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Production Control 11" algorithmName="SHA-512" hashValue="VzI97JWpcrnA0nr7vvnjwLQB8rF39ZSdydYY64FBXHcsNtdWP2kl3LxsF3jOaiAeuTuvWh9LqaY6tWJvFKKBaQ==" saltValue="Q1Rs84XQGaB/ckfCcGTBWQ==" spinCount="100000"/>
  <workbookPr filterPrivacy="1" codeName="ThisWorkbook" defaultThemeVersion="164011"/>
  <bookViews>
    <workbookView xWindow="0" yWindow="0" windowWidth="22260" windowHeight="12648"/>
  </bookViews>
  <sheets>
    <sheet name="PLAN" sheetId="1" r:id="rId1"/>
    <sheet name="Sheet2" sheetId="10" r:id="rId2"/>
    <sheet name="Label new" sheetId="6" r:id="rId3"/>
    <sheet name="seal" sheetId="7" r:id="rId4"/>
    <sheet name="total" sheetId="8" r:id="rId5"/>
    <sheet name="Sheet1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2" hidden="1">'Label new'!$A$6:$Q$945</definedName>
    <definedName name="_xlnm._FilterDatabase" localSheetId="0" hidden="1">PLAN!$A$2:$AR$940</definedName>
    <definedName name="_xlnm._FilterDatabase" localSheetId="3" hidden="1">seal!$A$6:$AD$2361</definedName>
    <definedName name="eratet" localSheetId="2">'[1]PLAN  PTCA'!#REF!</definedName>
    <definedName name="eratet" localSheetId="3">#REF!</definedName>
    <definedName name="eratet" localSheetId="4">#REF!</definedName>
    <definedName name="_xlnm.Print_Area" localSheetId="2">'Label new'!$A$1:$P$945</definedName>
    <definedName name="_xlnm.Print_Area" localSheetId="3">seal!$A$1:$X$2368</definedName>
    <definedName name="_xlnm.Print_Area" localSheetId="4">total!$A$1:$B$51</definedName>
    <definedName name="_xlnm.Print_Titles" localSheetId="2">'Label new'!$1:$6</definedName>
    <definedName name="_xlnm.Print_Titles" localSheetId="3">seal!$1:$6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19" i="6" l="1"/>
  <c r="O919" i="6"/>
  <c r="K919" i="6"/>
  <c r="J919" i="6"/>
  <c r="I919" i="6"/>
  <c r="H919" i="6"/>
  <c r="G919" i="6"/>
  <c r="F919" i="6"/>
  <c r="E919" i="6"/>
  <c r="D919" i="6"/>
  <c r="C919" i="6"/>
  <c r="B919" i="6"/>
  <c r="Q918" i="6"/>
  <c r="O918" i="6"/>
  <c r="K918" i="6"/>
  <c r="J918" i="6"/>
  <c r="I918" i="6"/>
  <c r="H918" i="6"/>
  <c r="G918" i="6"/>
  <c r="F918" i="6"/>
  <c r="E918" i="6"/>
  <c r="D918" i="6"/>
  <c r="C918" i="6"/>
  <c r="B918" i="6"/>
  <c r="Q917" i="6"/>
  <c r="O917" i="6"/>
  <c r="K917" i="6"/>
  <c r="J917" i="6"/>
  <c r="I917" i="6"/>
  <c r="H917" i="6"/>
  <c r="G917" i="6"/>
  <c r="F917" i="6"/>
  <c r="E917" i="6"/>
  <c r="D917" i="6"/>
  <c r="C917" i="6"/>
  <c r="B917" i="6"/>
  <c r="Q916" i="6"/>
  <c r="O916" i="6"/>
  <c r="K916" i="6"/>
  <c r="J916" i="6"/>
  <c r="I916" i="6"/>
  <c r="H916" i="6"/>
  <c r="G916" i="6"/>
  <c r="F916" i="6"/>
  <c r="E916" i="6"/>
  <c r="D916" i="6"/>
  <c r="C916" i="6"/>
  <c r="B916" i="6"/>
  <c r="Q915" i="6"/>
  <c r="O915" i="6"/>
  <c r="K915" i="6"/>
  <c r="J915" i="6"/>
  <c r="I915" i="6"/>
  <c r="H915" i="6"/>
  <c r="G915" i="6"/>
  <c r="F915" i="6"/>
  <c r="E915" i="6"/>
  <c r="D915" i="6"/>
  <c r="C915" i="6"/>
  <c r="B915" i="6"/>
  <c r="Q914" i="6"/>
  <c r="O914" i="6"/>
  <c r="K914" i="6"/>
  <c r="J914" i="6"/>
  <c r="I914" i="6"/>
  <c r="H914" i="6"/>
  <c r="G914" i="6"/>
  <c r="F914" i="6"/>
  <c r="E914" i="6"/>
  <c r="D914" i="6"/>
  <c r="C914" i="6"/>
  <c r="B914" i="6"/>
  <c r="Q913" i="6"/>
  <c r="O913" i="6"/>
  <c r="K913" i="6"/>
  <c r="J913" i="6"/>
  <c r="I913" i="6"/>
  <c r="H913" i="6"/>
  <c r="G913" i="6"/>
  <c r="F913" i="6"/>
  <c r="E913" i="6"/>
  <c r="D913" i="6"/>
  <c r="C913" i="6"/>
  <c r="B913" i="6"/>
  <c r="Q912" i="6"/>
  <c r="O912" i="6"/>
  <c r="K912" i="6"/>
  <c r="J912" i="6"/>
  <c r="I912" i="6"/>
  <c r="H912" i="6"/>
  <c r="G912" i="6"/>
  <c r="F912" i="6"/>
  <c r="E912" i="6"/>
  <c r="D912" i="6"/>
  <c r="C912" i="6"/>
  <c r="B912" i="6"/>
  <c r="Q911" i="6"/>
  <c r="O911" i="6"/>
  <c r="K911" i="6"/>
  <c r="J911" i="6"/>
  <c r="I911" i="6"/>
  <c r="H911" i="6"/>
  <c r="G911" i="6"/>
  <c r="F911" i="6"/>
  <c r="E911" i="6"/>
  <c r="D911" i="6"/>
  <c r="C911" i="6"/>
  <c r="B911" i="6"/>
  <c r="Q910" i="6"/>
  <c r="O910" i="6"/>
  <c r="K910" i="6"/>
  <c r="J910" i="6"/>
  <c r="I910" i="6"/>
  <c r="H910" i="6"/>
  <c r="G910" i="6"/>
  <c r="F910" i="6"/>
  <c r="E910" i="6"/>
  <c r="D910" i="6"/>
  <c r="C910" i="6"/>
  <c r="B910" i="6"/>
  <c r="Q909" i="6"/>
  <c r="O909" i="6"/>
  <c r="K909" i="6"/>
  <c r="J909" i="6"/>
  <c r="I909" i="6"/>
  <c r="H909" i="6"/>
  <c r="G909" i="6"/>
  <c r="F909" i="6"/>
  <c r="E909" i="6"/>
  <c r="D909" i="6"/>
  <c r="C909" i="6"/>
  <c r="B909" i="6"/>
  <c r="Q908" i="6"/>
  <c r="O908" i="6"/>
  <c r="K908" i="6"/>
  <c r="J908" i="6"/>
  <c r="I908" i="6"/>
  <c r="H908" i="6"/>
  <c r="G908" i="6"/>
  <c r="F908" i="6"/>
  <c r="E908" i="6"/>
  <c r="D908" i="6"/>
  <c r="C908" i="6"/>
  <c r="B908" i="6"/>
  <c r="Q907" i="6"/>
  <c r="O907" i="6"/>
  <c r="K907" i="6"/>
  <c r="J907" i="6"/>
  <c r="I907" i="6"/>
  <c r="H907" i="6"/>
  <c r="G907" i="6"/>
  <c r="F907" i="6"/>
  <c r="E907" i="6"/>
  <c r="D907" i="6"/>
  <c r="C907" i="6"/>
  <c r="B907" i="6"/>
  <c r="Q906" i="6"/>
  <c r="O906" i="6"/>
  <c r="K906" i="6"/>
  <c r="J906" i="6"/>
  <c r="I906" i="6"/>
  <c r="H906" i="6"/>
  <c r="G906" i="6"/>
  <c r="F906" i="6"/>
  <c r="E906" i="6"/>
  <c r="D906" i="6"/>
  <c r="C906" i="6"/>
  <c r="B906" i="6"/>
  <c r="Q905" i="6"/>
  <c r="O905" i="6"/>
  <c r="K905" i="6"/>
  <c r="J905" i="6"/>
  <c r="I905" i="6"/>
  <c r="H905" i="6"/>
  <c r="G905" i="6"/>
  <c r="F905" i="6"/>
  <c r="E905" i="6"/>
  <c r="D905" i="6"/>
  <c r="C905" i="6"/>
  <c r="B905" i="6"/>
  <c r="Q904" i="6"/>
  <c r="O904" i="6"/>
  <c r="K904" i="6"/>
  <c r="J904" i="6"/>
  <c r="I904" i="6"/>
  <c r="H904" i="6"/>
  <c r="G904" i="6"/>
  <c r="F904" i="6"/>
  <c r="E904" i="6"/>
  <c r="D904" i="6"/>
  <c r="C904" i="6"/>
  <c r="B904" i="6"/>
  <c r="Q903" i="6"/>
  <c r="O903" i="6"/>
  <c r="K903" i="6"/>
  <c r="J903" i="6"/>
  <c r="I903" i="6"/>
  <c r="H903" i="6"/>
  <c r="G903" i="6"/>
  <c r="F903" i="6"/>
  <c r="E903" i="6"/>
  <c r="D903" i="6"/>
  <c r="C903" i="6"/>
  <c r="B903" i="6"/>
  <c r="Q902" i="6"/>
  <c r="O902" i="6"/>
  <c r="K902" i="6"/>
  <c r="J902" i="6"/>
  <c r="I902" i="6"/>
  <c r="H902" i="6"/>
  <c r="G902" i="6"/>
  <c r="F902" i="6"/>
  <c r="E902" i="6"/>
  <c r="D902" i="6"/>
  <c r="C902" i="6"/>
  <c r="B902" i="6"/>
  <c r="AD959" i="1"/>
  <c r="AC959" i="1"/>
  <c r="AB959" i="1"/>
  <c r="AA959" i="1"/>
  <c r="Z959" i="1"/>
  <c r="AD958" i="1"/>
  <c r="AC958" i="1"/>
  <c r="AB958" i="1"/>
  <c r="AA958" i="1"/>
  <c r="Z958" i="1"/>
  <c r="AD957" i="1"/>
  <c r="AC957" i="1"/>
  <c r="AB957" i="1"/>
  <c r="AA957" i="1"/>
  <c r="Z957" i="1"/>
  <c r="AD956" i="1"/>
  <c r="AC956" i="1"/>
  <c r="AB956" i="1"/>
  <c r="AA956" i="1"/>
  <c r="Z956" i="1"/>
  <c r="AD955" i="1"/>
  <c r="AC955" i="1"/>
  <c r="AB955" i="1"/>
  <c r="AA955" i="1"/>
  <c r="Z955" i="1"/>
  <c r="AD954" i="1"/>
  <c r="AC954" i="1"/>
  <c r="AB954" i="1"/>
  <c r="AA954" i="1"/>
  <c r="Z954" i="1"/>
  <c r="AD953" i="1"/>
  <c r="AC953" i="1"/>
  <c r="AB953" i="1"/>
  <c r="AA953" i="1"/>
  <c r="Z953" i="1"/>
  <c r="AD952" i="1"/>
  <c r="AC952" i="1"/>
  <c r="AB952" i="1"/>
  <c r="AA952" i="1"/>
  <c r="Z952" i="1"/>
  <c r="AD951" i="1"/>
  <c r="AC951" i="1"/>
  <c r="AB951" i="1"/>
  <c r="AA951" i="1"/>
  <c r="Z951" i="1"/>
  <c r="AD950" i="1"/>
  <c r="AC950" i="1"/>
  <c r="AB950" i="1"/>
  <c r="AA950" i="1"/>
  <c r="Z950" i="1"/>
  <c r="AD949" i="1"/>
  <c r="AC949" i="1"/>
  <c r="AB949" i="1"/>
  <c r="AA949" i="1"/>
  <c r="Z949" i="1"/>
  <c r="AD948" i="1"/>
  <c r="AC948" i="1"/>
  <c r="AB948" i="1"/>
  <c r="AA948" i="1"/>
  <c r="Z948" i="1"/>
  <c r="AD947" i="1"/>
  <c r="AC947" i="1"/>
  <c r="AB947" i="1"/>
  <c r="AA947" i="1"/>
  <c r="Z947" i="1"/>
  <c r="AD946" i="1"/>
  <c r="AC946" i="1"/>
  <c r="AB946" i="1"/>
  <c r="AA946" i="1"/>
  <c r="Z946" i="1"/>
  <c r="AD945" i="1"/>
  <c r="AC945" i="1"/>
  <c r="AB945" i="1"/>
  <c r="AA945" i="1"/>
  <c r="Z945" i="1"/>
  <c r="AD944" i="1"/>
  <c r="AC944" i="1"/>
  <c r="AB944" i="1"/>
  <c r="AA944" i="1"/>
  <c r="Z944" i="1"/>
  <c r="AD943" i="1"/>
  <c r="AC943" i="1"/>
  <c r="AB943" i="1"/>
  <c r="AA943" i="1"/>
  <c r="Z943" i="1"/>
  <c r="AD942" i="1"/>
  <c r="AC942" i="1"/>
  <c r="AB942" i="1"/>
  <c r="AA942" i="1"/>
  <c r="Z942" i="1"/>
  <c r="AD941" i="1"/>
  <c r="AC941" i="1"/>
  <c r="AB941" i="1"/>
  <c r="AA941" i="1"/>
  <c r="Z941" i="1"/>
  <c r="R2117" i="7" l="1"/>
  <c r="R2116" i="7"/>
  <c r="R2115" i="7"/>
  <c r="R2114" i="7"/>
  <c r="R2113" i="7"/>
  <c r="R2112" i="7"/>
  <c r="R2111" i="7"/>
  <c r="S2119" i="7"/>
  <c r="S2118" i="7"/>
  <c r="Z2118" i="7"/>
  <c r="Z2117" i="7"/>
  <c r="L2119" i="7"/>
  <c r="J2119" i="7"/>
  <c r="H2119" i="7"/>
  <c r="G2119" i="7"/>
  <c r="F2119" i="7"/>
  <c r="A2119" i="7"/>
  <c r="K2119" i="7" s="1"/>
  <c r="J2118" i="7"/>
  <c r="H2118" i="7"/>
  <c r="G2118" i="7"/>
  <c r="A2118" i="7"/>
  <c r="I2118" i="7" s="1"/>
  <c r="Q2119" i="7" s="1"/>
  <c r="A2117" i="7"/>
  <c r="G2117" i="7" s="1"/>
  <c r="A2116" i="7"/>
  <c r="M2116" i="7" s="1"/>
  <c r="L2115" i="7"/>
  <c r="A2115" i="7"/>
  <c r="K2115" i="7" s="1"/>
  <c r="J2114" i="7"/>
  <c r="H2114" i="7"/>
  <c r="G2114" i="7"/>
  <c r="F2114" i="7"/>
  <c r="E2114" i="7"/>
  <c r="B2114" i="7"/>
  <c r="A2114" i="7"/>
  <c r="I2114" i="7" s="1"/>
  <c r="H2113" i="7"/>
  <c r="G2113" i="7"/>
  <c r="A2113" i="7"/>
  <c r="I2113" i="7" s="1"/>
  <c r="Q2114" i="7" s="1"/>
  <c r="L2112" i="7"/>
  <c r="J2112" i="7"/>
  <c r="A2112" i="7"/>
  <c r="M2112" i="7" s="1"/>
  <c r="L2111" i="7"/>
  <c r="J2111" i="7"/>
  <c r="H2111" i="7"/>
  <c r="B2111" i="7"/>
  <c r="A2111" i="7"/>
  <c r="K2111" i="7" s="1"/>
  <c r="T2114" i="7"/>
  <c r="S2114" i="7"/>
  <c r="W2112" i="7"/>
  <c r="S2112" i="7"/>
  <c r="W2111" i="7"/>
  <c r="T2111" i="7"/>
  <c r="Z2115" i="7"/>
  <c r="Z2113" i="7"/>
  <c r="Z2112" i="7"/>
  <c r="Z2111" i="7"/>
  <c r="N2111" i="7" l="1"/>
  <c r="B2113" i="7"/>
  <c r="K2113" i="7"/>
  <c r="J2117" i="7"/>
  <c r="M2118" i="7"/>
  <c r="W2118" i="7"/>
  <c r="S2113" i="7"/>
  <c r="N2118" i="7"/>
  <c r="D2111" i="7"/>
  <c r="M2113" i="7"/>
  <c r="J2113" i="7"/>
  <c r="C2113" i="7"/>
  <c r="L2113" i="7"/>
  <c r="W2113" i="7"/>
  <c r="F2111" i="7"/>
  <c r="D2112" i="7"/>
  <c r="E2113" i="7"/>
  <c r="N2113" i="7"/>
  <c r="M2114" i="7"/>
  <c r="D2118" i="7"/>
  <c r="B2119" i="7"/>
  <c r="T2116" i="7"/>
  <c r="T2113" i="7"/>
  <c r="B2112" i="7"/>
  <c r="D2113" i="7"/>
  <c r="B2118" i="7"/>
  <c r="N2119" i="7"/>
  <c r="T2119" i="7"/>
  <c r="S2111" i="7"/>
  <c r="G2111" i="7"/>
  <c r="H2112" i="7"/>
  <c r="F2113" i="7"/>
  <c r="F2118" i="7"/>
  <c r="D2119" i="7"/>
  <c r="L2116" i="7"/>
  <c r="N2116" i="7"/>
  <c r="L2118" i="7"/>
  <c r="T2118" i="7"/>
  <c r="E2118" i="7"/>
  <c r="S2117" i="7"/>
  <c r="T2117" i="7"/>
  <c r="H2117" i="7"/>
  <c r="W2117" i="7"/>
  <c r="L2114" i="7"/>
  <c r="D2114" i="7"/>
  <c r="N2114" i="7"/>
  <c r="B2116" i="7"/>
  <c r="B2117" i="7"/>
  <c r="L2117" i="7"/>
  <c r="B2115" i="7"/>
  <c r="F2116" i="7"/>
  <c r="N2115" i="7"/>
  <c r="K2117" i="7"/>
  <c r="D2115" i="7"/>
  <c r="F2115" i="7"/>
  <c r="D2116" i="7"/>
  <c r="C2117" i="7"/>
  <c r="M2117" i="7"/>
  <c r="S2115" i="7"/>
  <c r="G2115" i="7"/>
  <c r="D2117" i="7"/>
  <c r="N2117" i="7"/>
  <c r="T2115" i="7"/>
  <c r="H2115" i="7"/>
  <c r="H2116" i="7"/>
  <c r="E2117" i="7"/>
  <c r="S2116" i="7"/>
  <c r="J2115" i="7"/>
  <c r="J2116" i="7"/>
  <c r="F2117" i="7"/>
  <c r="F2112" i="7"/>
  <c r="N2112" i="7"/>
  <c r="W2115" i="7"/>
  <c r="E2111" i="7"/>
  <c r="M2111" i="7"/>
  <c r="G2112" i="7"/>
  <c r="C2114" i="7"/>
  <c r="K2114" i="7"/>
  <c r="E2115" i="7"/>
  <c r="M2115" i="7"/>
  <c r="G2116" i="7"/>
  <c r="I2117" i="7"/>
  <c r="Q2117" i="7" s="1"/>
  <c r="C2118" i="7"/>
  <c r="K2118" i="7"/>
  <c r="E2119" i="7"/>
  <c r="M2119" i="7"/>
  <c r="I2112" i="7"/>
  <c r="Q2112" i="7" s="1"/>
  <c r="I2116" i="7"/>
  <c r="I2111" i="7"/>
  <c r="Q2111" i="7" s="1"/>
  <c r="C2112" i="7"/>
  <c r="K2112" i="7"/>
  <c r="I2115" i="7"/>
  <c r="Q2116" i="7" s="1"/>
  <c r="C2116" i="7"/>
  <c r="K2116" i="7"/>
  <c r="I2119" i="7"/>
  <c r="T2112" i="7"/>
  <c r="C2111" i="7"/>
  <c r="E2112" i="7"/>
  <c r="C2115" i="7"/>
  <c r="E2116" i="7"/>
  <c r="C2119" i="7"/>
  <c r="R2251" i="7" l="1"/>
  <c r="R2250" i="7"/>
  <c r="R2249" i="7"/>
  <c r="R2235" i="7"/>
  <c r="R2227" i="7"/>
  <c r="R2226" i="7"/>
  <c r="R2225" i="7"/>
  <c r="R2218" i="7"/>
  <c r="R2223" i="7"/>
  <c r="R2222" i="7"/>
  <c r="R2221" i="7"/>
  <c r="R2201" i="7"/>
  <c r="R2141" i="7"/>
  <c r="R2140" i="7"/>
  <c r="R2139" i="7"/>
  <c r="R2138" i="7"/>
  <c r="R2137" i="7"/>
  <c r="Z2135" i="7"/>
  <c r="R2135" i="7"/>
  <c r="A2135" i="7"/>
  <c r="T2135" i="7" s="1"/>
  <c r="R2129" i="7"/>
  <c r="R2128" i="7"/>
  <c r="R2127" i="7"/>
  <c r="R2126" i="7"/>
  <c r="R2125" i="7"/>
  <c r="Z2234" i="7"/>
  <c r="R2234" i="7"/>
  <c r="A2234" i="7"/>
  <c r="M2234" i="7" s="1"/>
  <c r="Z2233" i="7"/>
  <c r="R2233" i="7"/>
  <c r="A2233" i="7"/>
  <c r="S2233" i="7" s="1"/>
  <c r="Z2232" i="7"/>
  <c r="R2232" i="7"/>
  <c r="A2232" i="7"/>
  <c r="Z2231" i="7"/>
  <c r="R2231" i="7"/>
  <c r="A2231" i="7"/>
  <c r="M2231" i="7" s="1"/>
  <c r="Z2230" i="7"/>
  <c r="R2230" i="7"/>
  <c r="A2230" i="7"/>
  <c r="T2230" i="7" s="1"/>
  <c r="Z2228" i="7"/>
  <c r="R2228" i="7"/>
  <c r="A2228" i="7"/>
  <c r="K2228" i="7" s="1"/>
  <c r="Z2226" i="7"/>
  <c r="A2226" i="7"/>
  <c r="T2226" i="7" s="1"/>
  <c r="Z2224" i="7"/>
  <c r="R2224" i="7"/>
  <c r="A2224" i="7"/>
  <c r="T2224" i="7" s="1"/>
  <c r="Z2222" i="7"/>
  <c r="A2222" i="7"/>
  <c r="T2222" i="7" s="1"/>
  <c r="Z2221" i="7"/>
  <c r="A2221" i="7"/>
  <c r="Z2220" i="7"/>
  <c r="R2220" i="7"/>
  <c r="A2220" i="7"/>
  <c r="L2220" i="7" s="1"/>
  <c r="Z2219" i="7"/>
  <c r="R2219" i="7"/>
  <c r="A2219" i="7"/>
  <c r="M2219" i="7" s="1"/>
  <c r="Z2218" i="7"/>
  <c r="A2218" i="7"/>
  <c r="K2218" i="7" s="1"/>
  <c r="Z2217" i="7"/>
  <c r="R2217" i="7"/>
  <c r="A2217" i="7"/>
  <c r="L2217" i="7" s="1"/>
  <c r="Z2216" i="7"/>
  <c r="R2216" i="7"/>
  <c r="A2216" i="7"/>
  <c r="M2216" i="7" s="1"/>
  <c r="Z2215" i="7"/>
  <c r="R2215" i="7"/>
  <c r="A2215" i="7"/>
  <c r="T2215" i="7" s="1"/>
  <c r="Z2214" i="7"/>
  <c r="R2214" i="7"/>
  <c r="A2214" i="7"/>
  <c r="T2214" i="7" s="1"/>
  <c r="Z2213" i="7"/>
  <c r="R2213" i="7"/>
  <c r="A2213" i="7"/>
  <c r="I2213" i="7" s="1"/>
  <c r="Q2213" i="7" s="1"/>
  <c r="Z2212" i="7"/>
  <c r="R2212" i="7"/>
  <c r="A2212" i="7"/>
  <c r="W2212" i="7" s="1"/>
  <c r="Z2211" i="7"/>
  <c r="R2211" i="7"/>
  <c r="A2211" i="7"/>
  <c r="W2211" i="7" s="1"/>
  <c r="Z2210" i="7"/>
  <c r="R2210" i="7"/>
  <c r="A2210" i="7"/>
  <c r="N2210" i="7" s="1"/>
  <c r="Z2209" i="7"/>
  <c r="R2209" i="7"/>
  <c r="A2209" i="7"/>
  <c r="W2209" i="7" s="1"/>
  <c r="Z2208" i="7"/>
  <c r="R2208" i="7"/>
  <c r="A2208" i="7"/>
  <c r="W2208" i="7" s="1"/>
  <c r="Z2207" i="7"/>
  <c r="R2207" i="7"/>
  <c r="A2207" i="7"/>
  <c r="T2207" i="7" s="1"/>
  <c r="Z2206" i="7"/>
  <c r="R2206" i="7"/>
  <c r="A2206" i="7"/>
  <c r="T2206" i="7" s="1"/>
  <c r="Z2204" i="7"/>
  <c r="R2204" i="7"/>
  <c r="A2204" i="7"/>
  <c r="W2204" i="7" s="1"/>
  <c r="Z2203" i="7"/>
  <c r="R2203" i="7"/>
  <c r="A2203" i="7"/>
  <c r="G2203" i="7" s="1"/>
  <c r="Z2202" i="7"/>
  <c r="R2202" i="7"/>
  <c r="A2202" i="7"/>
  <c r="E2202" i="7" s="1"/>
  <c r="Z2200" i="7"/>
  <c r="R2200" i="7"/>
  <c r="A2200" i="7"/>
  <c r="K2200" i="7" s="1"/>
  <c r="Z2199" i="7"/>
  <c r="R2199" i="7"/>
  <c r="A2199" i="7"/>
  <c r="L2199" i="7" s="1"/>
  <c r="Z2198" i="7"/>
  <c r="R2198" i="7"/>
  <c r="A2198" i="7"/>
  <c r="W2198" i="7" s="1"/>
  <c r="Z2197" i="7"/>
  <c r="R2197" i="7"/>
  <c r="A2197" i="7"/>
  <c r="M2197" i="7" s="1"/>
  <c r="Z2196" i="7"/>
  <c r="R2196" i="7"/>
  <c r="A2196" i="7"/>
  <c r="T2196" i="7" s="1"/>
  <c r="Z2195" i="7"/>
  <c r="R2195" i="7"/>
  <c r="B2195" i="7"/>
  <c r="A2195" i="7"/>
  <c r="K2195" i="7" s="1"/>
  <c r="Z2194" i="7"/>
  <c r="R2194" i="7"/>
  <c r="A2194" i="7"/>
  <c r="W2194" i="7" s="1"/>
  <c r="Z2193" i="7"/>
  <c r="R2193" i="7"/>
  <c r="A2193" i="7"/>
  <c r="W2193" i="7" s="1"/>
  <c r="Z2192" i="7"/>
  <c r="R2192" i="7"/>
  <c r="A2192" i="7"/>
  <c r="M2192" i="7" s="1"/>
  <c r="Z2191" i="7"/>
  <c r="R2191" i="7"/>
  <c r="A2191" i="7"/>
  <c r="S2191" i="7" s="1"/>
  <c r="Z2190" i="7"/>
  <c r="R2190" i="7"/>
  <c r="A2190" i="7"/>
  <c r="T2190" i="7" s="1"/>
  <c r="Z2189" i="7"/>
  <c r="R2189" i="7"/>
  <c r="A2189" i="7"/>
  <c r="M2189" i="7" s="1"/>
  <c r="Z2188" i="7"/>
  <c r="R2188" i="7"/>
  <c r="A2188" i="7"/>
  <c r="M2188" i="7" s="1"/>
  <c r="Z2187" i="7"/>
  <c r="R2187" i="7"/>
  <c r="A2187" i="7"/>
  <c r="M2187" i="7" s="1"/>
  <c r="Z2186" i="7"/>
  <c r="R2186" i="7"/>
  <c r="A2186" i="7"/>
  <c r="W2186" i="7" s="1"/>
  <c r="Z2185" i="7"/>
  <c r="R2185" i="7"/>
  <c r="A2185" i="7"/>
  <c r="L2185" i="7" s="1"/>
  <c r="Z2184" i="7"/>
  <c r="R2184" i="7"/>
  <c r="A2184" i="7"/>
  <c r="G2184" i="7" s="1"/>
  <c r="Z2183" i="7"/>
  <c r="R2183" i="7"/>
  <c r="A2183" i="7"/>
  <c r="W2183" i="7" s="1"/>
  <c r="Z2182" i="7"/>
  <c r="R2182" i="7"/>
  <c r="A2182" i="7"/>
  <c r="M2182" i="7" s="1"/>
  <c r="Z2181" i="7"/>
  <c r="R2181" i="7"/>
  <c r="A2181" i="7"/>
  <c r="T2181" i="7" s="1"/>
  <c r="Z2180" i="7"/>
  <c r="R2180" i="7"/>
  <c r="A2180" i="7"/>
  <c r="K2180" i="7" s="1"/>
  <c r="Z2179" i="7"/>
  <c r="R2179" i="7"/>
  <c r="A2179" i="7"/>
  <c r="N2179" i="7" s="1"/>
  <c r="Z2178" i="7"/>
  <c r="R2178" i="7"/>
  <c r="A2178" i="7"/>
  <c r="T2178" i="7" s="1"/>
  <c r="Z2177" i="7"/>
  <c r="R2177" i="7"/>
  <c r="A2177" i="7"/>
  <c r="T2177" i="7" s="1"/>
  <c r="Z2176" i="7"/>
  <c r="R2176" i="7"/>
  <c r="A2176" i="7"/>
  <c r="G2176" i="7" s="1"/>
  <c r="Z2175" i="7"/>
  <c r="R2175" i="7"/>
  <c r="A2175" i="7"/>
  <c r="T2175" i="7" s="1"/>
  <c r="Z2174" i="7"/>
  <c r="R2174" i="7"/>
  <c r="A2174" i="7"/>
  <c r="M2174" i="7" s="1"/>
  <c r="Z2173" i="7"/>
  <c r="R2173" i="7"/>
  <c r="A2173" i="7"/>
  <c r="T2173" i="7" s="1"/>
  <c r="Z2172" i="7"/>
  <c r="R2172" i="7"/>
  <c r="A2172" i="7"/>
  <c r="M2172" i="7" s="1"/>
  <c r="Z2171" i="7"/>
  <c r="R2171" i="7"/>
  <c r="A2171" i="7"/>
  <c r="S2171" i="7" s="1"/>
  <c r="Z2170" i="7"/>
  <c r="R2170" i="7"/>
  <c r="A2170" i="7"/>
  <c r="K2170" i="7" s="1"/>
  <c r="Z2169" i="7"/>
  <c r="R2169" i="7"/>
  <c r="A2169" i="7"/>
  <c r="N2169" i="7" s="1"/>
  <c r="Z2168" i="7"/>
  <c r="R2168" i="7"/>
  <c r="A2168" i="7"/>
  <c r="T2168" i="7" s="1"/>
  <c r="Z2167" i="7"/>
  <c r="R2167" i="7"/>
  <c r="A2167" i="7"/>
  <c r="T2167" i="7" s="1"/>
  <c r="Z2166" i="7"/>
  <c r="R2166" i="7"/>
  <c r="A2166" i="7"/>
  <c r="G2166" i="7" s="1"/>
  <c r="Z2165" i="7"/>
  <c r="R2165" i="7"/>
  <c r="A2165" i="7"/>
  <c r="Z2164" i="7"/>
  <c r="R2164" i="7"/>
  <c r="A2164" i="7"/>
  <c r="L2164" i="7" s="1"/>
  <c r="Z2163" i="7"/>
  <c r="R2163" i="7"/>
  <c r="A2163" i="7"/>
  <c r="S2163" i="7" s="1"/>
  <c r="Z2162" i="7"/>
  <c r="R2162" i="7"/>
  <c r="A2162" i="7"/>
  <c r="K2162" i="7" s="1"/>
  <c r="Z2161" i="7"/>
  <c r="R2161" i="7"/>
  <c r="A2161" i="7"/>
  <c r="N2161" i="7" s="1"/>
  <c r="Z2160" i="7"/>
  <c r="R2160" i="7"/>
  <c r="A2160" i="7"/>
  <c r="T2160" i="7" s="1"/>
  <c r="Z2159" i="7"/>
  <c r="R2159" i="7"/>
  <c r="A2159" i="7"/>
  <c r="T2159" i="7" s="1"/>
  <c r="Z2158" i="7"/>
  <c r="R2158" i="7"/>
  <c r="A2158" i="7"/>
  <c r="G2158" i="7" s="1"/>
  <c r="Z2157" i="7"/>
  <c r="R2157" i="7"/>
  <c r="A2157" i="7"/>
  <c r="Z2156" i="7"/>
  <c r="R2156" i="7"/>
  <c r="A2156" i="7"/>
  <c r="L2156" i="7" s="1"/>
  <c r="Z2155" i="7"/>
  <c r="R2155" i="7"/>
  <c r="A2155" i="7"/>
  <c r="S2155" i="7" s="1"/>
  <c r="Z2154" i="7"/>
  <c r="R2154" i="7"/>
  <c r="A2154" i="7"/>
  <c r="K2154" i="7" s="1"/>
  <c r="Z2153" i="7"/>
  <c r="R2153" i="7"/>
  <c r="A2153" i="7"/>
  <c r="M2153" i="7" s="1"/>
  <c r="Z2145" i="7"/>
  <c r="R2145" i="7"/>
  <c r="A2145" i="7"/>
  <c r="T2145" i="7" s="1"/>
  <c r="Z2137" i="7"/>
  <c r="A2137" i="7"/>
  <c r="T2137" i="7" s="1"/>
  <c r="Z2136" i="7"/>
  <c r="R2136" i="7"/>
  <c r="A2136" i="7"/>
  <c r="M2136" i="7" s="1"/>
  <c r="Z2133" i="7"/>
  <c r="R2133" i="7"/>
  <c r="A2133" i="7"/>
  <c r="T2133" i="7" s="1"/>
  <c r="Z2130" i="7"/>
  <c r="R2130" i="7"/>
  <c r="A2130" i="7"/>
  <c r="T2130" i="7" s="1"/>
  <c r="Z2293" i="7"/>
  <c r="R2293" i="7"/>
  <c r="A2293" i="7"/>
  <c r="Z2292" i="7"/>
  <c r="R2292" i="7"/>
  <c r="A2292" i="7"/>
  <c r="T2292" i="7" s="1"/>
  <c r="Z2291" i="7"/>
  <c r="R2291" i="7"/>
  <c r="A2291" i="7"/>
  <c r="T2291" i="7" s="1"/>
  <c r="Z2290" i="7"/>
  <c r="R2290" i="7"/>
  <c r="A2290" i="7"/>
  <c r="T2290" i="7" s="1"/>
  <c r="Z2289" i="7"/>
  <c r="R2289" i="7"/>
  <c r="A2289" i="7"/>
  <c r="M2289" i="7" s="1"/>
  <c r="Z2288" i="7"/>
  <c r="R2288" i="7"/>
  <c r="A2288" i="7"/>
  <c r="D2288" i="7" s="1"/>
  <c r="Z2287" i="7"/>
  <c r="R2287" i="7"/>
  <c r="A2287" i="7"/>
  <c r="I2287" i="7" s="1"/>
  <c r="Z2286" i="7"/>
  <c r="R2286" i="7"/>
  <c r="A2286" i="7"/>
  <c r="T2286" i="7" s="1"/>
  <c r="Z2285" i="7"/>
  <c r="R2285" i="7"/>
  <c r="A2285" i="7"/>
  <c r="M2285" i="7" s="1"/>
  <c r="Z2284" i="7"/>
  <c r="R2284" i="7"/>
  <c r="H2284" i="7"/>
  <c r="A2284" i="7"/>
  <c r="L2284" i="7" s="1"/>
  <c r="Z2283" i="7"/>
  <c r="R2283" i="7"/>
  <c r="A2283" i="7"/>
  <c r="G2283" i="7" s="1"/>
  <c r="Z2282" i="7"/>
  <c r="R2282" i="7"/>
  <c r="A2282" i="7"/>
  <c r="T2282" i="7" s="1"/>
  <c r="Z2281" i="7"/>
  <c r="R2281" i="7"/>
  <c r="A2281" i="7"/>
  <c r="K2281" i="7" s="1"/>
  <c r="Z2280" i="7"/>
  <c r="R2280" i="7"/>
  <c r="A2280" i="7"/>
  <c r="G2280" i="7" s="1"/>
  <c r="Z2279" i="7"/>
  <c r="R2279" i="7"/>
  <c r="A2279" i="7"/>
  <c r="M2279" i="7" s="1"/>
  <c r="Z2278" i="7"/>
  <c r="R2278" i="7"/>
  <c r="A2278" i="7"/>
  <c r="K2278" i="7" s="1"/>
  <c r="Z2277" i="7"/>
  <c r="R2277" i="7"/>
  <c r="A2277" i="7"/>
  <c r="M2277" i="7" s="1"/>
  <c r="Z2276" i="7"/>
  <c r="R2276" i="7"/>
  <c r="A2276" i="7"/>
  <c r="J2276" i="7" s="1"/>
  <c r="Z2275" i="7"/>
  <c r="R2275" i="7"/>
  <c r="A2275" i="7"/>
  <c r="K2275" i="7" s="1"/>
  <c r="Z2274" i="7"/>
  <c r="R2274" i="7"/>
  <c r="A2274" i="7"/>
  <c r="T2274" i="7" s="1"/>
  <c r="Z2273" i="7"/>
  <c r="R2273" i="7"/>
  <c r="A2273" i="7"/>
  <c r="T2273" i="7" s="1"/>
  <c r="Z2272" i="7"/>
  <c r="R2272" i="7"/>
  <c r="A2272" i="7"/>
  <c r="W2272" i="7" s="1"/>
  <c r="Z2271" i="7"/>
  <c r="R2271" i="7"/>
  <c r="A2271" i="7"/>
  <c r="C2271" i="7" s="1"/>
  <c r="Z2270" i="7"/>
  <c r="R2270" i="7"/>
  <c r="A2270" i="7"/>
  <c r="M2270" i="7" s="1"/>
  <c r="Z2269" i="7"/>
  <c r="R2269" i="7"/>
  <c r="A2269" i="7"/>
  <c r="D2269" i="7" s="1"/>
  <c r="Z2268" i="7"/>
  <c r="R2268" i="7"/>
  <c r="A2268" i="7"/>
  <c r="J2268" i="7" s="1"/>
  <c r="Z2267" i="7"/>
  <c r="R2267" i="7"/>
  <c r="A2267" i="7"/>
  <c r="W2267" i="7" s="1"/>
  <c r="Z2266" i="7"/>
  <c r="R2266" i="7"/>
  <c r="A2266" i="7"/>
  <c r="T2266" i="7" s="1"/>
  <c r="Z2265" i="7"/>
  <c r="R2265" i="7"/>
  <c r="A2265" i="7"/>
  <c r="J2265" i="7" s="1"/>
  <c r="Z2264" i="7"/>
  <c r="R2264" i="7"/>
  <c r="A2264" i="7"/>
  <c r="G2264" i="7" s="1"/>
  <c r="Z2263" i="7"/>
  <c r="R2263" i="7"/>
  <c r="A2263" i="7"/>
  <c r="S2263" i="7" s="1"/>
  <c r="Z2262" i="7"/>
  <c r="R2262" i="7"/>
  <c r="A2262" i="7"/>
  <c r="L2262" i="7" s="1"/>
  <c r="Z2261" i="7"/>
  <c r="R2261" i="7"/>
  <c r="M2261" i="7"/>
  <c r="D2261" i="7"/>
  <c r="A2261" i="7"/>
  <c r="W2261" i="7" s="1"/>
  <c r="Z2260" i="7"/>
  <c r="R2260" i="7"/>
  <c r="A2260" i="7"/>
  <c r="J2260" i="7" s="1"/>
  <c r="Z2259" i="7"/>
  <c r="R2259" i="7"/>
  <c r="A2259" i="7"/>
  <c r="J2259" i="7" s="1"/>
  <c r="Z2258" i="7"/>
  <c r="R2258" i="7"/>
  <c r="A2258" i="7"/>
  <c r="T2258" i="7" s="1"/>
  <c r="Z2257" i="7"/>
  <c r="R2257" i="7"/>
  <c r="A2257" i="7"/>
  <c r="S2257" i="7" s="1"/>
  <c r="Z2256" i="7"/>
  <c r="R2256" i="7"/>
  <c r="A2256" i="7"/>
  <c r="G2256" i="7" s="1"/>
  <c r="Z2255" i="7"/>
  <c r="R2255" i="7"/>
  <c r="A2255" i="7"/>
  <c r="I2255" i="7" s="1"/>
  <c r="Z2254" i="7"/>
  <c r="R2254" i="7"/>
  <c r="A2254" i="7"/>
  <c r="G2254" i="7" s="1"/>
  <c r="Z2253" i="7"/>
  <c r="R2253" i="7"/>
  <c r="A2253" i="7"/>
  <c r="I2253" i="7" s="1"/>
  <c r="Q2253" i="7" s="1"/>
  <c r="Z2252" i="7"/>
  <c r="R2252" i="7"/>
  <c r="A2252" i="7"/>
  <c r="W2252" i="7" s="1"/>
  <c r="Z2251" i="7"/>
  <c r="A2251" i="7"/>
  <c r="K2251" i="7" s="1"/>
  <c r="Z2250" i="7"/>
  <c r="A2250" i="7"/>
  <c r="T2250" i="7" s="1"/>
  <c r="Z2249" i="7"/>
  <c r="A2249" i="7"/>
  <c r="W2249" i="7" s="1"/>
  <c r="Z2248" i="7"/>
  <c r="R2248" i="7"/>
  <c r="A2248" i="7"/>
  <c r="J2248" i="7" s="1"/>
  <c r="Z2247" i="7"/>
  <c r="R2247" i="7"/>
  <c r="A2247" i="7"/>
  <c r="K2247" i="7" s="1"/>
  <c r="Z2246" i="7"/>
  <c r="R2246" i="7"/>
  <c r="A2246" i="7"/>
  <c r="F2246" i="7" s="1"/>
  <c r="Z2245" i="7"/>
  <c r="R2245" i="7"/>
  <c r="A2245" i="7"/>
  <c r="H2245" i="7" s="1"/>
  <c r="Z2244" i="7"/>
  <c r="R2244" i="7"/>
  <c r="A2244" i="7"/>
  <c r="L2244" i="7" s="1"/>
  <c r="Z2243" i="7"/>
  <c r="R2243" i="7"/>
  <c r="A2243" i="7"/>
  <c r="I2243" i="7" s="1"/>
  <c r="Q2243" i="7" s="1"/>
  <c r="Z2242" i="7"/>
  <c r="R2242" i="7"/>
  <c r="A2242" i="7"/>
  <c r="W2242" i="7" s="1"/>
  <c r="Z2241" i="7"/>
  <c r="R2241" i="7"/>
  <c r="A2241" i="7"/>
  <c r="G2241" i="7" s="1"/>
  <c r="Z2240" i="7"/>
  <c r="R2240" i="7"/>
  <c r="A2240" i="7"/>
  <c r="K2240" i="7" s="1"/>
  <c r="Z2239" i="7"/>
  <c r="R2239" i="7"/>
  <c r="A2239" i="7"/>
  <c r="F2239" i="7" s="1"/>
  <c r="Z2238" i="7"/>
  <c r="R2238" i="7"/>
  <c r="A2238" i="7"/>
  <c r="N2238" i="7" s="1"/>
  <c r="Z2237" i="7"/>
  <c r="R2237" i="7"/>
  <c r="A2237" i="7"/>
  <c r="K2237" i="7" s="1"/>
  <c r="Z2236" i="7"/>
  <c r="R2236" i="7"/>
  <c r="A2236" i="7"/>
  <c r="N2236" i="7" s="1"/>
  <c r="Z2125" i="7"/>
  <c r="A2125" i="7"/>
  <c r="N2125" i="7" s="1"/>
  <c r="Q901" i="6"/>
  <c r="O901" i="6"/>
  <c r="K901" i="6"/>
  <c r="J901" i="6"/>
  <c r="I901" i="6"/>
  <c r="H901" i="6"/>
  <c r="G901" i="6"/>
  <c r="F901" i="6"/>
  <c r="E901" i="6"/>
  <c r="D901" i="6"/>
  <c r="C901" i="6"/>
  <c r="B901" i="6"/>
  <c r="Q900" i="6"/>
  <c r="O900" i="6"/>
  <c r="K900" i="6"/>
  <c r="J900" i="6"/>
  <c r="I900" i="6"/>
  <c r="H900" i="6"/>
  <c r="G900" i="6"/>
  <c r="F900" i="6"/>
  <c r="E900" i="6"/>
  <c r="D900" i="6"/>
  <c r="C900" i="6"/>
  <c r="B900" i="6"/>
  <c r="Q899" i="6"/>
  <c r="O899" i="6"/>
  <c r="K899" i="6"/>
  <c r="J899" i="6"/>
  <c r="I899" i="6"/>
  <c r="H899" i="6"/>
  <c r="G899" i="6"/>
  <c r="F899" i="6"/>
  <c r="E899" i="6"/>
  <c r="D899" i="6"/>
  <c r="C899" i="6"/>
  <c r="B899" i="6"/>
  <c r="Q898" i="6"/>
  <c r="O898" i="6"/>
  <c r="K898" i="6"/>
  <c r="J898" i="6"/>
  <c r="I898" i="6"/>
  <c r="H898" i="6"/>
  <c r="G898" i="6"/>
  <c r="F898" i="6"/>
  <c r="E898" i="6"/>
  <c r="D898" i="6"/>
  <c r="C898" i="6"/>
  <c r="B898" i="6"/>
  <c r="Q897" i="6"/>
  <c r="O897" i="6"/>
  <c r="K897" i="6"/>
  <c r="J897" i="6"/>
  <c r="I897" i="6"/>
  <c r="H897" i="6"/>
  <c r="G897" i="6"/>
  <c r="F897" i="6"/>
  <c r="E897" i="6"/>
  <c r="D897" i="6"/>
  <c r="C897" i="6"/>
  <c r="B897" i="6"/>
  <c r="Q896" i="6"/>
  <c r="O896" i="6"/>
  <c r="K896" i="6"/>
  <c r="J896" i="6"/>
  <c r="I896" i="6"/>
  <c r="H896" i="6"/>
  <c r="G896" i="6"/>
  <c r="F896" i="6"/>
  <c r="E896" i="6"/>
  <c r="D896" i="6"/>
  <c r="C896" i="6"/>
  <c r="B896" i="6"/>
  <c r="Q895" i="6"/>
  <c r="O895" i="6"/>
  <c r="K895" i="6"/>
  <c r="J895" i="6"/>
  <c r="I895" i="6"/>
  <c r="H895" i="6"/>
  <c r="G895" i="6"/>
  <c r="F895" i="6"/>
  <c r="E895" i="6"/>
  <c r="D895" i="6"/>
  <c r="C895" i="6"/>
  <c r="B895" i="6"/>
  <c r="Q894" i="6"/>
  <c r="O894" i="6"/>
  <c r="K894" i="6"/>
  <c r="J894" i="6"/>
  <c r="I894" i="6"/>
  <c r="H894" i="6"/>
  <c r="G894" i="6"/>
  <c r="F894" i="6"/>
  <c r="E894" i="6"/>
  <c r="D894" i="6"/>
  <c r="C894" i="6"/>
  <c r="B894" i="6"/>
  <c r="Q893" i="6"/>
  <c r="O893" i="6"/>
  <c r="K893" i="6"/>
  <c r="J893" i="6"/>
  <c r="I893" i="6"/>
  <c r="H893" i="6"/>
  <c r="G893" i="6"/>
  <c r="F893" i="6"/>
  <c r="E893" i="6"/>
  <c r="D893" i="6"/>
  <c r="C893" i="6"/>
  <c r="B893" i="6"/>
  <c r="Q892" i="6"/>
  <c r="O892" i="6"/>
  <c r="K892" i="6"/>
  <c r="J892" i="6"/>
  <c r="I892" i="6"/>
  <c r="H892" i="6"/>
  <c r="G892" i="6"/>
  <c r="F892" i="6"/>
  <c r="E892" i="6"/>
  <c r="D892" i="6"/>
  <c r="C892" i="6"/>
  <c r="B892" i="6"/>
  <c r="Q891" i="6"/>
  <c r="O891" i="6"/>
  <c r="K891" i="6"/>
  <c r="J891" i="6"/>
  <c r="I891" i="6"/>
  <c r="H891" i="6"/>
  <c r="G891" i="6"/>
  <c r="F891" i="6"/>
  <c r="E891" i="6"/>
  <c r="D891" i="6"/>
  <c r="C891" i="6"/>
  <c r="B891" i="6"/>
  <c r="Q890" i="6"/>
  <c r="O890" i="6"/>
  <c r="K890" i="6"/>
  <c r="J890" i="6"/>
  <c r="I890" i="6"/>
  <c r="H890" i="6"/>
  <c r="G890" i="6"/>
  <c r="F890" i="6"/>
  <c r="E890" i="6"/>
  <c r="D890" i="6"/>
  <c r="C890" i="6"/>
  <c r="B890" i="6"/>
  <c r="Q889" i="6"/>
  <c r="O889" i="6"/>
  <c r="K889" i="6"/>
  <c r="J889" i="6"/>
  <c r="I889" i="6"/>
  <c r="H889" i="6"/>
  <c r="G889" i="6"/>
  <c r="F889" i="6"/>
  <c r="E889" i="6"/>
  <c r="D889" i="6"/>
  <c r="C889" i="6"/>
  <c r="B889" i="6"/>
  <c r="Q888" i="6"/>
  <c r="O888" i="6"/>
  <c r="K888" i="6"/>
  <c r="J888" i="6"/>
  <c r="I888" i="6"/>
  <c r="H888" i="6"/>
  <c r="G888" i="6"/>
  <c r="F888" i="6"/>
  <c r="E888" i="6"/>
  <c r="D888" i="6"/>
  <c r="C888" i="6"/>
  <c r="B888" i="6"/>
  <c r="Q887" i="6"/>
  <c r="O887" i="6"/>
  <c r="K887" i="6"/>
  <c r="J887" i="6"/>
  <c r="I887" i="6"/>
  <c r="H887" i="6"/>
  <c r="G887" i="6"/>
  <c r="F887" i="6"/>
  <c r="E887" i="6"/>
  <c r="D887" i="6"/>
  <c r="C887" i="6"/>
  <c r="B887" i="6"/>
  <c r="Q886" i="6"/>
  <c r="O886" i="6"/>
  <c r="K886" i="6"/>
  <c r="J886" i="6"/>
  <c r="I886" i="6"/>
  <c r="H886" i="6"/>
  <c r="G886" i="6"/>
  <c r="F886" i="6"/>
  <c r="E886" i="6"/>
  <c r="D886" i="6"/>
  <c r="C886" i="6"/>
  <c r="B886" i="6"/>
  <c r="Q885" i="6"/>
  <c r="O885" i="6"/>
  <c r="K885" i="6"/>
  <c r="J885" i="6"/>
  <c r="I885" i="6"/>
  <c r="H885" i="6"/>
  <c r="G885" i="6"/>
  <c r="F885" i="6"/>
  <c r="E885" i="6"/>
  <c r="D885" i="6"/>
  <c r="C885" i="6"/>
  <c r="B885" i="6"/>
  <c r="Q884" i="6"/>
  <c r="O884" i="6"/>
  <c r="K884" i="6"/>
  <c r="J884" i="6"/>
  <c r="I884" i="6"/>
  <c r="H884" i="6"/>
  <c r="G884" i="6"/>
  <c r="F884" i="6"/>
  <c r="E884" i="6"/>
  <c r="D884" i="6"/>
  <c r="C884" i="6"/>
  <c r="B884" i="6"/>
  <c r="Q883" i="6"/>
  <c r="O883" i="6"/>
  <c r="K883" i="6"/>
  <c r="J883" i="6"/>
  <c r="I883" i="6"/>
  <c r="H883" i="6"/>
  <c r="G883" i="6"/>
  <c r="F883" i="6"/>
  <c r="E883" i="6"/>
  <c r="D883" i="6"/>
  <c r="C883" i="6"/>
  <c r="B883" i="6"/>
  <c r="Q882" i="6"/>
  <c r="O882" i="6"/>
  <c r="K882" i="6"/>
  <c r="J882" i="6"/>
  <c r="I882" i="6"/>
  <c r="H882" i="6"/>
  <c r="G882" i="6"/>
  <c r="F882" i="6"/>
  <c r="E882" i="6"/>
  <c r="D882" i="6"/>
  <c r="C882" i="6"/>
  <c r="B882" i="6"/>
  <c r="Q881" i="6"/>
  <c r="O881" i="6"/>
  <c r="K881" i="6"/>
  <c r="J881" i="6"/>
  <c r="I881" i="6"/>
  <c r="H881" i="6"/>
  <c r="G881" i="6"/>
  <c r="F881" i="6"/>
  <c r="E881" i="6"/>
  <c r="D881" i="6"/>
  <c r="C881" i="6"/>
  <c r="B881" i="6"/>
  <c r="Q880" i="6"/>
  <c r="O880" i="6"/>
  <c r="K880" i="6"/>
  <c r="J880" i="6"/>
  <c r="I880" i="6"/>
  <c r="H880" i="6"/>
  <c r="G880" i="6"/>
  <c r="F880" i="6"/>
  <c r="E880" i="6"/>
  <c r="D880" i="6"/>
  <c r="C880" i="6"/>
  <c r="B880" i="6"/>
  <c r="Q879" i="6"/>
  <c r="O879" i="6"/>
  <c r="K879" i="6"/>
  <c r="J879" i="6"/>
  <c r="I879" i="6"/>
  <c r="H879" i="6"/>
  <c r="G879" i="6"/>
  <c r="F879" i="6"/>
  <c r="E879" i="6"/>
  <c r="D879" i="6"/>
  <c r="C879" i="6"/>
  <c r="B879" i="6"/>
  <c r="Q878" i="6"/>
  <c r="O878" i="6"/>
  <c r="K878" i="6"/>
  <c r="J878" i="6"/>
  <c r="I878" i="6"/>
  <c r="H878" i="6"/>
  <c r="G878" i="6"/>
  <c r="F878" i="6"/>
  <c r="E878" i="6"/>
  <c r="D878" i="6"/>
  <c r="C878" i="6"/>
  <c r="B878" i="6"/>
  <c r="Q877" i="6"/>
  <c r="O877" i="6"/>
  <c r="K877" i="6"/>
  <c r="J877" i="6"/>
  <c r="I877" i="6"/>
  <c r="H877" i="6"/>
  <c r="G877" i="6"/>
  <c r="F877" i="6"/>
  <c r="E877" i="6"/>
  <c r="D877" i="6"/>
  <c r="C877" i="6"/>
  <c r="B877" i="6"/>
  <c r="Q876" i="6"/>
  <c r="O876" i="6"/>
  <c r="K876" i="6"/>
  <c r="J876" i="6"/>
  <c r="I876" i="6"/>
  <c r="H876" i="6"/>
  <c r="G876" i="6"/>
  <c r="F876" i="6"/>
  <c r="E876" i="6"/>
  <c r="D876" i="6"/>
  <c r="C876" i="6"/>
  <c r="B876" i="6"/>
  <c r="Q875" i="6"/>
  <c r="O875" i="6"/>
  <c r="K875" i="6"/>
  <c r="J875" i="6"/>
  <c r="I875" i="6"/>
  <c r="H875" i="6"/>
  <c r="G875" i="6"/>
  <c r="F875" i="6"/>
  <c r="E875" i="6"/>
  <c r="D875" i="6"/>
  <c r="C875" i="6"/>
  <c r="B875" i="6"/>
  <c r="Q874" i="6"/>
  <c r="O874" i="6"/>
  <c r="K874" i="6"/>
  <c r="J874" i="6"/>
  <c r="I874" i="6"/>
  <c r="H874" i="6"/>
  <c r="G874" i="6"/>
  <c r="F874" i="6"/>
  <c r="E874" i="6"/>
  <c r="D874" i="6"/>
  <c r="C874" i="6"/>
  <c r="B874" i="6"/>
  <c r="Q873" i="6"/>
  <c r="O873" i="6"/>
  <c r="K873" i="6"/>
  <c r="J873" i="6"/>
  <c r="I873" i="6"/>
  <c r="H873" i="6"/>
  <c r="G873" i="6"/>
  <c r="F873" i="6"/>
  <c r="E873" i="6"/>
  <c r="D873" i="6"/>
  <c r="C873" i="6"/>
  <c r="B873" i="6"/>
  <c r="Q872" i="6"/>
  <c r="O872" i="6"/>
  <c r="K872" i="6"/>
  <c r="J872" i="6"/>
  <c r="I872" i="6"/>
  <c r="H872" i="6"/>
  <c r="G872" i="6"/>
  <c r="F872" i="6"/>
  <c r="E872" i="6"/>
  <c r="D872" i="6"/>
  <c r="C872" i="6"/>
  <c r="B872" i="6"/>
  <c r="Q871" i="6"/>
  <c r="O871" i="6"/>
  <c r="K871" i="6"/>
  <c r="J871" i="6"/>
  <c r="I871" i="6"/>
  <c r="H871" i="6"/>
  <c r="G871" i="6"/>
  <c r="F871" i="6"/>
  <c r="E871" i="6"/>
  <c r="D871" i="6"/>
  <c r="C871" i="6"/>
  <c r="B871" i="6"/>
  <c r="Q870" i="6"/>
  <c r="O870" i="6"/>
  <c r="K870" i="6"/>
  <c r="J870" i="6"/>
  <c r="I870" i="6"/>
  <c r="H870" i="6"/>
  <c r="G870" i="6"/>
  <c r="F870" i="6"/>
  <c r="E870" i="6"/>
  <c r="D870" i="6"/>
  <c r="C870" i="6"/>
  <c r="B870" i="6"/>
  <c r="Q869" i="6"/>
  <c r="O869" i="6"/>
  <c r="K869" i="6"/>
  <c r="J869" i="6"/>
  <c r="I869" i="6"/>
  <c r="H869" i="6"/>
  <c r="G869" i="6"/>
  <c r="F869" i="6"/>
  <c r="E869" i="6"/>
  <c r="D869" i="6"/>
  <c r="C869" i="6"/>
  <c r="B869" i="6"/>
  <c r="Q868" i="6"/>
  <c r="O868" i="6"/>
  <c r="K868" i="6"/>
  <c r="J868" i="6"/>
  <c r="I868" i="6"/>
  <c r="H868" i="6"/>
  <c r="G868" i="6"/>
  <c r="F868" i="6"/>
  <c r="E868" i="6"/>
  <c r="D868" i="6"/>
  <c r="C868" i="6"/>
  <c r="B868" i="6"/>
  <c r="Q867" i="6"/>
  <c r="O867" i="6"/>
  <c r="K867" i="6"/>
  <c r="J867" i="6"/>
  <c r="I867" i="6"/>
  <c r="H867" i="6"/>
  <c r="G867" i="6"/>
  <c r="F867" i="6"/>
  <c r="E867" i="6"/>
  <c r="D867" i="6"/>
  <c r="C867" i="6"/>
  <c r="B867" i="6"/>
  <c r="Q866" i="6"/>
  <c r="O866" i="6"/>
  <c r="K866" i="6"/>
  <c r="J866" i="6"/>
  <c r="I866" i="6"/>
  <c r="H866" i="6"/>
  <c r="G866" i="6"/>
  <c r="F866" i="6"/>
  <c r="E866" i="6"/>
  <c r="D866" i="6"/>
  <c r="C866" i="6"/>
  <c r="B866" i="6"/>
  <c r="Q865" i="6"/>
  <c r="O865" i="6"/>
  <c r="K865" i="6"/>
  <c r="J865" i="6"/>
  <c r="I865" i="6"/>
  <c r="H865" i="6"/>
  <c r="G865" i="6"/>
  <c r="F865" i="6"/>
  <c r="E865" i="6"/>
  <c r="D865" i="6"/>
  <c r="C865" i="6"/>
  <c r="B865" i="6"/>
  <c r="Q864" i="6"/>
  <c r="O864" i="6"/>
  <c r="K864" i="6"/>
  <c r="J864" i="6"/>
  <c r="I864" i="6"/>
  <c r="H864" i="6"/>
  <c r="G864" i="6"/>
  <c r="F864" i="6"/>
  <c r="E864" i="6"/>
  <c r="D864" i="6"/>
  <c r="C864" i="6"/>
  <c r="B864" i="6"/>
  <c r="Q863" i="6"/>
  <c r="O863" i="6"/>
  <c r="K863" i="6"/>
  <c r="J863" i="6"/>
  <c r="I863" i="6"/>
  <c r="H863" i="6"/>
  <c r="G863" i="6"/>
  <c r="F863" i="6"/>
  <c r="E863" i="6"/>
  <c r="D863" i="6"/>
  <c r="C863" i="6"/>
  <c r="B863" i="6"/>
  <c r="Q862" i="6"/>
  <c r="O862" i="6"/>
  <c r="K862" i="6"/>
  <c r="J862" i="6"/>
  <c r="I862" i="6"/>
  <c r="H862" i="6"/>
  <c r="G862" i="6"/>
  <c r="F862" i="6"/>
  <c r="E862" i="6"/>
  <c r="D862" i="6"/>
  <c r="C862" i="6"/>
  <c r="B862" i="6"/>
  <c r="Q861" i="6"/>
  <c r="O861" i="6"/>
  <c r="K861" i="6"/>
  <c r="J861" i="6"/>
  <c r="I861" i="6"/>
  <c r="H861" i="6"/>
  <c r="G861" i="6"/>
  <c r="F861" i="6"/>
  <c r="E861" i="6"/>
  <c r="D861" i="6"/>
  <c r="C861" i="6"/>
  <c r="B861" i="6"/>
  <c r="Q860" i="6"/>
  <c r="O860" i="6"/>
  <c r="K860" i="6"/>
  <c r="J860" i="6"/>
  <c r="I860" i="6"/>
  <c r="H860" i="6"/>
  <c r="G860" i="6"/>
  <c r="F860" i="6"/>
  <c r="E860" i="6"/>
  <c r="D860" i="6"/>
  <c r="C860" i="6"/>
  <c r="B860" i="6"/>
  <c r="Q859" i="6"/>
  <c r="O859" i="6"/>
  <c r="K859" i="6"/>
  <c r="J859" i="6"/>
  <c r="I859" i="6"/>
  <c r="H859" i="6"/>
  <c r="G859" i="6"/>
  <c r="F859" i="6"/>
  <c r="E859" i="6"/>
  <c r="D859" i="6"/>
  <c r="C859" i="6"/>
  <c r="B859" i="6"/>
  <c r="Q858" i="6"/>
  <c r="O858" i="6"/>
  <c r="K858" i="6"/>
  <c r="J858" i="6"/>
  <c r="I858" i="6"/>
  <c r="H858" i="6"/>
  <c r="G858" i="6"/>
  <c r="F858" i="6"/>
  <c r="E858" i="6"/>
  <c r="D858" i="6"/>
  <c r="C858" i="6"/>
  <c r="B858" i="6"/>
  <c r="Q857" i="6"/>
  <c r="O857" i="6"/>
  <c r="K857" i="6"/>
  <c r="J857" i="6"/>
  <c r="I857" i="6"/>
  <c r="H857" i="6"/>
  <c r="G857" i="6"/>
  <c r="F857" i="6"/>
  <c r="E857" i="6"/>
  <c r="D857" i="6"/>
  <c r="C857" i="6"/>
  <c r="B857" i="6"/>
  <c r="Q856" i="6"/>
  <c r="O856" i="6"/>
  <c r="K856" i="6"/>
  <c r="J856" i="6"/>
  <c r="I856" i="6"/>
  <c r="H856" i="6"/>
  <c r="G856" i="6"/>
  <c r="F856" i="6"/>
  <c r="E856" i="6"/>
  <c r="D856" i="6"/>
  <c r="C856" i="6"/>
  <c r="B856" i="6"/>
  <c r="Q855" i="6"/>
  <c r="O855" i="6"/>
  <c r="K855" i="6"/>
  <c r="J855" i="6"/>
  <c r="I855" i="6"/>
  <c r="H855" i="6"/>
  <c r="G855" i="6"/>
  <c r="F855" i="6"/>
  <c r="E855" i="6"/>
  <c r="D855" i="6"/>
  <c r="C855" i="6"/>
  <c r="B855" i="6"/>
  <c r="Q854" i="6"/>
  <c r="O854" i="6"/>
  <c r="K854" i="6"/>
  <c r="J854" i="6"/>
  <c r="I854" i="6"/>
  <c r="H854" i="6"/>
  <c r="G854" i="6"/>
  <c r="F854" i="6"/>
  <c r="E854" i="6"/>
  <c r="D854" i="6"/>
  <c r="C854" i="6"/>
  <c r="B854" i="6"/>
  <c r="Q853" i="6"/>
  <c r="O853" i="6"/>
  <c r="K853" i="6"/>
  <c r="J853" i="6"/>
  <c r="I853" i="6"/>
  <c r="H853" i="6"/>
  <c r="G853" i="6"/>
  <c r="F853" i="6"/>
  <c r="E853" i="6"/>
  <c r="D853" i="6"/>
  <c r="C853" i="6"/>
  <c r="B853" i="6"/>
  <c r="Q852" i="6"/>
  <c r="O852" i="6"/>
  <c r="K852" i="6"/>
  <c r="J852" i="6"/>
  <c r="I852" i="6"/>
  <c r="H852" i="6"/>
  <c r="G852" i="6"/>
  <c r="F852" i="6"/>
  <c r="E852" i="6"/>
  <c r="D852" i="6"/>
  <c r="C852" i="6"/>
  <c r="B852" i="6"/>
  <c r="Q851" i="6"/>
  <c r="O851" i="6"/>
  <c r="K851" i="6"/>
  <c r="J851" i="6"/>
  <c r="I851" i="6"/>
  <c r="H851" i="6"/>
  <c r="G851" i="6"/>
  <c r="F851" i="6"/>
  <c r="E851" i="6"/>
  <c r="D851" i="6"/>
  <c r="C851" i="6"/>
  <c r="B851" i="6"/>
  <c r="Q850" i="6"/>
  <c r="O850" i="6"/>
  <c r="K850" i="6"/>
  <c r="J850" i="6"/>
  <c r="I850" i="6"/>
  <c r="H850" i="6"/>
  <c r="G850" i="6"/>
  <c r="F850" i="6"/>
  <c r="E850" i="6"/>
  <c r="D850" i="6"/>
  <c r="C850" i="6"/>
  <c r="B850" i="6"/>
  <c r="Q849" i="6"/>
  <c r="O849" i="6"/>
  <c r="K849" i="6"/>
  <c r="J849" i="6"/>
  <c r="I849" i="6"/>
  <c r="H849" i="6"/>
  <c r="G849" i="6"/>
  <c r="F849" i="6"/>
  <c r="E849" i="6"/>
  <c r="D849" i="6"/>
  <c r="C849" i="6"/>
  <c r="B849" i="6"/>
  <c r="Q848" i="6"/>
  <c r="O848" i="6"/>
  <c r="K848" i="6"/>
  <c r="J848" i="6"/>
  <c r="I848" i="6"/>
  <c r="H848" i="6"/>
  <c r="G848" i="6"/>
  <c r="F848" i="6"/>
  <c r="E848" i="6"/>
  <c r="D848" i="6"/>
  <c r="C848" i="6"/>
  <c r="B848" i="6"/>
  <c r="Q847" i="6"/>
  <c r="O847" i="6"/>
  <c r="K847" i="6"/>
  <c r="J847" i="6"/>
  <c r="I847" i="6"/>
  <c r="H847" i="6"/>
  <c r="G847" i="6"/>
  <c r="F847" i="6"/>
  <c r="E847" i="6"/>
  <c r="D847" i="6"/>
  <c r="C847" i="6"/>
  <c r="B847" i="6"/>
  <c r="Q846" i="6"/>
  <c r="O846" i="6"/>
  <c r="K846" i="6"/>
  <c r="J846" i="6"/>
  <c r="I846" i="6"/>
  <c r="H846" i="6"/>
  <c r="G846" i="6"/>
  <c r="F846" i="6"/>
  <c r="E846" i="6"/>
  <c r="D846" i="6"/>
  <c r="C846" i="6"/>
  <c r="B846" i="6"/>
  <c r="Q845" i="6"/>
  <c r="O845" i="6"/>
  <c r="K845" i="6"/>
  <c r="J845" i="6"/>
  <c r="I845" i="6"/>
  <c r="H845" i="6"/>
  <c r="G845" i="6"/>
  <c r="F845" i="6"/>
  <c r="E845" i="6"/>
  <c r="D845" i="6"/>
  <c r="C845" i="6"/>
  <c r="B845" i="6"/>
  <c r="Q844" i="6"/>
  <c r="O844" i="6"/>
  <c r="K844" i="6"/>
  <c r="J844" i="6"/>
  <c r="I844" i="6"/>
  <c r="H844" i="6"/>
  <c r="G844" i="6"/>
  <c r="F844" i="6"/>
  <c r="E844" i="6"/>
  <c r="D844" i="6"/>
  <c r="C844" i="6"/>
  <c r="B844" i="6"/>
  <c r="Q843" i="6"/>
  <c r="O843" i="6"/>
  <c r="K843" i="6"/>
  <c r="J843" i="6"/>
  <c r="I843" i="6"/>
  <c r="H843" i="6"/>
  <c r="G843" i="6"/>
  <c r="F843" i="6"/>
  <c r="E843" i="6"/>
  <c r="D843" i="6"/>
  <c r="C843" i="6"/>
  <c r="B843" i="6"/>
  <c r="Q842" i="6"/>
  <c r="O842" i="6"/>
  <c r="K842" i="6"/>
  <c r="J842" i="6"/>
  <c r="I842" i="6"/>
  <c r="H842" i="6"/>
  <c r="G842" i="6"/>
  <c r="F842" i="6"/>
  <c r="E842" i="6"/>
  <c r="D842" i="6"/>
  <c r="C842" i="6"/>
  <c r="B842" i="6"/>
  <c r="Q841" i="6"/>
  <c r="O841" i="6"/>
  <c r="K841" i="6"/>
  <c r="J841" i="6"/>
  <c r="I841" i="6"/>
  <c r="H841" i="6"/>
  <c r="G841" i="6"/>
  <c r="F841" i="6"/>
  <c r="E841" i="6"/>
  <c r="D841" i="6"/>
  <c r="C841" i="6"/>
  <c r="B841" i="6"/>
  <c r="Q840" i="6"/>
  <c r="O840" i="6"/>
  <c r="K840" i="6"/>
  <c r="J840" i="6"/>
  <c r="I840" i="6"/>
  <c r="H840" i="6"/>
  <c r="G840" i="6"/>
  <c r="F840" i="6"/>
  <c r="E840" i="6"/>
  <c r="D840" i="6"/>
  <c r="C840" i="6"/>
  <c r="B840" i="6"/>
  <c r="Q839" i="6"/>
  <c r="O839" i="6"/>
  <c r="K839" i="6"/>
  <c r="J839" i="6"/>
  <c r="I839" i="6"/>
  <c r="H839" i="6"/>
  <c r="G839" i="6"/>
  <c r="F839" i="6"/>
  <c r="E839" i="6"/>
  <c r="D839" i="6"/>
  <c r="C839" i="6"/>
  <c r="B839" i="6"/>
  <c r="Q838" i="6"/>
  <c r="O838" i="6"/>
  <c r="K838" i="6"/>
  <c r="J838" i="6"/>
  <c r="I838" i="6"/>
  <c r="H838" i="6"/>
  <c r="G838" i="6"/>
  <c r="F838" i="6"/>
  <c r="E838" i="6"/>
  <c r="D838" i="6"/>
  <c r="C838" i="6"/>
  <c r="B838" i="6"/>
  <c r="Q837" i="6"/>
  <c r="O837" i="6"/>
  <c r="K837" i="6"/>
  <c r="J837" i="6"/>
  <c r="I837" i="6"/>
  <c r="H837" i="6"/>
  <c r="G837" i="6"/>
  <c r="F837" i="6"/>
  <c r="E837" i="6"/>
  <c r="D837" i="6"/>
  <c r="C837" i="6"/>
  <c r="B837" i="6"/>
  <c r="Q836" i="6"/>
  <c r="O836" i="6"/>
  <c r="K836" i="6"/>
  <c r="J836" i="6"/>
  <c r="I836" i="6"/>
  <c r="H836" i="6"/>
  <c r="G836" i="6"/>
  <c r="F836" i="6"/>
  <c r="E836" i="6"/>
  <c r="D836" i="6"/>
  <c r="C836" i="6"/>
  <c r="B836" i="6"/>
  <c r="Q835" i="6"/>
  <c r="O835" i="6"/>
  <c r="K835" i="6"/>
  <c r="J835" i="6"/>
  <c r="I835" i="6"/>
  <c r="H835" i="6"/>
  <c r="G835" i="6"/>
  <c r="F835" i="6"/>
  <c r="E835" i="6"/>
  <c r="D835" i="6"/>
  <c r="C835" i="6"/>
  <c r="B835" i="6"/>
  <c r="Q834" i="6"/>
  <c r="O834" i="6"/>
  <c r="K834" i="6"/>
  <c r="J834" i="6"/>
  <c r="I834" i="6"/>
  <c r="H834" i="6"/>
  <c r="G834" i="6"/>
  <c r="F834" i="6"/>
  <c r="E834" i="6"/>
  <c r="D834" i="6"/>
  <c r="C834" i="6"/>
  <c r="B834" i="6"/>
  <c r="Q833" i="6"/>
  <c r="O833" i="6"/>
  <c r="K833" i="6"/>
  <c r="J833" i="6"/>
  <c r="I833" i="6"/>
  <c r="H833" i="6"/>
  <c r="G833" i="6"/>
  <c r="F833" i="6"/>
  <c r="E833" i="6"/>
  <c r="D833" i="6"/>
  <c r="C833" i="6"/>
  <c r="B833" i="6"/>
  <c r="Q832" i="6"/>
  <c r="O832" i="6"/>
  <c r="K832" i="6"/>
  <c r="J832" i="6"/>
  <c r="I832" i="6"/>
  <c r="H832" i="6"/>
  <c r="G832" i="6"/>
  <c r="F832" i="6"/>
  <c r="E832" i="6"/>
  <c r="D832" i="6"/>
  <c r="C832" i="6"/>
  <c r="B832" i="6"/>
  <c r="Q831" i="6"/>
  <c r="O831" i="6"/>
  <c r="K831" i="6"/>
  <c r="J831" i="6"/>
  <c r="I831" i="6"/>
  <c r="H831" i="6"/>
  <c r="G831" i="6"/>
  <c r="F831" i="6"/>
  <c r="E831" i="6"/>
  <c r="D831" i="6"/>
  <c r="C831" i="6"/>
  <c r="B831" i="6"/>
  <c r="Q830" i="6"/>
  <c r="O830" i="6"/>
  <c r="K830" i="6"/>
  <c r="J830" i="6"/>
  <c r="I830" i="6"/>
  <c r="H830" i="6"/>
  <c r="G830" i="6"/>
  <c r="F830" i="6"/>
  <c r="E830" i="6"/>
  <c r="D830" i="6"/>
  <c r="C830" i="6"/>
  <c r="B830" i="6"/>
  <c r="Q829" i="6"/>
  <c r="O829" i="6"/>
  <c r="K829" i="6"/>
  <c r="J829" i="6"/>
  <c r="I829" i="6"/>
  <c r="H829" i="6"/>
  <c r="G829" i="6"/>
  <c r="F829" i="6"/>
  <c r="E829" i="6"/>
  <c r="D829" i="6"/>
  <c r="C829" i="6"/>
  <c r="B829" i="6"/>
  <c r="Q828" i="6"/>
  <c r="O828" i="6"/>
  <c r="K828" i="6"/>
  <c r="J828" i="6"/>
  <c r="I828" i="6"/>
  <c r="H828" i="6"/>
  <c r="G828" i="6"/>
  <c r="F828" i="6"/>
  <c r="E828" i="6"/>
  <c r="D828" i="6"/>
  <c r="C828" i="6"/>
  <c r="B828" i="6"/>
  <c r="Q827" i="6"/>
  <c r="O827" i="6"/>
  <c r="K827" i="6"/>
  <c r="J827" i="6"/>
  <c r="I827" i="6"/>
  <c r="H827" i="6"/>
  <c r="G827" i="6"/>
  <c r="F827" i="6"/>
  <c r="E827" i="6"/>
  <c r="D827" i="6"/>
  <c r="C827" i="6"/>
  <c r="B827" i="6"/>
  <c r="Q826" i="6"/>
  <c r="O826" i="6"/>
  <c r="K826" i="6"/>
  <c r="J826" i="6"/>
  <c r="I826" i="6"/>
  <c r="H826" i="6"/>
  <c r="G826" i="6"/>
  <c r="F826" i="6"/>
  <c r="E826" i="6"/>
  <c r="D826" i="6"/>
  <c r="C826" i="6"/>
  <c r="B826" i="6"/>
  <c r="Q825" i="6"/>
  <c r="O825" i="6"/>
  <c r="K825" i="6"/>
  <c r="J825" i="6"/>
  <c r="I825" i="6"/>
  <c r="H825" i="6"/>
  <c r="G825" i="6"/>
  <c r="F825" i="6"/>
  <c r="E825" i="6"/>
  <c r="D825" i="6"/>
  <c r="C825" i="6"/>
  <c r="B825" i="6"/>
  <c r="Q824" i="6"/>
  <c r="O824" i="6"/>
  <c r="K824" i="6"/>
  <c r="J824" i="6"/>
  <c r="I824" i="6"/>
  <c r="H824" i="6"/>
  <c r="G824" i="6"/>
  <c r="F824" i="6"/>
  <c r="E824" i="6"/>
  <c r="D824" i="6"/>
  <c r="C824" i="6"/>
  <c r="B824" i="6"/>
  <c r="Q823" i="6"/>
  <c r="O823" i="6"/>
  <c r="K823" i="6"/>
  <c r="J823" i="6"/>
  <c r="I823" i="6"/>
  <c r="H823" i="6"/>
  <c r="G823" i="6"/>
  <c r="F823" i="6"/>
  <c r="E823" i="6"/>
  <c r="D823" i="6"/>
  <c r="C823" i="6"/>
  <c r="B823" i="6"/>
  <c r="Q822" i="6"/>
  <c r="O822" i="6"/>
  <c r="K822" i="6"/>
  <c r="J822" i="6"/>
  <c r="I822" i="6"/>
  <c r="H822" i="6"/>
  <c r="G822" i="6"/>
  <c r="F822" i="6"/>
  <c r="E822" i="6"/>
  <c r="D822" i="6"/>
  <c r="C822" i="6"/>
  <c r="B822" i="6"/>
  <c r="Q821" i="6"/>
  <c r="O821" i="6"/>
  <c r="K821" i="6"/>
  <c r="J821" i="6"/>
  <c r="I821" i="6"/>
  <c r="H821" i="6"/>
  <c r="G821" i="6"/>
  <c r="F821" i="6"/>
  <c r="E821" i="6"/>
  <c r="D821" i="6"/>
  <c r="C821" i="6"/>
  <c r="B821" i="6"/>
  <c r="Q820" i="6"/>
  <c r="O820" i="6"/>
  <c r="K820" i="6"/>
  <c r="J820" i="6"/>
  <c r="I820" i="6"/>
  <c r="H820" i="6"/>
  <c r="G820" i="6"/>
  <c r="F820" i="6"/>
  <c r="E820" i="6"/>
  <c r="D820" i="6"/>
  <c r="C820" i="6"/>
  <c r="B820" i="6"/>
  <c r="Q819" i="6"/>
  <c r="O819" i="6"/>
  <c r="K819" i="6"/>
  <c r="J819" i="6"/>
  <c r="I819" i="6"/>
  <c r="H819" i="6"/>
  <c r="G819" i="6"/>
  <c r="F819" i="6"/>
  <c r="E819" i="6"/>
  <c r="D819" i="6"/>
  <c r="C819" i="6"/>
  <c r="B819" i="6"/>
  <c r="Q818" i="6"/>
  <c r="O818" i="6"/>
  <c r="K818" i="6"/>
  <c r="J818" i="6"/>
  <c r="I818" i="6"/>
  <c r="H818" i="6"/>
  <c r="G818" i="6"/>
  <c r="F818" i="6"/>
  <c r="E818" i="6"/>
  <c r="D818" i="6"/>
  <c r="C818" i="6"/>
  <c r="B818" i="6"/>
  <c r="Q817" i="6"/>
  <c r="O817" i="6"/>
  <c r="K817" i="6"/>
  <c r="J817" i="6"/>
  <c r="I817" i="6"/>
  <c r="H817" i="6"/>
  <c r="G817" i="6"/>
  <c r="F817" i="6"/>
  <c r="E817" i="6"/>
  <c r="D817" i="6"/>
  <c r="C817" i="6"/>
  <c r="B817" i="6"/>
  <c r="F2153" i="7" l="1"/>
  <c r="B2261" i="7"/>
  <c r="E2272" i="7"/>
  <c r="L2282" i="7"/>
  <c r="M2170" i="7"/>
  <c r="E2175" i="7"/>
  <c r="N2214" i="7"/>
  <c r="D2274" i="7"/>
  <c r="M2195" i="7"/>
  <c r="L2274" i="7"/>
  <c r="C2266" i="7"/>
  <c r="E2266" i="7"/>
  <c r="N2274" i="7"/>
  <c r="F2285" i="7"/>
  <c r="C2287" i="7"/>
  <c r="S2203" i="7"/>
  <c r="K2220" i="7"/>
  <c r="M2266" i="7"/>
  <c r="E2287" i="7"/>
  <c r="N2266" i="7"/>
  <c r="I2277" i="7"/>
  <c r="B2282" i="7"/>
  <c r="G2287" i="7"/>
  <c r="W2195" i="7"/>
  <c r="B2274" i="7"/>
  <c r="N2282" i="7"/>
  <c r="M2284" i="7"/>
  <c r="C2286" i="7"/>
  <c r="D2228" i="7"/>
  <c r="J2135" i="7"/>
  <c r="H2274" i="7"/>
  <c r="K2267" i="7"/>
  <c r="S2268" i="7"/>
  <c r="K2286" i="7"/>
  <c r="L2287" i="7"/>
  <c r="W2200" i="7"/>
  <c r="L2212" i="7"/>
  <c r="T2267" i="7"/>
  <c r="T2287" i="7"/>
  <c r="H2195" i="7"/>
  <c r="K2204" i="7"/>
  <c r="J2195" i="7"/>
  <c r="E2261" i="7"/>
  <c r="B2267" i="7"/>
  <c r="G2268" i="7"/>
  <c r="I2272" i="7"/>
  <c r="C2274" i="7"/>
  <c r="I2280" i="7"/>
  <c r="H2282" i="7"/>
  <c r="D2287" i="7"/>
  <c r="L2288" i="7"/>
  <c r="D2160" i="7"/>
  <c r="F2200" i="7"/>
  <c r="D2267" i="7"/>
  <c r="L2268" i="7"/>
  <c r="G2267" i="7"/>
  <c r="T2288" i="7"/>
  <c r="T2200" i="7"/>
  <c r="M2263" i="7"/>
  <c r="E2264" i="7"/>
  <c r="D2286" i="7"/>
  <c r="S2286" i="7"/>
  <c r="G2137" i="7"/>
  <c r="E2159" i="7"/>
  <c r="H2202" i="7"/>
  <c r="C2204" i="7"/>
  <c r="C2212" i="7"/>
  <c r="F2254" i="7"/>
  <c r="E2256" i="7"/>
  <c r="E2269" i="7"/>
  <c r="S2279" i="7"/>
  <c r="E2286" i="7"/>
  <c r="C2130" i="7"/>
  <c r="H2137" i="7"/>
  <c r="F2159" i="7"/>
  <c r="D2263" i="7"/>
  <c r="C2264" i="7"/>
  <c r="S2264" i="7"/>
  <c r="H2278" i="7"/>
  <c r="K2258" i="7"/>
  <c r="N2263" i="7"/>
  <c r="F2264" i="7"/>
  <c r="S2256" i="7"/>
  <c r="I2264" i="7"/>
  <c r="I2269" i="7"/>
  <c r="S2278" i="7"/>
  <c r="D2283" i="7"/>
  <c r="F2286" i="7"/>
  <c r="H2292" i="7"/>
  <c r="J2130" i="7"/>
  <c r="L2137" i="7"/>
  <c r="G2159" i="7"/>
  <c r="L2168" i="7"/>
  <c r="G2195" i="7"/>
  <c r="C2196" i="7"/>
  <c r="H2200" i="7"/>
  <c r="M2212" i="7"/>
  <c r="F2228" i="7"/>
  <c r="B2135" i="7"/>
  <c r="E2263" i="7"/>
  <c r="D2264" i="7"/>
  <c r="M2254" i="7"/>
  <c r="F2256" i="7"/>
  <c r="B2258" i="7"/>
  <c r="L2264" i="7"/>
  <c r="W2274" i="7"/>
  <c r="G2286" i="7"/>
  <c r="K2130" i="7"/>
  <c r="N2137" i="7"/>
  <c r="M2159" i="7"/>
  <c r="L2196" i="7"/>
  <c r="T2198" i="7"/>
  <c r="S2204" i="7"/>
  <c r="G2135" i="7"/>
  <c r="W2137" i="7"/>
  <c r="C2263" i="7"/>
  <c r="B2264" i="7"/>
  <c r="D2279" i="7"/>
  <c r="M2286" i="7"/>
  <c r="C2137" i="7"/>
  <c r="S2159" i="7"/>
  <c r="N2171" i="7"/>
  <c r="K2215" i="7"/>
  <c r="N2135" i="7"/>
  <c r="N2264" i="7"/>
  <c r="G2279" i="7"/>
  <c r="N2286" i="7"/>
  <c r="E2137" i="7"/>
  <c r="W2159" i="7"/>
  <c r="I2279" i="7"/>
  <c r="F2137" i="7"/>
  <c r="G2145" i="7"/>
  <c r="D2154" i="7"/>
  <c r="C2159" i="7"/>
  <c r="W2171" i="7"/>
  <c r="H2192" i="7"/>
  <c r="W2135" i="7"/>
  <c r="W2255" i="7"/>
  <c r="B2270" i="7"/>
  <c r="K2271" i="7"/>
  <c r="B2273" i="7"/>
  <c r="G2240" i="7"/>
  <c r="M2267" i="7"/>
  <c r="J2269" i="7"/>
  <c r="C2270" i="7"/>
  <c r="L2271" i="7"/>
  <c r="J2272" i="7"/>
  <c r="C2273" i="7"/>
  <c r="E2274" i="7"/>
  <c r="L2279" i="7"/>
  <c r="K2280" i="7"/>
  <c r="C2282" i="7"/>
  <c r="S2283" i="7"/>
  <c r="T2285" i="7"/>
  <c r="H2286" i="7"/>
  <c r="C2289" i="7"/>
  <c r="B2290" i="7"/>
  <c r="L2290" i="7"/>
  <c r="K2291" i="7"/>
  <c r="J2292" i="7"/>
  <c r="W2130" i="7"/>
  <c r="M2137" i="7"/>
  <c r="J2145" i="7"/>
  <c r="G2153" i="7"/>
  <c r="E2154" i="7"/>
  <c r="M2156" i="7"/>
  <c r="H2159" i="7"/>
  <c r="E2164" i="7"/>
  <c r="F2172" i="7"/>
  <c r="S2195" i="7"/>
  <c r="F2196" i="7"/>
  <c r="B2198" i="7"/>
  <c r="D2202" i="7"/>
  <c r="H2206" i="7"/>
  <c r="B2207" i="7"/>
  <c r="E2213" i="7"/>
  <c r="H2216" i="7"/>
  <c r="K2230" i="7"/>
  <c r="F2255" i="7"/>
  <c r="T2256" i="7"/>
  <c r="M2240" i="7"/>
  <c r="D2254" i="7"/>
  <c r="G2255" i="7"/>
  <c r="D2256" i="7"/>
  <c r="K2269" i="7"/>
  <c r="J2270" i="7"/>
  <c r="K2272" i="7"/>
  <c r="N2273" i="7"/>
  <c r="N2279" i="7"/>
  <c r="D2282" i="7"/>
  <c r="W2282" i="7"/>
  <c r="T2283" i="7"/>
  <c r="S2284" i="7"/>
  <c r="F2289" i="7"/>
  <c r="C2290" i="7"/>
  <c r="M2290" i="7"/>
  <c r="L2292" i="7"/>
  <c r="K2145" i="7"/>
  <c r="H2153" i="7"/>
  <c r="M2154" i="7"/>
  <c r="K2159" i="7"/>
  <c r="F2164" i="7"/>
  <c r="N2172" i="7"/>
  <c r="G2196" i="7"/>
  <c r="S2196" i="7"/>
  <c r="L2198" i="7"/>
  <c r="F2202" i="7"/>
  <c r="L2206" i="7"/>
  <c r="J2213" i="7"/>
  <c r="E2255" i="7"/>
  <c r="H2255" i="7"/>
  <c r="B2265" i="7"/>
  <c r="D2266" i="7"/>
  <c r="S2267" i="7"/>
  <c r="N2269" i="7"/>
  <c r="K2270" i="7"/>
  <c r="N2272" i="7"/>
  <c r="K2274" i="7"/>
  <c r="E2275" i="7"/>
  <c r="C2279" i="7"/>
  <c r="E2282" i="7"/>
  <c r="L2286" i="7"/>
  <c r="B2288" i="7"/>
  <c r="G2289" i="7"/>
  <c r="D2290" i="7"/>
  <c r="N2290" i="7"/>
  <c r="B2130" i="7"/>
  <c r="D2137" i="7"/>
  <c r="S2137" i="7"/>
  <c r="L2153" i="7"/>
  <c r="B2159" i="7"/>
  <c r="L2159" i="7"/>
  <c r="C2160" i="7"/>
  <c r="E2195" i="7"/>
  <c r="H2196" i="7"/>
  <c r="W2196" i="7"/>
  <c r="G2202" i="7"/>
  <c r="N2206" i="7"/>
  <c r="G2210" i="7"/>
  <c r="D2212" i="7"/>
  <c r="D2215" i="7"/>
  <c r="T2216" i="7"/>
  <c r="F2135" i="7"/>
  <c r="I2289" i="7"/>
  <c r="E2290" i="7"/>
  <c r="S2292" i="7"/>
  <c r="W2145" i="7"/>
  <c r="N2153" i="7"/>
  <c r="S2164" i="7"/>
  <c r="J2196" i="7"/>
  <c r="G2265" i="7"/>
  <c r="S2239" i="7"/>
  <c r="S2255" i="7"/>
  <c r="H2256" i="7"/>
  <c r="G2261" i="7"/>
  <c r="M2264" i="7"/>
  <c r="I2265" i="7"/>
  <c r="F2266" i="7"/>
  <c r="C2267" i="7"/>
  <c r="B2269" i="7"/>
  <c r="W2269" i="7"/>
  <c r="W2270" i="7"/>
  <c r="B2272" i="7"/>
  <c r="T2272" i="7"/>
  <c r="M2274" i="7"/>
  <c r="E2279" i="7"/>
  <c r="T2279" i="7"/>
  <c r="K2282" i="7"/>
  <c r="C2283" i="7"/>
  <c r="B2284" i="7"/>
  <c r="B2285" i="7"/>
  <c r="F2290" i="7"/>
  <c r="S2290" i="7"/>
  <c r="D2292" i="7"/>
  <c r="W2292" i="7"/>
  <c r="G2130" i="7"/>
  <c r="D2159" i="7"/>
  <c r="N2159" i="7"/>
  <c r="B2196" i="7"/>
  <c r="K2196" i="7"/>
  <c r="I2202" i="7"/>
  <c r="Q2202" i="7" s="1"/>
  <c r="B2206" i="7"/>
  <c r="S2206" i="7"/>
  <c r="D2231" i="7"/>
  <c r="W2239" i="7"/>
  <c r="T2255" i="7"/>
  <c r="N2256" i="7"/>
  <c r="I2261" i="7"/>
  <c r="K2265" i="7"/>
  <c r="L2266" i="7"/>
  <c r="D2272" i="7"/>
  <c r="G2290" i="7"/>
  <c r="W2290" i="7"/>
  <c r="E2292" i="7"/>
  <c r="D2206" i="7"/>
  <c r="W2206" i="7"/>
  <c r="F2214" i="7"/>
  <c r="S2215" i="7"/>
  <c r="D2217" i="7"/>
  <c r="G2231" i="7"/>
  <c r="H2279" i="7"/>
  <c r="M2282" i="7"/>
  <c r="E2283" i="7"/>
  <c r="J2284" i="7"/>
  <c r="J2285" i="7"/>
  <c r="H2290" i="7"/>
  <c r="F2292" i="7"/>
  <c r="C2145" i="7"/>
  <c r="D2153" i="7"/>
  <c r="E2170" i="7"/>
  <c r="D2196" i="7"/>
  <c r="M2196" i="7"/>
  <c r="S2202" i="7"/>
  <c r="F2206" i="7"/>
  <c r="K2231" i="7"/>
  <c r="K2290" i="7"/>
  <c r="E2196" i="7"/>
  <c r="N2196" i="7"/>
  <c r="T2202" i="7"/>
  <c r="G2206" i="7"/>
  <c r="L2231" i="7"/>
  <c r="D2258" i="7"/>
  <c r="M2258" i="7"/>
  <c r="F2262" i="7"/>
  <c r="N2241" i="7"/>
  <c r="J2261" i="7"/>
  <c r="G2263" i="7"/>
  <c r="T2263" i="7"/>
  <c r="H2264" i="7"/>
  <c r="T2264" i="7"/>
  <c r="H2266" i="7"/>
  <c r="W2266" i="7"/>
  <c r="I2267" i="7"/>
  <c r="F2270" i="7"/>
  <c r="N2270" i="7"/>
  <c r="E2271" i="7"/>
  <c r="H2273" i="7"/>
  <c r="W2273" i="7"/>
  <c r="G2274" i="7"/>
  <c r="S2274" i="7"/>
  <c r="D2277" i="7"/>
  <c r="N2277" i="7"/>
  <c r="D2278" i="7"/>
  <c r="L2278" i="7"/>
  <c r="C2280" i="7"/>
  <c r="S2281" i="7"/>
  <c r="G2282" i="7"/>
  <c r="S2282" i="7"/>
  <c r="H2283" i="7"/>
  <c r="B2286" i="7"/>
  <c r="J2286" i="7"/>
  <c r="W2286" i="7"/>
  <c r="K2287" i="7"/>
  <c r="F2288" i="7"/>
  <c r="J2290" i="7"/>
  <c r="B2292" i="7"/>
  <c r="N2292" i="7"/>
  <c r="B2137" i="7"/>
  <c r="K2137" i="7"/>
  <c r="B2145" i="7"/>
  <c r="S2153" i="7"/>
  <c r="G2156" i="7"/>
  <c r="J2159" i="7"/>
  <c r="L2160" i="7"/>
  <c r="L2161" i="7"/>
  <c r="M2162" i="7"/>
  <c r="M2164" i="7"/>
  <c r="F2167" i="7"/>
  <c r="G2168" i="7"/>
  <c r="F2171" i="7"/>
  <c r="K2172" i="7"/>
  <c r="W2175" i="7"/>
  <c r="N2192" i="7"/>
  <c r="M2193" i="7"/>
  <c r="J2194" i="7"/>
  <c r="D2195" i="7"/>
  <c r="L2195" i="7"/>
  <c r="I2196" i="7"/>
  <c r="F2197" i="7"/>
  <c r="N2197" i="7"/>
  <c r="H2198" i="7"/>
  <c r="C2202" i="7"/>
  <c r="I2203" i="7"/>
  <c r="Q2203" i="7" s="1"/>
  <c r="G2204" i="7"/>
  <c r="C2206" i="7"/>
  <c r="M2206" i="7"/>
  <c r="C2207" i="7"/>
  <c r="J2210" i="7"/>
  <c r="S2211" i="7"/>
  <c r="C2215" i="7"/>
  <c r="N2217" i="7"/>
  <c r="F2231" i="7"/>
  <c r="C2135" i="7"/>
  <c r="K2135" i="7"/>
  <c r="K2255" i="7"/>
  <c r="K2256" i="7"/>
  <c r="F2258" i="7"/>
  <c r="D2239" i="7"/>
  <c r="G2258" i="7"/>
  <c r="S2258" i="7"/>
  <c r="W2262" i="7"/>
  <c r="H2263" i="7"/>
  <c r="J2266" i="7"/>
  <c r="G2270" i="7"/>
  <c r="E2278" i="7"/>
  <c r="M2278" i="7"/>
  <c r="D2280" i="7"/>
  <c r="S2280" i="7"/>
  <c r="I2283" i="7"/>
  <c r="I2288" i="7"/>
  <c r="H2156" i="7"/>
  <c r="N2164" i="7"/>
  <c r="G2167" i="7"/>
  <c r="S2167" i="7"/>
  <c r="J2168" i="7"/>
  <c r="K2194" i="7"/>
  <c r="G2197" i="7"/>
  <c r="M2203" i="7"/>
  <c r="T2208" i="7"/>
  <c r="D2135" i="7"/>
  <c r="L2135" i="7"/>
  <c r="D2246" i="7"/>
  <c r="W2247" i="7"/>
  <c r="B2255" i="7"/>
  <c r="M2255" i="7"/>
  <c r="B2256" i="7"/>
  <c r="L2256" i="7"/>
  <c r="F2271" i="7"/>
  <c r="I2273" i="7"/>
  <c r="E2277" i="7"/>
  <c r="W2125" i="7"/>
  <c r="M2237" i="7"/>
  <c r="C2255" i="7"/>
  <c r="N2255" i="7"/>
  <c r="C2256" i="7"/>
  <c r="M2256" i="7"/>
  <c r="H2258" i="7"/>
  <c r="W2258" i="7"/>
  <c r="N2261" i="7"/>
  <c r="I2263" i="7"/>
  <c r="K2264" i="7"/>
  <c r="B2266" i="7"/>
  <c r="K2266" i="7"/>
  <c r="L2267" i="7"/>
  <c r="D2268" i="7"/>
  <c r="H2270" i="7"/>
  <c r="S2270" i="7"/>
  <c r="I2271" i="7"/>
  <c r="K2273" i="7"/>
  <c r="J2274" i="7"/>
  <c r="F2277" i="7"/>
  <c r="T2277" i="7"/>
  <c r="F2278" i="7"/>
  <c r="N2278" i="7"/>
  <c r="F2280" i="7"/>
  <c r="T2280" i="7"/>
  <c r="J2282" i="7"/>
  <c r="K2283" i="7"/>
  <c r="J2288" i="7"/>
  <c r="E2291" i="7"/>
  <c r="K2156" i="7"/>
  <c r="B2160" i="7"/>
  <c r="W2160" i="7"/>
  <c r="S2161" i="7"/>
  <c r="C2164" i="7"/>
  <c r="H2167" i="7"/>
  <c r="W2167" i="7"/>
  <c r="K2168" i="7"/>
  <c r="K2174" i="7"/>
  <c r="L2194" i="7"/>
  <c r="F2195" i="7"/>
  <c r="N2195" i="7"/>
  <c r="H2197" i="7"/>
  <c r="S2197" i="7"/>
  <c r="M2204" i="7"/>
  <c r="E2206" i="7"/>
  <c r="W2207" i="7"/>
  <c r="T2210" i="7"/>
  <c r="B2213" i="7"/>
  <c r="E2214" i="7"/>
  <c r="G2215" i="7"/>
  <c r="I2216" i="7"/>
  <c r="Q2216" i="7" s="1"/>
  <c r="M2220" i="7"/>
  <c r="K2224" i="7"/>
  <c r="B2228" i="7"/>
  <c r="H2231" i="7"/>
  <c r="E2135" i="7"/>
  <c r="M2135" i="7"/>
  <c r="J2258" i="7"/>
  <c r="L2263" i="7"/>
  <c r="I2270" i="7"/>
  <c r="T2270" i="7"/>
  <c r="M2273" i="7"/>
  <c r="G2277" i="7"/>
  <c r="W2277" i="7"/>
  <c r="G2278" i="7"/>
  <c r="H2280" i="7"/>
  <c r="M2283" i="7"/>
  <c r="J2167" i="7"/>
  <c r="I2197" i="7"/>
  <c r="T2197" i="7"/>
  <c r="N2156" i="7"/>
  <c r="H2158" i="7"/>
  <c r="B2163" i="7"/>
  <c r="B2167" i="7"/>
  <c r="K2167" i="7"/>
  <c r="F2187" i="7"/>
  <c r="C2193" i="7"/>
  <c r="B2194" i="7"/>
  <c r="B2197" i="7"/>
  <c r="J2197" i="7"/>
  <c r="W2197" i="7"/>
  <c r="T2203" i="7"/>
  <c r="I2275" i="7"/>
  <c r="K2277" i="7"/>
  <c r="I2278" i="7"/>
  <c r="T2278" i="7"/>
  <c r="E2281" i="7"/>
  <c r="S2288" i="7"/>
  <c r="L2154" i="7"/>
  <c r="C2156" i="7"/>
  <c r="G2160" i="7"/>
  <c r="D2161" i="7"/>
  <c r="D2162" i="7"/>
  <c r="J2163" i="7"/>
  <c r="G2164" i="7"/>
  <c r="C2167" i="7"/>
  <c r="L2167" i="7"/>
  <c r="B2168" i="7"/>
  <c r="W2168" i="7"/>
  <c r="I2173" i="7"/>
  <c r="Q2173" i="7" s="1"/>
  <c r="G2187" i="7"/>
  <c r="E2193" i="7"/>
  <c r="C2194" i="7"/>
  <c r="I2195" i="7"/>
  <c r="T2195" i="7"/>
  <c r="C2197" i="7"/>
  <c r="K2197" i="7"/>
  <c r="C2203" i="7"/>
  <c r="D2208" i="7"/>
  <c r="F2211" i="7"/>
  <c r="N2213" i="7"/>
  <c r="J2228" i="7"/>
  <c r="H2135" i="7"/>
  <c r="S2135" i="7"/>
  <c r="L2241" i="7"/>
  <c r="F2247" i="7"/>
  <c r="B2277" i="7"/>
  <c r="L2277" i="7"/>
  <c r="B2278" i="7"/>
  <c r="J2278" i="7"/>
  <c r="W2278" i="7"/>
  <c r="L2280" i="7"/>
  <c r="G2281" i="7"/>
  <c r="E2156" i="7"/>
  <c r="S2156" i="7"/>
  <c r="S2158" i="7"/>
  <c r="J2160" i="7"/>
  <c r="G2161" i="7"/>
  <c r="E2162" i="7"/>
  <c r="H2164" i="7"/>
  <c r="D2167" i="7"/>
  <c r="M2167" i="7"/>
  <c r="C2168" i="7"/>
  <c r="N2187" i="7"/>
  <c r="G2193" i="7"/>
  <c r="D2194" i="7"/>
  <c r="D2197" i="7"/>
  <c r="L2197" i="7"/>
  <c r="M2202" i="7"/>
  <c r="F2203" i="7"/>
  <c r="K2206" i="7"/>
  <c r="H2208" i="7"/>
  <c r="G2211" i="7"/>
  <c r="W2215" i="7"/>
  <c r="G2226" i="7"/>
  <c r="L2228" i="7"/>
  <c r="S2231" i="7"/>
  <c r="I2135" i="7"/>
  <c r="Q2136" i="7" s="1"/>
  <c r="L2236" i="7"/>
  <c r="C2241" i="7"/>
  <c r="C2258" i="7"/>
  <c r="L2258" i="7"/>
  <c r="D2270" i="7"/>
  <c r="L2270" i="7"/>
  <c r="S2271" i="7"/>
  <c r="E2273" i="7"/>
  <c r="S2273" i="7"/>
  <c r="S2236" i="7"/>
  <c r="M2241" i="7"/>
  <c r="B2243" i="7"/>
  <c r="I2247" i="7"/>
  <c r="Q2247" i="7" s="1"/>
  <c r="I2256" i="7"/>
  <c r="E2258" i="7"/>
  <c r="N2258" i="7"/>
  <c r="I2262" i="7"/>
  <c r="F2263" i="7"/>
  <c r="G2266" i="7"/>
  <c r="S2266" i="7"/>
  <c r="H2267" i="7"/>
  <c r="E2270" i="7"/>
  <c r="G2273" i="7"/>
  <c r="F2274" i="7"/>
  <c r="W2275" i="7"/>
  <c r="C2277" i="7"/>
  <c r="C2278" i="7"/>
  <c r="B2280" i="7"/>
  <c r="M2280" i="7"/>
  <c r="F2282" i="7"/>
  <c r="I2286" i="7"/>
  <c r="M2292" i="7"/>
  <c r="J2137" i="7"/>
  <c r="F2156" i="7"/>
  <c r="K2160" i="7"/>
  <c r="H2161" i="7"/>
  <c r="L2162" i="7"/>
  <c r="W2163" i="7"/>
  <c r="K2164" i="7"/>
  <c r="E2167" i="7"/>
  <c r="N2167" i="7"/>
  <c r="D2168" i="7"/>
  <c r="H2172" i="7"/>
  <c r="K2192" i="7"/>
  <c r="K2193" i="7"/>
  <c r="E2194" i="7"/>
  <c r="C2195" i="7"/>
  <c r="E2197" i="7"/>
  <c r="N2202" i="7"/>
  <c r="H2203" i="7"/>
  <c r="M2208" i="7"/>
  <c r="S2213" i="7"/>
  <c r="N2228" i="7"/>
  <c r="C2251" i="7"/>
  <c r="E2253" i="7"/>
  <c r="G2253" i="7"/>
  <c r="N2253" i="7"/>
  <c r="K2252" i="7"/>
  <c r="L2252" i="7"/>
  <c r="S2253" i="7"/>
  <c r="F2199" i="7"/>
  <c r="W2251" i="7"/>
  <c r="E2211" i="7"/>
  <c r="D2214" i="7"/>
  <c r="M2214" i="7"/>
  <c r="L2219" i="7"/>
  <c r="E2220" i="7"/>
  <c r="H2222" i="7"/>
  <c r="W2222" i="7"/>
  <c r="J2224" i="7"/>
  <c r="W2233" i="7"/>
  <c r="C2219" i="7"/>
  <c r="F2238" i="7"/>
  <c r="E2243" i="7"/>
  <c r="K2203" i="7"/>
  <c r="D2207" i="7"/>
  <c r="H2211" i="7"/>
  <c r="G2214" i="7"/>
  <c r="S2214" i="7"/>
  <c r="H2215" i="7"/>
  <c r="F2218" i="7"/>
  <c r="D2219" i="7"/>
  <c r="S2219" i="7"/>
  <c r="C2222" i="7"/>
  <c r="L2222" i="7"/>
  <c r="B2224" i="7"/>
  <c r="N2231" i="7"/>
  <c r="B2233" i="7"/>
  <c r="C2234" i="7"/>
  <c r="B2238" i="7"/>
  <c r="S2238" i="7"/>
  <c r="J2222" i="7"/>
  <c r="D2243" i="7"/>
  <c r="L2224" i="7"/>
  <c r="F2251" i="7"/>
  <c r="B2252" i="7"/>
  <c r="S2252" i="7"/>
  <c r="N2204" i="7"/>
  <c r="G2238" i="7"/>
  <c r="C2240" i="7"/>
  <c r="B2241" i="7"/>
  <c r="L2243" i="7"/>
  <c r="H2248" i="7"/>
  <c r="H2250" i="7"/>
  <c r="G2251" i="7"/>
  <c r="C2252" i="7"/>
  <c r="T2252" i="7"/>
  <c r="L2202" i="7"/>
  <c r="B2203" i="7"/>
  <c r="L2203" i="7"/>
  <c r="B2204" i="7"/>
  <c r="I2207" i="7"/>
  <c r="Q2207" i="7" s="1"/>
  <c r="B2208" i="7"/>
  <c r="K2211" i="7"/>
  <c r="B2212" i="7"/>
  <c r="H2214" i="7"/>
  <c r="W2214" i="7"/>
  <c r="J2215" i="7"/>
  <c r="E2216" i="7"/>
  <c r="B2217" i="7"/>
  <c r="G2218" i="7"/>
  <c r="F2219" i="7"/>
  <c r="T2220" i="7"/>
  <c r="D2222" i="7"/>
  <c r="M2222" i="7"/>
  <c r="C2224" i="7"/>
  <c r="S2224" i="7"/>
  <c r="W2228" i="7"/>
  <c r="C2231" i="7"/>
  <c r="F2233" i="7"/>
  <c r="F2234" i="7"/>
  <c r="N2219" i="7"/>
  <c r="C2218" i="7"/>
  <c r="H2238" i="7"/>
  <c r="N2243" i="7"/>
  <c r="L2211" i="7"/>
  <c r="J2214" i="7"/>
  <c r="G2219" i="7"/>
  <c r="E2222" i="7"/>
  <c r="N2222" i="7"/>
  <c r="D2224" i="7"/>
  <c r="W2224" i="7"/>
  <c r="J2233" i="7"/>
  <c r="G2234" i="7"/>
  <c r="C2238" i="7"/>
  <c r="W2238" i="7"/>
  <c r="D2251" i="7"/>
  <c r="B2222" i="7"/>
  <c r="K2222" i="7"/>
  <c r="G2236" i="7"/>
  <c r="H2240" i="7"/>
  <c r="D2241" i="7"/>
  <c r="W2248" i="7"/>
  <c r="G2252" i="7"/>
  <c r="C2211" i="7"/>
  <c r="M2211" i="7"/>
  <c r="B2214" i="7"/>
  <c r="K2214" i="7"/>
  <c r="L2215" i="7"/>
  <c r="T2218" i="7"/>
  <c r="H2219" i="7"/>
  <c r="C2220" i="7"/>
  <c r="F2222" i="7"/>
  <c r="G2224" i="7"/>
  <c r="N2233" i="7"/>
  <c r="K2234" i="7"/>
  <c r="I2251" i="7"/>
  <c r="F2252" i="7"/>
  <c r="K2207" i="7"/>
  <c r="J2238" i="7"/>
  <c r="D2203" i="7"/>
  <c r="N2203" i="7"/>
  <c r="E2204" i="7"/>
  <c r="L2207" i="7"/>
  <c r="H2236" i="7"/>
  <c r="K2238" i="7"/>
  <c r="J2241" i="7"/>
  <c r="T2243" i="7"/>
  <c r="T2251" i="7"/>
  <c r="H2252" i="7"/>
  <c r="I2200" i="7"/>
  <c r="Q2201" i="7" s="1"/>
  <c r="E2203" i="7"/>
  <c r="F2204" i="7"/>
  <c r="J2206" i="7"/>
  <c r="M2207" i="7"/>
  <c r="L2208" i="7"/>
  <c r="D2211" i="7"/>
  <c r="N2211" i="7"/>
  <c r="J2212" i="7"/>
  <c r="F2213" i="7"/>
  <c r="C2214" i="7"/>
  <c r="L2214" i="7"/>
  <c r="B2215" i="7"/>
  <c r="L2216" i="7"/>
  <c r="W2218" i="7"/>
  <c r="K2219" i="7"/>
  <c r="D2220" i="7"/>
  <c r="G2222" i="7"/>
  <c r="S2222" i="7"/>
  <c r="H2224" i="7"/>
  <c r="I2230" i="7"/>
  <c r="Q2230" i="7" s="1"/>
  <c r="B2248" i="7"/>
  <c r="L2248" i="7"/>
  <c r="B2249" i="7"/>
  <c r="G2221" i="7"/>
  <c r="M2221" i="7"/>
  <c r="E2221" i="7"/>
  <c r="L2221" i="7"/>
  <c r="D2221" i="7"/>
  <c r="K2221" i="7"/>
  <c r="C2221" i="7"/>
  <c r="S2221" i="7"/>
  <c r="D2242" i="7"/>
  <c r="M2245" i="7"/>
  <c r="T2247" i="7"/>
  <c r="G2247" i="7"/>
  <c r="M2247" i="7"/>
  <c r="C2248" i="7"/>
  <c r="M2248" i="7"/>
  <c r="E2249" i="7"/>
  <c r="W2232" i="7"/>
  <c r="J2232" i="7"/>
  <c r="B2232" i="7"/>
  <c r="S2232" i="7"/>
  <c r="H2232" i="7"/>
  <c r="G2232" i="7"/>
  <c r="N2232" i="7"/>
  <c r="F2232" i="7"/>
  <c r="M2232" i="7"/>
  <c r="E2232" i="7"/>
  <c r="L2232" i="7"/>
  <c r="D2232" i="7"/>
  <c r="E2241" i="7"/>
  <c r="L2242" i="7"/>
  <c r="G2243" i="7"/>
  <c r="W2243" i="7"/>
  <c r="B2247" i="7"/>
  <c r="N2247" i="7"/>
  <c r="D2248" i="7"/>
  <c r="N2248" i="7"/>
  <c r="I2249" i="7"/>
  <c r="Q2249" i="7" s="1"/>
  <c r="L2251" i="7"/>
  <c r="E2198" i="7"/>
  <c r="N2198" i="7"/>
  <c r="C2199" i="7"/>
  <c r="B2200" i="7"/>
  <c r="W2202" i="7"/>
  <c r="J2202" i="7"/>
  <c r="B2202" i="7"/>
  <c r="K2202" i="7"/>
  <c r="J2203" i="7"/>
  <c r="W2203" i="7"/>
  <c r="H2204" i="7"/>
  <c r="T2204" i="7"/>
  <c r="E2207" i="7"/>
  <c r="E2208" i="7"/>
  <c r="N2208" i="7"/>
  <c r="C2209" i="7"/>
  <c r="L2209" i="7"/>
  <c r="B2210" i="7"/>
  <c r="E2212" i="7"/>
  <c r="S2212" i="7"/>
  <c r="G2213" i="7"/>
  <c r="T2213" i="7"/>
  <c r="E2217" i="7"/>
  <c r="T2217" i="7"/>
  <c r="I2218" i="7"/>
  <c r="Q2218" i="7" s="1"/>
  <c r="I2220" i="7"/>
  <c r="Q2220" i="7" s="1"/>
  <c r="B2221" i="7"/>
  <c r="T2221" i="7"/>
  <c r="C2232" i="7"/>
  <c r="S2199" i="7"/>
  <c r="H2199" i="7"/>
  <c r="J2199" i="7"/>
  <c r="I2242" i="7"/>
  <c r="Q2242" i="7" s="1"/>
  <c r="D2198" i="7"/>
  <c r="M2198" i="7"/>
  <c r="B2199" i="7"/>
  <c r="K2199" i="7"/>
  <c r="M2200" i="7"/>
  <c r="E2200" i="7"/>
  <c r="J2200" i="7"/>
  <c r="B2209" i="7"/>
  <c r="K2209" i="7"/>
  <c r="M2210" i="7"/>
  <c r="E2210" i="7"/>
  <c r="L2210" i="7"/>
  <c r="D2210" i="7"/>
  <c r="K2210" i="7"/>
  <c r="W2240" i="7"/>
  <c r="F2240" i="7"/>
  <c r="S2240" i="7"/>
  <c r="F2241" i="7"/>
  <c r="S2241" i="7"/>
  <c r="H2243" i="7"/>
  <c r="C2247" i="7"/>
  <c r="E2248" i="7"/>
  <c r="M2251" i="7"/>
  <c r="F2198" i="7"/>
  <c r="D2199" i="7"/>
  <c r="M2199" i="7"/>
  <c r="C2200" i="7"/>
  <c r="L2200" i="7"/>
  <c r="I2204" i="7"/>
  <c r="Q2205" i="7" s="1"/>
  <c r="G2207" i="7"/>
  <c r="S2207" i="7"/>
  <c r="F2208" i="7"/>
  <c r="D2209" i="7"/>
  <c r="M2209" i="7"/>
  <c r="C2210" i="7"/>
  <c r="H2212" i="7"/>
  <c r="T2212" i="7"/>
  <c r="H2213" i="7"/>
  <c r="W2213" i="7"/>
  <c r="N2216" i="7"/>
  <c r="F2216" i="7"/>
  <c r="K2216" i="7"/>
  <c r="C2216" i="7"/>
  <c r="W2216" i="7"/>
  <c r="J2216" i="7"/>
  <c r="B2216" i="7"/>
  <c r="F2217" i="7"/>
  <c r="W2217" i="7"/>
  <c r="J2218" i="7"/>
  <c r="F2221" i="7"/>
  <c r="W2221" i="7"/>
  <c r="N2226" i="7"/>
  <c r="F2226" i="7"/>
  <c r="L2226" i="7"/>
  <c r="D2226" i="7"/>
  <c r="K2226" i="7"/>
  <c r="C2226" i="7"/>
  <c r="W2226" i="7"/>
  <c r="J2226" i="7"/>
  <c r="B2226" i="7"/>
  <c r="S2226" i="7"/>
  <c r="H2226" i="7"/>
  <c r="I2232" i="7"/>
  <c r="Q2232" i="7" s="1"/>
  <c r="E2242" i="7"/>
  <c r="D2236" i="7"/>
  <c r="E2237" i="7"/>
  <c r="J2239" i="7"/>
  <c r="G2239" i="7"/>
  <c r="B2240" i="7"/>
  <c r="T2240" i="7"/>
  <c r="G2246" i="7"/>
  <c r="M2246" i="7"/>
  <c r="E2247" i="7"/>
  <c r="S2247" i="7"/>
  <c r="G2248" i="7"/>
  <c r="S2248" i="7"/>
  <c r="B2251" i="7"/>
  <c r="G2198" i="7"/>
  <c r="S2198" i="7"/>
  <c r="E2199" i="7"/>
  <c r="N2199" i="7"/>
  <c r="D2200" i="7"/>
  <c r="N2200" i="7"/>
  <c r="L2204" i="7"/>
  <c r="D2204" i="7"/>
  <c r="J2204" i="7"/>
  <c r="H2207" i="7"/>
  <c r="G2208" i="7"/>
  <c r="S2208" i="7"/>
  <c r="E2209" i="7"/>
  <c r="N2209" i="7"/>
  <c r="F2210" i="7"/>
  <c r="S2210" i="7"/>
  <c r="I2212" i="7"/>
  <c r="Q2212" i="7" s="1"/>
  <c r="D2216" i="7"/>
  <c r="S2216" i="7"/>
  <c r="I2217" i="7"/>
  <c r="Q2217" i="7" s="1"/>
  <c r="H2221" i="7"/>
  <c r="E2226" i="7"/>
  <c r="K2232" i="7"/>
  <c r="F2209" i="7"/>
  <c r="J2217" i="7"/>
  <c r="S2218" i="7"/>
  <c r="H2218" i="7"/>
  <c r="M2218" i="7"/>
  <c r="E2218" i="7"/>
  <c r="L2218" i="7"/>
  <c r="D2218" i="7"/>
  <c r="N2218" i="7"/>
  <c r="I2221" i="7"/>
  <c r="Q2221" i="7" s="1"/>
  <c r="S2230" i="7"/>
  <c r="H2230" i="7"/>
  <c r="N2230" i="7"/>
  <c r="F2230" i="7"/>
  <c r="M2230" i="7"/>
  <c r="E2230" i="7"/>
  <c r="L2230" i="7"/>
  <c r="D2230" i="7"/>
  <c r="W2230" i="7"/>
  <c r="J2230" i="7"/>
  <c r="B2230" i="7"/>
  <c r="T2242" i="7"/>
  <c r="M2242" i="7"/>
  <c r="T2241" i="7"/>
  <c r="W2241" i="7"/>
  <c r="H2241" i="7"/>
  <c r="K2241" i="7"/>
  <c r="C2242" i="7"/>
  <c r="S2243" i="7"/>
  <c r="F2243" i="7"/>
  <c r="M2243" i="7"/>
  <c r="H2247" i="7"/>
  <c r="I2198" i="7"/>
  <c r="Q2199" i="7" s="1"/>
  <c r="G2199" i="7"/>
  <c r="T2199" i="7"/>
  <c r="G2200" i="7"/>
  <c r="S2200" i="7"/>
  <c r="N2207" i="7"/>
  <c r="F2207" i="7"/>
  <c r="J2207" i="7"/>
  <c r="I2208" i="7"/>
  <c r="Q2208" i="7" s="1"/>
  <c r="G2209" i="7"/>
  <c r="T2209" i="7"/>
  <c r="H2210" i="7"/>
  <c r="W2210" i="7"/>
  <c r="G2212" i="7"/>
  <c r="N2212" i="7"/>
  <c r="F2212" i="7"/>
  <c r="K2212" i="7"/>
  <c r="L2213" i="7"/>
  <c r="D2213" i="7"/>
  <c r="K2213" i="7"/>
  <c r="C2213" i="7"/>
  <c r="M2213" i="7"/>
  <c r="G2216" i="7"/>
  <c r="B2218" i="7"/>
  <c r="W2220" i="7"/>
  <c r="J2220" i="7"/>
  <c r="B2220" i="7"/>
  <c r="S2220" i="7"/>
  <c r="H2220" i="7"/>
  <c r="G2220" i="7"/>
  <c r="N2220" i="7"/>
  <c r="F2220" i="7"/>
  <c r="J2221" i="7"/>
  <c r="I2226" i="7"/>
  <c r="Q2227" i="7" s="1"/>
  <c r="C2230" i="7"/>
  <c r="T2232" i="7"/>
  <c r="K2245" i="7"/>
  <c r="B2245" i="7"/>
  <c r="T2248" i="7"/>
  <c r="F2248" i="7"/>
  <c r="K2248" i="7"/>
  <c r="T2249" i="7"/>
  <c r="K2249" i="7"/>
  <c r="K2198" i="7"/>
  <c r="C2198" i="7"/>
  <c r="J2198" i="7"/>
  <c r="I2199" i="7"/>
  <c r="W2199" i="7"/>
  <c r="K2208" i="7"/>
  <c r="C2208" i="7"/>
  <c r="J2208" i="7"/>
  <c r="I2209" i="7"/>
  <c r="Q2209" i="7" s="1"/>
  <c r="I2210" i="7"/>
  <c r="Q2210" i="7" s="1"/>
  <c r="K2217" i="7"/>
  <c r="C2217" i="7"/>
  <c r="S2217" i="7"/>
  <c r="H2217" i="7"/>
  <c r="G2217" i="7"/>
  <c r="M2217" i="7"/>
  <c r="N2221" i="7"/>
  <c r="M2226" i="7"/>
  <c r="G2230" i="7"/>
  <c r="S2209" i="7"/>
  <c r="H2209" i="7"/>
  <c r="J2209" i="7"/>
  <c r="E2228" i="7"/>
  <c r="M2228" i="7"/>
  <c r="I2233" i="7"/>
  <c r="Q2233" i="7" s="1"/>
  <c r="T2233" i="7"/>
  <c r="N2234" i="7"/>
  <c r="E2215" i="7"/>
  <c r="M2215" i="7"/>
  <c r="I2219" i="7"/>
  <c r="Q2219" i="7" s="1"/>
  <c r="T2219" i="7"/>
  <c r="E2224" i="7"/>
  <c r="M2224" i="7"/>
  <c r="G2228" i="7"/>
  <c r="I2231" i="7"/>
  <c r="Q2231" i="7" s="1"/>
  <c r="T2231" i="7"/>
  <c r="C2233" i="7"/>
  <c r="K2233" i="7"/>
  <c r="H2234" i="7"/>
  <c r="S2234" i="7"/>
  <c r="I2211" i="7"/>
  <c r="Q2211" i="7" s="1"/>
  <c r="T2211" i="7"/>
  <c r="I2206" i="7"/>
  <c r="Q2206" i="7" s="1"/>
  <c r="B2211" i="7"/>
  <c r="J2211" i="7"/>
  <c r="I2214" i="7"/>
  <c r="Q2214" i="7" s="1"/>
  <c r="F2215" i="7"/>
  <c r="N2215" i="7"/>
  <c r="B2219" i="7"/>
  <c r="J2219" i="7"/>
  <c r="W2219" i="7"/>
  <c r="I2222" i="7"/>
  <c r="Q2223" i="7" s="1"/>
  <c r="F2224" i="7"/>
  <c r="N2224" i="7"/>
  <c r="H2228" i="7"/>
  <c r="S2228" i="7"/>
  <c r="B2231" i="7"/>
  <c r="J2231" i="7"/>
  <c r="W2231" i="7"/>
  <c r="D2233" i="7"/>
  <c r="L2233" i="7"/>
  <c r="I2234" i="7"/>
  <c r="Q2235" i="7" s="1"/>
  <c r="T2234" i="7"/>
  <c r="I2228" i="7"/>
  <c r="Q2228" i="7" s="1"/>
  <c r="T2228" i="7"/>
  <c r="E2233" i="7"/>
  <c r="M2233" i="7"/>
  <c r="B2234" i="7"/>
  <c r="J2234" i="7"/>
  <c r="W2234" i="7"/>
  <c r="I2215" i="7"/>
  <c r="Q2215" i="7" s="1"/>
  <c r="E2219" i="7"/>
  <c r="I2224" i="7"/>
  <c r="Q2225" i="7" s="1"/>
  <c r="C2228" i="7"/>
  <c r="E2231" i="7"/>
  <c r="G2233" i="7"/>
  <c r="D2234" i="7"/>
  <c r="L2234" i="7"/>
  <c r="H2233" i="7"/>
  <c r="E2234" i="7"/>
  <c r="L2193" i="7"/>
  <c r="D2193" i="7"/>
  <c r="N2193" i="7"/>
  <c r="F2193" i="7"/>
  <c r="S2193" i="7"/>
  <c r="H2193" i="7"/>
  <c r="M2194" i="7"/>
  <c r="F2194" i="7"/>
  <c r="N2194" i="7"/>
  <c r="G2194" i="7"/>
  <c r="H2194" i="7"/>
  <c r="S2194" i="7"/>
  <c r="I2194" i="7"/>
  <c r="Q2197" i="7" s="1"/>
  <c r="T2194" i="7"/>
  <c r="S2192" i="7"/>
  <c r="C2192" i="7"/>
  <c r="F2192" i="7"/>
  <c r="I2193" i="7"/>
  <c r="T2193" i="7"/>
  <c r="G2192" i="7"/>
  <c r="B2193" i="7"/>
  <c r="J2193" i="7"/>
  <c r="H2189" i="7"/>
  <c r="S2189" i="7"/>
  <c r="K2188" i="7"/>
  <c r="H2190" i="7"/>
  <c r="D2191" i="7"/>
  <c r="L2191" i="7"/>
  <c r="I2192" i="7"/>
  <c r="Q2193" i="7" s="1"/>
  <c r="T2192" i="7"/>
  <c r="I2191" i="7"/>
  <c r="G2190" i="7"/>
  <c r="C2191" i="7"/>
  <c r="K2191" i="7"/>
  <c r="K2190" i="7"/>
  <c r="E2191" i="7"/>
  <c r="M2191" i="7"/>
  <c r="B2192" i="7"/>
  <c r="J2192" i="7"/>
  <c r="W2192" i="7"/>
  <c r="T2191" i="7"/>
  <c r="C2190" i="7"/>
  <c r="B2191" i="7"/>
  <c r="J2191" i="7"/>
  <c r="W2191" i="7"/>
  <c r="F2191" i="7"/>
  <c r="N2191" i="7"/>
  <c r="S2190" i="7"/>
  <c r="G2191" i="7"/>
  <c r="D2192" i="7"/>
  <c r="L2192" i="7"/>
  <c r="H2191" i="7"/>
  <c r="E2192" i="7"/>
  <c r="F2189" i="7"/>
  <c r="B2190" i="7"/>
  <c r="J2190" i="7"/>
  <c r="W2190" i="7"/>
  <c r="L2189" i="7"/>
  <c r="D2190" i="7"/>
  <c r="L2190" i="7"/>
  <c r="N2189" i="7"/>
  <c r="E2190" i="7"/>
  <c r="M2190" i="7"/>
  <c r="F2190" i="7"/>
  <c r="N2190" i="7"/>
  <c r="D2189" i="7"/>
  <c r="I2190" i="7"/>
  <c r="Q2191" i="7" s="1"/>
  <c r="N2188" i="7"/>
  <c r="K2186" i="7"/>
  <c r="G2189" i="7"/>
  <c r="C2188" i="7"/>
  <c r="I2189" i="7"/>
  <c r="T2189" i="7"/>
  <c r="D2188" i="7"/>
  <c r="B2189" i="7"/>
  <c r="J2189" i="7"/>
  <c r="W2189" i="7"/>
  <c r="F2188" i="7"/>
  <c r="C2189" i="7"/>
  <c r="K2189" i="7"/>
  <c r="L2188" i="7"/>
  <c r="E2189" i="7"/>
  <c r="G2188" i="7"/>
  <c r="H2188" i="7"/>
  <c r="S2188" i="7"/>
  <c r="I2188" i="7"/>
  <c r="T2188" i="7"/>
  <c r="C2187" i="7"/>
  <c r="B2188" i="7"/>
  <c r="J2188" i="7"/>
  <c r="W2188" i="7"/>
  <c r="C2186" i="7"/>
  <c r="K2187" i="7"/>
  <c r="E2188" i="7"/>
  <c r="J2179" i="7"/>
  <c r="H2187" i="7"/>
  <c r="S2187" i="7"/>
  <c r="F2183" i="7"/>
  <c r="H2183" i="7"/>
  <c r="E2185" i="7"/>
  <c r="I2187" i="7"/>
  <c r="Q2189" i="7" s="1"/>
  <c r="T2187" i="7"/>
  <c r="L2183" i="7"/>
  <c r="B2187" i="7"/>
  <c r="J2187" i="7"/>
  <c r="W2187" i="7"/>
  <c r="G2182" i="7"/>
  <c r="D2187" i="7"/>
  <c r="L2187" i="7"/>
  <c r="E2187" i="7"/>
  <c r="H2175" i="7"/>
  <c r="D2177" i="7"/>
  <c r="F2177" i="7"/>
  <c r="C2178" i="7"/>
  <c r="G2177" i="7"/>
  <c r="M2180" i="7"/>
  <c r="G2185" i="7"/>
  <c r="D2186" i="7"/>
  <c r="L2186" i="7"/>
  <c r="K2185" i="7"/>
  <c r="E2186" i="7"/>
  <c r="M2186" i="7"/>
  <c r="M2177" i="7"/>
  <c r="M2185" i="7"/>
  <c r="F2186" i="7"/>
  <c r="N2186" i="7"/>
  <c r="B2177" i="7"/>
  <c r="K2177" i="7"/>
  <c r="G2179" i="7"/>
  <c r="D2183" i="7"/>
  <c r="G2186" i="7"/>
  <c r="H2186" i="7"/>
  <c r="S2186" i="7"/>
  <c r="I2186" i="7"/>
  <c r="T2186" i="7"/>
  <c r="S2177" i="7"/>
  <c r="K2183" i="7"/>
  <c r="C2185" i="7"/>
  <c r="B2186" i="7"/>
  <c r="J2186" i="7"/>
  <c r="D2169" i="7"/>
  <c r="G2169" i="7"/>
  <c r="H2169" i="7"/>
  <c r="L2169" i="7"/>
  <c r="S2169" i="7"/>
  <c r="J2175" i="7"/>
  <c r="E2177" i="7"/>
  <c r="N2177" i="7"/>
  <c r="D2178" i="7"/>
  <c r="W2178" i="7"/>
  <c r="L2179" i="7"/>
  <c r="K2182" i="7"/>
  <c r="F2185" i="7"/>
  <c r="N2185" i="7"/>
  <c r="E2178" i="7"/>
  <c r="K2175" i="7"/>
  <c r="C2174" i="7"/>
  <c r="B2175" i="7"/>
  <c r="L2175" i="7"/>
  <c r="G2178" i="7"/>
  <c r="S2179" i="7"/>
  <c r="H2185" i="7"/>
  <c r="S2185" i="7"/>
  <c r="F2174" i="7"/>
  <c r="C2175" i="7"/>
  <c r="M2175" i="7"/>
  <c r="H2177" i="7"/>
  <c r="W2177" i="7"/>
  <c r="J2178" i="7"/>
  <c r="B2179" i="7"/>
  <c r="W2179" i="7"/>
  <c r="M2183" i="7"/>
  <c r="I2185" i="7"/>
  <c r="Q2186" i="7" s="1"/>
  <c r="T2185" i="7"/>
  <c r="B2171" i="7"/>
  <c r="C2172" i="7"/>
  <c r="G2174" i="7"/>
  <c r="D2175" i="7"/>
  <c r="N2175" i="7"/>
  <c r="J2177" i="7"/>
  <c r="K2178" i="7"/>
  <c r="D2179" i="7"/>
  <c r="C2183" i="7"/>
  <c r="N2183" i="7"/>
  <c r="B2185" i="7"/>
  <c r="J2185" i="7"/>
  <c r="W2185" i="7"/>
  <c r="L2178" i="7"/>
  <c r="J2171" i="7"/>
  <c r="G2172" i="7"/>
  <c r="N2174" i="7"/>
  <c r="F2175" i="7"/>
  <c r="S2175" i="7"/>
  <c r="C2177" i="7"/>
  <c r="L2177" i="7"/>
  <c r="B2178" i="7"/>
  <c r="M2178" i="7"/>
  <c r="H2179" i="7"/>
  <c r="E2180" i="7"/>
  <c r="C2182" i="7"/>
  <c r="E2183" i="7"/>
  <c r="S2183" i="7"/>
  <c r="D2185" i="7"/>
  <c r="I2163" i="7"/>
  <c r="Q2163" i="7" s="1"/>
  <c r="T2163" i="7"/>
  <c r="H2166" i="7"/>
  <c r="S2166" i="7"/>
  <c r="D2170" i="7"/>
  <c r="L2170" i="7"/>
  <c r="I2171" i="7"/>
  <c r="Q2171" i="7" s="1"/>
  <c r="T2171" i="7"/>
  <c r="H2176" i="7"/>
  <c r="S2176" i="7"/>
  <c r="D2180" i="7"/>
  <c r="L2180" i="7"/>
  <c r="F2182" i="7"/>
  <c r="N2182" i="7"/>
  <c r="H2184" i="7"/>
  <c r="S2184" i="7"/>
  <c r="I2166" i="7"/>
  <c r="Q2166" i="7" s="1"/>
  <c r="T2166" i="7"/>
  <c r="I2184" i="7"/>
  <c r="Q2184" i="7" s="1"/>
  <c r="T2184" i="7"/>
  <c r="D2130" i="7"/>
  <c r="L2130" i="7"/>
  <c r="D2136" i="7"/>
  <c r="W2136" i="7"/>
  <c r="D2145" i="7"/>
  <c r="L2145" i="7"/>
  <c r="I2153" i="7"/>
  <c r="Q2153" i="7" s="1"/>
  <c r="T2153" i="7"/>
  <c r="F2154" i="7"/>
  <c r="N2154" i="7"/>
  <c r="C2155" i="7"/>
  <c r="K2155" i="7"/>
  <c r="I2169" i="7"/>
  <c r="T2169" i="7"/>
  <c r="F2170" i="7"/>
  <c r="N2170" i="7"/>
  <c r="C2171" i="7"/>
  <c r="K2171" i="7"/>
  <c r="S2172" i="7"/>
  <c r="H2174" i="7"/>
  <c r="S2174" i="7"/>
  <c r="B2176" i="7"/>
  <c r="J2176" i="7"/>
  <c r="W2176" i="7"/>
  <c r="I2179" i="7"/>
  <c r="T2179" i="7"/>
  <c r="F2180" i="7"/>
  <c r="N2180" i="7"/>
  <c r="H2182" i="7"/>
  <c r="S2182" i="7"/>
  <c r="B2184" i="7"/>
  <c r="J2184" i="7"/>
  <c r="W2184" i="7"/>
  <c r="I2158" i="7"/>
  <c r="Q2158" i="7" s="1"/>
  <c r="T2158" i="7"/>
  <c r="I2176" i="7"/>
  <c r="Q2176" i="7" s="1"/>
  <c r="T2176" i="7"/>
  <c r="B2158" i="7"/>
  <c r="J2158" i="7"/>
  <c r="W2158" i="7"/>
  <c r="I2161" i="7"/>
  <c r="Q2161" i="7" s="1"/>
  <c r="T2161" i="7"/>
  <c r="F2162" i="7"/>
  <c r="N2162" i="7"/>
  <c r="C2163" i="7"/>
  <c r="K2163" i="7"/>
  <c r="B2166" i="7"/>
  <c r="J2166" i="7"/>
  <c r="W2166" i="7"/>
  <c r="E2130" i="7"/>
  <c r="M2130" i="7"/>
  <c r="E2133" i="7"/>
  <c r="F2136" i="7"/>
  <c r="E2145" i="7"/>
  <c r="M2145" i="7"/>
  <c r="B2153" i="7"/>
  <c r="J2153" i="7"/>
  <c r="W2153" i="7"/>
  <c r="G2154" i="7"/>
  <c r="D2155" i="7"/>
  <c r="L2155" i="7"/>
  <c r="I2156" i="7"/>
  <c r="Q2156" i="7" s="1"/>
  <c r="T2156" i="7"/>
  <c r="C2158" i="7"/>
  <c r="K2158" i="7"/>
  <c r="E2168" i="7"/>
  <c r="M2168" i="7"/>
  <c r="B2169" i="7"/>
  <c r="J2169" i="7"/>
  <c r="W2169" i="7"/>
  <c r="G2170" i="7"/>
  <c r="D2171" i="7"/>
  <c r="L2171" i="7"/>
  <c r="I2172" i="7"/>
  <c r="Q2172" i="7" s="1"/>
  <c r="T2172" i="7"/>
  <c r="I2174" i="7"/>
  <c r="Q2175" i="7" s="1"/>
  <c r="T2174" i="7"/>
  <c r="C2176" i="7"/>
  <c r="K2176" i="7"/>
  <c r="G2180" i="7"/>
  <c r="I2182" i="7"/>
  <c r="Q2183" i="7" s="1"/>
  <c r="T2182" i="7"/>
  <c r="C2184" i="7"/>
  <c r="K2184" i="7"/>
  <c r="B2155" i="7"/>
  <c r="J2155" i="7"/>
  <c r="W2155" i="7"/>
  <c r="E2160" i="7"/>
  <c r="M2160" i="7"/>
  <c r="B2161" i="7"/>
  <c r="J2161" i="7"/>
  <c r="W2161" i="7"/>
  <c r="G2162" i="7"/>
  <c r="D2163" i="7"/>
  <c r="L2163" i="7"/>
  <c r="I2164" i="7"/>
  <c r="Q2164" i="7" s="1"/>
  <c r="T2164" i="7"/>
  <c r="C2166" i="7"/>
  <c r="K2166" i="7"/>
  <c r="F2130" i="7"/>
  <c r="N2130" i="7"/>
  <c r="M2133" i="7"/>
  <c r="H2136" i="7"/>
  <c r="I2137" i="7"/>
  <c r="Q2144" i="7" s="1"/>
  <c r="F2145" i="7"/>
  <c r="N2145" i="7"/>
  <c r="C2153" i="7"/>
  <c r="K2153" i="7"/>
  <c r="H2154" i="7"/>
  <c r="S2154" i="7"/>
  <c r="E2155" i="7"/>
  <c r="M2155" i="7"/>
  <c r="B2156" i="7"/>
  <c r="J2156" i="7"/>
  <c r="W2156" i="7"/>
  <c r="D2158" i="7"/>
  <c r="L2158" i="7"/>
  <c r="I2159" i="7"/>
  <c r="Q2159" i="7" s="1"/>
  <c r="F2160" i="7"/>
  <c r="N2160" i="7"/>
  <c r="C2161" i="7"/>
  <c r="K2161" i="7"/>
  <c r="H2162" i="7"/>
  <c r="S2162" i="7"/>
  <c r="E2163" i="7"/>
  <c r="M2163" i="7"/>
  <c r="B2164" i="7"/>
  <c r="J2164" i="7"/>
  <c r="W2164" i="7"/>
  <c r="D2166" i="7"/>
  <c r="L2166" i="7"/>
  <c r="I2167" i="7"/>
  <c r="Q2167" i="7" s="1"/>
  <c r="F2168" i="7"/>
  <c r="N2168" i="7"/>
  <c r="C2169" i="7"/>
  <c r="K2169" i="7"/>
  <c r="H2170" i="7"/>
  <c r="S2170" i="7"/>
  <c r="E2171" i="7"/>
  <c r="M2171" i="7"/>
  <c r="B2172" i="7"/>
  <c r="J2172" i="7"/>
  <c r="W2172" i="7"/>
  <c r="B2174" i="7"/>
  <c r="J2174" i="7"/>
  <c r="W2174" i="7"/>
  <c r="G2175" i="7"/>
  <c r="D2176" i="7"/>
  <c r="L2176" i="7"/>
  <c r="I2177" i="7"/>
  <c r="Q2177" i="7" s="1"/>
  <c r="F2178" i="7"/>
  <c r="N2178" i="7"/>
  <c r="C2179" i="7"/>
  <c r="K2179" i="7"/>
  <c r="H2180" i="7"/>
  <c r="S2180" i="7"/>
  <c r="B2182" i="7"/>
  <c r="J2182" i="7"/>
  <c r="W2182" i="7"/>
  <c r="G2183" i="7"/>
  <c r="D2184" i="7"/>
  <c r="L2184" i="7"/>
  <c r="J2136" i="7"/>
  <c r="I2162" i="7"/>
  <c r="Q2162" i="7" s="1"/>
  <c r="T2162" i="7"/>
  <c r="F2163" i="7"/>
  <c r="N2163" i="7"/>
  <c r="E2176" i="7"/>
  <c r="M2176" i="7"/>
  <c r="I2180" i="7"/>
  <c r="Q2181" i="7" s="1"/>
  <c r="T2180" i="7"/>
  <c r="E2184" i="7"/>
  <c r="M2184" i="7"/>
  <c r="I2155" i="7"/>
  <c r="Q2155" i="7" s="1"/>
  <c r="T2155" i="7"/>
  <c r="B2136" i="7"/>
  <c r="S2136" i="7"/>
  <c r="I2154" i="7"/>
  <c r="Q2154" i="7" s="1"/>
  <c r="T2154" i="7"/>
  <c r="F2155" i="7"/>
  <c r="N2155" i="7"/>
  <c r="E2158" i="7"/>
  <c r="M2158" i="7"/>
  <c r="E2166" i="7"/>
  <c r="M2166" i="7"/>
  <c r="I2170" i="7"/>
  <c r="Q2170" i="7" s="1"/>
  <c r="T2170" i="7"/>
  <c r="G2125" i="7"/>
  <c r="H2130" i="7"/>
  <c r="S2130" i="7"/>
  <c r="L2136" i="7"/>
  <c r="H2145" i="7"/>
  <c r="S2145" i="7"/>
  <c r="E2153" i="7"/>
  <c r="B2154" i="7"/>
  <c r="J2154" i="7"/>
  <c r="W2154" i="7"/>
  <c r="G2155" i="7"/>
  <c r="D2156" i="7"/>
  <c r="F2158" i="7"/>
  <c r="N2158" i="7"/>
  <c r="H2160" i="7"/>
  <c r="S2160" i="7"/>
  <c r="E2161" i="7"/>
  <c r="M2161" i="7"/>
  <c r="B2162" i="7"/>
  <c r="J2162" i="7"/>
  <c r="W2162" i="7"/>
  <c r="G2163" i="7"/>
  <c r="D2164" i="7"/>
  <c r="F2166" i="7"/>
  <c r="N2166" i="7"/>
  <c r="H2168" i="7"/>
  <c r="S2168" i="7"/>
  <c r="E2169" i="7"/>
  <c r="M2169" i="7"/>
  <c r="B2170" i="7"/>
  <c r="J2170" i="7"/>
  <c r="W2170" i="7"/>
  <c r="G2171" i="7"/>
  <c r="D2172" i="7"/>
  <c r="L2172" i="7"/>
  <c r="D2174" i="7"/>
  <c r="L2174" i="7"/>
  <c r="I2175" i="7"/>
  <c r="F2176" i="7"/>
  <c r="N2176" i="7"/>
  <c r="H2178" i="7"/>
  <c r="S2178" i="7"/>
  <c r="E2179" i="7"/>
  <c r="M2179" i="7"/>
  <c r="B2180" i="7"/>
  <c r="J2180" i="7"/>
  <c r="W2180" i="7"/>
  <c r="D2182" i="7"/>
  <c r="L2182" i="7"/>
  <c r="I2183" i="7"/>
  <c r="T2183" i="7"/>
  <c r="F2184" i="7"/>
  <c r="N2184" i="7"/>
  <c r="I2130" i="7"/>
  <c r="Q2132" i="7" s="1"/>
  <c r="N2136" i="7"/>
  <c r="I2145" i="7"/>
  <c r="Q2152" i="7" s="1"/>
  <c r="C2154" i="7"/>
  <c r="H2155" i="7"/>
  <c r="I2160" i="7"/>
  <c r="Q2160" i="7" s="1"/>
  <c r="F2161" i="7"/>
  <c r="C2162" i="7"/>
  <c r="H2163" i="7"/>
  <c r="I2168" i="7"/>
  <c r="Q2169" i="7" s="1"/>
  <c r="F2169" i="7"/>
  <c r="C2170" i="7"/>
  <c r="H2171" i="7"/>
  <c r="E2172" i="7"/>
  <c r="E2174" i="7"/>
  <c r="I2178" i="7"/>
  <c r="Q2179" i="7" s="1"/>
  <c r="F2179" i="7"/>
  <c r="C2180" i="7"/>
  <c r="E2182" i="7"/>
  <c r="B2183" i="7"/>
  <c r="J2183" i="7"/>
  <c r="N2293" i="7"/>
  <c r="F2293" i="7"/>
  <c r="L2293" i="7"/>
  <c r="D2293" i="7"/>
  <c r="S2293" i="7"/>
  <c r="H2293" i="7"/>
  <c r="K2293" i="7"/>
  <c r="I2293" i="7"/>
  <c r="W2293" i="7"/>
  <c r="E2293" i="7"/>
  <c r="B2293" i="7"/>
  <c r="K2250" i="7"/>
  <c r="C2250" i="7"/>
  <c r="J2244" i="7"/>
  <c r="J2250" i="7"/>
  <c r="C2257" i="7"/>
  <c r="N2257" i="7"/>
  <c r="K2276" i="7"/>
  <c r="C2276" i="7"/>
  <c r="L2276" i="7"/>
  <c r="B2276" i="7"/>
  <c r="S2276" i="7"/>
  <c r="G2276" i="7"/>
  <c r="N2276" i="7"/>
  <c r="G2293" i="7"/>
  <c r="B2125" i="7"/>
  <c r="L2125" i="7"/>
  <c r="H2239" i="7"/>
  <c r="I2240" i="7"/>
  <c r="Q2240" i="7" s="1"/>
  <c r="G2242" i="7"/>
  <c r="S2242" i="7"/>
  <c r="D2244" i="7"/>
  <c r="M2244" i="7"/>
  <c r="C2245" i="7"/>
  <c r="S2245" i="7"/>
  <c r="H2246" i="7"/>
  <c r="S2246" i="7"/>
  <c r="C2249" i="7"/>
  <c r="L2249" i="7"/>
  <c r="B2250" i="7"/>
  <c r="L2250" i="7"/>
  <c r="S2251" i="7"/>
  <c r="H2251" i="7"/>
  <c r="J2251" i="7"/>
  <c r="I2252" i="7"/>
  <c r="Q2252" i="7" s="1"/>
  <c r="H2253" i="7"/>
  <c r="T2253" i="7"/>
  <c r="H2254" i="7"/>
  <c r="S2254" i="7"/>
  <c r="E2257" i="7"/>
  <c r="D2259" i="7"/>
  <c r="F2260" i="7"/>
  <c r="S2260" i="7"/>
  <c r="F2261" i="7"/>
  <c r="J2262" i="7"/>
  <c r="E2265" i="7"/>
  <c r="S2265" i="7"/>
  <c r="H2268" i="7"/>
  <c r="S2269" i="7"/>
  <c r="H2269" i="7"/>
  <c r="L2269" i="7"/>
  <c r="C2269" i="7"/>
  <c r="T2269" i="7"/>
  <c r="G2269" i="7"/>
  <c r="M2269" i="7"/>
  <c r="W2271" i="7"/>
  <c r="J2271" i="7"/>
  <c r="B2271" i="7"/>
  <c r="T2271" i="7"/>
  <c r="H2271" i="7"/>
  <c r="M2271" i="7"/>
  <c r="D2271" i="7"/>
  <c r="N2271" i="7"/>
  <c r="F2272" i="7"/>
  <c r="J2275" i="7"/>
  <c r="D2276" i="7"/>
  <c r="I2281" i="7"/>
  <c r="E2284" i="7"/>
  <c r="T2284" i="7"/>
  <c r="K2285" i="7"/>
  <c r="L2291" i="7"/>
  <c r="D2291" i="7"/>
  <c r="W2291" i="7"/>
  <c r="J2291" i="7"/>
  <c r="B2291" i="7"/>
  <c r="N2291" i="7"/>
  <c r="F2291" i="7"/>
  <c r="S2291" i="7"/>
  <c r="C2291" i="7"/>
  <c r="M2291" i="7"/>
  <c r="I2291" i="7"/>
  <c r="G2291" i="7"/>
  <c r="J2293" i="7"/>
  <c r="S2133" i="7"/>
  <c r="H2133" i="7"/>
  <c r="N2133" i="7"/>
  <c r="F2133" i="7"/>
  <c r="L2133" i="7"/>
  <c r="D2133" i="7"/>
  <c r="W2133" i="7"/>
  <c r="J2133" i="7"/>
  <c r="B2133" i="7"/>
  <c r="K2133" i="7"/>
  <c r="G2133" i="7"/>
  <c r="C2133" i="7"/>
  <c r="C2125" i="7"/>
  <c r="M2125" i="7"/>
  <c r="L2240" i="7"/>
  <c r="D2240" i="7"/>
  <c r="J2240" i="7"/>
  <c r="H2242" i="7"/>
  <c r="E2244" i="7"/>
  <c r="N2244" i="7"/>
  <c r="E2245" i="7"/>
  <c r="I2246" i="7"/>
  <c r="Q2246" i="7" s="1"/>
  <c r="T2246" i="7"/>
  <c r="D2249" i="7"/>
  <c r="M2249" i="7"/>
  <c r="D2250" i="7"/>
  <c r="M2250" i="7"/>
  <c r="M2252" i="7"/>
  <c r="E2252" i="7"/>
  <c r="J2252" i="7"/>
  <c r="I2254" i="7"/>
  <c r="T2254" i="7"/>
  <c r="F2257" i="7"/>
  <c r="G2259" i="7"/>
  <c r="S2259" i="7"/>
  <c r="G2260" i="7"/>
  <c r="T2260" i="7"/>
  <c r="F2265" i="7"/>
  <c r="W2265" i="7"/>
  <c r="E2276" i="7"/>
  <c r="T2276" i="7"/>
  <c r="J2281" i="7"/>
  <c r="F2284" i="7"/>
  <c r="M2293" i="7"/>
  <c r="L2257" i="7"/>
  <c r="D2257" i="7"/>
  <c r="T2257" i="7"/>
  <c r="H2257" i="7"/>
  <c r="C2244" i="7"/>
  <c r="D2260" i="7"/>
  <c r="D2125" i="7"/>
  <c r="W2253" i="7"/>
  <c r="J2253" i="7"/>
  <c r="B2253" i="7"/>
  <c r="K2253" i="7"/>
  <c r="G2257" i="7"/>
  <c r="W2257" i="7"/>
  <c r="H2259" i="7"/>
  <c r="T2259" i="7"/>
  <c r="H2260" i="7"/>
  <c r="W2260" i="7"/>
  <c r="M2262" i="7"/>
  <c r="E2262" i="7"/>
  <c r="K2262" i="7"/>
  <c r="B2262" i="7"/>
  <c r="S2262" i="7"/>
  <c r="G2262" i="7"/>
  <c r="N2262" i="7"/>
  <c r="N2275" i="7"/>
  <c r="F2275" i="7"/>
  <c r="L2275" i="7"/>
  <c r="C2275" i="7"/>
  <c r="T2275" i="7"/>
  <c r="H2275" i="7"/>
  <c r="M2275" i="7"/>
  <c r="F2276" i="7"/>
  <c r="W2276" i="7"/>
  <c r="L2285" i="7"/>
  <c r="D2285" i="7"/>
  <c r="S2285" i="7"/>
  <c r="H2285" i="7"/>
  <c r="N2285" i="7"/>
  <c r="C2285" i="7"/>
  <c r="I2285" i="7"/>
  <c r="H2291" i="7"/>
  <c r="I2133" i="7"/>
  <c r="Q2134" i="7" s="1"/>
  <c r="S2244" i="7"/>
  <c r="H2244" i="7"/>
  <c r="K2257" i="7"/>
  <c r="T2125" i="7"/>
  <c r="K2125" i="7"/>
  <c r="J2125" i="7"/>
  <c r="C2259" i="7"/>
  <c r="M2259" i="7"/>
  <c r="T2239" i="7"/>
  <c r="N2239" i="7"/>
  <c r="E2239" i="7"/>
  <c r="K2239" i="7"/>
  <c r="J2246" i="7"/>
  <c r="W2246" i="7"/>
  <c r="J2254" i="7"/>
  <c r="W2254" i="7"/>
  <c r="E2125" i="7"/>
  <c r="B2239" i="7"/>
  <c r="L2239" i="7"/>
  <c r="N2242" i="7"/>
  <c r="F2242" i="7"/>
  <c r="J2242" i="7"/>
  <c r="G2244" i="7"/>
  <c r="T2244" i="7"/>
  <c r="J2245" i="7"/>
  <c r="B2246" i="7"/>
  <c r="K2246" i="7"/>
  <c r="C2262" i="7"/>
  <c r="B2275" i="7"/>
  <c r="H2276" i="7"/>
  <c r="L2281" i="7"/>
  <c r="D2281" i="7"/>
  <c r="M2281" i="7"/>
  <c r="C2281" i="7"/>
  <c r="T2281" i="7"/>
  <c r="H2281" i="7"/>
  <c r="N2281" i="7"/>
  <c r="T2293" i="7"/>
  <c r="F2244" i="7"/>
  <c r="E2250" i="7"/>
  <c r="N2250" i="7"/>
  <c r="G2249" i="7"/>
  <c r="S2249" i="7"/>
  <c r="F2250" i="7"/>
  <c r="C2253" i="7"/>
  <c r="L2253" i="7"/>
  <c r="B2254" i="7"/>
  <c r="K2254" i="7"/>
  <c r="I2257" i="7"/>
  <c r="I2259" i="7"/>
  <c r="W2259" i="7"/>
  <c r="I2260" i="7"/>
  <c r="K2268" i="7"/>
  <c r="C2268" i="7"/>
  <c r="N2268" i="7"/>
  <c r="E2268" i="7"/>
  <c r="W2268" i="7"/>
  <c r="I2268" i="7"/>
  <c r="M2268" i="7"/>
  <c r="F2125" i="7"/>
  <c r="S2125" i="7"/>
  <c r="L2238" i="7"/>
  <c r="E2238" i="7"/>
  <c r="M2238" i="7"/>
  <c r="C2239" i="7"/>
  <c r="M2239" i="7"/>
  <c r="E2240" i="7"/>
  <c r="N2240" i="7"/>
  <c r="B2242" i="7"/>
  <c r="K2242" i="7"/>
  <c r="K2243" i="7"/>
  <c r="C2243" i="7"/>
  <c r="J2243" i="7"/>
  <c r="I2244" i="7"/>
  <c r="Q2244" i="7" s="1"/>
  <c r="W2244" i="7"/>
  <c r="C2246" i="7"/>
  <c r="L2246" i="7"/>
  <c r="L2247" i="7"/>
  <c r="D2247" i="7"/>
  <c r="J2247" i="7"/>
  <c r="H2249" i="7"/>
  <c r="G2250" i="7"/>
  <c r="S2250" i="7"/>
  <c r="E2251" i="7"/>
  <c r="N2251" i="7"/>
  <c r="D2252" i="7"/>
  <c r="N2252" i="7"/>
  <c r="D2253" i="7"/>
  <c r="M2253" i="7"/>
  <c r="C2254" i="7"/>
  <c r="L2254" i="7"/>
  <c r="L2255" i="7"/>
  <c r="D2255" i="7"/>
  <c r="J2255" i="7"/>
  <c r="J2257" i="7"/>
  <c r="S2261" i="7"/>
  <c r="H2261" i="7"/>
  <c r="L2261" i="7"/>
  <c r="C2261" i="7"/>
  <c r="T2261" i="7"/>
  <c r="K2261" i="7"/>
  <c r="D2262" i="7"/>
  <c r="T2262" i="7"/>
  <c r="B2268" i="7"/>
  <c r="F2269" i="7"/>
  <c r="G2271" i="7"/>
  <c r="G2272" i="7"/>
  <c r="S2272" i="7"/>
  <c r="H2272" i="7"/>
  <c r="L2272" i="7"/>
  <c r="C2272" i="7"/>
  <c r="M2272" i="7"/>
  <c r="D2275" i="7"/>
  <c r="S2275" i="7"/>
  <c r="I2276" i="7"/>
  <c r="B2281" i="7"/>
  <c r="E2285" i="7"/>
  <c r="W2285" i="7"/>
  <c r="N2259" i="7"/>
  <c r="F2259" i="7"/>
  <c r="E2259" i="7"/>
  <c r="K2259" i="7"/>
  <c r="K2260" i="7"/>
  <c r="C2260" i="7"/>
  <c r="N2260" i="7"/>
  <c r="E2260" i="7"/>
  <c r="L2260" i="7"/>
  <c r="H2125" i="7"/>
  <c r="B2244" i="7"/>
  <c r="K2244" i="7"/>
  <c r="T2245" i="7"/>
  <c r="W2245" i="7"/>
  <c r="F2245" i="7"/>
  <c r="N2245" i="7"/>
  <c r="E2246" i="7"/>
  <c r="N2246" i="7"/>
  <c r="N2249" i="7"/>
  <c r="F2249" i="7"/>
  <c r="J2249" i="7"/>
  <c r="I2250" i="7"/>
  <c r="Q2251" i="7" s="1"/>
  <c r="W2250" i="7"/>
  <c r="F2253" i="7"/>
  <c r="E2254" i="7"/>
  <c r="N2254" i="7"/>
  <c r="B2257" i="7"/>
  <c r="M2257" i="7"/>
  <c r="B2259" i="7"/>
  <c r="L2259" i="7"/>
  <c r="B2260" i="7"/>
  <c r="M2260" i="7"/>
  <c r="H2262" i="7"/>
  <c r="L2265" i="7"/>
  <c r="D2265" i="7"/>
  <c r="T2265" i="7"/>
  <c r="H2265" i="7"/>
  <c r="M2265" i="7"/>
  <c r="C2265" i="7"/>
  <c r="N2265" i="7"/>
  <c r="F2268" i="7"/>
  <c r="T2268" i="7"/>
  <c r="G2275" i="7"/>
  <c r="M2276" i="7"/>
  <c r="F2281" i="7"/>
  <c r="W2281" i="7"/>
  <c r="G2284" i="7"/>
  <c r="K2284" i="7"/>
  <c r="C2284" i="7"/>
  <c r="N2284" i="7"/>
  <c r="D2284" i="7"/>
  <c r="W2284" i="7"/>
  <c r="I2284" i="7"/>
  <c r="G2285" i="7"/>
  <c r="C2293" i="7"/>
  <c r="S2157" i="7"/>
  <c r="H2157" i="7"/>
  <c r="G2157" i="7"/>
  <c r="N2157" i="7"/>
  <c r="F2157" i="7"/>
  <c r="M2157" i="7"/>
  <c r="E2157" i="7"/>
  <c r="L2157" i="7"/>
  <c r="D2157" i="7"/>
  <c r="K2157" i="7"/>
  <c r="C2157" i="7"/>
  <c r="W2157" i="7"/>
  <c r="J2157" i="7"/>
  <c r="B2157" i="7"/>
  <c r="W2289" i="7"/>
  <c r="J2289" i="7"/>
  <c r="B2289" i="7"/>
  <c r="S2289" i="7"/>
  <c r="H2289" i="7"/>
  <c r="L2289" i="7"/>
  <c r="D2289" i="7"/>
  <c r="N2289" i="7"/>
  <c r="I2157" i="7"/>
  <c r="Q2157" i="7" s="1"/>
  <c r="S2165" i="7"/>
  <c r="H2165" i="7"/>
  <c r="G2165" i="7"/>
  <c r="N2165" i="7"/>
  <c r="F2165" i="7"/>
  <c r="M2165" i="7"/>
  <c r="E2165" i="7"/>
  <c r="L2165" i="7"/>
  <c r="D2165" i="7"/>
  <c r="K2165" i="7"/>
  <c r="C2165" i="7"/>
  <c r="W2165" i="7"/>
  <c r="J2165" i="7"/>
  <c r="B2165" i="7"/>
  <c r="N2267" i="7"/>
  <c r="F2267" i="7"/>
  <c r="J2267" i="7"/>
  <c r="L2273" i="7"/>
  <c r="D2273" i="7"/>
  <c r="J2273" i="7"/>
  <c r="W2279" i="7"/>
  <c r="J2279" i="7"/>
  <c r="B2279" i="7"/>
  <c r="K2279" i="7"/>
  <c r="J2280" i="7"/>
  <c r="W2280" i="7"/>
  <c r="M2288" i="7"/>
  <c r="E2288" i="7"/>
  <c r="K2288" i="7"/>
  <c r="C2288" i="7"/>
  <c r="G2288" i="7"/>
  <c r="N2288" i="7"/>
  <c r="E2289" i="7"/>
  <c r="T2289" i="7"/>
  <c r="T2157" i="7"/>
  <c r="I2165" i="7"/>
  <c r="Q2165" i="7" s="1"/>
  <c r="S2173" i="7"/>
  <c r="H2173" i="7"/>
  <c r="G2173" i="7"/>
  <c r="N2173" i="7"/>
  <c r="F2173" i="7"/>
  <c r="M2173" i="7"/>
  <c r="E2173" i="7"/>
  <c r="L2173" i="7"/>
  <c r="D2173" i="7"/>
  <c r="K2173" i="7"/>
  <c r="C2173" i="7"/>
  <c r="W2173" i="7"/>
  <c r="J2173" i="7"/>
  <c r="B2173" i="7"/>
  <c r="T2165" i="7"/>
  <c r="S2181" i="7"/>
  <c r="H2181" i="7"/>
  <c r="G2181" i="7"/>
  <c r="N2181" i="7"/>
  <c r="F2181" i="7"/>
  <c r="M2181" i="7"/>
  <c r="E2181" i="7"/>
  <c r="L2181" i="7"/>
  <c r="D2181" i="7"/>
  <c r="K2181" i="7"/>
  <c r="C2181" i="7"/>
  <c r="W2181" i="7"/>
  <c r="J2181" i="7"/>
  <c r="B2181" i="7"/>
  <c r="I2241" i="7"/>
  <c r="Q2241" i="7" s="1"/>
  <c r="I2248" i="7"/>
  <c r="Q2248" i="7" s="1"/>
  <c r="J2256" i="7"/>
  <c r="W2256" i="7"/>
  <c r="W2263" i="7"/>
  <c r="J2263" i="7"/>
  <c r="B2263" i="7"/>
  <c r="K2263" i="7"/>
  <c r="J2264" i="7"/>
  <c r="W2264" i="7"/>
  <c r="E2267" i="7"/>
  <c r="F2273" i="7"/>
  <c r="S2277" i="7"/>
  <c r="H2277" i="7"/>
  <c r="J2277" i="7"/>
  <c r="F2279" i="7"/>
  <c r="E2280" i="7"/>
  <c r="N2280" i="7"/>
  <c r="W2283" i="7"/>
  <c r="J2283" i="7"/>
  <c r="B2283" i="7"/>
  <c r="N2283" i="7"/>
  <c r="F2283" i="7"/>
  <c r="L2283" i="7"/>
  <c r="S2287" i="7"/>
  <c r="H2287" i="7"/>
  <c r="N2287" i="7"/>
  <c r="F2287" i="7"/>
  <c r="W2287" i="7"/>
  <c r="J2287" i="7"/>
  <c r="B2287" i="7"/>
  <c r="M2287" i="7"/>
  <c r="H2288" i="7"/>
  <c r="W2288" i="7"/>
  <c r="K2289" i="7"/>
  <c r="I2181" i="7"/>
  <c r="I2258" i="7"/>
  <c r="I2266" i="7"/>
  <c r="I2274" i="7"/>
  <c r="I2282" i="7"/>
  <c r="I2290" i="7"/>
  <c r="C2292" i="7"/>
  <c r="K2292" i="7"/>
  <c r="G2136" i="7"/>
  <c r="I2136" i="7"/>
  <c r="T2136" i="7"/>
  <c r="G2292" i="7"/>
  <c r="C2136" i="7"/>
  <c r="K2136" i="7"/>
  <c r="I2292" i="7"/>
  <c r="E2136" i="7"/>
  <c r="D2237" i="7"/>
  <c r="L2237" i="7"/>
  <c r="I2238" i="7"/>
  <c r="Q2238" i="7" s="1"/>
  <c r="T2238" i="7"/>
  <c r="D2245" i="7"/>
  <c r="L2245" i="7"/>
  <c r="D2238" i="7"/>
  <c r="I2239" i="7"/>
  <c r="Q2239" i="7" s="1"/>
  <c r="G2245" i="7"/>
  <c r="I2236" i="7"/>
  <c r="Q2236" i="7" s="1"/>
  <c r="T2236" i="7"/>
  <c r="F2237" i="7"/>
  <c r="N2237" i="7"/>
  <c r="B2236" i="7"/>
  <c r="J2236" i="7"/>
  <c r="W2236" i="7"/>
  <c r="G2237" i="7"/>
  <c r="C2236" i="7"/>
  <c r="K2236" i="7"/>
  <c r="H2237" i="7"/>
  <c r="S2237" i="7"/>
  <c r="I2245" i="7"/>
  <c r="Q2245" i="7" s="1"/>
  <c r="I2237" i="7"/>
  <c r="Q2237" i="7" s="1"/>
  <c r="T2237" i="7"/>
  <c r="E2236" i="7"/>
  <c r="M2236" i="7"/>
  <c r="B2237" i="7"/>
  <c r="J2237" i="7"/>
  <c r="W2237" i="7"/>
  <c r="I2125" i="7"/>
  <c r="Q2129" i="7" s="1"/>
  <c r="F2236" i="7"/>
  <c r="C2237" i="7"/>
  <c r="AD935" i="1"/>
  <c r="AC935" i="1"/>
  <c r="AB935" i="1"/>
  <c r="AA935" i="1"/>
  <c r="Z935" i="1"/>
  <c r="AD934" i="1"/>
  <c r="AC934" i="1"/>
  <c r="AB934" i="1"/>
  <c r="AA934" i="1"/>
  <c r="Z934" i="1"/>
  <c r="AD933" i="1"/>
  <c r="AC933" i="1"/>
  <c r="AB933" i="1"/>
  <c r="AA933" i="1"/>
  <c r="Z933" i="1"/>
  <c r="AD932" i="1"/>
  <c r="AC932" i="1"/>
  <c r="AB932" i="1"/>
  <c r="AA932" i="1"/>
  <c r="Z932" i="1"/>
  <c r="AD931" i="1"/>
  <c r="AC931" i="1"/>
  <c r="AB931" i="1"/>
  <c r="AA931" i="1"/>
  <c r="Z931" i="1"/>
  <c r="AD930" i="1"/>
  <c r="AC930" i="1"/>
  <c r="AB930" i="1"/>
  <c r="AA930" i="1"/>
  <c r="Z930" i="1"/>
  <c r="AD929" i="1"/>
  <c r="AC929" i="1"/>
  <c r="AB929" i="1"/>
  <c r="AA929" i="1"/>
  <c r="Z929" i="1"/>
  <c r="AD928" i="1"/>
  <c r="AC928" i="1"/>
  <c r="AB928" i="1"/>
  <c r="AA928" i="1"/>
  <c r="Z928" i="1"/>
  <c r="AD927" i="1"/>
  <c r="AC927" i="1"/>
  <c r="AB927" i="1"/>
  <c r="AA927" i="1"/>
  <c r="Z927" i="1"/>
  <c r="AD926" i="1"/>
  <c r="AC926" i="1"/>
  <c r="AB926" i="1"/>
  <c r="AA926" i="1"/>
  <c r="Z926" i="1"/>
  <c r="AD925" i="1"/>
  <c r="AC925" i="1"/>
  <c r="AB925" i="1"/>
  <c r="AA925" i="1"/>
  <c r="Z925" i="1"/>
  <c r="AD924" i="1"/>
  <c r="AC924" i="1"/>
  <c r="AB924" i="1"/>
  <c r="AA924" i="1"/>
  <c r="Z924" i="1"/>
  <c r="AD923" i="1"/>
  <c r="AC923" i="1"/>
  <c r="AB923" i="1"/>
  <c r="AA923" i="1"/>
  <c r="Z923" i="1"/>
  <c r="AD922" i="1"/>
  <c r="AC922" i="1"/>
  <c r="AB922" i="1"/>
  <c r="AA922" i="1"/>
  <c r="Z922" i="1"/>
  <c r="AD921" i="1"/>
  <c r="AC921" i="1"/>
  <c r="AB921" i="1"/>
  <c r="AA921" i="1"/>
  <c r="Z921" i="1"/>
  <c r="AD920" i="1"/>
  <c r="AC920" i="1"/>
  <c r="AB920" i="1"/>
  <c r="AA920" i="1"/>
  <c r="Z920" i="1"/>
  <c r="AD919" i="1"/>
  <c r="AC919" i="1"/>
  <c r="AB919" i="1"/>
  <c r="AA919" i="1"/>
  <c r="Z919" i="1"/>
  <c r="AD918" i="1"/>
  <c r="AC918" i="1"/>
  <c r="AB918" i="1"/>
  <c r="AA918" i="1"/>
  <c r="Z918" i="1"/>
  <c r="AD917" i="1"/>
  <c r="AC917" i="1"/>
  <c r="AB917" i="1"/>
  <c r="AA917" i="1"/>
  <c r="Z917" i="1"/>
  <c r="AD916" i="1"/>
  <c r="AC916" i="1"/>
  <c r="AB916" i="1"/>
  <c r="AA916" i="1"/>
  <c r="Z916" i="1"/>
  <c r="AD915" i="1"/>
  <c r="AC915" i="1"/>
  <c r="AB915" i="1"/>
  <c r="AA915" i="1"/>
  <c r="Z915" i="1"/>
  <c r="AD914" i="1"/>
  <c r="AC914" i="1"/>
  <c r="AB914" i="1"/>
  <c r="AA914" i="1"/>
  <c r="Z914" i="1"/>
  <c r="AD913" i="1" l="1"/>
  <c r="AC913" i="1"/>
  <c r="AB913" i="1"/>
  <c r="AA913" i="1"/>
  <c r="Z913" i="1"/>
  <c r="AD912" i="1"/>
  <c r="AC912" i="1"/>
  <c r="AB912" i="1"/>
  <c r="AA912" i="1"/>
  <c r="Z912" i="1"/>
  <c r="AD911" i="1"/>
  <c r="AC911" i="1"/>
  <c r="AB911" i="1"/>
  <c r="AA911" i="1"/>
  <c r="Z911" i="1"/>
  <c r="AD910" i="1"/>
  <c r="AC910" i="1"/>
  <c r="AB910" i="1"/>
  <c r="AA910" i="1"/>
  <c r="Z910" i="1"/>
  <c r="AD909" i="1"/>
  <c r="AC909" i="1"/>
  <c r="AB909" i="1"/>
  <c r="AA909" i="1"/>
  <c r="Z909" i="1"/>
  <c r="AD908" i="1"/>
  <c r="AC908" i="1"/>
  <c r="AB908" i="1"/>
  <c r="AA908" i="1"/>
  <c r="Z908" i="1"/>
  <c r="AD907" i="1"/>
  <c r="AC907" i="1"/>
  <c r="AB907" i="1"/>
  <c r="AA907" i="1"/>
  <c r="Z907" i="1"/>
  <c r="AD906" i="1"/>
  <c r="AC906" i="1"/>
  <c r="AB906" i="1"/>
  <c r="AA906" i="1"/>
  <c r="Z906" i="1"/>
  <c r="AD905" i="1"/>
  <c r="AC905" i="1"/>
  <c r="AB905" i="1"/>
  <c r="AA905" i="1"/>
  <c r="Z905" i="1"/>
  <c r="AD904" i="1"/>
  <c r="AC904" i="1"/>
  <c r="AB904" i="1"/>
  <c r="AA904" i="1"/>
  <c r="Z904" i="1"/>
  <c r="AD903" i="1"/>
  <c r="AC903" i="1"/>
  <c r="AB903" i="1"/>
  <c r="AA903" i="1"/>
  <c r="Z903" i="1"/>
  <c r="AD902" i="1"/>
  <c r="AC902" i="1"/>
  <c r="AB902" i="1"/>
  <c r="AA902" i="1"/>
  <c r="Z902" i="1"/>
  <c r="AD901" i="1"/>
  <c r="AC901" i="1"/>
  <c r="AB901" i="1"/>
  <c r="AA901" i="1"/>
  <c r="Z901" i="1"/>
  <c r="AD900" i="1"/>
  <c r="AC900" i="1"/>
  <c r="AB900" i="1"/>
  <c r="AA900" i="1"/>
  <c r="Z900" i="1"/>
  <c r="AD899" i="1"/>
  <c r="AC899" i="1"/>
  <c r="AB899" i="1"/>
  <c r="AA899" i="1"/>
  <c r="Z899" i="1"/>
  <c r="AD898" i="1"/>
  <c r="AC898" i="1"/>
  <c r="AB898" i="1"/>
  <c r="AA898" i="1"/>
  <c r="Z898" i="1"/>
  <c r="AD897" i="1"/>
  <c r="AC897" i="1"/>
  <c r="AB897" i="1"/>
  <c r="AA897" i="1"/>
  <c r="Z897" i="1"/>
  <c r="AD896" i="1"/>
  <c r="AC896" i="1"/>
  <c r="AB896" i="1"/>
  <c r="AA896" i="1"/>
  <c r="Z896" i="1"/>
  <c r="AD895" i="1"/>
  <c r="AC895" i="1"/>
  <c r="AB895" i="1"/>
  <c r="AA895" i="1"/>
  <c r="Z895" i="1"/>
  <c r="AD894" i="1"/>
  <c r="AC894" i="1"/>
  <c r="AB894" i="1"/>
  <c r="AA894" i="1"/>
  <c r="Z894" i="1"/>
  <c r="AD893" i="1"/>
  <c r="AC893" i="1"/>
  <c r="AB893" i="1"/>
  <c r="AA893" i="1"/>
  <c r="Z893" i="1"/>
  <c r="AD892" i="1"/>
  <c r="AC892" i="1"/>
  <c r="AB892" i="1"/>
  <c r="AA892" i="1"/>
  <c r="Z892" i="1"/>
  <c r="AD891" i="1"/>
  <c r="AC891" i="1"/>
  <c r="AB891" i="1"/>
  <c r="AA891" i="1"/>
  <c r="Z891" i="1"/>
  <c r="AD890" i="1"/>
  <c r="AC890" i="1"/>
  <c r="AB890" i="1"/>
  <c r="AA890" i="1"/>
  <c r="Z890" i="1"/>
  <c r="AD889" i="1"/>
  <c r="AC889" i="1"/>
  <c r="AB889" i="1"/>
  <c r="AA889" i="1"/>
  <c r="Z889" i="1"/>
  <c r="AD888" i="1"/>
  <c r="AC888" i="1"/>
  <c r="AB888" i="1"/>
  <c r="AA888" i="1"/>
  <c r="Z888" i="1"/>
  <c r="AD887" i="1"/>
  <c r="AC887" i="1"/>
  <c r="AB887" i="1"/>
  <c r="AA887" i="1"/>
  <c r="Z887" i="1"/>
  <c r="AD886" i="1"/>
  <c r="AC886" i="1"/>
  <c r="AB886" i="1"/>
  <c r="AA886" i="1"/>
  <c r="Z886" i="1"/>
  <c r="AD885" i="1"/>
  <c r="AC885" i="1"/>
  <c r="AB885" i="1"/>
  <c r="AA885" i="1"/>
  <c r="Z885" i="1"/>
  <c r="AD884" i="1"/>
  <c r="AC884" i="1"/>
  <c r="AB884" i="1"/>
  <c r="AA884" i="1"/>
  <c r="Z884" i="1"/>
  <c r="AD883" i="1"/>
  <c r="AC883" i="1"/>
  <c r="AB883" i="1"/>
  <c r="AA883" i="1"/>
  <c r="Z883" i="1"/>
  <c r="AD882" i="1"/>
  <c r="AC882" i="1"/>
  <c r="AB882" i="1"/>
  <c r="AA882" i="1"/>
  <c r="Z882" i="1"/>
  <c r="AD881" i="1"/>
  <c r="AC881" i="1"/>
  <c r="AB881" i="1"/>
  <c r="AA881" i="1"/>
  <c r="Z881" i="1"/>
  <c r="AD880" i="1"/>
  <c r="AC880" i="1"/>
  <c r="AB880" i="1"/>
  <c r="AA880" i="1"/>
  <c r="Z880" i="1"/>
  <c r="AD879" i="1"/>
  <c r="AC879" i="1"/>
  <c r="AB879" i="1"/>
  <c r="AA879" i="1"/>
  <c r="Z879" i="1"/>
  <c r="AD878" i="1"/>
  <c r="AC878" i="1"/>
  <c r="AB878" i="1"/>
  <c r="AA878" i="1"/>
  <c r="Z878" i="1"/>
  <c r="AD877" i="1"/>
  <c r="AC877" i="1"/>
  <c r="AB877" i="1"/>
  <c r="AA877" i="1"/>
  <c r="Z877" i="1"/>
  <c r="AD876" i="1"/>
  <c r="AC876" i="1"/>
  <c r="AB876" i="1"/>
  <c r="AA876" i="1"/>
  <c r="Z876" i="1"/>
  <c r="AD875" i="1"/>
  <c r="AC875" i="1"/>
  <c r="AB875" i="1"/>
  <c r="AA875" i="1"/>
  <c r="Z875" i="1"/>
  <c r="AD874" i="1"/>
  <c r="AC874" i="1"/>
  <c r="AB874" i="1"/>
  <c r="AA874" i="1"/>
  <c r="Z874" i="1"/>
  <c r="AD873" i="1"/>
  <c r="AC873" i="1"/>
  <c r="AB873" i="1"/>
  <c r="AA873" i="1"/>
  <c r="Z873" i="1"/>
  <c r="AD872" i="1"/>
  <c r="AC872" i="1"/>
  <c r="AB872" i="1"/>
  <c r="AA872" i="1"/>
  <c r="Z872" i="1"/>
  <c r="AD871" i="1"/>
  <c r="AC871" i="1"/>
  <c r="AB871" i="1"/>
  <c r="AA871" i="1"/>
  <c r="Z871" i="1"/>
  <c r="AD870" i="1"/>
  <c r="AC870" i="1"/>
  <c r="AB870" i="1"/>
  <c r="AA870" i="1"/>
  <c r="Z870" i="1"/>
  <c r="AD869" i="1"/>
  <c r="AC869" i="1"/>
  <c r="AB869" i="1"/>
  <c r="AA869" i="1"/>
  <c r="Z869" i="1"/>
  <c r="AD868" i="1"/>
  <c r="AC868" i="1"/>
  <c r="AB868" i="1"/>
  <c r="AA868" i="1"/>
  <c r="Z868" i="1"/>
  <c r="AD867" i="1"/>
  <c r="AC867" i="1"/>
  <c r="AB867" i="1"/>
  <c r="AA867" i="1"/>
  <c r="Z867" i="1"/>
  <c r="AD866" i="1"/>
  <c r="AC866" i="1"/>
  <c r="AB866" i="1"/>
  <c r="AA866" i="1"/>
  <c r="Z866" i="1"/>
  <c r="AD865" i="1"/>
  <c r="AC865" i="1"/>
  <c r="AB865" i="1"/>
  <c r="AA865" i="1"/>
  <c r="Z865" i="1"/>
  <c r="AD864" i="1"/>
  <c r="AC864" i="1"/>
  <c r="AB864" i="1"/>
  <c r="AA864" i="1"/>
  <c r="Z864" i="1"/>
  <c r="AD863" i="1"/>
  <c r="AC863" i="1"/>
  <c r="AB863" i="1"/>
  <c r="AA863" i="1"/>
  <c r="Z863" i="1"/>
  <c r="AD862" i="1"/>
  <c r="AC862" i="1"/>
  <c r="AB862" i="1"/>
  <c r="AA862" i="1"/>
  <c r="Z862" i="1"/>
  <c r="AD861" i="1"/>
  <c r="AC861" i="1"/>
  <c r="AB861" i="1"/>
  <c r="AA861" i="1"/>
  <c r="Z861" i="1"/>
  <c r="AD860" i="1"/>
  <c r="AC860" i="1"/>
  <c r="AB860" i="1"/>
  <c r="AA860" i="1"/>
  <c r="Z860" i="1"/>
  <c r="AD859" i="1"/>
  <c r="AC859" i="1"/>
  <c r="AB859" i="1"/>
  <c r="AA859" i="1"/>
  <c r="Z859" i="1"/>
  <c r="AD858" i="1"/>
  <c r="AC858" i="1"/>
  <c r="AB858" i="1"/>
  <c r="AA858" i="1"/>
  <c r="Z858" i="1"/>
  <c r="AD857" i="1"/>
  <c r="AC857" i="1"/>
  <c r="AB857" i="1"/>
  <c r="AA857" i="1"/>
  <c r="Z857" i="1"/>
  <c r="AD856" i="1"/>
  <c r="AC856" i="1"/>
  <c r="AB856" i="1"/>
  <c r="AA856" i="1"/>
  <c r="Z856" i="1"/>
  <c r="AD855" i="1" l="1"/>
  <c r="AC855" i="1"/>
  <c r="AB855" i="1"/>
  <c r="AA855" i="1"/>
  <c r="Z855" i="1"/>
  <c r="AD854" i="1"/>
  <c r="AC854" i="1"/>
  <c r="AB854" i="1"/>
  <c r="AA854" i="1"/>
  <c r="Z854" i="1"/>
  <c r="AD853" i="1"/>
  <c r="AC853" i="1"/>
  <c r="AB853" i="1"/>
  <c r="AA853" i="1"/>
  <c r="Z853" i="1"/>
  <c r="AD852" i="1"/>
  <c r="AC852" i="1"/>
  <c r="AB852" i="1"/>
  <c r="AA852" i="1"/>
  <c r="Z852" i="1"/>
  <c r="AD851" i="1"/>
  <c r="AC851" i="1"/>
  <c r="AB851" i="1"/>
  <c r="AA851" i="1"/>
  <c r="Z851" i="1"/>
  <c r="AE1" i="1" l="1"/>
  <c r="R1987" i="7" l="1"/>
  <c r="R1986" i="7"/>
  <c r="R1985" i="7"/>
  <c r="R1984" i="7"/>
  <c r="R1983" i="7"/>
  <c r="R1975" i="7" l="1"/>
  <c r="R1974" i="7"/>
  <c r="R1966" i="7"/>
  <c r="R1965" i="7"/>
  <c r="Z1958" i="7"/>
  <c r="R1958" i="7"/>
  <c r="A1958" i="7"/>
  <c r="S1958" i="7" s="1"/>
  <c r="R1955" i="7"/>
  <c r="R1954" i="7"/>
  <c r="N1958" i="7" l="1"/>
  <c r="F1958" i="7"/>
  <c r="G1958" i="7"/>
  <c r="I1958" i="7"/>
  <c r="Q1958" i="7" s="1"/>
  <c r="T1958" i="7"/>
  <c r="B1958" i="7"/>
  <c r="J1958" i="7"/>
  <c r="W1958" i="7"/>
  <c r="C1958" i="7"/>
  <c r="K1958" i="7"/>
  <c r="D1958" i="7"/>
  <c r="L1958" i="7"/>
  <c r="E1958" i="7"/>
  <c r="M1958" i="7"/>
  <c r="H1958" i="7"/>
  <c r="R1941" i="7" l="1"/>
  <c r="R1944" i="7"/>
  <c r="R1943" i="7"/>
  <c r="R1942" i="7"/>
  <c r="R1940" i="7"/>
  <c r="R1939" i="7"/>
  <c r="R1982" i="7"/>
  <c r="R1981" i="7"/>
  <c r="R1980" i="7"/>
  <c r="R1979" i="7"/>
  <c r="R1978" i="7"/>
  <c r="R1977" i="7"/>
  <c r="R1976" i="7"/>
  <c r="R1973" i="7"/>
  <c r="R1972" i="7"/>
  <c r="R1971" i="7"/>
  <c r="R1970" i="7"/>
  <c r="R1969" i="7"/>
  <c r="R1968" i="7"/>
  <c r="R1967" i="7"/>
  <c r="R1964" i="7"/>
  <c r="R1963" i="7"/>
  <c r="R1962" i="7"/>
  <c r="R1961" i="7"/>
  <c r="R1960" i="7"/>
  <c r="R1959" i="7"/>
  <c r="R1957" i="7"/>
  <c r="R1956" i="7"/>
  <c r="R1953" i="7"/>
  <c r="R1952" i="7"/>
  <c r="R1951" i="7"/>
  <c r="R1950" i="7"/>
  <c r="R1949" i="7"/>
  <c r="R1948" i="7"/>
  <c r="R1947" i="7"/>
  <c r="R1946" i="7"/>
  <c r="R1945" i="7"/>
  <c r="R1938" i="7"/>
  <c r="R1937" i="7"/>
  <c r="A1982" i="7"/>
  <c r="Z1981" i="7"/>
  <c r="A1981" i="7"/>
  <c r="W1981" i="7" s="1"/>
  <c r="Z1980" i="7"/>
  <c r="A1980" i="7"/>
  <c r="M1980" i="7" s="1"/>
  <c r="Z1979" i="7"/>
  <c r="A1979" i="7"/>
  <c r="M1979" i="7" s="1"/>
  <c r="Z1978" i="7"/>
  <c r="A1978" i="7"/>
  <c r="W1978" i="7" s="1"/>
  <c r="Z1977" i="7"/>
  <c r="A1977" i="7"/>
  <c r="W1977" i="7" s="1"/>
  <c r="Z1976" i="7"/>
  <c r="A1976" i="7"/>
  <c r="M1976" i="7" s="1"/>
  <c r="A1975" i="7"/>
  <c r="M1975" i="7" s="1"/>
  <c r="Z1985" i="7"/>
  <c r="Z1983" i="7"/>
  <c r="Z1974" i="7"/>
  <c r="Z1973" i="7"/>
  <c r="Z1972" i="7"/>
  <c r="Z1971" i="7"/>
  <c r="Z1970" i="7"/>
  <c r="Z1969" i="7"/>
  <c r="Z1968" i="7"/>
  <c r="Z1967" i="7"/>
  <c r="Z1965" i="7"/>
  <c r="Z1964" i="7"/>
  <c r="Z1962" i="7"/>
  <c r="Z1961" i="7"/>
  <c r="Z1960" i="7"/>
  <c r="Z1959" i="7"/>
  <c r="Z1957" i="7"/>
  <c r="Z1956" i="7"/>
  <c r="Z1954" i="7"/>
  <c r="Z1953" i="7"/>
  <c r="Z1952" i="7"/>
  <c r="Z1951" i="7"/>
  <c r="Z1950" i="7"/>
  <c r="Z1949" i="7"/>
  <c r="Z1948" i="7"/>
  <c r="Z1947" i="7"/>
  <c r="Z1946" i="7"/>
  <c r="Z1945" i="7"/>
  <c r="Z1944" i="7"/>
  <c r="Z1943" i="7"/>
  <c r="Z1942" i="7"/>
  <c r="Z1940" i="7"/>
  <c r="Z1938" i="7"/>
  <c r="Z1937" i="7"/>
  <c r="A1986" i="7"/>
  <c r="M1986" i="7" s="1"/>
  <c r="A1985" i="7"/>
  <c r="K1985" i="7" s="1"/>
  <c r="A1984" i="7"/>
  <c r="I1984" i="7" s="1"/>
  <c r="A1983" i="7"/>
  <c r="G1983" i="7" s="1"/>
  <c r="A1974" i="7"/>
  <c r="M1974" i="7" s="1"/>
  <c r="A1973" i="7"/>
  <c r="K1973" i="7" s="1"/>
  <c r="A1972" i="7"/>
  <c r="I1972" i="7" s="1"/>
  <c r="Q1972" i="7" s="1"/>
  <c r="A1971" i="7"/>
  <c r="G1971" i="7" s="1"/>
  <c r="A1970" i="7"/>
  <c r="M1970" i="7" s="1"/>
  <c r="A1969" i="7"/>
  <c r="K1969" i="7" s="1"/>
  <c r="A1968" i="7"/>
  <c r="I1968" i="7" s="1"/>
  <c r="Q1968" i="7" s="1"/>
  <c r="A1967" i="7"/>
  <c r="G1967" i="7" s="1"/>
  <c r="A1965" i="7"/>
  <c r="M1965" i="7" s="1"/>
  <c r="A1964" i="7"/>
  <c r="K1964" i="7" s="1"/>
  <c r="A1963" i="7"/>
  <c r="I1963" i="7" s="1"/>
  <c r="A1962" i="7"/>
  <c r="G1962" i="7" s="1"/>
  <c r="A1961" i="7"/>
  <c r="M1961" i="7" s="1"/>
  <c r="A1960" i="7"/>
  <c r="K1960" i="7" s="1"/>
  <c r="A1959" i="7"/>
  <c r="I1959" i="7" s="1"/>
  <c r="Q1959" i="7" s="1"/>
  <c r="A1957" i="7"/>
  <c r="G1957" i="7" s="1"/>
  <c r="A1956" i="7"/>
  <c r="M1956" i="7" s="1"/>
  <c r="A1954" i="7"/>
  <c r="K1954" i="7" s="1"/>
  <c r="A1953" i="7"/>
  <c r="I1953" i="7" s="1"/>
  <c r="Q1953" i="7" s="1"/>
  <c r="A1952" i="7"/>
  <c r="G1952" i="7" s="1"/>
  <c r="A1951" i="7"/>
  <c r="M1951" i="7" s="1"/>
  <c r="A1950" i="7"/>
  <c r="K1950" i="7" s="1"/>
  <c r="A1949" i="7"/>
  <c r="I1949" i="7" s="1"/>
  <c r="Q1949" i="7" s="1"/>
  <c r="A1948" i="7"/>
  <c r="G1948" i="7" s="1"/>
  <c r="A1947" i="7"/>
  <c r="M1947" i="7" s="1"/>
  <c r="A1946" i="7"/>
  <c r="K1946" i="7" s="1"/>
  <c r="A1945" i="7"/>
  <c r="I1945" i="7" s="1"/>
  <c r="Q1945" i="7" s="1"/>
  <c r="A1944" i="7"/>
  <c r="G1944" i="7" s="1"/>
  <c r="A1943" i="7"/>
  <c r="M1943" i="7" s="1"/>
  <c r="A1942" i="7"/>
  <c r="K1942" i="7" s="1"/>
  <c r="A1940" i="7"/>
  <c r="I1940" i="7" s="1"/>
  <c r="Q1941" i="7" s="1"/>
  <c r="A1938" i="7"/>
  <c r="G1938" i="7" s="1"/>
  <c r="A1937" i="7"/>
  <c r="M1937" i="7" s="1"/>
  <c r="Z2302" i="7"/>
  <c r="Z2304" i="7"/>
  <c r="Z2306" i="7"/>
  <c r="Z2310" i="7"/>
  <c r="Z2309" i="7"/>
  <c r="Z2308" i="7"/>
  <c r="Z2313" i="7"/>
  <c r="Z2312" i="7"/>
  <c r="Z2316" i="7"/>
  <c r="Z2315" i="7"/>
  <c r="Q740" i="6"/>
  <c r="O740" i="6"/>
  <c r="K740" i="6"/>
  <c r="J740" i="6"/>
  <c r="I740" i="6"/>
  <c r="H740" i="6"/>
  <c r="G740" i="6"/>
  <c r="F740" i="6"/>
  <c r="E740" i="6"/>
  <c r="D740" i="6"/>
  <c r="C740" i="6"/>
  <c r="B740" i="6"/>
  <c r="Q739" i="6"/>
  <c r="O739" i="6"/>
  <c r="K739" i="6"/>
  <c r="J739" i="6"/>
  <c r="I739" i="6"/>
  <c r="H739" i="6"/>
  <c r="G739" i="6"/>
  <c r="F739" i="6"/>
  <c r="E739" i="6"/>
  <c r="D739" i="6"/>
  <c r="C739" i="6"/>
  <c r="B739" i="6"/>
  <c r="Q738" i="6"/>
  <c r="O738" i="6"/>
  <c r="K738" i="6"/>
  <c r="J738" i="6"/>
  <c r="I738" i="6"/>
  <c r="H738" i="6"/>
  <c r="G738" i="6"/>
  <c r="F738" i="6"/>
  <c r="E738" i="6"/>
  <c r="D738" i="6"/>
  <c r="C738" i="6"/>
  <c r="B738" i="6"/>
  <c r="Q743" i="6"/>
  <c r="O743" i="6"/>
  <c r="K743" i="6"/>
  <c r="J743" i="6"/>
  <c r="I743" i="6"/>
  <c r="H743" i="6"/>
  <c r="G743" i="6"/>
  <c r="F743" i="6"/>
  <c r="E743" i="6"/>
  <c r="D743" i="6"/>
  <c r="C743" i="6"/>
  <c r="B743" i="6"/>
  <c r="Q742" i="6"/>
  <c r="O742" i="6"/>
  <c r="K742" i="6"/>
  <c r="J742" i="6"/>
  <c r="I742" i="6"/>
  <c r="H742" i="6"/>
  <c r="G742" i="6"/>
  <c r="F742" i="6"/>
  <c r="E742" i="6"/>
  <c r="D742" i="6"/>
  <c r="C742" i="6"/>
  <c r="B742" i="6"/>
  <c r="Q741" i="6"/>
  <c r="O741" i="6"/>
  <c r="K741" i="6"/>
  <c r="J741" i="6"/>
  <c r="I741" i="6"/>
  <c r="H741" i="6"/>
  <c r="G741" i="6"/>
  <c r="F741" i="6"/>
  <c r="E741" i="6"/>
  <c r="D741" i="6"/>
  <c r="C741" i="6"/>
  <c r="B741" i="6"/>
  <c r="Q737" i="6"/>
  <c r="O737" i="6"/>
  <c r="K737" i="6"/>
  <c r="J737" i="6"/>
  <c r="I737" i="6"/>
  <c r="H737" i="6"/>
  <c r="G737" i="6"/>
  <c r="F737" i="6"/>
  <c r="E737" i="6"/>
  <c r="D737" i="6"/>
  <c r="C737" i="6"/>
  <c r="B737" i="6"/>
  <c r="Q736" i="6"/>
  <c r="O736" i="6"/>
  <c r="K736" i="6"/>
  <c r="J736" i="6"/>
  <c r="I736" i="6"/>
  <c r="H736" i="6"/>
  <c r="G736" i="6"/>
  <c r="F736" i="6"/>
  <c r="E736" i="6"/>
  <c r="D736" i="6"/>
  <c r="C736" i="6"/>
  <c r="B736" i="6"/>
  <c r="Q735" i="6"/>
  <c r="O735" i="6"/>
  <c r="K735" i="6"/>
  <c r="J735" i="6"/>
  <c r="I735" i="6"/>
  <c r="H735" i="6"/>
  <c r="G735" i="6"/>
  <c r="F735" i="6"/>
  <c r="E735" i="6"/>
  <c r="D735" i="6"/>
  <c r="C735" i="6"/>
  <c r="B735" i="6"/>
  <c r="Q734" i="6"/>
  <c r="O734" i="6"/>
  <c r="K734" i="6"/>
  <c r="J734" i="6"/>
  <c r="I734" i="6"/>
  <c r="H734" i="6"/>
  <c r="G734" i="6"/>
  <c r="F734" i="6"/>
  <c r="E734" i="6"/>
  <c r="D734" i="6"/>
  <c r="C734" i="6"/>
  <c r="B734" i="6"/>
  <c r="Q733" i="6"/>
  <c r="O733" i="6"/>
  <c r="K733" i="6"/>
  <c r="J733" i="6"/>
  <c r="I733" i="6"/>
  <c r="H733" i="6"/>
  <c r="G733" i="6"/>
  <c r="F733" i="6"/>
  <c r="E733" i="6"/>
  <c r="D733" i="6"/>
  <c r="C733" i="6"/>
  <c r="B733" i="6"/>
  <c r="Q732" i="6"/>
  <c r="O732" i="6"/>
  <c r="K732" i="6"/>
  <c r="J732" i="6"/>
  <c r="I732" i="6"/>
  <c r="H732" i="6"/>
  <c r="G732" i="6"/>
  <c r="F732" i="6"/>
  <c r="E732" i="6"/>
  <c r="D732" i="6"/>
  <c r="C732" i="6"/>
  <c r="B732" i="6"/>
  <c r="Q731" i="6"/>
  <c r="O731" i="6"/>
  <c r="K731" i="6"/>
  <c r="J731" i="6"/>
  <c r="I731" i="6"/>
  <c r="H731" i="6"/>
  <c r="G731" i="6"/>
  <c r="F731" i="6"/>
  <c r="E731" i="6"/>
  <c r="D731" i="6"/>
  <c r="C731" i="6"/>
  <c r="B731" i="6"/>
  <c r="Q730" i="6"/>
  <c r="O730" i="6"/>
  <c r="K730" i="6"/>
  <c r="J730" i="6"/>
  <c r="I730" i="6"/>
  <c r="H730" i="6"/>
  <c r="G730" i="6"/>
  <c r="F730" i="6"/>
  <c r="E730" i="6"/>
  <c r="D730" i="6"/>
  <c r="C730" i="6"/>
  <c r="B730" i="6"/>
  <c r="Q729" i="6"/>
  <c r="O729" i="6"/>
  <c r="K729" i="6"/>
  <c r="J729" i="6"/>
  <c r="I729" i="6"/>
  <c r="H729" i="6"/>
  <c r="G729" i="6"/>
  <c r="F729" i="6"/>
  <c r="E729" i="6"/>
  <c r="D729" i="6"/>
  <c r="C729" i="6"/>
  <c r="B729" i="6"/>
  <c r="Q728" i="6"/>
  <c r="O728" i="6"/>
  <c r="K728" i="6"/>
  <c r="J728" i="6"/>
  <c r="I728" i="6"/>
  <c r="H728" i="6"/>
  <c r="G728" i="6"/>
  <c r="F728" i="6"/>
  <c r="E728" i="6"/>
  <c r="D728" i="6"/>
  <c r="C728" i="6"/>
  <c r="B728" i="6"/>
  <c r="Q727" i="6"/>
  <c r="O727" i="6"/>
  <c r="K727" i="6"/>
  <c r="J727" i="6"/>
  <c r="I727" i="6"/>
  <c r="H727" i="6"/>
  <c r="G727" i="6"/>
  <c r="F727" i="6"/>
  <c r="E727" i="6"/>
  <c r="D727" i="6"/>
  <c r="C727" i="6"/>
  <c r="B727" i="6"/>
  <c r="Q726" i="6"/>
  <c r="O726" i="6"/>
  <c r="K726" i="6"/>
  <c r="J726" i="6"/>
  <c r="I726" i="6"/>
  <c r="H726" i="6"/>
  <c r="G726" i="6"/>
  <c r="F726" i="6"/>
  <c r="E726" i="6"/>
  <c r="D726" i="6"/>
  <c r="C726" i="6"/>
  <c r="B726" i="6"/>
  <c r="Q725" i="6"/>
  <c r="O725" i="6"/>
  <c r="K725" i="6"/>
  <c r="J725" i="6"/>
  <c r="I725" i="6"/>
  <c r="H725" i="6"/>
  <c r="G725" i="6"/>
  <c r="F725" i="6"/>
  <c r="E725" i="6"/>
  <c r="D725" i="6"/>
  <c r="C725" i="6"/>
  <c r="B725" i="6"/>
  <c r="Q724" i="6"/>
  <c r="O724" i="6"/>
  <c r="K724" i="6"/>
  <c r="J724" i="6"/>
  <c r="I724" i="6"/>
  <c r="H724" i="6"/>
  <c r="G724" i="6"/>
  <c r="F724" i="6"/>
  <c r="E724" i="6"/>
  <c r="D724" i="6"/>
  <c r="C724" i="6"/>
  <c r="B724" i="6"/>
  <c r="Q723" i="6"/>
  <c r="O723" i="6"/>
  <c r="K723" i="6"/>
  <c r="J723" i="6"/>
  <c r="I723" i="6"/>
  <c r="H723" i="6"/>
  <c r="G723" i="6"/>
  <c r="F723" i="6"/>
  <c r="E723" i="6"/>
  <c r="D723" i="6"/>
  <c r="C723" i="6"/>
  <c r="B723" i="6"/>
  <c r="Q722" i="6"/>
  <c r="O722" i="6"/>
  <c r="K722" i="6"/>
  <c r="J722" i="6"/>
  <c r="I722" i="6"/>
  <c r="H722" i="6"/>
  <c r="G722" i="6"/>
  <c r="F722" i="6"/>
  <c r="E722" i="6"/>
  <c r="D722" i="6"/>
  <c r="C722" i="6"/>
  <c r="B722" i="6"/>
  <c r="Q721" i="6"/>
  <c r="O721" i="6"/>
  <c r="K721" i="6"/>
  <c r="J721" i="6"/>
  <c r="I721" i="6"/>
  <c r="H721" i="6"/>
  <c r="G721" i="6"/>
  <c r="F721" i="6"/>
  <c r="E721" i="6"/>
  <c r="D721" i="6"/>
  <c r="C721" i="6"/>
  <c r="B721" i="6"/>
  <c r="Q720" i="6"/>
  <c r="O720" i="6"/>
  <c r="K720" i="6"/>
  <c r="J720" i="6"/>
  <c r="I720" i="6"/>
  <c r="H720" i="6"/>
  <c r="G720" i="6"/>
  <c r="F720" i="6"/>
  <c r="E720" i="6"/>
  <c r="D720" i="6"/>
  <c r="C720" i="6"/>
  <c r="B720" i="6"/>
  <c r="Q719" i="6"/>
  <c r="O719" i="6"/>
  <c r="K719" i="6"/>
  <c r="J719" i="6"/>
  <c r="I719" i="6"/>
  <c r="H719" i="6"/>
  <c r="G719" i="6"/>
  <c r="F719" i="6"/>
  <c r="E719" i="6"/>
  <c r="D719" i="6"/>
  <c r="C719" i="6"/>
  <c r="B719" i="6"/>
  <c r="Q718" i="6"/>
  <c r="O718" i="6"/>
  <c r="K718" i="6"/>
  <c r="J718" i="6"/>
  <c r="I718" i="6"/>
  <c r="H718" i="6"/>
  <c r="G718" i="6"/>
  <c r="F718" i="6"/>
  <c r="E718" i="6"/>
  <c r="D718" i="6"/>
  <c r="C718" i="6"/>
  <c r="B718" i="6"/>
  <c r="Q717" i="6"/>
  <c r="O717" i="6"/>
  <c r="K717" i="6"/>
  <c r="J717" i="6"/>
  <c r="I717" i="6"/>
  <c r="H717" i="6"/>
  <c r="G717" i="6"/>
  <c r="F717" i="6"/>
  <c r="E717" i="6"/>
  <c r="D717" i="6"/>
  <c r="C717" i="6"/>
  <c r="B717" i="6"/>
  <c r="Q716" i="6"/>
  <c r="O716" i="6"/>
  <c r="K716" i="6"/>
  <c r="J716" i="6"/>
  <c r="I716" i="6"/>
  <c r="H716" i="6"/>
  <c r="G716" i="6"/>
  <c r="F716" i="6"/>
  <c r="E716" i="6"/>
  <c r="D716" i="6"/>
  <c r="C716" i="6"/>
  <c r="B716" i="6"/>
  <c r="Q715" i="6"/>
  <c r="O715" i="6"/>
  <c r="K715" i="6"/>
  <c r="J715" i="6"/>
  <c r="I715" i="6"/>
  <c r="H715" i="6"/>
  <c r="G715" i="6"/>
  <c r="F715" i="6"/>
  <c r="E715" i="6"/>
  <c r="D715" i="6"/>
  <c r="C715" i="6"/>
  <c r="B715" i="6"/>
  <c r="Q714" i="6"/>
  <c r="O714" i="6"/>
  <c r="K714" i="6"/>
  <c r="J714" i="6"/>
  <c r="I714" i="6"/>
  <c r="H714" i="6"/>
  <c r="G714" i="6"/>
  <c r="F714" i="6"/>
  <c r="E714" i="6"/>
  <c r="D714" i="6"/>
  <c r="C714" i="6"/>
  <c r="B714" i="6"/>
  <c r="Q713" i="6"/>
  <c r="O713" i="6"/>
  <c r="K713" i="6"/>
  <c r="J713" i="6"/>
  <c r="I713" i="6"/>
  <c r="H713" i="6"/>
  <c r="G713" i="6"/>
  <c r="F713" i="6"/>
  <c r="E713" i="6"/>
  <c r="D713" i="6"/>
  <c r="C713" i="6"/>
  <c r="B713" i="6"/>
  <c r="Q712" i="6"/>
  <c r="O712" i="6"/>
  <c r="K712" i="6"/>
  <c r="J712" i="6"/>
  <c r="I712" i="6"/>
  <c r="H712" i="6"/>
  <c r="G712" i="6"/>
  <c r="F712" i="6"/>
  <c r="E712" i="6"/>
  <c r="D712" i="6"/>
  <c r="C712" i="6"/>
  <c r="B712" i="6"/>
  <c r="Q711" i="6"/>
  <c r="O711" i="6"/>
  <c r="K711" i="6"/>
  <c r="J711" i="6"/>
  <c r="I711" i="6"/>
  <c r="H711" i="6"/>
  <c r="G711" i="6"/>
  <c r="F711" i="6"/>
  <c r="E711" i="6"/>
  <c r="D711" i="6"/>
  <c r="C711" i="6"/>
  <c r="B711" i="6"/>
  <c r="Q710" i="6"/>
  <c r="O710" i="6"/>
  <c r="K710" i="6"/>
  <c r="J710" i="6"/>
  <c r="I710" i="6"/>
  <c r="H710" i="6"/>
  <c r="G710" i="6"/>
  <c r="F710" i="6"/>
  <c r="E710" i="6"/>
  <c r="D710" i="6"/>
  <c r="C710" i="6"/>
  <c r="B710" i="6"/>
  <c r="Q709" i="6"/>
  <c r="O709" i="6"/>
  <c r="K709" i="6"/>
  <c r="J709" i="6"/>
  <c r="I709" i="6"/>
  <c r="H709" i="6"/>
  <c r="G709" i="6"/>
  <c r="F709" i="6"/>
  <c r="E709" i="6"/>
  <c r="D709" i="6"/>
  <c r="C709" i="6"/>
  <c r="B709" i="6"/>
  <c r="Q708" i="6"/>
  <c r="O708" i="6"/>
  <c r="K708" i="6"/>
  <c r="J708" i="6"/>
  <c r="I708" i="6"/>
  <c r="H708" i="6"/>
  <c r="G708" i="6"/>
  <c r="F708" i="6"/>
  <c r="E708" i="6"/>
  <c r="D708" i="6"/>
  <c r="C708" i="6"/>
  <c r="B708" i="6"/>
  <c r="Q707" i="6"/>
  <c r="O707" i="6"/>
  <c r="K707" i="6"/>
  <c r="J707" i="6"/>
  <c r="I707" i="6"/>
  <c r="H707" i="6"/>
  <c r="G707" i="6"/>
  <c r="F707" i="6"/>
  <c r="E707" i="6"/>
  <c r="D707" i="6"/>
  <c r="C707" i="6"/>
  <c r="B707" i="6"/>
  <c r="Q706" i="6"/>
  <c r="O706" i="6"/>
  <c r="K706" i="6"/>
  <c r="J706" i="6"/>
  <c r="I706" i="6"/>
  <c r="H706" i="6"/>
  <c r="G706" i="6"/>
  <c r="F706" i="6"/>
  <c r="E706" i="6"/>
  <c r="D706" i="6"/>
  <c r="C706" i="6"/>
  <c r="B706" i="6"/>
  <c r="Q705" i="6"/>
  <c r="O705" i="6"/>
  <c r="K705" i="6"/>
  <c r="J705" i="6"/>
  <c r="I705" i="6"/>
  <c r="H705" i="6"/>
  <c r="G705" i="6"/>
  <c r="F705" i="6"/>
  <c r="E705" i="6"/>
  <c r="D705" i="6"/>
  <c r="C705" i="6"/>
  <c r="B705" i="6"/>
  <c r="Q704" i="6"/>
  <c r="O704" i="6"/>
  <c r="K704" i="6"/>
  <c r="J704" i="6"/>
  <c r="I704" i="6"/>
  <c r="H704" i="6"/>
  <c r="G704" i="6"/>
  <c r="F704" i="6"/>
  <c r="E704" i="6"/>
  <c r="D704" i="6"/>
  <c r="C704" i="6"/>
  <c r="B704" i="6"/>
  <c r="Q703" i="6"/>
  <c r="O703" i="6"/>
  <c r="K703" i="6"/>
  <c r="J703" i="6"/>
  <c r="I703" i="6"/>
  <c r="H703" i="6"/>
  <c r="G703" i="6"/>
  <c r="F703" i="6"/>
  <c r="E703" i="6"/>
  <c r="D703" i="6"/>
  <c r="C703" i="6"/>
  <c r="B703" i="6"/>
  <c r="AD850" i="1"/>
  <c r="AC850" i="1"/>
  <c r="AB850" i="1"/>
  <c r="AA850" i="1"/>
  <c r="Z850" i="1"/>
  <c r="AD849" i="1"/>
  <c r="AC849" i="1"/>
  <c r="AB849" i="1"/>
  <c r="AA849" i="1"/>
  <c r="Z849" i="1"/>
  <c r="AD848" i="1"/>
  <c r="AC848" i="1"/>
  <c r="AB848" i="1"/>
  <c r="AA848" i="1"/>
  <c r="Z848" i="1"/>
  <c r="AD847" i="1"/>
  <c r="AC847" i="1"/>
  <c r="AB847" i="1"/>
  <c r="AA847" i="1"/>
  <c r="Z847" i="1"/>
  <c r="AD846" i="1"/>
  <c r="AC846" i="1"/>
  <c r="AB846" i="1"/>
  <c r="AA846" i="1"/>
  <c r="Z846" i="1"/>
  <c r="AD845" i="1"/>
  <c r="AC845" i="1"/>
  <c r="AB845" i="1"/>
  <c r="AA845" i="1"/>
  <c r="Z845" i="1"/>
  <c r="AD844" i="1"/>
  <c r="AC844" i="1"/>
  <c r="AB844" i="1"/>
  <c r="AA844" i="1"/>
  <c r="Z844" i="1"/>
  <c r="AD843" i="1"/>
  <c r="AC843" i="1"/>
  <c r="AB843" i="1"/>
  <c r="AA843" i="1"/>
  <c r="Z843" i="1"/>
  <c r="AD842" i="1"/>
  <c r="AC842" i="1"/>
  <c r="AB842" i="1"/>
  <c r="AA842" i="1"/>
  <c r="Z842" i="1"/>
  <c r="AD841" i="1"/>
  <c r="AC841" i="1"/>
  <c r="AB841" i="1"/>
  <c r="AA841" i="1"/>
  <c r="Z841" i="1"/>
  <c r="AD840" i="1"/>
  <c r="AC840" i="1"/>
  <c r="AB840" i="1"/>
  <c r="AA840" i="1"/>
  <c r="Z840" i="1"/>
  <c r="AD839" i="1"/>
  <c r="AC839" i="1"/>
  <c r="AB839" i="1"/>
  <c r="AA839" i="1"/>
  <c r="Z839" i="1"/>
  <c r="AD838" i="1"/>
  <c r="AC838" i="1"/>
  <c r="AB838" i="1"/>
  <c r="AA838" i="1"/>
  <c r="Z838" i="1"/>
  <c r="AD837" i="1"/>
  <c r="AC837" i="1"/>
  <c r="AB837" i="1"/>
  <c r="AA837" i="1"/>
  <c r="Z837" i="1"/>
  <c r="AD836" i="1"/>
  <c r="AC836" i="1"/>
  <c r="AB836" i="1"/>
  <c r="AA836" i="1"/>
  <c r="Z836" i="1"/>
  <c r="AD835" i="1"/>
  <c r="AC835" i="1"/>
  <c r="AB835" i="1"/>
  <c r="AA835" i="1"/>
  <c r="Z835" i="1"/>
  <c r="AD834" i="1"/>
  <c r="AC834" i="1"/>
  <c r="AB834" i="1"/>
  <c r="AA834" i="1"/>
  <c r="Z834" i="1"/>
  <c r="AD833" i="1"/>
  <c r="AC833" i="1"/>
  <c r="AB833" i="1"/>
  <c r="AA833" i="1"/>
  <c r="Z833" i="1"/>
  <c r="AD832" i="1"/>
  <c r="AC832" i="1"/>
  <c r="AB832" i="1"/>
  <c r="AA832" i="1"/>
  <c r="Z832" i="1"/>
  <c r="AD831" i="1"/>
  <c r="AC831" i="1"/>
  <c r="AB831" i="1"/>
  <c r="AA831" i="1"/>
  <c r="Z831" i="1"/>
  <c r="AD830" i="1"/>
  <c r="AC830" i="1"/>
  <c r="AB830" i="1"/>
  <c r="AA830" i="1"/>
  <c r="Z830" i="1"/>
  <c r="AD829" i="1"/>
  <c r="AC829" i="1"/>
  <c r="AB829" i="1"/>
  <c r="AA829" i="1"/>
  <c r="Z829" i="1"/>
  <c r="AD828" i="1"/>
  <c r="AC828" i="1"/>
  <c r="AB828" i="1"/>
  <c r="AA828" i="1"/>
  <c r="Z828" i="1"/>
  <c r="AD827" i="1"/>
  <c r="AC827" i="1"/>
  <c r="AB827" i="1"/>
  <c r="AA827" i="1"/>
  <c r="Z827" i="1"/>
  <c r="AD826" i="1"/>
  <c r="AC826" i="1"/>
  <c r="AB826" i="1"/>
  <c r="AA826" i="1"/>
  <c r="Z826" i="1"/>
  <c r="AD825" i="1"/>
  <c r="AC825" i="1"/>
  <c r="AB825" i="1"/>
  <c r="AA825" i="1"/>
  <c r="Z825" i="1"/>
  <c r="AD824" i="1"/>
  <c r="AC824" i="1"/>
  <c r="AB824" i="1"/>
  <c r="AA824" i="1"/>
  <c r="Z824" i="1"/>
  <c r="AD823" i="1"/>
  <c r="AC823" i="1"/>
  <c r="AB823" i="1"/>
  <c r="AA823" i="1"/>
  <c r="Z823" i="1"/>
  <c r="AD822" i="1"/>
  <c r="AC822" i="1"/>
  <c r="AB822" i="1"/>
  <c r="AA822" i="1"/>
  <c r="Z822" i="1"/>
  <c r="AD821" i="1"/>
  <c r="AC821" i="1"/>
  <c r="AB821" i="1"/>
  <c r="AA821" i="1"/>
  <c r="Z821" i="1"/>
  <c r="AD820" i="1"/>
  <c r="AC820" i="1"/>
  <c r="AB820" i="1"/>
  <c r="AA820" i="1"/>
  <c r="Z820" i="1"/>
  <c r="AD819" i="1"/>
  <c r="AC819" i="1"/>
  <c r="AB819" i="1"/>
  <c r="AA819" i="1"/>
  <c r="Z819" i="1"/>
  <c r="AD818" i="1"/>
  <c r="AC818" i="1"/>
  <c r="AB818" i="1"/>
  <c r="AA818" i="1"/>
  <c r="Z818" i="1"/>
  <c r="AD817" i="1"/>
  <c r="AC817" i="1"/>
  <c r="AB817" i="1"/>
  <c r="AA817" i="1"/>
  <c r="Z817" i="1"/>
  <c r="AD816" i="1"/>
  <c r="AC816" i="1"/>
  <c r="AB816" i="1"/>
  <c r="AA816" i="1"/>
  <c r="Z816" i="1"/>
  <c r="AD815" i="1"/>
  <c r="AC815" i="1"/>
  <c r="AB815" i="1"/>
  <c r="AA815" i="1"/>
  <c r="Z815" i="1"/>
  <c r="AD814" i="1"/>
  <c r="AC814" i="1"/>
  <c r="AB814" i="1"/>
  <c r="AA814" i="1"/>
  <c r="Z814" i="1"/>
  <c r="AD813" i="1"/>
  <c r="AC813" i="1"/>
  <c r="AB813" i="1"/>
  <c r="AA813" i="1"/>
  <c r="Z813" i="1"/>
  <c r="AD812" i="1"/>
  <c r="AC812" i="1"/>
  <c r="AB812" i="1"/>
  <c r="AA812" i="1"/>
  <c r="Z812" i="1"/>
  <c r="AD811" i="1"/>
  <c r="AC811" i="1"/>
  <c r="AB811" i="1"/>
  <c r="AA811" i="1"/>
  <c r="Z811" i="1"/>
  <c r="AD810" i="1"/>
  <c r="AC810" i="1"/>
  <c r="AB810" i="1"/>
  <c r="AA810" i="1"/>
  <c r="Z810" i="1"/>
  <c r="K1945" i="7" l="1"/>
  <c r="M1973" i="7"/>
  <c r="F1974" i="7"/>
  <c r="H1974" i="7"/>
  <c r="F1945" i="7"/>
  <c r="K1972" i="7"/>
  <c r="S1981" i="7"/>
  <c r="D1968" i="7"/>
  <c r="F1963" i="7"/>
  <c r="B1971" i="7"/>
  <c r="G1974" i="7"/>
  <c r="D1977" i="7"/>
  <c r="H1977" i="7"/>
  <c r="C1968" i="7"/>
  <c r="C1972" i="7"/>
  <c r="G1968" i="7"/>
  <c r="N1978" i="7"/>
  <c r="N1968" i="7"/>
  <c r="F1972" i="7"/>
  <c r="G1977" i="7"/>
  <c r="G1979" i="7"/>
  <c r="N1965" i="7"/>
  <c r="F1969" i="7"/>
  <c r="S1977" i="7"/>
  <c r="J1976" i="7"/>
  <c r="G1970" i="7"/>
  <c r="C1945" i="7"/>
  <c r="E1945" i="7"/>
  <c r="H1949" i="7"/>
  <c r="F1953" i="7"/>
  <c r="H1965" i="7"/>
  <c r="F1968" i="7"/>
  <c r="D1969" i="7"/>
  <c r="G1973" i="7"/>
  <c r="S1969" i="7"/>
  <c r="W1974" i="7"/>
  <c r="J1977" i="7"/>
  <c r="D1979" i="7"/>
  <c r="W1953" i="7"/>
  <c r="H1945" i="7"/>
  <c r="N1950" i="7"/>
  <c r="K1953" i="7"/>
  <c r="N1961" i="7"/>
  <c r="H1968" i="7"/>
  <c r="H1969" i="7"/>
  <c r="N1976" i="7"/>
  <c r="H1979" i="7"/>
  <c r="D1981" i="7"/>
  <c r="H1953" i="7"/>
  <c r="L1968" i="7"/>
  <c r="J1969" i="7"/>
  <c r="W1971" i="7"/>
  <c r="J1979" i="7"/>
  <c r="G1981" i="7"/>
  <c r="B1968" i="7"/>
  <c r="M1968" i="7"/>
  <c r="M1969" i="7"/>
  <c r="W1949" i="7"/>
  <c r="J1978" i="7"/>
  <c r="S1979" i="7"/>
  <c r="H1981" i="7"/>
  <c r="W1968" i="7"/>
  <c r="S1973" i="7"/>
  <c r="C1953" i="7"/>
  <c r="E1953" i="7"/>
  <c r="E1959" i="7"/>
  <c r="E1968" i="7"/>
  <c r="B1969" i="7"/>
  <c r="N1970" i="7"/>
  <c r="B1973" i="7"/>
  <c r="J1980" i="7"/>
  <c r="S1983" i="7"/>
  <c r="G1975" i="7"/>
  <c r="K1975" i="7"/>
  <c r="B1975" i="7"/>
  <c r="L1975" i="7"/>
  <c r="C1975" i="7"/>
  <c r="N1975" i="7"/>
  <c r="D1975" i="7"/>
  <c r="S1975" i="7"/>
  <c r="F1975" i="7"/>
  <c r="T1975" i="7"/>
  <c r="H1975" i="7"/>
  <c r="J1975" i="7"/>
  <c r="N1980" i="7"/>
  <c r="B1983" i="7"/>
  <c r="B1976" i="7"/>
  <c r="B1980" i="7"/>
  <c r="J1981" i="7"/>
  <c r="B1982" i="7"/>
  <c r="T1978" i="7"/>
  <c r="T1980" i="7"/>
  <c r="K1981" i="7"/>
  <c r="D1982" i="7"/>
  <c r="B1978" i="7"/>
  <c r="D1976" i="7"/>
  <c r="K1979" i="7"/>
  <c r="F1976" i="7"/>
  <c r="B1977" i="7"/>
  <c r="L1977" i="7"/>
  <c r="F1978" i="7"/>
  <c r="B1979" i="7"/>
  <c r="L1979" i="7"/>
  <c r="F1980" i="7"/>
  <c r="B1981" i="7"/>
  <c r="L1981" i="7"/>
  <c r="J1982" i="7"/>
  <c r="T1976" i="7"/>
  <c r="K1977" i="7"/>
  <c r="D1978" i="7"/>
  <c r="D1980" i="7"/>
  <c r="H1976" i="7"/>
  <c r="C1977" i="7"/>
  <c r="N1977" i="7"/>
  <c r="H1978" i="7"/>
  <c r="C1979" i="7"/>
  <c r="N1979" i="7"/>
  <c r="H1980" i="7"/>
  <c r="C1981" i="7"/>
  <c r="N1981" i="7"/>
  <c r="L1982" i="7"/>
  <c r="L1976" i="7"/>
  <c r="F1977" i="7"/>
  <c r="T1977" i="7"/>
  <c r="L1978" i="7"/>
  <c r="F1979" i="7"/>
  <c r="T1979" i="7"/>
  <c r="L1980" i="7"/>
  <c r="F1981" i="7"/>
  <c r="T1981" i="7"/>
  <c r="D1963" i="7"/>
  <c r="M1963" i="7"/>
  <c r="N1963" i="7"/>
  <c r="F1961" i="7"/>
  <c r="J1960" i="7"/>
  <c r="F1959" i="7"/>
  <c r="G1959" i="7"/>
  <c r="N1959" i="7"/>
  <c r="K1968" i="7"/>
  <c r="G1969" i="7"/>
  <c r="H1970" i="7"/>
  <c r="D1972" i="7"/>
  <c r="F1973" i="7"/>
  <c r="W1943" i="7"/>
  <c r="W1965" i="7"/>
  <c r="W1970" i="7"/>
  <c r="I1975" i="7"/>
  <c r="G1976" i="7"/>
  <c r="S1976" i="7"/>
  <c r="E1977" i="7"/>
  <c r="M1977" i="7"/>
  <c r="C1978" i="7"/>
  <c r="K1978" i="7"/>
  <c r="I1979" i="7"/>
  <c r="Q1979" i="7" s="1"/>
  <c r="W1979" i="7"/>
  <c r="G1980" i="7"/>
  <c r="S1980" i="7"/>
  <c r="E1981" i="7"/>
  <c r="M1981" i="7"/>
  <c r="C1982" i="7"/>
  <c r="K1982" i="7"/>
  <c r="J1942" i="7"/>
  <c r="H1964" i="7"/>
  <c r="B1940" i="7"/>
  <c r="F1943" i="7"/>
  <c r="G1945" i="7"/>
  <c r="G1947" i="7"/>
  <c r="D1950" i="7"/>
  <c r="B1952" i="7"/>
  <c r="G1953" i="7"/>
  <c r="G1956" i="7"/>
  <c r="K1959" i="7"/>
  <c r="J1964" i="7"/>
  <c r="G1972" i="7"/>
  <c r="H1973" i="7"/>
  <c r="T1937" i="7"/>
  <c r="W1961" i="7"/>
  <c r="S1971" i="7"/>
  <c r="I1976" i="7"/>
  <c r="Q1976" i="7" s="1"/>
  <c r="W1976" i="7"/>
  <c r="E1978" i="7"/>
  <c r="M1978" i="7"/>
  <c r="I1980" i="7"/>
  <c r="Q1980" i="7" s="1"/>
  <c r="W1980" i="7"/>
  <c r="E1982" i="7"/>
  <c r="M1982" i="7"/>
  <c r="F1947" i="7"/>
  <c r="B1950" i="7"/>
  <c r="E1940" i="7"/>
  <c r="N1943" i="7"/>
  <c r="N1956" i="7"/>
  <c r="L1964" i="7"/>
  <c r="W1937" i="7"/>
  <c r="W1945" i="7"/>
  <c r="S1950" i="7"/>
  <c r="F1982" i="7"/>
  <c r="N1982" i="7"/>
  <c r="E1963" i="7"/>
  <c r="N1969" i="7"/>
  <c r="H1971" i="7"/>
  <c r="L1972" i="7"/>
  <c r="E1985" i="7"/>
  <c r="W1956" i="7"/>
  <c r="E1975" i="7"/>
  <c r="C1976" i="7"/>
  <c r="K1976" i="7"/>
  <c r="I1977" i="7"/>
  <c r="Q1977" i="7" s="1"/>
  <c r="G1978" i="7"/>
  <c r="S1978" i="7"/>
  <c r="E1979" i="7"/>
  <c r="C1980" i="7"/>
  <c r="K1980" i="7"/>
  <c r="I1981" i="7"/>
  <c r="Q1982" i="7" s="1"/>
  <c r="G1982" i="7"/>
  <c r="S1982" i="7"/>
  <c r="F1956" i="7"/>
  <c r="G1950" i="7"/>
  <c r="J1952" i="7"/>
  <c r="L1945" i="7"/>
  <c r="L1953" i="7"/>
  <c r="M1972" i="7"/>
  <c r="F1985" i="7"/>
  <c r="W1940" i="7"/>
  <c r="W1951" i="7"/>
  <c r="W1972" i="7"/>
  <c r="H1982" i="7"/>
  <c r="T1982" i="7"/>
  <c r="S1937" i="7"/>
  <c r="N1947" i="7"/>
  <c r="E1950" i="7"/>
  <c r="H1952" i="7"/>
  <c r="F1940" i="7"/>
  <c r="G1940" i="7"/>
  <c r="H1950" i="7"/>
  <c r="N1940" i="7"/>
  <c r="B1945" i="7"/>
  <c r="N1945" i="7"/>
  <c r="G1949" i="7"/>
  <c r="M1950" i="7"/>
  <c r="B1953" i="7"/>
  <c r="N1953" i="7"/>
  <c r="B1959" i="7"/>
  <c r="F1970" i="7"/>
  <c r="B1972" i="7"/>
  <c r="G1985" i="7"/>
  <c r="W1947" i="7"/>
  <c r="W1969" i="7"/>
  <c r="E1976" i="7"/>
  <c r="I1978" i="7"/>
  <c r="Q1978" i="7" s="1"/>
  <c r="E1980" i="7"/>
  <c r="I1982" i="7"/>
  <c r="S1952" i="7"/>
  <c r="W1959" i="7"/>
  <c r="C1984" i="7"/>
  <c r="L1984" i="7"/>
  <c r="F1986" i="7"/>
  <c r="S1938" i="7"/>
  <c r="S1942" i="7"/>
  <c r="S1944" i="7"/>
  <c r="S1946" i="7"/>
  <c r="S1948" i="7"/>
  <c r="S1954" i="7"/>
  <c r="S1957" i="7"/>
  <c r="S1960" i="7"/>
  <c r="S1962" i="7"/>
  <c r="S1964" i="7"/>
  <c r="S1967" i="7"/>
  <c r="S1985" i="7"/>
  <c r="H1938" i="7"/>
  <c r="H1940" i="7"/>
  <c r="D1942" i="7"/>
  <c r="N1942" i="7"/>
  <c r="J1945" i="7"/>
  <c r="E1946" i="7"/>
  <c r="B1949" i="7"/>
  <c r="K1949" i="7"/>
  <c r="F1950" i="7"/>
  <c r="F1951" i="7"/>
  <c r="J1953" i="7"/>
  <c r="E1954" i="7"/>
  <c r="J1957" i="7"/>
  <c r="H1959" i="7"/>
  <c r="D1960" i="7"/>
  <c r="N1960" i="7"/>
  <c r="H1962" i="7"/>
  <c r="G1963" i="7"/>
  <c r="B1964" i="7"/>
  <c r="M1964" i="7"/>
  <c r="B1967" i="7"/>
  <c r="L1969" i="7"/>
  <c r="E1972" i="7"/>
  <c r="N1972" i="7"/>
  <c r="J1973" i="7"/>
  <c r="N1974" i="7"/>
  <c r="D1984" i="7"/>
  <c r="M1984" i="7"/>
  <c r="H1985" i="7"/>
  <c r="H1986" i="7"/>
  <c r="T1938" i="7"/>
  <c r="T1942" i="7"/>
  <c r="T1944" i="7"/>
  <c r="T1946" i="7"/>
  <c r="T1948" i="7"/>
  <c r="T1950" i="7"/>
  <c r="T1952" i="7"/>
  <c r="T1954" i="7"/>
  <c r="T1957" i="7"/>
  <c r="T1960" i="7"/>
  <c r="T1962" i="7"/>
  <c r="T1964" i="7"/>
  <c r="T1967" i="7"/>
  <c r="T1969" i="7"/>
  <c r="T1971" i="7"/>
  <c r="T1973" i="7"/>
  <c r="T1983" i="7"/>
  <c r="T1985" i="7"/>
  <c r="B1942" i="7"/>
  <c r="M1942" i="7"/>
  <c r="H1944" i="7"/>
  <c r="D1946" i="7"/>
  <c r="J1940" i="7"/>
  <c r="E1942" i="7"/>
  <c r="F1946" i="7"/>
  <c r="C1949" i="7"/>
  <c r="L1949" i="7"/>
  <c r="G1951" i="7"/>
  <c r="F1954" i="7"/>
  <c r="J1959" i="7"/>
  <c r="E1960" i="7"/>
  <c r="J1962" i="7"/>
  <c r="H1963" i="7"/>
  <c r="D1964" i="7"/>
  <c r="N1964" i="7"/>
  <c r="H1967" i="7"/>
  <c r="L1973" i="7"/>
  <c r="E1984" i="7"/>
  <c r="N1984" i="7"/>
  <c r="J1985" i="7"/>
  <c r="L1986" i="7"/>
  <c r="W1938" i="7"/>
  <c r="W1942" i="7"/>
  <c r="W1944" i="7"/>
  <c r="W1946" i="7"/>
  <c r="W1948" i="7"/>
  <c r="W1950" i="7"/>
  <c r="W1952" i="7"/>
  <c r="W1954" i="7"/>
  <c r="W1957" i="7"/>
  <c r="W1960" i="7"/>
  <c r="W1962" i="7"/>
  <c r="W1964" i="7"/>
  <c r="W1967" i="7"/>
  <c r="W1973" i="7"/>
  <c r="W1983" i="7"/>
  <c r="W1985" i="7"/>
  <c r="L1954" i="7"/>
  <c r="B1954" i="7"/>
  <c r="M1954" i="7"/>
  <c r="B1957" i="7"/>
  <c r="N1954" i="7"/>
  <c r="F1984" i="7"/>
  <c r="N1946" i="7"/>
  <c r="D1954" i="7"/>
  <c r="H1957" i="7"/>
  <c r="K1940" i="7"/>
  <c r="F1942" i="7"/>
  <c r="G1946" i="7"/>
  <c r="F1960" i="7"/>
  <c r="J1967" i="7"/>
  <c r="L1985" i="7"/>
  <c r="N1986" i="7"/>
  <c r="C1940" i="7"/>
  <c r="L1940" i="7"/>
  <c r="G1942" i="7"/>
  <c r="G1943" i="7"/>
  <c r="D1945" i="7"/>
  <c r="M1945" i="7"/>
  <c r="H1946" i="7"/>
  <c r="H1947" i="7"/>
  <c r="E1949" i="7"/>
  <c r="N1949" i="7"/>
  <c r="J1950" i="7"/>
  <c r="N1951" i="7"/>
  <c r="D1953" i="7"/>
  <c r="M1953" i="7"/>
  <c r="H1954" i="7"/>
  <c r="H1956" i="7"/>
  <c r="C1959" i="7"/>
  <c r="L1959" i="7"/>
  <c r="G1960" i="7"/>
  <c r="G1961" i="7"/>
  <c r="B1963" i="7"/>
  <c r="K1963" i="7"/>
  <c r="F1964" i="7"/>
  <c r="F1965" i="7"/>
  <c r="J1968" i="7"/>
  <c r="E1969" i="7"/>
  <c r="J1971" i="7"/>
  <c r="H1972" i="7"/>
  <c r="D1973" i="7"/>
  <c r="N1973" i="7"/>
  <c r="H1983" i="7"/>
  <c r="G1984" i="7"/>
  <c r="B1985" i="7"/>
  <c r="M1985" i="7"/>
  <c r="S1940" i="7"/>
  <c r="S1943" i="7"/>
  <c r="S1945" i="7"/>
  <c r="S1947" i="7"/>
  <c r="S1949" i="7"/>
  <c r="S1951" i="7"/>
  <c r="S1953" i="7"/>
  <c r="S1956" i="7"/>
  <c r="S1959" i="7"/>
  <c r="S1961" i="7"/>
  <c r="S1963" i="7"/>
  <c r="S1965" i="7"/>
  <c r="S1968" i="7"/>
  <c r="S1970" i="7"/>
  <c r="S1972" i="7"/>
  <c r="S1974" i="7"/>
  <c r="S1984" i="7"/>
  <c r="S1986" i="7"/>
  <c r="L1946" i="7"/>
  <c r="J1984" i="7"/>
  <c r="L1942" i="7"/>
  <c r="L1960" i="7"/>
  <c r="J1949" i="7"/>
  <c r="B1960" i="7"/>
  <c r="M1960" i="7"/>
  <c r="B1962" i="7"/>
  <c r="D1949" i="7"/>
  <c r="M1949" i="7"/>
  <c r="H1951" i="7"/>
  <c r="G1954" i="7"/>
  <c r="J1963" i="7"/>
  <c r="E1964" i="7"/>
  <c r="D1940" i="7"/>
  <c r="M1940" i="7"/>
  <c r="H1942" i="7"/>
  <c r="H1943" i="7"/>
  <c r="J1946" i="7"/>
  <c r="F1949" i="7"/>
  <c r="L1950" i="7"/>
  <c r="J1954" i="7"/>
  <c r="D1959" i="7"/>
  <c r="M1959" i="7"/>
  <c r="H1960" i="7"/>
  <c r="H1961" i="7"/>
  <c r="C1963" i="7"/>
  <c r="L1963" i="7"/>
  <c r="G1964" i="7"/>
  <c r="G1965" i="7"/>
  <c r="J1972" i="7"/>
  <c r="E1973" i="7"/>
  <c r="J1983" i="7"/>
  <c r="H1984" i="7"/>
  <c r="D1985" i="7"/>
  <c r="N1985" i="7"/>
  <c r="T1940" i="7"/>
  <c r="T1943" i="7"/>
  <c r="T1945" i="7"/>
  <c r="T1947" i="7"/>
  <c r="T1949" i="7"/>
  <c r="T1951" i="7"/>
  <c r="T1953" i="7"/>
  <c r="T1956" i="7"/>
  <c r="T1959" i="7"/>
  <c r="T1961" i="7"/>
  <c r="T1963" i="7"/>
  <c r="T1965" i="7"/>
  <c r="T1968" i="7"/>
  <c r="T1970" i="7"/>
  <c r="T1972" i="7"/>
  <c r="T1974" i="7"/>
  <c r="T1984" i="7"/>
  <c r="T1986" i="7"/>
  <c r="B1946" i="7"/>
  <c r="M1946" i="7"/>
  <c r="H1948" i="7"/>
  <c r="B1984" i="7"/>
  <c r="K1984" i="7"/>
  <c r="D1986" i="7"/>
  <c r="G1937" i="7"/>
  <c r="H1937" i="7"/>
  <c r="N1937" i="7"/>
  <c r="F1937" i="7"/>
  <c r="I1944" i="7"/>
  <c r="Q1944" i="7" s="1"/>
  <c r="I1948" i="7"/>
  <c r="Q1948" i="7" s="1"/>
  <c r="I1952" i="7"/>
  <c r="Q1952" i="7" s="1"/>
  <c r="I1957" i="7"/>
  <c r="Q1957" i="7" s="1"/>
  <c r="I1962" i="7"/>
  <c r="Q1963" i="7" s="1"/>
  <c r="I1967" i="7"/>
  <c r="Q1967" i="7" s="1"/>
  <c r="I1971" i="7"/>
  <c r="Q1971" i="7" s="1"/>
  <c r="I1983" i="7"/>
  <c r="Q1984" i="7" s="1"/>
  <c r="G1986" i="7"/>
  <c r="B1938" i="7"/>
  <c r="J1938" i="7"/>
  <c r="I1937" i="7"/>
  <c r="Q1937" i="7" s="1"/>
  <c r="C1938" i="7"/>
  <c r="K1938" i="7"/>
  <c r="I1951" i="7"/>
  <c r="Q1951" i="7" s="1"/>
  <c r="C1952" i="7"/>
  <c r="K1952" i="7"/>
  <c r="I1956" i="7"/>
  <c r="Q1956" i="7" s="1"/>
  <c r="C1957" i="7"/>
  <c r="K1957" i="7"/>
  <c r="I1961" i="7"/>
  <c r="Q1961" i="7" s="1"/>
  <c r="C1962" i="7"/>
  <c r="K1962" i="7"/>
  <c r="I1965" i="7"/>
  <c r="Q1966" i="7" s="1"/>
  <c r="C1967" i="7"/>
  <c r="K1967" i="7"/>
  <c r="I1970" i="7"/>
  <c r="Q1970" i="7" s="1"/>
  <c r="C1971" i="7"/>
  <c r="K1971" i="7"/>
  <c r="I1974" i="7"/>
  <c r="Q1975" i="7" s="1"/>
  <c r="C1983" i="7"/>
  <c r="K1983" i="7"/>
  <c r="I1986" i="7"/>
  <c r="B1948" i="7"/>
  <c r="J1948" i="7"/>
  <c r="K1948" i="7"/>
  <c r="B1956" i="7"/>
  <c r="J1956" i="7"/>
  <c r="D1957" i="7"/>
  <c r="L1957" i="7"/>
  <c r="B1961" i="7"/>
  <c r="J1961" i="7"/>
  <c r="D1962" i="7"/>
  <c r="L1962" i="7"/>
  <c r="B1965" i="7"/>
  <c r="J1965" i="7"/>
  <c r="D1967" i="7"/>
  <c r="L1967" i="7"/>
  <c r="B1970" i="7"/>
  <c r="J1970" i="7"/>
  <c r="D1971" i="7"/>
  <c r="L1971" i="7"/>
  <c r="B1974" i="7"/>
  <c r="J1974" i="7"/>
  <c r="D1983" i="7"/>
  <c r="L1983" i="7"/>
  <c r="B1986" i="7"/>
  <c r="J1986" i="7"/>
  <c r="B1944" i="7"/>
  <c r="J1944" i="7"/>
  <c r="I1943" i="7"/>
  <c r="Q1943" i="7" s="1"/>
  <c r="C1944" i="7"/>
  <c r="K1944" i="7"/>
  <c r="I1947" i="7"/>
  <c r="Q1947" i="7" s="1"/>
  <c r="C1948" i="7"/>
  <c r="B1937" i="7"/>
  <c r="J1937" i="7"/>
  <c r="D1938" i="7"/>
  <c r="L1938" i="7"/>
  <c r="B1943" i="7"/>
  <c r="J1943" i="7"/>
  <c r="D1944" i="7"/>
  <c r="L1944" i="7"/>
  <c r="B1947" i="7"/>
  <c r="J1947" i="7"/>
  <c r="D1948" i="7"/>
  <c r="L1948" i="7"/>
  <c r="B1951" i="7"/>
  <c r="J1951" i="7"/>
  <c r="D1952" i="7"/>
  <c r="L1952" i="7"/>
  <c r="C1937" i="7"/>
  <c r="K1937" i="7"/>
  <c r="E1938" i="7"/>
  <c r="M1938" i="7"/>
  <c r="I1942" i="7"/>
  <c r="Q1942" i="7" s="1"/>
  <c r="C1943" i="7"/>
  <c r="K1943" i="7"/>
  <c r="E1944" i="7"/>
  <c r="M1944" i="7"/>
  <c r="I1946" i="7"/>
  <c r="Q1946" i="7" s="1"/>
  <c r="C1947" i="7"/>
  <c r="K1947" i="7"/>
  <c r="E1948" i="7"/>
  <c r="M1948" i="7"/>
  <c r="I1950" i="7"/>
  <c r="Q1950" i="7" s="1"/>
  <c r="C1951" i="7"/>
  <c r="K1951" i="7"/>
  <c r="E1952" i="7"/>
  <c r="M1952" i="7"/>
  <c r="I1954" i="7"/>
  <c r="Q1955" i="7" s="1"/>
  <c r="C1956" i="7"/>
  <c r="K1956" i="7"/>
  <c r="E1957" i="7"/>
  <c r="M1957" i="7"/>
  <c r="I1960" i="7"/>
  <c r="Q1960" i="7" s="1"/>
  <c r="C1961" i="7"/>
  <c r="K1961" i="7"/>
  <c r="E1962" i="7"/>
  <c r="M1962" i="7"/>
  <c r="I1964" i="7"/>
  <c r="Q1964" i="7" s="1"/>
  <c r="C1965" i="7"/>
  <c r="K1965" i="7"/>
  <c r="E1967" i="7"/>
  <c r="M1967" i="7"/>
  <c r="I1969" i="7"/>
  <c r="Q1969" i="7" s="1"/>
  <c r="C1970" i="7"/>
  <c r="K1970" i="7"/>
  <c r="E1971" i="7"/>
  <c r="M1971" i="7"/>
  <c r="I1973" i="7"/>
  <c r="Q1973" i="7" s="1"/>
  <c r="C1974" i="7"/>
  <c r="K1974" i="7"/>
  <c r="E1983" i="7"/>
  <c r="M1983" i="7"/>
  <c r="I1985" i="7"/>
  <c r="Q1987" i="7" s="1"/>
  <c r="C1986" i="7"/>
  <c r="K1986" i="7"/>
  <c r="I1938" i="7"/>
  <c r="Q1939" i="7" s="1"/>
  <c r="D1943" i="7"/>
  <c r="L1943" i="7"/>
  <c r="F1944" i="7"/>
  <c r="N1944" i="7"/>
  <c r="D1951" i="7"/>
  <c r="L1951" i="7"/>
  <c r="F1952" i="7"/>
  <c r="N1952" i="7"/>
  <c r="L1961" i="7"/>
  <c r="F1962" i="7"/>
  <c r="N1962" i="7"/>
  <c r="D1970" i="7"/>
  <c r="L1970" i="7"/>
  <c r="F1971" i="7"/>
  <c r="N1971" i="7"/>
  <c r="D1937" i="7"/>
  <c r="L1937" i="7"/>
  <c r="F1938" i="7"/>
  <c r="N1938" i="7"/>
  <c r="D1947" i="7"/>
  <c r="L1947" i="7"/>
  <c r="F1948" i="7"/>
  <c r="N1948" i="7"/>
  <c r="D1956" i="7"/>
  <c r="L1956" i="7"/>
  <c r="F1957" i="7"/>
  <c r="N1957" i="7"/>
  <c r="D1961" i="7"/>
  <c r="D1965" i="7"/>
  <c r="L1965" i="7"/>
  <c r="F1967" i="7"/>
  <c r="N1967" i="7"/>
  <c r="D1974" i="7"/>
  <c r="L1974" i="7"/>
  <c r="F1983" i="7"/>
  <c r="N1983" i="7"/>
  <c r="E1937" i="7"/>
  <c r="C1942" i="7"/>
  <c r="E1943" i="7"/>
  <c r="C1946" i="7"/>
  <c r="E1947" i="7"/>
  <c r="C1950" i="7"/>
  <c r="E1951" i="7"/>
  <c r="C1954" i="7"/>
  <c r="E1956" i="7"/>
  <c r="C1960" i="7"/>
  <c r="E1961" i="7"/>
  <c r="C1964" i="7"/>
  <c r="E1965" i="7"/>
  <c r="C1969" i="7"/>
  <c r="E1970" i="7"/>
  <c r="C1973" i="7"/>
  <c r="E1974" i="7"/>
  <c r="C1985" i="7"/>
  <c r="E1986" i="7"/>
  <c r="O816" i="6" l="1"/>
  <c r="K816" i="6"/>
  <c r="J816" i="6"/>
  <c r="I816" i="6"/>
  <c r="H816" i="6"/>
  <c r="G816" i="6"/>
  <c r="F816" i="6"/>
  <c r="E816" i="6"/>
  <c r="D816" i="6"/>
  <c r="C816" i="6"/>
  <c r="B816" i="6"/>
  <c r="O815" i="6"/>
  <c r="K815" i="6"/>
  <c r="J815" i="6"/>
  <c r="I815" i="6"/>
  <c r="H815" i="6"/>
  <c r="G815" i="6"/>
  <c r="F815" i="6"/>
  <c r="E815" i="6"/>
  <c r="D815" i="6"/>
  <c r="C815" i="6"/>
  <c r="B815" i="6"/>
  <c r="O814" i="6"/>
  <c r="K814" i="6"/>
  <c r="J814" i="6"/>
  <c r="I814" i="6"/>
  <c r="H814" i="6"/>
  <c r="G814" i="6"/>
  <c r="F814" i="6"/>
  <c r="E814" i="6"/>
  <c r="D814" i="6"/>
  <c r="C814" i="6"/>
  <c r="B814" i="6"/>
  <c r="AD809" i="1"/>
  <c r="AC809" i="1"/>
  <c r="AB809" i="1"/>
  <c r="AA809" i="1"/>
  <c r="Z809" i="1"/>
  <c r="AD808" i="1"/>
  <c r="AC808" i="1"/>
  <c r="AB808" i="1"/>
  <c r="AA808" i="1"/>
  <c r="Z808" i="1"/>
  <c r="AD807" i="1"/>
  <c r="AC807" i="1"/>
  <c r="AB807" i="1"/>
  <c r="AA807" i="1"/>
  <c r="Z807" i="1"/>
  <c r="AC806" i="1" l="1"/>
  <c r="AC805" i="1"/>
  <c r="R1709" i="7" l="1"/>
  <c r="R1708" i="7"/>
  <c r="R1707" i="7"/>
  <c r="A1709" i="7"/>
  <c r="L1709" i="7" s="1"/>
  <c r="A1708" i="7"/>
  <c r="J1708" i="7" s="1"/>
  <c r="A1707" i="7"/>
  <c r="I1707" i="7" s="1"/>
  <c r="Q1707" i="7" s="1"/>
  <c r="Z1709" i="7"/>
  <c r="Z1708" i="7"/>
  <c r="Z1707" i="7"/>
  <c r="Q635" i="6"/>
  <c r="O635" i="6"/>
  <c r="K635" i="6"/>
  <c r="J635" i="6"/>
  <c r="I635" i="6"/>
  <c r="H635" i="6"/>
  <c r="G635" i="6"/>
  <c r="F635" i="6"/>
  <c r="E635" i="6"/>
  <c r="D635" i="6"/>
  <c r="C635" i="6"/>
  <c r="B635" i="6"/>
  <c r="Q634" i="6"/>
  <c r="O634" i="6"/>
  <c r="K634" i="6"/>
  <c r="J634" i="6"/>
  <c r="I634" i="6"/>
  <c r="H634" i="6"/>
  <c r="G634" i="6"/>
  <c r="F634" i="6"/>
  <c r="E634" i="6"/>
  <c r="D634" i="6"/>
  <c r="C634" i="6"/>
  <c r="B634" i="6"/>
  <c r="Q633" i="6"/>
  <c r="O633" i="6"/>
  <c r="K633" i="6"/>
  <c r="J633" i="6"/>
  <c r="I633" i="6"/>
  <c r="H633" i="6"/>
  <c r="G633" i="6"/>
  <c r="F633" i="6"/>
  <c r="E633" i="6"/>
  <c r="D633" i="6"/>
  <c r="C633" i="6"/>
  <c r="B633" i="6"/>
  <c r="AD806" i="1"/>
  <c r="AB806" i="1"/>
  <c r="AA806" i="1"/>
  <c r="Z806" i="1"/>
  <c r="AD805" i="1"/>
  <c r="AB805" i="1"/>
  <c r="AA805" i="1"/>
  <c r="Z805" i="1"/>
  <c r="AD804" i="1"/>
  <c r="AC804" i="1"/>
  <c r="AB804" i="1"/>
  <c r="AA804" i="1"/>
  <c r="Z804" i="1"/>
  <c r="L1707" i="7" l="1"/>
  <c r="T1707" i="7"/>
  <c r="W1707" i="7"/>
  <c r="T1708" i="7"/>
  <c r="H1709" i="7"/>
  <c r="W1708" i="7"/>
  <c r="C1708" i="7"/>
  <c r="K1708" i="7"/>
  <c r="D1707" i="7"/>
  <c r="N1708" i="7"/>
  <c r="S1708" i="7"/>
  <c r="F1708" i="7"/>
  <c r="S1707" i="7"/>
  <c r="S1709" i="7"/>
  <c r="G1708" i="7"/>
  <c r="T1709" i="7"/>
  <c r="H1708" i="7"/>
  <c r="W1709" i="7"/>
  <c r="E1709" i="7"/>
  <c r="M1709" i="7"/>
  <c r="B1707" i="7"/>
  <c r="J1707" i="7"/>
  <c r="D1708" i="7"/>
  <c r="L1708" i="7"/>
  <c r="F1709" i="7"/>
  <c r="N1709" i="7"/>
  <c r="C1707" i="7"/>
  <c r="K1707" i="7"/>
  <c r="E1708" i="7"/>
  <c r="M1708" i="7"/>
  <c r="G1709" i="7"/>
  <c r="E1707" i="7"/>
  <c r="M1707" i="7"/>
  <c r="B1709" i="7"/>
  <c r="J1709" i="7"/>
  <c r="I1708" i="7"/>
  <c r="Q1708" i="7" s="1"/>
  <c r="C1709" i="7"/>
  <c r="K1709" i="7"/>
  <c r="I1709" i="7"/>
  <c r="Q1709" i="7" s="1"/>
  <c r="F1707" i="7"/>
  <c r="N1707" i="7"/>
  <c r="G1707" i="7"/>
  <c r="H1707" i="7"/>
  <c r="B1708" i="7"/>
  <c r="D1709" i="7"/>
  <c r="AI759" i="1" l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1901" i="7" l="1"/>
  <c r="L1901" i="7" s="1"/>
  <c r="Z1901" i="7"/>
  <c r="Q686" i="6"/>
  <c r="O686" i="6"/>
  <c r="K686" i="6"/>
  <c r="J686" i="6"/>
  <c r="I686" i="6"/>
  <c r="H686" i="6"/>
  <c r="G686" i="6"/>
  <c r="F686" i="6"/>
  <c r="E686" i="6"/>
  <c r="D686" i="6"/>
  <c r="C686" i="6"/>
  <c r="B686" i="6"/>
  <c r="F1901" i="7" l="1"/>
  <c r="G1901" i="7"/>
  <c r="H1901" i="7"/>
  <c r="M1901" i="7"/>
  <c r="N1901" i="7"/>
  <c r="S1901" i="7"/>
  <c r="T1901" i="7"/>
  <c r="E1901" i="7"/>
  <c r="W1901" i="7"/>
  <c r="I1901" i="7"/>
  <c r="Q1901" i="7" s="1"/>
  <c r="B1901" i="7"/>
  <c r="J1901" i="7"/>
  <c r="C1901" i="7"/>
  <c r="K1901" i="7"/>
  <c r="D1901" i="7"/>
  <c r="Q813" i="6"/>
  <c r="O813" i="6"/>
  <c r="K813" i="6"/>
  <c r="J813" i="6"/>
  <c r="I813" i="6"/>
  <c r="H813" i="6"/>
  <c r="G813" i="6"/>
  <c r="F813" i="6"/>
  <c r="E813" i="6"/>
  <c r="D813" i="6"/>
  <c r="C813" i="6"/>
  <c r="B813" i="6"/>
  <c r="AD802" i="1"/>
  <c r="AC802" i="1"/>
  <c r="AB802" i="1"/>
  <c r="AA802" i="1"/>
  <c r="Z802" i="1"/>
  <c r="Q812" i="6"/>
  <c r="O812" i="6"/>
  <c r="K812" i="6"/>
  <c r="J812" i="6"/>
  <c r="I812" i="6"/>
  <c r="H812" i="6"/>
  <c r="G812" i="6"/>
  <c r="F812" i="6"/>
  <c r="E812" i="6"/>
  <c r="D812" i="6"/>
  <c r="C812" i="6"/>
  <c r="B812" i="6"/>
  <c r="Q811" i="6"/>
  <c r="O811" i="6"/>
  <c r="K811" i="6"/>
  <c r="J811" i="6"/>
  <c r="I811" i="6"/>
  <c r="H811" i="6"/>
  <c r="G811" i="6"/>
  <c r="F811" i="6"/>
  <c r="E811" i="6"/>
  <c r="D811" i="6"/>
  <c r="C811" i="6"/>
  <c r="B811" i="6"/>
  <c r="Q810" i="6"/>
  <c r="O810" i="6"/>
  <c r="K810" i="6"/>
  <c r="J810" i="6"/>
  <c r="I810" i="6"/>
  <c r="H810" i="6"/>
  <c r="G810" i="6"/>
  <c r="F810" i="6"/>
  <c r="E810" i="6"/>
  <c r="D810" i="6"/>
  <c r="C810" i="6"/>
  <c r="B810" i="6"/>
  <c r="Q809" i="6"/>
  <c r="O809" i="6"/>
  <c r="K809" i="6"/>
  <c r="J809" i="6"/>
  <c r="I809" i="6"/>
  <c r="H809" i="6"/>
  <c r="G809" i="6"/>
  <c r="F809" i="6"/>
  <c r="E809" i="6"/>
  <c r="D809" i="6"/>
  <c r="C809" i="6"/>
  <c r="B809" i="6"/>
  <c r="Q808" i="6"/>
  <c r="O808" i="6"/>
  <c r="K808" i="6"/>
  <c r="J808" i="6"/>
  <c r="I808" i="6"/>
  <c r="H808" i="6"/>
  <c r="G808" i="6"/>
  <c r="F808" i="6"/>
  <c r="E808" i="6"/>
  <c r="D808" i="6"/>
  <c r="C808" i="6"/>
  <c r="B808" i="6"/>
  <c r="Q807" i="6"/>
  <c r="O807" i="6"/>
  <c r="K807" i="6"/>
  <c r="J807" i="6"/>
  <c r="I807" i="6"/>
  <c r="H807" i="6"/>
  <c r="G807" i="6"/>
  <c r="F807" i="6"/>
  <c r="E807" i="6"/>
  <c r="D807" i="6"/>
  <c r="C807" i="6"/>
  <c r="B807" i="6"/>
  <c r="R2026" i="7"/>
  <c r="R2025" i="7"/>
  <c r="R2024" i="7"/>
  <c r="A2026" i="7"/>
  <c r="M2026" i="7" s="1"/>
  <c r="A2025" i="7"/>
  <c r="K2025" i="7" s="1"/>
  <c r="A2024" i="7"/>
  <c r="I2024" i="7" s="1"/>
  <c r="Q2024" i="7" s="1"/>
  <c r="Z2026" i="7"/>
  <c r="Z2025" i="7"/>
  <c r="Z2024" i="7"/>
  <c r="Q773" i="6"/>
  <c r="O773" i="6"/>
  <c r="K773" i="6"/>
  <c r="J773" i="6"/>
  <c r="I773" i="6"/>
  <c r="H773" i="6"/>
  <c r="G773" i="6"/>
  <c r="F773" i="6"/>
  <c r="E773" i="6"/>
  <c r="D773" i="6"/>
  <c r="C773" i="6"/>
  <c r="B773" i="6"/>
  <c r="Q772" i="6"/>
  <c r="O772" i="6"/>
  <c r="K772" i="6"/>
  <c r="J772" i="6"/>
  <c r="I772" i="6"/>
  <c r="H772" i="6"/>
  <c r="G772" i="6"/>
  <c r="F772" i="6"/>
  <c r="E772" i="6"/>
  <c r="D772" i="6"/>
  <c r="C772" i="6"/>
  <c r="B772" i="6"/>
  <c r="Q771" i="6"/>
  <c r="O771" i="6"/>
  <c r="K771" i="6"/>
  <c r="J771" i="6"/>
  <c r="I771" i="6"/>
  <c r="H771" i="6"/>
  <c r="G771" i="6"/>
  <c r="F771" i="6"/>
  <c r="E771" i="6"/>
  <c r="D771" i="6"/>
  <c r="C771" i="6"/>
  <c r="B771" i="6"/>
  <c r="AD801" i="1"/>
  <c r="AC801" i="1"/>
  <c r="AB801" i="1"/>
  <c r="AA801" i="1"/>
  <c r="Z801" i="1"/>
  <c r="AD800" i="1"/>
  <c r="AC800" i="1"/>
  <c r="AB800" i="1"/>
  <c r="AA800" i="1"/>
  <c r="Z800" i="1"/>
  <c r="AD799" i="1"/>
  <c r="AC799" i="1"/>
  <c r="AB799" i="1"/>
  <c r="AA799" i="1"/>
  <c r="Z799" i="1"/>
  <c r="AD798" i="1"/>
  <c r="AC798" i="1"/>
  <c r="AB798" i="1"/>
  <c r="AA798" i="1"/>
  <c r="Z798" i="1"/>
  <c r="AD797" i="1"/>
  <c r="AC797" i="1"/>
  <c r="AB797" i="1"/>
  <c r="AA797" i="1"/>
  <c r="Z797" i="1"/>
  <c r="AD796" i="1"/>
  <c r="AC796" i="1"/>
  <c r="AB796" i="1"/>
  <c r="AA796" i="1"/>
  <c r="Z796" i="1"/>
  <c r="AD795" i="1"/>
  <c r="AC795" i="1"/>
  <c r="AB795" i="1"/>
  <c r="AA795" i="1"/>
  <c r="Z795" i="1"/>
  <c r="AD794" i="1"/>
  <c r="AC794" i="1"/>
  <c r="AB794" i="1"/>
  <c r="AA794" i="1"/>
  <c r="Z794" i="1"/>
  <c r="AD793" i="1"/>
  <c r="AC793" i="1"/>
  <c r="AB793" i="1"/>
  <c r="AA793" i="1"/>
  <c r="Z793" i="1"/>
  <c r="K2024" i="7" l="1"/>
  <c r="N2024" i="7"/>
  <c r="N2025" i="7"/>
  <c r="F2024" i="7"/>
  <c r="W2024" i="7"/>
  <c r="G2024" i="7"/>
  <c r="B2024" i="7"/>
  <c r="F2025" i="7"/>
  <c r="D2024" i="7"/>
  <c r="L2025" i="7"/>
  <c r="D2025" i="7"/>
  <c r="T2024" i="7"/>
  <c r="B2026" i="7"/>
  <c r="F2026" i="7"/>
  <c r="T2025" i="7"/>
  <c r="G2026" i="7"/>
  <c r="C2024" i="7"/>
  <c r="E2025" i="7"/>
  <c r="J2026" i="7"/>
  <c r="T2026" i="7"/>
  <c r="N2026" i="7"/>
  <c r="W2026" i="7"/>
  <c r="J2024" i="7"/>
  <c r="H2025" i="7"/>
  <c r="H2026" i="7"/>
  <c r="S2025" i="7"/>
  <c r="L2024" i="7"/>
  <c r="M2025" i="7"/>
  <c r="W2025" i="7"/>
  <c r="S2024" i="7"/>
  <c r="S2026" i="7"/>
  <c r="E2024" i="7"/>
  <c r="M2024" i="7"/>
  <c r="G2025" i="7"/>
  <c r="I2026" i="7"/>
  <c r="Q2026" i="7" s="1"/>
  <c r="I2025" i="7"/>
  <c r="Q2025" i="7" s="1"/>
  <c r="C2026" i="7"/>
  <c r="K2026" i="7"/>
  <c r="H2024" i="7"/>
  <c r="B2025" i="7"/>
  <c r="J2025" i="7"/>
  <c r="D2026" i="7"/>
  <c r="L2026" i="7"/>
  <c r="C2025" i="7"/>
  <c r="E2026" i="7"/>
  <c r="R2107" i="7" l="1"/>
  <c r="R2106" i="7"/>
  <c r="R2103" i="7"/>
  <c r="R2102" i="7"/>
  <c r="R2101" i="7"/>
  <c r="R2100" i="7"/>
  <c r="R2090" i="7"/>
  <c r="R2089" i="7"/>
  <c r="R2084" i="7"/>
  <c r="Z2083" i="7"/>
  <c r="R2083" i="7"/>
  <c r="A2083" i="7"/>
  <c r="G2083" i="7" s="1"/>
  <c r="R2082" i="7"/>
  <c r="R2081" i="7"/>
  <c r="R2080" i="7"/>
  <c r="R2079" i="7"/>
  <c r="R2078" i="7"/>
  <c r="R2085" i="7"/>
  <c r="R2077" i="7"/>
  <c r="R2076" i="7"/>
  <c r="R2075" i="7"/>
  <c r="R2074" i="7"/>
  <c r="R2073" i="7"/>
  <c r="R2072" i="7"/>
  <c r="R2071" i="7"/>
  <c r="R2070" i="7"/>
  <c r="R2069" i="7"/>
  <c r="R2068" i="7"/>
  <c r="H2083" i="7" l="1"/>
  <c r="E2083" i="7"/>
  <c r="M2083" i="7"/>
  <c r="I2083" i="7"/>
  <c r="Q2085" i="7" s="1"/>
  <c r="S2083" i="7"/>
  <c r="B2083" i="7"/>
  <c r="J2083" i="7"/>
  <c r="T2083" i="7"/>
  <c r="C2083" i="7"/>
  <c r="K2083" i="7"/>
  <c r="W2083" i="7"/>
  <c r="D2083" i="7"/>
  <c r="L2083" i="7"/>
  <c r="F2083" i="7"/>
  <c r="N2083" i="7"/>
  <c r="Z2068" i="7" l="1"/>
  <c r="Q806" i="6"/>
  <c r="O806" i="6"/>
  <c r="K806" i="6"/>
  <c r="J806" i="6"/>
  <c r="I806" i="6"/>
  <c r="H806" i="6"/>
  <c r="G806" i="6"/>
  <c r="F806" i="6"/>
  <c r="E806" i="6"/>
  <c r="D806" i="6"/>
  <c r="C806" i="6"/>
  <c r="B806" i="6"/>
  <c r="Q805" i="6"/>
  <c r="O805" i="6"/>
  <c r="K805" i="6"/>
  <c r="J805" i="6"/>
  <c r="I805" i="6"/>
  <c r="H805" i="6"/>
  <c r="G805" i="6"/>
  <c r="F805" i="6"/>
  <c r="E805" i="6"/>
  <c r="D805" i="6"/>
  <c r="C805" i="6"/>
  <c r="B805" i="6"/>
  <c r="Q804" i="6"/>
  <c r="O804" i="6"/>
  <c r="K804" i="6"/>
  <c r="J804" i="6"/>
  <c r="I804" i="6"/>
  <c r="H804" i="6"/>
  <c r="G804" i="6"/>
  <c r="F804" i="6"/>
  <c r="E804" i="6"/>
  <c r="D804" i="6"/>
  <c r="C804" i="6"/>
  <c r="B804" i="6"/>
  <c r="Q803" i="6"/>
  <c r="O803" i="6"/>
  <c r="K803" i="6"/>
  <c r="J803" i="6"/>
  <c r="I803" i="6"/>
  <c r="H803" i="6"/>
  <c r="G803" i="6"/>
  <c r="F803" i="6"/>
  <c r="E803" i="6"/>
  <c r="D803" i="6"/>
  <c r="C803" i="6"/>
  <c r="B803" i="6"/>
  <c r="Q802" i="6"/>
  <c r="O802" i="6"/>
  <c r="K802" i="6"/>
  <c r="J802" i="6"/>
  <c r="I802" i="6"/>
  <c r="H802" i="6"/>
  <c r="G802" i="6"/>
  <c r="F802" i="6"/>
  <c r="E802" i="6"/>
  <c r="D802" i="6"/>
  <c r="C802" i="6"/>
  <c r="B802" i="6"/>
  <c r="Q801" i="6"/>
  <c r="O801" i="6"/>
  <c r="K801" i="6"/>
  <c r="J801" i="6"/>
  <c r="I801" i="6"/>
  <c r="H801" i="6"/>
  <c r="G801" i="6"/>
  <c r="F801" i="6"/>
  <c r="E801" i="6"/>
  <c r="D801" i="6"/>
  <c r="C801" i="6"/>
  <c r="B801" i="6"/>
  <c r="Q800" i="6"/>
  <c r="O800" i="6"/>
  <c r="K800" i="6"/>
  <c r="J800" i="6"/>
  <c r="I800" i="6"/>
  <c r="H800" i="6"/>
  <c r="G800" i="6"/>
  <c r="F800" i="6"/>
  <c r="E800" i="6"/>
  <c r="D800" i="6"/>
  <c r="C800" i="6"/>
  <c r="B800" i="6"/>
  <c r="Q799" i="6"/>
  <c r="O799" i="6"/>
  <c r="K799" i="6"/>
  <c r="J799" i="6"/>
  <c r="I799" i="6"/>
  <c r="H799" i="6"/>
  <c r="G799" i="6"/>
  <c r="F799" i="6"/>
  <c r="E799" i="6"/>
  <c r="D799" i="6"/>
  <c r="C799" i="6"/>
  <c r="B799" i="6"/>
  <c r="Q798" i="6"/>
  <c r="O798" i="6"/>
  <c r="K798" i="6"/>
  <c r="J798" i="6"/>
  <c r="I798" i="6"/>
  <c r="H798" i="6"/>
  <c r="G798" i="6"/>
  <c r="F798" i="6"/>
  <c r="E798" i="6"/>
  <c r="D798" i="6"/>
  <c r="C798" i="6"/>
  <c r="B798" i="6"/>
  <c r="Q797" i="6"/>
  <c r="O797" i="6"/>
  <c r="K797" i="6"/>
  <c r="J797" i="6"/>
  <c r="I797" i="6"/>
  <c r="H797" i="6"/>
  <c r="G797" i="6"/>
  <c r="F797" i="6"/>
  <c r="E797" i="6"/>
  <c r="D797" i="6"/>
  <c r="C797" i="6"/>
  <c r="B797" i="6"/>
  <c r="Q796" i="6"/>
  <c r="O796" i="6"/>
  <c r="K796" i="6"/>
  <c r="J796" i="6"/>
  <c r="I796" i="6"/>
  <c r="H796" i="6"/>
  <c r="G796" i="6"/>
  <c r="F796" i="6"/>
  <c r="E796" i="6"/>
  <c r="D796" i="6"/>
  <c r="C796" i="6"/>
  <c r="B796" i="6"/>
  <c r="Q795" i="6"/>
  <c r="O795" i="6"/>
  <c r="K795" i="6"/>
  <c r="J795" i="6"/>
  <c r="I795" i="6"/>
  <c r="H795" i="6"/>
  <c r="G795" i="6"/>
  <c r="F795" i="6"/>
  <c r="E795" i="6"/>
  <c r="D795" i="6"/>
  <c r="C795" i="6"/>
  <c r="B795" i="6"/>
  <c r="Q794" i="6"/>
  <c r="O794" i="6"/>
  <c r="K794" i="6"/>
  <c r="J794" i="6"/>
  <c r="I794" i="6"/>
  <c r="H794" i="6"/>
  <c r="G794" i="6"/>
  <c r="F794" i="6"/>
  <c r="E794" i="6"/>
  <c r="D794" i="6"/>
  <c r="C794" i="6"/>
  <c r="B794" i="6"/>
  <c r="Q793" i="6"/>
  <c r="O793" i="6"/>
  <c r="K793" i="6"/>
  <c r="J793" i="6"/>
  <c r="I793" i="6"/>
  <c r="H793" i="6"/>
  <c r="G793" i="6"/>
  <c r="F793" i="6"/>
  <c r="E793" i="6"/>
  <c r="D793" i="6"/>
  <c r="C793" i="6"/>
  <c r="B793" i="6"/>
  <c r="Q792" i="6"/>
  <c r="O792" i="6"/>
  <c r="K792" i="6"/>
  <c r="J792" i="6"/>
  <c r="I792" i="6"/>
  <c r="H792" i="6"/>
  <c r="G792" i="6"/>
  <c r="F792" i="6"/>
  <c r="E792" i="6"/>
  <c r="D792" i="6"/>
  <c r="C792" i="6"/>
  <c r="B792" i="6"/>
  <c r="Q791" i="6"/>
  <c r="O791" i="6"/>
  <c r="K791" i="6"/>
  <c r="J791" i="6"/>
  <c r="I791" i="6"/>
  <c r="H791" i="6"/>
  <c r="G791" i="6"/>
  <c r="F791" i="6"/>
  <c r="E791" i="6"/>
  <c r="D791" i="6"/>
  <c r="C791" i="6"/>
  <c r="B791" i="6"/>
  <c r="Q790" i="6"/>
  <c r="O790" i="6"/>
  <c r="K790" i="6"/>
  <c r="J790" i="6"/>
  <c r="I790" i="6"/>
  <c r="H790" i="6"/>
  <c r="G790" i="6"/>
  <c r="F790" i="6"/>
  <c r="E790" i="6"/>
  <c r="D790" i="6"/>
  <c r="C790" i="6"/>
  <c r="B790" i="6"/>
  <c r="Q789" i="6"/>
  <c r="O789" i="6"/>
  <c r="K789" i="6"/>
  <c r="J789" i="6"/>
  <c r="I789" i="6"/>
  <c r="H789" i="6"/>
  <c r="G789" i="6"/>
  <c r="F789" i="6"/>
  <c r="E789" i="6"/>
  <c r="D789" i="6"/>
  <c r="C789" i="6"/>
  <c r="B789" i="6"/>
  <c r="Q788" i="6"/>
  <c r="O788" i="6"/>
  <c r="K788" i="6"/>
  <c r="J788" i="6"/>
  <c r="I788" i="6"/>
  <c r="H788" i="6"/>
  <c r="G788" i="6"/>
  <c r="F788" i="6"/>
  <c r="E788" i="6"/>
  <c r="D788" i="6"/>
  <c r="C788" i="6"/>
  <c r="B788" i="6"/>
  <c r="Q787" i="6"/>
  <c r="O787" i="6"/>
  <c r="K787" i="6"/>
  <c r="J787" i="6"/>
  <c r="I787" i="6"/>
  <c r="H787" i="6"/>
  <c r="G787" i="6"/>
  <c r="F787" i="6"/>
  <c r="E787" i="6"/>
  <c r="D787" i="6"/>
  <c r="C787" i="6"/>
  <c r="B787" i="6"/>
  <c r="Q786" i="6"/>
  <c r="O786" i="6"/>
  <c r="K786" i="6"/>
  <c r="J786" i="6"/>
  <c r="I786" i="6"/>
  <c r="H786" i="6"/>
  <c r="G786" i="6"/>
  <c r="F786" i="6"/>
  <c r="E786" i="6"/>
  <c r="D786" i="6"/>
  <c r="C786" i="6"/>
  <c r="B786" i="6"/>
  <c r="Q785" i="6"/>
  <c r="O785" i="6"/>
  <c r="K785" i="6"/>
  <c r="J785" i="6"/>
  <c r="I785" i="6"/>
  <c r="H785" i="6"/>
  <c r="G785" i="6"/>
  <c r="F785" i="6"/>
  <c r="E785" i="6"/>
  <c r="D785" i="6"/>
  <c r="C785" i="6"/>
  <c r="B785" i="6"/>
  <c r="AD792" i="1" l="1"/>
  <c r="AC792" i="1"/>
  <c r="AB792" i="1"/>
  <c r="AA792" i="1"/>
  <c r="Z792" i="1"/>
  <c r="AD791" i="1"/>
  <c r="AC791" i="1"/>
  <c r="AB791" i="1"/>
  <c r="AA791" i="1"/>
  <c r="Z791" i="1"/>
  <c r="AD790" i="1"/>
  <c r="AC790" i="1"/>
  <c r="AB790" i="1"/>
  <c r="AA790" i="1"/>
  <c r="Z790" i="1"/>
  <c r="AD789" i="1"/>
  <c r="AC789" i="1"/>
  <c r="AB789" i="1"/>
  <c r="AA789" i="1"/>
  <c r="Z789" i="1"/>
  <c r="AD788" i="1"/>
  <c r="AC788" i="1"/>
  <c r="AB788" i="1"/>
  <c r="AA788" i="1"/>
  <c r="Z788" i="1"/>
  <c r="AD787" i="1"/>
  <c r="AC787" i="1"/>
  <c r="AB787" i="1"/>
  <c r="AA787" i="1"/>
  <c r="Z787" i="1"/>
  <c r="AD786" i="1"/>
  <c r="AC786" i="1"/>
  <c r="AB786" i="1"/>
  <c r="AA786" i="1"/>
  <c r="Z786" i="1"/>
  <c r="AD785" i="1"/>
  <c r="AC785" i="1"/>
  <c r="AB785" i="1"/>
  <c r="AA785" i="1"/>
  <c r="Z785" i="1"/>
  <c r="AD784" i="1"/>
  <c r="AC784" i="1"/>
  <c r="AB784" i="1"/>
  <c r="AA784" i="1"/>
  <c r="Z784" i="1"/>
  <c r="AD783" i="1"/>
  <c r="AC783" i="1"/>
  <c r="AB783" i="1"/>
  <c r="AA783" i="1"/>
  <c r="Z783" i="1"/>
  <c r="AD782" i="1"/>
  <c r="AC782" i="1"/>
  <c r="AB782" i="1"/>
  <c r="AA782" i="1"/>
  <c r="Z782" i="1"/>
  <c r="AD781" i="1"/>
  <c r="AC781" i="1"/>
  <c r="AB781" i="1"/>
  <c r="AA781" i="1"/>
  <c r="Z781" i="1"/>
  <c r="AD780" i="1"/>
  <c r="AC780" i="1"/>
  <c r="AB780" i="1"/>
  <c r="AA780" i="1"/>
  <c r="Z780" i="1"/>
  <c r="AD779" i="1"/>
  <c r="AC779" i="1"/>
  <c r="AB779" i="1"/>
  <c r="AA779" i="1"/>
  <c r="Z779" i="1"/>
  <c r="AD778" i="1"/>
  <c r="AC778" i="1"/>
  <c r="AB778" i="1"/>
  <c r="AA778" i="1"/>
  <c r="Z778" i="1"/>
  <c r="AD777" i="1"/>
  <c r="AC777" i="1"/>
  <c r="AB777" i="1"/>
  <c r="AA777" i="1"/>
  <c r="Z777" i="1"/>
  <c r="AD776" i="1"/>
  <c r="AC776" i="1"/>
  <c r="AB776" i="1"/>
  <c r="AA776" i="1"/>
  <c r="Z776" i="1"/>
  <c r="AD775" i="1"/>
  <c r="AC775" i="1"/>
  <c r="AB775" i="1"/>
  <c r="AA775" i="1"/>
  <c r="Z775" i="1"/>
  <c r="AD774" i="1"/>
  <c r="AC774" i="1"/>
  <c r="AB774" i="1"/>
  <c r="AA774" i="1"/>
  <c r="Z774" i="1"/>
  <c r="AD773" i="1"/>
  <c r="AC773" i="1"/>
  <c r="AB773" i="1"/>
  <c r="AA773" i="1"/>
  <c r="Z773" i="1"/>
  <c r="AD772" i="1"/>
  <c r="AC772" i="1"/>
  <c r="AB772" i="1"/>
  <c r="AA772" i="1"/>
  <c r="Z772" i="1"/>
  <c r="AD771" i="1"/>
  <c r="AC771" i="1"/>
  <c r="AB771" i="1"/>
  <c r="AA771" i="1"/>
  <c r="Z771" i="1"/>
  <c r="Z2053" i="7" l="1"/>
  <c r="R2053" i="7"/>
  <c r="A2053" i="7"/>
  <c r="S2053" i="7" s="1"/>
  <c r="A2027" i="7"/>
  <c r="L2027" i="7" s="1"/>
  <c r="Z2027" i="7"/>
  <c r="AD770" i="1"/>
  <c r="AC770" i="1"/>
  <c r="AB770" i="1"/>
  <c r="AA770" i="1"/>
  <c r="Z770" i="1"/>
  <c r="R2020" i="7"/>
  <c r="R2019" i="7"/>
  <c r="R2018" i="7"/>
  <c r="R2012" i="7"/>
  <c r="R2011" i="7"/>
  <c r="R2010" i="7"/>
  <c r="R2009" i="7"/>
  <c r="R2008" i="7"/>
  <c r="R2007" i="7"/>
  <c r="R2006" i="7"/>
  <c r="R2005" i="7"/>
  <c r="R2004" i="7"/>
  <c r="T2027" i="7" l="1"/>
  <c r="W2027" i="7"/>
  <c r="D2053" i="7"/>
  <c r="H2053" i="7"/>
  <c r="J2053" i="7"/>
  <c r="K2053" i="7"/>
  <c r="B2053" i="7"/>
  <c r="L2053" i="7"/>
  <c r="C2053" i="7"/>
  <c r="N2053" i="7"/>
  <c r="F2053" i="7"/>
  <c r="T2053" i="7"/>
  <c r="S2027" i="7"/>
  <c r="G2053" i="7"/>
  <c r="W2053" i="7"/>
  <c r="E2053" i="7"/>
  <c r="M2053" i="7"/>
  <c r="I2053" i="7"/>
  <c r="Q2060" i="7" s="1"/>
  <c r="M2027" i="7"/>
  <c r="F2027" i="7"/>
  <c r="N2027" i="7"/>
  <c r="G2027" i="7"/>
  <c r="H2027" i="7"/>
  <c r="E2027" i="7"/>
  <c r="J2027" i="7"/>
  <c r="I2027" i="7"/>
  <c r="Q2027" i="7" s="1"/>
  <c r="B2027" i="7"/>
  <c r="C2027" i="7"/>
  <c r="K2027" i="7"/>
  <c r="D2027" i="7"/>
  <c r="R2003" i="7"/>
  <c r="R2002" i="7"/>
  <c r="R2001" i="7"/>
  <c r="R2000" i="7"/>
  <c r="R1999" i="7"/>
  <c r="R1998" i="7"/>
  <c r="R1997" i="7"/>
  <c r="R1996" i="7"/>
  <c r="R1995" i="7"/>
  <c r="R1994" i="7"/>
  <c r="R1993" i="7"/>
  <c r="R1992" i="7"/>
  <c r="R1991" i="7"/>
  <c r="R1990" i="7"/>
  <c r="R1989" i="7"/>
  <c r="R1988" i="7"/>
  <c r="R2316" i="7"/>
  <c r="R2315" i="7"/>
  <c r="Z1988" i="7" l="1"/>
  <c r="A1988" i="7"/>
  <c r="J1988" i="7" s="1"/>
  <c r="Z2314" i="7"/>
  <c r="R2314" i="7"/>
  <c r="A2314" i="7"/>
  <c r="W2314" i="7" s="1"/>
  <c r="Z2311" i="7"/>
  <c r="R2311" i="7"/>
  <c r="A2311" i="7"/>
  <c r="L2311" i="7" s="1"/>
  <c r="R2313" i="7"/>
  <c r="R2312" i="7"/>
  <c r="R2310" i="7"/>
  <c r="R2309" i="7"/>
  <c r="R2308" i="7"/>
  <c r="R2307" i="7"/>
  <c r="R1935" i="7"/>
  <c r="Z1934" i="7"/>
  <c r="R1934" i="7"/>
  <c r="A1934" i="7"/>
  <c r="W1934" i="7" s="1"/>
  <c r="Z1933" i="7"/>
  <c r="R1933" i="7"/>
  <c r="A1933" i="7"/>
  <c r="T1933" i="7" s="1"/>
  <c r="R1932" i="7"/>
  <c r="R1931" i="7"/>
  <c r="R1930" i="7"/>
  <c r="R1929" i="7"/>
  <c r="Z1928" i="7"/>
  <c r="R1928" i="7"/>
  <c r="A1928" i="7"/>
  <c r="L1928" i="7" s="1"/>
  <c r="Z1923" i="7"/>
  <c r="R1923" i="7"/>
  <c r="A1923" i="7"/>
  <c r="S1923" i="7" s="1"/>
  <c r="R1926" i="7"/>
  <c r="R1925" i="7"/>
  <c r="R1924" i="7"/>
  <c r="R1922" i="7"/>
  <c r="R1920" i="7"/>
  <c r="R1919" i="7"/>
  <c r="R1918" i="7"/>
  <c r="R1917" i="7"/>
  <c r="R1916" i="7"/>
  <c r="R1915" i="7"/>
  <c r="R1914" i="7"/>
  <c r="R1913" i="7"/>
  <c r="R1912" i="7"/>
  <c r="Z2036" i="7"/>
  <c r="R2036" i="7"/>
  <c r="A2036" i="7"/>
  <c r="S2036" i="7" s="1"/>
  <c r="E2314" i="7" l="1"/>
  <c r="G1988" i="7"/>
  <c r="G1934" i="7"/>
  <c r="H1988" i="7"/>
  <c r="D2314" i="7"/>
  <c r="H1934" i="7"/>
  <c r="H1933" i="7"/>
  <c r="K1933" i="7"/>
  <c r="E1933" i="7"/>
  <c r="W1933" i="7"/>
  <c r="J1933" i="7"/>
  <c r="B1933" i="7"/>
  <c r="M1933" i="7"/>
  <c r="F2314" i="7"/>
  <c r="S1988" i="7"/>
  <c r="C1933" i="7"/>
  <c r="S1934" i="7"/>
  <c r="G2314" i="7"/>
  <c r="T1988" i="7"/>
  <c r="L1933" i="7"/>
  <c r="D1933" i="7"/>
  <c r="S1933" i="7"/>
  <c r="M2314" i="7"/>
  <c r="E1923" i="7"/>
  <c r="E1928" i="7"/>
  <c r="M1928" i="7"/>
  <c r="F1933" i="7"/>
  <c r="N1933" i="7"/>
  <c r="C1934" i="7"/>
  <c r="K1934" i="7"/>
  <c r="H2314" i="7"/>
  <c r="C1988" i="7"/>
  <c r="K1988" i="7"/>
  <c r="B1923" i="7"/>
  <c r="K1923" i="7"/>
  <c r="B1928" i="7"/>
  <c r="J1928" i="7"/>
  <c r="W1928" i="7"/>
  <c r="F1923" i="7"/>
  <c r="T1923" i="7"/>
  <c r="F1928" i="7"/>
  <c r="N1928" i="7"/>
  <c r="G1933" i="7"/>
  <c r="D1934" i="7"/>
  <c r="L1934" i="7"/>
  <c r="L2314" i="7"/>
  <c r="D1988" i="7"/>
  <c r="L1988" i="7"/>
  <c r="E1934" i="7"/>
  <c r="M1934" i="7"/>
  <c r="E1988" i="7"/>
  <c r="M1988" i="7"/>
  <c r="G1923" i="7"/>
  <c r="W1923" i="7"/>
  <c r="G1928" i="7"/>
  <c r="H1923" i="7"/>
  <c r="H1928" i="7"/>
  <c r="S1928" i="7"/>
  <c r="I1933" i="7"/>
  <c r="Q1933" i="7" s="1"/>
  <c r="F1934" i="7"/>
  <c r="N1934" i="7"/>
  <c r="N2314" i="7"/>
  <c r="F1988" i="7"/>
  <c r="N1988" i="7"/>
  <c r="C1923" i="7"/>
  <c r="L1923" i="7"/>
  <c r="C1928" i="7"/>
  <c r="K1928" i="7"/>
  <c r="I1934" i="7"/>
  <c r="Q1935" i="7" s="1"/>
  <c r="T1934" i="7"/>
  <c r="I1988" i="7"/>
  <c r="Q1988" i="7" s="1"/>
  <c r="W1988" i="7"/>
  <c r="J1923" i="7"/>
  <c r="I1928" i="7"/>
  <c r="Q1932" i="7" s="1"/>
  <c r="T1928" i="7"/>
  <c r="D1923" i="7"/>
  <c r="M1923" i="7"/>
  <c r="D1928" i="7"/>
  <c r="B1934" i="7"/>
  <c r="J1934" i="7"/>
  <c r="B1988" i="7"/>
  <c r="T2314" i="7"/>
  <c r="I2314" i="7"/>
  <c r="Q2316" i="7" s="1"/>
  <c r="S2314" i="7"/>
  <c r="B2314" i="7"/>
  <c r="J2314" i="7"/>
  <c r="C2314" i="7"/>
  <c r="K2314" i="7"/>
  <c r="E2311" i="7"/>
  <c r="M2311" i="7"/>
  <c r="F2311" i="7"/>
  <c r="N2311" i="7"/>
  <c r="G2311" i="7"/>
  <c r="I2311" i="7"/>
  <c r="Q2313" i="7" s="1"/>
  <c r="S2311" i="7"/>
  <c r="B2311" i="7"/>
  <c r="J2311" i="7"/>
  <c r="T2311" i="7"/>
  <c r="H2311" i="7"/>
  <c r="C2311" i="7"/>
  <c r="K2311" i="7"/>
  <c r="W2311" i="7"/>
  <c r="D2311" i="7"/>
  <c r="N1923" i="7"/>
  <c r="I1923" i="7"/>
  <c r="Q1925" i="7" s="1"/>
  <c r="F2036" i="7"/>
  <c r="N2036" i="7"/>
  <c r="G2036" i="7"/>
  <c r="H2036" i="7"/>
  <c r="B2036" i="7"/>
  <c r="J2036" i="7"/>
  <c r="T2036" i="7"/>
  <c r="C2036" i="7"/>
  <c r="K2036" i="7"/>
  <c r="W2036" i="7"/>
  <c r="D2036" i="7"/>
  <c r="L2036" i="7"/>
  <c r="E2036" i="7"/>
  <c r="M2036" i="7"/>
  <c r="I2036" i="7"/>
  <c r="Q2037" i="7" s="1"/>
  <c r="R1911" i="7"/>
  <c r="R1910" i="7"/>
  <c r="R1909" i="7"/>
  <c r="R1908" i="7"/>
  <c r="R1907" i="7"/>
  <c r="R1906" i="7"/>
  <c r="R1905" i="7"/>
  <c r="R1904" i="7"/>
  <c r="S1900" i="7"/>
  <c r="S1899" i="7"/>
  <c r="S1898" i="7"/>
  <c r="S1897" i="7"/>
  <c r="S1896" i="7"/>
  <c r="R1902" i="7"/>
  <c r="R1900" i="7"/>
  <c r="R1899" i="7"/>
  <c r="R1898" i="7"/>
  <c r="R1897" i="7"/>
  <c r="R1896" i="7"/>
  <c r="R1895" i="7"/>
  <c r="Z2091" i="7"/>
  <c r="R2091" i="7"/>
  <c r="A2091" i="7"/>
  <c r="W2091" i="7" s="1"/>
  <c r="Z2089" i="7"/>
  <c r="A2089" i="7"/>
  <c r="N2089" i="7" s="1"/>
  <c r="Z2088" i="7"/>
  <c r="R2088" i="7"/>
  <c r="A2088" i="7"/>
  <c r="T2088" i="7" s="1"/>
  <c r="Z2086" i="7"/>
  <c r="R2086" i="7"/>
  <c r="A2086" i="7"/>
  <c r="K2086" i="7" s="1"/>
  <c r="A2085" i="7"/>
  <c r="G2085" i="7" s="1"/>
  <c r="Z2077" i="7"/>
  <c r="A2077" i="7"/>
  <c r="T2077" i="7" s="1"/>
  <c r="Z2074" i="7"/>
  <c r="A2074" i="7"/>
  <c r="L2074" i="7" s="1"/>
  <c r="A2068" i="7"/>
  <c r="G2068" i="7" s="1"/>
  <c r="R2067" i="7"/>
  <c r="A2067" i="7"/>
  <c r="N2067" i="7" s="1"/>
  <c r="R2066" i="7"/>
  <c r="A2066" i="7"/>
  <c r="T2066" i="7" s="1"/>
  <c r="R2065" i="7"/>
  <c r="A2065" i="7"/>
  <c r="T2065" i="7" s="1"/>
  <c r="Z2064" i="7"/>
  <c r="R2064" i="7"/>
  <c r="A2064" i="7"/>
  <c r="L2064" i="7" s="1"/>
  <c r="Z2063" i="7"/>
  <c r="R2063" i="7"/>
  <c r="A2063" i="7"/>
  <c r="G2063" i="7" s="1"/>
  <c r="Z2061" i="7"/>
  <c r="R2061" i="7"/>
  <c r="A2061" i="7"/>
  <c r="W2061" i="7" s="1"/>
  <c r="R2054" i="7"/>
  <c r="A2054" i="7"/>
  <c r="M2054" i="7" s="1"/>
  <c r="Z2046" i="7"/>
  <c r="R2046" i="7"/>
  <c r="A2046" i="7"/>
  <c r="S2046" i="7" s="1"/>
  <c r="Z2044" i="7"/>
  <c r="R2044" i="7"/>
  <c r="A2044" i="7"/>
  <c r="K2044" i="7" s="1"/>
  <c r="Z2041" i="7"/>
  <c r="R2041" i="7"/>
  <c r="A2041" i="7"/>
  <c r="N2041" i="7" s="1"/>
  <c r="R2038" i="7"/>
  <c r="A2038" i="7"/>
  <c r="T2038" i="7" s="1"/>
  <c r="R2037" i="7"/>
  <c r="A2037" i="7"/>
  <c r="L2037" i="7" s="1"/>
  <c r="R2028" i="7"/>
  <c r="A2028" i="7"/>
  <c r="G2028" i="7" s="1"/>
  <c r="Z2023" i="7"/>
  <c r="R2023" i="7"/>
  <c r="A2023" i="7"/>
  <c r="N2023" i="7" s="1"/>
  <c r="Z2022" i="7"/>
  <c r="R2022" i="7"/>
  <c r="A2022" i="7"/>
  <c r="D2022" i="7" s="1"/>
  <c r="Z2021" i="7"/>
  <c r="R2021" i="7"/>
  <c r="A2021" i="7"/>
  <c r="L2021" i="7" s="1"/>
  <c r="Z2018" i="7"/>
  <c r="A2018" i="7"/>
  <c r="K2018" i="7" s="1"/>
  <c r="Z2017" i="7"/>
  <c r="R2017" i="7"/>
  <c r="A2017" i="7"/>
  <c r="G2017" i="7" s="1"/>
  <c r="Z2016" i="7"/>
  <c r="R2016" i="7"/>
  <c r="A2016" i="7"/>
  <c r="T2016" i="7" s="1"/>
  <c r="Z2015" i="7"/>
  <c r="R2015" i="7"/>
  <c r="A2015" i="7"/>
  <c r="L2015" i="7" s="1"/>
  <c r="Z2014" i="7"/>
  <c r="R2014" i="7"/>
  <c r="A2014" i="7"/>
  <c r="T2014" i="7" s="1"/>
  <c r="Z2013" i="7"/>
  <c r="R2013" i="7"/>
  <c r="A2013" i="7"/>
  <c r="G2013" i="7" s="1"/>
  <c r="Z2012" i="7"/>
  <c r="A2012" i="7"/>
  <c r="N2012" i="7" s="1"/>
  <c r="Z2011" i="7"/>
  <c r="A2011" i="7"/>
  <c r="K2011" i="7" s="1"/>
  <c r="Z2010" i="7"/>
  <c r="A2010" i="7"/>
  <c r="G2010" i="7" s="1"/>
  <c r="Z2008" i="7"/>
  <c r="A2008" i="7"/>
  <c r="J2008" i="7" s="1"/>
  <c r="Z2007" i="7"/>
  <c r="A2007" i="7"/>
  <c r="T2007" i="7" s="1"/>
  <c r="Z2006" i="7"/>
  <c r="A2006" i="7"/>
  <c r="J2006" i="7" s="1"/>
  <c r="Z2005" i="7"/>
  <c r="A2005" i="7"/>
  <c r="T2005" i="7" s="1"/>
  <c r="Z2004" i="7"/>
  <c r="A2004" i="7"/>
  <c r="K2004" i="7" s="1"/>
  <c r="Z2002" i="7"/>
  <c r="A2002" i="7"/>
  <c r="W2002" i="7" s="1"/>
  <c r="Z2001" i="7"/>
  <c r="A2001" i="7"/>
  <c r="K2001" i="7" s="1"/>
  <c r="Z2000" i="7"/>
  <c r="A2000" i="7"/>
  <c r="J2000" i="7" s="1"/>
  <c r="Z1999" i="7"/>
  <c r="A1999" i="7"/>
  <c r="E1999" i="7" s="1"/>
  <c r="Z1997" i="7"/>
  <c r="A1997" i="7"/>
  <c r="T1997" i="7" s="1"/>
  <c r="Z1995" i="7"/>
  <c r="A1995" i="7"/>
  <c r="T1995" i="7" s="1"/>
  <c r="Z1994" i="7"/>
  <c r="A1994" i="7"/>
  <c r="T1994" i="7" s="1"/>
  <c r="A1993" i="7"/>
  <c r="S1993" i="7" s="1"/>
  <c r="Z1992" i="7"/>
  <c r="A1992" i="7"/>
  <c r="G1992" i="7" s="1"/>
  <c r="A1991" i="7"/>
  <c r="I1991" i="7" s="1"/>
  <c r="A1990" i="7"/>
  <c r="Z1989" i="7"/>
  <c r="A1989" i="7"/>
  <c r="T1989" i="7" s="1"/>
  <c r="Z2307" i="7"/>
  <c r="A2307" i="7"/>
  <c r="M2307" i="7" s="1"/>
  <c r="R2306" i="7"/>
  <c r="A2306" i="7"/>
  <c r="M2306" i="7" s="1"/>
  <c r="Z2305" i="7"/>
  <c r="R2305" i="7"/>
  <c r="A2305" i="7"/>
  <c r="T2305" i="7" s="1"/>
  <c r="R2304" i="7"/>
  <c r="A2304" i="7"/>
  <c r="E2304" i="7" s="1"/>
  <c r="Z2303" i="7"/>
  <c r="R2303" i="7"/>
  <c r="A2303" i="7"/>
  <c r="G2303" i="7" s="1"/>
  <c r="R2302" i="7"/>
  <c r="A2302" i="7"/>
  <c r="I2302" i="7" s="1"/>
  <c r="Z2301" i="7"/>
  <c r="R2301" i="7"/>
  <c r="A2301" i="7"/>
  <c r="B2301" i="7" s="1"/>
  <c r="Z1936" i="7"/>
  <c r="R1936" i="7"/>
  <c r="A1936" i="7"/>
  <c r="T1936" i="7" s="1"/>
  <c r="R1927" i="7"/>
  <c r="A1927" i="7"/>
  <c r="N1927" i="7" s="1"/>
  <c r="Z1926" i="7"/>
  <c r="A1926" i="7"/>
  <c r="L1926" i="7" s="1"/>
  <c r="Z1919" i="7"/>
  <c r="A1919" i="7"/>
  <c r="T1919" i="7" s="1"/>
  <c r="Z1912" i="7"/>
  <c r="A1912" i="7"/>
  <c r="L1912" i="7" s="1"/>
  <c r="Z1909" i="7"/>
  <c r="A1909" i="7"/>
  <c r="M1909" i="7" s="1"/>
  <c r="Z1902" i="7"/>
  <c r="A1902" i="7"/>
  <c r="T1902" i="7" s="1"/>
  <c r="Z1895" i="7"/>
  <c r="A1895" i="7"/>
  <c r="K1895" i="7" s="1"/>
  <c r="Q784" i="6"/>
  <c r="O784" i="6"/>
  <c r="K784" i="6"/>
  <c r="J784" i="6"/>
  <c r="I784" i="6"/>
  <c r="H784" i="6"/>
  <c r="G784" i="6"/>
  <c r="F784" i="6"/>
  <c r="E784" i="6"/>
  <c r="D784" i="6"/>
  <c r="C784" i="6"/>
  <c r="B784" i="6"/>
  <c r="Q783" i="6"/>
  <c r="O783" i="6"/>
  <c r="K783" i="6"/>
  <c r="J783" i="6"/>
  <c r="I783" i="6"/>
  <c r="H783" i="6"/>
  <c r="G783" i="6"/>
  <c r="F783" i="6"/>
  <c r="E783" i="6"/>
  <c r="D783" i="6"/>
  <c r="C783" i="6"/>
  <c r="B783" i="6"/>
  <c r="Q782" i="6"/>
  <c r="O782" i="6"/>
  <c r="K782" i="6"/>
  <c r="J782" i="6"/>
  <c r="I782" i="6"/>
  <c r="H782" i="6"/>
  <c r="G782" i="6"/>
  <c r="F782" i="6"/>
  <c r="E782" i="6"/>
  <c r="D782" i="6"/>
  <c r="C782" i="6"/>
  <c r="B782" i="6"/>
  <c r="Q781" i="6"/>
  <c r="O781" i="6"/>
  <c r="K781" i="6"/>
  <c r="J781" i="6"/>
  <c r="I781" i="6"/>
  <c r="H781" i="6"/>
  <c r="G781" i="6"/>
  <c r="F781" i="6"/>
  <c r="E781" i="6"/>
  <c r="D781" i="6"/>
  <c r="C781" i="6"/>
  <c r="B781" i="6"/>
  <c r="Q780" i="6"/>
  <c r="O780" i="6"/>
  <c r="K780" i="6"/>
  <c r="J780" i="6"/>
  <c r="I780" i="6"/>
  <c r="H780" i="6"/>
  <c r="G780" i="6"/>
  <c r="F780" i="6"/>
  <c r="E780" i="6"/>
  <c r="D780" i="6"/>
  <c r="C780" i="6"/>
  <c r="B780" i="6"/>
  <c r="Q779" i="6"/>
  <c r="O779" i="6"/>
  <c r="K779" i="6"/>
  <c r="J779" i="6"/>
  <c r="I779" i="6"/>
  <c r="H779" i="6"/>
  <c r="G779" i="6"/>
  <c r="F779" i="6"/>
  <c r="E779" i="6"/>
  <c r="D779" i="6"/>
  <c r="C779" i="6"/>
  <c r="B779" i="6"/>
  <c r="Q778" i="6"/>
  <c r="O778" i="6"/>
  <c r="K778" i="6"/>
  <c r="J778" i="6"/>
  <c r="I778" i="6"/>
  <c r="H778" i="6"/>
  <c r="G778" i="6"/>
  <c r="F778" i="6"/>
  <c r="E778" i="6"/>
  <c r="D778" i="6"/>
  <c r="C778" i="6"/>
  <c r="B778" i="6"/>
  <c r="Q777" i="6"/>
  <c r="O777" i="6"/>
  <c r="K777" i="6"/>
  <c r="J777" i="6"/>
  <c r="I777" i="6"/>
  <c r="H777" i="6"/>
  <c r="G777" i="6"/>
  <c r="F777" i="6"/>
  <c r="E777" i="6"/>
  <c r="D777" i="6"/>
  <c r="C777" i="6"/>
  <c r="B777" i="6"/>
  <c r="Q774" i="6"/>
  <c r="O774" i="6"/>
  <c r="K774" i="6"/>
  <c r="J774" i="6"/>
  <c r="I774" i="6"/>
  <c r="H774" i="6"/>
  <c r="G774" i="6"/>
  <c r="F774" i="6"/>
  <c r="E774" i="6"/>
  <c r="D774" i="6"/>
  <c r="C774" i="6"/>
  <c r="B774" i="6"/>
  <c r="Q776" i="6"/>
  <c r="O776" i="6"/>
  <c r="K776" i="6"/>
  <c r="J776" i="6"/>
  <c r="I776" i="6"/>
  <c r="H776" i="6"/>
  <c r="G776" i="6"/>
  <c r="F776" i="6"/>
  <c r="E776" i="6"/>
  <c r="D776" i="6"/>
  <c r="C776" i="6"/>
  <c r="B776" i="6"/>
  <c r="Q775" i="6"/>
  <c r="O775" i="6"/>
  <c r="K775" i="6"/>
  <c r="J775" i="6"/>
  <c r="I775" i="6"/>
  <c r="H775" i="6"/>
  <c r="G775" i="6"/>
  <c r="F775" i="6"/>
  <c r="E775" i="6"/>
  <c r="D775" i="6"/>
  <c r="C775" i="6"/>
  <c r="B775" i="6"/>
  <c r="Q770" i="6"/>
  <c r="O770" i="6"/>
  <c r="K770" i="6"/>
  <c r="J770" i="6"/>
  <c r="I770" i="6"/>
  <c r="H770" i="6"/>
  <c r="G770" i="6"/>
  <c r="F770" i="6"/>
  <c r="E770" i="6"/>
  <c r="D770" i="6"/>
  <c r="C770" i="6"/>
  <c r="B770" i="6"/>
  <c r="Q769" i="6"/>
  <c r="O769" i="6"/>
  <c r="K769" i="6"/>
  <c r="J769" i="6"/>
  <c r="I769" i="6"/>
  <c r="H769" i="6"/>
  <c r="G769" i="6"/>
  <c r="F769" i="6"/>
  <c r="E769" i="6"/>
  <c r="D769" i="6"/>
  <c r="C769" i="6"/>
  <c r="B769" i="6"/>
  <c r="Q768" i="6"/>
  <c r="O768" i="6"/>
  <c r="K768" i="6"/>
  <c r="J768" i="6"/>
  <c r="I768" i="6"/>
  <c r="H768" i="6"/>
  <c r="G768" i="6"/>
  <c r="F768" i="6"/>
  <c r="E768" i="6"/>
  <c r="D768" i="6"/>
  <c r="C768" i="6"/>
  <c r="B768" i="6"/>
  <c r="Q767" i="6"/>
  <c r="O767" i="6"/>
  <c r="K767" i="6"/>
  <c r="J767" i="6"/>
  <c r="I767" i="6"/>
  <c r="H767" i="6"/>
  <c r="G767" i="6"/>
  <c r="F767" i="6"/>
  <c r="E767" i="6"/>
  <c r="D767" i="6"/>
  <c r="C767" i="6"/>
  <c r="B767" i="6"/>
  <c r="Q766" i="6"/>
  <c r="O766" i="6"/>
  <c r="K766" i="6"/>
  <c r="J766" i="6"/>
  <c r="I766" i="6"/>
  <c r="H766" i="6"/>
  <c r="G766" i="6"/>
  <c r="F766" i="6"/>
  <c r="E766" i="6"/>
  <c r="D766" i="6"/>
  <c r="C766" i="6"/>
  <c r="B766" i="6"/>
  <c r="Q765" i="6"/>
  <c r="O765" i="6"/>
  <c r="K765" i="6"/>
  <c r="J765" i="6"/>
  <c r="I765" i="6"/>
  <c r="H765" i="6"/>
  <c r="G765" i="6"/>
  <c r="F765" i="6"/>
  <c r="E765" i="6"/>
  <c r="D765" i="6"/>
  <c r="C765" i="6"/>
  <c r="B765" i="6"/>
  <c r="Q764" i="6"/>
  <c r="O764" i="6"/>
  <c r="K764" i="6"/>
  <c r="J764" i="6"/>
  <c r="I764" i="6"/>
  <c r="H764" i="6"/>
  <c r="G764" i="6"/>
  <c r="F764" i="6"/>
  <c r="E764" i="6"/>
  <c r="D764" i="6"/>
  <c r="C764" i="6"/>
  <c r="B764" i="6"/>
  <c r="Q763" i="6"/>
  <c r="O763" i="6"/>
  <c r="K763" i="6"/>
  <c r="J763" i="6"/>
  <c r="I763" i="6"/>
  <c r="H763" i="6"/>
  <c r="G763" i="6"/>
  <c r="F763" i="6"/>
  <c r="E763" i="6"/>
  <c r="D763" i="6"/>
  <c r="C763" i="6"/>
  <c r="B763" i="6"/>
  <c r="Q762" i="6"/>
  <c r="O762" i="6"/>
  <c r="K762" i="6"/>
  <c r="J762" i="6"/>
  <c r="I762" i="6"/>
  <c r="H762" i="6"/>
  <c r="G762" i="6"/>
  <c r="F762" i="6"/>
  <c r="E762" i="6"/>
  <c r="D762" i="6"/>
  <c r="C762" i="6"/>
  <c r="B762" i="6"/>
  <c r="Q761" i="6"/>
  <c r="O761" i="6"/>
  <c r="K761" i="6"/>
  <c r="J761" i="6"/>
  <c r="I761" i="6"/>
  <c r="H761" i="6"/>
  <c r="G761" i="6"/>
  <c r="F761" i="6"/>
  <c r="E761" i="6"/>
  <c r="D761" i="6"/>
  <c r="C761" i="6"/>
  <c r="B761" i="6"/>
  <c r="Q760" i="6"/>
  <c r="O760" i="6"/>
  <c r="K760" i="6"/>
  <c r="J760" i="6"/>
  <c r="I760" i="6"/>
  <c r="H760" i="6"/>
  <c r="G760" i="6"/>
  <c r="F760" i="6"/>
  <c r="E760" i="6"/>
  <c r="D760" i="6"/>
  <c r="C760" i="6"/>
  <c r="B760" i="6"/>
  <c r="Q759" i="6"/>
  <c r="O759" i="6"/>
  <c r="K759" i="6"/>
  <c r="J759" i="6"/>
  <c r="I759" i="6"/>
  <c r="H759" i="6"/>
  <c r="G759" i="6"/>
  <c r="F759" i="6"/>
  <c r="E759" i="6"/>
  <c r="D759" i="6"/>
  <c r="C759" i="6"/>
  <c r="B759" i="6"/>
  <c r="Q758" i="6"/>
  <c r="O758" i="6"/>
  <c r="K758" i="6"/>
  <c r="J758" i="6"/>
  <c r="I758" i="6"/>
  <c r="H758" i="6"/>
  <c r="G758" i="6"/>
  <c r="F758" i="6"/>
  <c r="E758" i="6"/>
  <c r="D758" i="6"/>
  <c r="C758" i="6"/>
  <c r="B758" i="6"/>
  <c r="Q757" i="6"/>
  <c r="O757" i="6"/>
  <c r="K757" i="6"/>
  <c r="J757" i="6"/>
  <c r="I757" i="6"/>
  <c r="H757" i="6"/>
  <c r="G757" i="6"/>
  <c r="F757" i="6"/>
  <c r="E757" i="6"/>
  <c r="D757" i="6"/>
  <c r="C757" i="6"/>
  <c r="B757" i="6"/>
  <c r="Q756" i="6"/>
  <c r="O756" i="6"/>
  <c r="K756" i="6"/>
  <c r="J756" i="6"/>
  <c r="I756" i="6"/>
  <c r="H756" i="6"/>
  <c r="G756" i="6"/>
  <c r="F756" i="6"/>
  <c r="E756" i="6"/>
  <c r="D756" i="6"/>
  <c r="C756" i="6"/>
  <c r="B756" i="6"/>
  <c r="Q755" i="6"/>
  <c r="O755" i="6"/>
  <c r="K755" i="6"/>
  <c r="J755" i="6"/>
  <c r="I755" i="6"/>
  <c r="H755" i="6"/>
  <c r="G755" i="6"/>
  <c r="F755" i="6"/>
  <c r="E755" i="6"/>
  <c r="D755" i="6"/>
  <c r="C755" i="6"/>
  <c r="B755" i="6"/>
  <c r="Q754" i="6"/>
  <c r="O754" i="6"/>
  <c r="K754" i="6"/>
  <c r="J754" i="6"/>
  <c r="I754" i="6"/>
  <c r="H754" i="6"/>
  <c r="G754" i="6"/>
  <c r="F754" i="6"/>
  <c r="E754" i="6"/>
  <c r="D754" i="6"/>
  <c r="C754" i="6"/>
  <c r="B754" i="6"/>
  <c r="Q753" i="6"/>
  <c r="O753" i="6"/>
  <c r="K753" i="6"/>
  <c r="J753" i="6"/>
  <c r="I753" i="6"/>
  <c r="H753" i="6"/>
  <c r="G753" i="6"/>
  <c r="F753" i="6"/>
  <c r="E753" i="6"/>
  <c r="D753" i="6"/>
  <c r="C753" i="6"/>
  <c r="B753" i="6"/>
  <c r="Q752" i="6"/>
  <c r="O752" i="6"/>
  <c r="K752" i="6"/>
  <c r="J752" i="6"/>
  <c r="I752" i="6"/>
  <c r="H752" i="6"/>
  <c r="G752" i="6"/>
  <c r="F752" i="6"/>
  <c r="E752" i="6"/>
  <c r="D752" i="6"/>
  <c r="C752" i="6"/>
  <c r="B752" i="6"/>
  <c r="Q751" i="6"/>
  <c r="O751" i="6"/>
  <c r="K751" i="6"/>
  <c r="J751" i="6"/>
  <c r="I751" i="6"/>
  <c r="H751" i="6"/>
  <c r="G751" i="6"/>
  <c r="F751" i="6"/>
  <c r="E751" i="6"/>
  <c r="D751" i="6"/>
  <c r="C751" i="6"/>
  <c r="B751" i="6"/>
  <c r="Q750" i="6"/>
  <c r="O750" i="6"/>
  <c r="K750" i="6"/>
  <c r="J750" i="6"/>
  <c r="I750" i="6"/>
  <c r="H750" i="6"/>
  <c r="G750" i="6"/>
  <c r="F750" i="6"/>
  <c r="E750" i="6"/>
  <c r="D750" i="6"/>
  <c r="C750" i="6"/>
  <c r="B750" i="6"/>
  <c r="Q749" i="6"/>
  <c r="O749" i="6"/>
  <c r="K749" i="6"/>
  <c r="J749" i="6"/>
  <c r="I749" i="6"/>
  <c r="H749" i="6"/>
  <c r="G749" i="6"/>
  <c r="F749" i="6"/>
  <c r="E749" i="6"/>
  <c r="D749" i="6"/>
  <c r="C749" i="6"/>
  <c r="B749" i="6"/>
  <c r="Q748" i="6"/>
  <c r="O748" i="6"/>
  <c r="K748" i="6"/>
  <c r="J748" i="6"/>
  <c r="I748" i="6"/>
  <c r="H748" i="6"/>
  <c r="G748" i="6"/>
  <c r="F748" i="6"/>
  <c r="E748" i="6"/>
  <c r="D748" i="6"/>
  <c r="C748" i="6"/>
  <c r="B748" i="6"/>
  <c r="Q747" i="6"/>
  <c r="O747" i="6"/>
  <c r="K747" i="6"/>
  <c r="J747" i="6"/>
  <c r="I747" i="6"/>
  <c r="H747" i="6"/>
  <c r="G747" i="6"/>
  <c r="F747" i="6"/>
  <c r="E747" i="6"/>
  <c r="D747" i="6"/>
  <c r="C747" i="6"/>
  <c r="B747" i="6"/>
  <c r="Q746" i="6"/>
  <c r="O746" i="6"/>
  <c r="K746" i="6"/>
  <c r="J746" i="6"/>
  <c r="I746" i="6"/>
  <c r="H746" i="6"/>
  <c r="G746" i="6"/>
  <c r="F746" i="6"/>
  <c r="E746" i="6"/>
  <c r="D746" i="6"/>
  <c r="C746" i="6"/>
  <c r="B746" i="6"/>
  <c r="Q745" i="6"/>
  <c r="O745" i="6"/>
  <c r="K745" i="6"/>
  <c r="J745" i="6"/>
  <c r="I745" i="6"/>
  <c r="H745" i="6"/>
  <c r="G745" i="6"/>
  <c r="F745" i="6"/>
  <c r="E745" i="6"/>
  <c r="D745" i="6"/>
  <c r="C745" i="6"/>
  <c r="B745" i="6"/>
  <c r="Q744" i="6"/>
  <c r="O744" i="6"/>
  <c r="K744" i="6"/>
  <c r="J744" i="6"/>
  <c r="I744" i="6"/>
  <c r="H744" i="6"/>
  <c r="G744" i="6"/>
  <c r="F744" i="6"/>
  <c r="E744" i="6"/>
  <c r="D744" i="6"/>
  <c r="C744" i="6"/>
  <c r="B744" i="6"/>
  <c r="Q702" i="6"/>
  <c r="O702" i="6"/>
  <c r="K702" i="6"/>
  <c r="J702" i="6"/>
  <c r="I702" i="6"/>
  <c r="H702" i="6"/>
  <c r="G702" i="6"/>
  <c r="F702" i="6"/>
  <c r="E702" i="6"/>
  <c r="D702" i="6"/>
  <c r="C702" i="6"/>
  <c r="B702" i="6"/>
  <c r="Q701" i="6"/>
  <c r="O701" i="6"/>
  <c r="K701" i="6"/>
  <c r="J701" i="6"/>
  <c r="I701" i="6"/>
  <c r="H701" i="6"/>
  <c r="G701" i="6"/>
  <c r="F701" i="6"/>
  <c r="E701" i="6"/>
  <c r="D701" i="6"/>
  <c r="C701" i="6"/>
  <c r="B701" i="6"/>
  <c r="Q700" i="6"/>
  <c r="O700" i="6"/>
  <c r="K700" i="6"/>
  <c r="J700" i="6"/>
  <c r="I700" i="6"/>
  <c r="H700" i="6"/>
  <c r="G700" i="6"/>
  <c r="F700" i="6"/>
  <c r="E700" i="6"/>
  <c r="D700" i="6"/>
  <c r="C700" i="6"/>
  <c r="B700" i="6"/>
  <c r="Q699" i="6"/>
  <c r="O699" i="6"/>
  <c r="K699" i="6"/>
  <c r="J699" i="6"/>
  <c r="I699" i="6"/>
  <c r="H699" i="6"/>
  <c r="G699" i="6"/>
  <c r="F699" i="6"/>
  <c r="E699" i="6"/>
  <c r="D699" i="6"/>
  <c r="C699" i="6"/>
  <c r="B699" i="6"/>
  <c r="Q698" i="6"/>
  <c r="O698" i="6"/>
  <c r="K698" i="6"/>
  <c r="J698" i="6"/>
  <c r="I698" i="6"/>
  <c r="H698" i="6"/>
  <c r="G698" i="6"/>
  <c r="F698" i="6"/>
  <c r="E698" i="6"/>
  <c r="D698" i="6"/>
  <c r="C698" i="6"/>
  <c r="B698" i="6"/>
  <c r="Q697" i="6"/>
  <c r="O697" i="6"/>
  <c r="K697" i="6"/>
  <c r="J697" i="6"/>
  <c r="I697" i="6"/>
  <c r="H697" i="6"/>
  <c r="G697" i="6"/>
  <c r="F697" i="6"/>
  <c r="E697" i="6"/>
  <c r="D697" i="6"/>
  <c r="C697" i="6"/>
  <c r="B697" i="6"/>
  <c r="Q696" i="6"/>
  <c r="O696" i="6"/>
  <c r="K696" i="6"/>
  <c r="J696" i="6"/>
  <c r="I696" i="6"/>
  <c r="H696" i="6"/>
  <c r="G696" i="6"/>
  <c r="F696" i="6"/>
  <c r="E696" i="6"/>
  <c r="D696" i="6"/>
  <c r="C696" i="6"/>
  <c r="B696" i="6"/>
  <c r="Q695" i="6"/>
  <c r="O695" i="6"/>
  <c r="K695" i="6"/>
  <c r="J695" i="6"/>
  <c r="I695" i="6"/>
  <c r="H695" i="6"/>
  <c r="G695" i="6"/>
  <c r="F695" i="6"/>
  <c r="E695" i="6"/>
  <c r="D695" i="6"/>
  <c r="C695" i="6"/>
  <c r="B695" i="6"/>
  <c r="Q694" i="6"/>
  <c r="O694" i="6"/>
  <c r="K694" i="6"/>
  <c r="J694" i="6"/>
  <c r="I694" i="6"/>
  <c r="H694" i="6"/>
  <c r="G694" i="6"/>
  <c r="F694" i="6"/>
  <c r="E694" i="6"/>
  <c r="D694" i="6"/>
  <c r="C694" i="6"/>
  <c r="B694" i="6"/>
  <c r="Q693" i="6"/>
  <c r="O693" i="6"/>
  <c r="K693" i="6"/>
  <c r="J693" i="6"/>
  <c r="I693" i="6"/>
  <c r="H693" i="6"/>
  <c r="G693" i="6"/>
  <c r="F693" i="6"/>
  <c r="E693" i="6"/>
  <c r="D693" i="6"/>
  <c r="C693" i="6"/>
  <c r="B693" i="6"/>
  <c r="Q692" i="6"/>
  <c r="O692" i="6"/>
  <c r="K692" i="6"/>
  <c r="J692" i="6"/>
  <c r="I692" i="6"/>
  <c r="H692" i="6"/>
  <c r="G692" i="6"/>
  <c r="F692" i="6"/>
  <c r="E692" i="6"/>
  <c r="D692" i="6"/>
  <c r="C692" i="6"/>
  <c r="B692" i="6"/>
  <c r="Q691" i="6"/>
  <c r="O691" i="6"/>
  <c r="K691" i="6"/>
  <c r="J691" i="6"/>
  <c r="I691" i="6"/>
  <c r="H691" i="6"/>
  <c r="G691" i="6"/>
  <c r="F691" i="6"/>
  <c r="E691" i="6"/>
  <c r="D691" i="6"/>
  <c r="C691" i="6"/>
  <c r="B691" i="6"/>
  <c r="Q690" i="6"/>
  <c r="O690" i="6"/>
  <c r="K690" i="6"/>
  <c r="J690" i="6"/>
  <c r="I690" i="6"/>
  <c r="H690" i="6"/>
  <c r="G690" i="6"/>
  <c r="F690" i="6"/>
  <c r="E690" i="6"/>
  <c r="D690" i="6"/>
  <c r="C690" i="6"/>
  <c r="B690" i="6"/>
  <c r="Q689" i="6"/>
  <c r="O689" i="6"/>
  <c r="K689" i="6"/>
  <c r="J689" i="6"/>
  <c r="I689" i="6"/>
  <c r="H689" i="6"/>
  <c r="G689" i="6"/>
  <c r="F689" i="6"/>
  <c r="E689" i="6"/>
  <c r="D689" i="6"/>
  <c r="C689" i="6"/>
  <c r="B689" i="6"/>
  <c r="Q688" i="6"/>
  <c r="O688" i="6"/>
  <c r="K688" i="6"/>
  <c r="J688" i="6"/>
  <c r="I688" i="6"/>
  <c r="H688" i="6"/>
  <c r="G688" i="6"/>
  <c r="F688" i="6"/>
  <c r="E688" i="6"/>
  <c r="D688" i="6"/>
  <c r="C688" i="6"/>
  <c r="B688" i="6"/>
  <c r="Q687" i="6"/>
  <c r="O687" i="6"/>
  <c r="K687" i="6"/>
  <c r="J687" i="6"/>
  <c r="I687" i="6"/>
  <c r="H687" i="6"/>
  <c r="G687" i="6"/>
  <c r="F687" i="6"/>
  <c r="E687" i="6"/>
  <c r="D687" i="6"/>
  <c r="C687" i="6"/>
  <c r="B687" i="6"/>
  <c r="Q685" i="6"/>
  <c r="O685" i="6"/>
  <c r="K685" i="6"/>
  <c r="J685" i="6"/>
  <c r="I685" i="6"/>
  <c r="H685" i="6"/>
  <c r="G685" i="6"/>
  <c r="F685" i="6"/>
  <c r="E685" i="6"/>
  <c r="D685" i="6"/>
  <c r="C685" i="6"/>
  <c r="B685" i="6"/>
  <c r="B2065" i="7" l="1"/>
  <c r="M2066" i="7"/>
  <c r="M2077" i="7"/>
  <c r="B2088" i="7"/>
  <c r="G2041" i="7"/>
  <c r="J2018" i="7"/>
  <c r="G1936" i="7"/>
  <c r="N2018" i="7"/>
  <c r="F2014" i="7"/>
  <c r="C2066" i="7"/>
  <c r="W2028" i="7"/>
  <c r="E2041" i="7"/>
  <c r="N2065" i="7"/>
  <c r="C2088" i="7"/>
  <c r="S2066" i="7"/>
  <c r="H2004" i="7"/>
  <c r="B2017" i="7"/>
  <c r="I2017" i="7"/>
  <c r="Q2017" i="7" s="1"/>
  <c r="E1912" i="7"/>
  <c r="M2001" i="7"/>
  <c r="S2015" i="7"/>
  <c r="M2017" i="7"/>
  <c r="C2038" i="7"/>
  <c r="I2307" i="7"/>
  <c r="Q2309" i="7" s="1"/>
  <c r="T2001" i="7"/>
  <c r="M2038" i="7"/>
  <c r="F2064" i="7"/>
  <c r="J2088" i="7"/>
  <c r="G2014" i="7"/>
  <c r="D2066" i="7"/>
  <c r="W1936" i="7"/>
  <c r="E2066" i="7"/>
  <c r="K1912" i="7"/>
  <c r="I1927" i="7"/>
  <c r="F2005" i="7"/>
  <c r="G2007" i="7"/>
  <c r="J2010" i="7"/>
  <c r="N2013" i="7"/>
  <c r="H2014" i="7"/>
  <c r="G2005" i="7"/>
  <c r="J2007" i="7"/>
  <c r="T2010" i="7"/>
  <c r="G2304" i="7"/>
  <c r="T2000" i="7"/>
  <c r="W2005" i="7"/>
  <c r="N2007" i="7"/>
  <c r="T2013" i="7"/>
  <c r="S2014" i="7"/>
  <c r="G2016" i="7"/>
  <c r="B2028" i="7"/>
  <c r="K2061" i="7"/>
  <c r="E2064" i="7"/>
  <c r="E2065" i="7"/>
  <c r="W2014" i="7"/>
  <c r="L2061" i="7"/>
  <c r="F2065" i="7"/>
  <c r="K2065" i="7"/>
  <c r="D1912" i="7"/>
  <c r="W2307" i="7"/>
  <c r="C2001" i="7"/>
  <c r="S2004" i="7"/>
  <c r="I2006" i="7"/>
  <c r="Q2006" i="7" s="1"/>
  <c r="E2014" i="7"/>
  <c r="L2018" i="7"/>
  <c r="G2038" i="7"/>
  <c r="L2065" i="7"/>
  <c r="M2065" i="7"/>
  <c r="D2091" i="7"/>
  <c r="S2085" i="7"/>
  <c r="F1912" i="7"/>
  <c r="H2010" i="7"/>
  <c r="C2065" i="7"/>
  <c r="N1912" i="7"/>
  <c r="D2061" i="7"/>
  <c r="D2065" i="7"/>
  <c r="S2012" i="7"/>
  <c r="D2041" i="7"/>
  <c r="W2041" i="7"/>
  <c r="L2077" i="7"/>
  <c r="C2091" i="7"/>
  <c r="N2091" i="7"/>
  <c r="F2302" i="7"/>
  <c r="G1999" i="7"/>
  <c r="H2005" i="7"/>
  <c r="C2012" i="7"/>
  <c r="W2012" i="7"/>
  <c r="I2022" i="7"/>
  <c r="Q2022" i="7" s="1"/>
  <c r="H2086" i="7"/>
  <c r="E2091" i="7"/>
  <c r="S2091" i="7"/>
  <c r="H2041" i="7"/>
  <c r="B2044" i="7"/>
  <c r="G2065" i="7"/>
  <c r="S2065" i="7"/>
  <c r="G2066" i="7"/>
  <c r="E2074" i="7"/>
  <c r="B2077" i="7"/>
  <c r="W2077" i="7"/>
  <c r="L2086" i="7"/>
  <c r="F2091" i="7"/>
  <c r="K2005" i="7"/>
  <c r="F2012" i="7"/>
  <c r="J2041" i="7"/>
  <c r="L2044" i="7"/>
  <c r="H2065" i="7"/>
  <c r="H2066" i="7"/>
  <c r="F2074" i="7"/>
  <c r="C2077" i="7"/>
  <c r="G2091" i="7"/>
  <c r="J1999" i="7"/>
  <c r="L2022" i="7"/>
  <c r="G1909" i="7"/>
  <c r="L2041" i="7"/>
  <c r="J2065" i="7"/>
  <c r="J2066" i="7"/>
  <c r="G2074" i="7"/>
  <c r="E2077" i="7"/>
  <c r="H2091" i="7"/>
  <c r="I2304" i="7"/>
  <c r="G1989" i="7"/>
  <c r="T1999" i="7"/>
  <c r="E2001" i="7"/>
  <c r="H2002" i="7"/>
  <c r="B2005" i="7"/>
  <c r="L2005" i="7"/>
  <c r="H2012" i="7"/>
  <c r="K2014" i="7"/>
  <c r="N2022" i="7"/>
  <c r="E2028" i="7"/>
  <c r="G2301" i="7"/>
  <c r="F2001" i="7"/>
  <c r="T2002" i="7"/>
  <c r="C2005" i="7"/>
  <c r="M2005" i="7"/>
  <c r="E2011" i="7"/>
  <c r="I2012" i="7"/>
  <c r="Q2012" i="7" s="1"/>
  <c r="C2013" i="7"/>
  <c r="B2014" i="7"/>
  <c r="L2014" i="7"/>
  <c r="C2015" i="7"/>
  <c r="W2016" i="7"/>
  <c r="I2021" i="7"/>
  <c r="Q2021" i="7" s="1"/>
  <c r="H2028" i="7"/>
  <c r="H2301" i="7"/>
  <c r="B2303" i="7"/>
  <c r="S2304" i="7"/>
  <c r="E1993" i="7"/>
  <c r="G1997" i="7"/>
  <c r="G2001" i="7"/>
  <c r="D2005" i="7"/>
  <c r="N2005" i="7"/>
  <c r="T2011" i="7"/>
  <c r="J2012" i="7"/>
  <c r="H2013" i="7"/>
  <c r="C2014" i="7"/>
  <c r="M2014" i="7"/>
  <c r="H2015" i="7"/>
  <c r="D2018" i="7"/>
  <c r="J2028" i="7"/>
  <c r="W2044" i="7"/>
  <c r="H2074" i="7"/>
  <c r="F2077" i="7"/>
  <c r="K2091" i="7"/>
  <c r="C1999" i="7"/>
  <c r="B2012" i="7"/>
  <c r="T2012" i="7"/>
  <c r="F2022" i="7"/>
  <c r="K2066" i="7"/>
  <c r="G1895" i="7"/>
  <c r="C1912" i="7"/>
  <c r="F1936" i="7"/>
  <c r="M2303" i="7"/>
  <c r="T2304" i="7"/>
  <c r="I1990" i="7"/>
  <c r="I1993" i="7"/>
  <c r="F2000" i="7"/>
  <c r="I2001" i="7"/>
  <c r="Q2001" i="7" s="1"/>
  <c r="E2005" i="7"/>
  <c r="S2005" i="7"/>
  <c r="D2007" i="7"/>
  <c r="D2010" i="7"/>
  <c r="L2012" i="7"/>
  <c r="K2013" i="7"/>
  <c r="D2014" i="7"/>
  <c r="N2014" i="7"/>
  <c r="G2018" i="7"/>
  <c r="L2028" i="7"/>
  <c r="B2041" i="7"/>
  <c r="S2041" i="7"/>
  <c r="C2061" i="7"/>
  <c r="B2066" i="7"/>
  <c r="L2066" i="7"/>
  <c r="N2074" i="7"/>
  <c r="J2077" i="7"/>
  <c r="M2091" i="7"/>
  <c r="K2038" i="7"/>
  <c r="F2086" i="7"/>
  <c r="L2091" i="7"/>
  <c r="E1895" i="7"/>
  <c r="G1919" i="7"/>
  <c r="G1994" i="7"/>
  <c r="W1994" i="7"/>
  <c r="E1997" i="7"/>
  <c r="S1997" i="7"/>
  <c r="M2015" i="7"/>
  <c r="E2016" i="7"/>
  <c r="G2044" i="7"/>
  <c r="M2064" i="7"/>
  <c r="G2067" i="7"/>
  <c r="F1895" i="7"/>
  <c r="H1919" i="7"/>
  <c r="H2304" i="7"/>
  <c r="T2307" i="7"/>
  <c r="H1990" i="7"/>
  <c r="C1993" i="7"/>
  <c r="H1994" i="7"/>
  <c r="F1997" i="7"/>
  <c r="W1997" i="7"/>
  <c r="I1999" i="7"/>
  <c r="Q1999" i="7" s="1"/>
  <c r="D2000" i="7"/>
  <c r="D2002" i="7"/>
  <c r="F2004" i="7"/>
  <c r="H2007" i="7"/>
  <c r="I2010" i="7"/>
  <c r="Q2010" i="7" s="1"/>
  <c r="D2011" i="7"/>
  <c r="I2013" i="7"/>
  <c r="Q2013" i="7" s="1"/>
  <c r="B2015" i="7"/>
  <c r="F2016" i="7"/>
  <c r="S2016" i="7"/>
  <c r="J2017" i="7"/>
  <c r="F2018" i="7"/>
  <c r="G2021" i="7"/>
  <c r="H2022" i="7"/>
  <c r="F2028" i="7"/>
  <c r="S2028" i="7"/>
  <c r="B2038" i="7"/>
  <c r="L2038" i="7"/>
  <c r="J2044" i="7"/>
  <c r="S2063" i="7"/>
  <c r="N2064" i="7"/>
  <c r="H2067" i="7"/>
  <c r="S2067" i="7"/>
  <c r="K2077" i="7"/>
  <c r="H2085" i="7"/>
  <c r="G2086" i="7"/>
  <c r="W2088" i="7"/>
  <c r="I2067" i="7"/>
  <c r="T2067" i="7"/>
  <c r="J1895" i="7"/>
  <c r="B1919" i="7"/>
  <c r="K1919" i="7"/>
  <c r="G1993" i="7"/>
  <c r="B1994" i="7"/>
  <c r="K1994" i="7"/>
  <c r="J1995" i="7"/>
  <c r="H1997" i="7"/>
  <c r="L1999" i="7"/>
  <c r="G2000" i="7"/>
  <c r="I2002" i="7"/>
  <c r="Q2003" i="7" s="1"/>
  <c r="I2004" i="7"/>
  <c r="Q2004" i="7" s="1"/>
  <c r="L2007" i="7"/>
  <c r="N2010" i="7"/>
  <c r="F2011" i="7"/>
  <c r="E2015" i="7"/>
  <c r="W2015" i="7"/>
  <c r="H2016" i="7"/>
  <c r="K2021" i="7"/>
  <c r="M2044" i="7"/>
  <c r="D2054" i="7"/>
  <c r="B2067" i="7"/>
  <c r="J2067" i="7"/>
  <c r="S1902" i="7"/>
  <c r="J1919" i="7"/>
  <c r="D2038" i="7"/>
  <c r="L1895" i="7"/>
  <c r="F1909" i="7"/>
  <c r="C1919" i="7"/>
  <c r="L1919" i="7"/>
  <c r="H1927" i="7"/>
  <c r="H1993" i="7"/>
  <c r="C1994" i="7"/>
  <c r="L1994" i="7"/>
  <c r="J1997" i="7"/>
  <c r="B1999" i="7"/>
  <c r="M1999" i="7"/>
  <c r="S2000" i="7"/>
  <c r="J2002" i="7"/>
  <c r="B2007" i="7"/>
  <c r="M2007" i="7"/>
  <c r="B2010" i="7"/>
  <c r="S2010" i="7"/>
  <c r="N2011" i="7"/>
  <c r="G2015" i="7"/>
  <c r="J2016" i="7"/>
  <c r="W2017" i="7"/>
  <c r="K2028" i="7"/>
  <c r="E2038" i="7"/>
  <c r="S2038" i="7"/>
  <c r="N2054" i="7"/>
  <c r="C2064" i="7"/>
  <c r="I2065" i="7"/>
  <c r="F2066" i="7"/>
  <c r="N2066" i="7"/>
  <c r="C2067" i="7"/>
  <c r="K2067" i="7"/>
  <c r="M2074" i="7"/>
  <c r="D2077" i="7"/>
  <c r="N2077" i="7"/>
  <c r="M2086" i="7"/>
  <c r="D2088" i="7"/>
  <c r="H2089" i="7"/>
  <c r="S1909" i="7"/>
  <c r="D1994" i="7"/>
  <c r="M1994" i="7"/>
  <c r="D2067" i="7"/>
  <c r="L2067" i="7"/>
  <c r="N2086" i="7"/>
  <c r="S1895" i="7"/>
  <c r="S1912" i="7"/>
  <c r="J1994" i="7"/>
  <c r="M1895" i="7"/>
  <c r="D1919" i="7"/>
  <c r="M1919" i="7"/>
  <c r="L1997" i="7"/>
  <c r="L2016" i="7"/>
  <c r="B1895" i="7"/>
  <c r="N1895" i="7"/>
  <c r="H1909" i="7"/>
  <c r="E1919" i="7"/>
  <c r="N1919" i="7"/>
  <c r="K2088" i="7"/>
  <c r="S2089" i="7"/>
  <c r="S1919" i="7"/>
  <c r="G2302" i="7"/>
  <c r="W1989" i="7"/>
  <c r="N1993" i="7"/>
  <c r="E1994" i="7"/>
  <c r="N1994" i="7"/>
  <c r="B1997" i="7"/>
  <c r="M1997" i="7"/>
  <c r="D1999" i="7"/>
  <c r="W1999" i="7"/>
  <c r="E2007" i="7"/>
  <c r="S2007" i="7"/>
  <c r="F2010" i="7"/>
  <c r="W2010" i="7"/>
  <c r="E2013" i="7"/>
  <c r="J2015" i="7"/>
  <c r="B2016" i="7"/>
  <c r="M2016" i="7"/>
  <c r="E2017" i="7"/>
  <c r="W2018" i="7"/>
  <c r="T2022" i="7"/>
  <c r="C2028" i="7"/>
  <c r="M2028" i="7"/>
  <c r="H2038" i="7"/>
  <c r="D2044" i="7"/>
  <c r="E2067" i="7"/>
  <c r="M2067" i="7"/>
  <c r="D2086" i="7"/>
  <c r="D1895" i="7"/>
  <c r="W1895" i="7"/>
  <c r="N1909" i="7"/>
  <c r="M1912" i="7"/>
  <c r="F1919" i="7"/>
  <c r="W1919" i="7"/>
  <c r="T1927" i="7"/>
  <c r="F2304" i="7"/>
  <c r="H2307" i="7"/>
  <c r="T1993" i="7"/>
  <c r="F1994" i="7"/>
  <c r="S1994" i="7"/>
  <c r="D1997" i="7"/>
  <c r="N1997" i="7"/>
  <c r="J2005" i="7"/>
  <c r="F2007" i="7"/>
  <c r="W2007" i="7"/>
  <c r="J2014" i="7"/>
  <c r="K2015" i="7"/>
  <c r="D2016" i="7"/>
  <c r="N2016" i="7"/>
  <c r="B2018" i="7"/>
  <c r="D2028" i="7"/>
  <c r="N2028" i="7"/>
  <c r="J2038" i="7"/>
  <c r="M2041" i="7"/>
  <c r="E2044" i="7"/>
  <c r="H2063" i="7"/>
  <c r="K2064" i="7"/>
  <c r="I2066" i="7"/>
  <c r="F2067" i="7"/>
  <c r="S2074" i="7"/>
  <c r="G2077" i="7"/>
  <c r="E2086" i="7"/>
  <c r="S2086" i="7"/>
  <c r="L2088" i="7"/>
  <c r="G2089" i="7"/>
  <c r="I2089" i="7"/>
  <c r="Q2090" i="7" s="1"/>
  <c r="T2089" i="7"/>
  <c r="C2085" i="7"/>
  <c r="K2085" i="7"/>
  <c r="E2088" i="7"/>
  <c r="M2088" i="7"/>
  <c r="B2089" i="7"/>
  <c r="J2089" i="7"/>
  <c r="W2089" i="7"/>
  <c r="I2085" i="7"/>
  <c r="T2085" i="7"/>
  <c r="D2085" i="7"/>
  <c r="L2085" i="7"/>
  <c r="I2086" i="7"/>
  <c r="Q2087" i="7" s="1"/>
  <c r="T2086" i="7"/>
  <c r="F2088" i="7"/>
  <c r="N2088" i="7"/>
  <c r="C2089" i="7"/>
  <c r="B2085" i="7"/>
  <c r="J2085" i="7"/>
  <c r="C2074" i="7"/>
  <c r="K2074" i="7"/>
  <c r="H2077" i="7"/>
  <c r="S2077" i="7"/>
  <c r="E2085" i="7"/>
  <c r="M2085" i="7"/>
  <c r="B2086" i="7"/>
  <c r="J2086" i="7"/>
  <c r="W2086" i="7"/>
  <c r="G2088" i="7"/>
  <c r="D2089" i="7"/>
  <c r="L2089" i="7"/>
  <c r="I2091" i="7"/>
  <c r="Q2091" i="7" s="1"/>
  <c r="T2091" i="7"/>
  <c r="I2074" i="7"/>
  <c r="Q2076" i="7" s="1"/>
  <c r="T2074" i="7"/>
  <c r="B2074" i="7"/>
  <c r="J2074" i="7"/>
  <c r="W2074" i="7"/>
  <c r="K2089" i="7"/>
  <c r="D2074" i="7"/>
  <c r="I2077" i="7"/>
  <c r="Q2082" i="7" s="1"/>
  <c r="F2085" i="7"/>
  <c r="N2085" i="7"/>
  <c r="C2086" i="7"/>
  <c r="H2088" i="7"/>
  <c r="S2088" i="7"/>
  <c r="E2089" i="7"/>
  <c r="M2089" i="7"/>
  <c r="B2091" i="7"/>
  <c r="J2091" i="7"/>
  <c r="I2088" i="7"/>
  <c r="Q2088" i="7" s="1"/>
  <c r="F2089" i="7"/>
  <c r="H2068" i="7"/>
  <c r="S2068" i="7"/>
  <c r="I2068" i="7"/>
  <c r="Q2073" i="7" s="1"/>
  <c r="T2068" i="7"/>
  <c r="B2068" i="7"/>
  <c r="J2068" i="7"/>
  <c r="W2068" i="7"/>
  <c r="C2068" i="7"/>
  <c r="K2068" i="7"/>
  <c r="D2068" i="7"/>
  <c r="L2068" i="7"/>
  <c r="E2068" i="7"/>
  <c r="M2068" i="7"/>
  <c r="F2068" i="7"/>
  <c r="N2068" i="7"/>
  <c r="F2054" i="7"/>
  <c r="G2054" i="7"/>
  <c r="L2054" i="7"/>
  <c r="I2041" i="7"/>
  <c r="Q2043" i="7" s="1"/>
  <c r="T2041" i="7"/>
  <c r="F2044" i="7"/>
  <c r="N2044" i="7"/>
  <c r="C2046" i="7"/>
  <c r="K2046" i="7"/>
  <c r="H2054" i="7"/>
  <c r="S2054" i="7"/>
  <c r="E2061" i="7"/>
  <c r="M2061" i="7"/>
  <c r="B2063" i="7"/>
  <c r="J2063" i="7"/>
  <c r="W2063" i="7"/>
  <c r="G2064" i="7"/>
  <c r="B2046" i="7"/>
  <c r="J2046" i="7"/>
  <c r="W2046" i="7"/>
  <c r="I2063" i="7"/>
  <c r="Q2063" i="7" s="1"/>
  <c r="T2063" i="7"/>
  <c r="D2046" i="7"/>
  <c r="L2046" i="7"/>
  <c r="I2054" i="7"/>
  <c r="T2054" i="7"/>
  <c r="F2061" i="7"/>
  <c r="N2061" i="7"/>
  <c r="C2063" i="7"/>
  <c r="K2063" i="7"/>
  <c r="H2064" i="7"/>
  <c r="S2064" i="7"/>
  <c r="F2038" i="7"/>
  <c r="N2038" i="7"/>
  <c r="C2041" i="7"/>
  <c r="K2041" i="7"/>
  <c r="H2044" i="7"/>
  <c r="S2044" i="7"/>
  <c r="E2046" i="7"/>
  <c r="M2046" i="7"/>
  <c r="B2054" i="7"/>
  <c r="J2054" i="7"/>
  <c r="G2061" i="7"/>
  <c r="D2063" i="7"/>
  <c r="L2063" i="7"/>
  <c r="I2064" i="7"/>
  <c r="Q2067" i="7" s="1"/>
  <c r="T2064" i="7"/>
  <c r="I2046" i="7"/>
  <c r="Q2052" i="7" s="1"/>
  <c r="T2046" i="7"/>
  <c r="I2044" i="7"/>
  <c r="Q2045" i="7" s="1"/>
  <c r="T2044" i="7"/>
  <c r="F2046" i="7"/>
  <c r="N2046" i="7"/>
  <c r="C2054" i="7"/>
  <c r="K2054" i="7"/>
  <c r="H2061" i="7"/>
  <c r="S2061" i="7"/>
  <c r="E2063" i="7"/>
  <c r="M2063" i="7"/>
  <c r="B2064" i="7"/>
  <c r="J2064" i="7"/>
  <c r="W2064" i="7"/>
  <c r="G2046" i="7"/>
  <c r="I2061" i="7"/>
  <c r="Q2062" i="7" s="1"/>
  <c r="T2061" i="7"/>
  <c r="F2063" i="7"/>
  <c r="N2063" i="7"/>
  <c r="I2038" i="7"/>
  <c r="Q2040" i="7" s="1"/>
  <c r="F2041" i="7"/>
  <c r="C2044" i="7"/>
  <c r="H2046" i="7"/>
  <c r="E2054" i="7"/>
  <c r="B2061" i="7"/>
  <c r="J2061" i="7"/>
  <c r="D2064" i="7"/>
  <c r="K1993" i="7"/>
  <c r="B1993" i="7"/>
  <c r="M1993" i="7"/>
  <c r="F1993" i="7"/>
  <c r="E1992" i="7"/>
  <c r="F1992" i="7"/>
  <c r="H1992" i="7"/>
  <c r="K1992" i="7"/>
  <c r="M1992" i="7"/>
  <c r="N1992" i="7"/>
  <c r="B1992" i="7"/>
  <c r="D1992" i="7"/>
  <c r="S1992" i="7"/>
  <c r="C1991" i="7"/>
  <c r="S1991" i="7"/>
  <c r="E1991" i="7"/>
  <c r="T1991" i="7"/>
  <c r="F1991" i="7"/>
  <c r="G1991" i="7"/>
  <c r="H1991" i="7"/>
  <c r="L1991" i="7"/>
  <c r="K1990" i="7"/>
  <c r="L1990" i="7"/>
  <c r="B1990" i="7"/>
  <c r="C1990" i="7"/>
  <c r="S1990" i="7"/>
  <c r="F1990" i="7"/>
  <c r="T1990" i="7"/>
  <c r="G1990" i="7"/>
  <c r="F1989" i="7"/>
  <c r="I1989" i="7"/>
  <c r="I2306" i="7"/>
  <c r="F2305" i="7"/>
  <c r="E2305" i="7"/>
  <c r="N2305" i="7"/>
  <c r="G2305" i="7"/>
  <c r="S2305" i="7"/>
  <c r="H2305" i="7"/>
  <c r="W2305" i="7"/>
  <c r="J2305" i="7"/>
  <c r="B2305" i="7"/>
  <c r="K2305" i="7"/>
  <c r="C2305" i="7"/>
  <c r="L2305" i="7"/>
  <c r="D2305" i="7"/>
  <c r="M2305" i="7"/>
  <c r="E2303" i="7"/>
  <c r="H2303" i="7"/>
  <c r="K2304" i="7"/>
  <c r="B2304" i="7"/>
  <c r="M2304" i="7"/>
  <c r="C2304" i="7"/>
  <c r="N2304" i="7"/>
  <c r="I2301" i="7"/>
  <c r="Q2302" i="7" s="1"/>
  <c r="K2301" i="7"/>
  <c r="S2301" i="7"/>
  <c r="C2301" i="7"/>
  <c r="T2301" i="7"/>
  <c r="F2301" i="7"/>
  <c r="W2301" i="7"/>
  <c r="N2303" i="7"/>
  <c r="D2303" i="7"/>
  <c r="S2303" i="7"/>
  <c r="F2303" i="7"/>
  <c r="K2303" i="7"/>
  <c r="I1936" i="7"/>
  <c r="Q1936" i="7" s="1"/>
  <c r="H2302" i="7"/>
  <c r="L2302" i="7"/>
  <c r="N2302" i="7"/>
  <c r="C2302" i="7"/>
  <c r="S2302" i="7"/>
  <c r="E2302" i="7"/>
  <c r="T2302" i="7"/>
  <c r="L2301" i="7"/>
  <c r="I1926" i="7"/>
  <c r="Q1927" i="7" s="1"/>
  <c r="W1926" i="7"/>
  <c r="S1926" i="7"/>
  <c r="E2037" i="7"/>
  <c r="G2037" i="7"/>
  <c r="C2037" i="7"/>
  <c r="H2037" i="7"/>
  <c r="K2037" i="7"/>
  <c r="S2037" i="7"/>
  <c r="M2037" i="7"/>
  <c r="L2006" i="7"/>
  <c r="D2006" i="7"/>
  <c r="N2006" i="7"/>
  <c r="F2006" i="7"/>
  <c r="K2006" i="7"/>
  <c r="C2008" i="7"/>
  <c r="M2008" i="7"/>
  <c r="W2023" i="7"/>
  <c r="J2023" i="7"/>
  <c r="B2023" i="7"/>
  <c r="S2023" i="7"/>
  <c r="H2023" i="7"/>
  <c r="G2023" i="7"/>
  <c r="L2023" i="7"/>
  <c r="D2023" i="7"/>
  <c r="D1902" i="7"/>
  <c r="L1902" i="7"/>
  <c r="I1909" i="7"/>
  <c r="Q1911" i="7" s="1"/>
  <c r="T1909" i="7"/>
  <c r="C1926" i="7"/>
  <c r="B1927" i="7"/>
  <c r="L1927" i="7"/>
  <c r="S1936" i="7"/>
  <c r="H1936" i="7"/>
  <c r="J1936" i="7"/>
  <c r="C1995" i="7"/>
  <c r="H2000" i="7"/>
  <c r="W2000" i="7"/>
  <c r="M2002" i="7"/>
  <c r="E2002" i="7"/>
  <c r="G2002" i="7"/>
  <c r="K2002" i="7"/>
  <c r="W2004" i="7"/>
  <c r="J2004" i="7"/>
  <c r="B2004" i="7"/>
  <c r="L2004" i="7"/>
  <c r="D2004" i="7"/>
  <c r="M2004" i="7"/>
  <c r="B2006" i="7"/>
  <c r="M2006" i="7"/>
  <c r="D2008" i="7"/>
  <c r="G2011" i="7"/>
  <c r="C2023" i="7"/>
  <c r="T2023" i="7"/>
  <c r="N1926" i="7"/>
  <c r="F1926" i="7"/>
  <c r="J1926" i="7"/>
  <c r="J2306" i="7"/>
  <c r="B2008" i="7"/>
  <c r="L2008" i="7"/>
  <c r="C2306" i="7"/>
  <c r="L2306" i="7"/>
  <c r="B2307" i="7"/>
  <c r="L2307" i="7"/>
  <c r="S1989" i="7"/>
  <c r="H1989" i="7"/>
  <c r="J1989" i="7"/>
  <c r="H1895" i="7"/>
  <c r="E1902" i="7"/>
  <c r="M1902" i="7"/>
  <c r="B1909" i="7"/>
  <c r="J1909" i="7"/>
  <c r="W1909" i="7"/>
  <c r="G1912" i="7"/>
  <c r="D1926" i="7"/>
  <c r="M1926" i="7"/>
  <c r="D1927" i="7"/>
  <c r="M1927" i="7"/>
  <c r="B1936" i="7"/>
  <c r="K1936" i="7"/>
  <c r="M2301" i="7"/>
  <c r="E2301" i="7"/>
  <c r="J2301" i="7"/>
  <c r="I2303" i="7"/>
  <c r="Q2304" i="7" s="1"/>
  <c r="T2303" i="7"/>
  <c r="D2306" i="7"/>
  <c r="D2307" i="7"/>
  <c r="B1989" i="7"/>
  <c r="K1989" i="7"/>
  <c r="M1990" i="7"/>
  <c r="E1990" i="7"/>
  <c r="J1990" i="7"/>
  <c r="I1992" i="7"/>
  <c r="Q1993" i="7" s="1"/>
  <c r="T1992" i="7"/>
  <c r="E1995" i="7"/>
  <c r="S1995" i="7"/>
  <c r="I2000" i="7"/>
  <c r="Q2000" i="7" s="1"/>
  <c r="B2002" i="7"/>
  <c r="L2002" i="7"/>
  <c r="C2004" i="7"/>
  <c r="N2004" i="7"/>
  <c r="C2006" i="7"/>
  <c r="E2008" i="7"/>
  <c r="T2008" i="7"/>
  <c r="I2011" i="7"/>
  <c r="Q2011" i="7" s="1"/>
  <c r="M2012" i="7"/>
  <c r="E2012" i="7"/>
  <c r="G2012" i="7"/>
  <c r="K2012" i="7"/>
  <c r="W2013" i="7"/>
  <c r="J2013" i="7"/>
  <c r="B2013" i="7"/>
  <c r="L2013" i="7"/>
  <c r="D2013" i="7"/>
  <c r="M2013" i="7"/>
  <c r="E2023" i="7"/>
  <c r="B1902" i="7"/>
  <c r="J1902" i="7"/>
  <c r="W1902" i="7"/>
  <c r="N2306" i="7"/>
  <c r="F2306" i="7"/>
  <c r="C1902" i="7"/>
  <c r="K1902" i="7"/>
  <c r="B2306" i="7"/>
  <c r="K2306" i="7"/>
  <c r="K2307" i="7"/>
  <c r="C2307" i="7"/>
  <c r="J2307" i="7"/>
  <c r="I1895" i="7"/>
  <c r="Q1900" i="7" s="1"/>
  <c r="T1895" i="7"/>
  <c r="F1902" i="7"/>
  <c r="N1902" i="7"/>
  <c r="C1909" i="7"/>
  <c r="K1909" i="7"/>
  <c r="H1912" i="7"/>
  <c r="T1912" i="7"/>
  <c r="E1926" i="7"/>
  <c r="E1927" i="7"/>
  <c r="C1936" i="7"/>
  <c r="L1936" i="7"/>
  <c r="J2302" i="7"/>
  <c r="B2302" i="7"/>
  <c r="K2302" i="7"/>
  <c r="J2303" i="7"/>
  <c r="W2303" i="7"/>
  <c r="E2306" i="7"/>
  <c r="E2307" i="7"/>
  <c r="N2307" i="7"/>
  <c r="C1989" i="7"/>
  <c r="L1989" i="7"/>
  <c r="J1991" i="7"/>
  <c r="B1991" i="7"/>
  <c r="K1991" i="7"/>
  <c r="J1992" i="7"/>
  <c r="W1992" i="7"/>
  <c r="G1995" i="7"/>
  <c r="S2001" i="7"/>
  <c r="H2001" i="7"/>
  <c r="W2001" i="7"/>
  <c r="J2001" i="7"/>
  <c r="B2001" i="7"/>
  <c r="L2001" i="7"/>
  <c r="C2002" i="7"/>
  <c r="N2002" i="7"/>
  <c r="E2004" i="7"/>
  <c r="E2006" i="7"/>
  <c r="S2006" i="7"/>
  <c r="G2008" i="7"/>
  <c r="W2008" i="7"/>
  <c r="S2021" i="7"/>
  <c r="H2021" i="7"/>
  <c r="N2021" i="7"/>
  <c r="F2021" i="7"/>
  <c r="M2021" i="7"/>
  <c r="E2021" i="7"/>
  <c r="W2021" i="7"/>
  <c r="J2021" i="7"/>
  <c r="B2021" i="7"/>
  <c r="T2021" i="7"/>
  <c r="F2023" i="7"/>
  <c r="L1995" i="7"/>
  <c r="D1995" i="7"/>
  <c r="N1995" i="7"/>
  <c r="F1995" i="7"/>
  <c r="K1995" i="7"/>
  <c r="B1926" i="7"/>
  <c r="K1926" i="7"/>
  <c r="K1927" i="7"/>
  <c r="C1927" i="7"/>
  <c r="J1927" i="7"/>
  <c r="B1995" i="7"/>
  <c r="M1995" i="7"/>
  <c r="G1902" i="7"/>
  <c r="D1909" i="7"/>
  <c r="L1909" i="7"/>
  <c r="G1926" i="7"/>
  <c r="F1927" i="7"/>
  <c r="D1936" i="7"/>
  <c r="M1936" i="7"/>
  <c r="G2306" i="7"/>
  <c r="S2306" i="7"/>
  <c r="F2307" i="7"/>
  <c r="D1989" i="7"/>
  <c r="M1989" i="7"/>
  <c r="H1995" i="7"/>
  <c r="W1995" i="7"/>
  <c r="K2000" i="7"/>
  <c r="C2000" i="7"/>
  <c r="M2000" i="7"/>
  <c r="E2000" i="7"/>
  <c r="L2000" i="7"/>
  <c r="I2008" i="7"/>
  <c r="Q2009" i="7" s="1"/>
  <c r="C2021" i="7"/>
  <c r="I2023" i="7"/>
  <c r="Q2023" i="7" s="1"/>
  <c r="I1912" i="7"/>
  <c r="Q1918" i="7" s="1"/>
  <c r="W1912" i="7"/>
  <c r="G2006" i="7"/>
  <c r="T2006" i="7"/>
  <c r="S2011" i="7"/>
  <c r="H2011" i="7"/>
  <c r="W2011" i="7"/>
  <c r="J2011" i="7"/>
  <c r="B2011" i="7"/>
  <c r="L2011" i="7"/>
  <c r="C1895" i="7"/>
  <c r="H1902" i="7"/>
  <c r="E1909" i="7"/>
  <c r="B1912" i="7"/>
  <c r="J1912" i="7"/>
  <c r="H1926" i="7"/>
  <c r="T1926" i="7"/>
  <c r="G1927" i="7"/>
  <c r="S1927" i="7"/>
  <c r="E1936" i="7"/>
  <c r="N1936" i="7"/>
  <c r="D2301" i="7"/>
  <c r="N2301" i="7"/>
  <c r="D2302" i="7"/>
  <c r="M2302" i="7"/>
  <c r="C2303" i="7"/>
  <c r="L2303" i="7"/>
  <c r="L2304" i="7"/>
  <c r="D2304" i="7"/>
  <c r="J2304" i="7"/>
  <c r="H2306" i="7"/>
  <c r="T2306" i="7"/>
  <c r="G2307" i="7"/>
  <c r="S2307" i="7"/>
  <c r="E1989" i="7"/>
  <c r="N1989" i="7"/>
  <c r="D1990" i="7"/>
  <c r="N1990" i="7"/>
  <c r="D1991" i="7"/>
  <c r="C1992" i="7"/>
  <c r="L1992" i="7"/>
  <c r="L1993" i="7"/>
  <c r="D1993" i="7"/>
  <c r="J1993" i="7"/>
  <c r="I1995" i="7"/>
  <c r="Q1995" i="7" s="1"/>
  <c r="N1999" i="7"/>
  <c r="F1999" i="7"/>
  <c r="S1999" i="7"/>
  <c r="H1999" i="7"/>
  <c r="K1999" i="7"/>
  <c r="B2000" i="7"/>
  <c r="N2000" i="7"/>
  <c r="D2001" i="7"/>
  <c r="N2001" i="7"/>
  <c r="F2002" i="7"/>
  <c r="S2002" i="7"/>
  <c r="G2004" i="7"/>
  <c r="T2004" i="7"/>
  <c r="H2006" i="7"/>
  <c r="W2006" i="7"/>
  <c r="K2010" i="7"/>
  <c r="C2010" i="7"/>
  <c r="M2010" i="7"/>
  <c r="E2010" i="7"/>
  <c r="L2010" i="7"/>
  <c r="C2011" i="7"/>
  <c r="M2011" i="7"/>
  <c r="D2012" i="7"/>
  <c r="F2013" i="7"/>
  <c r="S2013" i="7"/>
  <c r="N2017" i="7"/>
  <c r="F2017" i="7"/>
  <c r="L2017" i="7"/>
  <c r="D2017" i="7"/>
  <c r="K2017" i="7"/>
  <c r="C2017" i="7"/>
  <c r="S2017" i="7"/>
  <c r="H2017" i="7"/>
  <c r="T2017" i="7"/>
  <c r="D2021" i="7"/>
  <c r="M2022" i="7"/>
  <c r="E2022" i="7"/>
  <c r="K2022" i="7"/>
  <c r="C2022" i="7"/>
  <c r="W2022" i="7"/>
  <c r="J2022" i="7"/>
  <c r="B2022" i="7"/>
  <c r="G2022" i="7"/>
  <c r="S2022" i="7"/>
  <c r="K2023" i="7"/>
  <c r="I1902" i="7"/>
  <c r="Q1908" i="7" s="1"/>
  <c r="N2008" i="7"/>
  <c r="F2008" i="7"/>
  <c r="S2008" i="7"/>
  <c r="H2008" i="7"/>
  <c r="K2008" i="7"/>
  <c r="M2023" i="7"/>
  <c r="I1919" i="7"/>
  <c r="Q1922" i="7" s="1"/>
  <c r="I2305" i="7"/>
  <c r="Q2306" i="7" s="1"/>
  <c r="I1994" i="7"/>
  <c r="Q1994" i="7" s="1"/>
  <c r="C1997" i="7"/>
  <c r="K1997" i="7"/>
  <c r="I2005" i="7"/>
  <c r="Q2005" i="7" s="1"/>
  <c r="C2007" i="7"/>
  <c r="K2007" i="7"/>
  <c r="I2014" i="7"/>
  <c r="Q2014" i="7" s="1"/>
  <c r="F2015" i="7"/>
  <c r="N2015" i="7"/>
  <c r="C2016" i="7"/>
  <c r="K2016" i="7"/>
  <c r="E2018" i="7"/>
  <c r="M2018" i="7"/>
  <c r="I2028" i="7"/>
  <c r="Q2034" i="7" s="1"/>
  <c r="T2028" i="7"/>
  <c r="F2037" i="7"/>
  <c r="N2037" i="7"/>
  <c r="I2015" i="7"/>
  <c r="Q2015" i="7" s="1"/>
  <c r="T2015" i="7"/>
  <c r="H2018" i="7"/>
  <c r="S2018" i="7"/>
  <c r="I2037" i="7"/>
  <c r="T2037" i="7"/>
  <c r="I2018" i="7"/>
  <c r="Q2020" i="7" s="1"/>
  <c r="T2018" i="7"/>
  <c r="B2037" i="7"/>
  <c r="J2037" i="7"/>
  <c r="I1997" i="7"/>
  <c r="Q1998" i="7" s="1"/>
  <c r="I2007" i="7"/>
  <c r="Q2007" i="7" s="1"/>
  <c r="D2015" i="7"/>
  <c r="I2016" i="7"/>
  <c r="Q2016" i="7" s="1"/>
  <c r="C2018" i="7"/>
  <c r="D2037" i="7"/>
  <c r="AD769" i="1"/>
  <c r="AC769" i="1"/>
  <c r="AB769" i="1"/>
  <c r="AA769" i="1"/>
  <c r="Z769" i="1"/>
  <c r="AD768" i="1"/>
  <c r="AC768" i="1"/>
  <c r="AB768" i="1"/>
  <c r="AA768" i="1"/>
  <c r="Z768" i="1"/>
  <c r="AD767" i="1"/>
  <c r="AC767" i="1"/>
  <c r="AB767" i="1"/>
  <c r="AA767" i="1"/>
  <c r="Z767" i="1"/>
  <c r="AD766" i="1"/>
  <c r="AC766" i="1"/>
  <c r="AB766" i="1"/>
  <c r="AA766" i="1"/>
  <c r="Z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D765" i="1"/>
  <c r="AB765" i="1"/>
  <c r="AA765" i="1"/>
  <c r="Z765" i="1"/>
  <c r="AD764" i="1"/>
  <c r="AB764" i="1"/>
  <c r="AA764" i="1"/>
  <c r="Z764" i="1"/>
  <c r="AD763" i="1"/>
  <c r="AB763" i="1"/>
  <c r="AA763" i="1"/>
  <c r="Z763" i="1"/>
  <c r="AD762" i="1"/>
  <c r="AB762" i="1"/>
  <c r="AA762" i="1"/>
  <c r="Z762" i="1"/>
  <c r="AD761" i="1"/>
  <c r="AB761" i="1"/>
  <c r="AA761" i="1"/>
  <c r="Z761" i="1"/>
  <c r="AD760" i="1"/>
  <c r="AB760" i="1"/>
  <c r="AA760" i="1"/>
  <c r="Z760" i="1"/>
  <c r="AD759" i="1"/>
  <c r="AB759" i="1"/>
  <c r="AA759" i="1"/>
  <c r="Z759" i="1"/>
  <c r="AD758" i="1"/>
  <c r="AB758" i="1"/>
  <c r="AA758" i="1"/>
  <c r="Z758" i="1"/>
  <c r="AD757" i="1"/>
  <c r="AB757" i="1"/>
  <c r="AA757" i="1"/>
  <c r="Z757" i="1"/>
  <c r="AD756" i="1"/>
  <c r="AB756" i="1"/>
  <c r="AA756" i="1"/>
  <c r="Z756" i="1"/>
  <c r="AD755" i="1"/>
  <c r="AB755" i="1"/>
  <c r="AA755" i="1"/>
  <c r="Z755" i="1"/>
  <c r="AD754" i="1"/>
  <c r="AB754" i="1"/>
  <c r="AA754" i="1"/>
  <c r="Z754" i="1"/>
  <c r="AD753" i="1"/>
  <c r="AB753" i="1"/>
  <c r="AA753" i="1"/>
  <c r="Z753" i="1"/>
  <c r="AD752" i="1"/>
  <c r="AB752" i="1"/>
  <c r="AA752" i="1"/>
  <c r="Z752" i="1"/>
  <c r="AD751" i="1"/>
  <c r="AB751" i="1"/>
  <c r="AA751" i="1"/>
  <c r="Z751" i="1"/>
  <c r="AD750" i="1"/>
  <c r="AB750" i="1"/>
  <c r="AA750" i="1"/>
  <c r="Z750" i="1"/>
  <c r="AD749" i="1"/>
  <c r="AB749" i="1"/>
  <c r="AA749" i="1"/>
  <c r="Z749" i="1"/>
  <c r="AD748" i="1"/>
  <c r="AB748" i="1"/>
  <c r="AA748" i="1"/>
  <c r="Z748" i="1"/>
  <c r="AD747" i="1"/>
  <c r="AB747" i="1"/>
  <c r="AA747" i="1"/>
  <c r="Z747" i="1"/>
  <c r="AD746" i="1"/>
  <c r="AB746" i="1"/>
  <c r="AA746" i="1"/>
  <c r="Z746" i="1"/>
  <c r="AD745" i="1"/>
  <c r="AB745" i="1"/>
  <c r="AA745" i="1"/>
  <c r="Z745" i="1"/>
  <c r="AD744" i="1"/>
  <c r="AB744" i="1"/>
  <c r="AA744" i="1"/>
  <c r="Z744" i="1"/>
  <c r="AD743" i="1"/>
  <c r="AB743" i="1"/>
  <c r="AA743" i="1"/>
  <c r="Z743" i="1"/>
  <c r="AD742" i="1"/>
  <c r="AB742" i="1"/>
  <c r="AA742" i="1"/>
  <c r="Z742" i="1"/>
  <c r="AD741" i="1"/>
  <c r="AB741" i="1"/>
  <c r="AA741" i="1"/>
  <c r="Z741" i="1"/>
  <c r="AD740" i="1"/>
  <c r="AB740" i="1"/>
  <c r="AA740" i="1"/>
  <c r="Z740" i="1"/>
  <c r="AD739" i="1"/>
  <c r="AB739" i="1"/>
  <c r="AA739" i="1"/>
  <c r="Z739" i="1"/>
  <c r="AD738" i="1"/>
  <c r="AB738" i="1"/>
  <c r="AA738" i="1"/>
  <c r="Z738" i="1"/>
  <c r="AD737" i="1"/>
  <c r="AB737" i="1"/>
  <c r="AA737" i="1"/>
  <c r="Z737" i="1"/>
  <c r="AD736" i="1"/>
  <c r="AB736" i="1"/>
  <c r="AA736" i="1"/>
  <c r="Z736" i="1"/>
  <c r="AD735" i="1"/>
  <c r="AB735" i="1"/>
  <c r="AA735" i="1"/>
  <c r="Z735" i="1"/>
  <c r="AD734" i="1"/>
  <c r="AB734" i="1"/>
  <c r="AA734" i="1"/>
  <c r="Z734" i="1"/>
  <c r="AD733" i="1"/>
  <c r="AB733" i="1"/>
  <c r="AA733" i="1"/>
  <c r="Z733" i="1"/>
  <c r="AD732" i="1"/>
  <c r="AB732" i="1"/>
  <c r="AA732" i="1"/>
  <c r="Z732" i="1"/>
  <c r="AD731" i="1"/>
  <c r="AB731" i="1"/>
  <c r="AA731" i="1"/>
  <c r="Z731" i="1"/>
  <c r="AD730" i="1"/>
  <c r="AB730" i="1"/>
  <c r="AA730" i="1"/>
  <c r="Z730" i="1"/>
  <c r="AD729" i="1"/>
  <c r="AB729" i="1"/>
  <c r="AA729" i="1"/>
  <c r="Z729" i="1"/>
  <c r="AD728" i="1"/>
  <c r="AB728" i="1"/>
  <c r="AA728" i="1"/>
  <c r="Z728" i="1"/>
  <c r="AD727" i="1"/>
  <c r="AB727" i="1"/>
  <c r="AA727" i="1"/>
  <c r="Z727" i="1"/>
  <c r="AD726" i="1"/>
  <c r="AB726" i="1"/>
  <c r="AA726" i="1"/>
  <c r="Z726" i="1"/>
  <c r="AD725" i="1"/>
  <c r="AB725" i="1"/>
  <c r="AA725" i="1"/>
  <c r="Z725" i="1"/>
  <c r="AD724" i="1"/>
  <c r="AB724" i="1"/>
  <c r="AA724" i="1"/>
  <c r="Z724" i="1"/>
  <c r="AD723" i="1"/>
  <c r="AB723" i="1"/>
  <c r="AA723" i="1"/>
  <c r="Z723" i="1"/>
  <c r="AD722" i="1"/>
  <c r="AB722" i="1"/>
  <c r="AA722" i="1"/>
  <c r="Z722" i="1"/>
  <c r="AD721" i="1"/>
  <c r="AB721" i="1"/>
  <c r="AA721" i="1"/>
  <c r="Z721" i="1"/>
  <c r="AD720" i="1"/>
  <c r="AC720" i="1"/>
  <c r="AB720" i="1"/>
  <c r="AA720" i="1"/>
  <c r="Z720" i="1"/>
  <c r="AD719" i="1"/>
  <c r="AC719" i="1"/>
  <c r="AB719" i="1"/>
  <c r="AA719" i="1"/>
  <c r="Z719" i="1"/>
  <c r="AD718" i="1"/>
  <c r="AC718" i="1"/>
  <c r="AB718" i="1"/>
  <c r="AA718" i="1"/>
  <c r="Z718" i="1"/>
  <c r="AD717" i="1"/>
  <c r="AC717" i="1"/>
  <c r="AB717" i="1"/>
  <c r="AA717" i="1"/>
  <c r="Z717" i="1"/>
  <c r="AD716" i="1"/>
  <c r="AC716" i="1"/>
  <c r="AB716" i="1"/>
  <c r="AA716" i="1"/>
  <c r="Z716" i="1"/>
  <c r="Q1990" i="7" l="1"/>
  <c r="Q1991" i="7"/>
  <c r="R1796" i="7" l="1"/>
  <c r="A1796" i="7"/>
  <c r="N1796" i="7" s="1"/>
  <c r="Z1796" i="7"/>
  <c r="O684" i="6"/>
  <c r="K684" i="6"/>
  <c r="J684" i="6"/>
  <c r="I684" i="6"/>
  <c r="H684" i="6"/>
  <c r="G684" i="6"/>
  <c r="F684" i="6"/>
  <c r="E684" i="6"/>
  <c r="D684" i="6"/>
  <c r="C684" i="6"/>
  <c r="B684" i="6"/>
  <c r="S1796" i="7" l="1"/>
  <c r="T1796" i="7"/>
  <c r="I1796" i="7"/>
  <c r="Q1796" i="7" s="1"/>
  <c r="B1796" i="7"/>
  <c r="J1796" i="7"/>
  <c r="C1796" i="7"/>
  <c r="K1796" i="7"/>
  <c r="D1796" i="7"/>
  <c r="L1796" i="7"/>
  <c r="G1796" i="7"/>
  <c r="H1796" i="7"/>
  <c r="E1796" i="7"/>
  <c r="M1796" i="7"/>
  <c r="F1796" i="7"/>
  <c r="AD715" i="1"/>
  <c r="AC715" i="1"/>
  <c r="AB715" i="1"/>
  <c r="AA715" i="1"/>
  <c r="Z715" i="1"/>
  <c r="R1811" i="7" l="1"/>
  <c r="A1811" i="7"/>
  <c r="M1811" i="7" s="1"/>
  <c r="Z1811" i="7"/>
  <c r="O683" i="6"/>
  <c r="K683" i="6"/>
  <c r="J683" i="6"/>
  <c r="I683" i="6"/>
  <c r="H683" i="6"/>
  <c r="G683" i="6"/>
  <c r="F683" i="6"/>
  <c r="E683" i="6"/>
  <c r="D683" i="6"/>
  <c r="C683" i="6"/>
  <c r="B683" i="6"/>
  <c r="AD714" i="1"/>
  <c r="AC714" i="1"/>
  <c r="AB714" i="1"/>
  <c r="AA714" i="1"/>
  <c r="Z714" i="1"/>
  <c r="S1811" i="7" l="1"/>
  <c r="T1811" i="7"/>
  <c r="H1811" i="7"/>
  <c r="F1811" i="7"/>
  <c r="N1811" i="7"/>
  <c r="G1811" i="7"/>
  <c r="I1811" i="7"/>
  <c r="Q1811" i="7" s="1"/>
  <c r="B1811" i="7"/>
  <c r="J1811" i="7"/>
  <c r="C1811" i="7"/>
  <c r="K1811" i="7"/>
  <c r="D1811" i="7"/>
  <c r="L1811" i="7"/>
  <c r="E1811" i="7"/>
  <c r="R1881" i="7" l="1"/>
  <c r="R1879" i="7"/>
  <c r="R1876" i="7"/>
  <c r="R1875" i="7"/>
  <c r="R1874" i="7"/>
  <c r="R1873" i="7"/>
  <c r="R1870" i="7"/>
  <c r="R1869" i="7"/>
  <c r="R1868" i="7"/>
  <c r="R1867" i="7"/>
  <c r="R1866" i="7"/>
  <c r="R1865" i="7"/>
  <c r="R1864" i="7"/>
  <c r="R1880" i="7"/>
  <c r="R1878" i="7"/>
  <c r="R1877" i="7"/>
  <c r="R1872" i="7"/>
  <c r="R1863" i="7"/>
  <c r="R1862" i="7"/>
  <c r="R1861" i="7"/>
  <c r="R1860" i="7"/>
  <c r="R1859" i="7"/>
  <c r="R1831" i="7"/>
  <c r="R1830" i="7"/>
  <c r="R1829" i="7"/>
  <c r="R1828" i="7"/>
  <c r="R1827" i="7"/>
  <c r="R1826" i="7"/>
  <c r="R1837" i="7"/>
  <c r="R1836" i="7"/>
  <c r="R1835" i="7"/>
  <c r="R1834" i="7"/>
  <c r="R1833" i="7"/>
  <c r="R1844" i="7"/>
  <c r="R1843" i="7"/>
  <c r="R1842" i="7"/>
  <c r="R1841" i="7"/>
  <c r="R1840" i="7"/>
  <c r="R1839" i="7"/>
  <c r="R1850" i="7"/>
  <c r="R1849" i="7"/>
  <c r="R1848" i="7"/>
  <c r="R1847" i="7"/>
  <c r="R1846" i="7"/>
  <c r="Z1845" i="7"/>
  <c r="R1845" i="7"/>
  <c r="A1845" i="7"/>
  <c r="K1845" i="7" s="1"/>
  <c r="Z1838" i="7"/>
  <c r="R1838" i="7"/>
  <c r="A1838" i="7"/>
  <c r="T1838" i="7" s="1"/>
  <c r="Q682" i="6"/>
  <c r="O682" i="6"/>
  <c r="K682" i="6"/>
  <c r="J682" i="6"/>
  <c r="I682" i="6"/>
  <c r="H682" i="6"/>
  <c r="G682" i="6"/>
  <c r="F682" i="6"/>
  <c r="E682" i="6"/>
  <c r="D682" i="6"/>
  <c r="C682" i="6"/>
  <c r="B682" i="6"/>
  <c r="Q681" i="6"/>
  <c r="O681" i="6"/>
  <c r="K681" i="6"/>
  <c r="J681" i="6"/>
  <c r="I681" i="6"/>
  <c r="H681" i="6"/>
  <c r="G681" i="6"/>
  <c r="F681" i="6"/>
  <c r="E681" i="6"/>
  <c r="D681" i="6"/>
  <c r="C681" i="6"/>
  <c r="B681" i="6"/>
  <c r="Q680" i="6"/>
  <c r="O680" i="6"/>
  <c r="K680" i="6"/>
  <c r="J680" i="6"/>
  <c r="I680" i="6"/>
  <c r="H680" i="6"/>
  <c r="G680" i="6"/>
  <c r="F680" i="6"/>
  <c r="E680" i="6"/>
  <c r="D680" i="6"/>
  <c r="C680" i="6"/>
  <c r="B680" i="6"/>
  <c r="Q679" i="6"/>
  <c r="O679" i="6"/>
  <c r="K679" i="6"/>
  <c r="J679" i="6"/>
  <c r="I679" i="6"/>
  <c r="H679" i="6"/>
  <c r="G679" i="6"/>
  <c r="F679" i="6"/>
  <c r="E679" i="6"/>
  <c r="D679" i="6"/>
  <c r="C679" i="6"/>
  <c r="B679" i="6"/>
  <c r="Q678" i="6"/>
  <c r="O678" i="6"/>
  <c r="K678" i="6"/>
  <c r="J678" i="6"/>
  <c r="I678" i="6"/>
  <c r="H678" i="6"/>
  <c r="G678" i="6"/>
  <c r="F678" i="6"/>
  <c r="E678" i="6"/>
  <c r="D678" i="6"/>
  <c r="C678" i="6"/>
  <c r="B678" i="6"/>
  <c r="Q677" i="6"/>
  <c r="O677" i="6"/>
  <c r="K677" i="6"/>
  <c r="J677" i="6"/>
  <c r="I677" i="6"/>
  <c r="H677" i="6"/>
  <c r="G677" i="6"/>
  <c r="F677" i="6"/>
  <c r="E677" i="6"/>
  <c r="D677" i="6"/>
  <c r="C677" i="6"/>
  <c r="B677" i="6"/>
  <c r="Q676" i="6"/>
  <c r="O676" i="6"/>
  <c r="K676" i="6"/>
  <c r="J676" i="6"/>
  <c r="I676" i="6"/>
  <c r="H676" i="6"/>
  <c r="G676" i="6"/>
  <c r="F676" i="6"/>
  <c r="E676" i="6"/>
  <c r="D676" i="6"/>
  <c r="C676" i="6"/>
  <c r="B676" i="6"/>
  <c r="Q675" i="6"/>
  <c r="O675" i="6"/>
  <c r="K675" i="6"/>
  <c r="J675" i="6"/>
  <c r="I675" i="6"/>
  <c r="H675" i="6"/>
  <c r="G675" i="6"/>
  <c r="F675" i="6"/>
  <c r="E675" i="6"/>
  <c r="D675" i="6"/>
  <c r="C675" i="6"/>
  <c r="B675" i="6"/>
  <c r="Q674" i="6"/>
  <c r="O674" i="6"/>
  <c r="K674" i="6"/>
  <c r="J674" i="6"/>
  <c r="I674" i="6"/>
  <c r="H674" i="6"/>
  <c r="G674" i="6"/>
  <c r="F674" i="6"/>
  <c r="E674" i="6"/>
  <c r="D674" i="6"/>
  <c r="C674" i="6"/>
  <c r="B674" i="6"/>
  <c r="Q673" i="6"/>
  <c r="O673" i="6"/>
  <c r="K673" i="6"/>
  <c r="J673" i="6"/>
  <c r="I673" i="6"/>
  <c r="H673" i="6"/>
  <c r="G673" i="6"/>
  <c r="F673" i="6"/>
  <c r="E673" i="6"/>
  <c r="D673" i="6"/>
  <c r="C673" i="6"/>
  <c r="B673" i="6"/>
  <c r="Q672" i="6"/>
  <c r="O672" i="6"/>
  <c r="K672" i="6"/>
  <c r="J672" i="6"/>
  <c r="I672" i="6"/>
  <c r="H672" i="6"/>
  <c r="G672" i="6"/>
  <c r="F672" i="6"/>
  <c r="E672" i="6"/>
  <c r="D672" i="6"/>
  <c r="C672" i="6"/>
  <c r="B672" i="6"/>
  <c r="Q671" i="6"/>
  <c r="O671" i="6"/>
  <c r="K671" i="6"/>
  <c r="J671" i="6"/>
  <c r="I671" i="6"/>
  <c r="H671" i="6"/>
  <c r="G671" i="6"/>
  <c r="F671" i="6"/>
  <c r="E671" i="6"/>
  <c r="D671" i="6"/>
  <c r="C671" i="6"/>
  <c r="B671" i="6"/>
  <c r="Q670" i="6"/>
  <c r="O670" i="6"/>
  <c r="K670" i="6"/>
  <c r="J670" i="6"/>
  <c r="I670" i="6"/>
  <c r="H670" i="6"/>
  <c r="G670" i="6"/>
  <c r="F670" i="6"/>
  <c r="E670" i="6"/>
  <c r="D670" i="6"/>
  <c r="C670" i="6"/>
  <c r="B670" i="6"/>
  <c r="Q669" i="6"/>
  <c r="O669" i="6"/>
  <c r="K669" i="6"/>
  <c r="J669" i="6"/>
  <c r="I669" i="6"/>
  <c r="H669" i="6"/>
  <c r="G669" i="6"/>
  <c r="F669" i="6"/>
  <c r="E669" i="6"/>
  <c r="D669" i="6"/>
  <c r="C669" i="6"/>
  <c r="B669" i="6"/>
  <c r="Q668" i="6"/>
  <c r="O668" i="6"/>
  <c r="K668" i="6"/>
  <c r="J668" i="6"/>
  <c r="I668" i="6"/>
  <c r="H668" i="6"/>
  <c r="G668" i="6"/>
  <c r="F668" i="6"/>
  <c r="E668" i="6"/>
  <c r="D668" i="6"/>
  <c r="C668" i="6"/>
  <c r="B668" i="6"/>
  <c r="Q667" i="6"/>
  <c r="O667" i="6"/>
  <c r="K667" i="6"/>
  <c r="J667" i="6"/>
  <c r="I667" i="6"/>
  <c r="H667" i="6"/>
  <c r="G667" i="6"/>
  <c r="F667" i="6"/>
  <c r="E667" i="6"/>
  <c r="D667" i="6"/>
  <c r="C667" i="6"/>
  <c r="B667" i="6"/>
  <c r="AD713" i="1"/>
  <c r="AC713" i="1"/>
  <c r="AB713" i="1"/>
  <c r="AA713" i="1"/>
  <c r="Z713" i="1"/>
  <c r="AD712" i="1"/>
  <c r="AC712" i="1"/>
  <c r="AB712" i="1"/>
  <c r="AA712" i="1"/>
  <c r="Z712" i="1"/>
  <c r="AD711" i="1"/>
  <c r="AC711" i="1"/>
  <c r="AB711" i="1"/>
  <c r="AA711" i="1"/>
  <c r="Z711" i="1"/>
  <c r="AD710" i="1"/>
  <c r="AC710" i="1"/>
  <c r="AB710" i="1"/>
  <c r="AA710" i="1"/>
  <c r="Z710" i="1"/>
  <c r="AD709" i="1"/>
  <c r="AC709" i="1"/>
  <c r="AB709" i="1"/>
  <c r="AA709" i="1"/>
  <c r="Z709" i="1"/>
  <c r="AD708" i="1"/>
  <c r="AC708" i="1"/>
  <c r="AB708" i="1"/>
  <c r="AA708" i="1"/>
  <c r="Z708" i="1"/>
  <c r="AD707" i="1"/>
  <c r="AC707" i="1"/>
  <c r="AB707" i="1"/>
  <c r="AA707" i="1"/>
  <c r="Z707" i="1"/>
  <c r="AD706" i="1"/>
  <c r="AC706" i="1"/>
  <c r="AB706" i="1"/>
  <c r="AA706" i="1"/>
  <c r="Z706" i="1"/>
  <c r="AD705" i="1"/>
  <c r="AC705" i="1"/>
  <c r="AB705" i="1"/>
  <c r="AA705" i="1"/>
  <c r="Z705" i="1"/>
  <c r="AD704" i="1"/>
  <c r="AC704" i="1"/>
  <c r="AB704" i="1"/>
  <c r="AA704" i="1"/>
  <c r="Z704" i="1"/>
  <c r="AD703" i="1"/>
  <c r="AC703" i="1"/>
  <c r="AB703" i="1"/>
  <c r="AA703" i="1"/>
  <c r="Z703" i="1"/>
  <c r="AD702" i="1"/>
  <c r="AC702" i="1"/>
  <c r="AB702" i="1"/>
  <c r="AA702" i="1"/>
  <c r="Z702" i="1"/>
  <c r="AD701" i="1"/>
  <c r="AC701" i="1"/>
  <c r="AB701" i="1"/>
  <c r="AA701" i="1"/>
  <c r="Z701" i="1"/>
  <c r="AD700" i="1"/>
  <c r="AC700" i="1"/>
  <c r="AB700" i="1"/>
  <c r="AA700" i="1"/>
  <c r="Z700" i="1"/>
  <c r="AD699" i="1"/>
  <c r="AC699" i="1"/>
  <c r="AB699" i="1"/>
  <c r="AA699" i="1"/>
  <c r="Z699" i="1"/>
  <c r="AD698" i="1"/>
  <c r="AC698" i="1"/>
  <c r="AB698" i="1"/>
  <c r="AA698" i="1"/>
  <c r="Z698" i="1"/>
  <c r="AD697" i="1"/>
  <c r="AC697" i="1"/>
  <c r="AB697" i="1"/>
  <c r="AA697" i="1"/>
  <c r="Z697" i="1"/>
  <c r="AD696" i="1"/>
  <c r="AC696" i="1"/>
  <c r="AB696" i="1"/>
  <c r="AA696" i="1"/>
  <c r="Z696" i="1"/>
  <c r="AD695" i="1"/>
  <c r="AC695" i="1"/>
  <c r="AB695" i="1"/>
  <c r="AA695" i="1"/>
  <c r="Z695" i="1"/>
  <c r="AD694" i="1"/>
  <c r="AC694" i="1"/>
  <c r="AB694" i="1"/>
  <c r="AA694" i="1"/>
  <c r="Z694" i="1"/>
  <c r="AD693" i="1"/>
  <c r="AC693" i="1"/>
  <c r="AB693" i="1"/>
  <c r="AA693" i="1"/>
  <c r="Z693" i="1"/>
  <c r="AD692" i="1"/>
  <c r="AC692" i="1"/>
  <c r="AB692" i="1"/>
  <c r="AA692" i="1"/>
  <c r="Z692" i="1"/>
  <c r="AD691" i="1"/>
  <c r="AC691" i="1"/>
  <c r="AB691" i="1"/>
  <c r="AA691" i="1"/>
  <c r="Z691" i="1"/>
  <c r="AD690" i="1"/>
  <c r="AC690" i="1"/>
  <c r="AB690" i="1"/>
  <c r="AA690" i="1"/>
  <c r="Z690" i="1"/>
  <c r="AD689" i="1"/>
  <c r="AC689" i="1"/>
  <c r="AB689" i="1"/>
  <c r="AA689" i="1"/>
  <c r="Z689" i="1"/>
  <c r="AD688" i="1"/>
  <c r="AC688" i="1"/>
  <c r="AB688" i="1"/>
  <c r="AA688" i="1"/>
  <c r="Z688" i="1"/>
  <c r="AD687" i="1"/>
  <c r="AC687" i="1"/>
  <c r="AB687" i="1"/>
  <c r="AA687" i="1"/>
  <c r="Z687" i="1"/>
  <c r="E1838" i="7" l="1"/>
  <c r="C1838" i="7"/>
  <c r="N1838" i="7"/>
  <c r="H1845" i="7"/>
  <c r="L1845" i="7"/>
  <c r="M1845" i="7"/>
  <c r="W1838" i="7"/>
  <c r="G1845" i="7"/>
  <c r="F1845" i="7"/>
  <c r="F1838" i="7"/>
  <c r="G1838" i="7"/>
  <c r="N1845" i="7"/>
  <c r="H1838" i="7"/>
  <c r="D1845" i="7"/>
  <c r="K1838" i="7"/>
  <c r="E1845" i="7"/>
  <c r="S1845" i="7"/>
  <c r="M1838" i="7"/>
  <c r="D1838" i="7"/>
  <c r="I1845" i="7"/>
  <c r="Q1850" i="7" s="1"/>
  <c r="T1845" i="7"/>
  <c r="B1845" i="7"/>
  <c r="J1845" i="7"/>
  <c r="W1845" i="7"/>
  <c r="L1838" i="7"/>
  <c r="C1845" i="7"/>
  <c r="I1838" i="7"/>
  <c r="Q1844" i="7" s="1"/>
  <c r="S1838" i="7"/>
  <c r="B1838" i="7"/>
  <c r="J1838" i="7"/>
  <c r="Z1820" i="7" l="1"/>
  <c r="R1820" i="7"/>
  <c r="A1820" i="7"/>
  <c r="T1820" i="7" s="1"/>
  <c r="R1819" i="7"/>
  <c r="R1818" i="7"/>
  <c r="R1817" i="7"/>
  <c r="R1816" i="7"/>
  <c r="R1815" i="7"/>
  <c r="R1814" i="7"/>
  <c r="R1813" i="7"/>
  <c r="Z1812" i="7"/>
  <c r="R1812" i="7"/>
  <c r="A1812" i="7"/>
  <c r="K1812" i="7" s="1"/>
  <c r="Z1805" i="7"/>
  <c r="R1805" i="7"/>
  <c r="A1805" i="7"/>
  <c r="W1805" i="7" s="1"/>
  <c r="R1804" i="7"/>
  <c r="R1803" i="7"/>
  <c r="R1802" i="7"/>
  <c r="R1801" i="7"/>
  <c r="R1800" i="7"/>
  <c r="R1799" i="7"/>
  <c r="R1798" i="7"/>
  <c r="C1820" i="7" l="1"/>
  <c r="D1820" i="7"/>
  <c r="H1812" i="7"/>
  <c r="F1820" i="7"/>
  <c r="J1820" i="7"/>
  <c r="N1820" i="7"/>
  <c r="S1820" i="7"/>
  <c r="H1820" i="7"/>
  <c r="G1820" i="7"/>
  <c r="W1820" i="7"/>
  <c r="G1805" i="7"/>
  <c r="S1812" i="7"/>
  <c r="H1805" i="7"/>
  <c r="K1820" i="7"/>
  <c r="L1805" i="7"/>
  <c r="B1820" i="7"/>
  <c r="L1820" i="7"/>
  <c r="I1812" i="7"/>
  <c r="Q1819" i="7" s="1"/>
  <c r="T1812" i="7"/>
  <c r="D1812" i="7"/>
  <c r="L1812" i="7"/>
  <c r="E1812" i="7"/>
  <c r="M1812" i="7"/>
  <c r="F1812" i="7"/>
  <c r="N1812" i="7"/>
  <c r="G1812" i="7"/>
  <c r="E1820" i="7"/>
  <c r="M1820" i="7"/>
  <c r="B1812" i="7"/>
  <c r="J1812" i="7"/>
  <c r="W1812" i="7"/>
  <c r="D1805" i="7"/>
  <c r="C1812" i="7"/>
  <c r="I1820" i="7"/>
  <c r="Q1825" i="7" s="1"/>
  <c r="E1805" i="7"/>
  <c r="M1805" i="7"/>
  <c r="F1805" i="7"/>
  <c r="N1805" i="7"/>
  <c r="I1805" i="7"/>
  <c r="Q1810" i="7" s="1"/>
  <c r="S1805" i="7"/>
  <c r="B1805" i="7"/>
  <c r="J1805" i="7"/>
  <c r="T1805" i="7"/>
  <c r="C1805" i="7"/>
  <c r="K1805" i="7"/>
  <c r="Z1793" i="7"/>
  <c r="R1793" i="7"/>
  <c r="A1793" i="7"/>
  <c r="W1793" i="7" s="1"/>
  <c r="R1792" i="7"/>
  <c r="R1791" i="7"/>
  <c r="Z1789" i="7"/>
  <c r="R1789" i="7"/>
  <c r="A1789" i="7"/>
  <c r="G1789" i="7" s="1"/>
  <c r="R1780" i="7"/>
  <c r="R1779" i="7"/>
  <c r="R1778" i="7"/>
  <c r="R1777" i="7"/>
  <c r="R1776" i="7"/>
  <c r="R1775" i="7"/>
  <c r="Z1774" i="7"/>
  <c r="R1774" i="7"/>
  <c r="A1774" i="7"/>
  <c r="T1774" i="7" s="1"/>
  <c r="R1764" i="7"/>
  <c r="Z1763" i="7"/>
  <c r="R1763" i="7"/>
  <c r="A1763" i="7"/>
  <c r="W1763" i="7" s="1"/>
  <c r="R1762" i="7"/>
  <c r="R1761" i="7"/>
  <c r="R1760" i="7"/>
  <c r="R1759" i="7"/>
  <c r="R1758" i="7"/>
  <c r="R1757" i="7"/>
  <c r="R1756" i="7"/>
  <c r="R1766" i="7"/>
  <c r="R1765" i="7"/>
  <c r="R1755" i="7"/>
  <c r="R1754" i="7"/>
  <c r="R1753" i="7"/>
  <c r="R1752" i="7"/>
  <c r="R1751" i="7"/>
  <c r="R1750" i="7"/>
  <c r="R1749" i="7"/>
  <c r="R1748" i="7"/>
  <c r="Z1755" i="7"/>
  <c r="A1755" i="7"/>
  <c r="T1755" i="7" s="1"/>
  <c r="Z1747" i="7"/>
  <c r="R1747" i="7"/>
  <c r="B1747" i="7"/>
  <c r="A1747" i="7"/>
  <c r="T1747" i="7" s="1"/>
  <c r="R1746" i="7"/>
  <c r="A1746" i="7"/>
  <c r="S1746" i="7" s="1"/>
  <c r="R1745" i="7"/>
  <c r="R1744" i="7"/>
  <c r="R1743" i="7"/>
  <c r="R1742" i="7"/>
  <c r="R1741" i="7"/>
  <c r="R1740" i="7"/>
  <c r="R1738" i="7"/>
  <c r="R1737" i="7"/>
  <c r="R1736" i="7"/>
  <c r="R1735" i="7"/>
  <c r="R1734" i="7"/>
  <c r="R1733" i="7"/>
  <c r="R1732" i="7"/>
  <c r="R1731" i="7"/>
  <c r="R1739" i="7"/>
  <c r="R1730" i="7"/>
  <c r="R1729" i="7"/>
  <c r="R1728" i="7"/>
  <c r="R1727" i="7"/>
  <c r="R1726" i="7"/>
  <c r="R1725" i="7"/>
  <c r="R1724" i="7"/>
  <c r="Z2322" i="7"/>
  <c r="R2322" i="7"/>
  <c r="A2322" i="7"/>
  <c r="T2322" i="7" s="1"/>
  <c r="Z2321" i="7"/>
  <c r="R2321" i="7"/>
  <c r="A2321" i="7"/>
  <c r="K2321" i="7" s="1"/>
  <c r="Z2320" i="7"/>
  <c r="R2320" i="7"/>
  <c r="A2320" i="7"/>
  <c r="T2320" i="7" s="1"/>
  <c r="Z2319" i="7"/>
  <c r="R2319" i="7"/>
  <c r="A2319" i="7"/>
  <c r="T2319" i="7" s="1"/>
  <c r="Z2318" i="7"/>
  <c r="R2318" i="7"/>
  <c r="A2318" i="7"/>
  <c r="T2318" i="7" s="1"/>
  <c r="Z2317" i="7"/>
  <c r="R2317" i="7"/>
  <c r="A2317" i="7"/>
  <c r="G2317" i="7" s="1"/>
  <c r="Z2300" i="7"/>
  <c r="R2300" i="7"/>
  <c r="A2300" i="7"/>
  <c r="W2300" i="7" s="1"/>
  <c r="Z2299" i="7"/>
  <c r="R2299" i="7"/>
  <c r="A2299" i="7"/>
  <c r="T2299" i="7" s="1"/>
  <c r="Z2298" i="7"/>
  <c r="R2298" i="7"/>
  <c r="A2298" i="7"/>
  <c r="T2298" i="7" s="1"/>
  <c r="Z2297" i="7"/>
  <c r="R2297" i="7"/>
  <c r="A2297" i="7"/>
  <c r="K2297" i="7" s="1"/>
  <c r="Z2296" i="7"/>
  <c r="R2296" i="7"/>
  <c r="A2296" i="7"/>
  <c r="T2296" i="7" s="1"/>
  <c r="Z2295" i="7"/>
  <c r="R2295" i="7"/>
  <c r="A2295" i="7"/>
  <c r="T2295" i="7" s="1"/>
  <c r="Z2294" i="7"/>
  <c r="R2294" i="7"/>
  <c r="A2294" i="7"/>
  <c r="T2294" i="7" s="1"/>
  <c r="R2124" i="7"/>
  <c r="A2124" i="7"/>
  <c r="G2124" i="7" s="1"/>
  <c r="R2123" i="7"/>
  <c r="A2123" i="7"/>
  <c r="W2123" i="7" s="1"/>
  <c r="R2122" i="7"/>
  <c r="A2122" i="7"/>
  <c r="T2122" i="7" s="1"/>
  <c r="R2121" i="7"/>
  <c r="A2121" i="7"/>
  <c r="T2121" i="7" s="1"/>
  <c r="Z2120" i="7"/>
  <c r="R2120" i="7"/>
  <c r="A2120" i="7"/>
  <c r="K2120" i="7" s="1"/>
  <c r="Z2110" i="7"/>
  <c r="R2110" i="7"/>
  <c r="A2110" i="7"/>
  <c r="T2110" i="7" s="1"/>
  <c r="Z2109" i="7"/>
  <c r="R2109" i="7"/>
  <c r="A2109" i="7"/>
  <c r="T2109" i="7" s="1"/>
  <c r="Z2108" i="7"/>
  <c r="R2108" i="7"/>
  <c r="A2108" i="7"/>
  <c r="T2108" i="7" s="1"/>
  <c r="Z2107" i="7"/>
  <c r="A2107" i="7"/>
  <c r="G2107" i="7" s="1"/>
  <c r="Z2106" i="7"/>
  <c r="A2106" i="7"/>
  <c r="W2106" i="7" s="1"/>
  <c r="R2105" i="7"/>
  <c r="A2105" i="7"/>
  <c r="T2105" i="7" s="1"/>
  <c r="Z2104" i="7"/>
  <c r="R2104" i="7"/>
  <c r="A2104" i="7"/>
  <c r="A2103" i="7"/>
  <c r="T2103" i="7" s="1"/>
  <c r="A2102" i="7"/>
  <c r="T2102" i="7" s="1"/>
  <c r="Z2101" i="7"/>
  <c r="A2101" i="7"/>
  <c r="T2101" i="7" s="1"/>
  <c r="A2100" i="7"/>
  <c r="K2100" i="7" s="1"/>
  <c r="Z2099" i="7"/>
  <c r="R2099" i="7"/>
  <c r="A2099" i="7"/>
  <c r="T2099" i="7" s="1"/>
  <c r="R2098" i="7"/>
  <c r="A2098" i="7"/>
  <c r="N2098" i="7" s="1"/>
  <c r="Z2097" i="7"/>
  <c r="R2097" i="7"/>
  <c r="A2097" i="7"/>
  <c r="Z2096" i="7"/>
  <c r="R2096" i="7"/>
  <c r="A2096" i="7"/>
  <c r="Z2095" i="7"/>
  <c r="R2095" i="7"/>
  <c r="A2095" i="7"/>
  <c r="T2095" i="7" s="1"/>
  <c r="Z2094" i="7"/>
  <c r="R2094" i="7"/>
  <c r="A2094" i="7"/>
  <c r="Z2093" i="7"/>
  <c r="R2093" i="7"/>
  <c r="A2093" i="7"/>
  <c r="F2093" i="7" s="1"/>
  <c r="Z2092" i="7"/>
  <c r="R2092" i="7"/>
  <c r="A2092" i="7"/>
  <c r="L2092" i="7" s="1"/>
  <c r="R1894" i="7"/>
  <c r="A1894" i="7"/>
  <c r="R1893" i="7"/>
  <c r="A1893" i="7"/>
  <c r="T1893" i="7" s="1"/>
  <c r="R1892" i="7"/>
  <c r="A1892" i="7"/>
  <c r="F1892" i="7" s="1"/>
  <c r="R1891" i="7"/>
  <c r="A1891" i="7"/>
  <c r="R1890" i="7"/>
  <c r="A1890" i="7"/>
  <c r="T1890" i="7" s="1"/>
  <c r="R1889" i="7"/>
  <c r="A1889" i="7"/>
  <c r="C1889" i="7" s="1"/>
  <c r="R1888" i="7"/>
  <c r="A1888" i="7"/>
  <c r="T1888" i="7" s="1"/>
  <c r="Z1887" i="7"/>
  <c r="R1887" i="7"/>
  <c r="A1887" i="7"/>
  <c r="L1887" i="7" s="1"/>
  <c r="Z1886" i="7"/>
  <c r="R1886" i="7"/>
  <c r="A1886" i="7"/>
  <c r="Z1885" i="7"/>
  <c r="R1885" i="7"/>
  <c r="A1885" i="7"/>
  <c r="T1885" i="7" s="1"/>
  <c r="Z1884" i="7"/>
  <c r="R1884" i="7"/>
  <c r="A1884" i="7"/>
  <c r="W1884" i="7" s="1"/>
  <c r="Z1883" i="7"/>
  <c r="R1883" i="7"/>
  <c r="A1883" i="7"/>
  <c r="W1883" i="7" s="1"/>
  <c r="Z1882" i="7"/>
  <c r="R1882" i="7"/>
  <c r="A1882" i="7"/>
  <c r="T1882" i="7" s="1"/>
  <c r="A1881" i="7"/>
  <c r="Z1880" i="7"/>
  <c r="A1880" i="7"/>
  <c r="J1880" i="7" s="1"/>
  <c r="Z1878" i="7"/>
  <c r="A1878" i="7"/>
  <c r="S1878" i="7" s="1"/>
  <c r="Z1877" i="7"/>
  <c r="A1877" i="7"/>
  <c r="C1877" i="7" s="1"/>
  <c r="Z1876" i="7"/>
  <c r="A1876" i="7"/>
  <c r="Z1874" i="7"/>
  <c r="A1874" i="7"/>
  <c r="J1874" i="7" s="1"/>
  <c r="Z1872" i="7"/>
  <c r="A1872" i="7"/>
  <c r="N1872" i="7" s="1"/>
  <c r="Z1869" i="7"/>
  <c r="A1869" i="7"/>
  <c r="M1869" i="7" s="1"/>
  <c r="Z1867" i="7"/>
  <c r="A1867" i="7"/>
  <c r="H1867" i="7" s="1"/>
  <c r="Z1864" i="7"/>
  <c r="A1864" i="7"/>
  <c r="H1864" i="7" s="1"/>
  <c r="Z1863" i="7"/>
  <c r="A1863" i="7"/>
  <c r="L1863" i="7" s="1"/>
  <c r="Z1861" i="7"/>
  <c r="A1861" i="7"/>
  <c r="T1861" i="7" s="1"/>
  <c r="Z1860" i="7"/>
  <c r="A1860" i="7"/>
  <c r="S1860" i="7" s="1"/>
  <c r="Z1859" i="7"/>
  <c r="A1859" i="7"/>
  <c r="K1859" i="7" s="1"/>
  <c r="Z1858" i="7"/>
  <c r="R1858" i="7"/>
  <c r="A1858" i="7"/>
  <c r="T1858" i="7" s="1"/>
  <c r="Z1857" i="7"/>
  <c r="R1857" i="7"/>
  <c r="A1857" i="7"/>
  <c r="T1857" i="7" s="1"/>
  <c r="Z1856" i="7"/>
  <c r="R1856" i="7"/>
  <c r="A1856" i="7"/>
  <c r="L1856" i="7" s="1"/>
  <c r="R1855" i="7"/>
  <c r="A1855" i="7"/>
  <c r="G1855" i="7" s="1"/>
  <c r="Z1854" i="7"/>
  <c r="R1854" i="7"/>
  <c r="A1854" i="7"/>
  <c r="W1854" i="7" s="1"/>
  <c r="Z1853" i="7"/>
  <c r="R1853" i="7"/>
  <c r="A1853" i="7"/>
  <c r="M1853" i="7" s="1"/>
  <c r="R1852" i="7"/>
  <c r="A1852" i="7"/>
  <c r="S1852" i="7" s="1"/>
  <c r="Z1851" i="7"/>
  <c r="R1851" i="7"/>
  <c r="A1851" i="7"/>
  <c r="T1851" i="7" s="1"/>
  <c r="Z1832" i="7"/>
  <c r="R1832" i="7"/>
  <c r="A1832" i="7"/>
  <c r="T1832" i="7" s="1"/>
  <c r="A1831" i="7"/>
  <c r="T1831" i="7" s="1"/>
  <c r="A1830" i="7"/>
  <c r="L1830" i="7" s="1"/>
  <c r="A1829" i="7"/>
  <c r="M1829" i="7" s="1"/>
  <c r="A1828" i="7"/>
  <c r="T1828" i="7" s="1"/>
  <c r="A1827" i="7"/>
  <c r="M1827" i="7" s="1"/>
  <c r="Z1826" i="7"/>
  <c r="A1826" i="7"/>
  <c r="S1826" i="7" s="1"/>
  <c r="R1824" i="7"/>
  <c r="A1824" i="7"/>
  <c r="T1824" i="7" s="1"/>
  <c r="R1823" i="7"/>
  <c r="A1823" i="7"/>
  <c r="L1823" i="7" s="1"/>
  <c r="R1822" i="7"/>
  <c r="A1822" i="7"/>
  <c r="T1822" i="7" s="1"/>
  <c r="R1821" i="7"/>
  <c r="A1821" i="7"/>
  <c r="T1821" i="7" s="1"/>
  <c r="Z1797" i="7"/>
  <c r="R1797" i="7"/>
  <c r="A1797" i="7"/>
  <c r="L1797" i="7" s="1"/>
  <c r="R1795" i="7"/>
  <c r="A1795" i="7"/>
  <c r="T1795" i="7" s="1"/>
  <c r="R1790" i="7"/>
  <c r="A1790" i="7"/>
  <c r="M1790" i="7" s="1"/>
  <c r="Z1782" i="7"/>
  <c r="R1782" i="7"/>
  <c r="A1782" i="7"/>
  <c r="S1782" i="7" s="1"/>
  <c r="R1781" i="7"/>
  <c r="A1781" i="7"/>
  <c r="K1781" i="7" s="1"/>
  <c r="A1780" i="7"/>
  <c r="N1780" i="7" s="1"/>
  <c r="Z1770" i="7"/>
  <c r="R1770" i="7"/>
  <c r="A1770" i="7"/>
  <c r="T1770" i="7" s="1"/>
  <c r="A1766" i="7"/>
  <c r="T1766" i="7" s="1"/>
  <c r="A1765" i="7"/>
  <c r="L1765" i="7" s="1"/>
  <c r="Z1739" i="7"/>
  <c r="A1739" i="7"/>
  <c r="T1739" i="7" s="1"/>
  <c r="Z1731" i="7"/>
  <c r="A1731" i="7"/>
  <c r="L1731" i="7" s="1"/>
  <c r="Z1723" i="7"/>
  <c r="R1723" i="7"/>
  <c r="A1723" i="7"/>
  <c r="S1723" i="7" s="1"/>
  <c r="C2295" i="7" l="1"/>
  <c r="M2321" i="7"/>
  <c r="B2322" i="7"/>
  <c r="L1763" i="7"/>
  <c r="W2093" i="7"/>
  <c r="M1890" i="7"/>
  <c r="L2120" i="7"/>
  <c r="E2092" i="7"/>
  <c r="E2294" i="7"/>
  <c r="D2296" i="7"/>
  <c r="F2092" i="7"/>
  <c r="J2121" i="7"/>
  <c r="L2318" i="7"/>
  <c r="B2295" i="7"/>
  <c r="C2296" i="7"/>
  <c r="W2296" i="7"/>
  <c r="M2100" i="7"/>
  <c r="B2109" i="7"/>
  <c r="C1890" i="7"/>
  <c r="C2109" i="7"/>
  <c r="J2295" i="7"/>
  <c r="E2296" i="7"/>
  <c r="B2318" i="7"/>
  <c r="K2109" i="7"/>
  <c r="K2295" i="7"/>
  <c r="F2296" i="7"/>
  <c r="C2318" i="7"/>
  <c r="G2296" i="7"/>
  <c r="L2108" i="7"/>
  <c r="W2109" i="7"/>
  <c r="W2295" i="7"/>
  <c r="H2296" i="7"/>
  <c r="M2318" i="7"/>
  <c r="S2296" i="7"/>
  <c r="J2101" i="7"/>
  <c r="W2294" i="7"/>
  <c r="M1885" i="7"/>
  <c r="F2095" i="7"/>
  <c r="S2100" i="7"/>
  <c r="M2101" i="7"/>
  <c r="G2109" i="7"/>
  <c r="C2294" i="7"/>
  <c r="M2296" i="7"/>
  <c r="G2319" i="7"/>
  <c r="L2095" i="7"/>
  <c r="H2109" i="7"/>
  <c r="D2294" i="7"/>
  <c r="N2296" i="7"/>
  <c r="H2319" i="7"/>
  <c r="C1763" i="7"/>
  <c r="M2095" i="7"/>
  <c r="W2101" i="7"/>
  <c r="D1763" i="7"/>
  <c r="B2122" i="7"/>
  <c r="H2294" i="7"/>
  <c r="C2101" i="7"/>
  <c r="G2092" i="7"/>
  <c r="E2098" i="7"/>
  <c r="E2100" i="7"/>
  <c r="D2101" i="7"/>
  <c r="F2122" i="7"/>
  <c r="J2294" i="7"/>
  <c r="B1890" i="7"/>
  <c r="N2092" i="7"/>
  <c r="H2098" i="7"/>
  <c r="F2100" i="7"/>
  <c r="E2101" i="7"/>
  <c r="G2122" i="7"/>
  <c r="L2294" i="7"/>
  <c r="E2299" i="7"/>
  <c r="N2317" i="7"/>
  <c r="H2320" i="7"/>
  <c r="F2101" i="7"/>
  <c r="J2122" i="7"/>
  <c r="J2299" i="7"/>
  <c r="N2320" i="7"/>
  <c r="H1774" i="7"/>
  <c r="J1774" i="7"/>
  <c r="K1774" i="7"/>
  <c r="E1789" i="7"/>
  <c r="D1789" i="7"/>
  <c r="F1789" i="7"/>
  <c r="B2099" i="7"/>
  <c r="M2108" i="7"/>
  <c r="F1874" i="7"/>
  <c r="J1888" i="7"/>
  <c r="K1890" i="7"/>
  <c r="K1893" i="7"/>
  <c r="K2099" i="7"/>
  <c r="E2106" i="7"/>
  <c r="B2108" i="7"/>
  <c r="N2108" i="7"/>
  <c r="L2122" i="7"/>
  <c r="S2295" i="7"/>
  <c r="G2298" i="7"/>
  <c r="S2318" i="7"/>
  <c r="S2319" i="7"/>
  <c r="W2320" i="7"/>
  <c r="G1763" i="7"/>
  <c r="M1789" i="7"/>
  <c r="J1793" i="7"/>
  <c r="G1874" i="7"/>
  <c r="L1888" i="7"/>
  <c r="F2106" i="7"/>
  <c r="C2108" i="7"/>
  <c r="M2122" i="7"/>
  <c r="J2298" i="7"/>
  <c r="K1763" i="7"/>
  <c r="N1789" i="7"/>
  <c r="D2108" i="7"/>
  <c r="W2108" i="7"/>
  <c r="C2095" i="7"/>
  <c r="M2098" i="7"/>
  <c r="N2101" i="7"/>
  <c r="E2108" i="7"/>
  <c r="C2122" i="7"/>
  <c r="W2122" i="7"/>
  <c r="M2294" i="7"/>
  <c r="E2295" i="7"/>
  <c r="K2296" i="7"/>
  <c r="E2318" i="7"/>
  <c r="B2319" i="7"/>
  <c r="E2320" i="7"/>
  <c r="D2321" i="7"/>
  <c r="N1763" i="7"/>
  <c r="D2095" i="7"/>
  <c r="B2100" i="7"/>
  <c r="B2101" i="7"/>
  <c r="G2105" i="7"/>
  <c r="H2108" i="7"/>
  <c r="E2122" i="7"/>
  <c r="B2294" i="7"/>
  <c r="N2294" i="7"/>
  <c r="G2295" i="7"/>
  <c r="B2296" i="7"/>
  <c r="L2296" i="7"/>
  <c r="L2297" i="7"/>
  <c r="F2318" i="7"/>
  <c r="C2319" i="7"/>
  <c r="F2320" i="7"/>
  <c r="E2321" i="7"/>
  <c r="J2108" i="7"/>
  <c r="E1763" i="7"/>
  <c r="F1763" i="7"/>
  <c r="L1789" i="7"/>
  <c r="H1793" i="7"/>
  <c r="J2110" i="7"/>
  <c r="C1747" i="7"/>
  <c r="S1774" i="7"/>
  <c r="H1789" i="7"/>
  <c r="S1789" i="7"/>
  <c r="D1793" i="7"/>
  <c r="N1793" i="7"/>
  <c r="S2102" i="7"/>
  <c r="H2107" i="7"/>
  <c r="B2110" i="7"/>
  <c r="K2110" i="7"/>
  <c r="W2120" i="7"/>
  <c r="H2124" i="7"/>
  <c r="M2297" i="7"/>
  <c r="F2299" i="7"/>
  <c r="W2299" i="7"/>
  <c r="F2317" i="7"/>
  <c r="J2321" i="7"/>
  <c r="G2322" i="7"/>
  <c r="D1747" i="7"/>
  <c r="B1774" i="7"/>
  <c r="W1774" i="7"/>
  <c r="I1789" i="7"/>
  <c r="Q1792" i="7" s="1"/>
  <c r="T1789" i="7"/>
  <c r="E1793" i="7"/>
  <c r="C1861" i="7"/>
  <c r="W1863" i="7"/>
  <c r="C1867" i="7"/>
  <c r="S1885" i="7"/>
  <c r="G1887" i="7"/>
  <c r="N1888" i="7"/>
  <c r="H1890" i="7"/>
  <c r="E2095" i="7"/>
  <c r="N2095" i="7"/>
  <c r="K2101" i="7"/>
  <c r="B2102" i="7"/>
  <c r="G2106" i="7"/>
  <c r="F2108" i="7"/>
  <c r="S2108" i="7"/>
  <c r="J2109" i="7"/>
  <c r="C2110" i="7"/>
  <c r="L2110" i="7"/>
  <c r="B2120" i="7"/>
  <c r="K2122" i="7"/>
  <c r="C2123" i="7"/>
  <c r="F2294" i="7"/>
  <c r="S2294" i="7"/>
  <c r="H2295" i="7"/>
  <c r="J2296" i="7"/>
  <c r="W2298" i="7"/>
  <c r="G2299" i="7"/>
  <c r="H2317" i="7"/>
  <c r="D2318" i="7"/>
  <c r="N2318" i="7"/>
  <c r="E2319" i="7"/>
  <c r="W2319" i="7"/>
  <c r="G2320" i="7"/>
  <c r="S2320" i="7"/>
  <c r="L2321" i="7"/>
  <c r="J2322" i="7"/>
  <c r="J1747" i="7"/>
  <c r="C1774" i="7"/>
  <c r="B1789" i="7"/>
  <c r="J1789" i="7"/>
  <c r="W1789" i="7"/>
  <c r="F1793" i="7"/>
  <c r="T1793" i="7"/>
  <c r="F1887" i="7"/>
  <c r="W1856" i="7"/>
  <c r="D1861" i="7"/>
  <c r="D1867" i="7"/>
  <c r="S1882" i="7"/>
  <c r="W1885" i="7"/>
  <c r="S2098" i="7"/>
  <c r="L2101" i="7"/>
  <c r="C2102" i="7"/>
  <c r="H2106" i="7"/>
  <c r="S2107" i="7"/>
  <c r="D2110" i="7"/>
  <c r="M2110" i="7"/>
  <c r="D2120" i="7"/>
  <c r="D2123" i="7"/>
  <c r="S2124" i="7"/>
  <c r="W2297" i="7"/>
  <c r="K1747" i="7"/>
  <c r="M1763" i="7"/>
  <c r="G1774" i="7"/>
  <c r="C1789" i="7"/>
  <c r="K1789" i="7"/>
  <c r="G1793" i="7"/>
  <c r="B1861" i="7"/>
  <c r="G2095" i="7"/>
  <c r="S2095" i="7"/>
  <c r="G2102" i="7"/>
  <c r="N2106" i="7"/>
  <c r="E2110" i="7"/>
  <c r="N2110" i="7"/>
  <c r="E2120" i="7"/>
  <c r="B2121" i="7"/>
  <c r="K2123" i="7"/>
  <c r="B2297" i="7"/>
  <c r="K2299" i="7"/>
  <c r="C2300" i="7"/>
  <c r="J2320" i="7"/>
  <c r="W2322" i="7"/>
  <c r="L1747" i="7"/>
  <c r="E1861" i="7"/>
  <c r="G1867" i="7"/>
  <c r="E1880" i="7"/>
  <c r="C1885" i="7"/>
  <c r="H2095" i="7"/>
  <c r="W2095" i="7"/>
  <c r="H2102" i="7"/>
  <c r="B2103" i="7"/>
  <c r="K2108" i="7"/>
  <c r="S2109" i="7"/>
  <c r="F2110" i="7"/>
  <c r="J2120" i="7"/>
  <c r="G2121" i="7"/>
  <c r="D2122" i="7"/>
  <c r="N2122" i="7"/>
  <c r="L2123" i="7"/>
  <c r="K2294" i="7"/>
  <c r="M2295" i="7"/>
  <c r="D2297" i="7"/>
  <c r="B2299" i="7"/>
  <c r="L2299" i="7"/>
  <c r="K2300" i="7"/>
  <c r="S2317" i="7"/>
  <c r="H2318" i="7"/>
  <c r="W2318" i="7"/>
  <c r="J2319" i="7"/>
  <c r="B2320" i="7"/>
  <c r="K2320" i="7"/>
  <c r="W2321" i="7"/>
  <c r="F1861" i="7"/>
  <c r="J1864" i="7"/>
  <c r="J1867" i="7"/>
  <c r="G1880" i="7"/>
  <c r="D1885" i="7"/>
  <c r="J2095" i="7"/>
  <c r="E2297" i="7"/>
  <c r="B2298" i="7"/>
  <c r="C2299" i="7"/>
  <c r="M2299" i="7"/>
  <c r="J2318" i="7"/>
  <c r="K2319" i="7"/>
  <c r="C2320" i="7"/>
  <c r="L2320" i="7"/>
  <c r="B2321" i="7"/>
  <c r="W1747" i="7"/>
  <c r="L1793" i="7"/>
  <c r="M1861" i="7"/>
  <c r="K1864" i="7"/>
  <c r="M1867" i="7"/>
  <c r="D1874" i="7"/>
  <c r="H1877" i="7"/>
  <c r="K1880" i="7"/>
  <c r="E1885" i="7"/>
  <c r="E1888" i="7"/>
  <c r="S1889" i="7"/>
  <c r="K2102" i="7"/>
  <c r="G2103" i="7"/>
  <c r="S2106" i="7"/>
  <c r="G2110" i="7"/>
  <c r="S2110" i="7"/>
  <c r="S1830" i="7"/>
  <c r="S1857" i="7"/>
  <c r="S1861" i="7"/>
  <c r="N1864" i="7"/>
  <c r="W1867" i="7"/>
  <c r="E1874" i="7"/>
  <c r="S1877" i="7"/>
  <c r="H1885" i="7"/>
  <c r="F1888" i="7"/>
  <c r="B2095" i="7"/>
  <c r="K2095" i="7"/>
  <c r="G2098" i="7"/>
  <c r="J2099" i="7"/>
  <c r="L2102" i="7"/>
  <c r="J2103" i="7"/>
  <c r="D2106" i="7"/>
  <c r="H2110" i="7"/>
  <c r="W2110" i="7"/>
  <c r="M2120" i="7"/>
  <c r="J2297" i="7"/>
  <c r="D2299" i="7"/>
  <c r="N2299" i="7"/>
  <c r="K2318" i="7"/>
  <c r="M2319" i="7"/>
  <c r="D2320" i="7"/>
  <c r="M2320" i="7"/>
  <c r="B1793" i="7"/>
  <c r="M1793" i="7"/>
  <c r="L1890" i="7"/>
  <c r="G1892" i="7"/>
  <c r="H1893" i="7"/>
  <c r="D1890" i="7"/>
  <c r="S1890" i="7"/>
  <c r="B1893" i="7"/>
  <c r="M1893" i="7"/>
  <c r="L1893" i="7"/>
  <c r="B1888" i="7"/>
  <c r="F1890" i="7"/>
  <c r="C1893" i="7"/>
  <c r="D1888" i="7"/>
  <c r="G1890" i="7"/>
  <c r="D1893" i="7"/>
  <c r="S1893" i="7"/>
  <c r="F1893" i="7"/>
  <c r="G1893" i="7"/>
  <c r="E1855" i="7"/>
  <c r="S1855" i="7"/>
  <c r="G1830" i="7"/>
  <c r="H1830" i="7"/>
  <c r="L1831" i="7"/>
  <c r="S1881" i="7"/>
  <c r="W1882" i="7"/>
  <c r="E1887" i="7"/>
  <c r="H1887" i="7"/>
  <c r="F1882" i="7"/>
  <c r="F1885" i="7"/>
  <c r="M1887" i="7"/>
  <c r="G1882" i="7"/>
  <c r="G1885" i="7"/>
  <c r="N1887" i="7"/>
  <c r="M1855" i="7"/>
  <c r="F1851" i="7"/>
  <c r="L1859" i="7"/>
  <c r="D1854" i="7"/>
  <c r="H1882" i="7"/>
  <c r="G1878" i="7"/>
  <c r="K1882" i="7"/>
  <c r="K1885" i="7"/>
  <c r="F1858" i="7"/>
  <c r="C1856" i="7"/>
  <c r="F1857" i="7"/>
  <c r="H1858" i="7"/>
  <c r="B1863" i="7"/>
  <c r="C1864" i="7"/>
  <c r="S1864" i="7"/>
  <c r="K1874" i="7"/>
  <c r="W1880" i="7"/>
  <c r="B1882" i="7"/>
  <c r="L1882" i="7"/>
  <c r="J1883" i="7"/>
  <c r="F1856" i="7"/>
  <c r="H1857" i="7"/>
  <c r="K1861" i="7"/>
  <c r="C1863" i="7"/>
  <c r="F1864" i="7"/>
  <c r="W1864" i="7"/>
  <c r="N1874" i="7"/>
  <c r="C1882" i="7"/>
  <c r="M1882" i="7"/>
  <c r="B1885" i="7"/>
  <c r="L1885" i="7"/>
  <c r="J1863" i="7"/>
  <c r="G1864" i="7"/>
  <c r="D1882" i="7"/>
  <c r="N1882" i="7"/>
  <c r="H1856" i="7"/>
  <c r="J1857" i="7"/>
  <c r="W1858" i="7"/>
  <c r="J1856" i="7"/>
  <c r="N1861" i="7"/>
  <c r="K1863" i="7"/>
  <c r="C1874" i="7"/>
  <c r="W1874" i="7"/>
  <c r="D1880" i="7"/>
  <c r="C1881" i="7"/>
  <c r="E1882" i="7"/>
  <c r="N1885" i="7"/>
  <c r="B1832" i="7"/>
  <c r="B1828" i="7"/>
  <c r="H1829" i="7"/>
  <c r="C1829" i="7"/>
  <c r="C1828" i="7"/>
  <c r="K1829" i="7"/>
  <c r="F1828" i="7"/>
  <c r="J1828" i="7"/>
  <c r="S1829" i="7"/>
  <c r="B1795" i="7"/>
  <c r="F1795" i="7"/>
  <c r="J1795" i="7"/>
  <c r="H1795" i="7"/>
  <c r="N1795" i="7"/>
  <c r="I1793" i="7"/>
  <c r="Q1794" i="7" s="1"/>
  <c r="S1793" i="7"/>
  <c r="C1793" i="7"/>
  <c r="K1793" i="7"/>
  <c r="G1822" i="7"/>
  <c r="J1823" i="7"/>
  <c r="H1851" i="7"/>
  <c r="W1851" i="7"/>
  <c r="B1867" i="7"/>
  <c r="L1867" i="7"/>
  <c r="C1869" i="7"/>
  <c r="W1877" i="7"/>
  <c r="K1877" i="7"/>
  <c r="F1878" i="7"/>
  <c r="B1880" i="7"/>
  <c r="N1880" i="7"/>
  <c r="K1881" i="7"/>
  <c r="W1886" i="7"/>
  <c r="K1886" i="7"/>
  <c r="C1886" i="7"/>
  <c r="T2094" i="7"/>
  <c r="J2094" i="7"/>
  <c r="H2094" i="7"/>
  <c r="G2094" i="7"/>
  <c r="C2094" i="7"/>
  <c r="T2096" i="7"/>
  <c r="L2096" i="7"/>
  <c r="B2096" i="7"/>
  <c r="J2096" i="7"/>
  <c r="W2096" i="7"/>
  <c r="H2096" i="7"/>
  <c r="S2096" i="7"/>
  <c r="F2096" i="7"/>
  <c r="E2096" i="7"/>
  <c r="T2097" i="7"/>
  <c r="G2097" i="7"/>
  <c r="H1822" i="7"/>
  <c r="N1823" i="7"/>
  <c r="J1858" i="7"/>
  <c r="G1869" i="7"/>
  <c r="L1872" i="7"/>
  <c r="J1872" i="7"/>
  <c r="H1886" i="7"/>
  <c r="T1889" i="7"/>
  <c r="G1889" i="7"/>
  <c r="B1889" i="7"/>
  <c r="K1889" i="7"/>
  <c r="T2093" i="7"/>
  <c r="G2093" i="7"/>
  <c r="E2093" i="7"/>
  <c r="N2093" i="7"/>
  <c r="D2093" i="7"/>
  <c r="M2093" i="7"/>
  <c r="C2093" i="7"/>
  <c r="L2093" i="7"/>
  <c r="B2093" i="7"/>
  <c r="B2094" i="7"/>
  <c r="C2096" i="7"/>
  <c r="J1851" i="7"/>
  <c r="H1731" i="7"/>
  <c r="J1780" i="7"/>
  <c r="K1822" i="7"/>
  <c r="B1851" i="7"/>
  <c r="K1851" i="7"/>
  <c r="E1854" i="7"/>
  <c r="K1857" i="7"/>
  <c r="B1858" i="7"/>
  <c r="K1858" i="7"/>
  <c r="H1869" i="7"/>
  <c r="B1872" i="7"/>
  <c r="S1872" i="7"/>
  <c r="L1876" i="7"/>
  <c r="H1876" i="7"/>
  <c r="M1878" i="7"/>
  <c r="T1884" i="7"/>
  <c r="N1884" i="7"/>
  <c r="G1884" i="7"/>
  <c r="B1884" i="7"/>
  <c r="K2094" i="7"/>
  <c r="D2096" i="7"/>
  <c r="F1731" i="7"/>
  <c r="B1765" i="7"/>
  <c r="K1856" i="7"/>
  <c r="B1857" i="7"/>
  <c r="M1857" i="7"/>
  <c r="C1858" i="7"/>
  <c r="L1858" i="7"/>
  <c r="D1859" i="7"/>
  <c r="G1861" i="7"/>
  <c r="T1864" i="7"/>
  <c r="B1864" i="7"/>
  <c r="F1867" i="7"/>
  <c r="S1867" i="7"/>
  <c r="J1869" i="7"/>
  <c r="E1872" i="7"/>
  <c r="W1872" i="7"/>
  <c r="B1876" i="7"/>
  <c r="N1878" i="7"/>
  <c r="F1880" i="7"/>
  <c r="F1884" i="7"/>
  <c r="S1886" i="7"/>
  <c r="H1889" i="7"/>
  <c r="T1892" i="7"/>
  <c r="B1892" i="7"/>
  <c r="N1892" i="7"/>
  <c r="J1892" i="7"/>
  <c r="J2093" i="7"/>
  <c r="K2096" i="7"/>
  <c r="M1731" i="7"/>
  <c r="C1851" i="7"/>
  <c r="L1851" i="7"/>
  <c r="S1731" i="7"/>
  <c r="L1766" i="7"/>
  <c r="B1831" i="7"/>
  <c r="G1832" i="7"/>
  <c r="D1851" i="7"/>
  <c r="M1851" i="7"/>
  <c r="M1856" i="7"/>
  <c r="C1857" i="7"/>
  <c r="N1857" i="7"/>
  <c r="D1858" i="7"/>
  <c r="M1858" i="7"/>
  <c r="E1859" i="7"/>
  <c r="K1869" i="7"/>
  <c r="F1872" i="7"/>
  <c r="J1876" i="7"/>
  <c r="T1881" i="7"/>
  <c r="J1881" i="7"/>
  <c r="G1881" i="7"/>
  <c r="J1884" i="7"/>
  <c r="J1889" i="7"/>
  <c r="K2093" i="7"/>
  <c r="S2094" i="7"/>
  <c r="M2096" i="7"/>
  <c r="S1795" i="7"/>
  <c r="B1829" i="7"/>
  <c r="E1830" i="7"/>
  <c r="H1831" i="7"/>
  <c r="J1832" i="7"/>
  <c r="E1851" i="7"/>
  <c r="N1851" i="7"/>
  <c r="B1856" i="7"/>
  <c r="N1856" i="7"/>
  <c r="E1857" i="7"/>
  <c r="E1858" i="7"/>
  <c r="N1858" i="7"/>
  <c r="G1859" i="7"/>
  <c r="L1861" i="7"/>
  <c r="G1872" i="7"/>
  <c r="T1874" i="7"/>
  <c r="L1874" i="7"/>
  <c r="B1874" i="7"/>
  <c r="M1874" i="7"/>
  <c r="M1876" i="7"/>
  <c r="B1881" i="7"/>
  <c r="L1883" i="7"/>
  <c r="B1883" i="7"/>
  <c r="W2094" i="7"/>
  <c r="N2096" i="7"/>
  <c r="T2104" i="7"/>
  <c r="E2104" i="7"/>
  <c r="C2104" i="7"/>
  <c r="N2104" i="7"/>
  <c r="M2104" i="7"/>
  <c r="K2104" i="7"/>
  <c r="G2104" i="7"/>
  <c r="F2104" i="7"/>
  <c r="H1872" i="7"/>
  <c r="L1878" i="7"/>
  <c r="H1878" i="7"/>
  <c r="L1891" i="7"/>
  <c r="J1891" i="7"/>
  <c r="S1894" i="7"/>
  <c r="K1894" i="7"/>
  <c r="H1894" i="7"/>
  <c r="T1869" i="7"/>
  <c r="W1869" i="7"/>
  <c r="E1869" i="7"/>
  <c r="C1795" i="7"/>
  <c r="E1822" i="7"/>
  <c r="C1823" i="7"/>
  <c r="W1832" i="7"/>
  <c r="G1851" i="7"/>
  <c r="S1851" i="7"/>
  <c r="H1855" i="7"/>
  <c r="E1856" i="7"/>
  <c r="S1856" i="7"/>
  <c r="G1857" i="7"/>
  <c r="W1857" i="7"/>
  <c r="G1858" i="7"/>
  <c r="S1858" i="7"/>
  <c r="M1859" i="7"/>
  <c r="T1867" i="7"/>
  <c r="N1867" i="7"/>
  <c r="E1867" i="7"/>
  <c r="K1867" i="7"/>
  <c r="B1869" i="7"/>
  <c r="S1869" i="7"/>
  <c r="M1872" i="7"/>
  <c r="E1878" i="7"/>
  <c r="T1880" i="7"/>
  <c r="M1880" i="7"/>
  <c r="C1880" i="7"/>
  <c r="L1880" i="7"/>
  <c r="H1881" i="7"/>
  <c r="B1891" i="7"/>
  <c r="C1894" i="7"/>
  <c r="B2105" i="7"/>
  <c r="J2105" i="7"/>
  <c r="I2107" i="7"/>
  <c r="Q2107" i="7" s="1"/>
  <c r="T2107" i="7"/>
  <c r="I2124" i="7"/>
  <c r="Q2124" i="7" s="1"/>
  <c r="T2124" i="7"/>
  <c r="D2300" i="7"/>
  <c r="L2300" i="7"/>
  <c r="I2317" i="7"/>
  <c r="T2317" i="7"/>
  <c r="M1746" i="7"/>
  <c r="I1755" i="7"/>
  <c r="Q1762" i="7" s="1"/>
  <c r="W1755" i="7"/>
  <c r="I2098" i="7"/>
  <c r="T2098" i="7"/>
  <c r="G2100" i="7"/>
  <c r="G2101" i="7"/>
  <c r="D2102" i="7"/>
  <c r="M2102" i="7"/>
  <c r="C2103" i="7"/>
  <c r="K2103" i="7"/>
  <c r="C2105" i="7"/>
  <c r="K2105" i="7"/>
  <c r="K2106" i="7"/>
  <c r="B2107" i="7"/>
  <c r="J2107" i="7"/>
  <c r="W2107" i="7"/>
  <c r="G2108" i="7"/>
  <c r="D2109" i="7"/>
  <c r="L2109" i="7"/>
  <c r="I2110" i="7"/>
  <c r="Q2110" i="7" s="1"/>
  <c r="F2120" i="7"/>
  <c r="N2120" i="7"/>
  <c r="C2121" i="7"/>
  <c r="K2121" i="7"/>
  <c r="H2122" i="7"/>
  <c r="S2122" i="7"/>
  <c r="E2123" i="7"/>
  <c r="M2123" i="7"/>
  <c r="B2124" i="7"/>
  <c r="J2124" i="7"/>
  <c r="W2124" i="7"/>
  <c r="G2294" i="7"/>
  <c r="D2295" i="7"/>
  <c r="L2295" i="7"/>
  <c r="I2296" i="7"/>
  <c r="F2297" i="7"/>
  <c r="N2297" i="7"/>
  <c r="C2298" i="7"/>
  <c r="K2298" i="7"/>
  <c r="H2299" i="7"/>
  <c r="S2299" i="7"/>
  <c r="E2300" i="7"/>
  <c r="M2300" i="7"/>
  <c r="B2317" i="7"/>
  <c r="J2317" i="7"/>
  <c r="W2317" i="7"/>
  <c r="G2318" i="7"/>
  <c r="D2319" i="7"/>
  <c r="L2319" i="7"/>
  <c r="I2320" i="7"/>
  <c r="F2321" i="7"/>
  <c r="N2321" i="7"/>
  <c r="C2322" i="7"/>
  <c r="K2322" i="7"/>
  <c r="B1746" i="7"/>
  <c r="E1747" i="7"/>
  <c r="M1747" i="7"/>
  <c r="B1755" i="7"/>
  <c r="J1755" i="7"/>
  <c r="J1882" i="7"/>
  <c r="J1885" i="7"/>
  <c r="S1887" i="7"/>
  <c r="G1888" i="7"/>
  <c r="E1890" i="7"/>
  <c r="N1890" i="7"/>
  <c r="E1893" i="7"/>
  <c r="N1893" i="7"/>
  <c r="H2092" i="7"/>
  <c r="I2095" i="7"/>
  <c r="Q2095" i="7" s="1"/>
  <c r="B2098" i="7"/>
  <c r="J2098" i="7"/>
  <c r="W2099" i="7"/>
  <c r="H2100" i="7"/>
  <c r="H2101" i="7"/>
  <c r="S2101" i="7"/>
  <c r="E2102" i="7"/>
  <c r="N2102" i="7"/>
  <c r="D2103" i="7"/>
  <c r="L2103" i="7"/>
  <c r="D2105" i="7"/>
  <c r="L2105" i="7"/>
  <c r="L2106" i="7"/>
  <c r="C2107" i="7"/>
  <c r="K2107" i="7"/>
  <c r="E2109" i="7"/>
  <c r="M2109" i="7"/>
  <c r="G2120" i="7"/>
  <c r="D2121" i="7"/>
  <c r="L2121" i="7"/>
  <c r="I2122" i="7"/>
  <c r="Q2122" i="7" s="1"/>
  <c r="F2123" i="7"/>
  <c r="N2123" i="7"/>
  <c r="C2124" i="7"/>
  <c r="K2124" i="7"/>
  <c r="G2297" i="7"/>
  <c r="D2298" i="7"/>
  <c r="L2298" i="7"/>
  <c r="I2299" i="7"/>
  <c r="F2300" i="7"/>
  <c r="N2300" i="7"/>
  <c r="C2317" i="7"/>
  <c r="K2317" i="7"/>
  <c r="G2321" i="7"/>
  <c r="D2322" i="7"/>
  <c r="L2322" i="7"/>
  <c r="C1746" i="7"/>
  <c r="T1746" i="7"/>
  <c r="F1747" i="7"/>
  <c r="N1747" i="7"/>
  <c r="C1755" i="7"/>
  <c r="K1755" i="7"/>
  <c r="H1763" i="7"/>
  <c r="S1763" i="7"/>
  <c r="D1774" i="7"/>
  <c r="L1774" i="7"/>
  <c r="M2092" i="7"/>
  <c r="C2098" i="7"/>
  <c r="K2098" i="7"/>
  <c r="J2100" i="7"/>
  <c r="I2101" i="7"/>
  <c r="Q2103" i="7" s="1"/>
  <c r="F2102" i="7"/>
  <c r="E2103" i="7"/>
  <c r="M2103" i="7"/>
  <c r="E2105" i="7"/>
  <c r="M2105" i="7"/>
  <c r="C2106" i="7"/>
  <c r="M2106" i="7"/>
  <c r="D2107" i="7"/>
  <c r="L2107" i="7"/>
  <c r="I2108" i="7"/>
  <c r="Q2108" i="7" s="1"/>
  <c r="F2109" i="7"/>
  <c r="N2109" i="7"/>
  <c r="H2120" i="7"/>
  <c r="S2120" i="7"/>
  <c r="E2121" i="7"/>
  <c r="M2121" i="7"/>
  <c r="G2123" i="7"/>
  <c r="D2124" i="7"/>
  <c r="L2124" i="7"/>
  <c r="I2294" i="7"/>
  <c r="F2295" i="7"/>
  <c r="N2295" i="7"/>
  <c r="H2297" i="7"/>
  <c r="S2297" i="7"/>
  <c r="E2298" i="7"/>
  <c r="M2298" i="7"/>
  <c r="G2300" i="7"/>
  <c r="D2317" i="7"/>
  <c r="L2317" i="7"/>
  <c r="I2318" i="7"/>
  <c r="F2319" i="7"/>
  <c r="N2319" i="7"/>
  <c r="H2321" i="7"/>
  <c r="S2321" i="7"/>
  <c r="E2322" i="7"/>
  <c r="M2322" i="7"/>
  <c r="E1746" i="7"/>
  <c r="G1747" i="7"/>
  <c r="D1755" i="7"/>
  <c r="L1755" i="7"/>
  <c r="I1763" i="7"/>
  <c r="Q1769" i="7" s="1"/>
  <c r="T1763" i="7"/>
  <c r="E1774" i="7"/>
  <c r="M1774" i="7"/>
  <c r="K1888" i="7"/>
  <c r="D2098" i="7"/>
  <c r="L2098" i="7"/>
  <c r="L2100" i="7"/>
  <c r="F2103" i="7"/>
  <c r="N2103" i="7"/>
  <c r="F2105" i="7"/>
  <c r="N2105" i="7"/>
  <c r="E2107" i="7"/>
  <c r="M2107" i="7"/>
  <c r="I2120" i="7"/>
  <c r="Q2120" i="7" s="1"/>
  <c r="T2120" i="7"/>
  <c r="F2121" i="7"/>
  <c r="N2121" i="7"/>
  <c r="H2123" i="7"/>
  <c r="S2123" i="7"/>
  <c r="E2124" i="7"/>
  <c r="M2124" i="7"/>
  <c r="I2297" i="7"/>
  <c r="T2297" i="7"/>
  <c r="F2298" i="7"/>
  <c r="N2298" i="7"/>
  <c r="H2300" i="7"/>
  <c r="S2300" i="7"/>
  <c r="E2317" i="7"/>
  <c r="M2317" i="7"/>
  <c r="I2321" i="7"/>
  <c r="T2321" i="7"/>
  <c r="F2322" i="7"/>
  <c r="N2322" i="7"/>
  <c r="G1746" i="7"/>
  <c r="H1747" i="7"/>
  <c r="S1747" i="7"/>
  <c r="E1755" i="7"/>
  <c r="M1755" i="7"/>
  <c r="B1763" i="7"/>
  <c r="J1763" i="7"/>
  <c r="F1774" i="7"/>
  <c r="N1774" i="7"/>
  <c r="F2107" i="7"/>
  <c r="N2107" i="7"/>
  <c r="I2123" i="7"/>
  <c r="Q2123" i="7" s="1"/>
  <c r="T2123" i="7"/>
  <c r="F2124" i="7"/>
  <c r="N2124" i="7"/>
  <c r="I2300" i="7"/>
  <c r="T2300" i="7"/>
  <c r="H1746" i="7"/>
  <c r="I1747" i="7"/>
  <c r="Q1754" i="7" s="1"/>
  <c r="F1755" i="7"/>
  <c r="N1755" i="7"/>
  <c r="C1888" i="7"/>
  <c r="M1888" i="7"/>
  <c r="J1890" i="7"/>
  <c r="J1893" i="7"/>
  <c r="S2092" i="7"/>
  <c r="F2098" i="7"/>
  <c r="C2099" i="7"/>
  <c r="D2100" i="7"/>
  <c r="N2100" i="7"/>
  <c r="J2102" i="7"/>
  <c r="H2103" i="7"/>
  <c r="S2103" i="7"/>
  <c r="H2105" i="7"/>
  <c r="S2105" i="7"/>
  <c r="I2109" i="7"/>
  <c r="Q2109" i="7" s="1"/>
  <c r="C2120" i="7"/>
  <c r="H2121" i="7"/>
  <c r="S2121" i="7"/>
  <c r="B2123" i="7"/>
  <c r="J2123" i="7"/>
  <c r="I2295" i="7"/>
  <c r="C2297" i="7"/>
  <c r="H2298" i="7"/>
  <c r="S2298" i="7"/>
  <c r="B2300" i="7"/>
  <c r="J2300" i="7"/>
  <c r="I2319" i="7"/>
  <c r="C2321" i="7"/>
  <c r="H2322" i="7"/>
  <c r="S2322" i="7"/>
  <c r="J1746" i="7"/>
  <c r="G1755" i="7"/>
  <c r="S1755" i="7"/>
  <c r="I2103" i="7"/>
  <c r="I2105" i="7"/>
  <c r="I2121" i="7"/>
  <c r="I2298" i="7"/>
  <c r="I2322" i="7"/>
  <c r="L1746" i="7"/>
  <c r="H1755" i="7"/>
  <c r="I1774" i="7"/>
  <c r="Q1781" i="7" s="1"/>
  <c r="E1863" i="7"/>
  <c r="M1863" i="7"/>
  <c r="D1869" i="7"/>
  <c r="L1869" i="7"/>
  <c r="I1872" i="7"/>
  <c r="Q1873" i="7" s="1"/>
  <c r="T1872" i="7"/>
  <c r="C1876" i="7"/>
  <c r="N1876" i="7"/>
  <c r="D1877" i="7"/>
  <c r="L1877" i="7"/>
  <c r="I1878" i="7"/>
  <c r="Q1879" i="7" s="1"/>
  <c r="T1878" i="7"/>
  <c r="E1883" i="7"/>
  <c r="M1883" i="7"/>
  <c r="D1886" i="7"/>
  <c r="L1886" i="7"/>
  <c r="I1887" i="7"/>
  <c r="Q1891" i="7" s="1"/>
  <c r="T1887" i="7"/>
  <c r="E1891" i="7"/>
  <c r="M1891" i="7"/>
  <c r="D1894" i="7"/>
  <c r="L1894" i="7"/>
  <c r="I2092" i="7"/>
  <c r="Q2092" i="7" s="1"/>
  <c r="T2092" i="7"/>
  <c r="B2097" i="7"/>
  <c r="J2097" i="7"/>
  <c r="W2097" i="7"/>
  <c r="D2099" i="7"/>
  <c r="L2099" i="7"/>
  <c r="I2100" i="7"/>
  <c r="T2100" i="7"/>
  <c r="B2104" i="7"/>
  <c r="J2104" i="7"/>
  <c r="W2104" i="7"/>
  <c r="J1797" i="7"/>
  <c r="M1824" i="7"/>
  <c r="N1827" i="7"/>
  <c r="K1828" i="7"/>
  <c r="F1829" i="7"/>
  <c r="K1830" i="7"/>
  <c r="C1831" i="7"/>
  <c r="M1831" i="7"/>
  <c r="C1832" i="7"/>
  <c r="K1832" i="7"/>
  <c r="F1853" i="7"/>
  <c r="F1854" i="7"/>
  <c r="I1855" i="7"/>
  <c r="T1855" i="7"/>
  <c r="F1863" i="7"/>
  <c r="N1863" i="7"/>
  <c r="E1876" i="7"/>
  <c r="E1877" i="7"/>
  <c r="M1877" i="7"/>
  <c r="B1878" i="7"/>
  <c r="J1878" i="7"/>
  <c r="W1878" i="7"/>
  <c r="D1881" i="7"/>
  <c r="L1881" i="7"/>
  <c r="I1882" i="7"/>
  <c r="Q1882" i="7" s="1"/>
  <c r="F1883" i="7"/>
  <c r="N1883" i="7"/>
  <c r="C1884" i="7"/>
  <c r="K1884" i="7"/>
  <c r="E1886" i="7"/>
  <c r="M1886" i="7"/>
  <c r="B1887" i="7"/>
  <c r="J1887" i="7"/>
  <c r="W1887" i="7"/>
  <c r="D1889" i="7"/>
  <c r="L1889" i="7"/>
  <c r="I1890" i="7"/>
  <c r="F1891" i="7"/>
  <c r="N1891" i="7"/>
  <c r="C1892" i="7"/>
  <c r="K1892" i="7"/>
  <c r="E1894" i="7"/>
  <c r="M1894" i="7"/>
  <c r="B2092" i="7"/>
  <c r="J2092" i="7"/>
  <c r="W2092" i="7"/>
  <c r="D2094" i="7"/>
  <c r="L2094" i="7"/>
  <c r="C2097" i="7"/>
  <c r="K2097" i="7"/>
  <c r="E2099" i="7"/>
  <c r="M2099" i="7"/>
  <c r="C1770" i="7"/>
  <c r="N1828" i="7"/>
  <c r="G1829" i="7"/>
  <c r="M1830" i="7"/>
  <c r="D1831" i="7"/>
  <c r="N1831" i="7"/>
  <c r="D1832" i="7"/>
  <c r="L1832" i="7"/>
  <c r="I1851" i="7"/>
  <c r="Q1852" i="7" s="1"/>
  <c r="N1853" i="7"/>
  <c r="G1854" i="7"/>
  <c r="B1855" i="7"/>
  <c r="J1855" i="7"/>
  <c r="G1856" i="7"/>
  <c r="D1857" i="7"/>
  <c r="L1857" i="7"/>
  <c r="I1858" i="7"/>
  <c r="Q1858" i="7" s="1"/>
  <c r="F1859" i="7"/>
  <c r="N1859" i="7"/>
  <c r="H1861" i="7"/>
  <c r="W1861" i="7"/>
  <c r="G1863" i="7"/>
  <c r="D1864" i="7"/>
  <c r="L1864" i="7"/>
  <c r="I1867" i="7"/>
  <c r="Q1867" i="7" s="1"/>
  <c r="F1869" i="7"/>
  <c r="N1869" i="7"/>
  <c r="C1872" i="7"/>
  <c r="K1872" i="7"/>
  <c r="H1874" i="7"/>
  <c r="S1874" i="7"/>
  <c r="F1876" i="7"/>
  <c r="S1876" i="7"/>
  <c r="F1877" i="7"/>
  <c r="N1877" i="7"/>
  <c r="C1878" i="7"/>
  <c r="K1878" i="7"/>
  <c r="H1880" i="7"/>
  <c r="S1880" i="7"/>
  <c r="E1881" i="7"/>
  <c r="M1881" i="7"/>
  <c r="G1883" i="7"/>
  <c r="D1884" i="7"/>
  <c r="L1884" i="7"/>
  <c r="I1885" i="7"/>
  <c r="Q1885" i="7" s="1"/>
  <c r="F1886" i="7"/>
  <c r="N1886" i="7"/>
  <c r="C1887" i="7"/>
  <c r="K1887" i="7"/>
  <c r="H1888" i="7"/>
  <c r="S1888" i="7"/>
  <c r="E1889" i="7"/>
  <c r="M1889" i="7"/>
  <c r="G1891" i="7"/>
  <c r="D1892" i="7"/>
  <c r="L1892" i="7"/>
  <c r="I1893" i="7"/>
  <c r="F1894" i="7"/>
  <c r="N1894" i="7"/>
  <c r="C2092" i="7"/>
  <c r="K2092" i="7"/>
  <c r="H2093" i="7"/>
  <c r="S2093" i="7"/>
  <c r="E2094" i="7"/>
  <c r="M2094" i="7"/>
  <c r="G2096" i="7"/>
  <c r="D2097" i="7"/>
  <c r="L2097" i="7"/>
  <c r="F2099" i="7"/>
  <c r="N2099" i="7"/>
  <c r="C2100" i="7"/>
  <c r="D2104" i="7"/>
  <c r="L2104" i="7"/>
  <c r="F1797" i="7"/>
  <c r="G1797" i="7"/>
  <c r="D1824" i="7"/>
  <c r="F1827" i="7"/>
  <c r="D1766" i="7"/>
  <c r="S1770" i="7"/>
  <c r="F1766" i="7"/>
  <c r="N1830" i="7"/>
  <c r="E1831" i="7"/>
  <c r="K1854" i="7"/>
  <c r="C1855" i="7"/>
  <c r="K1855" i="7"/>
  <c r="J1861" i="7"/>
  <c r="H1863" i="7"/>
  <c r="S1863" i="7"/>
  <c r="E1864" i="7"/>
  <c r="M1864" i="7"/>
  <c r="D1872" i="7"/>
  <c r="I1874" i="7"/>
  <c r="Q1875" i="7" s="1"/>
  <c r="G1876" i="7"/>
  <c r="W1876" i="7"/>
  <c r="G1877" i="7"/>
  <c r="D1878" i="7"/>
  <c r="I1880" i="7"/>
  <c r="Q1881" i="7" s="1"/>
  <c r="F1881" i="7"/>
  <c r="N1881" i="7"/>
  <c r="H1883" i="7"/>
  <c r="S1883" i="7"/>
  <c r="E1884" i="7"/>
  <c r="M1884" i="7"/>
  <c r="G1886" i="7"/>
  <c r="D1887" i="7"/>
  <c r="I1888" i="7"/>
  <c r="F1889" i="7"/>
  <c r="N1889" i="7"/>
  <c r="H1891" i="7"/>
  <c r="S1891" i="7"/>
  <c r="E1892" i="7"/>
  <c r="M1892" i="7"/>
  <c r="G1894" i="7"/>
  <c r="D2092" i="7"/>
  <c r="I2093" i="7"/>
  <c r="Q2093" i="7" s="1"/>
  <c r="F2094" i="7"/>
  <c r="N2094" i="7"/>
  <c r="E2097" i="7"/>
  <c r="M2097" i="7"/>
  <c r="G2099" i="7"/>
  <c r="S1797" i="7"/>
  <c r="E1832" i="7"/>
  <c r="M1832" i="7"/>
  <c r="E1731" i="7"/>
  <c r="E1739" i="7"/>
  <c r="K1766" i="7"/>
  <c r="E1795" i="7"/>
  <c r="W1797" i="7"/>
  <c r="J1829" i="7"/>
  <c r="C1830" i="7"/>
  <c r="F1831" i="7"/>
  <c r="S1831" i="7"/>
  <c r="F1832" i="7"/>
  <c r="N1832" i="7"/>
  <c r="L1854" i="7"/>
  <c r="D1855" i="7"/>
  <c r="L1855" i="7"/>
  <c r="I1856" i="7"/>
  <c r="Q1856" i="7" s="1"/>
  <c r="T1856" i="7"/>
  <c r="H1859" i="7"/>
  <c r="S1859" i="7"/>
  <c r="I1863" i="7"/>
  <c r="Q1863" i="7" s="1"/>
  <c r="T1863" i="7"/>
  <c r="I1883" i="7"/>
  <c r="Q1883" i="7" s="1"/>
  <c r="T1883" i="7"/>
  <c r="I1891" i="7"/>
  <c r="T1891" i="7"/>
  <c r="I2096" i="7"/>
  <c r="Q2096" i="7" s="1"/>
  <c r="F2097" i="7"/>
  <c r="N2097" i="7"/>
  <c r="H2099" i="7"/>
  <c r="S2099" i="7"/>
  <c r="M1854" i="7"/>
  <c r="I1859" i="7"/>
  <c r="Q1859" i="7" s="1"/>
  <c r="T1859" i="7"/>
  <c r="I1869" i="7"/>
  <c r="Q1871" i="7" s="1"/>
  <c r="I1877" i="7"/>
  <c r="Q1877" i="7" s="1"/>
  <c r="T1877" i="7"/>
  <c r="I1886" i="7"/>
  <c r="Q1886" i="7" s="1"/>
  <c r="T1886" i="7"/>
  <c r="I1894" i="7"/>
  <c r="T1894" i="7"/>
  <c r="I2099" i="7"/>
  <c r="Q2100" i="7" s="1"/>
  <c r="I2106" i="7"/>
  <c r="Q2106" i="7" s="1"/>
  <c r="T2106" i="7"/>
  <c r="G1731" i="7"/>
  <c r="N1790" i="7"/>
  <c r="E1797" i="7"/>
  <c r="N1829" i="7"/>
  <c r="F1830" i="7"/>
  <c r="J1831" i="7"/>
  <c r="H1832" i="7"/>
  <c r="S1832" i="7"/>
  <c r="C1854" i="7"/>
  <c r="N1854" i="7"/>
  <c r="F1855" i="7"/>
  <c r="N1855" i="7"/>
  <c r="B1859" i="7"/>
  <c r="J1859" i="7"/>
  <c r="W1859" i="7"/>
  <c r="K1876" i="7"/>
  <c r="B1877" i="7"/>
  <c r="J1877" i="7"/>
  <c r="I1881" i="7"/>
  <c r="C1883" i="7"/>
  <c r="K1883" i="7"/>
  <c r="H1884" i="7"/>
  <c r="S1884" i="7"/>
  <c r="B1886" i="7"/>
  <c r="J1886" i="7"/>
  <c r="I1889" i="7"/>
  <c r="C1891" i="7"/>
  <c r="K1891" i="7"/>
  <c r="H1892" i="7"/>
  <c r="S1892" i="7"/>
  <c r="B1894" i="7"/>
  <c r="J1894" i="7"/>
  <c r="I2094" i="7"/>
  <c r="Q2094" i="7" s="1"/>
  <c r="H2097" i="7"/>
  <c r="S2097" i="7"/>
  <c r="I2102" i="7"/>
  <c r="H2104" i="7"/>
  <c r="S2104" i="7"/>
  <c r="B2106" i="7"/>
  <c r="J2106" i="7"/>
  <c r="K1831" i="7"/>
  <c r="I1832" i="7"/>
  <c r="Q1837" i="7" s="1"/>
  <c r="D1856" i="7"/>
  <c r="I1857" i="7"/>
  <c r="Q1857" i="7" s="1"/>
  <c r="C1859" i="7"/>
  <c r="D1863" i="7"/>
  <c r="I1864" i="7"/>
  <c r="Q1865" i="7" s="1"/>
  <c r="D1883" i="7"/>
  <c r="I1884" i="7"/>
  <c r="Q1884" i="7" s="1"/>
  <c r="D1891" i="7"/>
  <c r="I1892" i="7"/>
  <c r="I2097" i="7"/>
  <c r="Q2098" i="7" s="1"/>
  <c r="I2104" i="7"/>
  <c r="Q2105" i="7" s="1"/>
  <c r="H1780" i="7"/>
  <c r="L1780" i="7"/>
  <c r="B1780" i="7"/>
  <c r="S1780" i="7"/>
  <c r="D1780" i="7"/>
  <c r="E1780" i="7"/>
  <c r="G1780" i="7"/>
  <c r="B1770" i="7"/>
  <c r="E1770" i="7"/>
  <c r="L1770" i="7"/>
  <c r="M1770" i="7"/>
  <c r="B1766" i="7"/>
  <c r="M1766" i="7"/>
  <c r="C1766" i="7"/>
  <c r="S1766" i="7"/>
  <c r="G1766" i="7"/>
  <c r="M1765" i="7"/>
  <c r="F1765" i="7"/>
  <c r="S1765" i="7"/>
  <c r="D1746" i="7"/>
  <c r="K1746" i="7"/>
  <c r="F1746" i="7"/>
  <c r="N1746" i="7"/>
  <c r="I1746" i="7"/>
  <c r="J1739" i="7"/>
  <c r="K1765" i="7"/>
  <c r="K1770" i="7"/>
  <c r="G1781" i="7"/>
  <c r="E1821" i="7"/>
  <c r="N1821" i="7"/>
  <c r="H1823" i="7"/>
  <c r="H1824" i="7"/>
  <c r="J1781" i="7"/>
  <c r="F1821" i="7"/>
  <c r="J1824" i="7"/>
  <c r="G1821" i="7"/>
  <c r="S1821" i="7"/>
  <c r="K1823" i="7"/>
  <c r="B1824" i="7"/>
  <c r="K1824" i="7"/>
  <c r="K1739" i="7"/>
  <c r="B1739" i="7"/>
  <c r="M1739" i="7"/>
  <c r="C1765" i="7"/>
  <c r="N1765" i="7"/>
  <c r="L1781" i="7"/>
  <c r="K1731" i="7"/>
  <c r="C1739" i="7"/>
  <c r="N1739" i="7"/>
  <c r="E1765" i="7"/>
  <c r="E1766" i="7"/>
  <c r="N1766" i="7"/>
  <c r="D1770" i="7"/>
  <c r="M1781" i="7"/>
  <c r="F1790" i="7"/>
  <c r="H1797" i="7"/>
  <c r="H1821" i="7"/>
  <c r="J1822" i="7"/>
  <c r="B1823" i="7"/>
  <c r="M1823" i="7"/>
  <c r="C1824" i="7"/>
  <c r="L1824" i="7"/>
  <c r="N1731" i="7"/>
  <c r="F1739" i="7"/>
  <c r="S1739" i="7"/>
  <c r="G1765" i="7"/>
  <c r="G1770" i="7"/>
  <c r="W1770" i="7"/>
  <c r="B1781" i="7"/>
  <c r="K1797" i="7"/>
  <c r="B1821" i="7"/>
  <c r="K1821" i="7"/>
  <c r="M1822" i="7"/>
  <c r="E1823" i="7"/>
  <c r="E1824" i="7"/>
  <c r="N1824" i="7"/>
  <c r="C1731" i="7"/>
  <c r="G1739" i="7"/>
  <c r="W1739" i="7"/>
  <c r="H1765" i="7"/>
  <c r="H1766" i="7"/>
  <c r="H1770" i="7"/>
  <c r="D1781" i="7"/>
  <c r="K1795" i="7"/>
  <c r="B1797" i="7"/>
  <c r="M1797" i="7"/>
  <c r="C1821" i="7"/>
  <c r="L1821" i="7"/>
  <c r="B1822" i="7"/>
  <c r="F1823" i="7"/>
  <c r="S1823" i="7"/>
  <c r="F1824" i="7"/>
  <c r="J1821" i="7"/>
  <c r="H1739" i="7"/>
  <c r="J1765" i="7"/>
  <c r="J1766" i="7"/>
  <c r="J1770" i="7"/>
  <c r="M1780" i="7"/>
  <c r="E1781" i="7"/>
  <c r="M1795" i="7"/>
  <c r="C1797" i="7"/>
  <c r="N1797" i="7"/>
  <c r="D1821" i="7"/>
  <c r="M1821" i="7"/>
  <c r="C1822" i="7"/>
  <c r="S1822" i="7"/>
  <c r="G1823" i="7"/>
  <c r="G1824" i="7"/>
  <c r="S1824" i="7"/>
  <c r="I1782" i="7"/>
  <c r="Q1788" i="7" s="1"/>
  <c r="T1782" i="7"/>
  <c r="I1852" i="7"/>
  <c r="T1852" i="7"/>
  <c r="I1860" i="7"/>
  <c r="Q1860" i="7" s="1"/>
  <c r="T1860" i="7"/>
  <c r="I1876" i="7"/>
  <c r="Q1876" i="7" s="1"/>
  <c r="T1876" i="7"/>
  <c r="D1739" i="7"/>
  <c r="L1739" i="7"/>
  <c r="I1765" i="7"/>
  <c r="T1765" i="7"/>
  <c r="B1782" i="7"/>
  <c r="J1782" i="7"/>
  <c r="W1782" i="7"/>
  <c r="G1790" i="7"/>
  <c r="D1795" i="7"/>
  <c r="L1795" i="7"/>
  <c r="I1797" i="7"/>
  <c r="T1797" i="7"/>
  <c r="B1826" i="7"/>
  <c r="J1826" i="7"/>
  <c r="W1826" i="7"/>
  <c r="G1827" i="7"/>
  <c r="D1828" i="7"/>
  <c r="L1828" i="7"/>
  <c r="I1829" i="7"/>
  <c r="T1829" i="7"/>
  <c r="B1852" i="7"/>
  <c r="J1852" i="7"/>
  <c r="G1853" i="7"/>
  <c r="B1860" i="7"/>
  <c r="J1860" i="7"/>
  <c r="W1860" i="7"/>
  <c r="I1780" i="7"/>
  <c r="T1780" i="7"/>
  <c r="F1781" i="7"/>
  <c r="N1781" i="7"/>
  <c r="C1782" i="7"/>
  <c r="K1782" i="7"/>
  <c r="H1790" i="7"/>
  <c r="S1790" i="7"/>
  <c r="D1822" i="7"/>
  <c r="L1822" i="7"/>
  <c r="I1823" i="7"/>
  <c r="T1823" i="7"/>
  <c r="C1826" i="7"/>
  <c r="K1826" i="7"/>
  <c r="H1827" i="7"/>
  <c r="S1827" i="7"/>
  <c r="E1828" i="7"/>
  <c r="M1828" i="7"/>
  <c r="C1852" i="7"/>
  <c r="K1852" i="7"/>
  <c r="H1853" i="7"/>
  <c r="S1853" i="7"/>
  <c r="C1860" i="7"/>
  <c r="K1860" i="7"/>
  <c r="D1782" i="7"/>
  <c r="L1782" i="7"/>
  <c r="I1790" i="7"/>
  <c r="T1790" i="7"/>
  <c r="D1826" i="7"/>
  <c r="L1826" i="7"/>
  <c r="I1827" i="7"/>
  <c r="T1827" i="7"/>
  <c r="D1852" i="7"/>
  <c r="L1852" i="7"/>
  <c r="I1853" i="7"/>
  <c r="Q1853" i="7" s="1"/>
  <c r="T1853" i="7"/>
  <c r="D1860" i="7"/>
  <c r="L1860" i="7"/>
  <c r="I1861" i="7"/>
  <c r="Q1862" i="7" s="1"/>
  <c r="D1876" i="7"/>
  <c r="I1826" i="7"/>
  <c r="Q1831" i="7" s="1"/>
  <c r="T1826" i="7"/>
  <c r="B1723" i="7"/>
  <c r="J1723" i="7"/>
  <c r="W1723" i="7"/>
  <c r="C1723" i="7"/>
  <c r="K1723" i="7"/>
  <c r="D1723" i="7"/>
  <c r="L1723" i="7"/>
  <c r="I1731" i="7"/>
  <c r="Q1738" i="7" s="1"/>
  <c r="T1731" i="7"/>
  <c r="E1723" i="7"/>
  <c r="M1723" i="7"/>
  <c r="B1731" i="7"/>
  <c r="J1731" i="7"/>
  <c r="W1731" i="7"/>
  <c r="D1765" i="7"/>
  <c r="I1766" i="7"/>
  <c r="F1770" i="7"/>
  <c r="N1770" i="7"/>
  <c r="C1780" i="7"/>
  <c r="K1780" i="7"/>
  <c r="H1781" i="7"/>
  <c r="S1781" i="7"/>
  <c r="E1782" i="7"/>
  <c r="M1782" i="7"/>
  <c r="B1790" i="7"/>
  <c r="J1790" i="7"/>
  <c r="G1795" i="7"/>
  <c r="D1797" i="7"/>
  <c r="I1821" i="7"/>
  <c r="F1822" i="7"/>
  <c r="N1822" i="7"/>
  <c r="E1826" i="7"/>
  <c r="M1826" i="7"/>
  <c r="B1827" i="7"/>
  <c r="J1827" i="7"/>
  <c r="G1828" i="7"/>
  <c r="D1829" i="7"/>
  <c r="L1829" i="7"/>
  <c r="I1830" i="7"/>
  <c r="T1830" i="7"/>
  <c r="E1852" i="7"/>
  <c r="M1852" i="7"/>
  <c r="B1853" i="7"/>
  <c r="J1853" i="7"/>
  <c r="W1853" i="7"/>
  <c r="E1860" i="7"/>
  <c r="M1860" i="7"/>
  <c r="I1781" i="7"/>
  <c r="T1781" i="7"/>
  <c r="F1782" i="7"/>
  <c r="N1782" i="7"/>
  <c r="C1790" i="7"/>
  <c r="K1790" i="7"/>
  <c r="D1823" i="7"/>
  <c r="I1824" i="7"/>
  <c r="F1826" i="7"/>
  <c r="N1826" i="7"/>
  <c r="C1827" i="7"/>
  <c r="K1827" i="7"/>
  <c r="H1828" i="7"/>
  <c r="S1828" i="7"/>
  <c r="E1829" i="7"/>
  <c r="B1830" i="7"/>
  <c r="J1830" i="7"/>
  <c r="G1831" i="7"/>
  <c r="F1852" i="7"/>
  <c r="N1852" i="7"/>
  <c r="C1853" i="7"/>
  <c r="K1853" i="7"/>
  <c r="H1854" i="7"/>
  <c r="S1854" i="7"/>
  <c r="F1860" i="7"/>
  <c r="N1860" i="7"/>
  <c r="D1731" i="7"/>
  <c r="I1739" i="7"/>
  <c r="G1782" i="7"/>
  <c r="D1790" i="7"/>
  <c r="L1790" i="7"/>
  <c r="I1795" i="7"/>
  <c r="G1826" i="7"/>
  <c r="D1827" i="7"/>
  <c r="L1827" i="7"/>
  <c r="I1828" i="7"/>
  <c r="G1852" i="7"/>
  <c r="D1853" i="7"/>
  <c r="L1853" i="7"/>
  <c r="I1854" i="7"/>
  <c r="Q1855" i="7" s="1"/>
  <c r="T1854" i="7"/>
  <c r="G1860" i="7"/>
  <c r="I1723" i="7"/>
  <c r="Q1730" i="7" s="1"/>
  <c r="T1723" i="7"/>
  <c r="F1723" i="7"/>
  <c r="N1723" i="7"/>
  <c r="G1723" i="7"/>
  <c r="H1723" i="7"/>
  <c r="I1770" i="7"/>
  <c r="Q1773" i="7" s="1"/>
  <c r="F1780" i="7"/>
  <c r="C1781" i="7"/>
  <c r="H1782" i="7"/>
  <c r="E1790" i="7"/>
  <c r="I1822" i="7"/>
  <c r="H1826" i="7"/>
  <c r="E1827" i="7"/>
  <c r="D1830" i="7"/>
  <c r="I1831" i="7"/>
  <c r="H1852" i="7"/>
  <c r="E1853" i="7"/>
  <c r="B1854" i="7"/>
  <c r="J1854" i="7"/>
  <c r="H1860" i="7"/>
  <c r="Q666" i="6"/>
  <c r="O666" i="6"/>
  <c r="K666" i="6"/>
  <c r="J666" i="6"/>
  <c r="I666" i="6"/>
  <c r="H666" i="6"/>
  <c r="G666" i="6"/>
  <c r="F666" i="6"/>
  <c r="E666" i="6"/>
  <c r="D666" i="6"/>
  <c r="C666" i="6"/>
  <c r="B666" i="6"/>
  <c r="Q665" i="6"/>
  <c r="O665" i="6"/>
  <c r="K665" i="6"/>
  <c r="J665" i="6"/>
  <c r="I665" i="6"/>
  <c r="H665" i="6"/>
  <c r="G665" i="6"/>
  <c r="F665" i="6"/>
  <c r="E665" i="6"/>
  <c r="D665" i="6"/>
  <c r="C665" i="6"/>
  <c r="B665" i="6"/>
  <c r="Q664" i="6"/>
  <c r="O664" i="6"/>
  <c r="K664" i="6"/>
  <c r="J664" i="6"/>
  <c r="I664" i="6"/>
  <c r="H664" i="6"/>
  <c r="G664" i="6"/>
  <c r="F664" i="6"/>
  <c r="E664" i="6"/>
  <c r="D664" i="6"/>
  <c r="C664" i="6"/>
  <c r="B664" i="6"/>
  <c r="Q663" i="6"/>
  <c r="O663" i="6"/>
  <c r="K663" i="6"/>
  <c r="J663" i="6"/>
  <c r="I663" i="6"/>
  <c r="H663" i="6"/>
  <c r="G663" i="6"/>
  <c r="F663" i="6"/>
  <c r="E663" i="6"/>
  <c r="D663" i="6"/>
  <c r="C663" i="6"/>
  <c r="B663" i="6"/>
  <c r="Q662" i="6"/>
  <c r="O662" i="6"/>
  <c r="K662" i="6"/>
  <c r="J662" i="6"/>
  <c r="I662" i="6"/>
  <c r="H662" i="6"/>
  <c r="G662" i="6"/>
  <c r="F662" i="6"/>
  <c r="E662" i="6"/>
  <c r="D662" i="6"/>
  <c r="C662" i="6"/>
  <c r="B662" i="6"/>
  <c r="Q661" i="6"/>
  <c r="O661" i="6"/>
  <c r="K661" i="6"/>
  <c r="J661" i="6"/>
  <c r="I661" i="6"/>
  <c r="H661" i="6"/>
  <c r="G661" i="6"/>
  <c r="F661" i="6"/>
  <c r="E661" i="6"/>
  <c r="D661" i="6"/>
  <c r="C661" i="6"/>
  <c r="B661" i="6"/>
  <c r="Q660" i="6"/>
  <c r="O660" i="6"/>
  <c r="K660" i="6"/>
  <c r="J660" i="6"/>
  <c r="I660" i="6"/>
  <c r="H660" i="6"/>
  <c r="G660" i="6"/>
  <c r="F660" i="6"/>
  <c r="E660" i="6"/>
  <c r="D660" i="6"/>
  <c r="C660" i="6"/>
  <c r="B660" i="6"/>
  <c r="Q659" i="6"/>
  <c r="O659" i="6"/>
  <c r="K659" i="6"/>
  <c r="J659" i="6"/>
  <c r="I659" i="6"/>
  <c r="H659" i="6"/>
  <c r="G659" i="6"/>
  <c r="F659" i="6"/>
  <c r="E659" i="6"/>
  <c r="D659" i="6"/>
  <c r="C659" i="6"/>
  <c r="B659" i="6"/>
  <c r="Q658" i="6"/>
  <c r="O658" i="6"/>
  <c r="K658" i="6"/>
  <c r="J658" i="6"/>
  <c r="I658" i="6"/>
  <c r="H658" i="6"/>
  <c r="G658" i="6"/>
  <c r="F658" i="6"/>
  <c r="E658" i="6"/>
  <c r="D658" i="6"/>
  <c r="C658" i="6"/>
  <c r="B658" i="6"/>
  <c r="Q657" i="6"/>
  <c r="O657" i="6"/>
  <c r="K657" i="6"/>
  <c r="J657" i="6"/>
  <c r="I657" i="6"/>
  <c r="H657" i="6"/>
  <c r="G657" i="6"/>
  <c r="F657" i="6"/>
  <c r="E657" i="6"/>
  <c r="D657" i="6"/>
  <c r="C657" i="6"/>
  <c r="B657" i="6"/>
  <c r="Q656" i="6"/>
  <c r="O656" i="6"/>
  <c r="K656" i="6"/>
  <c r="J656" i="6"/>
  <c r="I656" i="6"/>
  <c r="H656" i="6"/>
  <c r="G656" i="6"/>
  <c r="F656" i="6"/>
  <c r="E656" i="6"/>
  <c r="D656" i="6"/>
  <c r="C656" i="6"/>
  <c r="B656" i="6"/>
  <c r="Q655" i="6"/>
  <c r="O655" i="6"/>
  <c r="K655" i="6"/>
  <c r="J655" i="6"/>
  <c r="I655" i="6"/>
  <c r="H655" i="6"/>
  <c r="G655" i="6"/>
  <c r="F655" i="6"/>
  <c r="E655" i="6"/>
  <c r="D655" i="6"/>
  <c r="C655" i="6"/>
  <c r="B655" i="6"/>
  <c r="Q654" i="6"/>
  <c r="O654" i="6"/>
  <c r="K654" i="6"/>
  <c r="J654" i="6"/>
  <c r="I654" i="6"/>
  <c r="H654" i="6"/>
  <c r="G654" i="6"/>
  <c r="F654" i="6"/>
  <c r="E654" i="6"/>
  <c r="D654" i="6"/>
  <c r="C654" i="6"/>
  <c r="B654" i="6"/>
  <c r="Q653" i="6"/>
  <c r="O653" i="6"/>
  <c r="K653" i="6"/>
  <c r="J653" i="6"/>
  <c r="I653" i="6"/>
  <c r="H653" i="6"/>
  <c r="G653" i="6"/>
  <c r="F653" i="6"/>
  <c r="E653" i="6"/>
  <c r="D653" i="6"/>
  <c r="C653" i="6"/>
  <c r="B653" i="6"/>
  <c r="Q652" i="6"/>
  <c r="O652" i="6"/>
  <c r="K652" i="6"/>
  <c r="J652" i="6"/>
  <c r="I652" i="6"/>
  <c r="H652" i="6"/>
  <c r="G652" i="6"/>
  <c r="F652" i="6"/>
  <c r="E652" i="6"/>
  <c r="D652" i="6"/>
  <c r="C652" i="6"/>
  <c r="B652" i="6"/>
  <c r="Q651" i="6"/>
  <c r="O651" i="6"/>
  <c r="K651" i="6"/>
  <c r="J651" i="6"/>
  <c r="I651" i="6"/>
  <c r="H651" i="6"/>
  <c r="G651" i="6"/>
  <c r="F651" i="6"/>
  <c r="E651" i="6"/>
  <c r="D651" i="6"/>
  <c r="C651" i="6"/>
  <c r="B651" i="6"/>
  <c r="Q650" i="6"/>
  <c r="O650" i="6"/>
  <c r="K650" i="6"/>
  <c r="J650" i="6"/>
  <c r="I650" i="6"/>
  <c r="H650" i="6"/>
  <c r="G650" i="6"/>
  <c r="F650" i="6"/>
  <c r="E650" i="6"/>
  <c r="D650" i="6"/>
  <c r="C650" i="6"/>
  <c r="B650" i="6"/>
  <c r="Q649" i="6"/>
  <c r="O649" i="6"/>
  <c r="K649" i="6"/>
  <c r="J649" i="6"/>
  <c r="I649" i="6"/>
  <c r="H649" i="6"/>
  <c r="G649" i="6"/>
  <c r="F649" i="6"/>
  <c r="E649" i="6"/>
  <c r="D649" i="6"/>
  <c r="C649" i="6"/>
  <c r="B649" i="6"/>
  <c r="Q648" i="6"/>
  <c r="O648" i="6"/>
  <c r="K648" i="6"/>
  <c r="J648" i="6"/>
  <c r="I648" i="6"/>
  <c r="H648" i="6"/>
  <c r="G648" i="6"/>
  <c r="F648" i="6"/>
  <c r="E648" i="6"/>
  <c r="D648" i="6"/>
  <c r="C648" i="6"/>
  <c r="B648" i="6"/>
  <c r="Q647" i="6"/>
  <c r="O647" i="6"/>
  <c r="K647" i="6"/>
  <c r="J647" i="6"/>
  <c r="I647" i="6"/>
  <c r="H647" i="6"/>
  <c r="G647" i="6"/>
  <c r="F647" i="6"/>
  <c r="E647" i="6"/>
  <c r="D647" i="6"/>
  <c r="C647" i="6"/>
  <c r="B647" i="6"/>
  <c r="Q646" i="6"/>
  <c r="O646" i="6"/>
  <c r="K646" i="6"/>
  <c r="J646" i="6"/>
  <c r="I646" i="6"/>
  <c r="H646" i="6"/>
  <c r="G646" i="6"/>
  <c r="F646" i="6"/>
  <c r="E646" i="6"/>
  <c r="D646" i="6"/>
  <c r="C646" i="6"/>
  <c r="B646" i="6"/>
  <c r="Q645" i="6"/>
  <c r="O645" i="6"/>
  <c r="K645" i="6"/>
  <c r="J645" i="6"/>
  <c r="I645" i="6"/>
  <c r="H645" i="6"/>
  <c r="G645" i="6"/>
  <c r="F645" i="6"/>
  <c r="E645" i="6"/>
  <c r="D645" i="6"/>
  <c r="C645" i="6"/>
  <c r="B645" i="6"/>
  <c r="Q644" i="6"/>
  <c r="O644" i="6"/>
  <c r="K644" i="6"/>
  <c r="J644" i="6"/>
  <c r="I644" i="6"/>
  <c r="H644" i="6"/>
  <c r="G644" i="6"/>
  <c r="F644" i="6"/>
  <c r="E644" i="6"/>
  <c r="D644" i="6"/>
  <c r="C644" i="6"/>
  <c r="B644" i="6"/>
  <c r="Q643" i="6"/>
  <c r="O643" i="6"/>
  <c r="K643" i="6"/>
  <c r="J643" i="6"/>
  <c r="I643" i="6"/>
  <c r="H643" i="6"/>
  <c r="G643" i="6"/>
  <c r="F643" i="6"/>
  <c r="E643" i="6"/>
  <c r="D643" i="6"/>
  <c r="C643" i="6"/>
  <c r="B643" i="6"/>
  <c r="Q642" i="6"/>
  <c r="O642" i="6"/>
  <c r="K642" i="6"/>
  <c r="J642" i="6"/>
  <c r="I642" i="6"/>
  <c r="H642" i="6"/>
  <c r="G642" i="6"/>
  <c r="F642" i="6"/>
  <c r="E642" i="6"/>
  <c r="D642" i="6"/>
  <c r="C642" i="6"/>
  <c r="B642" i="6"/>
  <c r="Q641" i="6"/>
  <c r="O641" i="6"/>
  <c r="K641" i="6"/>
  <c r="J641" i="6"/>
  <c r="I641" i="6"/>
  <c r="H641" i="6"/>
  <c r="G641" i="6"/>
  <c r="F641" i="6"/>
  <c r="E641" i="6"/>
  <c r="D641" i="6"/>
  <c r="C641" i="6"/>
  <c r="B641" i="6"/>
  <c r="Q640" i="6"/>
  <c r="O640" i="6"/>
  <c r="K640" i="6"/>
  <c r="J640" i="6"/>
  <c r="I640" i="6"/>
  <c r="H640" i="6"/>
  <c r="G640" i="6"/>
  <c r="F640" i="6"/>
  <c r="E640" i="6"/>
  <c r="D640" i="6"/>
  <c r="C640" i="6"/>
  <c r="B640" i="6"/>
  <c r="Q639" i="6"/>
  <c r="O639" i="6"/>
  <c r="K639" i="6"/>
  <c r="J639" i="6"/>
  <c r="I639" i="6"/>
  <c r="H639" i="6"/>
  <c r="G639" i="6"/>
  <c r="F639" i="6"/>
  <c r="E639" i="6"/>
  <c r="D639" i="6"/>
  <c r="C639" i="6"/>
  <c r="B639" i="6"/>
  <c r="AB686" i="1"/>
  <c r="AA686" i="1"/>
  <c r="Z686" i="1"/>
  <c r="AB685" i="1"/>
  <c r="AA685" i="1"/>
  <c r="Z685" i="1"/>
  <c r="AB684" i="1"/>
  <c r="AA684" i="1"/>
  <c r="Z684" i="1"/>
  <c r="AB683" i="1"/>
  <c r="AA683" i="1"/>
  <c r="Z683" i="1"/>
  <c r="AB682" i="1"/>
  <c r="AA682" i="1"/>
  <c r="Z682" i="1"/>
  <c r="AB681" i="1"/>
  <c r="AA681" i="1"/>
  <c r="Z681" i="1"/>
  <c r="AB680" i="1"/>
  <c r="AA680" i="1"/>
  <c r="Z680" i="1"/>
  <c r="AB679" i="1"/>
  <c r="AA679" i="1"/>
  <c r="Z679" i="1"/>
  <c r="AB678" i="1"/>
  <c r="AA678" i="1"/>
  <c r="Z678" i="1"/>
  <c r="AB677" i="1"/>
  <c r="AA677" i="1"/>
  <c r="Z677" i="1"/>
  <c r="AB676" i="1"/>
  <c r="AA676" i="1"/>
  <c r="Z676" i="1"/>
  <c r="AB675" i="1"/>
  <c r="AA675" i="1"/>
  <c r="Z675" i="1"/>
  <c r="AB674" i="1"/>
  <c r="AA674" i="1"/>
  <c r="Z674" i="1"/>
  <c r="AB673" i="1"/>
  <c r="AA673" i="1"/>
  <c r="Z673" i="1"/>
  <c r="AB672" i="1"/>
  <c r="AA672" i="1"/>
  <c r="Z672" i="1"/>
  <c r="AB671" i="1"/>
  <c r="AA671" i="1"/>
  <c r="Z671" i="1"/>
  <c r="AB670" i="1"/>
  <c r="AA670" i="1"/>
  <c r="Z670" i="1"/>
  <c r="AB669" i="1"/>
  <c r="AA669" i="1"/>
  <c r="Z669" i="1"/>
  <c r="AB668" i="1"/>
  <c r="AA668" i="1"/>
  <c r="Z668" i="1"/>
  <c r="AB667" i="1"/>
  <c r="AA667" i="1"/>
  <c r="Z667" i="1"/>
  <c r="AB666" i="1"/>
  <c r="AA666" i="1"/>
  <c r="Z666" i="1"/>
  <c r="AB665" i="1"/>
  <c r="AA665" i="1"/>
  <c r="Z665" i="1"/>
  <c r="AB664" i="1"/>
  <c r="AA664" i="1"/>
  <c r="Z664" i="1"/>
  <c r="AD686" i="1"/>
  <c r="AC686" i="1"/>
  <c r="AD685" i="1"/>
  <c r="AC685" i="1"/>
  <c r="AD684" i="1"/>
  <c r="AC684" i="1"/>
  <c r="AD683" i="1"/>
  <c r="AC683" i="1"/>
  <c r="AD682" i="1"/>
  <c r="AC682" i="1"/>
  <c r="AD681" i="1"/>
  <c r="AC681" i="1"/>
  <c r="AD680" i="1"/>
  <c r="AC680" i="1"/>
  <c r="AD679" i="1"/>
  <c r="AC679" i="1"/>
  <c r="AD678" i="1"/>
  <c r="AC678" i="1"/>
  <c r="AD677" i="1"/>
  <c r="AC677" i="1"/>
  <c r="AD676" i="1"/>
  <c r="AC676" i="1"/>
  <c r="AD675" i="1"/>
  <c r="AC675" i="1"/>
  <c r="AD674" i="1"/>
  <c r="AC674" i="1"/>
  <c r="AD673" i="1"/>
  <c r="AC673" i="1"/>
  <c r="AD672" i="1"/>
  <c r="AC672" i="1"/>
  <c r="AD671" i="1"/>
  <c r="AC671" i="1"/>
  <c r="AD670" i="1"/>
  <c r="AC670" i="1"/>
  <c r="R1720" i="7" l="1"/>
  <c r="R1719" i="7"/>
  <c r="R1718" i="7"/>
  <c r="R1717" i="7"/>
  <c r="R1716" i="7"/>
  <c r="R1715" i="7"/>
  <c r="R1714" i="7"/>
  <c r="R1713" i="7"/>
  <c r="R1711" i="7"/>
  <c r="AD669" i="1" l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C669" i="1"/>
  <c r="AC668" i="1"/>
  <c r="AC667" i="1"/>
  <c r="AC666" i="1" l="1"/>
  <c r="AC665" i="1" l="1"/>
  <c r="AC664" i="1"/>
  <c r="R1704" i="7"/>
  <c r="R1703" i="7"/>
  <c r="R1702" i="7"/>
  <c r="R1712" i="7"/>
  <c r="R1710" i="7"/>
  <c r="R1697" i="7"/>
  <c r="R1706" i="7"/>
  <c r="R1705" i="7"/>
  <c r="R1701" i="7"/>
  <c r="R1700" i="7"/>
  <c r="R1698" i="7"/>
  <c r="R1696" i="7"/>
  <c r="R1695" i="7"/>
  <c r="R1694" i="7"/>
  <c r="R1693" i="7"/>
  <c r="R1692" i="7"/>
  <c r="R1691" i="7"/>
  <c r="R1690" i="7"/>
  <c r="R1689" i="7"/>
  <c r="R1688" i="7"/>
  <c r="R1687" i="7"/>
  <c r="R1686" i="7"/>
  <c r="R1685" i="7"/>
  <c r="R1684" i="7"/>
  <c r="R1683" i="7"/>
  <c r="R1682" i="7"/>
  <c r="R1681" i="7"/>
  <c r="Z1675" i="7" l="1"/>
  <c r="R1675" i="7"/>
  <c r="A1675" i="7"/>
  <c r="T1675" i="7" s="1"/>
  <c r="Z1670" i="7"/>
  <c r="R1670" i="7"/>
  <c r="A1670" i="7"/>
  <c r="T1670" i="7" s="1"/>
  <c r="H1675" i="7" l="1"/>
  <c r="G1675" i="7"/>
  <c r="W1670" i="7"/>
  <c r="K1675" i="7"/>
  <c r="C1670" i="7"/>
  <c r="L1675" i="7"/>
  <c r="D1670" i="7"/>
  <c r="C1675" i="7"/>
  <c r="M1675" i="7"/>
  <c r="F1670" i="7"/>
  <c r="D1675" i="7"/>
  <c r="N1675" i="7"/>
  <c r="K1670" i="7"/>
  <c r="E1675" i="7"/>
  <c r="L1670" i="7"/>
  <c r="F1675" i="7"/>
  <c r="W1675" i="7"/>
  <c r="I1675" i="7"/>
  <c r="Q1675" i="7" s="1"/>
  <c r="S1675" i="7"/>
  <c r="B1675" i="7"/>
  <c r="J1675" i="7"/>
  <c r="G1670" i="7"/>
  <c r="H1670" i="7"/>
  <c r="N1670" i="7"/>
  <c r="E1670" i="7"/>
  <c r="M1670" i="7"/>
  <c r="I1670" i="7"/>
  <c r="Q1672" i="7" s="1"/>
  <c r="S1670" i="7"/>
  <c r="B1670" i="7"/>
  <c r="J1670" i="7"/>
  <c r="K611" i="6" l="1"/>
  <c r="AC663" i="1" l="1"/>
  <c r="AB663" i="1"/>
  <c r="AA663" i="1"/>
  <c r="Z663" i="1"/>
  <c r="AC662" i="1"/>
  <c r="AB662" i="1"/>
  <c r="AA662" i="1"/>
  <c r="Z662" i="1"/>
  <c r="AC661" i="1"/>
  <c r="AB661" i="1"/>
  <c r="AA661" i="1"/>
  <c r="Z661" i="1"/>
  <c r="AC660" i="1"/>
  <c r="AB660" i="1"/>
  <c r="AA660" i="1"/>
  <c r="Z660" i="1"/>
  <c r="AC659" i="1"/>
  <c r="AB659" i="1"/>
  <c r="AA659" i="1"/>
  <c r="Z659" i="1"/>
  <c r="AC658" i="1"/>
  <c r="AB658" i="1"/>
  <c r="AA658" i="1"/>
  <c r="Z658" i="1"/>
  <c r="AC657" i="1"/>
  <c r="AB657" i="1"/>
  <c r="AA657" i="1"/>
  <c r="Z657" i="1"/>
  <c r="AC656" i="1"/>
  <c r="AB656" i="1"/>
  <c r="AA656" i="1"/>
  <c r="Z656" i="1"/>
  <c r="AC655" i="1"/>
  <c r="AB655" i="1"/>
  <c r="AA655" i="1"/>
  <c r="Z655" i="1"/>
  <c r="AC654" i="1"/>
  <c r="AB654" i="1"/>
  <c r="AA654" i="1"/>
  <c r="Z654" i="1"/>
  <c r="AC653" i="1"/>
  <c r="AB653" i="1"/>
  <c r="AA653" i="1"/>
  <c r="Z653" i="1"/>
  <c r="AC652" i="1"/>
  <c r="AB652" i="1"/>
  <c r="AA652" i="1"/>
  <c r="Z652" i="1"/>
  <c r="AC651" i="1"/>
  <c r="AB651" i="1"/>
  <c r="AA651" i="1"/>
  <c r="Z651" i="1"/>
  <c r="AC650" i="1"/>
  <c r="AB650" i="1"/>
  <c r="AA650" i="1"/>
  <c r="Z650" i="1"/>
  <c r="AD649" i="1"/>
  <c r="AC649" i="1"/>
  <c r="AB649" i="1"/>
  <c r="AA649" i="1"/>
  <c r="Z649" i="1"/>
  <c r="AD648" i="1"/>
  <c r="AC648" i="1"/>
  <c r="AB648" i="1"/>
  <c r="AA648" i="1"/>
  <c r="Z648" i="1"/>
  <c r="AD647" i="1"/>
  <c r="AC647" i="1"/>
  <c r="AB647" i="1"/>
  <c r="AA647" i="1"/>
  <c r="Z647" i="1"/>
  <c r="AD646" i="1" l="1"/>
  <c r="AC646" i="1"/>
  <c r="AB646" i="1"/>
  <c r="AA646" i="1"/>
  <c r="Z646" i="1"/>
  <c r="Z1654" i="7" l="1"/>
  <c r="R1654" i="7"/>
  <c r="A1654" i="7"/>
  <c r="W1654" i="7" s="1"/>
  <c r="R1653" i="7"/>
  <c r="R1652" i="7"/>
  <c r="R1651" i="7"/>
  <c r="R1650" i="7"/>
  <c r="R1649" i="7"/>
  <c r="R1648" i="7"/>
  <c r="R1647" i="7"/>
  <c r="Z1640" i="7"/>
  <c r="R1640" i="7"/>
  <c r="A1640" i="7"/>
  <c r="T1640" i="7" s="1"/>
  <c r="R1639" i="7"/>
  <c r="R1638" i="7"/>
  <c r="R1637" i="7"/>
  <c r="R1636" i="7"/>
  <c r="R1635" i="7"/>
  <c r="R1634" i="7"/>
  <c r="R1633" i="7"/>
  <c r="Z1632" i="7"/>
  <c r="R1632" i="7"/>
  <c r="A1632" i="7"/>
  <c r="W1632" i="7" s="1"/>
  <c r="R1631" i="7"/>
  <c r="R1630" i="7"/>
  <c r="R1629" i="7"/>
  <c r="R1628" i="7"/>
  <c r="R1627" i="7"/>
  <c r="R1626" i="7"/>
  <c r="R1625" i="7"/>
  <c r="Z1624" i="7"/>
  <c r="R1624" i="7"/>
  <c r="A1624" i="7"/>
  <c r="S1624" i="7" s="1"/>
  <c r="G1640" i="7" l="1"/>
  <c r="B1624" i="7"/>
  <c r="C1624" i="7"/>
  <c r="D1624" i="7"/>
  <c r="G1624" i="7"/>
  <c r="H1640" i="7"/>
  <c r="K1624" i="7"/>
  <c r="L1640" i="7"/>
  <c r="T1624" i="7"/>
  <c r="W1624" i="7"/>
  <c r="K1640" i="7"/>
  <c r="C1640" i="7"/>
  <c r="E1654" i="7"/>
  <c r="D1640" i="7"/>
  <c r="L1654" i="7"/>
  <c r="H1624" i="7"/>
  <c r="J1624" i="7"/>
  <c r="W1640" i="7"/>
  <c r="L1624" i="7"/>
  <c r="D1654" i="7"/>
  <c r="I1654" i="7"/>
  <c r="Q1655" i="7" s="1"/>
  <c r="S1654" i="7"/>
  <c r="M1654" i="7"/>
  <c r="F1654" i="7"/>
  <c r="N1654" i="7"/>
  <c r="G1654" i="7"/>
  <c r="H1654" i="7"/>
  <c r="B1654" i="7"/>
  <c r="J1654" i="7"/>
  <c r="T1654" i="7"/>
  <c r="C1654" i="7"/>
  <c r="K1654" i="7"/>
  <c r="E1640" i="7"/>
  <c r="M1640" i="7"/>
  <c r="F1640" i="7"/>
  <c r="N1640" i="7"/>
  <c r="I1640" i="7"/>
  <c r="Q1641" i="7" s="1"/>
  <c r="S1640" i="7"/>
  <c r="B1640" i="7"/>
  <c r="J1640" i="7"/>
  <c r="E1632" i="7"/>
  <c r="M1632" i="7"/>
  <c r="F1632" i="7"/>
  <c r="N1632" i="7"/>
  <c r="G1632" i="7"/>
  <c r="S1632" i="7"/>
  <c r="I1632" i="7"/>
  <c r="B1632" i="7"/>
  <c r="J1632" i="7"/>
  <c r="T1632" i="7"/>
  <c r="D1632" i="7"/>
  <c r="L1632" i="7"/>
  <c r="H1632" i="7"/>
  <c r="C1632" i="7"/>
  <c r="K1632" i="7"/>
  <c r="E1624" i="7"/>
  <c r="M1624" i="7"/>
  <c r="F1624" i="7"/>
  <c r="N1624" i="7"/>
  <c r="I1624" i="7"/>
  <c r="R1613" i="7" l="1"/>
  <c r="R1612" i="7"/>
  <c r="R1611" i="7"/>
  <c r="R1605" i="7" l="1"/>
  <c r="R1604" i="7"/>
  <c r="R1603" i="7"/>
  <c r="R1602" i="7"/>
  <c r="R1601" i="7"/>
  <c r="R1600" i="7"/>
  <c r="R1599" i="7"/>
  <c r="R1598" i="7"/>
  <c r="R1597" i="7"/>
  <c r="R1596" i="7"/>
  <c r="R1595" i="7"/>
  <c r="R1594" i="7"/>
  <c r="R1593" i="7"/>
  <c r="R1592" i="7"/>
  <c r="R1591" i="7"/>
  <c r="R1590" i="7"/>
  <c r="R1589" i="7"/>
  <c r="R1588" i="7"/>
  <c r="R1587" i="7"/>
  <c r="R1586" i="7"/>
  <c r="R1585" i="7"/>
  <c r="R1584" i="7"/>
  <c r="R1583" i="7"/>
  <c r="R1582" i="7"/>
  <c r="R1581" i="7"/>
  <c r="R1580" i="7"/>
  <c r="R1579" i="7"/>
  <c r="R1578" i="7"/>
  <c r="R1577" i="7"/>
  <c r="R1576" i="7"/>
  <c r="R1575" i="7"/>
  <c r="R1574" i="7"/>
  <c r="R1573" i="7"/>
  <c r="R1572" i="7"/>
  <c r="R1571" i="7"/>
  <c r="R1570" i="7"/>
  <c r="R1569" i="7"/>
  <c r="R1568" i="7"/>
  <c r="R1567" i="7"/>
  <c r="R1566" i="7"/>
  <c r="R1565" i="7"/>
  <c r="R1564" i="7"/>
  <c r="R1563" i="7"/>
  <c r="R1562" i="7"/>
  <c r="Z1577" i="7" l="1"/>
  <c r="A1577" i="7"/>
  <c r="T1577" i="7" s="1"/>
  <c r="Z1565" i="7"/>
  <c r="A1565" i="7"/>
  <c r="S1565" i="7" s="1"/>
  <c r="N1577" i="7" l="1"/>
  <c r="D1577" i="7"/>
  <c r="E1577" i="7"/>
  <c r="H1577" i="7"/>
  <c r="B1565" i="7"/>
  <c r="W1577" i="7"/>
  <c r="C1565" i="7"/>
  <c r="N1565" i="7"/>
  <c r="F1577" i="7"/>
  <c r="D1565" i="7"/>
  <c r="T1565" i="7"/>
  <c r="G1577" i="7"/>
  <c r="K1565" i="7"/>
  <c r="F1565" i="7"/>
  <c r="W1565" i="7"/>
  <c r="L1577" i="7"/>
  <c r="G1565" i="7"/>
  <c r="K1577" i="7"/>
  <c r="H1565" i="7"/>
  <c r="J1565" i="7"/>
  <c r="C1577" i="7"/>
  <c r="M1577" i="7"/>
  <c r="L1565" i="7"/>
  <c r="I1577" i="7"/>
  <c r="Q1582" i="7" s="1"/>
  <c r="S1577" i="7"/>
  <c r="B1577" i="7"/>
  <c r="J1577" i="7"/>
  <c r="E1565" i="7"/>
  <c r="M1565" i="7"/>
  <c r="I1565" i="7"/>
  <c r="Q1566" i="7" s="1"/>
  <c r="AD645" i="1" l="1"/>
  <c r="AC645" i="1"/>
  <c r="AB645" i="1"/>
  <c r="AA645" i="1"/>
  <c r="Z645" i="1"/>
  <c r="AD644" i="1"/>
  <c r="AC644" i="1"/>
  <c r="AB644" i="1"/>
  <c r="AA644" i="1"/>
  <c r="Z644" i="1"/>
  <c r="AD643" i="1"/>
  <c r="AC643" i="1"/>
  <c r="AB643" i="1"/>
  <c r="AA643" i="1"/>
  <c r="Z643" i="1"/>
  <c r="AD642" i="1"/>
  <c r="AC642" i="1"/>
  <c r="AB642" i="1"/>
  <c r="AA642" i="1"/>
  <c r="Z642" i="1"/>
  <c r="AD641" i="1"/>
  <c r="AC641" i="1"/>
  <c r="AB641" i="1"/>
  <c r="AA641" i="1"/>
  <c r="Z641" i="1"/>
  <c r="AD640" i="1"/>
  <c r="AC640" i="1"/>
  <c r="AB640" i="1"/>
  <c r="AA640" i="1"/>
  <c r="Z640" i="1"/>
  <c r="AD639" i="1"/>
  <c r="AC639" i="1"/>
  <c r="AB639" i="1"/>
  <c r="AA639" i="1"/>
  <c r="Z639" i="1"/>
  <c r="AD638" i="1"/>
  <c r="AC638" i="1"/>
  <c r="AB638" i="1"/>
  <c r="AA638" i="1"/>
  <c r="Z638" i="1"/>
  <c r="AD637" i="1"/>
  <c r="AC637" i="1"/>
  <c r="AB637" i="1"/>
  <c r="AA637" i="1"/>
  <c r="Z637" i="1"/>
  <c r="AD636" i="1"/>
  <c r="AC636" i="1"/>
  <c r="AB636" i="1"/>
  <c r="AA636" i="1"/>
  <c r="Z636" i="1"/>
  <c r="AD635" i="1"/>
  <c r="AC635" i="1"/>
  <c r="AB635" i="1"/>
  <c r="AA635" i="1"/>
  <c r="Z635" i="1"/>
  <c r="AD634" i="1"/>
  <c r="AC634" i="1"/>
  <c r="AB634" i="1"/>
  <c r="AA634" i="1"/>
  <c r="Z634" i="1"/>
  <c r="AD633" i="1"/>
  <c r="AC633" i="1"/>
  <c r="AB633" i="1"/>
  <c r="AA633" i="1"/>
  <c r="Z633" i="1"/>
  <c r="AD632" i="1"/>
  <c r="AC632" i="1"/>
  <c r="AB632" i="1"/>
  <c r="AA632" i="1"/>
  <c r="Z632" i="1"/>
  <c r="AD631" i="1"/>
  <c r="AC631" i="1"/>
  <c r="AB631" i="1"/>
  <c r="AA631" i="1"/>
  <c r="Z631" i="1"/>
  <c r="AD630" i="1"/>
  <c r="AC630" i="1"/>
  <c r="AB630" i="1"/>
  <c r="AA630" i="1"/>
  <c r="Z630" i="1"/>
  <c r="AD629" i="1"/>
  <c r="AC629" i="1"/>
  <c r="AB629" i="1"/>
  <c r="AA629" i="1"/>
  <c r="Z629" i="1"/>
  <c r="AD628" i="1"/>
  <c r="AC628" i="1"/>
  <c r="AB628" i="1"/>
  <c r="AA628" i="1"/>
  <c r="Z628" i="1"/>
  <c r="AD627" i="1"/>
  <c r="AC627" i="1"/>
  <c r="AB627" i="1"/>
  <c r="AA627" i="1"/>
  <c r="Z627" i="1"/>
  <c r="AD626" i="1"/>
  <c r="AC626" i="1"/>
  <c r="AB626" i="1"/>
  <c r="AA626" i="1"/>
  <c r="Z626" i="1"/>
  <c r="AD625" i="1"/>
  <c r="AC625" i="1"/>
  <c r="AB625" i="1"/>
  <c r="AA625" i="1"/>
  <c r="Z625" i="1"/>
  <c r="AD624" i="1"/>
  <c r="AC624" i="1"/>
  <c r="AB624" i="1"/>
  <c r="AA624" i="1"/>
  <c r="Z624" i="1"/>
  <c r="AD623" i="1"/>
  <c r="AC623" i="1"/>
  <c r="AB623" i="1"/>
  <c r="AA623" i="1"/>
  <c r="Z623" i="1"/>
  <c r="AD622" i="1"/>
  <c r="AC622" i="1"/>
  <c r="AB622" i="1"/>
  <c r="AA622" i="1"/>
  <c r="Z622" i="1"/>
  <c r="AD621" i="1"/>
  <c r="AC621" i="1"/>
  <c r="AB621" i="1"/>
  <c r="AA621" i="1"/>
  <c r="Z621" i="1"/>
  <c r="AD620" i="1"/>
  <c r="AC620" i="1"/>
  <c r="AB620" i="1"/>
  <c r="AA620" i="1"/>
  <c r="Z620" i="1"/>
  <c r="AD619" i="1"/>
  <c r="AC619" i="1"/>
  <c r="AB619" i="1"/>
  <c r="AA619" i="1"/>
  <c r="Z619" i="1"/>
  <c r="AD618" i="1"/>
  <c r="AC618" i="1"/>
  <c r="AB618" i="1"/>
  <c r="AA618" i="1"/>
  <c r="Z618" i="1"/>
  <c r="AD617" i="1"/>
  <c r="AC617" i="1"/>
  <c r="AB617" i="1"/>
  <c r="AA617" i="1"/>
  <c r="Z617" i="1"/>
  <c r="AD608" i="1"/>
  <c r="AD616" i="1"/>
  <c r="AC616" i="1"/>
  <c r="AB616" i="1"/>
  <c r="AA616" i="1"/>
  <c r="Z616" i="1"/>
  <c r="AD615" i="1"/>
  <c r="AC615" i="1"/>
  <c r="AB615" i="1"/>
  <c r="AA615" i="1"/>
  <c r="Z615" i="1"/>
  <c r="AD614" i="1"/>
  <c r="AC614" i="1"/>
  <c r="AB614" i="1"/>
  <c r="AA614" i="1"/>
  <c r="Z614" i="1"/>
  <c r="AD613" i="1"/>
  <c r="AC613" i="1"/>
  <c r="AB613" i="1"/>
  <c r="AA613" i="1"/>
  <c r="Z613" i="1"/>
  <c r="AD612" i="1"/>
  <c r="AC612" i="1"/>
  <c r="AB612" i="1"/>
  <c r="AA612" i="1"/>
  <c r="Z612" i="1"/>
  <c r="AD611" i="1"/>
  <c r="AC611" i="1"/>
  <c r="AB611" i="1"/>
  <c r="AA611" i="1"/>
  <c r="Z611" i="1"/>
  <c r="AD610" i="1"/>
  <c r="AC610" i="1"/>
  <c r="AB610" i="1"/>
  <c r="AA610" i="1"/>
  <c r="Z610" i="1"/>
  <c r="AD609" i="1"/>
  <c r="AC609" i="1"/>
  <c r="AB609" i="1"/>
  <c r="AA609" i="1"/>
  <c r="Z609" i="1"/>
  <c r="AB608" i="1" l="1"/>
  <c r="AA608" i="1"/>
  <c r="Z608" i="1"/>
  <c r="AD604" i="1" l="1"/>
  <c r="AC604" i="1"/>
  <c r="AB604" i="1"/>
  <c r="AA604" i="1"/>
  <c r="Z604" i="1"/>
  <c r="AD603" i="1"/>
  <c r="AC603" i="1"/>
  <c r="AB603" i="1"/>
  <c r="AA603" i="1"/>
  <c r="Z603" i="1"/>
  <c r="AD602" i="1"/>
  <c r="AC602" i="1"/>
  <c r="AB602" i="1"/>
  <c r="AA602" i="1"/>
  <c r="Z602" i="1"/>
  <c r="R1493" i="7" l="1"/>
  <c r="R1492" i="7"/>
  <c r="R1491" i="7"/>
  <c r="R1490" i="7"/>
  <c r="R1489" i="7"/>
  <c r="R1488" i="7"/>
  <c r="R1487" i="7"/>
  <c r="R1486" i="7"/>
  <c r="R1485" i="7"/>
  <c r="R1484" i="7"/>
  <c r="Z1486" i="7"/>
  <c r="A1486" i="7"/>
  <c r="M1486" i="7" s="1"/>
  <c r="AD601" i="1"/>
  <c r="AC601" i="1"/>
  <c r="AB601" i="1"/>
  <c r="AA601" i="1"/>
  <c r="Z601" i="1"/>
  <c r="AD600" i="1"/>
  <c r="AC600" i="1"/>
  <c r="AB600" i="1"/>
  <c r="AA600" i="1"/>
  <c r="Z600" i="1"/>
  <c r="AD599" i="1"/>
  <c r="AC599" i="1"/>
  <c r="AB599" i="1"/>
  <c r="AA599" i="1"/>
  <c r="Z599" i="1"/>
  <c r="AD598" i="1"/>
  <c r="AC598" i="1"/>
  <c r="AB598" i="1"/>
  <c r="AA598" i="1"/>
  <c r="Z598" i="1"/>
  <c r="F1486" i="7" l="1"/>
  <c r="G1486" i="7"/>
  <c r="H1486" i="7"/>
  <c r="K1486" i="7"/>
  <c r="T1486" i="7"/>
  <c r="C1486" i="7"/>
  <c r="J1486" i="7"/>
  <c r="N1486" i="7"/>
  <c r="B1486" i="7"/>
  <c r="S1486" i="7"/>
  <c r="I1486" i="7"/>
  <c r="Q1493" i="7" s="1"/>
  <c r="W1486" i="7"/>
  <c r="D1486" i="7"/>
  <c r="L1486" i="7"/>
  <c r="E1486" i="7"/>
  <c r="Z1508" i="7" l="1"/>
  <c r="R1508" i="7"/>
  <c r="A1508" i="7"/>
  <c r="G1508" i="7" s="1"/>
  <c r="Z1504" i="7"/>
  <c r="R1504" i="7"/>
  <c r="A1504" i="7"/>
  <c r="S1504" i="7" s="1"/>
  <c r="R1503" i="7"/>
  <c r="R1502" i="7"/>
  <c r="R1501" i="7"/>
  <c r="R1500" i="7"/>
  <c r="R1499" i="7"/>
  <c r="R1497" i="7"/>
  <c r="R1496" i="7"/>
  <c r="R1495" i="7"/>
  <c r="F1504" i="7" l="1"/>
  <c r="T1504" i="7"/>
  <c r="H1508" i="7"/>
  <c r="D1504" i="7"/>
  <c r="G1504" i="7"/>
  <c r="W1504" i="7"/>
  <c r="H1504" i="7"/>
  <c r="J1504" i="7"/>
  <c r="K1504" i="7"/>
  <c r="B1504" i="7"/>
  <c r="L1504" i="7"/>
  <c r="C1504" i="7"/>
  <c r="N1504" i="7"/>
  <c r="E1508" i="7"/>
  <c r="M1508" i="7"/>
  <c r="F1508" i="7"/>
  <c r="N1508" i="7"/>
  <c r="I1508" i="7"/>
  <c r="Q1509" i="7" s="1"/>
  <c r="S1508" i="7"/>
  <c r="B1508" i="7"/>
  <c r="J1508" i="7"/>
  <c r="T1508" i="7"/>
  <c r="C1508" i="7"/>
  <c r="K1508" i="7"/>
  <c r="W1508" i="7"/>
  <c r="D1508" i="7"/>
  <c r="L1508" i="7"/>
  <c r="E1504" i="7"/>
  <c r="M1504" i="7"/>
  <c r="I1504" i="7"/>
  <c r="Q1507" i="7" s="1"/>
  <c r="Z1499" i="7"/>
  <c r="A1499" i="7"/>
  <c r="W1499" i="7" s="1"/>
  <c r="R1510" i="7"/>
  <c r="R1509" i="7"/>
  <c r="R1505" i="7"/>
  <c r="R1498" i="7"/>
  <c r="R1494" i="7"/>
  <c r="R1483" i="7"/>
  <c r="R1477" i="7"/>
  <c r="R1474" i="7"/>
  <c r="R1473" i="7"/>
  <c r="R1472" i="7"/>
  <c r="R1471" i="7"/>
  <c r="R1470" i="7"/>
  <c r="R1469" i="7"/>
  <c r="R1468" i="7"/>
  <c r="R1467" i="7"/>
  <c r="R1466" i="7"/>
  <c r="Z1594" i="7"/>
  <c r="A1594" i="7"/>
  <c r="T1594" i="7" s="1"/>
  <c r="Z1592" i="7"/>
  <c r="A1592" i="7"/>
  <c r="S1592" i="7" s="1"/>
  <c r="Z1591" i="7"/>
  <c r="A1591" i="7"/>
  <c r="S1591" i="7" s="1"/>
  <c r="Z1590" i="7"/>
  <c r="A1590" i="7"/>
  <c r="S1590" i="7" s="1"/>
  <c r="Z1589" i="7"/>
  <c r="A1589" i="7"/>
  <c r="G1589" i="7" s="1"/>
  <c r="Z1588" i="7"/>
  <c r="A1588" i="7"/>
  <c r="N1588" i="7" s="1"/>
  <c r="Z1587" i="7"/>
  <c r="A1587" i="7"/>
  <c r="T1587" i="7" s="1"/>
  <c r="Z1586" i="7"/>
  <c r="A1586" i="7"/>
  <c r="N1586" i="7" s="1"/>
  <c r="Z1584" i="7"/>
  <c r="A1584" i="7"/>
  <c r="T1584" i="7" s="1"/>
  <c r="Z1583" i="7"/>
  <c r="A1583" i="7"/>
  <c r="L1583" i="7" s="1"/>
  <c r="A1579" i="7"/>
  <c r="A1578" i="7"/>
  <c r="S1578" i="7" s="1"/>
  <c r="Z1569" i="7"/>
  <c r="A1569" i="7"/>
  <c r="L1569" i="7" s="1"/>
  <c r="Z1562" i="7"/>
  <c r="A1562" i="7"/>
  <c r="T1562" i="7" s="1"/>
  <c r="Z1527" i="7"/>
  <c r="R1527" i="7"/>
  <c r="A1527" i="7"/>
  <c r="W1527" i="7" s="1"/>
  <c r="Z1526" i="7"/>
  <c r="R1526" i="7"/>
  <c r="A1526" i="7"/>
  <c r="S1526" i="7" s="1"/>
  <c r="R1525" i="7"/>
  <c r="A1525" i="7"/>
  <c r="L1525" i="7" s="1"/>
  <c r="Z1524" i="7"/>
  <c r="R1524" i="7"/>
  <c r="A1524" i="7"/>
  <c r="L1524" i="7" s="1"/>
  <c r="R1523" i="7"/>
  <c r="A1523" i="7"/>
  <c r="T1523" i="7" s="1"/>
  <c r="R1522" i="7"/>
  <c r="A1522" i="7"/>
  <c r="S1522" i="7" s="1"/>
  <c r="R1521" i="7"/>
  <c r="A1521" i="7"/>
  <c r="N1521" i="7" s="1"/>
  <c r="R1520" i="7"/>
  <c r="A1520" i="7"/>
  <c r="N1520" i="7" s="1"/>
  <c r="Z1519" i="7"/>
  <c r="R1519" i="7"/>
  <c r="A1519" i="7"/>
  <c r="T1519" i="7" s="1"/>
  <c r="Z1518" i="7"/>
  <c r="R1518" i="7"/>
  <c r="A1518" i="7"/>
  <c r="S1518" i="7" s="1"/>
  <c r="R1517" i="7"/>
  <c r="A1517" i="7"/>
  <c r="S1517" i="7" s="1"/>
  <c r="Z1516" i="7"/>
  <c r="R1516" i="7"/>
  <c r="A1516" i="7"/>
  <c r="N1516" i="7" s="1"/>
  <c r="R1515" i="7"/>
  <c r="A1515" i="7"/>
  <c r="Z1514" i="7"/>
  <c r="R1514" i="7"/>
  <c r="A1514" i="7"/>
  <c r="S1514" i="7" s="1"/>
  <c r="Z1513" i="7"/>
  <c r="R1513" i="7"/>
  <c r="A1513" i="7"/>
  <c r="S1513" i="7" s="1"/>
  <c r="Z1512" i="7"/>
  <c r="R1512" i="7"/>
  <c r="A1512" i="7"/>
  <c r="T1512" i="7" s="1"/>
  <c r="Z1510" i="7"/>
  <c r="A1510" i="7"/>
  <c r="M1510" i="7" s="1"/>
  <c r="A1509" i="7"/>
  <c r="S1509" i="7" s="1"/>
  <c r="A1505" i="7"/>
  <c r="Z1501" i="7"/>
  <c r="A1501" i="7"/>
  <c r="I1501" i="7" s="1"/>
  <c r="Q1503" i="7" s="1"/>
  <c r="A1498" i="7"/>
  <c r="G1498" i="7" s="1"/>
  <c r="Z1494" i="7"/>
  <c r="A1494" i="7"/>
  <c r="T1494" i="7" s="1"/>
  <c r="A1487" i="7"/>
  <c r="G1487" i="7" s="1"/>
  <c r="Z1483" i="7"/>
  <c r="A1483" i="7"/>
  <c r="T1483" i="7" s="1"/>
  <c r="Z1477" i="7"/>
  <c r="A1477" i="7"/>
  <c r="G1477" i="7" s="1"/>
  <c r="Z1474" i="7"/>
  <c r="A1474" i="7"/>
  <c r="L1474" i="7" s="1"/>
  <c r="Z1471" i="7"/>
  <c r="A1471" i="7"/>
  <c r="G1471" i="7" s="1"/>
  <c r="Q927" i="6"/>
  <c r="O927" i="6"/>
  <c r="K927" i="6"/>
  <c r="J927" i="6"/>
  <c r="I927" i="6"/>
  <c r="H927" i="6"/>
  <c r="G927" i="6"/>
  <c r="F927" i="6"/>
  <c r="E927" i="6"/>
  <c r="D927" i="6"/>
  <c r="C927" i="6"/>
  <c r="B927" i="6"/>
  <c r="Q926" i="6"/>
  <c r="O926" i="6"/>
  <c r="K926" i="6"/>
  <c r="J926" i="6"/>
  <c r="I926" i="6"/>
  <c r="H926" i="6"/>
  <c r="G926" i="6"/>
  <c r="F926" i="6"/>
  <c r="E926" i="6"/>
  <c r="D926" i="6"/>
  <c r="C926" i="6"/>
  <c r="B926" i="6"/>
  <c r="Q925" i="6"/>
  <c r="O925" i="6"/>
  <c r="K925" i="6"/>
  <c r="J925" i="6"/>
  <c r="I925" i="6"/>
  <c r="H925" i="6"/>
  <c r="G925" i="6"/>
  <c r="F925" i="6"/>
  <c r="E925" i="6"/>
  <c r="D925" i="6"/>
  <c r="C925" i="6"/>
  <c r="B925" i="6"/>
  <c r="Q924" i="6"/>
  <c r="O924" i="6"/>
  <c r="K924" i="6"/>
  <c r="J924" i="6"/>
  <c r="I924" i="6"/>
  <c r="H924" i="6"/>
  <c r="G924" i="6"/>
  <c r="F924" i="6"/>
  <c r="E924" i="6"/>
  <c r="D924" i="6"/>
  <c r="C924" i="6"/>
  <c r="B924" i="6"/>
  <c r="Q923" i="6"/>
  <c r="O923" i="6"/>
  <c r="K923" i="6"/>
  <c r="J923" i="6"/>
  <c r="I923" i="6"/>
  <c r="H923" i="6"/>
  <c r="G923" i="6"/>
  <c r="F923" i="6"/>
  <c r="E923" i="6"/>
  <c r="D923" i="6"/>
  <c r="C923" i="6"/>
  <c r="B923" i="6"/>
  <c r="Q922" i="6"/>
  <c r="O922" i="6"/>
  <c r="K922" i="6"/>
  <c r="J922" i="6"/>
  <c r="I922" i="6"/>
  <c r="H922" i="6"/>
  <c r="G922" i="6"/>
  <c r="F922" i="6"/>
  <c r="E922" i="6"/>
  <c r="D922" i="6"/>
  <c r="C922" i="6"/>
  <c r="B922" i="6"/>
  <c r="Q921" i="6"/>
  <c r="O921" i="6"/>
  <c r="K921" i="6"/>
  <c r="J921" i="6"/>
  <c r="I921" i="6"/>
  <c r="H921" i="6"/>
  <c r="G921" i="6"/>
  <c r="F921" i="6"/>
  <c r="E921" i="6"/>
  <c r="D921" i="6"/>
  <c r="C921" i="6"/>
  <c r="B921" i="6"/>
  <c r="Q920" i="6"/>
  <c r="O920" i="6"/>
  <c r="K920" i="6"/>
  <c r="J920" i="6"/>
  <c r="I920" i="6"/>
  <c r="H920" i="6"/>
  <c r="G920" i="6"/>
  <c r="F920" i="6"/>
  <c r="E920" i="6"/>
  <c r="D920" i="6"/>
  <c r="C920" i="6"/>
  <c r="B920" i="6"/>
  <c r="Q638" i="6"/>
  <c r="O638" i="6"/>
  <c r="K638" i="6"/>
  <c r="J638" i="6"/>
  <c r="I638" i="6"/>
  <c r="H638" i="6"/>
  <c r="G638" i="6"/>
  <c r="F638" i="6"/>
  <c r="E638" i="6"/>
  <c r="D638" i="6"/>
  <c r="C638" i="6"/>
  <c r="B638" i="6"/>
  <c r="Q637" i="6"/>
  <c r="O637" i="6"/>
  <c r="K637" i="6"/>
  <c r="J637" i="6"/>
  <c r="I637" i="6"/>
  <c r="H637" i="6"/>
  <c r="G637" i="6"/>
  <c r="F637" i="6"/>
  <c r="E637" i="6"/>
  <c r="D637" i="6"/>
  <c r="C637" i="6"/>
  <c r="B637" i="6"/>
  <c r="Q636" i="6"/>
  <c r="O636" i="6"/>
  <c r="K636" i="6"/>
  <c r="J636" i="6"/>
  <c r="I636" i="6"/>
  <c r="H636" i="6"/>
  <c r="G636" i="6"/>
  <c r="F636" i="6"/>
  <c r="E636" i="6"/>
  <c r="D636" i="6"/>
  <c r="C636" i="6"/>
  <c r="B636" i="6"/>
  <c r="Q632" i="6"/>
  <c r="O632" i="6"/>
  <c r="K632" i="6"/>
  <c r="J632" i="6"/>
  <c r="I632" i="6"/>
  <c r="H632" i="6"/>
  <c r="G632" i="6"/>
  <c r="F632" i="6"/>
  <c r="E632" i="6"/>
  <c r="D632" i="6"/>
  <c r="C632" i="6"/>
  <c r="B632" i="6"/>
  <c r="Q631" i="6"/>
  <c r="O631" i="6"/>
  <c r="K631" i="6"/>
  <c r="J631" i="6"/>
  <c r="I631" i="6"/>
  <c r="H631" i="6"/>
  <c r="G631" i="6"/>
  <c r="F631" i="6"/>
  <c r="E631" i="6"/>
  <c r="D631" i="6"/>
  <c r="C631" i="6"/>
  <c r="B631" i="6"/>
  <c r="Q630" i="6"/>
  <c r="O630" i="6"/>
  <c r="K630" i="6"/>
  <c r="J630" i="6"/>
  <c r="I630" i="6"/>
  <c r="H630" i="6"/>
  <c r="G630" i="6"/>
  <c r="F630" i="6"/>
  <c r="E630" i="6"/>
  <c r="D630" i="6"/>
  <c r="C630" i="6"/>
  <c r="B630" i="6"/>
  <c r="Q629" i="6"/>
  <c r="O629" i="6"/>
  <c r="K629" i="6"/>
  <c r="J629" i="6"/>
  <c r="I629" i="6"/>
  <c r="H629" i="6"/>
  <c r="G629" i="6"/>
  <c r="F629" i="6"/>
  <c r="E629" i="6"/>
  <c r="D629" i="6"/>
  <c r="C629" i="6"/>
  <c r="B629" i="6"/>
  <c r="Q628" i="6"/>
  <c r="O628" i="6"/>
  <c r="K628" i="6"/>
  <c r="J628" i="6"/>
  <c r="I628" i="6"/>
  <c r="H628" i="6"/>
  <c r="G628" i="6"/>
  <c r="F628" i="6"/>
  <c r="E628" i="6"/>
  <c r="D628" i="6"/>
  <c r="C628" i="6"/>
  <c r="B628" i="6"/>
  <c r="Q627" i="6"/>
  <c r="O627" i="6"/>
  <c r="K627" i="6"/>
  <c r="J627" i="6"/>
  <c r="I627" i="6"/>
  <c r="H627" i="6"/>
  <c r="G627" i="6"/>
  <c r="F627" i="6"/>
  <c r="E627" i="6"/>
  <c r="D627" i="6"/>
  <c r="C627" i="6"/>
  <c r="B627" i="6"/>
  <c r="Q626" i="6"/>
  <c r="O626" i="6"/>
  <c r="K626" i="6"/>
  <c r="J626" i="6"/>
  <c r="I626" i="6"/>
  <c r="H626" i="6"/>
  <c r="G626" i="6"/>
  <c r="F626" i="6"/>
  <c r="E626" i="6"/>
  <c r="D626" i="6"/>
  <c r="C626" i="6"/>
  <c r="B626" i="6"/>
  <c r="Q625" i="6"/>
  <c r="O625" i="6"/>
  <c r="K625" i="6"/>
  <c r="J625" i="6"/>
  <c r="I625" i="6"/>
  <c r="H625" i="6"/>
  <c r="G625" i="6"/>
  <c r="F625" i="6"/>
  <c r="E625" i="6"/>
  <c r="D625" i="6"/>
  <c r="C625" i="6"/>
  <c r="B625" i="6"/>
  <c r="Q624" i="6"/>
  <c r="O624" i="6"/>
  <c r="K624" i="6"/>
  <c r="J624" i="6"/>
  <c r="I624" i="6"/>
  <c r="H624" i="6"/>
  <c r="G624" i="6"/>
  <c r="F624" i="6"/>
  <c r="E624" i="6"/>
  <c r="D624" i="6"/>
  <c r="C624" i="6"/>
  <c r="B624" i="6"/>
  <c r="Q623" i="6"/>
  <c r="O623" i="6"/>
  <c r="K623" i="6"/>
  <c r="J623" i="6"/>
  <c r="I623" i="6"/>
  <c r="H623" i="6"/>
  <c r="G623" i="6"/>
  <c r="F623" i="6"/>
  <c r="E623" i="6"/>
  <c r="D623" i="6"/>
  <c r="C623" i="6"/>
  <c r="B623" i="6"/>
  <c r="Q622" i="6"/>
  <c r="O622" i="6"/>
  <c r="K622" i="6"/>
  <c r="J622" i="6"/>
  <c r="I622" i="6"/>
  <c r="H622" i="6"/>
  <c r="G622" i="6"/>
  <c r="F622" i="6"/>
  <c r="E622" i="6"/>
  <c r="D622" i="6"/>
  <c r="C622" i="6"/>
  <c r="B622" i="6"/>
  <c r="Q621" i="6"/>
  <c r="O621" i="6"/>
  <c r="K621" i="6"/>
  <c r="J621" i="6"/>
  <c r="I621" i="6"/>
  <c r="H621" i="6"/>
  <c r="G621" i="6"/>
  <c r="F621" i="6"/>
  <c r="E621" i="6"/>
  <c r="D621" i="6"/>
  <c r="C621" i="6"/>
  <c r="B621" i="6"/>
  <c r="Q620" i="6"/>
  <c r="O620" i="6"/>
  <c r="K620" i="6"/>
  <c r="J620" i="6"/>
  <c r="I620" i="6"/>
  <c r="H620" i="6"/>
  <c r="G620" i="6"/>
  <c r="F620" i="6"/>
  <c r="E620" i="6"/>
  <c r="D620" i="6"/>
  <c r="C620" i="6"/>
  <c r="B620" i="6"/>
  <c r="Q619" i="6"/>
  <c r="O619" i="6"/>
  <c r="K619" i="6"/>
  <c r="J619" i="6"/>
  <c r="I619" i="6"/>
  <c r="H619" i="6"/>
  <c r="G619" i="6"/>
  <c r="F619" i="6"/>
  <c r="E619" i="6"/>
  <c r="D619" i="6"/>
  <c r="C619" i="6"/>
  <c r="B619" i="6"/>
  <c r="Q618" i="6"/>
  <c r="O618" i="6"/>
  <c r="K618" i="6"/>
  <c r="J618" i="6"/>
  <c r="I618" i="6"/>
  <c r="H618" i="6"/>
  <c r="G618" i="6"/>
  <c r="F618" i="6"/>
  <c r="E618" i="6"/>
  <c r="D618" i="6"/>
  <c r="C618" i="6"/>
  <c r="B618" i="6"/>
  <c r="Q617" i="6"/>
  <c r="O617" i="6"/>
  <c r="K617" i="6"/>
  <c r="J617" i="6"/>
  <c r="I617" i="6"/>
  <c r="H617" i="6"/>
  <c r="G617" i="6"/>
  <c r="F617" i="6"/>
  <c r="E617" i="6"/>
  <c r="D617" i="6"/>
  <c r="C617" i="6"/>
  <c r="B617" i="6"/>
  <c r="Q616" i="6"/>
  <c r="O616" i="6"/>
  <c r="K616" i="6"/>
  <c r="J616" i="6"/>
  <c r="I616" i="6"/>
  <c r="H616" i="6"/>
  <c r="G616" i="6"/>
  <c r="F616" i="6"/>
  <c r="E616" i="6"/>
  <c r="D616" i="6"/>
  <c r="C616" i="6"/>
  <c r="B616" i="6"/>
  <c r="Q615" i="6"/>
  <c r="O615" i="6"/>
  <c r="K615" i="6"/>
  <c r="J615" i="6"/>
  <c r="I615" i="6"/>
  <c r="H615" i="6"/>
  <c r="G615" i="6"/>
  <c r="F615" i="6"/>
  <c r="E615" i="6"/>
  <c r="D615" i="6"/>
  <c r="C615" i="6"/>
  <c r="B615" i="6"/>
  <c r="Q613" i="6"/>
  <c r="O613" i="6"/>
  <c r="K613" i="6"/>
  <c r="J613" i="6"/>
  <c r="I613" i="6"/>
  <c r="H613" i="6"/>
  <c r="G613" i="6"/>
  <c r="F613" i="6"/>
  <c r="E613" i="6"/>
  <c r="D613" i="6"/>
  <c r="C613" i="6"/>
  <c r="B613" i="6"/>
  <c r="Q614" i="6"/>
  <c r="O614" i="6"/>
  <c r="K614" i="6"/>
  <c r="J614" i="6"/>
  <c r="I614" i="6"/>
  <c r="H614" i="6"/>
  <c r="G614" i="6"/>
  <c r="F614" i="6"/>
  <c r="E614" i="6"/>
  <c r="D614" i="6"/>
  <c r="C614" i="6"/>
  <c r="B614" i="6"/>
  <c r="Q612" i="6"/>
  <c r="O612" i="6"/>
  <c r="K612" i="6"/>
  <c r="J612" i="6"/>
  <c r="I612" i="6"/>
  <c r="H612" i="6"/>
  <c r="G612" i="6"/>
  <c r="F612" i="6"/>
  <c r="E612" i="6"/>
  <c r="D612" i="6"/>
  <c r="C612" i="6"/>
  <c r="B612" i="6"/>
  <c r="Q611" i="6"/>
  <c r="O611" i="6"/>
  <c r="J611" i="6"/>
  <c r="I611" i="6"/>
  <c r="H611" i="6"/>
  <c r="G611" i="6"/>
  <c r="F611" i="6"/>
  <c r="E611" i="6"/>
  <c r="D611" i="6"/>
  <c r="C611" i="6"/>
  <c r="B611" i="6"/>
  <c r="Q610" i="6"/>
  <c r="O610" i="6"/>
  <c r="K610" i="6"/>
  <c r="J610" i="6"/>
  <c r="I610" i="6"/>
  <c r="H610" i="6"/>
  <c r="G610" i="6"/>
  <c r="F610" i="6"/>
  <c r="E610" i="6"/>
  <c r="D610" i="6"/>
  <c r="C610" i="6"/>
  <c r="B610" i="6"/>
  <c r="Q609" i="6"/>
  <c r="O609" i="6"/>
  <c r="K609" i="6"/>
  <c r="J609" i="6"/>
  <c r="I609" i="6"/>
  <c r="H609" i="6"/>
  <c r="G609" i="6"/>
  <c r="F609" i="6"/>
  <c r="E609" i="6"/>
  <c r="D609" i="6"/>
  <c r="C609" i="6"/>
  <c r="B609" i="6"/>
  <c r="Q608" i="6"/>
  <c r="O608" i="6"/>
  <c r="K608" i="6"/>
  <c r="J608" i="6"/>
  <c r="I608" i="6"/>
  <c r="H608" i="6"/>
  <c r="G608" i="6"/>
  <c r="F608" i="6"/>
  <c r="E608" i="6"/>
  <c r="D608" i="6"/>
  <c r="C608" i="6"/>
  <c r="B608" i="6"/>
  <c r="Q607" i="6"/>
  <c r="O607" i="6"/>
  <c r="K607" i="6"/>
  <c r="J607" i="6"/>
  <c r="I607" i="6"/>
  <c r="H607" i="6"/>
  <c r="G607" i="6"/>
  <c r="F607" i="6"/>
  <c r="E607" i="6"/>
  <c r="D607" i="6"/>
  <c r="C607" i="6"/>
  <c r="B607" i="6"/>
  <c r="Q606" i="6"/>
  <c r="O606" i="6"/>
  <c r="K606" i="6"/>
  <c r="J606" i="6"/>
  <c r="I606" i="6"/>
  <c r="H606" i="6"/>
  <c r="G606" i="6"/>
  <c r="F606" i="6"/>
  <c r="E606" i="6"/>
  <c r="D606" i="6"/>
  <c r="C606" i="6"/>
  <c r="B606" i="6"/>
  <c r="Q605" i="6"/>
  <c r="O605" i="6"/>
  <c r="K605" i="6"/>
  <c r="J605" i="6"/>
  <c r="I605" i="6"/>
  <c r="H605" i="6"/>
  <c r="G605" i="6"/>
  <c r="F605" i="6"/>
  <c r="E605" i="6"/>
  <c r="D605" i="6"/>
  <c r="C605" i="6"/>
  <c r="B605" i="6"/>
  <c r="Q604" i="6"/>
  <c r="O604" i="6"/>
  <c r="K604" i="6"/>
  <c r="J604" i="6"/>
  <c r="I604" i="6"/>
  <c r="H604" i="6"/>
  <c r="G604" i="6"/>
  <c r="F604" i="6"/>
  <c r="E604" i="6"/>
  <c r="D604" i="6"/>
  <c r="C604" i="6"/>
  <c r="B604" i="6"/>
  <c r="Q603" i="6"/>
  <c r="O603" i="6"/>
  <c r="K603" i="6"/>
  <c r="J603" i="6"/>
  <c r="I603" i="6"/>
  <c r="H603" i="6"/>
  <c r="G603" i="6"/>
  <c r="F603" i="6"/>
  <c r="E603" i="6"/>
  <c r="D603" i="6"/>
  <c r="C603" i="6"/>
  <c r="B603" i="6"/>
  <c r="Q602" i="6"/>
  <c r="O602" i="6"/>
  <c r="K602" i="6"/>
  <c r="J602" i="6"/>
  <c r="I602" i="6"/>
  <c r="H602" i="6"/>
  <c r="G602" i="6"/>
  <c r="F602" i="6"/>
  <c r="E602" i="6"/>
  <c r="D602" i="6"/>
  <c r="C602" i="6"/>
  <c r="B602" i="6"/>
  <c r="Q601" i="6"/>
  <c r="O601" i="6"/>
  <c r="K601" i="6"/>
  <c r="J601" i="6"/>
  <c r="I601" i="6"/>
  <c r="H601" i="6"/>
  <c r="G601" i="6"/>
  <c r="F601" i="6"/>
  <c r="E601" i="6"/>
  <c r="D601" i="6"/>
  <c r="C601" i="6"/>
  <c r="B601" i="6"/>
  <c r="Q600" i="6"/>
  <c r="O600" i="6"/>
  <c r="K600" i="6"/>
  <c r="J600" i="6"/>
  <c r="I600" i="6"/>
  <c r="H600" i="6"/>
  <c r="G600" i="6"/>
  <c r="F600" i="6"/>
  <c r="E600" i="6"/>
  <c r="D600" i="6"/>
  <c r="C600" i="6"/>
  <c r="B600" i="6"/>
  <c r="Q599" i="6"/>
  <c r="O599" i="6"/>
  <c r="K599" i="6"/>
  <c r="J599" i="6"/>
  <c r="I599" i="6"/>
  <c r="H599" i="6"/>
  <c r="G599" i="6"/>
  <c r="F599" i="6"/>
  <c r="E599" i="6"/>
  <c r="D599" i="6"/>
  <c r="C599" i="6"/>
  <c r="B599" i="6"/>
  <c r="Q598" i="6"/>
  <c r="O598" i="6"/>
  <c r="K598" i="6"/>
  <c r="J598" i="6"/>
  <c r="I598" i="6"/>
  <c r="H598" i="6"/>
  <c r="G598" i="6"/>
  <c r="F598" i="6"/>
  <c r="E598" i="6"/>
  <c r="D598" i="6"/>
  <c r="C598" i="6"/>
  <c r="B598" i="6"/>
  <c r="Q597" i="6"/>
  <c r="O597" i="6"/>
  <c r="K597" i="6"/>
  <c r="J597" i="6"/>
  <c r="I597" i="6"/>
  <c r="H597" i="6"/>
  <c r="G597" i="6"/>
  <c r="F597" i="6"/>
  <c r="E597" i="6"/>
  <c r="D597" i="6"/>
  <c r="C597" i="6"/>
  <c r="B597" i="6"/>
  <c r="Q596" i="6"/>
  <c r="O596" i="6"/>
  <c r="K596" i="6"/>
  <c r="J596" i="6"/>
  <c r="I596" i="6"/>
  <c r="H596" i="6"/>
  <c r="G596" i="6"/>
  <c r="F596" i="6"/>
  <c r="E596" i="6"/>
  <c r="D596" i="6"/>
  <c r="C596" i="6"/>
  <c r="B596" i="6"/>
  <c r="Q595" i="6"/>
  <c r="O595" i="6"/>
  <c r="K595" i="6"/>
  <c r="J595" i="6"/>
  <c r="I595" i="6"/>
  <c r="H595" i="6"/>
  <c r="G595" i="6"/>
  <c r="F595" i="6"/>
  <c r="E595" i="6"/>
  <c r="D595" i="6"/>
  <c r="C595" i="6"/>
  <c r="B595" i="6"/>
  <c r="Q594" i="6"/>
  <c r="O594" i="6"/>
  <c r="K594" i="6"/>
  <c r="J594" i="6"/>
  <c r="I594" i="6"/>
  <c r="H594" i="6"/>
  <c r="G594" i="6"/>
  <c r="F594" i="6"/>
  <c r="E594" i="6"/>
  <c r="D594" i="6"/>
  <c r="C594" i="6"/>
  <c r="B594" i="6"/>
  <c r="Q593" i="6"/>
  <c r="O593" i="6"/>
  <c r="K593" i="6"/>
  <c r="J593" i="6"/>
  <c r="I593" i="6"/>
  <c r="H593" i="6"/>
  <c r="G593" i="6"/>
  <c r="F593" i="6"/>
  <c r="E593" i="6"/>
  <c r="D593" i="6"/>
  <c r="C593" i="6"/>
  <c r="B593" i="6"/>
  <c r="Q592" i="6"/>
  <c r="O592" i="6"/>
  <c r="K592" i="6"/>
  <c r="J592" i="6"/>
  <c r="I592" i="6"/>
  <c r="H592" i="6"/>
  <c r="G592" i="6"/>
  <c r="F592" i="6"/>
  <c r="E592" i="6"/>
  <c r="D592" i="6"/>
  <c r="C592" i="6"/>
  <c r="B592" i="6"/>
  <c r="Q591" i="6"/>
  <c r="O591" i="6"/>
  <c r="K591" i="6"/>
  <c r="J591" i="6"/>
  <c r="I591" i="6"/>
  <c r="H591" i="6"/>
  <c r="G591" i="6"/>
  <c r="F591" i="6"/>
  <c r="E591" i="6"/>
  <c r="D591" i="6"/>
  <c r="C591" i="6"/>
  <c r="B591" i="6"/>
  <c r="Q590" i="6"/>
  <c r="O590" i="6"/>
  <c r="K590" i="6"/>
  <c r="J590" i="6"/>
  <c r="I590" i="6"/>
  <c r="H590" i="6"/>
  <c r="G590" i="6"/>
  <c r="F590" i="6"/>
  <c r="E590" i="6"/>
  <c r="D590" i="6"/>
  <c r="C590" i="6"/>
  <c r="B590" i="6"/>
  <c r="Q589" i="6"/>
  <c r="O589" i="6"/>
  <c r="K589" i="6"/>
  <c r="J589" i="6"/>
  <c r="I589" i="6"/>
  <c r="H589" i="6"/>
  <c r="G589" i="6"/>
  <c r="F589" i="6"/>
  <c r="E589" i="6"/>
  <c r="D589" i="6"/>
  <c r="C589" i="6"/>
  <c r="B589" i="6"/>
  <c r="Q588" i="6"/>
  <c r="O588" i="6"/>
  <c r="K588" i="6"/>
  <c r="J588" i="6"/>
  <c r="I588" i="6"/>
  <c r="H588" i="6"/>
  <c r="G588" i="6"/>
  <c r="F588" i="6"/>
  <c r="E588" i="6"/>
  <c r="D588" i="6"/>
  <c r="C588" i="6"/>
  <c r="B588" i="6"/>
  <c r="Q587" i="6"/>
  <c r="O587" i="6"/>
  <c r="K587" i="6"/>
  <c r="J587" i="6"/>
  <c r="I587" i="6"/>
  <c r="H587" i="6"/>
  <c r="G587" i="6"/>
  <c r="F587" i="6"/>
  <c r="E587" i="6"/>
  <c r="D587" i="6"/>
  <c r="C587" i="6"/>
  <c r="B587" i="6"/>
  <c r="Q586" i="6"/>
  <c r="O586" i="6"/>
  <c r="K586" i="6"/>
  <c r="J586" i="6"/>
  <c r="I586" i="6"/>
  <c r="H586" i="6"/>
  <c r="G586" i="6"/>
  <c r="F586" i="6"/>
  <c r="E586" i="6"/>
  <c r="D586" i="6"/>
  <c r="C586" i="6"/>
  <c r="B586" i="6"/>
  <c r="Q585" i="6"/>
  <c r="O585" i="6"/>
  <c r="K585" i="6"/>
  <c r="J585" i="6"/>
  <c r="I585" i="6"/>
  <c r="H585" i="6"/>
  <c r="G585" i="6"/>
  <c r="F585" i="6"/>
  <c r="E585" i="6"/>
  <c r="D585" i="6"/>
  <c r="C585" i="6"/>
  <c r="B585" i="6"/>
  <c r="Q584" i="6"/>
  <c r="O584" i="6"/>
  <c r="K584" i="6"/>
  <c r="J584" i="6"/>
  <c r="I584" i="6"/>
  <c r="H584" i="6"/>
  <c r="G584" i="6"/>
  <c r="F584" i="6"/>
  <c r="E584" i="6"/>
  <c r="D584" i="6"/>
  <c r="C584" i="6"/>
  <c r="B584" i="6"/>
  <c r="Q583" i="6"/>
  <c r="O583" i="6"/>
  <c r="K583" i="6"/>
  <c r="J583" i="6"/>
  <c r="I583" i="6"/>
  <c r="H583" i="6"/>
  <c r="G583" i="6"/>
  <c r="F583" i="6"/>
  <c r="E583" i="6"/>
  <c r="D583" i="6"/>
  <c r="C583" i="6"/>
  <c r="B583" i="6"/>
  <c r="Q582" i="6"/>
  <c r="O582" i="6"/>
  <c r="K582" i="6"/>
  <c r="J582" i="6"/>
  <c r="I582" i="6"/>
  <c r="H582" i="6"/>
  <c r="G582" i="6"/>
  <c r="F582" i="6"/>
  <c r="E582" i="6"/>
  <c r="D582" i="6"/>
  <c r="C582" i="6"/>
  <c r="B582" i="6"/>
  <c r="Q581" i="6"/>
  <c r="O581" i="6"/>
  <c r="K581" i="6"/>
  <c r="J581" i="6"/>
  <c r="I581" i="6"/>
  <c r="H581" i="6"/>
  <c r="G581" i="6"/>
  <c r="F581" i="6"/>
  <c r="E581" i="6"/>
  <c r="D581" i="6"/>
  <c r="C581" i="6"/>
  <c r="B581" i="6"/>
  <c r="Q580" i="6"/>
  <c r="O580" i="6"/>
  <c r="K580" i="6"/>
  <c r="J580" i="6"/>
  <c r="I580" i="6"/>
  <c r="H580" i="6"/>
  <c r="G580" i="6"/>
  <c r="F580" i="6"/>
  <c r="E580" i="6"/>
  <c r="D580" i="6"/>
  <c r="C580" i="6"/>
  <c r="B580" i="6"/>
  <c r="Q579" i="6"/>
  <c r="O579" i="6"/>
  <c r="K579" i="6"/>
  <c r="J579" i="6"/>
  <c r="I579" i="6"/>
  <c r="H579" i="6"/>
  <c r="G579" i="6"/>
  <c r="F579" i="6"/>
  <c r="E579" i="6"/>
  <c r="D579" i="6"/>
  <c r="C579" i="6"/>
  <c r="B579" i="6"/>
  <c r="Q578" i="6"/>
  <c r="O578" i="6"/>
  <c r="K578" i="6"/>
  <c r="J578" i="6"/>
  <c r="I578" i="6"/>
  <c r="H578" i="6"/>
  <c r="G578" i="6"/>
  <c r="F578" i="6"/>
  <c r="E578" i="6"/>
  <c r="D578" i="6"/>
  <c r="C578" i="6"/>
  <c r="B578" i="6"/>
  <c r="Q577" i="6"/>
  <c r="O577" i="6"/>
  <c r="K577" i="6"/>
  <c r="J577" i="6"/>
  <c r="I577" i="6"/>
  <c r="H577" i="6"/>
  <c r="G577" i="6"/>
  <c r="F577" i="6"/>
  <c r="E577" i="6"/>
  <c r="D577" i="6"/>
  <c r="C577" i="6"/>
  <c r="B577" i="6"/>
  <c r="Q576" i="6"/>
  <c r="O576" i="6"/>
  <c r="K576" i="6"/>
  <c r="J576" i="6"/>
  <c r="I576" i="6"/>
  <c r="H576" i="6"/>
  <c r="G576" i="6"/>
  <c r="F576" i="6"/>
  <c r="E576" i="6"/>
  <c r="D576" i="6"/>
  <c r="C576" i="6"/>
  <c r="B576" i="6"/>
  <c r="Q575" i="6"/>
  <c r="O575" i="6"/>
  <c r="K575" i="6"/>
  <c r="J575" i="6"/>
  <c r="I575" i="6"/>
  <c r="H575" i="6"/>
  <c r="G575" i="6"/>
  <c r="F575" i="6"/>
  <c r="E575" i="6"/>
  <c r="D575" i="6"/>
  <c r="C575" i="6"/>
  <c r="B575" i="6"/>
  <c r="Q574" i="6"/>
  <c r="O574" i="6"/>
  <c r="K574" i="6"/>
  <c r="J574" i="6"/>
  <c r="I574" i="6"/>
  <c r="H574" i="6"/>
  <c r="G574" i="6"/>
  <c r="F574" i="6"/>
  <c r="E574" i="6"/>
  <c r="D574" i="6"/>
  <c r="C574" i="6"/>
  <c r="B574" i="6"/>
  <c r="Q573" i="6"/>
  <c r="O573" i="6"/>
  <c r="K573" i="6"/>
  <c r="J573" i="6"/>
  <c r="I573" i="6"/>
  <c r="H573" i="6"/>
  <c r="G573" i="6"/>
  <c r="F573" i="6"/>
  <c r="E573" i="6"/>
  <c r="D573" i="6"/>
  <c r="C573" i="6"/>
  <c r="B573" i="6"/>
  <c r="Q572" i="6"/>
  <c r="O572" i="6"/>
  <c r="K572" i="6"/>
  <c r="J572" i="6"/>
  <c r="I572" i="6"/>
  <c r="H572" i="6"/>
  <c r="G572" i="6"/>
  <c r="F572" i="6"/>
  <c r="E572" i="6"/>
  <c r="D572" i="6"/>
  <c r="C572" i="6"/>
  <c r="B572" i="6"/>
  <c r="Q571" i="6"/>
  <c r="O571" i="6"/>
  <c r="K571" i="6"/>
  <c r="J571" i="6"/>
  <c r="I571" i="6"/>
  <c r="H571" i="6"/>
  <c r="G571" i="6"/>
  <c r="F571" i="6"/>
  <c r="E571" i="6"/>
  <c r="D571" i="6"/>
  <c r="C571" i="6"/>
  <c r="B571" i="6"/>
  <c r="Q570" i="6"/>
  <c r="O570" i="6"/>
  <c r="K570" i="6"/>
  <c r="J570" i="6"/>
  <c r="I570" i="6"/>
  <c r="H570" i="6"/>
  <c r="G570" i="6"/>
  <c r="F570" i="6"/>
  <c r="E570" i="6"/>
  <c r="D570" i="6"/>
  <c r="C570" i="6"/>
  <c r="B570" i="6"/>
  <c r="Q569" i="6"/>
  <c r="O569" i="6"/>
  <c r="K569" i="6"/>
  <c r="J569" i="6"/>
  <c r="I569" i="6"/>
  <c r="H569" i="6"/>
  <c r="G569" i="6"/>
  <c r="F569" i="6"/>
  <c r="E569" i="6"/>
  <c r="D569" i="6"/>
  <c r="C569" i="6"/>
  <c r="B569" i="6"/>
  <c r="Q568" i="6"/>
  <c r="O568" i="6"/>
  <c r="K568" i="6"/>
  <c r="J568" i="6"/>
  <c r="I568" i="6"/>
  <c r="H568" i="6"/>
  <c r="G568" i="6"/>
  <c r="F568" i="6"/>
  <c r="E568" i="6"/>
  <c r="D568" i="6"/>
  <c r="C568" i="6"/>
  <c r="B568" i="6"/>
  <c r="Q567" i="6"/>
  <c r="O567" i="6"/>
  <c r="K567" i="6"/>
  <c r="J567" i="6"/>
  <c r="I567" i="6"/>
  <c r="H567" i="6"/>
  <c r="G567" i="6"/>
  <c r="F567" i="6"/>
  <c r="E567" i="6"/>
  <c r="D567" i="6"/>
  <c r="C567" i="6"/>
  <c r="B567" i="6"/>
  <c r="Q566" i="6"/>
  <c r="O566" i="6"/>
  <c r="K566" i="6"/>
  <c r="J566" i="6"/>
  <c r="I566" i="6"/>
  <c r="H566" i="6"/>
  <c r="G566" i="6"/>
  <c r="F566" i="6"/>
  <c r="E566" i="6"/>
  <c r="D566" i="6"/>
  <c r="C566" i="6"/>
  <c r="B566" i="6"/>
  <c r="Q565" i="6"/>
  <c r="O565" i="6"/>
  <c r="K565" i="6"/>
  <c r="J565" i="6"/>
  <c r="I565" i="6"/>
  <c r="H565" i="6"/>
  <c r="G565" i="6"/>
  <c r="F565" i="6"/>
  <c r="E565" i="6"/>
  <c r="D565" i="6"/>
  <c r="C565" i="6"/>
  <c r="B565" i="6"/>
  <c r="Q564" i="6"/>
  <c r="O564" i="6"/>
  <c r="K564" i="6"/>
  <c r="J564" i="6"/>
  <c r="I564" i="6"/>
  <c r="H564" i="6"/>
  <c r="G564" i="6"/>
  <c r="F564" i="6"/>
  <c r="E564" i="6"/>
  <c r="D564" i="6"/>
  <c r="C564" i="6"/>
  <c r="B564" i="6"/>
  <c r="Q563" i="6"/>
  <c r="O563" i="6"/>
  <c r="K563" i="6"/>
  <c r="J563" i="6"/>
  <c r="I563" i="6"/>
  <c r="H563" i="6"/>
  <c r="G563" i="6"/>
  <c r="F563" i="6"/>
  <c r="E563" i="6"/>
  <c r="D563" i="6"/>
  <c r="C563" i="6"/>
  <c r="B563" i="6"/>
  <c r="Q562" i="6"/>
  <c r="O562" i="6"/>
  <c r="K562" i="6"/>
  <c r="J562" i="6"/>
  <c r="I562" i="6"/>
  <c r="H562" i="6"/>
  <c r="G562" i="6"/>
  <c r="F562" i="6"/>
  <c r="E562" i="6"/>
  <c r="D562" i="6"/>
  <c r="C562" i="6"/>
  <c r="B562" i="6"/>
  <c r="C1594" i="7" l="1"/>
  <c r="M1589" i="7"/>
  <c r="N1584" i="7"/>
  <c r="W1587" i="7"/>
  <c r="I1483" i="7"/>
  <c r="Q1485" i="7" s="1"/>
  <c r="F1587" i="7"/>
  <c r="J1591" i="7"/>
  <c r="H1587" i="7"/>
  <c r="N1522" i="7"/>
  <c r="S1499" i="7"/>
  <c r="H1519" i="7"/>
  <c r="F1584" i="7"/>
  <c r="G1519" i="7"/>
  <c r="S1519" i="7"/>
  <c r="G1584" i="7"/>
  <c r="H1525" i="7"/>
  <c r="E1527" i="7"/>
  <c r="D1519" i="7"/>
  <c r="H1483" i="7"/>
  <c r="E1519" i="7"/>
  <c r="K1525" i="7"/>
  <c r="K1527" i="7"/>
  <c r="I1592" i="7"/>
  <c r="Q1593" i="7" s="1"/>
  <c r="D1594" i="7"/>
  <c r="F1526" i="7"/>
  <c r="F1519" i="7"/>
  <c r="W1519" i="7"/>
  <c r="G1525" i="7"/>
  <c r="G1526" i="7"/>
  <c r="M1527" i="7"/>
  <c r="H1584" i="7"/>
  <c r="L1586" i="7"/>
  <c r="F1594" i="7"/>
  <c r="M1584" i="7"/>
  <c r="G1594" i="7"/>
  <c r="C1499" i="7"/>
  <c r="J1594" i="7"/>
  <c r="E1499" i="7"/>
  <c r="L1519" i="7"/>
  <c r="E1520" i="7"/>
  <c r="G1522" i="7"/>
  <c r="M1525" i="7"/>
  <c r="T1526" i="7"/>
  <c r="T1578" i="7"/>
  <c r="K1594" i="7"/>
  <c r="F1499" i="7"/>
  <c r="I1522" i="7"/>
  <c r="D1584" i="7"/>
  <c r="S1584" i="7"/>
  <c r="H1499" i="7"/>
  <c r="I1526" i="7"/>
  <c r="Q1526" i="7" s="1"/>
  <c r="F1522" i="7"/>
  <c r="M1519" i="7"/>
  <c r="G1483" i="7"/>
  <c r="C1519" i="7"/>
  <c r="N1519" i="7"/>
  <c r="L1522" i="7"/>
  <c r="E1584" i="7"/>
  <c r="W1584" i="7"/>
  <c r="E1589" i="7"/>
  <c r="F1591" i="7"/>
  <c r="W1594" i="7"/>
  <c r="L1499" i="7"/>
  <c r="N1499" i="7"/>
  <c r="W1591" i="7"/>
  <c r="B1523" i="7"/>
  <c r="N1524" i="7"/>
  <c r="C1569" i="7"/>
  <c r="G1587" i="7"/>
  <c r="S1587" i="7"/>
  <c r="B1591" i="7"/>
  <c r="I1518" i="7"/>
  <c r="Q1518" i="7" s="1"/>
  <c r="C1523" i="7"/>
  <c r="C1591" i="7"/>
  <c r="G1499" i="7"/>
  <c r="T1499" i="7"/>
  <c r="E1569" i="7"/>
  <c r="S1569" i="7"/>
  <c r="F1510" i="7"/>
  <c r="N1518" i="7"/>
  <c r="J1587" i="7"/>
  <c r="J1523" i="7"/>
  <c r="T1524" i="7"/>
  <c r="G1569" i="7"/>
  <c r="C1579" i="7"/>
  <c r="B1587" i="7"/>
  <c r="K1587" i="7"/>
  <c r="J1499" i="7"/>
  <c r="F1569" i="7"/>
  <c r="I1477" i="7"/>
  <c r="Q1482" i="7" s="1"/>
  <c r="L1501" i="7"/>
  <c r="N1510" i="7"/>
  <c r="S1525" i="7"/>
  <c r="H1569" i="7"/>
  <c r="F1578" i="7"/>
  <c r="E1579" i="7"/>
  <c r="J1584" i="7"/>
  <c r="C1587" i="7"/>
  <c r="L1587" i="7"/>
  <c r="I1590" i="7"/>
  <c r="Q1590" i="7" s="1"/>
  <c r="K1591" i="7"/>
  <c r="B1499" i="7"/>
  <c r="K1499" i="7"/>
  <c r="K1569" i="7"/>
  <c r="G1578" i="7"/>
  <c r="K1579" i="7"/>
  <c r="B1584" i="7"/>
  <c r="K1584" i="7"/>
  <c r="D1587" i="7"/>
  <c r="M1587" i="7"/>
  <c r="N1569" i="7"/>
  <c r="D1498" i="7"/>
  <c r="K1523" i="7"/>
  <c r="T1510" i="7"/>
  <c r="J1519" i="7"/>
  <c r="T1522" i="7"/>
  <c r="C1525" i="7"/>
  <c r="N1591" i="7"/>
  <c r="L1594" i="7"/>
  <c r="E1483" i="7"/>
  <c r="B1519" i="7"/>
  <c r="K1519" i="7"/>
  <c r="B1522" i="7"/>
  <c r="E1525" i="7"/>
  <c r="C1527" i="7"/>
  <c r="M1569" i="7"/>
  <c r="I1578" i="7"/>
  <c r="M1579" i="7"/>
  <c r="C1584" i="7"/>
  <c r="L1584" i="7"/>
  <c r="I1586" i="7"/>
  <c r="Q1586" i="7" s="1"/>
  <c r="E1587" i="7"/>
  <c r="N1587" i="7"/>
  <c r="B1594" i="7"/>
  <c r="N1594" i="7"/>
  <c r="D1499" i="7"/>
  <c r="M1499" i="7"/>
  <c r="T1520" i="7"/>
  <c r="G1521" i="7"/>
  <c r="F1477" i="7"/>
  <c r="S1505" i="7"/>
  <c r="B1520" i="7"/>
  <c r="H1521" i="7"/>
  <c r="S1521" i="7"/>
  <c r="F1525" i="7"/>
  <c r="N1525" i="7"/>
  <c r="D1527" i="7"/>
  <c r="L1527" i="7"/>
  <c r="D1579" i="7"/>
  <c r="L1579" i="7"/>
  <c r="H1589" i="7"/>
  <c r="S1589" i="7"/>
  <c r="I1591" i="7"/>
  <c r="Q1591" i="7" s="1"/>
  <c r="T1591" i="7"/>
  <c r="I1589" i="7"/>
  <c r="Q1589" i="7" s="1"/>
  <c r="T1589" i="7"/>
  <c r="F1527" i="7"/>
  <c r="N1527" i="7"/>
  <c r="I1521" i="7"/>
  <c r="T1521" i="7"/>
  <c r="T1518" i="7"/>
  <c r="I1569" i="7"/>
  <c r="Q1576" i="7" s="1"/>
  <c r="T1569" i="7"/>
  <c r="G1579" i="7"/>
  <c r="I1584" i="7"/>
  <c r="Q1585" i="7" s="1"/>
  <c r="I1587" i="7"/>
  <c r="Q1587" i="7" s="1"/>
  <c r="C1589" i="7"/>
  <c r="K1589" i="7"/>
  <c r="D1591" i="7"/>
  <c r="L1591" i="7"/>
  <c r="E1594" i="7"/>
  <c r="M1594" i="7"/>
  <c r="I1499" i="7"/>
  <c r="Q1500" i="7" s="1"/>
  <c r="K1477" i="7"/>
  <c r="F1498" i="7"/>
  <c r="D1505" i="7"/>
  <c r="B1512" i="7"/>
  <c r="F1579" i="7"/>
  <c r="N1579" i="7"/>
  <c r="B1589" i="7"/>
  <c r="J1589" i="7"/>
  <c r="W1589" i="7"/>
  <c r="C1471" i="7"/>
  <c r="M1477" i="7"/>
  <c r="L1483" i="7"/>
  <c r="F1494" i="7"/>
  <c r="K1498" i="7"/>
  <c r="E1505" i="7"/>
  <c r="E1512" i="7"/>
  <c r="B1518" i="7"/>
  <c r="I1520" i="7"/>
  <c r="C1521" i="7"/>
  <c r="K1521" i="7"/>
  <c r="E1523" i="7"/>
  <c r="M1523" i="7"/>
  <c r="B1524" i="7"/>
  <c r="I1525" i="7"/>
  <c r="T1525" i="7"/>
  <c r="G1527" i="7"/>
  <c r="N1483" i="7"/>
  <c r="H1494" i="7"/>
  <c r="S1498" i="7"/>
  <c r="F1505" i="7"/>
  <c r="G1512" i="7"/>
  <c r="E1518" i="7"/>
  <c r="I1519" i="7"/>
  <c r="Q1523" i="7" s="1"/>
  <c r="L1520" i="7"/>
  <c r="D1521" i="7"/>
  <c r="L1521" i="7"/>
  <c r="F1523" i="7"/>
  <c r="N1523" i="7"/>
  <c r="E1524" i="7"/>
  <c r="B1525" i="7"/>
  <c r="J1525" i="7"/>
  <c r="H1527" i="7"/>
  <c r="S1527" i="7"/>
  <c r="B1569" i="7"/>
  <c r="J1569" i="7"/>
  <c r="W1569" i="7"/>
  <c r="H1579" i="7"/>
  <c r="S1579" i="7"/>
  <c r="D1589" i="7"/>
  <c r="L1589" i="7"/>
  <c r="E1591" i="7"/>
  <c r="M1591" i="7"/>
  <c r="I1524" i="7"/>
  <c r="Q1525" i="7" s="1"/>
  <c r="I1527" i="7"/>
  <c r="Q1527" i="7" s="1"/>
  <c r="T1527" i="7"/>
  <c r="G1520" i="7"/>
  <c r="B1521" i="7"/>
  <c r="J1521" i="7"/>
  <c r="D1523" i="7"/>
  <c r="L1523" i="7"/>
  <c r="S1483" i="7"/>
  <c r="M1494" i="7"/>
  <c r="G1505" i="7"/>
  <c r="I1512" i="7"/>
  <c r="Q1512" i="7" s="1"/>
  <c r="F1518" i="7"/>
  <c r="E1521" i="7"/>
  <c r="M1521" i="7"/>
  <c r="G1523" i="7"/>
  <c r="I1579" i="7"/>
  <c r="T1579" i="7"/>
  <c r="B1483" i="7"/>
  <c r="S1494" i="7"/>
  <c r="K1505" i="7"/>
  <c r="L1512" i="7"/>
  <c r="I1514" i="7"/>
  <c r="Q1515" i="7" s="1"/>
  <c r="G1518" i="7"/>
  <c r="F1521" i="7"/>
  <c r="E1522" i="7"/>
  <c r="H1523" i="7"/>
  <c r="S1523" i="7"/>
  <c r="D1525" i="7"/>
  <c r="B1527" i="7"/>
  <c r="J1527" i="7"/>
  <c r="D1569" i="7"/>
  <c r="B1579" i="7"/>
  <c r="J1579" i="7"/>
  <c r="F1589" i="7"/>
  <c r="N1589" i="7"/>
  <c r="G1591" i="7"/>
  <c r="H1594" i="7"/>
  <c r="S1594" i="7"/>
  <c r="N1505" i="7"/>
  <c r="N1512" i="7"/>
  <c r="I1523" i="7"/>
  <c r="H1591" i="7"/>
  <c r="I1594" i="7"/>
  <c r="Q1594" i="7" s="1"/>
  <c r="L1518" i="7"/>
  <c r="C1515" i="7"/>
  <c r="M1515" i="7"/>
  <c r="D1515" i="7"/>
  <c r="N1515" i="7"/>
  <c r="H1515" i="7"/>
  <c r="E1515" i="7"/>
  <c r="F1515" i="7"/>
  <c r="S1515" i="7"/>
  <c r="G1515" i="7"/>
  <c r="K1515" i="7"/>
  <c r="L1515" i="7"/>
  <c r="D1517" i="7"/>
  <c r="L1517" i="7"/>
  <c r="B1517" i="7"/>
  <c r="B1516" i="7"/>
  <c r="E1517" i="7"/>
  <c r="M1517" i="7"/>
  <c r="E1516" i="7"/>
  <c r="F1517" i="7"/>
  <c r="N1517" i="7"/>
  <c r="I1517" i="7"/>
  <c r="T1517" i="7"/>
  <c r="J1517" i="7"/>
  <c r="C1517" i="7"/>
  <c r="K1517" i="7"/>
  <c r="G1517" i="7"/>
  <c r="H1517" i="7"/>
  <c r="H1505" i="7"/>
  <c r="L1505" i="7"/>
  <c r="C1505" i="7"/>
  <c r="M1505" i="7"/>
  <c r="T1498" i="7"/>
  <c r="C1498" i="7"/>
  <c r="H1498" i="7"/>
  <c r="I1498" i="7"/>
  <c r="E1471" i="7"/>
  <c r="F1474" i="7"/>
  <c r="N1501" i="7"/>
  <c r="B1509" i="7"/>
  <c r="T1509" i="7"/>
  <c r="G1510" i="7"/>
  <c r="B1513" i="7"/>
  <c r="J1513" i="7"/>
  <c r="W1513" i="7"/>
  <c r="L1514" i="7"/>
  <c r="T1516" i="7"/>
  <c r="I1513" i="7"/>
  <c r="Q1513" i="7" s="1"/>
  <c r="T1513" i="7"/>
  <c r="E1509" i="7"/>
  <c r="H1510" i="7"/>
  <c r="S1510" i="7"/>
  <c r="C1513" i="7"/>
  <c r="K1513" i="7"/>
  <c r="N1514" i="7"/>
  <c r="L1471" i="7"/>
  <c r="F1509" i="7"/>
  <c r="I1510" i="7"/>
  <c r="Q1510" i="7" s="1"/>
  <c r="D1513" i="7"/>
  <c r="L1513" i="7"/>
  <c r="H1471" i="7"/>
  <c r="N1471" i="7"/>
  <c r="B1501" i="7"/>
  <c r="G1509" i="7"/>
  <c r="B1510" i="7"/>
  <c r="J1510" i="7"/>
  <c r="W1510" i="7"/>
  <c r="E1513" i="7"/>
  <c r="M1513" i="7"/>
  <c r="B1514" i="7"/>
  <c r="T1514" i="7"/>
  <c r="G1516" i="7"/>
  <c r="F1513" i="7"/>
  <c r="N1513" i="7"/>
  <c r="E1514" i="7"/>
  <c r="I1516" i="7"/>
  <c r="Q1517" i="7" s="1"/>
  <c r="T1501" i="7"/>
  <c r="T1477" i="7"/>
  <c r="B1477" i="7"/>
  <c r="L1498" i="7"/>
  <c r="E1501" i="7"/>
  <c r="I1505" i="7"/>
  <c r="T1505" i="7"/>
  <c r="I1509" i="7"/>
  <c r="C1510" i="7"/>
  <c r="K1510" i="7"/>
  <c r="S1471" i="7"/>
  <c r="D1477" i="7"/>
  <c r="D1494" i="7"/>
  <c r="B1498" i="7"/>
  <c r="M1498" i="7"/>
  <c r="G1501" i="7"/>
  <c r="B1505" i="7"/>
  <c r="J1505" i="7"/>
  <c r="L1509" i="7"/>
  <c r="D1510" i="7"/>
  <c r="L1510" i="7"/>
  <c r="G1513" i="7"/>
  <c r="F1514" i="7"/>
  <c r="I1515" i="7"/>
  <c r="T1515" i="7"/>
  <c r="L1516" i="7"/>
  <c r="N1509" i="7"/>
  <c r="E1510" i="7"/>
  <c r="H1513" i="7"/>
  <c r="G1514" i="7"/>
  <c r="B1515" i="7"/>
  <c r="J1515" i="7"/>
  <c r="E1487" i="7"/>
  <c r="N1487" i="7"/>
  <c r="E1526" i="7"/>
  <c r="N1526" i="7"/>
  <c r="I1562" i="7"/>
  <c r="Q1564" i="7" s="1"/>
  <c r="E1578" i="7"/>
  <c r="N1578" i="7"/>
  <c r="D1588" i="7"/>
  <c r="L1590" i="7"/>
  <c r="H1592" i="7"/>
  <c r="D1471" i="7"/>
  <c r="M1471" i="7"/>
  <c r="B1474" i="7"/>
  <c r="J1477" i="7"/>
  <c r="W1477" i="7"/>
  <c r="F1487" i="7"/>
  <c r="E1494" i="7"/>
  <c r="N1494" i="7"/>
  <c r="W1501" i="7"/>
  <c r="K1501" i="7"/>
  <c r="C1501" i="7"/>
  <c r="J1501" i="7"/>
  <c r="W1512" i="7"/>
  <c r="K1512" i="7"/>
  <c r="C1512" i="7"/>
  <c r="J1512" i="7"/>
  <c r="W1516" i="7"/>
  <c r="K1516" i="7"/>
  <c r="C1516" i="7"/>
  <c r="J1516" i="7"/>
  <c r="K1520" i="7"/>
  <c r="C1520" i="7"/>
  <c r="J1520" i="7"/>
  <c r="W1524" i="7"/>
  <c r="K1524" i="7"/>
  <c r="C1524" i="7"/>
  <c r="J1524" i="7"/>
  <c r="W1562" i="7"/>
  <c r="K1562" i="7"/>
  <c r="C1562" i="7"/>
  <c r="J1562" i="7"/>
  <c r="W1583" i="7"/>
  <c r="K1583" i="7"/>
  <c r="C1583" i="7"/>
  <c r="T1583" i="7"/>
  <c r="J1583" i="7"/>
  <c r="B1583" i="7"/>
  <c r="M1583" i="7"/>
  <c r="F1588" i="7"/>
  <c r="J1487" i="7"/>
  <c r="W1474" i="7"/>
  <c r="K1474" i="7"/>
  <c r="C1474" i="7"/>
  <c r="J1474" i="7"/>
  <c r="D1474" i="7"/>
  <c r="M1474" i="7"/>
  <c r="H1487" i="7"/>
  <c r="S1487" i="7"/>
  <c r="B1562" i="7"/>
  <c r="L1562" i="7"/>
  <c r="D1583" i="7"/>
  <c r="N1583" i="7"/>
  <c r="G1586" i="7"/>
  <c r="M1586" i="7"/>
  <c r="E1586" i="7"/>
  <c r="W1586" i="7"/>
  <c r="K1586" i="7"/>
  <c r="C1586" i="7"/>
  <c r="T1586" i="7"/>
  <c r="J1586" i="7"/>
  <c r="B1586" i="7"/>
  <c r="S1586" i="7"/>
  <c r="H1588" i="7"/>
  <c r="F1471" i="7"/>
  <c r="E1474" i="7"/>
  <c r="N1474" i="7"/>
  <c r="C1477" i="7"/>
  <c r="L1477" i="7"/>
  <c r="W1483" i="7"/>
  <c r="K1483" i="7"/>
  <c r="C1483" i="7"/>
  <c r="J1483" i="7"/>
  <c r="I1487" i="7"/>
  <c r="T1487" i="7"/>
  <c r="G1494" i="7"/>
  <c r="E1498" i="7"/>
  <c r="N1498" i="7"/>
  <c r="D1501" i="7"/>
  <c r="M1501" i="7"/>
  <c r="H1509" i="7"/>
  <c r="D1512" i="7"/>
  <c r="M1512" i="7"/>
  <c r="H1514" i="7"/>
  <c r="D1516" i="7"/>
  <c r="M1516" i="7"/>
  <c r="H1518" i="7"/>
  <c r="D1520" i="7"/>
  <c r="M1520" i="7"/>
  <c r="H1522" i="7"/>
  <c r="D1524" i="7"/>
  <c r="M1524" i="7"/>
  <c r="H1526" i="7"/>
  <c r="D1562" i="7"/>
  <c r="M1562" i="7"/>
  <c r="H1578" i="7"/>
  <c r="E1583" i="7"/>
  <c r="D1586" i="7"/>
  <c r="I1588" i="7"/>
  <c r="Q1588" i="7" s="1"/>
  <c r="E1562" i="7"/>
  <c r="N1562" i="7"/>
  <c r="F1583" i="7"/>
  <c r="F1586" i="7"/>
  <c r="L1588" i="7"/>
  <c r="G1590" i="7"/>
  <c r="N1590" i="7"/>
  <c r="F1590" i="7"/>
  <c r="M1590" i="7"/>
  <c r="E1590" i="7"/>
  <c r="W1590" i="7"/>
  <c r="K1590" i="7"/>
  <c r="C1590" i="7"/>
  <c r="T1590" i="7"/>
  <c r="J1590" i="7"/>
  <c r="B1590" i="7"/>
  <c r="I1471" i="7"/>
  <c r="Q1473" i="7" s="1"/>
  <c r="T1471" i="7"/>
  <c r="G1474" i="7"/>
  <c r="E1477" i="7"/>
  <c r="N1477" i="7"/>
  <c r="D1483" i="7"/>
  <c r="M1483" i="7"/>
  <c r="B1487" i="7"/>
  <c r="K1487" i="7"/>
  <c r="I1494" i="7"/>
  <c r="Q1498" i="7" s="1"/>
  <c r="F1501" i="7"/>
  <c r="K1509" i="7"/>
  <c r="C1509" i="7"/>
  <c r="J1509" i="7"/>
  <c r="F1512" i="7"/>
  <c r="W1514" i="7"/>
  <c r="K1514" i="7"/>
  <c r="C1514" i="7"/>
  <c r="J1514" i="7"/>
  <c r="F1516" i="7"/>
  <c r="W1518" i="7"/>
  <c r="K1518" i="7"/>
  <c r="C1518" i="7"/>
  <c r="J1518" i="7"/>
  <c r="F1520" i="7"/>
  <c r="K1522" i="7"/>
  <c r="C1522" i="7"/>
  <c r="J1522" i="7"/>
  <c r="F1524" i="7"/>
  <c r="W1526" i="7"/>
  <c r="K1526" i="7"/>
  <c r="C1526" i="7"/>
  <c r="J1526" i="7"/>
  <c r="F1562" i="7"/>
  <c r="K1578" i="7"/>
  <c r="C1578" i="7"/>
  <c r="J1578" i="7"/>
  <c r="G1583" i="7"/>
  <c r="S1583" i="7"/>
  <c r="H1586" i="7"/>
  <c r="D1590" i="7"/>
  <c r="J1471" i="7"/>
  <c r="W1471" i="7"/>
  <c r="H1474" i="7"/>
  <c r="S1474" i="7"/>
  <c r="G1524" i="7"/>
  <c r="B1578" i="7"/>
  <c r="L1578" i="7"/>
  <c r="H1583" i="7"/>
  <c r="H1590" i="7"/>
  <c r="C1487" i="7"/>
  <c r="L1487" i="7"/>
  <c r="W1494" i="7"/>
  <c r="K1494" i="7"/>
  <c r="C1494" i="7"/>
  <c r="J1494" i="7"/>
  <c r="B1526" i="7"/>
  <c r="L1526" i="7"/>
  <c r="G1562" i="7"/>
  <c r="B1471" i="7"/>
  <c r="K1471" i="7"/>
  <c r="I1474" i="7"/>
  <c r="Q1476" i="7" s="1"/>
  <c r="T1474" i="7"/>
  <c r="H1477" i="7"/>
  <c r="S1477" i="7"/>
  <c r="F1483" i="7"/>
  <c r="D1487" i="7"/>
  <c r="M1487" i="7"/>
  <c r="B1494" i="7"/>
  <c r="L1494" i="7"/>
  <c r="J1498" i="7"/>
  <c r="H1501" i="7"/>
  <c r="S1501" i="7"/>
  <c r="D1509" i="7"/>
  <c r="M1509" i="7"/>
  <c r="H1512" i="7"/>
  <c r="S1512" i="7"/>
  <c r="D1514" i="7"/>
  <c r="M1514" i="7"/>
  <c r="H1516" i="7"/>
  <c r="S1516" i="7"/>
  <c r="D1518" i="7"/>
  <c r="M1518" i="7"/>
  <c r="H1520" i="7"/>
  <c r="S1520" i="7"/>
  <c r="D1522" i="7"/>
  <c r="M1522" i="7"/>
  <c r="H1524" i="7"/>
  <c r="S1524" i="7"/>
  <c r="D1526" i="7"/>
  <c r="M1526" i="7"/>
  <c r="H1562" i="7"/>
  <c r="S1562" i="7"/>
  <c r="D1578" i="7"/>
  <c r="M1578" i="7"/>
  <c r="I1583" i="7"/>
  <c r="Q1583" i="7" s="1"/>
  <c r="G1588" i="7"/>
  <c r="M1588" i="7"/>
  <c r="E1588" i="7"/>
  <c r="W1588" i="7"/>
  <c r="K1588" i="7"/>
  <c r="C1588" i="7"/>
  <c r="T1588" i="7"/>
  <c r="J1588" i="7"/>
  <c r="B1588" i="7"/>
  <c r="S1588" i="7"/>
  <c r="G1592" i="7"/>
  <c r="N1592" i="7"/>
  <c r="F1592" i="7"/>
  <c r="M1592" i="7"/>
  <c r="E1592" i="7"/>
  <c r="L1592" i="7"/>
  <c r="D1592" i="7"/>
  <c r="W1592" i="7"/>
  <c r="K1592" i="7"/>
  <c r="C1592" i="7"/>
  <c r="T1592" i="7"/>
  <c r="J1592" i="7"/>
  <c r="B1592" i="7"/>
  <c r="AD597" i="1"/>
  <c r="AC597" i="1"/>
  <c r="AB597" i="1"/>
  <c r="AA597" i="1"/>
  <c r="Z597" i="1"/>
  <c r="AD596" i="1"/>
  <c r="AC596" i="1"/>
  <c r="AB596" i="1"/>
  <c r="AA596" i="1"/>
  <c r="Z596" i="1"/>
  <c r="AD595" i="1"/>
  <c r="AC595" i="1"/>
  <c r="AB595" i="1"/>
  <c r="AA595" i="1"/>
  <c r="Z595" i="1"/>
  <c r="AD594" i="1"/>
  <c r="AC594" i="1"/>
  <c r="AB594" i="1"/>
  <c r="AA594" i="1"/>
  <c r="Z594" i="1"/>
  <c r="AD593" i="1"/>
  <c r="AC593" i="1"/>
  <c r="AB593" i="1"/>
  <c r="AA593" i="1"/>
  <c r="Z593" i="1"/>
  <c r="AD592" i="1"/>
  <c r="AC592" i="1"/>
  <c r="AB592" i="1"/>
  <c r="AA592" i="1"/>
  <c r="Z592" i="1"/>
  <c r="AD591" i="1"/>
  <c r="AC591" i="1"/>
  <c r="AB591" i="1"/>
  <c r="AA591" i="1"/>
  <c r="Z591" i="1"/>
  <c r="AD590" i="1"/>
  <c r="AC590" i="1"/>
  <c r="AB590" i="1"/>
  <c r="AA590" i="1"/>
  <c r="Z590" i="1"/>
  <c r="AD589" i="1"/>
  <c r="AC589" i="1"/>
  <c r="AB589" i="1"/>
  <c r="AA589" i="1"/>
  <c r="Z589" i="1"/>
  <c r="AD588" i="1"/>
  <c r="AC588" i="1"/>
  <c r="AB588" i="1"/>
  <c r="AA588" i="1"/>
  <c r="Z588" i="1"/>
  <c r="AD587" i="1"/>
  <c r="AC587" i="1"/>
  <c r="AB587" i="1"/>
  <c r="AA587" i="1"/>
  <c r="Z587" i="1"/>
  <c r="AD586" i="1"/>
  <c r="AC586" i="1"/>
  <c r="AB586" i="1"/>
  <c r="AA586" i="1"/>
  <c r="Z586" i="1"/>
  <c r="AD585" i="1"/>
  <c r="AC585" i="1"/>
  <c r="AB585" i="1"/>
  <c r="AA585" i="1"/>
  <c r="Z585" i="1"/>
  <c r="AD584" i="1"/>
  <c r="AC584" i="1"/>
  <c r="AB584" i="1"/>
  <c r="AA584" i="1"/>
  <c r="Z584" i="1"/>
  <c r="AD583" i="1"/>
  <c r="AC583" i="1"/>
  <c r="AB583" i="1"/>
  <c r="AA583" i="1"/>
  <c r="Z583" i="1"/>
  <c r="AD582" i="1"/>
  <c r="AC582" i="1"/>
  <c r="AB582" i="1"/>
  <c r="AA582" i="1"/>
  <c r="Z582" i="1"/>
  <c r="AD581" i="1"/>
  <c r="AB581" i="1"/>
  <c r="AA581" i="1"/>
  <c r="Z581" i="1"/>
  <c r="AD580" i="1"/>
  <c r="AB580" i="1"/>
  <c r="AA580" i="1"/>
  <c r="Z580" i="1"/>
  <c r="AD579" i="1"/>
  <c r="AB579" i="1"/>
  <c r="AA579" i="1"/>
  <c r="Z579" i="1"/>
  <c r="AD578" i="1"/>
  <c r="AB578" i="1"/>
  <c r="AA578" i="1"/>
  <c r="Z578" i="1"/>
  <c r="AD577" i="1"/>
  <c r="AB577" i="1"/>
  <c r="AA577" i="1"/>
  <c r="Z577" i="1"/>
  <c r="AD576" i="1"/>
  <c r="AB576" i="1"/>
  <c r="AA576" i="1"/>
  <c r="Z576" i="1"/>
  <c r="R1561" i="7" l="1"/>
  <c r="R1560" i="7"/>
  <c r="R1559" i="7"/>
  <c r="R1558" i="7"/>
  <c r="R1557" i="7"/>
  <c r="R1556" i="7"/>
  <c r="R1555" i="7"/>
  <c r="R1535" i="7" l="1"/>
  <c r="R1534" i="7"/>
  <c r="R1544" i="7"/>
  <c r="R1543" i="7"/>
  <c r="R1542" i="7"/>
  <c r="R1541" i="7"/>
  <c r="R1540" i="7"/>
  <c r="R1539" i="7"/>
  <c r="R1538" i="7"/>
  <c r="R1537" i="7"/>
  <c r="Z1539" i="7"/>
  <c r="A1539" i="7"/>
  <c r="T1539" i="7" s="1"/>
  <c r="D1539" i="7" l="1"/>
  <c r="F1539" i="7"/>
  <c r="G1539" i="7"/>
  <c r="H1539" i="7"/>
  <c r="K1539" i="7"/>
  <c r="L1539" i="7"/>
  <c r="N1539" i="7"/>
  <c r="C1539" i="7"/>
  <c r="W1539" i="7"/>
  <c r="E1539" i="7"/>
  <c r="M1539" i="7"/>
  <c r="I1539" i="7"/>
  <c r="Q1543" i="7" s="1"/>
  <c r="S1539" i="7"/>
  <c r="B1539" i="7"/>
  <c r="J1539" i="7"/>
  <c r="R1536" i="7"/>
  <c r="R1533" i="7"/>
  <c r="R1532" i="7"/>
  <c r="R1531" i="7"/>
  <c r="R1530" i="7"/>
  <c r="R1368" i="7" l="1"/>
  <c r="A1368" i="7"/>
  <c r="T1368" i="7" s="1"/>
  <c r="R1367" i="7"/>
  <c r="A1367" i="7"/>
  <c r="L1367" i="7" s="1"/>
  <c r="R1366" i="7"/>
  <c r="A1366" i="7"/>
  <c r="G1366" i="7" s="1"/>
  <c r="R1365" i="7"/>
  <c r="A1365" i="7"/>
  <c r="R1364" i="7"/>
  <c r="A1364" i="7"/>
  <c r="M1364" i="7" s="1"/>
  <c r="W1368" i="7" l="1"/>
  <c r="S1367" i="7"/>
  <c r="M1367" i="7"/>
  <c r="N1367" i="7"/>
  <c r="F1365" i="7"/>
  <c r="D1368" i="7"/>
  <c r="G1365" i="7"/>
  <c r="E1368" i="7"/>
  <c r="E1365" i="7"/>
  <c r="H1365" i="7"/>
  <c r="F1368" i="7"/>
  <c r="N1365" i="7"/>
  <c r="G1368" i="7"/>
  <c r="N1368" i="7"/>
  <c r="D1365" i="7"/>
  <c r="J1368" i="7"/>
  <c r="K1368" i="7"/>
  <c r="F1367" i="7"/>
  <c r="B1368" i="7"/>
  <c r="L1368" i="7"/>
  <c r="E1367" i="7"/>
  <c r="S1365" i="7"/>
  <c r="H1367" i="7"/>
  <c r="C1368" i="7"/>
  <c r="M1368" i="7"/>
  <c r="F1364" i="7"/>
  <c r="K1365" i="7"/>
  <c r="H1366" i="7"/>
  <c r="L1365" i="7"/>
  <c r="G1364" i="7"/>
  <c r="N1364" i="7"/>
  <c r="C1365" i="7"/>
  <c r="M1365" i="7"/>
  <c r="S1366" i="7"/>
  <c r="H1364" i="7"/>
  <c r="S1364" i="7"/>
  <c r="B1366" i="7"/>
  <c r="J1366" i="7"/>
  <c r="G1367" i="7"/>
  <c r="I1364" i="7"/>
  <c r="Q1366" i="7" s="1"/>
  <c r="T1364" i="7"/>
  <c r="B1364" i="7"/>
  <c r="J1364" i="7"/>
  <c r="D1366" i="7"/>
  <c r="I1366" i="7"/>
  <c r="T1366" i="7"/>
  <c r="C1366" i="7"/>
  <c r="K1366" i="7"/>
  <c r="L1366" i="7"/>
  <c r="I1367" i="7"/>
  <c r="Q1367" i="7" s="1"/>
  <c r="T1367" i="7"/>
  <c r="M1366" i="7"/>
  <c r="B1367" i="7"/>
  <c r="J1367" i="7"/>
  <c r="W1367" i="7"/>
  <c r="H1368" i="7"/>
  <c r="S1368" i="7"/>
  <c r="C1364" i="7"/>
  <c r="K1364" i="7"/>
  <c r="E1366" i="7"/>
  <c r="D1364" i="7"/>
  <c r="L1364" i="7"/>
  <c r="I1365" i="7"/>
  <c r="T1365" i="7"/>
  <c r="F1366" i="7"/>
  <c r="N1366" i="7"/>
  <c r="C1367" i="7"/>
  <c r="K1367" i="7"/>
  <c r="E1364" i="7"/>
  <c r="B1365" i="7"/>
  <c r="J1365" i="7"/>
  <c r="D1367" i="7"/>
  <c r="I1368" i="7"/>
  <c r="Q1369" i="7" s="1"/>
  <c r="R1417" i="7" l="1"/>
  <c r="R1416" i="7"/>
  <c r="Z1414" i="7"/>
  <c r="R1414" i="7"/>
  <c r="A1414" i="7"/>
  <c r="W1414" i="7" s="1"/>
  <c r="R1407" i="7"/>
  <c r="R1402" i="7"/>
  <c r="R1401" i="7"/>
  <c r="R1400" i="7"/>
  <c r="R1399" i="7"/>
  <c r="R1398" i="7"/>
  <c r="R1397" i="7"/>
  <c r="R1396" i="7"/>
  <c r="R1395" i="7"/>
  <c r="R1393" i="7"/>
  <c r="R1392" i="7"/>
  <c r="R1391" i="7"/>
  <c r="R1390" i="7"/>
  <c r="R1389" i="7"/>
  <c r="Z1396" i="7"/>
  <c r="A1396" i="7"/>
  <c r="S1396" i="7" s="1"/>
  <c r="R1386" i="7"/>
  <c r="R1385" i="7"/>
  <c r="R1384" i="7"/>
  <c r="Z1418" i="7"/>
  <c r="R1418" i="7"/>
  <c r="A1418" i="7"/>
  <c r="W1418" i="7" s="1"/>
  <c r="R1415" i="7"/>
  <c r="A1415" i="7"/>
  <c r="N1415" i="7" s="1"/>
  <c r="Z1411" i="7"/>
  <c r="R1411" i="7"/>
  <c r="A1411" i="7"/>
  <c r="T1411" i="7" s="1"/>
  <c r="Z1409" i="7"/>
  <c r="R1409" i="7"/>
  <c r="A1409" i="7"/>
  <c r="K1409" i="7" s="1"/>
  <c r="Z1408" i="7"/>
  <c r="R1408" i="7"/>
  <c r="A1408" i="7"/>
  <c r="G1408" i="7" s="1"/>
  <c r="Z1406" i="7"/>
  <c r="R1406" i="7"/>
  <c r="A1406" i="7"/>
  <c r="T1406" i="7" s="1"/>
  <c r="Z1405" i="7"/>
  <c r="R1405" i="7"/>
  <c r="A1405" i="7"/>
  <c r="L1405" i="7" s="1"/>
  <c r="Z1404" i="7"/>
  <c r="R1404" i="7"/>
  <c r="A1404" i="7"/>
  <c r="G1404" i="7" s="1"/>
  <c r="Z1403" i="7"/>
  <c r="R1403" i="7"/>
  <c r="A1403" i="7"/>
  <c r="W1403" i="7" s="1"/>
  <c r="Z1399" i="7"/>
  <c r="A1399" i="7"/>
  <c r="N1399" i="7" s="1"/>
  <c r="A1397" i="7"/>
  <c r="T1397" i="7" s="1"/>
  <c r="Z1394" i="7"/>
  <c r="R1394" i="7"/>
  <c r="A1394" i="7"/>
  <c r="K1394" i="7" s="1"/>
  <c r="Z1388" i="7"/>
  <c r="R1388" i="7"/>
  <c r="A1388" i="7"/>
  <c r="G1388" i="7" s="1"/>
  <c r="Z1387" i="7"/>
  <c r="R1387" i="7"/>
  <c r="A1387" i="7"/>
  <c r="T1387" i="7" s="1"/>
  <c r="A1386" i="7"/>
  <c r="L1386" i="7" s="1"/>
  <c r="A1385" i="7"/>
  <c r="G1385" i="7" s="1"/>
  <c r="A1384" i="7"/>
  <c r="T1384" i="7" s="1"/>
  <c r="R1383" i="7"/>
  <c r="A1383" i="7"/>
  <c r="N1383" i="7" s="1"/>
  <c r="R1382" i="7"/>
  <c r="A1382" i="7"/>
  <c r="T1382" i="7" s="1"/>
  <c r="R1381" i="7"/>
  <c r="A1381" i="7"/>
  <c r="K1381" i="7" s="1"/>
  <c r="R1380" i="7"/>
  <c r="A1380" i="7"/>
  <c r="G1380" i="7" s="1"/>
  <c r="Z1379" i="7"/>
  <c r="R1379" i="7"/>
  <c r="A1379" i="7"/>
  <c r="T1379" i="7" s="1"/>
  <c r="R1378" i="7"/>
  <c r="A1378" i="7"/>
  <c r="L1378" i="7" s="1"/>
  <c r="R1377" i="7"/>
  <c r="A1377" i="7"/>
  <c r="G1377" i="7" s="1"/>
  <c r="Z1376" i="7"/>
  <c r="R1376" i="7"/>
  <c r="A1376" i="7"/>
  <c r="T1376" i="7" s="1"/>
  <c r="Z1375" i="7"/>
  <c r="R1375" i="7"/>
  <c r="A1375" i="7"/>
  <c r="L1375" i="7" s="1"/>
  <c r="R1374" i="7"/>
  <c r="A1374" i="7"/>
  <c r="S1374" i="7" s="1"/>
  <c r="Z1373" i="7"/>
  <c r="R1373" i="7"/>
  <c r="A1373" i="7"/>
  <c r="T1373" i="7" s="1"/>
  <c r="R1372" i="7"/>
  <c r="A1372" i="7"/>
  <c r="N1372" i="7" s="1"/>
  <c r="R1371" i="7"/>
  <c r="A1371" i="7"/>
  <c r="T1371" i="7" s="1"/>
  <c r="Z1370" i="7"/>
  <c r="R1370" i="7"/>
  <c r="A1370" i="7"/>
  <c r="L1370" i="7" s="1"/>
  <c r="R1369" i="7"/>
  <c r="A1369" i="7"/>
  <c r="N1369" i="7" s="1"/>
  <c r="G1396" i="7" l="1"/>
  <c r="F1404" i="7"/>
  <c r="S1404" i="7"/>
  <c r="B1404" i="7"/>
  <c r="C1403" i="7"/>
  <c r="C1404" i="7"/>
  <c r="M1404" i="7"/>
  <c r="H1396" i="7"/>
  <c r="J1396" i="7"/>
  <c r="L1396" i="7"/>
  <c r="F1403" i="7"/>
  <c r="D1404" i="7"/>
  <c r="W1396" i="7"/>
  <c r="J1378" i="7"/>
  <c r="M1403" i="7"/>
  <c r="E1404" i="7"/>
  <c r="F1414" i="7"/>
  <c r="N1403" i="7"/>
  <c r="B1396" i="7"/>
  <c r="L1404" i="7"/>
  <c r="C1418" i="7"/>
  <c r="E1396" i="7"/>
  <c r="G1386" i="7"/>
  <c r="K1403" i="7"/>
  <c r="N1409" i="7"/>
  <c r="D1396" i="7"/>
  <c r="T1396" i="7"/>
  <c r="N1414" i="7"/>
  <c r="G1371" i="7"/>
  <c r="F1375" i="7"/>
  <c r="B1394" i="7"/>
  <c r="B1397" i="7"/>
  <c r="D1414" i="7"/>
  <c r="C1405" i="7"/>
  <c r="D1406" i="7"/>
  <c r="D1409" i="7"/>
  <c r="S1409" i="7"/>
  <c r="H1371" i="7"/>
  <c r="G1375" i="7"/>
  <c r="C1379" i="7"/>
  <c r="F1394" i="7"/>
  <c r="C1397" i="7"/>
  <c r="E1405" i="7"/>
  <c r="M1406" i="7"/>
  <c r="E1409" i="7"/>
  <c r="W1409" i="7"/>
  <c r="E1414" i="7"/>
  <c r="H1375" i="7"/>
  <c r="M1394" i="7"/>
  <c r="E1397" i="7"/>
  <c r="E1403" i="7"/>
  <c r="N1404" i="7"/>
  <c r="H1405" i="7"/>
  <c r="G1409" i="7"/>
  <c r="E1418" i="7"/>
  <c r="K1396" i="7"/>
  <c r="H1414" i="7"/>
  <c r="J1394" i="7"/>
  <c r="D1397" i="7"/>
  <c r="G1405" i="7"/>
  <c r="F1409" i="7"/>
  <c r="S1371" i="7"/>
  <c r="J1375" i="7"/>
  <c r="M1375" i="7"/>
  <c r="G1397" i="7"/>
  <c r="K1405" i="7"/>
  <c r="H1409" i="7"/>
  <c r="K1418" i="7"/>
  <c r="L1414" i="7"/>
  <c r="F1386" i="7"/>
  <c r="S1394" i="7"/>
  <c r="M1397" i="7"/>
  <c r="G1403" i="7"/>
  <c r="J1409" i="7"/>
  <c r="M1418" i="7"/>
  <c r="C1396" i="7"/>
  <c r="M1396" i="7"/>
  <c r="M1414" i="7"/>
  <c r="G1415" i="7"/>
  <c r="H1415" i="7"/>
  <c r="G1414" i="7"/>
  <c r="I1414" i="7"/>
  <c r="Q1416" i="7" s="1"/>
  <c r="S1414" i="7"/>
  <c r="B1414" i="7"/>
  <c r="J1414" i="7"/>
  <c r="T1414" i="7"/>
  <c r="C1414" i="7"/>
  <c r="K1414" i="7"/>
  <c r="F1396" i="7"/>
  <c r="N1396" i="7"/>
  <c r="I1396" i="7"/>
  <c r="Q1398" i="7" s="1"/>
  <c r="S1379" i="7"/>
  <c r="D1379" i="7"/>
  <c r="E1379" i="7"/>
  <c r="F1379" i="7"/>
  <c r="G1379" i="7"/>
  <c r="L1379" i="7"/>
  <c r="H1386" i="7"/>
  <c r="J1386" i="7"/>
  <c r="M1386" i="7"/>
  <c r="B1386" i="7"/>
  <c r="N1386" i="7"/>
  <c r="C1386" i="7"/>
  <c r="E1386" i="7"/>
  <c r="S1386" i="7"/>
  <c r="E1381" i="7"/>
  <c r="B1380" i="7"/>
  <c r="G1383" i="7"/>
  <c r="H1376" i="7"/>
  <c r="J1380" i="7"/>
  <c r="H1383" i="7"/>
  <c r="B1385" i="7"/>
  <c r="B1375" i="7"/>
  <c r="S1375" i="7"/>
  <c r="N1376" i="7"/>
  <c r="S1377" i="7"/>
  <c r="M1379" i="7"/>
  <c r="H1381" i="7"/>
  <c r="E1382" i="7"/>
  <c r="K1385" i="7"/>
  <c r="F1376" i="7"/>
  <c r="B1383" i="7"/>
  <c r="G1376" i="7"/>
  <c r="H1377" i="7"/>
  <c r="F1381" i="7"/>
  <c r="G1381" i="7"/>
  <c r="E1375" i="7"/>
  <c r="W1375" i="7"/>
  <c r="N1379" i="7"/>
  <c r="J1381" i="7"/>
  <c r="J1382" i="7"/>
  <c r="E1376" i="7"/>
  <c r="S1376" i="7"/>
  <c r="M1381" i="7"/>
  <c r="S1385" i="7"/>
  <c r="W1376" i="7"/>
  <c r="B1381" i="7"/>
  <c r="S1381" i="7"/>
  <c r="L1411" i="7"/>
  <c r="K1386" i="7"/>
  <c r="B1387" i="7"/>
  <c r="K1387" i="7"/>
  <c r="G1394" i="7"/>
  <c r="W1394" i="7"/>
  <c r="J1397" i="7"/>
  <c r="B1399" i="7"/>
  <c r="H1404" i="7"/>
  <c r="W1404" i="7"/>
  <c r="M1405" i="7"/>
  <c r="E1406" i="7"/>
  <c r="N1406" i="7"/>
  <c r="L1409" i="7"/>
  <c r="B1411" i="7"/>
  <c r="M1411" i="7"/>
  <c r="J1415" i="7"/>
  <c r="F1418" i="7"/>
  <c r="C1387" i="7"/>
  <c r="L1387" i="7"/>
  <c r="H1394" i="7"/>
  <c r="K1397" i="7"/>
  <c r="G1399" i="7"/>
  <c r="J1404" i="7"/>
  <c r="F1406" i="7"/>
  <c r="B1409" i="7"/>
  <c r="M1409" i="7"/>
  <c r="C1411" i="7"/>
  <c r="G1418" i="7"/>
  <c r="L1397" i="7"/>
  <c r="H1399" i="7"/>
  <c r="K1404" i="7"/>
  <c r="S1405" i="7"/>
  <c r="G1406" i="7"/>
  <c r="S1406" i="7"/>
  <c r="D1411" i="7"/>
  <c r="W1411" i="7"/>
  <c r="S1415" i="7"/>
  <c r="J1387" i="7"/>
  <c r="D1387" i="7"/>
  <c r="M1387" i="7"/>
  <c r="E1387" i="7"/>
  <c r="N1387" i="7"/>
  <c r="L1394" i="7"/>
  <c r="J1399" i="7"/>
  <c r="H1406" i="7"/>
  <c r="W1406" i="7"/>
  <c r="E1411" i="7"/>
  <c r="J1406" i="7"/>
  <c r="G1411" i="7"/>
  <c r="N1418" i="7"/>
  <c r="F1387" i="7"/>
  <c r="G1387" i="7"/>
  <c r="S1387" i="7"/>
  <c r="D1394" i="7"/>
  <c r="N1394" i="7"/>
  <c r="S1399" i="7"/>
  <c r="B1406" i="7"/>
  <c r="K1406" i="7"/>
  <c r="J1411" i="7"/>
  <c r="B1415" i="7"/>
  <c r="H1387" i="7"/>
  <c r="W1387" i="7"/>
  <c r="E1394" i="7"/>
  <c r="W1399" i="7"/>
  <c r="C1406" i="7"/>
  <c r="L1406" i="7"/>
  <c r="K1411" i="7"/>
  <c r="S1370" i="7"/>
  <c r="E1370" i="7"/>
  <c r="J1371" i="7"/>
  <c r="B1373" i="7"/>
  <c r="J1384" i="7"/>
  <c r="H1370" i="7"/>
  <c r="L1371" i="7"/>
  <c r="D1373" i="7"/>
  <c r="M1373" i="7"/>
  <c r="C1378" i="7"/>
  <c r="N1378" i="7"/>
  <c r="L1382" i="7"/>
  <c r="C1384" i="7"/>
  <c r="L1384" i="7"/>
  <c r="K1378" i="7"/>
  <c r="M1370" i="7"/>
  <c r="D1371" i="7"/>
  <c r="M1371" i="7"/>
  <c r="H1372" i="7"/>
  <c r="E1373" i="7"/>
  <c r="N1373" i="7"/>
  <c r="K1375" i="7"/>
  <c r="B1376" i="7"/>
  <c r="K1376" i="7"/>
  <c r="E1378" i="7"/>
  <c r="H1379" i="7"/>
  <c r="W1379" i="7"/>
  <c r="L1381" i="7"/>
  <c r="B1382" i="7"/>
  <c r="M1382" i="7"/>
  <c r="J1383" i="7"/>
  <c r="D1384" i="7"/>
  <c r="M1384" i="7"/>
  <c r="C1385" i="7"/>
  <c r="F1370" i="7"/>
  <c r="G1369" i="7"/>
  <c r="G1370" i="7"/>
  <c r="B1371" i="7"/>
  <c r="K1371" i="7"/>
  <c r="B1378" i="7"/>
  <c r="M1378" i="7"/>
  <c r="F1378" i="7"/>
  <c r="S1378" i="7"/>
  <c r="J1379" i="7"/>
  <c r="C1382" i="7"/>
  <c r="E1384" i="7"/>
  <c r="N1384" i="7"/>
  <c r="H1385" i="7"/>
  <c r="K1373" i="7"/>
  <c r="H1369" i="7"/>
  <c r="C1371" i="7"/>
  <c r="G1372" i="7"/>
  <c r="J1376" i="7"/>
  <c r="S1369" i="7"/>
  <c r="N1370" i="7"/>
  <c r="E1371" i="7"/>
  <c r="N1371" i="7"/>
  <c r="F1373" i="7"/>
  <c r="C1376" i="7"/>
  <c r="L1376" i="7"/>
  <c r="F1371" i="7"/>
  <c r="S1372" i="7"/>
  <c r="G1373" i="7"/>
  <c r="S1373" i="7"/>
  <c r="C1375" i="7"/>
  <c r="N1375" i="7"/>
  <c r="D1376" i="7"/>
  <c r="M1376" i="7"/>
  <c r="G1378" i="7"/>
  <c r="B1379" i="7"/>
  <c r="K1379" i="7"/>
  <c r="D1381" i="7"/>
  <c r="N1381" i="7"/>
  <c r="D1382" i="7"/>
  <c r="S1383" i="7"/>
  <c r="F1384" i="7"/>
  <c r="J1385" i="7"/>
  <c r="H1373" i="7"/>
  <c r="W1373" i="7"/>
  <c r="H1378" i="7"/>
  <c r="G1384" i="7"/>
  <c r="S1384" i="7"/>
  <c r="J1373" i="7"/>
  <c r="G1382" i="7"/>
  <c r="H1384" i="7"/>
  <c r="C1373" i="7"/>
  <c r="L1373" i="7"/>
  <c r="K1382" i="7"/>
  <c r="B1384" i="7"/>
  <c r="K1384" i="7"/>
  <c r="H1380" i="7"/>
  <c r="S1380" i="7"/>
  <c r="I1385" i="7"/>
  <c r="T1385" i="7"/>
  <c r="H1388" i="7"/>
  <c r="S1388" i="7"/>
  <c r="D1403" i="7"/>
  <c r="L1403" i="7"/>
  <c r="I1404" i="7"/>
  <c r="Q1404" i="7" s="1"/>
  <c r="T1404" i="7"/>
  <c r="F1405" i="7"/>
  <c r="N1405" i="7"/>
  <c r="H1408" i="7"/>
  <c r="S1408" i="7"/>
  <c r="D1418" i="7"/>
  <c r="L1418" i="7"/>
  <c r="I1374" i="7"/>
  <c r="T1374" i="7"/>
  <c r="I1369" i="7"/>
  <c r="T1369" i="7"/>
  <c r="B1374" i="7"/>
  <c r="J1374" i="7"/>
  <c r="I1380" i="7"/>
  <c r="T1380" i="7"/>
  <c r="I1388" i="7"/>
  <c r="Q1393" i="7" s="1"/>
  <c r="T1388" i="7"/>
  <c r="I1408" i="7"/>
  <c r="Q1408" i="7" s="1"/>
  <c r="T1408" i="7"/>
  <c r="I1383" i="7"/>
  <c r="T1383" i="7"/>
  <c r="B1388" i="7"/>
  <c r="J1388" i="7"/>
  <c r="W1388" i="7"/>
  <c r="I1399" i="7"/>
  <c r="Q1402" i="7" s="1"/>
  <c r="T1399" i="7"/>
  <c r="B1408" i="7"/>
  <c r="J1408" i="7"/>
  <c r="W1408" i="7"/>
  <c r="I1415" i="7"/>
  <c r="T1415" i="7"/>
  <c r="D1374" i="7"/>
  <c r="L1374" i="7"/>
  <c r="I1375" i="7"/>
  <c r="Q1375" i="7" s="1"/>
  <c r="T1375" i="7"/>
  <c r="C1377" i="7"/>
  <c r="K1377" i="7"/>
  <c r="C1380" i="7"/>
  <c r="K1380" i="7"/>
  <c r="D1385" i="7"/>
  <c r="L1385" i="7"/>
  <c r="I1386" i="7"/>
  <c r="T1386" i="7"/>
  <c r="C1388" i="7"/>
  <c r="K1388" i="7"/>
  <c r="I1405" i="7"/>
  <c r="Q1405" i="7" s="1"/>
  <c r="T1405" i="7"/>
  <c r="C1408" i="7"/>
  <c r="K1408" i="7"/>
  <c r="I1377" i="7"/>
  <c r="T1377" i="7"/>
  <c r="B1369" i="7"/>
  <c r="J1369" i="7"/>
  <c r="D1377" i="7"/>
  <c r="L1377" i="7"/>
  <c r="I1378" i="7"/>
  <c r="T1378" i="7"/>
  <c r="D1380" i="7"/>
  <c r="L1380" i="7"/>
  <c r="I1381" i="7"/>
  <c r="T1381" i="7"/>
  <c r="F1382" i="7"/>
  <c r="N1382" i="7"/>
  <c r="C1383" i="7"/>
  <c r="K1383" i="7"/>
  <c r="E1385" i="7"/>
  <c r="M1385" i="7"/>
  <c r="D1388" i="7"/>
  <c r="L1388" i="7"/>
  <c r="I1394" i="7"/>
  <c r="Q1395" i="7" s="1"/>
  <c r="T1394" i="7"/>
  <c r="F1397" i="7"/>
  <c r="N1397" i="7"/>
  <c r="C1399" i="7"/>
  <c r="K1399" i="7"/>
  <c r="H1403" i="7"/>
  <c r="S1403" i="7"/>
  <c r="B1405" i="7"/>
  <c r="J1405" i="7"/>
  <c r="W1405" i="7"/>
  <c r="D1408" i="7"/>
  <c r="L1408" i="7"/>
  <c r="I1409" i="7"/>
  <c r="T1409" i="7"/>
  <c r="F1411" i="7"/>
  <c r="N1411" i="7"/>
  <c r="C1415" i="7"/>
  <c r="K1415" i="7"/>
  <c r="H1418" i="7"/>
  <c r="S1418" i="7"/>
  <c r="D1372" i="7"/>
  <c r="L1372" i="7"/>
  <c r="I1373" i="7"/>
  <c r="Q1374" i="7" s="1"/>
  <c r="F1374" i="7"/>
  <c r="N1374" i="7"/>
  <c r="E1377" i="7"/>
  <c r="M1377" i="7"/>
  <c r="E1380" i="7"/>
  <c r="M1380" i="7"/>
  <c r="D1383" i="7"/>
  <c r="L1383" i="7"/>
  <c r="I1384" i="7"/>
  <c r="F1385" i="7"/>
  <c r="N1385" i="7"/>
  <c r="E1388" i="7"/>
  <c r="M1388" i="7"/>
  <c r="D1399" i="7"/>
  <c r="L1399" i="7"/>
  <c r="I1403" i="7"/>
  <c r="Q1403" i="7" s="1"/>
  <c r="T1403" i="7"/>
  <c r="E1408" i="7"/>
  <c r="M1408" i="7"/>
  <c r="D1415" i="7"/>
  <c r="L1415" i="7"/>
  <c r="I1418" i="7"/>
  <c r="Q1418" i="7" s="1"/>
  <c r="T1418" i="7"/>
  <c r="I1372" i="7"/>
  <c r="T1372" i="7"/>
  <c r="C1374" i="7"/>
  <c r="K1374" i="7"/>
  <c r="B1377" i="7"/>
  <c r="J1377" i="7"/>
  <c r="C1369" i="7"/>
  <c r="K1369" i="7"/>
  <c r="B1372" i="7"/>
  <c r="J1372" i="7"/>
  <c r="D1369" i="7"/>
  <c r="L1369" i="7"/>
  <c r="I1370" i="7"/>
  <c r="Q1372" i="7" s="1"/>
  <c r="T1370" i="7"/>
  <c r="C1372" i="7"/>
  <c r="K1372" i="7"/>
  <c r="E1374" i="7"/>
  <c r="M1374" i="7"/>
  <c r="E1369" i="7"/>
  <c r="M1369" i="7"/>
  <c r="B1370" i="7"/>
  <c r="J1370" i="7"/>
  <c r="W1370" i="7"/>
  <c r="F1369" i="7"/>
  <c r="C1370" i="7"/>
  <c r="K1370" i="7"/>
  <c r="E1372" i="7"/>
  <c r="M1372" i="7"/>
  <c r="G1374" i="7"/>
  <c r="D1375" i="7"/>
  <c r="I1376" i="7"/>
  <c r="Q1378" i="7" s="1"/>
  <c r="F1377" i="7"/>
  <c r="N1377" i="7"/>
  <c r="I1379" i="7"/>
  <c r="Q1386" i="7" s="1"/>
  <c r="F1380" i="7"/>
  <c r="N1380" i="7"/>
  <c r="C1381" i="7"/>
  <c r="H1382" i="7"/>
  <c r="S1382" i="7"/>
  <c r="E1383" i="7"/>
  <c r="M1383" i="7"/>
  <c r="D1386" i="7"/>
  <c r="I1387" i="7"/>
  <c r="Q1387" i="7" s="1"/>
  <c r="F1388" i="7"/>
  <c r="N1388" i="7"/>
  <c r="C1394" i="7"/>
  <c r="H1397" i="7"/>
  <c r="S1397" i="7"/>
  <c r="E1399" i="7"/>
  <c r="M1399" i="7"/>
  <c r="B1403" i="7"/>
  <c r="J1403" i="7"/>
  <c r="D1405" i="7"/>
  <c r="I1406" i="7"/>
  <c r="Q1407" i="7" s="1"/>
  <c r="F1408" i="7"/>
  <c r="N1408" i="7"/>
  <c r="C1409" i="7"/>
  <c r="H1411" i="7"/>
  <c r="S1411" i="7"/>
  <c r="E1415" i="7"/>
  <c r="M1415" i="7"/>
  <c r="B1418" i="7"/>
  <c r="J1418" i="7"/>
  <c r="D1370" i="7"/>
  <c r="I1371" i="7"/>
  <c r="F1372" i="7"/>
  <c r="H1374" i="7"/>
  <c r="D1378" i="7"/>
  <c r="I1382" i="7"/>
  <c r="F1383" i="7"/>
  <c r="I1397" i="7"/>
  <c r="F1399" i="7"/>
  <c r="I1411" i="7"/>
  <c r="Q1413" i="7" s="1"/>
  <c r="F1415" i="7"/>
  <c r="Q517" i="6" l="1"/>
  <c r="O517" i="6"/>
  <c r="K517" i="6"/>
  <c r="J517" i="6"/>
  <c r="I517" i="6"/>
  <c r="H517" i="6"/>
  <c r="G517" i="6"/>
  <c r="F517" i="6"/>
  <c r="E517" i="6"/>
  <c r="D517" i="6"/>
  <c r="C517" i="6"/>
  <c r="B517" i="6"/>
  <c r="Q516" i="6"/>
  <c r="O516" i="6"/>
  <c r="K516" i="6"/>
  <c r="J516" i="6"/>
  <c r="I516" i="6"/>
  <c r="H516" i="6"/>
  <c r="G516" i="6"/>
  <c r="F516" i="6"/>
  <c r="E516" i="6"/>
  <c r="D516" i="6"/>
  <c r="C516" i="6"/>
  <c r="B516" i="6"/>
  <c r="Q515" i="6"/>
  <c r="O515" i="6"/>
  <c r="K515" i="6"/>
  <c r="J515" i="6"/>
  <c r="I515" i="6"/>
  <c r="H515" i="6"/>
  <c r="G515" i="6"/>
  <c r="F515" i="6"/>
  <c r="E515" i="6"/>
  <c r="D515" i="6"/>
  <c r="C515" i="6"/>
  <c r="B515" i="6"/>
  <c r="Q514" i="6"/>
  <c r="O514" i="6"/>
  <c r="K514" i="6"/>
  <c r="J514" i="6"/>
  <c r="I514" i="6"/>
  <c r="H514" i="6"/>
  <c r="G514" i="6"/>
  <c r="F514" i="6"/>
  <c r="E514" i="6"/>
  <c r="D514" i="6"/>
  <c r="C514" i="6"/>
  <c r="B514" i="6"/>
  <c r="Q513" i="6"/>
  <c r="O513" i="6"/>
  <c r="K513" i="6"/>
  <c r="J513" i="6"/>
  <c r="I513" i="6"/>
  <c r="H513" i="6"/>
  <c r="G513" i="6"/>
  <c r="F513" i="6"/>
  <c r="E513" i="6"/>
  <c r="D513" i="6"/>
  <c r="C513" i="6"/>
  <c r="B513" i="6"/>
  <c r="Q512" i="6"/>
  <c r="O512" i="6"/>
  <c r="K512" i="6"/>
  <c r="J512" i="6"/>
  <c r="I512" i="6"/>
  <c r="H512" i="6"/>
  <c r="G512" i="6"/>
  <c r="F512" i="6"/>
  <c r="E512" i="6"/>
  <c r="D512" i="6"/>
  <c r="C512" i="6"/>
  <c r="B512" i="6"/>
  <c r="Q511" i="6"/>
  <c r="O511" i="6"/>
  <c r="K511" i="6"/>
  <c r="J511" i="6"/>
  <c r="I511" i="6"/>
  <c r="H511" i="6"/>
  <c r="G511" i="6"/>
  <c r="F511" i="6"/>
  <c r="E511" i="6"/>
  <c r="D511" i="6"/>
  <c r="C511" i="6"/>
  <c r="B511" i="6"/>
  <c r="Q510" i="6"/>
  <c r="O510" i="6"/>
  <c r="K510" i="6"/>
  <c r="J510" i="6"/>
  <c r="I510" i="6"/>
  <c r="H510" i="6"/>
  <c r="G510" i="6"/>
  <c r="F510" i="6"/>
  <c r="E510" i="6"/>
  <c r="D510" i="6"/>
  <c r="C510" i="6"/>
  <c r="B510" i="6"/>
  <c r="Q509" i="6"/>
  <c r="O509" i="6"/>
  <c r="K509" i="6"/>
  <c r="J509" i="6"/>
  <c r="I509" i="6"/>
  <c r="H509" i="6"/>
  <c r="G509" i="6"/>
  <c r="F509" i="6"/>
  <c r="E509" i="6"/>
  <c r="D509" i="6"/>
  <c r="C509" i="6"/>
  <c r="B509" i="6"/>
  <c r="Q508" i="6"/>
  <c r="O508" i="6"/>
  <c r="K508" i="6"/>
  <c r="J508" i="6"/>
  <c r="I508" i="6"/>
  <c r="H508" i="6"/>
  <c r="G508" i="6"/>
  <c r="F508" i="6"/>
  <c r="E508" i="6"/>
  <c r="D508" i="6"/>
  <c r="C508" i="6"/>
  <c r="B508" i="6"/>
  <c r="Q507" i="6"/>
  <c r="O507" i="6"/>
  <c r="K507" i="6"/>
  <c r="J507" i="6"/>
  <c r="I507" i="6"/>
  <c r="H507" i="6"/>
  <c r="G507" i="6"/>
  <c r="F507" i="6"/>
  <c r="E507" i="6"/>
  <c r="D507" i="6"/>
  <c r="C507" i="6"/>
  <c r="B507" i="6"/>
  <c r="Q506" i="6"/>
  <c r="O506" i="6"/>
  <c r="K506" i="6"/>
  <c r="J506" i="6"/>
  <c r="I506" i="6"/>
  <c r="H506" i="6"/>
  <c r="G506" i="6"/>
  <c r="F506" i="6"/>
  <c r="E506" i="6"/>
  <c r="D506" i="6"/>
  <c r="C506" i="6"/>
  <c r="B506" i="6"/>
  <c r="Q505" i="6"/>
  <c r="O505" i="6"/>
  <c r="K505" i="6"/>
  <c r="J505" i="6"/>
  <c r="I505" i="6"/>
  <c r="H505" i="6"/>
  <c r="G505" i="6"/>
  <c r="F505" i="6"/>
  <c r="E505" i="6"/>
  <c r="D505" i="6"/>
  <c r="C505" i="6"/>
  <c r="B505" i="6"/>
  <c r="Q504" i="6"/>
  <c r="O504" i="6"/>
  <c r="K504" i="6"/>
  <c r="J504" i="6"/>
  <c r="I504" i="6"/>
  <c r="H504" i="6"/>
  <c r="G504" i="6"/>
  <c r="F504" i="6"/>
  <c r="E504" i="6"/>
  <c r="D504" i="6"/>
  <c r="C504" i="6"/>
  <c r="B504" i="6"/>
  <c r="Q503" i="6"/>
  <c r="O503" i="6"/>
  <c r="K503" i="6"/>
  <c r="J503" i="6"/>
  <c r="I503" i="6"/>
  <c r="H503" i="6"/>
  <c r="G503" i="6"/>
  <c r="F503" i="6"/>
  <c r="E503" i="6"/>
  <c r="D503" i="6"/>
  <c r="C503" i="6"/>
  <c r="B503" i="6"/>
  <c r="Q502" i="6"/>
  <c r="O502" i="6"/>
  <c r="K502" i="6"/>
  <c r="J502" i="6"/>
  <c r="I502" i="6"/>
  <c r="H502" i="6"/>
  <c r="G502" i="6"/>
  <c r="F502" i="6"/>
  <c r="E502" i="6"/>
  <c r="D502" i="6"/>
  <c r="C502" i="6"/>
  <c r="B502" i="6"/>
  <c r="AD572" i="1"/>
  <c r="AC572" i="1"/>
  <c r="AB572" i="1"/>
  <c r="AA572" i="1"/>
  <c r="Z572" i="1"/>
  <c r="AD571" i="1"/>
  <c r="AC571" i="1"/>
  <c r="AB571" i="1"/>
  <c r="AA571" i="1"/>
  <c r="Z571" i="1"/>
  <c r="AD570" i="1"/>
  <c r="AC570" i="1"/>
  <c r="AB570" i="1"/>
  <c r="AA570" i="1"/>
  <c r="Z570" i="1"/>
  <c r="AD569" i="1"/>
  <c r="AC569" i="1"/>
  <c r="AB569" i="1"/>
  <c r="AA569" i="1"/>
  <c r="Z569" i="1"/>
  <c r="AD568" i="1"/>
  <c r="AC568" i="1"/>
  <c r="AB568" i="1"/>
  <c r="AA568" i="1"/>
  <c r="Z568" i="1"/>
  <c r="AD567" i="1"/>
  <c r="AC567" i="1"/>
  <c r="AB567" i="1"/>
  <c r="AA567" i="1"/>
  <c r="Z567" i="1"/>
  <c r="AD566" i="1"/>
  <c r="AC566" i="1"/>
  <c r="AB566" i="1"/>
  <c r="AA566" i="1"/>
  <c r="Z566" i="1"/>
  <c r="AD565" i="1"/>
  <c r="AC565" i="1"/>
  <c r="AB565" i="1"/>
  <c r="AA565" i="1"/>
  <c r="Z565" i="1"/>
  <c r="AD564" i="1"/>
  <c r="AC564" i="1"/>
  <c r="AB564" i="1"/>
  <c r="AA564" i="1"/>
  <c r="Z564" i="1"/>
  <c r="AD563" i="1"/>
  <c r="AC563" i="1"/>
  <c r="AB563" i="1"/>
  <c r="AA563" i="1"/>
  <c r="Z563" i="1"/>
  <c r="AD562" i="1"/>
  <c r="AC562" i="1"/>
  <c r="AB562" i="1"/>
  <c r="AA562" i="1"/>
  <c r="Z562" i="1"/>
  <c r="AD561" i="1"/>
  <c r="AC561" i="1"/>
  <c r="AB561" i="1"/>
  <c r="AA561" i="1"/>
  <c r="Z561" i="1"/>
  <c r="AD560" i="1"/>
  <c r="AC560" i="1"/>
  <c r="AB560" i="1"/>
  <c r="AA560" i="1"/>
  <c r="Z560" i="1"/>
  <c r="AD559" i="1"/>
  <c r="AC559" i="1"/>
  <c r="AB559" i="1"/>
  <c r="AA559" i="1"/>
  <c r="Z559" i="1"/>
  <c r="AD558" i="1"/>
  <c r="AC558" i="1"/>
  <c r="AB558" i="1"/>
  <c r="AA558" i="1"/>
  <c r="Z558" i="1"/>
  <c r="AD557" i="1"/>
  <c r="AC557" i="1"/>
  <c r="AB557" i="1"/>
  <c r="AA557" i="1"/>
  <c r="Z557" i="1"/>
  <c r="AD556" i="1"/>
  <c r="AC556" i="1"/>
  <c r="AB556" i="1"/>
  <c r="AA556" i="1"/>
  <c r="Z556" i="1"/>
  <c r="AD555" i="1"/>
  <c r="AC555" i="1"/>
  <c r="AB555" i="1"/>
  <c r="AA555" i="1"/>
  <c r="Z555" i="1"/>
  <c r="Q529" i="6" l="1"/>
  <c r="O529" i="6"/>
  <c r="K529" i="6"/>
  <c r="J529" i="6"/>
  <c r="I529" i="6"/>
  <c r="H529" i="6"/>
  <c r="G529" i="6"/>
  <c r="F529" i="6"/>
  <c r="E529" i="6"/>
  <c r="D529" i="6"/>
  <c r="C529" i="6"/>
  <c r="B529" i="6"/>
  <c r="Q528" i="6"/>
  <c r="O528" i="6"/>
  <c r="K528" i="6"/>
  <c r="J528" i="6"/>
  <c r="I528" i="6"/>
  <c r="H528" i="6"/>
  <c r="G528" i="6"/>
  <c r="F528" i="6"/>
  <c r="E528" i="6"/>
  <c r="D528" i="6"/>
  <c r="C528" i="6"/>
  <c r="B528" i="6"/>
  <c r="Q527" i="6"/>
  <c r="O527" i="6"/>
  <c r="K527" i="6"/>
  <c r="J527" i="6"/>
  <c r="I527" i="6"/>
  <c r="H527" i="6"/>
  <c r="G527" i="6"/>
  <c r="F527" i="6"/>
  <c r="E527" i="6"/>
  <c r="D527" i="6"/>
  <c r="C527" i="6"/>
  <c r="B527" i="6"/>
  <c r="Q526" i="6"/>
  <c r="O526" i="6"/>
  <c r="K526" i="6"/>
  <c r="J526" i="6"/>
  <c r="I526" i="6"/>
  <c r="H526" i="6"/>
  <c r="G526" i="6"/>
  <c r="F526" i="6"/>
  <c r="E526" i="6"/>
  <c r="D526" i="6"/>
  <c r="C526" i="6"/>
  <c r="B526" i="6"/>
  <c r="Q525" i="6"/>
  <c r="O525" i="6"/>
  <c r="K525" i="6"/>
  <c r="J525" i="6"/>
  <c r="I525" i="6"/>
  <c r="H525" i="6"/>
  <c r="G525" i="6"/>
  <c r="F525" i="6"/>
  <c r="E525" i="6"/>
  <c r="D525" i="6"/>
  <c r="C525" i="6"/>
  <c r="B525" i="6"/>
  <c r="Q524" i="6"/>
  <c r="O524" i="6"/>
  <c r="K524" i="6"/>
  <c r="J524" i="6"/>
  <c r="I524" i="6"/>
  <c r="H524" i="6"/>
  <c r="G524" i="6"/>
  <c r="F524" i="6"/>
  <c r="E524" i="6"/>
  <c r="D524" i="6"/>
  <c r="C524" i="6"/>
  <c r="B524" i="6"/>
  <c r="Q523" i="6"/>
  <c r="O523" i="6"/>
  <c r="K523" i="6"/>
  <c r="J523" i="6"/>
  <c r="I523" i="6"/>
  <c r="H523" i="6"/>
  <c r="G523" i="6"/>
  <c r="F523" i="6"/>
  <c r="E523" i="6"/>
  <c r="D523" i="6"/>
  <c r="C523" i="6"/>
  <c r="B523" i="6"/>
  <c r="Q522" i="6"/>
  <c r="O522" i="6"/>
  <c r="K522" i="6"/>
  <c r="J522" i="6"/>
  <c r="I522" i="6"/>
  <c r="H522" i="6"/>
  <c r="G522" i="6"/>
  <c r="F522" i="6"/>
  <c r="E522" i="6"/>
  <c r="D522" i="6"/>
  <c r="C522" i="6"/>
  <c r="B522" i="6"/>
  <c r="Q521" i="6"/>
  <c r="O521" i="6"/>
  <c r="K521" i="6"/>
  <c r="J521" i="6"/>
  <c r="I521" i="6"/>
  <c r="H521" i="6"/>
  <c r="G521" i="6"/>
  <c r="F521" i="6"/>
  <c r="E521" i="6"/>
  <c r="D521" i="6"/>
  <c r="C521" i="6"/>
  <c r="B521" i="6"/>
  <c r="Q520" i="6"/>
  <c r="O520" i="6"/>
  <c r="K520" i="6"/>
  <c r="J520" i="6"/>
  <c r="I520" i="6"/>
  <c r="H520" i="6"/>
  <c r="G520" i="6"/>
  <c r="F520" i="6"/>
  <c r="E520" i="6"/>
  <c r="D520" i="6"/>
  <c r="C520" i="6"/>
  <c r="B520" i="6"/>
  <c r="Q519" i="6"/>
  <c r="O519" i="6"/>
  <c r="K519" i="6"/>
  <c r="J519" i="6"/>
  <c r="I519" i="6"/>
  <c r="H519" i="6"/>
  <c r="G519" i="6"/>
  <c r="F519" i="6"/>
  <c r="E519" i="6"/>
  <c r="D519" i="6"/>
  <c r="C519" i="6"/>
  <c r="B519" i="6"/>
  <c r="Q518" i="6"/>
  <c r="O518" i="6"/>
  <c r="K518" i="6"/>
  <c r="J518" i="6"/>
  <c r="I518" i="6"/>
  <c r="H518" i="6"/>
  <c r="G518" i="6"/>
  <c r="F518" i="6"/>
  <c r="E518" i="6"/>
  <c r="D518" i="6"/>
  <c r="C518" i="6"/>
  <c r="B518" i="6"/>
  <c r="R1320" i="7" l="1"/>
  <c r="R1319" i="7"/>
  <c r="R1318" i="7"/>
  <c r="R1316" i="7"/>
  <c r="R1315" i="7"/>
  <c r="R1314" i="7"/>
  <c r="R1313" i="7"/>
  <c r="R1312" i="7"/>
  <c r="R1311" i="7"/>
  <c r="R1310" i="7"/>
  <c r="R1309" i="7"/>
  <c r="R1308" i="7"/>
  <c r="R1307" i="7"/>
  <c r="R1306" i="7"/>
  <c r="R1305" i="7"/>
  <c r="Z1320" i="7"/>
  <c r="A1320" i="7"/>
  <c r="G1320" i="7" s="1"/>
  <c r="Z1317" i="7"/>
  <c r="R1317" i="7"/>
  <c r="A1317" i="7"/>
  <c r="W1317" i="7" s="1"/>
  <c r="Z1315" i="7"/>
  <c r="A1315" i="7"/>
  <c r="N1315" i="7" s="1"/>
  <c r="Z1312" i="7"/>
  <c r="A1312" i="7"/>
  <c r="T1312" i="7" s="1"/>
  <c r="Z1311" i="7"/>
  <c r="A1311" i="7"/>
  <c r="W1311" i="7" s="1"/>
  <c r="Z1308" i="7"/>
  <c r="A1308" i="7"/>
  <c r="N1308" i="7" s="1"/>
  <c r="Z1306" i="7"/>
  <c r="A1306" i="7"/>
  <c r="T1306" i="7" s="1"/>
  <c r="Q473" i="6"/>
  <c r="O473" i="6"/>
  <c r="K473" i="6"/>
  <c r="J473" i="6"/>
  <c r="I473" i="6"/>
  <c r="H473" i="6"/>
  <c r="G473" i="6"/>
  <c r="F473" i="6"/>
  <c r="E473" i="6"/>
  <c r="D473" i="6"/>
  <c r="C473" i="6"/>
  <c r="B473" i="6"/>
  <c r="Q479" i="6"/>
  <c r="O479" i="6"/>
  <c r="K479" i="6"/>
  <c r="J479" i="6"/>
  <c r="I479" i="6"/>
  <c r="H479" i="6"/>
  <c r="G479" i="6"/>
  <c r="F479" i="6"/>
  <c r="E479" i="6"/>
  <c r="D479" i="6"/>
  <c r="C479" i="6"/>
  <c r="B479" i="6"/>
  <c r="Q478" i="6"/>
  <c r="O478" i="6"/>
  <c r="K478" i="6"/>
  <c r="J478" i="6"/>
  <c r="I478" i="6"/>
  <c r="H478" i="6"/>
  <c r="G478" i="6"/>
  <c r="F478" i="6"/>
  <c r="E478" i="6"/>
  <c r="D478" i="6"/>
  <c r="C478" i="6"/>
  <c r="B478" i="6"/>
  <c r="Q477" i="6"/>
  <c r="O477" i="6"/>
  <c r="K477" i="6"/>
  <c r="J477" i="6"/>
  <c r="I477" i="6"/>
  <c r="H477" i="6"/>
  <c r="G477" i="6"/>
  <c r="F477" i="6"/>
  <c r="E477" i="6"/>
  <c r="D477" i="6"/>
  <c r="C477" i="6"/>
  <c r="B477" i="6"/>
  <c r="Q476" i="6"/>
  <c r="O476" i="6"/>
  <c r="K476" i="6"/>
  <c r="J476" i="6"/>
  <c r="I476" i="6"/>
  <c r="H476" i="6"/>
  <c r="G476" i="6"/>
  <c r="F476" i="6"/>
  <c r="E476" i="6"/>
  <c r="D476" i="6"/>
  <c r="C476" i="6"/>
  <c r="B476" i="6"/>
  <c r="Q475" i="6"/>
  <c r="O475" i="6"/>
  <c r="K475" i="6"/>
  <c r="J475" i="6"/>
  <c r="I475" i="6"/>
  <c r="H475" i="6"/>
  <c r="G475" i="6"/>
  <c r="F475" i="6"/>
  <c r="E475" i="6"/>
  <c r="D475" i="6"/>
  <c r="C475" i="6"/>
  <c r="B475" i="6"/>
  <c r="Q474" i="6"/>
  <c r="O474" i="6"/>
  <c r="K474" i="6"/>
  <c r="J474" i="6"/>
  <c r="I474" i="6"/>
  <c r="H474" i="6"/>
  <c r="G474" i="6"/>
  <c r="F474" i="6"/>
  <c r="E474" i="6"/>
  <c r="D474" i="6"/>
  <c r="C474" i="6"/>
  <c r="B474" i="6"/>
  <c r="AD554" i="1"/>
  <c r="AC554" i="1"/>
  <c r="AB554" i="1"/>
  <c r="AA554" i="1"/>
  <c r="Z554" i="1"/>
  <c r="AD553" i="1"/>
  <c r="AC553" i="1"/>
  <c r="AB553" i="1"/>
  <c r="AA553" i="1"/>
  <c r="Z553" i="1"/>
  <c r="AD552" i="1"/>
  <c r="AC552" i="1"/>
  <c r="AB552" i="1"/>
  <c r="AA552" i="1"/>
  <c r="Z552" i="1"/>
  <c r="AD551" i="1"/>
  <c r="AC551" i="1"/>
  <c r="AB551" i="1"/>
  <c r="AA551" i="1"/>
  <c r="Z551" i="1"/>
  <c r="AD550" i="1"/>
  <c r="AC550" i="1"/>
  <c r="AB550" i="1"/>
  <c r="AA550" i="1"/>
  <c r="Z550" i="1"/>
  <c r="AD549" i="1"/>
  <c r="AC549" i="1"/>
  <c r="AB549" i="1"/>
  <c r="AA549" i="1"/>
  <c r="Z549" i="1"/>
  <c r="AD548" i="1"/>
  <c r="AC548" i="1"/>
  <c r="AB548" i="1"/>
  <c r="AA548" i="1"/>
  <c r="Z548" i="1"/>
  <c r="AD547" i="1"/>
  <c r="AC547" i="1"/>
  <c r="AB547" i="1"/>
  <c r="AA547" i="1"/>
  <c r="Z547" i="1"/>
  <c r="AD546" i="1"/>
  <c r="AC546" i="1"/>
  <c r="AB546" i="1"/>
  <c r="AA546" i="1"/>
  <c r="Z546" i="1"/>
  <c r="AD545" i="1"/>
  <c r="AC545" i="1"/>
  <c r="AB545" i="1"/>
  <c r="AA545" i="1"/>
  <c r="Z545" i="1"/>
  <c r="AD544" i="1"/>
  <c r="AC544" i="1"/>
  <c r="AB544" i="1"/>
  <c r="AA544" i="1"/>
  <c r="Z544" i="1"/>
  <c r="AD543" i="1"/>
  <c r="AC543" i="1"/>
  <c r="AB543" i="1"/>
  <c r="AA543" i="1"/>
  <c r="Z543" i="1"/>
  <c r="G1306" i="7" l="1"/>
  <c r="H1306" i="7"/>
  <c r="F1306" i="7"/>
  <c r="J1306" i="7"/>
  <c r="D1306" i="7"/>
  <c r="H1315" i="7"/>
  <c r="L1315" i="7"/>
  <c r="S1315" i="7"/>
  <c r="N1306" i="7"/>
  <c r="B1306" i="7"/>
  <c r="S1306" i="7"/>
  <c r="C1306" i="7"/>
  <c r="W1306" i="7"/>
  <c r="H1312" i="7"/>
  <c r="L1308" i="7"/>
  <c r="D1315" i="7"/>
  <c r="C1308" i="7"/>
  <c r="H1308" i="7"/>
  <c r="L1306" i="7"/>
  <c r="K1308" i="7"/>
  <c r="M1312" i="7"/>
  <c r="W1308" i="7"/>
  <c r="L1311" i="7"/>
  <c r="L1312" i="7"/>
  <c r="K1306" i="7"/>
  <c r="D1308" i="7"/>
  <c r="C1311" i="7"/>
  <c r="S1311" i="7"/>
  <c r="E1317" i="7"/>
  <c r="M1311" i="7"/>
  <c r="G1308" i="7"/>
  <c r="D1311" i="7"/>
  <c r="M1317" i="7"/>
  <c r="E1311" i="7"/>
  <c r="G1311" i="7"/>
  <c r="D1312" i="7"/>
  <c r="H1311" i="7"/>
  <c r="E1312" i="7"/>
  <c r="K1311" i="7"/>
  <c r="I1308" i="7"/>
  <c r="Q1310" i="7" s="1"/>
  <c r="S1308" i="7"/>
  <c r="E1306" i="7"/>
  <c r="M1306" i="7"/>
  <c r="B1308" i="7"/>
  <c r="J1308" i="7"/>
  <c r="T1308" i="7"/>
  <c r="F1311" i="7"/>
  <c r="N1311" i="7"/>
  <c r="C1312" i="7"/>
  <c r="K1312" i="7"/>
  <c r="W1312" i="7"/>
  <c r="G1315" i="7"/>
  <c r="D1317" i="7"/>
  <c r="L1317" i="7"/>
  <c r="H1320" i="7"/>
  <c r="S1320" i="7"/>
  <c r="I1320" i="7"/>
  <c r="Q1320" i="7" s="1"/>
  <c r="T1320" i="7"/>
  <c r="I1315" i="7"/>
  <c r="Q1316" i="7" s="1"/>
  <c r="T1315" i="7"/>
  <c r="F1317" i="7"/>
  <c r="N1317" i="7"/>
  <c r="B1320" i="7"/>
  <c r="J1320" i="7"/>
  <c r="W1320" i="7"/>
  <c r="E1308" i="7"/>
  <c r="M1308" i="7"/>
  <c r="I1311" i="7"/>
  <c r="Q1311" i="7" s="1"/>
  <c r="T1311" i="7"/>
  <c r="F1312" i="7"/>
  <c r="N1312" i="7"/>
  <c r="B1315" i="7"/>
  <c r="J1315" i="7"/>
  <c r="W1315" i="7"/>
  <c r="G1317" i="7"/>
  <c r="C1320" i="7"/>
  <c r="K1320" i="7"/>
  <c r="I1306" i="7"/>
  <c r="Q1307" i="7" s="1"/>
  <c r="F1308" i="7"/>
  <c r="B1311" i="7"/>
  <c r="J1311" i="7"/>
  <c r="G1312" i="7"/>
  <c r="C1315" i="7"/>
  <c r="K1315" i="7"/>
  <c r="H1317" i="7"/>
  <c r="D1320" i="7"/>
  <c r="L1320" i="7"/>
  <c r="I1317" i="7"/>
  <c r="Q1319" i="7" s="1"/>
  <c r="S1317" i="7"/>
  <c r="E1320" i="7"/>
  <c r="M1320" i="7"/>
  <c r="I1312" i="7"/>
  <c r="Q1314" i="7" s="1"/>
  <c r="S1312" i="7"/>
  <c r="E1315" i="7"/>
  <c r="M1315" i="7"/>
  <c r="B1317" i="7"/>
  <c r="J1317" i="7"/>
  <c r="T1317" i="7"/>
  <c r="F1320" i="7"/>
  <c r="N1320" i="7"/>
  <c r="B1312" i="7"/>
  <c r="J1312" i="7"/>
  <c r="F1315" i="7"/>
  <c r="C1317" i="7"/>
  <c r="K1317" i="7"/>
  <c r="Z1275" i="7" l="1"/>
  <c r="R1275" i="7"/>
  <c r="A1275" i="7"/>
  <c r="W1275" i="7" s="1"/>
  <c r="A1277" i="7"/>
  <c r="R1464" i="7"/>
  <c r="R1463" i="7"/>
  <c r="R1462" i="7"/>
  <c r="R1461" i="7"/>
  <c r="R1460" i="7"/>
  <c r="R1459" i="7"/>
  <c r="R1458" i="7"/>
  <c r="R1457" i="7"/>
  <c r="R1456" i="7"/>
  <c r="R1455" i="7"/>
  <c r="R1454" i="7"/>
  <c r="R1453" i="7"/>
  <c r="R1452" i="7"/>
  <c r="R1451" i="7"/>
  <c r="R1450" i="7"/>
  <c r="Z1455" i="7"/>
  <c r="A1455" i="7"/>
  <c r="G1455" i="7" s="1"/>
  <c r="R1447" i="7"/>
  <c r="R1446" i="7"/>
  <c r="R1445" i="7"/>
  <c r="R1444" i="7"/>
  <c r="Z1446" i="7"/>
  <c r="A1446" i="7"/>
  <c r="S1446" i="7" s="1"/>
  <c r="E1275" i="7" l="1"/>
  <c r="B1446" i="7"/>
  <c r="C1446" i="7"/>
  <c r="D1446" i="7"/>
  <c r="H1446" i="7"/>
  <c r="T1446" i="7"/>
  <c r="G1446" i="7"/>
  <c r="J1446" i="7"/>
  <c r="L1446" i="7"/>
  <c r="G1275" i="7"/>
  <c r="N1446" i="7"/>
  <c r="H1455" i="7"/>
  <c r="K1275" i="7"/>
  <c r="M1275" i="7"/>
  <c r="C1275" i="7"/>
  <c r="D1275" i="7"/>
  <c r="L1275" i="7"/>
  <c r="F1446" i="7"/>
  <c r="W1446" i="7"/>
  <c r="F1275" i="7"/>
  <c r="N1275" i="7"/>
  <c r="H1275" i="7"/>
  <c r="S1275" i="7"/>
  <c r="I1275" i="7"/>
  <c r="Q1276" i="7" s="1"/>
  <c r="T1275" i="7"/>
  <c r="K1446" i="7"/>
  <c r="B1275" i="7"/>
  <c r="J1275" i="7"/>
  <c r="E1455" i="7"/>
  <c r="M1455" i="7"/>
  <c r="I1455" i="7"/>
  <c r="Q1456" i="7" s="1"/>
  <c r="S1455" i="7"/>
  <c r="B1455" i="7"/>
  <c r="J1455" i="7"/>
  <c r="T1455" i="7"/>
  <c r="C1455" i="7"/>
  <c r="K1455" i="7"/>
  <c r="W1455" i="7"/>
  <c r="D1455" i="7"/>
  <c r="L1455" i="7"/>
  <c r="F1455" i="7"/>
  <c r="N1455" i="7"/>
  <c r="E1446" i="7"/>
  <c r="M1446" i="7"/>
  <c r="I1446" i="7"/>
  <c r="Q1447" i="7" s="1"/>
  <c r="R1442" i="7" l="1"/>
  <c r="R1441" i="7"/>
  <c r="R1440" i="7"/>
  <c r="R1439" i="7"/>
  <c r="R1438" i="7"/>
  <c r="R1437" i="7"/>
  <c r="R1436" i="7"/>
  <c r="R1434" i="7"/>
  <c r="R1432" i="7"/>
  <c r="R1431" i="7"/>
  <c r="R1430" i="7"/>
  <c r="R1428" i="7"/>
  <c r="R1424" i="7"/>
  <c r="Z1696" i="7" l="1"/>
  <c r="A1696" i="7"/>
  <c r="S1696" i="7" s="1"/>
  <c r="Z1694" i="7"/>
  <c r="A1694" i="7"/>
  <c r="T1694" i="7" s="1"/>
  <c r="Z1692" i="7"/>
  <c r="A1692" i="7"/>
  <c r="N1692" i="7" s="1"/>
  <c r="Z1690" i="7"/>
  <c r="A1690" i="7"/>
  <c r="T1690" i="7" s="1"/>
  <c r="Z1688" i="7"/>
  <c r="A1688" i="7"/>
  <c r="T1688" i="7" s="1"/>
  <c r="Z1685" i="7"/>
  <c r="A1685" i="7"/>
  <c r="L1685" i="7" s="1"/>
  <c r="Z1682" i="7"/>
  <c r="A1682" i="7"/>
  <c r="W1682" i="7" s="1"/>
  <c r="A1681" i="7"/>
  <c r="Z1680" i="7"/>
  <c r="R1680" i="7"/>
  <c r="A1680" i="7"/>
  <c r="S1680" i="7" s="1"/>
  <c r="Z1679" i="7"/>
  <c r="R1679" i="7"/>
  <c r="A1679" i="7"/>
  <c r="K1679" i="7" s="1"/>
  <c r="Z1678" i="7"/>
  <c r="R1678" i="7"/>
  <c r="A1678" i="7"/>
  <c r="N1678" i="7" s="1"/>
  <c r="R1677" i="7"/>
  <c r="A1677" i="7"/>
  <c r="T1677" i="7" s="1"/>
  <c r="Z1676" i="7"/>
  <c r="R1676" i="7"/>
  <c r="A1676" i="7"/>
  <c r="T1676" i="7" s="1"/>
  <c r="Z1667" i="7"/>
  <c r="R1667" i="7"/>
  <c r="A1667" i="7"/>
  <c r="L1667" i="7" s="1"/>
  <c r="Z1664" i="7"/>
  <c r="R1664" i="7"/>
  <c r="A1664" i="7"/>
  <c r="W1664" i="7" s="1"/>
  <c r="R1674" i="7"/>
  <c r="A1674" i="7"/>
  <c r="M1674" i="7" s="1"/>
  <c r="Z1673" i="7"/>
  <c r="R1673" i="7"/>
  <c r="A1673" i="7"/>
  <c r="M1673" i="7" s="1"/>
  <c r="R1663" i="7"/>
  <c r="A1663" i="7"/>
  <c r="R1662" i="7"/>
  <c r="A1662" i="7"/>
  <c r="K1662" i="7" s="1"/>
  <c r="Z1661" i="7"/>
  <c r="R1661" i="7"/>
  <c r="A1661" i="7"/>
  <c r="T1661" i="7" s="1"/>
  <c r="Z1659" i="7"/>
  <c r="R1659" i="7"/>
  <c r="A1659" i="7"/>
  <c r="T1659" i="7" s="1"/>
  <c r="Z1658" i="7"/>
  <c r="R1658" i="7"/>
  <c r="A1658" i="7"/>
  <c r="L1658" i="7" s="1"/>
  <c r="Z1656" i="7"/>
  <c r="R1656" i="7"/>
  <c r="A1656" i="7"/>
  <c r="W1656" i="7" s="1"/>
  <c r="R1655" i="7"/>
  <c r="A1655" i="7"/>
  <c r="K1655" i="7" s="1"/>
  <c r="Z1648" i="7"/>
  <c r="A1648" i="7"/>
  <c r="N1648" i="7" s="1"/>
  <c r="R1646" i="7"/>
  <c r="A1646" i="7"/>
  <c r="C1646" i="7" s="1"/>
  <c r="Z1645" i="7"/>
  <c r="R1645" i="7"/>
  <c r="A1645" i="7"/>
  <c r="J1645" i="7" s="1"/>
  <c r="R1644" i="7"/>
  <c r="A1644" i="7"/>
  <c r="I1644" i="7" s="1"/>
  <c r="Z1643" i="7"/>
  <c r="R1643" i="7"/>
  <c r="A1643" i="7"/>
  <c r="T1643" i="7" s="1"/>
  <c r="Z1642" i="7"/>
  <c r="R1642" i="7"/>
  <c r="A1642" i="7"/>
  <c r="L1642" i="7" s="1"/>
  <c r="R1641" i="7"/>
  <c r="A1641" i="7"/>
  <c r="Z1620" i="7"/>
  <c r="R1620" i="7"/>
  <c r="A1620" i="7"/>
  <c r="S1620" i="7" s="1"/>
  <c r="Z1616" i="7"/>
  <c r="R1616" i="7"/>
  <c r="A1616" i="7"/>
  <c r="I1616" i="7" s="1"/>
  <c r="Q1619" i="7" s="1"/>
  <c r="Z1614" i="7"/>
  <c r="R1614" i="7"/>
  <c r="A1614" i="7"/>
  <c r="N1614" i="7" s="1"/>
  <c r="Z1612" i="7"/>
  <c r="A1612" i="7"/>
  <c r="T1612" i="7" s="1"/>
  <c r="Z1610" i="7"/>
  <c r="R1610" i="7"/>
  <c r="A1610" i="7"/>
  <c r="W1610" i="7" s="1"/>
  <c r="Z1609" i="7"/>
  <c r="R1609" i="7"/>
  <c r="A1609" i="7"/>
  <c r="T1609" i="7" s="1"/>
  <c r="Z1608" i="7"/>
  <c r="R1608" i="7"/>
  <c r="A1608" i="7"/>
  <c r="T1608" i="7" s="1"/>
  <c r="Z1607" i="7"/>
  <c r="R1607" i="7"/>
  <c r="A1607" i="7"/>
  <c r="S1607" i="7" s="1"/>
  <c r="Z1605" i="7"/>
  <c r="A1605" i="7"/>
  <c r="S1605" i="7" s="1"/>
  <c r="Z1602" i="7"/>
  <c r="A1602" i="7"/>
  <c r="N1602" i="7" s="1"/>
  <c r="Z1600" i="7"/>
  <c r="A1600" i="7"/>
  <c r="W1600" i="7" s="1"/>
  <c r="Z1599" i="7"/>
  <c r="A1599" i="7"/>
  <c r="W1599" i="7" s="1"/>
  <c r="Z1597" i="7"/>
  <c r="A1597" i="7"/>
  <c r="M1597" i="7" s="1"/>
  <c r="Z1596" i="7"/>
  <c r="A1596" i="7"/>
  <c r="W1596" i="7" s="1"/>
  <c r="A1561" i="7"/>
  <c r="T1561" i="7" s="1"/>
  <c r="A1560" i="7"/>
  <c r="M1560" i="7" s="1"/>
  <c r="A1559" i="7"/>
  <c r="S1559" i="7" s="1"/>
  <c r="A1558" i="7"/>
  <c r="N1558" i="7" s="1"/>
  <c r="A1557" i="7"/>
  <c r="A1556" i="7"/>
  <c r="N1556" i="7" s="1"/>
  <c r="Z1555" i="7"/>
  <c r="A1555" i="7"/>
  <c r="N1555" i="7" s="1"/>
  <c r="R1554" i="7"/>
  <c r="A1554" i="7"/>
  <c r="J1554" i="7" s="1"/>
  <c r="R1553" i="7"/>
  <c r="A1553" i="7"/>
  <c r="T1553" i="7" s="1"/>
  <c r="R1552" i="7"/>
  <c r="A1552" i="7"/>
  <c r="M1552" i="7" s="1"/>
  <c r="Z1551" i="7"/>
  <c r="R1551" i="7"/>
  <c r="A1551" i="7"/>
  <c r="S1551" i="7" s="1"/>
  <c r="R1550" i="7"/>
  <c r="A1550" i="7"/>
  <c r="M1550" i="7" s="1"/>
  <c r="R1549" i="7"/>
  <c r="A1549" i="7"/>
  <c r="N1549" i="7" s="1"/>
  <c r="R1548" i="7"/>
  <c r="A1548" i="7"/>
  <c r="T1548" i="7" s="1"/>
  <c r="R1547" i="7"/>
  <c r="A1547" i="7"/>
  <c r="T1547" i="7" s="1"/>
  <c r="R1546" i="7"/>
  <c r="A1546" i="7"/>
  <c r="N1546" i="7" s="1"/>
  <c r="R1545" i="7"/>
  <c r="A1545" i="7"/>
  <c r="T1545" i="7" s="1"/>
  <c r="Z1544" i="7"/>
  <c r="A1544" i="7"/>
  <c r="L1544" i="7" s="1"/>
  <c r="A1543" i="7"/>
  <c r="T1543" i="7" s="1"/>
  <c r="A1542" i="7"/>
  <c r="A1541" i="7"/>
  <c r="N1541" i="7" s="1"/>
  <c r="A1540" i="7"/>
  <c r="T1540" i="7" s="1"/>
  <c r="Z1536" i="7"/>
  <c r="A1536" i="7"/>
  <c r="T1536" i="7" s="1"/>
  <c r="Z1533" i="7"/>
  <c r="A1533" i="7"/>
  <c r="N1533" i="7" s="1"/>
  <c r="Z1531" i="7"/>
  <c r="A1531" i="7"/>
  <c r="T1531" i="7" s="1"/>
  <c r="Z1529" i="7"/>
  <c r="R1529" i="7"/>
  <c r="A1529" i="7"/>
  <c r="L1529" i="7" s="1"/>
  <c r="Z1528" i="7"/>
  <c r="R1528" i="7"/>
  <c r="A1528" i="7"/>
  <c r="I1528" i="7" s="1"/>
  <c r="Q1528" i="7" s="1"/>
  <c r="Z1595" i="7"/>
  <c r="A1595" i="7"/>
  <c r="W1595" i="7" s="1"/>
  <c r="Z1465" i="7"/>
  <c r="R1465" i="7"/>
  <c r="A1465" i="7"/>
  <c r="M1465" i="7" s="1"/>
  <c r="Z1457" i="7"/>
  <c r="A1457" i="7"/>
  <c r="T1457" i="7" s="1"/>
  <c r="A1456" i="7"/>
  <c r="K1456" i="7" s="1"/>
  <c r="Z1449" i="7"/>
  <c r="R1449" i="7"/>
  <c r="A1449" i="7"/>
  <c r="N1449" i="7" s="1"/>
  <c r="Z1448" i="7"/>
  <c r="R1448" i="7"/>
  <c r="A1448" i="7"/>
  <c r="T1448" i="7" s="1"/>
  <c r="Z1443" i="7"/>
  <c r="R1443" i="7"/>
  <c r="A1443" i="7"/>
  <c r="L1443" i="7" s="1"/>
  <c r="Z1441" i="7"/>
  <c r="A1441" i="7"/>
  <c r="T1441" i="7" s="1"/>
  <c r="Z1438" i="7"/>
  <c r="A1438" i="7"/>
  <c r="W1438" i="7" s="1"/>
  <c r="Z1435" i="7"/>
  <c r="R1435" i="7"/>
  <c r="A1435" i="7"/>
  <c r="M1435" i="7" s="1"/>
  <c r="Z1433" i="7"/>
  <c r="R1433" i="7"/>
  <c r="A1433" i="7"/>
  <c r="T1433" i="7" s="1"/>
  <c r="Z1430" i="7"/>
  <c r="A1430" i="7"/>
  <c r="L1430" i="7" s="1"/>
  <c r="Z1429" i="7"/>
  <c r="R1429" i="7"/>
  <c r="A1429" i="7"/>
  <c r="N1429" i="7" s="1"/>
  <c r="Z1427" i="7"/>
  <c r="R1427" i="7"/>
  <c r="A1427" i="7"/>
  <c r="T1427" i="7" s="1"/>
  <c r="Z1426" i="7"/>
  <c r="R1426" i="7"/>
  <c r="A1426" i="7"/>
  <c r="T1426" i="7" s="1"/>
  <c r="Z1425" i="7"/>
  <c r="R1425" i="7"/>
  <c r="A1425" i="7"/>
  <c r="S1425" i="7" s="1"/>
  <c r="Z1423" i="7"/>
  <c r="R1423" i="7"/>
  <c r="A1423" i="7"/>
  <c r="T1423" i="7" s="1"/>
  <c r="Z1422" i="7"/>
  <c r="R1422" i="7"/>
  <c r="A1422" i="7"/>
  <c r="N1422" i="7" s="1"/>
  <c r="R1421" i="7"/>
  <c r="A1421" i="7"/>
  <c r="Z1420" i="7"/>
  <c r="R1420" i="7"/>
  <c r="A1420" i="7"/>
  <c r="K1420" i="7" s="1"/>
  <c r="Z1419" i="7"/>
  <c r="R1419" i="7"/>
  <c r="A1419" i="7"/>
  <c r="T1419" i="7" s="1"/>
  <c r="K1696" i="7" l="1"/>
  <c r="D1556" i="7"/>
  <c r="E1616" i="7"/>
  <c r="D1690" i="7"/>
  <c r="E1556" i="7"/>
  <c r="J1443" i="7"/>
  <c r="N1641" i="7"/>
  <c r="F1646" i="7"/>
  <c r="L1690" i="7"/>
  <c r="T1616" i="7"/>
  <c r="T1607" i="7"/>
  <c r="W1690" i="7"/>
  <c r="C1540" i="7"/>
  <c r="G1540" i="7"/>
  <c r="G1607" i="7"/>
  <c r="H1642" i="7"/>
  <c r="K1556" i="7"/>
  <c r="G1616" i="7"/>
  <c r="F1688" i="7"/>
  <c r="H1560" i="7"/>
  <c r="L1616" i="7"/>
  <c r="W1642" i="7"/>
  <c r="G1673" i="7"/>
  <c r="E1554" i="7"/>
  <c r="S1616" i="7"/>
  <c r="G1662" i="7"/>
  <c r="H1673" i="7"/>
  <c r="C1616" i="7"/>
  <c r="E1642" i="7"/>
  <c r="L1678" i="7"/>
  <c r="H1423" i="7"/>
  <c r="S1438" i="7"/>
  <c r="J1556" i="7"/>
  <c r="D1558" i="7"/>
  <c r="N1560" i="7"/>
  <c r="H1656" i="7"/>
  <c r="W1678" i="7"/>
  <c r="B1685" i="7"/>
  <c r="S1419" i="7"/>
  <c r="N1656" i="7"/>
  <c r="H1681" i="7"/>
  <c r="F1685" i="7"/>
  <c r="G1685" i="7"/>
  <c r="M1548" i="7"/>
  <c r="F1643" i="7"/>
  <c r="M1655" i="7"/>
  <c r="B1676" i="7"/>
  <c r="B1678" i="7"/>
  <c r="F1443" i="7"/>
  <c r="C1673" i="7"/>
  <c r="F1676" i="7"/>
  <c r="G1678" i="7"/>
  <c r="E1561" i="7"/>
  <c r="H1420" i="7"/>
  <c r="G1561" i="7"/>
  <c r="M1599" i="7"/>
  <c r="E1694" i="7"/>
  <c r="L1420" i="7"/>
  <c r="M1531" i="7"/>
  <c r="E1645" i="7"/>
  <c r="F1655" i="7"/>
  <c r="J1656" i="7"/>
  <c r="E1659" i="7"/>
  <c r="B1662" i="7"/>
  <c r="E1667" i="7"/>
  <c r="G1676" i="7"/>
  <c r="S1677" i="7"/>
  <c r="F1694" i="7"/>
  <c r="N1561" i="7"/>
  <c r="S1560" i="7"/>
  <c r="H1561" i="7"/>
  <c r="B1540" i="7"/>
  <c r="C1556" i="7"/>
  <c r="L1561" i="7"/>
  <c r="T1599" i="7"/>
  <c r="N1645" i="7"/>
  <c r="I1655" i="7"/>
  <c r="H1659" i="7"/>
  <c r="D1662" i="7"/>
  <c r="G1667" i="7"/>
  <c r="N1676" i="7"/>
  <c r="G1694" i="7"/>
  <c r="J1694" i="7"/>
  <c r="G1644" i="7"/>
  <c r="I1648" i="7"/>
  <c r="Q1653" i="7" s="1"/>
  <c r="J1662" i="7"/>
  <c r="W1667" i="7"/>
  <c r="J1685" i="7"/>
  <c r="L1694" i="7"/>
  <c r="B1561" i="7"/>
  <c r="M1443" i="7"/>
  <c r="C1548" i="7"/>
  <c r="S1552" i="7"/>
  <c r="G1556" i="7"/>
  <c r="F1560" i="7"/>
  <c r="D1561" i="7"/>
  <c r="S1561" i="7"/>
  <c r="J1644" i="7"/>
  <c r="K1648" i="7"/>
  <c r="S1655" i="7"/>
  <c r="N1662" i="7"/>
  <c r="D1677" i="7"/>
  <c r="S1685" i="7"/>
  <c r="B1694" i="7"/>
  <c r="E1531" i="7"/>
  <c r="F1561" i="7"/>
  <c r="G1599" i="7"/>
  <c r="I1646" i="7"/>
  <c r="E1677" i="7"/>
  <c r="D1694" i="7"/>
  <c r="E1443" i="7"/>
  <c r="E1558" i="7"/>
  <c r="G1560" i="7"/>
  <c r="C1561" i="7"/>
  <c r="M1561" i="7"/>
  <c r="L1597" i="7"/>
  <c r="K1599" i="7"/>
  <c r="S1609" i="7"/>
  <c r="H1616" i="7"/>
  <c r="B1642" i="7"/>
  <c r="S1642" i="7"/>
  <c r="B1644" i="7"/>
  <c r="D1645" i="7"/>
  <c r="G1646" i="7"/>
  <c r="D1659" i="7"/>
  <c r="N1659" i="7"/>
  <c r="F1673" i="7"/>
  <c r="F1667" i="7"/>
  <c r="E1676" i="7"/>
  <c r="K1681" i="7"/>
  <c r="E1685" i="7"/>
  <c r="W1685" i="7"/>
  <c r="S1688" i="7"/>
  <c r="J1690" i="7"/>
  <c r="M1692" i="7"/>
  <c r="B1553" i="7"/>
  <c r="B1557" i="7"/>
  <c r="B1597" i="7"/>
  <c r="S1597" i="7"/>
  <c r="H1602" i="7"/>
  <c r="B1609" i="7"/>
  <c r="N1616" i="7"/>
  <c r="F1642" i="7"/>
  <c r="F1659" i="7"/>
  <c r="S1659" i="7"/>
  <c r="H1664" i="7"/>
  <c r="F1553" i="7"/>
  <c r="G1557" i="7"/>
  <c r="D1597" i="7"/>
  <c r="T1597" i="7"/>
  <c r="G1609" i="7"/>
  <c r="M1641" i="7"/>
  <c r="G1642" i="7"/>
  <c r="M1644" i="7"/>
  <c r="T1646" i="7"/>
  <c r="C1656" i="7"/>
  <c r="G1659" i="7"/>
  <c r="W1659" i="7"/>
  <c r="E1662" i="7"/>
  <c r="L1673" i="7"/>
  <c r="N1664" i="7"/>
  <c r="S1667" i="7"/>
  <c r="K1676" i="7"/>
  <c r="G1677" i="7"/>
  <c r="J1678" i="7"/>
  <c r="H1685" i="7"/>
  <c r="E1688" i="7"/>
  <c r="B1690" i="7"/>
  <c r="S1690" i="7"/>
  <c r="N1694" i="7"/>
  <c r="L1553" i="7"/>
  <c r="F1597" i="7"/>
  <c r="W1597" i="7"/>
  <c r="I1609" i="7"/>
  <c r="Q1609" i="7" s="1"/>
  <c r="M1420" i="7"/>
  <c r="S1443" i="7"/>
  <c r="D1548" i="7"/>
  <c r="S1549" i="7"/>
  <c r="F1555" i="7"/>
  <c r="G1597" i="7"/>
  <c r="K1609" i="7"/>
  <c r="J1642" i="7"/>
  <c r="T1644" i="7"/>
  <c r="K1659" i="7"/>
  <c r="M1685" i="7"/>
  <c r="G1688" i="7"/>
  <c r="E1690" i="7"/>
  <c r="W1694" i="7"/>
  <c r="E1548" i="7"/>
  <c r="S1553" i="7"/>
  <c r="K1561" i="7"/>
  <c r="H1597" i="7"/>
  <c r="L1600" i="7"/>
  <c r="F1608" i="7"/>
  <c r="L1609" i="7"/>
  <c r="F1616" i="7"/>
  <c r="M1642" i="7"/>
  <c r="D1646" i="7"/>
  <c r="M1656" i="7"/>
  <c r="B1659" i="7"/>
  <c r="L1659" i="7"/>
  <c r="L1662" i="7"/>
  <c r="S1676" i="7"/>
  <c r="N1688" i="7"/>
  <c r="G1690" i="7"/>
  <c r="I1597" i="7"/>
  <c r="Q1598" i="7" s="1"/>
  <c r="C1659" i="7"/>
  <c r="M1659" i="7"/>
  <c r="H1690" i="7"/>
  <c r="J1692" i="7"/>
  <c r="K1545" i="7"/>
  <c r="S1547" i="7"/>
  <c r="L1614" i="7"/>
  <c r="K1658" i="7"/>
  <c r="S1661" i="7"/>
  <c r="L1423" i="7"/>
  <c r="J1429" i="7"/>
  <c r="J1456" i="7"/>
  <c r="B1545" i="7"/>
  <c r="L1545" i="7"/>
  <c r="B1546" i="7"/>
  <c r="D1547" i="7"/>
  <c r="I1602" i="7"/>
  <c r="Q1604" i="7" s="1"/>
  <c r="B1614" i="7"/>
  <c r="G1643" i="7"/>
  <c r="S1643" i="7"/>
  <c r="B1658" i="7"/>
  <c r="M1658" i="7"/>
  <c r="B1661" i="7"/>
  <c r="W1661" i="7"/>
  <c r="B1663" i="7"/>
  <c r="H1682" i="7"/>
  <c r="C1533" i="7"/>
  <c r="C1536" i="7"/>
  <c r="G1553" i="7"/>
  <c r="D1596" i="7"/>
  <c r="H1607" i="7"/>
  <c r="W1607" i="7"/>
  <c r="G1608" i="7"/>
  <c r="S1608" i="7"/>
  <c r="N1423" i="7"/>
  <c r="L1429" i="7"/>
  <c r="D1531" i="7"/>
  <c r="E1533" i="7"/>
  <c r="D1536" i="7"/>
  <c r="C1545" i="7"/>
  <c r="M1545" i="7"/>
  <c r="C1546" i="7"/>
  <c r="E1547" i="7"/>
  <c r="S1548" i="7"/>
  <c r="H1553" i="7"/>
  <c r="G1596" i="7"/>
  <c r="L1602" i="7"/>
  <c r="I1607" i="7"/>
  <c r="Q1607" i="7" s="1"/>
  <c r="H1608" i="7"/>
  <c r="W1608" i="7"/>
  <c r="C1614" i="7"/>
  <c r="S1614" i="7"/>
  <c r="H1643" i="7"/>
  <c r="W1643" i="7"/>
  <c r="C1658" i="7"/>
  <c r="N1658" i="7"/>
  <c r="E1661" i="7"/>
  <c r="G1663" i="7"/>
  <c r="C1674" i="7"/>
  <c r="L1681" i="7"/>
  <c r="D1545" i="7"/>
  <c r="N1545" i="7"/>
  <c r="E1546" i="7"/>
  <c r="F1547" i="7"/>
  <c r="K1553" i="7"/>
  <c r="M1596" i="7"/>
  <c r="M1602" i="7"/>
  <c r="K1607" i="7"/>
  <c r="J1608" i="7"/>
  <c r="F1614" i="7"/>
  <c r="T1614" i="7"/>
  <c r="J1643" i="7"/>
  <c r="S1648" i="7"/>
  <c r="E1658" i="7"/>
  <c r="G1661" i="7"/>
  <c r="M1662" i="7"/>
  <c r="K1673" i="7"/>
  <c r="K1674" i="7"/>
  <c r="S1664" i="7"/>
  <c r="H1667" i="7"/>
  <c r="H1676" i="7"/>
  <c r="W1676" i="7"/>
  <c r="H1677" i="7"/>
  <c r="M1678" i="7"/>
  <c r="C1680" i="7"/>
  <c r="C1681" i="7"/>
  <c r="M1681" i="7"/>
  <c r="S1682" i="7"/>
  <c r="H1688" i="7"/>
  <c r="W1688" i="7"/>
  <c r="W1692" i="7"/>
  <c r="W1536" i="7"/>
  <c r="J1533" i="7"/>
  <c r="F1536" i="7"/>
  <c r="G1547" i="7"/>
  <c r="F1550" i="7"/>
  <c r="C1602" i="7"/>
  <c r="B1607" i="7"/>
  <c r="M1607" i="7"/>
  <c r="B1608" i="7"/>
  <c r="K1608" i="7"/>
  <c r="I1612" i="7"/>
  <c r="Q1613" i="7" s="1"/>
  <c r="G1614" i="7"/>
  <c r="W1614" i="7"/>
  <c r="K1642" i="7"/>
  <c r="B1643" i="7"/>
  <c r="K1643" i="7"/>
  <c r="S1644" i="7"/>
  <c r="J1646" i="7"/>
  <c r="D1648" i="7"/>
  <c r="T1648" i="7"/>
  <c r="F1658" i="7"/>
  <c r="S1658" i="7"/>
  <c r="H1661" i="7"/>
  <c r="J1667" i="7"/>
  <c r="J1676" i="7"/>
  <c r="J1677" i="7"/>
  <c r="F1680" i="7"/>
  <c r="D1681" i="7"/>
  <c r="N1681" i="7"/>
  <c r="J1688" i="7"/>
  <c r="K1533" i="7"/>
  <c r="G1536" i="7"/>
  <c r="K1544" i="7"/>
  <c r="E1545" i="7"/>
  <c r="D1423" i="7"/>
  <c r="N1531" i="7"/>
  <c r="K1536" i="7"/>
  <c r="M1544" i="7"/>
  <c r="F1545" i="7"/>
  <c r="S1545" i="7"/>
  <c r="S1546" i="7"/>
  <c r="M1547" i="7"/>
  <c r="G1550" i="7"/>
  <c r="C1553" i="7"/>
  <c r="M1553" i="7"/>
  <c r="G1554" i="7"/>
  <c r="S1596" i="7"/>
  <c r="D1602" i="7"/>
  <c r="S1602" i="7"/>
  <c r="C1607" i="7"/>
  <c r="N1607" i="7"/>
  <c r="C1608" i="7"/>
  <c r="L1608" i="7"/>
  <c r="H1614" i="7"/>
  <c r="C1643" i="7"/>
  <c r="L1643" i="7"/>
  <c r="L1646" i="7"/>
  <c r="F1648" i="7"/>
  <c r="G1658" i="7"/>
  <c r="W1658" i="7"/>
  <c r="J1661" i="7"/>
  <c r="N1673" i="7"/>
  <c r="K1667" i="7"/>
  <c r="K1677" i="7"/>
  <c r="G1680" i="7"/>
  <c r="E1681" i="7"/>
  <c r="K1685" i="7"/>
  <c r="B1688" i="7"/>
  <c r="K1688" i="7"/>
  <c r="K1690" i="7"/>
  <c r="B1692" i="7"/>
  <c r="K1694" i="7"/>
  <c r="B1696" i="7"/>
  <c r="C1423" i="7"/>
  <c r="W1423" i="7"/>
  <c r="F1423" i="7"/>
  <c r="W1427" i="7"/>
  <c r="S1533" i="7"/>
  <c r="J1540" i="7"/>
  <c r="G1545" i="7"/>
  <c r="N1547" i="7"/>
  <c r="G1548" i="7"/>
  <c r="H1549" i="7"/>
  <c r="L1550" i="7"/>
  <c r="C1552" i="7"/>
  <c r="D1553" i="7"/>
  <c r="N1553" i="7"/>
  <c r="H1554" i="7"/>
  <c r="M1556" i="7"/>
  <c r="B1599" i="7"/>
  <c r="F1602" i="7"/>
  <c r="T1602" i="7"/>
  <c r="E1607" i="7"/>
  <c r="D1608" i="7"/>
  <c r="M1608" i="7"/>
  <c r="C1609" i="7"/>
  <c r="W1609" i="7"/>
  <c r="W1612" i="7"/>
  <c r="I1614" i="7"/>
  <c r="Q1615" i="7" s="1"/>
  <c r="C1641" i="7"/>
  <c r="C1642" i="7"/>
  <c r="N1642" i="7"/>
  <c r="D1643" i="7"/>
  <c r="M1643" i="7"/>
  <c r="D1644" i="7"/>
  <c r="B1646" i="7"/>
  <c r="N1646" i="7"/>
  <c r="G1648" i="7"/>
  <c r="T1656" i="7"/>
  <c r="H1658" i="7"/>
  <c r="M1661" i="7"/>
  <c r="B1667" i="7"/>
  <c r="M1667" i="7"/>
  <c r="C1676" i="7"/>
  <c r="L1676" i="7"/>
  <c r="B1677" i="7"/>
  <c r="L1677" i="7"/>
  <c r="D1678" i="7"/>
  <c r="K1680" i="7"/>
  <c r="F1681" i="7"/>
  <c r="S1681" i="7"/>
  <c r="C1688" i="7"/>
  <c r="L1688" i="7"/>
  <c r="E1692" i="7"/>
  <c r="C1696" i="7"/>
  <c r="G1423" i="7"/>
  <c r="S1536" i="7"/>
  <c r="M1540" i="7"/>
  <c r="H1545" i="7"/>
  <c r="J1548" i="7"/>
  <c r="J1549" i="7"/>
  <c r="N1552" i="7"/>
  <c r="E1553" i="7"/>
  <c r="B1556" i="7"/>
  <c r="J1561" i="7"/>
  <c r="D1599" i="7"/>
  <c r="C1600" i="7"/>
  <c r="G1602" i="7"/>
  <c r="F1607" i="7"/>
  <c r="E1608" i="7"/>
  <c r="N1608" i="7"/>
  <c r="E1609" i="7"/>
  <c r="K1614" i="7"/>
  <c r="E1641" i="7"/>
  <c r="E1643" i="7"/>
  <c r="N1643" i="7"/>
  <c r="E1644" i="7"/>
  <c r="H1648" i="7"/>
  <c r="C1655" i="7"/>
  <c r="B1656" i="7"/>
  <c r="J1658" i="7"/>
  <c r="J1659" i="7"/>
  <c r="F1662" i="7"/>
  <c r="D1673" i="7"/>
  <c r="S1673" i="7"/>
  <c r="F1664" i="7"/>
  <c r="C1667" i="7"/>
  <c r="N1667" i="7"/>
  <c r="D1676" i="7"/>
  <c r="M1676" i="7"/>
  <c r="C1677" i="7"/>
  <c r="M1677" i="7"/>
  <c r="E1678" i="7"/>
  <c r="N1680" i="7"/>
  <c r="G1681" i="7"/>
  <c r="C1685" i="7"/>
  <c r="N1685" i="7"/>
  <c r="D1688" i="7"/>
  <c r="M1688" i="7"/>
  <c r="C1690" i="7"/>
  <c r="M1690" i="7"/>
  <c r="G1692" i="7"/>
  <c r="C1694" i="7"/>
  <c r="M1694" i="7"/>
  <c r="G1696" i="7"/>
  <c r="E1420" i="7"/>
  <c r="S1420" i="7"/>
  <c r="W1422" i="7"/>
  <c r="H1427" i="7"/>
  <c r="D1429" i="7"/>
  <c r="N1433" i="7"/>
  <c r="F1438" i="7"/>
  <c r="F1552" i="7"/>
  <c r="N1554" i="7"/>
  <c r="K1554" i="7"/>
  <c r="H1555" i="7"/>
  <c r="J1557" i="7"/>
  <c r="G1558" i="7"/>
  <c r="I1596" i="7"/>
  <c r="Q1596" i="7" s="1"/>
  <c r="F1599" i="7"/>
  <c r="F1600" i="7"/>
  <c r="E1602" i="7"/>
  <c r="L1607" i="7"/>
  <c r="D1607" i="7"/>
  <c r="J1607" i="7"/>
  <c r="H1609" i="7"/>
  <c r="G1610" i="7"/>
  <c r="S1610" i="7"/>
  <c r="E1612" i="7"/>
  <c r="N1612" i="7"/>
  <c r="D1614" i="7"/>
  <c r="D1616" i="7"/>
  <c r="M1616" i="7"/>
  <c r="I1641" i="7"/>
  <c r="S1646" i="7"/>
  <c r="H1646" i="7"/>
  <c r="M1646" i="7"/>
  <c r="E1646" i="7"/>
  <c r="K1646" i="7"/>
  <c r="C1648" i="7"/>
  <c r="E1655" i="7"/>
  <c r="F1656" i="7"/>
  <c r="S1656" i="7"/>
  <c r="J1663" i="7"/>
  <c r="F1542" i="7"/>
  <c r="D1420" i="7"/>
  <c r="M1558" i="7"/>
  <c r="N1596" i="7"/>
  <c r="F1596" i="7"/>
  <c r="J1596" i="7"/>
  <c r="G1600" i="7"/>
  <c r="S1600" i="7"/>
  <c r="L1641" i="7"/>
  <c r="D1641" i="7"/>
  <c r="J1641" i="7"/>
  <c r="K1645" i="7"/>
  <c r="C1645" i="7"/>
  <c r="S1645" i="7"/>
  <c r="H1645" i="7"/>
  <c r="L1645" i="7"/>
  <c r="E1542" i="7"/>
  <c r="F1529" i="7"/>
  <c r="L1542" i="7"/>
  <c r="E1544" i="7"/>
  <c r="S1544" i="7"/>
  <c r="H1546" i="7"/>
  <c r="J1547" i="7"/>
  <c r="G1419" i="7"/>
  <c r="F1420" i="7"/>
  <c r="W1425" i="7"/>
  <c r="G1429" i="7"/>
  <c r="G1438" i="7"/>
  <c r="H1529" i="7"/>
  <c r="L1536" i="7"/>
  <c r="F1544" i="7"/>
  <c r="J1546" i="7"/>
  <c r="B1547" i="7"/>
  <c r="K1547" i="7"/>
  <c r="K1548" i="7"/>
  <c r="B1549" i="7"/>
  <c r="K1550" i="7"/>
  <c r="D1550" i="7"/>
  <c r="H1552" i="7"/>
  <c r="B1554" i="7"/>
  <c r="S1554" i="7"/>
  <c r="J1555" i="7"/>
  <c r="H1610" i="7"/>
  <c r="T1610" i="7"/>
  <c r="F1612" i="7"/>
  <c r="H1419" i="7"/>
  <c r="G1420" i="7"/>
  <c r="E1423" i="7"/>
  <c r="S1423" i="7"/>
  <c r="S1427" i="7"/>
  <c r="H1429" i="7"/>
  <c r="M1430" i="7"/>
  <c r="K1438" i="7"/>
  <c r="G1443" i="7"/>
  <c r="J1529" i="7"/>
  <c r="F1531" i="7"/>
  <c r="G1533" i="7"/>
  <c r="B1536" i="7"/>
  <c r="M1536" i="7"/>
  <c r="E1540" i="7"/>
  <c r="G1544" i="7"/>
  <c r="J1545" i="7"/>
  <c r="K1546" i="7"/>
  <c r="C1547" i="7"/>
  <c r="L1547" i="7"/>
  <c r="B1548" i="7"/>
  <c r="L1548" i="7"/>
  <c r="G1549" i="7"/>
  <c r="E1550" i="7"/>
  <c r="K1552" i="7"/>
  <c r="C1554" i="7"/>
  <c r="M1555" i="7"/>
  <c r="B1596" i="7"/>
  <c r="K1596" i="7"/>
  <c r="K1597" i="7"/>
  <c r="C1597" i="7"/>
  <c r="J1597" i="7"/>
  <c r="I1599" i="7"/>
  <c r="Q1599" i="7" s="1"/>
  <c r="H1600" i="7"/>
  <c r="T1600" i="7"/>
  <c r="N1609" i="7"/>
  <c r="F1609" i="7"/>
  <c r="J1609" i="7"/>
  <c r="I1610" i="7"/>
  <c r="Q1611" i="7" s="1"/>
  <c r="G1612" i="7"/>
  <c r="B1641" i="7"/>
  <c r="K1641" i="7"/>
  <c r="N1644" i="7"/>
  <c r="F1644" i="7"/>
  <c r="K1644" i="7"/>
  <c r="C1644" i="7"/>
  <c r="L1644" i="7"/>
  <c r="B1645" i="7"/>
  <c r="M1645" i="7"/>
  <c r="H1655" i="7"/>
  <c r="T1655" i="7"/>
  <c r="I1656" i="7"/>
  <c r="Q1657" i="7" s="1"/>
  <c r="T1663" i="7"/>
  <c r="N1529" i="7"/>
  <c r="H1544" i="7"/>
  <c r="M1546" i="7"/>
  <c r="C1596" i="7"/>
  <c r="L1596" i="7"/>
  <c r="S1599" i="7"/>
  <c r="H1599" i="7"/>
  <c r="J1599" i="7"/>
  <c r="I1600" i="7"/>
  <c r="Q1601" i="7" s="1"/>
  <c r="K1610" i="7"/>
  <c r="C1610" i="7"/>
  <c r="J1610" i="7"/>
  <c r="L1555" i="7"/>
  <c r="S1555" i="7"/>
  <c r="E1555" i="7"/>
  <c r="N1557" i="7"/>
  <c r="S1557" i="7"/>
  <c r="K1558" i="7"/>
  <c r="L1558" i="7"/>
  <c r="M1600" i="7"/>
  <c r="E1600" i="7"/>
  <c r="J1600" i="7"/>
  <c r="B1610" i="7"/>
  <c r="L1610" i="7"/>
  <c r="S1612" i="7"/>
  <c r="H1612" i="7"/>
  <c r="J1612" i="7"/>
  <c r="G1656" i="7"/>
  <c r="L1656" i="7"/>
  <c r="D1656" i="7"/>
  <c r="K1656" i="7"/>
  <c r="K1663" i="7"/>
  <c r="C1663" i="7"/>
  <c r="S1663" i="7"/>
  <c r="H1663" i="7"/>
  <c r="N1663" i="7"/>
  <c r="F1663" i="7"/>
  <c r="M1663" i="7"/>
  <c r="E1663" i="7"/>
  <c r="L1663" i="7"/>
  <c r="D1663" i="7"/>
  <c r="S1529" i="7"/>
  <c r="L1552" i="7"/>
  <c r="G1552" i="7"/>
  <c r="B1555" i="7"/>
  <c r="W1555" i="7"/>
  <c r="E1596" i="7"/>
  <c r="E1597" i="7"/>
  <c r="N1597" i="7"/>
  <c r="C1599" i="7"/>
  <c r="L1599" i="7"/>
  <c r="B1600" i="7"/>
  <c r="K1600" i="7"/>
  <c r="W1602" i="7"/>
  <c r="J1602" i="7"/>
  <c r="B1602" i="7"/>
  <c r="K1602" i="7"/>
  <c r="D1609" i="7"/>
  <c r="M1609" i="7"/>
  <c r="D1610" i="7"/>
  <c r="M1610" i="7"/>
  <c r="B1612" i="7"/>
  <c r="K1612" i="7"/>
  <c r="M1614" i="7"/>
  <c r="E1614" i="7"/>
  <c r="J1614" i="7"/>
  <c r="F1641" i="7"/>
  <c r="F1645" i="7"/>
  <c r="T1645" i="7"/>
  <c r="J1655" i="7"/>
  <c r="B1655" i="7"/>
  <c r="G1655" i="7"/>
  <c r="L1655" i="7"/>
  <c r="M1429" i="7"/>
  <c r="F1433" i="7"/>
  <c r="E1610" i="7"/>
  <c r="N1610" i="7"/>
  <c r="C1612" i="7"/>
  <c r="L1612" i="7"/>
  <c r="W1616" i="7"/>
  <c r="J1616" i="7"/>
  <c r="B1616" i="7"/>
  <c r="K1616" i="7"/>
  <c r="G1641" i="7"/>
  <c r="S1641" i="7"/>
  <c r="G1645" i="7"/>
  <c r="W1645" i="7"/>
  <c r="N1420" i="7"/>
  <c r="I1422" i="7"/>
  <c r="Q1422" i="7" s="1"/>
  <c r="I1425" i="7"/>
  <c r="Q1425" i="7" s="1"/>
  <c r="B1429" i="7"/>
  <c r="G1433" i="7"/>
  <c r="C1529" i="7"/>
  <c r="N1544" i="7"/>
  <c r="M1423" i="7"/>
  <c r="J1425" i="7"/>
  <c r="G1427" i="7"/>
  <c r="C1429" i="7"/>
  <c r="W1429" i="7"/>
  <c r="J1433" i="7"/>
  <c r="E1438" i="7"/>
  <c r="W1443" i="7"/>
  <c r="E1529" i="7"/>
  <c r="W1533" i="7"/>
  <c r="H1536" i="7"/>
  <c r="K1542" i="7"/>
  <c r="C1544" i="7"/>
  <c r="G1546" i="7"/>
  <c r="H1547" i="7"/>
  <c r="H1548" i="7"/>
  <c r="N1550" i="7"/>
  <c r="E1552" i="7"/>
  <c r="M1554" i="7"/>
  <c r="G1555" i="7"/>
  <c r="T1556" i="7"/>
  <c r="F1556" i="7"/>
  <c r="L1556" i="7"/>
  <c r="H1557" i="7"/>
  <c r="F1558" i="7"/>
  <c r="H1596" i="7"/>
  <c r="T1596" i="7"/>
  <c r="E1599" i="7"/>
  <c r="N1599" i="7"/>
  <c r="D1600" i="7"/>
  <c r="N1600" i="7"/>
  <c r="F1610" i="7"/>
  <c r="D1612" i="7"/>
  <c r="M1612" i="7"/>
  <c r="H1641" i="7"/>
  <c r="T1641" i="7"/>
  <c r="H1644" i="7"/>
  <c r="I1645" i="7"/>
  <c r="Q1647" i="7" s="1"/>
  <c r="M1648" i="7"/>
  <c r="E1648" i="7"/>
  <c r="W1648" i="7"/>
  <c r="J1648" i="7"/>
  <c r="B1648" i="7"/>
  <c r="L1648" i="7"/>
  <c r="D1655" i="7"/>
  <c r="N1655" i="7"/>
  <c r="E1656" i="7"/>
  <c r="I1663" i="7"/>
  <c r="I1673" i="7"/>
  <c r="Q1674" i="7" s="1"/>
  <c r="T1673" i="7"/>
  <c r="F1674" i="7"/>
  <c r="N1674" i="7"/>
  <c r="C1664" i="7"/>
  <c r="K1664" i="7"/>
  <c r="D1679" i="7"/>
  <c r="L1679" i="7"/>
  <c r="I1680" i="7"/>
  <c r="Q1681" i="7" s="1"/>
  <c r="T1680" i="7"/>
  <c r="C1682" i="7"/>
  <c r="K1682" i="7"/>
  <c r="I1696" i="7"/>
  <c r="Q1696" i="7" s="1"/>
  <c r="T1696" i="7"/>
  <c r="J1553" i="7"/>
  <c r="I1561" i="7"/>
  <c r="I1608" i="7"/>
  <c r="Q1608" i="7" s="1"/>
  <c r="I1642" i="7"/>
  <c r="Q1642" i="7" s="1"/>
  <c r="T1642" i="7"/>
  <c r="I1658" i="7"/>
  <c r="Q1658" i="7" s="1"/>
  <c r="T1658" i="7"/>
  <c r="C1661" i="7"/>
  <c r="K1661" i="7"/>
  <c r="H1662" i="7"/>
  <c r="S1662" i="7"/>
  <c r="B1673" i="7"/>
  <c r="J1673" i="7"/>
  <c r="W1673" i="7"/>
  <c r="G1674" i="7"/>
  <c r="D1664" i="7"/>
  <c r="L1664" i="7"/>
  <c r="I1667" i="7"/>
  <c r="Q1669" i="7" s="1"/>
  <c r="T1667" i="7"/>
  <c r="H1678" i="7"/>
  <c r="S1678" i="7"/>
  <c r="E1679" i="7"/>
  <c r="M1679" i="7"/>
  <c r="B1680" i="7"/>
  <c r="J1680" i="7"/>
  <c r="W1680" i="7"/>
  <c r="D1682" i="7"/>
  <c r="L1682" i="7"/>
  <c r="I1685" i="7"/>
  <c r="T1685" i="7"/>
  <c r="H1692" i="7"/>
  <c r="S1692" i="7"/>
  <c r="J1696" i="7"/>
  <c r="W1696" i="7"/>
  <c r="D1661" i="7"/>
  <c r="L1661" i="7"/>
  <c r="I1662" i="7"/>
  <c r="T1662" i="7"/>
  <c r="H1674" i="7"/>
  <c r="S1674" i="7"/>
  <c r="E1664" i="7"/>
  <c r="M1664" i="7"/>
  <c r="I1678" i="7"/>
  <c r="Q1678" i="7" s="1"/>
  <c r="T1678" i="7"/>
  <c r="F1679" i="7"/>
  <c r="N1679" i="7"/>
  <c r="E1682" i="7"/>
  <c r="M1682" i="7"/>
  <c r="I1692" i="7"/>
  <c r="Q1692" i="7" s="1"/>
  <c r="T1692" i="7"/>
  <c r="I1674" i="7"/>
  <c r="T1674" i="7"/>
  <c r="G1679" i="7"/>
  <c r="D1680" i="7"/>
  <c r="L1680" i="7"/>
  <c r="I1681" i="7"/>
  <c r="T1681" i="7"/>
  <c r="F1682" i="7"/>
  <c r="N1682" i="7"/>
  <c r="D1696" i="7"/>
  <c r="L1696" i="7"/>
  <c r="D1642" i="7"/>
  <c r="I1643" i="7"/>
  <c r="Q1644" i="7" s="1"/>
  <c r="D1658" i="7"/>
  <c r="I1659" i="7"/>
  <c r="Q1660" i="7" s="1"/>
  <c r="F1661" i="7"/>
  <c r="N1661" i="7"/>
  <c r="C1662" i="7"/>
  <c r="E1673" i="7"/>
  <c r="B1674" i="7"/>
  <c r="J1674" i="7"/>
  <c r="G1664" i="7"/>
  <c r="D1667" i="7"/>
  <c r="I1676" i="7"/>
  <c r="Q1677" i="7" s="1"/>
  <c r="F1677" i="7"/>
  <c r="N1677" i="7"/>
  <c r="C1678" i="7"/>
  <c r="K1678" i="7"/>
  <c r="H1679" i="7"/>
  <c r="S1679" i="7"/>
  <c r="E1680" i="7"/>
  <c r="M1680" i="7"/>
  <c r="B1681" i="7"/>
  <c r="J1681" i="7"/>
  <c r="G1682" i="7"/>
  <c r="D1685" i="7"/>
  <c r="I1688" i="7"/>
  <c r="F1690" i="7"/>
  <c r="N1690" i="7"/>
  <c r="C1692" i="7"/>
  <c r="K1692" i="7"/>
  <c r="H1694" i="7"/>
  <c r="S1694" i="7"/>
  <c r="E1696" i="7"/>
  <c r="M1696" i="7"/>
  <c r="I1679" i="7"/>
  <c r="Q1679" i="7" s="1"/>
  <c r="T1679" i="7"/>
  <c r="D1692" i="7"/>
  <c r="L1692" i="7"/>
  <c r="I1694" i="7"/>
  <c r="Q1695" i="7" s="1"/>
  <c r="F1696" i="7"/>
  <c r="N1696" i="7"/>
  <c r="D1674" i="7"/>
  <c r="L1674" i="7"/>
  <c r="I1664" i="7"/>
  <c r="Q1666" i="7" s="1"/>
  <c r="T1664" i="7"/>
  <c r="B1679" i="7"/>
  <c r="J1679" i="7"/>
  <c r="W1679" i="7"/>
  <c r="I1682" i="7"/>
  <c r="T1682" i="7"/>
  <c r="I1661" i="7"/>
  <c r="Q1663" i="7" s="1"/>
  <c r="E1674" i="7"/>
  <c r="B1664" i="7"/>
  <c r="J1664" i="7"/>
  <c r="I1677" i="7"/>
  <c r="F1678" i="7"/>
  <c r="C1679" i="7"/>
  <c r="H1680" i="7"/>
  <c r="B1682" i="7"/>
  <c r="J1682" i="7"/>
  <c r="I1690" i="7"/>
  <c r="F1692" i="7"/>
  <c r="H1696" i="7"/>
  <c r="F1595" i="7"/>
  <c r="G1595" i="7"/>
  <c r="H1595" i="7"/>
  <c r="S1595" i="7"/>
  <c r="G1449" i="7"/>
  <c r="H1449" i="7"/>
  <c r="J1449" i="7"/>
  <c r="G1448" i="7"/>
  <c r="H1448" i="7"/>
  <c r="F1448" i="7"/>
  <c r="W1448" i="7"/>
  <c r="K1448" i="7"/>
  <c r="L1448" i="7"/>
  <c r="B1448" i="7"/>
  <c r="M1448" i="7"/>
  <c r="C1448" i="7"/>
  <c r="D1448" i="7"/>
  <c r="S1448" i="7"/>
  <c r="B1435" i="7"/>
  <c r="B1457" i="7"/>
  <c r="E1430" i="7"/>
  <c r="G1430" i="7"/>
  <c r="B1449" i="7"/>
  <c r="F1456" i="7"/>
  <c r="S1456" i="7"/>
  <c r="M1457" i="7"/>
  <c r="H1465" i="7"/>
  <c r="C1595" i="7"/>
  <c r="M1595" i="7"/>
  <c r="I1426" i="7"/>
  <c r="Q1426" i="7" s="1"/>
  <c r="E1427" i="7"/>
  <c r="N1427" i="7"/>
  <c r="N1443" i="7"/>
  <c r="C1449" i="7"/>
  <c r="S1449" i="7"/>
  <c r="G1456" i="7"/>
  <c r="D1595" i="7"/>
  <c r="N1595" i="7"/>
  <c r="K1529" i="7"/>
  <c r="B1531" i="7"/>
  <c r="K1531" i="7"/>
  <c r="B1423" i="7"/>
  <c r="K1423" i="7"/>
  <c r="J1426" i="7"/>
  <c r="F1427" i="7"/>
  <c r="E1429" i="7"/>
  <c r="S1429" i="7"/>
  <c r="J1430" i="7"/>
  <c r="E1433" i="7"/>
  <c r="K1435" i="7"/>
  <c r="D1438" i="7"/>
  <c r="N1438" i="7"/>
  <c r="B1443" i="7"/>
  <c r="E1448" i="7"/>
  <c r="N1448" i="7"/>
  <c r="E1449" i="7"/>
  <c r="W1449" i="7"/>
  <c r="H1456" i="7"/>
  <c r="W1457" i="7"/>
  <c r="N1465" i="7"/>
  <c r="E1595" i="7"/>
  <c r="B1529" i="7"/>
  <c r="M1529" i="7"/>
  <c r="C1531" i="7"/>
  <c r="L1531" i="7"/>
  <c r="B1533" i="7"/>
  <c r="E1536" i="7"/>
  <c r="N1536" i="7"/>
  <c r="D1540" i="7"/>
  <c r="S1541" i="7"/>
  <c r="G1542" i="7"/>
  <c r="B1541" i="7"/>
  <c r="M1542" i="7"/>
  <c r="L1456" i="7"/>
  <c r="J1427" i="7"/>
  <c r="S1430" i="7"/>
  <c r="C1435" i="7"/>
  <c r="S1435" i="7"/>
  <c r="B1456" i="7"/>
  <c r="M1456" i="7"/>
  <c r="E1457" i="7"/>
  <c r="B1465" i="7"/>
  <c r="W1465" i="7"/>
  <c r="B1427" i="7"/>
  <c r="K1427" i="7"/>
  <c r="K1429" i="7"/>
  <c r="B1430" i="7"/>
  <c r="W1430" i="7"/>
  <c r="M1433" i="7"/>
  <c r="F1435" i="7"/>
  <c r="W1435" i="7"/>
  <c r="H1438" i="7"/>
  <c r="H1443" i="7"/>
  <c r="J1448" i="7"/>
  <c r="K1449" i="7"/>
  <c r="D1456" i="7"/>
  <c r="N1456" i="7"/>
  <c r="G1457" i="7"/>
  <c r="F1465" i="7"/>
  <c r="K1595" i="7"/>
  <c r="G1529" i="7"/>
  <c r="W1529" i="7"/>
  <c r="G1531" i="7"/>
  <c r="S1531" i="7"/>
  <c r="H1533" i="7"/>
  <c r="J1536" i="7"/>
  <c r="K1540" i="7"/>
  <c r="G1541" i="7"/>
  <c r="C1542" i="7"/>
  <c r="N1542" i="7"/>
  <c r="G1435" i="7"/>
  <c r="M1449" i="7"/>
  <c r="E1456" i="7"/>
  <c r="J1457" i="7"/>
  <c r="G1465" i="7"/>
  <c r="L1595" i="7"/>
  <c r="H1531" i="7"/>
  <c r="W1531" i="7"/>
  <c r="L1540" i="7"/>
  <c r="H1541" i="7"/>
  <c r="D1542" i="7"/>
  <c r="L1438" i="7"/>
  <c r="J1531" i="7"/>
  <c r="J1541" i="7"/>
  <c r="N1435" i="7"/>
  <c r="S1465" i="7"/>
  <c r="C1427" i="7"/>
  <c r="L1427" i="7"/>
  <c r="D1427" i="7"/>
  <c r="M1427" i="7"/>
  <c r="H1435" i="7"/>
  <c r="J1423" i="7"/>
  <c r="H1430" i="7"/>
  <c r="B1433" i="7"/>
  <c r="W1433" i="7"/>
  <c r="J1435" i="7"/>
  <c r="C1438" i="7"/>
  <c r="M1438" i="7"/>
  <c r="J1465" i="7"/>
  <c r="M1533" i="7"/>
  <c r="E1421" i="7"/>
  <c r="N1421" i="7"/>
  <c r="C1422" i="7"/>
  <c r="L1422" i="7"/>
  <c r="B1425" i="7"/>
  <c r="L1425" i="7"/>
  <c r="B1426" i="7"/>
  <c r="N1426" i="7"/>
  <c r="I1441" i="7"/>
  <c r="Q1442" i="7" s="1"/>
  <c r="S1528" i="7"/>
  <c r="H1528" i="7"/>
  <c r="G1528" i="7"/>
  <c r="N1528" i="7"/>
  <c r="F1528" i="7"/>
  <c r="M1528" i="7"/>
  <c r="E1528" i="7"/>
  <c r="L1528" i="7"/>
  <c r="D1528" i="7"/>
  <c r="K1528" i="7"/>
  <c r="C1528" i="7"/>
  <c r="W1528" i="7"/>
  <c r="J1528" i="7"/>
  <c r="B1528" i="7"/>
  <c r="C1425" i="7"/>
  <c r="M1425" i="7"/>
  <c r="E1426" i="7"/>
  <c r="D1422" i="7"/>
  <c r="M1422" i="7"/>
  <c r="D1419" i="7"/>
  <c r="L1419" i="7"/>
  <c r="I1420" i="7"/>
  <c r="Q1421" i="7" s="1"/>
  <c r="T1420" i="7"/>
  <c r="G1421" i="7"/>
  <c r="S1421" i="7"/>
  <c r="E1422" i="7"/>
  <c r="E1425" i="7"/>
  <c r="G1426" i="7"/>
  <c r="T1528" i="7"/>
  <c r="S1543" i="7"/>
  <c r="H1543" i="7"/>
  <c r="G1543" i="7"/>
  <c r="N1543" i="7"/>
  <c r="F1543" i="7"/>
  <c r="M1543" i="7"/>
  <c r="E1543" i="7"/>
  <c r="L1543" i="7"/>
  <c r="D1543" i="7"/>
  <c r="K1543" i="7"/>
  <c r="C1543" i="7"/>
  <c r="J1543" i="7"/>
  <c r="B1543" i="7"/>
  <c r="B1421" i="7"/>
  <c r="L1421" i="7"/>
  <c r="S1422" i="7"/>
  <c r="H1422" i="7"/>
  <c r="J1422" i="7"/>
  <c r="G1425" i="7"/>
  <c r="N1425" i="7"/>
  <c r="F1425" i="7"/>
  <c r="K1425" i="7"/>
  <c r="L1426" i="7"/>
  <c r="D1426" i="7"/>
  <c r="K1426" i="7"/>
  <c r="C1426" i="7"/>
  <c r="M1426" i="7"/>
  <c r="B1419" i="7"/>
  <c r="J1419" i="7"/>
  <c r="W1419" i="7"/>
  <c r="C1419" i="7"/>
  <c r="K1419" i="7"/>
  <c r="F1421" i="7"/>
  <c r="D1425" i="7"/>
  <c r="F1426" i="7"/>
  <c r="S1426" i="7"/>
  <c r="E1419" i="7"/>
  <c r="M1419" i="7"/>
  <c r="B1420" i="7"/>
  <c r="J1420" i="7"/>
  <c r="W1420" i="7"/>
  <c r="H1421" i="7"/>
  <c r="T1421" i="7"/>
  <c r="F1422" i="7"/>
  <c r="F1419" i="7"/>
  <c r="N1419" i="7"/>
  <c r="C1420" i="7"/>
  <c r="I1421" i="7"/>
  <c r="G1422" i="7"/>
  <c r="T1422" i="7"/>
  <c r="H1425" i="7"/>
  <c r="T1425" i="7"/>
  <c r="H1426" i="7"/>
  <c r="W1426" i="7"/>
  <c r="K1421" i="7"/>
  <c r="C1421" i="7"/>
  <c r="J1421" i="7"/>
  <c r="I1543" i="7"/>
  <c r="I1419" i="7"/>
  <c r="Q1419" i="7" s="1"/>
  <c r="D1421" i="7"/>
  <c r="M1421" i="7"/>
  <c r="B1422" i="7"/>
  <c r="K1422" i="7"/>
  <c r="S1441" i="7"/>
  <c r="H1441" i="7"/>
  <c r="G1441" i="7"/>
  <c r="N1441" i="7"/>
  <c r="F1441" i="7"/>
  <c r="M1441" i="7"/>
  <c r="E1441" i="7"/>
  <c r="L1441" i="7"/>
  <c r="D1441" i="7"/>
  <c r="K1441" i="7"/>
  <c r="C1441" i="7"/>
  <c r="W1441" i="7"/>
  <c r="J1441" i="7"/>
  <c r="B1441" i="7"/>
  <c r="I1551" i="7"/>
  <c r="Q1554" i="7" s="1"/>
  <c r="T1551" i="7"/>
  <c r="I1559" i="7"/>
  <c r="T1559" i="7"/>
  <c r="I1605" i="7"/>
  <c r="Q1606" i="7" s="1"/>
  <c r="T1605" i="7"/>
  <c r="I1620" i="7"/>
  <c r="Q1623" i="7" s="1"/>
  <c r="T1620" i="7"/>
  <c r="I1429" i="7"/>
  <c r="Q1429" i="7" s="1"/>
  <c r="T1429" i="7"/>
  <c r="F1430" i="7"/>
  <c r="N1430" i="7"/>
  <c r="C1433" i="7"/>
  <c r="K1433" i="7"/>
  <c r="I1449" i="7"/>
  <c r="Q1454" i="7" s="1"/>
  <c r="T1449" i="7"/>
  <c r="C1457" i="7"/>
  <c r="K1457" i="7"/>
  <c r="I1533" i="7"/>
  <c r="Q1535" i="7" s="1"/>
  <c r="T1533" i="7"/>
  <c r="I1546" i="7"/>
  <c r="T1546" i="7"/>
  <c r="B1551" i="7"/>
  <c r="J1551" i="7"/>
  <c r="W1551" i="7"/>
  <c r="I1554" i="7"/>
  <c r="T1554" i="7"/>
  <c r="B1559" i="7"/>
  <c r="J1559" i="7"/>
  <c r="B1605" i="7"/>
  <c r="J1605" i="7"/>
  <c r="W1605" i="7"/>
  <c r="B1620" i="7"/>
  <c r="J1620" i="7"/>
  <c r="W1620" i="7"/>
  <c r="D1433" i="7"/>
  <c r="L1433" i="7"/>
  <c r="I1435" i="7"/>
  <c r="Q1437" i="7" s="1"/>
  <c r="T1435" i="7"/>
  <c r="D1457" i="7"/>
  <c r="L1457" i="7"/>
  <c r="I1465" i="7"/>
  <c r="Q1470" i="7" s="1"/>
  <c r="T1465" i="7"/>
  <c r="I1541" i="7"/>
  <c r="T1541" i="7"/>
  <c r="I1549" i="7"/>
  <c r="T1549" i="7"/>
  <c r="C1551" i="7"/>
  <c r="K1551" i="7"/>
  <c r="I1557" i="7"/>
  <c r="T1557" i="7"/>
  <c r="C1559" i="7"/>
  <c r="K1559" i="7"/>
  <c r="C1605" i="7"/>
  <c r="K1605" i="7"/>
  <c r="C1620" i="7"/>
  <c r="K1620" i="7"/>
  <c r="I1443" i="7"/>
  <c r="Q1445" i="7" s="1"/>
  <c r="T1443" i="7"/>
  <c r="I1529" i="7"/>
  <c r="Q1530" i="7" s="1"/>
  <c r="T1529" i="7"/>
  <c r="I1544" i="7"/>
  <c r="Q1550" i="7" s="1"/>
  <c r="T1544" i="7"/>
  <c r="D1551" i="7"/>
  <c r="L1551" i="7"/>
  <c r="I1552" i="7"/>
  <c r="T1552" i="7"/>
  <c r="D1559" i="7"/>
  <c r="L1559" i="7"/>
  <c r="I1560" i="7"/>
  <c r="T1560" i="7"/>
  <c r="D1605" i="7"/>
  <c r="L1605" i="7"/>
  <c r="D1620" i="7"/>
  <c r="L1620" i="7"/>
  <c r="I1430" i="7"/>
  <c r="Q1432" i="7" s="1"/>
  <c r="T1430" i="7"/>
  <c r="D1449" i="7"/>
  <c r="L1449" i="7"/>
  <c r="I1456" i="7"/>
  <c r="T1456" i="7"/>
  <c r="F1457" i="7"/>
  <c r="N1457" i="7"/>
  <c r="C1465" i="7"/>
  <c r="K1465" i="7"/>
  <c r="D1533" i="7"/>
  <c r="L1533" i="7"/>
  <c r="I1536" i="7"/>
  <c r="Q1538" i="7" s="1"/>
  <c r="F1540" i="7"/>
  <c r="N1540" i="7"/>
  <c r="C1541" i="7"/>
  <c r="K1541" i="7"/>
  <c r="H1542" i="7"/>
  <c r="S1542" i="7"/>
  <c r="B1544" i="7"/>
  <c r="J1544" i="7"/>
  <c r="W1544" i="7"/>
  <c r="D1546" i="7"/>
  <c r="L1546" i="7"/>
  <c r="I1547" i="7"/>
  <c r="F1548" i="7"/>
  <c r="N1548" i="7"/>
  <c r="C1549" i="7"/>
  <c r="K1549" i="7"/>
  <c r="H1550" i="7"/>
  <c r="S1550" i="7"/>
  <c r="E1551" i="7"/>
  <c r="M1551" i="7"/>
  <c r="B1552" i="7"/>
  <c r="J1552" i="7"/>
  <c r="D1554" i="7"/>
  <c r="L1554" i="7"/>
  <c r="I1555" i="7"/>
  <c r="Q1561" i="7" s="1"/>
  <c r="T1555" i="7"/>
  <c r="C1557" i="7"/>
  <c r="K1557" i="7"/>
  <c r="H1558" i="7"/>
  <c r="S1558" i="7"/>
  <c r="E1559" i="7"/>
  <c r="M1559" i="7"/>
  <c r="B1560" i="7"/>
  <c r="J1560" i="7"/>
  <c r="E1605" i="7"/>
  <c r="M1605" i="7"/>
  <c r="E1620" i="7"/>
  <c r="M1620" i="7"/>
  <c r="I1423" i="7"/>
  <c r="Q1424" i="7" s="1"/>
  <c r="D1435" i="7"/>
  <c r="L1435" i="7"/>
  <c r="I1438" i="7"/>
  <c r="Q1440" i="7" s="1"/>
  <c r="T1438" i="7"/>
  <c r="C1443" i="7"/>
  <c r="K1443" i="7"/>
  <c r="D1465" i="7"/>
  <c r="L1465" i="7"/>
  <c r="I1595" i="7"/>
  <c r="Q1595" i="7" s="1"/>
  <c r="T1595" i="7"/>
  <c r="D1541" i="7"/>
  <c r="L1541" i="7"/>
  <c r="I1542" i="7"/>
  <c r="T1542" i="7"/>
  <c r="D1549" i="7"/>
  <c r="L1549" i="7"/>
  <c r="I1550" i="7"/>
  <c r="T1550" i="7"/>
  <c r="F1551" i="7"/>
  <c r="N1551" i="7"/>
  <c r="D1557" i="7"/>
  <c r="L1557" i="7"/>
  <c r="I1558" i="7"/>
  <c r="T1558" i="7"/>
  <c r="F1559" i="7"/>
  <c r="N1559" i="7"/>
  <c r="C1560" i="7"/>
  <c r="K1560" i="7"/>
  <c r="F1605" i="7"/>
  <c r="N1605" i="7"/>
  <c r="F1620" i="7"/>
  <c r="N1620" i="7"/>
  <c r="I1427" i="7"/>
  <c r="Q1428" i="7" s="1"/>
  <c r="F1429" i="7"/>
  <c r="C1430" i="7"/>
  <c r="K1430" i="7"/>
  <c r="H1433" i="7"/>
  <c r="S1433" i="7"/>
  <c r="E1435" i="7"/>
  <c r="B1438" i="7"/>
  <c r="J1438" i="7"/>
  <c r="D1443" i="7"/>
  <c r="I1448" i="7"/>
  <c r="Q1448" i="7" s="1"/>
  <c r="F1449" i="7"/>
  <c r="C1456" i="7"/>
  <c r="H1457" i="7"/>
  <c r="S1457" i="7"/>
  <c r="E1465" i="7"/>
  <c r="B1595" i="7"/>
  <c r="J1595" i="7"/>
  <c r="D1529" i="7"/>
  <c r="I1531" i="7"/>
  <c r="Q1532" i="7" s="1"/>
  <c r="F1533" i="7"/>
  <c r="H1540" i="7"/>
  <c r="S1540" i="7"/>
  <c r="E1541" i="7"/>
  <c r="M1541" i="7"/>
  <c r="B1542" i="7"/>
  <c r="J1542" i="7"/>
  <c r="D1544" i="7"/>
  <c r="I1545" i="7"/>
  <c r="F1546" i="7"/>
  <c r="E1549" i="7"/>
  <c r="M1549" i="7"/>
  <c r="B1550" i="7"/>
  <c r="J1550" i="7"/>
  <c r="G1551" i="7"/>
  <c r="D1552" i="7"/>
  <c r="I1553" i="7"/>
  <c r="F1554" i="7"/>
  <c r="C1555" i="7"/>
  <c r="K1555" i="7"/>
  <c r="H1556" i="7"/>
  <c r="S1556" i="7"/>
  <c r="E1557" i="7"/>
  <c r="M1557" i="7"/>
  <c r="B1558" i="7"/>
  <c r="J1558" i="7"/>
  <c r="G1559" i="7"/>
  <c r="D1560" i="7"/>
  <c r="L1560" i="7"/>
  <c r="G1605" i="7"/>
  <c r="G1620" i="7"/>
  <c r="D1430" i="7"/>
  <c r="I1433" i="7"/>
  <c r="Q1434" i="7" s="1"/>
  <c r="I1457" i="7"/>
  <c r="I1540" i="7"/>
  <c r="F1541" i="7"/>
  <c r="I1548" i="7"/>
  <c r="F1549" i="7"/>
  <c r="C1550" i="7"/>
  <c r="H1551" i="7"/>
  <c r="D1555" i="7"/>
  <c r="I1556" i="7"/>
  <c r="F1557" i="7"/>
  <c r="C1558" i="7"/>
  <c r="H1559" i="7"/>
  <c r="E1560" i="7"/>
  <c r="H1605" i="7"/>
  <c r="H1620" i="7"/>
  <c r="Q561" i="6"/>
  <c r="O561" i="6"/>
  <c r="K561" i="6"/>
  <c r="J561" i="6"/>
  <c r="I561" i="6"/>
  <c r="H561" i="6"/>
  <c r="G561" i="6"/>
  <c r="F561" i="6"/>
  <c r="E561" i="6"/>
  <c r="D561" i="6"/>
  <c r="C561" i="6"/>
  <c r="B561" i="6"/>
  <c r="Q560" i="6"/>
  <c r="O560" i="6"/>
  <c r="K560" i="6"/>
  <c r="J560" i="6"/>
  <c r="I560" i="6"/>
  <c r="H560" i="6"/>
  <c r="G560" i="6"/>
  <c r="F560" i="6"/>
  <c r="E560" i="6"/>
  <c r="D560" i="6"/>
  <c r="C560" i="6"/>
  <c r="B560" i="6"/>
  <c r="Q559" i="6"/>
  <c r="O559" i="6"/>
  <c r="K559" i="6"/>
  <c r="J559" i="6"/>
  <c r="I559" i="6"/>
  <c r="H559" i="6"/>
  <c r="G559" i="6"/>
  <c r="F559" i="6"/>
  <c r="E559" i="6"/>
  <c r="D559" i="6"/>
  <c r="C559" i="6"/>
  <c r="B559" i="6"/>
  <c r="Q558" i="6"/>
  <c r="O558" i="6"/>
  <c r="K558" i="6"/>
  <c r="J558" i="6"/>
  <c r="I558" i="6"/>
  <c r="H558" i="6"/>
  <c r="G558" i="6"/>
  <c r="F558" i="6"/>
  <c r="E558" i="6"/>
  <c r="D558" i="6"/>
  <c r="C558" i="6"/>
  <c r="B558" i="6"/>
  <c r="Q557" i="6"/>
  <c r="O557" i="6"/>
  <c r="K557" i="6"/>
  <c r="J557" i="6"/>
  <c r="I557" i="6"/>
  <c r="H557" i="6"/>
  <c r="G557" i="6"/>
  <c r="F557" i="6"/>
  <c r="E557" i="6"/>
  <c r="D557" i="6"/>
  <c r="C557" i="6"/>
  <c r="B557" i="6"/>
  <c r="Q556" i="6"/>
  <c r="O556" i="6"/>
  <c r="K556" i="6"/>
  <c r="J556" i="6"/>
  <c r="I556" i="6"/>
  <c r="H556" i="6"/>
  <c r="G556" i="6"/>
  <c r="F556" i="6"/>
  <c r="E556" i="6"/>
  <c r="D556" i="6"/>
  <c r="C556" i="6"/>
  <c r="B556" i="6"/>
  <c r="Q555" i="6"/>
  <c r="O555" i="6"/>
  <c r="K555" i="6"/>
  <c r="J555" i="6"/>
  <c r="I555" i="6"/>
  <c r="H555" i="6"/>
  <c r="G555" i="6"/>
  <c r="F555" i="6"/>
  <c r="E555" i="6"/>
  <c r="D555" i="6"/>
  <c r="C555" i="6"/>
  <c r="B555" i="6"/>
  <c r="Q554" i="6"/>
  <c r="O554" i="6"/>
  <c r="K554" i="6"/>
  <c r="J554" i="6"/>
  <c r="I554" i="6"/>
  <c r="H554" i="6"/>
  <c r="G554" i="6"/>
  <c r="F554" i="6"/>
  <c r="E554" i="6"/>
  <c r="D554" i="6"/>
  <c r="C554" i="6"/>
  <c r="B554" i="6"/>
  <c r="Q553" i="6"/>
  <c r="O553" i="6"/>
  <c r="K553" i="6"/>
  <c r="J553" i="6"/>
  <c r="I553" i="6"/>
  <c r="H553" i="6"/>
  <c r="G553" i="6"/>
  <c r="F553" i="6"/>
  <c r="E553" i="6"/>
  <c r="D553" i="6"/>
  <c r="C553" i="6"/>
  <c r="B553" i="6"/>
  <c r="Q552" i="6"/>
  <c r="O552" i="6"/>
  <c r="K552" i="6"/>
  <c r="J552" i="6"/>
  <c r="I552" i="6"/>
  <c r="H552" i="6"/>
  <c r="G552" i="6"/>
  <c r="F552" i="6"/>
  <c r="E552" i="6"/>
  <c r="D552" i="6"/>
  <c r="C552" i="6"/>
  <c r="B552" i="6"/>
  <c r="Q551" i="6"/>
  <c r="O551" i="6"/>
  <c r="K551" i="6"/>
  <c r="J551" i="6"/>
  <c r="I551" i="6"/>
  <c r="H551" i="6"/>
  <c r="G551" i="6"/>
  <c r="F551" i="6"/>
  <c r="E551" i="6"/>
  <c r="D551" i="6"/>
  <c r="C551" i="6"/>
  <c r="B551" i="6"/>
  <c r="Q550" i="6"/>
  <c r="O550" i="6"/>
  <c r="K550" i="6"/>
  <c r="J550" i="6"/>
  <c r="I550" i="6"/>
  <c r="H550" i="6"/>
  <c r="G550" i="6"/>
  <c r="F550" i="6"/>
  <c r="E550" i="6"/>
  <c r="D550" i="6"/>
  <c r="C550" i="6"/>
  <c r="B550" i="6"/>
  <c r="Q549" i="6"/>
  <c r="O549" i="6"/>
  <c r="K549" i="6"/>
  <c r="J549" i="6"/>
  <c r="I549" i="6"/>
  <c r="H549" i="6"/>
  <c r="G549" i="6"/>
  <c r="F549" i="6"/>
  <c r="E549" i="6"/>
  <c r="D549" i="6"/>
  <c r="C549" i="6"/>
  <c r="B549" i="6"/>
  <c r="Q548" i="6"/>
  <c r="O548" i="6"/>
  <c r="K548" i="6"/>
  <c r="J548" i="6"/>
  <c r="I548" i="6"/>
  <c r="H548" i="6"/>
  <c r="G548" i="6"/>
  <c r="F548" i="6"/>
  <c r="E548" i="6"/>
  <c r="D548" i="6"/>
  <c r="C548" i="6"/>
  <c r="B548" i="6"/>
  <c r="Q547" i="6"/>
  <c r="O547" i="6"/>
  <c r="K547" i="6"/>
  <c r="J547" i="6"/>
  <c r="I547" i="6"/>
  <c r="H547" i="6"/>
  <c r="G547" i="6"/>
  <c r="F547" i="6"/>
  <c r="E547" i="6"/>
  <c r="D547" i="6"/>
  <c r="C547" i="6"/>
  <c r="B547" i="6"/>
  <c r="Q546" i="6"/>
  <c r="O546" i="6"/>
  <c r="K546" i="6"/>
  <c r="J546" i="6"/>
  <c r="I546" i="6"/>
  <c r="H546" i="6"/>
  <c r="G546" i="6"/>
  <c r="F546" i="6"/>
  <c r="E546" i="6"/>
  <c r="D546" i="6"/>
  <c r="C546" i="6"/>
  <c r="B546" i="6"/>
  <c r="Q545" i="6"/>
  <c r="O545" i="6"/>
  <c r="K545" i="6"/>
  <c r="J545" i="6"/>
  <c r="I545" i="6"/>
  <c r="H545" i="6"/>
  <c r="G545" i="6"/>
  <c r="F545" i="6"/>
  <c r="E545" i="6"/>
  <c r="D545" i="6"/>
  <c r="C545" i="6"/>
  <c r="B545" i="6"/>
  <c r="Q544" i="6"/>
  <c r="O544" i="6"/>
  <c r="K544" i="6"/>
  <c r="J544" i="6"/>
  <c r="I544" i="6"/>
  <c r="H544" i="6"/>
  <c r="G544" i="6"/>
  <c r="F544" i="6"/>
  <c r="E544" i="6"/>
  <c r="D544" i="6"/>
  <c r="C544" i="6"/>
  <c r="B544" i="6"/>
  <c r="Q543" i="6"/>
  <c r="O543" i="6"/>
  <c r="K543" i="6"/>
  <c r="J543" i="6"/>
  <c r="I543" i="6"/>
  <c r="H543" i="6"/>
  <c r="G543" i="6"/>
  <c r="F543" i="6"/>
  <c r="E543" i="6"/>
  <c r="D543" i="6"/>
  <c r="C543" i="6"/>
  <c r="B543" i="6"/>
  <c r="Q542" i="6"/>
  <c r="O542" i="6"/>
  <c r="K542" i="6"/>
  <c r="J542" i="6"/>
  <c r="I542" i="6"/>
  <c r="H542" i="6"/>
  <c r="G542" i="6"/>
  <c r="F542" i="6"/>
  <c r="E542" i="6"/>
  <c r="D542" i="6"/>
  <c r="C542" i="6"/>
  <c r="B542" i="6"/>
  <c r="Q541" i="6"/>
  <c r="O541" i="6"/>
  <c r="K541" i="6"/>
  <c r="J541" i="6"/>
  <c r="I541" i="6"/>
  <c r="H541" i="6"/>
  <c r="G541" i="6"/>
  <c r="F541" i="6"/>
  <c r="E541" i="6"/>
  <c r="D541" i="6"/>
  <c r="C541" i="6"/>
  <c r="B541" i="6"/>
  <c r="Q540" i="6"/>
  <c r="O540" i="6"/>
  <c r="K540" i="6"/>
  <c r="J540" i="6"/>
  <c r="I540" i="6"/>
  <c r="H540" i="6"/>
  <c r="G540" i="6"/>
  <c r="F540" i="6"/>
  <c r="E540" i="6"/>
  <c r="D540" i="6"/>
  <c r="C540" i="6"/>
  <c r="B540" i="6"/>
  <c r="Q539" i="6"/>
  <c r="O539" i="6"/>
  <c r="K539" i="6"/>
  <c r="J539" i="6"/>
  <c r="I539" i="6"/>
  <c r="H539" i="6"/>
  <c r="G539" i="6"/>
  <c r="F539" i="6"/>
  <c r="E539" i="6"/>
  <c r="D539" i="6"/>
  <c r="C539" i="6"/>
  <c r="B539" i="6"/>
  <c r="Q538" i="6"/>
  <c r="O538" i="6"/>
  <c r="K538" i="6"/>
  <c r="J538" i="6"/>
  <c r="I538" i="6"/>
  <c r="H538" i="6"/>
  <c r="G538" i="6"/>
  <c r="F538" i="6"/>
  <c r="E538" i="6"/>
  <c r="D538" i="6"/>
  <c r="C538" i="6"/>
  <c r="B538" i="6"/>
  <c r="Q537" i="6"/>
  <c r="O537" i="6"/>
  <c r="K537" i="6"/>
  <c r="J537" i="6"/>
  <c r="I537" i="6"/>
  <c r="H537" i="6"/>
  <c r="G537" i="6"/>
  <c r="F537" i="6"/>
  <c r="E537" i="6"/>
  <c r="D537" i="6"/>
  <c r="C537" i="6"/>
  <c r="B537" i="6"/>
  <c r="Q536" i="6"/>
  <c r="O536" i="6"/>
  <c r="K536" i="6"/>
  <c r="J536" i="6"/>
  <c r="I536" i="6"/>
  <c r="H536" i="6"/>
  <c r="G536" i="6"/>
  <c r="F536" i="6"/>
  <c r="E536" i="6"/>
  <c r="D536" i="6"/>
  <c r="C536" i="6"/>
  <c r="B536" i="6"/>
  <c r="Q535" i="6"/>
  <c r="O535" i="6"/>
  <c r="K535" i="6"/>
  <c r="J535" i="6"/>
  <c r="I535" i="6"/>
  <c r="H535" i="6"/>
  <c r="G535" i="6"/>
  <c r="F535" i="6"/>
  <c r="E535" i="6"/>
  <c r="D535" i="6"/>
  <c r="C535" i="6"/>
  <c r="B535" i="6"/>
  <c r="Q534" i="6"/>
  <c r="O534" i="6"/>
  <c r="K534" i="6"/>
  <c r="J534" i="6"/>
  <c r="I534" i="6"/>
  <c r="H534" i="6"/>
  <c r="G534" i="6"/>
  <c r="F534" i="6"/>
  <c r="E534" i="6"/>
  <c r="D534" i="6"/>
  <c r="C534" i="6"/>
  <c r="B534" i="6"/>
  <c r="Q533" i="6"/>
  <c r="O533" i="6"/>
  <c r="K533" i="6"/>
  <c r="J533" i="6"/>
  <c r="I533" i="6"/>
  <c r="H533" i="6"/>
  <c r="G533" i="6"/>
  <c r="F533" i="6"/>
  <c r="E533" i="6"/>
  <c r="D533" i="6"/>
  <c r="C533" i="6"/>
  <c r="B533" i="6"/>
  <c r="Q532" i="6"/>
  <c r="O532" i="6"/>
  <c r="K532" i="6"/>
  <c r="J532" i="6"/>
  <c r="I532" i="6"/>
  <c r="H532" i="6"/>
  <c r="G532" i="6"/>
  <c r="F532" i="6"/>
  <c r="E532" i="6"/>
  <c r="D532" i="6"/>
  <c r="C532" i="6"/>
  <c r="B532" i="6"/>
  <c r="Q531" i="6"/>
  <c r="O531" i="6"/>
  <c r="K531" i="6"/>
  <c r="J531" i="6"/>
  <c r="I531" i="6"/>
  <c r="H531" i="6"/>
  <c r="G531" i="6"/>
  <c r="F531" i="6"/>
  <c r="E531" i="6"/>
  <c r="D531" i="6"/>
  <c r="C531" i="6"/>
  <c r="B531" i="6"/>
  <c r="Q530" i="6"/>
  <c r="O530" i="6"/>
  <c r="K530" i="6"/>
  <c r="J530" i="6"/>
  <c r="I530" i="6"/>
  <c r="H530" i="6"/>
  <c r="G530" i="6"/>
  <c r="F530" i="6"/>
  <c r="E530" i="6"/>
  <c r="D530" i="6"/>
  <c r="C530" i="6"/>
  <c r="B530" i="6"/>
  <c r="Q1687" i="7" l="1"/>
  <c r="Q1686" i="7"/>
  <c r="Q1690" i="7"/>
  <c r="Q1693" i="7"/>
  <c r="Q1691" i="7"/>
  <c r="Q1688" i="7"/>
  <c r="Q1689" i="7"/>
  <c r="Q1683" i="7"/>
  <c r="Q1684" i="7"/>
  <c r="R1255" i="7"/>
  <c r="R1254" i="7"/>
  <c r="R1253" i="7"/>
  <c r="R1252" i="7"/>
  <c r="R1297" i="7"/>
  <c r="R1296" i="7"/>
  <c r="R1295" i="7"/>
  <c r="R1294" i="7"/>
  <c r="R1293" i="7"/>
  <c r="R1292" i="7"/>
  <c r="R1291" i="7"/>
  <c r="R1283" i="7"/>
  <c r="R1282" i="7"/>
  <c r="R1281" i="7"/>
  <c r="R1280" i="7"/>
  <c r="R1279" i="7"/>
  <c r="R1278" i="7"/>
  <c r="Z1217" i="7"/>
  <c r="R1217" i="7"/>
  <c r="A1217" i="7"/>
  <c r="L1217" i="7" s="1"/>
  <c r="Z1212" i="7"/>
  <c r="R1212" i="7"/>
  <c r="A1212" i="7"/>
  <c r="W1212" i="7" s="1"/>
  <c r="AD542" i="1"/>
  <c r="AC542" i="1"/>
  <c r="AB542" i="1"/>
  <c r="AA542" i="1"/>
  <c r="Z542" i="1"/>
  <c r="AD541" i="1"/>
  <c r="AC541" i="1"/>
  <c r="AB541" i="1"/>
  <c r="AA541" i="1"/>
  <c r="Z541" i="1"/>
  <c r="AD540" i="1"/>
  <c r="AC540" i="1"/>
  <c r="AB540" i="1"/>
  <c r="AA540" i="1"/>
  <c r="Z540" i="1"/>
  <c r="AD539" i="1"/>
  <c r="AC539" i="1"/>
  <c r="AB539" i="1"/>
  <c r="AA539" i="1"/>
  <c r="Z539" i="1"/>
  <c r="AD538" i="1"/>
  <c r="AC538" i="1"/>
  <c r="AB538" i="1"/>
  <c r="AA538" i="1"/>
  <c r="Z538" i="1"/>
  <c r="AD537" i="1"/>
  <c r="AC537" i="1"/>
  <c r="AB537" i="1"/>
  <c r="AA537" i="1"/>
  <c r="Z537" i="1"/>
  <c r="AD536" i="1"/>
  <c r="AC536" i="1"/>
  <c r="AB536" i="1"/>
  <c r="AA536" i="1"/>
  <c r="Z536" i="1"/>
  <c r="AD535" i="1"/>
  <c r="AC535" i="1"/>
  <c r="AB535" i="1"/>
  <c r="AA535" i="1"/>
  <c r="Z535" i="1"/>
  <c r="AD534" i="1"/>
  <c r="AC534" i="1"/>
  <c r="AB534" i="1"/>
  <c r="AA534" i="1"/>
  <c r="Z534" i="1"/>
  <c r="AD533" i="1"/>
  <c r="AC533" i="1"/>
  <c r="AB533" i="1"/>
  <c r="AA533" i="1"/>
  <c r="Z533" i="1"/>
  <c r="AD532" i="1"/>
  <c r="AC532" i="1"/>
  <c r="AB532" i="1"/>
  <c r="AA532" i="1"/>
  <c r="Z532" i="1"/>
  <c r="AD531" i="1"/>
  <c r="AC531" i="1"/>
  <c r="AB531" i="1"/>
  <c r="AA531" i="1"/>
  <c r="Z531" i="1"/>
  <c r="AD530" i="1"/>
  <c r="AC530" i="1"/>
  <c r="AB530" i="1"/>
  <c r="AA530" i="1"/>
  <c r="Z530" i="1"/>
  <c r="AD529" i="1"/>
  <c r="AC529" i="1"/>
  <c r="AB529" i="1"/>
  <c r="AA529" i="1"/>
  <c r="Z529" i="1"/>
  <c r="AD528" i="1"/>
  <c r="AC528" i="1"/>
  <c r="AB528" i="1"/>
  <c r="AA528" i="1"/>
  <c r="Z528" i="1"/>
  <c r="AD527" i="1"/>
  <c r="AC527" i="1"/>
  <c r="AB527" i="1"/>
  <c r="AA527" i="1"/>
  <c r="Z527" i="1"/>
  <c r="AD526" i="1"/>
  <c r="AC526" i="1"/>
  <c r="AB526" i="1"/>
  <c r="AA526" i="1"/>
  <c r="Z526" i="1"/>
  <c r="AD525" i="1"/>
  <c r="AC525" i="1"/>
  <c r="AB525" i="1"/>
  <c r="AA525" i="1"/>
  <c r="Z525" i="1"/>
  <c r="AD524" i="1"/>
  <c r="AC524" i="1"/>
  <c r="AB524" i="1"/>
  <c r="AA524" i="1"/>
  <c r="Z524" i="1"/>
  <c r="AD523" i="1"/>
  <c r="AC523" i="1"/>
  <c r="AB523" i="1"/>
  <c r="AA523" i="1"/>
  <c r="Z523" i="1"/>
  <c r="AD522" i="1"/>
  <c r="AC522" i="1"/>
  <c r="AB522" i="1"/>
  <c r="AA522" i="1"/>
  <c r="Z522" i="1"/>
  <c r="AD521" i="1"/>
  <c r="AC521" i="1"/>
  <c r="AB521" i="1"/>
  <c r="AA521" i="1"/>
  <c r="Z521" i="1"/>
  <c r="AD520" i="1"/>
  <c r="AC520" i="1"/>
  <c r="AB520" i="1"/>
  <c r="AA520" i="1"/>
  <c r="Z520" i="1"/>
  <c r="AD519" i="1"/>
  <c r="AC519" i="1"/>
  <c r="AB519" i="1"/>
  <c r="AA519" i="1"/>
  <c r="Z519" i="1"/>
  <c r="AD518" i="1"/>
  <c r="AC518" i="1"/>
  <c r="AB518" i="1"/>
  <c r="AA518" i="1"/>
  <c r="Z518" i="1"/>
  <c r="AD517" i="1"/>
  <c r="AC517" i="1"/>
  <c r="AB517" i="1"/>
  <c r="AA517" i="1"/>
  <c r="Z517" i="1"/>
  <c r="D1212" i="7" l="1"/>
  <c r="M1212" i="7"/>
  <c r="E1212" i="7"/>
  <c r="L1212" i="7"/>
  <c r="S1217" i="7"/>
  <c r="T1217" i="7"/>
  <c r="W1217" i="7"/>
  <c r="E1217" i="7"/>
  <c r="M1217" i="7"/>
  <c r="F1217" i="7"/>
  <c r="N1217" i="7"/>
  <c r="G1217" i="7"/>
  <c r="H1217" i="7"/>
  <c r="I1217" i="7"/>
  <c r="Q1218" i="7" s="1"/>
  <c r="B1217" i="7"/>
  <c r="J1217" i="7"/>
  <c r="C1217" i="7"/>
  <c r="K1217" i="7"/>
  <c r="D1217" i="7"/>
  <c r="N1212" i="7"/>
  <c r="G1212" i="7"/>
  <c r="I1212" i="7"/>
  <c r="Q1216" i="7" s="1"/>
  <c r="S1212" i="7"/>
  <c r="B1212" i="7"/>
  <c r="J1212" i="7"/>
  <c r="T1212" i="7"/>
  <c r="F1212" i="7"/>
  <c r="H1212" i="7"/>
  <c r="C1212" i="7"/>
  <c r="K1212" i="7"/>
  <c r="R1353" i="7" l="1"/>
  <c r="R1352" i="7"/>
  <c r="R1351" i="7"/>
  <c r="O501" i="6" l="1"/>
  <c r="K501" i="6"/>
  <c r="J501" i="6"/>
  <c r="I501" i="6"/>
  <c r="H501" i="6"/>
  <c r="G501" i="6"/>
  <c r="F501" i="6"/>
  <c r="E501" i="6"/>
  <c r="D501" i="6"/>
  <c r="C501" i="6"/>
  <c r="B501" i="6"/>
  <c r="O500" i="6"/>
  <c r="K500" i="6"/>
  <c r="J500" i="6"/>
  <c r="I500" i="6"/>
  <c r="H500" i="6"/>
  <c r="G500" i="6"/>
  <c r="F500" i="6"/>
  <c r="E500" i="6"/>
  <c r="D500" i="6"/>
  <c r="C500" i="6"/>
  <c r="B500" i="6"/>
  <c r="O499" i="6"/>
  <c r="K499" i="6"/>
  <c r="J499" i="6"/>
  <c r="I499" i="6"/>
  <c r="H499" i="6"/>
  <c r="G499" i="6"/>
  <c r="F499" i="6"/>
  <c r="E499" i="6"/>
  <c r="D499" i="6"/>
  <c r="C499" i="6"/>
  <c r="B499" i="6"/>
  <c r="O498" i="6"/>
  <c r="K498" i="6"/>
  <c r="J498" i="6"/>
  <c r="I498" i="6"/>
  <c r="H498" i="6"/>
  <c r="G498" i="6"/>
  <c r="F498" i="6"/>
  <c r="E498" i="6"/>
  <c r="D498" i="6"/>
  <c r="C498" i="6"/>
  <c r="B498" i="6"/>
  <c r="O497" i="6"/>
  <c r="K497" i="6"/>
  <c r="J497" i="6"/>
  <c r="I497" i="6"/>
  <c r="H497" i="6"/>
  <c r="G497" i="6"/>
  <c r="F497" i="6"/>
  <c r="E497" i="6"/>
  <c r="D497" i="6"/>
  <c r="C497" i="6"/>
  <c r="B497" i="6"/>
  <c r="O496" i="6"/>
  <c r="K496" i="6"/>
  <c r="J496" i="6"/>
  <c r="I496" i="6"/>
  <c r="H496" i="6"/>
  <c r="G496" i="6"/>
  <c r="F496" i="6"/>
  <c r="E496" i="6"/>
  <c r="D496" i="6"/>
  <c r="C496" i="6"/>
  <c r="B496" i="6"/>
  <c r="O495" i="6"/>
  <c r="K495" i="6"/>
  <c r="J495" i="6"/>
  <c r="I495" i="6"/>
  <c r="H495" i="6"/>
  <c r="G495" i="6"/>
  <c r="F495" i="6"/>
  <c r="E495" i="6"/>
  <c r="D495" i="6"/>
  <c r="C495" i="6"/>
  <c r="B495" i="6"/>
  <c r="O494" i="6"/>
  <c r="K494" i="6"/>
  <c r="J494" i="6"/>
  <c r="I494" i="6"/>
  <c r="H494" i="6"/>
  <c r="G494" i="6"/>
  <c r="F494" i="6"/>
  <c r="E494" i="6"/>
  <c r="D494" i="6"/>
  <c r="C494" i="6"/>
  <c r="B494" i="6"/>
  <c r="O493" i="6"/>
  <c r="K493" i="6"/>
  <c r="J493" i="6"/>
  <c r="I493" i="6"/>
  <c r="H493" i="6"/>
  <c r="G493" i="6"/>
  <c r="F493" i="6"/>
  <c r="E493" i="6"/>
  <c r="D493" i="6"/>
  <c r="C493" i="6"/>
  <c r="B493" i="6"/>
  <c r="O492" i="6"/>
  <c r="K492" i="6"/>
  <c r="J492" i="6"/>
  <c r="I492" i="6"/>
  <c r="H492" i="6"/>
  <c r="G492" i="6"/>
  <c r="F492" i="6"/>
  <c r="E492" i="6"/>
  <c r="D492" i="6"/>
  <c r="C492" i="6"/>
  <c r="B492" i="6"/>
  <c r="O491" i="6"/>
  <c r="K491" i="6"/>
  <c r="J491" i="6"/>
  <c r="I491" i="6"/>
  <c r="H491" i="6"/>
  <c r="G491" i="6"/>
  <c r="F491" i="6"/>
  <c r="E491" i="6"/>
  <c r="D491" i="6"/>
  <c r="C491" i="6"/>
  <c r="B491" i="6"/>
  <c r="O490" i="6"/>
  <c r="K490" i="6"/>
  <c r="J490" i="6"/>
  <c r="I490" i="6"/>
  <c r="H490" i="6"/>
  <c r="G490" i="6"/>
  <c r="F490" i="6"/>
  <c r="E490" i="6"/>
  <c r="D490" i="6"/>
  <c r="C490" i="6"/>
  <c r="B490" i="6"/>
  <c r="O489" i="6"/>
  <c r="K489" i="6"/>
  <c r="J489" i="6"/>
  <c r="I489" i="6"/>
  <c r="H489" i="6"/>
  <c r="G489" i="6"/>
  <c r="F489" i="6"/>
  <c r="E489" i="6"/>
  <c r="D489" i="6"/>
  <c r="C489" i="6"/>
  <c r="B489" i="6"/>
  <c r="R1350" i="7"/>
  <c r="R1349" i="7"/>
  <c r="R1348" i="7"/>
  <c r="R1337" i="7"/>
  <c r="R1342" i="7"/>
  <c r="R1341" i="7"/>
  <c r="R1340" i="7"/>
  <c r="R1334" i="7"/>
  <c r="R1333" i="7"/>
  <c r="R1332" i="7"/>
  <c r="R1331" i="7"/>
  <c r="R1330" i="7"/>
  <c r="R1329" i="7"/>
  <c r="R1321" i="7"/>
  <c r="R1304" i="7"/>
  <c r="R1298" i="7"/>
  <c r="R1290" i="7"/>
  <c r="R1285" i="7"/>
  <c r="R1277" i="7"/>
  <c r="R1270" i="7"/>
  <c r="R1262" i="7"/>
  <c r="R1257" i="7"/>
  <c r="R1256" i="7"/>
  <c r="R1251" i="7"/>
  <c r="R1250" i="7"/>
  <c r="R1249" i="7"/>
  <c r="R1248" i="7"/>
  <c r="R1247" i="7"/>
  <c r="R1246" i="7"/>
  <c r="R1245" i="7"/>
  <c r="R1244" i="7"/>
  <c r="R1243" i="7"/>
  <c r="R1242" i="7"/>
  <c r="R1241" i="7"/>
  <c r="R1240" i="7"/>
  <c r="R1239" i="7"/>
  <c r="R1238" i="7"/>
  <c r="R1237" i="7"/>
  <c r="R1236" i="7"/>
  <c r="R1339" i="7"/>
  <c r="R1338" i="7"/>
  <c r="R1336" i="7"/>
  <c r="R1335" i="7"/>
  <c r="Z1251" i="7"/>
  <c r="A1251" i="7"/>
  <c r="M1251" i="7" s="1"/>
  <c r="H1251" i="7" l="1"/>
  <c r="N1251" i="7"/>
  <c r="S1251" i="7"/>
  <c r="T1251" i="7"/>
  <c r="F1251" i="7"/>
  <c r="G1251" i="7"/>
  <c r="I1251" i="7"/>
  <c r="Q1255" i="7" s="1"/>
  <c r="W1251" i="7"/>
  <c r="B1251" i="7"/>
  <c r="J1251" i="7"/>
  <c r="C1251" i="7"/>
  <c r="K1251" i="7"/>
  <c r="D1251" i="7"/>
  <c r="L1251" i="7"/>
  <c r="E1251" i="7"/>
  <c r="Q488" i="6" l="1"/>
  <c r="O488" i="6"/>
  <c r="K488" i="6"/>
  <c r="J488" i="6"/>
  <c r="I488" i="6"/>
  <c r="H488" i="6"/>
  <c r="G488" i="6"/>
  <c r="F488" i="6"/>
  <c r="E488" i="6"/>
  <c r="D488" i="6"/>
  <c r="C488" i="6"/>
  <c r="B488" i="6"/>
  <c r="Q487" i="6"/>
  <c r="O487" i="6"/>
  <c r="K487" i="6"/>
  <c r="J487" i="6"/>
  <c r="I487" i="6"/>
  <c r="H487" i="6"/>
  <c r="G487" i="6"/>
  <c r="F487" i="6"/>
  <c r="E487" i="6"/>
  <c r="D487" i="6"/>
  <c r="C487" i="6"/>
  <c r="B487" i="6"/>
  <c r="Q486" i="6"/>
  <c r="O486" i="6"/>
  <c r="K486" i="6"/>
  <c r="J486" i="6"/>
  <c r="I486" i="6"/>
  <c r="H486" i="6"/>
  <c r="G486" i="6"/>
  <c r="F486" i="6"/>
  <c r="E486" i="6"/>
  <c r="D486" i="6"/>
  <c r="C486" i="6"/>
  <c r="B486" i="6"/>
  <c r="Q485" i="6"/>
  <c r="O485" i="6"/>
  <c r="K485" i="6"/>
  <c r="J485" i="6"/>
  <c r="I485" i="6"/>
  <c r="H485" i="6"/>
  <c r="G485" i="6"/>
  <c r="F485" i="6"/>
  <c r="E485" i="6"/>
  <c r="D485" i="6"/>
  <c r="C485" i="6"/>
  <c r="B485" i="6"/>
  <c r="Q484" i="6"/>
  <c r="O484" i="6"/>
  <c r="K484" i="6"/>
  <c r="J484" i="6"/>
  <c r="I484" i="6"/>
  <c r="H484" i="6"/>
  <c r="G484" i="6"/>
  <c r="F484" i="6"/>
  <c r="E484" i="6"/>
  <c r="D484" i="6"/>
  <c r="C484" i="6"/>
  <c r="B484" i="6"/>
  <c r="Q483" i="6"/>
  <c r="O483" i="6"/>
  <c r="K483" i="6"/>
  <c r="J483" i="6"/>
  <c r="I483" i="6"/>
  <c r="H483" i="6"/>
  <c r="G483" i="6"/>
  <c r="F483" i="6"/>
  <c r="E483" i="6"/>
  <c r="D483" i="6"/>
  <c r="C483" i="6"/>
  <c r="B483" i="6"/>
  <c r="Q482" i="6"/>
  <c r="O482" i="6"/>
  <c r="K482" i="6"/>
  <c r="J482" i="6"/>
  <c r="I482" i="6"/>
  <c r="H482" i="6"/>
  <c r="G482" i="6"/>
  <c r="F482" i="6"/>
  <c r="E482" i="6"/>
  <c r="D482" i="6"/>
  <c r="C482" i="6"/>
  <c r="B482" i="6"/>
  <c r="Q481" i="6"/>
  <c r="O481" i="6"/>
  <c r="K481" i="6"/>
  <c r="J481" i="6"/>
  <c r="I481" i="6"/>
  <c r="H481" i="6"/>
  <c r="G481" i="6"/>
  <c r="F481" i="6"/>
  <c r="E481" i="6"/>
  <c r="D481" i="6"/>
  <c r="C481" i="6"/>
  <c r="B481" i="6"/>
  <c r="Q480" i="6"/>
  <c r="O480" i="6"/>
  <c r="K480" i="6"/>
  <c r="J480" i="6"/>
  <c r="I480" i="6"/>
  <c r="H480" i="6"/>
  <c r="G480" i="6"/>
  <c r="F480" i="6"/>
  <c r="E480" i="6"/>
  <c r="D480" i="6"/>
  <c r="C480" i="6"/>
  <c r="B480" i="6"/>
  <c r="Q472" i="6"/>
  <c r="O472" i="6"/>
  <c r="K472" i="6"/>
  <c r="J472" i="6"/>
  <c r="I472" i="6"/>
  <c r="H472" i="6"/>
  <c r="G472" i="6"/>
  <c r="F472" i="6"/>
  <c r="E472" i="6"/>
  <c r="D472" i="6"/>
  <c r="C472" i="6"/>
  <c r="B472" i="6"/>
  <c r="Q471" i="6"/>
  <c r="O471" i="6"/>
  <c r="K471" i="6"/>
  <c r="J471" i="6"/>
  <c r="I471" i="6"/>
  <c r="H471" i="6"/>
  <c r="G471" i="6"/>
  <c r="F471" i="6"/>
  <c r="E471" i="6"/>
  <c r="D471" i="6"/>
  <c r="C471" i="6"/>
  <c r="B471" i="6"/>
  <c r="Q470" i="6"/>
  <c r="O470" i="6"/>
  <c r="K470" i="6"/>
  <c r="J470" i="6"/>
  <c r="I470" i="6"/>
  <c r="H470" i="6"/>
  <c r="G470" i="6"/>
  <c r="F470" i="6"/>
  <c r="E470" i="6"/>
  <c r="D470" i="6"/>
  <c r="C470" i="6"/>
  <c r="B470" i="6"/>
  <c r="Q469" i="6"/>
  <c r="O469" i="6"/>
  <c r="K469" i="6"/>
  <c r="J469" i="6"/>
  <c r="I469" i="6"/>
  <c r="H469" i="6"/>
  <c r="G469" i="6"/>
  <c r="F469" i="6"/>
  <c r="E469" i="6"/>
  <c r="D469" i="6"/>
  <c r="C469" i="6"/>
  <c r="B469" i="6"/>
  <c r="Q468" i="6"/>
  <c r="O468" i="6"/>
  <c r="K468" i="6"/>
  <c r="J468" i="6"/>
  <c r="I468" i="6"/>
  <c r="H468" i="6"/>
  <c r="G468" i="6"/>
  <c r="F468" i="6"/>
  <c r="E468" i="6"/>
  <c r="D468" i="6"/>
  <c r="C468" i="6"/>
  <c r="B468" i="6"/>
  <c r="Q467" i="6"/>
  <c r="O467" i="6"/>
  <c r="K467" i="6"/>
  <c r="J467" i="6"/>
  <c r="I467" i="6"/>
  <c r="H467" i="6"/>
  <c r="G467" i="6"/>
  <c r="F467" i="6"/>
  <c r="E467" i="6"/>
  <c r="D467" i="6"/>
  <c r="C467" i="6"/>
  <c r="B467" i="6"/>
  <c r="Q466" i="6"/>
  <c r="O466" i="6"/>
  <c r="K466" i="6"/>
  <c r="J466" i="6"/>
  <c r="I466" i="6"/>
  <c r="H466" i="6"/>
  <c r="G466" i="6"/>
  <c r="F466" i="6"/>
  <c r="E466" i="6"/>
  <c r="D466" i="6"/>
  <c r="C466" i="6"/>
  <c r="B466" i="6"/>
  <c r="Q465" i="6"/>
  <c r="O465" i="6"/>
  <c r="K465" i="6"/>
  <c r="J465" i="6"/>
  <c r="I465" i="6"/>
  <c r="H465" i="6"/>
  <c r="G465" i="6"/>
  <c r="F465" i="6"/>
  <c r="E465" i="6"/>
  <c r="D465" i="6"/>
  <c r="C465" i="6"/>
  <c r="B465" i="6"/>
  <c r="Q464" i="6"/>
  <c r="O464" i="6"/>
  <c r="K464" i="6"/>
  <c r="J464" i="6"/>
  <c r="I464" i="6"/>
  <c r="H464" i="6"/>
  <c r="G464" i="6"/>
  <c r="F464" i="6"/>
  <c r="E464" i="6"/>
  <c r="D464" i="6"/>
  <c r="C464" i="6"/>
  <c r="B464" i="6"/>
  <c r="Q463" i="6"/>
  <c r="O463" i="6"/>
  <c r="K463" i="6"/>
  <c r="J463" i="6"/>
  <c r="I463" i="6"/>
  <c r="H463" i="6"/>
  <c r="G463" i="6"/>
  <c r="F463" i="6"/>
  <c r="E463" i="6"/>
  <c r="D463" i="6"/>
  <c r="C463" i="6"/>
  <c r="B463" i="6"/>
  <c r="Q462" i="6"/>
  <c r="O462" i="6"/>
  <c r="K462" i="6"/>
  <c r="J462" i="6"/>
  <c r="I462" i="6"/>
  <c r="H462" i="6"/>
  <c r="G462" i="6"/>
  <c r="F462" i="6"/>
  <c r="E462" i="6"/>
  <c r="D462" i="6"/>
  <c r="C462" i="6"/>
  <c r="B462" i="6"/>
  <c r="Q461" i="6"/>
  <c r="O461" i="6"/>
  <c r="K461" i="6"/>
  <c r="J461" i="6"/>
  <c r="I461" i="6"/>
  <c r="H461" i="6"/>
  <c r="G461" i="6"/>
  <c r="F461" i="6"/>
  <c r="E461" i="6"/>
  <c r="D461" i="6"/>
  <c r="C461" i="6"/>
  <c r="B461" i="6"/>
  <c r="Q460" i="6"/>
  <c r="O460" i="6"/>
  <c r="K460" i="6"/>
  <c r="J460" i="6"/>
  <c r="I460" i="6"/>
  <c r="H460" i="6"/>
  <c r="G460" i="6"/>
  <c r="F460" i="6"/>
  <c r="E460" i="6"/>
  <c r="D460" i="6"/>
  <c r="C460" i="6"/>
  <c r="B460" i="6"/>
  <c r="Q459" i="6"/>
  <c r="O459" i="6"/>
  <c r="K459" i="6"/>
  <c r="J459" i="6"/>
  <c r="I459" i="6"/>
  <c r="H459" i="6"/>
  <c r="G459" i="6"/>
  <c r="F459" i="6"/>
  <c r="E459" i="6"/>
  <c r="D459" i="6"/>
  <c r="C459" i="6"/>
  <c r="B459" i="6"/>
  <c r="Q458" i="6"/>
  <c r="O458" i="6"/>
  <c r="K458" i="6"/>
  <c r="J458" i="6"/>
  <c r="I458" i="6"/>
  <c r="H458" i="6"/>
  <c r="G458" i="6"/>
  <c r="F458" i="6"/>
  <c r="E458" i="6"/>
  <c r="D458" i="6"/>
  <c r="C458" i="6"/>
  <c r="B458" i="6"/>
  <c r="Q457" i="6"/>
  <c r="O457" i="6"/>
  <c r="K457" i="6"/>
  <c r="J457" i="6"/>
  <c r="I457" i="6"/>
  <c r="H457" i="6"/>
  <c r="G457" i="6"/>
  <c r="F457" i="6"/>
  <c r="E457" i="6"/>
  <c r="D457" i="6"/>
  <c r="C457" i="6"/>
  <c r="B457" i="6"/>
  <c r="Q456" i="6"/>
  <c r="O456" i="6"/>
  <c r="K456" i="6"/>
  <c r="J456" i="6"/>
  <c r="I456" i="6"/>
  <c r="H456" i="6"/>
  <c r="G456" i="6"/>
  <c r="F456" i="6"/>
  <c r="E456" i="6"/>
  <c r="D456" i="6"/>
  <c r="C456" i="6"/>
  <c r="B456" i="6"/>
  <c r="AD516" i="1" l="1"/>
  <c r="AC516" i="1"/>
  <c r="AB516" i="1"/>
  <c r="AA516" i="1"/>
  <c r="Z516" i="1"/>
  <c r="AD515" i="1"/>
  <c r="AC515" i="1"/>
  <c r="AB515" i="1"/>
  <c r="AA515" i="1"/>
  <c r="Z515" i="1"/>
  <c r="AD514" i="1"/>
  <c r="AC514" i="1"/>
  <c r="AB514" i="1"/>
  <c r="AA514" i="1"/>
  <c r="Z514" i="1"/>
  <c r="AD513" i="1"/>
  <c r="AC513" i="1"/>
  <c r="AB513" i="1"/>
  <c r="AA513" i="1"/>
  <c r="Z513" i="1"/>
  <c r="AD512" i="1"/>
  <c r="AC512" i="1"/>
  <c r="AB512" i="1"/>
  <c r="AA512" i="1"/>
  <c r="Z512" i="1"/>
  <c r="AD511" i="1"/>
  <c r="AB511" i="1"/>
  <c r="AA511" i="1"/>
  <c r="Z511" i="1"/>
  <c r="AD510" i="1"/>
  <c r="AB510" i="1"/>
  <c r="AA510" i="1"/>
  <c r="Z510" i="1"/>
  <c r="AD496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B509" i="1"/>
  <c r="AA509" i="1"/>
  <c r="Z509" i="1"/>
  <c r="AB508" i="1"/>
  <c r="AA508" i="1"/>
  <c r="Z508" i="1"/>
  <c r="AB507" i="1"/>
  <c r="AA507" i="1"/>
  <c r="Z507" i="1"/>
  <c r="AB506" i="1"/>
  <c r="AA506" i="1"/>
  <c r="Z506" i="1"/>
  <c r="AB505" i="1"/>
  <c r="AA505" i="1"/>
  <c r="Z505" i="1"/>
  <c r="AB504" i="1"/>
  <c r="AA504" i="1"/>
  <c r="Z504" i="1"/>
  <c r="AB503" i="1"/>
  <c r="AA503" i="1"/>
  <c r="Z503" i="1"/>
  <c r="AB502" i="1"/>
  <c r="AA502" i="1"/>
  <c r="Z502" i="1"/>
  <c r="AB501" i="1"/>
  <c r="AA501" i="1"/>
  <c r="Z501" i="1"/>
  <c r="AB500" i="1"/>
  <c r="AA500" i="1"/>
  <c r="Z500" i="1"/>
  <c r="AB499" i="1"/>
  <c r="AA499" i="1"/>
  <c r="Z499" i="1"/>
  <c r="AB498" i="1"/>
  <c r="AA498" i="1"/>
  <c r="Z498" i="1"/>
  <c r="AB497" i="1"/>
  <c r="AA497" i="1"/>
  <c r="Z497" i="1"/>
  <c r="AB496" i="1"/>
  <c r="AA496" i="1"/>
  <c r="Z496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D495" i="1"/>
  <c r="AB495" i="1"/>
  <c r="AA495" i="1"/>
  <c r="Z495" i="1"/>
  <c r="AD494" i="1"/>
  <c r="AB494" i="1"/>
  <c r="AA494" i="1"/>
  <c r="Z494" i="1"/>
  <c r="AD493" i="1"/>
  <c r="AB493" i="1"/>
  <c r="AA493" i="1"/>
  <c r="Z493" i="1"/>
  <c r="AD492" i="1"/>
  <c r="AB492" i="1"/>
  <c r="AA492" i="1"/>
  <c r="Z492" i="1"/>
  <c r="AD491" i="1"/>
  <c r="AB491" i="1"/>
  <c r="AA491" i="1"/>
  <c r="Z491" i="1"/>
  <c r="R1203" i="7" l="1"/>
  <c r="R1202" i="7"/>
  <c r="R1201" i="7"/>
  <c r="R1200" i="7"/>
  <c r="R1199" i="7"/>
  <c r="R1197" i="7"/>
  <c r="R1193" i="7"/>
  <c r="R1192" i="7"/>
  <c r="R1191" i="7"/>
  <c r="R1190" i="7"/>
  <c r="R1189" i="7"/>
  <c r="R1188" i="7"/>
  <c r="R1187" i="7"/>
  <c r="R1186" i="7"/>
  <c r="R1185" i="7"/>
  <c r="R1184" i="7"/>
  <c r="R1176" i="7"/>
  <c r="A1176" i="7"/>
  <c r="S1176" i="7" s="1"/>
  <c r="M1176" i="7" l="1"/>
  <c r="G1176" i="7"/>
  <c r="E1176" i="7"/>
  <c r="I1176" i="7"/>
  <c r="Q1180" i="7" s="1"/>
  <c r="T1176" i="7"/>
  <c r="B1176" i="7"/>
  <c r="J1176" i="7"/>
  <c r="W1176" i="7"/>
  <c r="C1176" i="7"/>
  <c r="K1176" i="7"/>
  <c r="D1176" i="7"/>
  <c r="L1176" i="7"/>
  <c r="F1176" i="7"/>
  <c r="N1176" i="7"/>
  <c r="H1176" i="7"/>
  <c r="Z2337" i="7"/>
  <c r="R2337" i="7"/>
  <c r="A2337" i="7"/>
  <c r="N2337" i="7" s="1"/>
  <c r="Z2336" i="7"/>
  <c r="R2336" i="7"/>
  <c r="A2336" i="7"/>
  <c r="T2336" i="7" s="1"/>
  <c r="Z2335" i="7"/>
  <c r="R2335" i="7"/>
  <c r="A2335" i="7"/>
  <c r="L2335" i="7" s="1"/>
  <c r="Z2334" i="7"/>
  <c r="R2334" i="7"/>
  <c r="A2334" i="7"/>
  <c r="N2334" i="7" s="1"/>
  <c r="Z2333" i="7"/>
  <c r="R2333" i="7"/>
  <c r="A2333" i="7"/>
  <c r="T2333" i="7" s="1"/>
  <c r="Z2332" i="7"/>
  <c r="R2332" i="7"/>
  <c r="A2332" i="7"/>
  <c r="L2332" i="7" s="1"/>
  <c r="Z2331" i="7"/>
  <c r="R2331" i="7"/>
  <c r="A2331" i="7"/>
  <c r="T2331" i="7" s="1"/>
  <c r="Z2330" i="7"/>
  <c r="R2330" i="7"/>
  <c r="A2330" i="7"/>
  <c r="L2330" i="7" s="1"/>
  <c r="Z2329" i="7"/>
  <c r="R2329" i="7"/>
  <c r="A2329" i="7"/>
  <c r="M2329" i="7" s="1"/>
  <c r="Z2328" i="7"/>
  <c r="R2328" i="7"/>
  <c r="A2328" i="7"/>
  <c r="T2328" i="7" s="1"/>
  <c r="Z2327" i="7"/>
  <c r="R2327" i="7"/>
  <c r="A2327" i="7"/>
  <c r="L2327" i="7" s="1"/>
  <c r="Z2326" i="7"/>
  <c r="R2326" i="7"/>
  <c r="A2326" i="7"/>
  <c r="N2326" i="7" s="1"/>
  <c r="Z2325" i="7"/>
  <c r="R2325" i="7"/>
  <c r="A2325" i="7"/>
  <c r="T2325" i="7" s="1"/>
  <c r="Z2324" i="7"/>
  <c r="R2324" i="7"/>
  <c r="A2324" i="7"/>
  <c r="L2324" i="7" s="1"/>
  <c r="Z2323" i="7"/>
  <c r="R2323" i="7"/>
  <c r="A2323" i="7"/>
  <c r="T2323" i="7" s="1"/>
  <c r="R1722" i="7"/>
  <c r="A1722" i="7"/>
  <c r="K1722" i="7" s="1"/>
  <c r="R1721" i="7"/>
  <c r="A1721" i="7"/>
  <c r="N1721" i="7" s="1"/>
  <c r="A1720" i="7"/>
  <c r="T1720" i="7" s="1"/>
  <c r="A1719" i="7"/>
  <c r="L1719" i="7" s="1"/>
  <c r="A1718" i="7"/>
  <c r="N1718" i="7" s="1"/>
  <c r="A1717" i="7"/>
  <c r="T1717" i="7" s="1"/>
  <c r="Z1716" i="7"/>
  <c r="A1716" i="7"/>
  <c r="L1716" i="7" s="1"/>
  <c r="A1715" i="7"/>
  <c r="T1715" i="7" s="1"/>
  <c r="A1714" i="7"/>
  <c r="L1714" i="7" s="1"/>
  <c r="Z1713" i="7"/>
  <c r="A1713" i="7"/>
  <c r="N1713" i="7" s="1"/>
  <c r="A1712" i="7"/>
  <c r="A1711" i="7"/>
  <c r="Z1710" i="7"/>
  <c r="A1710" i="7"/>
  <c r="N1710" i="7" s="1"/>
  <c r="Z1697" i="7"/>
  <c r="A1697" i="7"/>
  <c r="T1697" i="7" s="1"/>
  <c r="A1706" i="7"/>
  <c r="L1706" i="7" s="1"/>
  <c r="Z1705" i="7"/>
  <c r="A1705" i="7"/>
  <c r="T1705" i="7" s="1"/>
  <c r="Z1701" i="7"/>
  <c r="A1701" i="7"/>
  <c r="K1701" i="7" s="1"/>
  <c r="Z1700" i="7"/>
  <c r="A1700" i="7"/>
  <c r="N1700" i="7" s="1"/>
  <c r="Z1698" i="7"/>
  <c r="A1698" i="7"/>
  <c r="T1698" i="7" s="1"/>
  <c r="R1363" i="7"/>
  <c r="A1363" i="7"/>
  <c r="L1363" i="7" s="1"/>
  <c r="R1362" i="7"/>
  <c r="A1362" i="7"/>
  <c r="N1362" i="7" s="1"/>
  <c r="R1361" i="7"/>
  <c r="A1361" i="7"/>
  <c r="T1361" i="7" s="1"/>
  <c r="R1360" i="7"/>
  <c r="A1360" i="7"/>
  <c r="L1360" i="7" s="1"/>
  <c r="R1359" i="7"/>
  <c r="A1359" i="7"/>
  <c r="J1359" i="7" s="1"/>
  <c r="R1358" i="7"/>
  <c r="A1358" i="7"/>
  <c r="L1358" i="7" s="1"/>
  <c r="R1357" i="7"/>
  <c r="A1357" i="7"/>
  <c r="L1357" i="7" s="1"/>
  <c r="R1356" i="7"/>
  <c r="A1356" i="7"/>
  <c r="I1356" i="7" s="1"/>
  <c r="Q1356" i="7" s="1"/>
  <c r="R1355" i="7"/>
  <c r="A1355" i="7"/>
  <c r="T1355" i="7" s="1"/>
  <c r="R1354" i="7"/>
  <c r="A1354" i="7"/>
  <c r="I1354" i="7" s="1"/>
  <c r="Q1354" i="7" s="1"/>
  <c r="A1353" i="7"/>
  <c r="A1352" i="7"/>
  <c r="A1351" i="7"/>
  <c r="A1350" i="7"/>
  <c r="S1350" i="7" s="1"/>
  <c r="Z1349" i="7"/>
  <c r="A1349" i="7"/>
  <c r="T1349" i="7" s="1"/>
  <c r="A1348" i="7"/>
  <c r="L1348" i="7" s="1"/>
  <c r="R1347" i="7"/>
  <c r="A1347" i="7"/>
  <c r="T1347" i="7" s="1"/>
  <c r="Z1346" i="7"/>
  <c r="R1346" i="7"/>
  <c r="A1346" i="7"/>
  <c r="L1346" i="7" s="1"/>
  <c r="R1345" i="7"/>
  <c r="A1345" i="7"/>
  <c r="N1345" i="7" s="1"/>
  <c r="Z1344" i="7"/>
  <c r="R1344" i="7"/>
  <c r="A1344" i="7"/>
  <c r="T1344" i="7" s="1"/>
  <c r="R1343" i="7"/>
  <c r="A1343" i="7"/>
  <c r="L1343" i="7" s="1"/>
  <c r="Z1338" i="7"/>
  <c r="A1338" i="7"/>
  <c r="S1338" i="7" s="1"/>
  <c r="Z1336" i="7"/>
  <c r="A1336" i="7"/>
  <c r="K1336" i="7" s="1"/>
  <c r="Z1335" i="7"/>
  <c r="A1335" i="7"/>
  <c r="M1335" i="7" s="1"/>
  <c r="Z1329" i="7"/>
  <c r="A1329" i="7"/>
  <c r="T1329" i="7" s="1"/>
  <c r="Z1321" i="7"/>
  <c r="A1321" i="7"/>
  <c r="K1321" i="7" s="1"/>
  <c r="Z1304" i="7"/>
  <c r="A1304" i="7"/>
  <c r="N1304" i="7" s="1"/>
  <c r="Z1298" i="7"/>
  <c r="A1298" i="7"/>
  <c r="T1298" i="7" s="1"/>
  <c r="Z1290" i="7"/>
  <c r="A1290" i="7"/>
  <c r="L1290" i="7" s="1"/>
  <c r="Z1285" i="7"/>
  <c r="A1285" i="7"/>
  <c r="S1285" i="7" s="1"/>
  <c r="Z1277" i="7"/>
  <c r="K1277" i="7"/>
  <c r="Z1270" i="7"/>
  <c r="A1270" i="7"/>
  <c r="T1270" i="7" s="1"/>
  <c r="Z1262" i="7"/>
  <c r="A1262" i="7"/>
  <c r="L1262" i="7" s="1"/>
  <c r="Z1257" i="7"/>
  <c r="A1257" i="7"/>
  <c r="N1257" i="7" s="1"/>
  <c r="Z1256" i="7"/>
  <c r="A1256" i="7"/>
  <c r="T1256" i="7" s="1"/>
  <c r="A1252" i="7"/>
  <c r="M1252" i="7" s="1"/>
  <c r="Z1243" i="7"/>
  <c r="A1243" i="7"/>
  <c r="T1243" i="7" s="1"/>
  <c r="Z1235" i="7"/>
  <c r="R1235" i="7"/>
  <c r="A1235" i="7"/>
  <c r="K1235" i="7" s="1"/>
  <c r="Z1227" i="7"/>
  <c r="R1227" i="7"/>
  <c r="A1227" i="7"/>
  <c r="N1227" i="7" s="1"/>
  <c r="Z1219" i="7"/>
  <c r="R1219" i="7"/>
  <c r="A1219" i="7"/>
  <c r="T1219" i="7" s="1"/>
  <c r="R1216" i="7"/>
  <c r="A1216" i="7"/>
  <c r="L1216" i="7" s="1"/>
  <c r="R1215" i="7"/>
  <c r="A1215" i="7"/>
  <c r="N1215" i="7" s="1"/>
  <c r="Z1205" i="7"/>
  <c r="R1205" i="7"/>
  <c r="A1205" i="7"/>
  <c r="T1205" i="7" s="1"/>
  <c r="Z1204" i="7"/>
  <c r="R1204" i="7"/>
  <c r="A1204" i="7"/>
  <c r="M1204" i="7" s="1"/>
  <c r="Z1203" i="7"/>
  <c r="A1203" i="7"/>
  <c r="T1203" i="7" s="1"/>
  <c r="Z1202" i="7"/>
  <c r="A1202" i="7"/>
  <c r="K1202" i="7" s="1"/>
  <c r="Z1201" i="7"/>
  <c r="A1201" i="7"/>
  <c r="N1201" i="7" s="1"/>
  <c r="A1200" i="7"/>
  <c r="T1200" i="7" s="1"/>
  <c r="Z1199" i="7"/>
  <c r="A1199" i="7"/>
  <c r="L1199" i="7" s="1"/>
  <c r="Z1197" i="7"/>
  <c r="A1197" i="7"/>
  <c r="N1197" i="7" s="1"/>
  <c r="Z1193" i="7"/>
  <c r="A1193" i="7"/>
  <c r="T1193" i="7" s="1"/>
  <c r="Z1191" i="7"/>
  <c r="A1191" i="7"/>
  <c r="W1191" i="7" s="1"/>
  <c r="Z1189" i="7"/>
  <c r="A1189" i="7"/>
  <c r="G1189" i="7" s="1"/>
  <c r="Z1188" i="7"/>
  <c r="A1188" i="7"/>
  <c r="I1188" i="7" s="1"/>
  <c r="Q1188" i="7" s="1"/>
  <c r="Z1187" i="7"/>
  <c r="A1187" i="7"/>
  <c r="W1187" i="7" s="1"/>
  <c r="Z1185" i="7"/>
  <c r="A1185" i="7"/>
  <c r="N1185" i="7" s="1"/>
  <c r="Z1183" i="7"/>
  <c r="R1183" i="7"/>
  <c r="A1183" i="7"/>
  <c r="L1183" i="7" s="1"/>
  <c r="R1182" i="7"/>
  <c r="A1182" i="7"/>
  <c r="T1182" i="7" s="1"/>
  <c r="Z1181" i="7"/>
  <c r="R1181" i="7"/>
  <c r="A1181" i="7"/>
  <c r="T1181" i="7" s="1"/>
  <c r="R1180" i="7"/>
  <c r="A1180" i="7"/>
  <c r="M1180" i="7" s="1"/>
  <c r="R1179" i="7"/>
  <c r="A1179" i="7"/>
  <c r="N1179" i="7" s="1"/>
  <c r="Z1169" i="7"/>
  <c r="R1169" i="7"/>
  <c r="A1169" i="7"/>
  <c r="T1169" i="7" s="1"/>
  <c r="Z1161" i="7"/>
  <c r="R1161" i="7"/>
  <c r="A1161" i="7"/>
  <c r="N1161" i="7" s="1"/>
  <c r="Z1156" i="7"/>
  <c r="R1156" i="7"/>
  <c r="A1156" i="7"/>
  <c r="T1156" i="7" s="1"/>
  <c r="Z1148" i="7"/>
  <c r="R1148" i="7"/>
  <c r="A1148" i="7"/>
  <c r="K1148" i="7" s="1"/>
  <c r="Z1145" i="7"/>
  <c r="R1145" i="7"/>
  <c r="A1145" i="7"/>
  <c r="T1145" i="7" s="1"/>
  <c r="Z1143" i="7"/>
  <c r="R1143" i="7"/>
  <c r="A1143" i="7"/>
  <c r="T1143" i="7" s="1"/>
  <c r="Q455" i="6"/>
  <c r="O455" i="6"/>
  <c r="K455" i="6"/>
  <c r="J455" i="6"/>
  <c r="I455" i="6"/>
  <c r="H455" i="6"/>
  <c r="G455" i="6"/>
  <c r="F455" i="6"/>
  <c r="E455" i="6"/>
  <c r="D455" i="6"/>
  <c r="C455" i="6"/>
  <c r="B455" i="6"/>
  <c r="Q454" i="6"/>
  <c r="O454" i="6"/>
  <c r="K454" i="6"/>
  <c r="J454" i="6"/>
  <c r="I454" i="6"/>
  <c r="H454" i="6"/>
  <c r="G454" i="6"/>
  <c r="F454" i="6"/>
  <c r="E454" i="6"/>
  <c r="D454" i="6"/>
  <c r="C454" i="6"/>
  <c r="B454" i="6"/>
  <c r="Q453" i="6"/>
  <c r="O453" i="6"/>
  <c r="K453" i="6"/>
  <c r="J453" i="6"/>
  <c r="I453" i="6"/>
  <c r="H453" i="6"/>
  <c r="G453" i="6"/>
  <c r="F453" i="6"/>
  <c r="E453" i="6"/>
  <c r="D453" i="6"/>
  <c r="C453" i="6"/>
  <c r="B453" i="6"/>
  <c r="Q452" i="6"/>
  <c r="O452" i="6"/>
  <c r="K452" i="6"/>
  <c r="J452" i="6"/>
  <c r="I452" i="6"/>
  <c r="H452" i="6"/>
  <c r="G452" i="6"/>
  <c r="F452" i="6"/>
  <c r="E452" i="6"/>
  <c r="D452" i="6"/>
  <c r="C452" i="6"/>
  <c r="B452" i="6"/>
  <c r="Q451" i="6"/>
  <c r="O451" i="6"/>
  <c r="K451" i="6"/>
  <c r="J451" i="6"/>
  <c r="I451" i="6"/>
  <c r="H451" i="6"/>
  <c r="G451" i="6"/>
  <c r="F451" i="6"/>
  <c r="E451" i="6"/>
  <c r="D451" i="6"/>
  <c r="C451" i="6"/>
  <c r="B451" i="6"/>
  <c r="Q450" i="6"/>
  <c r="O450" i="6"/>
  <c r="K450" i="6"/>
  <c r="J450" i="6"/>
  <c r="I450" i="6"/>
  <c r="H450" i="6"/>
  <c r="G450" i="6"/>
  <c r="F450" i="6"/>
  <c r="E450" i="6"/>
  <c r="D450" i="6"/>
  <c r="C450" i="6"/>
  <c r="B450" i="6"/>
  <c r="Q449" i="6"/>
  <c r="O449" i="6"/>
  <c r="K449" i="6"/>
  <c r="J449" i="6"/>
  <c r="I449" i="6"/>
  <c r="H449" i="6"/>
  <c r="G449" i="6"/>
  <c r="F449" i="6"/>
  <c r="E449" i="6"/>
  <c r="D449" i="6"/>
  <c r="C449" i="6"/>
  <c r="B449" i="6"/>
  <c r="Q448" i="6"/>
  <c r="O448" i="6"/>
  <c r="K448" i="6"/>
  <c r="J448" i="6"/>
  <c r="I448" i="6"/>
  <c r="H448" i="6"/>
  <c r="G448" i="6"/>
  <c r="F448" i="6"/>
  <c r="E448" i="6"/>
  <c r="D448" i="6"/>
  <c r="C448" i="6"/>
  <c r="B448" i="6"/>
  <c r="Q447" i="6"/>
  <c r="O447" i="6"/>
  <c r="K447" i="6"/>
  <c r="J447" i="6"/>
  <c r="I447" i="6"/>
  <c r="H447" i="6"/>
  <c r="G447" i="6"/>
  <c r="F447" i="6"/>
  <c r="E447" i="6"/>
  <c r="D447" i="6"/>
  <c r="C447" i="6"/>
  <c r="B447" i="6"/>
  <c r="Q446" i="6"/>
  <c r="O446" i="6"/>
  <c r="K446" i="6"/>
  <c r="J446" i="6"/>
  <c r="I446" i="6"/>
  <c r="H446" i="6"/>
  <c r="G446" i="6"/>
  <c r="F446" i="6"/>
  <c r="E446" i="6"/>
  <c r="D446" i="6"/>
  <c r="C446" i="6"/>
  <c r="B446" i="6"/>
  <c r="Q445" i="6"/>
  <c r="O445" i="6"/>
  <c r="K445" i="6"/>
  <c r="J445" i="6"/>
  <c r="I445" i="6"/>
  <c r="H445" i="6"/>
  <c r="G445" i="6"/>
  <c r="F445" i="6"/>
  <c r="E445" i="6"/>
  <c r="D445" i="6"/>
  <c r="C445" i="6"/>
  <c r="B445" i="6"/>
  <c r="Q444" i="6"/>
  <c r="O444" i="6"/>
  <c r="K444" i="6"/>
  <c r="J444" i="6"/>
  <c r="I444" i="6"/>
  <c r="H444" i="6"/>
  <c r="G444" i="6"/>
  <c r="F444" i="6"/>
  <c r="E444" i="6"/>
  <c r="D444" i="6"/>
  <c r="C444" i="6"/>
  <c r="B444" i="6"/>
  <c r="Q443" i="6"/>
  <c r="O443" i="6"/>
  <c r="K443" i="6"/>
  <c r="J443" i="6"/>
  <c r="I443" i="6"/>
  <c r="H443" i="6"/>
  <c r="G443" i="6"/>
  <c r="F443" i="6"/>
  <c r="E443" i="6"/>
  <c r="D443" i="6"/>
  <c r="C443" i="6"/>
  <c r="B443" i="6"/>
  <c r="Q442" i="6"/>
  <c r="O442" i="6"/>
  <c r="K442" i="6"/>
  <c r="J442" i="6"/>
  <c r="I442" i="6"/>
  <c r="H442" i="6"/>
  <c r="G442" i="6"/>
  <c r="F442" i="6"/>
  <c r="E442" i="6"/>
  <c r="D442" i="6"/>
  <c r="C442" i="6"/>
  <c r="B442" i="6"/>
  <c r="O441" i="6"/>
  <c r="K441" i="6"/>
  <c r="J441" i="6"/>
  <c r="I441" i="6"/>
  <c r="H441" i="6"/>
  <c r="G441" i="6"/>
  <c r="F441" i="6"/>
  <c r="E441" i="6"/>
  <c r="D441" i="6"/>
  <c r="C441" i="6"/>
  <c r="B441" i="6"/>
  <c r="L1711" i="7" l="1"/>
  <c r="T1712" i="7"/>
  <c r="J2323" i="7"/>
  <c r="F1716" i="7"/>
  <c r="H2329" i="7"/>
  <c r="K1351" i="7"/>
  <c r="S1351" i="7"/>
  <c r="T1351" i="7"/>
  <c r="T1352" i="7"/>
  <c r="S1352" i="7"/>
  <c r="W1353" i="7"/>
  <c r="T1353" i="7"/>
  <c r="S1353" i="7"/>
  <c r="B2325" i="7"/>
  <c r="M1716" i="7"/>
  <c r="G1356" i="7"/>
  <c r="W1356" i="7"/>
  <c r="F1706" i="7"/>
  <c r="E1270" i="7"/>
  <c r="J1362" i="7"/>
  <c r="E1722" i="7"/>
  <c r="E2327" i="7"/>
  <c r="W2325" i="7"/>
  <c r="F1216" i="7"/>
  <c r="S1716" i="7"/>
  <c r="H1216" i="7"/>
  <c r="J1706" i="7"/>
  <c r="D1270" i="7"/>
  <c r="F1359" i="7"/>
  <c r="S1345" i="7"/>
  <c r="E1363" i="7"/>
  <c r="E1706" i="7"/>
  <c r="B2323" i="7"/>
  <c r="M2326" i="7"/>
  <c r="E1362" i="7"/>
  <c r="F2325" i="7"/>
  <c r="E1346" i="7"/>
  <c r="G1348" i="7"/>
  <c r="M1346" i="7"/>
  <c r="J1348" i="7"/>
  <c r="H1360" i="7"/>
  <c r="H1362" i="7"/>
  <c r="N1706" i="7"/>
  <c r="W2323" i="7"/>
  <c r="H2325" i="7"/>
  <c r="B2329" i="7"/>
  <c r="C1345" i="7"/>
  <c r="M1711" i="7"/>
  <c r="B1720" i="7"/>
  <c r="N2329" i="7"/>
  <c r="G2334" i="7"/>
  <c r="D1336" i="7"/>
  <c r="H1257" i="7"/>
  <c r="C1270" i="7"/>
  <c r="G1336" i="7"/>
  <c r="J1345" i="7"/>
  <c r="H1346" i="7"/>
  <c r="E1348" i="7"/>
  <c r="N1359" i="7"/>
  <c r="D1361" i="7"/>
  <c r="K1700" i="7"/>
  <c r="B2327" i="7"/>
  <c r="N2332" i="7"/>
  <c r="J1705" i="7"/>
  <c r="E1710" i="7"/>
  <c r="D1713" i="7"/>
  <c r="B1715" i="7"/>
  <c r="B2332" i="7"/>
  <c r="S2333" i="7"/>
  <c r="S1700" i="7"/>
  <c r="C1712" i="7"/>
  <c r="N1715" i="7"/>
  <c r="H1719" i="7"/>
  <c r="B1721" i="7"/>
  <c r="F2327" i="7"/>
  <c r="C2332" i="7"/>
  <c r="S2332" i="7"/>
  <c r="B1252" i="7"/>
  <c r="H1256" i="7"/>
  <c r="C1252" i="7"/>
  <c r="L1256" i="7"/>
  <c r="F1270" i="7"/>
  <c r="M1363" i="7"/>
  <c r="B1700" i="7"/>
  <c r="W1700" i="7"/>
  <c r="S1706" i="7"/>
  <c r="H1712" i="7"/>
  <c r="J1721" i="7"/>
  <c r="G2327" i="7"/>
  <c r="E2332" i="7"/>
  <c r="W2332" i="7"/>
  <c r="G2336" i="7"/>
  <c r="W1335" i="7"/>
  <c r="C1700" i="7"/>
  <c r="L1712" i="7"/>
  <c r="J2327" i="7"/>
  <c r="F2332" i="7"/>
  <c r="H1252" i="7"/>
  <c r="J1270" i="7"/>
  <c r="K1252" i="7"/>
  <c r="W1256" i="7"/>
  <c r="L1270" i="7"/>
  <c r="F1277" i="7"/>
  <c r="B1345" i="7"/>
  <c r="B1346" i="7"/>
  <c r="E1354" i="7"/>
  <c r="D1700" i="7"/>
  <c r="C1706" i="7"/>
  <c r="B1711" i="7"/>
  <c r="E1714" i="7"/>
  <c r="S1721" i="7"/>
  <c r="M2327" i="7"/>
  <c r="J2331" i="7"/>
  <c r="G2332" i="7"/>
  <c r="G1700" i="7"/>
  <c r="H2332" i="7"/>
  <c r="C2333" i="7"/>
  <c r="B1270" i="7"/>
  <c r="W1270" i="7"/>
  <c r="G1345" i="7"/>
  <c r="F1346" i="7"/>
  <c r="G1698" i="7"/>
  <c r="J1700" i="7"/>
  <c r="J2332" i="7"/>
  <c r="J2333" i="7"/>
  <c r="C1205" i="7"/>
  <c r="G1216" i="7"/>
  <c r="I1243" i="7"/>
  <c r="Q1250" i="7" s="1"/>
  <c r="B1298" i="7"/>
  <c r="W1346" i="7"/>
  <c r="F1348" i="7"/>
  <c r="F1352" i="7"/>
  <c r="L1356" i="7"/>
  <c r="W1359" i="7"/>
  <c r="J1360" i="7"/>
  <c r="M1361" i="7"/>
  <c r="M1362" i="7"/>
  <c r="S1363" i="7"/>
  <c r="H1698" i="7"/>
  <c r="G1711" i="7"/>
  <c r="J1713" i="7"/>
  <c r="M1714" i="7"/>
  <c r="J1719" i="7"/>
  <c r="L1720" i="7"/>
  <c r="F2324" i="7"/>
  <c r="C2329" i="7"/>
  <c r="S2330" i="7"/>
  <c r="M2332" i="7"/>
  <c r="D2333" i="7"/>
  <c r="W2333" i="7"/>
  <c r="G1298" i="7"/>
  <c r="N1360" i="7"/>
  <c r="L1698" i="7"/>
  <c r="H1711" i="7"/>
  <c r="K1713" i="7"/>
  <c r="B1716" i="7"/>
  <c r="F1717" i="7"/>
  <c r="M1719" i="7"/>
  <c r="H2324" i="7"/>
  <c r="K2325" i="7"/>
  <c r="W2327" i="7"/>
  <c r="D2329" i="7"/>
  <c r="S2329" i="7"/>
  <c r="E2333" i="7"/>
  <c r="D1205" i="7"/>
  <c r="J1143" i="7"/>
  <c r="L1148" i="7"/>
  <c r="F1205" i="7"/>
  <c r="E1257" i="7"/>
  <c r="H1298" i="7"/>
  <c r="M1698" i="7"/>
  <c r="F2329" i="7"/>
  <c r="W2329" i="7"/>
  <c r="G2333" i="7"/>
  <c r="C2336" i="7"/>
  <c r="F1143" i="7"/>
  <c r="H1148" i="7"/>
  <c r="M1216" i="7"/>
  <c r="F1185" i="7"/>
  <c r="H1205" i="7"/>
  <c r="G1257" i="7"/>
  <c r="N1270" i="7"/>
  <c r="D1277" i="7"/>
  <c r="F1290" i="7"/>
  <c r="K1298" i="7"/>
  <c r="J1321" i="7"/>
  <c r="B1335" i="7"/>
  <c r="E1336" i="7"/>
  <c r="C1347" i="7"/>
  <c r="M1348" i="7"/>
  <c r="G1354" i="7"/>
  <c r="C1360" i="7"/>
  <c r="S1360" i="7"/>
  <c r="C1698" i="7"/>
  <c r="N1698" i="7"/>
  <c r="H1710" i="7"/>
  <c r="S1713" i="7"/>
  <c r="J1716" i="7"/>
  <c r="B1719" i="7"/>
  <c r="S1719" i="7"/>
  <c r="D1722" i="7"/>
  <c r="S2324" i="7"/>
  <c r="G2329" i="7"/>
  <c r="F2331" i="7"/>
  <c r="H2333" i="7"/>
  <c r="K1185" i="7"/>
  <c r="K1205" i="7"/>
  <c r="M1298" i="7"/>
  <c r="M1321" i="7"/>
  <c r="F1335" i="7"/>
  <c r="H1354" i="7"/>
  <c r="E1360" i="7"/>
  <c r="W1360" i="7"/>
  <c r="D1698" i="7"/>
  <c r="W1713" i="7"/>
  <c r="E1719" i="7"/>
  <c r="W1205" i="7"/>
  <c r="L1185" i="7"/>
  <c r="L1205" i="7"/>
  <c r="B1216" i="7"/>
  <c r="K1257" i="7"/>
  <c r="S1290" i="7"/>
  <c r="J1335" i="7"/>
  <c r="J1346" i="7"/>
  <c r="D1353" i="7"/>
  <c r="J1354" i="7"/>
  <c r="B1356" i="7"/>
  <c r="I1357" i="7"/>
  <c r="Q1357" i="7" s="1"/>
  <c r="K1359" i="7"/>
  <c r="F1360" i="7"/>
  <c r="G1362" i="7"/>
  <c r="G1363" i="7"/>
  <c r="E1698" i="7"/>
  <c r="S1698" i="7"/>
  <c r="H1700" i="7"/>
  <c r="D1701" i="7"/>
  <c r="B1713" i="7"/>
  <c r="B1718" i="7"/>
  <c r="F1719" i="7"/>
  <c r="C1721" i="7"/>
  <c r="L1722" i="7"/>
  <c r="J2329" i="7"/>
  <c r="H2330" i="7"/>
  <c r="M2331" i="7"/>
  <c r="M2333" i="7"/>
  <c r="E1216" i="7"/>
  <c r="M1353" i="7"/>
  <c r="N1354" i="7"/>
  <c r="C1356" i="7"/>
  <c r="G1360" i="7"/>
  <c r="F1698" i="7"/>
  <c r="W1698" i="7"/>
  <c r="M1701" i="7"/>
  <c r="C1713" i="7"/>
  <c r="H1718" i="7"/>
  <c r="G1719" i="7"/>
  <c r="M1722" i="7"/>
  <c r="L2329" i="7"/>
  <c r="M2330" i="7"/>
  <c r="B1193" i="7"/>
  <c r="D1344" i="7"/>
  <c r="S1349" i="7"/>
  <c r="E1351" i="7"/>
  <c r="C1353" i="7"/>
  <c r="D1355" i="7"/>
  <c r="M1355" i="7"/>
  <c r="H1361" i="7"/>
  <c r="W1361" i="7"/>
  <c r="F1363" i="7"/>
  <c r="W1363" i="7"/>
  <c r="B1705" i="7"/>
  <c r="E1697" i="7"/>
  <c r="N1697" i="7"/>
  <c r="G1710" i="7"/>
  <c r="N1711" i="7"/>
  <c r="D1712" i="7"/>
  <c r="M1712" i="7"/>
  <c r="K1716" i="7"/>
  <c r="B1717" i="7"/>
  <c r="K1717" i="7"/>
  <c r="S1718" i="7"/>
  <c r="K1720" i="7"/>
  <c r="J2324" i="7"/>
  <c r="J2325" i="7"/>
  <c r="B2328" i="7"/>
  <c r="N2328" i="7"/>
  <c r="N2331" i="7"/>
  <c r="M2334" i="7"/>
  <c r="F2335" i="7"/>
  <c r="L2336" i="7"/>
  <c r="E1156" i="7"/>
  <c r="G1169" i="7"/>
  <c r="B1321" i="7"/>
  <c r="C1343" i="7"/>
  <c r="E1344" i="7"/>
  <c r="W1344" i="7"/>
  <c r="E1355" i="7"/>
  <c r="N1355" i="7"/>
  <c r="J1361" i="7"/>
  <c r="F1697" i="7"/>
  <c r="E1712" i="7"/>
  <c r="N1712" i="7"/>
  <c r="C1717" i="7"/>
  <c r="L1717" i="7"/>
  <c r="K2324" i="7"/>
  <c r="S2326" i="7"/>
  <c r="C2328" i="7"/>
  <c r="G2335" i="7"/>
  <c r="B2336" i="7"/>
  <c r="N2336" i="7"/>
  <c r="S2337" i="7"/>
  <c r="G1193" i="7"/>
  <c r="M1199" i="7"/>
  <c r="W1193" i="7"/>
  <c r="J1215" i="7"/>
  <c r="J1219" i="7"/>
  <c r="L1235" i="7"/>
  <c r="S1262" i="7"/>
  <c r="G1277" i="7"/>
  <c r="C1298" i="7"/>
  <c r="B1185" i="7"/>
  <c r="G1187" i="7"/>
  <c r="F1191" i="7"/>
  <c r="M1205" i="7"/>
  <c r="F1252" i="7"/>
  <c r="B1257" i="7"/>
  <c r="S1257" i="7"/>
  <c r="H1277" i="7"/>
  <c r="D1298" i="7"/>
  <c r="S1298" i="7"/>
  <c r="E1321" i="7"/>
  <c r="C1329" i="7"/>
  <c r="L1335" i="7"/>
  <c r="L1336" i="7"/>
  <c r="N1343" i="7"/>
  <c r="F1344" i="7"/>
  <c r="S1348" i="7"/>
  <c r="G1351" i="7"/>
  <c r="H1352" i="7"/>
  <c r="G1353" i="7"/>
  <c r="T1354" i="7"/>
  <c r="F1355" i="7"/>
  <c r="H1356" i="7"/>
  <c r="E1357" i="7"/>
  <c r="K1360" i="7"/>
  <c r="B1361" i="7"/>
  <c r="K1361" i="7"/>
  <c r="S1362" i="7"/>
  <c r="H1363" i="7"/>
  <c r="J1698" i="7"/>
  <c r="E1701" i="7"/>
  <c r="G1706" i="7"/>
  <c r="W1706" i="7"/>
  <c r="G1697" i="7"/>
  <c r="S1697" i="7"/>
  <c r="J1710" i="7"/>
  <c r="E1711" i="7"/>
  <c r="S1711" i="7"/>
  <c r="F1712" i="7"/>
  <c r="G1713" i="7"/>
  <c r="F1715" i="7"/>
  <c r="C1716" i="7"/>
  <c r="N1716" i="7"/>
  <c r="D1717" i="7"/>
  <c r="M1717" i="7"/>
  <c r="E1718" i="7"/>
  <c r="C1720" i="7"/>
  <c r="M1720" i="7"/>
  <c r="D1721" i="7"/>
  <c r="B2324" i="7"/>
  <c r="M2324" i="7"/>
  <c r="C2325" i="7"/>
  <c r="L2325" i="7"/>
  <c r="B2326" i="7"/>
  <c r="W2326" i="7"/>
  <c r="E2328" i="7"/>
  <c r="W2328" i="7"/>
  <c r="W2331" i="7"/>
  <c r="S2334" i="7"/>
  <c r="J2335" i="7"/>
  <c r="F1351" i="7"/>
  <c r="C1143" i="7"/>
  <c r="M1156" i="7"/>
  <c r="E1143" i="7"/>
  <c r="C1185" i="7"/>
  <c r="K1187" i="7"/>
  <c r="H1197" i="7"/>
  <c r="B1205" i="7"/>
  <c r="S1216" i="7"/>
  <c r="G1252" i="7"/>
  <c r="C1256" i="7"/>
  <c r="C1257" i="7"/>
  <c r="W1257" i="7"/>
  <c r="M1270" i="7"/>
  <c r="M1277" i="7"/>
  <c r="F1298" i="7"/>
  <c r="W1298" i="7"/>
  <c r="G1321" i="7"/>
  <c r="G1329" i="7"/>
  <c r="H1344" i="7"/>
  <c r="S1346" i="7"/>
  <c r="B1348" i="7"/>
  <c r="L1351" i="7"/>
  <c r="N1352" i="7"/>
  <c r="H1353" i="7"/>
  <c r="B1354" i="7"/>
  <c r="W1354" i="7"/>
  <c r="G1355" i="7"/>
  <c r="S1355" i="7"/>
  <c r="J1356" i="7"/>
  <c r="H1357" i="7"/>
  <c r="B1359" i="7"/>
  <c r="B1360" i="7"/>
  <c r="M1360" i="7"/>
  <c r="C1361" i="7"/>
  <c r="L1361" i="7"/>
  <c r="B1362" i="7"/>
  <c r="W1362" i="7"/>
  <c r="J1363" i="7"/>
  <c r="B1698" i="7"/>
  <c r="K1698" i="7"/>
  <c r="L1700" i="7"/>
  <c r="L1701" i="7"/>
  <c r="W1705" i="7"/>
  <c r="H1706" i="7"/>
  <c r="H1697" i="7"/>
  <c r="W1697" i="7"/>
  <c r="M1710" i="7"/>
  <c r="F1711" i="7"/>
  <c r="G1712" i="7"/>
  <c r="S1712" i="7"/>
  <c r="H1713" i="7"/>
  <c r="J1715" i="7"/>
  <c r="E1716" i="7"/>
  <c r="E1717" i="7"/>
  <c r="N1717" i="7"/>
  <c r="G1718" i="7"/>
  <c r="N1719" i="7"/>
  <c r="D1720" i="7"/>
  <c r="N1720" i="7"/>
  <c r="G1721" i="7"/>
  <c r="C2324" i="7"/>
  <c r="N2324" i="7"/>
  <c r="D2325" i="7"/>
  <c r="M2325" i="7"/>
  <c r="E2326" i="7"/>
  <c r="N2327" i="7"/>
  <c r="F2328" i="7"/>
  <c r="B2331" i="7"/>
  <c r="K2333" i="7"/>
  <c r="B2334" i="7"/>
  <c r="W2334" i="7"/>
  <c r="M2335" i="7"/>
  <c r="D2336" i="7"/>
  <c r="W2336" i="7"/>
  <c r="K1344" i="7"/>
  <c r="N1351" i="7"/>
  <c r="L1353" i="7"/>
  <c r="H1355" i="7"/>
  <c r="W1355" i="7"/>
  <c r="J1697" i="7"/>
  <c r="E1720" i="7"/>
  <c r="H1721" i="7"/>
  <c r="E2324" i="7"/>
  <c r="E2325" i="7"/>
  <c r="N2325" i="7"/>
  <c r="G2326" i="7"/>
  <c r="G2328" i="7"/>
  <c r="K2329" i="7"/>
  <c r="E2330" i="7"/>
  <c r="E2331" i="7"/>
  <c r="K2332" i="7"/>
  <c r="B2333" i="7"/>
  <c r="L2333" i="7"/>
  <c r="E2334" i="7"/>
  <c r="N2335" i="7"/>
  <c r="F2336" i="7"/>
  <c r="S1277" i="7"/>
  <c r="L1344" i="7"/>
  <c r="J1355" i="7"/>
  <c r="E1361" i="7"/>
  <c r="N1361" i="7"/>
  <c r="N1363" i="7"/>
  <c r="K1706" i="7"/>
  <c r="B1697" i="7"/>
  <c r="K1697" i="7"/>
  <c r="S1710" i="7"/>
  <c r="J1712" i="7"/>
  <c r="G1716" i="7"/>
  <c r="W1716" i="7"/>
  <c r="G1717" i="7"/>
  <c r="S1717" i="7"/>
  <c r="J1718" i="7"/>
  <c r="F1720" i="7"/>
  <c r="H2326" i="7"/>
  <c r="J2328" i="7"/>
  <c r="B1262" i="7"/>
  <c r="B1344" i="7"/>
  <c r="M1344" i="7"/>
  <c r="G1349" i="7"/>
  <c r="B1351" i="7"/>
  <c r="W1351" i="7"/>
  <c r="B1355" i="7"/>
  <c r="K1355" i="7"/>
  <c r="T1356" i="7"/>
  <c r="F1361" i="7"/>
  <c r="B1363" i="7"/>
  <c r="B1706" i="7"/>
  <c r="M1706" i="7"/>
  <c r="C1697" i="7"/>
  <c r="L1697" i="7"/>
  <c r="B1710" i="7"/>
  <c r="W1710" i="7"/>
  <c r="J1711" i="7"/>
  <c r="B1712" i="7"/>
  <c r="K1712" i="7"/>
  <c r="L1713" i="7"/>
  <c r="H1716" i="7"/>
  <c r="H1717" i="7"/>
  <c r="M1718" i="7"/>
  <c r="G1720" i="7"/>
  <c r="K1721" i="7"/>
  <c r="G2324" i="7"/>
  <c r="W2324" i="7"/>
  <c r="G2325" i="7"/>
  <c r="S2325" i="7"/>
  <c r="J2326" i="7"/>
  <c r="K2328" i="7"/>
  <c r="H2334" i="7"/>
  <c r="B2335" i="7"/>
  <c r="W2335" i="7"/>
  <c r="J2336" i="7"/>
  <c r="G2337" i="7"/>
  <c r="W1183" i="7"/>
  <c r="W1185" i="7"/>
  <c r="K1193" i="7"/>
  <c r="B1215" i="7"/>
  <c r="G1219" i="7"/>
  <c r="H1235" i="7"/>
  <c r="S1252" i="7"/>
  <c r="J1257" i="7"/>
  <c r="E1262" i="7"/>
  <c r="E1277" i="7"/>
  <c r="L1298" i="7"/>
  <c r="W1321" i="7"/>
  <c r="C1344" i="7"/>
  <c r="N1344" i="7"/>
  <c r="D1351" i="7"/>
  <c r="C1355" i="7"/>
  <c r="L1355" i="7"/>
  <c r="G1361" i="7"/>
  <c r="S1361" i="7"/>
  <c r="D1697" i="7"/>
  <c r="M1697" i="7"/>
  <c r="J1717" i="7"/>
  <c r="J1720" i="7"/>
  <c r="L1721" i="7"/>
  <c r="M2328" i="7"/>
  <c r="J2334" i="7"/>
  <c r="E2335" i="7"/>
  <c r="K2336" i="7"/>
  <c r="H2337" i="7"/>
  <c r="S1169" i="7"/>
  <c r="J1256" i="7"/>
  <c r="G1143" i="7"/>
  <c r="G1145" i="7"/>
  <c r="N1189" i="7"/>
  <c r="D1193" i="7"/>
  <c r="E1205" i="7"/>
  <c r="N1205" i="7"/>
  <c r="E1215" i="7"/>
  <c r="J1216" i="7"/>
  <c r="B1219" i="7"/>
  <c r="L1219" i="7"/>
  <c r="C1227" i="7"/>
  <c r="M1235" i="7"/>
  <c r="J1252" i="7"/>
  <c r="B1256" i="7"/>
  <c r="K1256" i="7"/>
  <c r="M1257" i="7"/>
  <c r="F1262" i="7"/>
  <c r="W1262" i="7"/>
  <c r="G1270" i="7"/>
  <c r="L1277" i="7"/>
  <c r="J1290" i="7"/>
  <c r="J1298" i="7"/>
  <c r="K1304" i="7"/>
  <c r="D1321" i="7"/>
  <c r="N1321" i="7"/>
  <c r="E1329" i="7"/>
  <c r="N1335" i="7"/>
  <c r="G1344" i="7"/>
  <c r="S1344" i="7"/>
  <c r="H1345" i="7"/>
  <c r="N1346" i="7"/>
  <c r="E1347" i="7"/>
  <c r="H1348" i="7"/>
  <c r="H1349" i="7"/>
  <c r="W1349" i="7"/>
  <c r="G1352" i="7"/>
  <c r="E1353" i="7"/>
  <c r="F1354" i="7"/>
  <c r="S1354" i="7"/>
  <c r="D1356" i="7"/>
  <c r="S1356" i="7"/>
  <c r="G1357" i="7"/>
  <c r="T1357" i="7"/>
  <c r="K1358" i="7"/>
  <c r="E1359" i="7"/>
  <c r="T1359" i="7"/>
  <c r="G1262" i="7"/>
  <c r="K1290" i="7"/>
  <c r="M1304" i="7"/>
  <c r="F1347" i="7"/>
  <c r="J1349" i="7"/>
  <c r="G1215" i="7"/>
  <c r="C1219" i="7"/>
  <c r="M1219" i="7"/>
  <c r="G1227" i="7"/>
  <c r="N1235" i="7"/>
  <c r="K1143" i="7"/>
  <c r="S1145" i="7"/>
  <c r="D1156" i="7"/>
  <c r="L1179" i="7"/>
  <c r="E1182" i="7"/>
  <c r="H1193" i="7"/>
  <c r="H1201" i="7"/>
  <c r="G1205" i="7"/>
  <c r="S1205" i="7"/>
  <c r="H1215" i="7"/>
  <c r="N1216" i="7"/>
  <c r="D1219" i="7"/>
  <c r="N1219" i="7"/>
  <c r="H1227" i="7"/>
  <c r="D1235" i="7"/>
  <c r="N1252" i="7"/>
  <c r="D1256" i="7"/>
  <c r="M1256" i="7"/>
  <c r="H1262" i="7"/>
  <c r="K1270" i="7"/>
  <c r="N1277" i="7"/>
  <c r="B1290" i="7"/>
  <c r="M1290" i="7"/>
  <c r="B1304" i="7"/>
  <c r="F1321" i="7"/>
  <c r="S1321" i="7"/>
  <c r="J1329" i="7"/>
  <c r="D1335" i="7"/>
  <c r="S1335" i="7"/>
  <c r="M1336" i="7"/>
  <c r="E1343" i="7"/>
  <c r="J1344" i="7"/>
  <c r="K1345" i="7"/>
  <c r="G1347" i="7"/>
  <c r="K1348" i="7"/>
  <c r="B1349" i="7"/>
  <c r="K1349" i="7"/>
  <c r="I1352" i="7"/>
  <c r="Q1352" i="7" s="1"/>
  <c r="W1352" i="7"/>
  <c r="N1358" i="7"/>
  <c r="H1358" i="7"/>
  <c r="W1358" i="7"/>
  <c r="G1358" i="7"/>
  <c r="M1358" i="7"/>
  <c r="D1358" i="7"/>
  <c r="I1359" i="7"/>
  <c r="Q1359" i="7" s="1"/>
  <c r="E1219" i="7"/>
  <c r="E1256" i="7"/>
  <c r="N1256" i="7"/>
  <c r="J1262" i="7"/>
  <c r="C1290" i="7"/>
  <c r="N1290" i="7"/>
  <c r="C1304" i="7"/>
  <c r="S1304" i="7"/>
  <c r="K1329" i="7"/>
  <c r="F1343" i="7"/>
  <c r="M1345" i="7"/>
  <c r="J1347" i="7"/>
  <c r="C1349" i="7"/>
  <c r="L1349" i="7"/>
  <c r="J1351" i="7"/>
  <c r="B1352" i="7"/>
  <c r="J1352" i="7"/>
  <c r="I1353" i="7"/>
  <c r="Q1353" i="7" s="1"/>
  <c r="B1358" i="7"/>
  <c r="S1358" i="7"/>
  <c r="J1201" i="7"/>
  <c r="J1227" i="7"/>
  <c r="E1235" i="7"/>
  <c r="S1235" i="7"/>
  <c r="W1143" i="7"/>
  <c r="L1156" i="7"/>
  <c r="F1169" i="7"/>
  <c r="M1193" i="7"/>
  <c r="B1199" i="7"/>
  <c r="J1205" i="7"/>
  <c r="K1215" i="7"/>
  <c r="F1219" i="7"/>
  <c r="W1219" i="7"/>
  <c r="K1227" i="7"/>
  <c r="F1235" i="7"/>
  <c r="F1256" i="7"/>
  <c r="M1262" i="7"/>
  <c r="E1290" i="7"/>
  <c r="E1298" i="7"/>
  <c r="N1298" i="7"/>
  <c r="E1304" i="7"/>
  <c r="W1304" i="7"/>
  <c r="H1321" i="7"/>
  <c r="M1329" i="7"/>
  <c r="G1335" i="7"/>
  <c r="G1343" i="7"/>
  <c r="G1346" i="7"/>
  <c r="K1347" i="7"/>
  <c r="C1348" i="7"/>
  <c r="N1348" i="7"/>
  <c r="D1349" i="7"/>
  <c r="M1349" i="7"/>
  <c r="C1352" i="7"/>
  <c r="K1352" i="7"/>
  <c r="N1353" i="7"/>
  <c r="F1353" i="7"/>
  <c r="J1353" i="7"/>
  <c r="K1357" i="7"/>
  <c r="C1357" i="7"/>
  <c r="W1357" i="7"/>
  <c r="J1357" i="7"/>
  <c r="B1357" i="7"/>
  <c r="M1357" i="7"/>
  <c r="C1358" i="7"/>
  <c r="N1193" i="7"/>
  <c r="H1199" i="7"/>
  <c r="M1215" i="7"/>
  <c r="G1235" i="7"/>
  <c r="G1256" i="7"/>
  <c r="S1256" i="7"/>
  <c r="N1262" i="7"/>
  <c r="G1304" i="7"/>
  <c r="H1335" i="7"/>
  <c r="K1343" i="7"/>
  <c r="M1347" i="7"/>
  <c r="E1349" i="7"/>
  <c r="N1349" i="7"/>
  <c r="M1351" i="7"/>
  <c r="D1352" i="7"/>
  <c r="L1352" i="7"/>
  <c r="B1353" i="7"/>
  <c r="K1353" i="7"/>
  <c r="L1354" i="7"/>
  <c r="D1354" i="7"/>
  <c r="K1354" i="7"/>
  <c r="C1354" i="7"/>
  <c r="M1354" i="7"/>
  <c r="N1356" i="7"/>
  <c r="F1356" i="7"/>
  <c r="M1356" i="7"/>
  <c r="E1356" i="7"/>
  <c r="K1356" i="7"/>
  <c r="D1357" i="7"/>
  <c r="N1357" i="7"/>
  <c r="E1358" i="7"/>
  <c r="S1359" i="7"/>
  <c r="H1359" i="7"/>
  <c r="G1359" i="7"/>
  <c r="L1359" i="7"/>
  <c r="D1359" i="7"/>
  <c r="M1359" i="7"/>
  <c r="S1227" i="7"/>
  <c r="G1290" i="7"/>
  <c r="W1290" i="7"/>
  <c r="H1304" i="7"/>
  <c r="L1321" i="7"/>
  <c r="B1329" i="7"/>
  <c r="W1329" i="7"/>
  <c r="M1343" i="7"/>
  <c r="E1345" i="7"/>
  <c r="B1347" i="7"/>
  <c r="N1347" i="7"/>
  <c r="F1349" i="7"/>
  <c r="E1352" i="7"/>
  <c r="M1352" i="7"/>
  <c r="F1358" i="7"/>
  <c r="F1145" i="7"/>
  <c r="F1189" i="7"/>
  <c r="C1193" i="7"/>
  <c r="C1215" i="7"/>
  <c r="S1215" i="7"/>
  <c r="K1219" i="7"/>
  <c r="B1227" i="7"/>
  <c r="W1227" i="7"/>
  <c r="H1290" i="7"/>
  <c r="J1304" i="7"/>
  <c r="F1357" i="7"/>
  <c r="S1357" i="7"/>
  <c r="J1358" i="7"/>
  <c r="C1359" i="7"/>
  <c r="I1362" i="7"/>
  <c r="Q1362" i="7" s="1"/>
  <c r="T1362" i="7"/>
  <c r="I1710" i="7"/>
  <c r="Q1711" i="7" s="1"/>
  <c r="T1710" i="7"/>
  <c r="I1718" i="7"/>
  <c r="T1718" i="7"/>
  <c r="I2326" i="7"/>
  <c r="T2326" i="7"/>
  <c r="I2334" i="7"/>
  <c r="T2334" i="7"/>
  <c r="I1700" i="7"/>
  <c r="Q1700" i="7" s="1"/>
  <c r="T1700" i="7"/>
  <c r="F1701" i="7"/>
  <c r="N1701" i="7"/>
  <c r="C1705" i="7"/>
  <c r="K1705" i="7"/>
  <c r="I1713" i="7"/>
  <c r="Q1715" i="7" s="1"/>
  <c r="T1713" i="7"/>
  <c r="F1714" i="7"/>
  <c r="N1714" i="7"/>
  <c r="C1715" i="7"/>
  <c r="K1715" i="7"/>
  <c r="I1721" i="7"/>
  <c r="T1721" i="7"/>
  <c r="F1722" i="7"/>
  <c r="N1722" i="7"/>
  <c r="C2323" i="7"/>
  <c r="K2323" i="7"/>
  <c r="D2328" i="7"/>
  <c r="L2328" i="7"/>
  <c r="I2329" i="7"/>
  <c r="T2329" i="7"/>
  <c r="F2330" i="7"/>
  <c r="N2330" i="7"/>
  <c r="C2331" i="7"/>
  <c r="K2331" i="7"/>
  <c r="I2337" i="7"/>
  <c r="T2337" i="7"/>
  <c r="I1360" i="7"/>
  <c r="Q1360" i="7" s="1"/>
  <c r="T1360" i="7"/>
  <c r="C1362" i="7"/>
  <c r="K1362" i="7"/>
  <c r="G1701" i="7"/>
  <c r="D1705" i="7"/>
  <c r="L1705" i="7"/>
  <c r="I1706" i="7"/>
  <c r="Q1706" i="7" s="1"/>
  <c r="T1706" i="7"/>
  <c r="C1710" i="7"/>
  <c r="K1710" i="7"/>
  <c r="G1714" i="7"/>
  <c r="D1715" i="7"/>
  <c r="L1715" i="7"/>
  <c r="I1716" i="7"/>
  <c r="Q1722" i="7" s="1"/>
  <c r="T1716" i="7"/>
  <c r="C1718" i="7"/>
  <c r="K1718" i="7"/>
  <c r="G1722" i="7"/>
  <c r="D2323" i="7"/>
  <c r="L2323" i="7"/>
  <c r="I2324" i="7"/>
  <c r="T2324" i="7"/>
  <c r="C2326" i="7"/>
  <c r="K2326" i="7"/>
  <c r="H2327" i="7"/>
  <c r="S2327" i="7"/>
  <c r="G2330" i="7"/>
  <c r="D2331" i="7"/>
  <c r="L2331" i="7"/>
  <c r="I2332" i="7"/>
  <c r="T2332" i="7"/>
  <c r="F2333" i="7"/>
  <c r="N2333" i="7"/>
  <c r="C2334" i="7"/>
  <c r="K2334" i="7"/>
  <c r="H2335" i="7"/>
  <c r="S2335" i="7"/>
  <c r="E2336" i="7"/>
  <c r="M2336" i="7"/>
  <c r="B2337" i="7"/>
  <c r="J2337" i="7"/>
  <c r="W2337" i="7"/>
  <c r="D1362" i="7"/>
  <c r="L1362" i="7"/>
  <c r="I1363" i="7"/>
  <c r="Q1363" i="7" s="1"/>
  <c r="T1363" i="7"/>
  <c r="H1701" i="7"/>
  <c r="S1701" i="7"/>
  <c r="E1705" i="7"/>
  <c r="M1705" i="7"/>
  <c r="D1710" i="7"/>
  <c r="L1710" i="7"/>
  <c r="I1711" i="7"/>
  <c r="T1711" i="7"/>
  <c r="H1714" i="7"/>
  <c r="S1714" i="7"/>
  <c r="E1715" i="7"/>
  <c r="M1715" i="7"/>
  <c r="D1718" i="7"/>
  <c r="L1718" i="7"/>
  <c r="I1719" i="7"/>
  <c r="T1719" i="7"/>
  <c r="H1722" i="7"/>
  <c r="S1722" i="7"/>
  <c r="E2323" i="7"/>
  <c r="M2323" i="7"/>
  <c r="D2326" i="7"/>
  <c r="L2326" i="7"/>
  <c r="I2327" i="7"/>
  <c r="T2327" i="7"/>
  <c r="D2334" i="7"/>
  <c r="L2334" i="7"/>
  <c r="I2335" i="7"/>
  <c r="T2335" i="7"/>
  <c r="C2337" i="7"/>
  <c r="K2337" i="7"/>
  <c r="I1701" i="7"/>
  <c r="T1701" i="7"/>
  <c r="F1705" i="7"/>
  <c r="N1705" i="7"/>
  <c r="I1714" i="7"/>
  <c r="T1714" i="7"/>
  <c r="I1722" i="7"/>
  <c r="T1722" i="7"/>
  <c r="F2323" i="7"/>
  <c r="N2323" i="7"/>
  <c r="I2330" i="7"/>
  <c r="T2330" i="7"/>
  <c r="D2337" i="7"/>
  <c r="L2337" i="7"/>
  <c r="D1360" i="7"/>
  <c r="I1361" i="7"/>
  <c r="Q1361" i="7" s="1"/>
  <c r="F1362" i="7"/>
  <c r="C1363" i="7"/>
  <c r="K1363" i="7"/>
  <c r="E1700" i="7"/>
  <c r="M1700" i="7"/>
  <c r="B1701" i="7"/>
  <c r="J1701" i="7"/>
  <c r="W1701" i="7"/>
  <c r="G1705" i="7"/>
  <c r="D1706" i="7"/>
  <c r="I1697" i="7"/>
  <c r="Q1697" i="7" s="1"/>
  <c r="F1710" i="7"/>
  <c r="C1711" i="7"/>
  <c r="K1711" i="7"/>
  <c r="E1713" i="7"/>
  <c r="M1713" i="7"/>
  <c r="B1714" i="7"/>
  <c r="J1714" i="7"/>
  <c r="G1715" i="7"/>
  <c r="D1716" i="7"/>
  <c r="I1717" i="7"/>
  <c r="F1718" i="7"/>
  <c r="C1719" i="7"/>
  <c r="K1719" i="7"/>
  <c r="H1720" i="7"/>
  <c r="S1720" i="7"/>
  <c r="E1721" i="7"/>
  <c r="M1721" i="7"/>
  <c r="B1722" i="7"/>
  <c r="J1722" i="7"/>
  <c r="G2323" i="7"/>
  <c r="D2324" i="7"/>
  <c r="I2325" i="7"/>
  <c r="F2326" i="7"/>
  <c r="C2327" i="7"/>
  <c r="K2327" i="7"/>
  <c r="H2328" i="7"/>
  <c r="S2328" i="7"/>
  <c r="E2329" i="7"/>
  <c r="B2330" i="7"/>
  <c r="J2330" i="7"/>
  <c r="W2330" i="7"/>
  <c r="G2331" i="7"/>
  <c r="D2332" i="7"/>
  <c r="I2333" i="7"/>
  <c r="F2334" i="7"/>
  <c r="C2335" i="7"/>
  <c r="K2335" i="7"/>
  <c r="H2336" i="7"/>
  <c r="S2336" i="7"/>
  <c r="E2337" i="7"/>
  <c r="M2337" i="7"/>
  <c r="I1355" i="7"/>
  <c r="Q1355" i="7" s="1"/>
  <c r="D1363" i="7"/>
  <c r="I1698" i="7"/>
  <c r="Q1699" i="7" s="1"/>
  <c r="F1700" i="7"/>
  <c r="C1701" i="7"/>
  <c r="H1705" i="7"/>
  <c r="S1705" i="7"/>
  <c r="D1711" i="7"/>
  <c r="I1712" i="7"/>
  <c r="F1713" i="7"/>
  <c r="C1714" i="7"/>
  <c r="K1714" i="7"/>
  <c r="H1715" i="7"/>
  <c r="S1715" i="7"/>
  <c r="D1719" i="7"/>
  <c r="I1720" i="7"/>
  <c r="F1721" i="7"/>
  <c r="C1722" i="7"/>
  <c r="H2323" i="7"/>
  <c r="S2323" i="7"/>
  <c r="D2327" i="7"/>
  <c r="I2328" i="7"/>
  <c r="C2330" i="7"/>
  <c r="K2330" i="7"/>
  <c r="H2331" i="7"/>
  <c r="S2331" i="7"/>
  <c r="D2335" i="7"/>
  <c r="I2336" i="7"/>
  <c r="F2337" i="7"/>
  <c r="I1705" i="7"/>
  <c r="Q1705" i="7" s="1"/>
  <c r="D1714" i="7"/>
  <c r="I1715" i="7"/>
  <c r="I2323" i="7"/>
  <c r="D2330" i="7"/>
  <c r="I2331" i="7"/>
  <c r="E1200" i="7"/>
  <c r="G1200" i="7"/>
  <c r="S1204" i="7"/>
  <c r="B1204" i="7"/>
  <c r="G1204" i="7"/>
  <c r="F1204" i="7"/>
  <c r="G1202" i="7"/>
  <c r="H1204" i="7"/>
  <c r="W1204" i="7"/>
  <c r="J1204" i="7"/>
  <c r="N1204" i="7"/>
  <c r="C1201" i="7"/>
  <c r="G1182" i="7"/>
  <c r="S1182" i="7"/>
  <c r="K1181" i="7"/>
  <c r="G1179" i="7"/>
  <c r="H1179" i="7"/>
  <c r="W1181" i="7"/>
  <c r="H1182" i="7"/>
  <c r="G1191" i="7"/>
  <c r="W1197" i="7"/>
  <c r="J1200" i="7"/>
  <c r="H1202" i="7"/>
  <c r="I1203" i="7"/>
  <c r="Q1203" i="7" s="1"/>
  <c r="K1182" i="7"/>
  <c r="G1185" i="7"/>
  <c r="F1187" i="7"/>
  <c r="K1191" i="7"/>
  <c r="E1193" i="7"/>
  <c r="S1193" i="7"/>
  <c r="W1199" i="7"/>
  <c r="L1200" i="7"/>
  <c r="L1202" i="7"/>
  <c r="N1200" i="7"/>
  <c r="M1202" i="7"/>
  <c r="L1182" i="7"/>
  <c r="T1191" i="7"/>
  <c r="N1202" i="7"/>
  <c r="E1181" i="7"/>
  <c r="B1182" i="7"/>
  <c r="E1199" i="7"/>
  <c r="B1200" i="7"/>
  <c r="D1202" i="7"/>
  <c r="F1181" i="7"/>
  <c r="C1182" i="7"/>
  <c r="J1181" i="7"/>
  <c r="D1182" i="7"/>
  <c r="T1185" i="7"/>
  <c r="L1193" i="7"/>
  <c r="G1197" i="7"/>
  <c r="G1199" i="7"/>
  <c r="D1200" i="7"/>
  <c r="E1202" i="7"/>
  <c r="S1202" i="7"/>
  <c r="F1202" i="7"/>
  <c r="H1145" i="7"/>
  <c r="W1145" i="7"/>
  <c r="M1148" i="7"/>
  <c r="J1156" i="7"/>
  <c r="H1169" i="7"/>
  <c r="W1169" i="7"/>
  <c r="K1179" i="7"/>
  <c r="G1181" i="7"/>
  <c r="J1182" i="7"/>
  <c r="H1187" i="7"/>
  <c r="G1188" i="7"/>
  <c r="H1191" i="7"/>
  <c r="J1193" i="7"/>
  <c r="J1197" i="7"/>
  <c r="S1199" i="7"/>
  <c r="F1200" i="7"/>
  <c r="K1201" i="7"/>
  <c r="S1180" i="7"/>
  <c r="K1197" i="7"/>
  <c r="F1188" i="7"/>
  <c r="J1145" i="7"/>
  <c r="B1145" i="7"/>
  <c r="K1145" i="7"/>
  <c r="M1179" i="7"/>
  <c r="H1183" i="7"/>
  <c r="S1188" i="7"/>
  <c r="M1191" i="7"/>
  <c r="B1197" i="7"/>
  <c r="L1197" i="7"/>
  <c r="S1201" i="7"/>
  <c r="S1148" i="7"/>
  <c r="C1145" i="7"/>
  <c r="L1145" i="7"/>
  <c r="D1148" i="7"/>
  <c r="I1183" i="7"/>
  <c r="S1187" i="7"/>
  <c r="B1191" i="7"/>
  <c r="N1191" i="7"/>
  <c r="C1197" i="7"/>
  <c r="M1197" i="7"/>
  <c r="K1200" i="7"/>
  <c r="B1201" i="7"/>
  <c r="W1201" i="7"/>
  <c r="H1180" i="7"/>
  <c r="M1181" i="7"/>
  <c r="W1156" i="7"/>
  <c r="D1169" i="7"/>
  <c r="M1169" i="7"/>
  <c r="D1179" i="7"/>
  <c r="S1179" i="7"/>
  <c r="B1181" i="7"/>
  <c r="N1181" i="7"/>
  <c r="T1187" i="7"/>
  <c r="C1191" i="7"/>
  <c r="D1197" i="7"/>
  <c r="J1169" i="7"/>
  <c r="B1169" i="7"/>
  <c r="K1169" i="7"/>
  <c r="C1169" i="7"/>
  <c r="L1169" i="7"/>
  <c r="C1179" i="7"/>
  <c r="M1143" i="7"/>
  <c r="D1145" i="7"/>
  <c r="M1145" i="7"/>
  <c r="E1148" i="7"/>
  <c r="B1143" i="7"/>
  <c r="N1143" i="7"/>
  <c r="E1145" i="7"/>
  <c r="N1145" i="7"/>
  <c r="G1148" i="7"/>
  <c r="B1156" i="7"/>
  <c r="E1169" i="7"/>
  <c r="N1169" i="7"/>
  <c r="E1179" i="7"/>
  <c r="C1181" i="7"/>
  <c r="F1182" i="7"/>
  <c r="T1183" i="7"/>
  <c r="I1185" i="7"/>
  <c r="B1187" i="7"/>
  <c r="E1189" i="7"/>
  <c r="E1191" i="7"/>
  <c r="S1191" i="7"/>
  <c r="F1193" i="7"/>
  <c r="E1197" i="7"/>
  <c r="S1197" i="7"/>
  <c r="J1199" i="7"/>
  <c r="C1200" i="7"/>
  <c r="M1200" i="7"/>
  <c r="G1201" i="7"/>
  <c r="I1180" i="7"/>
  <c r="T1180" i="7"/>
  <c r="G1161" i="7"/>
  <c r="D1185" i="7"/>
  <c r="M1185" i="7"/>
  <c r="C1187" i="7"/>
  <c r="L1187" i="7"/>
  <c r="C1188" i="7"/>
  <c r="L1188" i="7"/>
  <c r="B1189" i="7"/>
  <c r="K1189" i="7"/>
  <c r="I1191" i="7"/>
  <c r="Q1192" i="7" s="1"/>
  <c r="I1179" i="7"/>
  <c r="T1179" i="7"/>
  <c r="F1180" i="7"/>
  <c r="N1180" i="7"/>
  <c r="F1183" i="7"/>
  <c r="D1143" i="7"/>
  <c r="L1143" i="7"/>
  <c r="I1145" i="7"/>
  <c r="Q1146" i="7" s="1"/>
  <c r="F1148" i="7"/>
  <c r="N1148" i="7"/>
  <c r="C1156" i="7"/>
  <c r="K1156" i="7"/>
  <c r="H1161" i="7"/>
  <c r="S1161" i="7"/>
  <c r="B1179" i="7"/>
  <c r="J1179" i="7"/>
  <c r="G1180" i="7"/>
  <c r="D1181" i="7"/>
  <c r="L1181" i="7"/>
  <c r="I1182" i="7"/>
  <c r="G1183" i="7"/>
  <c r="S1183" i="7"/>
  <c r="E1185" i="7"/>
  <c r="D1187" i="7"/>
  <c r="N1187" i="7"/>
  <c r="D1188" i="7"/>
  <c r="M1188" i="7"/>
  <c r="C1189" i="7"/>
  <c r="L1189" i="7"/>
  <c r="L1191" i="7"/>
  <c r="D1191" i="7"/>
  <c r="J1191" i="7"/>
  <c r="E1188" i="7"/>
  <c r="N1188" i="7"/>
  <c r="D1189" i="7"/>
  <c r="M1189" i="7"/>
  <c r="S1203" i="7"/>
  <c r="H1203" i="7"/>
  <c r="G1203" i="7"/>
  <c r="N1203" i="7"/>
  <c r="F1203" i="7"/>
  <c r="M1203" i="7"/>
  <c r="E1203" i="7"/>
  <c r="L1203" i="7"/>
  <c r="D1203" i="7"/>
  <c r="K1203" i="7"/>
  <c r="C1203" i="7"/>
  <c r="W1203" i="7"/>
  <c r="J1203" i="7"/>
  <c r="B1203" i="7"/>
  <c r="I1161" i="7"/>
  <c r="Q1168" i="7" s="1"/>
  <c r="T1161" i="7"/>
  <c r="B1161" i="7"/>
  <c r="J1161" i="7"/>
  <c r="W1161" i="7"/>
  <c r="S1243" i="7"/>
  <c r="H1243" i="7"/>
  <c r="G1243" i="7"/>
  <c r="N1243" i="7"/>
  <c r="F1243" i="7"/>
  <c r="M1243" i="7"/>
  <c r="E1243" i="7"/>
  <c r="L1243" i="7"/>
  <c r="D1243" i="7"/>
  <c r="K1243" i="7"/>
  <c r="C1243" i="7"/>
  <c r="W1243" i="7"/>
  <c r="J1243" i="7"/>
  <c r="B1243" i="7"/>
  <c r="H1143" i="7"/>
  <c r="S1143" i="7"/>
  <c r="B1148" i="7"/>
  <c r="J1148" i="7"/>
  <c r="W1148" i="7"/>
  <c r="G1156" i="7"/>
  <c r="D1161" i="7"/>
  <c r="L1161" i="7"/>
  <c r="I1169" i="7"/>
  <c r="Q1175" i="7" s="1"/>
  <c r="F1179" i="7"/>
  <c r="C1180" i="7"/>
  <c r="K1180" i="7"/>
  <c r="H1181" i="7"/>
  <c r="S1181" i="7"/>
  <c r="B1183" i="7"/>
  <c r="S1185" i="7"/>
  <c r="H1185" i="7"/>
  <c r="J1185" i="7"/>
  <c r="I1187" i="7"/>
  <c r="Q1187" i="7" s="1"/>
  <c r="H1188" i="7"/>
  <c r="T1188" i="7"/>
  <c r="H1189" i="7"/>
  <c r="S1189" i="7"/>
  <c r="I1148" i="7"/>
  <c r="Q1155" i="7" s="1"/>
  <c r="T1148" i="7"/>
  <c r="F1156" i="7"/>
  <c r="N1156" i="7"/>
  <c r="C1161" i="7"/>
  <c r="K1161" i="7"/>
  <c r="B1180" i="7"/>
  <c r="J1180" i="7"/>
  <c r="K1183" i="7"/>
  <c r="C1183" i="7"/>
  <c r="J1183" i="7"/>
  <c r="I1143" i="7"/>
  <c r="Q1144" i="7" s="1"/>
  <c r="C1148" i="7"/>
  <c r="H1156" i="7"/>
  <c r="S1156" i="7"/>
  <c r="E1161" i="7"/>
  <c r="M1161" i="7"/>
  <c r="D1180" i="7"/>
  <c r="L1180" i="7"/>
  <c r="I1181" i="7"/>
  <c r="D1183" i="7"/>
  <c r="M1183" i="7"/>
  <c r="M1187" i="7"/>
  <c r="E1187" i="7"/>
  <c r="J1187" i="7"/>
  <c r="I1189" i="7"/>
  <c r="Q1190" i="7" s="1"/>
  <c r="T1189" i="7"/>
  <c r="I1156" i="7"/>
  <c r="Q1160" i="7" s="1"/>
  <c r="F1161" i="7"/>
  <c r="E1180" i="7"/>
  <c r="E1183" i="7"/>
  <c r="N1183" i="7"/>
  <c r="W1188" i="7"/>
  <c r="J1188" i="7"/>
  <c r="B1188" i="7"/>
  <c r="K1188" i="7"/>
  <c r="J1189" i="7"/>
  <c r="W1189" i="7"/>
  <c r="I1285" i="7"/>
  <c r="Q1289" i="7" s="1"/>
  <c r="T1285" i="7"/>
  <c r="I1338" i="7"/>
  <c r="Q1343" i="7" s="1"/>
  <c r="T1338" i="7"/>
  <c r="I1350" i="7"/>
  <c r="T1350" i="7"/>
  <c r="I1358" i="7"/>
  <c r="Q1358" i="7" s="1"/>
  <c r="T1358" i="7"/>
  <c r="I1197" i="7"/>
  <c r="Q1198" i="7" s="1"/>
  <c r="T1197" i="7"/>
  <c r="F1199" i="7"/>
  <c r="N1199" i="7"/>
  <c r="I1215" i="7"/>
  <c r="T1215" i="7"/>
  <c r="I1257" i="7"/>
  <c r="Q1261" i="7" s="1"/>
  <c r="T1257" i="7"/>
  <c r="B1285" i="7"/>
  <c r="J1285" i="7"/>
  <c r="W1285" i="7"/>
  <c r="I1304" i="7"/>
  <c r="Q1305" i="7" s="1"/>
  <c r="T1304" i="7"/>
  <c r="B1338" i="7"/>
  <c r="J1338" i="7"/>
  <c r="W1338" i="7"/>
  <c r="I1345" i="7"/>
  <c r="T1345" i="7"/>
  <c r="B1350" i="7"/>
  <c r="J1350" i="7"/>
  <c r="I1201" i="7"/>
  <c r="Q1201" i="7" s="1"/>
  <c r="T1201" i="7"/>
  <c r="I1227" i="7"/>
  <c r="Q1234" i="7" s="1"/>
  <c r="T1227" i="7"/>
  <c r="C1285" i="7"/>
  <c r="K1285" i="7"/>
  <c r="D1329" i="7"/>
  <c r="L1329" i="7"/>
  <c r="I1335" i="7"/>
  <c r="Q1335" i="7" s="1"/>
  <c r="T1335" i="7"/>
  <c r="F1336" i="7"/>
  <c r="N1336" i="7"/>
  <c r="C1338" i="7"/>
  <c r="K1338" i="7"/>
  <c r="H1343" i="7"/>
  <c r="S1343" i="7"/>
  <c r="D1347" i="7"/>
  <c r="L1347" i="7"/>
  <c r="I1348" i="7"/>
  <c r="T1348" i="7"/>
  <c r="C1350" i="7"/>
  <c r="K1350" i="7"/>
  <c r="H1351" i="7"/>
  <c r="I1204" i="7"/>
  <c r="Q1204" i="7" s="1"/>
  <c r="T1204" i="7"/>
  <c r="I1252" i="7"/>
  <c r="T1252" i="7"/>
  <c r="D1285" i="7"/>
  <c r="L1285" i="7"/>
  <c r="I1290" i="7"/>
  <c r="Q1297" i="7" s="1"/>
  <c r="T1290" i="7"/>
  <c r="D1338" i="7"/>
  <c r="L1338" i="7"/>
  <c r="I1343" i="7"/>
  <c r="T1343" i="7"/>
  <c r="D1350" i="7"/>
  <c r="L1350" i="7"/>
  <c r="I1351" i="7"/>
  <c r="Q1351" i="7" s="1"/>
  <c r="I1199" i="7"/>
  <c r="Q1200" i="7" s="1"/>
  <c r="T1199" i="7"/>
  <c r="D1215" i="7"/>
  <c r="L1215" i="7"/>
  <c r="I1216" i="7"/>
  <c r="T1216" i="7"/>
  <c r="D1257" i="7"/>
  <c r="L1257" i="7"/>
  <c r="I1262" i="7"/>
  <c r="Q1269" i="7" s="1"/>
  <c r="T1262" i="7"/>
  <c r="E1285" i="7"/>
  <c r="M1285" i="7"/>
  <c r="D1304" i="7"/>
  <c r="L1304" i="7"/>
  <c r="I1321" i="7"/>
  <c r="Q1328" i="7" s="1"/>
  <c r="T1321" i="7"/>
  <c r="F1329" i="7"/>
  <c r="N1329" i="7"/>
  <c r="C1335" i="7"/>
  <c r="K1335" i="7"/>
  <c r="H1336" i="7"/>
  <c r="S1336" i="7"/>
  <c r="E1338" i="7"/>
  <c r="M1338" i="7"/>
  <c r="B1343" i="7"/>
  <c r="J1343" i="7"/>
  <c r="D1345" i="7"/>
  <c r="L1345" i="7"/>
  <c r="I1346" i="7"/>
  <c r="Q1348" i="7" s="1"/>
  <c r="T1346" i="7"/>
  <c r="E1350" i="7"/>
  <c r="M1350" i="7"/>
  <c r="D1201" i="7"/>
  <c r="L1201" i="7"/>
  <c r="I1202" i="7"/>
  <c r="Q1202" i="7" s="1"/>
  <c r="T1202" i="7"/>
  <c r="C1204" i="7"/>
  <c r="K1204" i="7"/>
  <c r="D1227" i="7"/>
  <c r="L1227" i="7"/>
  <c r="I1235" i="7"/>
  <c r="T1235" i="7"/>
  <c r="I1277" i="7"/>
  <c r="T1277" i="7"/>
  <c r="F1285" i="7"/>
  <c r="N1285" i="7"/>
  <c r="I1336" i="7"/>
  <c r="Q1337" i="7" s="1"/>
  <c r="T1336" i="7"/>
  <c r="F1338" i="7"/>
  <c r="N1338" i="7"/>
  <c r="D1348" i="7"/>
  <c r="I1349" i="7"/>
  <c r="Q1350" i="7" s="1"/>
  <c r="F1350" i="7"/>
  <c r="N1350" i="7"/>
  <c r="C1351" i="7"/>
  <c r="I1193" i="7"/>
  <c r="F1197" i="7"/>
  <c r="C1199" i="7"/>
  <c r="K1199" i="7"/>
  <c r="H1200" i="7"/>
  <c r="S1200" i="7"/>
  <c r="E1201" i="7"/>
  <c r="M1201" i="7"/>
  <c r="B1202" i="7"/>
  <c r="J1202" i="7"/>
  <c r="W1202" i="7"/>
  <c r="D1204" i="7"/>
  <c r="L1204" i="7"/>
  <c r="I1205" i="7"/>
  <c r="Q1211" i="7" s="1"/>
  <c r="F1215" i="7"/>
  <c r="C1216" i="7"/>
  <c r="K1216" i="7"/>
  <c r="H1219" i="7"/>
  <c r="S1219" i="7"/>
  <c r="E1227" i="7"/>
  <c r="M1227" i="7"/>
  <c r="B1235" i="7"/>
  <c r="J1235" i="7"/>
  <c r="W1235" i="7"/>
  <c r="D1252" i="7"/>
  <c r="L1252" i="7"/>
  <c r="I1256" i="7"/>
  <c r="Q1256" i="7" s="1"/>
  <c r="F1257" i="7"/>
  <c r="C1262" i="7"/>
  <c r="K1262" i="7"/>
  <c r="H1270" i="7"/>
  <c r="S1270" i="7"/>
  <c r="B1277" i="7"/>
  <c r="J1277" i="7"/>
  <c r="W1277" i="7"/>
  <c r="G1285" i="7"/>
  <c r="D1290" i="7"/>
  <c r="I1298" i="7"/>
  <c r="Q1303" i="7" s="1"/>
  <c r="F1304" i="7"/>
  <c r="C1321" i="7"/>
  <c r="H1329" i="7"/>
  <c r="S1329" i="7"/>
  <c r="E1335" i="7"/>
  <c r="B1336" i="7"/>
  <c r="J1336" i="7"/>
  <c r="W1336" i="7"/>
  <c r="G1338" i="7"/>
  <c r="D1343" i="7"/>
  <c r="I1344" i="7"/>
  <c r="Q1345" i="7" s="1"/>
  <c r="F1345" i="7"/>
  <c r="C1346" i="7"/>
  <c r="K1346" i="7"/>
  <c r="H1347" i="7"/>
  <c r="S1347" i="7"/>
  <c r="G1350" i="7"/>
  <c r="D1199" i="7"/>
  <c r="I1200" i="7"/>
  <c r="F1201" i="7"/>
  <c r="C1202" i="7"/>
  <c r="E1204" i="7"/>
  <c r="D1216" i="7"/>
  <c r="I1219" i="7"/>
  <c r="Q1226" i="7" s="1"/>
  <c r="F1227" i="7"/>
  <c r="C1235" i="7"/>
  <c r="E1252" i="7"/>
  <c r="D1262" i="7"/>
  <c r="I1270" i="7"/>
  <c r="Q1274" i="7" s="1"/>
  <c r="C1277" i="7"/>
  <c r="H1285" i="7"/>
  <c r="I1329" i="7"/>
  <c r="Q1334" i="7" s="1"/>
  <c r="C1336" i="7"/>
  <c r="H1338" i="7"/>
  <c r="D1346" i="7"/>
  <c r="I1347" i="7"/>
  <c r="H1350" i="7"/>
  <c r="Q1183" i="7" l="1"/>
  <c r="Q1184" i="7"/>
  <c r="Q1185" i="7"/>
  <c r="Q1186" i="7"/>
  <c r="Q1181" i="7"/>
  <c r="Q1182" i="7"/>
  <c r="AD469" i="1" l="1"/>
  <c r="AC469" i="1"/>
  <c r="AB469" i="1"/>
  <c r="AA469" i="1"/>
  <c r="Z469" i="1"/>
  <c r="AD468" i="1"/>
  <c r="AC468" i="1"/>
  <c r="AB468" i="1"/>
  <c r="AA468" i="1"/>
  <c r="Z468" i="1"/>
  <c r="AD467" i="1"/>
  <c r="AC467" i="1"/>
  <c r="AB467" i="1"/>
  <c r="AA467" i="1"/>
  <c r="Z467" i="1"/>
  <c r="AD466" i="1"/>
  <c r="AC466" i="1"/>
  <c r="AB466" i="1"/>
  <c r="AA466" i="1"/>
  <c r="Z466" i="1"/>
  <c r="AD465" i="1"/>
  <c r="AC465" i="1"/>
  <c r="AB465" i="1"/>
  <c r="AA465" i="1"/>
  <c r="Z465" i="1"/>
  <c r="AD464" i="1"/>
  <c r="AC464" i="1"/>
  <c r="AB464" i="1"/>
  <c r="AA464" i="1"/>
  <c r="Z464" i="1"/>
  <c r="AD463" i="1"/>
  <c r="AC463" i="1"/>
  <c r="AB463" i="1"/>
  <c r="AA463" i="1"/>
  <c r="Z463" i="1"/>
  <c r="AD462" i="1"/>
  <c r="AC462" i="1"/>
  <c r="AB462" i="1"/>
  <c r="AA462" i="1"/>
  <c r="Z462" i="1"/>
  <c r="AD461" i="1"/>
  <c r="AC461" i="1"/>
  <c r="AB461" i="1"/>
  <c r="AA461" i="1"/>
  <c r="Z461" i="1"/>
  <c r="AD460" i="1"/>
  <c r="AC460" i="1"/>
  <c r="AB460" i="1"/>
  <c r="AA460" i="1"/>
  <c r="Z460" i="1"/>
  <c r="AD459" i="1"/>
  <c r="AC459" i="1"/>
  <c r="AB459" i="1"/>
  <c r="AA459" i="1"/>
  <c r="Z459" i="1"/>
  <c r="AD458" i="1"/>
  <c r="AC458" i="1"/>
  <c r="AB458" i="1"/>
  <c r="AA458" i="1"/>
  <c r="Z458" i="1"/>
  <c r="AD457" i="1"/>
  <c r="AC457" i="1"/>
  <c r="AB457" i="1"/>
  <c r="AA457" i="1"/>
  <c r="Z457" i="1"/>
  <c r="AD456" i="1"/>
  <c r="AC456" i="1"/>
  <c r="AB456" i="1"/>
  <c r="AA456" i="1"/>
  <c r="Z456" i="1"/>
  <c r="AD455" i="1"/>
  <c r="AB455" i="1"/>
  <c r="AA455" i="1"/>
  <c r="Z455" i="1"/>
  <c r="AD454" i="1"/>
  <c r="AC454" i="1"/>
  <c r="AB454" i="1"/>
  <c r="AA454" i="1"/>
  <c r="Z454" i="1"/>
  <c r="AD453" i="1"/>
  <c r="AC453" i="1"/>
  <c r="AB453" i="1"/>
  <c r="AA453" i="1"/>
  <c r="Z453" i="1"/>
  <c r="AD452" i="1"/>
  <c r="AC452" i="1"/>
  <c r="AB452" i="1"/>
  <c r="AA452" i="1"/>
  <c r="Z452" i="1"/>
  <c r="AD451" i="1"/>
  <c r="AC451" i="1"/>
  <c r="AB451" i="1"/>
  <c r="AA451" i="1"/>
  <c r="Z451" i="1"/>
  <c r="AD450" i="1"/>
  <c r="AC450" i="1"/>
  <c r="AB450" i="1"/>
  <c r="AA450" i="1"/>
  <c r="Z450" i="1"/>
  <c r="AD449" i="1"/>
  <c r="AC449" i="1"/>
  <c r="AB449" i="1"/>
  <c r="AA449" i="1"/>
  <c r="Z449" i="1"/>
  <c r="Q440" i="6" l="1"/>
  <c r="O440" i="6"/>
  <c r="K440" i="6"/>
  <c r="J440" i="6"/>
  <c r="I440" i="6"/>
  <c r="H440" i="6"/>
  <c r="G440" i="6"/>
  <c r="F440" i="6"/>
  <c r="E440" i="6"/>
  <c r="D440" i="6"/>
  <c r="C440" i="6"/>
  <c r="B440" i="6"/>
  <c r="Q439" i="6"/>
  <c r="O439" i="6"/>
  <c r="K439" i="6"/>
  <c r="J439" i="6"/>
  <c r="I439" i="6"/>
  <c r="H439" i="6"/>
  <c r="G439" i="6"/>
  <c r="F439" i="6"/>
  <c r="E439" i="6"/>
  <c r="D439" i="6"/>
  <c r="C439" i="6"/>
  <c r="B439" i="6"/>
  <c r="Q438" i="6"/>
  <c r="O438" i="6"/>
  <c r="K438" i="6"/>
  <c r="J438" i="6"/>
  <c r="I438" i="6"/>
  <c r="H438" i="6"/>
  <c r="G438" i="6"/>
  <c r="F438" i="6"/>
  <c r="E438" i="6"/>
  <c r="D438" i="6"/>
  <c r="C438" i="6"/>
  <c r="B438" i="6"/>
  <c r="Q437" i="6"/>
  <c r="O437" i="6"/>
  <c r="K437" i="6"/>
  <c r="J437" i="6"/>
  <c r="I437" i="6"/>
  <c r="H437" i="6"/>
  <c r="G437" i="6"/>
  <c r="F437" i="6"/>
  <c r="E437" i="6"/>
  <c r="D437" i="6"/>
  <c r="C437" i="6"/>
  <c r="B437" i="6"/>
  <c r="Q436" i="6"/>
  <c r="O436" i="6"/>
  <c r="K436" i="6"/>
  <c r="J436" i="6"/>
  <c r="I436" i="6"/>
  <c r="H436" i="6"/>
  <c r="G436" i="6"/>
  <c r="F436" i="6"/>
  <c r="E436" i="6"/>
  <c r="D436" i="6"/>
  <c r="C436" i="6"/>
  <c r="B436" i="6"/>
  <c r="Q435" i="6"/>
  <c r="O435" i="6"/>
  <c r="K435" i="6"/>
  <c r="J435" i="6"/>
  <c r="I435" i="6"/>
  <c r="H435" i="6"/>
  <c r="G435" i="6"/>
  <c r="F435" i="6"/>
  <c r="E435" i="6"/>
  <c r="D435" i="6"/>
  <c r="C435" i="6"/>
  <c r="B435" i="6"/>
  <c r="Q434" i="6"/>
  <c r="O434" i="6"/>
  <c r="K434" i="6"/>
  <c r="J434" i="6"/>
  <c r="I434" i="6"/>
  <c r="H434" i="6"/>
  <c r="G434" i="6"/>
  <c r="F434" i="6"/>
  <c r="E434" i="6"/>
  <c r="D434" i="6"/>
  <c r="C434" i="6"/>
  <c r="B434" i="6"/>
  <c r="Q433" i="6"/>
  <c r="O433" i="6"/>
  <c r="K433" i="6"/>
  <c r="J433" i="6"/>
  <c r="I433" i="6"/>
  <c r="H433" i="6"/>
  <c r="G433" i="6"/>
  <c r="F433" i="6"/>
  <c r="E433" i="6"/>
  <c r="D433" i="6"/>
  <c r="C433" i="6"/>
  <c r="B433" i="6"/>
  <c r="Q432" i="6"/>
  <c r="O432" i="6"/>
  <c r="K432" i="6"/>
  <c r="J432" i="6"/>
  <c r="I432" i="6"/>
  <c r="H432" i="6"/>
  <c r="G432" i="6"/>
  <c r="F432" i="6"/>
  <c r="E432" i="6"/>
  <c r="D432" i="6"/>
  <c r="C432" i="6"/>
  <c r="B432" i="6"/>
  <c r="Q431" i="6"/>
  <c r="O431" i="6"/>
  <c r="K431" i="6"/>
  <c r="J431" i="6"/>
  <c r="I431" i="6"/>
  <c r="H431" i="6"/>
  <c r="G431" i="6"/>
  <c r="F431" i="6"/>
  <c r="E431" i="6"/>
  <c r="D431" i="6"/>
  <c r="C431" i="6"/>
  <c r="B431" i="6"/>
  <c r="I1" i="1" l="1"/>
  <c r="M1" i="1"/>
  <c r="Q430" i="6" l="1"/>
  <c r="O430" i="6"/>
  <c r="K430" i="6"/>
  <c r="J430" i="6"/>
  <c r="I430" i="6"/>
  <c r="H430" i="6"/>
  <c r="G430" i="6"/>
  <c r="F430" i="6"/>
  <c r="E430" i="6"/>
  <c r="D430" i="6"/>
  <c r="C430" i="6"/>
  <c r="B430" i="6"/>
  <c r="Q429" i="6"/>
  <c r="O429" i="6"/>
  <c r="K429" i="6"/>
  <c r="J429" i="6"/>
  <c r="I429" i="6"/>
  <c r="H429" i="6"/>
  <c r="G429" i="6"/>
  <c r="F429" i="6"/>
  <c r="E429" i="6"/>
  <c r="D429" i="6"/>
  <c r="C429" i="6"/>
  <c r="B429" i="6"/>
  <c r="Q428" i="6"/>
  <c r="O428" i="6"/>
  <c r="K428" i="6"/>
  <c r="J428" i="6"/>
  <c r="I428" i="6"/>
  <c r="H428" i="6"/>
  <c r="G428" i="6"/>
  <c r="F428" i="6"/>
  <c r="E428" i="6"/>
  <c r="D428" i="6"/>
  <c r="C428" i="6"/>
  <c r="B428" i="6"/>
  <c r="AD448" i="1" l="1"/>
  <c r="AD447" i="1"/>
  <c r="AD446" i="1"/>
  <c r="AD445" i="1"/>
  <c r="AD444" i="1"/>
  <c r="AD443" i="1"/>
  <c r="AD442" i="1"/>
  <c r="AB448" i="1"/>
  <c r="AA448" i="1"/>
  <c r="Z448" i="1"/>
  <c r="AB447" i="1"/>
  <c r="AA447" i="1"/>
  <c r="Z447" i="1"/>
  <c r="AB446" i="1"/>
  <c r="AA446" i="1"/>
  <c r="Z446" i="1"/>
  <c r="AB445" i="1"/>
  <c r="AA445" i="1"/>
  <c r="Z445" i="1"/>
  <c r="AB444" i="1"/>
  <c r="AA444" i="1"/>
  <c r="Z444" i="1"/>
  <c r="AB443" i="1"/>
  <c r="AA443" i="1"/>
  <c r="Z443" i="1"/>
  <c r="AB442" i="1"/>
  <c r="AA442" i="1"/>
  <c r="Z442" i="1"/>
  <c r="AC448" i="1"/>
  <c r="AC447" i="1"/>
  <c r="AC446" i="1"/>
  <c r="AC445" i="1"/>
  <c r="AC444" i="1"/>
  <c r="AC443" i="1"/>
  <c r="AC442" i="1"/>
  <c r="AC440" i="1" l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09" i="1"/>
  <c r="AC408" i="1"/>
  <c r="AC407" i="1"/>
  <c r="AC406" i="1"/>
  <c r="AC405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3" i="1"/>
  <c r="AC332" i="1"/>
  <c r="AC331" i="1"/>
  <c r="AC330" i="1"/>
  <c r="AC329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08" i="1"/>
  <c r="AC207" i="1"/>
  <c r="AC206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63" i="1"/>
  <c r="AC162" i="1"/>
  <c r="AC161" i="1"/>
  <c r="AC160" i="1"/>
  <c r="AC159" i="1"/>
  <c r="AC158" i="1"/>
  <c r="AC157" i="1"/>
  <c r="AC156" i="1"/>
  <c r="AC153" i="1"/>
  <c r="AC152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6" i="1"/>
  <c r="AC135" i="1"/>
  <c r="AC134" i="1"/>
  <c r="AC133" i="1"/>
  <c r="AC132" i="1"/>
  <c r="AC131" i="1"/>
  <c r="AC130" i="1"/>
  <c r="AC128" i="1"/>
  <c r="AC127" i="1"/>
  <c r="AC126" i="1"/>
  <c r="AC125" i="1"/>
  <c r="AC124" i="1"/>
  <c r="AC123" i="1"/>
  <c r="AC122" i="1"/>
  <c r="AC121" i="1"/>
  <c r="AC120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0" i="1"/>
  <c r="AC19" i="1"/>
  <c r="AC17" i="1"/>
  <c r="AC6" i="1"/>
  <c r="AC5" i="1"/>
  <c r="AC4" i="1"/>
  <c r="Z897" i="7" l="1"/>
  <c r="A898" i="7"/>
  <c r="M898" i="7" s="1"/>
  <c r="A897" i="7"/>
  <c r="N897" i="7" s="1"/>
  <c r="A896" i="7"/>
  <c r="S896" i="7" s="1"/>
  <c r="E896" i="7" l="1"/>
  <c r="T896" i="7"/>
  <c r="F898" i="7"/>
  <c r="L898" i="7"/>
  <c r="B896" i="7"/>
  <c r="L896" i="7"/>
  <c r="B898" i="7"/>
  <c r="N898" i="7"/>
  <c r="C896" i="7"/>
  <c r="M896" i="7"/>
  <c r="C898" i="7"/>
  <c r="T898" i="7"/>
  <c r="D896" i="7"/>
  <c r="N896" i="7"/>
  <c r="D898" i="7"/>
  <c r="F896" i="7"/>
  <c r="J898" i="7"/>
  <c r="H898" i="7"/>
  <c r="G896" i="7"/>
  <c r="D897" i="7"/>
  <c r="H896" i="7"/>
  <c r="L897" i="7"/>
  <c r="K898" i="7"/>
  <c r="J896" i="7"/>
  <c r="G897" i="7"/>
  <c r="S897" i="7"/>
  <c r="I896" i="7"/>
  <c r="H897" i="7"/>
  <c r="T897" i="7"/>
  <c r="G898" i="7"/>
  <c r="S898" i="7"/>
  <c r="W897" i="7"/>
  <c r="I897" i="7"/>
  <c r="Q897" i="7" s="1"/>
  <c r="K896" i="7"/>
  <c r="B897" i="7"/>
  <c r="J897" i="7"/>
  <c r="I898" i="7"/>
  <c r="C897" i="7"/>
  <c r="K897" i="7"/>
  <c r="E897" i="7"/>
  <c r="M897" i="7"/>
  <c r="F897" i="7"/>
  <c r="E898" i="7"/>
  <c r="A894" i="7" l="1"/>
  <c r="L894" i="7" s="1"/>
  <c r="Z894" i="7"/>
  <c r="W894" i="7" l="1"/>
  <c r="S894" i="7"/>
  <c r="T894" i="7"/>
  <c r="H894" i="7"/>
  <c r="B894" i="7"/>
  <c r="E894" i="7"/>
  <c r="M894" i="7"/>
  <c r="F894" i="7"/>
  <c r="N894" i="7"/>
  <c r="G894" i="7"/>
  <c r="I894" i="7"/>
  <c r="Q896" i="7" s="1"/>
  <c r="C894" i="7"/>
  <c r="K894" i="7"/>
  <c r="J894" i="7"/>
  <c r="D894" i="7"/>
  <c r="AD441" i="1" l="1"/>
  <c r="AC441" i="1"/>
  <c r="AB441" i="1"/>
  <c r="AA441" i="1"/>
  <c r="Z441" i="1"/>
  <c r="AD440" i="1"/>
  <c r="AB440" i="1"/>
  <c r="AA440" i="1"/>
  <c r="Z440" i="1"/>
  <c r="AD439" i="1"/>
  <c r="AC439" i="1"/>
  <c r="AB439" i="1"/>
  <c r="AA439" i="1"/>
  <c r="Z439" i="1"/>
  <c r="AD438" i="1"/>
  <c r="AB438" i="1"/>
  <c r="AA438" i="1"/>
  <c r="Z438" i="1"/>
  <c r="AD437" i="1"/>
  <c r="AB437" i="1"/>
  <c r="AA437" i="1"/>
  <c r="Z437" i="1"/>
  <c r="AD436" i="1"/>
  <c r="AB436" i="1"/>
  <c r="AA436" i="1"/>
  <c r="Z436" i="1"/>
  <c r="AD435" i="1"/>
  <c r="AB435" i="1"/>
  <c r="AA435" i="1"/>
  <c r="Z435" i="1"/>
  <c r="AD434" i="1"/>
  <c r="AB434" i="1"/>
  <c r="AA434" i="1"/>
  <c r="Z434" i="1"/>
  <c r="AD433" i="1"/>
  <c r="AB433" i="1"/>
  <c r="AA433" i="1"/>
  <c r="Z433" i="1"/>
  <c r="AD432" i="1"/>
  <c r="AB432" i="1"/>
  <c r="AA432" i="1"/>
  <c r="Z432" i="1"/>
  <c r="AD431" i="1"/>
  <c r="AB431" i="1"/>
  <c r="AA431" i="1"/>
  <c r="Z431" i="1"/>
  <c r="AD430" i="1"/>
  <c r="AB430" i="1"/>
  <c r="AA430" i="1"/>
  <c r="Z430" i="1"/>
  <c r="AD429" i="1"/>
  <c r="AB429" i="1"/>
  <c r="AA429" i="1"/>
  <c r="Z429" i="1"/>
  <c r="Q427" i="6"/>
  <c r="O427" i="6"/>
  <c r="K427" i="6"/>
  <c r="J427" i="6"/>
  <c r="I427" i="6"/>
  <c r="H427" i="6"/>
  <c r="G427" i="6"/>
  <c r="F427" i="6"/>
  <c r="E427" i="6"/>
  <c r="D427" i="6"/>
  <c r="C427" i="6"/>
  <c r="B427" i="6"/>
  <c r="Q426" i="6"/>
  <c r="O426" i="6"/>
  <c r="K426" i="6"/>
  <c r="J426" i="6"/>
  <c r="I426" i="6"/>
  <c r="H426" i="6"/>
  <c r="G426" i="6"/>
  <c r="F426" i="6"/>
  <c r="E426" i="6"/>
  <c r="D426" i="6"/>
  <c r="C426" i="6"/>
  <c r="B426" i="6"/>
  <c r="Q425" i="6"/>
  <c r="O425" i="6"/>
  <c r="K425" i="6"/>
  <c r="J425" i="6"/>
  <c r="I425" i="6"/>
  <c r="H425" i="6"/>
  <c r="G425" i="6"/>
  <c r="F425" i="6"/>
  <c r="E425" i="6"/>
  <c r="D425" i="6"/>
  <c r="C425" i="6"/>
  <c r="B425" i="6"/>
  <c r="Q424" i="6"/>
  <c r="O424" i="6"/>
  <c r="K424" i="6"/>
  <c r="J424" i="6"/>
  <c r="I424" i="6"/>
  <c r="H424" i="6"/>
  <c r="G424" i="6"/>
  <c r="F424" i="6"/>
  <c r="E424" i="6"/>
  <c r="D424" i="6"/>
  <c r="C424" i="6"/>
  <c r="B424" i="6"/>
  <c r="O423" i="6"/>
  <c r="K423" i="6"/>
  <c r="J423" i="6"/>
  <c r="I423" i="6"/>
  <c r="H423" i="6"/>
  <c r="G423" i="6"/>
  <c r="F423" i="6"/>
  <c r="E423" i="6"/>
  <c r="D423" i="6"/>
  <c r="C423" i="6"/>
  <c r="B423" i="6"/>
  <c r="Q422" i="6"/>
  <c r="O422" i="6"/>
  <c r="K422" i="6"/>
  <c r="J422" i="6"/>
  <c r="I422" i="6"/>
  <c r="H422" i="6"/>
  <c r="G422" i="6"/>
  <c r="F422" i="6"/>
  <c r="E422" i="6"/>
  <c r="D422" i="6"/>
  <c r="C422" i="6"/>
  <c r="B422" i="6"/>
  <c r="Q421" i="6"/>
  <c r="O421" i="6"/>
  <c r="K421" i="6"/>
  <c r="J421" i="6"/>
  <c r="I421" i="6"/>
  <c r="H421" i="6"/>
  <c r="G421" i="6"/>
  <c r="F421" i="6"/>
  <c r="E421" i="6"/>
  <c r="D421" i="6"/>
  <c r="C421" i="6"/>
  <c r="B421" i="6"/>
  <c r="Q420" i="6"/>
  <c r="O420" i="6"/>
  <c r="K420" i="6"/>
  <c r="J420" i="6"/>
  <c r="I420" i="6"/>
  <c r="H420" i="6"/>
  <c r="G420" i="6"/>
  <c r="F420" i="6"/>
  <c r="E420" i="6"/>
  <c r="D420" i="6"/>
  <c r="C420" i="6"/>
  <c r="B420" i="6"/>
  <c r="Q419" i="6"/>
  <c r="O419" i="6"/>
  <c r="K419" i="6"/>
  <c r="J419" i="6"/>
  <c r="I419" i="6"/>
  <c r="H419" i="6"/>
  <c r="G419" i="6"/>
  <c r="F419" i="6"/>
  <c r="E419" i="6"/>
  <c r="D419" i="6"/>
  <c r="C419" i="6"/>
  <c r="B419" i="6"/>
  <c r="Q418" i="6"/>
  <c r="O418" i="6"/>
  <c r="K418" i="6"/>
  <c r="J418" i="6"/>
  <c r="I418" i="6"/>
  <c r="H418" i="6"/>
  <c r="G418" i="6"/>
  <c r="F418" i="6"/>
  <c r="E418" i="6"/>
  <c r="D418" i="6"/>
  <c r="C418" i="6"/>
  <c r="B418" i="6"/>
  <c r="Q417" i="6"/>
  <c r="O417" i="6"/>
  <c r="K417" i="6"/>
  <c r="J417" i="6"/>
  <c r="I417" i="6"/>
  <c r="H417" i="6"/>
  <c r="G417" i="6"/>
  <c r="F417" i="6"/>
  <c r="E417" i="6"/>
  <c r="D417" i="6"/>
  <c r="C417" i="6"/>
  <c r="B417" i="6"/>
  <c r="Q416" i="6"/>
  <c r="O416" i="6"/>
  <c r="K416" i="6"/>
  <c r="J416" i="6"/>
  <c r="I416" i="6"/>
  <c r="H416" i="6"/>
  <c r="G416" i="6"/>
  <c r="F416" i="6"/>
  <c r="E416" i="6"/>
  <c r="D416" i="6"/>
  <c r="C416" i="6"/>
  <c r="B416" i="6"/>
  <c r="Q415" i="6"/>
  <c r="O415" i="6"/>
  <c r="K415" i="6"/>
  <c r="J415" i="6"/>
  <c r="I415" i="6"/>
  <c r="H415" i="6"/>
  <c r="G415" i="6"/>
  <c r="F415" i="6"/>
  <c r="E415" i="6"/>
  <c r="D415" i="6"/>
  <c r="C415" i="6"/>
  <c r="B415" i="6"/>
  <c r="Q414" i="6"/>
  <c r="O414" i="6"/>
  <c r="K414" i="6"/>
  <c r="J414" i="6"/>
  <c r="I414" i="6"/>
  <c r="H414" i="6"/>
  <c r="G414" i="6"/>
  <c r="F414" i="6"/>
  <c r="E414" i="6"/>
  <c r="D414" i="6"/>
  <c r="C414" i="6"/>
  <c r="B414" i="6"/>
  <c r="Z1053" i="7" l="1"/>
  <c r="R1053" i="7"/>
  <c r="A1053" i="7"/>
  <c r="T1053" i="7" s="1"/>
  <c r="R1098" i="7"/>
  <c r="A1098" i="7"/>
  <c r="T1098" i="7" s="1"/>
  <c r="R1097" i="7"/>
  <c r="A1097" i="7"/>
  <c r="J1097" i="7" s="1"/>
  <c r="R1096" i="7"/>
  <c r="A1096" i="7"/>
  <c r="T1096" i="7" s="1"/>
  <c r="R1095" i="7"/>
  <c r="A1095" i="7"/>
  <c r="J1095" i="7" s="1"/>
  <c r="R1094" i="7"/>
  <c r="A1094" i="7"/>
  <c r="T1094" i="7" s="1"/>
  <c r="R1093" i="7"/>
  <c r="A1093" i="7"/>
  <c r="J1093" i="7" s="1"/>
  <c r="Z1092" i="7"/>
  <c r="R1092" i="7"/>
  <c r="A1092" i="7"/>
  <c r="T1092" i="7" s="1"/>
  <c r="R1091" i="7"/>
  <c r="A1091" i="7"/>
  <c r="J1091" i="7" s="1"/>
  <c r="Z1090" i="7"/>
  <c r="R1090" i="7"/>
  <c r="A1090" i="7"/>
  <c r="T1090" i="7" s="1"/>
  <c r="Z1089" i="7"/>
  <c r="R1089" i="7"/>
  <c r="A1089" i="7"/>
  <c r="W1089" i="7" s="1"/>
  <c r="Z1088" i="7"/>
  <c r="R1088" i="7"/>
  <c r="A1088" i="7"/>
  <c r="T1088" i="7" s="1"/>
  <c r="Z1087" i="7"/>
  <c r="R1087" i="7"/>
  <c r="A1087" i="7"/>
  <c r="J1087" i="7" s="1"/>
  <c r="Z1086" i="7"/>
  <c r="R1086" i="7"/>
  <c r="A1086" i="7"/>
  <c r="T1086" i="7" s="1"/>
  <c r="Z1085" i="7"/>
  <c r="R1085" i="7"/>
  <c r="A1085" i="7"/>
  <c r="W1085" i="7" s="1"/>
  <c r="Z1084" i="7"/>
  <c r="R1084" i="7"/>
  <c r="A1084" i="7"/>
  <c r="T1084" i="7" s="1"/>
  <c r="Z1083" i="7"/>
  <c r="R1083" i="7"/>
  <c r="A1083" i="7"/>
  <c r="S1083" i="7" s="1"/>
  <c r="Z1082" i="7"/>
  <c r="R1082" i="7"/>
  <c r="A1082" i="7"/>
  <c r="T1082" i="7" s="1"/>
  <c r="Z1081" i="7"/>
  <c r="R1081" i="7"/>
  <c r="A1081" i="7"/>
  <c r="T1081" i="7" s="1"/>
  <c r="Z1080" i="7"/>
  <c r="R1080" i="7"/>
  <c r="A1080" i="7"/>
  <c r="T1080" i="7" s="1"/>
  <c r="Z1079" i="7"/>
  <c r="R1079" i="7"/>
  <c r="A1079" i="7"/>
  <c r="J1079" i="7" s="1"/>
  <c r="Z1078" i="7"/>
  <c r="R1078" i="7"/>
  <c r="A1078" i="7"/>
  <c r="T1078" i="7" s="1"/>
  <c r="Z1077" i="7"/>
  <c r="R1077" i="7"/>
  <c r="A1077" i="7"/>
  <c r="W1077" i="7" s="1"/>
  <c r="Z1076" i="7"/>
  <c r="R1076" i="7"/>
  <c r="A1076" i="7"/>
  <c r="T1076" i="7" s="1"/>
  <c r="Z1075" i="7"/>
  <c r="R1075" i="7"/>
  <c r="A1075" i="7"/>
  <c r="D1075" i="7" s="1"/>
  <c r="Z1074" i="7"/>
  <c r="R1074" i="7"/>
  <c r="A1074" i="7"/>
  <c r="T1074" i="7" s="1"/>
  <c r="Z1073" i="7"/>
  <c r="R1073" i="7"/>
  <c r="A1073" i="7"/>
  <c r="N1073" i="7" s="1"/>
  <c r="R1072" i="7"/>
  <c r="A1072" i="7"/>
  <c r="S1072" i="7" s="1"/>
  <c r="Z1071" i="7"/>
  <c r="R1071" i="7"/>
  <c r="A1071" i="7"/>
  <c r="I1071" i="7" s="1"/>
  <c r="Q1072" i="7" s="1"/>
  <c r="Z1070" i="7"/>
  <c r="R1070" i="7"/>
  <c r="A1070" i="7"/>
  <c r="S1070" i="7" s="1"/>
  <c r="Z1069" i="7"/>
  <c r="R1069" i="7"/>
  <c r="A1069" i="7"/>
  <c r="N1069" i="7" s="1"/>
  <c r="Z1068" i="7"/>
  <c r="R1068" i="7"/>
  <c r="A1068" i="7"/>
  <c r="S1068" i="7" s="1"/>
  <c r="R1067" i="7"/>
  <c r="A1067" i="7"/>
  <c r="K1067" i="7" s="1"/>
  <c r="R1066" i="7"/>
  <c r="A1066" i="7"/>
  <c r="S1066" i="7" s="1"/>
  <c r="Z1065" i="7"/>
  <c r="R1065" i="7"/>
  <c r="A1065" i="7"/>
  <c r="J1065" i="7" s="1"/>
  <c r="Z1064" i="7"/>
  <c r="R1064" i="7"/>
  <c r="A1064" i="7"/>
  <c r="S1064" i="7" s="1"/>
  <c r="Z1063" i="7"/>
  <c r="R1063" i="7"/>
  <c r="A1063" i="7"/>
  <c r="J1063" i="7" s="1"/>
  <c r="Z1062" i="7"/>
  <c r="R1062" i="7"/>
  <c r="A1062" i="7"/>
  <c r="S1062" i="7" s="1"/>
  <c r="Z1061" i="7"/>
  <c r="R1061" i="7"/>
  <c r="A1061" i="7"/>
  <c r="C1061" i="7" s="1"/>
  <c r="Z1059" i="7"/>
  <c r="R1059" i="7"/>
  <c r="A1059" i="7"/>
  <c r="S1059" i="7" s="1"/>
  <c r="Z1058" i="7"/>
  <c r="R1058" i="7"/>
  <c r="A1058" i="7"/>
  <c r="S1058" i="7" s="1"/>
  <c r="R1057" i="7"/>
  <c r="A1057" i="7"/>
  <c r="S1057" i="7" s="1"/>
  <c r="R1056" i="7"/>
  <c r="A1056" i="7"/>
  <c r="J1056" i="7" s="1"/>
  <c r="R1055" i="7"/>
  <c r="A1055" i="7"/>
  <c r="L1055" i="7" s="1"/>
  <c r="Z1050" i="7"/>
  <c r="R1050" i="7"/>
  <c r="A1050" i="7"/>
  <c r="J1050" i="7" s="1"/>
  <c r="R1048" i="7"/>
  <c r="A1048" i="7"/>
  <c r="G1048" i="7" s="1"/>
  <c r="Z1047" i="7"/>
  <c r="R1047" i="7"/>
  <c r="A1047" i="7"/>
  <c r="G1047" i="7" s="1"/>
  <c r="Z1041" i="7"/>
  <c r="R1041" i="7"/>
  <c r="A1041" i="7"/>
  <c r="S1041" i="7" s="1"/>
  <c r="Z1039" i="7"/>
  <c r="R1039" i="7"/>
  <c r="A1039" i="7"/>
  <c r="G1039" i="7" s="1"/>
  <c r="Z1035" i="7"/>
  <c r="R1035" i="7"/>
  <c r="A1035" i="7"/>
  <c r="M1035" i="7" s="1"/>
  <c r="Z1027" i="7"/>
  <c r="R1027" i="7"/>
  <c r="A1027" i="7"/>
  <c r="G1027" i="7" s="1"/>
  <c r="Z1025" i="7"/>
  <c r="R1025" i="7"/>
  <c r="A1025" i="7"/>
  <c r="S1025" i="7" s="1"/>
  <c r="Z1018" i="7"/>
  <c r="R1018" i="7"/>
  <c r="A1018" i="7"/>
  <c r="G1018" i="7" s="1"/>
  <c r="R1131" i="7"/>
  <c r="A1131" i="7"/>
  <c r="R1130" i="7"/>
  <c r="A1130" i="7"/>
  <c r="G1130" i="7" s="1"/>
  <c r="R1129" i="7"/>
  <c r="A1129" i="7"/>
  <c r="Z1128" i="7"/>
  <c r="R1128" i="7"/>
  <c r="A1128" i="7"/>
  <c r="G1128" i="7" s="1"/>
  <c r="R1127" i="7"/>
  <c r="A1127" i="7"/>
  <c r="R1126" i="7"/>
  <c r="A1126" i="7"/>
  <c r="G1126" i="7" s="1"/>
  <c r="R1125" i="7"/>
  <c r="A1125" i="7"/>
  <c r="R1124" i="7"/>
  <c r="A1124" i="7"/>
  <c r="G1124" i="7" s="1"/>
  <c r="R1123" i="7"/>
  <c r="A1123" i="7"/>
  <c r="R1122" i="7"/>
  <c r="A1122" i="7"/>
  <c r="G1122" i="7" s="1"/>
  <c r="Z1121" i="7"/>
  <c r="R1121" i="7"/>
  <c r="A1121" i="7"/>
  <c r="N1121" i="7" s="1"/>
  <c r="R1120" i="7"/>
  <c r="A1120" i="7"/>
  <c r="G1120" i="7" s="1"/>
  <c r="R1119" i="7"/>
  <c r="A1119" i="7"/>
  <c r="N1119" i="7" s="1"/>
  <c r="R1118" i="7"/>
  <c r="A1118" i="7"/>
  <c r="G1118" i="7" s="1"/>
  <c r="R1117" i="7"/>
  <c r="A1117" i="7"/>
  <c r="N1117" i="7" s="1"/>
  <c r="R1116" i="7"/>
  <c r="A1116" i="7"/>
  <c r="G1116" i="7" s="1"/>
  <c r="R1115" i="7"/>
  <c r="A1115" i="7"/>
  <c r="N1115" i="7" s="1"/>
  <c r="R1114" i="7"/>
  <c r="A1114" i="7"/>
  <c r="G1114" i="7" s="1"/>
  <c r="Z1113" i="7"/>
  <c r="R1113" i="7"/>
  <c r="A1113" i="7"/>
  <c r="N1113" i="7" s="1"/>
  <c r="Z1112" i="7"/>
  <c r="R1112" i="7"/>
  <c r="A1112" i="7"/>
  <c r="G1112" i="7" s="1"/>
  <c r="Z1111" i="7"/>
  <c r="R1111" i="7"/>
  <c r="A1111" i="7"/>
  <c r="N1111" i="7" s="1"/>
  <c r="R1106" i="7"/>
  <c r="A1106" i="7"/>
  <c r="G1106" i="7" s="1"/>
  <c r="R1105" i="7"/>
  <c r="A1105" i="7"/>
  <c r="D1105" i="7" s="1"/>
  <c r="R1104" i="7"/>
  <c r="A1104" i="7"/>
  <c r="G1104" i="7" s="1"/>
  <c r="R1103" i="7"/>
  <c r="A1103" i="7"/>
  <c r="I1103" i="7" s="1"/>
  <c r="R1102" i="7"/>
  <c r="A1102" i="7"/>
  <c r="G1102" i="7" s="1"/>
  <c r="R1101" i="7"/>
  <c r="A1101" i="7"/>
  <c r="J1101" i="7" s="1"/>
  <c r="R1100" i="7"/>
  <c r="A1100" i="7"/>
  <c r="G1100" i="7" s="1"/>
  <c r="Z1099" i="7"/>
  <c r="R1099" i="7"/>
  <c r="A1099" i="7"/>
  <c r="J1099" i="7" s="1"/>
  <c r="F1064" i="7" l="1"/>
  <c r="B1120" i="7"/>
  <c r="M1120" i="7"/>
  <c r="D1116" i="7"/>
  <c r="N1123" i="7"/>
  <c r="F1116" i="7"/>
  <c r="C1120" i="7"/>
  <c r="D1120" i="7"/>
  <c r="T1116" i="7"/>
  <c r="F1120" i="7"/>
  <c r="J1124" i="7"/>
  <c r="E1126" i="7"/>
  <c r="B1048" i="7"/>
  <c r="W1064" i="7"/>
  <c r="T1124" i="7"/>
  <c r="I1117" i="7"/>
  <c r="T1120" i="7"/>
  <c r="F1102" i="7"/>
  <c r="N1102" i="7"/>
  <c r="H1123" i="7"/>
  <c r="J1130" i="7"/>
  <c r="L1059" i="7"/>
  <c r="G1095" i="7"/>
  <c r="W1086" i="7"/>
  <c r="E1124" i="7"/>
  <c r="N1125" i="7"/>
  <c r="H1127" i="7"/>
  <c r="C1027" i="7"/>
  <c r="F1124" i="7"/>
  <c r="N1127" i="7"/>
  <c r="C1082" i="7"/>
  <c r="G1092" i="7"/>
  <c r="S1077" i="7"/>
  <c r="F1103" i="7"/>
  <c r="B1130" i="7"/>
  <c r="E1122" i="7"/>
  <c r="D1102" i="7"/>
  <c r="J1103" i="7"/>
  <c r="L1116" i="7"/>
  <c r="H1122" i="7"/>
  <c r="E1130" i="7"/>
  <c r="H1048" i="7"/>
  <c r="B1064" i="7"/>
  <c r="W1082" i="7"/>
  <c r="H1092" i="7"/>
  <c r="C1053" i="7"/>
  <c r="G1097" i="7"/>
  <c r="F1053" i="7"/>
  <c r="H1102" i="7"/>
  <c r="E1106" i="7"/>
  <c r="H1118" i="7"/>
  <c r="G1064" i="7"/>
  <c r="C1081" i="7"/>
  <c r="J1053" i="7"/>
  <c r="I1121" i="7"/>
  <c r="Q1127" i="7" s="1"/>
  <c r="D1127" i="7"/>
  <c r="N1064" i="7"/>
  <c r="K1053" i="7"/>
  <c r="H1117" i="7"/>
  <c r="D1126" i="7"/>
  <c r="D1131" i="7"/>
  <c r="C1116" i="7"/>
  <c r="L1120" i="7"/>
  <c r="H1121" i="7"/>
  <c r="D1124" i="7"/>
  <c r="K1126" i="7"/>
  <c r="G1127" i="7"/>
  <c r="D1130" i="7"/>
  <c r="L1027" i="7"/>
  <c r="K1064" i="7"/>
  <c r="F1092" i="7"/>
  <c r="G1053" i="7"/>
  <c r="T1106" i="7"/>
  <c r="J1102" i="7"/>
  <c r="D1106" i="7"/>
  <c r="E1116" i="7"/>
  <c r="E1118" i="7"/>
  <c r="N1120" i="7"/>
  <c r="T1126" i="7"/>
  <c r="L1127" i="7"/>
  <c r="H1130" i="7"/>
  <c r="L1041" i="7"/>
  <c r="D1074" i="7"/>
  <c r="D1086" i="7"/>
  <c r="M1053" i="7"/>
  <c r="H1116" i="7"/>
  <c r="K1130" i="7"/>
  <c r="G1131" i="7"/>
  <c r="D1064" i="7"/>
  <c r="F1086" i="7"/>
  <c r="C1095" i="7"/>
  <c r="D1097" i="7"/>
  <c r="B1053" i="7"/>
  <c r="N1053" i="7"/>
  <c r="M1130" i="7"/>
  <c r="J1106" i="7"/>
  <c r="E1114" i="7"/>
  <c r="M1116" i="7"/>
  <c r="E1053" i="7"/>
  <c r="W1053" i="7"/>
  <c r="F1106" i="7"/>
  <c r="H1106" i="7"/>
  <c r="N1106" i="7"/>
  <c r="H1114" i="7"/>
  <c r="B1116" i="7"/>
  <c r="N1116" i="7"/>
  <c r="H1120" i="7"/>
  <c r="H1126" i="7"/>
  <c r="F1127" i="7"/>
  <c r="J1128" i="7"/>
  <c r="C1130" i="7"/>
  <c r="T1130" i="7"/>
  <c r="H1027" i="7"/>
  <c r="W1059" i="7"/>
  <c r="H1064" i="7"/>
  <c r="B1118" i="7"/>
  <c r="L1118" i="7"/>
  <c r="C1039" i="7"/>
  <c r="F1063" i="7"/>
  <c r="G1069" i="7"/>
  <c r="H1096" i="7"/>
  <c r="B1097" i="7"/>
  <c r="M1098" i="7"/>
  <c r="D1053" i="7"/>
  <c r="L1053" i="7"/>
  <c r="F1104" i="7"/>
  <c r="T1104" i="7"/>
  <c r="K1106" i="7"/>
  <c r="F1112" i="7"/>
  <c r="T1112" i="7"/>
  <c r="B1114" i="7"/>
  <c r="L1114" i="7"/>
  <c r="H1131" i="7"/>
  <c r="E1018" i="7"/>
  <c r="G1084" i="7"/>
  <c r="S1099" i="7"/>
  <c r="T1102" i="7"/>
  <c r="S1103" i="7"/>
  <c r="H1104" i="7"/>
  <c r="W1104" i="7"/>
  <c r="B1106" i="7"/>
  <c r="L1106" i="7"/>
  <c r="H1112" i="7"/>
  <c r="W1112" i="7"/>
  <c r="C1114" i="7"/>
  <c r="M1114" i="7"/>
  <c r="J1116" i="7"/>
  <c r="C1118" i="7"/>
  <c r="M1118" i="7"/>
  <c r="J1120" i="7"/>
  <c r="C1122" i="7"/>
  <c r="M1122" i="7"/>
  <c r="F1123" i="7"/>
  <c r="B1124" i="7"/>
  <c r="L1124" i="7"/>
  <c r="F1125" i="7"/>
  <c r="B1126" i="7"/>
  <c r="M1126" i="7"/>
  <c r="C1128" i="7"/>
  <c r="H1129" i="7"/>
  <c r="L1131" i="7"/>
  <c r="I1018" i="7"/>
  <c r="Q1024" i="7" s="1"/>
  <c r="S1027" i="7"/>
  <c r="E1039" i="7"/>
  <c r="D1041" i="7"/>
  <c r="C1059" i="7"/>
  <c r="G1063" i="7"/>
  <c r="E1064" i="7"/>
  <c r="T1064" i="7"/>
  <c r="G1066" i="7"/>
  <c r="H1069" i="7"/>
  <c r="G1070" i="7"/>
  <c r="E1074" i="7"/>
  <c r="H1084" i="7"/>
  <c r="K1096" i="7"/>
  <c r="N1098" i="7"/>
  <c r="K1104" i="7"/>
  <c r="K1112" i="7"/>
  <c r="E1112" i="7"/>
  <c r="B1122" i="7"/>
  <c r="L1122" i="7"/>
  <c r="D1123" i="7"/>
  <c r="K1124" i="7"/>
  <c r="D1125" i="7"/>
  <c r="L1126" i="7"/>
  <c r="B1128" i="7"/>
  <c r="M1128" i="7"/>
  <c r="G1129" i="7"/>
  <c r="J1104" i="7"/>
  <c r="C1106" i="7"/>
  <c r="M1106" i="7"/>
  <c r="J1112" i="7"/>
  <c r="D1114" i="7"/>
  <c r="N1114" i="7"/>
  <c r="K1116" i="7"/>
  <c r="D1118" i="7"/>
  <c r="N1118" i="7"/>
  <c r="K1120" i="7"/>
  <c r="D1122" i="7"/>
  <c r="N1122" i="7"/>
  <c r="G1123" i="7"/>
  <c r="C1124" i="7"/>
  <c r="M1124" i="7"/>
  <c r="G1125" i="7"/>
  <c r="C1126" i="7"/>
  <c r="D1128" i="7"/>
  <c r="T1128" i="7"/>
  <c r="L1129" i="7"/>
  <c r="N1131" i="7"/>
  <c r="K1018" i="7"/>
  <c r="T1027" i="7"/>
  <c r="F1039" i="7"/>
  <c r="F1041" i="7"/>
  <c r="E1059" i="7"/>
  <c r="I1063" i="7"/>
  <c r="Q1063" i="7" s="1"/>
  <c r="H1066" i="7"/>
  <c r="I1069" i="7"/>
  <c r="Q1069" i="7" s="1"/>
  <c r="H1070" i="7"/>
  <c r="K1084" i="7"/>
  <c r="M1096" i="7"/>
  <c r="H1125" i="7"/>
  <c r="E1128" i="7"/>
  <c r="W1128" i="7"/>
  <c r="N1129" i="7"/>
  <c r="M1018" i="7"/>
  <c r="I1039" i="7"/>
  <c r="Q1040" i="7" s="1"/>
  <c r="G1041" i="7"/>
  <c r="H1059" i="7"/>
  <c r="L1069" i="7"/>
  <c r="K1070" i="7"/>
  <c r="M1084" i="7"/>
  <c r="C1096" i="7"/>
  <c r="N1096" i="7"/>
  <c r="H1097" i="7"/>
  <c r="C1098" i="7"/>
  <c r="J1100" i="7"/>
  <c r="B1104" i="7"/>
  <c r="L1104" i="7"/>
  <c r="H1105" i="7"/>
  <c r="B1112" i="7"/>
  <c r="L1112" i="7"/>
  <c r="H1113" i="7"/>
  <c r="F1114" i="7"/>
  <c r="T1114" i="7"/>
  <c r="F1118" i="7"/>
  <c r="T1118" i="7"/>
  <c r="F1122" i="7"/>
  <c r="T1122" i="7"/>
  <c r="L1123" i="7"/>
  <c r="L1125" i="7"/>
  <c r="H1128" i="7"/>
  <c r="N1018" i="7"/>
  <c r="M1039" i="7"/>
  <c r="W1063" i="7"/>
  <c r="D1096" i="7"/>
  <c r="I1097" i="7"/>
  <c r="D1098" i="7"/>
  <c r="H1053" i="7"/>
  <c r="S1053" i="7"/>
  <c r="N1059" i="7"/>
  <c r="C1065" i="7"/>
  <c r="C1069" i="7"/>
  <c r="S1069" i="7"/>
  <c r="D1082" i="7"/>
  <c r="C1084" i="7"/>
  <c r="W1084" i="7"/>
  <c r="G1086" i="7"/>
  <c r="E1096" i="7"/>
  <c r="L1097" i="7"/>
  <c r="F1098" i="7"/>
  <c r="I1053" i="7"/>
  <c r="Q1055" i="7" s="1"/>
  <c r="C1104" i="7"/>
  <c r="M1104" i="7"/>
  <c r="I1105" i="7"/>
  <c r="Q1106" i="7" s="1"/>
  <c r="C1112" i="7"/>
  <c r="M1112" i="7"/>
  <c r="B1099" i="7"/>
  <c r="G1103" i="7"/>
  <c r="D1104" i="7"/>
  <c r="N1104" i="7"/>
  <c r="D1112" i="7"/>
  <c r="N1112" i="7"/>
  <c r="J1114" i="7"/>
  <c r="J1118" i="7"/>
  <c r="E1120" i="7"/>
  <c r="J1122" i="7"/>
  <c r="H1124" i="7"/>
  <c r="J1126" i="7"/>
  <c r="K1128" i="7"/>
  <c r="D1129" i="7"/>
  <c r="L1130" i="7"/>
  <c r="F1131" i="7"/>
  <c r="B1018" i="7"/>
  <c r="T1018" i="7"/>
  <c r="I1027" i="7"/>
  <c r="Q1034" i="7" s="1"/>
  <c r="S1039" i="7"/>
  <c r="T1041" i="7"/>
  <c r="M1048" i="7"/>
  <c r="M1064" i="7"/>
  <c r="D1069" i="7"/>
  <c r="T1069" i="7"/>
  <c r="E1084" i="7"/>
  <c r="N1086" i="7"/>
  <c r="F1096" i="7"/>
  <c r="H1098" i="7"/>
  <c r="D1099" i="7"/>
  <c r="E1104" i="7"/>
  <c r="K1114" i="7"/>
  <c r="K1118" i="7"/>
  <c r="K1122" i="7"/>
  <c r="L1128" i="7"/>
  <c r="F1129" i="7"/>
  <c r="C1018" i="7"/>
  <c r="F1069" i="7"/>
  <c r="F1084" i="7"/>
  <c r="G1096" i="7"/>
  <c r="S1097" i="7"/>
  <c r="K1098" i="7"/>
  <c r="T1101" i="7"/>
  <c r="E1102" i="7"/>
  <c r="F1101" i="7"/>
  <c r="D1101" i="7"/>
  <c r="K1102" i="7"/>
  <c r="S1101" i="7"/>
  <c r="H1101" i="7"/>
  <c r="B1102" i="7"/>
  <c r="L1102" i="7"/>
  <c r="G1101" i="7"/>
  <c r="I1101" i="7"/>
  <c r="Q1103" i="7" s="1"/>
  <c r="C1102" i="7"/>
  <c r="M1102" i="7"/>
  <c r="N1099" i="7"/>
  <c r="T1099" i="7"/>
  <c r="F1099" i="7"/>
  <c r="H1099" i="7"/>
  <c r="I1099" i="7"/>
  <c r="Q1100" i="7" s="1"/>
  <c r="G1099" i="7"/>
  <c r="K1100" i="7"/>
  <c r="B1100" i="7"/>
  <c r="L1100" i="7"/>
  <c r="M1100" i="7"/>
  <c r="D1100" i="7"/>
  <c r="N1100" i="7"/>
  <c r="E1100" i="7"/>
  <c r="T1100" i="7"/>
  <c r="C1100" i="7"/>
  <c r="F1100" i="7"/>
  <c r="H1100" i="7"/>
  <c r="C1087" i="7"/>
  <c r="I1087" i="7"/>
  <c r="Q1087" i="7" s="1"/>
  <c r="W1087" i="7"/>
  <c r="D1094" i="7"/>
  <c r="N1094" i="7"/>
  <c r="B1093" i="7"/>
  <c r="C1089" i="7"/>
  <c r="H1085" i="7"/>
  <c r="K1092" i="7"/>
  <c r="D1093" i="7"/>
  <c r="L1085" i="7"/>
  <c r="M1092" i="7"/>
  <c r="G1093" i="7"/>
  <c r="B1085" i="7"/>
  <c r="D1090" i="7"/>
  <c r="C1092" i="7"/>
  <c r="N1092" i="7"/>
  <c r="L1093" i="7"/>
  <c r="D1080" i="7"/>
  <c r="N1080" i="7"/>
  <c r="S1081" i="7"/>
  <c r="K1082" i="7"/>
  <c r="W1081" i="7"/>
  <c r="M1082" i="7"/>
  <c r="N1090" i="7"/>
  <c r="D1092" i="7"/>
  <c r="G1081" i="7"/>
  <c r="H1081" i="7"/>
  <c r="F1082" i="7"/>
  <c r="H1082" i="7"/>
  <c r="N1082" i="7"/>
  <c r="E1092" i="7"/>
  <c r="W1092" i="7"/>
  <c r="S1093" i="7"/>
  <c r="C1072" i="7"/>
  <c r="B1077" i="7"/>
  <c r="G1074" i="7"/>
  <c r="C1077" i="7"/>
  <c r="L1073" i="7"/>
  <c r="F1076" i="7"/>
  <c r="G1077" i="7"/>
  <c r="F1074" i="7"/>
  <c r="I1073" i="7"/>
  <c r="Q1073" i="7" s="1"/>
  <c r="D1076" i="7"/>
  <c r="W1074" i="7"/>
  <c r="G1076" i="7"/>
  <c r="J1077" i="7"/>
  <c r="N1076" i="7"/>
  <c r="L1077" i="7"/>
  <c r="D1079" i="7"/>
  <c r="I1079" i="7"/>
  <c r="Q1079" i="7" s="1"/>
  <c r="E1066" i="7"/>
  <c r="F1066" i="7"/>
  <c r="T1066" i="7"/>
  <c r="K1066" i="7"/>
  <c r="B1066" i="7"/>
  <c r="L1066" i="7"/>
  <c r="C1066" i="7"/>
  <c r="M1066" i="7"/>
  <c r="D1066" i="7"/>
  <c r="N1066" i="7"/>
  <c r="C1075" i="7"/>
  <c r="N1078" i="7"/>
  <c r="J1071" i="7"/>
  <c r="D1073" i="7"/>
  <c r="T1073" i="7"/>
  <c r="H1074" i="7"/>
  <c r="K1075" i="7"/>
  <c r="M1070" i="7"/>
  <c r="C1073" i="7"/>
  <c r="L1068" i="7"/>
  <c r="B1070" i="7"/>
  <c r="N1070" i="7"/>
  <c r="D1070" i="7"/>
  <c r="F1073" i="7"/>
  <c r="L1074" i="7"/>
  <c r="W1076" i="7"/>
  <c r="S1073" i="7"/>
  <c r="E1070" i="7"/>
  <c r="T1070" i="7"/>
  <c r="N1074" i="7"/>
  <c r="D1078" i="7"/>
  <c r="C1068" i="7"/>
  <c r="G1073" i="7"/>
  <c r="F1070" i="7"/>
  <c r="W1070" i="7"/>
  <c r="L1072" i="7"/>
  <c r="H1073" i="7"/>
  <c r="B1074" i="7"/>
  <c r="T1077" i="7"/>
  <c r="C1056" i="7"/>
  <c r="D1056" i="7"/>
  <c r="I1048" i="7"/>
  <c r="L1048" i="7"/>
  <c r="S1048" i="7"/>
  <c r="F1048" i="7"/>
  <c r="J1062" i="7"/>
  <c r="F1035" i="7"/>
  <c r="B1057" i="7"/>
  <c r="K1057" i="7"/>
  <c r="F1059" i="7"/>
  <c r="B1062" i="7"/>
  <c r="K1062" i="7"/>
  <c r="S1063" i="7"/>
  <c r="D1065" i="7"/>
  <c r="G1067" i="7"/>
  <c r="D1068" i="7"/>
  <c r="M1068" i="7"/>
  <c r="K1071" i="7"/>
  <c r="D1072" i="7"/>
  <c r="M1072" i="7"/>
  <c r="L1075" i="7"/>
  <c r="E1078" i="7"/>
  <c r="E1080" i="7"/>
  <c r="G1083" i="7"/>
  <c r="C1088" i="7"/>
  <c r="M1088" i="7"/>
  <c r="D1089" i="7"/>
  <c r="E1090" i="7"/>
  <c r="E1094" i="7"/>
  <c r="H1095" i="7"/>
  <c r="L1088" i="7"/>
  <c r="E1025" i="7"/>
  <c r="L1018" i="7"/>
  <c r="I1025" i="7"/>
  <c r="Q1026" i="7" s="1"/>
  <c r="H1039" i="7"/>
  <c r="T1039" i="7"/>
  <c r="I1041" i="7"/>
  <c r="Q1042" i="7" s="1"/>
  <c r="H1050" i="7"/>
  <c r="C1057" i="7"/>
  <c r="L1057" i="7"/>
  <c r="G1059" i="7"/>
  <c r="T1059" i="7"/>
  <c r="C1062" i="7"/>
  <c r="L1062" i="7"/>
  <c r="B1063" i="7"/>
  <c r="T1063" i="7"/>
  <c r="G1065" i="7"/>
  <c r="H1067" i="7"/>
  <c r="E1068" i="7"/>
  <c r="N1068" i="7"/>
  <c r="E1072" i="7"/>
  <c r="N1072" i="7"/>
  <c r="H1076" i="7"/>
  <c r="F1078" i="7"/>
  <c r="W1078" i="7"/>
  <c r="F1080" i="7"/>
  <c r="W1080" i="7"/>
  <c r="I1081" i="7"/>
  <c r="Q1081" i="7" s="1"/>
  <c r="L1082" i="7"/>
  <c r="T1085" i="7"/>
  <c r="H1086" i="7"/>
  <c r="D1088" i="7"/>
  <c r="N1088" i="7"/>
  <c r="J1089" i="7"/>
  <c r="F1090" i="7"/>
  <c r="W1090" i="7"/>
  <c r="F1094" i="7"/>
  <c r="L1095" i="7"/>
  <c r="L1098" i="7"/>
  <c r="D1062" i="7"/>
  <c r="M1062" i="7"/>
  <c r="K1065" i="7"/>
  <c r="F1068" i="7"/>
  <c r="S1071" i="7"/>
  <c r="F1072" i="7"/>
  <c r="K1076" i="7"/>
  <c r="G1078" i="7"/>
  <c r="S1079" i="7"/>
  <c r="G1080" i="7"/>
  <c r="J1081" i="7"/>
  <c r="K1086" i="7"/>
  <c r="E1088" i="7"/>
  <c r="L1089" i="7"/>
  <c r="G1090" i="7"/>
  <c r="G1094" i="7"/>
  <c r="D1057" i="7"/>
  <c r="M1057" i="7"/>
  <c r="K1039" i="7"/>
  <c r="E1057" i="7"/>
  <c r="N1057" i="7"/>
  <c r="E1062" i="7"/>
  <c r="N1062" i="7"/>
  <c r="N1065" i="7"/>
  <c r="W1071" i="7"/>
  <c r="G1072" i="7"/>
  <c r="T1072" i="7"/>
  <c r="L1076" i="7"/>
  <c r="H1078" i="7"/>
  <c r="W1079" i="7"/>
  <c r="H1080" i="7"/>
  <c r="L1081" i="7"/>
  <c r="L1086" i="7"/>
  <c r="F1088" i="7"/>
  <c r="W1088" i="7"/>
  <c r="H1090" i="7"/>
  <c r="H1094" i="7"/>
  <c r="S1095" i="7"/>
  <c r="N1025" i="7"/>
  <c r="M1041" i="7"/>
  <c r="T1050" i="7"/>
  <c r="J1059" i="7"/>
  <c r="G1068" i="7"/>
  <c r="T1068" i="7"/>
  <c r="D1018" i="7"/>
  <c r="T1025" i="7"/>
  <c r="B1039" i="7"/>
  <c r="L1039" i="7"/>
  <c r="B1041" i="7"/>
  <c r="N1041" i="7"/>
  <c r="K1056" i="7"/>
  <c r="F1057" i="7"/>
  <c r="B1059" i="7"/>
  <c r="K1059" i="7"/>
  <c r="F1062" i="7"/>
  <c r="H1063" i="7"/>
  <c r="J1064" i="7"/>
  <c r="H1068" i="7"/>
  <c r="W1068" i="7"/>
  <c r="J1070" i="7"/>
  <c r="H1072" i="7"/>
  <c r="K1074" i="7"/>
  <c r="B1075" i="7"/>
  <c r="C1076" i="7"/>
  <c r="M1076" i="7"/>
  <c r="D1077" i="7"/>
  <c r="K1078" i="7"/>
  <c r="C1079" i="7"/>
  <c r="K1080" i="7"/>
  <c r="B1081" i="7"/>
  <c r="E1082" i="7"/>
  <c r="L1084" i="7"/>
  <c r="D1085" i="7"/>
  <c r="C1086" i="7"/>
  <c r="M1086" i="7"/>
  <c r="G1088" i="7"/>
  <c r="K1090" i="7"/>
  <c r="K1094" i="7"/>
  <c r="B1095" i="7"/>
  <c r="T1095" i="7"/>
  <c r="E1098" i="7"/>
  <c r="G1057" i="7"/>
  <c r="T1057" i="7"/>
  <c r="G1062" i="7"/>
  <c r="T1062" i="7"/>
  <c r="J1068" i="7"/>
  <c r="J1072" i="7"/>
  <c r="H1088" i="7"/>
  <c r="L1090" i="7"/>
  <c r="L1094" i="7"/>
  <c r="J1057" i="7"/>
  <c r="L1078" i="7"/>
  <c r="L1080" i="7"/>
  <c r="F1018" i="7"/>
  <c r="D1039" i="7"/>
  <c r="N1039" i="7"/>
  <c r="E1041" i="7"/>
  <c r="D1048" i="7"/>
  <c r="T1048" i="7"/>
  <c r="H1055" i="7"/>
  <c r="H1057" i="7"/>
  <c r="D1059" i="7"/>
  <c r="M1059" i="7"/>
  <c r="H1062" i="7"/>
  <c r="W1062" i="7"/>
  <c r="K1063" i="7"/>
  <c r="C1064" i="7"/>
  <c r="L1064" i="7"/>
  <c r="B1065" i="7"/>
  <c r="J1066" i="7"/>
  <c r="B1068" i="7"/>
  <c r="K1068" i="7"/>
  <c r="C1070" i="7"/>
  <c r="L1070" i="7"/>
  <c r="B1071" i="7"/>
  <c r="B1072" i="7"/>
  <c r="K1072" i="7"/>
  <c r="C1074" i="7"/>
  <c r="M1074" i="7"/>
  <c r="E1076" i="7"/>
  <c r="H1077" i="7"/>
  <c r="C1078" i="7"/>
  <c r="M1078" i="7"/>
  <c r="G1079" i="7"/>
  <c r="C1080" i="7"/>
  <c r="M1080" i="7"/>
  <c r="D1081" i="7"/>
  <c r="G1082" i="7"/>
  <c r="D1084" i="7"/>
  <c r="N1084" i="7"/>
  <c r="J1085" i="7"/>
  <c r="E1086" i="7"/>
  <c r="K1088" i="7"/>
  <c r="B1089" i="7"/>
  <c r="C1090" i="7"/>
  <c r="M1090" i="7"/>
  <c r="L1092" i="7"/>
  <c r="C1093" i="7"/>
  <c r="C1094" i="7"/>
  <c r="M1094" i="7"/>
  <c r="D1095" i="7"/>
  <c r="L1096" i="7"/>
  <c r="C1097" i="7"/>
  <c r="T1097" i="7"/>
  <c r="G1098" i="7"/>
  <c r="E1047" i="7"/>
  <c r="N1047" i="7"/>
  <c r="B1050" i="7"/>
  <c r="L1050" i="7"/>
  <c r="D1055" i="7"/>
  <c r="H1058" i="7"/>
  <c r="W1058" i="7"/>
  <c r="F1061" i="7"/>
  <c r="W1061" i="7"/>
  <c r="H1018" i="7"/>
  <c r="S1018" i="7"/>
  <c r="F1025" i="7"/>
  <c r="D1027" i="7"/>
  <c r="M1027" i="7"/>
  <c r="B1035" i="7"/>
  <c r="L1035" i="7"/>
  <c r="J1039" i="7"/>
  <c r="W1039" i="7"/>
  <c r="H1041" i="7"/>
  <c r="F1047" i="7"/>
  <c r="E1048" i="7"/>
  <c r="N1048" i="7"/>
  <c r="C1050" i="7"/>
  <c r="M1050" i="7"/>
  <c r="E1055" i="7"/>
  <c r="F1056" i="7"/>
  <c r="W1056" i="7"/>
  <c r="I1058" i="7"/>
  <c r="Q1058" i="7" s="1"/>
  <c r="G1061" i="7"/>
  <c r="H1071" i="7"/>
  <c r="N1075" i="7"/>
  <c r="F1075" i="7"/>
  <c r="M1075" i="7"/>
  <c r="E1075" i="7"/>
  <c r="J1075" i="7"/>
  <c r="W1075" i="7"/>
  <c r="I1075" i="7"/>
  <c r="Q1075" i="7" s="1"/>
  <c r="T1075" i="7"/>
  <c r="H1075" i="7"/>
  <c r="S1075" i="7"/>
  <c r="G1075" i="7"/>
  <c r="E1027" i="7"/>
  <c r="N1027" i="7"/>
  <c r="D1035" i="7"/>
  <c r="H1047" i="7"/>
  <c r="S1047" i="7"/>
  <c r="D1050" i="7"/>
  <c r="G1056" i="7"/>
  <c r="J1058" i="7"/>
  <c r="J1061" i="7"/>
  <c r="M1067" i="7"/>
  <c r="E1067" i="7"/>
  <c r="F1067" i="7"/>
  <c r="N1067" i="7"/>
  <c r="D1067" i="7"/>
  <c r="L1067" i="7"/>
  <c r="C1067" i="7"/>
  <c r="S1067" i="7"/>
  <c r="W1035" i="7"/>
  <c r="K1035" i="7"/>
  <c r="C1035" i="7"/>
  <c r="J1035" i="7"/>
  <c r="G1025" i="7"/>
  <c r="F1055" i="7"/>
  <c r="J1018" i="7"/>
  <c r="W1018" i="7"/>
  <c r="H1025" i="7"/>
  <c r="F1027" i="7"/>
  <c r="E1035" i="7"/>
  <c r="N1035" i="7"/>
  <c r="W1041" i="7"/>
  <c r="K1041" i="7"/>
  <c r="C1041" i="7"/>
  <c r="J1041" i="7"/>
  <c r="I1047" i="7"/>
  <c r="T1047" i="7"/>
  <c r="E1050" i="7"/>
  <c r="S1050" i="7"/>
  <c r="G1055" i="7"/>
  <c r="T1055" i="7"/>
  <c r="K1058" i="7"/>
  <c r="K1061" i="7"/>
  <c r="M1063" i="7"/>
  <c r="E1063" i="7"/>
  <c r="N1063" i="7"/>
  <c r="D1063" i="7"/>
  <c r="L1063" i="7"/>
  <c r="C1063" i="7"/>
  <c r="M1065" i="7"/>
  <c r="E1065" i="7"/>
  <c r="T1065" i="7"/>
  <c r="I1065" i="7"/>
  <c r="Q1067" i="7" s="1"/>
  <c r="S1065" i="7"/>
  <c r="H1065" i="7"/>
  <c r="L1065" i="7"/>
  <c r="B1067" i="7"/>
  <c r="T1067" i="7"/>
  <c r="B1047" i="7"/>
  <c r="K1047" i="7"/>
  <c r="I1050" i="7"/>
  <c r="W1050" i="7"/>
  <c r="I1055" i="7"/>
  <c r="M1056" i="7"/>
  <c r="E1056" i="7"/>
  <c r="T1056" i="7"/>
  <c r="I1056" i="7"/>
  <c r="Q1057" i="7" s="1"/>
  <c r="S1056" i="7"/>
  <c r="H1056" i="7"/>
  <c r="L1056" i="7"/>
  <c r="B1058" i="7"/>
  <c r="B1061" i="7"/>
  <c r="N1061" i="7"/>
  <c r="C1047" i="7"/>
  <c r="L1047" i="7"/>
  <c r="K1048" i="7"/>
  <c r="C1048" i="7"/>
  <c r="J1048" i="7"/>
  <c r="B1056" i="7"/>
  <c r="N1056" i="7"/>
  <c r="F1058" i="7"/>
  <c r="I1067" i="7"/>
  <c r="J1047" i="7"/>
  <c r="W1047" i="7"/>
  <c r="M1058" i="7"/>
  <c r="E1058" i="7"/>
  <c r="N1058" i="7"/>
  <c r="D1058" i="7"/>
  <c r="L1058" i="7"/>
  <c r="C1058" i="7"/>
  <c r="M1061" i="7"/>
  <c r="E1061" i="7"/>
  <c r="T1061" i="7"/>
  <c r="I1061" i="7"/>
  <c r="Q1061" i="7" s="1"/>
  <c r="S1061" i="7"/>
  <c r="H1061" i="7"/>
  <c r="L1061" i="7"/>
  <c r="W1025" i="7"/>
  <c r="K1025" i="7"/>
  <c r="C1025" i="7"/>
  <c r="J1025" i="7"/>
  <c r="G1035" i="7"/>
  <c r="B1025" i="7"/>
  <c r="L1025" i="7"/>
  <c r="J1027" i="7"/>
  <c r="W1027" i="7"/>
  <c r="H1035" i="7"/>
  <c r="S1035" i="7"/>
  <c r="D1025" i="7"/>
  <c r="M1025" i="7"/>
  <c r="B1027" i="7"/>
  <c r="K1027" i="7"/>
  <c r="I1035" i="7"/>
  <c r="Q1038" i="7" s="1"/>
  <c r="T1035" i="7"/>
  <c r="D1047" i="7"/>
  <c r="M1047" i="7"/>
  <c r="G1050" i="7"/>
  <c r="N1050" i="7"/>
  <c r="F1050" i="7"/>
  <c r="K1050" i="7"/>
  <c r="S1055" i="7"/>
  <c r="K1055" i="7"/>
  <c r="C1055" i="7"/>
  <c r="J1055" i="7"/>
  <c r="B1055" i="7"/>
  <c r="G1058" i="7"/>
  <c r="T1058" i="7"/>
  <c r="D1061" i="7"/>
  <c r="F1065" i="7"/>
  <c r="W1065" i="7"/>
  <c r="J1067" i="7"/>
  <c r="M1071" i="7"/>
  <c r="E1071" i="7"/>
  <c r="G1071" i="7"/>
  <c r="F1071" i="7"/>
  <c r="N1071" i="7"/>
  <c r="D1071" i="7"/>
  <c r="L1071" i="7"/>
  <c r="C1071" i="7"/>
  <c r="T1071" i="7"/>
  <c r="N1083" i="7"/>
  <c r="F1083" i="7"/>
  <c r="M1083" i="7"/>
  <c r="E1083" i="7"/>
  <c r="K1083" i="7"/>
  <c r="G1091" i="7"/>
  <c r="S1091" i="7"/>
  <c r="H1093" i="7"/>
  <c r="T1093" i="7"/>
  <c r="I1095" i="7"/>
  <c r="I1077" i="7"/>
  <c r="Q1077" i="7" s="1"/>
  <c r="N1081" i="7"/>
  <c r="F1081" i="7"/>
  <c r="M1081" i="7"/>
  <c r="E1081" i="7"/>
  <c r="K1081" i="7"/>
  <c r="B1083" i="7"/>
  <c r="L1083" i="7"/>
  <c r="C1085" i="7"/>
  <c r="D1087" i="7"/>
  <c r="G1089" i="7"/>
  <c r="S1089" i="7"/>
  <c r="H1091" i="7"/>
  <c r="T1091" i="7"/>
  <c r="I1093" i="7"/>
  <c r="N1097" i="7"/>
  <c r="F1097" i="7"/>
  <c r="M1097" i="7"/>
  <c r="E1097" i="7"/>
  <c r="K1097" i="7"/>
  <c r="M1069" i="7"/>
  <c r="E1069" i="7"/>
  <c r="J1069" i="7"/>
  <c r="W1069" i="7"/>
  <c r="M1073" i="7"/>
  <c r="E1073" i="7"/>
  <c r="J1073" i="7"/>
  <c r="W1073" i="7"/>
  <c r="N1079" i="7"/>
  <c r="F1079" i="7"/>
  <c r="M1079" i="7"/>
  <c r="E1079" i="7"/>
  <c r="K1079" i="7"/>
  <c r="C1083" i="7"/>
  <c r="G1087" i="7"/>
  <c r="S1087" i="7"/>
  <c r="H1089" i="7"/>
  <c r="T1089" i="7"/>
  <c r="I1091" i="7"/>
  <c r="N1095" i="7"/>
  <c r="F1095" i="7"/>
  <c r="M1095" i="7"/>
  <c r="E1095" i="7"/>
  <c r="K1095" i="7"/>
  <c r="B1069" i="7"/>
  <c r="K1069" i="7"/>
  <c r="B1073" i="7"/>
  <c r="K1073" i="7"/>
  <c r="N1077" i="7"/>
  <c r="F1077" i="7"/>
  <c r="M1077" i="7"/>
  <c r="E1077" i="7"/>
  <c r="K1077" i="7"/>
  <c r="B1079" i="7"/>
  <c r="L1079" i="7"/>
  <c r="D1083" i="7"/>
  <c r="G1085" i="7"/>
  <c r="S1085" i="7"/>
  <c r="H1087" i="7"/>
  <c r="T1087" i="7"/>
  <c r="I1089" i="7"/>
  <c r="Q1089" i="7" s="1"/>
  <c r="N1093" i="7"/>
  <c r="F1093" i="7"/>
  <c r="M1093" i="7"/>
  <c r="E1093" i="7"/>
  <c r="K1093" i="7"/>
  <c r="N1091" i="7"/>
  <c r="F1091" i="7"/>
  <c r="M1091" i="7"/>
  <c r="E1091" i="7"/>
  <c r="K1091" i="7"/>
  <c r="H1083" i="7"/>
  <c r="T1083" i="7"/>
  <c r="I1085" i="7"/>
  <c r="Q1085" i="7" s="1"/>
  <c r="N1089" i="7"/>
  <c r="F1089" i="7"/>
  <c r="M1089" i="7"/>
  <c r="E1089" i="7"/>
  <c r="K1089" i="7"/>
  <c r="B1091" i="7"/>
  <c r="L1091" i="7"/>
  <c r="I1083" i="7"/>
  <c r="Q1083" i="7" s="1"/>
  <c r="W1083" i="7"/>
  <c r="N1087" i="7"/>
  <c r="F1087" i="7"/>
  <c r="M1087" i="7"/>
  <c r="E1087" i="7"/>
  <c r="K1087" i="7"/>
  <c r="C1091" i="7"/>
  <c r="H1079" i="7"/>
  <c r="T1079" i="7"/>
  <c r="J1083" i="7"/>
  <c r="N1085" i="7"/>
  <c r="F1085" i="7"/>
  <c r="M1085" i="7"/>
  <c r="E1085" i="7"/>
  <c r="K1085" i="7"/>
  <c r="B1087" i="7"/>
  <c r="L1087" i="7"/>
  <c r="D1091" i="7"/>
  <c r="I1057" i="7"/>
  <c r="I1059" i="7"/>
  <c r="Q1060" i="7" s="1"/>
  <c r="I1062" i="7"/>
  <c r="Q1062" i="7" s="1"/>
  <c r="I1064" i="7"/>
  <c r="Q1064" i="7" s="1"/>
  <c r="I1066" i="7"/>
  <c r="I1068" i="7"/>
  <c r="Q1068" i="7" s="1"/>
  <c r="I1070" i="7"/>
  <c r="Q1070" i="7" s="1"/>
  <c r="I1072" i="7"/>
  <c r="I1074" i="7"/>
  <c r="Q1074" i="7" s="1"/>
  <c r="S1074" i="7"/>
  <c r="I1076" i="7"/>
  <c r="Q1076" i="7" s="1"/>
  <c r="S1076" i="7"/>
  <c r="I1078" i="7"/>
  <c r="Q1078" i="7" s="1"/>
  <c r="S1078" i="7"/>
  <c r="I1080" i="7"/>
  <c r="Q1080" i="7" s="1"/>
  <c r="S1080" i="7"/>
  <c r="I1082" i="7"/>
  <c r="Q1082" i="7" s="1"/>
  <c r="S1082" i="7"/>
  <c r="I1084" i="7"/>
  <c r="Q1084" i="7" s="1"/>
  <c r="S1084" i="7"/>
  <c r="I1086" i="7"/>
  <c r="Q1086" i="7" s="1"/>
  <c r="S1086" i="7"/>
  <c r="I1088" i="7"/>
  <c r="Q1088" i="7" s="1"/>
  <c r="S1088" i="7"/>
  <c r="I1090" i="7"/>
  <c r="Q1091" i="7" s="1"/>
  <c r="S1090" i="7"/>
  <c r="I1092" i="7"/>
  <c r="Q1098" i="7" s="1"/>
  <c r="S1092" i="7"/>
  <c r="I1094" i="7"/>
  <c r="S1094" i="7"/>
  <c r="I1096" i="7"/>
  <c r="S1096" i="7"/>
  <c r="I1098" i="7"/>
  <c r="S1098" i="7"/>
  <c r="J1074" i="7"/>
  <c r="B1076" i="7"/>
  <c r="J1076" i="7"/>
  <c r="B1078" i="7"/>
  <c r="J1078" i="7"/>
  <c r="B1080" i="7"/>
  <c r="J1080" i="7"/>
  <c r="B1082" i="7"/>
  <c r="J1082" i="7"/>
  <c r="B1084" i="7"/>
  <c r="J1084" i="7"/>
  <c r="B1086" i="7"/>
  <c r="J1086" i="7"/>
  <c r="B1088" i="7"/>
  <c r="J1088" i="7"/>
  <c r="B1090" i="7"/>
  <c r="J1090" i="7"/>
  <c r="B1092" i="7"/>
  <c r="J1092" i="7"/>
  <c r="B1094" i="7"/>
  <c r="J1094" i="7"/>
  <c r="B1096" i="7"/>
  <c r="J1096" i="7"/>
  <c r="B1098" i="7"/>
  <c r="J1098" i="7"/>
  <c r="N1105" i="7"/>
  <c r="G1111" i="7"/>
  <c r="G1115" i="7"/>
  <c r="G1119" i="7"/>
  <c r="H1115" i="7"/>
  <c r="K1117" i="7"/>
  <c r="C1117" i="7"/>
  <c r="T1117" i="7"/>
  <c r="J1117" i="7"/>
  <c r="B1117" i="7"/>
  <c r="M1117" i="7"/>
  <c r="E1117" i="7"/>
  <c r="H1119" i="7"/>
  <c r="W1121" i="7"/>
  <c r="K1121" i="7"/>
  <c r="C1121" i="7"/>
  <c r="T1121" i="7"/>
  <c r="J1121" i="7"/>
  <c r="B1121" i="7"/>
  <c r="M1121" i="7"/>
  <c r="E1121" i="7"/>
  <c r="H1111" i="7"/>
  <c r="W1113" i="7"/>
  <c r="K1113" i="7"/>
  <c r="C1113" i="7"/>
  <c r="T1113" i="7"/>
  <c r="J1113" i="7"/>
  <c r="B1113" i="7"/>
  <c r="M1113" i="7"/>
  <c r="E1113" i="7"/>
  <c r="K1103" i="7"/>
  <c r="C1103" i="7"/>
  <c r="M1103" i="7"/>
  <c r="E1103" i="7"/>
  <c r="L1103" i="7"/>
  <c r="I1115" i="7"/>
  <c r="D1117" i="7"/>
  <c r="D1111" i="7"/>
  <c r="W1105" i="7"/>
  <c r="K1105" i="7"/>
  <c r="C1105" i="7"/>
  <c r="T1105" i="7"/>
  <c r="J1105" i="7"/>
  <c r="B1105" i="7"/>
  <c r="M1105" i="7"/>
  <c r="E1105" i="7"/>
  <c r="I1119" i="7"/>
  <c r="D1121" i="7"/>
  <c r="W1101" i="7"/>
  <c r="K1101" i="7"/>
  <c r="C1101" i="7"/>
  <c r="M1101" i="7"/>
  <c r="E1101" i="7"/>
  <c r="L1101" i="7"/>
  <c r="B1103" i="7"/>
  <c r="N1103" i="7"/>
  <c r="F1105" i="7"/>
  <c r="S1105" i="7"/>
  <c r="L1111" i="7"/>
  <c r="F1113" i="7"/>
  <c r="S1113" i="7"/>
  <c r="L1115" i="7"/>
  <c r="F1117" i="7"/>
  <c r="S1117" i="7"/>
  <c r="L1119" i="7"/>
  <c r="F1121" i="7"/>
  <c r="S1121" i="7"/>
  <c r="I1111" i="7"/>
  <c r="Q1111" i="7" s="1"/>
  <c r="D1113" i="7"/>
  <c r="W1099" i="7"/>
  <c r="K1099" i="7"/>
  <c r="C1099" i="7"/>
  <c r="M1099" i="7"/>
  <c r="E1099" i="7"/>
  <c r="L1099" i="7"/>
  <c r="B1101" i="7"/>
  <c r="N1101" i="7"/>
  <c r="D1103" i="7"/>
  <c r="G1105" i="7"/>
  <c r="G1113" i="7"/>
  <c r="G1117" i="7"/>
  <c r="G1121" i="7"/>
  <c r="K1119" i="7"/>
  <c r="C1119" i="7"/>
  <c r="T1119" i="7"/>
  <c r="J1119" i="7"/>
  <c r="B1119" i="7"/>
  <c r="M1119" i="7"/>
  <c r="E1119" i="7"/>
  <c r="W1111" i="7"/>
  <c r="K1111" i="7"/>
  <c r="C1111" i="7"/>
  <c r="T1111" i="7"/>
  <c r="J1111" i="7"/>
  <c r="B1111" i="7"/>
  <c r="M1111" i="7"/>
  <c r="E1111" i="7"/>
  <c r="K1115" i="7"/>
  <c r="C1115" i="7"/>
  <c r="T1115" i="7"/>
  <c r="J1115" i="7"/>
  <c r="B1115" i="7"/>
  <c r="M1115" i="7"/>
  <c r="E1115" i="7"/>
  <c r="D1119" i="7"/>
  <c r="I1113" i="7"/>
  <c r="Q1120" i="7" s="1"/>
  <c r="D1115" i="7"/>
  <c r="H1103" i="7"/>
  <c r="T1103" i="7"/>
  <c r="L1105" i="7"/>
  <c r="F1111" i="7"/>
  <c r="S1111" i="7"/>
  <c r="L1113" i="7"/>
  <c r="F1115" i="7"/>
  <c r="S1115" i="7"/>
  <c r="L1117" i="7"/>
  <c r="F1119" i="7"/>
  <c r="S1119" i="7"/>
  <c r="L1121" i="7"/>
  <c r="I1100" i="7"/>
  <c r="S1100" i="7"/>
  <c r="I1102" i="7"/>
  <c r="S1102" i="7"/>
  <c r="I1104" i="7"/>
  <c r="Q1104" i="7" s="1"/>
  <c r="S1104" i="7"/>
  <c r="I1106" i="7"/>
  <c r="S1106" i="7"/>
  <c r="I1112" i="7"/>
  <c r="Q1112" i="7" s="1"/>
  <c r="S1112" i="7"/>
  <c r="I1114" i="7"/>
  <c r="S1114" i="7"/>
  <c r="I1116" i="7"/>
  <c r="S1116" i="7"/>
  <c r="I1118" i="7"/>
  <c r="S1118" i="7"/>
  <c r="I1120" i="7"/>
  <c r="S1120" i="7"/>
  <c r="I1122" i="7"/>
  <c r="S1122" i="7"/>
  <c r="E1123" i="7"/>
  <c r="M1123" i="7"/>
  <c r="I1124" i="7"/>
  <c r="S1124" i="7"/>
  <c r="E1125" i="7"/>
  <c r="M1125" i="7"/>
  <c r="I1126" i="7"/>
  <c r="S1126" i="7"/>
  <c r="E1127" i="7"/>
  <c r="M1127" i="7"/>
  <c r="I1128" i="7"/>
  <c r="Q1134" i="7" s="1"/>
  <c r="S1128" i="7"/>
  <c r="E1129" i="7"/>
  <c r="M1129" i="7"/>
  <c r="I1130" i="7"/>
  <c r="S1130" i="7"/>
  <c r="E1131" i="7"/>
  <c r="M1131" i="7"/>
  <c r="I1123" i="7"/>
  <c r="S1123" i="7"/>
  <c r="I1125" i="7"/>
  <c r="S1125" i="7"/>
  <c r="I1127" i="7"/>
  <c r="S1127" i="7"/>
  <c r="I1129" i="7"/>
  <c r="S1129" i="7"/>
  <c r="I1131" i="7"/>
  <c r="S1131" i="7"/>
  <c r="N1124" i="7"/>
  <c r="B1125" i="7"/>
  <c r="J1125" i="7"/>
  <c r="T1125" i="7"/>
  <c r="F1126" i="7"/>
  <c r="N1126" i="7"/>
  <c r="B1127" i="7"/>
  <c r="J1127" i="7"/>
  <c r="T1127" i="7"/>
  <c r="F1128" i="7"/>
  <c r="N1128" i="7"/>
  <c r="B1129" i="7"/>
  <c r="J1129" i="7"/>
  <c r="T1129" i="7"/>
  <c r="F1130" i="7"/>
  <c r="N1130" i="7"/>
  <c r="B1131" i="7"/>
  <c r="J1131" i="7"/>
  <c r="T1131" i="7"/>
  <c r="B1123" i="7"/>
  <c r="J1123" i="7"/>
  <c r="T1123" i="7"/>
  <c r="C1123" i="7"/>
  <c r="K1123" i="7"/>
  <c r="C1125" i="7"/>
  <c r="K1125" i="7"/>
  <c r="C1127" i="7"/>
  <c r="K1127" i="7"/>
  <c r="C1129" i="7"/>
  <c r="K1129" i="7"/>
  <c r="C1131" i="7"/>
  <c r="K1131" i="7"/>
  <c r="Q1054" i="7" l="1"/>
  <c r="Q1052" i="7"/>
  <c r="Q1050" i="7"/>
  <c r="Q1048" i="7"/>
  <c r="Q1049" i="7"/>
  <c r="Q413" i="6"/>
  <c r="O413" i="6"/>
  <c r="K413" i="6"/>
  <c r="J413" i="6"/>
  <c r="I413" i="6"/>
  <c r="H413" i="6"/>
  <c r="G413" i="6"/>
  <c r="F413" i="6"/>
  <c r="E413" i="6"/>
  <c r="D413" i="6"/>
  <c r="C413" i="6"/>
  <c r="B413" i="6"/>
  <c r="Q412" i="6"/>
  <c r="O412" i="6"/>
  <c r="K412" i="6"/>
  <c r="J412" i="6"/>
  <c r="I412" i="6"/>
  <c r="H412" i="6"/>
  <c r="G412" i="6"/>
  <c r="F412" i="6"/>
  <c r="E412" i="6"/>
  <c r="D412" i="6"/>
  <c r="C412" i="6"/>
  <c r="B412" i="6"/>
  <c r="Q411" i="6"/>
  <c r="O411" i="6"/>
  <c r="K411" i="6"/>
  <c r="J411" i="6"/>
  <c r="I411" i="6"/>
  <c r="H411" i="6"/>
  <c r="G411" i="6"/>
  <c r="F411" i="6"/>
  <c r="E411" i="6"/>
  <c r="D411" i="6"/>
  <c r="C411" i="6"/>
  <c r="B411" i="6"/>
  <c r="Q410" i="6"/>
  <c r="O410" i="6"/>
  <c r="K410" i="6"/>
  <c r="J410" i="6"/>
  <c r="I410" i="6"/>
  <c r="H410" i="6"/>
  <c r="G410" i="6"/>
  <c r="F410" i="6"/>
  <c r="E410" i="6"/>
  <c r="D410" i="6"/>
  <c r="C410" i="6"/>
  <c r="B410" i="6"/>
  <c r="Q409" i="6"/>
  <c r="O409" i="6"/>
  <c r="K409" i="6"/>
  <c r="J409" i="6"/>
  <c r="I409" i="6"/>
  <c r="H409" i="6"/>
  <c r="G409" i="6"/>
  <c r="F409" i="6"/>
  <c r="E409" i="6"/>
  <c r="D409" i="6"/>
  <c r="C409" i="6"/>
  <c r="B409" i="6"/>
  <c r="Q408" i="6"/>
  <c r="O408" i="6"/>
  <c r="K408" i="6"/>
  <c r="J408" i="6"/>
  <c r="I408" i="6"/>
  <c r="H408" i="6"/>
  <c r="G408" i="6"/>
  <c r="F408" i="6"/>
  <c r="E408" i="6"/>
  <c r="D408" i="6"/>
  <c r="C408" i="6"/>
  <c r="B408" i="6"/>
  <c r="Q407" i="6"/>
  <c r="O407" i="6"/>
  <c r="K407" i="6"/>
  <c r="J407" i="6"/>
  <c r="I407" i="6"/>
  <c r="H407" i="6"/>
  <c r="G407" i="6"/>
  <c r="F407" i="6"/>
  <c r="E407" i="6"/>
  <c r="D407" i="6"/>
  <c r="C407" i="6"/>
  <c r="B407" i="6"/>
  <c r="Q406" i="6"/>
  <c r="O406" i="6"/>
  <c r="K406" i="6"/>
  <c r="J406" i="6"/>
  <c r="I406" i="6"/>
  <c r="H406" i="6"/>
  <c r="G406" i="6"/>
  <c r="F406" i="6"/>
  <c r="E406" i="6"/>
  <c r="D406" i="6"/>
  <c r="C406" i="6"/>
  <c r="B406" i="6"/>
  <c r="Q405" i="6"/>
  <c r="O405" i="6"/>
  <c r="K405" i="6"/>
  <c r="J405" i="6"/>
  <c r="I405" i="6"/>
  <c r="H405" i="6"/>
  <c r="G405" i="6"/>
  <c r="F405" i="6"/>
  <c r="E405" i="6"/>
  <c r="D405" i="6"/>
  <c r="C405" i="6"/>
  <c r="B405" i="6"/>
  <c r="Q404" i="6"/>
  <c r="O404" i="6"/>
  <c r="K404" i="6"/>
  <c r="J404" i="6"/>
  <c r="I404" i="6"/>
  <c r="H404" i="6"/>
  <c r="G404" i="6"/>
  <c r="F404" i="6"/>
  <c r="E404" i="6"/>
  <c r="D404" i="6"/>
  <c r="C404" i="6"/>
  <c r="B404" i="6"/>
  <c r="Q403" i="6"/>
  <c r="O403" i="6"/>
  <c r="K403" i="6"/>
  <c r="J403" i="6"/>
  <c r="I403" i="6"/>
  <c r="H403" i="6"/>
  <c r="G403" i="6"/>
  <c r="F403" i="6"/>
  <c r="E403" i="6"/>
  <c r="D403" i="6"/>
  <c r="C403" i="6"/>
  <c r="B403" i="6"/>
  <c r="Q402" i="6"/>
  <c r="O402" i="6"/>
  <c r="K402" i="6"/>
  <c r="J402" i="6"/>
  <c r="I402" i="6"/>
  <c r="H402" i="6"/>
  <c r="G402" i="6"/>
  <c r="F402" i="6"/>
  <c r="E402" i="6"/>
  <c r="D402" i="6"/>
  <c r="C402" i="6"/>
  <c r="B402" i="6"/>
  <c r="Q401" i="6"/>
  <c r="O401" i="6"/>
  <c r="K401" i="6"/>
  <c r="J401" i="6"/>
  <c r="I401" i="6"/>
  <c r="H401" i="6"/>
  <c r="G401" i="6"/>
  <c r="F401" i="6"/>
  <c r="E401" i="6"/>
  <c r="D401" i="6"/>
  <c r="C401" i="6"/>
  <c r="B401" i="6"/>
  <c r="Q400" i="6"/>
  <c r="O400" i="6"/>
  <c r="K400" i="6"/>
  <c r="J400" i="6"/>
  <c r="I400" i="6"/>
  <c r="H400" i="6"/>
  <c r="G400" i="6"/>
  <c r="F400" i="6"/>
  <c r="E400" i="6"/>
  <c r="D400" i="6"/>
  <c r="C400" i="6"/>
  <c r="B400" i="6"/>
  <c r="Q399" i="6"/>
  <c r="O399" i="6"/>
  <c r="K399" i="6"/>
  <c r="J399" i="6"/>
  <c r="I399" i="6"/>
  <c r="H399" i="6"/>
  <c r="G399" i="6"/>
  <c r="F399" i="6"/>
  <c r="E399" i="6"/>
  <c r="D399" i="6"/>
  <c r="C399" i="6"/>
  <c r="B399" i="6"/>
  <c r="Q398" i="6"/>
  <c r="O398" i="6"/>
  <c r="K398" i="6"/>
  <c r="J398" i="6"/>
  <c r="I398" i="6"/>
  <c r="H398" i="6"/>
  <c r="G398" i="6"/>
  <c r="F398" i="6"/>
  <c r="E398" i="6"/>
  <c r="D398" i="6"/>
  <c r="C398" i="6"/>
  <c r="B398" i="6"/>
  <c r="Q397" i="6"/>
  <c r="O397" i="6"/>
  <c r="K397" i="6"/>
  <c r="J397" i="6"/>
  <c r="I397" i="6"/>
  <c r="H397" i="6"/>
  <c r="G397" i="6"/>
  <c r="F397" i="6"/>
  <c r="E397" i="6"/>
  <c r="D397" i="6"/>
  <c r="C397" i="6"/>
  <c r="B397" i="6"/>
  <c r="Q396" i="6"/>
  <c r="O396" i="6"/>
  <c r="K396" i="6"/>
  <c r="J396" i="6"/>
  <c r="I396" i="6"/>
  <c r="H396" i="6"/>
  <c r="G396" i="6"/>
  <c r="F396" i="6"/>
  <c r="E396" i="6"/>
  <c r="D396" i="6"/>
  <c r="C396" i="6"/>
  <c r="B396" i="6"/>
  <c r="Q395" i="6"/>
  <c r="O395" i="6"/>
  <c r="K395" i="6"/>
  <c r="J395" i="6"/>
  <c r="I395" i="6"/>
  <c r="H395" i="6"/>
  <c r="G395" i="6"/>
  <c r="F395" i="6"/>
  <c r="E395" i="6"/>
  <c r="D395" i="6"/>
  <c r="C395" i="6"/>
  <c r="B395" i="6"/>
  <c r="Q394" i="6"/>
  <c r="O394" i="6"/>
  <c r="K394" i="6"/>
  <c r="J394" i="6"/>
  <c r="I394" i="6"/>
  <c r="H394" i="6"/>
  <c r="G394" i="6"/>
  <c r="F394" i="6"/>
  <c r="E394" i="6"/>
  <c r="D394" i="6"/>
  <c r="C394" i="6"/>
  <c r="B394" i="6"/>
  <c r="Q393" i="6"/>
  <c r="O393" i="6"/>
  <c r="K393" i="6"/>
  <c r="J393" i="6"/>
  <c r="I393" i="6"/>
  <c r="H393" i="6"/>
  <c r="G393" i="6"/>
  <c r="F393" i="6"/>
  <c r="E393" i="6"/>
  <c r="D393" i="6"/>
  <c r="C393" i="6"/>
  <c r="B393" i="6"/>
  <c r="Q392" i="6"/>
  <c r="O392" i="6"/>
  <c r="K392" i="6"/>
  <c r="J392" i="6"/>
  <c r="I392" i="6"/>
  <c r="H392" i="6"/>
  <c r="G392" i="6"/>
  <c r="F392" i="6"/>
  <c r="E392" i="6"/>
  <c r="D392" i="6"/>
  <c r="C392" i="6"/>
  <c r="B392" i="6"/>
  <c r="Q391" i="6"/>
  <c r="O391" i="6"/>
  <c r="K391" i="6"/>
  <c r="J391" i="6"/>
  <c r="I391" i="6"/>
  <c r="H391" i="6"/>
  <c r="G391" i="6"/>
  <c r="F391" i="6"/>
  <c r="E391" i="6"/>
  <c r="D391" i="6"/>
  <c r="C391" i="6"/>
  <c r="B391" i="6"/>
  <c r="Q390" i="6"/>
  <c r="O390" i="6"/>
  <c r="K390" i="6"/>
  <c r="J390" i="6"/>
  <c r="I390" i="6"/>
  <c r="H390" i="6"/>
  <c r="G390" i="6"/>
  <c r="F390" i="6"/>
  <c r="E390" i="6"/>
  <c r="D390" i="6"/>
  <c r="C390" i="6"/>
  <c r="B390" i="6"/>
  <c r="Q389" i="6"/>
  <c r="O389" i="6"/>
  <c r="K389" i="6"/>
  <c r="J389" i="6"/>
  <c r="I389" i="6"/>
  <c r="H389" i="6"/>
  <c r="G389" i="6"/>
  <c r="F389" i="6"/>
  <c r="E389" i="6"/>
  <c r="D389" i="6"/>
  <c r="C389" i="6"/>
  <c r="B389" i="6"/>
  <c r="Q388" i="6"/>
  <c r="O388" i="6"/>
  <c r="K388" i="6"/>
  <c r="J388" i="6"/>
  <c r="I388" i="6"/>
  <c r="H388" i="6"/>
  <c r="G388" i="6"/>
  <c r="F388" i="6"/>
  <c r="E388" i="6"/>
  <c r="D388" i="6"/>
  <c r="C388" i="6"/>
  <c r="B388" i="6"/>
  <c r="Q387" i="6"/>
  <c r="O387" i="6"/>
  <c r="K387" i="6"/>
  <c r="J387" i="6"/>
  <c r="I387" i="6"/>
  <c r="H387" i="6"/>
  <c r="G387" i="6"/>
  <c r="F387" i="6"/>
  <c r="E387" i="6"/>
  <c r="D387" i="6"/>
  <c r="C387" i="6"/>
  <c r="B387" i="6"/>
  <c r="Q386" i="6"/>
  <c r="O386" i="6"/>
  <c r="K386" i="6"/>
  <c r="J386" i="6"/>
  <c r="I386" i="6"/>
  <c r="H386" i="6"/>
  <c r="G386" i="6"/>
  <c r="F386" i="6"/>
  <c r="E386" i="6"/>
  <c r="D386" i="6"/>
  <c r="C386" i="6"/>
  <c r="B386" i="6"/>
  <c r="Q385" i="6"/>
  <c r="O385" i="6"/>
  <c r="K385" i="6"/>
  <c r="J385" i="6"/>
  <c r="I385" i="6"/>
  <c r="H385" i="6"/>
  <c r="G385" i="6"/>
  <c r="F385" i="6"/>
  <c r="E385" i="6"/>
  <c r="D385" i="6"/>
  <c r="C385" i="6"/>
  <c r="B385" i="6"/>
  <c r="Q384" i="6"/>
  <c r="O384" i="6"/>
  <c r="K384" i="6"/>
  <c r="J384" i="6"/>
  <c r="I384" i="6"/>
  <c r="H384" i="6"/>
  <c r="G384" i="6"/>
  <c r="F384" i="6"/>
  <c r="E384" i="6"/>
  <c r="D384" i="6"/>
  <c r="C384" i="6"/>
  <c r="B384" i="6"/>
  <c r="Q383" i="6"/>
  <c r="O383" i="6"/>
  <c r="K383" i="6"/>
  <c r="J383" i="6"/>
  <c r="I383" i="6"/>
  <c r="H383" i="6"/>
  <c r="G383" i="6"/>
  <c r="F383" i="6"/>
  <c r="E383" i="6"/>
  <c r="D383" i="6"/>
  <c r="C383" i="6"/>
  <c r="B383" i="6"/>
  <c r="Q382" i="6"/>
  <c r="O382" i="6"/>
  <c r="K382" i="6"/>
  <c r="J382" i="6"/>
  <c r="I382" i="6"/>
  <c r="H382" i="6"/>
  <c r="G382" i="6"/>
  <c r="F382" i="6"/>
  <c r="E382" i="6"/>
  <c r="D382" i="6"/>
  <c r="C382" i="6"/>
  <c r="B382" i="6"/>
  <c r="AD428" i="1"/>
  <c r="AB428" i="1"/>
  <c r="AA428" i="1"/>
  <c r="Z428" i="1"/>
  <c r="AD427" i="1"/>
  <c r="AB427" i="1"/>
  <c r="AA427" i="1"/>
  <c r="Z427" i="1"/>
  <c r="AD426" i="1"/>
  <c r="AB426" i="1"/>
  <c r="AA426" i="1"/>
  <c r="Z426" i="1"/>
  <c r="AD425" i="1"/>
  <c r="AB425" i="1"/>
  <c r="AA425" i="1"/>
  <c r="Z425" i="1"/>
  <c r="AD424" i="1"/>
  <c r="AB424" i="1"/>
  <c r="AA424" i="1"/>
  <c r="Z424" i="1"/>
  <c r="AD423" i="1"/>
  <c r="AB423" i="1"/>
  <c r="AA423" i="1"/>
  <c r="Z423" i="1"/>
  <c r="AD422" i="1"/>
  <c r="AB422" i="1"/>
  <c r="AA422" i="1"/>
  <c r="Z422" i="1"/>
  <c r="AD421" i="1"/>
  <c r="AB421" i="1"/>
  <c r="AA421" i="1"/>
  <c r="Z421" i="1"/>
  <c r="AD420" i="1"/>
  <c r="AB420" i="1"/>
  <c r="AA420" i="1"/>
  <c r="Z420" i="1"/>
  <c r="AD419" i="1"/>
  <c r="AB419" i="1"/>
  <c r="AA419" i="1"/>
  <c r="Z419" i="1"/>
  <c r="AD418" i="1"/>
  <c r="AB418" i="1"/>
  <c r="AA418" i="1"/>
  <c r="Z418" i="1"/>
  <c r="AD417" i="1"/>
  <c r="AB417" i="1"/>
  <c r="AA417" i="1"/>
  <c r="Z417" i="1"/>
  <c r="AD416" i="1"/>
  <c r="AB416" i="1"/>
  <c r="AA416" i="1"/>
  <c r="Z416" i="1"/>
  <c r="AD415" i="1"/>
  <c r="AB415" i="1"/>
  <c r="AA415" i="1"/>
  <c r="Z415" i="1"/>
  <c r="AD414" i="1"/>
  <c r="AB414" i="1"/>
  <c r="AA414" i="1"/>
  <c r="Z414" i="1"/>
  <c r="AD413" i="1"/>
  <c r="AB413" i="1"/>
  <c r="AA413" i="1"/>
  <c r="Z413" i="1"/>
  <c r="AD412" i="1"/>
  <c r="AB412" i="1"/>
  <c r="AA412" i="1"/>
  <c r="Z412" i="1"/>
  <c r="AD411" i="1"/>
  <c r="AB411" i="1"/>
  <c r="AA411" i="1"/>
  <c r="Z411" i="1"/>
  <c r="AD410" i="1"/>
  <c r="AB410" i="1"/>
  <c r="AA410" i="1"/>
  <c r="Z410" i="1"/>
  <c r="AD409" i="1"/>
  <c r="AB409" i="1"/>
  <c r="AA409" i="1"/>
  <c r="Z409" i="1"/>
  <c r="AD408" i="1"/>
  <c r="AB408" i="1"/>
  <c r="AA408" i="1"/>
  <c r="Z408" i="1"/>
  <c r="AD407" i="1"/>
  <c r="AB407" i="1"/>
  <c r="AA407" i="1"/>
  <c r="Z407" i="1"/>
  <c r="AD406" i="1"/>
  <c r="AB406" i="1"/>
  <c r="AA406" i="1"/>
  <c r="Z406" i="1"/>
  <c r="AD405" i="1"/>
  <c r="AB405" i="1"/>
  <c r="AA405" i="1"/>
  <c r="Z405" i="1"/>
  <c r="AD404" i="1"/>
  <c r="AC404" i="1"/>
  <c r="AB404" i="1"/>
  <c r="AA404" i="1"/>
  <c r="Z404" i="1"/>
  <c r="AD403" i="1"/>
  <c r="AC403" i="1"/>
  <c r="AB403" i="1"/>
  <c r="AA403" i="1"/>
  <c r="Z403" i="1"/>
  <c r="AD402" i="1"/>
  <c r="AC402" i="1"/>
  <c r="AB402" i="1"/>
  <c r="AA402" i="1"/>
  <c r="Z402" i="1"/>
  <c r="AD401" i="1"/>
  <c r="AC401" i="1"/>
  <c r="AB401" i="1"/>
  <c r="AA401" i="1"/>
  <c r="Z401" i="1"/>
  <c r="AD400" i="1"/>
  <c r="AC400" i="1"/>
  <c r="AB400" i="1"/>
  <c r="AA400" i="1"/>
  <c r="Z400" i="1"/>
  <c r="AD399" i="1"/>
  <c r="AC399" i="1"/>
  <c r="AB399" i="1"/>
  <c r="AA399" i="1"/>
  <c r="Z399" i="1"/>
  <c r="A942" i="7" l="1"/>
  <c r="M942" i="7" s="1"/>
  <c r="Z942" i="7"/>
  <c r="Q350" i="6"/>
  <c r="O350" i="6"/>
  <c r="K350" i="6"/>
  <c r="J350" i="6"/>
  <c r="I350" i="6"/>
  <c r="H350" i="6"/>
  <c r="G350" i="6"/>
  <c r="F350" i="6"/>
  <c r="E350" i="6"/>
  <c r="D350" i="6"/>
  <c r="C350" i="6"/>
  <c r="B350" i="6"/>
  <c r="AD398" i="1"/>
  <c r="AB398" i="1"/>
  <c r="AA398" i="1"/>
  <c r="Z398" i="1"/>
  <c r="G942" i="7" l="1"/>
  <c r="T942" i="7"/>
  <c r="F942" i="7"/>
  <c r="H942" i="7"/>
  <c r="N942" i="7"/>
  <c r="S942" i="7"/>
  <c r="I942" i="7"/>
  <c r="Q942" i="7" s="1"/>
  <c r="B942" i="7"/>
  <c r="J942" i="7"/>
  <c r="C942" i="7"/>
  <c r="K942" i="7"/>
  <c r="D942" i="7"/>
  <c r="L942" i="7"/>
  <c r="E942" i="7"/>
  <c r="R952" i="7" l="1"/>
  <c r="A952" i="7"/>
  <c r="K952" i="7" s="1"/>
  <c r="Z952" i="7"/>
  <c r="Q353" i="6"/>
  <c r="O353" i="6"/>
  <c r="K353" i="6"/>
  <c r="J353" i="6"/>
  <c r="I353" i="6"/>
  <c r="H353" i="6"/>
  <c r="G353" i="6"/>
  <c r="F353" i="6"/>
  <c r="E353" i="6"/>
  <c r="D353" i="6"/>
  <c r="C353" i="6"/>
  <c r="B353" i="6"/>
  <c r="AD397" i="1"/>
  <c r="AB397" i="1"/>
  <c r="AA397" i="1"/>
  <c r="Z397" i="1"/>
  <c r="T952" i="7" l="1"/>
  <c r="W952" i="7"/>
  <c r="D952" i="7"/>
  <c r="H952" i="7"/>
  <c r="L952" i="7"/>
  <c r="S952" i="7"/>
  <c r="E952" i="7"/>
  <c r="M952" i="7"/>
  <c r="F952" i="7"/>
  <c r="N952" i="7"/>
  <c r="G952" i="7"/>
  <c r="I952" i="7"/>
  <c r="Q952" i="7" s="1"/>
  <c r="B952" i="7"/>
  <c r="J952" i="7"/>
  <c r="C952" i="7"/>
  <c r="Z1014" i="7" l="1"/>
  <c r="R1014" i="7"/>
  <c r="A1014" i="7"/>
  <c r="S1014" i="7" s="1"/>
  <c r="Q381" i="6"/>
  <c r="O381" i="6"/>
  <c r="K381" i="6"/>
  <c r="J381" i="6"/>
  <c r="I381" i="6"/>
  <c r="H381" i="6"/>
  <c r="G381" i="6"/>
  <c r="F381" i="6"/>
  <c r="E381" i="6"/>
  <c r="D381" i="6"/>
  <c r="C381" i="6"/>
  <c r="B381" i="6"/>
  <c r="K1014" i="7" l="1"/>
  <c r="B1014" i="7"/>
  <c r="L1014" i="7"/>
  <c r="C1014" i="7"/>
  <c r="N1014" i="7"/>
  <c r="D1014" i="7"/>
  <c r="F1014" i="7"/>
  <c r="T1014" i="7"/>
  <c r="G1014" i="7"/>
  <c r="W1014" i="7"/>
  <c r="H1014" i="7"/>
  <c r="J1014" i="7"/>
  <c r="E1014" i="7"/>
  <c r="M1014" i="7"/>
  <c r="I1014" i="7"/>
  <c r="Q1014" i="7" s="1"/>
  <c r="R992" i="7"/>
  <c r="R991" i="7"/>
  <c r="R990" i="7"/>
  <c r="R989" i="7"/>
  <c r="Q380" i="6"/>
  <c r="O380" i="6"/>
  <c r="K380" i="6"/>
  <c r="J380" i="6"/>
  <c r="I380" i="6"/>
  <c r="H380" i="6"/>
  <c r="G380" i="6"/>
  <c r="F380" i="6"/>
  <c r="E380" i="6"/>
  <c r="D380" i="6"/>
  <c r="C380" i="6"/>
  <c r="B380" i="6"/>
  <c r="Q379" i="6"/>
  <c r="O379" i="6"/>
  <c r="K379" i="6"/>
  <c r="J379" i="6"/>
  <c r="I379" i="6"/>
  <c r="H379" i="6"/>
  <c r="G379" i="6"/>
  <c r="F379" i="6"/>
  <c r="E379" i="6"/>
  <c r="D379" i="6"/>
  <c r="C379" i="6"/>
  <c r="B379" i="6"/>
  <c r="Q378" i="6"/>
  <c r="O378" i="6"/>
  <c r="K378" i="6"/>
  <c r="J378" i="6"/>
  <c r="I378" i="6"/>
  <c r="H378" i="6"/>
  <c r="G378" i="6"/>
  <c r="F378" i="6"/>
  <c r="E378" i="6"/>
  <c r="D378" i="6"/>
  <c r="C378" i="6"/>
  <c r="B378" i="6"/>
  <c r="Q377" i="6"/>
  <c r="O377" i="6"/>
  <c r="K377" i="6"/>
  <c r="J377" i="6"/>
  <c r="I377" i="6"/>
  <c r="H377" i="6"/>
  <c r="G377" i="6"/>
  <c r="F377" i="6"/>
  <c r="E377" i="6"/>
  <c r="D377" i="6"/>
  <c r="C377" i="6"/>
  <c r="B377" i="6"/>
  <c r="Q376" i="6"/>
  <c r="O376" i="6"/>
  <c r="K376" i="6"/>
  <c r="J376" i="6"/>
  <c r="I376" i="6"/>
  <c r="H376" i="6"/>
  <c r="G376" i="6"/>
  <c r="F376" i="6"/>
  <c r="E376" i="6"/>
  <c r="D376" i="6"/>
  <c r="C376" i="6"/>
  <c r="B376" i="6"/>
  <c r="Q375" i="6"/>
  <c r="O375" i="6"/>
  <c r="K375" i="6"/>
  <c r="J375" i="6"/>
  <c r="I375" i="6"/>
  <c r="H375" i="6"/>
  <c r="G375" i="6"/>
  <c r="F375" i="6"/>
  <c r="E375" i="6"/>
  <c r="D375" i="6"/>
  <c r="C375" i="6"/>
  <c r="B375" i="6"/>
  <c r="Q374" i="6"/>
  <c r="O374" i="6"/>
  <c r="K374" i="6"/>
  <c r="J374" i="6"/>
  <c r="I374" i="6"/>
  <c r="H374" i="6"/>
  <c r="G374" i="6"/>
  <c r="F374" i="6"/>
  <c r="E374" i="6"/>
  <c r="D374" i="6"/>
  <c r="C374" i="6"/>
  <c r="B374" i="6"/>
  <c r="Q373" i="6"/>
  <c r="O373" i="6"/>
  <c r="K373" i="6"/>
  <c r="J373" i="6"/>
  <c r="I373" i="6"/>
  <c r="H373" i="6"/>
  <c r="G373" i="6"/>
  <c r="F373" i="6"/>
  <c r="E373" i="6"/>
  <c r="D373" i="6"/>
  <c r="C373" i="6"/>
  <c r="B373" i="6"/>
  <c r="Q372" i="6"/>
  <c r="O372" i="6"/>
  <c r="K372" i="6"/>
  <c r="J372" i="6"/>
  <c r="I372" i="6"/>
  <c r="H372" i="6"/>
  <c r="G372" i="6"/>
  <c r="F372" i="6"/>
  <c r="E372" i="6"/>
  <c r="D372" i="6"/>
  <c r="C372" i="6"/>
  <c r="B372" i="6"/>
  <c r="Q371" i="6"/>
  <c r="O371" i="6"/>
  <c r="K371" i="6"/>
  <c r="J371" i="6"/>
  <c r="I371" i="6"/>
  <c r="H371" i="6"/>
  <c r="G371" i="6"/>
  <c r="F371" i="6"/>
  <c r="E371" i="6"/>
  <c r="D371" i="6"/>
  <c r="C371" i="6"/>
  <c r="B371" i="6"/>
  <c r="Q370" i="6"/>
  <c r="O370" i="6"/>
  <c r="K370" i="6"/>
  <c r="J370" i="6"/>
  <c r="I370" i="6"/>
  <c r="H370" i="6"/>
  <c r="G370" i="6"/>
  <c r="F370" i="6"/>
  <c r="E370" i="6"/>
  <c r="D370" i="6"/>
  <c r="C370" i="6"/>
  <c r="B370" i="6"/>
  <c r="Q369" i="6"/>
  <c r="O369" i="6"/>
  <c r="K369" i="6"/>
  <c r="J369" i="6"/>
  <c r="I369" i="6"/>
  <c r="H369" i="6"/>
  <c r="G369" i="6"/>
  <c r="F369" i="6"/>
  <c r="E369" i="6"/>
  <c r="D369" i="6"/>
  <c r="C369" i="6"/>
  <c r="B369" i="6"/>
  <c r="Q368" i="6"/>
  <c r="O368" i="6"/>
  <c r="K368" i="6"/>
  <c r="J368" i="6"/>
  <c r="I368" i="6"/>
  <c r="H368" i="6"/>
  <c r="G368" i="6"/>
  <c r="F368" i="6"/>
  <c r="E368" i="6"/>
  <c r="D368" i="6"/>
  <c r="C368" i="6"/>
  <c r="B368" i="6"/>
  <c r="Q367" i="6"/>
  <c r="O367" i="6"/>
  <c r="K367" i="6"/>
  <c r="J367" i="6"/>
  <c r="I367" i="6"/>
  <c r="H367" i="6"/>
  <c r="G367" i="6"/>
  <c r="F367" i="6"/>
  <c r="E367" i="6"/>
  <c r="D367" i="6"/>
  <c r="C367" i="6"/>
  <c r="B367" i="6"/>
  <c r="Q366" i="6"/>
  <c r="O366" i="6"/>
  <c r="K366" i="6"/>
  <c r="J366" i="6"/>
  <c r="I366" i="6"/>
  <c r="H366" i="6"/>
  <c r="G366" i="6"/>
  <c r="F366" i="6"/>
  <c r="E366" i="6"/>
  <c r="D366" i="6"/>
  <c r="C366" i="6"/>
  <c r="B366" i="6"/>
  <c r="Q365" i="6"/>
  <c r="O365" i="6"/>
  <c r="K365" i="6"/>
  <c r="J365" i="6"/>
  <c r="I365" i="6"/>
  <c r="H365" i="6"/>
  <c r="G365" i="6"/>
  <c r="F365" i="6"/>
  <c r="E365" i="6"/>
  <c r="D365" i="6"/>
  <c r="C365" i="6"/>
  <c r="B365" i="6"/>
  <c r="Q364" i="6"/>
  <c r="O364" i="6"/>
  <c r="K364" i="6"/>
  <c r="J364" i="6"/>
  <c r="I364" i="6"/>
  <c r="H364" i="6"/>
  <c r="G364" i="6"/>
  <c r="F364" i="6"/>
  <c r="E364" i="6"/>
  <c r="D364" i="6"/>
  <c r="C364" i="6"/>
  <c r="B364" i="6"/>
  <c r="Q363" i="6"/>
  <c r="O363" i="6"/>
  <c r="K363" i="6"/>
  <c r="J363" i="6"/>
  <c r="I363" i="6"/>
  <c r="H363" i="6"/>
  <c r="G363" i="6"/>
  <c r="F363" i="6"/>
  <c r="E363" i="6"/>
  <c r="D363" i="6"/>
  <c r="C363" i="6"/>
  <c r="B363" i="6"/>
  <c r="Q362" i="6"/>
  <c r="O362" i="6"/>
  <c r="K362" i="6"/>
  <c r="J362" i="6"/>
  <c r="I362" i="6"/>
  <c r="H362" i="6"/>
  <c r="G362" i="6"/>
  <c r="F362" i="6"/>
  <c r="E362" i="6"/>
  <c r="D362" i="6"/>
  <c r="C362" i="6"/>
  <c r="B362" i="6"/>
  <c r="Q361" i="6"/>
  <c r="O361" i="6"/>
  <c r="K361" i="6"/>
  <c r="J361" i="6"/>
  <c r="I361" i="6"/>
  <c r="H361" i="6"/>
  <c r="G361" i="6"/>
  <c r="F361" i="6"/>
  <c r="E361" i="6"/>
  <c r="D361" i="6"/>
  <c r="C361" i="6"/>
  <c r="B361" i="6"/>
  <c r="Q360" i="6"/>
  <c r="O360" i="6"/>
  <c r="K360" i="6"/>
  <c r="J360" i="6"/>
  <c r="I360" i="6"/>
  <c r="H360" i="6"/>
  <c r="G360" i="6"/>
  <c r="F360" i="6"/>
  <c r="E360" i="6"/>
  <c r="D360" i="6"/>
  <c r="C360" i="6"/>
  <c r="B360" i="6"/>
  <c r="AD396" i="1"/>
  <c r="AB396" i="1"/>
  <c r="AA396" i="1"/>
  <c r="Z396" i="1"/>
  <c r="AD395" i="1"/>
  <c r="AB395" i="1"/>
  <c r="AA395" i="1"/>
  <c r="Z395" i="1"/>
  <c r="AD394" i="1"/>
  <c r="AB394" i="1"/>
  <c r="AA394" i="1"/>
  <c r="Z394" i="1"/>
  <c r="AD393" i="1"/>
  <c r="AB393" i="1"/>
  <c r="AA393" i="1"/>
  <c r="Z393" i="1"/>
  <c r="AD392" i="1"/>
  <c r="AB392" i="1"/>
  <c r="AA392" i="1"/>
  <c r="Z392" i="1"/>
  <c r="AD391" i="1"/>
  <c r="AB391" i="1"/>
  <c r="AA391" i="1"/>
  <c r="Z391" i="1"/>
  <c r="AD390" i="1"/>
  <c r="AB390" i="1"/>
  <c r="AA390" i="1"/>
  <c r="Z390" i="1"/>
  <c r="AD389" i="1"/>
  <c r="AB389" i="1"/>
  <c r="AA389" i="1"/>
  <c r="Z389" i="1"/>
  <c r="AD388" i="1"/>
  <c r="AB388" i="1"/>
  <c r="AA388" i="1"/>
  <c r="Z388" i="1"/>
  <c r="AD387" i="1"/>
  <c r="AB387" i="1"/>
  <c r="AA387" i="1"/>
  <c r="Z387" i="1"/>
  <c r="AD386" i="1"/>
  <c r="AB386" i="1"/>
  <c r="AA386" i="1"/>
  <c r="Z386" i="1"/>
  <c r="AD385" i="1"/>
  <c r="AB385" i="1"/>
  <c r="AA385" i="1"/>
  <c r="Z385" i="1"/>
  <c r="AD384" i="1"/>
  <c r="AB384" i="1"/>
  <c r="AA384" i="1"/>
  <c r="Z384" i="1"/>
  <c r="AD383" i="1"/>
  <c r="AB383" i="1"/>
  <c r="AA383" i="1"/>
  <c r="Z383" i="1"/>
  <c r="AD382" i="1"/>
  <c r="AB382" i="1"/>
  <c r="AA382" i="1"/>
  <c r="Z382" i="1"/>
  <c r="AD381" i="1"/>
  <c r="AB381" i="1"/>
  <c r="AA381" i="1"/>
  <c r="Z381" i="1"/>
  <c r="AD380" i="1"/>
  <c r="AB380" i="1"/>
  <c r="AA380" i="1"/>
  <c r="Z380" i="1"/>
  <c r="AD379" i="1"/>
  <c r="AB379" i="1"/>
  <c r="AA379" i="1"/>
  <c r="Z379" i="1"/>
  <c r="AD378" i="1"/>
  <c r="AB378" i="1"/>
  <c r="AA378" i="1"/>
  <c r="Z378" i="1"/>
  <c r="AD377" i="1"/>
  <c r="AB377" i="1"/>
  <c r="AA377" i="1"/>
  <c r="Z377" i="1"/>
  <c r="AD376" i="1"/>
  <c r="AB376" i="1"/>
  <c r="AA376" i="1"/>
  <c r="Z376" i="1"/>
  <c r="O359" i="6" l="1"/>
  <c r="K359" i="6"/>
  <c r="J359" i="6"/>
  <c r="I359" i="6"/>
  <c r="H359" i="6"/>
  <c r="G359" i="6"/>
  <c r="F359" i="6"/>
  <c r="E359" i="6"/>
  <c r="D359" i="6"/>
  <c r="C359" i="6"/>
  <c r="B359" i="6"/>
  <c r="AD375" i="1"/>
  <c r="AB375" i="1"/>
  <c r="AA375" i="1"/>
  <c r="Z375" i="1"/>
  <c r="Z943" i="7" l="1"/>
  <c r="R943" i="7"/>
  <c r="A943" i="7"/>
  <c r="S943" i="7" s="1"/>
  <c r="R984" i="7"/>
  <c r="A984" i="7"/>
  <c r="T984" i="7" s="1"/>
  <c r="R983" i="7"/>
  <c r="A983" i="7"/>
  <c r="L983" i="7" s="1"/>
  <c r="R978" i="7"/>
  <c r="A978" i="7"/>
  <c r="T978" i="7" s="1"/>
  <c r="Z974" i="7"/>
  <c r="R974" i="7"/>
  <c r="A974" i="7"/>
  <c r="W974" i="7" s="1"/>
  <c r="Z966" i="7"/>
  <c r="R966" i="7"/>
  <c r="A966" i="7"/>
  <c r="G966" i="7" s="1"/>
  <c r="Z959" i="7"/>
  <c r="R959" i="7"/>
  <c r="A959" i="7"/>
  <c r="W959" i="7" s="1"/>
  <c r="Z953" i="7"/>
  <c r="R953" i="7"/>
  <c r="A953" i="7"/>
  <c r="M953" i="7" s="1"/>
  <c r="Z949" i="7"/>
  <c r="R949" i="7"/>
  <c r="A949" i="7"/>
  <c r="S949" i="7" s="1"/>
  <c r="R948" i="7"/>
  <c r="A948" i="7"/>
  <c r="T948" i="7" s="1"/>
  <c r="Z936" i="7"/>
  <c r="R936" i="7"/>
  <c r="A936" i="7"/>
  <c r="T936" i="7" s="1"/>
  <c r="Q358" i="6"/>
  <c r="O358" i="6"/>
  <c r="K358" i="6"/>
  <c r="J358" i="6"/>
  <c r="I358" i="6"/>
  <c r="H358" i="6"/>
  <c r="G358" i="6"/>
  <c r="F358" i="6"/>
  <c r="E358" i="6"/>
  <c r="D358" i="6"/>
  <c r="C358" i="6"/>
  <c r="B358" i="6"/>
  <c r="Q357" i="6"/>
  <c r="O357" i="6"/>
  <c r="K357" i="6"/>
  <c r="J357" i="6"/>
  <c r="I357" i="6"/>
  <c r="H357" i="6"/>
  <c r="G357" i="6"/>
  <c r="F357" i="6"/>
  <c r="E357" i="6"/>
  <c r="D357" i="6"/>
  <c r="C357" i="6"/>
  <c r="B357" i="6"/>
  <c r="Q356" i="6"/>
  <c r="O356" i="6"/>
  <c r="K356" i="6"/>
  <c r="J356" i="6"/>
  <c r="I356" i="6"/>
  <c r="H356" i="6"/>
  <c r="G356" i="6"/>
  <c r="F356" i="6"/>
  <c r="E356" i="6"/>
  <c r="D356" i="6"/>
  <c r="C356" i="6"/>
  <c r="B356" i="6"/>
  <c r="Q355" i="6"/>
  <c r="O355" i="6"/>
  <c r="K355" i="6"/>
  <c r="J355" i="6"/>
  <c r="I355" i="6"/>
  <c r="H355" i="6"/>
  <c r="G355" i="6"/>
  <c r="F355" i="6"/>
  <c r="E355" i="6"/>
  <c r="D355" i="6"/>
  <c r="C355" i="6"/>
  <c r="B355" i="6"/>
  <c r="Q354" i="6"/>
  <c r="O354" i="6"/>
  <c r="K354" i="6"/>
  <c r="J354" i="6"/>
  <c r="I354" i="6"/>
  <c r="H354" i="6"/>
  <c r="G354" i="6"/>
  <c r="F354" i="6"/>
  <c r="E354" i="6"/>
  <c r="D354" i="6"/>
  <c r="C354" i="6"/>
  <c r="B354" i="6"/>
  <c r="Q352" i="6"/>
  <c r="O352" i="6"/>
  <c r="K352" i="6"/>
  <c r="J352" i="6"/>
  <c r="I352" i="6"/>
  <c r="H352" i="6"/>
  <c r="G352" i="6"/>
  <c r="F352" i="6"/>
  <c r="E352" i="6"/>
  <c r="D352" i="6"/>
  <c r="C352" i="6"/>
  <c r="B352" i="6"/>
  <c r="Q351" i="6"/>
  <c r="O351" i="6"/>
  <c r="K351" i="6"/>
  <c r="J351" i="6"/>
  <c r="I351" i="6"/>
  <c r="H351" i="6"/>
  <c r="G351" i="6"/>
  <c r="F351" i="6"/>
  <c r="E351" i="6"/>
  <c r="D351" i="6"/>
  <c r="C351" i="6"/>
  <c r="B351" i="6"/>
  <c r="Q349" i="6"/>
  <c r="O349" i="6"/>
  <c r="K349" i="6"/>
  <c r="J349" i="6"/>
  <c r="I349" i="6"/>
  <c r="H349" i="6"/>
  <c r="G349" i="6"/>
  <c r="F349" i="6"/>
  <c r="E349" i="6"/>
  <c r="D349" i="6"/>
  <c r="C349" i="6"/>
  <c r="B349" i="6"/>
  <c r="AD374" i="1"/>
  <c r="AB374" i="1"/>
  <c r="AA374" i="1"/>
  <c r="Z374" i="1"/>
  <c r="AD373" i="1"/>
  <c r="AB373" i="1"/>
  <c r="AA373" i="1"/>
  <c r="Z373" i="1"/>
  <c r="AD372" i="1"/>
  <c r="AB372" i="1"/>
  <c r="AA372" i="1"/>
  <c r="Z372" i="1"/>
  <c r="AD371" i="1"/>
  <c r="AB371" i="1"/>
  <c r="AA371" i="1"/>
  <c r="Z371" i="1"/>
  <c r="AD370" i="1"/>
  <c r="AB370" i="1"/>
  <c r="AA370" i="1"/>
  <c r="Z370" i="1"/>
  <c r="AD369" i="1"/>
  <c r="AB369" i="1"/>
  <c r="AA369" i="1"/>
  <c r="Z369" i="1"/>
  <c r="AD368" i="1"/>
  <c r="AB368" i="1"/>
  <c r="AA368" i="1"/>
  <c r="Z368" i="1"/>
  <c r="AD367" i="1"/>
  <c r="AB367" i="1"/>
  <c r="AA367" i="1"/>
  <c r="Z367" i="1"/>
  <c r="M978" i="7" l="1"/>
  <c r="E983" i="7"/>
  <c r="K966" i="7"/>
  <c r="E936" i="7"/>
  <c r="J984" i="7"/>
  <c r="B983" i="7"/>
  <c r="D983" i="7"/>
  <c r="D943" i="7"/>
  <c r="G983" i="7"/>
  <c r="F936" i="7"/>
  <c r="S936" i="7"/>
  <c r="G936" i="7"/>
  <c r="W936" i="7"/>
  <c r="H936" i="7"/>
  <c r="N953" i="7"/>
  <c r="H966" i="7"/>
  <c r="E978" i="7"/>
  <c r="C943" i="7"/>
  <c r="B936" i="7"/>
  <c r="L936" i="7"/>
  <c r="G943" i="7"/>
  <c r="C936" i="7"/>
  <c r="M936" i="7"/>
  <c r="B984" i="7"/>
  <c r="H943" i="7"/>
  <c r="K936" i="7"/>
  <c r="D936" i="7"/>
  <c r="N936" i="7"/>
  <c r="G984" i="7"/>
  <c r="M943" i="7"/>
  <c r="W943" i="7"/>
  <c r="C966" i="7"/>
  <c r="J983" i="7"/>
  <c r="M983" i="7"/>
  <c r="W983" i="7"/>
  <c r="M974" i="7"/>
  <c r="D974" i="7"/>
  <c r="F983" i="7"/>
  <c r="N983" i="7"/>
  <c r="C984" i="7"/>
  <c r="K984" i="7"/>
  <c r="J943" i="7"/>
  <c r="F959" i="7"/>
  <c r="F974" i="7"/>
  <c r="K959" i="7"/>
  <c r="D984" i="7"/>
  <c r="L984" i="7"/>
  <c r="K943" i="7"/>
  <c r="H974" i="7"/>
  <c r="W978" i="7"/>
  <c r="J936" i="7"/>
  <c r="F953" i="7"/>
  <c r="N959" i="7"/>
  <c r="S966" i="7"/>
  <c r="K974" i="7"/>
  <c r="B978" i="7"/>
  <c r="H983" i="7"/>
  <c r="S983" i="7"/>
  <c r="E984" i="7"/>
  <c r="M984" i="7"/>
  <c r="B943" i="7"/>
  <c r="L943" i="7"/>
  <c r="L974" i="7"/>
  <c r="C978" i="7"/>
  <c r="I983" i="7"/>
  <c r="Q984" i="7" s="1"/>
  <c r="T983" i="7"/>
  <c r="F984" i="7"/>
  <c r="N984" i="7"/>
  <c r="C974" i="7"/>
  <c r="N974" i="7"/>
  <c r="J978" i="7"/>
  <c r="C983" i="7"/>
  <c r="K983" i="7"/>
  <c r="H984" i="7"/>
  <c r="S984" i="7"/>
  <c r="E943" i="7"/>
  <c r="T943" i="7"/>
  <c r="K978" i="7"/>
  <c r="I984" i="7"/>
  <c r="C959" i="7"/>
  <c r="E974" i="7"/>
  <c r="S974" i="7"/>
  <c r="B948" i="7"/>
  <c r="J948" i="7"/>
  <c r="L948" i="7"/>
  <c r="M948" i="7"/>
  <c r="C948" i="7"/>
  <c r="D948" i="7"/>
  <c r="E948" i="7"/>
  <c r="G948" i="7"/>
  <c r="K948" i="7"/>
  <c r="F943" i="7"/>
  <c r="N943" i="7"/>
  <c r="I943" i="7"/>
  <c r="Q948" i="7" s="1"/>
  <c r="I949" i="7"/>
  <c r="Q951" i="7" s="1"/>
  <c r="T949" i="7"/>
  <c r="B949" i="7"/>
  <c r="J949" i="7"/>
  <c r="W949" i="7"/>
  <c r="G953" i="7"/>
  <c r="D959" i="7"/>
  <c r="L959" i="7"/>
  <c r="I966" i="7"/>
  <c r="T966" i="7"/>
  <c r="I936" i="7"/>
  <c r="Q941" i="7" s="1"/>
  <c r="F948" i="7"/>
  <c r="N948" i="7"/>
  <c r="C949" i="7"/>
  <c r="K949" i="7"/>
  <c r="H953" i="7"/>
  <c r="S953" i="7"/>
  <c r="E959" i="7"/>
  <c r="M959" i="7"/>
  <c r="B966" i="7"/>
  <c r="J966" i="7"/>
  <c r="W966" i="7"/>
  <c r="G974" i="7"/>
  <c r="D978" i="7"/>
  <c r="L978" i="7"/>
  <c r="H948" i="7"/>
  <c r="S948" i="7"/>
  <c r="E949" i="7"/>
  <c r="M949" i="7"/>
  <c r="B953" i="7"/>
  <c r="J953" i="7"/>
  <c r="W953" i="7"/>
  <c r="G959" i="7"/>
  <c r="D966" i="7"/>
  <c r="L966" i="7"/>
  <c r="I974" i="7"/>
  <c r="Q977" i="7" s="1"/>
  <c r="T974" i="7"/>
  <c r="F978" i="7"/>
  <c r="N978" i="7"/>
  <c r="D949" i="7"/>
  <c r="L949" i="7"/>
  <c r="I953" i="7"/>
  <c r="Q958" i="7" s="1"/>
  <c r="T953" i="7"/>
  <c r="I948" i="7"/>
  <c r="F949" i="7"/>
  <c r="N949" i="7"/>
  <c r="C953" i="7"/>
  <c r="K953" i="7"/>
  <c r="H959" i="7"/>
  <c r="S959" i="7"/>
  <c r="E966" i="7"/>
  <c r="M966" i="7"/>
  <c r="B974" i="7"/>
  <c r="J974" i="7"/>
  <c r="G978" i="7"/>
  <c r="G949" i="7"/>
  <c r="D953" i="7"/>
  <c r="L953" i="7"/>
  <c r="I959" i="7"/>
  <c r="Q965" i="7" s="1"/>
  <c r="T959" i="7"/>
  <c r="F966" i="7"/>
  <c r="N966" i="7"/>
  <c r="H978" i="7"/>
  <c r="S978" i="7"/>
  <c r="H949" i="7"/>
  <c r="E953" i="7"/>
  <c r="B959" i="7"/>
  <c r="J959" i="7"/>
  <c r="I978" i="7"/>
  <c r="Q982" i="7" s="1"/>
  <c r="A1110" i="7" l="1"/>
  <c r="H1110" i="7" s="1"/>
  <c r="A1109" i="7"/>
  <c r="W1109" i="7" s="1"/>
  <c r="Z1110" i="7"/>
  <c r="Z1109" i="7"/>
  <c r="R929" i="7"/>
  <c r="A929" i="7"/>
  <c r="T929" i="7" s="1"/>
  <c r="R928" i="7"/>
  <c r="A928" i="7"/>
  <c r="L928" i="7" s="1"/>
  <c r="R927" i="7"/>
  <c r="A927" i="7"/>
  <c r="S927" i="7" s="1"/>
  <c r="R926" i="7"/>
  <c r="A926" i="7"/>
  <c r="W926" i="7" s="1"/>
  <c r="R925" i="7"/>
  <c r="A925" i="7"/>
  <c r="L925" i="7" s="1"/>
  <c r="Z928" i="7"/>
  <c r="Z926" i="7"/>
  <c r="Z925" i="7"/>
  <c r="O348" i="6"/>
  <c r="K348" i="6"/>
  <c r="J348" i="6"/>
  <c r="I348" i="6"/>
  <c r="H348" i="6"/>
  <c r="G348" i="6"/>
  <c r="F348" i="6"/>
  <c r="E348" i="6"/>
  <c r="D348" i="6"/>
  <c r="C348" i="6"/>
  <c r="B348" i="6"/>
  <c r="O347" i="6"/>
  <c r="K347" i="6"/>
  <c r="J347" i="6"/>
  <c r="I347" i="6"/>
  <c r="H347" i="6"/>
  <c r="G347" i="6"/>
  <c r="F347" i="6"/>
  <c r="E347" i="6"/>
  <c r="D347" i="6"/>
  <c r="C347" i="6"/>
  <c r="B347" i="6"/>
  <c r="O346" i="6"/>
  <c r="K346" i="6"/>
  <c r="J346" i="6"/>
  <c r="I346" i="6"/>
  <c r="H346" i="6"/>
  <c r="G346" i="6"/>
  <c r="F346" i="6"/>
  <c r="E346" i="6"/>
  <c r="D346" i="6"/>
  <c r="C346" i="6"/>
  <c r="B346" i="6"/>
  <c r="O345" i="6"/>
  <c r="K345" i="6"/>
  <c r="J345" i="6"/>
  <c r="I345" i="6"/>
  <c r="H345" i="6"/>
  <c r="G345" i="6"/>
  <c r="F345" i="6"/>
  <c r="E345" i="6"/>
  <c r="D345" i="6"/>
  <c r="C345" i="6"/>
  <c r="B345" i="6"/>
  <c r="Q348" i="6"/>
  <c r="Q347" i="6"/>
  <c r="Q346" i="6"/>
  <c r="Q345" i="6"/>
  <c r="Q344" i="6"/>
  <c r="Q343" i="6"/>
  <c r="Q342" i="6"/>
  <c r="Q341" i="6"/>
  <c r="Q340" i="6"/>
  <c r="Q339" i="6"/>
  <c r="Q338" i="6"/>
  <c r="Q337" i="6"/>
  <c r="Q336" i="6"/>
  <c r="Q335" i="6"/>
  <c r="Q334" i="6"/>
  <c r="Q333" i="6"/>
  <c r="Q332" i="6"/>
  <c r="Q331" i="6"/>
  <c r="Q330" i="6"/>
  <c r="Q329" i="6"/>
  <c r="Q328" i="6"/>
  <c r="Q327" i="6"/>
  <c r="Q326" i="6"/>
  <c r="Q325" i="6"/>
  <c r="Q324" i="6"/>
  <c r="Q323" i="6"/>
  <c r="Q322" i="6"/>
  <c r="Q321" i="6"/>
  <c r="Q320" i="6"/>
  <c r="Q319" i="6"/>
  <c r="Q318" i="6"/>
  <c r="Q317" i="6"/>
  <c r="Q316" i="6"/>
  <c r="Q315" i="6"/>
  <c r="Q314" i="6"/>
  <c r="Q313" i="6"/>
  <c r="Q312" i="6"/>
  <c r="Q311" i="6"/>
  <c r="Q310" i="6"/>
  <c r="AD366" i="1"/>
  <c r="AB366" i="1"/>
  <c r="AA366" i="1"/>
  <c r="Z366" i="1"/>
  <c r="AD365" i="1"/>
  <c r="AB365" i="1"/>
  <c r="AA365" i="1"/>
  <c r="Z365" i="1"/>
  <c r="AD364" i="1"/>
  <c r="AB364" i="1"/>
  <c r="AA364" i="1"/>
  <c r="Z364" i="1"/>
  <c r="AD363" i="1"/>
  <c r="AB363" i="1"/>
  <c r="AA363" i="1"/>
  <c r="Z363" i="1"/>
  <c r="AD362" i="1"/>
  <c r="AB362" i="1"/>
  <c r="AA362" i="1"/>
  <c r="Z362" i="1"/>
  <c r="AD361" i="1"/>
  <c r="AB361" i="1"/>
  <c r="AA361" i="1"/>
  <c r="Z361" i="1"/>
  <c r="F1109" i="7" l="1"/>
  <c r="G1109" i="7"/>
  <c r="N1109" i="7"/>
  <c r="S929" i="7"/>
  <c r="I1110" i="7"/>
  <c r="Q1110" i="7" s="1"/>
  <c r="H1109" i="7"/>
  <c r="B1110" i="7"/>
  <c r="J1110" i="7"/>
  <c r="W1110" i="7"/>
  <c r="E925" i="7"/>
  <c r="D926" i="7"/>
  <c r="F925" i="7"/>
  <c r="G926" i="7"/>
  <c r="F928" i="7"/>
  <c r="G925" i="7"/>
  <c r="K926" i="7"/>
  <c r="N928" i="7"/>
  <c r="I1109" i="7"/>
  <c r="Q1109" i="7" s="1"/>
  <c r="C1110" i="7"/>
  <c r="K1110" i="7"/>
  <c r="B1109" i="7"/>
  <c r="J1109" i="7"/>
  <c r="D1110" i="7"/>
  <c r="L1110" i="7"/>
  <c r="S1109" i="7"/>
  <c r="M925" i="7"/>
  <c r="L926" i="7"/>
  <c r="N925" i="7"/>
  <c r="C1109" i="7"/>
  <c r="K1109" i="7"/>
  <c r="E1110" i="7"/>
  <c r="M1110" i="7"/>
  <c r="T1109" i="7"/>
  <c r="D1109" i="7"/>
  <c r="L1109" i="7"/>
  <c r="F1110" i="7"/>
  <c r="N1110" i="7"/>
  <c r="S1110" i="7"/>
  <c r="E1109" i="7"/>
  <c r="M1109" i="7"/>
  <c r="G1110" i="7"/>
  <c r="T1110" i="7"/>
  <c r="C926" i="7"/>
  <c r="L929" i="7"/>
  <c r="D929" i="7"/>
  <c r="G929" i="7"/>
  <c r="E928" i="7"/>
  <c r="M928" i="7"/>
  <c r="C929" i="7"/>
  <c r="K929" i="7"/>
  <c r="E926" i="7"/>
  <c r="M926" i="7"/>
  <c r="C927" i="7"/>
  <c r="K927" i="7"/>
  <c r="G928" i="7"/>
  <c r="E929" i="7"/>
  <c r="M929" i="7"/>
  <c r="H925" i="7"/>
  <c r="S925" i="7"/>
  <c r="F926" i="7"/>
  <c r="N926" i="7"/>
  <c r="D927" i="7"/>
  <c r="L927" i="7"/>
  <c r="H928" i="7"/>
  <c r="S928" i="7"/>
  <c r="F929" i="7"/>
  <c r="N929" i="7"/>
  <c r="E927" i="7"/>
  <c r="M927" i="7"/>
  <c r="I928" i="7"/>
  <c r="Q929" i="7" s="1"/>
  <c r="T928" i="7"/>
  <c r="B925" i="7"/>
  <c r="J925" i="7"/>
  <c r="W925" i="7"/>
  <c r="H926" i="7"/>
  <c r="S926" i="7"/>
  <c r="F927" i="7"/>
  <c r="N927" i="7"/>
  <c r="B928" i="7"/>
  <c r="J928" i="7"/>
  <c r="W928" i="7"/>
  <c r="H929" i="7"/>
  <c r="I927" i="7"/>
  <c r="T927" i="7"/>
  <c r="B927" i="7"/>
  <c r="J927" i="7"/>
  <c r="I925" i="7"/>
  <c r="Q925" i="7" s="1"/>
  <c r="T925" i="7"/>
  <c r="C925" i="7"/>
  <c r="K925" i="7"/>
  <c r="I926" i="7"/>
  <c r="Q927" i="7" s="1"/>
  <c r="T926" i="7"/>
  <c r="G927" i="7"/>
  <c r="C928" i="7"/>
  <c r="K928" i="7"/>
  <c r="I929" i="7"/>
  <c r="D925" i="7"/>
  <c r="B926" i="7"/>
  <c r="J926" i="7"/>
  <c r="H927" i="7"/>
  <c r="D928" i="7"/>
  <c r="B929" i="7"/>
  <c r="J929" i="7"/>
  <c r="Z909" i="7" l="1"/>
  <c r="R909" i="7"/>
  <c r="A909" i="7"/>
  <c r="M909" i="7" s="1"/>
  <c r="Z908" i="7"/>
  <c r="R908" i="7"/>
  <c r="A908" i="7"/>
  <c r="S908" i="7" s="1"/>
  <c r="Z905" i="7"/>
  <c r="R905" i="7"/>
  <c r="A905" i="7"/>
  <c r="K905" i="7" s="1"/>
  <c r="Z904" i="7"/>
  <c r="R904" i="7"/>
  <c r="A904" i="7"/>
  <c r="N904" i="7" s="1"/>
  <c r="Z903" i="7"/>
  <c r="R903" i="7"/>
  <c r="A903" i="7"/>
  <c r="T903" i="7" s="1"/>
  <c r="Z901" i="7"/>
  <c r="R901" i="7"/>
  <c r="A901" i="7"/>
  <c r="L901" i="7" s="1"/>
  <c r="Z900" i="7"/>
  <c r="R900" i="7"/>
  <c r="A900" i="7"/>
  <c r="G900" i="7" s="1"/>
  <c r="Z899" i="7"/>
  <c r="R899" i="7"/>
  <c r="A899" i="7"/>
  <c r="W899" i="7" s="1"/>
  <c r="Z867" i="7"/>
  <c r="R867" i="7"/>
  <c r="A867" i="7"/>
  <c r="M867" i="7" s="1"/>
  <c r="R864" i="7"/>
  <c r="R863" i="7"/>
  <c r="R862" i="7"/>
  <c r="R861" i="7"/>
  <c r="R860" i="7"/>
  <c r="Z865" i="7"/>
  <c r="R865" i="7"/>
  <c r="A865" i="7"/>
  <c r="M865" i="7" s="1"/>
  <c r="Z852" i="7"/>
  <c r="R852" i="7"/>
  <c r="A852" i="7"/>
  <c r="W852" i="7" s="1"/>
  <c r="Z930" i="7"/>
  <c r="Z1107" i="7"/>
  <c r="Z924" i="7"/>
  <c r="Z923" i="7"/>
  <c r="Z922" i="7"/>
  <c r="Z921" i="7"/>
  <c r="Z920" i="7"/>
  <c r="Z919" i="7"/>
  <c r="Z917" i="7"/>
  <c r="Z916" i="7"/>
  <c r="Z915" i="7"/>
  <c r="Z914" i="7"/>
  <c r="Z912" i="7"/>
  <c r="Z911" i="7"/>
  <c r="Z910" i="7"/>
  <c r="Z886" i="7"/>
  <c r="Z879" i="7"/>
  <c r="Z872" i="7"/>
  <c r="Z861" i="7"/>
  <c r="Z859" i="7"/>
  <c r="Z857" i="7"/>
  <c r="Z846" i="7"/>
  <c r="Z843" i="7"/>
  <c r="Z840" i="7"/>
  <c r="R934" i="7"/>
  <c r="A934" i="7"/>
  <c r="T934" i="7" s="1"/>
  <c r="R933" i="7"/>
  <c r="A933" i="7"/>
  <c r="M933" i="7" s="1"/>
  <c r="R932" i="7"/>
  <c r="A932" i="7"/>
  <c r="S932" i="7" s="1"/>
  <c r="R931" i="7"/>
  <c r="A931" i="7"/>
  <c r="L931" i="7" s="1"/>
  <c r="R930" i="7"/>
  <c r="A930" i="7"/>
  <c r="G930" i="7" s="1"/>
  <c r="R1108" i="7"/>
  <c r="A1108" i="7"/>
  <c r="T1108" i="7" s="1"/>
  <c r="R1107" i="7"/>
  <c r="A1107" i="7"/>
  <c r="M1107" i="7" s="1"/>
  <c r="R924" i="7"/>
  <c r="A924" i="7"/>
  <c r="H924" i="7" s="1"/>
  <c r="R923" i="7"/>
  <c r="A923" i="7"/>
  <c r="S923" i="7" s="1"/>
  <c r="R922" i="7"/>
  <c r="A922" i="7"/>
  <c r="M922" i="7" s="1"/>
  <c r="R921" i="7"/>
  <c r="A921" i="7"/>
  <c r="S921" i="7" s="1"/>
  <c r="R920" i="7"/>
  <c r="A920" i="7"/>
  <c r="L920" i="7" s="1"/>
  <c r="R919" i="7"/>
  <c r="A919" i="7"/>
  <c r="G919" i="7" s="1"/>
  <c r="R918" i="7"/>
  <c r="A918" i="7"/>
  <c r="T918" i="7" s="1"/>
  <c r="R917" i="7"/>
  <c r="A917" i="7"/>
  <c r="M917" i="7" s="1"/>
  <c r="R916" i="7"/>
  <c r="A916" i="7"/>
  <c r="H916" i="7" s="1"/>
  <c r="R915" i="7"/>
  <c r="A915" i="7"/>
  <c r="S915" i="7" s="1"/>
  <c r="R914" i="7"/>
  <c r="A914" i="7"/>
  <c r="N914" i="7" s="1"/>
  <c r="R913" i="7"/>
  <c r="A913" i="7"/>
  <c r="S913" i="7" s="1"/>
  <c r="R912" i="7"/>
  <c r="A912" i="7"/>
  <c r="L912" i="7" s="1"/>
  <c r="R911" i="7"/>
  <c r="A911" i="7"/>
  <c r="G911" i="7" s="1"/>
  <c r="R910" i="7"/>
  <c r="A910" i="7"/>
  <c r="T910" i="7" s="1"/>
  <c r="R893" i="7"/>
  <c r="A893" i="7"/>
  <c r="S893" i="7" s="1"/>
  <c r="R886" i="7"/>
  <c r="A886" i="7"/>
  <c r="N886" i="7" s="1"/>
  <c r="R885" i="7"/>
  <c r="A885" i="7"/>
  <c r="S885" i="7" s="1"/>
  <c r="R879" i="7"/>
  <c r="A879" i="7"/>
  <c r="L879" i="7" s="1"/>
  <c r="R872" i="7"/>
  <c r="A872" i="7"/>
  <c r="I872" i="7" s="1"/>
  <c r="A861" i="7"/>
  <c r="N861" i="7" s="1"/>
  <c r="R859" i="7"/>
  <c r="A859" i="7"/>
  <c r="G859" i="7" s="1"/>
  <c r="R857" i="7"/>
  <c r="A857" i="7"/>
  <c r="K857" i="7" s="1"/>
  <c r="R856" i="7"/>
  <c r="A856" i="7"/>
  <c r="S856" i="7" s="1"/>
  <c r="R846" i="7"/>
  <c r="A846" i="7"/>
  <c r="T846" i="7" s="1"/>
  <c r="R843" i="7"/>
  <c r="A843" i="7"/>
  <c r="G843" i="7" s="1"/>
  <c r="R840" i="7"/>
  <c r="A840" i="7"/>
  <c r="G840" i="7" s="1"/>
  <c r="O344" i="6"/>
  <c r="K344" i="6"/>
  <c r="J344" i="6"/>
  <c r="I344" i="6"/>
  <c r="H344" i="6"/>
  <c r="G344" i="6"/>
  <c r="F344" i="6"/>
  <c r="E344" i="6"/>
  <c r="D344" i="6"/>
  <c r="C344" i="6"/>
  <c r="B344" i="6"/>
  <c r="O343" i="6"/>
  <c r="K343" i="6"/>
  <c r="J343" i="6"/>
  <c r="I343" i="6"/>
  <c r="H343" i="6"/>
  <c r="G343" i="6"/>
  <c r="F343" i="6"/>
  <c r="E343" i="6"/>
  <c r="D343" i="6"/>
  <c r="C343" i="6"/>
  <c r="B343" i="6"/>
  <c r="O342" i="6"/>
  <c r="K342" i="6"/>
  <c r="J342" i="6"/>
  <c r="I342" i="6"/>
  <c r="H342" i="6"/>
  <c r="G342" i="6"/>
  <c r="F342" i="6"/>
  <c r="E342" i="6"/>
  <c r="D342" i="6"/>
  <c r="C342" i="6"/>
  <c r="B342" i="6"/>
  <c r="O341" i="6"/>
  <c r="K341" i="6"/>
  <c r="J341" i="6"/>
  <c r="I341" i="6"/>
  <c r="H341" i="6"/>
  <c r="G341" i="6"/>
  <c r="F341" i="6"/>
  <c r="E341" i="6"/>
  <c r="D341" i="6"/>
  <c r="C341" i="6"/>
  <c r="B341" i="6"/>
  <c r="O340" i="6"/>
  <c r="K340" i="6"/>
  <c r="J340" i="6"/>
  <c r="I340" i="6"/>
  <c r="H340" i="6"/>
  <c r="G340" i="6"/>
  <c r="F340" i="6"/>
  <c r="E340" i="6"/>
  <c r="D340" i="6"/>
  <c r="C340" i="6"/>
  <c r="B340" i="6"/>
  <c r="O339" i="6"/>
  <c r="K339" i="6"/>
  <c r="J339" i="6"/>
  <c r="I339" i="6"/>
  <c r="H339" i="6"/>
  <c r="G339" i="6"/>
  <c r="F339" i="6"/>
  <c r="E339" i="6"/>
  <c r="D339" i="6"/>
  <c r="C339" i="6"/>
  <c r="B339" i="6"/>
  <c r="O338" i="6"/>
  <c r="K338" i="6"/>
  <c r="J338" i="6"/>
  <c r="I338" i="6"/>
  <c r="H338" i="6"/>
  <c r="G338" i="6"/>
  <c r="F338" i="6"/>
  <c r="E338" i="6"/>
  <c r="D338" i="6"/>
  <c r="C338" i="6"/>
  <c r="B338" i="6"/>
  <c r="O337" i="6"/>
  <c r="K337" i="6"/>
  <c r="J337" i="6"/>
  <c r="I337" i="6"/>
  <c r="H337" i="6"/>
  <c r="G337" i="6"/>
  <c r="F337" i="6"/>
  <c r="E337" i="6"/>
  <c r="D337" i="6"/>
  <c r="C337" i="6"/>
  <c r="B337" i="6"/>
  <c r="O336" i="6"/>
  <c r="K336" i="6"/>
  <c r="J336" i="6"/>
  <c r="I336" i="6"/>
  <c r="H336" i="6"/>
  <c r="G336" i="6"/>
  <c r="F336" i="6"/>
  <c r="E336" i="6"/>
  <c r="D336" i="6"/>
  <c r="C336" i="6"/>
  <c r="B336" i="6"/>
  <c r="O335" i="6"/>
  <c r="K335" i="6"/>
  <c r="J335" i="6"/>
  <c r="I335" i="6"/>
  <c r="H335" i="6"/>
  <c r="G335" i="6"/>
  <c r="F335" i="6"/>
  <c r="E335" i="6"/>
  <c r="D335" i="6"/>
  <c r="C335" i="6"/>
  <c r="B335" i="6"/>
  <c r="O334" i="6"/>
  <c r="K334" i="6"/>
  <c r="J334" i="6"/>
  <c r="I334" i="6"/>
  <c r="H334" i="6"/>
  <c r="G334" i="6"/>
  <c r="F334" i="6"/>
  <c r="E334" i="6"/>
  <c r="D334" i="6"/>
  <c r="C334" i="6"/>
  <c r="B334" i="6"/>
  <c r="O333" i="6"/>
  <c r="K333" i="6"/>
  <c r="J333" i="6"/>
  <c r="I333" i="6"/>
  <c r="H333" i="6"/>
  <c r="G333" i="6"/>
  <c r="F333" i="6"/>
  <c r="E333" i="6"/>
  <c r="D333" i="6"/>
  <c r="C333" i="6"/>
  <c r="B333" i="6"/>
  <c r="O332" i="6"/>
  <c r="K332" i="6"/>
  <c r="J332" i="6"/>
  <c r="I332" i="6"/>
  <c r="H332" i="6"/>
  <c r="G332" i="6"/>
  <c r="F332" i="6"/>
  <c r="E332" i="6"/>
  <c r="D332" i="6"/>
  <c r="C332" i="6"/>
  <c r="B332" i="6"/>
  <c r="O331" i="6"/>
  <c r="K331" i="6"/>
  <c r="J331" i="6"/>
  <c r="I331" i="6"/>
  <c r="H331" i="6"/>
  <c r="G331" i="6"/>
  <c r="F331" i="6"/>
  <c r="E331" i="6"/>
  <c r="D331" i="6"/>
  <c r="C331" i="6"/>
  <c r="B331" i="6"/>
  <c r="O330" i="6"/>
  <c r="K330" i="6"/>
  <c r="J330" i="6"/>
  <c r="I330" i="6"/>
  <c r="H330" i="6"/>
  <c r="G330" i="6"/>
  <c r="F330" i="6"/>
  <c r="E330" i="6"/>
  <c r="D330" i="6"/>
  <c r="C330" i="6"/>
  <c r="B330" i="6"/>
  <c r="O329" i="6"/>
  <c r="K329" i="6"/>
  <c r="J329" i="6"/>
  <c r="I329" i="6"/>
  <c r="H329" i="6"/>
  <c r="G329" i="6"/>
  <c r="F329" i="6"/>
  <c r="E329" i="6"/>
  <c r="D329" i="6"/>
  <c r="C329" i="6"/>
  <c r="B329" i="6"/>
  <c r="O328" i="6"/>
  <c r="K328" i="6"/>
  <c r="J328" i="6"/>
  <c r="I328" i="6"/>
  <c r="H328" i="6"/>
  <c r="G328" i="6"/>
  <c r="F328" i="6"/>
  <c r="E328" i="6"/>
  <c r="D328" i="6"/>
  <c r="C328" i="6"/>
  <c r="B328" i="6"/>
  <c r="O327" i="6"/>
  <c r="K327" i="6"/>
  <c r="J327" i="6"/>
  <c r="I327" i="6"/>
  <c r="H327" i="6"/>
  <c r="G327" i="6"/>
  <c r="F327" i="6"/>
  <c r="E327" i="6"/>
  <c r="D327" i="6"/>
  <c r="C327" i="6"/>
  <c r="B327" i="6"/>
  <c r="O326" i="6"/>
  <c r="K326" i="6"/>
  <c r="J326" i="6"/>
  <c r="I326" i="6"/>
  <c r="H326" i="6"/>
  <c r="G326" i="6"/>
  <c r="F326" i="6"/>
  <c r="E326" i="6"/>
  <c r="D326" i="6"/>
  <c r="C326" i="6"/>
  <c r="B326" i="6"/>
  <c r="O325" i="6"/>
  <c r="K325" i="6"/>
  <c r="J325" i="6"/>
  <c r="I325" i="6"/>
  <c r="H325" i="6"/>
  <c r="G325" i="6"/>
  <c r="F325" i="6"/>
  <c r="E325" i="6"/>
  <c r="D325" i="6"/>
  <c r="C325" i="6"/>
  <c r="B325" i="6"/>
  <c r="O324" i="6"/>
  <c r="K324" i="6"/>
  <c r="J324" i="6"/>
  <c r="I324" i="6"/>
  <c r="H324" i="6"/>
  <c r="G324" i="6"/>
  <c r="F324" i="6"/>
  <c r="E324" i="6"/>
  <c r="D324" i="6"/>
  <c r="C324" i="6"/>
  <c r="B324" i="6"/>
  <c r="O323" i="6"/>
  <c r="K323" i="6"/>
  <c r="J323" i="6"/>
  <c r="I323" i="6"/>
  <c r="H323" i="6"/>
  <c r="G323" i="6"/>
  <c r="F323" i="6"/>
  <c r="E323" i="6"/>
  <c r="D323" i="6"/>
  <c r="C323" i="6"/>
  <c r="B323" i="6"/>
  <c r="O322" i="6"/>
  <c r="K322" i="6"/>
  <c r="J322" i="6"/>
  <c r="I322" i="6"/>
  <c r="H322" i="6"/>
  <c r="G322" i="6"/>
  <c r="F322" i="6"/>
  <c r="E322" i="6"/>
  <c r="D322" i="6"/>
  <c r="C322" i="6"/>
  <c r="B322" i="6"/>
  <c r="O321" i="6"/>
  <c r="K321" i="6"/>
  <c r="J321" i="6"/>
  <c r="I321" i="6"/>
  <c r="H321" i="6"/>
  <c r="G321" i="6"/>
  <c r="F321" i="6"/>
  <c r="E321" i="6"/>
  <c r="D321" i="6"/>
  <c r="C321" i="6"/>
  <c r="B321" i="6"/>
  <c r="O320" i="6"/>
  <c r="K320" i="6"/>
  <c r="J320" i="6"/>
  <c r="I320" i="6"/>
  <c r="H320" i="6"/>
  <c r="G320" i="6"/>
  <c r="F320" i="6"/>
  <c r="E320" i="6"/>
  <c r="D320" i="6"/>
  <c r="C320" i="6"/>
  <c r="B320" i="6"/>
  <c r="O319" i="6"/>
  <c r="K319" i="6"/>
  <c r="J319" i="6"/>
  <c r="I319" i="6"/>
  <c r="H319" i="6"/>
  <c r="G319" i="6"/>
  <c r="F319" i="6"/>
  <c r="E319" i="6"/>
  <c r="D319" i="6"/>
  <c r="C319" i="6"/>
  <c r="B319" i="6"/>
  <c r="O318" i="6"/>
  <c r="K318" i="6"/>
  <c r="J318" i="6"/>
  <c r="I318" i="6"/>
  <c r="H318" i="6"/>
  <c r="G318" i="6"/>
  <c r="F318" i="6"/>
  <c r="E318" i="6"/>
  <c r="D318" i="6"/>
  <c r="C318" i="6"/>
  <c r="B318" i="6"/>
  <c r="O317" i="6"/>
  <c r="K317" i="6"/>
  <c r="J317" i="6"/>
  <c r="I317" i="6"/>
  <c r="H317" i="6"/>
  <c r="G317" i="6"/>
  <c r="F317" i="6"/>
  <c r="E317" i="6"/>
  <c r="D317" i="6"/>
  <c r="C317" i="6"/>
  <c r="B317" i="6"/>
  <c r="O316" i="6"/>
  <c r="K316" i="6"/>
  <c r="J316" i="6"/>
  <c r="I316" i="6"/>
  <c r="H316" i="6"/>
  <c r="G316" i="6"/>
  <c r="F316" i="6"/>
  <c r="E316" i="6"/>
  <c r="D316" i="6"/>
  <c r="C316" i="6"/>
  <c r="B316" i="6"/>
  <c r="O315" i="6"/>
  <c r="K315" i="6"/>
  <c r="J315" i="6"/>
  <c r="I315" i="6"/>
  <c r="H315" i="6"/>
  <c r="G315" i="6"/>
  <c r="F315" i="6"/>
  <c r="E315" i="6"/>
  <c r="D315" i="6"/>
  <c r="C315" i="6"/>
  <c r="B315" i="6"/>
  <c r="O314" i="6"/>
  <c r="K314" i="6"/>
  <c r="J314" i="6"/>
  <c r="I314" i="6"/>
  <c r="H314" i="6"/>
  <c r="G314" i="6"/>
  <c r="F314" i="6"/>
  <c r="E314" i="6"/>
  <c r="D314" i="6"/>
  <c r="C314" i="6"/>
  <c r="B314" i="6"/>
  <c r="O313" i="6"/>
  <c r="K313" i="6"/>
  <c r="J313" i="6"/>
  <c r="I313" i="6"/>
  <c r="H313" i="6"/>
  <c r="G313" i="6"/>
  <c r="F313" i="6"/>
  <c r="E313" i="6"/>
  <c r="D313" i="6"/>
  <c r="C313" i="6"/>
  <c r="B313" i="6"/>
  <c r="O312" i="6"/>
  <c r="K312" i="6"/>
  <c r="J312" i="6"/>
  <c r="I312" i="6"/>
  <c r="H312" i="6"/>
  <c r="G312" i="6"/>
  <c r="F312" i="6"/>
  <c r="E312" i="6"/>
  <c r="D312" i="6"/>
  <c r="C312" i="6"/>
  <c r="B312" i="6"/>
  <c r="O311" i="6"/>
  <c r="K311" i="6"/>
  <c r="J311" i="6"/>
  <c r="I311" i="6"/>
  <c r="H311" i="6"/>
  <c r="G311" i="6"/>
  <c r="F311" i="6"/>
  <c r="E311" i="6"/>
  <c r="D311" i="6"/>
  <c r="C311" i="6"/>
  <c r="B311" i="6"/>
  <c r="O310" i="6"/>
  <c r="K310" i="6"/>
  <c r="J310" i="6"/>
  <c r="I310" i="6"/>
  <c r="H310" i="6"/>
  <c r="G310" i="6"/>
  <c r="F310" i="6"/>
  <c r="E310" i="6"/>
  <c r="D310" i="6"/>
  <c r="C310" i="6"/>
  <c r="B310" i="6"/>
  <c r="D899" i="7" l="1"/>
  <c r="F901" i="7"/>
  <c r="M857" i="7"/>
  <c r="C899" i="7"/>
  <c r="W919" i="7"/>
  <c r="K930" i="7"/>
  <c r="J900" i="7"/>
  <c r="H911" i="7"/>
  <c r="L911" i="7"/>
  <c r="W911" i="7"/>
  <c r="M905" i="7"/>
  <c r="H867" i="7"/>
  <c r="S901" i="7"/>
  <c r="W904" i="7"/>
  <c r="N932" i="7"/>
  <c r="J903" i="7"/>
  <c r="F905" i="7"/>
  <c r="H930" i="7"/>
  <c r="T932" i="7"/>
  <c r="E901" i="7"/>
  <c r="N905" i="7"/>
  <c r="B857" i="7"/>
  <c r="S857" i="7"/>
  <c r="G857" i="7"/>
  <c r="I857" i="7"/>
  <c r="Q858" i="7" s="1"/>
  <c r="G867" i="7"/>
  <c r="H903" i="7"/>
  <c r="H904" i="7"/>
  <c r="K908" i="7"/>
  <c r="J867" i="7"/>
  <c r="E899" i="7"/>
  <c r="K900" i="7"/>
  <c r="L903" i="7"/>
  <c r="S904" i="7"/>
  <c r="C1108" i="7"/>
  <c r="H899" i="7"/>
  <c r="L934" i="7"/>
  <c r="S867" i="7"/>
  <c r="M899" i="7"/>
  <c r="B903" i="7"/>
  <c r="S903" i="7"/>
  <c r="C908" i="7"/>
  <c r="C909" i="7"/>
  <c r="F1108" i="7"/>
  <c r="B865" i="7"/>
  <c r="W867" i="7"/>
  <c r="N899" i="7"/>
  <c r="D903" i="7"/>
  <c r="W903" i="7"/>
  <c r="F908" i="7"/>
  <c r="G909" i="7"/>
  <c r="G865" i="7"/>
  <c r="E903" i="7"/>
  <c r="G908" i="7"/>
  <c r="C857" i="7"/>
  <c r="T857" i="7"/>
  <c r="D1108" i="7"/>
  <c r="S843" i="7"/>
  <c r="D857" i="7"/>
  <c r="E857" i="7"/>
  <c r="B867" i="7"/>
  <c r="G903" i="7"/>
  <c r="J908" i="7"/>
  <c r="N843" i="7"/>
  <c r="N846" i="7"/>
  <c r="C933" i="7"/>
  <c r="G901" i="7"/>
  <c r="W901" i="7"/>
  <c r="K1108" i="7"/>
  <c r="F933" i="7"/>
  <c r="H865" i="7"/>
  <c r="F899" i="7"/>
  <c r="S899" i="7"/>
  <c r="W900" i="7"/>
  <c r="H901" i="7"/>
  <c r="L908" i="7"/>
  <c r="H909" i="7"/>
  <c r="L893" i="7"/>
  <c r="S840" i="7"/>
  <c r="F846" i="7"/>
  <c r="G856" i="7"/>
  <c r="L1108" i="7"/>
  <c r="G899" i="7"/>
  <c r="J901" i="7"/>
  <c r="K903" i="7"/>
  <c r="B904" i="7"/>
  <c r="E905" i="7"/>
  <c r="B908" i="7"/>
  <c r="N908" i="7"/>
  <c r="K909" i="7"/>
  <c r="G893" i="7"/>
  <c r="F910" i="7"/>
  <c r="K933" i="7"/>
  <c r="J865" i="7"/>
  <c r="W840" i="7"/>
  <c r="G846" i="7"/>
  <c r="H856" i="7"/>
  <c r="H857" i="7"/>
  <c r="K885" i="7"/>
  <c r="D911" i="7"/>
  <c r="N1108" i="7"/>
  <c r="N933" i="7"/>
  <c r="K901" i="7"/>
  <c r="F856" i="7"/>
  <c r="H846" i="7"/>
  <c r="S865" i="7"/>
  <c r="K899" i="7"/>
  <c r="B900" i="7"/>
  <c r="B901" i="7"/>
  <c r="M901" i="7"/>
  <c r="C903" i="7"/>
  <c r="M903" i="7"/>
  <c r="J904" i="7"/>
  <c r="G905" i="7"/>
  <c r="D908" i="7"/>
  <c r="W908" i="7"/>
  <c r="S909" i="7"/>
  <c r="I840" i="7"/>
  <c r="Q842" i="7" s="1"/>
  <c r="I843" i="7"/>
  <c r="Q845" i="7" s="1"/>
  <c r="I846" i="7"/>
  <c r="Q851" i="7" s="1"/>
  <c r="L857" i="7"/>
  <c r="I861" i="7"/>
  <c r="Q863" i="7" s="1"/>
  <c r="W865" i="7"/>
  <c r="L899" i="7"/>
  <c r="C900" i="7"/>
  <c r="C901" i="7"/>
  <c r="N901" i="7"/>
  <c r="N893" i="7"/>
  <c r="F918" i="7"/>
  <c r="T843" i="7"/>
  <c r="H840" i="7"/>
  <c r="H843" i="7"/>
  <c r="F893" i="7"/>
  <c r="F865" i="7"/>
  <c r="N865" i="7"/>
  <c r="F867" i="7"/>
  <c r="N867" i="7"/>
  <c r="H900" i="7"/>
  <c r="S900" i="7"/>
  <c r="G904" i="7"/>
  <c r="D905" i="7"/>
  <c r="L905" i="7"/>
  <c r="I908" i="7"/>
  <c r="Q908" i="7" s="1"/>
  <c r="T908" i="7"/>
  <c r="F909" i="7"/>
  <c r="N909" i="7"/>
  <c r="T852" i="7"/>
  <c r="I900" i="7"/>
  <c r="Q900" i="7" s="1"/>
  <c r="T900" i="7"/>
  <c r="I904" i="7"/>
  <c r="Q904" i="7" s="1"/>
  <c r="T904" i="7"/>
  <c r="K872" i="7"/>
  <c r="C918" i="7"/>
  <c r="M893" i="7"/>
  <c r="D918" i="7"/>
  <c r="F852" i="7"/>
  <c r="I865" i="7"/>
  <c r="Q866" i="7" s="1"/>
  <c r="T865" i="7"/>
  <c r="I867" i="7"/>
  <c r="Q871" i="7" s="1"/>
  <c r="T867" i="7"/>
  <c r="I909" i="7"/>
  <c r="Q909" i="7" s="1"/>
  <c r="T909" i="7"/>
  <c r="G852" i="7"/>
  <c r="D900" i="7"/>
  <c r="L900" i="7"/>
  <c r="I901" i="7"/>
  <c r="Q901" i="7" s="1"/>
  <c r="T901" i="7"/>
  <c r="F903" i="7"/>
  <c r="N903" i="7"/>
  <c r="C904" i="7"/>
  <c r="K904" i="7"/>
  <c r="H905" i="7"/>
  <c r="S905" i="7"/>
  <c r="E908" i="7"/>
  <c r="M908" i="7"/>
  <c r="B909" i="7"/>
  <c r="J909" i="7"/>
  <c r="W909" i="7"/>
  <c r="C893" i="7"/>
  <c r="L918" i="7"/>
  <c r="H852" i="7"/>
  <c r="C865" i="7"/>
  <c r="K865" i="7"/>
  <c r="C867" i="7"/>
  <c r="K867" i="7"/>
  <c r="E900" i="7"/>
  <c r="M900" i="7"/>
  <c r="D904" i="7"/>
  <c r="L904" i="7"/>
  <c r="I905" i="7"/>
  <c r="Q907" i="7" s="1"/>
  <c r="T905" i="7"/>
  <c r="B852" i="7"/>
  <c r="T856" i="7"/>
  <c r="F840" i="7"/>
  <c r="E843" i="7"/>
  <c r="S846" i="7"/>
  <c r="D893" i="7"/>
  <c r="T893" i="7"/>
  <c r="D867" i="7"/>
  <c r="L867" i="7"/>
  <c r="I899" i="7"/>
  <c r="Q899" i="7" s="1"/>
  <c r="T899" i="7"/>
  <c r="F900" i="7"/>
  <c r="N900" i="7"/>
  <c r="E904" i="7"/>
  <c r="M904" i="7"/>
  <c r="B905" i="7"/>
  <c r="J905" i="7"/>
  <c r="W905" i="7"/>
  <c r="D909" i="7"/>
  <c r="L909" i="7"/>
  <c r="N918" i="7"/>
  <c r="B932" i="7"/>
  <c r="G933" i="7"/>
  <c r="J852" i="7"/>
  <c r="D865" i="7"/>
  <c r="L865" i="7"/>
  <c r="F843" i="7"/>
  <c r="E846" i="7"/>
  <c r="C885" i="7"/>
  <c r="E893" i="7"/>
  <c r="C911" i="7"/>
  <c r="K932" i="7"/>
  <c r="H933" i="7"/>
  <c r="N852" i="7"/>
  <c r="E865" i="7"/>
  <c r="E867" i="7"/>
  <c r="B899" i="7"/>
  <c r="J899" i="7"/>
  <c r="D901" i="7"/>
  <c r="I903" i="7"/>
  <c r="Q903" i="7" s="1"/>
  <c r="F904" i="7"/>
  <c r="C905" i="7"/>
  <c r="H908" i="7"/>
  <c r="E909" i="7"/>
  <c r="H934" i="7"/>
  <c r="K934" i="7"/>
  <c r="C934" i="7"/>
  <c r="N934" i="7"/>
  <c r="D934" i="7"/>
  <c r="F934" i="7"/>
  <c r="G934" i="7"/>
  <c r="W930" i="7"/>
  <c r="C930" i="7"/>
  <c r="F931" i="7"/>
  <c r="H931" i="7"/>
  <c r="K931" i="7"/>
  <c r="F932" i="7"/>
  <c r="M931" i="7"/>
  <c r="H932" i="7"/>
  <c r="C931" i="7"/>
  <c r="C932" i="7"/>
  <c r="N931" i="7"/>
  <c r="J932" i="7"/>
  <c r="E931" i="7"/>
  <c r="E923" i="7"/>
  <c r="N923" i="7"/>
  <c r="H921" i="7"/>
  <c r="J921" i="7"/>
  <c r="K921" i="7"/>
  <c r="F1107" i="7"/>
  <c r="N1107" i="7"/>
  <c r="N920" i="7"/>
  <c r="F923" i="7"/>
  <c r="G923" i="7"/>
  <c r="T923" i="7"/>
  <c r="H923" i="7"/>
  <c r="W923" i="7"/>
  <c r="B923" i="7"/>
  <c r="K923" i="7"/>
  <c r="J923" i="7"/>
  <c r="C923" i="7"/>
  <c r="L923" i="7"/>
  <c r="D923" i="7"/>
  <c r="M923" i="7"/>
  <c r="C920" i="7"/>
  <c r="W920" i="7"/>
  <c r="E920" i="7"/>
  <c r="M921" i="7"/>
  <c r="F922" i="7"/>
  <c r="W922" i="7"/>
  <c r="H919" i="7"/>
  <c r="H920" i="7"/>
  <c r="C921" i="7"/>
  <c r="H922" i="7"/>
  <c r="C922" i="7"/>
  <c r="T922" i="7"/>
  <c r="C919" i="7"/>
  <c r="F920" i="7"/>
  <c r="B921" i="7"/>
  <c r="N921" i="7"/>
  <c r="G922" i="7"/>
  <c r="K919" i="7"/>
  <c r="K920" i="7"/>
  <c r="E921" i="7"/>
  <c r="T921" i="7"/>
  <c r="J922" i="7"/>
  <c r="M920" i="7"/>
  <c r="F921" i="7"/>
  <c r="W921" i="7"/>
  <c r="K922" i="7"/>
  <c r="N922" i="7"/>
  <c r="B922" i="7"/>
  <c r="F913" i="7"/>
  <c r="H913" i="7"/>
  <c r="W914" i="7"/>
  <c r="C913" i="7"/>
  <c r="D913" i="7"/>
  <c r="G914" i="7"/>
  <c r="K913" i="7"/>
  <c r="T913" i="7"/>
  <c r="K918" i="7"/>
  <c r="H917" i="7"/>
  <c r="N917" i="7"/>
  <c r="F917" i="7"/>
  <c r="G910" i="7"/>
  <c r="N910" i="7"/>
  <c r="B915" i="7"/>
  <c r="K915" i="7"/>
  <c r="N915" i="7"/>
  <c r="F915" i="7"/>
  <c r="G915" i="7"/>
  <c r="T915" i="7"/>
  <c r="E915" i="7"/>
  <c r="H915" i="7"/>
  <c r="W915" i="7"/>
  <c r="J915" i="7"/>
  <c r="C915" i="7"/>
  <c r="L915" i="7"/>
  <c r="D915" i="7"/>
  <c r="M915" i="7"/>
  <c r="E912" i="7"/>
  <c r="H912" i="7"/>
  <c r="M912" i="7"/>
  <c r="J913" i="7"/>
  <c r="C914" i="7"/>
  <c r="L913" i="7"/>
  <c r="H914" i="7"/>
  <c r="B913" i="7"/>
  <c r="N913" i="7"/>
  <c r="K914" i="7"/>
  <c r="C910" i="7"/>
  <c r="W910" i="7"/>
  <c r="D910" i="7"/>
  <c r="K910" i="7"/>
  <c r="L910" i="7"/>
  <c r="K911" i="7"/>
  <c r="H893" i="7"/>
  <c r="J893" i="7"/>
  <c r="B893" i="7"/>
  <c r="K893" i="7"/>
  <c r="K886" i="7"/>
  <c r="C886" i="7"/>
  <c r="G886" i="7"/>
  <c r="H886" i="7"/>
  <c r="W886" i="7"/>
  <c r="W879" i="7"/>
  <c r="C879" i="7"/>
  <c r="E879" i="7"/>
  <c r="H879" i="7"/>
  <c r="K879" i="7"/>
  <c r="M879" i="7"/>
  <c r="N879" i="7"/>
  <c r="L885" i="7"/>
  <c r="B885" i="7"/>
  <c r="N885" i="7"/>
  <c r="D885" i="7"/>
  <c r="T885" i="7"/>
  <c r="F885" i="7"/>
  <c r="H885" i="7"/>
  <c r="J885" i="7"/>
  <c r="N872" i="7"/>
  <c r="F879" i="7"/>
  <c r="W872" i="7"/>
  <c r="C872" i="7"/>
  <c r="F872" i="7"/>
  <c r="H872" i="7"/>
  <c r="J856" i="7"/>
  <c r="K856" i="7"/>
  <c r="C856" i="7"/>
  <c r="L856" i="7"/>
  <c r="D856" i="7"/>
  <c r="M856" i="7"/>
  <c r="B856" i="7"/>
  <c r="E856" i="7"/>
  <c r="N856" i="7"/>
  <c r="D852" i="7"/>
  <c r="L852" i="7"/>
  <c r="E852" i="7"/>
  <c r="M852" i="7"/>
  <c r="I852" i="7"/>
  <c r="Q856" i="7" s="1"/>
  <c r="S852" i="7"/>
  <c r="C852" i="7"/>
  <c r="K852" i="7"/>
  <c r="F859" i="7"/>
  <c r="S859" i="7"/>
  <c r="J843" i="7"/>
  <c r="W843" i="7"/>
  <c r="T861" i="7"/>
  <c r="J861" i="7"/>
  <c r="B861" i="7"/>
  <c r="H861" i="7"/>
  <c r="G861" i="7"/>
  <c r="M861" i="7"/>
  <c r="E861" i="7"/>
  <c r="M859" i="7"/>
  <c r="E859" i="7"/>
  <c r="W859" i="7"/>
  <c r="K859" i="7"/>
  <c r="C859" i="7"/>
  <c r="T859" i="7"/>
  <c r="J859" i="7"/>
  <c r="N859" i="7"/>
  <c r="T840" i="7"/>
  <c r="J840" i="7"/>
  <c r="B840" i="7"/>
  <c r="K840" i="7"/>
  <c r="H859" i="7"/>
  <c r="C861" i="7"/>
  <c r="S861" i="7"/>
  <c r="C840" i="7"/>
  <c r="L840" i="7"/>
  <c r="B843" i="7"/>
  <c r="K843" i="7"/>
  <c r="L846" i="7"/>
  <c r="D846" i="7"/>
  <c r="J846" i="7"/>
  <c r="W846" i="7"/>
  <c r="D840" i="7"/>
  <c r="M840" i="7"/>
  <c r="C843" i="7"/>
  <c r="L843" i="7"/>
  <c r="B846" i="7"/>
  <c r="K846" i="7"/>
  <c r="I859" i="7"/>
  <c r="Q860" i="7" s="1"/>
  <c r="D861" i="7"/>
  <c r="W861" i="7"/>
  <c r="E840" i="7"/>
  <c r="N840" i="7"/>
  <c r="D843" i="7"/>
  <c r="M843" i="7"/>
  <c r="C846" i="7"/>
  <c r="M846" i="7"/>
  <c r="N857" i="7"/>
  <c r="F857" i="7"/>
  <c r="J857" i="7"/>
  <c r="W857" i="7"/>
  <c r="L859" i="7"/>
  <c r="F861" i="7"/>
  <c r="G872" i="7"/>
  <c r="M872" i="7"/>
  <c r="E872" i="7"/>
  <c r="L872" i="7"/>
  <c r="D872" i="7"/>
  <c r="T872" i="7"/>
  <c r="J872" i="7"/>
  <c r="B872" i="7"/>
  <c r="S872" i="7"/>
  <c r="B859" i="7"/>
  <c r="K861" i="7"/>
  <c r="D859" i="7"/>
  <c r="L861" i="7"/>
  <c r="I916" i="7"/>
  <c r="Q916" i="7" s="1"/>
  <c r="S916" i="7"/>
  <c r="I924" i="7"/>
  <c r="Q924" i="7" s="1"/>
  <c r="S924" i="7"/>
  <c r="I911" i="7"/>
  <c r="Q911" i="7" s="1"/>
  <c r="S911" i="7"/>
  <c r="F912" i="7"/>
  <c r="N912" i="7"/>
  <c r="B916" i="7"/>
  <c r="J916" i="7"/>
  <c r="T916" i="7"/>
  <c r="G917" i="7"/>
  <c r="I919" i="7"/>
  <c r="Q919" i="7" s="1"/>
  <c r="S919" i="7"/>
  <c r="B924" i="7"/>
  <c r="J924" i="7"/>
  <c r="T924" i="7"/>
  <c r="G1107" i="7"/>
  <c r="I930" i="7"/>
  <c r="Q935" i="7" s="1"/>
  <c r="S930" i="7"/>
  <c r="E934" i="7"/>
  <c r="M934" i="7"/>
  <c r="G879" i="7"/>
  <c r="I886" i="7"/>
  <c r="Q893" i="7" s="1"/>
  <c r="S886" i="7"/>
  <c r="E910" i="7"/>
  <c r="M910" i="7"/>
  <c r="B911" i="7"/>
  <c r="J911" i="7"/>
  <c r="T911" i="7"/>
  <c r="G912" i="7"/>
  <c r="I914" i="7"/>
  <c r="Q914" i="7" s="1"/>
  <c r="S914" i="7"/>
  <c r="C916" i="7"/>
  <c r="K916" i="7"/>
  <c r="W916" i="7"/>
  <c r="E918" i="7"/>
  <c r="M918" i="7"/>
  <c r="B919" i="7"/>
  <c r="J919" i="7"/>
  <c r="T919" i="7"/>
  <c r="G920" i="7"/>
  <c r="D921" i="7"/>
  <c r="L921" i="7"/>
  <c r="I922" i="7"/>
  <c r="Q922" i="7" s="1"/>
  <c r="S922" i="7"/>
  <c r="C924" i="7"/>
  <c r="K924" i="7"/>
  <c r="W924" i="7"/>
  <c r="H1107" i="7"/>
  <c r="E1108" i="7"/>
  <c r="M1108" i="7"/>
  <c r="B930" i="7"/>
  <c r="J930" i="7"/>
  <c r="T930" i="7"/>
  <c r="G931" i="7"/>
  <c r="D932" i="7"/>
  <c r="L932" i="7"/>
  <c r="I933" i="7"/>
  <c r="S933" i="7"/>
  <c r="E885" i="7"/>
  <c r="M885" i="7"/>
  <c r="B886" i="7"/>
  <c r="J886" i="7"/>
  <c r="T886" i="7"/>
  <c r="E913" i="7"/>
  <c r="M913" i="7"/>
  <c r="B914" i="7"/>
  <c r="J914" i="7"/>
  <c r="T914" i="7"/>
  <c r="D916" i="7"/>
  <c r="L916" i="7"/>
  <c r="I917" i="7"/>
  <c r="Q918" i="7" s="1"/>
  <c r="S917" i="7"/>
  <c r="D924" i="7"/>
  <c r="L924" i="7"/>
  <c r="I1107" i="7"/>
  <c r="Q1108" i="7" s="1"/>
  <c r="S1107" i="7"/>
  <c r="E932" i="7"/>
  <c r="M932" i="7"/>
  <c r="B933" i="7"/>
  <c r="J933" i="7"/>
  <c r="T933" i="7"/>
  <c r="I912" i="7"/>
  <c r="Q913" i="7" s="1"/>
  <c r="S912" i="7"/>
  <c r="E916" i="7"/>
  <c r="M916" i="7"/>
  <c r="B917" i="7"/>
  <c r="J917" i="7"/>
  <c r="T917" i="7"/>
  <c r="G918" i="7"/>
  <c r="D919" i="7"/>
  <c r="L919" i="7"/>
  <c r="I920" i="7"/>
  <c r="Q920" i="7" s="1"/>
  <c r="S920" i="7"/>
  <c r="E924" i="7"/>
  <c r="M924" i="7"/>
  <c r="B1107" i="7"/>
  <c r="J1107" i="7"/>
  <c r="T1107" i="7"/>
  <c r="G1108" i="7"/>
  <c r="D930" i="7"/>
  <c r="L930" i="7"/>
  <c r="I931" i="7"/>
  <c r="S931" i="7"/>
  <c r="I879" i="7"/>
  <c r="S879" i="7"/>
  <c r="I856" i="7"/>
  <c r="B879" i="7"/>
  <c r="J879" i="7"/>
  <c r="T879" i="7"/>
  <c r="G885" i="7"/>
  <c r="D886" i="7"/>
  <c r="L886" i="7"/>
  <c r="I893" i="7"/>
  <c r="H910" i="7"/>
  <c r="E911" i="7"/>
  <c r="M911" i="7"/>
  <c r="B912" i="7"/>
  <c r="J912" i="7"/>
  <c r="T912" i="7"/>
  <c r="G913" i="7"/>
  <c r="D914" i="7"/>
  <c r="L914" i="7"/>
  <c r="I915" i="7"/>
  <c r="Q915" i="7" s="1"/>
  <c r="F916" i="7"/>
  <c r="N916" i="7"/>
  <c r="C917" i="7"/>
  <c r="K917" i="7"/>
  <c r="W917" i="7"/>
  <c r="H918" i="7"/>
  <c r="E919" i="7"/>
  <c r="M919" i="7"/>
  <c r="B920" i="7"/>
  <c r="J920" i="7"/>
  <c r="T920" i="7"/>
  <c r="G921" i="7"/>
  <c r="D922" i="7"/>
  <c r="L922" i="7"/>
  <c r="I923" i="7"/>
  <c r="Q923" i="7" s="1"/>
  <c r="F924" i="7"/>
  <c r="N924" i="7"/>
  <c r="C1107" i="7"/>
  <c r="K1107" i="7"/>
  <c r="W1107" i="7"/>
  <c r="H1108" i="7"/>
  <c r="E930" i="7"/>
  <c r="M930" i="7"/>
  <c r="B931" i="7"/>
  <c r="J931" i="7"/>
  <c r="T931" i="7"/>
  <c r="G932" i="7"/>
  <c r="D933" i="7"/>
  <c r="L933" i="7"/>
  <c r="I934" i="7"/>
  <c r="S934" i="7"/>
  <c r="E886" i="7"/>
  <c r="M886" i="7"/>
  <c r="I910" i="7"/>
  <c r="Q910" i="7" s="1"/>
  <c r="S910" i="7"/>
  <c r="F911" i="7"/>
  <c r="N911" i="7"/>
  <c r="C912" i="7"/>
  <c r="K912" i="7"/>
  <c r="W912" i="7"/>
  <c r="E914" i="7"/>
  <c r="M914" i="7"/>
  <c r="G916" i="7"/>
  <c r="D917" i="7"/>
  <c r="L917" i="7"/>
  <c r="I918" i="7"/>
  <c r="S918" i="7"/>
  <c r="F919" i="7"/>
  <c r="N919" i="7"/>
  <c r="E922" i="7"/>
  <c r="G924" i="7"/>
  <c r="D1107" i="7"/>
  <c r="L1107" i="7"/>
  <c r="I1108" i="7"/>
  <c r="S1108" i="7"/>
  <c r="F930" i="7"/>
  <c r="N930" i="7"/>
  <c r="E933" i="7"/>
  <c r="B934" i="7"/>
  <c r="J934" i="7"/>
  <c r="D879" i="7"/>
  <c r="I885" i="7"/>
  <c r="F886" i="7"/>
  <c r="B910" i="7"/>
  <c r="J910" i="7"/>
  <c r="D912" i="7"/>
  <c r="I913" i="7"/>
  <c r="F914" i="7"/>
  <c r="E917" i="7"/>
  <c r="B918" i="7"/>
  <c r="J918" i="7"/>
  <c r="D920" i="7"/>
  <c r="I921" i="7"/>
  <c r="Q921" i="7" s="1"/>
  <c r="E1107" i="7"/>
  <c r="B1108" i="7"/>
  <c r="J1108" i="7"/>
  <c r="D931" i="7"/>
  <c r="I932" i="7"/>
  <c r="AD360" i="1"/>
  <c r="AB360" i="1"/>
  <c r="AA360" i="1"/>
  <c r="Z360" i="1"/>
  <c r="AD359" i="1"/>
  <c r="AB359" i="1"/>
  <c r="AA359" i="1"/>
  <c r="Z359" i="1"/>
  <c r="AD358" i="1"/>
  <c r="AB358" i="1"/>
  <c r="AA358" i="1"/>
  <c r="Z358" i="1"/>
  <c r="AD357" i="1"/>
  <c r="AB357" i="1"/>
  <c r="AA357" i="1"/>
  <c r="Z357" i="1"/>
  <c r="AD356" i="1"/>
  <c r="AB356" i="1"/>
  <c r="AA356" i="1"/>
  <c r="Z356" i="1"/>
  <c r="AD355" i="1"/>
  <c r="AB355" i="1"/>
  <c r="AA355" i="1"/>
  <c r="Z355" i="1"/>
  <c r="AD354" i="1"/>
  <c r="AB354" i="1"/>
  <c r="AA354" i="1"/>
  <c r="Z354" i="1"/>
  <c r="AD353" i="1"/>
  <c r="AB353" i="1"/>
  <c r="AA353" i="1"/>
  <c r="Z353" i="1"/>
  <c r="AD352" i="1"/>
  <c r="AB352" i="1"/>
  <c r="AA352" i="1"/>
  <c r="Z352" i="1"/>
  <c r="AD351" i="1"/>
  <c r="AB351" i="1"/>
  <c r="AA351" i="1"/>
  <c r="Z351" i="1"/>
  <c r="AD350" i="1"/>
  <c r="AB350" i="1"/>
  <c r="AA350" i="1"/>
  <c r="Z350" i="1"/>
  <c r="AD349" i="1"/>
  <c r="AB349" i="1"/>
  <c r="AA349" i="1"/>
  <c r="Z349" i="1"/>
  <c r="AD348" i="1"/>
  <c r="AB348" i="1"/>
  <c r="AA348" i="1"/>
  <c r="Z348" i="1"/>
  <c r="AD347" i="1"/>
  <c r="AB347" i="1"/>
  <c r="AA347" i="1"/>
  <c r="Z347" i="1"/>
  <c r="AD346" i="1"/>
  <c r="AB346" i="1"/>
  <c r="AA346" i="1"/>
  <c r="Z346" i="1"/>
  <c r="AD345" i="1"/>
  <c r="AB345" i="1"/>
  <c r="AA345" i="1"/>
  <c r="Z345" i="1"/>
  <c r="AD344" i="1"/>
  <c r="AB344" i="1"/>
  <c r="AA344" i="1"/>
  <c r="Z344" i="1"/>
  <c r="AD343" i="1"/>
  <c r="AB343" i="1"/>
  <c r="AA343" i="1"/>
  <c r="Z343" i="1"/>
  <c r="AD342" i="1"/>
  <c r="AB342" i="1"/>
  <c r="AA342" i="1"/>
  <c r="Z342" i="1"/>
  <c r="AD341" i="1"/>
  <c r="AB341" i="1"/>
  <c r="AA341" i="1"/>
  <c r="Z341" i="1"/>
  <c r="AD340" i="1"/>
  <c r="AB340" i="1"/>
  <c r="AA340" i="1"/>
  <c r="Z340" i="1"/>
  <c r="AD339" i="1"/>
  <c r="AB339" i="1"/>
  <c r="AA339" i="1"/>
  <c r="Z339" i="1"/>
  <c r="AD338" i="1"/>
  <c r="AB338" i="1"/>
  <c r="AA338" i="1"/>
  <c r="Z338" i="1"/>
  <c r="AD337" i="1"/>
  <c r="AB337" i="1"/>
  <c r="AA337" i="1"/>
  <c r="Z337" i="1"/>
  <c r="AD336" i="1"/>
  <c r="AC336" i="1"/>
  <c r="AB336" i="1"/>
  <c r="AA336" i="1"/>
  <c r="Z336" i="1"/>
  <c r="AD335" i="1"/>
  <c r="AC335" i="1"/>
  <c r="AB335" i="1"/>
  <c r="AA335" i="1"/>
  <c r="Z335" i="1"/>
  <c r="AD334" i="1"/>
  <c r="AC334" i="1"/>
  <c r="AB334" i="1"/>
  <c r="AA334" i="1"/>
  <c r="Z334" i="1"/>
  <c r="AD333" i="1"/>
  <c r="AB333" i="1"/>
  <c r="AA333" i="1"/>
  <c r="Z333" i="1"/>
  <c r="AD332" i="1"/>
  <c r="AB332" i="1"/>
  <c r="AA332" i="1"/>
  <c r="Z332" i="1"/>
  <c r="AD331" i="1"/>
  <c r="AB331" i="1"/>
  <c r="AA331" i="1"/>
  <c r="Z331" i="1"/>
  <c r="AD330" i="1"/>
  <c r="AB330" i="1"/>
  <c r="AA330" i="1"/>
  <c r="Z330" i="1"/>
  <c r="AD329" i="1"/>
  <c r="AB329" i="1"/>
  <c r="AA329" i="1"/>
  <c r="Z329" i="1"/>
  <c r="AD328" i="1"/>
  <c r="AC328" i="1"/>
  <c r="AB328" i="1"/>
  <c r="AA328" i="1"/>
  <c r="Z328" i="1"/>
  <c r="AD327" i="1"/>
  <c r="AC327" i="1"/>
  <c r="AB327" i="1"/>
  <c r="AA327" i="1"/>
  <c r="Z327" i="1"/>
  <c r="AD326" i="1"/>
  <c r="AC326" i="1"/>
  <c r="AB326" i="1"/>
  <c r="AA326" i="1"/>
  <c r="Z326" i="1"/>
  <c r="AD325" i="1"/>
  <c r="AC325" i="1"/>
  <c r="AB325" i="1"/>
  <c r="AA325" i="1"/>
  <c r="Z325" i="1"/>
  <c r="O309" i="6" l="1"/>
  <c r="K309" i="6"/>
  <c r="J309" i="6"/>
  <c r="I309" i="6"/>
  <c r="H309" i="6"/>
  <c r="G309" i="6"/>
  <c r="F309" i="6"/>
  <c r="E309" i="6"/>
  <c r="D309" i="6"/>
  <c r="C309" i="6"/>
  <c r="B309" i="6"/>
  <c r="AD324" i="1"/>
  <c r="AB324" i="1"/>
  <c r="AA324" i="1"/>
  <c r="Z324" i="1"/>
  <c r="O308" i="6" l="1"/>
  <c r="K308" i="6"/>
  <c r="J308" i="6"/>
  <c r="I308" i="6"/>
  <c r="H308" i="6"/>
  <c r="G308" i="6"/>
  <c r="F308" i="6"/>
  <c r="E308" i="6"/>
  <c r="D308" i="6"/>
  <c r="C308" i="6"/>
  <c r="B308" i="6"/>
  <c r="O307" i="6"/>
  <c r="K307" i="6"/>
  <c r="J307" i="6"/>
  <c r="I307" i="6"/>
  <c r="H307" i="6"/>
  <c r="G307" i="6"/>
  <c r="F307" i="6"/>
  <c r="E307" i="6"/>
  <c r="D307" i="6"/>
  <c r="C307" i="6"/>
  <c r="B307" i="6"/>
  <c r="AD323" i="1"/>
  <c r="AB323" i="1"/>
  <c r="AA323" i="1"/>
  <c r="Z323" i="1"/>
  <c r="AD322" i="1"/>
  <c r="AB322" i="1"/>
  <c r="AA322" i="1"/>
  <c r="Z322" i="1"/>
  <c r="R823" i="7" l="1"/>
  <c r="R822" i="7"/>
  <c r="R821" i="7"/>
  <c r="R820" i="7"/>
  <c r="R818" i="7"/>
  <c r="R817" i="7"/>
  <c r="R816" i="7"/>
  <c r="R815" i="7"/>
  <c r="R813" i="7"/>
  <c r="R812" i="7"/>
  <c r="R811" i="7"/>
  <c r="R810" i="7"/>
  <c r="R809" i="7"/>
  <c r="R808" i="7"/>
  <c r="R807" i="7"/>
  <c r="R806" i="7"/>
  <c r="Q306" i="6"/>
  <c r="O306" i="6"/>
  <c r="K306" i="6"/>
  <c r="J306" i="6"/>
  <c r="I306" i="6"/>
  <c r="H306" i="6"/>
  <c r="G306" i="6"/>
  <c r="F306" i="6"/>
  <c r="E306" i="6"/>
  <c r="D306" i="6"/>
  <c r="C306" i="6"/>
  <c r="B306" i="6"/>
  <c r="Q305" i="6"/>
  <c r="O305" i="6"/>
  <c r="K305" i="6"/>
  <c r="J305" i="6"/>
  <c r="I305" i="6"/>
  <c r="H305" i="6"/>
  <c r="G305" i="6"/>
  <c r="F305" i="6"/>
  <c r="E305" i="6"/>
  <c r="D305" i="6"/>
  <c r="C305" i="6"/>
  <c r="B305" i="6"/>
  <c r="Q304" i="6"/>
  <c r="O304" i="6"/>
  <c r="K304" i="6"/>
  <c r="J304" i="6"/>
  <c r="I304" i="6"/>
  <c r="H304" i="6"/>
  <c r="G304" i="6"/>
  <c r="F304" i="6"/>
  <c r="E304" i="6"/>
  <c r="D304" i="6"/>
  <c r="C304" i="6"/>
  <c r="B304" i="6"/>
  <c r="Q303" i="6"/>
  <c r="O303" i="6"/>
  <c r="K303" i="6"/>
  <c r="J303" i="6"/>
  <c r="I303" i="6"/>
  <c r="H303" i="6"/>
  <c r="G303" i="6"/>
  <c r="F303" i="6"/>
  <c r="E303" i="6"/>
  <c r="D303" i="6"/>
  <c r="C303" i="6"/>
  <c r="B303" i="6"/>
  <c r="Q302" i="6"/>
  <c r="O302" i="6"/>
  <c r="K302" i="6"/>
  <c r="J302" i="6"/>
  <c r="I302" i="6"/>
  <c r="H302" i="6"/>
  <c r="G302" i="6"/>
  <c r="F302" i="6"/>
  <c r="E302" i="6"/>
  <c r="D302" i="6"/>
  <c r="C302" i="6"/>
  <c r="B302" i="6"/>
  <c r="Q301" i="6"/>
  <c r="O301" i="6"/>
  <c r="K301" i="6"/>
  <c r="J301" i="6"/>
  <c r="I301" i="6"/>
  <c r="H301" i="6"/>
  <c r="G301" i="6"/>
  <c r="F301" i="6"/>
  <c r="E301" i="6"/>
  <c r="D301" i="6"/>
  <c r="C301" i="6"/>
  <c r="B301" i="6"/>
  <c r="Q300" i="6"/>
  <c r="O300" i="6"/>
  <c r="K300" i="6"/>
  <c r="J300" i="6"/>
  <c r="I300" i="6"/>
  <c r="H300" i="6"/>
  <c r="G300" i="6"/>
  <c r="F300" i="6"/>
  <c r="E300" i="6"/>
  <c r="D300" i="6"/>
  <c r="C300" i="6"/>
  <c r="B300" i="6"/>
  <c r="Q299" i="6"/>
  <c r="O299" i="6"/>
  <c r="K299" i="6"/>
  <c r="J299" i="6"/>
  <c r="I299" i="6"/>
  <c r="H299" i="6"/>
  <c r="G299" i="6"/>
  <c r="F299" i="6"/>
  <c r="E299" i="6"/>
  <c r="D299" i="6"/>
  <c r="C299" i="6"/>
  <c r="B299" i="6"/>
  <c r="Q298" i="6"/>
  <c r="O298" i="6"/>
  <c r="K298" i="6"/>
  <c r="J298" i="6"/>
  <c r="I298" i="6"/>
  <c r="H298" i="6"/>
  <c r="G298" i="6"/>
  <c r="F298" i="6"/>
  <c r="E298" i="6"/>
  <c r="D298" i="6"/>
  <c r="C298" i="6"/>
  <c r="B298" i="6"/>
  <c r="Q297" i="6"/>
  <c r="O297" i="6"/>
  <c r="K297" i="6"/>
  <c r="J297" i="6"/>
  <c r="I297" i="6"/>
  <c r="H297" i="6"/>
  <c r="G297" i="6"/>
  <c r="F297" i="6"/>
  <c r="E297" i="6"/>
  <c r="D297" i="6"/>
  <c r="C297" i="6"/>
  <c r="B297" i="6"/>
  <c r="Q296" i="6"/>
  <c r="O296" i="6"/>
  <c r="K296" i="6"/>
  <c r="J296" i="6"/>
  <c r="I296" i="6"/>
  <c r="H296" i="6"/>
  <c r="G296" i="6"/>
  <c r="F296" i="6"/>
  <c r="E296" i="6"/>
  <c r="D296" i="6"/>
  <c r="C296" i="6"/>
  <c r="B296" i="6"/>
  <c r="Q295" i="6"/>
  <c r="O295" i="6"/>
  <c r="K295" i="6"/>
  <c r="J295" i="6"/>
  <c r="I295" i="6"/>
  <c r="H295" i="6"/>
  <c r="G295" i="6"/>
  <c r="F295" i="6"/>
  <c r="E295" i="6"/>
  <c r="D295" i="6"/>
  <c r="C295" i="6"/>
  <c r="B295" i="6"/>
  <c r="Q294" i="6"/>
  <c r="O294" i="6"/>
  <c r="K294" i="6"/>
  <c r="J294" i="6"/>
  <c r="I294" i="6"/>
  <c r="H294" i="6"/>
  <c r="G294" i="6"/>
  <c r="F294" i="6"/>
  <c r="E294" i="6"/>
  <c r="D294" i="6"/>
  <c r="C294" i="6"/>
  <c r="B294" i="6"/>
  <c r="Q293" i="6"/>
  <c r="O293" i="6"/>
  <c r="K293" i="6"/>
  <c r="J293" i="6"/>
  <c r="I293" i="6"/>
  <c r="H293" i="6"/>
  <c r="G293" i="6"/>
  <c r="F293" i="6"/>
  <c r="E293" i="6"/>
  <c r="D293" i="6"/>
  <c r="C293" i="6"/>
  <c r="B293" i="6"/>
  <c r="Q292" i="6"/>
  <c r="O292" i="6"/>
  <c r="K292" i="6"/>
  <c r="J292" i="6"/>
  <c r="I292" i="6"/>
  <c r="H292" i="6"/>
  <c r="G292" i="6"/>
  <c r="F292" i="6"/>
  <c r="E292" i="6"/>
  <c r="D292" i="6"/>
  <c r="C292" i="6"/>
  <c r="B292" i="6"/>
  <c r="Q291" i="6"/>
  <c r="O291" i="6"/>
  <c r="K291" i="6"/>
  <c r="J291" i="6"/>
  <c r="I291" i="6"/>
  <c r="H291" i="6"/>
  <c r="G291" i="6"/>
  <c r="F291" i="6"/>
  <c r="E291" i="6"/>
  <c r="D291" i="6"/>
  <c r="C291" i="6"/>
  <c r="B291" i="6"/>
  <c r="Q290" i="6"/>
  <c r="O290" i="6"/>
  <c r="K290" i="6"/>
  <c r="J290" i="6"/>
  <c r="I290" i="6"/>
  <c r="H290" i="6"/>
  <c r="G290" i="6"/>
  <c r="F290" i="6"/>
  <c r="E290" i="6"/>
  <c r="D290" i="6"/>
  <c r="C290" i="6"/>
  <c r="B290" i="6"/>
  <c r="Q289" i="6"/>
  <c r="O289" i="6"/>
  <c r="K289" i="6"/>
  <c r="J289" i="6"/>
  <c r="I289" i="6"/>
  <c r="H289" i="6"/>
  <c r="G289" i="6"/>
  <c r="F289" i="6"/>
  <c r="E289" i="6"/>
  <c r="D289" i="6"/>
  <c r="C289" i="6"/>
  <c r="B289" i="6"/>
  <c r="Q288" i="6"/>
  <c r="O288" i="6"/>
  <c r="K288" i="6"/>
  <c r="J288" i="6"/>
  <c r="I288" i="6"/>
  <c r="H288" i="6"/>
  <c r="G288" i="6"/>
  <c r="F288" i="6"/>
  <c r="E288" i="6"/>
  <c r="D288" i="6"/>
  <c r="C288" i="6"/>
  <c r="B288" i="6"/>
  <c r="Q287" i="6"/>
  <c r="O287" i="6"/>
  <c r="K287" i="6"/>
  <c r="J287" i="6"/>
  <c r="I287" i="6"/>
  <c r="H287" i="6"/>
  <c r="G287" i="6"/>
  <c r="F287" i="6"/>
  <c r="E287" i="6"/>
  <c r="D287" i="6"/>
  <c r="C287" i="6"/>
  <c r="B287" i="6"/>
  <c r="Q286" i="6"/>
  <c r="O286" i="6"/>
  <c r="K286" i="6"/>
  <c r="J286" i="6"/>
  <c r="I286" i="6"/>
  <c r="H286" i="6"/>
  <c r="G286" i="6"/>
  <c r="F286" i="6"/>
  <c r="E286" i="6"/>
  <c r="D286" i="6"/>
  <c r="C286" i="6"/>
  <c r="B286" i="6"/>
  <c r="Q285" i="6"/>
  <c r="O285" i="6"/>
  <c r="K285" i="6"/>
  <c r="J285" i="6"/>
  <c r="I285" i="6"/>
  <c r="H285" i="6"/>
  <c r="G285" i="6"/>
  <c r="F285" i="6"/>
  <c r="E285" i="6"/>
  <c r="D285" i="6"/>
  <c r="C285" i="6"/>
  <c r="B285" i="6"/>
  <c r="Q284" i="6"/>
  <c r="O284" i="6"/>
  <c r="K284" i="6"/>
  <c r="J284" i="6"/>
  <c r="I284" i="6"/>
  <c r="H284" i="6"/>
  <c r="G284" i="6"/>
  <c r="F284" i="6"/>
  <c r="E284" i="6"/>
  <c r="D284" i="6"/>
  <c r="C284" i="6"/>
  <c r="B284" i="6"/>
  <c r="Q283" i="6"/>
  <c r="O283" i="6"/>
  <c r="K283" i="6"/>
  <c r="J283" i="6"/>
  <c r="I283" i="6"/>
  <c r="H283" i="6"/>
  <c r="G283" i="6"/>
  <c r="F283" i="6"/>
  <c r="E283" i="6"/>
  <c r="D283" i="6"/>
  <c r="C283" i="6"/>
  <c r="B283" i="6"/>
  <c r="Q282" i="6"/>
  <c r="O282" i="6"/>
  <c r="K282" i="6"/>
  <c r="J282" i="6"/>
  <c r="I282" i="6"/>
  <c r="H282" i="6"/>
  <c r="G282" i="6"/>
  <c r="F282" i="6"/>
  <c r="E282" i="6"/>
  <c r="D282" i="6"/>
  <c r="C282" i="6"/>
  <c r="B282" i="6"/>
  <c r="Q281" i="6"/>
  <c r="O281" i="6"/>
  <c r="K281" i="6"/>
  <c r="J281" i="6"/>
  <c r="I281" i="6"/>
  <c r="H281" i="6"/>
  <c r="G281" i="6"/>
  <c r="F281" i="6"/>
  <c r="E281" i="6"/>
  <c r="D281" i="6"/>
  <c r="C281" i="6"/>
  <c r="B281" i="6"/>
  <c r="Q280" i="6"/>
  <c r="O280" i="6"/>
  <c r="K280" i="6"/>
  <c r="J280" i="6"/>
  <c r="I280" i="6"/>
  <c r="H280" i="6"/>
  <c r="G280" i="6"/>
  <c r="F280" i="6"/>
  <c r="E280" i="6"/>
  <c r="D280" i="6"/>
  <c r="C280" i="6"/>
  <c r="B280" i="6"/>
  <c r="Q279" i="6"/>
  <c r="O279" i="6"/>
  <c r="K279" i="6"/>
  <c r="J279" i="6"/>
  <c r="I279" i="6"/>
  <c r="H279" i="6"/>
  <c r="G279" i="6"/>
  <c r="F279" i="6"/>
  <c r="E279" i="6"/>
  <c r="D279" i="6"/>
  <c r="C279" i="6"/>
  <c r="B279" i="6"/>
  <c r="Q278" i="6"/>
  <c r="O278" i="6"/>
  <c r="K278" i="6"/>
  <c r="J278" i="6"/>
  <c r="I278" i="6"/>
  <c r="H278" i="6"/>
  <c r="G278" i="6"/>
  <c r="F278" i="6"/>
  <c r="E278" i="6"/>
  <c r="D278" i="6"/>
  <c r="C278" i="6"/>
  <c r="B278" i="6"/>
  <c r="Q277" i="6"/>
  <c r="O277" i="6"/>
  <c r="K277" i="6"/>
  <c r="J277" i="6"/>
  <c r="I277" i="6"/>
  <c r="H277" i="6"/>
  <c r="G277" i="6"/>
  <c r="F277" i="6"/>
  <c r="E277" i="6"/>
  <c r="D277" i="6"/>
  <c r="C277" i="6"/>
  <c r="B277" i="6"/>
  <c r="Q276" i="6"/>
  <c r="O276" i="6"/>
  <c r="K276" i="6"/>
  <c r="J276" i="6"/>
  <c r="I276" i="6"/>
  <c r="H276" i="6"/>
  <c r="G276" i="6"/>
  <c r="F276" i="6"/>
  <c r="E276" i="6"/>
  <c r="D276" i="6"/>
  <c r="C276" i="6"/>
  <c r="B276" i="6"/>
  <c r="Q275" i="6"/>
  <c r="O275" i="6"/>
  <c r="K275" i="6"/>
  <c r="J275" i="6"/>
  <c r="I275" i="6"/>
  <c r="H275" i="6"/>
  <c r="G275" i="6"/>
  <c r="F275" i="6"/>
  <c r="E275" i="6"/>
  <c r="D275" i="6"/>
  <c r="C275" i="6"/>
  <c r="B275" i="6"/>
  <c r="Q274" i="6"/>
  <c r="O274" i="6"/>
  <c r="K274" i="6"/>
  <c r="J274" i="6"/>
  <c r="I274" i="6"/>
  <c r="H274" i="6"/>
  <c r="G274" i="6"/>
  <c r="F274" i="6"/>
  <c r="E274" i="6"/>
  <c r="D274" i="6"/>
  <c r="C274" i="6"/>
  <c r="B274" i="6"/>
  <c r="Q273" i="6"/>
  <c r="O273" i="6"/>
  <c r="K273" i="6"/>
  <c r="J273" i="6"/>
  <c r="I273" i="6"/>
  <c r="H273" i="6"/>
  <c r="G273" i="6"/>
  <c r="F273" i="6"/>
  <c r="E273" i="6"/>
  <c r="D273" i="6"/>
  <c r="C273" i="6"/>
  <c r="B273" i="6"/>
  <c r="Q272" i="6"/>
  <c r="O272" i="6"/>
  <c r="K272" i="6"/>
  <c r="J272" i="6"/>
  <c r="I272" i="6"/>
  <c r="H272" i="6"/>
  <c r="G272" i="6"/>
  <c r="F272" i="6"/>
  <c r="E272" i="6"/>
  <c r="D272" i="6"/>
  <c r="C272" i="6"/>
  <c r="B272" i="6"/>
  <c r="Q271" i="6"/>
  <c r="O271" i="6"/>
  <c r="K271" i="6"/>
  <c r="J271" i="6"/>
  <c r="I271" i="6"/>
  <c r="H271" i="6"/>
  <c r="G271" i="6"/>
  <c r="F271" i="6"/>
  <c r="E271" i="6"/>
  <c r="D271" i="6"/>
  <c r="C271" i="6"/>
  <c r="B271" i="6"/>
  <c r="Q270" i="6"/>
  <c r="O270" i="6"/>
  <c r="K270" i="6"/>
  <c r="J270" i="6"/>
  <c r="I270" i="6"/>
  <c r="H270" i="6"/>
  <c r="G270" i="6"/>
  <c r="F270" i="6"/>
  <c r="E270" i="6"/>
  <c r="D270" i="6"/>
  <c r="C270" i="6"/>
  <c r="B270" i="6"/>
  <c r="AD321" i="1"/>
  <c r="AB321" i="1"/>
  <c r="AA321" i="1"/>
  <c r="Z321" i="1"/>
  <c r="AD320" i="1"/>
  <c r="AB320" i="1"/>
  <c r="AA320" i="1"/>
  <c r="Z320" i="1"/>
  <c r="AD319" i="1"/>
  <c r="AB319" i="1"/>
  <c r="AA319" i="1"/>
  <c r="Z319" i="1"/>
  <c r="AD318" i="1"/>
  <c r="AB318" i="1"/>
  <c r="AA318" i="1"/>
  <c r="Z318" i="1"/>
  <c r="AD317" i="1"/>
  <c r="AB317" i="1"/>
  <c r="AA317" i="1"/>
  <c r="Z317" i="1"/>
  <c r="AD316" i="1"/>
  <c r="AB316" i="1"/>
  <c r="AA316" i="1"/>
  <c r="Z316" i="1"/>
  <c r="AD315" i="1"/>
  <c r="AB315" i="1"/>
  <c r="AA315" i="1"/>
  <c r="Z315" i="1"/>
  <c r="AD314" i="1"/>
  <c r="AB314" i="1"/>
  <c r="AA314" i="1"/>
  <c r="Z314" i="1"/>
  <c r="AD313" i="1"/>
  <c r="AB313" i="1"/>
  <c r="AA313" i="1"/>
  <c r="Z313" i="1"/>
  <c r="AD312" i="1"/>
  <c r="AB312" i="1"/>
  <c r="AA312" i="1"/>
  <c r="Z312" i="1"/>
  <c r="AD311" i="1"/>
  <c r="AB311" i="1"/>
  <c r="AA311" i="1"/>
  <c r="Z311" i="1"/>
  <c r="AD310" i="1"/>
  <c r="AB310" i="1"/>
  <c r="AA310" i="1"/>
  <c r="Z310" i="1"/>
  <c r="AD309" i="1"/>
  <c r="AB309" i="1"/>
  <c r="AA309" i="1"/>
  <c r="Z309" i="1"/>
  <c r="AD308" i="1"/>
  <c r="AB308" i="1"/>
  <c r="AA308" i="1"/>
  <c r="Z308" i="1"/>
  <c r="AD307" i="1"/>
  <c r="AB307" i="1"/>
  <c r="AA307" i="1"/>
  <c r="Z307" i="1"/>
  <c r="AD306" i="1"/>
  <c r="AB306" i="1"/>
  <c r="AA306" i="1"/>
  <c r="Z306" i="1"/>
  <c r="AD305" i="1"/>
  <c r="AB305" i="1"/>
  <c r="AA305" i="1"/>
  <c r="Z305" i="1"/>
  <c r="AD304" i="1"/>
  <c r="AB304" i="1"/>
  <c r="AA304" i="1"/>
  <c r="Z304" i="1"/>
  <c r="AD303" i="1"/>
  <c r="AB303" i="1"/>
  <c r="AA303" i="1"/>
  <c r="Z303" i="1"/>
  <c r="AD302" i="1"/>
  <c r="AB302" i="1"/>
  <c r="AA302" i="1"/>
  <c r="Z302" i="1"/>
  <c r="AD301" i="1"/>
  <c r="AB301" i="1"/>
  <c r="AA301" i="1"/>
  <c r="Z301" i="1"/>
  <c r="AD300" i="1"/>
  <c r="AB300" i="1"/>
  <c r="AA300" i="1"/>
  <c r="Z300" i="1"/>
  <c r="AD299" i="1"/>
  <c r="AB299" i="1"/>
  <c r="AA299" i="1"/>
  <c r="Z299" i="1"/>
  <c r="AD298" i="1"/>
  <c r="AB298" i="1"/>
  <c r="AA298" i="1"/>
  <c r="Z298" i="1"/>
  <c r="AD297" i="1"/>
  <c r="AB297" i="1"/>
  <c r="AA297" i="1"/>
  <c r="Z297" i="1"/>
  <c r="AD296" i="1"/>
  <c r="AB296" i="1"/>
  <c r="AA296" i="1"/>
  <c r="Z296" i="1"/>
  <c r="AD295" i="1"/>
  <c r="AB295" i="1"/>
  <c r="AA295" i="1"/>
  <c r="Z295" i="1"/>
  <c r="AD294" i="1"/>
  <c r="AB294" i="1"/>
  <c r="AA294" i="1"/>
  <c r="Z294" i="1"/>
  <c r="AD293" i="1"/>
  <c r="AB293" i="1"/>
  <c r="AA293" i="1"/>
  <c r="Z293" i="1"/>
  <c r="AD292" i="1"/>
  <c r="AB292" i="1"/>
  <c r="AA292" i="1"/>
  <c r="Z292" i="1"/>
  <c r="AD291" i="1"/>
  <c r="AB291" i="1"/>
  <c r="AA291" i="1"/>
  <c r="Z291" i="1"/>
  <c r="AD290" i="1"/>
  <c r="AB290" i="1"/>
  <c r="AA290" i="1"/>
  <c r="Z290" i="1"/>
  <c r="AD289" i="1"/>
  <c r="AB289" i="1"/>
  <c r="AA289" i="1"/>
  <c r="Z289" i="1"/>
  <c r="AD288" i="1"/>
  <c r="AB288" i="1"/>
  <c r="AA288" i="1"/>
  <c r="Z288" i="1"/>
  <c r="AD287" i="1"/>
  <c r="AB287" i="1"/>
  <c r="AA287" i="1"/>
  <c r="Z287" i="1"/>
  <c r="AD286" i="1"/>
  <c r="AB286" i="1"/>
  <c r="AA286" i="1"/>
  <c r="Z286" i="1"/>
  <c r="AD285" i="1"/>
  <c r="AB285" i="1"/>
  <c r="AA285" i="1"/>
  <c r="Z285" i="1"/>
  <c r="R772" i="7" l="1"/>
  <c r="R771" i="7"/>
  <c r="R770" i="7"/>
  <c r="R769" i="7"/>
  <c r="R768" i="7"/>
  <c r="R767" i="7"/>
  <c r="R766" i="7"/>
  <c r="R763" i="7"/>
  <c r="R762" i="7"/>
  <c r="R761" i="7"/>
  <c r="R760" i="7"/>
  <c r="R759" i="7"/>
  <c r="R756" i="7"/>
  <c r="R755" i="7"/>
  <c r="R754" i="7"/>
  <c r="R753" i="7"/>
  <c r="R752" i="7"/>
  <c r="R751" i="7"/>
  <c r="R750" i="7"/>
  <c r="R749" i="7"/>
  <c r="R757" i="7"/>
  <c r="R748" i="7"/>
  <c r="R747" i="7"/>
  <c r="R746" i="7"/>
  <c r="R745" i="7"/>
  <c r="R744" i="7"/>
  <c r="R743" i="7"/>
  <c r="R742" i="7"/>
  <c r="R740" i="7"/>
  <c r="R739" i="7"/>
  <c r="R738" i="7"/>
  <c r="R737" i="7"/>
  <c r="R736" i="7"/>
  <c r="R741" i="7"/>
  <c r="R735" i="7"/>
  <c r="R734" i="7"/>
  <c r="R733" i="7"/>
  <c r="R732" i="7"/>
  <c r="Z714" i="7"/>
  <c r="R714" i="7"/>
  <c r="A714" i="7"/>
  <c r="L714" i="7" s="1"/>
  <c r="F714" i="7" l="1"/>
  <c r="G714" i="7"/>
  <c r="H714" i="7"/>
  <c r="M714" i="7"/>
  <c r="N714" i="7"/>
  <c r="S714" i="7"/>
  <c r="E714" i="7"/>
  <c r="I714" i="7"/>
  <c r="Q718" i="7" s="1"/>
  <c r="T714" i="7"/>
  <c r="B714" i="7"/>
  <c r="J714" i="7"/>
  <c r="W714" i="7"/>
  <c r="C714" i="7"/>
  <c r="K714" i="7"/>
  <c r="D714" i="7"/>
  <c r="Q269" i="6" l="1"/>
  <c r="O269" i="6"/>
  <c r="K269" i="6"/>
  <c r="J269" i="6"/>
  <c r="I269" i="6"/>
  <c r="H269" i="6"/>
  <c r="G269" i="6"/>
  <c r="F269" i="6"/>
  <c r="E269" i="6"/>
  <c r="D269" i="6"/>
  <c r="C269" i="6"/>
  <c r="B269" i="6"/>
  <c r="Q268" i="6"/>
  <c r="O268" i="6"/>
  <c r="K268" i="6"/>
  <c r="J268" i="6"/>
  <c r="I268" i="6"/>
  <c r="H268" i="6"/>
  <c r="G268" i="6"/>
  <c r="F268" i="6"/>
  <c r="E268" i="6"/>
  <c r="D268" i="6"/>
  <c r="C268" i="6"/>
  <c r="B268" i="6"/>
  <c r="Q267" i="6"/>
  <c r="O267" i="6"/>
  <c r="K267" i="6"/>
  <c r="J267" i="6"/>
  <c r="I267" i="6"/>
  <c r="H267" i="6"/>
  <c r="G267" i="6"/>
  <c r="F267" i="6"/>
  <c r="E267" i="6"/>
  <c r="D267" i="6"/>
  <c r="C267" i="6"/>
  <c r="B267" i="6"/>
  <c r="Q266" i="6"/>
  <c r="O266" i="6"/>
  <c r="K266" i="6"/>
  <c r="J266" i="6"/>
  <c r="I266" i="6"/>
  <c r="H266" i="6"/>
  <c r="G266" i="6"/>
  <c r="F266" i="6"/>
  <c r="E266" i="6"/>
  <c r="D266" i="6"/>
  <c r="C266" i="6"/>
  <c r="B266" i="6"/>
  <c r="Q265" i="6"/>
  <c r="O265" i="6"/>
  <c r="K265" i="6"/>
  <c r="J265" i="6"/>
  <c r="I265" i="6"/>
  <c r="H265" i="6"/>
  <c r="G265" i="6"/>
  <c r="F265" i="6"/>
  <c r="E265" i="6"/>
  <c r="D265" i="6"/>
  <c r="C265" i="6"/>
  <c r="B265" i="6"/>
  <c r="Q264" i="6"/>
  <c r="O264" i="6"/>
  <c r="K264" i="6"/>
  <c r="J264" i="6"/>
  <c r="I264" i="6"/>
  <c r="H264" i="6"/>
  <c r="G264" i="6"/>
  <c r="F264" i="6"/>
  <c r="E264" i="6"/>
  <c r="D264" i="6"/>
  <c r="C264" i="6"/>
  <c r="B264" i="6"/>
  <c r="Q263" i="6"/>
  <c r="O263" i="6"/>
  <c r="K263" i="6"/>
  <c r="J263" i="6"/>
  <c r="I263" i="6"/>
  <c r="H263" i="6"/>
  <c r="G263" i="6"/>
  <c r="F263" i="6"/>
  <c r="E263" i="6"/>
  <c r="D263" i="6"/>
  <c r="C263" i="6"/>
  <c r="B263" i="6"/>
  <c r="Q262" i="6"/>
  <c r="O262" i="6"/>
  <c r="K262" i="6"/>
  <c r="J262" i="6"/>
  <c r="I262" i="6"/>
  <c r="H262" i="6"/>
  <c r="G262" i="6"/>
  <c r="F262" i="6"/>
  <c r="E262" i="6"/>
  <c r="D262" i="6"/>
  <c r="C262" i="6"/>
  <c r="B262" i="6"/>
  <c r="Q261" i="6"/>
  <c r="O261" i="6"/>
  <c r="K261" i="6"/>
  <c r="J261" i="6"/>
  <c r="I261" i="6"/>
  <c r="H261" i="6"/>
  <c r="G261" i="6"/>
  <c r="F261" i="6"/>
  <c r="E261" i="6"/>
  <c r="D261" i="6"/>
  <c r="C261" i="6"/>
  <c r="B261" i="6"/>
  <c r="Q260" i="6"/>
  <c r="O260" i="6"/>
  <c r="K260" i="6"/>
  <c r="J260" i="6"/>
  <c r="I260" i="6"/>
  <c r="H260" i="6"/>
  <c r="G260" i="6"/>
  <c r="F260" i="6"/>
  <c r="E260" i="6"/>
  <c r="D260" i="6"/>
  <c r="C260" i="6"/>
  <c r="B260" i="6"/>
  <c r="Q259" i="6"/>
  <c r="O259" i="6"/>
  <c r="K259" i="6"/>
  <c r="J259" i="6"/>
  <c r="I259" i="6"/>
  <c r="H259" i="6"/>
  <c r="G259" i="6"/>
  <c r="F259" i="6"/>
  <c r="E259" i="6"/>
  <c r="D259" i="6"/>
  <c r="C259" i="6"/>
  <c r="B259" i="6"/>
  <c r="Q258" i="6"/>
  <c r="O258" i="6"/>
  <c r="K258" i="6"/>
  <c r="J258" i="6"/>
  <c r="I258" i="6"/>
  <c r="H258" i="6"/>
  <c r="G258" i="6"/>
  <c r="F258" i="6"/>
  <c r="E258" i="6"/>
  <c r="D258" i="6"/>
  <c r="C258" i="6"/>
  <c r="B258" i="6"/>
  <c r="Q257" i="6"/>
  <c r="O257" i="6"/>
  <c r="K257" i="6"/>
  <c r="J257" i="6"/>
  <c r="I257" i="6"/>
  <c r="H257" i="6"/>
  <c r="G257" i="6"/>
  <c r="F257" i="6"/>
  <c r="E257" i="6"/>
  <c r="D257" i="6"/>
  <c r="C257" i="6"/>
  <c r="B257" i="6"/>
  <c r="Q256" i="6"/>
  <c r="O256" i="6"/>
  <c r="K256" i="6"/>
  <c r="J256" i="6"/>
  <c r="I256" i="6"/>
  <c r="H256" i="6"/>
  <c r="G256" i="6"/>
  <c r="F256" i="6"/>
  <c r="E256" i="6"/>
  <c r="D256" i="6"/>
  <c r="C256" i="6"/>
  <c r="B256" i="6"/>
  <c r="Q255" i="6"/>
  <c r="O255" i="6"/>
  <c r="K255" i="6"/>
  <c r="J255" i="6"/>
  <c r="I255" i="6"/>
  <c r="H255" i="6"/>
  <c r="G255" i="6"/>
  <c r="F255" i="6"/>
  <c r="E255" i="6"/>
  <c r="D255" i="6"/>
  <c r="C255" i="6"/>
  <c r="B255" i="6"/>
  <c r="Q254" i="6"/>
  <c r="O254" i="6"/>
  <c r="K254" i="6"/>
  <c r="J254" i="6"/>
  <c r="I254" i="6"/>
  <c r="H254" i="6"/>
  <c r="G254" i="6"/>
  <c r="F254" i="6"/>
  <c r="E254" i="6"/>
  <c r="D254" i="6"/>
  <c r="C254" i="6"/>
  <c r="B254" i="6"/>
  <c r="Q253" i="6"/>
  <c r="O253" i="6"/>
  <c r="K253" i="6"/>
  <c r="J253" i="6"/>
  <c r="I253" i="6"/>
  <c r="H253" i="6"/>
  <c r="G253" i="6"/>
  <c r="F253" i="6"/>
  <c r="E253" i="6"/>
  <c r="D253" i="6"/>
  <c r="C253" i="6"/>
  <c r="B253" i="6"/>
  <c r="Q252" i="6"/>
  <c r="O252" i="6"/>
  <c r="K252" i="6"/>
  <c r="J252" i="6"/>
  <c r="I252" i="6"/>
  <c r="H252" i="6"/>
  <c r="G252" i="6"/>
  <c r="F252" i="6"/>
  <c r="E252" i="6"/>
  <c r="D252" i="6"/>
  <c r="C252" i="6"/>
  <c r="B252" i="6"/>
  <c r="Q251" i="6"/>
  <c r="O251" i="6"/>
  <c r="K251" i="6"/>
  <c r="J251" i="6"/>
  <c r="I251" i="6"/>
  <c r="H251" i="6"/>
  <c r="G251" i="6"/>
  <c r="F251" i="6"/>
  <c r="E251" i="6"/>
  <c r="D251" i="6"/>
  <c r="C251" i="6"/>
  <c r="B251" i="6"/>
  <c r="Q250" i="6"/>
  <c r="O250" i="6"/>
  <c r="K250" i="6"/>
  <c r="J250" i="6"/>
  <c r="I250" i="6"/>
  <c r="H250" i="6"/>
  <c r="G250" i="6"/>
  <c r="F250" i="6"/>
  <c r="E250" i="6"/>
  <c r="D250" i="6"/>
  <c r="C250" i="6"/>
  <c r="B250" i="6"/>
  <c r="Q249" i="6"/>
  <c r="O249" i="6"/>
  <c r="K249" i="6"/>
  <c r="J249" i="6"/>
  <c r="I249" i="6"/>
  <c r="H249" i="6"/>
  <c r="G249" i="6"/>
  <c r="F249" i="6"/>
  <c r="E249" i="6"/>
  <c r="D249" i="6"/>
  <c r="C249" i="6"/>
  <c r="B249" i="6"/>
  <c r="Q248" i="6"/>
  <c r="O248" i="6"/>
  <c r="K248" i="6"/>
  <c r="J248" i="6"/>
  <c r="I248" i="6"/>
  <c r="H248" i="6"/>
  <c r="G248" i="6"/>
  <c r="F248" i="6"/>
  <c r="E248" i="6"/>
  <c r="D248" i="6"/>
  <c r="C248" i="6"/>
  <c r="B248" i="6"/>
  <c r="Q247" i="6"/>
  <c r="O247" i="6"/>
  <c r="K247" i="6"/>
  <c r="J247" i="6"/>
  <c r="I247" i="6"/>
  <c r="H247" i="6"/>
  <c r="G247" i="6"/>
  <c r="F247" i="6"/>
  <c r="E247" i="6"/>
  <c r="D247" i="6"/>
  <c r="C247" i="6"/>
  <c r="B247" i="6"/>
  <c r="Q246" i="6"/>
  <c r="O246" i="6"/>
  <c r="K246" i="6"/>
  <c r="J246" i="6"/>
  <c r="I246" i="6"/>
  <c r="H246" i="6"/>
  <c r="G246" i="6"/>
  <c r="F246" i="6"/>
  <c r="E246" i="6"/>
  <c r="D246" i="6"/>
  <c r="C246" i="6"/>
  <c r="B246" i="6"/>
  <c r="Q245" i="6"/>
  <c r="O245" i="6"/>
  <c r="K245" i="6"/>
  <c r="J245" i="6"/>
  <c r="I245" i="6"/>
  <c r="H245" i="6"/>
  <c r="G245" i="6"/>
  <c r="F245" i="6"/>
  <c r="E245" i="6"/>
  <c r="D245" i="6"/>
  <c r="C245" i="6"/>
  <c r="B245" i="6"/>
  <c r="AD284" i="1"/>
  <c r="AB284" i="1"/>
  <c r="AA284" i="1"/>
  <c r="Z284" i="1"/>
  <c r="AD283" i="1"/>
  <c r="AB283" i="1"/>
  <c r="AA283" i="1"/>
  <c r="Z283" i="1"/>
  <c r="AD282" i="1"/>
  <c r="AB282" i="1"/>
  <c r="AA282" i="1"/>
  <c r="Z282" i="1"/>
  <c r="AD281" i="1"/>
  <c r="AB281" i="1"/>
  <c r="AA281" i="1"/>
  <c r="Z281" i="1"/>
  <c r="AD280" i="1"/>
  <c r="AB280" i="1"/>
  <c r="AA280" i="1"/>
  <c r="Z280" i="1"/>
  <c r="AD279" i="1"/>
  <c r="AB279" i="1"/>
  <c r="AA279" i="1"/>
  <c r="Z279" i="1"/>
  <c r="AD278" i="1"/>
  <c r="AB278" i="1"/>
  <c r="AA278" i="1"/>
  <c r="Z278" i="1"/>
  <c r="AD277" i="1"/>
  <c r="AB277" i="1"/>
  <c r="AA277" i="1"/>
  <c r="Z277" i="1"/>
  <c r="AD276" i="1"/>
  <c r="AB276" i="1"/>
  <c r="AA276" i="1"/>
  <c r="Z276" i="1"/>
  <c r="AD275" i="1"/>
  <c r="AB275" i="1"/>
  <c r="AA275" i="1"/>
  <c r="Z275" i="1"/>
  <c r="AD274" i="1"/>
  <c r="AB274" i="1"/>
  <c r="AA274" i="1"/>
  <c r="Z274" i="1"/>
  <c r="AD273" i="1"/>
  <c r="AB273" i="1"/>
  <c r="AA273" i="1"/>
  <c r="Z273" i="1"/>
  <c r="AD272" i="1"/>
  <c r="AB272" i="1"/>
  <c r="AA272" i="1"/>
  <c r="Z272" i="1"/>
  <c r="AD271" i="1"/>
  <c r="AB271" i="1"/>
  <c r="AA271" i="1"/>
  <c r="Z271" i="1"/>
  <c r="AD270" i="1"/>
  <c r="AB270" i="1"/>
  <c r="AA270" i="1"/>
  <c r="Z270" i="1"/>
  <c r="AD269" i="1"/>
  <c r="AB269" i="1"/>
  <c r="AA269" i="1"/>
  <c r="Z269" i="1"/>
  <c r="AD268" i="1"/>
  <c r="AB268" i="1"/>
  <c r="AA268" i="1"/>
  <c r="Z268" i="1"/>
  <c r="AD267" i="1"/>
  <c r="AB267" i="1"/>
  <c r="AA267" i="1"/>
  <c r="Z267" i="1"/>
  <c r="AD266" i="1"/>
  <c r="AB266" i="1"/>
  <c r="AA266" i="1"/>
  <c r="Z266" i="1"/>
  <c r="AD265" i="1"/>
  <c r="AB265" i="1"/>
  <c r="AA265" i="1"/>
  <c r="Z265" i="1"/>
  <c r="AD264" i="1"/>
  <c r="AB264" i="1"/>
  <c r="AA264" i="1"/>
  <c r="Z264" i="1"/>
  <c r="AD263" i="1"/>
  <c r="AC263" i="1"/>
  <c r="AB263" i="1"/>
  <c r="AA263" i="1"/>
  <c r="Z263" i="1"/>
  <c r="AD262" i="1"/>
  <c r="AC262" i="1"/>
  <c r="AB262" i="1"/>
  <c r="AA262" i="1"/>
  <c r="Z262" i="1"/>
  <c r="AD261" i="1"/>
  <c r="AC261" i="1"/>
  <c r="AB261" i="1"/>
  <c r="AA261" i="1"/>
  <c r="Z261" i="1"/>
  <c r="AD260" i="1"/>
  <c r="AB260" i="1"/>
  <c r="AA260" i="1"/>
  <c r="Z260" i="1"/>
  <c r="Z663" i="7" l="1"/>
  <c r="R663" i="7"/>
  <c r="A663" i="7"/>
  <c r="W663" i="7" s="1"/>
  <c r="R662" i="7"/>
  <c r="R661" i="7"/>
  <c r="R660" i="7"/>
  <c r="R659" i="7"/>
  <c r="R658" i="7"/>
  <c r="R657" i="7"/>
  <c r="R656" i="7"/>
  <c r="R655" i="7"/>
  <c r="R654" i="7"/>
  <c r="R653" i="7"/>
  <c r="R652" i="7"/>
  <c r="R651" i="7"/>
  <c r="R650" i="7"/>
  <c r="R649" i="7"/>
  <c r="C663" i="7" l="1"/>
  <c r="K663" i="7"/>
  <c r="D663" i="7"/>
  <c r="L663" i="7"/>
  <c r="E663" i="7"/>
  <c r="M663" i="7"/>
  <c r="F663" i="7"/>
  <c r="N663" i="7"/>
  <c r="G663" i="7"/>
  <c r="H663" i="7"/>
  <c r="S663" i="7"/>
  <c r="I663" i="7"/>
  <c r="Q663" i="7" s="1"/>
  <c r="T663" i="7"/>
  <c r="B663" i="7"/>
  <c r="J663" i="7"/>
  <c r="R644" i="7"/>
  <c r="R643" i="7"/>
  <c r="R642" i="7"/>
  <c r="R641" i="7"/>
  <c r="R640" i="7"/>
  <c r="R639" i="7" l="1"/>
  <c r="R638" i="7"/>
  <c r="R637" i="7"/>
  <c r="R636" i="7"/>
  <c r="R635" i="7"/>
  <c r="R634" i="7"/>
  <c r="R633" i="7"/>
  <c r="R632" i="7"/>
  <c r="R631" i="7"/>
  <c r="R630" i="7"/>
  <c r="R629" i="7"/>
  <c r="R628" i="7"/>
  <c r="R627" i="7"/>
  <c r="R626" i="7"/>
  <c r="R625" i="7"/>
  <c r="R624" i="7"/>
  <c r="R623" i="7"/>
  <c r="R622" i="7"/>
  <c r="R621" i="7"/>
  <c r="R620" i="7"/>
  <c r="R619" i="7"/>
  <c r="R618" i="7"/>
  <c r="R617" i="7"/>
  <c r="R616" i="7"/>
  <c r="R615" i="7"/>
  <c r="R614" i="7"/>
  <c r="R613" i="7"/>
  <c r="R612" i="7"/>
  <c r="R611" i="7"/>
  <c r="R610" i="7"/>
  <c r="R608" i="7"/>
  <c r="R607" i="7"/>
  <c r="R606" i="7"/>
  <c r="R605" i="7"/>
  <c r="R604" i="7"/>
  <c r="R603" i="7"/>
  <c r="R602" i="7"/>
  <c r="Z624" i="7"/>
  <c r="A624" i="7"/>
  <c r="T624" i="7" s="1"/>
  <c r="Z609" i="7"/>
  <c r="R609" i="7"/>
  <c r="A609" i="7"/>
  <c r="S609" i="7" s="1"/>
  <c r="Z602" i="7"/>
  <c r="A602" i="7"/>
  <c r="L602" i="7" s="1"/>
  <c r="R1134" i="7"/>
  <c r="A1134" i="7"/>
  <c r="T1134" i="7" s="1"/>
  <c r="R1133" i="7"/>
  <c r="A1133" i="7"/>
  <c r="T1133" i="7" s="1"/>
  <c r="R1132" i="7"/>
  <c r="A1132" i="7"/>
  <c r="L1132" i="7" s="1"/>
  <c r="R1017" i="7"/>
  <c r="A1017" i="7"/>
  <c r="L1017" i="7" s="1"/>
  <c r="R1016" i="7"/>
  <c r="A1016" i="7"/>
  <c r="Z1015" i="7"/>
  <c r="R1015" i="7"/>
  <c r="A1015" i="7"/>
  <c r="T1015" i="7" s="1"/>
  <c r="R1013" i="7"/>
  <c r="A1013" i="7"/>
  <c r="T1013" i="7" s="1"/>
  <c r="Z1012" i="7"/>
  <c r="R1012" i="7"/>
  <c r="A1012" i="7"/>
  <c r="L1012" i="7" s="1"/>
  <c r="Z1011" i="7"/>
  <c r="R1011" i="7"/>
  <c r="A1011" i="7"/>
  <c r="N1011" i="7" s="1"/>
  <c r="Z1010" i="7"/>
  <c r="R1010" i="7"/>
  <c r="A1010" i="7"/>
  <c r="T1010" i="7" s="1"/>
  <c r="Z1009" i="7"/>
  <c r="R1009" i="7"/>
  <c r="A1009" i="7"/>
  <c r="L1009" i="7" s="1"/>
  <c r="Z1008" i="7"/>
  <c r="R1008" i="7"/>
  <c r="A1008" i="7"/>
  <c r="L1008" i="7" s="1"/>
  <c r="Z1007" i="7"/>
  <c r="R1007" i="7"/>
  <c r="A1007" i="7"/>
  <c r="W1007" i="7" s="1"/>
  <c r="Z1006" i="7"/>
  <c r="R1006" i="7"/>
  <c r="A1006" i="7"/>
  <c r="T1006" i="7" s="1"/>
  <c r="Z1005" i="7"/>
  <c r="R1005" i="7"/>
  <c r="A1005" i="7"/>
  <c r="T1005" i="7" s="1"/>
  <c r="Z1004" i="7"/>
  <c r="R1004" i="7"/>
  <c r="A1004" i="7"/>
  <c r="L1004" i="7" s="1"/>
  <c r="R1003" i="7"/>
  <c r="A1003" i="7"/>
  <c r="T1003" i="7" s="1"/>
  <c r="Z1002" i="7"/>
  <c r="R1002" i="7"/>
  <c r="A1002" i="7"/>
  <c r="T1002" i="7" s="1"/>
  <c r="R1001" i="7"/>
  <c r="A1001" i="7"/>
  <c r="L1001" i="7" s="1"/>
  <c r="Z1000" i="7"/>
  <c r="R1000" i="7"/>
  <c r="A1000" i="7"/>
  <c r="L1000" i="7" s="1"/>
  <c r="Z999" i="7"/>
  <c r="R999" i="7"/>
  <c r="A999" i="7"/>
  <c r="W999" i="7" s="1"/>
  <c r="R996" i="7"/>
  <c r="A996" i="7"/>
  <c r="T996" i="7" s="1"/>
  <c r="R994" i="7"/>
  <c r="A994" i="7"/>
  <c r="T994" i="7" s="1"/>
  <c r="R993" i="7"/>
  <c r="A993" i="7"/>
  <c r="L993" i="7" s="1"/>
  <c r="R988" i="7"/>
  <c r="A988" i="7"/>
  <c r="T988" i="7" s="1"/>
  <c r="Z987" i="7"/>
  <c r="R987" i="7"/>
  <c r="A987" i="7"/>
  <c r="T987" i="7" s="1"/>
  <c r="Z986" i="7"/>
  <c r="R986" i="7"/>
  <c r="A986" i="7"/>
  <c r="L986" i="7" s="1"/>
  <c r="Z985" i="7"/>
  <c r="R985" i="7"/>
  <c r="A985" i="7"/>
  <c r="L985" i="7" s="1"/>
  <c r="R839" i="7"/>
  <c r="A839" i="7"/>
  <c r="T839" i="7" s="1"/>
  <c r="R838" i="7"/>
  <c r="A838" i="7"/>
  <c r="F838" i="7" s="1"/>
  <c r="R837" i="7"/>
  <c r="A837" i="7"/>
  <c r="L837" i="7" s="1"/>
  <c r="R836" i="7"/>
  <c r="A836" i="7"/>
  <c r="K836" i="7" s="1"/>
  <c r="Z835" i="7"/>
  <c r="R835" i="7"/>
  <c r="A835" i="7"/>
  <c r="W835" i="7" s="1"/>
  <c r="R834" i="7"/>
  <c r="A834" i="7"/>
  <c r="Z833" i="7"/>
  <c r="R833" i="7"/>
  <c r="A833" i="7"/>
  <c r="S833" i="7" s="1"/>
  <c r="R832" i="7"/>
  <c r="A832" i="7"/>
  <c r="T832" i="7" s="1"/>
  <c r="Z831" i="7"/>
  <c r="R831" i="7"/>
  <c r="A831" i="7"/>
  <c r="L831" i="7" s="1"/>
  <c r="R830" i="7"/>
  <c r="A830" i="7"/>
  <c r="T830" i="7" s="1"/>
  <c r="Z829" i="7"/>
  <c r="R829" i="7"/>
  <c r="A829" i="7"/>
  <c r="L829" i="7" s="1"/>
  <c r="R828" i="7"/>
  <c r="A828" i="7"/>
  <c r="G828" i="7" s="1"/>
  <c r="R827" i="7"/>
  <c r="A827" i="7"/>
  <c r="R826" i="7"/>
  <c r="A826" i="7"/>
  <c r="M826" i="7" s="1"/>
  <c r="Z825" i="7"/>
  <c r="R825" i="7"/>
  <c r="A825" i="7"/>
  <c r="W825" i="7" s="1"/>
  <c r="R824" i="7"/>
  <c r="A824" i="7"/>
  <c r="K824" i="7" s="1"/>
  <c r="Z823" i="7"/>
  <c r="A823" i="7"/>
  <c r="N823" i="7" s="1"/>
  <c r="Z822" i="7"/>
  <c r="A822" i="7"/>
  <c r="K822" i="7" s="1"/>
  <c r="A821" i="7"/>
  <c r="T821" i="7" s="1"/>
  <c r="Z820" i="7"/>
  <c r="A820" i="7"/>
  <c r="S820" i="7" s="1"/>
  <c r="Z819" i="7"/>
  <c r="R819" i="7"/>
  <c r="A819" i="7"/>
  <c r="L819" i="7" s="1"/>
  <c r="Z818" i="7"/>
  <c r="A818" i="7"/>
  <c r="N818" i="7" s="1"/>
  <c r="Z817" i="7"/>
  <c r="A817" i="7"/>
  <c r="J817" i="7" s="1"/>
  <c r="Z816" i="7"/>
  <c r="A816" i="7"/>
  <c r="Z814" i="7"/>
  <c r="R814" i="7"/>
  <c r="A814" i="7"/>
  <c r="L814" i="7" s="1"/>
  <c r="Z813" i="7"/>
  <c r="A813" i="7"/>
  <c r="J813" i="7" s="1"/>
  <c r="Z812" i="7"/>
  <c r="A812" i="7"/>
  <c r="M812" i="7" s="1"/>
  <c r="Z811" i="7"/>
  <c r="A811" i="7"/>
  <c r="T811" i="7" s="1"/>
  <c r="Z810" i="7"/>
  <c r="A810" i="7"/>
  <c r="W810" i="7" s="1"/>
  <c r="Z809" i="7"/>
  <c r="A809" i="7"/>
  <c r="H809" i="7" s="1"/>
  <c r="Z808" i="7"/>
  <c r="A808" i="7"/>
  <c r="J808" i="7" s="1"/>
  <c r="Z807" i="7"/>
  <c r="A807" i="7"/>
  <c r="W807" i="7" s="1"/>
  <c r="Z806" i="7"/>
  <c r="A806" i="7"/>
  <c r="S806" i="7" s="1"/>
  <c r="Z805" i="7"/>
  <c r="R805" i="7"/>
  <c r="A805" i="7"/>
  <c r="L805" i="7" s="1"/>
  <c r="Z804" i="7"/>
  <c r="R804" i="7"/>
  <c r="A804" i="7"/>
  <c r="L804" i="7" s="1"/>
  <c r="Z803" i="7"/>
  <c r="R803" i="7"/>
  <c r="A803" i="7"/>
  <c r="S803" i="7" s="1"/>
  <c r="Z802" i="7"/>
  <c r="R802" i="7"/>
  <c r="A802" i="7"/>
  <c r="M802" i="7" s="1"/>
  <c r="Z801" i="7"/>
  <c r="R801" i="7"/>
  <c r="A801" i="7"/>
  <c r="M801" i="7" s="1"/>
  <c r="Z800" i="7"/>
  <c r="R800" i="7"/>
  <c r="A800" i="7"/>
  <c r="T800" i="7" s="1"/>
  <c r="Z798" i="7"/>
  <c r="R798" i="7"/>
  <c r="A798" i="7"/>
  <c r="L798" i="7" s="1"/>
  <c r="Z794" i="7"/>
  <c r="R794" i="7"/>
  <c r="A794" i="7"/>
  <c r="S794" i="7" s="1"/>
  <c r="Z793" i="7"/>
  <c r="R793" i="7"/>
  <c r="A793" i="7"/>
  <c r="H793" i="7" s="1"/>
  <c r="Z792" i="7"/>
  <c r="R792" i="7"/>
  <c r="A792" i="7"/>
  <c r="L792" i="7" s="1"/>
  <c r="Z791" i="7"/>
  <c r="R791" i="7"/>
  <c r="A791" i="7"/>
  <c r="S791" i="7" s="1"/>
  <c r="Z790" i="7"/>
  <c r="R790" i="7"/>
  <c r="A790" i="7"/>
  <c r="H790" i="7" s="1"/>
  <c r="Z789" i="7"/>
  <c r="R789" i="7"/>
  <c r="A789" i="7"/>
  <c r="M789" i="7" s="1"/>
  <c r="Z788" i="7"/>
  <c r="R788" i="7"/>
  <c r="A788" i="7"/>
  <c r="N788" i="7" s="1"/>
  <c r="Z787" i="7"/>
  <c r="R787" i="7"/>
  <c r="A787" i="7"/>
  <c r="W787" i="7" s="1"/>
  <c r="Z785" i="7"/>
  <c r="R785" i="7"/>
  <c r="A785" i="7"/>
  <c r="T785" i="7" s="1"/>
  <c r="R784" i="7"/>
  <c r="A784" i="7"/>
  <c r="R783" i="7"/>
  <c r="A783" i="7"/>
  <c r="K783" i="7" s="1"/>
  <c r="Z782" i="7"/>
  <c r="R782" i="7"/>
  <c r="A782" i="7"/>
  <c r="N782" i="7" s="1"/>
  <c r="R781" i="7"/>
  <c r="A781" i="7"/>
  <c r="Z780" i="7"/>
  <c r="R780" i="7"/>
  <c r="A780" i="7"/>
  <c r="S780" i="7" s="1"/>
  <c r="R779" i="7"/>
  <c r="A779" i="7"/>
  <c r="S779" i="7" s="1"/>
  <c r="Z778" i="7"/>
  <c r="R778" i="7"/>
  <c r="A778" i="7"/>
  <c r="K778" i="7" s="1"/>
  <c r="Z777" i="7"/>
  <c r="R777" i="7"/>
  <c r="A777" i="7"/>
  <c r="L777" i="7" s="1"/>
  <c r="R776" i="7"/>
  <c r="A776" i="7"/>
  <c r="T776" i="7" s="1"/>
  <c r="R775" i="7"/>
  <c r="A775" i="7"/>
  <c r="K775" i="7" s="1"/>
  <c r="R774" i="7"/>
  <c r="A774" i="7"/>
  <c r="G774" i="7" s="1"/>
  <c r="Z773" i="7"/>
  <c r="R773" i="7"/>
  <c r="A773" i="7"/>
  <c r="T773" i="7" s="1"/>
  <c r="A772" i="7"/>
  <c r="T772" i="7" s="1"/>
  <c r="A771" i="7"/>
  <c r="A770" i="7"/>
  <c r="T770" i="7" s="1"/>
  <c r="Z769" i="7"/>
  <c r="A769" i="7"/>
  <c r="N769" i="7" s="1"/>
  <c r="A768" i="7"/>
  <c r="T768" i="7" s="1"/>
  <c r="A767" i="7"/>
  <c r="L767" i="7" s="1"/>
  <c r="Z766" i="7"/>
  <c r="A766" i="7"/>
  <c r="G766" i="7" s="1"/>
  <c r="Z765" i="7"/>
  <c r="R765" i="7"/>
  <c r="A765" i="7"/>
  <c r="W765" i="7" s="1"/>
  <c r="Z764" i="7"/>
  <c r="R764" i="7"/>
  <c r="A764" i="7"/>
  <c r="A763" i="7"/>
  <c r="S763" i="7" s="1"/>
  <c r="A762" i="7"/>
  <c r="K762" i="7" s="1"/>
  <c r="A761" i="7"/>
  <c r="N761" i="7" s="1"/>
  <c r="A760" i="7"/>
  <c r="Z759" i="7"/>
  <c r="A759" i="7"/>
  <c r="T759" i="7" s="1"/>
  <c r="R758" i="7"/>
  <c r="A758" i="7"/>
  <c r="G758" i="7" s="1"/>
  <c r="Z757" i="7"/>
  <c r="A757" i="7"/>
  <c r="K757" i="7" s="1"/>
  <c r="Z750" i="7"/>
  <c r="A750" i="7"/>
  <c r="L750" i="7" s="1"/>
  <c r="Z748" i="7"/>
  <c r="A748" i="7"/>
  <c r="S748" i="7" s="1"/>
  <c r="Z747" i="7"/>
  <c r="A747" i="7"/>
  <c r="W747" i="7" s="1"/>
  <c r="Z745" i="7"/>
  <c r="A745" i="7"/>
  <c r="N745" i="7" s="1"/>
  <c r="Z743" i="7"/>
  <c r="A743" i="7"/>
  <c r="W743" i="7" s="1"/>
  <c r="Z741" i="7"/>
  <c r="A741" i="7"/>
  <c r="S741" i="7" s="1"/>
  <c r="Z737" i="7"/>
  <c r="A737" i="7"/>
  <c r="H737" i="7" s="1"/>
  <c r="Z735" i="7"/>
  <c r="A735" i="7"/>
  <c r="Z733" i="7"/>
  <c r="A733" i="7"/>
  <c r="Z731" i="7"/>
  <c r="R731" i="7"/>
  <c r="A731" i="7"/>
  <c r="S731" i="7" s="1"/>
  <c r="Z723" i="7"/>
  <c r="R723" i="7"/>
  <c r="A723" i="7"/>
  <c r="F723" i="7" s="1"/>
  <c r="Z719" i="7"/>
  <c r="R719" i="7"/>
  <c r="A719" i="7"/>
  <c r="R715" i="7"/>
  <c r="A715" i="7"/>
  <c r="T715" i="7" s="1"/>
  <c r="Z711" i="7"/>
  <c r="R711" i="7"/>
  <c r="A711" i="7"/>
  <c r="S711" i="7" s="1"/>
  <c r="R710" i="7"/>
  <c r="A710" i="7"/>
  <c r="H710" i="7" s="1"/>
  <c r="Z709" i="7"/>
  <c r="R709" i="7"/>
  <c r="A709" i="7"/>
  <c r="F709" i="7" s="1"/>
  <c r="Z708" i="7"/>
  <c r="R708" i="7"/>
  <c r="A708" i="7"/>
  <c r="N708" i="7" s="1"/>
  <c r="Z707" i="7"/>
  <c r="R707" i="7"/>
  <c r="A707" i="7"/>
  <c r="T707" i="7" s="1"/>
  <c r="Z706" i="7"/>
  <c r="R706" i="7"/>
  <c r="A706" i="7"/>
  <c r="L706" i="7" s="1"/>
  <c r="Z705" i="7"/>
  <c r="R705" i="7"/>
  <c r="A705" i="7"/>
  <c r="W705" i="7" s="1"/>
  <c r="R704" i="7"/>
  <c r="A704" i="7"/>
  <c r="M704" i="7" s="1"/>
  <c r="Z703" i="7"/>
  <c r="R703" i="7"/>
  <c r="A703" i="7"/>
  <c r="S703" i="7" s="1"/>
  <c r="Z702" i="7"/>
  <c r="R702" i="7"/>
  <c r="A702" i="7"/>
  <c r="K702" i="7" s="1"/>
  <c r="Z701" i="7"/>
  <c r="R701" i="7"/>
  <c r="A701" i="7"/>
  <c r="N701" i="7" s="1"/>
  <c r="Z700" i="7"/>
  <c r="R700" i="7"/>
  <c r="A700" i="7"/>
  <c r="T700" i="7" s="1"/>
  <c r="Z699" i="7"/>
  <c r="R699" i="7"/>
  <c r="A699" i="7"/>
  <c r="L699" i="7" s="1"/>
  <c r="Z698" i="7"/>
  <c r="R698" i="7"/>
  <c r="A698" i="7"/>
  <c r="G698" i="7" s="1"/>
  <c r="R697" i="7"/>
  <c r="A697" i="7"/>
  <c r="Z696" i="7"/>
  <c r="R696" i="7"/>
  <c r="A696" i="7"/>
  <c r="T696" i="7" s="1"/>
  <c r="Z695" i="7"/>
  <c r="R695" i="7"/>
  <c r="A695" i="7"/>
  <c r="S695" i="7" s="1"/>
  <c r="R694" i="7"/>
  <c r="A694" i="7"/>
  <c r="T694" i="7" s="1"/>
  <c r="Z693" i="7"/>
  <c r="R693" i="7"/>
  <c r="A693" i="7"/>
  <c r="T693" i="7" s="1"/>
  <c r="Z692" i="7"/>
  <c r="R692" i="7"/>
  <c r="A692" i="7"/>
  <c r="L692" i="7" s="1"/>
  <c r="Z691" i="7"/>
  <c r="R691" i="7"/>
  <c r="A691" i="7"/>
  <c r="G691" i="7" s="1"/>
  <c r="Z690" i="7"/>
  <c r="R690" i="7"/>
  <c r="A690" i="7"/>
  <c r="T690" i="7" s="1"/>
  <c r="Z689" i="7"/>
  <c r="R689" i="7"/>
  <c r="A689" i="7"/>
  <c r="K689" i="7" s="1"/>
  <c r="Z688" i="7"/>
  <c r="R688" i="7"/>
  <c r="A688" i="7"/>
  <c r="T688" i="7" s="1"/>
  <c r="Z687" i="7"/>
  <c r="R687" i="7"/>
  <c r="A687" i="7"/>
  <c r="S687" i="7" s="1"/>
  <c r="Z686" i="7"/>
  <c r="R686" i="7"/>
  <c r="A686" i="7"/>
  <c r="K686" i="7" s="1"/>
  <c r="Z685" i="7"/>
  <c r="R685" i="7"/>
  <c r="A685" i="7"/>
  <c r="N685" i="7" s="1"/>
  <c r="Z684" i="7"/>
  <c r="R684" i="7"/>
  <c r="A684" i="7"/>
  <c r="T684" i="7" s="1"/>
  <c r="R683" i="7"/>
  <c r="A683" i="7"/>
  <c r="T683" i="7" s="1"/>
  <c r="Z682" i="7"/>
  <c r="R682" i="7"/>
  <c r="A682" i="7"/>
  <c r="G682" i="7" s="1"/>
  <c r="Z681" i="7"/>
  <c r="R681" i="7"/>
  <c r="A681" i="7"/>
  <c r="M681" i="7" s="1"/>
  <c r="Z680" i="7"/>
  <c r="R680" i="7"/>
  <c r="A680" i="7"/>
  <c r="C680" i="7" s="1"/>
  <c r="Z679" i="7"/>
  <c r="R679" i="7"/>
  <c r="A679" i="7"/>
  <c r="S679" i="7" s="1"/>
  <c r="Z678" i="7"/>
  <c r="R678" i="7"/>
  <c r="A678" i="7"/>
  <c r="K678" i="7" s="1"/>
  <c r="Z677" i="7"/>
  <c r="R677" i="7"/>
  <c r="A677" i="7"/>
  <c r="L677" i="7" s="1"/>
  <c r="Z676" i="7"/>
  <c r="R676" i="7"/>
  <c r="A676" i="7"/>
  <c r="L676" i="7" s="1"/>
  <c r="Z675" i="7"/>
  <c r="R675" i="7"/>
  <c r="A675" i="7"/>
  <c r="N675" i="7" s="1"/>
  <c r="Z674" i="7"/>
  <c r="R674" i="7"/>
  <c r="A674" i="7"/>
  <c r="W674" i="7" s="1"/>
  <c r="Z673" i="7"/>
  <c r="R673" i="7"/>
  <c r="A673" i="7"/>
  <c r="L673" i="7" s="1"/>
  <c r="Z671" i="7"/>
  <c r="R671" i="7"/>
  <c r="A671" i="7"/>
  <c r="L671" i="7" s="1"/>
  <c r="Z670" i="7"/>
  <c r="R670" i="7"/>
  <c r="A670" i="7"/>
  <c r="S670" i="7" s="1"/>
  <c r="Z669" i="7"/>
  <c r="R669" i="7"/>
  <c r="A669" i="7"/>
  <c r="K669" i="7" s="1"/>
  <c r="Z668" i="7"/>
  <c r="R668" i="7"/>
  <c r="A668" i="7"/>
  <c r="L668" i="7" s="1"/>
  <c r="Z667" i="7"/>
  <c r="R667" i="7"/>
  <c r="A667" i="7"/>
  <c r="J667" i="7" s="1"/>
  <c r="Z666" i="7"/>
  <c r="R666" i="7"/>
  <c r="A666" i="7"/>
  <c r="H666" i="7" s="1"/>
  <c r="R665" i="7"/>
  <c r="A665" i="7"/>
  <c r="N665" i="7" s="1"/>
  <c r="Z664" i="7"/>
  <c r="R664" i="7"/>
  <c r="A664" i="7"/>
  <c r="T664" i="7" s="1"/>
  <c r="Z656" i="7"/>
  <c r="A656" i="7"/>
  <c r="L656" i="7" s="1"/>
  <c r="Z648" i="7"/>
  <c r="R648" i="7"/>
  <c r="A648" i="7"/>
  <c r="S648" i="7" s="1"/>
  <c r="Z645" i="7"/>
  <c r="R645" i="7"/>
  <c r="A645" i="7"/>
  <c r="K645" i="7" s="1"/>
  <c r="Z640" i="7"/>
  <c r="A640" i="7"/>
  <c r="M640" i="7" s="1"/>
  <c r="Z635" i="7"/>
  <c r="A635" i="7"/>
  <c r="T635" i="7" s="1"/>
  <c r="Z631" i="7"/>
  <c r="A631" i="7"/>
  <c r="D631" i="7" s="1"/>
  <c r="Z629" i="7"/>
  <c r="A629" i="7"/>
  <c r="H629" i="7" s="1"/>
  <c r="A628" i="7"/>
  <c r="T628" i="7" s="1"/>
  <c r="Z617" i="7"/>
  <c r="A617" i="7"/>
  <c r="M617" i="7" s="1"/>
  <c r="A616" i="7"/>
  <c r="S616" i="7" s="1"/>
  <c r="A615" i="7"/>
  <c r="Z596" i="7"/>
  <c r="R596" i="7"/>
  <c r="A596" i="7"/>
  <c r="L596" i="7" s="1"/>
  <c r="Q221" i="6"/>
  <c r="O221" i="6"/>
  <c r="K221" i="6"/>
  <c r="J221" i="6"/>
  <c r="I221" i="6"/>
  <c r="H221" i="6"/>
  <c r="G221" i="6"/>
  <c r="F221" i="6"/>
  <c r="E221" i="6"/>
  <c r="D221" i="6"/>
  <c r="C221" i="6"/>
  <c r="B221" i="6"/>
  <c r="Q220" i="6"/>
  <c r="O220" i="6"/>
  <c r="K220" i="6"/>
  <c r="J220" i="6"/>
  <c r="I220" i="6"/>
  <c r="H220" i="6"/>
  <c r="G220" i="6"/>
  <c r="F220" i="6"/>
  <c r="E220" i="6"/>
  <c r="D220" i="6"/>
  <c r="C220" i="6"/>
  <c r="B220" i="6"/>
  <c r="Q219" i="6"/>
  <c r="O219" i="6"/>
  <c r="K219" i="6"/>
  <c r="J219" i="6"/>
  <c r="I219" i="6"/>
  <c r="H219" i="6"/>
  <c r="G219" i="6"/>
  <c r="F219" i="6"/>
  <c r="E219" i="6"/>
  <c r="D219" i="6"/>
  <c r="C219" i="6"/>
  <c r="B219" i="6"/>
  <c r="Q218" i="6"/>
  <c r="O218" i="6"/>
  <c r="K218" i="6"/>
  <c r="J218" i="6"/>
  <c r="I218" i="6"/>
  <c r="H218" i="6"/>
  <c r="G218" i="6"/>
  <c r="F218" i="6"/>
  <c r="E218" i="6"/>
  <c r="D218" i="6"/>
  <c r="C218" i="6"/>
  <c r="B218" i="6"/>
  <c r="Q217" i="6"/>
  <c r="O217" i="6"/>
  <c r="K217" i="6"/>
  <c r="J217" i="6"/>
  <c r="I217" i="6"/>
  <c r="H217" i="6"/>
  <c r="G217" i="6"/>
  <c r="F217" i="6"/>
  <c r="E217" i="6"/>
  <c r="D217" i="6"/>
  <c r="C217" i="6"/>
  <c r="B217" i="6"/>
  <c r="Q216" i="6"/>
  <c r="O216" i="6"/>
  <c r="K216" i="6"/>
  <c r="J216" i="6"/>
  <c r="I216" i="6"/>
  <c r="H216" i="6"/>
  <c r="G216" i="6"/>
  <c r="F216" i="6"/>
  <c r="E216" i="6"/>
  <c r="D216" i="6"/>
  <c r="C216" i="6"/>
  <c r="B216" i="6"/>
  <c r="Q215" i="6"/>
  <c r="O215" i="6"/>
  <c r="K215" i="6"/>
  <c r="J215" i="6"/>
  <c r="I215" i="6"/>
  <c r="H215" i="6"/>
  <c r="G215" i="6"/>
  <c r="F215" i="6"/>
  <c r="E215" i="6"/>
  <c r="D215" i="6"/>
  <c r="C215" i="6"/>
  <c r="B215" i="6"/>
  <c r="Q214" i="6"/>
  <c r="O214" i="6"/>
  <c r="K214" i="6"/>
  <c r="J214" i="6"/>
  <c r="I214" i="6"/>
  <c r="H214" i="6"/>
  <c r="G214" i="6"/>
  <c r="F214" i="6"/>
  <c r="E214" i="6"/>
  <c r="D214" i="6"/>
  <c r="C214" i="6"/>
  <c r="B214" i="6"/>
  <c r="Q213" i="6"/>
  <c r="O213" i="6"/>
  <c r="K213" i="6"/>
  <c r="J213" i="6"/>
  <c r="I213" i="6"/>
  <c r="H213" i="6"/>
  <c r="G213" i="6"/>
  <c r="F213" i="6"/>
  <c r="E213" i="6"/>
  <c r="D213" i="6"/>
  <c r="C213" i="6"/>
  <c r="B213" i="6"/>
  <c r="Q212" i="6"/>
  <c r="O212" i="6"/>
  <c r="K212" i="6"/>
  <c r="J212" i="6"/>
  <c r="I212" i="6"/>
  <c r="H212" i="6"/>
  <c r="G212" i="6"/>
  <c r="F212" i="6"/>
  <c r="E212" i="6"/>
  <c r="D212" i="6"/>
  <c r="C212" i="6"/>
  <c r="B212" i="6"/>
  <c r="Q211" i="6"/>
  <c r="O211" i="6"/>
  <c r="K211" i="6"/>
  <c r="J211" i="6"/>
  <c r="I211" i="6"/>
  <c r="H211" i="6"/>
  <c r="G211" i="6"/>
  <c r="F211" i="6"/>
  <c r="E211" i="6"/>
  <c r="D211" i="6"/>
  <c r="C211" i="6"/>
  <c r="B211" i="6"/>
  <c r="Q210" i="6"/>
  <c r="O210" i="6"/>
  <c r="K210" i="6"/>
  <c r="J210" i="6"/>
  <c r="I210" i="6"/>
  <c r="H210" i="6"/>
  <c r="G210" i="6"/>
  <c r="F210" i="6"/>
  <c r="E210" i="6"/>
  <c r="D210" i="6"/>
  <c r="C210" i="6"/>
  <c r="B210" i="6"/>
  <c r="Q209" i="6"/>
  <c r="O209" i="6"/>
  <c r="K209" i="6"/>
  <c r="J209" i="6"/>
  <c r="I209" i="6"/>
  <c r="H209" i="6"/>
  <c r="G209" i="6"/>
  <c r="F209" i="6"/>
  <c r="E209" i="6"/>
  <c r="D209" i="6"/>
  <c r="C209" i="6"/>
  <c r="B209" i="6"/>
  <c r="Q208" i="6"/>
  <c r="O208" i="6"/>
  <c r="K208" i="6"/>
  <c r="J208" i="6"/>
  <c r="I208" i="6"/>
  <c r="H208" i="6"/>
  <c r="G208" i="6"/>
  <c r="F208" i="6"/>
  <c r="E208" i="6"/>
  <c r="D208" i="6"/>
  <c r="C208" i="6"/>
  <c r="B208" i="6"/>
  <c r="Q207" i="6"/>
  <c r="O207" i="6"/>
  <c r="K207" i="6"/>
  <c r="J207" i="6"/>
  <c r="I207" i="6"/>
  <c r="H207" i="6"/>
  <c r="G207" i="6"/>
  <c r="F207" i="6"/>
  <c r="E207" i="6"/>
  <c r="D207" i="6"/>
  <c r="C207" i="6"/>
  <c r="B207" i="6"/>
  <c r="Q206" i="6"/>
  <c r="O206" i="6"/>
  <c r="K206" i="6"/>
  <c r="J206" i="6"/>
  <c r="I206" i="6"/>
  <c r="H206" i="6"/>
  <c r="G206" i="6"/>
  <c r="F206" i="6"/>
  <c r="E206" i="6"/>
  <c r="D206" i="6"/>
  <c r="C206" i="6"/>
  <c r="B206" i="6"/>
  <c r="Q205" i="6"/>
  <c r="O205" i="6"/>
  <c r="K205" i="6"/>
  <c r="J205" i="6"/>
  <c r="I205" i="6"/>
  <c r="H205" i="6"/>
  <c r="G205" i="6"/>
  <c r="F205" i="6"/>
  <c r="E205" i="6"/>
  <c r="D205" i="6"/>
  <c r="C205" i="6"/>
  <c r="B205" i="6"/>
  <c r="Q204" i="6"/>
  <c r="O204" i="6"/>
  <c r="K204" i="6"/>
  <c r="J204" i="6"/>
  <c r="I204" i="6"/>
  <c r="H204" i="6"/>
  <c r="G204" i="6"/>
  <c r="F204" i="6"/>
  <c r="E204" i="6"/>
  <c r="D204" i="6"/>
  <c r="C204" i="6"/>
  <c r="B204" i="6"/>
  <c r="Q203" i="6"/>
  <c r="O203" i="6"/>
  <c r="K203" i="6"/>
  <c r="J203" i="6"/>
  <c r="I203" i="6"/>
  <c r="H203" i="6"/>
  <c r="G203" i="6"/>
  <c r="F203" i="6"/>
  <c r="E203" i="6"/>
  <c r="D203" i="6"/>
  <c r="C203" i="6"/>
  <c r="B203" i="6"/>
  <c r="Q202" i="6"/>
  <c r="O202" i="6"/>
  <c r="K202" i="6"/>
  <c r="J202" i="6"/>
  <c r="I202" i="6"/>
  <c r="H202" i="6"/>
  <c r="G202" i="6"/>
  <c r="F202" i="6"/>
  <c r="E202" i="6"/>
  <c r="D202" i="6"/>
  <c r="C202" i="6"/>
  <c r="B202" i="6"/>
  <c r="Q201" i="6"/>
  <c r="O201" i="6"/>
  <c r="K201" i="6"/>
  <c r="J201" i="6"/>
  <c r="I201" i="6"/>
  <c r="H201" i="6"/>
  <c r="G201" i="6"/>
  <c r="F201" i="6"/>
  <c r="E201" i="6"/>
  <c r="D201" i="6"/>
  <c r="C201" i="6"/>
  <c r="B201" i="6"/>
  <c r="Q200" i="6"/>
  <c r="O200" i="6"/>
  <c r="K200" i="6"/>
  <c r="J200" i="6"/>
  <c r="I200" i="6"/>
  <c r="H200" i="6"/>
  <c r="G200" i="6"/>
  <c r="F200" i="6"/>
  <c r="E200" i="6"/>
  <c r="D200" i="6"/>
  <c r="C200" i="6"/>
  <c r="B200" i="6"/>
  <c r="Q199" i="6"/>
  <c r="O199" i="6"/>
  <c r="K199" i="6"/>
  <c r="J199" i="6"/>
  <c r="I199" i="6"/>
  <c r="H199" i="6"/>
  <c r="G199" i="6"/>
  <c r="F199" i="6"/>
  <c r="E199" i="6"/>
  <c r="D199" i="6"/>
  <c r="C199" i="6"/>
  <c r="B199" i="6"/>
  <c r="Q198" i="6"/>
  <c r="O198" i="6"/>
  <c r="K198" i="6"/>
  <c r="J198" i="6"/>
  <c r="I198" i="6"/>
  <c r="H198" i="6"/>
  <c r="G198" i="6"/>
  <c r="F198" i="6"/>
  <c r="E198" i="6"/>
  <c r="D198" i="6"/>
  <c r="C198" i="6"/>
  <c r="B198" i="6"/>
  <c r="Q197" i="6"/>
  <c r="O197" i="6"/>
  <c r="K197" i="6"/>
  <c r="J197" i="6"/>
  <c r="I197" i="6"/>
  <c r="H197" i="6"/>
  <c r="G197" i="6"/>
  <c r="F197" i="6"/>
  <c r="E197" i="6"/>
  <c r="D197" i="6"/>
  <c r="C197" i="6"/>
  <c r="B197" i="6"/>
  <c r="Q196" i="6"/>
  <c r="O196" i="6"/>
  <c r="K196" i="6"/>
  <c r="J196" i="6"/>
  <c r="I196" i="6"/>
  <c r="H196" i="6"/>
  <c r="G196" i="6"/>
  <c r="F196" i="6"/>
  <c r="E196" i="6"/>
  <c r="D196" i="6"/>
  <c r="C196" i="6"/>
  <c r="B196" i="6"/>
  <c r="Q195" i="6"/>
  <c r="O195" i="6"/>
  <c r="K195" i="6"/>
  <c r="J195" i="6"/>
  <c r="I195" i="6"/>
  <c r="H195" i="6"/>
  <c r="G195" i="6"/>
  <c r="F195" i="6"/>
  <c r="E195" i="6"/>
  <c r="D195" i="6"/>
  <c r="C195" i="6"/>
  <c r="B195" i="6"/>
  <c r="Q194" i="6"/>
  <c r="O194" i="6"/>
  <c r="K194" i="6"/>
  <c r="J194" i="6"/>
  <c r="I194" i="6"/>
  <c r="H194" i="6"/>
  <c r="G194" i="6"/>
  <c r="F194" i="6"/>
  <c r="E194" i="6"/>
  <c r="D194" i="6"/>
  <c r="C194" i="6"/>
  <c r="B194" i="6"/>
  <c r="Q193" i="6"/>
  <c r="O193" i="6"/>
  <c r="K193" i="6"/>
  <c r="J193" i="6"/>
  <c r="I193" i="6"/>
  <c r="H193" i="6"/>
  <c r="G193" i="6"/>
  <c r="F193" i="6"/>
  <c r="E193" i="6"/>
  <c r="D193" i="6"/>
  <c r="C193" i="6"/>
  <c r="B193" i="6"/>
  <c r="Q192" i="6"/>
  <c r="O192" i="6"/>
  <c r="K192" i="6"/>
  <c r="J192" i="6"/>
  <c r="I192" i="6"/>
  <c r="H192" i="6"/>
  <c r="G192" i="6"/>
  <c r="F192" i="6"/>
  <c r="E192" i="6"/>
  <c r="D192" i="6"/>
  <c r="C192" i="6"/>
  <c r="B192" i="6"/>
  <c r="AD259" i="1"/>
  <c r="AB259" i="1"/>
  <c r="AA259" i="1"/>
  <c r="Z259" i="1"/>
  <c r="AD258" i="1"/>
  <c r="AB258" i="1"/>
  <c r="AA258" i="1"/>
  <c r="Z258" i="1"/>
  <c r="AD257" i="1"/>
  <c r="AB257" i="1"/>
  <c r="AA257" i="1"/>
  <c r="Z257" i="1"/>
  <c r="AD256" i="1"/>
  <c r="AB256" i="1"/>
  <c r="AA256" i="1"/>
  <c r="Z256" i="1"/>
  <c r="AD255" i="1"/>
  <c r="AB255" i="1"/>
  <c r="AA255" i="1"/>
  <c r="Z255" i="1"/>
  <c r="AD254" i="1"/>
  <c r="AB254" i="1"/>
  <c r="AA254" i="1"/>
  <c r="Z254" i="1"/>
  <c r="AD253" i="1"/>
  <c r="AB253" i="1"/>
  <c r="AA253" i="1"/>
  <c r="Z253" i="1"/>
  <c r="AD252" i="1"/>
  <c r="AB252" i="1"/>
  <c r="AA252" i="1"/>
  <c r="Z252" i="1"/>
  <c r="AD251" i="1"/>
  <c r="AB251" i="1"/>
  <c r="AA251" i="1"/>
  <c r="Z251" i="1"/>
  <c r="AD250" i="1"/>
  <c r="AB250" i="1"/>
  <c r="AA250" i="1"/>
  <c r="Z250" i="1"/>
  <c r="AD249" i="1"/>
  <c r="AB249" i="1"/>
  <c r="AA249" i="1"/>
  <c r="Z249" i="1"/>
  <c r="AD248" i="1"/>
  <c r="AB248" i="1"/>
  <c r="AA248" i="1"/>
  <c r="Z248" i="1"/>
  <c r="AD247" i="1"/>
  <c r="AB247" i="1"/>
  <c r="AA247" i="1"/>
  <c r="Z247" i="1"/>
  <c r="AD246" i="1"/>
  <c r="AB246" i="1"/>
  <c r="AA246" i="1"/>
  <c r="Z246" i="1"/>
  <c r="AD245" i="1"/>
  <c r="AB245" i="1"/>
  <c r="AA245" i="1"/>
  <c r="Z245" i="1"/>
  <c r="AD244" i="1"/>
  <c r="AB244" i="1"/>
  <c r="AA244" i="1"/>
  <c r="Z244" i="1"/>
  <c r="AD243" i="1"/>
  <c r="AB243" i="1"/>
  <c r="AA243" i="1"/>
  <c r="Z243" i="1"/>
  <c r="AD242" i="1"/>
  <c r="AB242" i="1"/>
  <c r="AA242" i="1"/>
  <c r="Z242" i="1"/>
  <c r="AD241" i="1"/>
  <c r="AB241" i="1"/>
  <c r="AA241" i="1"/>
  <c r="Z241" i="1"/>
  <c r="AD240" i="1"/>
  <c r="AB240" i="1"/>
  <c r="AA240" i="1"/>
  <c r="Z240" i="1"/>
  <c r="AD239" i="1"/>
  <c r="AB239" i="1"/>
  <c r="AA239" i="1"/>
  <c r="Z239" i="1"/>
  <c r="AD238" i="1"/>
  <c r="AB238" i="1"/>
  <c r="AA238" i="1"/>
  <c r="Z238" i="1"/>
  <c r="AD237" i="1"/>
  <c r="AB237" i="1"/>
  <c r="AA237" i="1"/>
  <c r="Z237" i="1"/>
  <c r="AD236" i="1"/>
  <c r="AB236" i="1"/>
  <c r="AA236" i="1"/>
  <c r="Z236" i="1"/>
  <c r="AD235" i="1"/>
  <c r="AB235" i="1"/>
  <c r="AA235" i="1"/>
  <c r="Z235" i="1"/>
  <c r="AD234" i="1"/>
  <c r="AB234" i="1"/>
  <c r="AA234" i="1"/>
  <c r="Z234" i="1"/>
  <c r="AD233" i="1"/>
  <c r="AB233" i="1"/>
  <c r="AA233" i="1"/>
  <c r="Z233" i="1"/>
  <c r="AD232" i="1"/>
  <c r="AB232" i="1"/>
  <c r="AA232" i="1"/>
  <c r="Z232" i="1"/>
  <c r="AD231" i="1"/>
  <c r="AB231" i="1"/>
  <c r="AA231" i="1"/>
  <c r="Z231" i="1"/>
  <c r="AD230" i="1"/>
  <c r="AB230" i="1"/>
  <c r="AA230" i="1"/>
  <c r="Z230" i="1"/>
  <c r="AD229" i="1"/>
  <c r="AB229" i="1"/>
  <c r="AA229" i="1"/>
  <c r="Z229" i="1"/>
  <c r="AD228" i="1"/>
  <c r="AB228" i="1"/>
  <c r="AA228" i="1"/>
  <c r="Z228" i="1"/>
  <c r="AD227" i="1"/>
  <c r="AB227" i="1"/>
  <c r="AA227" i="1"/>
  <c r="Z227" i="1"/>
  <c r="AD226" i="1"/>
  <c r="AB226" i="1"/>
  <c r="AA226" i="1"/>
  <c r="Z226" i="1"/>
  <c r="AD225" i="1"/>
  <c r="AB225" i="1"/>
  <c r="AA225" i="1"/>
  <c r="Z225" i="1"/>
  <c r="AD224" i="1"/>
  <c r="AB224" i="1"/>
  <c r="AA224" i="1"/>
  <c r="Z224" i="1"/>
  <c r="AD223" i="1"/>
  <c r="AB223" i="1"/>
  <c r="AA223" i="1"/>
  <c r="Z223" i="1"/>
  <c r="AD222" i="1"/>
  <c r="AB222" i="1"/>
  <c r="AA222" i="1"/>
  <c r="Z222" i="1"/>
  <c r="AD221" i="1"/>
  <c r="AB221" i="1"/>
  <c r="AA221" i="1"/>
  <c r="Z221" i="1"/>
  <c r="AD220" i="1"/>
  <c r="AB220" i="1"/>
  <c r="AA220" i="1"/>
  <c r="Z220" i="1"/>
  <c r="AD219" i="1"/>
  <c r="AB219" i="1"/>
  <c r="AA219" i="1"/>
  <c r="Z219" i="1"/>
  <c r="AD218" i="1"/>
  <c r="AB218" i="1"/>
  <c r="AA218" i="1"/>
  <c r="Z218" i="1"/>
  <c r="AD217" i="1"/>
  <c r="AB217" i="1"/>
  <c r="AA217" i="1"/>
  <c r="Z217" i="1"/>
  <c r="AD216" i="1"/>
  <c r="AB216" i="1"/>
  <c r="AA216" i="1"/>
  <c r="Z216" i="1"/>
  <c r="AD215" i="1"/>
  <c r="AB215" i="1"/>
  <c r="AA215" i="1"/>
  <c r="Z215" i="1"/>
  <c r="AD214" i="1"/>
  <c r="AB214" i="1"/>
  <c r="AA214" i="1"/>
  <c r="Z214" i="1"/>
  <c r="AD213" i="1"/>
  <c r="AB213" i="1"/>
  <c r="AA213" i="1"/>
  <c r="Z213" i="1"/>
  <c r="AD212" i="1"/>
  <c r="AB212" i="1"/>
  <c r="AA212" i="1"/>
  <c r="Z212" i="1"/>
  <c r="AD211" i="1"/>
  <c r="AB211" i="1"/>
  <c r="AA211" i="1"/>
  <c r="Z211" i="1"/>
  <c r="AD210" i="1"/>
  <c r="AC210" i="1"/>
  <c r="AB210" i="1"/>
  <c r="AA210" i="1"/>
  <c r="Z210" i="1"/>
  <c r="AD209" i="1"/>
  <c r="AC209" i="1"/>
  <c r="AB209" i="1"/>
  <c r="AA209" i="1"/>
  <c r="Z209" i="1"/>
  <c r="AD208" i="1"/>
  <c r="AB208" i="1"/>
  <c r="AA208" i="1"/>
  <c r="Z208" i="1"/>
  <c r="AD207" i="1"/>
  <c r="AB207" i="1"/>
  <c r="AA207" i="1"/>
  <c r="Z207" i="1"/>
  <c r="AD206" i="1"/>
  <c r="AB206" i="1"/>
  <c r="AA206" i="1"/>
  <c r="Z206" i="1"/>
  <c r="D1010" i="7" l="1"/>
  <c r="M1000" i="7"/>
  <c r="F1010" i="7"/>
  <c r="K667" i="7"/>
  <c r="H1000" i="7"/>
  <c r="B1010" i="7"/>
  <c r="K631" i="7"/>
  <c r="H631" i="7"/>
  <c r="W667" i="7"/>
  <c r="K818" i="7"/>
  <c r="H1010" i="7"/>
  <c r="M723" i="7"/>
  <c r="N750" i="7"/>
  <c r="C768" i="7"/>
  <c r="G745" i="7"/>
  <c r="H985" i="7"/>
  <c r="D818" i="7"/>
  <c r="C767" i="7"/>
  <c r="G767" i="7"/>
  <c r="F1133" i="7"/>
  <c r="K819" i="7"/>
  <c r="E1006" i="7"/>
  <c r="E1010" i="7"/>
  <c r="E1133" i="7"/>
  <c r="M1134" i="7"/>
  <c r="L757" i="7"/>
  <c r="G793" i="7"/>
  <c r="D757" i="7"/>
  <c r="W819" i="7"/>
  <c r="H823" i="7"/>
  <c r="L823" i="7"/>
  <c r="N988" i="7"/>
  <c r="B1000" i="7"/>
  <c r="K1010" i="7"/>
  <c r="B1132" i="7"/>
  <c r="N1010" i="7"/>
  <c r="N1132" i="7"/>
  <c r="K676" i="7"/>
  <c r="E709" i="7"/>
  <c r="S745" i="7"/>
  <c r="C1010" i="7"/>
  <c r="W1010" i="7"/>
  <c r="D1134" i="7"/>
  <c r="B609" i="7"/>
  <c r="E1134" i="7"/>
  <c r="H673" i="7"/>
  <c r="M757" i="7"/>
  <c r="G769" i="7"/>
  <c r="B783" i="7"/>
  <c r="T788" i="7"/>
  <c r="J802" i="7"/>
  <c r="C1016" i="7"/>
  <c r="F624" i="7"/>
  <c r="W793" i="7"/>
  <c r="M820" i="7"/>
  <c r="C833" i="7"/>
  <c r="M987" i="7"/>
  <c r="C996" i="7"/>
  <c r="C1001" i="7"/>
  <c r="K1007" i="7"/>
  <c r="G624" i="7"/>
  <c r="N833" i="7"/>
  <c r="F1001" i="7"/>
  <c r="T808" i="7"/>
  <c r="C819" i="7"/>
  <c r="M824" i="7"/>
  <c r="C839" i="7"/>
  <c r="S996" i="7"/>
  <c r="F1000" i="7"/>
  <c r="C1006" i="7"/>
  <c r="C1009" i="7"/>
  <c r="K709" i="7"/>
  <c r="E785" i="7"/>
  <c r="B788" i="7"/>
  <c r="I806" i="7"/>
  <c r="Q806" i="7" s="1"/>
  <c r="E988" i="7"/>
  <c r="N1006" i="7"/>
  <c r="G1008" i="7"/>
  <c r="B667" i="7"/>
  <c r="L688" i="7"/>
  <c r="I785" i="7"/>
  <c r="Q786" i="7" s="1"/>
  <c r="T806" i="7"/>
  <c r="L988" i="7"/>
  <c r="H999" i="7"/>
  <c r="H1002" i="7"/>
  <c r="H1008" i="7"/>
  <c r="M1010" i="7"/>
  <c r="H1133" i="7"/>
  <c r="N1134" i="7"/>
  <c r="M1008" i="7"/>
  <c r="E689" i="7"/>
  <c r="S696" i="7"/>
  <c r="B798" i="7"/>
  <c r="F803" i="7"/>
  <c r="J807" i="7"/>
  <c r="B987" i="7"/>
  <c r="W987" i="7"/>
  <c r="B1017" i="7"/>
  <c r="F1132" i="7"/>
  <c r="J1133" i="7"/>
  <c r="K617" i="7"/>
  <c r="E743" i="7"/>
  <c r="B635" i="7"/>
  <c r="D645" i="7"/>
  <c r="F666" i="7"/>
  <c r="B675" i="7"/>
  <c r="M689" i="7"/>
  <c r="M709" i="7"/>
  <c r="G743" i="7"/>
  <c r="G750" i="7"/>
  <c r="B787" i="7"/>
  <c r="M790" i="7"/>
  <c r="G792" i="7"/>
  <c r="E798" i="7"/>
  <c r="H803" i="7"/>
  <c r="T807" i="7"/>
  <c r="I810" i="7"/>
  <c r="Q810" i="7" s="1"/>
  <c r="W813" i="7"/>
  <c r="F817" i="7"/>
  <c r="T820" i="7"/>
  <c r="S823" i="7"/>
  <c r="D835" i="7"/>
  <c r="E839" i="7"/>
  <c r="B985" i="7"/>
  <c r="S985" i="7"/>
  <c r="C987" i="7"/>
  <c r="G996" i="7"/>
  <c r="W1000" i="7"/>
  <c r="B1002" i="7"/>
  <c r="S1002" i="7"/>
  <c r="F1006" i="7"/>
  <c r="C1007" i="7"/>
  <c r="B1008" i="7"/>
  <c r="S1008" i="7"/>
  <c r="L1010" i="7"/>
  <c r="M1017" i="7"/>
  <c r="G1132" i="7"/>
  <c r="N1133" i="7"/>
  <c r="F1134" i="7"/>
  <c r="K624" i="7"/>
  <c r="B596" i="7"/>
  <c r="B666" i="7"/>
  <c r="G635" i="7"/>
  <c r="M645" i="7"/>
  <c r="L666" i="7"/>
  <c r="H675" i="7"/>
  <c r="L835" i="7"/>
  <c r="G839" i="7"/>
  <c r="E985" i="7"/>
  <c r="W985" i="7"/>
  <c r="E987" i="7"/>
  <c r="L996" i="7"/>
  <c r="E1002" i="7"/>
  <c r="W1002" i="7"/>
  <c r="G1006" i="7"/>
  <c r="G1007" i="7"/>
  <c r="E1008" i="7"/>
  <c r="W1008" i="7"/>
  <c r="H1132" i="7"/>
  <c r="G1134" i="7"/>
  <c r="J803" i="7"/>
  <c r="W635" i="7"/>
  <c r="J677" i="7"/>
  <c r="C700" i="7"/>
  <c r="K708" i="7"/>
  <c r="K743" i="7"/>
  <c r="N747" i="7"/>
  <c r="C789" i="7"/>
  <c r="T790" i="7"/>
  <c r="G794" i="7"/>
  <c r="L839" i="7"/>
  <c r="F985" i="7"/>
  <c r="G987" i="7"/>
  <c r="C988" i="7"/>
  <c r="F1002" i="7"/>
  <c r="G1005" i="7"/>
  <c r="L1006" i="7"/>
  <c r="H1007" i="7"/>
  <c r="F1008" i="7"/>
  <c r="J1132" i="7"/>
  <c r="C1133" i="7"/>
  <c r="S1133" i="7"/>
  <c r="J743" i="7"/>
  <c r="S666" i="7"/>
  <c r="S675" i="7"/>
  <c r="S743" i="7"/>
  <c r="L789" i="7"/>
  <c r="I794" i="7"/>
  <c r="N839" i="7"/>
  <c r="G985" i="7"/>
  <c r="J987" i="7"/>
  <c r="G1002" i="7"/>
  <c r="M1132" i="7"/>
  <c r="E617" i="7"/>
  <c r="L640" i="7"/>
  <c r="S668" i="7"/>
  <c r="G696" i="7"/>
  <c r="C743" i="7"/>
  <c r="I748" i="7"/>
  <c r="Q749" i="7" s="1"/>
  <c r="S789" i="7"/>
  <c r="L793" i="7"/>
  <c r="J812" i="7"/>
  <c r="F818" i="7"/>
  <c r="D836" i="7"/>
  <c r="S839" i="7"/>
  <c r="J985" i="7"/>
  <c r="N987" i="7"/>
  <c r="J1002" i="7"/>
  <c r="S1006" i="7"/>
  <c r="S1007" i="7"/>
  <c r="J1008" i="7"/>
  <c r="J1009" i="7"/>
  <c r="C1132" i="7"/>
  <c r="G1133" i="7"/>
  <c r="S1134" i="7"/>
  <c r="D743" i="7"/>
  <c r="J836" i="7"/>
  <c r="M985" i="7"/>
  <c r="C999" i="7"/>
  <c r="M1002" i="7"/>
  <c r="E1132" i="7"/>
  <c r="S1132" i="7"/>
  <c r="E629" i="7"/>
  <c r="B640" i="7"/>
  <c r="W666" i="7"/>
  <c r="E674" i="7"/>
  <c r="G675" i="7"/>
  <c r="B676" i="7"/>
  <c r="S676" i="7"/>
  <c r="E682" i="7"/>
  <c r="H745" i="7"/>
  <c r="S750" i="7"/>
  <c r="K769" i="7"/>
  <c r="D777" i="7"/>
  <c r="L787" i="7"/>
  <c r="K792" i="7"/>
  <c r="L794" i="7"/>
  <c r="C809" i="7"/>
  <c r="E814" i="7"/>
  <c r="L818" i="7"/>
  <c r="E833" i="7"/>
  <c r="D837" i="7"/>
  <c r="H839" i="7"/>
  <c r="W839" i="7"/>
  <c r="B986" i="7"/>
  <c r="N986" i="7"/>
  <c r="F987" i="7"/>
  <c r="S987" i="7"/>
  <c r="F988" i="7"/>
  <c r="F994" i="7"/>
  <c r="D996" i="7"/>
  <c r="M996" i="7"/>
  <c r="G999" i="7"/>
  <c r="E1000" i="7"/>
  <c r="S1000" i="7"/>
  <c r="G1001" i="7"/>
  <c r="K1002" i="7"/>
  <c r="B1003" i="7"/>
  <c r="K1003" i="7"/>
  <c r="H1006" i="7"/>
  <c r="W1006" i="7"/>
  <c r="B1009" i="7"/>
  <c r="N1009" i="7"/>
  <c r="D1011" i="7"/>
  <c r="F1013" i="7"/>
  <c r="D1015" i="7"/>
  <c r="M1015" i="7"/>
  <c r="G1016" i="7"/>
  <c r="E1017" i="7"/>
  <c r="S1017" i="7"/>
  <c r="H1134" i="7"/>
  <c r="F609" i="7"/>
  <c r="M624" i="7"/>
  <c r="H777" i="7"/>
  <c r="E809" i="7"/>
  <c r="H814" i="7"/>
  <c r="G833" i="7"/>
  <c r="I837" i="7"/>
  <c r="Q837" i="7" s="1"/>
  <c r="J839" i="7"/>
  <c r="C986" i="7"/>
  <c r="G988" i="7"/>
  <c r="S988" i="7"/>
  <c r="G994" i="7"/>
  <c r="E996" i="7"/>
  <c r="N996" i="7"/>
  <c r="J1001" i="7"/>
  <c r="C1003" i="7"/>
  <c r="L1003" i="7"/>
  <c r="J1006" i="7"/>
  <c r="E1011" i="7"/>
  <c r="S1011" i="7"/>
  <c r="G1013" i="7"/>
  <c r="E1015" i="7"/>
  <c r="N1015" i="7"/>
  <c r="H1016" i="7"/>
  <c r="F1017" i="7"/>
  <c r="J1134" i="7"/>
  <c r="H609" i="7"/>
  <c r="N624" i="7"/>
  <c r="G629" i="7"/>
  <c r="D640" i="7"/>
  <c r="H674" i="7"/>
  <c r="C676" i="7"/>
  <c r="W680" i="7"/>
  <c r="H682" i="7"/>
  <c r="D596" i="7"/>
  <c r="F617" i="7"/>
  <c r="C635" i="7"/>
  <c r="F640" i="7"/>
  <c r="E645" i="7"/>
  <c r="E666" i="7"/>
  <c r="J668" i="7"/>
  <c r="M675" i="7"/>
  <c r="D676" i="7"/>
  <c r="M682" i="7"/>
  <c r="E767" i="7"/>
  <c r="B790" i="7"/>
  <c r="G791" i="7"/>
  <c r="T794" i="7"/>
  <c r="E806" i="7"/>
  <c r="B807" i="7"/>
  <c r="F808" i="7"/>
  <c r="G809" i="7"/>
  <c r="E811" i="7"/>
  <c r="B813" i="7"/>
  <c r="M814" i="7"/>
  <c r="E820" i="7"/>
  <c r="D821" i="7"/>
  <c r="J833" i="7"/>
  <c r="C835" i="7"/>
  <c r="B836" i="7"/>
  <c r="B839" i="7"/>
  <c r="K839" i="7"/>
  <c r="N985" i="7"/>
  <c r="E986" i="7"/>
  <c r="W986" i="7"/>
  <c r="H987" i="7"/>
  <c r="H988" i="7"/>
  <c r="W988" i="7"/>
  <c r="N994" i="7"/>
  <c r="F996" i="7"/>
  <c r="K999" i="7"/>
  <c r="G1000" i="7"/>
  <c r="K1001" i="7"/>
  <c r="C1002" i="7"/>
  <c r="N1002" i="7"/>
  <c r="D1003" i="7"/>
  <c r="M1003" i="7"/>
  <c r="B1006" i="7"/>
  <c r="K1006" i="7"/>
  <c r="N1008" i="7"/>
  <c r="E1009" i="7"/>
  <c r="W1009" i="7"/>
  <c r="G1010" i="7"/>
  <c r="S1010" i="7"/>
  <c r="G1011" i="7"/>
  <c r="W1011" i="7"/>
  <c r="N1013" i="7"/>
  <c r="F1015" i="7"/>
  <c r="K1016" i="7"/>
  <c r="G1017" i="7"/>
  <c r="K1133" i="7"/>
  <c r="B1134" i="7"/>
  <c r="K1134" i="7"/>
  <c r="J609" i="7"/>
  <c r="C624" i="7"/>
  <c r="H640" i="7"/>
  <c r="S674" i="7"/>
  <c r="E676" i="7"/>
  <c r="W707" i="7"/>
  <c r="D790" i="7"/>
  <c r="F986" i="7"/>
  <c r="J988" i="7"/>
  <c r="M1001" i="7"/>
  <c r="E1003" i="7"/>
  <c r="N1003" i="7"/>
  <c r="F1009" i="7"/>
  <c r="H1011" i="7"/>
  <c r="G1015" i="7"/>
  <c r="S1015" i="7"/>
  <c r="H1017" i="7"/>
  <c r="K1132" i="7"/>
  <c r="B1133" i="7"/>
  <c r="M1133" i="7"/>
  <c r="C1134" i="7"/>
  <c r="L1134" i="7"/>
  <c r="L609" i="7"/>
  <c r="D624" i="7"/>
  <c r="K671" i="7"/>
  <c r="N680" i="7"/>
  <c r="G806" i="7"/>
  <c r="E807" i="7"/>
  <c r="I808" i="7"/>
  <c r="Q808" i="7" s="1"/>
  <c r="L809" i="7"/>
  <c r="H811" i="7"/>
  <c r="I813" i="7"/>
  <c r="Q813" i="7" s="1"/>
  <c r="N814" i="7"/>
  <c r="H820" i="7"/>
  <c r="M821" i="7"/>
  <c r="T837" i="7"/>
  <c r="S596" i="7"/>
  <c r="J635" i="7"/>
  <c r="J640" i="7"/>
  <c r="K666" i="7"/>
  <c r="F676" i="7"/>
  <c r="K688" i="7"/>
  <c r="B700" i="7"/>
  <c r="B747" i="7"/>
  <c r="F750" i="7"/>
  <c r="E783" i="7"/>
  <c r="H789" i="7"/>
  <c r="J790" i="7"/>
  <c r="B793" i="7"/>
  <c r="E794" i="7"/>
  <c r="H806" i="7"/>
  <c r="I807" i="7"/>
  <c r="Q807" i="7" s="1"/>
  <c r="N808" i="7"/>
  <c r="M809" i="7"/>
  <c r="S811" i="7"/>
  <c r="S813" i="7"/>
  <c r="J819" i="7"/>
  <c r="I820" i="7"/>
  <c r="Q821" i="7" s="1"/>
  <c r="N821" i="7"/>
  <c r="E835" i="7"/>
  <c r="G836" i="7"/>
  <c r="D839" i="7"/>
  <c r="M839" i="7"/>
  <c r="G986" i="7"/>
  <c r="K987" i="7"/>
  <c r="B988" i="7"/>
  <c r="K988" i="7"/>
  <c r="H996" i="7"/>
  <c r="W996" i="7"/>
  <c r="S999" i="7"/>
  <c r="J1000" i="7"/>
  <c r="B1001" i="7"/>
  <c r="N1001" i="7"/>
  <c r="F1003" i="7"/>
  <c r="F1005" i="7"/>
  <c r="D1006" i="7"/>
  <c r="M1006" i="7"/>
  <c r="G1009" i="7"/>
  <c r="J1010" i="7"/>
  <c r="J1011" i="7"/>
  <c r="H1015" i="7"/>
  <c r="W1015" i="7"/>
  <c r="S1016" i="7"/>
  <c r="J1017" i="7"/>
  <c r="M609" i="7"/>
  <c r="W833" i="7"/>
  <c r="J986" i="7"/>
  <c r="J996" i="7"/>
  <c r="G1003" i="7"/>
  <c r="S1003" i="7"/>
  <c r="K1011" i="7"/>
  <c r="J1015" i="7"/>
  <c r="S640" i="7"/>
  <c r="G671" i="7"/>
  <c r="N676" i="7"/>
  <c r="M680" i="7"/>
  <c r="J708" i="7"/>
  <c r="B792" i="7"/>
  <c r="J793" i="7"/>
  <c r="H794" i="7"/>
  <c r="J805" i="7"/>
  <c r="L806" i="7"/>
  <c r="L807" i="7"/>
  <c r="L824" i="7"/>
  <c r="G830" i="7"/>
  <c r="B833" i="7"/>
  <c r="M835" i="7"/>
  <c r="F839" i="7"/>
  <c r="K986" i="7"/>
  <c r="D988" i="7"/>
  <c r="M988" i="7"/>
  <c r="B996" i="7"/>
  <c r="K996" i="7"/>
  <c r="N1000" i="7"/>
  <c r="E1001" i="7"/>
  <c r="H1003" i="7"/>
  <c r="N1005" i="7"/>
  <c r="K1009" i="7"/>
  <c r="B1011" i="7"/>
  <c r="L1011" i="7"/>
  <c r="B1015" i="7"/>
  <c r="K1015" i="7"/>
  <c r="N1017" i="7"/>
  <c r="C609" i="7"/>
  <c r="T609" i="7"/>
  <c r="H624" i="7"/>
  <c r="M986" i="7"/>
  <c r="J1003" i="7"/>
  <c r="M1009" i="7"/>
  <c r="C1011" i="7"/>
  <c r="M1011" i="7"/>
  <c r="C1015" i="7"/>
  <c r="L1015" i="7"/>
  <c r="E609" i="7"/>
  <c r="W609" i="7"/>
  <c r="W735" i="7"/>
  <c r="K735" i="7"/>
  <c r="C735" i="7"/>
  <c r="M735" i="7"/>
  <c r="L735" i="7"/>
  <c r="E735" i="7"/>
  <c r="D735" i="7"/>
  <c r="E656" i="7"/>
  <c r="N656" i="7"/>
  <c r="B631" i="7"/>
  <c r="N631" i="7"/>
  <c r="N677" i="7"/>
  <c r="W677" i="7"/>
  <c r="D684" i="7"/>
  <c r="E701" i="7"/>
  <c r="M668" i="7"/>
  <c r="D668" i="7"/>
  <c r="W668" i="7"/>
  <c r="B668" i="7"/>
  <c r="T673" i="7"/>
  <c r="W673" i="7"/>
  <c r="N674" i="7"/>
  <c r="K674" i="7"/>
  <c r="J674" i="7"/>
  <c r="B677" i="7"/>
  <c r="D678" i="7"/>
  <c r="B680" i="7"/>
  <c r="T681" i="7"/>
  <c r="D681" i="7"/>
  <c r="C681" i="7"/>
  <c r="W681" i="7"/>
  <c r="E684" i="7"/>
  <c r="B690" i="7"/>
  <c r="G692" i="7"/>
  <c r="M701" i="7"/>
  <c r="D723" i="7"/>
  <c r="J596" i="7"/>
  <c r="L617" i="7"/>
  <c r="S617" i="7"/>
  <c r="N629" i="7"/>
  <c r="S629" i="7"/>
  <c r="M629" i="7"/>
  <c r="G666" i="7"/>
  <c r="T667" i="7"/>
  <c r="G667" i="7"/>
  <c r="C667" i="7"/>
  <c r="F668" i="7"/>
  <c r="D669" i="7"/>
  <c r="C671" i="7"/>
  <c r="C673" i="7"/>
  <c r="B674" i="7"/>
  <c r="L675" i="7"/>
  <c r="F675" i="7"/>
  <c r="W675" i="7"/>
  <c r="C675" i="7"/>
  <c r="D677" i="7"/>
  <c r="L678" i="7"/>
  <c r="H681" i="7"/>
  <c r="H684" i="7"/>
  <c r="K690" i="7"/>
  <c r="J692" i="7"/>
  <c r="E715" i="7"/>
  <c r="M733" i="7"/>
  <c r="L733" i="7"/>
  <c r="D733" i="7"/>
  <c r="S733" i="7"/>
  <c r="N733" i="7"/>
  <c r="H733" i="7"/>
  <c r="G733" i="7"/>
  <c r="F733" i="7"/>
  <c r="K747" i="7"/>
  <c r="E747" i="7"/>
  <c r="D747" i="7"/>
  <c r="M747" i="7"/>
  <c r="L747" i="7"/>
  <c r="J747" i="7"/>
  <c r="G747" i="7"/>
  <c r="F747" i="7"/>
  <c r="T631" i="7"/>
  <c r="G631" i="7"/>
  <c r="W631" i="7"/>
  <c r="F631" i="7"/>
  <c r="M631" i="7"/>
  <c r="L680" i="7"/>
  <c r="J680" i="7"/>
  <c r="H680" i="7"/>
  <c r="E680" i="7"/>
  <c r="K723" i="7"/>
  <c r="N723" i="7"/>
  <c r="B723" i="7"/>
  <c r="J723" i="7"/>
  <c r="G723" i="7"/>
  <c r="W723" i="7"/>
  <c r="E723" i="7"/>
  <c r="H596" i="7"/>
  <c r="H628" i="7"/>
  <c r="C631" i="7"/>
  <c r="S631" i="7"/>
  <c r="E631" i="7"/>
  <c r="H668" i="7"/>
  <c r="L669" i="7"/>
  <c r="E671" i="7"/>
  <c r="D673" i="7"/>
  <c r="C674" i="7"/>
  <c r="T676" i="7"/>
  <c r="H676" i="7"/>
  <c r="W676" i="7"/>
  <c r="G676" i="7"/>
  <c r="M676" i="7"/>
  <c r="H677" i="7"/>
  <c r="G680" i="7"/>
  <c r="L681" i="7"/>
  <c r="W709" i="7"/>
  <c r="D709" i="7"/>
  <c r="N709" i="7"/>
  <c r="C709" i="7"/>
  <c r="L709" i="7"/>
  <c r="N710" i="7"/>
  <c r="S710" i="7"/>
  <c r="L723" i="7"/>
  <c r="T760" i="7"/>
  <c r="J760" i="7"/>
  <c r="M760" i="7"/>
  <c r="N771" i="7"/>
  <c r="T771" i="7"/>
  <c r="G771" i="7"/>
  <c r="S771" i="7"/>
  <c r="H771" i="7"/>
  <c r="N719" i="7"/>
  <c r="S719" i="7"/>
  <c r="G719" i="7"/>
  <c r="H719" i="7"/>
  <c r="J784" i="7"/>
  <c r="D784" i="7"/>
  <c r="L784" i="7"/>
  <c r="M596" i="7"/>
  <c r="G596" i="7"/>
  <c r="F596" i="7"/>
  <c r="W596" i="7"/>
  <c r="L631" i="7"/>
  <c r="F656" i="7"/>
  <c r="T666" i="7"/>
  <c r="N666" i="7"/>
  <c r="D666" i="7"/>
  <c r="M666" i="7"/>
  <c r="C666" i="7"/>
  <c r="M671" i="7"/>
  <c r="M673" i="7"/>
  <c r="G709" i="7"/>
  <c r="G737" i="7"/>
  <c r="S737" i="7"/>
  <c r="B791" i="7"/>
  <c r="T798" i="7"/>
  <c r="W798" i="7"/>
  <c r="J798" i="7"/>
  <c r="B800" i="7"/>
  <c r="C801" i="7"/>
  <c r="S801" i="7"/>
  <c r="G803" i="7"/>
  <c r="B804" i="7"/>
  <c r="K810" i="7"/>
  <c r="K812" i="7"/>
  <c r="N817" i="7"/>
  <c r="W817" i="7"/>
  <c r="G818" i="7"/>
  <c r="D819" i="7"/>
  <c r="I825" i="7"/>
  <c r="Q828" i="7" s="1"/>
  <c r="B837" i="7"/>
  <c r="S682" i="7"/>
  <c r="S785" i="7"/>
  <c r="L785" i="7"/>
  <c r="T787" i="7"/>
  <c r="J787" i="7"/>
  <c r="W788" i="7"/>
  <c r="I788" i="7"/>
  <c r="Q788" i="7" s="1"/>
  <c r="W789" i="7"/>
  <c r="G789" i="7"/>
  <c r="N789" i="7"/>
  <c r="D789" i="7"/>
  <c r="F791" i="7"/>
  <c r="T792" i="7"/>
  <c r="W792" i="7"/>
  <c r="F792" i="7"/>
  <c r="M792" i="7"/>
  <c r="C792" i="7"/>
  <c r="N792" i="7"/>
  <c r="G800" i="7"/>
  <c r="E801" i="7"/>
  <c r="D804" i="7"/>
  <c r="J825" i="7"/>
  <c r="S838" i="7"/>
  <c r="H838" i="7"/>
  <c r="M838" i="7"/>
  <c r="E838" i="7"/>
  <c r="L838" i="7"/>
  <c r="D838" i="7"/>
  <c r="K838" i="7"/>
  <c r="C838" i="7"/>
  <c r="W838" i="7"/>
  <c r="J838" i="7"/>
  <c r="B838" i="7"/>
  <c r="J800" i="7"/>
  <c r="F801" i="7"/>
  <c r="L802" i="7"/>
  <c r="E802" i="7"/>
  <c r="S802" i="7"/>
  <c r="E804" i="7"/>
  <c r="I805" i="7"/>
  <c r="Q805" i="7" s="1"/>
  <c r="T805" i="7"/>
  <c r="D805" i="7"/>
  <c r="S805" i="7"/>
  <c r="T812" i="7"/>
  <c r="W812" i="7"/>
  <c r="E812" i="7"/>
  <c r="L812" i="7"/>
  <c r="B812" i="7"/>
  <c r="N812" i="7"/>
  <c r="H791" i="7"/>
  <c r="D792" i="7"/>
  <c r="I798" i="7"/>
  <c r="Q799" i="7" s="1"/>
  <c r="N800" i="7"/>
  <c r="H801" i="7"/>
  <c r="B802" i="7"/>
  <c r="T802" i="7"/>
  <c r="G804" i="7"/>
  <c r="B805" i="7"/>
  <c r="W805" i="7"/>
  <c r="W809" i="7"/>
  <c r="N809" i="7"/>
  <c r="D809" i="7"/>
  <c r="K809" i="7"/>
  <c r="S809" i="7"/>
  <c r="I811" i="7"/>
  <c r="Q811" i="7" s="1"/>
  <c r="N811" i="7"/>
  <c r="F811" i="7"/>
  <c r="C812" i="7"/>
  <c r="T822" i="7"/>
  <c r="J822" i="7"/>
  <c r="J837" i="7"/>
  <c r="G838" i="7"/>
  <c r="L769" i="7"/>
  <c r="E769" i="7"/>
  <c r="N770" i="7"/>
  <c r="G770" i="7"/>
  <c r="T743" i="7"/>
  <c r="H743" i="7"/>
  <c r="L743" i="7"/>
  <c r="M750" i="7"/>
  <c r="H750" i="7"/>
  <c r="W757" i="7"/>
  <c r="E757" i="7"/>
  <c r="C769" i="7"/>
  <c r="H770" i="7"/>
  <c r="J783" i="7"/>
  <c r="G785" i="7"/>
  <c r="E787" i="7"/>
  <c r="G788" i="7"/>
  <c r="E789" i="7"/>
  <c r="W640" i="7"/>
  <c r="B682" i="7"/>
  <c r="F696" i="7"/>
  <c r="B743" i="7"/>
  <c r="M743" i="7"/>
  <c r="D750" i="7"/>
  <c r="C757" i="7"/>
  <c r="M764" i="7"/>
  <c r="G764" i="7"/>
  <c r="F769" i="7"/>
  <c r="S770" i="7"/>
  <c r="N777" i="7"/>
  <c r="S777" i="7"/>
  <c r="M783" i="7"/>
  <c r="H785" i="7"/>
  <c r="I787" i="7"/>
  <c r="Q787" i="7" s="1"/>
  <c r="J788" i="7"/>
  <c r="F789" i="7"/>
  <c r="L790" i="7"/>
  <c r="E790" i="7"/>
  <c r="S790" i="7"/>
  <c r="J791" i="7"/>
  <c r="E792" i="7"/>
  <c r="I793" i="7"/>
  <c r="Q793" i="7" s="1"/>
  <c r="T793" i="7"/>
  <c r="D793" i="7"/>
  <c r="S793" i="7"/>
  <c r="K801" i="7"/>
  <c r="C802" i="7"/>
  <c r="J804" i="7"/>
  <c r="C805" i="7"/>
  <c r="D812" i="7"/>
  <c r="T813" i="7"/>
  <c r="K813" i="7"/>
  <c r="H813" i="7"/>
  <c r="K814" i="7"/>
  <c r="G814" i="7"/>
  <c r="D814" i="7"/>
  <c r="S814" i="7"/>
  <c r="W818" i="7"/>
  <c r="M818" i="7"/>
  <c r="C818" i="7"/>
  <c r="H818" i="7"/>
  <c r="S818" i="7"/>
  <c r="I838" i="7"/>
  <c r="Q838" i="7" s="1"/>
  <c r="L801" i="7"/>
  <c r="D802" i="7"/>
  <c r="T803" i="7"/>
  <c r="E803" i="7"/>
  <c r="N803" i="7"/>
  <c r="W803" i="7"/>
  <c r="K804" i="7"/>
  <c r="G805" i="7"/>
  <c r="J810" i="7"/>
  <c r="S810" i="7"/>
  <c r="H810" i="7"/>
  <c r="F812" i="7"/>
  <c r="N838" i="7"/>
  <c r="K789" i="7"/>
  <c r="C790" i="7"/>
  <c r="J792" i="7"/>
  <c r="C793" i="7"/>
  <c r="H802" i="7"/>
  <c r="B803" i="7"/>
  <c r="H805" i="7"/>
  <c r="F809" i="7"/>
  <c r="C810" i="7"/>
  <c r="M811" i="7"/>
  <c r="G812" i="7"/>
  <c r="G813" i="7"/>
  <c r="F814" i="7"/>
  <c r="E818" i="7"/>
  <c r="T819" i="7"/>
  <c r="H819" i="7"/>
  <c r="S819" i="7"/>
  <c r="B819" i="7"/>
  <c r="M769" i="7"/>
  <c r="M780" i="7"/>
  <c r="G780" i="7"/>
  <c r="T791" i="7"/>
  <c r="E791" i="7"/>
  <c r="N791" i="7"/>
  <c r="W791" i="7"/>
  <c r="W800" i="7"/>
  <c r="I800" i="7"/>
  <c r="Q800" i="7" s="1"/>
  <c r="W801" i="7"/>
  <c r="G801" i="7"/>
  <c r="N801" i="7"/>
  <c r="D801" i="7"/>
  <c r="T804" i="7"/>
  <c r="W804" i="7"/>
  <c r="F804" i="7"/>
  <c r="M804" i="7"/>
  <c r="C804" i="7"/>
  <c r="N804" i="7"/>
  <c r="M834" i="7"/>
  <c r="H834" i="7"/>
  <c r="K837" i="7"/>
  <c r="C837" i="7"/>
  <c r="S837" i="7"/>
  <c r="H837" i="7"/>
  <c r="G837" i="7"/>
  <c r="N837" i="7"/>
  <c r="F837" i="7"/>
  <c r="M837" i="7"/>
  <c r="E837" i="7"/>
  <c r="W837" i="7"/>
  <c r="T838" i="7"/>
  <c r="I985" i="7"/>
  <c r="Q985" i="7" s="1"/>
  <c r="T985" i="7"/>
  <c r="E993" i="7"/>
  <c r="M993" i="7"/>
  <c r="B994" i="7"/>
  <c r="J994" i="7"/>
  <c r="W994" i="7"/>
  <c r="D999" i="7"/>
  <c r="L999" i="7"/>
  <c r="I1000" i="7"/>
  <c r="Q1001" i="7" s="1"/>
  <c r="T1000" i="7"/>
  <c r="E1004" i="7"/>
  <c r="M1004" i="7"/>
  <c r="B1005" i="7"/>
  <c r="J1005" i="7"/>
  <c r="W1005" i="7"/>
  <c r="D1007" i="7"/>
  <c r="L1007" i="7"/>
  <c r="I1008" i="7"/>
  <c r="Q1008" i="7" s="1"/>
  <c r="T1008" i="7"/>
  <c r="E1012" i="7"/>
  <c r="M1012" i="7"/>
  <c r="B1013" i="7"/>
  <c r="J1013" i="7"/>
  <c r="D1016" i="7"/>
  <c r="L1016" i="7"/>
  <c r="I1017" i="7"/>
  <c r="T1017" i="7"/>
  <c r="E602" i="7"/>
  <c r="M602" i="7"/>
  <c r="K833" i="7"/>
  <c r="L836" i="7"/>
  <c r="D987" i="7"/>
  <c r="L987" i="7"/>
  <c r="I988" i="7"/>
  <c r="Q992" i="7" s="1"/>
  <c r="F993" i="7"/>
  <c r="N993" i="7"/>
  <c r="C994" i="7"/>
  <c r="K994" i="7"/>
  <c r="E999" i="7"/>
  <c r="M999" i="7"/>
  <c r="D1002" i="7"/>
  <c r="L1002" i="7"/>
  <c r="I1003" i="7"/>
  <c r="F1004" i="7"/>
  <c r="N1004" i="7"/>
  <c r="C1005" i="7"/>
  <c r="K1005" i="7"/>
  <c r="E1007" i="7"/>
  <c r="M1007" i="7"/>
  <c r="I1011" i="7"/>
  <c r="Q1011" i="7" s="1"/>
  <c r="T1011" i="7"/>
  <c r="F1012" i="7"/>
  <c r="N1012" i="7"/>
  <c r="C1013" i="7"/>
  <c r="K1013" i="7"/>
  <c r="E1016" i="7"/>
  <c r="M1016" i="7"/>
  <c r="D1133" i="7"/>
  <c r="L1133" i="7"/>
  <c r="I1134" i="7"/>
  <c r="F602" i="7"/>
  <c r="N602" i="7"/>
  <c r="D609" i="7"/>
  <c r="N609" i="7"/>
  <c r="E624" i="7"/>
  <c r="W624" i="7"/>
  <c r="M833" i="7"/>
  <c r="M836" i="7"/>
  <c r="I839" i="7"/>
  <c r="Q839" i="7" s="1"/>
  <c r="C985" i="7"/>
  <c r="K985" i="7"/>
  <c r="H986" i="7"/>
  <c r="S986" i="7"/>
  <c r="G993" i="7"/>
  <c r="D994" i="7"/>
  <c r="L994" i="7"/>
  <c r="I996" i="7"/>
  <c r="Q998" i="7" s="1"/>
  <c r="F999" i="7"/>
  <c r="N999" i="7"/>
  <c r="C1000" i="7"/>
  <c r="K1000" i="7"/>
  <c r="H1001" i="7"/>
  <c r="S1001" i="7"/>
  <c r="G1004" i="7"/>
  <c r="D1005" i="7"/>
  <c r="L1005" i="7"/>
  <c r="I1006" i="7"/>
  <c r="Q1006" i="7" s="1"/>
  <c r="F1007" i="7"/>
  <c r="N1007" i="7"/>
  <c r="C1008" i="7"/>
  <c r="K1008" i="7"/>
  <c r="H1009" i="7"/>
  <c r="S1009" i="7"/>
  <c r="G1012" i="7"/>
  <c r="D1013" i="7"/>
  <c r="L1013" i="7"/>
  <c r="I1015" i="7"/>
  <c r="Q1017" i="7" s="1"/>
  <c r="F1016" i="7"/>
  <c r="N1016" i="7"/>
  <c r="C1017" i="7"/>
  <c r="K1017" i="7"/>
  <c r="G602" i="7"/>
  <c r="S602" i="7"/>
  <c r="D985" i="7"/>
  <c r="I986" i="7"/>
  <c r="Q986" i="7" s="1"/>
  <c r="T986" i="7"/>
  <c r="H993" i="7"/>
  <c r="S993" i="7"/>
  <c r="E994" i="7"/>
  <c r="M994" i="7"/>
  <c r="D1000" i="7"/>
  <c r="I1001" i="7"/>
  <c r="T1001" i="7"/>
  <c r="H1004" i="7"/>
  <c r="S1004" i="7"/>
  <c r="E1005" i="7"/>
  <c r="M1005" i="7"/>
  <c r="D1008" i="7"/>
  <c r="I1009" i="7"/>
  <c r="Q1009" i="7" s="1"/>
  <c r="T1009" i="7"/>
  <c r="H1012" i="7"/>
  <c r="S1012" i="7"/>
  <c r="E1013" i="7"/>
  <c r="M1013" i="7"/>
  <c r="D1017" i="7"/>
  <c r="I1132" i="7"/>
  <c r="T1132" i="7"/>
  <c r="H602" i="7"/>
  <c r="T602" i="7"/>
  <c r="I993" i="7"/>
  <c r="Q993" i="7" s="1"/>
  <c r="T993" i="7"/>
  <c r="I1004" i="7"/>
  <c r="Q1004" i="7" s="1"/>
  <c r="T1004" i="7"/>
  <c r="I1012" i="7"/>
  <c r="Q1013" i="7" s="1"/>
  <c r="T1012" i="7"/>
  <c r="I602" i="7"/>
  <c r="Q608" i="7" s="1"/>
  <c r="W602" i="7"/>
  <c r="B993" i="7"/>
  <c r="J993" i="7"/>
  <c r="W993" i="7"/>
  <c r="I999" i="7"/>
  <c r="Q999" i="7" s="1"/>
  <c r="T999" i="7"/>
  <c r="B1004" i="7"/>
  <c r="J1004" i="7"/>
  <c r="W1004" i="7"/>
  <c r="I1007" i="7"/>
  <c r="Q1007" i="7" s="1"/>
  <c r="T1007" i="7"/>
  <c r="B1012" i="7"/>
  <c r="J1012" i="7"/>
  <c r="W1012" i="7"/>
  <c r="I1016" i="7"/>
  <c r="T1016" i="7"/>
  <c r="B602" i="7"/>
  <c r="J602" i="7"/>
  <c r="F833" i="7"/>
  <c r="K835" i="7"/>
  <c r="E836" i="7"/>
  <c r="D986" i="7"/>
  <c r="I987" i="7"/>
  <c r="Q987" i="7" s="1"/>
  <c r="C993" i="7"/>
  <c r="K993" i="7"/>
  <c r="H994" i="7"/>
  <c r="S994" i="7"/>
  <c r="B999" i="7"/>
  <c r="J999" i="7"/>
  <c r="D1001" i="7"/>
  <c r="I1002" i="7"/>
  <c r="Q1003" i="7" s="1"/>
  <c r="C1004" i="7"/>
  <c r="K1004" i="7"/>
  <c r="H1005" i="7"/>
  <c r="S1005" i="7"/>
  <c r="B1007" i="7"/>
  <c r="J1007" i="7"/>
  <c r="D1009" i="7"/>
  <c r="I1010" i="7"/>
  <c r="Q1010" i="7" s="1"/>
  <c r="F1011" i="7"/>
  <c r="C1012" i="7"/>
  <c r="K1012" i="7"/>
  <c r="H1013" i="7"/>
  <c r="S1013" i="7"/>
  <c r="B1016" i="7"/>
  <c r="J1016" i="7"/>
  <c r="D1132" i="7"/>
  <c r="I1133" i="7"/>
  <c r="C602" i="7"/>
  <c r="K602" i="7"/>
  <c r="K609" i="7"/>
  <c r="L624" i="7"/>
  <c r="D993" i="7"/>
  <c r="I994" i="7"/>
  <c r="Q995" i="7" s="1"/>
  <c r="D1004" i="7"/>
  <c r="I1005" i="7"/>
  <c r="Q1005" i="7" s="1"/>
  <c r="D1012" i="7"/>
  <c r="I1013" i="7"/>
  <c r="D602" i="7"/>
  <c r="F836" i="7"/>
  <c r="N836" i="7"/>
  <c r="H836" i="7"/>
  <c r="S836" i="7"/>
  <c r="I836" i="7"/>
  <c r="T836" i="7"/>
  <c r="C836" i="7"/>
  <c r="G834" i="7"/>
  <c r="B830" i="7"/>
  <c r="J830" i="7"/>
  <c r="C830" i="7"/>
  <c r="K830" i="7"/>
  <c r="D830" i="7"/>
  <c r="L830" i="7"/>
  <c r="E830" i="7"/>
  <c r="M830" i="7"/>
  <c r="F830" i="7"/>
  <c r="N830" i="7"/>
  <c r="H830" i="7"/>
  <c r="S830" i="7"/>
  <c r="I830" i="7"/>
  <c r="C821" i="7"/>
  <c r="G821" i="7"/>
  <c r="D783" i="7"/>
  <c r="L783" i="7"/>
  <c r="C784" i="7"/>
  <c r="K784" i="7"/>
  <c r="F783" i="7"/>
  <c r="N783" i="7"/>
  <c r="E784" i="7"/>
  <c r="M784" i="7"/>
  <c r="G783" i="7"/>
  <c r="F784" i="7"/>
  <c r="N784" i="7"/>
  <c r="H783" i="7"/>
  <c r="S783" i="7"/>
  <c r="G784" i="7"/>
  <c r="I783" i="7"/>
  <c r="T783" i="7"/>
  <c r="H784" i="7"/>
  <c r="S784" i="7"/>
  <c r="I784" i="7"/>
  <c r="T784" i="7"/>
  <c r="C783" i="7"/>
  <c r="B784" i="7"/>
  <c r="B775" i="7"/>
  <c r="D775" i="7"/>
  <c r="F775" i="7"/>
  <c r="N775" i="7"/>
  <c r="C776" i="7"/>
  <c r="I770" i="7"/>
  <c r="I771" i="7"/>
  <c r="J770" i="7"/>
  <c r="J771" i="7"/>
  <c r="C770" i="7"/>
  <c r="K770" i="7"/>
  <c r="C771" i="7"/>
  <c r="K771" i="7"/>
  <c r="B770" i="7"/>
  <c r="B771" i="7"/>
  <c r="D770" i="7"/>
  <c r="L770" i="7"/>
  <c r="D771" i="7"/>
  <c r="L771" i="7"/>
  <c r="E770" i="7"/>
  <c r="M770" i="7"/>
  <c r="E771" i="7"/>
  <c r="M771" i="7"/>
  <c r="F770" i="7"/>
  <c r="F771" i="7"/>
  <c r="D762" i="7"/>
  <c r="E762" i="7"/>
  <c r="G762" i="7"/>
  <c r="C760" i="7"/>
  <c r="J762" i="7"/>
  <c r="H715" i="7"/>
  <c r="S715" i="7"/>
  <c r="J834" i="7"/>
  <c r="K834" i="7"/>
  <c r="L834" i="7"/>
  <c r="B834" i="7"/>
  <c r="C834" i="7"/>
  <c r="S834" i="7"/>
  <c r="D834" i="7"/>
  <c r="F835" i="7"/>
  <c r="N835" i="7"/>
  <c r="G835" i="7"/>
  <c r="H835" i="7"/>
  <c r="S835" i="7"/>
  <c r="I835" i="7"/>
  <c r="Q836" i="7" s="1"/>
  <c r="T835" i="7"/>
  <c r="B835" i="7"/>
  <c r="J835" i="7"/>
  <c r="N832" i="7"/>
  <c r="S831" i="7"/>
  <c r="S832" i="7"/>
  <c r="E832" i="7"/>
  <c r="F832" i="7"/>
  <c r="H832" i="7"/>
  <c r="M832" i="7"/>
  <c r="H831" i="7"/>
  <c r="I831" i="7"/>
  <c r="Q832" i="7" s="1"/>
  <c r="T831" i="7"/>
  <c r="F831" i="7"/>
  <c r="N831" i="7"/>
  <c r="C832" i="7"/>
  <c r="K832" i="7"/>
  <c r="G831" i="7"/>
  <c r="D832" i="7"/>
  <c r="L832" i="7"/>
  <c r="I833" i="7"/>
  <c r="Q834" i="7" s="1"/>
  <c r="T833" i="7"/>
  <c r="F834" i="7"/>
  <c r="N834" i="7"/>
  <c r="C829" i="7"/>
  <c r="B831" i="7"/>
  <c r="J831" i="7"/>
  <c r="W831" i="7"/>
  <c r="G832" i="7"/>
  <c r="D833" i="7"/>
  <c r="L833" i="7"/>
  <c r="I834" i="7"/>
  <c r="T834" i="7"/>
  <c r="E831" i="7"/>
  <c r="M831" i="7"/>
  <c r="B832" i="7"/>
  <c r="J832" i="7"/>
  <c r="K829" i="7"/>
  <c r="C831" i="7"/>
  <c r="K831" i="7"/>
  <c r="D831" i="7"/>
  <c r="I832" i="7"/>
  <c r="H833" i="7"/>
  <c r="E834" i="7"/>
  <c r="C826" i="7"/>
  <c r="C828" i="7"/>
  <c r="E829" i="7"/>
  <c r="M829" i="7"/>
  <c r="K828" i="7"/>
  <c r="F829" i="7"/>
  <c r="N829" i="7"/>
  <c r="G829" i="7"/>
  <c r="H829" i="7"/>
  <c r="S829" i="7"/>
  <c r="C827" i="7"/>
  <c r="I829" i="7"/>
  <c r="Q830" i="7" s="1"/>
  <c r="T829" i="7"/>
  <c r="B829" i="7"/>
  <c r="J829" i="7"/>
  <c r="W829" i="7"/>
  <c r="D829" i="7"/>
  <c r="J821" i="7"/>
  <c r="K821" i="7"/>
  <c r="B821" i="7"/>
  <c r="L821" i="7"/>
  <c r="E821" i="7"/>
  <c r="F821" i="7"/>
  <c r="H828" i="7"/>
  <c r="S828" i="7"/>
  <c r="I828" i="7"/>
  <c r="T828" i="7"/>
  <c r="B828" i="7"/>
  <c r="J828" i="7"/>
  <c r="F826" i="7"/>
  <c r="D827" i="7"/>
  <c r="D828" i="7"/>
  <c r="L828" i="7"/>
  <c r="W822" i="7"/>
  <c r="B822" i="7"/>
  <c r="C822" i="7"/>
  <c r="G826" i="7"/>
  <c r="K827" i="7"/>
  <c r="E828" i="7"/>
  <c r="M828" i="7"/>
  <c r="K826" i="7"/>
  <c r="L827" i="7"/>
  <c r="F828" i="7"/>
  <c r="N828" i="7"/>
  <c r="D822" i="7"/>
  <c r="D823" i="7"/>
  <c r="D824" i="7"/>
  <c r="G822" i="7"/>
  <c r="G823" i="7"/>
  <c r="E824" i="7"/>
  <c r="N826" i="7"/>
  <c r="W816" i="7"/>
  <c r="J816" i="7"/>
  <c r="B816" i="7"/>
  <c r="S816" i="7"/>
  <c r="H816" i="7"/>
  <c r="N816" i="7"/>
  <c r="F816" i="7"/>
  <c r="G816" i="7"/>
  <c r="F785" i="7"/>
  <c r="F787" i="7"/>
  <c r="H788" i="7"/>
  <c r="G790" i="7"/>
  <c r="N790" i="7"/>
  <c r="F790" i="7"/>
  <c r="K790" i="7"/>
  <c r="L791" i="7"/>
  <c r="D791" i="7"/>
  <c r="K791" i="7"/>
  <c r="C791" i="7"/>
  <c r="M791" i="7"/>
  <c r="F794" i="7"/>
  <c r="F798" i="7"/>
  <c r="H800" i="7"/>
  <c r="G802" i="7"/>
  <c r="N802" i="7"/>
  <c r="F802" i="7"/>
  <c r="K802" i="7"/>
  <c r="L803" i="7"/>
  <c r="D803" i="7"/>
  <c r="K803" i="7"/>
  <c r="C803" i="7"/>
  <c r="M803" i="7"/>
  <c r="F806" i="7"/>
  <c r="F807" i="7"/>
  <c r="D810" i="7"/>
  <c r="T810" i="7"/>
  <c r="C813" i="7"/>
  <c r="C816" i="7"/>
  <c r="T816" i="7"/>
  <c r="G820" i="7"/>
  <c r="N820" i="7"/>
  <c r="F820" i="7"/>
  <c r="L820" i="7"/>
  <c r="D820" i="7"/>
  <c r="K820" i="7"/>
  <c r="C820" i="7"/>
  <c r="W820" i="7"/>
  <c r="J820" i="7"/>
  <c r="B820" i="7"/>
  <c r="D816" i="7"/>
  <c r="S825" i="7"/>
  <c r="H825" i="7"/>
  <c r="G825" i="7"/>
  <c r="N825" i="7"/>
  <c r="F825" i="7"/>
  <c r="M825" i="7"/>
  <c r="E825" i="7"/>
  <c r="L825" i="7"/>
  <c r="D825" i="7"/>
  <c r="K825" i="7"/>
  <c r="C825" i="7"/>
  <c r="M808" i="7"/>
  <c r="E808" i="7"/>
  <c r="K808" i="7"/>
  <c r="C808" i="7"/>
  <c r="L808" i="7"/>
  <c r="D808" i="7"/>
  <c r="E816" i="7"/>
  <c r="G817" i="7"/>
  <c r="M817" i="7"/>
  <c r="E817" i="7"/>
  <c r="K817" i="7"/>
  <c r="C817" i="7"/>
  <c r="L817" i="7"/>
  <c r="D817" i="7"/>
  <c r="S817" i="7"/>
  <c r="B825" i="7"/>
  <c r="S787" i="7"/>
  <c r="H787" i="7"/>
  <c r="G787" i="7"/>
  <c r="K787" i="7"/>
  <c r="M788" i="7"/>
  <c r="E788" i="7"/>
  <c r="L788" i="7"/>
  <c r="D788" i="7"/>
  <c r="K788" i="7"/>
  <c r="S798" i="7"/>
  <c r="H798" i="7"/>
  <c r="G798" i="7"/>
  <c r="K798" i="7"/>
  <c r="M800" i="7"/>
  <c r="E800" i="7"/>
  <c r="L800" i="7"/>
  <c r="D800" i="7"/>
  <c r="K800" i="7"/>
  <c r="S807" i="7"/>
  <c r="H807" i="7"/>
  <c r="N807" i="7"/>
  <c r="G807" i="7"/>
  <c r="K807" i="7"/>
  <c r="B808" i="7"/>
  <c r="S808" i="7"/>
  <c r="L811" i="7"/>
  <c r="D811" i="7"/>
  <c r="K811" i="7"/>
  <c r="C811" i="7"/>
  <c r="W811" i="7"/>
  <c r="J811" i="7"/>
  <c r="B811" i="7"/>
  <c r="I816" i="7"/>
  <c r="Q816" i="7" s="1"/>
  <c r="B817" i="7"/>
  <c r="T817" i="7"/>
  <c r="K816" i="7"/>
  <c r="K785" i="7"/>
  <c r="C785" i="7"/>
  <c r="W785" i="7"/>
  <c r="J785" i="7"/>
  <c r="B785" i="7"/>
  <c r="M785" i="7"/>
  <c r="C787" i="7"/>
  <c r="M787" i="7"/>
  <c r="C788" i="7"/>
  <c r="K794" i="7"/>
  <c r="C794" i="7"/>
  <c r="W794" i="7"/>
  <c r="J794" i="7"/>
  <c r="B794" i="7"/>
  <c r="M794" i="7"/>
  <c r="C798" i="7"/>
  <c r="M798" i="7"/>
  <c r="C800" i="7"/>
  <c r="K806" i="7"/>
  <c r="C806" i="7"/>
  <c r="W806" i="7"/>
  <c r="J806" i="7"/>
  <c r="B806" i="7"/>
  <c r="M806" i="7"/>
  <c r="C807" i="7"/>
  <c r="M807" i="7"/>
  <c r="G808" i="7"/>
  <c r="W808" i="7"/>
  <c r="G810" i="7"/>
  <c r="N810" i="7"/>
  <c r="F810" i="7"/>
  <c r="M810" i="7"/>
  <c r="E810" i="7"/>
  <c r="L810" i="7"/>
  <c r="L816" i="7"/>
  <c r="H817" i="7"/>
  <c r="D785" i="7"/>
  <c r="N785" i="7"/>
  <c r="D787" i="7"/>
  <c r="N787" i="7"/>
  <c r="F788" i="7"/>
  <c r="S788" i="7"/>
  <c r="I790" i="7"/>
  <c r="Q790" i="7" s="1"/>
  <c r="W790" i="7"/>
  <c r="I791" i="7"/>
  <c r="Q791" i="7" s="1"/>
  <c r="N793" i="7"/>
  <c r="F793" i="7"/>
  <c r="M793" i="7"/>
  <c r="E793" i="7"/>
  <c r="K793" i="7"/>
  <c r="D794" i="7"/>
  <c r="N794" i="7"/>
  <c r="D798" i="7"/>
  <c r="N798" i="7"/>
  <c r="F800" i="7"/>
  <c r="S800" i="7"/>
  <c r="I802" i="7"/>
  <c r="Q802" i="7" s="1"/>
  <c r="W802" i="7"/>
  <c r="I803" i="7"/>
  <c r="Q803" i="7" s="1"/>
  <c r="N805" i="7"/>
  <c r="F805" i="7"/>
  <c r="M805" i="7"/>
  <c r="E805" i="7"/>
  <c r="K805" i="7"/>
  <c r="D806" i="7"/>
  <c r="N806" i="7"/>
  <c r="D807" i="7"/>
  <c r="H808" i="7"/>
  <c r="B810" i="7"/>
  <c r="G811" i="7"/>
  <c r="N813" i="7"/>
  <c r="F813" i="7"/>
  <c r="L813" i="7"/>
  <c r="D813" i="7"/>
  <c r="M813" i="7"/>
  <c r="E813" i="7"/>
  <c r="M816" i="7"/>
  <c r="I817" i="7"/>
  <c r="Q817" i="7" s="1"/>
  <c r="T825" i="7"/>
  <c r="E819" i="7"/>
  <c r="M819" i="7"/>
  <c r="L822" i="7"/>
  <c r="I823" i="7"/>
  <c r="Q824" i="7" s="1"/>
  <c r="T823" i="7"/>
  <c r="F824" i="7"/>
  <c r="N824" i="7"/>
  <c r="H826" i="7"/>
  <c r="S826" i="7"/>
  <c r="E827" i="7"/>
  <c r="M827" i="7"/>
  <c r="I789" i="7"/>
  <c r="Q789" i="7" s="1"/>
  <c r="T789" i="7"/>
  <c r="H792" i="7"/>
  <c r="S792" i="7"/>
  <c r="I801" i="7"/>
  <c r="Q801" i="7" s="1"/>
  <c r="T801" i="7"/>
  <c r="H804" i="7"/>
  <c r="S804" i="7"/>
  <c r="I809" i="7"/>
  <c r="Q809" i="7" s="1"/>
  <c r="T809" i="7"/>
  <c r="H812" i="7"/>
  <c r="S812" i="7"/>
  <c r="B814" i="7"/>
  <c r="J814" i="7"/>
  <c r="W814" i="7"/>
  <c r="I818" i="7"/>
  <c r="Q818" i="7" s="1"/>
  <c r="T818" i="7"/>
  <c r="F819" i="7"/>
  <c r="N819" i="7"/>
  <c r="H821" i="7"/>
  <c r="S821" i="7"/>
  <c r="E822" i="7"/>
  <c r="M822" i="7"/>
  <c r="B823" i="7"/>
  <c r="J823" i="7"/>
  <c r="W823" i="7"/>
  <c r="G824" i="7"/>
  <c r="I826" i="7"/>
  <c r="T826" i="7"/>
  <c r="F827" i="7"/>
  <c r="N827" i="7"/>
  <c r="I814" i="7"/>
  <c r="Q815" i="7" s="1"/>
  <c r="T814" i="7"/>
  <c r="B789" i="7"/>
  <c r="J789" i="7"/>
  <c r="I792" i="7"/>
  <c r="Q792" i="7" s="1"/>
  <c r="B801" i="7"/>
  <c r="J801" i="7"/>
  <c r="I804" i="7"/>
  <c r="Q804" i="7" s="1"/>
  <c r="B809" i="7"/>
  <c r="J809" i="7"/>
  <c r="I812" i="7"/>
  <c r="Q812" i="7" s="1"/>
  <c r="C814" i="7"/>
  <c r="B818" i="7"/>
  <c r="J818" i="7"/>
  <c r="G819" i="7"/>
  <c r="I821" i="7"/>
  <c r="F822" i="7"/>
  <c r="N822" i="7"/>
  <c r="C823" i="7"/>
  <c r="K823" i="7"/>
  <c r="H824" i="7"/>
  <c r="S824" i="7"/>
  <c r="B826" i="7"/>
  <c r="J826" i="7"/>
  <c r="G827" i="7"/>
  <c r="I824" i="7"/>
  <c r="T824" i="7"/>
  <c r="H827" i="7"/>
  <c r="S827" i="7"/>
  <c r="I819" i="7"/>
  <c r="Q819" i="7" s="1"/>
  <c r="H822" i="7"/>
  <c r="S822" i="7"/>
  <c r="E823" i="7"/>
  <c r="M823" i="7"/>
  <c r="B824" i="7"/>
  <c r="J824" i="7"/>
  <c r="D826" i="7"/>
  <c r="L826" i="7"/>
  <c r="I827" i="7"/>
  <c r="T827" i="7"/>
  <c r="I822" i="7"/>
  <c r="Q822" i="7" s="1"/>
  <c r="F823" i="7"/>
  <c r="C824" i="7"/>
  <c r="E826" i="7"/>
  <c r="B827" i="7"/>
  <c r="J827" i="7"/>
  <c r="C781" i="7"/>
  <c r="G781" i="7"/>
  <c r="H781" i="7"/>
  <c r="K781" i="7"/>
  <c r="S781" i="7"/>
  <c r="I782" i="7"/>
  <c r="Q784" i="7" s="1"/>
  <c r="G782" i="7"/>
  <c r="H782" i="7"/>
  <c r="S782" i="7"/>
  <c r="T782" i="7"/>
  <c r="B782" i="7"/>
  <c r="J782" i="7"/>
  <c r="W782" i="7"/>
  <c r="C782" i="7"/>
  <c r="K782" i="7"/>
  <c r="D782" i="7"/>
  <c r="L782" i="7"/>
  <c r="E782" i="7"/>
  <c r="M782" i="7"/>
  <c r="F782" i="7"/>
  <c r="J779" i="7"/>
  <c r="B779" i="7"/>
  <c r="K779" i="7"/>
  <c r="H780" i="7"/>
  <c r="D781" i="7"/>
  <c r="L781" i="7"/>
  <c r="N779" i="7"/>
  <c r="K780" i="7"/>
  <c r="E781" i="7"/>
  <c r="M781" i="7"/>
  <c r="F781" i="7"/>
  <c r="N781" i="7"/>
  <c r="I781" i="7"/>
  <c r="T781" i="7"/>
  <c r="C779" i="7"/>
  <c r="F779" i="7"/>
  <c r="C780" i="7"/>
  <c r="B781" i="7"/>
  <c r="J781" i="7"/>
  <c r="D776" i="7"/>
  <c r="G776" i="7"/>
  <c r="K776" i="7"/>
  <c r="L776" i="7"/>
  <c r="H773" i="7"/>
  <c r="G775" i="7"/>
  <c r="J775" i="7"/>
  <c r="L775" i="7"/>
  <c r="H769" i="7"/>
  <c r="S769" i="7"/>
  <c r="I769" i="7"/>
  <c r="Q772" i="7" s="1"/>
  <c r="T769" i="7"/>
  <c r="B769" i="7"/>
  <c r="J769" i="7"/>
  <c r="W769" i="7"/>
  <c r="D769" i="7"/>
  <c r="E774" i="7"/>
  <c r="M774" i="7"/>
  <c r="E773" i="7"/>
  <c r="W773" i="7"/>
  <c r="J773" i="7"/>
  <c r="K773" i="7"/>
  <c r="L773" i="7"/>
  <c r="B773" i="7"/>
  <c r="M773" i="7"/>
  <c r="C773" i="7"/>
  <c r="D773" i="7"/>
  <c r="S773" i="7"/>
  <c r="F772" i="7"/>
  <c r="G772" i="7"/>
  <c r="S772" i="7"/>
  <c r="H772" i="7"/>
  <c r="J772" i="7"/>
  <c r="B772" i="7"/>
  <c r="K772" i="7"/>
  <c r="C772" i="7"/>
  <c r="L772" i="7"/>
  <c r="D772" i="7"/>
  <c r="M772" i="7"/>
  <c r="E772" i="7"/>
  <c r="N772" i="7"/>
  <c r="F764" i="7"/>
  <c r="F762" i="7"/>
  <c r="K768" i="7"/>
  <c r="H774" i="7"/>
  <c r="S774" i="7"/>
  <c r="E775" i="7"/>
  <c r="M775" i="7"/>
  <c r="B776" i="7"/>
  <c r="J776" i="7"/>
  <c r="G777" i="7"/>
  <c r="D778" i="7"/>
  <c r="L778" i="7"/>
  <c r="I779" i="7"/>
  <c r="T779" i="7"/>
  <c r="F780" i="7"/>
  <c r="N780" i="7"/>
  <c r="E778" i="7"/>
  <c r="M778" i="7"/>
  <c r="I774" i="7"/>
  <c r="T774" i="7"/>
  <c r="B774" i="7"/>
  <c r="J774" i="7"/>
  <c r="I777" i="7"/>
  <c r="Q777" i="7" s="1"/>
  <c r="T777" i="7"/>
  <c r="F778" i="7"/>
  <c r="N778" i="7"/>
  <c r="I772" i="7"/>
  <c r="F773" i="7"/>
  <c r="N773" i="7"/>
  <c r="C774" i="7"/>
  <c r="K774" i="7"/>
  <c r="H775" i="7"/>
  <c r="S775" i="7"/>
  <c r="E776" i="7"/>
  <c r="M776" i="7"/>
  <c r="B777" i="7"/>
  <c r="J777" i="7"/>
  <c r="W777" i="7"/>
  <c r="G778" i="7"/>
  <c r="D779" i="7"/>
  <c r="L779" i="7"/>
  <c r="I780" i="7"/>
  <c r="Q781" i="7" s="1"/>
  <c r="T780" i="7"/>
  <c r="G773" i="7"/>
  <c r="D774" i="7"/>
  <c r="L774" i="7"/>
  <c r="I775" i="7"/>
  <c r="T775" i="7"/>
  <c r="F776" i="7"/>
  <c r="N776" i="7"/>
  <c r="C777" i="7"/>
  <c r="K777" i="7"/>
  <c r="H778" i="7"/>
  <c r="S778" i="7"/>
  <c r="E779" i="7"/>
  <c r="M779" i="7"/>
  <c r="B780" i="7"/>
  <c r="J780" i="7"/>
  <c r="W780" i="7"/>
  <c r="I778" i="7"/>
  <c r="Q779" i="7" s="1"/>
  <c r="T778" i="7"/>
  <c r="I773" i="7"/>
  <c r="Q776" i="7" s="1"/>
  <c r="F774" i="7"/>
  <c r="N774" i="7"/>
  <c r="C775" i="7"/>
  <c r="H776" i="7"/>
  <c r="S776" i="7"/>
  <c r="E777" i="7"/>
  <c r="M777" i="7"/>
  <c r="B778" i="7"/>
  <c r="J778" i="7"/>
  <c r="W778" i="7"/>
  <c r="G779" i="7"/>
  <c r="D780" i="7"/>
  <c r="L780" i="7"/>
  <c r="I776" i="7"/>
  <c r="F777" i="7"/>
  <c r="C778" i="7"/>
  <c r="H779" i="7"/>
  <c r="E780" i="7"/>
  <c r="C759" i="7"/>
  <c r="L759" i="7"/>
  <c r="B760" i="7"/>
  <c r="L760" i="7"/>
  <c r="H761" i="7"/>
  <c r="D764" i="7"/>
  <c r="F767" i="7"/>
  <c r="B768" i="7"/>
  <c r="J768" i="7"/>
  <c r="H758" i="7"/>
  <c r="E759" i="7"/>
  <c r="N759" i="7"/>
  <c r="D760" i="7"/>
  <c r="S761" i="7"/>
  <c r="C765" i="7"/>
  <c r="K767" i="7"/>
  <c r="D768" i="7"/>
  <c r="L768" i="7"/>
  <c r="B763" i="7"/>
  <c r="F759" i="7"/>
  <c r="E760" i="7"/>
  <c r="S760" i="7"/>
  <c r="L762" i="7"/>
  <c r="J763" i="7"/>
  <c r="H764" i="7"/>
  <c r="D765" i="7"/>
  <c r="M767" i="7"/>
  <c r="E768" i="7"/>
  <c r="M768" i="7"/>
  <c r="S758" i="7"/>
  <c r="G759" i="7"/>
  <c r="S759" i="7"/>
  <c r="G760" i="7"/>
  <c r="M762" i="7"/>
  <c r="L764" i="7"/>
  <c r="E765" i="7"/>
  <c r="N767" i="7"/>
  <c r="F768" i="7"/>
  <c r="N768" i="7"/>
  <c r="J759" i="7"/>
  <c r="D759" i="7"/>
  <c r="M759" i="7"/>
  <c r="H759" i="7"/>
  <c r="W759" i="7"/>
  <c r="H760" i="7"/>
  <c r="B762" i="7"/>
  <c r="N762" i="7"/>
  <c r="N764" i="7"/>
  <c r="K765" i="7"/>
  <c r="G768" i="7"/>
  <c r="L765" i="7"/>
  <c r="H768" i="7"/>
  <c r="S768" i="7"/>
  <c r="B759" i="7"/>
  <c r="K759" i="7"/>
  <c r="K760" i="7"/>
  <c r="G761" i="7"/>
  <c r="S764" i="7"/>
  <c r="M765" i="7"/>
  <c r="I768" i="7"/>
  <c r="K715" i="7"/>
  <c r="B715" i="7"/>
  <c r="L715" i="7"/>
  <c r="C715" i="7"/>
  <c r="M715" i="7"/>
  <c r="D715" i="7"/>
  <c r="G715" i="7"/>
  <c r="J715" i="7"/>
  <c r="I731" i="7"/>
  <c r="Q732" i="7" s="1"/>
  <c r="T731" i="7"/>
  <c r="I763" i="7"/>
  <c r="T763" i="7"/>
  <c r="H766" i="7"/>
  <c r="S766" i="7"/>
  <c r="T748" i="7"/>
  <c r="J748" i="7"/>
  <c r="I758" i="7"/>
  <c r="T758" i="7"/>
  <c r="B758" i="7"/>
  <c r="J758" i="7"/>
  <c r="I761" i="7"/>
  <c r="T761" i="7"/>
  <c r="C763" i="7"/>
  <c r="K763" i="7"/>
  <c r="B766" i="7"/>
  <c r="J766" i="7"/>
  <c r="W766" i="7"/>
  <c r="D731" i="7"/>
  <c r="L731" i="7"/>
  <c r="I733" i="7"/>
  <c r="Q734" i="7" s="1"/>
  <c r="T733" i="7"/>
  <c r="F735" i="7"/>
  <c r="N735" i="7"/>
  <c r="C737" i="7"/>
  <c r="K737" i="7"/>
  <c r="D748" i="7"/>
  <c r="L748" i="7"/>
  <c r="I750" i="7"/>
  <c r="Q756" i="7" s="1"/>
  <c r="T750" i="7"/>
  <c r="F757" i="7"/>
  <c r="N757" i="7"/>
  <c r="C758" i="7"/>
  <c r="K758" i="7"/>
  <c r="B761" i="7"/>
  <c r="J761" i="7"/>
  <c r="D763" i="7"/>
  <c r="L763" i="7"/>
  <c r="I764" i="7"/>
  <c r="Q764" i="7" s="1"/>
  <c r="T764" i="7"/>
  <c r="F765" i="7"/>
  <c r="N765" i="7"/>
  <c r="C766" i="7"/>
  <c r="K766" i="7"/>
  <c r="H767" i="7"/>
  <c r="S767" i="7"/>
  <c r="B745" i="7"/>
  <c r="J745" i="7"/>
  <c r="W745" i="7"/>
  <c r="F715" i="7"/>
  <c r="N715" i="7"/>
  <c r="C719" i="7"/>
  <c r="K719" i="7"/>
  <c r="H723" i="7"/>
  <c r="S723" i="7"/>
  <c r="E731" i="7"/>
  <c r="M731" i="7"/>
  <c r="B733" i="7"/>
  <c r="J733" i="7"/>
  <c r="W733" i="7"/>
  <c r="G735" i="7"/>
  <c r="D737" i="7"/>
  <c r="L737" i="7"/>
  <c r="F743" i="7"/>
  <c r="N743" i="7"/>
  <c r="C745" i="7"/>
  <c r="K745" i="7"/>
  <c r="H747" i="7"/>
  <c r="S747" i="7"/>
  <c r="E748" i="7"/>
  <c r="M748" i="7"/>
  <c r="B750" i="7"/>
  <c r="J750" i="7"/>
  <c r="W750" i="7"/>
  <c r="G757" i="7"/>
  <c r="D758" i="7"/>
  <c r="L758" i="7"/>
  <c r="I759" i="7"/>
  <c r="Q763" i="7" s="1"/>
  <c r="F760" i="7"/>
  <c r="N760" i="7"/>
  <c r="C761" i="7"/>
  <c r="K761" i="7"/>
  <c r="H762" i="7"/>
  <c r="S762" i="7"/>
  <c r="E763" i="7"/>
  <c r="M763" i="7"/>
  <c r="B764" i="7"/>
  <c r="J764" i="7"/>
  <c r="W764" i="7"/>
  <c r="G765" i="7"/>
  <c r="D766" i="7"/>
  <c r="L766" i="7"/>
  <c r="I767" i="7"/>
  <c r="T767" i="7"/>
  <c r="B731" i="7"/>
  <c r="J731" i="7"/>
  <c r="W731" i="7"/>
  <c r="I766" i="7"/>
  <c r="Q768" i="7" s="1"/>
  <c r="T766" i="7"/>
  <c r="I719" i="7"/>
  <c r="Q722" i="7" s="1"/>
  <c r="T719" i="7"/>
  <c r="I745" i="7"/>
  <c r="T745" i="7"/>
  <c r="B719" i="7"/>
  <c r="J719" i="7"/>
  <c r="W719" i="7"/>
  <c r="D719" i="7"/>
  <c r="L719" i="7"/>
  <c r="I723" i="7"/>
  <c r="Q730" i="7" s="1"/>
  <c r="T723" i="7"/>
  <c r="F731" i="7"/>
  <c r="N731" i="7"/>
  <c r="C733" i="7"/>
  <c r="K733" i="7"/>
  <c r="H735" i="7"/>
  <c r="S735" i="7"/>
  <c r="E737" i="7"/>
  <c r="M737" i="7"/>
  <c r="D745" i="7"/>
  <c r="L745" i="7"/>
  <c r="I747" i="7"/>
  <c r="Q747" i="7" s="1"/>
  <c r="T747" i="7"/>
  <c r="F748" i="7"/>
  <c r="N748" i="7"/>
  <c r="C750" i="7"/>
  <c r="K750" i="7"/>
  <c r="H757" i="7"/>
  <c r="S757" i="7"/>
  <c r="E758" i="7"/>
  <c r="M758" i="7"/>
  <c r="D761" i="7"/>
  <c r="L761" i="7"/>
  <c r="I762" i="7"/>
  <c r="T762" i="7"/>
  <c r="F763" i="7"/>
  <c r="N763" i="7"/>
  <c r="C764" i="7"/>
  <c r="K764" i="7"/>
  <c r="H765" i="7"/>
  <c r="S765" i="7"/>
  <c r="E766" i="7"/>
  <c r="M766" i="7"/>
  <c r="B767" i="7"/>
  <c r="J767" i="7"/>
  <c r="B748" i="7"/>
  <c r="W748" i="7"/>
  <c r="C731" i="7"/>
  <c r="K731" i="7"/>
  <c r="G731" i="7"/>
  <c r="I735" i="7"/>
  <c r="Q736" i="7" s="1"/>
  <c r="T735" i="7"/>
  <c r="F737" i="7"/>
  <c r="N737" i="7"/>
  <c r="E745" i="7"/>
  <c r="M745" i="7"/>
  <c r="E761" i="7"/>
  <c r="M761" i="7"/>
  <c r="G763" i="7"/>
  <c r="I765" i="7"/>
  <c r="Q765" i="7" s="1"/>
  <c r="T765" i="7"/>
  <c r="F766" i="7"/>
  <c r="N766" i="7"/>
  <c r="I737" i="7"/>
  <c r="Q740" i="7" s="1"/>
  <c r="T737" i="7"/>
  <c r="B737" i="7"/>
  <c r="J737" i="7"/>
  <c r="W737" i="7"/>
  <c r="C748" i="7"/>
  <c r="K748" i="7"/>
  <c r="E719" i="7"/>
  <c r="M719" i="7"/>
  <c r="G748" i="7"/>
  <c r="I757" i="7"/>
  <c r="Q758" i="7" s="1"/>
  <c r="T757" i="7"/>
  <c r="F758" i="7"/>
  <c r="N758" i="7"/>
  <c r="I715" i="7"/>
  <c r="F719" i="7"/>
  <c r="C723" i="7"/>
  <c r="H731" i="7"/>
  <c r="E733" i="7"/>
  <c r="B735" i="7"/>
  <c r="J735" i="7"/>
  <c r="I743" i="7"/>
  <c r="F745" i="7"/>
  <c r="C747" i="7"/>
  <c r="H748" i="7"/>
  <c r="E750" i="7"/>
  <c r="B757" i="7"/>
  <c r="J757" i="7"/>
  <c r="I760" i="7"/>
  <c r="F761" i="7"/>
  <c r="C762" i="7"/>
  <c r="H763" i="7"/>
  <c r="E764" i="7"/>
  <c r="B765" i="7"/>
  <c r="J765" i="7"/>
  <c r="D767" i="7"/>
  <c r="G710" i="7"/>
  <c r="I710" i="7"/>
  <c r="T710" i="7"/>
  <c r="B710" i="7"/>
  <c r="J710" i="7"/>
  <c r="C710" i="7"/>
  <c r="K710" i="7"/>
  <c r="D710" i="7"/>
  <c r="L710" i="7"/>
  <c r="E710" i="7"/>
  <c r="M710" i="7"/>
  <c r="F710" i="7"/>
  <c r="F694" i="7"/>
  <c r="L628" i="7"/>
  <c r="G628" i="7"/>
  <c r="B708" i="7"/>
  <c r="C707" i="7"/>
  <c r="H709" i="7"/>
  <c r="S709" i="7"/>
  <c r="H707" i="7"/>
  <c r="C708" i="7"/>
  <c r="H706" i="7"/>
  <c r="J707" i="7"/>
  <c r="G708" i="7"/>
  <c r="I709" i="7"/>
  <c r="Q710" i="7" s="1"/>
  <c r="T709" i="7"/>
  <c r="S708" i="7"/>
  <c r="E707" i="7"/>
  <c r="W708" i="7"/>
  <c r="K706" i="7"/>
  <c r="K707" i="7"/>
  <c r="H708" i="7"/>
  <c r="B709" i="7"/>
  <c r="J709" i="7"/>
  <c r="H697" i="7"/>
  <c r="N706" i="7"/>
  <c r="I708" i="7"/>
  <c r="Q708" i="7" s="1"/>
  <c r="T708" i="7"/>
  <c r="G700" i="7"/>
  <c r="C706" i="7"/>
  <c r="M707" i="7"/>
  <c r="D708" i="7"/>
  <c r="L708" i="7"/>
  <c r="H700" i="7"/>
  <c r="N704" i="7"/>
  <c r="E706" i="7"/>
  <c r="E708" i="7"/>
  <c r="M708" i="7"/>
  <c r="S706" i="7"/>
  <c r="J700" i="7"/>
  <c r="F706" i="7"/>
  <c r="B707" i="7"/>
  <c r="S707" i="7"/>
  <c r="F708" i="7"/>
  <c r="D694" i="7"/>
  <c r="K694" i="7"/>
  <c r="S694" i="7"/>
  <c r="K697" i="7"/>
  <c r="G701" i="7"/>
  <c r="L705" i="7"/>
  <c r="L697" i="7"/>
  <c r="K700" i="7"/>
  <c r="H701" i="7"/>
  <c r="M706" i="7"/>
  <c r="D707" i="7"/>
  <c r="L707" i="7"/>
  <c r="S697" i="7"/>
  <c r="W700" i="7"/>
  <c r="F707" i="7"/>
  <c r="N707" i="7"/>
  <c r="G707" i="7"/>
  <c r="C697" i="7"/>
  <c r="D697" i="7"/>
  <c r="D701" i="7"/>
  <c r="I707" i="7"/>
  <c r="Q707" i="7" s="1"/>
  <c r="B693" i="7"/>
  <c r="B699" i="7"/>
  <c r="J684" i="7"/>
  <c r="D686" i="7"/>
  <c r="B688" i="7"/>
  <c r="K692" i="7"/>
  <c r="C693" i="7"/>
  <c r="N693" i="7"/>
  <c r="J694" i="7"/>
  <c r="H696" i="7"/>
  <c r="W696" i="7"/>
  <c r="C699" i="7"/>
  <c r="W699" i="7"/>
  <c r="E702" i="7"/>
  <c r="C704" i="7"/>
  <c r="S705" i="7"/>
  <c r="G706" i="7"/>
  <c r="L686" i="7"/>
  <c r="C688" i="7"/>
  <c r="S688" i="7"/>
  <c r="M692" i="7"/>
  <c r="D693" i="7"/>
  <c r="J696" i="7"/>
  <c r="K693" i="7"/>
  <c r="M702" i="7"/>
  <c r="D704" i="7"/>
  <c r="S684" i="7"/>
  <c r="E688" i="7"/>
  <c r="F690" i="7"/>
  <c r="B692" i="7"/>
  <c r="N692" i="7"/>
  <c r="F693" i="7"/>
  <c r="S693" i="7"/>
  <c r="B696" i="7"/>
  <c r="K696" i="7"/>
  <c r="F699" i="7"/>
  <c r="S700" i="7"/>
  <c r="L701" i="7"/>
  <c r="F704" i="7"/>
  <c r="C705" i="7"/>
  <c r="I706" i="7"/>
  <c r="Q706" i="7" s="1"/>
  <c r="T706" i="7"/>
  <c r="N699" i="7"/>
  <c r="N688" i="7"/>
  <c r="E699" i="7"/>
  <c r="F688" i="7"/>
  <c r="C692" i="7"/>
  <c r="G693" i="7"/>
  <c r="W693" i="7"/>
  <c r="C696" i="7"/>
  <c r="L696" i="7"/>
  <c r="J699" i="7"/>
  <c r="G704" i="7"/>
  <c r="D705" i="7"/>
  <c r="B706" i="7"/>
  <c r="J706" i="7"/>
  <c r="W706" i="7"/>
  <c r="L693" i="7"/>
  <c r="G688" i="7"/>
  <c r="E692" i="7"/>
  <c r="W692" i="7"/>
  <c r="H693" i="7"/>
  <c r="D696" i="7"/>
  <c r="M696" i="7"/>
  <c r="K699" i="7"/>
  <c r="K704" i="7"/>
  <c r="H705" i="7"/>
  <c r="F692" i="7"/>
  <c r="J693" i="7"/>
  <c r="E696" i="7"/>
  <c r="N696" i="7"/>
  <c r="M699" i="7"/>
  <c r="S701" i="7"/>
  <c r="L704" i="7"/>
  <c r="K705" i="7"/>
  <c r="D706" i="7"/>
  <c r="B664" i="7"/>
  <c r="K664" i="7"/>
  <c r="M628" i="7"/>
  <c r="N628" i="7"/>
  <c r="C628" i="7"/>
  <c r="D628" i="7"/>
  <c r="S628" i="7"/>
  <c r="E628" i="7"/>
  <c r="I624" i="7"/>
  <c r="Q628" i="7" s="1"/>
  <c r="S624" i="7"/>
  <c r="B624" i="7"/>
  <c r="J624" i="7"/>
  <c r="G609" i="7"/>
  <c r="I609" i="7"/>
  <c r="Q616" i="7" s="1"/>
  <c r="L615" i="7"/>
  <c r="J664" i="7"/>
  <c r="H683" i="7"/>
  <c r="D689" i="7"/>
  <c r="L689" i="7"/>
  <c r="J690" i="7"/>
  <c r="H691" i="7"/>
  <c r="S691" i="7"/>
  <c r="H698" i="7"/>
  <c r="S698" i="7"/>
  <c r="D702" i="7"/>
  <c r="L702" i="7"/>
  <c r="S685" i="7"/>
  <c r="I691" i="7"/>
  <c r="Q691" i="7" s="1"/>
  <c r="T691" i="7"/>
  <c r="T698" i="7"/>
  <c r="J628" i="7"/>
  <c r="K635" i="7"/>
  <c r="E673" i="7"/>
  <c r="N673" i="7"/>
  <c r="E681" i="7"/>
  <c r="N681" i="7"/>
  <c r="B683" i="7"/>
  <c r="K683" i="7"/>
  <c r="K684" i="7"/>
  <c r="B685" i="7"/>
  <c r="W685" i="7"/>
  <c r="F689" i="7"/>
  <c r="N689" i="7"/>
  <c r="C690" i="7"/>
  <c r="L690" i="7"/>
  <c r="B691" i="7"/>
  <c r="J691" i="7"/>
  <c r="W691" i="7"/>
  <c r="L694" i="7"/>
  <c r="E697" i="7"/>
  <c r="M697" i="7"/>
  <c r="B698" i="7"/>
  <c r="J698" i="7"/>
  <c r="W698" i="7"/>
  <c r="G699" i="7"/>
  <c r="D700" i="7"/>
  <c r="L700" i="7"/>
  <c r="I701" i="7"/>
  <c r="Q701" i="7" s="1"/>
  <c r="T701" i="7"/>
  <c r="F702" i="7"/>
  <c r="N702" i="7"/>
  <c r="H704" i="7"/>
  <c r="S704" i="7"/>
  <c r="E705" i="7"/>
  <c r="M705" i="7"/>
  <c r="S665" i="7"/>
  <c r="J683" i="7"/>
  <c r="I698" i="7"/>
  <c r="Q698" i="7" s="1"/>
  <c r="G617" i="7"/>
  <c r="G656" i="7"/>
  <c r="C664" i="7"/>
  <c r="L664" i="7"/>
  <c r="C665" i="7"/>
  <c r="H617" i="7"/>
  <c r="B628" i="7"/>
  <c r="K628" i="7"/>
  <c r="J631" i="7"/>
  <c r="M635" i="7"/>
  <c r="G640" i="7"/>
  <c r="K656" i="7"/>
  <c r="D664" i="7"/>
  <c r="M664" i="7"/>
  <c r="E665" i="7"/>
  <c r="J666" i="7"/>
  <c r="M667" i="7"/>
  <c r="G668" i="7"/>
  <c r="N671" i="7"/>
  <c r="F673" i="7"/>
  <c r="G674" i="7"/>
  <c r="J675" i="7"/>
  <c r="J676" i="7"/>
  <c r="F680" i="7"/>
  <c r="S680" i="7"/>
  <c r="F681" i="7"/>
  <c r="J682" i="7"/>
  <c r="C683" i="7"/>
  <c r="L683" i="7"/>
  <c r="B684" i="7"/>
  <c r="L684" i="7"/>
  <c r="D685" i="7"/>
  <c r="H688" i="7"/>
  <c r="W688" i="7"/>
  <c r="G689" i="7"/>
  <c r="D690" i="7"/>
  <c r="M690" i="7"/>
  <c r="C691" i="7"/>
  <c r="K691" i="7"/>
  <c r="H692" i="7"/>
  <c r="S692" i="7"/>
  <c r="E693" i="7"/>
  <c r="M693" i="7"/>
  <c r="B694" i="7"/>
  <c r="N694" i="7"/>
  <c r="I696" i="7"/>
  <c r="Q697" i="7" s="1"/>
  <c r="F697" i="7"/>
  <c r="N697" i="7"/>
  <c r="C698" i="7"/>
  <c r="K698" i="7"/>
  <c r="H699" i="7"/>
  <c r="S699" i="7"/>
  <c r="E700" i="7"/>
  <c r="M700" i="7"/>
  <c r="B701" i="7"/>
  <c r="J701" i="7"/>
  <c r="W701" i="7"/>
  <c r="G702" i="7"/>
  <c r="I704" i="7"/>
  <c r="T704" i="7"/>
  <c r="F705" i="7"/>
  <c r="N705" i="7"/>
  <c r="M656" i="7"/>
  <c r="E664" i="7"/>
  <c r="N664" i="7"/>
  <c r="G665" i="7"/>
  <c r="G673" i="7"/>
  <c r="S673" i="7"/>
  <c r="K675" i="7"/>
  <c r="S677" i="7"/>
  <c r="G681" i="7"/>
  <c r="S681" i="7"/>
  <c r="D683" i="7"/>
  <c r="M683" i="7"/>
  <c r="C684" i="7"/>
  <c r="M684" i="7"/>
  <c r="G685" i="7"/>
  <c r="J688" i="7"/>
  <c r="H689" i="7"/>
  <c r="S689" i="7"/>
  <c r="E690" i="7"/>
  <c r="N690" i="7"/>
  <c r="D691" i="7"/>
  <c r="L691" i="7"/>
  <c r="I692" i="7"/>
  <c r="Q692" i="7" s="1"/>
  <c r="T692" i="7"/>
  <c r="C694" i="7"/>
  <c r="G697" i="7"/>
  <c r="D698" i="7"/>
  <c r="L698" i="7"/>
  <c r="I699" i="7"/>
  <c r="Q699" i="7" s="1"/>
  <c r="T699" i="7"/>
  <c r="F700" i="7"/>
  <c r="N700" i="7"/>
  <c r="C701" i="7"/>
  <c r="K701" i="7"/>
  <c r="H702" i="7"/>
  <c r="S702" i="7"/>
  <c r="B704" i="7"/>
  <c r="J704" i="7"/>
  <c r="G705" i="7"/>
  <c r="F664" i="7"/>
  <c r="H665" i="7"/>
  <c r="E698" i="7"/>
  <c r="M698" i="7"/>
  <c r="I702" i="7"/>
  <c r="Q702" i="7" s="1"/>
  <c r="T702" i="7"/>
  <c r="C615" i="7"/>
  <c r="H685" i="7"/>
  <c r="E691" i="7"/>
  <c r="M691" i="7"/>
  <c r="N617" i="7"/>
  <c r="G664" i="7"/>
  <c r="S664" i="7"/>
  <c r="K665" i="7"/>
  <c r="J673" i="7"/>
  <c r="B689" i="7"/>
  <c r="J689" i="7"/>
  <c r="W689" i="7"/>
  <c r="G690" i="7"/>
  <c r="S690" i="7"/>
  <c r="F691" i="7"/>
  <c r="N691" i="7"/>
  <c r="I697" i="7"/>
  <c r="T697" i="7"/>
  <c r="F698" i="7"/>
  <c r="N698" i="7"/>
  <c r="B702" i="7"/>
  <c r="J702" i="7"/>
  <c r="W702" i="7"/>
  <c r="I705" i="7"/>
  <c r="Q705" i="7" s="1"/>
  <c r="T705" i="7"/>
  <c r="E683" i="7"/>
  <c r="N683" i="7"/>
  <c r="I689" i="7"/>
  <c r="Q689" i="7" s="1"/>
  <c r="T689" i="7"/>
  <c r="D615" i="7"/>
  <c r="J681" i="7"/>
  <c r="F683" i="7"/>
  <c r="J685" i="7"/>
  <c r="N596" i="7"/>
  <c r="K615" i="7"/>
  <c r="C617" i="7"/>
  <c r="F628" i="7"/>
  <c r="E635" i="7"/>
  <c r="N640" i="7"/>
  <c r="L645" i="7"/>
  <c r="C656" i="7"/>
  <c r="H664" i="7"/>
  <c r="W664" i="7"/>
  <c r="M665" i="7"/>
  <c r="E667" i="7"/>
  <c r="N668" i="7"/>
  <c r="F671" i="7"/>
  <c r="B673" i="7"/>
  <c r="K673" i="7"/>
  <c r="M674" i="7"/>
  <c r="E675" i="7"/>
  <c r="G677" i="7"/>
  <c r="K680" i="7"/>
  <c r="B681" i="7"/>
  <c r="K681" i="7"/>
  <c r="W682" i="7"/>
  <c r="G683" i="7"/>
  <c r="S683" i="7"/>
  <c r="G684" i="7"/>
  <c r="W684" i="7"/>
  <c r="L685" i="7"/>
  <c r="D688" i="7"/>
  <c r="M688" i="7"/>
  <c r="C689" i="7"/>
  <c r="H690" i="7"/>
  <c r="W690" i="7"/>
  <c r="D692" i="7"/>
  <c r="I693" i="7"/>
  <c r="Q694" i="7" s="1"/>
  <c r="H694" i="7"/>
  <c r="B697" i="7"/>
  <c r="J697" i="7"/>
  <c r="D699" i="7"/>
  <c r="I700" i="7"/>
  <c r="Q700" i="7" s="1"/>
  <c r="F701" i="7"/>
  <c r="C702" i="7"/>
  <c r="E704" i="7"/>
  <c r="B705" i="7"/>
  <c r="J705" i="7"/>
  <c r="I648" i="7"/>
  <c r="Q655" i="7" s="1"/>
  <c r="T648" i="7"/>
  <c r="I703" i="7"/>
  <c r="Q704" i="7" s="1"/>
  <c r="T703" i="7"/>
  <c r="I711" i="7"/>
  <c r="Q713" i="7" s="1"/>
  <c r="T711" i="7"/>
  <c r="I741" i="7"/>
  <c r="Q742" i="7" s="1"/>
  <c r="T741" i="7"/>
  <c r="I695" i="7"/>
  <c r="Q695" i="7" s="1"/>
  <c r="T695" i="7"/>
  <c r="E615" i="7"/>
  <c r="M615" i="7"/>
  <c r="B616" i="7"/>
  <c r="J616" i="7"/>
  <c r="I629" i="7"/>
  <c r="Q630" i="7" s="1"/>
  <c r="I665" i="7"/>
  <c r="T665" i="7"/>
  <c r="E669" i="7"/>
  <c r="M669" i="7"/>
  <c r="B670" i="7"/>
  <c r="J670" i="7"/>
  <c r="W670" i="7"/>
  <c r="I674" i="7"/>
  <c r="Q674" i="7" s="1"/>
  <c r="T674" i="7"/>
  <c r="E678" i="7"/>
  <c r="M678" i="7"/>
  <c r="B679" i="7"/>
  <c r="J679" i="7"/>
  <c r="W679" i="7"/>
  <c r="I682" i="7"/>
  <c r="Q683" i="7" s="1"/>
  <c r="T682" i="7"/>
  <c r="E686" i="7"/>
  <c r="M686" i="7"/>
  <c r="B687" i="7"/>
  <c r="J687" i="7"/>
  <c r="W687" i="7"/>
  <c r="I690" i="7"/>
  <c r="Q690" i="7" s="1"/>
  <c r="E694" i="7"/>
  <c r="M694" i="7"/>
  <c r="B695" i="7"/>
  <c r="J695" i="7"/>
  <c r="W695" i="7"/>
  <c r="B703" i="7"/>
  <c r="J703" i="7"/>
  <c r="W703" i="7"/>
  <c r="B711" i="7"/>
  <c r="J711" i="7"/>
  <c r="W711" i="7"/>
  <c r="B741" i="7"/>
  <c r="J741" i="7"/>
  <c r="W741" i="7"/>
  <c r="T629" i="7"/>
  <c r="B648" i="7"/>
  <c r="J648" i="7"/>
  <c r="W648" i="7"/>
  <c r="I596" i="7"/>
  <c r="Q601" i="7" s="1"/>
  <c r="T596" i="7"/>
  <c r="F615" i="7"/>
  <c r="N615" i="7"/>
  <c r="C616" i="7"/>
  <c r="K616" i="7"/>
  <c r="B629" i="7"/>
  <c r="J629" i="7"/>
  <c r="W629" i="7"/>
  <c r="D635" i="7"/>
  <c r="L635" i="7"/>
  <c r="I640" i="7"/>
  <c r="Q644" i="7" s="1"/>
  <c r="T640" i="7"/>
  <c r="F645" i="7"/>
  <c r="N645" i="7"/>
  <c r="C648" i="7"/>
  <c r="K648" i="7"/>
  <c r="H656" i="7"/>
  <c r="S656" i="7"/>
  <c r="B665" i="7"/>
  <c r="J665" i="7"/>
  <c r="D667" i="7"/>
  <c r="L667" i="7"/>
  <c r="I668" i="7"/>
  <c r="Q668" i="7" s="1"/>
  <c r="T668" i="7"/>
  <c r="F669" i="7"/>
  <c r="N669" i="7"/>
  <c r="C670" i="7"/>
  <c r="K670" i="7"/>
  <c r="H671" i="7"/>
  <c r="S671" i="7"/>
  <c r="I677" i="7"/>
  <c r="Q677" i="7" s="1"/>
  <c r="T677" i="7"/>
  <c r="F678" i="7"/>
  <c r="N678" i="7"/>
  <c r="C679" i="7"/>
  <c r="K679" i="7"/>
  <c r="I685" i="7"/>
  <c r="Q685" i="7" s="1"/>
  <c r="T685" i="7"/>
  <c r="F686" i="7"/>
  <c r="N686" i="7"/>
  <c r="C687" i="7"/>
  <c r="K687" i="7"/>
  <c r="C695" i="7"/>
  <c r="K695" i="7"/>
  <c r="C703" i="7"/>
  <c r="K703" i="7"/>
  <c r="C711" i="7"/>
  <c r="K711" i="7"/>
  <c r="C741" i="7"/>
  <c r="K741" i="7"/>
  <c r="I687" i="7"/>
  <c r="Q687" i="7" s="1"/>
  <c r="T687" i="7"/>
  <c r="G615" i="7"/>
  <c r="D648" i="7"/>
  <c r="L648" i="7"/>
  <c r="I656" i="7"/>
  <c r="T656" i="7"/>
  <c r="G669" i="7"/>
  <c r="D670" i="7"/>
  <c r="L670" i="7"/>
  <c r="I671" i="7"/>
  <c r="Q672" i="7" s="1"/>
  <c r="T671" i="7"/>
  <c r="G678" i="7"/>
  <c r="D679" i="7"/>
  <c r="L679" i="7"/>
  <c r="I680" i="7"/>
  <c r="Q680" i="7" s="1"/>
  <c r="T680" i="7"/>
  <c r="C682" i="7"/>
  <c r="K682" i="7"/>
  <c r="G686" i="7"/>
  <c r="D687" i="7"/>
  <c r="L687" i="7"/>
  <c r="I688" i="7"/>
  <c r="Q688" i="7" s="1"/>
  <c r="G694" i="7"/>
  <c r="D695" i="7"/>
  <c r="L695" i="7"/>
  <c r="D703" i="7"/>
  <c r="L703" i="7"/>
  <c r="D711" i="7"/>
  <c r="L711" i="7"/>
  <c r="D741" i="7"/>
  <c r="L741" i="7"/>
  <c r="I616" i="7"/>
  <c r="T616" i="7"/>
  <c r="D616" i="7"/>
  <c r="L616" i="7"/>
  <c r="I617" i="7"/>
  <c r="Q623" i="7" s="1"/>
  <c r="T617" i="7"/>
  <c r="C629" i="7"/>
  <c r="K629" i="7"/>
  <c r="G645" i="7"/>
  <c r="C596" i="7"/>
  <c r="K596" i="7"/>
  <c r="H615" i="7"/>
  <c r="S615" i="7"/>
  <c r="E616" i="7"/>
  <c r="M616" i="7"/>
  <c r="B617" i="7"/>
  <c r="J617" i="7"/>
  <c r="W617" i="7"/>
  <c r="D629" i="7"/>
  <c r="L629" i="7"/>
  <c r="I631" i="7"/>
  <c r="Q634" i="7" s="1"/>
  <c r="F635" i="7"/>
  <c r="N635" i="7"/>
  <c r="C640" i="7"/>
  <c r="K640" i="7"/>
  <c r="H645" i="7"/>
  <c r="S645" i="7"/>
  <c r="E648" i="7"/>
  <c r="M648" i="7"/>
  <c r="B656" i="7"/>
  <c r="J656" i="7"/>
  <c r="W656" i="7"/>
  <c r="D665" i="7"/>
  <c r="L665" i="7"/>
  <c r="I666" i="7"/>
  <c r="Q666" i="7" s="1"/>
  <c r="F667" i="7"/>
  <c r="N667" i="7"/>
  <c r="C668" i="7"/>
  <c r="K668" i="7"/>
  <c r="H669" i="7"/>
  <c r="S669" i="7"/>
  <c r="E670" i="7"/>
  <c r="M670" i="7"/>
  <c r="B671" i="7"/>
  <c r="J671" i="7"/>
  <c r="W671" i="7"/>
  <c r="D674" i="7"/>
  <c r="L674" i="7"/>
  <c r="I675" i="7"/>
  <c r="Q675" i="7" s="1"/>
  <c r="T675" i="7"/>
  <c r="C677" i="7"/>
  <c r="K677" i="7"/>
  <c r="H678" i="7"/>
  <c r="S678" i="7"/>
  <c r="E679" i="7"/>
  <c r="M679" i="7"/>
  <c r="D682" i="7"/>
  <c r="L682" i="7"/>
  <c r="I683" i="7"/>
  <c r="F684" i="7"/>
  <c r="N684" i="7"/>
  <c r="C685" i="7"/>
  <c r="K685" i="7"/>
  <c r="H686" i="7"/>
  <c r="S686" i="7"/>
  <c r="E687" i="7"/>
  <c r="M687" i="7"/>
  <c r="E695" i="7"/>
  <c r="M695" i="7"/>
  <c r="E703" i="7"/>
  <c r="M703" i="7"/>
  <c r="E711" i="7"/>
  <c r="M711" i="7"/>
  <c r="E741" i="7"/>
  <c r="M741" i="7"/>
  <c r="I679" i="7"/>
  <c r="Q679" i="7" s="1"/>
  <c r="T679" i="7"/>
  <c r="I615" i="7"/>
  <c r="T615" i="7"/>
  <c r="F616" i="7"/>
  <c r="N616" i="7"/>
  <c r="I669" i="7"/>
  <c r="Q669" i="7" s="1"/>
  <c r="T669" i="7"/>
  <c r="F670" i="7"/>
  <c r="N670" i="7"/>
  <c r="I678" i="7"/>
  <c r="Q678" i="7" s="1"/>
  <c r="T678" i="7"/>
  <c r="F679" i="7"/>
  <c r="N679" i="7"/>
  <c r="I686" i="7"/>
  <c r="Q686" i="7" s="1"/>
  <c r="T686" i="7"/>
  <c r="F687" i="7"/>
  <c r="N687" i="7"/>
  <c r="I694" i="7"/>
  <c r="F695" i="7"/>
  <c r="N695" i="7"/>
  <c r="F703" i="7"/>
  <c r="N703" i="7"/>
  <c r="F711" i="7"/>
  <c r="N711" i="7"/>
  <c r="F741" i="7"/>
  <c r="N741" i="7"/>
  <c r="I645" i="7"/>
  <c r="T645" i="7"/>
  <c r="F648" i="7"/>
  <c r="N648" i="7"/>
  <c r="E596" i="7"/>
  <c r="B615" i="7"/>
  <c r="J615" i="7"/>
  <c r="G616" i="7"/>
  <c r="D617" i="7"/>
  <c r="I628" i="7"/>
  <c r="F629" i="7"/>
  <c r="H635" i="7"/>
  <c r="S635" i="7"/>
  <c r="E640" i="7"/>
  <c r="B645" i="7"/>
  <c r="J645" i="7"/>
  <c r="W645" i="7"/>
  <c r="G648" i="7"/>
  <c r="D656" i="7"/>
  <c r="I664" i="7"/>
  <c r="Q665" i="7" s="1"/>
  <c r="F665" i="7"/>
  <c r="H667" i="7"/>
  <c r="S667" i="7"/>
  <c r="E668" i="7"/>
  <c r="B669" i="7"/>
  <c r="J669" i="7"/>
  <c r="W669" i="7"/>
  <c r="G670" i="7"/>
  <c r="D671" i="7"/>
  <c r="I673" i="7"/>
  <c r="Q673" i="7" s="1"/>
  <c r="F674" i="7"/>
  <c r="E677" i="7"/>
  <c r="M677" i="7"/>
  <c r="B678" i="7"/>
  <c r="J678" i="7"/>
  <c r="W678" i="7"/>
  <c r="G679" i="7"/>
  <c r="D680" i="7"/>
  <c r="I681" i="7"/>
  <c r="Q681" i="7" s="1"/>
  <c r="F682" i="7"/>
  <c r="N682" i="7"/>
  <c r="E685" i="7"/>
  <c r="M685" i="7"/>
  <c r="B686" i="7"/>
  <c r="J686" i="7"/>
  <c r="W686" i="7"/>
  <c r="G687" i="7"/>
  <c r="G695" i="7"/>
  <c r="G703" i="7"/>
  <c r="G711" i="7"/>
  <c r="G741" i="7"/>
  <c r="I670" i="7"/>
  <c r="Q670" i="7" s="1"/>
  <c r="T670" i="7"/>
  <c r="H616" i="7"/>
  <c r="I635" i="7"/>
  <c r="Q639" i="7" s="1"/>
  <c r="C645" i="7"/>
  <c r="H648" i="7"/>
  <c r="I667" i="7"/>
  <c r="Q667" i="7" s="1"/>
  <c r="C669" i="7"/>
  <c r="H670" i="7"/>
  <c r="D675" i="7"/>
  <c r="I676" i="7"/>
  <c r="Q676" i="7" s="1"/>
  <c r="F677" i="7"/>
  <c r="C678" i="7"/>
  <c r="H679" i="7"/>
  <c r="I684" i="7"/>
  <c r="Q684" i="7" s="1"/>
  <c r="F685" i="7"/>
  <c r="C686" i="7"/>
  <c r="H687" i="7"/>
  <c r="H695" i="7"/>
  <c r="H703" i="7"/>
  <c r="H711" i="7"/>
  <c r="H741" i="7"/>
  <c r="Z519" i="7" l="1"/>
  <c r="R519" i="7"/>
  <c r="A519" i="7"/>
  <c r="S519" i="7" s="1"/>
  <c r="I519" i="7" l="1"/>
  <c r="Q524" i="7" s="1"/>
  <c r="B519" i="7"/>
  <c r="J519" i="7"/>
  <c r="W519" i="7"/>
  <c r="C519" i="7"/>
  <c r="K519" i="7"/>
  <c r="D519" i="7"/>
  <c r="L519" i="7"/>
  <c r="E519" i="7"/>
  <c r="M519" i="7"/>
  <c r="F519" i="7"/>
  <c r="N519" i="7"/>
  <c r="G519" i="7"/>
  <c r="T519" i="7"/>
  <c r="H519" i="7"/>
  <c r="R581" i="7" l="1"/>
  <c r="R582" i="7"/>
  <c r="R580" i="7"/>
  <c r="R579" i="7"/>
  <c r="R578" i="7"/>
  <c r="R577" i="7"/>
  <c r="R572" i="7" l="1"/>
  <c r="R571" i="7"/>
  <c r="R570" i="7"/>
  <c r="R569" i="7"/>
  <c r="R568" i="7"/>
  <c r="R567" i="7"/>
  <c r="R566" i="7"/>
  <c r="R565" i="7"/>
  <c r="R564" i="7"/>
  <c r="R563" i="7"/>
  <c r="R562" i="7"/>
  <c r="R561" i="7"/>
  <c r="R560" i="7"/>
  <c r="R559" i="7"/>
  <c r="R558" i="7"/>
  <c r="R557" i="7"/>
  <c r="R556" i="7"/>
  <c r="R554" i="7"/>
  <c r="R553" i="7"/>
  <c r="S557" i="7"/>
  <c r="Z1138" i="7"/>
  <c r="R1138" i="7"/>
  <c r="A1138" i="7"/>
  <c r="T1138" i="7" s="1"/>
  <c r="R1137" i="7"/>
  <c r="A1137" i="7"/>
  <c r="L1137" i="7" s="1"/>
  <c r="Z1136" i="7"/>
  <c r="R1136" i="7"/>
  <c r="A1136" i="7"/>
  <c r="K1136" i="7" s="1"/>
  <c r="Z1135" i="7"/>
  <c r="R1135" i="7"/>
  <c r="A1135" i="7"/>
  <c r="T1135" i="7" s="1"/>
  <c r="Z584" i="7"/>
  <c r="R584" i="7"/>
  <c r="A584" i="7"/>
  <c r="T584" i="7" s="1"/>
  <c r="Z583" i="7"/>
  <c r="R583" i="7"/>
  <c r="A583" i="7"/>
  <c r="T583" i="7" s="1"/>
  <c r="Z582" i="7"/>
  <c r="A582" i="7"/>
  <c r="W582" i="7" s="1"/>
  <c r="A581" i="7"/>
  <c r="T581" i="7" s="1"/>
  <c r="Z580" i="7"/>
  <c r="A580" i="7"/>
  <c r="W580" i="7" s="1"/>
  <c r="A579" i="7"/>
  <c r="S579" i="7" s="1"/>
  <c r="Z578" i="7"/>
  <c r="A578" i="7"/>
  <c r="M578" i="7" s="1"/>
  <c r="A577" i="7"/>
  <c r="L577" i="7" s="1"/>
  <c r="Z576" i="7"/>
  <c r="R576" i="7"/>
  <c r="A576" i="7"/>
  <c r="G576" i="7" s="1"/>
  <c r="R575" i="7"/>
  <c r="A575" i="7"/>
  <c r="T575" i="7" s="1"/>
  <c r="R574" i="7"/>
  <c r="A574" i="7"/>
  <c r="L574" i="7" s="1"/>
  <c r="R573" i="7"/>
  <c r="A573" i="7"/>
  <c r="S573" i="7" s="1"/>
  <c r="A572" i="7"/>
  <c r="F572" i="7" s="1"/>
  <c r="Z571" i="7"/>
  <c r="A571" i="7"/>
  <c r="M571" i="7" s="1"/>
  <c r="Z570" i="7"/>
  <c r="A570" i="7"/>
  <c r="S570" i="7" s="1"/>
  <c r="Z569" i="7"/>
  <c r="A569" i="7"/>
  <c r="K569" i="7" s="1"/>
  <c r="Z568" i="7"/>
  <c r="A568" i="7"/>
  <c r="N568" i="7" s="1"/>
  <c r="A567" i="7"/>
  <c r="T567" i="7" s="1"/>
  <c r="A566" i="7"/>
  <c r="L566" i="7" s="1"/>
  <c r="Z565" i="7"/>
  <c r="A565" i="7"/>
  <c r="G565" i="7" s="1"/>
  <c r="Z564" i="7"/>
  <c r="A564" i="7"/>
  <c r="G564" i="7" s="1"/>
  <c r="Z563" i="7"/>
  <c r="A563" i="7"/>
  <c r="M563" i="7" s="1"/>
  <c r="Z562" i="7"/>
  <c r="A562" i="7"/>
  <c r="W562" i="7" s="1"/>
  <c r="Z561" i="7"/>
  <c r="A561" i="7"/>
  <c r="K561" i="7" s="1"/>
  <c r="Z560" i="7"/>
  <c r="A560" i="7"/>
  <c r="N560" i="7" s="1"/>
  <c r="Z559" i="7"/>
  <c r="A559" i="7"/>
  <c r="T559" i="7" s="1"/>
  <c r="Z558" i="7"/>
  <c r="A558" i="7"/>
  <c r="L558" i="7" s="1"/>
  <c r="Z556" i="7"/>
  <c r="A556" i="7"/>
  <c r="G556" i="7" s="1"/>
  <c r="Z554" i="7"/>
  <c r="A554" i="7"/>
  <c r="W554" i="7" s="1"/>
  <c r="AD204" i="1"/>
  <c r="AB204" i="1"/>
  <c r="AA204" i="1"/>
  <c r="Z204" i="1"/>
  <c r="AD203" i="1"/>
  <c r="AB203" i="1"/>
  <c r="AA203" i="1"/>
  <c r="Z203" i="1"/>
  <c r="AD202" i="1"/>
  <c r="AB202" i="1"/>
  <c r="AA202" i="1"/>
  <c r="Z202" i="1"/>
  <c r="AD201" i="1"/>
  <c r="AB201" i="1"/>
  <c r="AA201" i="1"/>
  <c r="Z201" i="1"/>
  <c r="AD200" i="1"/>
  <c r="AB200" i="1"/>
  <c r="AA200" i="1"/>
  <c r="Z200" i="1"/>
  <c r="AD199" i="1"/>
  <c r="AB199" i="1"/>
  <c r="AA199" i="1"/>
  <c r="Z199" i="1"/>
  <c r="AD198" i="1"/>
  <c r="AB198" i="1"/>
  <c r="AA198" i="1"/>
  <c r="Z198" i="1"/>
  <c r="AD197" i="1"/>
  <c r="AB197" i="1"/>
  <c r="AA197" i="1"/>
  <c r="Z197" i="1"/>
  <c r="AD196" i="1"/>
  <c r="AB196" i="1"/>
  <c r="AA196" i="1"/>
  <c r="Z196" i="1"/>
  <c r="AD195" i="1"/>
  <c r="AB195" i="1"/>
  <c r="AA195" i="1"/>
  <c r="Z195" i="1"/>
  <c r="AD194" i="1"/>
  <c r="AB194" i="1"/>
  <c r="AA194" i="1"/>
  <c r="Z194" i="1"/>
  <c r="AD193" i="1"/>
  <c r="AB193" i="1"/>
  <c r="AA193" i="1"/>
  <c r="Z193" i="1"/>
  <c r="AD192" i="1"/>
  <c r="AB192" i="1"/>
  <c r="AA192" i="1"/>
  <c r="Z192" i="1"/>
  <c r="AD191" i="1"/>
  <c r="AB191" i="1"/>
  <c r="AA191" i="1"/>
  <c r="Z191" i="1"/>
  <c r="AD190" i="1"/>
  <c r="AB190" i="1"/>
  <c r="AA190" i="1"/>
  <c r="Z190" i="1"/>
  <c r="AD189" i="1"/>
  <c r="AB189" i="1"/>
  <c r="AA189" i="1"/>
  <c r="Z189" i="1"/>
  <c r="AD188" i="1"/>
  <c r="AB188" i="1"/>
  <c r="AA188" i="1"/>
  <c r="Z188" i="1"/>
  <c r="AD187" i="1"/>
  <c r="AB187" i="1"/>
  <c r="AA187" i="1"/>
  <c r="Z187" i="1"/>
  <c r="AD186" i="1"/>
  <c r="AB186" i="1"/>
  <c r="AA186" i="1"/>
  <c r="Z186" i="1"/>
  <c r="K559" i="7" l="1"/>
  <c r="G1137" i="7"/>
  <c r="D564" i="7"/>
  <c r="K564" i="7"/>
  <c r="L559" i="7"/>
  <c r="N564" i="7"/>
  <c r="W1136" i="7"/>
  <c r="M1138" i="7"/>
  <c r="N563" i="7"/>
  <c r="L560" i="7"/>
  <c r="F1137" i="7"/>
  <c r="F580" i="7"/>
  <c r="E1136" i="7"/>
  <c r="F564" i="7"/>
  <c r="G580" i="7"/>
  <c r="G1136" i="7"/>
  <c r="H1137" i="7"/>
  <c r="B1138" i="7"/>
  <c r="W1138" i="7"/>
  <c r="H1135" i="7"/>
  <c r="F563" i="7"/>
  <c r="L564" i="7"/>
  <c r="M1135" i="7"/>
  <c r="J1137" i="7"/>
  <c r="C1138" i="7"/>
  <c r="M1137" i="7"/>
  <c r="E1138" i="7"/>
  <c r="F1138" i="7"/>
  <c r="G554" i="7"/>
  <c r="E559" i="7"/>
  <c r="H569" i="7"/>
  <c r="B1137" i="7"/>
  <c r="S1137" i="7"/>
  <c r="G1138" i="7"/>
  <c r="D1135" i="7"/>
  <c r="F554" i="7"/>
  <c r="C559" i="7"/>
  <c r="D569" i="7"/>
  <c r="W1135" i="7"/>
  <c r="G559" i="7"/>
  <c r="C564" i="7"/>
  <c r="L569" i="7"/>
  <c r="E1137" i="7"/>
  <c r="L1138" i="7"/>
  <c r="J582" i="7"/>
  <c r="K583" i="7"/>
  <c r="M584" i="7"/>
  <c r="J1136" i="7"/>
  <c r="B582" i="7"/>
  <c r="K582" i="7"/>
  <c r="B583" i="7"/>
  <c r="L583" i="7"/>
  <c r="B584" i="7"/>
  <c r="E1135" i="7"/>
  <c r="N1135" i="7"/>
  <c r="K554" i="7"/>
  <c r="N559" i="7"/>
  <c r="C582" i="7"/>
  <c r="L582" i="7"/>
  <c r="C583" i="7"/>
  <c r="M583" i="7"/>
  <c r="C584" i="7"/>
  <c r="S584" i="7"/>
  <c r="F1135" i="7"/>
  <c r="N554" i="7"/>
  <c r="B559" i="7"/>
  <c r="L561" i="7"/>
  <c r="D582" i="7"/>
  <c r="M582" i="7"/>
  <c r="D583" i="7"/>
  <c r="N583" i="7"/>
  <c r="E584" i="7"/>
  <c r="W584" i="7"/>
  <c r="G1135" i="7"/>
  <c r="S1135" i="7"/>
  <c r="M1136" i="7"/>
  <c r="J1138" i="7"/>
  <c r="W564" i="7"/>
  <c r="K1138" i="7"/>
  <c r="E582" i="7"/>
  <c r="N582" i="7"/>
  <c r="E583" i="7"/>
  <c r="G584" i="7"/>
  <c r="B560" i="7"/>
  <c r="S565" i="7"/>
  <c r="F582" i="7"/>
  <c r="S582" i="7"/>
  <c r="F583" i="7"/>
  <c r="S583" i="7"/>
  <c r="H584" i="7"/>
  <c r="J1135" i="7"/>
  <c r="C554" i="7"/>
  <c r="H556" i="7"/>
  <c r="D560" i="7"/>
  <c r="G582" i="7"/>
  <c r="T582" i="7"/>
  <c r="H583" i="7"/>
  <c r="W583" i="7"/>
  <c r="J584" i="7"/>
  <c r="B1135" i="7"/>
  <c r="K1135" i="7"/>
  <c r="D554" i="7"/>
  <c r="H559" i="7"/>
  <c r="E560" i="7"/>
  <c r="F577" i="7"/>
  <c r="H582" i="7"/>
  <c r="J583" i="7"/>
  <c r="K584" i="7"/>
  <c r="C1135" i="7"/>
  <c r="L1135" i="7"/>
  <c r="B1136" i="7"/>
  <c r="N1137" i="7"/>
  <c r="D1138" i="7"/>
  <c r="N1138" i="7"/>
  <c r="C577" i="7"/>
  <c r="B577" i="7"/>
  <c r="E577" i="7"/>
  <c r="H577" i="7"/>
  <c r="N577" i="7"/>
  <c r="H567" i="7"/>
  <c r="L567" i="7"/>
  <c r="M567" i="7"/>
  <c r="S566" i="7"/>
  <c r="S567" i="7"/>
  <c r="C567" i="7"/>
  <c r="D567" i="7"/>
  <c r="G567" i="7"/>
  <c r="D1136" i="7"/>
  <c r="L1136" i="7"/>
  <c r="I1137" i="7"/>
  <c r="T1137" i="7"/>
  <c r="W556" i="7"/>
  <c r="W565" i="7"/>
  <c r="S560" i="7"/>
  <c r="W558" i="7"/>
  <c r="S561" i="7"/>
  <c r="L554" i="7"/>
  <c r="F558" i="7"/>
  <c r="D559" i="7"/>
  <c r="M559" i="7"/>
  <c r="G560" i="7"/>
  <c r="B561" i="7"/>
  <c r="S569" i="7"/>
  <c r="B575" i="7"/>
  <c r="J577" i="7"/>
  <c r="I582" i="7"/>
  <c r="Q582" i="7" s="1"/>
  <c r="G583" i="7"/>
  <c r="D584" i="7"/>
  <c r="L584" i="7"/>
  <c r="I1135" i="7"/>
  <c r="Q1135" i="7" s="1"/>
  <c r="F1136" i="7"/>
  <c r="N1136" i="7"/>
  <c r="C1137" i="7"/>
  <c r="K1137" i="7"/>
  <c r="H1138" i="7"/>
  <c r="S1138" i="7"/>
  <c r="W559" i="7"/>
  <c r="S562" i="7"/>
  <c r="M561" i="7"/>
  <c r="D1137" i="7"/>
  <c r="I1138" i="7"/>
  <c r="Q1142" i="7" s="1"/>
  <c r="W560" i="7"/>
  <c r="S554" i="7"/>
  <c r="H558" i="7"/>
  <c r="H560" i="7"/>
  <c r="D561" i="7"/>
  <c r="C575" i="7"/>
  <c r="M558" i="7"/>
  <c r="F559" i="7"/>
  <c r="J560" i="7"/>
  <c r="E561" i="7"/>
  <c r="H565" i="7"/>
  <c r="K575" i="7"/>
  <c r="S577" i="7"/>
  <c r="E580" i="7"/>
  <c r="I583" i="7"/>
  <c r="Q583" i="7" s="1"/>
  <c r="F584" i="7"/>
  <c r="N584" i="7"/>
  <c r="H1136" i="7"/>
  <c r="S1136" i="7"/>
  <c r="W561" i="7"/>
  <c r="S556" i="7"/>
  <c r="E558" i="7"/>
  <c r="K576" i="7"/>
  <c r="N558" i="7"/>
  <c r="K560" i="7"/>
  <c r="G561" i="7"/>
  <c r="N575" i="7"/>
  <c r="I1136" i="7"/>
  <c r="Q1137" i="7" s="1"/>
  <c r="T1136" i="7"/>
  <c r="H561" i="7"/>
  <c r="W563" i="7"/>
  <c r="S558" i="7"/>
  <c r="J559" i="7"/>
  <c r="C560" i="7"/>
  <c r="M560" i="7"/>
  <c r="J561" i="7"/>
  <c r="G563" i="7"/>
  <c r="G569" i="7"/>
  <c r="N571" i="7"/>
  <c r="I584" i="7"/>
  <c r="Q584" i="7" s="1"/>
  <c r="C1136" i="7"/>
  <c r="S559" i="7"/>
  <c r="J580" i="7"/>
  <c r="C581" i="7"/>
  <c r="K581" i="7"/>
  <c r="K580" i="7"/>
  <c r="D581" i="7"/>
  <c r="L581" i="7"/>
  <c r="B580" i="7"/>
  <c r="L580" i="7"/>
  <c r="E581" i="7"/>
  <c r="M581" i="7"/>
  <c r="I581" i="7"/>
  <c r="B581" i="7"/>
  <c r="C580" i="7"/>
  <c r="M580" i="7"/>
  <c r="F581" i="7"/>
  <c r="N581" i="7"/>
  <c r="J581" i="7"/>
  <c r="D580" i="7"/>
  <c r="N580" i="7"/>
  <c r="G581" i="7"/>
  <c r="S581" i="7"/>
  <c r="H581" i="7"/>
  <c r="S580" i="7"/>
  <c r="H580" i="7"/>
  <c r="T580" i="7"/>
  <c r="I580" i="7"/>
  <c r="Q581" i="7" s="1"/>
  <c r="T578" i="7"/>
  <c r="W578" i="7"/>
  <c r="F578" i="7"/>
  <c r="N578" i="7"/>
  <c r="G578" i="7"/>
  <c r="S578" i="7"/>
  <c r="H578" i="7"/>
  <c r="I578" i="7"/>
  <c r="Q579" i="7" s="1"/>
  <c r="J578" i="7"/>
  <c r="C578" i="7"/>
  <c r="K578" i="7"/>
  <c r="B578" i="7"/>
  <c r="D578" i="7"/>
  <c r="L578" i="7"/>
  <c r="E578" i="7"/>
  <c r="T579" i="7"/>
  <c r="I579" i="7"/>
  <c r="B579" i="7"/>
  <c r="D579" i="7"/>
  <c r="L579" i="7"/>
  <c r="C579" i="7"/>
  <c r="M579" i="7"/>
  <c r="K579" i="7"/>
  <c r="F579" i="7"/>
  <c r="N579" i="7"/>
  <c r="G579" i="7"/>
  <c r="J579" i="7"/>
  <c r="E579" i="7"/>
  <c r="H579" i="7"/>
  <c r="K572" i="7"/>
  <c r="M576" i="7"/>
  <c r="N572" i="7"/>
  <c r="N576" i="7"/>
  <c r="F575" i="7"/>
  <c r="E576" i="7"/>
  <c r="K577" i="7"/>
  <c r="C576" i="7"/>
  <c r="S576" i="7"/>
  <c r="H575" i="7"/>
  <c r="F576" i="7"/>
  <c r="M577" i="7"/>
  <c r="H576" i="7"/>
  <c r="M566" i="7"/>
  <c r="N566" i="7"/>
  <c r="E567" i="7"/>
  <c r="N567" i="7"/>
  <c r="F567" i="7"/>
  <c r="E566" i="7"/>
  <c r="J567" i="7"/>
  <c r="F566" i="7"/>
  <c r="B567" i="7"/>
  <c r="K567" i="7"/>
  <c r="H566" i="7"/>
  <c r="D568" i="7"/>
  <c r="G568" i="7"/>
  <c r="D572" i="7"/>
  <c r="H568" i="7"/>
  <c r="I576" i="7"/>
  <c r="Q577" i="7" s="1"/>
  <c r="T576" i="7"/>
  <c r="J568" i="7"/>
  <c r="B569" i="7"/>
  <c r="G571" i="7"/>
  <c r="G572" i="7"/>
  <c r="S574" i="7"/>
  <c r="J575" i="7"/>
  <c r="B576" i="7"/>
  <c r="J576" i="7"/>
  <c r="W576" i="7"/>
  <c r="G577" i="7"/>
  <c r="W571" i="7"/>
  <c r="B568" i="7"/>
  <c r="L568" i="7"/>
  <c r="E569" i="7"/>
  <c r="L572" i="7"/>
  <c r="E574" i="7"/>
  <c r="M575" i="7"/>
  <c r="D576" i="7"/>
  <c r="L576" i="7"/>
  <c r="I577" i="7"/>
  <c r="T577" i="7"/>
  <c r="F574" i="7"/>
  <c r="H574" i="7"/>
  <c r="K568" i="7"/>
  <c r="E568" i="7"/>
  <c r="S568" i="7"/>
  <c r="J569" i="7"/>
  <c r="C572" i="7"/>
  <c r="M574" i="7"/>
  <c r="E575" i="7"/>
  <c r="S575" i="7"/>
  <c r="D577" i="7"/>
  <c r="W568" i="7"/>
  <c r="W569" i="7"/>
  <c r="C568" i="7"/>
  <c r="M568" i="7"/>
  <c r="N574" i="7"/>
  <c r="M569" i="7"/>
  <c r="F571" i="7"/>
  <c r="W570" i="7"/>
  <c r="I565" i="7"/>
  <c r="Q567" i="7" s="1"/>
  <c r="T565" i="7"/>
  <c r="B570" i="7"/>
  <c r="J570" i="7"/>
  <c r="I573" i="7"/>
  <c r="T573" i="7"/>
  <c r="E554" i="7"/>
  <c r="M554" i="7"/>
  <c r="B556" i="7"/>
  <c r="J556" i="7"/>
  <c r="G558" i="7"/>
  <c r="I560" i="7"/>
  <c r="Q560" i="7" s="1"/>
  <c r="T560" i="7"/>
  <c r="F561" i="7"/>
  <c r="N561" i="7"/>
  <c r="C562" i="7"/>
  <c r="K562" i="7"/>
  <c r="H563" i="7"/>
  <c r="S563" i="7"/>
  <c r="E564" i="7"/>
  <c r="M564" i="7"/>
  <c r="B565" i="7"/>
  <c r="J565" i="7"/>
  <c r="G566" i="7"/>
  <c r="I568" i="7"/>
  <c r="Q568" i="7" s="1"/>
  <c r="T568" i="7"/>
  <c r="F569" i="7"/>
  <c r="N569" i="7"/>
  <c r="C570" i="7"/>
  <c r="K570" i="7"/>
  <c r="H571" i="7"/>
  <c r="S571" i="7"/>
  <c r="E572" i="7"/>
  <c r="M572" i="7"/>
  <c r="B573" i="7"/>
  <c r="J573" i="7"/>
  <c r="G574" i="7"/>
  <c r="D575" i="7"/>
  <c r="L575" i="7"/>
  <c r="I562" i="7"/>
  <c r="Q562" i="7" s="1"/>
  <c r="T562" i="7"/>
  <c r="B562" i="7"/>
  <c r="D570" i="7"/>
  <c r="L570" i="7"/>
  <c r="I571" i="7"/>
  <c r="Q575" i="7" s="1"/>
  <c r="T571" i="7"/>
  <c r="C573" i="7"/>
  <c r="K573" i="7"/>
  <c r="I570" i="7"/>
  <c r="Q570" i="7" s="1"/>
  <c r="T570" i="7"/>
  <c r="J562" i="7"/>
  <c r="C565" i="7"/>
  <c r="K565" i="7"/>
  <c r="D565" i="7"/>
  <c r="L565" i="7"/>
  <c r="I566" i="7"/>
  <c r="T566" i="7"/>
  <c r="E570" i="7"/>
  <c r="M570" i="7"/>
  <c r="B571" i="7"/>
  <c r="J571" i="7"/>
  <c r="D573" i="7"/>
  <c r="L573" i="7"/>
  <c r="I574" i="7"/>
  <c r="T574" i="7"/>
  <c r="I556" i="7"/>
  <c r="Q557" i="7" s="1"/>
  <c r="T556" i="7"/>
  <c r="D562" i="7"/>
  <c r="L562" i="7"/>
  <c r="I563" i="7"/>
  <c r="Q563" i="7" s="1"/>
  <c r="T563" i="7"/>
  <c r="E562" i="7"/>
  <c r="M562" i="7"/>
  <c r="B563" i="7"/>
  <c r="J563" i="7"/>
  <c r="H554" i="7"/>
  <c r="E556" i="7"/>
  <c r="M556" i="7"/>
  <c r="B558" i="7"/>
  <c r="J558" i="7"/>
  <c r="I561" i="7"/>
  <c r="Q561" i="7" s="1"/>
  <c r="T561" i="7"/>
  <c r="F562" i="7"/>
  <c r="N562" i="7"/>
  <c r="C563" i="7"/>
  <c r="K563" i="7"/>
  <c r="H564" i="7"/>
  <c r="S564" i="7"/>
  <c r="E565" i="7"/>
  <c r="M565" i="7"/>
  <c r="B566" i="7"/>
  <c r="J566" i="7"/>
  <c r="I569" i="7"/>
  <c r="Q569" i="7" s="1"/>
  <c r="T569" i="7"/>
  <c r="F570" i="7"/>
  <c r="N570" i="7"/>
  <c r="C571" i="7"/>
  <c r="K571" i="7"/>
  <c r="H572" i="7"/>
  <c r="S572" i="7"/>
  <c r="E573" i="7"/>
  <c r="M573" i="7"/>
  <c r="B574" i="7"/>
  <c r="J574" i="7"/>
  <c r="G575" i="7"/>
  <c r="C556" i="7"/>
  <c r="K556" i="7"/>
  <c r="G562" i="7"/>
  <c r="D563" i="7"/>
  <c r="L563" i="7"/>
  <c r="I564" i="7"/>
  <c r="Q564" i="7" s="1"/>
  <c r="T564" i="7"/>
  <c r="F565" i="7"/>
  <c r="N565" i="7"/>
  <c r="C566" i="7"/>
  <c r="K566" i="7"/>
  <c r="D556" i="7"/>
  <c r="L556" i="7"/>
  <c r="I558" i="7"/>
  <c r="Q558" i="7" s="1"/>
  <c r="T558" i="7"/>
  <c r="I554" i="7"/>
  <c r="Q555" i="7" s="1"/>
  <c r="T554" i="7"/>
  <c r="F556" i="7"/>
  <c r="N556" i="7"/>
  <c r="C558" i="7"/>
  <c r="K558" i="7"/>
  <c r="G570" i="7"/>
  <c r="D571" i="7"/>
  <c r="L571" i="7"/>
  <c r="I572" i="7"/>
  <c r="T572" i="7"/>
  <c r="F573" i="7"/>
  <c r="N573" i="7"/>
  <c r="C574" i="7"/>
  <c r="K574" i="7"/>
  <c r="B554" i="7"/>
  <c r="J554" i="7"/>
  <c r="D558" i="7"/>
  <c r="I559" i="7"/>
  <c r="Q559" i="7" s="1"/>
  <c r="F560" i="7"/>
  <c r="C561" i="7"/>
  <c r="H562" i="7"/>
  <c r="E563" i="7"/>
  <c r="B564" i="7"/>
  <c r="J564" i="7"/>
  <c r="D566" i="7"/>
  <c r="I567" i="7"/>
  <c r="F568" i="7"/>
  <c r="C569" i="7"/>
  <c r="H570" i="7"/>
  <c r="E571" i="7"/>
  <c r="B572" i="7"/>
  <c r="J572" i="7"/>
  <c r="G573" i="7"/>
  <c r="D574" i="7"/>
  <c r="I575" i="7"/>
  <c r="H573" i="7"/>
  <c r="R544" i="7" l="1"/>
  <c r="R539" i="7"/>
  <c r="R531" i="7"/>
  <c r="R530" i="7"/>
  <c r="R535" i="7"/>
  <c r="R534" i="7"/>
  <c r="R533" i="7"/>
  <c r="R532" i="7"/>
  <c r="R529" i="7"/>
  <c r="R528" i="7"/>
  <c r="R527" i="7"/>
  <c r="AD185" i="1"/>
  <c r="AB185" i="1"/>
  <c r="AA185" i="1"/>
  <c r="Z185" i="1"/>
  <c r="AD184" i="1"/>
  <c r="AB184" i="1"/>
  <c r="AA184" i="1"/>
  <c r="Z184" i="1"/>
  <c r="AD183" i="1"/>
  <c r="AB183" i="1"/>
  <c r="AA183" i="1"/>
  <c r="Z183" i="1"/>
  <c r="AD182" i="1"/>
  <c r="AB182" i="1"/>
  <c r="AA182" i="1"/>
  <c r="Z182" i="1"/>
  <c r="AD181" i="1"/>
  <c r="AB181" i="1"/>
  <c r="AA181" i="1"/>
  <c r="Z181" i="1"/>
  <c r="AD180" i="1"/>
  <c r="AB180" i="1"/>
  <c r="AA180" i="1"/>
  <c r="Z180" i="1"/>
  <c r="AD179" i="1"/>
  <c r="AB179" i="1"/>
  <c r="AA179" i="1"/>
  <c r="Z179" i="1"/>
  <c r="AD178" i="1"/>
  <c r="AB178" i="1"/>
  <c r="AA178" i="1"/>
  <c r="Z178" i="1"/>
  <c r="AD177" i="1"/>
  <c r="AB177" i="1"/>
  <c r="AA177" i="1"/>
  <c r="Z177" i="1"/>
  <c r="AD176" i="1"/>
  <c r="AB176" i="1"/>
  <c r="AA176" i="1"/>
  <c r="Z176" i="1"/>
  <c r="R506" i="7" l="1"/>
  <c r="R505" i="7"/>
  <c r="R504" i="7"/>
  <c r="R503" i="7"/>
  <c r="Q151" i="6"/>
  <c r="O151" i="6"/>
  <c r="K151" i="6"/>
  <c r="J151" i="6"/>
  <c r="I151" i="6"/>
  <c r="H151" i="6"/>
  <c r="G151" i="6"/>
  <c r="F151" i="6"/>
  <c r="E151" i="6"/>
  <c r="D151" i="6"/>
  <c r="C151" i="6"/>
  <c r="B151" i="6"/>
  <c r="Q150" i="6"/>
  <c r="O150" i="6"/>
  <c r="K150" i="6"/>
  <c r="J150" i="6"/>
  <c r="I150" i="6"/>
  <c r="H150" i="6"/>
  <c r="G150" i="6"/>
  <c r="F150" i="6"/>
  <c r="E150" i="6"/>
  <c r="D150" i="6"/>
  <c r="C150" i="6"/>
  <c r="B150" i="6"/>
  <c r="AD175" i="1"/>
  <c r="AB175" i="1"/>
  <c r="AA175" i="1"/>
  <c r="Z175" i="1"/>
  <c r="AD174" i="1"/>
  <c r="AB174" i="1"/>
  <c r="AA174" i="1"/>
  <c r="Z174" i="1"/>
  <c r="R512" i="7" l="1"/>
  <c r="R507" i="7"/>
  <c r="R502" i="7"/>
  <c r="R501" i="7"/>
  <c r="R499" i="7"/>
  <c r="R498" i="7"/>
  <c r="R497" i="7"/>
  <c r="R496" i="7"/>
  <c r="R495" i="7"/>
  <c r="Z462" i="7" l="1"/>
  <c r="R462" i="7"/>
  <c r="A462" i="7"/>
  <c r="H462" i="7" s="1"/>
  <c r="Q144" i="6"/>
  <c r="O144" i="6"/>
  <c r="K144" i="6"/>
  <c r="J144" i="6"/>
  <c r="I144" i="6"/>
  <c r="H144" i="6"/>
  <c r="G144" i="6"/>
  <c r="F144" i="6"/>
  <c r="E144" i="6"/>
  <c r="D144" i="6"/>
  <c r="C144" i="6"/>
  <c r="B144" i="6"/>
  <c r="T462" i="7" l="1"/>
  <c r="W462" i="7"/>
  <c r="B462" i="7"/>
  <c r="K462" i="7"/>
  <c r="J462" i="7"/>
  <c r="C462" i="7"/>
  <c r="L462" i="7"/>
  <c r="D462" i="7"/>
  <c r="M462" i="7"/>
  <c r="E462" i="7"/>
  <c r="N462" i="7"/>
  <c r="F462" i="7"/>
  <c r="G462" i="7"/>
  <c r="S462" i="7"/>
  <c r="I462" i="7"/>
  <c r="Q464" i="7" s="1"/>
  <c r="AD173" i="1"/>
  <c r="AB173" i="1"/>
  <c r="AA173" i="1"/>
  <c r="Z173" i="1"/>
  <c r="R541" i="7" l="1"/>
  <c r="A541" i="7"/>
  <c r="Z540" i="7"/>
  <c r="R540" i="7"/>
  <c r="A540" i="7"/>
  <c r="A539" i="7"/>
  <c r="R538" i="7"/>
  <c r="A538" i="7"/>
  <c r="R537" i="7"/>
  <c r="A537" i="7"/>
  <c r="R536" i="7"/>
  <c r="A536" i="7"/>
  <c r="A535" i="7"/>
  <c r="A534" i="7"/>
  <c r="A533" i="7"/>
  <c r="G533" i="7" s="1"/>
  <c r="Z532" i="7"/>
  <c r="A532" i="7"/>
  <c r="Z530" i="7"/>
  <c r="A530" i="7"/>
  <c r="Z527" i="7"/>
  <c r="A527" i="7"/>
  <c r="R526" i="7"/>
  <c r="A526" i="7"/>
  <c r="Z525" i="7"/>
  <c r="R525" i="7"/>
  <c r="A525" i="7"/>
  <c r="Z513" i="7"/>
  <c r="R513" i="7"/>
  <c r="A513" i="7"/>
  <c r="R491" i="7"/>
  <c r="A491" i="7"/>
  <c r="K491" i="7" s="1"/>
  <c r="R490" i="7"/>
  <c r="A490" i="7"/>
  <c r="E490" i="7" s="1"/>
  <c r="R489" i="7"/>
  <c r="A489" i="7"/>
  <c r="M489" i="7" s="1"/>
  <c r="R488" i="7"/>
  <c r="A488" i="7"/>
  <c r="M488" i="7" s="1"/>
  <c r="Z487" i="7"/>
  <c r="R487" i="7"/>
  <c r="A487" i="7"/>
  <c r="R486" i="7"/>
  <c r="A486" i="7"/>
  <c r="E486" i="7" s="1"/>
  <c r="R485" i="7"/>
  <c r="A485" i="7"/>
  <c r="M485" i="7" s="1"/>
  <c r="R484" i="7"/>
  <c r="A484" i="7"/>
  <c r="M484" i="7" s="1"/>
  <c r="Z483" i="7"/>
  <c r="R483" i="7"/>
  <c r="A483" i="7"/>
  <c r="A512" i="7"/>
  <c r="Z507" i="7"/>
  <c r="A507" i="7"/>
  <c r="Z502" i="7"/>
  <c r="A502" i="7"/>
  <c r="Z500" i="7"/>
  <c r="R500" i="7"/>
  <c r="A500" i="7"/>
  <c r="Z499" i="7"/>
  <c r="A499" i="7"/>
  <c r="Z498" i="7"/>
  <c r="A498" i="7"/>
  <c r="Z496" i="7"/>
  <c r="A496" i="7"/>
  <c r="Z495" i="7"/>
  <c r="A495" i="7"/>
  <c r="Z492" i="7"/>
  <c r="A492" i="7"/>
  <c r="Z480" i="7"/>
  <c r="R480" i="7"/>
  <c r="A480" i="7"/>
  <c r="Z475" i="7"/>
  <c r="R475" i="7"/>
  <c r="A475" i="7"/>
  <c r="Z468" i="7"/>
  <c r="R468" i="7"/>
  <c r="A468" i="7"/>
  <c r="Z465" i="7"/>
  <c r="R465" i="7"/>
  <c r="A465" i="7"/>
  <c r="Z461" i="7"/>
  <c r="R461" i="7"/>
  <c r="A461" i="7"/>
  <c r="Z457" i="7"/>
  <c r="R457" i="7"/>
  <c r="A457" i="7"/>
  <c r="Z456" i="7"/>
  <c r="R456" i="7"/>
  <c r="A456" i="7"/>
  <c r="R594" i="7"/>
  <c r="A594" i="7"/>
  <c r="R593" i="7"/>
  <c r="A593" i="7"/>
  <c r="N593" i="7" s="1"/>
  <c r="R592" i="7"/>
  <c r="A592" i="7"/>
  <c r="N592" i="7" s="1"/>
  <c r="Z591" i="7"/>
  <c r="R591" i="7"/>
  <c r="A591" i="7"/>
  <c r="R590" i="7"/>
  <c r="A590" i="7"/>
  <c r="G590" i="7" s="1"/>
  <c r="R589" i="7"/>
  <c r="A589" i="7"/>
  <c r="G589" i="7" s="1"/>
  <c r="R588" i="7"/>
  <c r="A588" i="7"/>
  <c r="N588" i="7" s="1"/>
  <c r="R587" i="7"/>
  <c r="A587" i="7"/>
  <c r="J587" i="7" s="1"/>
  <c r="R586" i="7"/>
  <c r="A586" i="7"/>
  <c r="J586" i="7" s="1"/>
  <c r="R585" i="7"/>
  <c r="A585" i="7"/>
  <c r="A553" i="7"/>
  <c r="R552" i="7"/>
  <c r="A552" i="7"/>
  <c r="R551" i="7"/>
  <c r="A551" i="7"/>
  <c r="R550" i="7"/>
  <c r="A550" i="7"/>
  <c r="R549" i="7"/>
  <c r="A549" i="7"/>
  <c r="R548" i="7"/>
  <c r="A548" i="7"/>
  <c r="R547" i="7"/>
  <c r="A547" i="7"/>
  <c r="Z546" i="7"/>
  <c r="R546" i="7"/>
  <c r="A546" i="7"/>
  <c r="R545" i="7"/>
  <c r="A545" i="7"/>
  <c r="A544" i="7"/>
  <c r="R543" i="7"/>
  <c r="A543" i="7"/>
  <c r="R542" i="7"/>
  <c r="A542" i="7"/>
  <c r="Q233" i="6"/>
  <c r="O233" i="6"/>
  <c r="K233" i="6"/>
  <c r="J233" i="6"/>
  <c r="I233" i="6"/>
  <c r="H233" i="6"/>
  <c r="G233" i="6"/>
  <c r="F233" i="6"/>
  <c r="E233" i="6"/>
  <c r="D233" i="6"/>
  <c r="C233" i="6"/>
  <c r="B233" i="6"/>
  <c r="Q232" i="6"/>
  <c r="O232" i="6"/>
  <c r="K232" i="6"/>
  <c r="J232" i="6"/>
  <c r="I232" i="6"/>
  <c r="H232" i="6"/>
  <c r="G232" i="6"/>
  <c r="F232" i="6"/>
  <c r="E232" i="6"/>
  <c r="D232" i="6"/>
  <c r="C232" i="6"/>
  <c r="B232" i="6"/>
  <c r="Q231" i="6"/>
  <c r="O231" i="6"/>
  <c r="K231" i="6"/>
  <c r="J231" i="6"/>
  <c r="I231" i="6"/>
  <c r="H231" i="6"/>
  <c r="G231" i="6"/>
  <c r="F231" i="6"/>
  <c r="E231" i="6"/>
  <c r="D231" i="6"/>
  <c r="C231" i="6"/>
  <c r="B231" i="6"/>
  <c r="Q230" i="6"/>
  <c r="O230" i="6"/>
  <c r="K230" i="6"/>
  <c r="J230" i="6"/>
  <c r="I230" i="6"/>
  <c r="H230" i="6"/>
  <c r="G230" i="6"/>
  <c r="F230" i="6"/>
  <c r="E230" i="6"/>
  <c r="D230" i="6"/>
  <c r="C230" i="6"/>
  <c r="B230" i="6"/>
  <c r="Q229" i="6"/>
  <c r="O229" i="6"/>
  <c r="K229" i="6"/>
  <c r="J229" i="6"/>
  <c r="I229" i="6"/>
  <c r="H229" i="6"/>
  <c r="G229" i="6"/>
  <c r="F229" i="6"/>
  <c r="E229" i="6"/>
  <c r="D229" i="6"/>
  <c r="C229" i="6"/>
  <c r="B229" i="6"/>
  <c r="Q228" i="6"/>
  <c r="O228" i="6"/>
  <c r="K228" i="6"/>
  <c r="J228" i="6"/>
  <c r="I228" i="6"/>
  <c r="H228" i="6"/>
  <c r="G228" i="6"/>
  <c r="F228" i="6"/>
  <c r="E228" i="6"/>
  <c r="D228" i="6"/>
  <c r="C228" i="6"/>
  <c r="B228" i="6"/>
  <c r="Q227" i="6"/>
  <c r="O227" i="6"/>
  <c r="K227" i="6"/>
  <c r="J227" i="6"/>
  <c r="I227" i="6"/>
  <c r="H227" i="6"/>
  <c r="G227" i="6"/>
  <c r="F227" i="6"/>
  <c r="E227" i="6"/>
  <c r="D227" i="6"/>
  <c r="C227" i="6"/>
  <c r="B227" i="6"/>
  <c r="Q226" i="6"/>
  <c r="O226" i="6"/>
  <c r="K226" i="6"/>
  <c r="J226" i="6"/>
  <c r="I226" i="6"/>
  <c r="H226" i="6"/>
  <c r="G226" i="6"/>
  <c r="F226" i="6"/>
  <c r="E226" i="6"/>
  <c r="D226" i="6"/>
  <c r="C226" i="6"/>
  <c r="B226" i="6"/>
  <c r="Q225" i="6"/>
  <c r="O225" i="6"/>
  <c r="K225" i="6"/>
  <c r="J225" i="6"/>
  <c r="I225" i="6"/>
  <c r="H225" i="6"/>
  <c r="G225" i="6"/>
  <c r="F225" i="6"/>
  <c r="E225" i="6"/>
  <c r="D225" i="6"/>
  <c r="C225" i="6"/>
  <c r="B225" i="6"/>
  <c r="Q224" i="6"/>
  <c r="O224" i="6"/>
  <c r="K224" i="6"/>
  <c r="J224" i="6"/>
  <c r="I224" i="6"/>
  <c r="H224" i="6"/>
  <c r="G224" i="6"/>
  <c r="F224" i="6"/>
  <c r="E224" i="6"/>
  <c r="D224" i="6"/>
  <c r="C224" i="6"/>
  <c r="B224" i="6"/>
  <c r="Q223" i="6"/>
  <c r="O223" i="6"/>
  <c r="K223" i="6"/>
  <c r="J223" i="6"/>
  <c r="I223" i="6"/>
  <c r="H223" i="6"/>
  <c r="G223" i="6"/>
  <c r="F223" i="6"/>
  <c r="E223" i="6"/>
  <c r="D223" i="6"/>
  <c r="C223" i="6"/>
  <c r="B223" i="6"/>
  <c r="Q222" i="6"/>
  <c r="O222" i="6"/>
  <c r="K222" i="6"/>
  <c r="J222" i="6"/>
  <c r="I222" i="6"/>
  <c r="H222" i="6"/>
  <c r="G222" i="6"/>
  <c r="F222" i="6"/>
  <c r="E222" i="6"/>
  <c r="D222" i="6"/>
  <c r="C222" i="6"/>
  <c r="B222" i="6"/>
  <c r="Q191" i="6"/>
  <c r="O191" i="6"/>
  <c r="K191" i="6"/>
  <c r="J191" i="6"/>
  <c r="I191" i="6"/>
  <c r="H191" i="6"/>
  <c r="G191" i="6"/>
  <c r="F191" i="6"/>
  <c r="E191" i="6"/>
  <c r="D191" i="6"/>
  <c r="C191" i="6"/>
  <c r="B191" i="6"/>
  <c r="Q190" i="6"/>
  <c r="O190" i="6"/>
  <c r="K190" i="6"/>
  <c r="J190" i="6"/>
  <c r="I190" i="6"/>
  <c r="H190" i="6"/>
  <c r="G190" i="6"/>
  <c r="F190" i="6"/>
  <c r="E190" i="6"/>
  <c r="D190" i="6"/>
  <c r="C190" i="6"/>
  <c r="B190" i="6"/>
  <c r="Q189" i="6"/>
  <c r="O189" i="6"/>
  <c r="K189" i="6"/>
  <c r="J189" i="6"/>
  <c r="I189" i="6"/>
  <c r="H189" i="6"/>
  <c r="G189" i="6"/>
  <c r="F189" i="6"/>
  <c r="E189" i="6"/>
  <c r="D189" i="6"/>
  <c r="C189" i="6"/>
  <c r="B189" i="6"/>
  <c r="Q188" i="6"/>
  <c r="O188" i="6"/>
  <c r="K188" i="6"/>
  <c r="J188" i="6"/>
  <c r="I188" i="6"/>
  <c r="H188" i="6"/>
  <c r="G188" i="6"/>
  <c r="F188" i="6"/>
  <c r="E188" i="6"/>
  <c r="D188" i="6"/>
  <c r="C188" i="6"/>
  <c r="B188" i="6"/>
  <c r="Q187" i="6"/>
  <c r="O187" i="6"/>
  <c r="K187" i="6"/>
  <c r="J187" i="6"/>
  <c r="I187" i="6"/>
  <c r="H187" i="6"/>
  <c r="G187" i="6"/>
  <c r="F187" i="6"/>
  <c r="E187" i="6"/>
  <c r="D187" i="6"/>
  <c r="C187" i="6"/>
  <c r="B187" i="6"/>
  <c r="Q186" i="6"/>
  <c r="O186" i="6"/>
  <c r="K186" i="6"/>
  <c r="J186" i="6"/>
  <c r="I186" i="6"/>
  <c r="H186" i="6"/>
  <c r="G186" i="6"/>
  <c r="F186" i="6"/>
  <c r="E186" i="6"/>
  <c r="D186" i="6"/>
  <c r="C186" i="6"/>
  <c r="B186" i="6"/>
  <c r="Q185" i="6"/>
  <c r="O185" i="6"/>
  <c r="K185" i="6"/>
  <c r="J185" i="6"/>
  <c r="I185" i="6"/>
  <c r="H185" i="6"/>
  <c r="G185" i="6"/>
  <c r="F185" i="6"/>
  <c r="E185" i="6"/>
  <c r="D185" i="6"/>
  <c r="C185" i="6"/>
  <c r="B185" i="6"/>
  <c r="Q184" i="6"/>
  <c r="O184" i="6"/>
  <c r="K184" i="6"/>
  <c r="J184" i="6"/>
  <c r="I184" i="6"/>
  <c r="H184" i="6"/>
  <c r="G184" i="6"/>
  <c r="F184" i="6"/>
  <c r="E184" i="6"/>
  <c r="D184" i="6"/>
  <c r="C184" i="6"/>
  <c r="B184" i="6"/>
  <c r="Q183" i="6"/>
  <c r="O183" i="6"/>
  <c r="K183" i="6"/>
  <c r="J183" i="6"/>
  <c r="I183" i="6"/>
  <c r="H183" i="6"/>
  <c r="G183" i="6"/>
  <c r="F183" i="6"/>
  <c r="E183" i="6"/>
  <c r="D183" i="6"/>
  <c r="C183" i="6"/>
  <c r="B183" i="6"/>
  <c r="Q182" i="6"/>
  <c r="O182" i="6"/>
  <c r="K182" i="6"/>
  <c r="J182" i="6"/>
  <c r="I182" i="6"/>
  <c r="H182" i="6"/>
  <c r="G182" i="6"/>
  <c r="F182" i="6"/>
  <c r="E182" i="6"/>
  <c r="D182" i="6"/>
  <c r="C182" i="6"/>
  <c r="B182" i="6"/>
  <c r="Q181" i="6"/>
  <c r="O181" i="6"/>
  <c r="K181" i="6"/>
  <c r="J181" i="6"/>
  <c r="I181" i="6"/>
  <c r="H181" i="6"/>
  <c r="G181" i="6"/>
  <c r="F181" i="6"/>
  <c r="E181" i="6"/>
  <c r="D181" i="6"/>
  <c r="C181" i="6"/>
  <c r="B181" i="6"/>
  <c r="Q180" i="6"/>
  <c r="O180" i="6"/>
  <c r="K180" i="6"/>
  <c r="J180" i="6"/>
  <c r="I180" i="6"/>
  <c r="H180" i="6"/>
  <c r="G180" i="6"/>
  <c r="F180" i="6"/>
  <c r="E180" i="6"/>
  <c r="D180" i="6"/>
  <c r="C180" i="6"/>
  <c r="B180" i="6"/>
  <c r="Q179" i="6"/>
  <c r="O179" i="6"/>
  <c r="K179" i="6"/>
  <c r="J179" i="6"/>
  <c r="I179" i="6"/>
  <c r="H179" i="6"/>
  <c r="G179" i="6"/>
  <c r="F179" i="6"/>
  <c r="E179" i="6"/>
  <c r="D179" i="6"/>
  <c r="C179" i="6"/>
  <c r="B179" i="6"/>
  <c r="Q178" i="6"/>
  <c r="O178" i="6"/>
  <c r="K178" i="6"/>
  <c r="J178" i="6"/>
  <c r="I178" i="6"/>
  <c r="H178" i="6"/>
  <c r="G178" i="6"/>
  <c r="F178" i="6"/>
  <c r="E178" i="6"/>
  <c r="D178" i="6"/>
  <c r="C178" i="6"/>
  <c r="B178" i="6"/>
  <c r="Q177" i="6"/>
  <c r="O177" i="6"/>
  <c r="K177" i="6"/>
  <c r="J177" i="6"/>
  <c r="I177" i="6"/>
  <c r="H177" i="6"/>
  <c r="G177" i="6"/>
  <c r="F177" i="6"/>
  <c r="E177" i="6"/>
  <c r="D177" i="6"/>
  <c r="C177" i="6"/>
  <c r="B177" i="6"/>
  <c r="Q176" i="6"/>
  <c r="O176" i="6"/>
  <c r="K176" i="6"/>
  <c r="J176" i="6"/>
  <c r="I176" i="6"/>
  <c r="H176" i="6"/>
  <c r="G176" i="6"/>
  <c r="F176" i="6"/>
  <c r="E176" i="6"/>
  <c r="D176" i="6"/>
  <c r="C176" i="6"/>
  <c r="B176" i="6"/>
  <c r="Q175" i="6"/>
  <c r="O175" i="6"/>
  <c r="K175" i="6"/>
  <c r="J175" i="6"/>
  <c r="I175" i="6"/>
  <c r="H175" i="6"/>
  <c r="G175" i="6"/>
  <c r="F175" i="6"/>
  <c r="E175" i="6"/>
  <c r="D175" i="6"/>
  <c r="C175" i="6"/>
  <c r="B175" i="6"/>
  <c r="Q174" i="6"/>
  <c r="O174" i="6"/>
  <c r="K174" i="6"/>
  <c r="J174" i="6"/>
  <c r="I174" i="6"/>
  <c r="H174" i="6"/>
  <c r="G174" i="6"/>
  <c r="F174" i="6"/>
  <c r="E174" i="6"/>
  <c r="D174" i="6"/>
  <c r="C174" i="6"/>
  <c r="B174" i="6"/>
  <c r="Q173" i="6"/>
  <c r="O173" i="6"/>
  <c r="K173" i="6"/>
  <c r="J173" i="6"/>
  <c r="I173" i="6"/>
  <c r="H173" i="6"/>
  <c r="G173" i="6"/>
  <c r="F173" i="6"/>
  <c r="E173" i="6"/>
  <c r="D173" i="6"/>
  <c r="C173" i="6"/>
  <c r="B173" i="6"/>
  <c r="Q172" i="6"/>
  <c r="O172" i="6"/>
  <c r="K172" i="6"/>
  <c r="J172" i="6"/>
  <c r="I172" i="6"/>
  <c r="H172" i="6"/>
  <c r="G172" i="6"/>
  <c r="F172" i="6"/>
  <c r="E172" i="6"/>
  <c r="D172" i="6"/>
  <c r="C172" i="6"/>
  <c r="B172" i="6"/>
  <c r="Q171" i="6"/>
  <c r="O171" i="6"/>
  <c r="K171" i="6"/>
  <c r="J171" i="6"/>
  <c r="I171" i="6"/>
  <c r="H171" i="6"/>
  <c r="G171" i="6"/>
  <c r="F171" i="6"/>
  <c r="E171" i="6"/>
  <c r="D171" i="6"/>
  <c r="C171" i="6"/>
  <c r="B171" i="6"/>
  <c r="Q170" i="6"/>
  <c r="O170" i="6"/>
  <c r="K170" i="6"/>
  <c r="J170" i="6"/>
  <c r="I170" i="6"/>
  <c r="H170" i="6"/>
  <c r="G170" i="6"/>
  <c r="F170" i="6"/>
  <c r="E170" i="6"/>
  <c r="D170" i="6"/>
  <c r="C170" i="6"/>
  <c r="B170" i="6"/>
  <c r="Q169" i="6"/>
  <c r="O169" i="6"/>
  <c r="K169" i="6"/>
  <c r="J169" i="6"/>
  <c r="I169" i="6"/>
  <c r="H169" i="6"/>
  <c r="G169" i="6"/>
  <c r="F169" i="6"/>
  <c r="E169" i="6"/>
  <c r="D169" i="6"/>
  <c r="C169" i="6"/>
  <c r="B169" i="6"/>
  <c r="Q168" i="6"/>
  <c r="O168" i="6"/>
  <c r="K168" i="6"/>
  <c r="J168" i="6"/>
  <c r="I168" i="6"/>
  <c r="H168" i="6"/>
  <c r="G168" i="6"/>
  <c r="F168" i="6"/>
  <c r="E168" i="6"/>
  <c r="D168" i="6"/>
  <c r="C168" i="6"/>
  <c r="B168" i="6"/>
  <c r="Q167" i="6"/>
  <c r="O167" i="6"/>
  <c r="K167" i="6"/>
  <c r="J167" i="6"/>
  <c r="I167" i="6"/>
  <c r="H167" i="6"/>
  <c r="G167" i="6"/>
  <c r="F167" i="6"/>
  <c r="E167" i="6"/>
  <c r="D167" i="6"/>
  <c r="C167" i="6"/>
  <c r="B167" i="6"/>
  <c r="Q166" i="6"/>
  <c r="O166" i="6"/>
  <c r="K166" i="6"/>
  <c r="J166" i="6"/>
  <c r="I166" i="6"/>
  <c r="H166" i="6"/>
  <c r="G166" i="6"/>
  <c r="F166" i="6"/>
  <c r="E166" i="6"/>
  <c r="D166" i="6"/>
  <c r="C166" i="6"/>
  <c r="B166" i="6"/>
  <c r="Q165" i="6"/>
  <c r="O165" i="6"/>
  <c r="K165" i="6"/>
  <c r="J165" i="6"/>
  <c r="I165" i="6"/>
  <c r="H165" i="6"/>
  <c r="G165" i="6"/>
  <c r="F165" i="6"/>
  <c r="E165" i="6"/>
  <c r="D165" i="6"/>
  <c r="C165" i="6"/>
  <c r="B165" i="6"/>
  <c r="Q164" i="6"/>
  <c r="O164" i="6"/>
  <c r="K164" i="6"/>
  <c r="J164" i="6"/>
  <c r="I164" i="6"/>
  <c r="H164" i="6"/>
  <c r="G164" i="6"/>
  <c r="F164" i="6"/>
  <c r="E164" i="6"/>
  <c r="D164" i="6"/>
  <c r="C164" i="6"/>
  <c r="B164" i="6"/>
  <c r="Q163" i="6"/>
  <c r="O163" i="6"/>
  <c r="K163" i="6"/>
  <c r="J163" i="6"/>
  <c r="I163" i="6"/>
  <c r="H163" i="6"/>
  <c r="G163" i="6"/>
  <c r="F163" i="6"/>
  <c r="E163" i="6"/>
  <c r="D163" i="6"/>
  <c r="C163" i="6"/>
  <c r="B163" i="6"/>
  <c r="Q162" i="6"/>
  <c r="O162" i="6"/>
  <c r="K162" i="6"/>
  <c r="J162" i="6"/>
  <c r="I162" i="6"/>
  <c r="H162" i="6"/>
  <c r="G162" i="6"/>
  <c r="F162" i="6"/>
  <c r="E162" i="6"/>
  <c r="D162" i="6"/>
  <c r="C162" i="6"/>
  <c r="B162" i="6"/>
  <c r="Q161" i="6"/>
  <c r="O161" i="6"/>
  <c r="K161" i="6"/>
  <c r="J161" i="6"/>
  <c r="I161" i="6"/>
  <c r="H161" i="6"/>
  <c r="G161" i="6"/>
  <c r="F161" i="6"/>
  <c r="E161" i="6"/>
  <c r="D161" i="6"/>
  <c r="C161" i="6"/>
  <c r="B161" i="6"/>
  <c r="Q160" i="6"/>
  <c r="O160" i="6"/>
  <c r="K160" i="6"/>
  <c r="J160" i="6"/>
  <c r="I160" i="6"/>
  <c r="H160" i="6"/>
  <c r="G160" i="6"/>
  <c r="F160" i="6"/>
  <c r="E160" i="6"/>
  <c r="D160" i="6"/>
  <c r="C160" i="6"/>
  <c r="B160" i="6"/>
  <c r="Q159" i="6"/>
  <c r="O159" i="6"/>
  <c r="K159" i="6"/>
  <c r="J159" i="6"/>
  <c r="I159" i="6"/>
  <c r="H159" i="6"/>
  <c r="G159" i="6"/>
  <c r="F159" i="6"/>
  <c r="E159" i="6"/>
  <c r="D159" i="6"/>
  <c r="C159" i="6"/>
  <c r="B159" i="6"/>
  <c r="Q158" i="6"/>
  <c r="O158" i="6"/>
  <c r="K158" i="6"/>
  <c r="J158" i="6"/>
  <c r="I158" i="6"/>
  <c r="H158" i="6"/>
  <c r="G158" i="6"/>
  <c r="F158" i="6"/>
  <c r="E158" i="6"/>
  <c r="D158" i="6"/>
  <c r="C158" i="6"/>
  <c r="B158" i="6"/>
  <c r="Q157" i="6"/>
  <c r="O157" i="6"/>
  <c r="K157" i="6"/>
  <c r="J157" i="6"/>
  <c r="I157" i="6"/>
  <c r="H157" i="6"/>
  <c r="G157" i="6"/>
  <c r="F157" i="6"/>
  <c r="E157" i="6"/>
  <c r="D157" i="6"/>
  <c r="C157" i="6"/>
  <c r="B157" i="6"/>
  <c r="Q156" i="6"/>
  <c r="O156" i="6"/>
  <c r="K156" i="6"/>
  <c r="J156" i="6"/>
  <c r="I156" i="6"/>
  <c r="H156" i="6"/>
  <c r="G156" i="6"/>
  <c r="F156" i="6"/>
  <c r="E156" i="6"/>
  <c r="D156" i="6"/>
  <c r="C156" i="6"/>
  <c r="B156" i="6"/>
  <c r="Q155" i="6"/>
  <c r="O155" i="6"/>
  <c r="K155" i="6"/>
  <c r="J155" i="6"/>
  <c r="I155" i="6"/>
  <c r="H155" i="6"/>
  <c r="G155" i="6"/>
  <c r="F155" i="6"/>
  <c r="E155" i="6"/>
  <c r="D155" i="6"/>
  <c r="C155" i="6"/>
  <c r="B155" i="6"/>
  <c r="Q154" i="6"/>
  <c r="O154" i="6"/>
  <c r="K154" i="6"/>
  <c r="J154" i="6"/>
  <c r="I154" i="6"/>
  <c r="H154" i="6"/>
  <c r="G154" i="6"/>
  <c r="F154" i="6"/>
  <c r="E154" i="6"/>
  <c r="D154" i="6"/>
  <c r="C154" i="6"/>
  <c r="B154" i="6"/>
  <c r="Q153" i="6"/>
  <c r="O153" i="6"/>
  <c r="K153" i="6"/>
  <c r="J153" i="6"/>
  <c r="I153" i="6"/>
  <c r="H153" i="6"/>
  <c r="G153" i="6"/>
  <c r="F153" i="6"/>
  <c r="E153" i="6"/>
  <c r="D153" i="6"/>
  <c r="C153" i="6"/>
  <c r="B153" i="6"/>
  <c r="Q152" i="6"/>
  <c r="O152" i="6"/>
  <c r="K152" i="6"/>
  <c r="J152" i="6"/>
  <c r="I152" i="6"/>
  <c r="H152" i="6"/>
  <c r="G152" i="6"/>
  <c r="F152" i="6"/>
  <c r="E152" i="6"/>
  <c r="D152" i="6"/>
  <c r="C152" i="6"/>
  <c r="B152" i="6"/>
  <c r="Q149" i="6"/>
  <c r="O149" i="6"/>
  <c r="K149" i="6"/>
  <c r="J149" i="6"/>
  <c r="I149" i="6"/>
  <c r="H149" i="6"/>
  <c r="G149" i="6"/>
  <c r="F149" i="6"/>
  <c r="E149" i="6"/>
  <c r="D149" i="6"/>
  <c r="C149" i="6"/>
  <c r="B149" i="6"/>
  <c r="Q148" i="6"/>
  <c r="O148" i="6"/>
  <c r="K148" i="6"/>
  <c r="J148" i="6"/>
  <c r="I148" i="6"/>
  <c r="H148" i="6"/>
  <c r="G148" i="6"/>
  <c r="F148" i="6"/>
  <c r="E148" i="6"/>
  <c r="D148" i="6"/>
  <c r="C148" i="6"/>
  <c r="B148" i="6"/>
  <c r="Q147" i="6"/>
  <c r="O147" i="6"/>
  <c r="K147" i="6"/>
  <c r="J147" i="6"/>
  <c r="I147" i="6"/>
  <c r="H147" i="6"/>
  <c r="G147" i="6"/>
  <c r="F147" i="6"/>
  <c r="E147" i="6"/>
  <c r="D147" i="6"/>
  <c r="C147" i="6"/>
  <c r="B147" i="6"/>
  <c r="Q146" i="6"/>
  <c r="O146" i="6"/>
  <c r="K146" i="6"/>
  <c r="J146" i="6"/>
  <c r="I146" i="6"/>
  <c r="H146" i="6"/>
  <c r="G146" i="6"/>
  <c r="F146" i="6"/>
  <c r="E146" i="6"/>
  <c r="D146" i="6"/>
  <c r="C146" i="6"/>
  <c r="B146" i="6"/>
  <c r="Q145" i="6"/>
  <c r="O145" i="6"/>
  <c r="K145" i="6"/>
  <c r="J145" i="6"/>
  <c r="I145" i="6"/>
  <c r="H145" i="6"/>
  <c r="G145" i="6"/>
  <c r="F145" i="6"/>
  <c r="E145" i="6"/>
  <c r="D145" i="6"/>
  <c r="C145" i="6"/>
  <c r="B145" i="6"/>
  <c r="Q143" i="6"/>
  <c r="O143" i="6"/>
  <c r="K143" i="6"/>
  <c r="J143" i="6"/>
  <c r="I143" i="6"/>
  <c r="H143" i="6"/>
  <c r="G143" i="6"/>
  <c r="F143" i="6"/>
  <c r="E143" i="6"/>
  <c r="D143" i="6"/>
  <c r="C143" i="6"/>
  <c r="B143" i="6"/>
  <c r="Q142" i="6"/>
  <c r="O142" i="6"/>
  <c r="K142" i="6"/>
  <c r="J142" i="6"/>
  <c r="I142" i="6"/>
  <c r="H142" i="6"/>
  <c r="G142" i="6"/>
  <c r="F142" i="6"/>
  <c r="E142" i="6"/>
  <c r="D142" i="6"/>
  <c r="C142" i="6"/>
  <c r="B142" i="6"/>
  <c r="L585" i="7" l="1"/>
  <c r="W585" i="7"/>
  <c r="J591" i="7"/>
  <c r="W591" i="7"/>
  <c r="E475" i="7"/>
  <c r="W475" i="7"/>
  <c r="M498" i="7"/>
  <c r="W498" i="7"/>
  <c r="E542" i="7"/>
  <c r="K545" i="7"/>
  <c r="K553" i="7"/>
  <c r="S553" i="7"/>
  <c r="M551" i="7"/>
  <c r="J543" i="7"/>
  <c r="L546" i="7"/>
  <c r="W546" i="7"/>
  <c r="J544" i="7"/>
  <c r="M547" i="7"/>
  <c r="E461" i="7"/>
  <c r="W461" i="7"/>
  <c r="M502" i="7"/>
  <c r="W502" i="7"/>
  <c r="I533" i="7"/>
  <c r="T539" i="7"/>
  <c r="M513" i="7"/>
  <c r="W513" i="7"/>
  <c r="M456" i="7"/>
  <c r="W456" i="7"/>
  <c r="E527" i="7"/>
  <c r="W527" i="7"/>
  <c r="M537" i="7"/>
  <c r="T540" i="7"/>
  <c r="W540" i="7"/>
  <c r="M507" i="7"/>
  <c r="W507" i="7"/>
  <c r="J548" i="7"/>
  <c r="M465" i="7"/>
  <c r="W465" i="7"/>
  <c r="E492" i="7"/>
  <c r="W492" i="7"/>
  <c r="E499" i="7"/>
  <c r="W499" i="7"/>
  <c r="M534" i="7"/>
  <c r="M480" i="7"/>
  <c r="W480" i="7"/>
  <c r="E512" i="7"/>
  <c r="W512" i="7"/>
  <c r="M525" i="7"/>
  <c r="W525" i="7"/>
  <c r="M530" i="7"/>
  <c r="W530" i="7"/>
  <c r="E457" i="7"/>
  <c r="W457" i="7"/>
  <c r="M535" i="7"/>
  <c r="M538" i="7"/>
  <c r="T541" i="7"/>
  <c r="D550" i="7"/>
  <c r="M495" i="7"/>
  <c r="W495" i="7"/>
  <c r="E500" i="7"/>
  <c r="W500" i="7"/>
  <c r="E549" i="7"/>
  <c r="M532" i="7"/>
  <c r="W532" i="7"/>
  <c r="M468" i="7"/>
  <c r="W468" i="7"/>
  <c r="J552" i="7"/>
  <c r="M496" i="7"/>
  <c r="W496" i="7"/>
  <c r="I526" i="7"/>
  <c r="M536" i="7"/>
  <c r="C483" i="7"/>
  <c r="W483" i="7"/>
  <c r="G487" i="7"/>
  <c r="W487" i="7"/>
  <c r="E587" i="7"/>
  <c r="H587" i="7"/>
  <c r="T592" i="7"/>
  <c r="L591" i="7"/>
  <c r="G548" i="7"/>
  <c r="B541" i="7"/>
  <c r="S541" i="7"/>
  <c r="E544" i="7"/>
  <c r="G544" i="7"/>
  <c r="I549" i="7"/>
  <c r="K587" i="7"/>
  <c r="E496" i="7"/>
  <c r="K500" i="7"/>
  <c r="I512" i="7"/>
  <c r="Q512" i="7" s="1"/>
  <c r="C486" i="7"/>
  <c r="M499" i="7"/>
  <c r="C489" i="7"/>
  <c r="I534" i="7"/>
  <c r="E487" i="7"/>
  <c r="M487" i="7"/>
  <c r="C484" i="7"/>
  <c r="E552" i="7"/>
  <c r="H544" i="7"/>
  <c r="H548" i="7"/>
  <c r="M549" i="7"/>
  <c r="G552" i="7"/>
  <c r="S587" i="7"/>
  <c r="E591" i="7"/>
  <c r="G526" i="7"/>
  <c r="K548" i="7"/>
  <c r="G550" i="7"/>
  <c r="D591" i="7"/>
  <c r="K544" i="7"/>
  <c r="K552" i="7"/>
  <c r="C587" i="7"/>
  <c r="G591" i="7"/>
  <c r="E592" i="7"/>
  <c r="M544" i="7"/>
  <c r="M548" i="7"/>
  <c r="I551" i="7"/>
  <c r="M552" i="7"/>
  <c r="D587" i="7"/>
  <c r="H591" i="7"/>
  <c r="F592" i="7"/>
  <c r="K484" i="7"/>
  <c r="K486" i="7"/>
  <c r="C534" i="7"/>
  <c r="K591" i="7"/>
  <c r="I592" i="7"/>
  <c r="M486" i="7"/>
  <c r="I490" i="7"/>
  <c r="G534" i="7"/>
  <c r="C541" i="7"/>
  <c r="D541" i="7"/>
  <c r="K550" i="7"/>
  <c r="M586" i="7"/>
  <c r="L550" i="7"/>
  <c r="C552" i="7"/>
  <c r="N553" i="7"/>
  <c r="L587" i="7"/>
  <c r="D589" i="7"/>
  <c r="C591" i="7"/>
  <c r="S591" i="7"/>
  <c r="K533" i="7"/>
  <c r="C545" i="7"/>
  <c r="T545" i="7"/>
  <c r="C593" i="7"/>
  <c r="S544" i="7"/>
  <c r="M545" i="7"/>
  <c r="G546" i="7"/>
  <c r="C548" i="7"/>
  <c r="C550" i="7"/>
  <c r="B551" i="7"/>
  <c r="F553" i="7"/>
  <c r="I589" i="7"/>
  <c r="D593" i="7"/>
  <c r="M491" i="7"/>
  <c r="M543" i="7"/>
  <c r="F545" i="7"/>
  <c r="C544" i="7"/>
  <c r="N545" i="7"/>
  <c r="I546" i="7"/>
  <c r="E548" i="7"/>
  <c r="G551" i="7"/>
  <c r="H552" i="7"/>
  <c r="E586" i="7"/>
  <c r="G587" i="7"/>
  <c r="K589" i="7"/>
  <c r="M591" i="7"/>
  <c r="M592" i="7"/>
  <c r="G593" i="7"/>
  <c r="I475" i="7"/>
  <c r="Q479" i="7" s="1"/>
  <c r="I492" i="7"/>
  <c r="Q494" i="7" s="1"/>
  <c r="E483" i="7"/>
  <c r="E484" i="7"/>
  <c r="K525" i="7"/>
  <c r="C527" i="7"/>
  <c r="E530" i="7"/>
  <c r="L589" i="7"/>
  <c r="K593" i="7"/>
  <c r="G507" i="7"/>
  <c r="I483" i="7"/>
  <c r="Q486" i="7" s="1"/>
  <c r="G484" i="7"/>
  <c r="C487" i="7"/>
  <c r="G488" i="7"/>
  <c r="G527" i="7"/>
  <c r="M533" i="7"/>
  <c r="E541" i="7"/>
  <c r="L593" i="7"/>
  <c r="K483" i="7"/>
  <c r="I527" i="7"/>
  <c r="Q529" i="7" s="1"/>
  <c r="G541" i="7"/>
  <c r="B543" i="7"/>
  <c r="E545" i="7"/>
  <c r="M483" i="7"/>
  <c r="G486" i="7"/>
  <c r="I487" i="7"/>
  <c r="Q491" i="7" s="1"/>
  <c r="E513" i="7"/>
  <c r="K527" i="7"/>
  <c r="C535" i="7"/>
  <c r="H541" i="7"/>
  <c r="S552" i="7"/>
  <c r="M587" i="7"/>
  <c r="C589" i="7"/>
  <c r="G480" i="7"/>
  <c r="K487" i="7"/>
  <c r="G513" i="7"/>
  <c r="M527" i="7"/>
  <c r="J541" i="7"/>
  <c r="M541" i="7"/>
  <c r="I545" i="7"/>
  <c r="C546" i="7"/>
  <c r="D546" i="7"/>
  <c r="S548" i="7"/>
  <c r="G485" i="7"/>
  <c r="G489" i="7"/>
  <c r="G491" i="7"/>
  <c r="I547" i="7"/>
  <c r="S549" i="7"/>
  <c r="H549" i="7"/>
  <c r="G549" i="7"/>
  <c r="L549" i="7"/>
  <c r="D549" i="7"/>
  <c r="J549" i="7"/>
  <c r="B549" i="7"/>
  <c r="I585" i="7"/>
  <c r="Q590" i="7" s="1"/>
  <c r="I588" i="7"/>
  <c r="L594" i="7"/>
  <c r="D594" i="7"/>
  <c r="K594" i="7"/>
  <c r="C594" i="7"/>
  <c r="S594" i="7"/>
  <c r="H594" i="7"/>
  <c r="G594" i="7"/>
  <c r="N594" i="7"/>
  <c r="F594" i="7"/>
  <c r="J547" i="7"/>
  <c r="C549" i="7"/>
  <c r="T549" i="7"/>
  <c r="H553" i="7"/>
  <c r="G553" i="7"/>
  <c r="L553" i="7"/>
  <c r="D553" i="7"/>
  <c r="J553" i="7"/>
  <c r="B553" i="7"/>
  <c r="K585" i="7"/>
  <c r="G586" i="7"/>
  <c r="K588" i="7"/>
  <c r="L590" i="7"/>
  <c r="D590" i="7"/>
  <c r="K590" i="7"/>
  <c r="C590" i="7"/>
  <c r="S590" i="7"/>
  <c r="H590" i="7"/>
  <c r="N590" i="7"/>
  <c r="F590" i="7"/>
  <c r="T590" i="7"/>
  <c r="B594" i="7"/>
  <c r="N546" i="7"/>
  <c r="F546" i="7"/>
  <c r="M546" i="7"/>
  <c r="E546" i="7"/>
  <c r="J546" i="7"/>
  <c r="B546" i="7"/>
  <c r="S546" i="7"/>
  <c r="H546" i="7"/>
  <c r="T546" i="7"/>
  <c r="J551" i="7"/>
  <c r="C553" i="7"/>
  <c r="T553" i="7"/>
  <c r="I586" i="7"/>
  <c r="M588" i="7"/>
  <c r="B590" i="7"/>
  <c r="E594" i="7"/>
  <c r="C542" i="7"/>
  <c r="D542" i="7"/>
  <c r="L543" i="7"/>
  <c r="D543" i="7"/>
  <c r="K543" i="7"/>
  <c r="C543" i="7"/>
  <c r="S543" i="7"/>
  <c r="H543" i="7"/>
  <c r="N543" i="7"/>
  <c r="F543" i="7"/>
  <c r="T543" i="7"/>
  <c r="F549" i="7"/>
  <c r="N550" i="7"/>
  <c r="F550" i="7"/>
  <c r="M550" i="7"/>
  <c r="E550" i="7"/>
  <c r="J550" i="7"/>
  <c r="B550" i="7"/>
  <c r="S550" i="7"/>
  <c r="H550" i="7"/>
  <c r="T550" i="7"/>
  <c r="E553" i="7"/>
  <c r="E590" i="7"/>
  <c r="I594" i="7"/>
  <c r="N585" i="7"/>
  <c r="F585" i="7"/>
  <c r="M585" i="7"/>
  <c r="E585" i="7"/>
  <c r="J585" i="7"/>
  <c r="B585" i="7"/>
  <c r="S585" i="7"/>
  <c r="H585" i="7"/>
  <c r="T585" i="7"/>
  <c r="S588" i="7"/>
  <c r="H588" i="7"/>
  <c r="G588" i="7"/>
  <c r="L588" i="7"/>
  <c r="D588" i="7"/>
  <c r="J588" i="7"/>
  <c r="B588" i="7"/>
  <c r="J594" i="7"/>
  <c r="N542" i="7"/>
  <c r="F542" i="7"/>
  <c r="M542" i="7"/>
  <c r="J542" i="7"/>
  <c r="B542" i="7"/>
  <c r="S542" i="7"/>
  <c r="H542" i="7"/>
  <c r="T542" i="7"/>
  <c r="K549" i="7"/>
  <c r="L551" i="7"/>
  <c r="D551" i="7"/>
  <c r="K551" i="7"/>
  <c r="C551" i="7"/>
  <c r="S551" i="7"/>
  <c r="H551" i="7"/>
  <c r="N551" i="7"/>
  <c r="F551" i="7"/>
  <c r="T551" i="7"/>
  <c r="I553" i="7"/>
  <c r="C585" i="7"/>
  <c r="C588" i="7"/>
  <c r="T588" i="7"/>
  <c r="I590" i="7"/>
  <c r="M594" i="7"/>
  <c r="L547" i="7"/>
  <c r="D547" i="7"/>
  <c r="K547" i="7"/>
  <c r="C547" i="7"/>
  <c r="S547" i="7"/>
  <c r="H547" i="7"/>
  <c r="N547" i="7"/>
  <c r="F547" i="7"/>
  <c r="T547" i="7"/>
  <c r="I542" i="7"/>
  <c r="E543" i="7"/>
  <c r="B547" i="7"/>
  <c r="K542" i="7"/>
  <c r="G543" i="7"/>
  <c r="E547" i="7"/>
  <c r="G542" i="7"/>
  <c r="D585" i="7"/>
  <c r="L586" i="7"/>
  <c r="D586" i="7"/>
  <c r="K586" i="7"/>
  <c r="C586" i="7"/>
  <c r="S586" i="7"/>
  <c r="H586" i="7"/>
  <c r="N586" i="7"/>
  <c r="F586" i="7"/>
  <c r="T586" i="7"/>
  <c r="E588" i="7"/>
  <c r="J590" i="7"/>
  <c r="L542" i="7"/>
  <c r="I543" i="7"/>
  <c r="S545" i="7"/>
  <c r="H545" i="7"/>
  <c r="G545" i="7"/>
  <c r="L545" i="7"/>
  <c r="D545" i="7"/>
  <c r="J545" i="7"/>
  <c r="B545" i="7"/>
  <c r="K546" i="7"/>
  <c r="G547" i="7"/>
  <c r="N549" i="7"/>
  <c r="I550" i="7"/>
  <c r="E551" i="7"/>
  <c r="M553" i="7"/>
  <c r="G585" i="7"/>
  <c r="B586" i="7"/>
  <c r="F588" i="7"/>
  <c r="N589" i="7"/>
  <c r="F589" i="7"/>
  <c r="M589" i="7"/>
  <c r="E589" i="7"/>
  <c r="J589" i="7"/>
  <c r="B589" i="7"/>
  <c r="S589" i="7"/>
  <c r="H589" i="7"/>
  <c r="T589" i="7"/>
  <c r="M590" i="7"/>
  <c r="S592" i="7"/>
  <c r="H592" i="7"/>
  <c r="G592" i="7"/>
  <c r="L592" i="7"/>
  <c r="D592" i="7"/>
  <c r="K592" i="7"/>
  <c r="C592" i="7"/>
  <c r="J592" i="7"/>
  <c r="B592" i="7"/>
  <c r="T594" i="7"/>
  <c r="D544" i="7"/>
  <c r="L544" i="7"/>
  <c r="D548" i="7"/>
  <c r="L548" i="7"/>
  <c r="D552" i="7"/>
  <c r="L552" i="7"/>
  <c r="H593" i="7"/>
  <c r="S593" i="7"/>
  <c r="G495" i="7"/>
  <c r="G512" i="7"/>
  <c r="G483" i="7"/>
  <c r="K485" i="7"/>
  <c r="K488" i="7"/>
  <c r="C526" i="7"/>
  <c r="C530" i="7"/>
  <c r="E534" i="7"/>
  <c r="E535" i="7"/>
  <c r="I540" i="7"/>
  <c r="Q545" i="7" s="1"/>
  <c r="I593" i="7"/>
  <c r="T593" i="7"/>
  <c r="F544" i="7"/>
  <c r="N544" i="7"/>
  <c r="F548" i="7"/>
  <c r="N548" i="7"/>
  <c r="F552" i="7"/>
  <c r="N552" i="7"/>
  <c r="F587" i="7"/>
  <c r="N587" i="7"/>
  <c r="F591" i="7"/>
  <c r="N591" i="7"/>
  <c r="B593" i="7"/>
  <c r="J593" i="7"/>
  <c r="I457" i="7"/>
  <c r="Q460" i="7" s="1"/>
  <c r="E465" i="7"/>
  <c r="C475" i="7"/>
  <c r="C480" i="7"/>
  <c r="K498" i="7"/>
  <c r="K512" i="7"/>
  <c r="C490" i="7"/>
  <c r="C491" i="7"/>
  <c r="C525" i="7"/>
  <c r="K526" i="7"/>
  <c r="G530" i="7"/>
  <c r="G475" i="7"/>
  <c r="E480" i="7"/>
  <c r="C500" i="7"/>
  <c r="C507" i="7"/>
  <c r="M512" i="7"/>
  <c r="G490" i="7"/>
  <c r="E491" i="7"/>
  <c r="C513" i="7"/>
  <c r="G525" i="7"/>
  <c r="M526" i="7"/>
  <c r="K541" i="7"/>
  <c r="I548" i="7"/>
  <c r="T548" i="7"/>
  <c r="I587" i="7"/>
  <c r="T587" i="7"/>
  <c r="E593" i="7"/>
  <c r="M593" i="7"/>
  <c r="K475" i="7"/>
  <c r="I480" i="7"/>
  <c r="Q481" i="7" s="1"/>
  <c r="L541" i="7"/>
  <c r="I544" i="7"/>
  <c r="T544" i="7"/>
  <c r="I552" i="7"/>
  <c r="T552" i="7"/>
  <c r="I591" i="7"/>
  <c r="Q595" i="7" s="1"/>
  <c r="T591" i="7"/>
  <c r="G496" i="7"/>
  <c r="C488" i="7"/>
  <c r="K490" i="7"/>
  <c r="I491" i="7"/>
  <c r="B544" i="7"/>
  <c r="B548" i="7"/>
  <c r="B552" i="7"/>
  <c r="B587" i="7"/>
  <c r="B591" i="7"/>
  <c r="F593" i="7"/>
  <c r="C456" i="7"/>
  <c r="G461" i="7"/>
  <c r="K468" i="7"/>
  <c r="M475" i="7"/>
  <c r="K480" i="7"/>
  <c r="K496" i="7"/>
  <c r="C499" i="7"/>
  <c r="C485" i="7"/>
  <c r="I486" i="7"/>
  <c r="E488" i="7"/>
  <c r="K489" i="7"/>
  <c r="M490" i="7"/>
  <c r="K513" i="7"/>
  <c r="C512" i="7"/>
  <c r="C492" i="7"/>
  <c r="C495" i="7"/>
  <c r="C498" i="7"/>
  <c r="I499" i="7"/>
  <c r="Q499" i="7" s="1"/>
  <c r="G500" i="7"/>
  <c r="E502" i="7"/>
  <c r="K507" i="7"/>
  <c r="G456" i="7"/>
  <c r="K457" i="7"/>
  <c r="I461" i="7"/>
  <c r="Q461" i="7" s="1"/>
  <c r="G465" i="7"/>
  <c r="K456" i="7"/>
  <c r="M457" i="7"/>
  <c r="K461" i="7"/>
  <c r="K465" i="7"/>
  <c r="M461" i="7"/>
  <c r="G492" i="7"/>
  <c r="E495" i="7"/>
  <c r="C496" i="7"/>
  <c r="G498" i="7"/>
  <c r="K499" i="7"/>
  <c r="I500" i="7"/>
  <c r="Q501" i="7" s="1"/>
  <c r="G502" i="7"/>
  <c r="K502" i="7"/>
  <c r="K492" i="7"/>
  <c r="I495" i="7"/>
  <c r="Q495" i="7" s="1"/>
  <c r="M500" i="7"/>
  <c r="C457" i="7"/>
  <c r="C461" i="7"/>
  <c r="M492" i="7"/>
  <c r="K495" i="7"/>
  <c r="C468" i="7"/>
  <c r="G457" i="7"/>
  <c r="C465" i="7"/>
  <c r="G468" i="7"/>
  <c r="G499" i="7"/>
  <c r="C502" i="7"/>
  <c r="K530" i="7"/>
  <c r="G532" i="7"/>
  <c r="C533" i="7"/>
  <c r="I456" i="7"/>
  <c r="Q456" i="7" s="1"/>
  <c r="S461" i="7"/>
  <c r="H461" i="7"/>
  <c r="N461" i="7"/>
  <c r="F461" i="7"/>
  <c r="L461" i="7"/>
  <c r="D461" i="7"/>
  <c r="J461" i="7"/>
  <c r="B461" i="7"/>
  <c r="T461" i="7"/>
  <c r="I468" i="7"/>
  <c r="Q474" i="7" s="1"/>
  <c r="S480" i="7"/>
  <c r="H480" i="7"/>
  <c r="N480" i="7"/>
  <c r="F480" i="7"/>
  <c r="L480" i="7"/>
  <c r="D480" i="7"/>
  <c r="J480" i="7"/>
  <c r="B480" i="7"/>
  <c r="T480" i="7"/>
  <c r="S495" i="7"/>
  <c r="H495" i="7"/>
  <c r="N495" i="7"/>
  <c r="F495" i="7"/>
  <c r="L495" i="7"/>
  <c r="D495" i="7"/>
  <c r="J495" i="7"/>
  <c r="B495" i="7"/>
  <c r="T495" i="7"/>
  <c r="I498" i="7"/>
  <c r="Q498" i="7" s="1"/>
  <c r="S500" i="7"/>
  <c r="H500" i="7"/>
  <c r="N500" i="7"/>
  <c r="F500" i="7"/>
  <c r="L500" i="7"/>
  <c r="D500" i="7"/>
  <c r="J500" i="7"/>
  <c r="B500" i="7"/>
  <c r="T500" i="7"/>
  <c r="I507" i="7"/>
  <c r="Q511" i="7" s="1"/>
  <c r="S483" i="7"/>
  <c r="H483" i="7"/>
  <c r="N483" i="7"/>
  <c r="F483" i="7"/>
  <c r="L483" i="7"/>
  <c r="D483" i="7"/>
  <c r="J483" i="7"/>
  <c r="B483" i="7"/>
  <c r="T483" i="7"/>
  <c r="I485" i="7"/>
  <c r="S487" i="7"/>
  <c r="H487" i="7"/>
  <c r="N487" i="7"/>
  <c r="F487" i="7"/>
  <c r="L487" i="7"/>
  <c r="D487" i="7"/>
  <c r="J487" i="7"/>
  <c r="B487" i="7"/>
  <c r="T487" i="7"/>
  <c r="I489" i="7"/>
  <c r="S491" i="7"/>
  <c r="H491" i="7"/>
  <c r="N491" i="7"/>
  <c r="F491" i="7"/>
  <c r="L491" i="7"/>
  <c r="D491" i="7"/>
  <c r="J491" i="7"/>
  <c r="B491" i="7"/>
  <c r="T491" i="7"/>
  <c r="I525" i="7"/>
  <c r="Q526" i="7" s="1"/>
  <c r="E526" i="7"/>
  <c r="S527" i="7"/>
  <c r="H527" i="7"/>
  <c r="N527" i="7"/>
  <c r="F527" i="7"/>
  <c r="L527" i="7"/>
  <c r="D527" i="7"/>
  <c r="J527" i="7"/>
  <c r="B527" i="7"/>
  <c r="T527" i="7"/>
  <c r="I532" i="7"/>
  <c r="Q539" i="7" s="1"/>
  <c r="E533" i="7"/>
  <c r="S534" i="7"/>
  <c r="H534" i="7"/>
  <c r="N534" i="7"/>
  <c r="F534" i="7"/>
  <c r="L534" i="7"/>
  <c r="D534" i="7"/>
  <c r="J534" i="7"/>
  <c r="B534" i="7"/>
  <c r="T534" i="7"/>
  <c r="I536" i="7"/>
  <c r="E537" i="7"/>
  <c r="E538" i="7"/>
  <c r="I539" i="7"/>
  <c r="K536" i="7"/>
  <c r="G537" i="7"/>
  <c r="I538" i="7"/>
  <c r="K539" i="7"/>
  <c r="K532" i="7"/>
  <c r="N465" i="7"/>
  <c r="F465" i="7"/>
  <c r="L465" i="7"/>
  <c r="D465" i="7"/>
  <c r="J465" i="7"/>
  <c r="B465" i="7"/>
  <c r="S465" i="7"/>
  <c r="H465" i="7"/>
  <c r="T465" i="7"/>
  <c r="N496" i="7"/>
  <c r="F496" i="7"/>
  <c r="L496" i="7"/>
  <c r="D496" i="7"/>
  <c r="J496" i="7"/>
  <c r="B496" i="7"/>
  <c r="S496" i="7"/>
  <c r="H496" i="7"/>
  <c r="T496" i="7"/>
  <c r="N502" i="7"/>
  <c r="F502" i="7"/>
  <c r="L502" i="7"/>
  <c r="D502" i="7"/>
  <c r="J502" i="7"/>
  <c r="B502" i="7"/>
  <c r="S502" i="7"/>
  <c r="H502" i="7"/>
  <c r="T502" i="7"/>
  <c r="N484" i="7"/>
  <c r="F484" i="7"/>
  <c r="L484" i="7"/>
  <c r="D484" i="7"/>
  <c r="J484" i="7"/>
  <c r="B484" i="7"/>
  <c r="S484" i="7"/>
  <c r="H484" i="7"/>
  <c r="T484" i="7"/>
  <c r="N488" i="7"/>
  <c r="F488" i="7"/>
  <c r="L488" i="7"/>
  <c r="D488" i="7"/>
  <c r="J488" i="7"/>
  <c r="B488" i="7"/>
  <c r="S488" i="7"/>
  <c r="H488" i="7"/>
  <c r="T488" i="7"/>
  <c r="N513" i="7"/>
  <c r="F513" i="7"/>
  <c r="L513" i="7"/>
  <c r="D513" i="7"/>
  <c r="J513" i="7"/>
  <c r="B513" i="7"/>
  <c r="S513" i="7"/>
  <c r="H513" i="7"/>
  <c r="T513" i="7"/>
  <c r="N530" i="7"/>
  <c r="F530" i="7"/>
  <c r="L530" i="7"/>
  <c r="D530" i="7"/>
  <c r="J530" i="7"/>
  <c r="B530" i="7"/>
  <c r="S530" i="7"/>
  <c r="H530" i="7"/>
  <c r="T530" i="7"/>
  <c r="N535" i="7"/>
  <c r="F535" i="7"/>
  <c r="L535" i="7"/>
  <c r="D535" i="7"/>
  <c r="J535" i="7"/>
  <c r="B535" i="7"/>
  <c r="S535" i="7"/>
  <c r="H535" i="7"/>
  <c r="T535" i="7"/>
  <c r="K537" i="7"/>
  <c r="K538" i="7"/>
  <c r="L456" i="7"/>
  <c r="D456" i="7"/>
  <c r="J456" i="7"/>
  <c r="B456" i="7"/>
  <c r="S456" i="7"/>
  <c r="H456" i="7"/>
  <c r="N456" i="7"/>
  <c r="F456" i="7"/>
  <c r="T456" i="7"/>
  <c r="L468" i="7"/>
  <c r="D468" i="7"/>
  <c r="J468" i="7"/>
  <c r="B468" i="7"/>
  <c r="S468" i="7"/>
  <c r="H468" i="7"/>
  <c r="N468" i="7"/>
  <c r="F468" i="7"/>
  <c r="T468" i="7"/>
  <c r="L498" i="7"/>
  <c r="D498" i="7"/>
  <c r="J498" i="7"/>
  <c r="B498" i="7"/>
  <c r="S498" i="7"/>
  <c r="H498" i="7"/>
  <c r="N498" i="7"/>
  <c r="F498" i="7"/>
  <c r="T498" i="7"/>
  <c r="L507" i="7"/>
  <c r="D507" i="7"/>
  <c r="J507" i="7"/>
  <c r="B507" i="7"/>
  <c r="S507" i="7"/>
  <c r="H507" i="7"/>
  <c r="N507" i="7"/>
  <c r="F507" i="7"/>
  <c r="T507" i="7"/>
  <c r="L485" i="7"/>
  <c r="D485" i="7"/>
  <c r="J485" i="7"/>
  <c r="B485" i="7"/>
  <c r="S485" i="7"/>
  <c r="H485" i="7"/>
  <c r="N485" i="7"/>
  <c r="F485" i="7"/>
  <c r="T485" i="7"/>
  <c r="L489" i="7"/>
  <c r="D489" i="7"/>
  <c r="J489" i="7"/>
  <c r="B489" i="7"/>
  <c r="S489" i="7"/>
  <c r="H489" i="7"/>
  <c r="N489" i="7"/>
  <c r="F489" i="7"/>
  <c r="T489" i="7"/>
  <c r="L525" i="7"/>
  <c r="D525" i="7"/>
  <c r="J525" i="7"/>
  <c r="B525" i="7"/>
  <c r="S525" i="7"/>
  <c r="H525" i="7"/>
  <c r="N525" i="7"/>
  <c r="F525" i="7"/>
  <c r="T525" i="7"/>
  <c r="L532" i="7"/>
  <c r="D532" i="7"/>
  <c r="J532" i="7"/>
  <c r="B532" i="7"/>
  <c r="S532" i="7"/>
  <c r="H532" i="7"/>
  <c r="N532" i="7"/>
  <c r="F532" i="7"/>
  <c r="T532" i="7"/>
  <c r="L536" i="7"/>
  <c r="D536" i="7"/>
  <c r="J536" i="7"/>
  <c r="B536" i="7"/>
  <c r="S536" i="7"/>
  <c r="H536" i="7"/>
  <c r="N536" i="7"/>
  <c r="F536" i="7"/>
  <c r="T536" i="7"/>
  <c r="K534" i="7"/>
  <c r="G535" i="7"/>
  <c r="C536" i="7"/>
  <c r="L540" i="7"/>
  <c r="D540" i="7"/>
  <c r="K540" i="7"/>
  <c r="C540" i="7"/>
  <c r="J540" i="7"/>
  <c r="B540" i="7"/>
  <c r="S540" i="7"/>
  <c r="H540" i="7"/>
  <c r="G540" i="7"/>
  <c r="N540" i="7"/>
  <c r="F540" i="7"/>
  <c r="M540" i="7"/>
  <c r="E540" i="7"/>
  <c r="C532" i="7"/>
  <c r="E456" i="7"/>
  <c r="J457" i="7"/>
  <c r="B457" i="7"/>
  <c r="S457" i="7"/>
  <c r="H457" i="7"/>
  <c r="N457" i="7"/>
  <c r="F457" i="7"/>
  <c r="L457" i="7"/>
  <c r="D457" i="7"/>
  <c r="T457" i="7"/>
  <c r="I465" i="7"/>
  <c r="Q467" i="7" s="1"/>
  <c r="E468" i="7"/>
  <c r="J475" i="7"/>
  <c r="B475" i="7"/>
  <c r="S475" i="7"/>
  <c r="H475" i="7"/>
  <c r="N475" i="7"/>
  <c r="F475" i="7"/>
  <c r="L475" i="7"/>
  <c r="D475" i="7"/>
  <c r="T475" i="7"/>
  <c r="J492" i="7"/>
  <c r="B492" i="7"/>
  <c r="S492" i="7"/>
  <c r="H492" i="7"/>
  <c r="N492" i="7"/>
  <c r="F492" i="7"/>
  <c r="L492" i="7"/>
  <c r="D492" i="7"/>
  <c r="T492" i="7"/>
  <c r="I496" i="7"/>
  <c r="Q497" i="7" s="1"/>
  <c r="E498" i="7"/>
  <c r="J499" i="7"/>
  <c r="B499" i="7"/>
  <c r="S499" i="7"/>
  <c r="H499" i="7"/>
  <c r="N499" i="7"/>
  <c r="F499" i="7"/>
  <c r="L499" i="7"/>
  <c r="D499" i="7"/>
  <c r="T499" i="7"/>
  <c r="I502" i="7"/>
  <c r="Q506" i="7" s="1"/>
  <c r="E507" i="7"/>
  <c r="J512" i="7"/>
  <c r="B512" i="7"/>
  <c r="S512" i="7"/>
  <c r="H512" i="7"/>
  <c r="N512" i="7"/>
  <c r="F512" i="7"/>
  <c r="L512" i="7"/>
  <c r="D512" i="7"/>
  <c r="T512" i="7"/>
  <c r="I484" i="7"/>
  <c r="E485" i="7"/>
  <c r="J486" i="7"/>
  <c r="B486" i="7"/>
  <c r="S486" i="7"/>
  <c r="H486" i="7"/>
  <c r="N486" i="7"/>
  <c r="F486" i="7"/>
  <c r="L486" i="7"/>
  <c r="D486" i="7"/>
  <c r="T486" i="7"/>
  <c r="I488" i="7"/>
  <c r="E489" i="7"/>
  <c r="J490" i="7"/>
  <c r="B490" i="7"/>
  <c r="S490" i="7"/>
  <c r="H490" i="7"/>
  <c r="N490" i="7"/>
  <c r="F490" i="7"/>
  <c r="L490" i="7"/>
  <c r="D490" i="7"/>
  <c r="T490" i="7"/>
  <c r="I513" i="7"/>
  <c r="Q518" i="7" s="1"/>
  <c r="E525" i="7"/>
  <c r="J526" i="7"/>
  <c r="B526" i="7"/>
  <c r="S526" i="7"/>
  <c r="H526" i="7"/>
  <c r="N526" i="7"/>
  <c r="F526" i="7"/>
  <c r="L526" i="7"/>
  <c r="D526" i="7"/>
  <c r="T526" i="7"/>
  <c r="I530" i="7"/>
  <c r="Q531" i="7" s="1"/>
  <c r="E532" i="7"/>
  <c r="J533" i="7"/>
  <c r="B533" i="7"/>
  <c r="S533" i="7"/>
  <c r="H533" i="7"/>
  <c r="N533" i="7"/>
  <c r="F533" i="7"/>
  <c r="L533" i="7"/>
  <c r="D533" i="7"/>
  <c r="T533" i="7"/>
  <c r="I535" i="7"/>
  <c r="E536" i="7"/>
  <c r="J537" i="7"/>
  <c r="B537" i="7"/>
  <c r="T537" i="7"/>
  <c r="I537" i="7"/>
  <c r="S537" i="7"/>
  <c r="H537" i="7"/>
  <c r="N537" i="7"/>
  <c r="F537" i="7"/>
  <c r="L537" i="7"/>
  <c r="D537" i="7"/>
  <c r="S538" i="7"/>
  <c r="H538" i="7"/>
  <c r="G538" i="7"/>
  <c r="N538" i="7"/>
  <c r="F538" i="7"/>
  <c r="L538" i="7"/>
  <c r="D538" i="7"/>
  <c r="J538" i="7"/>
  <c r="B538" i="7"/>
  <c r="T538" i="7"/>
  <c r="N539" i="7"/>
  <c r="F539" i="7"/>
  <c r="M539" i="7"/>
  <c r="E539" i="7"/>
  <c r="L539" i="7"/>
  <c r="D539" i="7"/>
  <c r="J539" i="7"/>
  <c r="B539" i="7"/>
  <c r="S539" i="7"/>
  <c r="H539" i="7"/>
  <c r="G539" i="7"/>
  <c r="K535" i="7"/>
  <c r="G536" i="7"/>
  <c r="C537" i="7"/>
  <c r="C538" i="7"/>
  <c r="C539" i="7"/>
  <c r="F541" i="7"/>
  <c r="N541" i="7"/>
  <c r="I541" i="7"/>
  <c r="AD163" i="1"/>
  <c r="AB163" i="1"/>
  <c r="AA163" i="1"/>
  <c r="Z163" i="1"/>
  <c r="AD162" i="1"/>
  <c r="AB162" i="1"/>
  <c r="AA162" i="1"/>
  <c r="Z162" i="1"/>
  <c r="AD161" i="1"/>
  <c r="AB161" i="1"/>
  <c r="AA161" i="1"/>
  <c r="Z161" i="1"/>
  <c r="AD160" i="1"/>
  <c r="AB160" i="1"/>
  <c r="AA160" i="1"/>
  <c r="Z160" i="1"/>
  <c r="AD159" i="1"/>
  <c r="AB159" i="1"/>
  <c r="AA159" i="1"/>
  <c r="Z159" i="1"/>
  <c r="AD158" i="1"/>
  <c r="AB158" i="1"/>
  <c r="AA158" i="1"/>
  <c r="Z158" i="1"/>
  <c r="AD157" i="1"/>
  <c r="AB157" i="1"/>
  <c r="AA157" i="1"/>
  <c r="Z157" i="1"/>
  <c r="AD156" i="1"/>
  <c r="AB156" i="1"/>
  <c r="AA156" i="1"/>
  <c r="Z156" i="1"/>
  <c r="AD155" i="1"/>
  <c r="AB155" i="1"/>
  <c r="AA155" i="1"/>
  <c r="Z155" i="1"/>
  <c r="AD154" i="1"/>
  <c r="AB154" i="1"/>
  <c r="AA154" i="1"/>
  <c r="Z154" i="1"/>
  <c r="AD153" i="1"/>
  <c r="AB153" i="1"/>
  <c r="AA153" i="1"/>
  <c r="Z153" i="1"/>
  <c r="AD152" i="1"/>
  <c r="AB152" i="1"/>
  <c r="AA152" i="1"/>
  <c r="Z152" i="1"/>
  <c r="AD151" i="1"/>
  <c r="AC151" i="1"/>
  <c r="AB151" i="1"/>
  <c r="AA151" i="1"/>
  <c r="Z151" i="1"/>
  <c r="AD150" i="1"/>
  <c r="AB150" i="1"/>
  <c r="AA150" i="1"/>
  <c r="Z150" i="1"/>
  <c r="AD149" i="1"/>
  <c r="AB149" i="1"/>
  <c r="AA149" i="1"/>
  <c r="Z149" i="1"/>
  <c r="AD148" i="1"/>
  <c r="AB148" i="1"/>
  <c r="AA148" i="1"/>
  <c r="Z148" i="1"/>
  <c r="AD147" i="1" l="1"/>
  <c r="AB147" i="1"/>
  <c r="AA147" i="1"/>
  <c r="Z147" i="1"/>
  <c r="R453" i="7" l="1"/>
  <c r="R452" i="7"/>
  <c r="R451" i="7"/>
  <c r="Q244" i="6" l="1"/>
  <c r="O244" i="6"/>
  <c r="K244" i="6"/>
  <c r="J244" i="6"/>
  <c r="I244" i="6"/>
  <c r="H244" i="6"/>
  <c r="G244" i="6"/>
  <c r="F244" i="6"/>
  <c r="E244" i="6"/>
  <c r="D244" i="6"/>
  <c r="C244" i="6"/>
  <c r="B244" i="6"/>
  <c r="Q243" i="6"/>
  <c r="O243" i="6"/>
  <c r="K243" i="6"/>
  <c r="J243" i="6"/>
  <c r="I243" i="6"/>
  <c r="H243" i="6"/>
  <c r="G243" i="6"/>
  <c r="F243" i="6"/>
  <c r="E243" i="6"/>
  <c r="D243" i="6"/>
  <c r="C243" i="6"/>
  <c r="B243" i="6"/>
  <c r="Q242" i="6"/>
  <c r="O242" i="6"/>
  <c r="K242" i="6"/>
  <c r="J242" i="6"/>
  <c r="I242" i="6"/>
  <c r="H242" i="6"/>
  <c r="G242" i="6"/>
  <c r="F242" i="6"/>
  <c r="E242" i="6"/>
  <c r="D242" i="6"/>
  <c r="C242" i="6"/>
  <c r="B242" i="6"/>
  <c r="Q241" i="6"/>
  <c r="O241" i="6"/>
  <c r="K241" i="6"/>
  <c r="J241" i="6"/>
  <c r="I241" i="6"/>
  <c r="H241" i="6"/>
  <c r="G241" i="6"/>
  <c r="F241" i="6"/>
  <c r="E241" i="6"/>
  <c r="D241" i="6"/>
  <c r="C241" i="6"/>
  <c r="B241" i="6"/>
  <c r="Q240" i="6"/>
  <c r="O240" i="6"/>
  <c r="K240" i="6"/>
  <c r="J240" i="6"/>
  <c r="I240" i="6"/>
  <c r="H240" i="6"/>
  <c r="G240" i="6"/>
  <c r="F240" i="6"/>
  <c r="E240" i="6"/>
  <c r="D240" i="6"/>
  <c r="C240" i="6"/>
  <c r="B240" i="6"/>
  <c r="Q239" i="6"/>
  <c r="O239" i="6"/>
  <c r="K239" i="6"/>
  <c r="J239" i="6"/>
  <c r="I239" i="6"/>
  <c r="H239" i="6"/>
  <c r="G239" i="6"/>
  <c r="F239" i="6"/>
  <c r="E239" i="6"/>
  <c r="D239" i="6"/>
  <c r="C239" i="6"/>
  <c r="B239" i="6"/>
  <c r="Q238" i="6"/>
  <c r="O238" i="6"/>
  <c r="K238" i="6"/>
  <c r="J238" i="6"/>
  <c r="I238" i="6"/>
  <c r="H238" i="6"/>
  <c r="G238" i="6"/>
  <c r="F238" i="6"/>
  <c r="E238" i="6"/>
  <c r="D238" i="6"/>
  <c r="C238" i="6"/>
  <c r="B238" i="6"/>
  <c r="Q237" i="6"/>
  <c r="O237" i="6"/>
  <c r="K237" i="6"/>
  <c r="J237" i="6"/>
  <c r="I237" i="6"/>
  <c r="H237" i="6"/>
  <c r="G237" i="6"/>
  <c r="F237" i="6"/>
  <c r="E237" i="6"/>
  <c r="D237" i="6"/>
  <c r="C237" i="6"/>
  <c r="B237" i="6"/>
  <c r="Q236" i="6"/>
  <c r="O236" i="6"/>
  <c r="K236" i="6"/>
  <c r="J236" i="6"/>
  <c r="I236" i="6"/>
  <c r="H236" i="6"/>
  <c r="G236" i="6"/>
  <c r="F236" i="6"/>
  <c r="E236" i="6"/>
  <c r="D236" i="6"/>
  <c r="C236" i="6"/>
  <c r="B236" i="6"/>
  <c r="Q235" i="6"/>
  <c r="O235" i="6"/>
  <c r="K235" i="6"/>
  <c r="J235" i="6"/>
  <c r="I235" i="6"/>
  <c r="H235" i="6"/>
  <c r="G235" i="6"/>
  <c r="F235" i="6"/>
  <c r="E235" i="6"/>
  <c r="D235" i="6"/>
  <c r="C235" i="6"/>
  <c r="B235" i="6"/>
  <c r="Q234" i="6"/>
  <c r="O234" i="6"/>
  <c r="K234" i="6"/>
  <c r="J234" i="6"/>
  <c r="I234" i="6"/>
  <c r="H234" i="6"/>
  <c r="G234" i="6"/>
  <c r="F234" i="6"/>
  <c r="E234" i="6"/>
  <c r="D234" i="6"/>
  <c r="C234" i="6"/>
  <c r="B234" i="6"/>
  <c r="AD146" i="1"/>
  <c r="AB146" i="1"/>
  <c r="AA146" i="1"/>
  <c r="Z146" i="1"/>
  <c r="AD145" i="1"/>
  <c r="AB145" i="1"/>
  <c r="AA145" i="1"/>
  <c r="Z145" i="1"/>
  <c r="AD144" i="1"/>
  <c r="AB144" i="1"/>
  <c r="AA144" i="1"/>
  <c r="Z144" i="1"/>
  <c r="AD143" i="1"/>
  <c r="AB143" i="1"/>
  <c r="AA143" i="1"/>
  <c r="Z143" i="1"/>
  <c r="AD142" i="1"/>
  <c r="AB142" i="1"/>
  <c r="AA142" i="1"/>
  <c r="Z142" i="1"/>
  <c r="AD141" i="1"/>
  <c r="AB141" i="1"/>
  <c r="AA141" i="1"/>
  <c r="Z141" i="1"/>
  <c r="AD140" i="1"/>
  <c r="AB140" i="1"/>
  <c r="AA140" i="1"/>
  <c r="Z140" i="1"/>
  <c r="AD139" i="1"/>
  <c r="AB139" i="1"/>
  <c r="AA139" i="1"/>
  <c r="Z139" i="1"/>
  <c r="AD138" i="1"/>
  <c r="AB138" i="1"/>
  <c r="AA138" i="1"/>
  <c r="Z138" i="1"/>
  <c r="R384" i="7" l="1"/>
  <c r="R383" i="7"/>
  <c r="R358" i="7"/>
  <c r="R357" i="7"/>
  <c r="R356" i="7"/>
  <c r="R375" i="7"/>
  <c r="R367" i="7"/>
  <c r="R366" i="7"/>
  <c r="R365" i="7"/>
  <c r="R364" i="7"/>
  <c r="R363" i="7"/>
  <c r="R362" i="7"/>
  <c r="R361" i="7"/>
  <c r="R360" i="7"/>
  <c r="R359" i="7"/>
  <c r="R392" i="7"/>
  <c r="R391" i="7"/>
  <c r="R390" i="7"/>
  <c r="R389" i="7"/>
  <c r="R388" i="7"/>
  <c r="R387" i="7"/>
  <c r="R386" i="7"/>
  <c r="AD136" i="1" l="1"/>
  <c r="AB136" i="1"/>
  <c r="AA136" i="1"/>
  <c r="Z136" i="1"/>
  <c r="AD135" i="1"/>
  <c r="AB135" i="1"/>
  <c r="AA135" i="1"/>
  <c r="Z135" i="1"/>
  <c r="AD134" i="1"/>
  <c r="AB134" i="1"/>
  <c r="AA134" i="1"/>
  <c r="Z134" i="1"/>
  <c r="AD133" i="1"/>
  <c r="AB133" i="1"/>
  <c r="AA133" i="1"/>
  <c r="Z133" i="1"/>
  <c r="AD132" i="1"/>
  <c r="AB132" i="1"/>
  <c r="AA132" i="1"/>
  <c r="Z132" i="1"/>
  <c r="AD131" i="1"/>
  <c r="AB131" i="1"/>
  <c r="AA131" i="1"/>
  <c r="Z131" i="1"/>
  <c r="AD130" i="1"/>
  <c r="AB130" i="1"/>
  <c r="AA130" i="1"/>
  <c r="Z130" i="1"/>
  <c r="AD129" i="1"/>
  <c r="AB129" i="1"/>
  <c r="AA129" i="1"/>
  <c r="Z129" i="1"/>
  <c r="AD128" i="1"/>
  <c r="AB128" i="1"/>
  <c r="AA128" i="1"/>
  <c r="Z128" i="1"/>
  <c r="AD127" i="1"/>
  <c r="AB127" i="1"/>
  <c r="AA127" i="1"/>
  <c r="Z127" i="1"/>
  <c r="AD126" i="1"/>
  <c r="AB126" i="1"/>
  <c r="AA126" i="1"/>
  <c r="Z126" i="1"/>
  <c r="AD125" i="1"/>
  <c r="AB125" i="1"/>
  <c r="AA125" i="1"/>
  <c r="Z125" i="1"/>
  <c r="AD124" i="1"/>
  <c r="AB124" i="1"/>
  <c r="AA124" i="1"/>
  <c r="Z124" i="1"/>
  <c r="AD123" i="1"/>
  <c r="AB123" i="1"/>
  <c r="AA123" i="1"/>
  <c r="Z123" i="1"/>
  <c r="AD122" i="1"/>
  <c r="AB122" i="1"/>
  <c r="AA122" i="1"/>
  <c r="Z122" i="1"/>
  <c r="AD121" i="1"/>
  <c r="AB121" i="1"/>
  <c r="AA121" i="1"/>
  <c r="Z121" i="1"/>
  <c r="AD120" i="1"/>
  <c r="AB120" i="1"/>
  <c r="AA120" i="1"/>
  <c r="Z120" i="1"/>
  <c r="AD119" i="1" l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 l="1"/>
  <c r="AB106" i="1"/>
  <c r="AA106" i="1"/>
  <c r="Z106" i="1"/>
  <c r="R291" i="7" l="1"/>
  <c r="R290" i="7"/>
  <c r="R289" i="7"/>
  <c r="R288" i="7"/>
  <c r="R287" i="7"/>
  <c r="R245" i="7" l="1"/>
  <c r="R244" i="7"/>
  <c r="R243" i="7"/>
  <c r="R242" i="7"/>
  <c r="R241" i="7"/>
  <c r="R240" i="7"/>
  <c r="R239" i="7"/>
  <c r="R238" i="7"/>
  <c r="R316" i="7" l="1"/>
  <c r="R315" i="7"/>
  <c r="R317" i="7"/>
  <c r="R314" i="7"/>
  <c r="R313" i="7"/>
  <c r="R312" i="7"/>
  <c r="R324" i="7"/>
  <c r="R323" i="7"/>
  <c r="R322" i="7"/>
  <c r="R311" i="7"/>
  <c r="R310" i="7"/>
  <c r="R309" i="7"/>
  <c r="R308" i="7"/>
  <c r="R307" i="7"/>
  <c r="R306" i="7"/>
  <c r="R305" i="7"/>
  <c r="R304" i="7"/>
  <c r="R303" i="7"/>
  <c r="R302" i="7"/>
  <c r="R299" i="7"/>
  <c r="R293" i="7"/>
  <c r="R286" i="7"/>
  <c r="R285" i="7"/>
  <c r="R284" i="7"/>
  <c r="R283" i="7"/>
  <c r="R281" i="7"/>
  <c r="R280" i="7"/>
  <c r="R279" i="7"/>
  <c r="R278" i="7"/>
  <c r="R277" i="7"/>
  <c r="R276" i="7"/>
  <c r="R275" i="7"/>
  <c r="R273" i="7"/>
  <c r="R272" i="7"/>
  <c r="R271" i="7"/>
  <c r="R270" i="7"/>
  <c r="R269" i="7"/>
  <c r="R268" i="7"/>
  <c r="R267" i="7"/>
  <c r="R282" i="7"/>
  <c r="R274" i="7"/>
  <c r="R266" i="7"/>
  <c r="R265" i="7"/>
  <c r="R264" i="7"/>
  <c r="R263" i="7"/>
  <c r="R262" i="7"/>
  <c r="R261" i="7"/>
  <c r="R260" i="7"/>
  <c r="R259" i="7"/>
  <c r="R258" i="7"/>
  <c r="R257" i="7"/>
  <c r="R256" i="7"/>
  <c r="R255" i="7"/>
  <c r="R254" i="7"/>
  <c r="R253" i="7"/>
  <c r="R252" i="7"/>
  <c r="R246" i="7"/>
  <c r="R237" i="7"/>
  <c r="R236" i="7"/>
  <c r="R235" i="7"/>
  <c r="R234" i="7"/>
  <c r="R233" i="7"/>
  <c r="Q126" i="6"/>
  <c r="O126" i="6"/>
  <c r="K126" i="6"/>
  <c r="J126" i="6"/>
  <c r="I126" i="6"/>
  <c r="H126" i="6"/>
  <c r="G126" i="6"/>
  <c r="F126" i="6"/>
  <c r="E126" i="6"/>
  <c r="D126" i="6"/>
  <c r="C126" i="6"/>
  <c r="B126" i="6"/>
  <c r="Q125" i="6"/>
  <c r="O125" i="6"/>
  <c r="K125" i="6"/>
  <c r="J125" i="6"/>
  <c r="I125" i="6"/>
  <c r="H125" i="6"/>
  <c r="G125" i="6"/>
  <c r="F125" i="6"/>
  <c r="E125" i="6"/>
  <c r="D125" i="6"/>
  <c r="C125" i="6"/>
  <c r="B125" i="6"/>
  <c r="Q124" i="6"/>
  <c r="O124" i="6"/>
  <c r="K124" i="6"/>
  <c r="J124" i="6"/>
  <c r="I124" i="6"/>
  <c r="H124" i="6"/>
  <c r="G124" i="6"/>
  <c r="F124" i="6"/>
  <c r="E124" i="6"/>
  <c r="D124" i="6"/>
  <c r="C124" i="6"/>
  <c r="B124" i="6"/>
  <c r="Q123" i="6"/>
  <c r="O123" i="6"/>
  <c r="K123" i="6"/>
  <c r="J123" i="6"/>
  <c r="I123" i="6"/>
  <c r="H123" i="6"/>
  <c r="G123" i="6"/>
  <c r="F123" i="6"/>
  <c r="E123" i="6"/>
  <c r="D123" i="6"/>
  <c r="C123" i="6"/>
  <c r="B123" i="6"/>
  <c r="Q122" i="6"/>
  <c r="O122" i="6"/>
  <c r="K122" i="6"/>
  <c r="J122" i="6"/>
  <c r="I122" i="6"/>
  <c r="H122" i="6"/>
  <c r="G122" i="6"/>
  <c r="F122" i="6"/>
  <c r="E122" i="6"/>
  <c r="D122" i="6"/>
  <c r="C122" i="6"/>
  <c r="B122" i="6"/>
  <c r="Q121" i="6"/>
  <c r="O121" i="6"/>
  <c r="K121" i="6"/>
  <c r="J121" i="6"/>
  <c r="I121" i="6"/>
  <c r="H121" i="6"/>
  <c r="G121" i="6"/>
  <c r="F121" i="6"/>
  <c r="E121" i="6"/>
  <c r="D121" i="6"/>
  <c r="C121" i="6"/>
  <c r="B121" i="6"/>
  <c r="Q120" i="6"/>
  <c r="O120" i="6"/>
  <c r="K120" i="6"/>
  <c r="J120" i="6"/>
  <c r="I120" i="6"/>
  <c r="H120" i="6"/>
  <c r="G120" i="6"/>
  <c r="F120" i="6"/>
  <c r="E120" i="6"/>
  <c r="D120" i="6"/>
  <c r="C120" i="6"/>
  <c r="B120" i="6"/>
  <c r="Q119" i="6"/>
  <c r="O119" i="6"/>
  <c r="K119" i="6"/>
  <c r="J119" i="6"/>
  <c r="I119" i="6"/>
  <c r="H119" i="6"/>
  <c r="G119" i="6"/>
  <c r="F119" i="6"/>
  <c r="E119" i="6"/>
  <c r="D119" i="6"/>
  <c r="C119" i="6"/>
  <c r="B119" i="6"/>
  <c r="Q118" i="6"/>
  <c r="O118" i="6"/>
  <c r="K118" i="6"/>
  <c r="J118" i="6"/>
  <c r="I118" i="6"/>
  <c r="H118" i="6"/>
  <c r="G118" i="6"/>
  <c r="F118" i="6"/>
  <c r="E118" i="6"/>
  <c r="D118" i="6"/>
  <c r="C118" i="6"/>
  <c r="B118" i="6"/>
  <c r="Q117" i="6"/>
  <c r="O117" i="6"/>
  <c r="K117" i="6"/>
  <c r="J117" i="6"/>
  <c r="I117" i="6"/>
  <c r="H117" i="6"/>
  <c r="G117" i="6"/>
  <c r="F117" i="6"/>
  <c r="E117" i="6"/>
  <c r="D117" i="6"/>
  <c r="C117" i="6"/>
  <c r="B117" i="6"/>
  <c r="O116" i="6"/>
  <c r="K116" i="6"/>
  <c r="J116" i="6"/>
  <c r="I116" i="6"/>
  <c r="H116" i="6"/>
  <c r="G116" i="6"/>
  <c r="F116" i="6"/>
  <c r="E116" i="6"/>
  <c r="D116" i="6"/>
  <c r="C116" i="6"/>
  <c r="B116" i="6"/>
  <c r="O115" i="6"/>
  <c r="K115" i="6"/>
  <c r="J115" i="6"/>
  <c r="I115" i="6"/>
  <c r="H115" i="6"/>
  <c r="G115" i="6"/>
  <c r="F115" i="6"/>
  <c r="E115" i="6"/>
  <c r="D115" i="6"/>
  <c r="C115" i="6"/>
  <c r="B115" i="6"/>
  <c r="O114" i="6"/>
  <c r="K114" i="6"/>
  <c r="J114" i="6"/>
  <c r="I114" i="6"/>
  <c r="H114" i="6"/>
  <c r="G114" i="6"/>
  <c r="F114" i="6"/>
  <c r="E114" i="6"/>
  <c r="D114" i="6"/>
  <c r="C114" i="6"/>
  <c r="B114" i="6"/>
  <c r="O113" i="6"/>
  <c r="K113" i="6"/>
  <c r="J113" i="6"/>
  <c r="I113" i="6"/>
  <c r="H113" i="6"/>
  <c r="G113" i="6"/>
  <c r="F113" i="6"/>
  <c r="E113" i="6"/>
  <c r="D113" i="6"/>
  <c r="C113" i="6"/>
  <c r="B113" i="6"/>
  <c r="O112" i="6"/>
  <c r="K112" i="6"/>
  <c r="J112" i="6"/>
  <c r="I112" i="6"/>
  <c r="H112" i="6"/>
  <c r="G112" i="6"/>
  <c r="F112" i="6"/>
  <c r="E112" i="6"/>
  <c r="D112" i="6"/>
  <c r="C112" i="6"/>
  <c r="B112" i="6"/>
  <c r="O111" i="6"/>
  <c r="K111" i="6"/>
  <c r="J111" i="6"/>
  <c r="I111" i="6"/>
  <c r="H111" i="6"/>
  <c r="G111" i="6"/>
  <c r="F111" i="6"/>
  <c r="E111" i="6"/>
  <c r="D111" i="6"/>
  <c r="C111" i="6"/>
  <c r="B111" i="6"/>
  <c r="O110" i="6"/>
  <c r="K110" i="6"/>
  <c r="J110" i="6"/>
  <c r="I110" i="6"/>
  <c r="H110" i="6"/>
  <c r="G110" i="6"/>
  <c r="F110" i="6"/>
  <c r="E110" i="6"/>
  <c r="D110" i="6"/>
  <c r="C110" i="6"/>
  <c r="B110" i="6"/>
  <c r="O109" i="6"/>
  <c r="K109" i="6"/>
  <c r="J109" i="6"/>
  <c r="I109" i="6"/>
  <c r="H109" i="6"/>
  <c r="G109" i="6"/>
  <c r="F109" i="6"/>
  <c r="E109" i="6"/>
  <c r="D109" i="6"/>
  <c r="C109" i="6"/>
  <c r="B109" i="6"/>
  <c r="O108" i="6"/>
  <c r="K108" i="6"/>
  <c r="J108" i="6"/>
  <c r="I108" i="6"/>
  <c r="H108" i="6"/>
  <c r="G108" i="6"/>
  <c r="F108" i="6"/>
  <c r="E108" i="6"/>
  <c r="D108" i="6"/>
  <c r="C108" i="6"/>
  <c r="B108" i="6"/>
  <c r="O107" i="6"/>
  <c r="K107" i="6"/>
  <c r="J107" i="6"/>
  <c r="I107" i="6"/>
  <c r="H107" i="6"/>
  <c r="G107" i="6"/>
  <c r="F107" i="6"/>
  <c r="E107" i="6"/>
  <c r="D107" i="6"/>
  <c r="C107" i="6"/>
  <c r="B107" i="6"/>
  <c r="O106" i="6"/>
  <c r="K106" i="6"/>
  <c r="J106" i="6"/>
  <c r="I106" i="6"/>
  <c r="H106" i="6"/>
  <c r="G106" i="6"/>
  <c r="F106" i="6"/>
  <c r="E106" i="6"/>
  <c r="D106" i="6"/>
  <c r="C106" i="6"/>
  <c r="B106" i="6"/>
  <c r="O105" i="6"/>
  <c r="K105" i="6"/>
  <c r="J105" i="6"/>
  <c r="I105" i="6"/>
  <c r="H105" i="6"/>
  <c r="G105" i="6"/>
  <c r="F105" i="6"/>
  <c r="E105" i="6"/>
  <c r="D105" i="6"/>
  <c r="C105" i="6"/>
  <c r="B105" i="6"/>
  <c r="O104" i="6"/>
  <c r="K104" i="6"/>
  <c r="J104" i="6"/>
  <c r="I104" i="6"/>
  <c r="H104" i="6"/>
  <c r="G104" i="6"/>
  <c r="F104" i="6"/>
  <c r="E104" i="6"/>
  <c r="D104" i="6"/>
  <c r="C104" i="6"/>
  <c r="B104" i="6"/>
  <c r="Q103" i="6"/>
  <c r="O103" i="6"/>
  <c r="K103" i="6"/>
  <c r="J103" i="6"/>
  <c r="I103" i="6"/>
  <c r="H103" i="6"/>
  <c r="G103" i="6"/>
  <c r="F103" i="6"/>
  <c r="E103" i="6"/>
  <c r="D103" i="6"/>
  <c r="C103" i="6"/>
  <c r="B103" i="6"/>
  <c r="Q102" i="6"/>
  <c r="O102" i="6"/>
  <c r="K102" i="6"/>
  <c r="J102" i="6"/>
  <c r="I102" i="6"/>
  <c r="H102" i="6"/>
  <c r="G102" i="6"/>
  <c r="F102" i="6"/>
  <c r="E102" i="6"/>
  <c r="D102" i="6"/>
  <c r="C102" i="6"/>
  <c r="B102" i="6"/>
  <c r="Q101" i="6"/>
  <c r="O101" i="6"/>
  <c r="K101" i="6"/>
  <c r="J101" i="6"/>
  <c r="I101" i="6"/>
  <c r="H101" i="6"/>
  <c r="G101" i="6"/>
  <c r="F101" i="6"/>
  <c r="E101" i="6"/>
  <c r="D101" i="6"/>
  <c r="C101" i="6"/>
  <c r="B101" i="6"/>
  <c r="Q100" i="6"/>
  <c r="O100" i="6"/>
  <c r="K100" i="6"/>
  <c r="J100" i="6"/>
  <c r="I100" i="6"/>
  <c r="H100" i="6"/>
  <c r="G100" i="6"/>
  <c r="F100" i="6"/>
  <c r="E100" i="6"/>
  <c r="D100" i="6"/>
  <c r="C100" i="6"/>
  <c r="B100" i="6"/>
  <c r="Q99" i="6"/>
  <c r="O99" i="6"/>
  <c r="K99" i="6"/>
  <c r="J99" i="6"/>
  <c r="I99" i="6"/>
  <c r="H99" i="6"/>
  <c r="G99" i="6"/>
  <c r="F99" i="6"/>
  <c r="E99" i="6"/>
  <c r="D99" i="6"/>
  <c r="C99" i="6"/>
  <c r="B99" i="6"/>
  <c r="Q98" i="6"/>
  <c r="O98" i="6"/>
  <c r="K98" i="6"/>
  <c r="J98" i="6"/>
  <c r="I98" i="6"/>
  <c r="H98" i="6"/>
  <c r="G98" i="6"/>
  <c r="F98" i="6"/>
  <c r="E98" i="6"/>
  <c r="D98" i="6"/>
  <c r="C98" i="6"/>
  <c r="B98" i="6"/>
  <c r="Q97" i="6"/>
  <c r="O97" i="6"/>
  <c r="K97" i="6"/>
  <c r="J97" i="6"/>
  <c r="I97" i="6"/>
  <c r="H97" i="6"/>
  <c r="G97" i="6"/>
  <c r="F97" i="6"/>
  <c r="E97" i="6"/>
  <c r="D97" i="6"/>
  <c r="C97" i="6"/>
  <c r="B97" i="6"/>
  <c r="Q96" i="6"/>
  <c r="O96" i="6"/>
  <c r="K96" i="6"/>
  <c r="J96" i="6"/>
  <c r="I96" i="6"/>
  <c r="H96" i="6"/>
  <c r="G96" i="6"/>
  <c r="F96" i="6"/>
  <c r="E96" i="6"/>
  <c r="D96" i="6"/>
  <c r="C96" i="6"/>
  <c r="B96" i="6"/>
  <c r="Q95" i="6"/>
  <c r="O95" i="6"/>
  <c r="K95" i="6"/>
  <c r="J95" i="6"/>
  <c r="I95" i="6"/>
  <c r="H95" i="6"/>
  <c r="G95" i="6"/>
  <c r="F95" i="6"/>
  <c r="E95" i="6"/>
  <c r="D95" i="6"/>
  <c r="C95" i="6"/>
  <c r="B95" i="6"/>
  <c r="Q94" i="6"/>
  <c r="O94" i="6"/>
  <c r="K94" i="6"/>
  <c r="J94" i="6"/>
  <c r="I94" i="6"/>
  <c r="H94" i="6"/>
  <c r="G94" i="6"/>
  <c r="F94" i="6"/>
  <c r="E94" i="6"/>
  <c r="D94" i="6"/>
  <c r="C94" i="6"/>
  <c r="B94" i="6"/>
  <c r="Q93" i="6"/>
  <c r="O93" i="6"/>
  <c r="K93" i="6"/>
  <c r="J93" i="6"/>
  <c r="I93" i="6"/>
  <c r="H93" i="6"/>
  <c r="G93" i="6"/>
  <c r="F93" i="6"/>
  <c r="E93" i="6"/>
  <c r="D93" i="6"/>
  <c r="C93" i="6"/>
  <c r="B93" i="6"/>
  <c r="Q92" i="6"/>
  <c r="O92" i="6"/>
  <c r="K92" i="6"/>
  <c r="J92" i="6"/>
  <c r="I92" i="6"/>
  <c r="H92" i="6"/>
  <c r="G92" i="6"/>
  <c r="F92" i="6"/>
  <c r="E92" i="6"/>
  <c r="D92" i="6"/>
  <c r="C92" i="6"/>
  <c r="B92" i="6"/>
  <c r="Q91" i="6"/>
  <c r="O91" i="6"/>
  <c r="K91" i="6"/>
  <c r="J91" i="6"/>
  <c r="I91" i="6"/>
  <c r="H91" i="6"/>
  <c r="G91" i="6"/>
  <c r="F91" i="6"/>
  <c r="E91" i="6"/>
  <c r="D91" i="6"/>
  <c r="C91" i="6"/>
  <c r="B91" i="6"/>
  <c r="Q90" i="6"/>
  <c r="O90" i="6"/>
  <c r="K90" i="6"/>
  <c r="J90" i="6"/>
  <c r="I90" i="6"/>
  <c r="H90" i="6"/>
  <c r="G90" i="6"/>
  <c r="F90" i="6"/>
  <c r="E90" i="6"/>
  <c r="D90" i="6"/>
  <c r="C90" i="6"/>
  <c r="B90" i="6"/>
  <c r="Q89" i="6"/>
  <c r="O89" i="6"/>
  <c r="K89" i="6"/>
  <c r="J89" i="6"/>
  <c r="I89" i="6"/>
  <c r="H89" i="6"/>
  <c r="G89" i="6"/>
  <c r="F89" i="6"/>
  <c r="E89" i="6"/>
  <c r="D89" i="6"/>
  <c r="C89" i="6"/>
  <c r="B89" i="6"/>
  <c r="Q88" i="6"/>
  <c r="O88" i="6"/>
  <c r="K88" i="6"/>
  <c r="J88" i="6"/>
  <c r="I88" i="6"/>
  <c r="H88" i="6"/>
  <c r="G88" i="6"/>
  <c r="F88" i="6"/>
  <c r="E88" i="6"/>
  <c r="D88" i="6"/>
  <c r="C88" i="6"/>
  <c r="B88" i="6"/>
  <c r="Q87" i="6"/>
  <c r="O87" i="6"/>
  <c r="K87" i="6"/>
  <c r="J87" i="6"/>
  <c r="I87" i="6"/>
  <c r="H87" i="6"/>
  <c r="G87" i="6"/>
  <c r="F87" i="6"/>
  <c r="E87" i="6"/>
  <c r="D87" i="6"/>
  <c r="C87" i="6"/>
  <c r="B87" i="6"/>
  <c r="Q86" i="6"/>
  <c r="O86" i="6"/>
  <c r="K86" i="6"/>
  <c r="J86" i="6"/>
  <c r="I86" i="6"/>
  <c r="H86" i="6"/>
  <c r="G86" i="6"/>
  <c r="F86" i="6"/>
  <c r="E86" i="6"/>
  <c r="D86" i="6"/>
  <c r="C86" i="6"/>
  <c r="B86" i="6"/>
  <c r="Q85" i="6"/>
  <c r="O85" i="6"/>
  <c r="K85" i="6"/>
  <c r="J85" i="6"/>
  <c r="I85" i="6"/>
  <c r="H85" i="6"/>
  <c r="G85" i="6"/>
  <c r="F85" i="6"/>
  <c r="E85" i="6"/>
  <c r="D85" i="6"/>
  <c r="C85" i="6"/>
  <c r="B85" i="6"/>
  <c r="Q84" i="6"/>
  <c r="O84" i="6"/>
  <c r="K84" i="6"/>
  <c r="J84" i="6"/>
  <c r="I84" i="6"/>
  <c r="H84" i="6"/>
  <c r="G84" i="6"/>
  <c r="F84" i="6"/>
  <c r="E84" i="6"/>
  <c r="D84" i="6"/>
  <c r="C84" i="6"/>
  <c r="B84" i="6"/>
  <c r="Q83" i="6"/>
  <c r="O83" i="6"/>
  <c r="K83" i="6"/>
  <c r="J83" i="6"/>
  <c r="I83" i="6"/>
  <c r="H83" i="6"/>
  <c r="G83" i="6"/>
  <c r="F83" i="6"/>
  <c r="E83" i="6"/>
  <c r="D83" i="6"/>
  <c r="C83" i="6"/>
  <c r="B83" i="6"/>
  <c r="Q82" i="6"/>
  <c r="O82" i="6"/>
  <c r="K82" i="6"/>
  <c r="J82" i="6"/>
  <c r="I82" i="6"/>
  <c r="H82" i="6"/>
  <c r="G82" i="6"/>
  <c r="F82" i="6"/>
  <c r="E82" i="6"/>
  <c r="D82" i="6"/>
  <c r="C82" i="6"/>
  <c r="B82" i="6"/>
  <c r="Q81" i="6"/>
  <c r="O81" i="6"/>
  <c r="K81" i="6"/>
  <c r="J81" i="6"/>
  <c r="I81" i="6"/>
  <c r="H81" i="6"/>
  <c r="G81" i="6"/>
  <c r="F81" i="6"/>
  <c r="E81" i="6"/>
  <c r="D81" i="6"/>
  <c r="C81" i="6"/>
  <c r="B81" i="6"/>
  <c r="Q80" i="6"/>
  <c r="O80" i="6"/>
  <c r="K80" i="6"/>
  <c r="J80" i="6"/>
  <c r="I80" i="6"/>
  <c r="H80" i="6"/>
  <c r="G80" i="6"/>
  <c r="F80" i="6"/>
  <c r="E80" i="6"/>
  <c r="D80" i="6"/>
  <c r="C80" i="6"/>
  <c r="B80" i="6"/>
  <c r="Q79" i="6"/>
  <c r="O79" i="6"/>
  <c r="K79" i="6"/>
  <c r="J79" i="6"/>
  <c r="I79" i="6"/>
  <c r="H79" i="6"/>
  <c r="G79" i="6"/>
  <c r="F79" i="6"/>
  <c r="E79" i="6"/>
  <c r="D79" i="6"/>
  <c r="C79" i="6"/>
  <c r="B79" i="6"/>
  <c r="Q78" i="6"/>
  <c r="O78" i="6"/>
  <c r="K78" i="6"/>
  <c r="J78" i="6"/>
  <c r="I78" i="6"/>
  <c r="H78" i="6"/>
  <c r="G78" i="6"/>
  <c r="F78" i="6"/>
  <c r="E78" i="6"/>
  <c r="D78" i="6"/>
  <c r="C78" i="6"/>
  <c r="B78" i="6"/>
  <c r="Q77" i="6"/>
  <c r="O77" i="6"/>
  <c r="K77" i="6"/>
  <c r="J77" i="6"/>
  <c r="I77" i="6"/>
  <c r="H77" i="6"/>
  <c r="G77" i="6"/>
  <c r="F77" i="6"/>
  <c r="E77" i="6"/>
  <c r="D77" i="6"/>
  <c r="C77" i="6"/>
  <c r="B77" i="6"/>
  <c r="Q929" i="6"/>
  <c r="O929" i="6"/>
  <c r="K929" i="6"/>
  <c r="J929" i="6"/>
  <c r="I929" i="6"/>
  <c r="H929" i="6"/>
  <c r="G929" i="6"/>
  <c r="F929" i="6"/>
  <c r="E929" i="6"/>
  <c r="D929" i="6"/>
  <c r="C929" i="6"/>
  <c r="B929" i="6"/>
  <c r="Q928" i="6"/>
  <c r="O928" i="6"/>
  <c r="K928" i="6"/>
  <c r="J928" i="6"/>
  <c r="I928" i="6"/>
  <c r="H928" i="6"/>
  <c r="G928" i="6"/>
  <c r="F928" i="6"/>
  <c r="E928" i="6"/>
  <c r="D928" i="6"/>
  <c r="C928" i="6"/>
  <c r="B928" i="6"/>
  <c r="Q141" i="6"/>
  <c r="O141" i="6"/>
  <c r="K141" i="6"/>
  <c r="J141" i="6"/>
  <c r="I141" i="6"/>
  <c r="H141" i="6"/>
  <c r="G141" i="6"/>
  <c r="F141" i="6"/>
  <c r="E141" i="6"/>
  <c r="D141" i="6"/>
  <c r="C141" i="6"/>
  <c r="B141" i="6"/>
  <c r="Q140" i="6"/>
  <c r="O140" i="6"/>
  <c r="K140" i="6"/>
  <c r="J140" i="6"/>
  <c r="I140" i="6"/>
  <c r="H140" i="6"/>
  <c r="G140" i="6"/>
  <c r="F140" i="6"/>
  <c r="E140" i="6"/>
  <c r="D140" i="6"/>
  <c r="C140" i="6"/>
  <c r="B140" i="6"/>
  <c r="Q139" i="6"/>
  <c r="O139" i="6"/>
  <c r="K139" i="6"/>
  <c r="J139" i="6"/>
  <c r="I139" i="6"/>
  <c r="H139" i="6"/>
  <c r="G139" i="6"/>
  <c r="F139" i="6"/>
  <c r="E139" i="6"/>
  <c r="D139" i="6"/>
  <c r="C139" i="6"/>
  <c r="B139" i="6"/>
  <c r="Q138" i="6"/>
  <c r="O138" i="6"/>
  <c r="K138" i="6"/>
  <c r="J138" i="6"/>
  <c r="I138" i="6"/>
  <c r="H138" i="6"/>
  <c r="G138" i="6"/>
  <c r="F138" i="6"/>
  <c r="E138" i="6"/>
  <c r="D138" i="6"/>
  <c r="C138" i="6"/>
  <c r="B138" i="6"/>
  <c r="Q137" i="6"/>
  <c r="O137" i="6"/>
  <c r="K137" i="6"/>
  <c r="J137" i="6"/>
  <c r="I137" i="6"/>
  <c r="H137" i="6"/>
  <c r="G137" i="6"/>
  <c r="F137" i="6"/>
  <c r="E137" i="6"/>
  <c r="D137" i="6"/>
  <c r="C137" i="6"/>
  <c r="B137" i="6"/>
  <c r="Q136" i="6"/>
  <c r="O136" i="6"/>
  <c r="K136" i="6"/>
  <c r="J136" i="6"/>
  <c r="I136" i="6"/>
  <c r="H136" i="6"/>
  <c r="G136" i="6"/>
  <c r="F136" i="6"/>
  <c r="E136" i="6"/>
  <c r="D136" i="6"/>
  <c r="C136" i="6"/>
  <c r="B136" i="6"/>
  <c r="Q135" i="6"/>
  <c r="O135" i="6"/>
  <c r="K135" i="6"/>
  <c r="J135" i="6"/>
  <c r="I135" i="6"/>
  <c r="H135" i="6"/>
  <c r="G135" i="6"/>
  <c r="F135" i="6"/>
  <c r="E135" i="6"/>
  <c r="D135" i="6"/>
  <c r="C135" i="6"/>
  <c r="B135" i="6"/>
  <c r="Q134" i="6"/>
  <c r="O134" i="6"/>
  <c r="K134" i="6"/>
  <c r="J134" i="6"/>
  <c r="I134" i="6"/>
  <c r="H134" i="6"/>
  <c r="G134" i="6"/>
  <c r="F134" i="6"/>
  <c r="E134" i="6"/>
  <c r="D134" i="6"/>
  <c r="C134" i="6"/>
  <c r="B134" i="6"/>
  <c r="Q133" i="6"/>
  <c r="O133" i="6"/>
  <c r="K133" i="6"/>
  <c r="J133" i="6"/>
  <c r="I133" i="6"/>
  <c r="H133" i="6"/>
  <c r="G133" i="6"/>
  <c r="F133" i="6"/>
  <c r="E133" i="6"/>
  <c r="D133" i="6"/>
  <c r="C133" i="6"/>
  <c r="B133" i="6"/>
  <c r="Q132" i="6"/>
  <c r="O132" i="6"/>
  <c r="K132" i="6"/>
  <c r="J132" i="6"/>
  <c r="I132" i="6"/>
  <c r="H132" i="6"/>
  <c r="G132" i="6"/>
  <c r="F132" i="6"/>
  <c r="E132" i="6"/>
  <c r="D132" i="6"/>
  <c r="C132" i="6"/>
  <c r="B132" i="6"/>
  <c r="Q131" i="6"/>
  <c r="O131" i="6"/>
  <c r="K131" i="6"/>
  <c r="J131" i="6"/>
  <c r="I131" i="6"/>
  <c r="H131" i="6"/>
  <c r="G131" i="6"/>
  <c r="F131" i="6"/>
  <c r="E131" i="6"/>
  <c r="D131" i="6"/>
  <c r="C131" i="6"/>
  <c r="B131" i="6"/>
  <c r="Q130" i="6"/>
  <c r="O130" i="6"/>
  <c r="K130" i="6"/>
  <c r="J130" i="6"/>
  <c r="I130" i="6"/>
  <c r="H130" i="6"/>
  <c r="G130" i="6"/>
  <c r="F130" i="6"/>
  <c r="E130" i="6"/>
  <c r="D130" i="6"/>
  <c r="C130" i="6"/>
  <c r="B130" i="6"/>
  <c r="AD105" i="1"/>
  <c r="AB105" i="1"/>
  <c r="AA105" i="1"/>
  <c r="Z105" i="1"/>
  <c r="AD104" i="1"/>
  <c r="AB104" i="1"/>
  <c r="AA104" i="1"/>
  <c r="Z104" i="1"/>
  <c r="AD103" i="1"/>
  <c r="AB103" i="1"/>
  <c r="AA103" i="1"/>
  <c r="Z103" i="1"/>
  <c r="AD102" i="1"/>
  <c r="AB102" i="1"/>
  <c r="AA102" i="1"/>
  <c r="Z102" i="1"/>
  <c r="AD101" i="1"/>
  <c r="AB101" i="1"/>
  <c r="AA101" i="1"/>
  <c r="Z101" i="1"/>
  <c r="AD100" i="1"/>
  <c r="AB100" i="1"/>
  <c r="AA100" i="1"/>
  <c r="Z100" i="1"/>
  <c r="AD99" i="1"/>
  <c r="AB99" i="1"/>
  <c r="AA99" i="1"/>
  <c r="Z99" i="1"/>
  <c r="AD98" i="1"/>
  <c r="AB98" i="1"/>
  <c r="AA98" i="1"/>
  <c r="Z98" i="1"/>
  <c r="AD97" i="1"/>
  <c r="AB97" i="1"/>
  <c r="AA97" i="1"/>
  <c r="Z97" i="1"/>
  <c r="AD96" i="1"/>
  <c r="AB96" i="1"/>
  <c r="AA96" i="1"/>
  <c r="Z96" i="1"/>
  <c r="AD95" i="1"/>
  <c r="AB95" i="1"/>
  <c r="AA95" i="1"/>
  <c r="Z95" i="1"/>
  <c r="AD94" i="1"/>
  <c r="AB94" i="1"/>
  <c r="AA94" i="1"/>
  <c r="Z94" i="1"/>
  <c r="AD93" i="1"/>
  <c r="AB93" i="1"/>
  <c r="AA93" i="1"/>
  <c r="Z93" i="1"/>
  <c r="AD92" i="1"/>
  <c r="AB92" i="1"/>
  <c r="AA92" i="1"/>
  <c r="Z92" i="1"/>
  <c r="AD91" i="1"/>
  <c r="AB91" i="1"/>
  <c r="AA91" i="1"/>
  <c r="Z91" i="1"/>
  <c r="AD90" i="1"/>
  <c r="AB90" i="1"/>
  <c r="AA90" i="1"/>
  <c r="Z90" i="1"/>
  <c r="AD89" i="1"/>
  <c r="AB89" i="1"/>
  <c r="AA89" i="1"/>
  <c r="Z89" i="1"/>
  <c r="AD88" i="1"/>
  <c r="AB88" i="1"/>
  <c r="AA88" i="1"/>
  <c r="Z88" i="1"/>
  <c r="AD87" i="1"/>
  <c r="AB87" i="1"/>
  <c r="AA87" i="1"/>
  <c r="Z87" i="1"/>
  <c r="AD86" i="1"/>
  <c r="AB86" i="1"/>
  <c r="AA86" i="1"/>
  <c r="Z86" i="1"/>
  <c r="AD85" i="1"/>
  <c r="AC85" i="1"/>
  <c r="AB85" i="1"/>
  <c r="AA85" i="1"/>
  <c r="Z85" i="1"/>
  <c r="AD84" i="1"/>
  <c r="AB84" i="1"/>
  <c r="AA84" i="1"/>
  <c r="Z84" i="1"/>
  <c r="AD83" i="1"/>
  <c r="AB83" i="1"/>
  <c r="AA83" i="1"/>
  <c r="Z83" i="1"/>
  <c r="AD82" i="1"/>
  <c r="AB82" i="1"/>
  <c r="AA82" i="1"/>
  <c r="Z82" i="1"/>
  <c r="R176" i="7" l="1"/>
  <c r="R175" i="7"/>
  <c r="R174" i="7"/>
  <c r="R173" i="7"/>
  <c r="R172" i="7"/>
  <c r="R171" i="7"/>
  <c r="R170" i="7"/>
  <c r="R169" i="7"/>
  <c r="R168" i="7"/>
  <c r="R167" i="7"/>
  <c r="R166" i="7"/>
  <c r="R192" i="7" l="1"/>
  <c r="R193" i="7"/>
  <c r="R191" i="7"/>
  <c r="R190" i="7"/>
  <c r="R189" i="7"/>
  <c r="R188" i="7"/>
  <c r="R187" i="7" l="1"/>
  <c r="R186" i="7"/>
  <c r="R185" i="7"/>
  <c r="R184" i="7"/>
  <c r="Z217" i="7"/>
  <c r="R217" i="7"/>
  <c r="A217" i="7"/>
  <c r="G217" i="7" s="1"/>
  <c r="R220" i="7"/>
  <c r="R219" i="7"/>
  <c r="R218" i="7"/>
  <c r="R216" i="7"/>
  <c r="R215" i="7"/>
  <c r="R214" i="7"/>
  <c r="R213" i="7"/>
  <c r="R212" i="7"/>
  <c r="R211" i="7"/>
  <c r="R210" i="7"/>
  <c r="R1141" i="7"/>
  <c r="A1141" i="7"/>
  <c r="L1141" i="7" s="1"/>
  <c r="R1140" i="7"/>
  <c r="A1140" i="7"/>
  <c r="N1140" i="7" s="1"/>
  <c r="R1139" i="7"/>
  <c r="A1139" i="7"/>
  <c r="T1139" i="7" s="1"/>
  <c r="R595" i="7"/>
  <c r="A595" i="7"/>
  <c r="L595" i="7" s="1"/>
  <c r="R455" i="7"/>
  <c r="A455" i="7"/>
  <c r="N455" i="7" s="1"/>
  <c r="Z454" i="7"/>
  <c r="R454" i="7"/>
  <c r="A454" i="7"/>
  <c r="T454" i="7" s="1"/>
  <c r="A453" i="7"/>
  <c r="N453" i="7" s="1"/>
  <c r="A452" i="7"/>
  <c r="T452" i="7" s="1"/>
  <c r="A451" i="7"/>
  <c r="T451" i="7" s="1"/>
  <c r="R450" i="7"/>
  <c r="A450" i="7"/>
  <c r="N450" i="7" s="1"/>
  <c r="R449" i="7"/>
  <c r="A449" i="7"/>
  <c r="T449" i="7" s="1"/>
  <c r="Z448" i="7"/>
  <c r="R448" i="7"/>
  <c r="A448" i="7"/>
  <c r="T448" i="7" s="1"/>
  <c r="Z440" i="7"/>
  <c r="R440" i="7"/>
  <c r="A440" i="7"/>
  <c r="S440" i="7" s="1"/>
  <c r="Z435" i="7"/>
  <c r="R435" i="7"/>
  <c r="A435" i="7"/>
  <c r="T435" i="7" s="1"/>
  <c r="Z433" i="7"/>
  <c r="R433" i="7"/>
  <c r="A433" i="7"/>
  <c r="Z429" i="7"/>
  <c r="R429" i="7"/>
  <c r="A429" i="7"/>
  <c r="T429" i="7" s="1"/>
  <c r="Z425" i="7"/>
  <c r="R425" i="7"/>
  <c r="A425" i="7"/>
  <c r="T425" i="7" s="1"/>
  <c r="Z419" i="7"/>
  <c r="R419" i="7"/>
  <c r="A419" i="7"/>
  <c r="N419" i="7" s="1"/>
  <c r="Z413" i="7"/>
  <c r="R413" i="7"/>
  <c r="A413" i="7"/>
  <c r="T413" i="7" s="1"/>
  <c r="R412" i="7"/>
  <c r="A412" i="7"/>
  <c r="T412" i="7" s="1"/>
  <c r="R411" i="7"/>
  <c r="A411" i="7"/>
  <c r="S411" i="7" s="1"/>
  <c r="R410" i="7"/>
  <c r="A410" i="7"/>
  <c r="T410" i="7" s="1"/>
  <c r="R409" i="7"/>
  <c r="A409" i="7"/>
  <c r="N409" i="7" s="1"/>
  <c r="Z408" i="7"/>
  <c r="R408" i="7"/>
  <c r="A408" i="7"/>
  <c r="T408" i="7" s="1"/>
  <c r="Z403" i="7"/>
  <c r="R403" i="7"/>
  <c r="A403" i="7"/>
  <c r="L403" i="7" s="1"/>
  <c r="Z398" i="7"/>
  <c r="R398" i="7"/>
  <c r="A398" i="7"/>
  <c r="N398" i="7" s="1"/>
  <c r="Z397" i="7"/>
  <c r="R397" i="7"/>
  <c r="A397" i="7"/>
  <c r="T397" i="7" s="1"/>
  <c r="Z396" i="7"/>
  <c r="R396" i="7"/>
  <c r="A396" i="7"/>
  <c r="S396" i="7" s="1"/>
  <c r="Z394" i="7"/>
  <c r="R394" i="7"/>
  <c r="A394" i="7"/>
  <c r="T394" i="7" s="1"/>
  <c r="R393" i="7"/>
  <c r="A393" i="7"/>
  <c r="N393" i="7" s="1"/>
  <c r="Z385" i="7"/>
  <c r="R385" i="7"/>
  <c r="A385" i="7"/>
  <c r="T385" i="7" s="1"/>
  <c r="Z383" i="7"/>
  <c r="A383" i="7"/>
  <c r="L383" i="7" s="1"/>
  <c r="Z375" i="7"/>
  <c r="A375" i="7"/>
  <c r="N375" i="7" s="1"/>
  <c r="Z367" i="7"/>
  <c r="A367" i="7"/>
  <c r="T367" i="7" s="1"/>
  <c r="Z359" i="7"/>
  <c r="A359" i="7"/>
  <c r="T359" i="7" s="1"/>
  <c r="Z356" i="7"/>
  <c r="A356" i="7"/>
  <c r="S356" i="7" s="1"/>
  <c r="Z348" i="7"/>
  <c r="R348" i="7"/>
  <c r="A348" i="7"/>
  <c r="T348" i="7" s="1"/>
  <c r="Z344" i="7"/>
  <c r="R344" i="7"/>
  <c r="A344" i="7"/>
  <c r="N344" i="7" s="1"/>
  <c r="Z339" i="7"/>
  <c r="R339" i="7"/>
  <c r="A339" i="7"/>
  <c r="J339" i="7" s="1"/>
  <c r="R338" i="7"/>
  <c r="A338" i="7"/>
  <c r="L338" i="7" s="1"/>
  <c r="Z337" i="7"/>
  <c r="R337" i="7"/>
  <c r="A337" i="7"/>
  <c r="L337" i="7" s="1"/>
  <c r="R336" i="7"/>
  <c r="A336" i="7"/>
  <c r="Z335" i="7"/>
  <c r="R335" i="7"/>
  <c r="A335" i="7"/>
  <c r="B335" i="7" s="1"/>
  <c r="R334" i="7"/>
  <c r="A334" i="7"/>
  <c r="J334" i="7" s="1"/>
  <c r="R333" i="7"/>
  <c r="A333" i="7"/>
  <c r="T333" i="7" s="1"/>
  <c r="Z332" i="7"/>
  <c r="R332" i="7"/>
  <c r="A332" i="7"/>
  <c r="E332" i="7" s="1"/>
  <c r="Z331" i="7"/>
  <c r="R331" i="7"/>
  <c r="A331" i="7"/>
  <c r="L331" i="7" s="1"/>
  <c r="Z330" i="7"/>
  <c r="R330" i="7"/>
  <c r="A330" i="7"/>
  <c r="M330" i="7" s="1"/>
  <c r="R329" i="7"/>
  <c r="A329" i="7"/>
  <c r="N329" i="7" s="1"/>
  <c r="R328" i="7"/>
  <c r="A328" i="7"/>
  <c r="S328" i="7" s="1"/>
  <c r="R327" i="7"/>
  <c r="A327" i="7"/>
  <c r="E327" i="7" s="1"/>
  <c r="R326" i="7"/>
  <c r="A326" i="7"/>
  <c r="N326" i="7" s="1"/>
  <c r="R325" i="7"/>
  <c r="A325" i="7"/>
  <c r="S325" i="7" s="1"/>
  <c r="A324" i="7"/>
  <c r="T324" i="7" s="1"/>
  <c r="A323" i="7"/>
  <c r="S323" i="7" s="1"/>
  <c r="Z322" i="7"/>
  <c r="A322" i="7"/>
  <c r="E322" i="7" s="1"/>
  <c r="Z317" i="7"/>
  <c r="A317" i="7"/>
  <c r="N317" i="7" s="1"/>
  <c r="Z314" i="7"/>
  <c r="A314" i="7"/>
  <c r="L314" i="7" s="1"/>
  <c r="Z312" i="7"/>
  <c r="A312" i="7"/>
  <c r="N312" i="7" s="1"/>
  <c r="Z311" i="7"/>
  <c r="A311" i="7"/>
  <c r="M311" i="7" s="1"/>
  <c r="Z309" i="7"/>
  <c r="A309" i="7"/>
  <c r="W309" i="7" s="1"/>
  <c r="Z302" i="7"/>
  <c r="A302" i="7"/>
  <c r="N302" i="7" s="1"/>
  <c r="Z299" i="7"/>
  <c r="A299" i="7"/>
  <c r="M299" i="7" s="1"/>
  <c r="Z293" i="7"/>
  <c r="A293" i="7"/>
  <c r="E293" i="7" s="1"/>
  <c r="Z287" i="7"/>
  <c r="A287" i="7"/>
  <c r="L287" i="7" s="1"/>
  <c r="Z282" i="7"/>
  <c r="A282" i="7"/>
  <c r="L282" i="7" s="1"/>
  <c r="Z274" i="7"/>
  <c r="A274" i="7"/>
  <c r="M274" i="7" s="1"/>
  <c r="Z266" i="7"/>
  <c r="A266" i="7"/>
  <c r="B266" i="7" s="1"/>
  <c r="Z264" i="7"/>
  <c r="A264" i="7"/>
  <c r="M264" i="7" s="1"/>
  <c r="Z256" i="7"/>
  <c r="A256" i="7"/>
  <c r="S256" i="7" s="1"/>
  <c r="Z252" i="7"/>
  <c r="A252" i="7"/>
  <c r="K252" i="7" s="1"/>
  <c r="Z246" i="7"/>
  <c r="A246" i="7"/>
  <c r="W246" i="7" s="1"/>
  <c r="Z238" i="7"/>
  <c r="A238" i="7"/>
  <c r="M238" i="7" s="1"/>
  <c r="Z232" i="7"/>
  <c r="R232" i="7"/>
  <c r="A232" i="7"/>
  <c r="G232" i="7" s="1"/>
  <c r="Z228" i="7"/>
  <c r="R228" i="7"/>
  <c r="A228" i="7"/>
  <c r="N228" i="7" s="1"/>
  <c r="Z226" i="7"/>
  <c r="R226" i="7"/>
  <c r="A226" i="7"/>
  <c r="Z220" i="7"/>
  <c r="A220" i="7"/>
  <c r="W220" i="7" s="1"/>
  <c r="A219" i="7"/>
  <c r="N219" i="7" s="1"/>
  <c r="A218" i="7"/>
  <c r="T218" i="7" s="1"/>
  <c r="Z209" i="7"/>
  <c r="R209" i="7"/>
  <c r="A209" i="7"/>
  <c r="L209" i="7" s="1"/>
  <c r="Z201" i="7"/>
  <c r="R201" i="7"/>
  <c r="A201" i="7"/>
  <c r="L201" i="7" s="1"/>
  <c r="Z193" i="7"/>
  <c r="A193" i="7"/>
  <c r="K193" i="7" s="1"/>
  <c r="Z191" i="7"/>
  <c r="A191" i="7"/>
  <c r="N191" i="7" s="1"/>
  <c r="Z190" i="7"/>
  <c r="A190" i="7"/>
  <c r="T190" i="7" s="1"/>
  <c r="Z188" i="7"/>
  <c r="A188" i="7"/>
  <c r="L188" i="7" s="1"/>
  <c r="Z186" i="7"/>
  <c r="A186" i="7"/>
  <c r="N186" i="7" s="1"/>
  <c r="Z183" i="7"/>
  <c r="R183" i="7"/>
  <c r="A183" i="7"/>
  <c r="N183" i="7" s="1"/>
  <c r="Z181" i="7"/>
  <c r="R181" i="7"/>
  <c r="A181" i="7"/>
  <c r="T181" i="7" s="1"/>
  <c r="Z177" i="7"/>
  <c r="R177" i="7"/>
  <c r="A177" i="7"/>
  <c r="Z171" i="7"/>
  <c r="A171" i="7"/>
  <c r="T171" i="7" s="1"/>
  <c r="Q129" i="6"/>
  <c r="O129" i="6"/>
  <c r="K129" i="6"/>
  <c r="J129" i="6"/>
  <c r="I129" i="6"/>
  <c r="H129" i="6"/>
  <c r="G129" i="6"/>
  <c r="F129" i="6"/>
  <c r="E129" i="6"/>
  <c r="D129" i="6"/>
  <c r="C129" i="6"/>
  <c r="B129" i="6"/>
  <c r="Q128" i="6"/>
  <c r="O128" i="6"/>
  <c r="K128" i="6"/>
  <c r="J128" i="6"/>
  <c r="I128" i="6"/>
  <c r="H128" i="6"/>
  <c r="G128" i="6"/>
  <c r="F128" i="6"/>
  <c r="E128" i="6"/>
  <c r="D128" i="6"/>
  <c r="C128" i="6"/>
  <c r="B128" i="6"/>
  <c r="Q127" i="6"/>
  <c r="O127" i="6"/>
  <c r="K127" i="6"/>
  <c r="J127" i="6"/>
  <c r="I127" i="6"/>
  <c r="H127" i="6"/>
  <c r="G127" i="6"/>
  <c r="F127" i="6"/>
  <c r="E127" i="6"/>
  <c r="D127" i="6"/>
  <c r="C127" i="6"/>
  <c r="B127" i="6"/>
  <c r="Q76" i="6"/>
  <c r="O76" i="6"/>
  <c r="K76" i="6"/>
  <c r="J76" i="6"/>
  <c r="I76" i="6"/>
  <c r="H76" i="6"/>
  <c r="G76" i="6"/>
  <c r="F76" i="6"/>
  <c r="E76" i="6"/>
  <c r="D76" i="6"/>
  <c r="C76" i="6"/>
  <c r="B76" i="6"/>
  <c r="Q75" i="6"/>
  <c r="O75" i="6"/>
  <c r="K75" i="6"/>
  <c r="J75" i="6"/>
  <c r="I75" i="6"/>
  <c r="H75" i="6"/>
  <c r="G75" i="6"/>
  <c r="F75" i="6"/>
  <c r="E75" i="6"/>
  <c r="D75" i="6"/>
  <c r="C75" i="6"/>
  <c r="B75" i="6"/>
  <c r="Q74" i="6"/>
  <c r="O74" i="6"/>
  <c r="K74" i="6"/>
  <c r="J74" i="6"/>
  <c r="I74" i="6"/>
  <c r="H74" i="6"/>
  <c r="G74" i="6"/>
  <c r="F74" i="6"/>
  <c r="E74" i="6"/>
  <c r="D74" i="6"/>
  <c r="C74" i="6"/>
  <c r="B74" i="6"/>
  <c r="Q73" i="6"/>
  <c r="O73" i="6"/>
  <c r="K73" i="6"/>
  <c r="J73" i="6"/>
  <c r="I73" i="6"/>
  <c r="H73" i="6"/>
  <c r="G73" i="6"/>
  <c r="F73" i="6"/>
  <c r="E73" i="6"/>
  <c r="D73" i="6"/>
  <c r="C73" i="6"/>
  <c r="B73" i="6"/>
  <c r="Q72" i="6"/>
  <c r="O72" i="6"/>
  <c r="K72" i="6"/>
  <c r="J72" i="6"/>
  <c r="I72" i="6"/>
  <c r="H72" i="6"/>
  <c r="G72" i="6"/>
  <c r="F72" i="6"/>
  <c r="E72" i="6"/>
  <c r="D72" i="6"/>
  <c r="C72" i="6"/>
  <c r="B72" i="6"/>
  <c r="N433" i="7" l="1"/>
  <c r="I433" i="7"/>
  <c r="Q434" i="7" s="1"/>
  <c r="L385" i="7"/>
  <c r="G309" i="7"/>
  <c r="N331" i="7"/>
  <c r="E383" i="7"/>
  <c r="N332" i="7"/>
  <c r="J338" i="7"/>
  <c r="G332" i="7"/>
  <c r="C367" i="7"/>
  <c r="H454" i="7"/>
  <c r="H309" i="7"/>
  <c r="N394" i="7"/>
  <c r="J309" i="7"/>
  <c r="F595" i="7"/>
  <c r="C383" i="7"/>
  <c r="C413" i="7"/>
  <c r="F383" i="7"/>
  <c r="M326" i="7"/>
  <c r="K383" i="7"/>
  <c r="H410" i="7"/>
  <c r="C412" i="7"/>
  <c r="S435" i="7"/>
  <c r="M325" i="7"/>
  <c r="B327" i="7"/>
  <c r="B338" i="7"/>
  <c r="N412" i="7"/>
  <c r="W435" i="7"/>
  <c r="G338" i="7"/>
  <c r="W419" i="7"/>
  <c r="G317" i="7"/>
  <c r="H332" i="7"/>
  <c r="K338" i="7"/>
  <c r="S375" i="7"/>
  <c r="C411" i="7"/>
  <c r="C440" i="7"/>
  <c r="W454" i="7"/>
  <c r="B186" i="7"/>
  <c r="G191" i="7"/>
  <c r="B385" i="7"/>
  <c r="E394" i="7"/>
  <c r="H435" i="7"/>
  <c r="C1139" i="7"/>
  <c r="S186" i="7"/>
  <c r="L191" i="7"/>
  <c r="B333" i="7"/>
  <c r="B348" i="7"/>
  <c r="F232" i="7"/>
  <c r="F274" i="7"/>
  <c r="H232" i="7"/>
  <c r="K309" i="7"/>
  <c r="G324" i="7"/>
  <c r="C333" i="7"/>
  <c r="C348" i="7"/>
  <c r="S348" i="7"/>
  <c r="G375" i="7"/>
  <c r="G333" i="7"/>
  <c r="D348" i="7"/>
  <c r="B367" i="7"/>
  <c r="N383" i="7"/>
  <c r="D408" i="7"/>
  <c r="E413" i="7"/>
  <c r="M333" i="7"/>
  <c r="E348" i="7"/>
  <c r="G413" i="7"/>
  <c r="G455" i="7"/>
  <c r="K314" i="7"/>
  <c r="L252" i="7"/>
  <c r="E266" i="7"/>
  <c r="H282" i="7"/>
  <c r="G348" i="7"/>
  <c r="D367" i="7"/>
  <c r="G412" i="7"/>
  <c r="G435" i="7"/>
  <c r="B440" i="7"/>
  <c r="J449" i="7"/>
  <c r="H455" i="7"/>
  <c r="B1139" i="7"/>
  <c r="N232" i="7"/>
  <c r="J282" i="7"/>
  <c r="D309" i="7"/>
  <c r="K325" i="7"/>
  <c r="C331" i="7"/>
  <c r="H348" i="7"/>
  <c r="M367" i="7"/>
  <c r="M348" i="7"/>
  <c r="L435" i="7"/>
  <c r="L454" i="7"/>
  <c r="N1139" i="7"/>
  <c r="N348" i="7"/>
  <c r="K232" i="7"/>
  <c r="S266" i="7"/>
  <c r="F299" i="7"/>
  <c r="B302" i="7"/>
  <c r="H317" i="7"/>
  <c r="F323" i="7"/>
  <c r="L324" i="7"/>
  <c r="F331" i="7"/>
  <c r="N410" i="7"/>
  <c r="J411" i="7"/>
  <c r="D412" i="7"/>
  <c r="E448" i="7"/>
  <c r="G1140" i="7"/>
  <c r="L232" i="7"/>
  <c r="G299" i="7"/>
  <c r="C302" i="7"/>
  <c r="J314" i="7"/>
  <c r="L317" i="7"/>
  <c r="G331" i="7"/>
  <c r="J332" i="7"/>
  <c r="E333" i="7"/>
  <c r="J337" i="7"/>
  <c r="F348" i="7"/>
  <c r="W348" i="7"/>
  <c r="C359" i="7"/>
  <c r="K411" i="7"/>
  <c r="E412" i="7"/>
  <c r="S412" i="7"/>
  <c r="F448" i="7"/>
  <c r="H299" i="7"/>
  <c r="H302" i="7"/>
  <c r="S324" i="7"/>
  <c r="W367" i="7"/>
  <c r="S410" i="7"/>
  <c r="F412" i="7"/>
  <c r="K429" i="7"/>
  <c r="C435" i="7"/>
  <c r="N448" i="7"/>
  <c r="G452" i="7"/>
  <c r="C454" i="7"/>
  <c r="B455" i="7"/>
  <c r="H201" i="7"/>
  <c r="M201" i="7"/>
  <c r="F454" i="7"/>
  <c r="C455" i="7"/>
  <c r="B595" i="7"/>
  <c r="J1139" i="7"/>
  <c r="J299" i="7"/>
  <c r="B232" i="7"/>
  <c r="W232" i="7"/>
  <c r="G266" i="7"/>
  <c r="G274" i="7"/>
  <c r="K299" i="7"/>
  <c r="L309" i="7"/>
  <c r="L312" i="7"/>
  <c r="B324" i="7"/>
  <c r="E326" i="7"/>
  <c r="C327" i="7"/>
  <c r="W331" i="7"/>
  <c r="S332" i="7"/>
  <c r="B336" i="7"/>
  <c r="L348" i="7"/>
  <c r="C356" i="7"/>
  <c r="H412" i="7"/>
  <c r="H266" i="7"/>
  <c r="L274" i="7"/>
  <c r="E324" i="7"/>
  <c r="G326" i="7"/>
  <c r="G327" i="7"/>
  <c r="M336" i="7"/>
  <c r="J356" i="7"/>
  <c r="L412" i="7"/>
  <c r="J266" i="7"/>
  <c r="E317" i="7"/>
  <c r="F324" i="7"/>
  <c r="C325" i="7"/>
  <c r="H326" i="7"/>
  <c r="K327" i="7"/>
  <c r="M329" i="7"/>
  <c r="B331" i="7"/>
  <c r="C408" i="7"/>
  <c r="G410" i="7"/>
  <c r="B411" i="7"/>
  <c r="B412" i="7"/>
  <c r="M412" i="7"/>
  <c r="G433" i="7"/>
  <c r="G449" i="7"/>
  <c r="G453" i="7"/>
  <c r="K455" i="7"/>
  <c r="E181" i="7"/>
  <c r="G183" i="7"/>
  <c r="E186" i="7"/>
  <c r="L177" i="7"/>
  <c r="K177" i="7"/>
  <c r="L181" i="7"/>
  <c r="M183" i="7"/>
  <c r="G186" i="7"/>
  <c r="B201" i="7"/>
  <c r="N220" i="7"/>
  <c r="G181" i="7"/>
  <c r="H183" i="7"/>
  <c r="F186" i="7"/>
  <c r="M220" i="7"/>
  <c r="J238" i="7"/>
  <c r="N246" i="7"/>
  <c r="G252" i="7"/>
  <c r="C256" i="7"/>
  <c r="D264" i="7"/>
  <c r="W274" i="7"/>
  <c r="E274" i="7"/>
  <c r="K274" i="7"/>
  <c r="J274" i="7"/>
  <c r="N287" i="7"/>
  <c r="G287" i="7"/>
  <c r="S287" i="7"/>
  <c r="J252" i="7"/>
  <c r="D256" i="7"/>
  <c r="E264" i="7"/>
  <c r="B274" i="7"/>
  <c r="K282" i="7"/>
  <c r="W282" i="7"/>
  <c r="C282" i="7"/>
  <c r="S282" i="7"/>
  <c r="B282" i="7"/>
  <c r="D287" i="7"/>
  <c r="T312" i="7"/>
  <c r="D312" i="7"/>
  <c r="W312" i="7"/>
  <c r="B312" i="7"/>
  <c r="J312" i="7"/>
  <c r="G312" i="7"/>
  <c r="E177" i="7"/>
  <c r="G201" i="7"/>
  <c r="T232" i="7"/>
  <c r="S232" i="7"/>
  <c r="E232" i="7"/>
  <c r="C232" i="7"/>
  <c r="W238" i="7"/>
  <c r="N256" i="7"/>
  <c r="K264" i="7"/>
  <c r="C274" i="7"/>
  <c r="D282" i="7"/>
  <c r="H287" i="7"/>
  <c r="W302" i="7"/>
  <c r="G302" i="7"/>
  <c r="S302" i="7"/>
  <c r="E302" i="7"/>
  <c r="K302" i="7"/>
  <c r="J302" i="7"/>
  <c r="F312" i="7"/>
  <c r="T328" i="7"/>
  <c r="C328" i="7"/>
  <c r="B328" i="7"/>
  <c r="K328" i="7"/>
  <c r="H328" i="7"/>
  <c r="G328" i="7"/>
  <c r="D328" i="7"/>
  <c r="L264" i="7"/>
  <c r="H311" i="7"/>
  <c r="E311" i="7"/>
  <c r="S311" i="7"/>
  <c r="S181" i="7"/>
  <c r="K186" i="7"/>
  <c r="J186" i="7"/>
  <c r="W186" i="7"/>
  <c r="S226" i="7"/>
  <c r="K226" i="7"/>
  <c r="K246" i="7"/>
  <c r="J246" i="7"/>
  <c r="N252" i="7"/>
  <c r="D252" i="7"/>
  <c r="M252" i="7"/>
  <c r="C252" i="7"/>
  <c r="B311" i="7"/>
  <c r="T220" i="7"/>
  <c r="E220" i="7"/>
  <c r="B246" i="7"/>
  <c r="B252" i="7"/>
  <c r="S252" i="7"/>
  <c r="J264" i="7"/>
  <c r="H264" i="7"/>
  <c r="W201" i="7"/>
  <c r="D220" i="7"/>
  <c r="B238" i="7"/>
  <c r="F246" i="7"/>
  <c r="E252" i="7"/>
  <c r="B264" i="7"/>
  <c r="S264" i="7"/>
  <c r="K293" i="7"/>
  <c r="M293" i="7"/>
  <c r="L302" i="7"/>
  <c r="D181" i="7"/>
  <c r="E183" i="7"/>
  <c r="D186" i="7"/>
  <c r="G220" i="7"/>
  <c r="E238" i="7"/>
  <c r="G246" i="7"/>
  <c r="F252" i="7"/>
  <c r="M256" i="7"/>
  <c r="J256" i="7"/>
  <c r="F256" i="7"/>
  <c r="C264" i="7"/>
  <c r="W311" i="7"/>
  <c r="S314" i="7"/>
  <c r="G314" i="7"/>
  <c r="C314" i="7"/>
  <c r="E323" i="7"/>
  <c r="C323" i="7"/>
  <c r="N323" i="7"/>
  <c r="K323" i="7"/>
  <c r="H323" i="7"/>
  <c r="S337" i="7"/>
  <c r="K396" i="7"/>
  <c r="E397" i="7"/>
  <c r="F403" i="7"/>
  <c r="W440" i="7"/>
  <c r="F451" i="7"/>
  <c r="W299" i="7"/>
  <c r="C324" i="7"/>
  <c r="M324" i="7"/>
  <c r="D325" i="7"/>
  <c r="L327" i="7"/>
  <c r="E329" i="7"/>
  <c r="G336" i="7"/>
  <c r="B337" i="7"/>
  <c r="D359" i="7"/>
  <c r="H375" i="7"/>
  <c r="C385" i="7"/>
  <c r="S394" i="7"/>
  <c r="F397" i="7"/>
  <c r="S397" i="7"/>
  <c r="J403" i="7"/>
  <c r="J408" i="7"/>
  <c r="D449" i="7"/>
  <c r="J451" i="7"/>
  <c r="E1141" i="7"/>
  <c r="W266" i="7"/>
  <c r="H331" i="7"/>
  <c r="W332" i="7"/>
  <c r="H333" i="7"/>
  <c r="B299" i="7"/>
  <c r="B309" i="7"/>
  <c r="D317" i="7"/>
  <c r="D324" i="7"/>
  <c r="N324" i="7"/>
  <c r="E325" i="7"/>
  <c r="B326" i="7"/>
  <c r="M327" i="7"/>
  <c r="H329" i="7"/>
  <c r="J331" i="7"/>
  <c r="J333" i="7"/>
  <c r="J336" i="7"/>
  <c r="C337" i="7"/>
  <c r="K348" i="7"/>
  <c r="L359" i="7"/>
  <c r="K367" i="7"/>
  <c r="J375" i="7"/>
  <c r="G383" i="7"/>
  <c r="D385" i="7"/>
  <c r="W394" i="7"/>
  <c r="W396" i="7"/>
  <c r="G397" i="7"/>
  <c r="W397" i="7"/>
  <c r="K403" i="7"/>
  <c r="L408" i="7"/>
  <c r="E410" i="7"/>
  <c r="K412" i="7"/>
  <c r="E449" i="7"/>
  <c r="J450" i="7"/>
  <c r="N451" i="7"/>
  <c r="G595" i="7"/>
  <c r="D1139" i="7"/>
  <c r="F1141" i="7"/>
  <c r="H325" i="7"/>
  <c r="L329" i="7"/>
  <c r="M331" i="7"/>
  <c r="L333" i="7"/>
  <c r="K336" i="7"/>
  <c r="G337" i="7"/>
  <c r="M359" i="7"/>
  <c r="J385" i="7"/>
  <c r="H397" i="7"/>
  <c r="N408" i="7"/>
  <c r="J595" i="7"/>
  <c r="E1139" i="7"/>
  <c r="G1141" i="7"/>
  <c r="K397" i="7"/>
  <c r="G1139" i="7"/>
  <c r="M1141" i="7"/>
  <c r="K337" i="7"/>
  <c r="N385" i="7"/>
  <c r="G394" i="7"/>
  <c r="B396" i="7"/>
  <c r="B397" i="7"/>
  <c r="L397" i="7"/>
  <c r="W398" i="7"/>
  <c r="H324" i="7"/>
  <c r="J326" i="7"/>
  <c r="E331" i="7"/>
  <c r="S331" i="7"/>
  <c r="D333" i="7"/>
  <c r="S333" i="7"/>
  <c r="H394" i="7"/>
  <c r="C396" i="7"/>
  <c r="C397" i="7"/>
  <c r="M397" i="7"/>
  <c r="B408" i="7"/>
  <c r="J413" i="7"/>
  <c r="G425" i="7"/>
  <c r="K440" i="7"/>
  <c r="S449" i="7"/>
  <c r="D451" i="7"/>
  <c r="L1139" i="7"/>
  <c r="K324" i="7"/>
  <c r="J396" i="7"/>
  <c r="D397" i="7"/>
  <c r="N397" i="7"/>
  <c r="J425" i="7"/>
  <c r="E451" i="7"/>
  <c r="M1139" i="7"/>
  <c r="K238" i="7"/>
  <c r="G238" i="7"/>
  <c r="S246" i="7"/>
  <c r="C246" i="7"/>
  <c r="T252" i="7"/>
  <c r="W252" i="7"/>
  <c r="H252" i="7"/>
  <c r="T264" i="7"/>
  <c r="W264" i="7"/>
  <c r="G264" i="7"/>
  <c r="N266" i="7"/>
  <c r="M266" i="7"/>
  <c r="T274" i="7"/>
  <c r="N274" i="7"/>
  <c r="D274" i="7"/>
  <c r="T282" i="7"/>
  <c r="G282" i="7"/>
  <c r="T302" i="7"/>
  <c r="M302" i="7"/>
  <c r="D302" i="7"/>
  <c r="F302" i="7"/>
  <c r="T309" i="7"/>
  <c r="M309" i="7"/>
  <c r="C309" i="7"/>
  <c r="S309" i="7"/>
  <c r="E309" i="7"/>
  <c r="N311" i="7"/>
  <c r="G311" i="7"/>
  <c r="J311" i="7"/>
  <c r="T314" i="7"/>
  <c r="B314" i="7"/>
  <c r="H314" i="7"/>
  <c r="W314" i="7"/>
  <c r="D314" i="7"/>
  <c r="K322" i="7"/>
  <c r="M322" i="7"/>
  <c r="L323" i="7"/>
  <c r="G323" i="7"/>
  <c r="M323" i="7"/>
  <c r="B323" i="7"/>
  <c r="J323" i="7"/>
  <c r="T325" i="7"/>
  <c r="G325" i="7"/>
  <c r="L325" i="7"/>
  <c r="B325" i="7"/>
  <c r="J325" i="7"/>
  <c r="T327" i="7"/>
  <c r="N327" i="7"/>
  <c r="D327" i="7"/>
  <c r="J327" i="7"/>
  <c r="F327" i="7"/>
  <c r="K330" i="7"/>
  <c r="E330" i="7"/>
  <c r="T332" i="7"/>
  <c r="L332" i="7"/>
  <c r="C332" i="7"/>
  <c r="K332" i="7"/>
  <c r="B332" i="7"/>
  <c r="F332" i="7"/>
  <c r="M332" i="7"/>
  <c r="D332" i="7"/>
  <c r="N334" i="7"/>
  <c r="E334" i="7"/>
  <c r="B334" i="7"/>
  <c r="M334" i="7"/>
  <c r="G334" i="7"/>
  <c r="K335" i="7"/>
  <c r="J335" i="7"/>
  <c r="E335" i="7"/>
  <c r="W335" i="7"/>
  <c r="M335" i="7"/>
  <c r="L336" i="7"/>
  <c r="E336" i="7"/>
  <c r="N336" i="7"/>
  <c r="C336" i="7"/>
  <c r="H336" i="7"/>
  <c r="S336" i="7"/>
  <c r="F336" i="7"/>
  <c r="T337" i="7"/>
  <c r="N337" i="7"/>
  <c r="E337" i="7"/>
  <c r="M337" i="7"/>
  <c r="D337" i="7"/>
  <c r="W337" i="7"/>
  <c r="H337" i="7"/>
  <c r="F337" i="7"/>
  <c r="T338" i="7"/>
  <c r="D338" i="7"/>
  <c r="M338" i="7"/>
  <c r="C338" i="7"/>
  <c r="H338" i="7"/>
  <c r="S338" i="7"/>
  <c r="E338" i="7"/>
  <c r="T339" i="7"/>
  <c r="N339" i="7"/>
  <c r="E339" i="7"/>
  <c r="M339" i="7"/>
  <c r="D339" i="7"/>
  <c r="L339" i="7"/>
  <c r="C339" i="7"/>
  <c r="K339" i="7"/>
  <c r="B339" i="7"/>
  <c r="W339" i="7"/>
  <c r="H339" i="7"/>
  <c r="S339" i="7"/>
  <c r="G339" i="7"/>
  <c r="F339" i="7"/>
  <c r="C299" i="7"/>
  <c r="S299" i="7"/>
  <c r="C312" i="7"/>
  <c r="M312" i="7"/>
  <c r="M317" i="7"/>
  <c r="J324" i="7"/>
  <c r="S326" i="7"/>
  <c r="J328" i="7"/>
  <c r="D329" i="7"/>
  <c r="J348" i="7"/>
  <c r="H359" i="7"/>
  <c r="W359" i="7"/>
  <c r="J367" i="7"/>
  <c r="B375" i="7"/>
  <c r="H385" i="7"/>
  <c r="D394" i="7"/>
  <c r="M394" i="7"/>
  <c r="J398" i="7"/>
  <c r="E403" i="7"/>
  <c r="W403" i="7"/>
  <c r="H408" i="7"/>
  <c r="D410" i="7"/>
  <c r="M410" i="7"/>
  <c r="B413" i="7"/>
  <c r="M413" i="7"/>
  <c r="J419" i="7"/>
  <c r="D425" i="7"/>
  <c r="N425" i="7"/>
  <c r="G429" i="7"/>
  <c r="D435" i="7"/>
  <c r="M435" i="7"/>
  <c r="B448" i="7"/>
  <c r="K448" i="7"/>
  <c r="K449" i="7"/>
  <c r="B450" i="7"/>
  <c r="K451" i="7"/>
  <c r="B452" i="7"/>
  <c r="J359" i="7"/>
  <c r="E425" i="7"/>
  <c r="H429" i="7"/>
  <c r="E435" i="7"/>
  <c r="N435" i="7"/>
  <c r="G440" i="7"/>
  <c r="C448" i="7"/>
  <c r="L448" i="7"/>
  <c r="B449" i="7"/>
  <c r="L449" i="7"/>
  <c r="G450" i="7"/>
  <c r="B451" i="7"/>
  <c r="L451" i="7"/>
  <c r="C452" i="7"/>
  <c r="D454" i="7"/>
  <c r="M454" i="7"/>
  <c r="M595" i="7"/>
  <c r="H1140" i="7"/>
  <c r="E312" i="7"/>
  <c r="S317" i="7"/>
  <c r="L328" i="7"/>
  <c r="G329" i="7"/>
  <c r="B356" i="7"/>
  <c r="B359" i="7"/>
  <c r="K359" i="7"/>
  <c r="L367" i="7"/>
  <c r="K385" i="7"/>
  <c r="G393" i="7"/>
  <c r="F394" i="7"/>
  <c r="S398" i="7"/>
  <c r="G403" i="7"/>
  <c r="K408" i="7"/>
  <c r="G409" i="7"/>
  <c r="F410" i="7"/>
  <c r="D413" i="7"/>
  <c r="W413" i="7"/>
  <c r="S419" i="7"/>
  <c r="F425" i="7"/>
  <c r="W425" i="7"/>
  <c r="J429" i="7"/>
  <c r="F435" i="7"/>
  <c r="J440" i="7"/>
  <c r="D448" i="7"/>
  <c r="M448" i="7"/>
  <c r="C449" i="7"/>
  <c r="M449" i="7"/>
  <c r="H450" i="7"/>
  <c r="C451" i="7"/>
  <c r="M451" i="7"/>
  <c r="D452" i="7"/>
  <c r="E454" i="7"/>
  <c r="N454" i="7"/>
  <c r="N595" i="7"/>
  <c r="J1140" i="7"/>
  <c r="L429" i="7"/>
  <c r="J452" i="7"/>
  <c r="G454" i="7"/>
  <c r="S454" i="7"/>
  <c r="J455" i="7"/>
  <c r="E595" i="7"/>
  <c r="S595" i="7"/>
  <c r="F1139" i="7"/>
  <c r="S1140" i="7"/>
  <c r="N1141" i="7"/>
  <c r="G344" i="7"/>
  <c r="K356" i="7"/>
  <c r="E359" i="7"/>
  <c r="N359" i="7"/>
  <c r="J394" i="7"/>
  <c r="B398" i="7"/>
  <c r="M403" i="7"/>
  <c r="J410" i="7"/>
  <c r="B419" i="7"/>
  <c r="K425" i="7"/>
  <c r="B429" i="7"/>
  <c r="J435" i="7"/>
  <c r="G448" i="7"/>
  <c r="S448" i="7"/>
  <c r="S450" i="7"/>
  <c r="K452" i="7"/>
  <c r="N299" i="7"/>
  <c r="K312" i="7"/>
  <c r="K331" i="7"/>
  <c r="K333" i="7"/>
  <c r="F359" i="7"/>
  <c r="E367" i="7"/>
  <c r="W375" i="7"/>
  <c r="M383" i="7"/>
  <c r="F385" i="7"/>
  <c r="S385" i="7"/>
  <c r="B394" i="7"/>
  <c r="K394" i="7"/>
  <c r="J397" i="7"/>
  <c r="G398" i="7"/>
  <c r="B403" i="7"/>
  <c r="N403" i="7"/>
  <c r="F408" i="7"/>
  <c r="S408" i="7"/>
  <c r="B410" i="7"/>
  <c r="K410" i="7"/>
  <c r="J412" i="7"/>
  <c r="K413" i="7"/>
  <c r="G419" i="7"/>
  <c r="B425" i="7"/>
  <c r="L425" i="7"/>
  <c r="C429" i="7"/>
  <c r="S429" i="7"/>
  <c r="B435" i="7"/>
  <c r="K435" i="7"/>
  <c r="H448" i="7"/>
  <c r="W448" i="7"/>
  <c r="H449" i="7"/>
  <c r="G451" i="7"/>
  <c r="L452" i="7"/>
  <c r="J454" i="7"/>
  <c r="S329" i="7"/>
  <c r="W356" i="7"/>
  <c r="G359" i="7"/>
  <c r="S359" i="7"/>
  <c r="G367" i="7"/>
  <c r="G385" i="7"/>
  <c r="W385" i="7"/>
  <c r="C394" i="7"/>
  <c r="L394" i="7"/>
  <c r="H398" i="7"/>
  <c r="C403" i="7"/>
  <c r="G408" i="7"/>
  <c r="W408" i="7"/>
  <c r="C410" i="7"/>
  <c r="L410" i="7"/>
  <c r="L413" i="7"/>
  <c r="H419" i="7"/>
  <c r="C425" i="7"/>
  <c r="M425" i="7"/>
  <c r="D429" i="7"/>
  <c r="W429" i="7"/>
  <c r="J448" i="7"/>
  <c r="B454" i="7"/>
  <c r="K454" i="7"/>
  <c r="S455" i="7"/>
  <c r="H595" i="7"/>
  <c r="K1139" i="7"/>
  <c r="B1140" i="7"/>
  <c r="G228" i="7"/>
  <c r="M177" i="7"/>
  <c r="F181" i="7"/>
  <c r="W181" i="7"/>
  <c r="S183" i="7"/>
  <c r="H186" i="7"/>
  <c r="C188" i="7"/>
  <c r="F190" i="7"/>
  <c r="M191" i="7"/>
  <c r="F220" i="7"/>
  <c r="S220" i="7"/>
  <c r="H228" i="7"/>
  <c r="S228" i="7"/>
  <c r="D238" i="7"/>
  <c r="L238" i="7"/>
  <c r="I246" i="7"/>
  <c r="Q251" i="7" s="1"/>
  <c r="T246" i="7"/>
  <c r="D293" i="7"/>
  <c r="L293" i="7"/>
  <c r="I299" i="7"/>
  <c r="Q301" i="7" s="1"/>
  <c r="T299" i="7"/>
  <c r="D322" i="7"/>
  <c r="L322" i="7"/>
  <c r="I323" i="7"/>
  <c r="T323" i="7"/>
  <c r="D330" i="7"/>
  <c r="L330" i="7"/>
  <c r="I331" i="7"/>
  <c r="Q331" i="7" s="1"/>
  <c r="T331" i="7"/>
  <c r="H334" i="7"/>
  <c r="S334" i="7"/>
  <c r="D335" i="7"/>
  <c r="L335" i="7"/>
  <c r="I336" i="7"/>
  <c r="T336" i="7"/>
  <c r="I266" i="7"/>
  <c r="T266" i="7"/>
  <c r="I311" i="7"/>
  <c r="Q311" i="7" s="1"/>
  <c r="T311" i="7"/>
  <c r="I326" i="7"/>
  <c r="T326" i="7"/>
  <c r="I334" i="7"/>
  <c r="T334" i="7"/>
  <c r="S177" i="7"/>
  <c r="H181" i="7"/>
  <c r="M186" i="7"/>
  <c r="G188" i="7"/>
  <c r="W190" i="7"/>
  <c r="C209" i="7"/>
  <c r="G219" i="7"/>
  <c r="H220" i="7"/>
  <c r="B228" i="7"/>
  <c r="J228" i="7"/>
  <c r="W228" i="7"/>
  <c r="F238" i="7"/>
  <c r="N238" i="7"/>
  <c r="I287" i="7"/>
  <c r="Q292" i="7" s="1"/>
  <c r="T287" i="7"/>
  <c r="F293" i="7"/>
  <c r="N293" i="7"/>
  <c r="I317" i="7"/>
  <c r="Q321" i="7" s="1"/>
  <c r="T317" i="7"/>
  <c r="F322" i="7"/>
  <c r="N322" i="7"/>
  <c r="I329" i="7"/>
  <c r="T329" i="7"/>
  <c r="F330" i="7"/>
  <c r="N330" i="7"/>
  <c r="F335" i="7"/>
  <c r="N335" i="7"/>
  <c r="D246" i="7"/>
  <c r="L246" i="7"/>
  <c r="I252" i="7"/>
  <c r="Q255" i="7" s="1"/>
  <c r="G256" i="7"/>
  <c r="W256" i="7"/>
  <c r="F264" i="7"/>
  <c r="N264" i="7"/>
  <c r="C266" i="7"/>
  <c r="K266" i="7"/>
  <c r="H274" i="7"/>
  <c r="S274" i="7"/>
  <c r="E282" i="7"/>
  <c r="M282" i="7"/>
  <c r="B287" i="7"/>
  <c r="J287" i="7"/>
  <c r="W287" i="7"/>
  <c r="G293" i="7"/>
  <c r="D299" i="7"/>
  <c r="L299" i="7"/>
  <c r="I302" i="7"/>
  <c r="Q308" i="7" s="1"/>
  <c r="F309" i="7"/>
  <c r="N309" i="7"/>
  <c r="C311" i="7"/>
  <c r="K311" i="7"/>
  <c r="H312" i="7"/>
  <c r="S312" i="7"/>
  <c r="E314" i="7"/>
  <c r="M314" i="7"/>
  <c r="B317" i="7"/>
  <c r="J317" i="7"/>
  <c r="W317" i="7"/>
  <c r="G322" i="7"/>
  <c r="D323" i="7"/>
  <c r="I324" i="7"/>
  <c r="F325" i="7"/>
  <c r="N325" i="7"/>
  <c r="C326" i="7"/>
  <c r="K326" i="7"/>
  <c r="H327" i="7"/>
  <c r="S327" i="7"/>
  <c r="E328" i="7"/>
  <c r="M328" i="7"/>
  <c r="B329" i="7"/>
  <c r="J329" i="7"/>
  <c r="G330" i="7"/>
  <c r="D331" i="7"/>
  <c r="I332" i="7"/>
  <c r="Q334" i="7" s="1"/>
  <c r="F333" i="7"/>
  <c r="N333" i="7"/>
  <c r="C334" i="7"/>
  <c r="K334" i="7"/>
  <c r="G335" i="7"/>
  <c r="D336" i="7"/>
  <c r="I337" i="7"/>
  <c r="Q338" i="7" s="1"/>
  <c r="F338" i="7"/>
  <c r="N338" i="7"/>
  <c r="E188" i="7"/>
  <c r="L190" i="7"/>
  <c r="I228" i="7"/>
  <c r="Q231" i="7" s="1"/>
  <c r="T228" i="7"/>
  <c r="J201" i="7"/>
  <c r="J209" i="7"/>
  <c r="B220" i="7"/>
  <c r="K220" i="7"/>
  <c r="C226" i="7"/>
  <c r="D228" i="7"/>
  <c r="L228" i="7"/>
  <c r="J232" i="7"/>
  <c r="H238" i="7"/>
  <c r="S238" i="7"/>
  <c r="E246" i="7"/>
  <c r="M246" i="7"/>
  <c r="H256" i="7"/>
  <c r="D266" i="7"/>
  <c r="L266" i="7"/>
  <c r="I274" i="7"/>
  <c r="F282" i="7"/>
  <c r="N282" i="7"/>
  <c r="C287" i="7"/>
  <c r="K287" i="7"/>
  <c r="H293" i="7"/>
  <c r="S293" i="7"/>
  <c r="E299" i="7"/>
  <c r="D311" i="7"/>
  <c r="L311" i="7"/>
  <c r="I312" i="7"/>
  <c r="Q313" i="7" s="1"/>
  <c r="F314" i="7"/>
  <c r="N314" i="7"/>
  <c r="C317" i="7"/>
  <c r="K317" i="7"/>
  <c r="H322" i="7"/>
  <c r="S322" i="7"/>
  <c r="D326" i="7"/>
  <c r="L326" i="7"/>
  <c r="I327" i="7"/>
  <c r="F328" i="7"/>
  <c r="N328" i="7"/>
  <c r="C329" i="7"/>
  <c r="K329" i="7"/>
  <c r="H330" i="7"/>
  <c r="S330" i="7"/>
  <c r="D334" i="7"/>
  <c r="L334" i="7"/>
  <c r="H335" i="7"/>
  <c r="S335" i="7"/>
  <c r="S171" i="7"/>
  <c r="J188" i="7"/>
  <c r="H209" i="7"/>
  <c r="J220" i="7"/>
  <c r="C228" i="7"/>
  <c r="K228" i="7"/>
  <c r="M181" i="7"/>
  <c r="K188" i="7"/>
  <c r="C181" i="7"/>
  <c r="N181" i="7"/>
  <c r="M188" i="7"/>
  <c r="E191" i="7"/>
  <c r="N209" i="7"/>
  <c r="C220" i="7"/>
  <c r="L220" i="7"/>
  <c r="G226" i="7"/>
  <c r="E228" i="7"/>
  <c r="M228" i="7"/>
  <c r="I238" i="7"/>
  <c r="Q245" i="7" s="1"/>
  <c r="T238" i="7"/>
  <c r="I293" i="7"/>
  <c r="Q298" i="7" s="1"/>
  <c r="T293" i="7"/>
  <c r="I322" i="7"/>
  <c r="Q329" i="7" s="1"/>
  <c r="T322" i="7"/>
  <c r="I330" i="7"/>
  <c r="Q330" i="7" s="1"/>
  <c r="T330" i="7"/>
  <c r="I335" i="7"/>
  <c r="Q336" i="7" s="1"/>
  <c r="T335" i="7"/>
  <c r="F228" i="7"/>
  <c r="K256" i="7"/>
  <c r="I264" i="7"/>
  <c r="Q265" i="7" s="1"/>
  <c r="F266" i="7"/>
  <c r="E287" i="7"/>
  <c r="M287" i="7"/>
  <c r="B293" i="7"/>
  <c r="J293" i="7"/>
  <c r="W293" i="7"/>
  <c r="I309" i="7"/>
  <c r="Q310" i="7" s="1"/>
  <c r="F311" i="7"/>
  <c r="B322" i="7"/>
  <c r="J322" i="7"/>
  <c r="W322" i="7"/>
  <c r="I325" i="7"/>
  <c r="F326" i="7"/>
  <c r="B330" i="7"/>
  <c r="J330" i="7"/>
  <c r="W330" i="7"/>
  <c r="I333" i="7"/>
  <c r="F334" i="7"/>
  <c r="I338" i="7"/>
  <c r="D232" i="7"/>
  <c r="M232" i="7"/>
  <c r="C238" i="7"/>
  <c r="H246" i="7"/>
  <c r="B256" i="7"/>
  <c r="L256" i="7"/>
  <c r="I282" i="7"/>
  <c r="Q286" i="7" s="1"/>
  <c r="F287" i="7"/>
  <c r="C293" i="7"/>
  <c r="I314" i="7"/>
  <c r="Q316" i="7" s="1"/>
  <c r="F317" i="7"/>
  <c r="C322" i="7"/>
  <c r="I328" i="7"/>
  <c r="F329" i="7"/>
  <c r="C330" i="7"/>
  <c r="C335" i="7"/>
  <c r="I356" i="7"/>
  <c r="Q358" i="7" s="1"/>
  <c r="T356" i="7"/>
  <c r="I396" i="7"/>
  <c r="Q396" i="7" s="1"/>
  <c r="T396" i="7"/>
  <c r="I411" i="7"/>
  <c r="T411" i="7"/>
  <c r="I440" i="7"/>
  <c r="Q447" i="7" s="1"/>
  <c r="T440" i="7"/>
  <c r="I455" i="7"/>
  <c r="T455" i="7"/>
  <c r="H217" i="7"/>
  <c r="S217" i="7"/>
  <c r="H344" i="7"/>
  <c r="S344" i="7"/>
  <c r="I375" i="7"/>
  <c r="Q382" i="7" s="1"/>
  <c r="T375" i="7"/>
  <c r="H393" i="7"/>
  <c r="S393" i="7"/>
  <c r="I398" i="7"/>
  <c r="Q402" i="7" s="1"/>
  <c r="T398" i="7"/>
  <c r="H409" i="7"/>
  <c r="S409" i="7"/>
  <c r="I419" i="7"/>
  <c r="Q424" i="7" s="1"/>
  <c r="T419" i="7"/>
  <c r="H433" i="7"/>
  <c r="S433" i="7"/>
  <c r="I450" i="7"/>
  <c r="T450" i="7"/>
  <c r="H453" i="7"/>
  <c r="S453" i="7"/>
  <c r="I1140" i="7"/>
  <c r="T1140" i="7"/>
  <c r="I217" i="7"/>
  <c r="Q219" i="7" s="1"/>
  <c r="T217" i="7"/>
  <c r="I344" i="7"/>
  <c r="Q347" i="7" s="1"/>
  <c r="T344" i="7"/>
  <c r="I393" i="7"/>
  <c r="Q393" i="7" s="1"/>
  <c r="T393" i="7"/>
  <c r="I409" i="7"/>
  <c r="T409" i="7"/>
  <c r="T433" i="7"/>
  <c r="I453" i="7"/>
  <c r="T453" i="7"/>
  <c r="B217" i="7"/>
  <c r="J217" i="7"/>
  <c r="W217" i="7"/>
  <c r="B344" i="7"/>
  <c r="J344" i="7"/>
  <c r="W344" i="7"/>
  <c r="D356" i="7"/>
  <c r="L356" i="7"/>
  <c r="I359" i="7"/>
  <c r="Q366" i="7" s="1"/>
  <c r="F367" i="7"/>
  <c r="N367" i="7"/>
  <c r="C375" i="7"/>
  <c r="K375" i="7"/>
  <c r="H383" i="7"/>
  <c r="S383" i="7"/>
  <c r="E385" i="7"/>
  <c r="M385" i="7"/>
  <c r="B393" i="7"/>
  <c r="J393" i="7"/>
  <c r="W393" i="7"/>
  <c r="D396" i="7"/>
  <c r="L396" i="7"/>
  <c r="I397" i="7"/>
  <c r="Q397" i="7" s="1"/>
  <c r="C398" i="7"/>
  <c r="K398" i="7"/>
  <c r="H403" i="7"/>
  <c r="S403" i="7"/>
  <c r="E408" i="7"/>
  <c r="M408" i="7"/>
  <c r="B409" i="7"/>
  <c r="J409" i="7"/>
  <c r="D411" i="7"/>
  <c r="L411" i="7"/>
  <c r="I412" i="7"/>
  <c r="F413" i="7"/>
  <c r="N413" i="7"/>
  <c r="C419" i="7"/>
  <c r="K419" i="7"/>
  <c r="H425" i="7"/>
  <c r="S425" i="7"/>
  <c r="E429" i="7"/>
  <c r="M429" i="7"/>
  <c r="B433" i="7"/>
  <c r="J433" i="7"/>
  <c r="W433" i="7"/>
  <c r="D440" i="7"/>
  <c r="L440" i="7"/>
  <c r="I448" i="7"/>
  <c r="Q452" i="7" s="1"/>
  <c r="F449" i="7"/>
  <c r="N449" i="7"/>
  <c r="C450" i="7"/>
  <c r="K450" i="7"/>
  <c r="H451" i="7"/>
  <c r="S451" i="7"/>
  <c r="E452" i="7"/>
  <c r="M452" i="7"/>
  <c r="B453" i="7"/>
  <c r="J453" i="7"/>
  <c r="D455" i="7"/>
  <c r="L455" i="7"/>
  <c r="I595" i="7"/>
  <c r="T595" i="7"/>
  <c r="C1140" i="7"/>
  <c r="K1140" i="7"/>
  <c r="H1141" i="7"/>
  <c r="S1141" i="7"/>
  <c r="C217" i="7"/>
  <c r="K217" i="7"/>
  <c r="C344" i="7"/>
  <c r="K344" i="7"/>
  <c r="E356" i="7"/>
  <c r="M356" i="7"/>
  <c r="D375" i="7"/>
  <c r="L375" i="7"/>
  <c r="I383" i="7"/>
  <c r="Q384" i="7" s="1"/>
  <c r="T383" i="7"/>
  <c r="C393" i="7"/>
  <c r="K393" i="7"/>
  <c r="E396" i="7"/>
  <c r="M396" i="7"/>
  <c r="D398" i="7"/>
  <c r="L398" i="7"/>
  <c r="I403" i="7"/>
  <c r="Q404" i="7" s="1"/>
  <c r="T403" i="7"/>
  <c r="C409" i="7"/>
  <c r="K409" i="7"/>
  <c r="E411" i="7"/>
  <c r="M411" i="7"/>
  <c r="D419" i="7"/>
  <c r="L419" i="7"/>
  <c r="I425" i="7"/>
  <c r="Q428" i="7" s="1"/>
  <c r="F429" i="7"/>
  <c r="N429" i="7"/>
  <c r="C433" i="7"/>
  <c r="K433" i="7"/>
  <c r="E440" i="7"/>
  <c r="M440" i="7"/>
  <c r="D450" i="7"/>
  <c r="L450" i="7"/>
  <c r="I451" i="7"/>
  <c r="F452" i="7"/>
  <c r="N452" i="7"/>
  <c r="C453" i="7"/>
  <c r="K453" i="7"/>
  <c r="E455" i="7"/>
  <c r="M455" i="7"/>
  <c r="D1140" i="7"/>
  <c r="L1140" i="7"/>
  <c r="I1141" i="7"/>
  <c r="T1141" i="7"/>
  <c r="D217" i="7"/>
  <c r="L217" i="7"/>
  <c r="D344" i="7"/>
  <c r="L344" i="7"/>
  <c r="I348" i="7"/>
  <c r="Q355" i="7" s="1"/>
  <c r="F356" i="7"/>
  <c r="N356" i="7"/>
  <c r="H367" i="7"/>
  <c r="S367" i="7"/>
  <c r="E375" i="7"/>
  <c r="M375" i="7"/>
  <c r="B383" i="7"/>
  <c r="J383" i="7"/>
  <c r="W383" i="7"/>
  <c r="D393" i="7"/>
  <c r="L393" i="7"/>
  <c r="I394" i="7"/>
  <c r="Q395" i="7" s="1"/>
  <c r="F396" i="7"/>
  <c r="N396" i="7"/>
  <c r="E398" i="7"/>
  <c r="M398" i="7"/>
  <c r="D409" i="7"/>
  <c r="L409" i="7"/>
  <c r="I410" i="7"/>
  <c r="F411" i="7"/>
  <c r="N411" i="7"/>
  <c r="H413" i="7"/>
  <c r="S413" i="7"/>
  <c r="E419" i="7"/>
  <c r="M419" i="7"/>
  <c r="D433" i="7"/>
  <c r="L433" i="7"/>
  <c r="I435" i="7"/>
  <c r="Q439" i="7" s="1"/>
  <c r="F440" i="7"/>
  <c r="N440" i="7"/>
  <c r="E450" i="7"/>
  <c r="M450" i="7"/>
  <c r="D453" i="7"/>
  <c r="L453" i="7"/>
  <c r="I454" i="7"/>
  <c r="Q455" i="7" s="1"/>
  <c r="F455" i="7"/>
  <c r="C595" i="7"/>
  <c r="K595" i="7"/>
  <c r="H1139" i="7"/>
  <c r="S1139" i="7"/>
  <c r="E1140" i="7"/>
  <c r="M1140" i="7"/>
  <c r="B1141" i="7"/>
  <c r="J1141" i="7"/>
  <c r="E217" i="7"/>
  <c r="M217" i="7"/>
  <c r="E344" i="7"/>
  <c r="M344" i="7"/>
  <c r="G356" i="7"/>
  <c r="I367" i="7"/>
  <c r="F375" i="7"/>
  <c r="E393" i="7"/>
  <c r="M393" i="7"/>
  <c r="G396" i="7"/>
  <c r="F398" i="7"/>
  <c r="E409" i="7"/>
  <c r="M409" i="7"/>
  <c r="G411" i="7"/>
  <c r="I413" i="7"/>
  <c r="Q418" i="7" s="1"/>
  <c r="F419" i="7"/>
  <c r="E433" i="7"/>
  <c r="M433" i="7"/>
  <c r="I449" i="7"/>
  <c r="F450" i="7"/>
  <c r="H452" i="7"/>
  <c r="S452" i="7"/>
  <c r="E453" i="7"/>
  <c r="M453" i="7"/>
  <c r="D595" i="7"/>
  <c r="I1139" i="7"/>
  <c r="F1140" i="7"/>
  <c r="C1141" i="7"/>
  <c r="K1141" i="7"/>
  <c r="F217" i="7"/>
  <c r="N217" i="7"/>
  <c r="I339" i="7"/>
  <c r="Q343" i="7" s="1"/>
  <c r="F344" i="7"/>
  <c r="H356" i="7"/>
  <c r="D383" i="7"/>
  <c r="I385" i="7"/>
  <c r="Q392" i="7" s="1"/>
  <c r="F393" i="7"/>
  <c r="H396" i="7"/>
  <c r="D403" i="7"/>
  <c r="I408" i="7"/>
  <c r="Q412" i="7" s="1"/>
  <c r="F409" i="7"/>
  <c r="H411" i="7"/>
  <c r="I429" i="7"/>
  <c r="Q432" i="7" s="1"/>
  <c r="F433" i="7"/>
  <c r="H440" i="7"/>
  <c r="I452" i="7"/>
  <c r="F453" i="7"/>
  <c r="D1141" i="7"/>
  <c r="M218" i="7"/>
  <c r="D218" i="7"/>
  <c r="G190" i="7"/>
  <c r="C201" i="7"/>
  <c r="N201" i="7"/>
  <c r="E209" i="7"/>
  <c r="E218" i="7"/>
  <c r="N218" i="7"/>
  <c r="F177" i="7"/>
  <c r="J181" i="7"/>
  <c r="E201" i="7"/>
  <c r="F209" i="7"/>
  <c r="S209" i="7"/>
  <c r="F218" i="7"/>
  <c r="H171" i="7"/>
  <c r="G177" i="7"/>
  <c r="H190" i="7"/>
  <c r="H177" i="7"/>
  <c r="B181" i="7"/>
  <c r="K181" i="7"/>
  <c r="L186" i="7"/>
  <c r="B188" i="7"/>
  <c r="W188" i="7"/>
  <c r="J190" i="7"/>
  <c r="D191" i="7"/>
  <c r="F201" i="7"/>
  <c r="S201" i="7"/>
  <c r="G209" i="7"/>
  <c r="W209" i="7"/>
  <c r="G218" i="7"/>
  <c r="S218" i="7"/>
  <c r="H218" i="7"/>
  <c r="N190" i="7"/>
  <c r="J218" i="7"/>
  <c r="B190" i="7"/>
  <c r="K209" i="7"/>
  <c r="B218" i="7"/>
  <c r="K218" i="7"/>
  <c r="N177" i="7"/>
  <c r="C177" i="7"/>
  <c r="D190" i="7"/>
  <c r="S190" i="7"/>
  <c r="K201" i="7"/>
  <c r="B209" i="7"/>
  <c r="M209" i="7"/>
  <c r="C218" i="7"/>
  <c r="L218" i="7"/>
  <c r="D193" i="7"/>
  <c r="L193" i="7"/>
  <c r="I226" i="7"/>
  <c r="Q227" i="7" s="1"/>
  <c r="T226" i="7"/>
  <c r="I183" i="7"/>
  <c r="Q185" i="7" s="1"/>
  <c r="T183" i="7"/>
  <c r="B193" i="7"/>
  <c r="J193" i="7"/>
  <c r="W193" i="7"/>
  <c r="C171" i="7"/>
  <c r="K171" i="7"/>
  <c r="B183" i="7"/>
  <c r="J183" i="7"/>
  <c r="W183" i="7"/>
  <c r="D171" i="7"/>
  <c r="L171" i="7"/>
  <c r="I177" i="7"/>
  <c r="Q180" i="7" s="1"/>
  <c r="T177" i="7"/>
  <c r="C183" i="7"/>
  <c r="K183" i="7"/>
  <c r="E171" i="7"/>
  <c r="M171" i="7"/>
  <c r="B177" i="7"/>
  <c r="J177" i="7"/>
  <c r="W177" i="7"/>
  <c r="D183" i="7"/>
  <c r="L183" i="7"/>
  <c r="I186" i="7"/>
  <c r="Q187" i="7" s="1"/>
  <c r="T186" i="7"/>
  <c r="F188" i="7"/>
  <c r="N188" i="7"/>
  <c r="C190" i="7"/>
  <c r="K190" i="7"/>
  <c r="H191" i="7"/>
  <c r="S191" i="7"/>
  <c r="E193" i="7"/>
  <c r="M193" i="7"/>
  <c r="I201" i="7"/>
  <c r="Q208" i="7" s="1"/>
  <c r="T201" i="7"/>
  <c r="H219" i="7"/>
  <c r="S219" i="7"/>
  <c r="B226" i="7"/>
  <c r="J226" i="7"/>
  <c r="W226" i="7"/>
  <c r="I171" i="7"/>
  <c r="Q176" i="7" s="1"/>
  <c r="F171" i="7"/>
  <c r="N171" i="7"/>
  <c r="I219" i="7"/>
  <c r="T219" i="7"/>
  <c r="I256" i="7"/>
  <c r="Q263" i="7" s="1"/>
  <c r="T256" i="7"/>
  <c r="I191" i="7"/>
  <c r="Q192" i="7" s="1"/>
  <c r="T191" i="7"/>
  <c r="F193" i="7"/>
  <c r="N193" i="7"/>
  <c r="G171" i="7"/>
  <c r="D177" i="7"/>
  <c r="I181" i="7"/>
  <c r="Q182" i="7" s="1"/>
  <c r="F183" i="7"/>
  <c r="C186" i="7"/>
  <c r="H188" i="7"/>
  <c r="S188" i="7"/>
  <c r="E190" i="7"/>
  <c r="M190" i="7"/>
  <c r="B191" i="7"/>
  <c r="J191" i="7"/>
  <c r="W191" i="7"/>
  <c r="G193" i="7"/>
  <c r="B219" i="7"/>
  <c r="J219" i="7"/>
  <c r="D226" i="7"/>
  <c r="L226" i="7"/>
  <c r="I188" i="7"/>
  <c r="Q189" i="7" s="1"/>
  <c r="T188" i="7"/>
  <c r="C191" i="7"/>
  <c r="K191" i="7"/>
  <c r="H193" i="7"/>
  <c r="S193" i="7"/>
  <c r="D201" i="7"/>
  <c r="I209" i="7"/>
  <c r="T209" i="7"/>
  <c r="C219" i="7"/>
  <c r="K219" i="7"/>
  <c r="E226" i="7"/>
  <c r="M226" i="7"/>
  <c r="D219" i="7"/>
  <c r="L219" i="7"/>
  <c r="I220" i="7"/>
  <c r="Q225" i="7" s="1"/>
  <c r="F226" i="7"/>
  <c r="N226" i="7"/>
  <c r="I193" i="7"/>
  <c r="Q199" i="7" s="1"/>
  <c r="T193" i="7"/>
  <c r="B171" i="7"/>
  <c r="J171" i="7"/>
  <c r="W171" i="7"/>
  <c r="E219" i="7"/>
  <c r="M219" i="7"/>
  <c r="I232" i="7"/>
  <c r="E256" i="7"/>
  <c r="D188" i="7"/>
  <c r="I190" i="7"/>
  <c r="Q190" i="7" s="1"/>
  <c r="F191" i="7"/>
  <c r="C193" i="7"/>
  <c r="D209" i="7"/>
  <c r="I218" i="7"/>
  <c r="F219" i="7"/>
  <c r="H226" i="7"/>
  <c r="AD81" i="1"/>
  <c r="AB81" i="1"/>
  <c r="AA81" i="1"/>
  <c r="Z81" i="1"/>
  <c r="AD80" i="1"/>
  <c r="AB80" i="1"/>
  <c r="AA80" i="1"/>
  <c r="Z80" i="1"/>
  <c r="AD79" i="1"/>
  <c r="AB79" i="1"/>
  <c r="AA79" i="1"/>
  <c r="Z79" i="1"/>
  <c r="AD78" i="1"/>
  <c r="AB78" i="1"/>
  <c r="AA78" i="1"/>
  <c r="Z78" i="1"/>
  <c r="AD77" i="1"/>
  <c r="AB77" i="1"/>
  <c r="AA77" i="1"/>
  <c r="Z77" i="1"/>
  <c r="AD76" i="1"/>
  <c r="AB76" i="1"/>
  <c r="AA76" i="1"/>
  <c r="Z76" i="1"/>
  <c r="AD75" i="1"/>
  <c r="AB75" i="1"/>
  <c r="AA75" i="1"/>
  <c r="Z75" i="1"/>
  <c r="AD74" i="1"/>
  <c r="AB74" i="1"/>
  <c r="AA74" i="1"/>
  <c r="Z74" i="1"/>
  <c r="AD73" i="1"/>
  <c r="AB73" i="1"/>
  <c r="AA73" i="1"/>
  <c r="Z73" i="1"/>
  <c r="AD72" i="1"/>
  <c r="AB72" i="1"/>
  <c r="AA72" i="1"/>
  <c r="Z72" i="1"/>
  <c r="AD71" i="1"/>
  <c r="AB71" i="1"/>
  <c r="AA71" i="1"/>
  <c r="Z71" i="1"/>
  <c r="AD70" i="1"/>
  <c r="AB70" i="1"/>
  <c r="AA70" i="1"/>
  <c r="Z70" i="1"/>
  <c r="AD69" i="1" l="1"/>
  <c r="AB69" i="1"/>
  <c r="AA69" i="1"/>
  <c r="Z69" i="1"/>
  <c r="Z134" i="7" l="1"/>
  <c r="R134" i="7"/>
  <c r="A134" i="7"/>
  <c r="G134" i="7" s="1"/>
  <c r="Z126" i="7"/>
  <c r="R126" i="7"/>
  <c r="A126" i="7"/>
  <c r="T126" i="7" s="1"/>
  <c r="Z143" i="7"/>
  <c r="R143" i="7"/>
  <c r="A143" i="7"/>
  <c r="W143" i="7" s="1"/>
  <c r="F126" i="7" l="1"/>
  <c r="H126" i="7"/>
  <c r="D126" i="7"/>
  <c r="E126" i="7"/>
  <c r="N126" i="7"/>
  <c r="W126" i="7"/>
  <c r="M126" i="7"/>
  <c r="G126" i="7"/>
  <c r="S126" i="7"/>
  <c r="J126" i="7"/>
  <c r="B126" i="7"/>
  <c r="K126" i="7"/>
  <c r="C126" i="7"/>
  <c r="L126" i="7"/>
  <c r="H134" i="7"/>
  <c r="I126" i="7"/>
  <c r="Q133" i="7" s="1"/>
  <c r="E134" i="7"/>
  <c r="M134" i="7"/>
  <c r="I134" i="7"/>
  <c r="Q135" i="7" s="1"/>
  <c r="S134" i="7"/>
  <c r="B134" i="7"/>
  <c r="J134" i="7"/>
  <c r="T134" i="7"/>
  <c r="C134" i="7"/>
  <c r="K134" i="7"/>
  <c r="W134" i="7"/>
  <c r="D134" i="7"/>
  <c r="L134" i="7"/>
  <c r="F134" i="7"/>
  <c r="N134" i="7"/>
  <c r="E143" i="7"/>
  <c r="M143" i="7"/>
  <c r="D143" i="7"/>
  <c r="N143" i="7"/>
  <c r="G143" i="7"/>
  <c r="H143" i="7"/>
  <c r="S143" i="7"/>
  <c r="I143" i="7"/>
  <c r="Q150" i="7" s="1"/>
  <c r="B143" i="7"/>
  <c r="J143" i="7"/>
  <c r="T143" i="7"/>
  <c r="L143" i="7"/>
  <c r="F143" i="7"/>
  <c r="C143" i="7"/>
  <c r="K143" i="7"/>
  <c r="R150" i="7" l="1"/>
  <c r="R136" i="7"/>
  <c r="R155" i="7"/>
  <c r="R154" i="7"/>
  <c r="R153" i="7"/>
  <c r="R152" i="7"/>
  <c r="Z122" i="7"/>
  <c r="R122" i="7"/>
  <c r="A122" i="7"/>
  <c r="T122" i="7" s="1"/>
  <c r="W122" i="7" l="1"/>
  <c r="S122" i="7"/>
  <c r="F122" i="7"/>
  <c r="G122" i="7"/>
  <c r="H122" i="7"/>
  <c r="J122" i="7"/>
  <c r="B122" i="7"/>
  <c r="K122" i="7"/>
  <c r="C122" i="7"/>
  <c r="L122" i="7"/>
  <c r="D122" i="7"/>
  <c r="M122" i="7"/>
  <c r="E122" i="7"/>
  <c r="N122" i="7"/>
  <c r="I122" i="7"/>
  <c r="Q125" i="7" s="1"/>
  <c r="Q71" i="6"/>
  <c r="O71" i="6"/>
  <c r="K71" i="6"/>
  <c r="J71" i="6"/>
  <c r="I71" i="6"/>
  <c r="H71" i="6"/>
  <c r="G71" i="6"/>
  <c r="F71" i="6"/>
  <c r="E71" i="6"/>
  <c r="D71" i="6"/>
  <c r="C71" i="6"/>
  <c r="B71" i="6"/>
  <c r="Q70" i="6"/>
  <c r="O70" i="6"/>
  <c r="K70" i="6"/>
  <c r="J70" i="6"/>
  <c r="I70" i="6"/>
  <c r="H70" i="6"/>
  <c r="G70" i="6"/>
  <c r="F70" i="6"/>
  <c r="E70" i="6"/>
  <c r="D70" i="6"/>
  <c r="C70" i="6"/>
  <c r="B70" i="6"/>
  <c r="Q69" i="6"/>
  <c r="O69" i="6"/>
  <c r="K69" i="6"/>
  <c r="J69" i="6"/>
  <c r="I69" i="6"/>
  <c r="H69" i="6"/>
  <c r="G69" i="6"/>
  <c r="F69" i="6"/>
  <c r="E69" i="6"/>
  <c r="D69" i="6"/>
  <c r="C69" i="6"/>
  <c r="B69" i="6"/>
  <c r="Q68" i="6"/>
  <c r="O68" i="6"/>
  <c r="K68" i="6"/>
  <c r="J68" i="6"/>
  <c r="I68" i="6"/>
  <c r="H68" i="6"/>
  <c r="G68" i="6"/>
  <c r="F68" i="6"/>
  <c r="E68" i="6"/>
  <c r="D68" i="6"/>
  <c r="C68" i="6"/>
  <c r="B68" i="6"/>
  <c r="Q67" i="6"/>
  <c r="O67" i="6"/>
  <c r="K67" i="6"/>
  <c r="J67" i="6"/>
  <c r="I67" i="6"/>
  <c r="H67" i="6"/>
  <c r="G67" i="6"/>
  <c r="F67" i="6"/>
  <c r="E67" i="6"/>
  <c r="D67" i="6"/>
  <c r="C67" i="6"/>
  <c r="B67" i="6"/>
  <c r="Q66" i="6"/>
  <c r="O66" i="6"/>
  <c r="K66" i="6"/>
  <c r="J66" i="6"/>
  <c r="I66" i="6"/>
  <c r="H66" i="6"/>
  <c r="G66" i="6"/>
  <c r="F66" i="6"/>
  <c r="E66" i="6"/>
  <c r="D66" i="6"/>
  <c r="C66" i="6"/>
  <c r="B66" i="6"/>
  <c r="Q65" i="6"/>
  <c r="O65" i="6"/>
  <c r="K65" i="6"/>
  <c r="J65" i="6"/>
  <c r="I65" i="6"/>
  <c r="H65" i="6"/>
  <c r="G65" i="6"/>
  <c r="F65" i="6"/>
  <c r="E65" i="6"/>
  <c r="D65" i="6"/>
  <c r="C65" i="6"/>
  <c r="B65" i="6"/>
  <c r="Q64" i="6"/>
  <c r="O64" i="6"/>
  <c r="K64" i="6"/>
  <c r="J64" i="6"/>
  <c r="I64" i="6"/>
  <c r="H64" i="6"/>
  <c r="G64" i="6"/>
  <c r="F64" i="6"/>
  <c r="E64" i="6"/>
  <c r="D64" i="6"/>
  <c r="C64" i="6"/>
  <c r="B64" i="6"/>
  <c r="Q63" i="6"/>
  <c r="O63" i="6"/>
  <c r="K63" i="6"/>
  <c r="J63" i="6"/>
  <c r="I63" i="6"/>
  <c r="H63" i="6"/>
  <c r="G63" i="6"/>
  <c r="F63" i="6"/>
  <c r="E63" i="6"/>
  <c r="D63" i="6"/>
  <c r="C63" i="6"/>
  <c r="B63" i="6"/>
  <c r="Q62" i="6"/>
  <c r="O62" i="6"/>
  <c r="K62" i="6"/>
  <c r="J62" i="6"/>
  <c r="I62" i="6"/>
  <c r="H62" i="6"/>
  <c r="G62" i="6"/>
  <c r="F62" i="6"/>
  <c r="E62" i="6"/>
  <c r="D62" i="6"/>
  <c r="C62" i="6"/>
  <c r="B62" i="6"/>
  <c r="Q61" i="6"/>
  <c r="O61" i="6"/>
  <c r="K61" i="6"/>
  <c r="J61" i="6"/>
  <c r="I61" i="6"/>
  <c r="H61" i="6"/>
  <c r="G61" i="6"/>
  <c r="F61" i="6"/>
  <c r="E61" i="6"/>
  <c r="D61" i="6"/>
  <c r="C61" i="6"/>
  <c r="B61" i="6"/>
  <c r="Q60" i="6"/>
  <c r="O60" i="6"/>
  <c r="K60" i="6"/>
  <c r="J60" i="6"/>
  <c r="I60" i="6"/>
  <c r="H60" i="6"/>
  <c r="G60" i="6"/>
  <c r="F60" i="6"/>
  <c r="E60" i="6"/>
  <c r="D60" i="6"/>
  <c r="C60" i="6"/>
  <c r="B60" i="6"/>
  <c r="AD68" i="1" l="1"/>
  <c r="AB68" i="1"/>
  <c r="AA68" i="1"/>
  <c r="Z68" i="1"/>
  <c r="AD67" i="1"/>
  <c r="AB67" i="1"/>
  <c r="AA67" i="1"/>
  <c r="Z67" i="1"/>
  <c r="AD66" i="1"/>
  <c r="AB66" i="1"/>
  <c r="AA66" i="1"/>
  <c r="Z66" i="1"/>
  <c r="AD65" i="1"/>
  <c r="AB65" i="1"/>
  <c r="AA65" i="1"/>
  <c r="Z65" i="1"/>
  <c r="AD64" i="1"/>
  <c r="AB64" i="1"/>
  <c r="AA64" i="1"/>
  <c r="Z64" i="1"/>
  <c r="AD63" i="1"/>
  <c r="AB63" i="1"/>
  <c r="AA63" i="1"/>
  <c r="Z63" i="1"/>
  <c r="AD62" i="1"/>
  <c r="AB62" i="1"/>
  <c r="AA62" i="1"/>
  <c r="Z62" i="1"/>
  <c r="R107" i="7" l="1"/>
  <c r="R106" i="7"/>
  <c r="R105" i="7"/>
  <c r="R104" i="7"/>
  <c r="R103" i="7"/>
  <c r="R102" i="7"/>
  <c r="R101" i="7"/>
  <c r="R116" i="7"/>
  <c r="R115" i="7"/>
  <c r="R114" i="7"/>
  <c r="R113" i="7"/>
  <c r="R111" i="7"/>
  <c r="R110" i="7"/>
  <c r="R109" i="7"/>
  <c r="R108" i="7"/>
  <c r="R100" i="7"/>
  <c r="R99" i="7"/>
  <c r="Z114" i="7"/>
  <c r="A114" i="7"/>
  <c r="T114" i="7" s="1"/>
  <c r="AD61" i="1"/>
  <c r="AB61" i="1"/>
  <c r="AA61" i="1"/>
  <c r="Z61" i="1"/>
  <c r="R125" i="7"/>
  <c r="R119" i="7"/>
  <c r="R118" i="7"/>
  <c r="R117" i="7"/>
  <c r="R98" i="7"/>
  <c r="R97" i="7"/>
  <c r="R95" i="7"/>
  <c r="R94" i="7"/>
  <c r="R93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AD60" i="1"/>
  <c r="AB60" i="1"/>
  <c r="AA60" i="1"/>
  <c r="Z60" i="1"/>
  <c r="AD59" i="1"/>
  <c r="AB59" i="1"/>
  <c r="AA59" i="1"/>
  <c r="Z59" i="1"/>
  <c r="AD58" i="1"/>
  <c r="AB58" i="1"/>
  <c r="AA58" i="1"/>
  <c r="Z58" i="1"/>
  <c r="AD57" i="1"/>
  <c r="AB57" i="1"/>
  <c r="AA57" i="1"/>
  <c r="Z57" i="1"/>
  <c r="AD56" i="1"/>
  <c r="AB56" i="1"/>
  <c r="AA56" i="1"/>
  <c r="Z56" i="1"/>
  <c r="AD55" i="1"/>
  <c r="AB55" i="1"/>
  <c r="AA55" i="1"/>
  <c r="Z55" i="1"/>
  <c r="AD54" i="1"/>
  <c r="AB54" i="1"/>
  <c r="AA54" i="1"/>
  <c r="Z54" i="1"/>
  <c r="AD53" i="1"/>
  <c r="AB53" i="1"/>
  <c r="AA53" i="1"/>
  <c r="Z53" i="1"/>
  <c r="AD52" i="1"/>
  <c r="AB52" i="1"/>
  <c r="AA52" i="1"/>
  <c r="Z52" i="1"/>
  <c r="AD51" i="1"/>
  <c r="AB51" i="1"/>
  <c r="AA51" i="1"/>
  <c r="Z51" i="1"/>
  <c r="AD50" i="1"/>
  <c r="AB50" i="1"/>
  <c r="AA50" i="1"/>
  <c r="Z50" i="1"/>
  <c r="AD49" i="1"/>
  <c r="AB49" i="1"/>
  <c r="AA49" i="1"/>
  <c r="Z49" i="1"/>
  <c r="AD48" i="1"/>
  <c r="AB48" i="1"/>
  <c r="AA48" i="1"/>
  <c r="Z48" i="1"/>
  <c r="AD47" i="1"/>
  <c r="AB47" i="1"/>
  <c r="AA47" i="1"/>
  <c r="Z47" i="1"/>
  <c r="AD46" i="1"/>
  <c r="AB46" i="1"/>
  <c r="AA46" i="1"/>
  <c r="Z46" i="1"/>
  <c r="AD45" i="1"/>
  <c r="AB45" i="1"/>
  <c r="AA45" i="1"/>
  <c r="Z45" i="1"/>
  <c r="AD44" i="1"/>
  <c r="AB44" i="1"/>
  <c r="AA44" i="1"/>
  <c r="Z44" i="1"/>
  <c r="F114" i="7" l="1"/>
  <c r="H114" i="7"/>
  <c r="J114" i="7"/>
  <c r="B114" i="7"/>
  <c r="L114" i="7"/>
  <c r="N114" i="7"/>
  <c r="D114" i="7"/>
  <c r="K114" i="7"/>
  <c r="C114" i="7"/>
  <c r="E114" i="7"/>
  <c r="W114" i="7"/>
  <c r="M114" i="7"/>
  <c r="G114" i="7"/>
  <c r="S114" i="7"/>
  <c r="I114" i="7"/>
  <c r="Q115" i="7" s="1"/>
  <c r="Z52" i="7" l="1"/>
  <c r="A52" i="7"/>
  <c r="K52" i="7" s="1"/>
  <c r="Z46" i="7"/>
  <c r="A46" i="7"/>
  <c r="M46" i="7" s="1"/>
  <c r="F46" i="7" l="1"/>
  <c r="G46" i="7"/>
  <c r="L46" i="7"/>
  <c r="H46" i="7"/>
  <c r="D52" i="7"/>
  <c r="K46" i="7"/>
  <c r="E52" i="7"/>
  <c r="F52" i="7"/>
  <c r="N46" i="7"/>
  <c r="C46" i="7"/>
  <c r="S46" i="7"/>
  <c r="M52" i="7"/>
  <c r="L52" i="7"/>
  <c r="D46" i="7"/>
  <c r="T46" i="7"/>
  <c r="N52" i="7"/>
  <c r="I46" i="7"/>
  <c r="Q51" i="7" s="1"/>
  <c r="W46" i="7"/>
  <c r="G52" i="7"/>
  <c r="S52" i="7"/>
  <c r="B46" i="7"/>
  <c r="J46" i="7"/>
  <c r="H52" i="7"/>
  <c r="T52" i="7"/>
  <c r="I52" i="7"/>
  <c r="Q52" i="7" s="1"/>
  <c r="W52" i="7"/>
  <c r="B52" i="7"/>
  <c r="J52" i="7"/>
  <c r="E46" i="7"/>
  <c r="C52" i="7"/>
  <c r="Z38" i="7"/>
  <c r="A38" i="7"/>
  <c r="W38" i="7" s="1"/>
  <c r="G38" i="7" l="1"/>
  <c r="E38" i="7"/>
  <c r="H38" i="7"/>
  <c r="T38" i="7"/>
  <c r="L38" i="7"/>
  <c r="B38" i="7"/>
  <c r="N38" i="7"/>
  <c r="C38" i="7"/>
  <c r="S38" i="7"/>
  <c r="F38" i="7"/>
  <c r="K38" i="7"/>
  <c r="J38" i="7"/>
  <c r="D38" i="7"/>
  <c r="M38" i="7"/>
  <c r="I38" i="7"/>
  <c r="Q45" i="7" s="1"/>
  <c r="Q58" i="6"/>
  <c r="O58" i="6"/>
  <c r="K58" i="6"/>
  <c r="J58" i="6"/>
  <c r="I58" i="6"/>
  <c r="H58" i="6"/>
  <c r="G58" i="6"/>
  <c r="F58" i="6"/>
  <c r="E58" i="6"/>
  <c r="D58" i="6"/>
  <c r="C58" i="6"/>
  <c r="B58" i="6"/>
  <c r="Q57" i="6"/>
  <c r="O57" i="6"/>
  <c r="K57" i="6"/>
  <c r="J57" i="6"/>
  <c r="I57" i="6"/>
  <c r="H57" i="6"/>
  <c r="G57" i="6"/>
  <c r="F57" i="6"/>
  <c r="E57" i="6"/>
  <c r="D57" i="6"/>
  <c r="C57" i="6"/>
  <c r="B57" i="6"/>
  <c r="Q56" i="6"/>
  <c r="O56" i="6"/>
  <c r="K56" i="6"/>
  <c r="J56" i="6"/>
  <c r="I56" i="6"/>
  <c r="H56" i="6"/>
  <c r="G56" i="6"/>
  <c r="F56" i="6"/>
  <c r="E56" i="6"/>
  <c r="D56" i="6"/>
  <c r="C56" i="6"/>
  <c r="B56" i="6"/>
  <c r="Q55" i="6"/>
  <c r="O55" i="6"/>
  <c r="K55" i="6"/>
  <c r="J55" i="6"/>
  <c r="I55" i="6"/>
  <c r="H55" i="6"/>
  <c r="G55" i="6"/>
  <c r="F55" i="6"/>
  <c r="E55" i="6"/>
  <c r="D55" i="6"/>
  <c r="C55" i="6"/>
  <c r="B55" i="6"/>
  <c r="Q54" i="6"/>
  <c r="O54" i="6"/>
  <c r="K54" i="6"/>
  <c r="J54" i="6"/>
  <c r="I54" i="6"/>
  <c r="H54" i="6"/>
  <c r="G54" i="6"/>
  <c r="F54" i="6"/>
  <c r="E54" i="6"/>
  <c r="D54" i="6"/>
  <c r="C54" i="6"/>
  <c r="B54" i="6"/>
  <c r="Q53" i="6"/>
  <c r="O53" i="6"/>
  <c r="K53" i="6"/>
  <c r="J53" i="6"/>
  <c r="I53" i="6"/>
  <c r="H53" i="6"/>
  <c r="G53" i="6"/>
  <c r="F53" i="6"/>
  <c r="E53" i="6"/>
  <c r="D53" i="6"/>
  <c r="C53" i="6"/>
  <c r="B53" i="6"/>
  <c r="Q52" i="6"/>
  <c r="O52" i="6"/>
  <c r="K52" i="6"/>
  <c r="J52" i="6"/>
  <c r="I52" i="6"/>
  <c r="H52" i="6"/>
  <c r="G52" i="6"/>
  <c r="F52" i="6"/>
  <c r="E52" i="6"/>
  <c r="D52" i="6"/>
  <c r="C52" i="6"/>
  <c r="B52" i="6"/>
  <c r="Q51" i="6"/>
  <c r="O51" i="6"/>
  <c r="K51" i="6"/>
  <c r="J51" i="6"/>
  <c r="I51" i="6"/>
  <c r="H51" i="6"/>
  <c r="G51" i="6"/>
  <c r="F51" i="6"/>
  <c r="E51" i="6"/>
  <c r="D51" i="6"/>
  <c r="C51" i="6"/>
  <c r="B51" i="6"/>
  <c r="Q50" i="6"/>
  <c r="O50" i="6"/>
  <c r="K50" i="6"/>
  <c r="J50" i="6"/>
  <c r="I50" i="6"/>
  <c r="H50" i="6"/>
  <c r="G50" i="6"/>
  <c r="F50" i="6"/>
  <c r="E50" i="6"/>
  <c r="D50" i="6"/>
  <c r="C50" i="6"/>
  <c r="B50" i="6"/>
  <c r="Q49" i="6"/>
  <c r="O49" i="6"/>
  <c r="K49" i="6"/>
  <c r="J49" i="6"/>
  <c r="I49" i="6"/>
  <c r="H49" i="6"/>
  <c r="G49" i="6"/>
  <c r="F49" i="6"/>
  <c r="E49" i="6"/>
  <c r="D49" i="6"/>
  <c r="C49" i="6"/>
  <c r="B49" i="6"/>
  <c r="Q48" i="6"/>
  <c r="O48" i="6"/>
  <c r="K48" i="6"/>
  <c r="J48" i="6"/>
  <c r="I48" i="6"/>
  <c r="H48" i="6"/>
  <c r="G48" i="6"/>
  <c r="F48" i="6"/>
  <c r="E48" i="6"/>
  <c r="D48" i="6"/>
  <c r="C48" i="6"/>
  <c r="B48" i="6"/>
  <c r="Q47" i="6"/>
  <c r="O47" i="6"/>
  <c r="K47" i="6"/>
  <c r="J47" i="6"/>
  <c r="I47" i="6"/>
  <c r="H47" i="6"/>
  <c r="G47" i="6"/>
  <c r="F47" i="6"/>
  <c r="E47" i="6"/>
  <c r="D47" i="6"/>
  <c r="C47" i="6"/>
  <c r="B47" i="6"/>
  <c r="Q46" i="6"/>
  <c r="O46" i="6"/>
  <c r="K46" i="6"/>
  <c r="J46" i="6"/>
  <c r="I46" i="6"/>
  <c r="H46" i="6"/>
  <c r="G46" i="6"/>
  <c r="F46" i="6"/>
  <c r="E46" i="6"/>
  <c r="D46" i="6"/>
  <c r="C46" i="6"/>
  <c r="B46" i="6"/>
  <c r="Q45" i="6"/>
  <c r="O45" i="6"/>
  <c r="K45" i="6"/>
  <c r="J45" i="6"/>
  <c r="I45" i="6"/>
  <c r="H45" i="6"/>
  <c r="G45" i="6"/>
  <c r="F45" i="6"/>
  <c r="E45" i="6"/>
  <c r="D45" i="6"/>
  <c r="C45" i="6"/>
  <c r="B45" i="6"/>
  <c r="Q44" i="6"/>
  <c r="O44" i="6"/>
  <c r="K44" i="6"/>
  <c r="J44" i="6"/>
  <c r="I44" i="6"/>
  <c r="H44" i="6"/>
  <c r="G44" i="6"/>
  <c r="F44" i="6"/>
  <c r="E44" i="6"/>
  <c r="D44" i="6"/>
  <c r="C44" i="6"/>
  <c r="B44" i="6"/>
  <c r="Q43" i="6"/>
  <c r="O43" i="6"/>
  <c r="K43" i="6"/>
  <c r="J43" i="6"/>
  <c r="I43" i="6"/>
  <c r="H43" i="6"/>
  <c r="G43" i="6"/>
  <c r="F43" i="6"/>
  <c r="E43" i="6"/>
  <c r="D43" i="6"/>
  <c r="C43" i="6"/>
  <c r="B43" i="6"/>
  <c r="Q42" i="6"/>
  <c r="O42" i="6"/>
  <c r="K42" i="6"/>
  <c r="J42" i="6"/>
  <c r="I42" i="6"/>
  <c r="H42" i="6"/>
  <c r="G42" i="6"/>
  <c r="F42" i="6"/>
  <c r="E42" i="6"/>
  <c r="D42" i="6"/>
  <c r="C42" i="6"/>
  <c r="B42" i="6"/>
  <c r="Q41" i="6"/>
  <c r="O41" i="6"/>
  <c r="K41" i="6"/>
  <c r="J41" i="6"/>
  <c r="I41" i="6"/>
  <c r="H41" i="6"/>
  <c r="G41" i="6"/>
  <c r="F41" i="6"/>
  <c r="E41" i="6"/>
  <c r="D41" i="6"/>
  <c r="C41" i="6"/>
  <c r="B41" i="6"/>
  <c r="Q40" i="6"/>
  <c r="O40" i="6"/>
  <c r="K40" i="6"/>
  <c r="J40" i="6"/>
  <c r="I40" i="6"/>
  <c r="H40" i="6"/>
  <c r="G40" i="6"/>
  <c r="F40" i="6"/>
  <c r="E40" i="6"/>
  <c r="D40" i="6"/>
  <c r="C40" i="6"/>
  <c r="B40" i="6"/>
  <c r="Q39" i="6"/>
  <c r="O39" i="6"/>
  <c r="K39" i="6"/>
  <c r="J39" i="6"/>
  <c r="I39" i="6"/>
  <c r="H39" i="6"/>
  <c r="G39" i="6"/>
  <c r="F39" i="6"/>
  <c r="E39" i="6"/>
  <c r="D39" i="6"/>
  <c r="C39" i="6"/>
  <c r="B39" i="6"/>
  <c r="Q38" i="6"/>
  <c r="O38" i="6"/>
  <c r="K38" i="6"/>
  <c r="J38" i="6"/>
  <c r="I38" i="6"/>
  <c r="H38" i="6"/>
  <c r="G38" i="6"/>
  <c r="F38" i="6"/>
  <c r="E38" i="6"/>
  <c r="D38" i="6"/>
  <c r="C38" i="6"/>
  <c r="B38" i="6"/>
  <c r="Q37" i="6"/>
  <c r="O37" i="6"/>
  <c r="K37" i="6"/>
  <c r="J37" i="6"/>
  <c r="I37" i="6"/>
  <c r="H37" i="6"/>
  <c r="G37" i="6"/>
  <c r="F37" i="6"/>
  <c r="E37" i="6"/>
  <c r="D37" i="6"/>
  <c r="C37" i="6"/>
  <c r="B37" i="6"/>
  <c r="AD43" i="1"/>
  <c r="AB43" i="1"/>
  <c r="AA43" i="1"/>
  <c r="Z43" i="1"/>
  <c r="AD42" i="1"/>
  <c r="AB42" i="1"/>
  <c r="AA42" i="1"/>
  <c r="Z42" i="1"/>
  <c r="AD41" i="1"/>
  <c r="AB41" i="1"/>
  <c r="AA41" i="1"/>
  <c r="Z41" i="1"/>
  <c r="AD40" i="1"/>
  <c r="AB40" i="1"/>
  <c r="AA40" i="1"/>
  <c r="Z40" i="1"/>
  <c r="AD39" i="1"/>
  <c r="AB39" i="1"/>
  <c r="AA39" i="1"/>
  <c r="Z39" i="1"/>
  <c r="AD38" i="1"/>
  <c r="AB38" i="1"/>
  <c r="AA38" i="1"/>
  <c r="Z38" i="1"/>
  <c r="AD37" i="1"/>
  <c r="AB37" i="1"/>
  <c r="AA37" i="1"/>
  <c r="Z37" i="1"/>
  <c r="AD36" i="1"/>
  <c r="AB36" i="1"/>
  <c r="AA36" i="1"/>
  <c r="Z36" i="1"/>
  <c r="AD35" i="1"/>
  <c r="AB35" i="1"/>
  <c r="AA35" i="1"/>
  <c r="Z35" i="1"/>
  <c r="AD34" i="1"/>
  <c r="AB34" i="1"/>
  <c r="AA34" i="1"/>
  <c r="Z34" i="1"/>
  <c r="AD33" i="1"/>
  <c r="AB33" i="1"/>
  <c r="AA33" i="1"/>
  <c r="Z33" i="1"/>
  <c r="AD32" i="1"/>
  <c r="AB32" i="1"/>
  <c r="AA32" i="1"/>
  <c r="Z32" i="1"/>
  <c r="AD31" i="1"/>
  <c r="AB31" i="1"/>
  <c r="AA31" i="1"/>
  <c r="Z31" i="1"/>
  <c r="AD30" i="1"/>
  <c r="AB30" i="1"/>
  <c r="AA30" i="1"/>
  <c r="Z30" i="1"/>
  <c r="AD29" i="1"/>
  <c r="AB29" i="1"/>
  <c r="AA29" i="1"/>
  <c r="Z29" i="1"/>
  <c r="AD28" i="1"/>
  <c r="AB28" i="1"/>
  <c r="AA28" i="1"/>
  <c r="Z28" i="1"/>
  <c r="AD27" i="1"/>
  <c r="AB27" i="1"/>
  <c r="AA27" i="1"/>
  <c r="Z27" i="1"/>
  <c r="AD20" i="1" l="1"/>
  <c r="AB20" i="1"/>
  <c r="AA20" i="1"/>
  <c r="Z20" i="1"/>
  <c r="R27" i="7" l="1"/>
  <c r="R26" i="7"/>
  <c r="R25" i="7"/>
  <c r="R24" i="7"/>
  <c r="AD19" i="1" l="1"/>
  <c r="AB19" i="1"/>
  <c r="AA19" i="1"/>
  <c r="Z19" i="1"/>
  <c r="R23" i="7" l="1"/>
  <c r="A23" i="7"/>
  <c r="M23" i="7" s="1"/>
  <c r="Z23" i="7"/>
  <c r="W23" i="7" l="1"/>
  <c r="S23" i="7"/>
  <c r="T23" i="7"/>
  <c r="I23" i="7"/>
  <c r="Q23" i="7" s="1"/>
  <c r="F23" i="7"/>
  <c r="N23" i="7"/>
  <c r="G23" i="7"/>
  <c r="H23" i="7"/>
  <c r="B23" i="7"/>
  <c r="J23" i="7"/>
  <c r="E23" i="7"/>
  <c r="C23" i="7"/>
  <c r="K23" i="7"/>
  <c r="D23" i="7"/>
  <c r="L23" i="7"/>
  <c r="Q20" i="6" l="1"/>
  <c r="O20" i="6"/>
  <c r="K20" i="6"/>
  <c r="J20" i="6"/>
  <c r="I20" i="6"/>
  <c r="H20" i="6"/>
  <c r="G20" i="6"/>
  <c r="F20" i="6"/>
  <c r="E20" i="6"/>
  <c r="D20" i="6"/>
  <c r="C20" i="6"/>
  <c r="B20" i="6"/>
  <c r="AB18" i="1"/>
  <c r="AA18" i="1"/>
  <c r="Z18" i="1"/>
  <c r="AD18" i="1" l="1"/>
  <c r="R19" i="7" l="1"/>
  <c r="AD17" i="1" l="1"/>
  <c r="AB17" i="1"/>
  <c r="AA17" i="1"/>
  <c r="Z17" i="1"/>
  <c r="R10" i="7" l="1"/>
  <c r="R9" i="7"/>
  <c r="R18" i="7"/>
  <c r="R17" i="7"/>
  <c r="R16" i="7"/>
  <c r="R15" i="7"/>
  <c r="R14" i="7"/>
  <c r="R13" i="7"/>
  <c r="R12" i="7"/>
  <c r="R11" i="7"/>
  <c r="A168" i="7"/>
  <c r="A167" i="7"/>
  <c r="T167" i="7" s="1"/>
  <c r="A166" i="7"/>
  <c r="T166" i="7" s="1"/>
  <c r="R165" i="7"/>
  <c r="A165" i="7"/>
  <c r="K165" i="7" s="1"/>
  <c r="R164" i="7"/>
  <c r="A164" i="7"/>
  <c r="N164" i="7" s="1"/>
  <c r="Z163" i="7"/>
  <c r="R163" i="7"/>
  <c r="A163" i="7"/>
  <c r="T163" i="7" s="1"/>
  <c r="R162" i="7"/>
  <c r="A162" i="7"/>
  <c r="M162" i="7" s="1"/>
  <c r="R161" i="7"/>
  <c r="A161" i="7"/>
  <c r="T161" i="7" s="1"/>
  <c r="R160" i="7"/>
  <c r="A160" i="7"/>
  <c r="T160" i="7" s="1"/>
  <c r="R159" i="7"/>
  <c r="A159" i="7"/>
  <c r="T159" i="7" s="1"/>
  <c r="Z158" i="7"/>
  <c r="R158" i="7"/>
  <c r="A158" i="7"/>
  <c r="T158" i="7" s="1"/>
  <c r="R157" i="7"/>
  <c r="A157" i="7"/>
  <c r="T157" i="7" s="1"/>
  <c r="R156" i="7"/>
  <c r="A156" i="7"/>
  <c r="N156" i="7" s="1"/>
  <c r="Z155" i="7"/>
  <c r="A155" i="7"/>
  <c r="T155" i="7" s="1"/>
  <c r="Z151" i="7"/>
  <c r="R151" i="7"/>
  <c r="A151" i="7"/>
  <c r="M151" i="7" s="1"/>
  <c r="A150" i="7"/>
  <c r="T150" i="7" s="1"/>
  <c r="Z136" i="7"/>
  <c r="A136" i="7"/>
  <c r="T136" i="7" s="1"/>
  <c r="R131" i="7"/>
  <c r="A131" i="7"/>
  <c r="T131" i="7" s="1"/>
  <c r="A125" i="7"/>
  <c r="N125" i="7" s="1"/>
  <c r="Z119" i="7"/>
  <c r="A119" i="7"/>
  <c r="N119" i="7" s="1"/>
  <c r="A118" i="7"/>
  <c r="T118" i="7" s="1"/>
  <c r="A117" i="7"/>
  <c r="M117" i="7" s="1"/>
  <c r="Z116" i="7"/>
  <c r="A116" i="7"/>
  <c r="S116" i="7" s="1"/>
  <c r="Z113" i="7"/>
  <c r="A113" i="7"/>
  <c r="T113" i="7" s="1"/>
  <c r="Z111" i="7"/>
  <c r="A111" i="7"/>
  <c r="N111" i="7" s="1"/>
  <c r="Z110" i="7"/>
  <c r="A110" i="7"/>
  <c r="T110" i="7" s="1"/>
  <c r="Z109" i="7"/>
  <c r="A109" i="7"/>
  <c r="L109" i="7" s="1"/>
  <c r="Z108" i="7"/>
  <c r="A108" i="7"/>
  <c r="N108" i="7" s="1"/>
  <c r="Z107" i="7"/>
  <c r="A107" i="7"/>
  <c r="T107" i="7" s="1"/>
  <c r="Z106" i="7"/>
  <c r="A106" i="7"/>
  <c r="M106" i="7" s="1"/>
  <c r="Z105" i="7"/>
  <c r="A105" i="7"/>
  <c r="S105" i="7" s="1"/>
  <c r="Z103" i="7"/>
  <c r="A103" i="7"/>
  <c r="T103" i="7" s="1"/>
  <c r="Z101" i="7"/>
  <c r="A101" i="7"/>
  <c r="M101" i="7" s="1"/>
  <c r="Z99" i="7"/>
  <c r="A99" i="7"/>
  <c r="T99" i="7" s="1"/>
  <c r="Z97" i="7"/>
  <c r="A97" i="7"/>
  <c r="L97" i="7" s="1"/>
  <c r="Z95" i="7"/>
  <c r="A95" i="7"/>
  <c r="N95" i="7" s="1"/>
  <c r="Z94" i="7"/>
  <c r="A94" i="7"/>
  <c r="T94" i="7" s="1"/>
  <c r="Z93" i="7"/>
  <c r="A93" i="7"/>
  <c r="I93" i="7" s="1"/>
  <c r="Q93" i="7" s="1"/>
  <c r="Z85" i="7"/>
  <c r="A85" i="7"/>
  <c r="T85" i="7" s="1"/>
  <c r="Z83" i="7"/>
  <c r="A83" i="7"/>
  <c r="L83" i="7" s="1"/>
  <c r="Z76" i="7"/>
  <c r="A76" i="7"/>
  <c r="T76" i="7" s="1"/>
  <c r="Z68" i="7"/>
  <c r="A68" i="7"/>
  <c r="L68" i="7" s="1"/>
  <c r="Z66" i="7"/>
  <c r="A66" i="7"/>
  <c r="N66" i="7" s="1"/>
  <c r="Z62" i="7"/>
  <c r="A62" i="7"/>
  <c r="T62" i="7" s="1"/>
  <c r="Z60" i="7"/>
  <c r="A60" i="7"/>
  <c r="T60" i="7" s="1"/>
  <c r="Z56" i="7"/>
  <c r="A56" i="7"/>
  <c r="S56" i="7" s="1"/>
  <c r="A51" i="7"/>
  <c r="G51" i="7" s="1"/>
  <c r="A50" i="7"/>
  <c r="S50" i="7" s="1"/>
  <c r="A49" i="7"/>
  <c r="N49" i="7" s="1"/>
  <c r="A48" i="7"/>
  <c r="N48" i="7" s="1"/>
  <c r="Z35" i="7"/>
  <c r="A35" i="7"/>
  <c r="L35" i="7" s="1"/>
  <c r="Z31" i="7"/>
  <c r="A31" i="7"/>
  <c r="G31" i="7" s="1"/>
  <c r="A30" i="7"/>
  <c r="S30" i="7" s="1"/>
  <c r="A29" i="7"/>
  <c r="N29" i="7" s="1"/>
  <c r="Z28" i="7"/>
  <c r="A28" i="7"/>
  <c r="N28" i="7" s="1"/>
  <c r="Z24" i="7"/>
  <c r="A24" i="7"/>
  <c r="T24" i="7" s="1"/>
  <c r="Z19" i="7"/>
  <c r="A19" i="7"/>
  <c r="N19" i="7" s="1"/>
  <c r="Z18" i="7"/>
  <c r="A18" i="7"/>
  <c r="L18" i="7" s="1"/>
  <c r="Z17" i="7"/>
  <c r="A17" i="7"/>
  <c r="T17" i="7" s="1"/>
  <c r="Z16" i="7"/>
  <c r="A16" i="7"/>
  <c r="I16" i="7" s="1"/>
  <c r="Q16" i="7" s="1"/>
  <c r="Z15" i="7"/>
  <c r="A15" i="7"/>
  <c r="L15" i="7" s="1"/>
  <c r="Z14" i="7"/>
  <c r="A14" i="7"/>
  <c r="N14" i="7" s="1"/>
  <c r="Z13" i="7"/>
  <c r="A13" i="7"/>
  <c r="T13" i="7" s="1"/>
  <c r="Z12" i="7"/>
  <c r="A12" i="7"/>
  <c r="T12" i="7" s="1"/>
  <c r="Z11" i="7"/>
  <c r="A11" i="7"/>
  <c r="T11" i="7" s="1"/>
  <c r="Z10" i="7"/>
  <c r="A10" i="7"/>
  <c r="T10" i="7" s="1"/>
  <c r="Z9" i="7"/>
  <c r="A9" i="7"/>
  <c r="M9" i="7" s="1"/>
  <c r="Q31" i="6"/>
  <c r="O31" i="6"/>
  <c r="K31" i="6"/>
  <c r="J31" i="6"/>
  <c r="I31" i="6"/>
  <c r="H31" i="6"/>
  <c r="G31" i="6"/>
  <c r="F31" i="6"/>
  <c r="E31" i="6"/>
  <c r="D31" i="6"/>
  <c r="C31" i="6"/>
  <c r="B31" i="6"/>
  <c r="Q30" i="6"/>
  <c r="O30" i="6"/>
  <c r="K30" i="6"/>
  <c r="J30" i="6"/>
  <c r="I30" i="6"/>
  <c r="H30" i="6"/>
  <c r="G30" i="6"/>
  <c r="F30" i="6"/>
  <c r="E30" i="6"/>
  <c r="D30" i="6"/>
  <c r="C30" i="6"/>
  <c r="B30" i="6"/>
  <c r="Q29" i="6"/>
  <c r="O29" i="6"/>
  <c r="K29" i="6"/>
  <c r="J29" i="6"/>
  <c r="I29" i="6"/>
  <c r="H29" i="6"/>
  <c r="G29" i="6"/>
  <c r="F29" i="6"/>
  <c r="E29" i="6"/>
  <c r="D29" i="6"/>
  <c r="C29" i="6"/>
  <c r="B29" i="6"/>
  <c r="Q28" i="6"/>
  <c r="O28" i="6"/>
  <c r="K28" i="6"/>
  <c r="J28" i="6"/>
  <c r="I28" i="6"/>
  <c r="H28" i="6"/>
  <c r="G28" i="6"/>
  <c r="F28" i="6"/>
  <c r="E28" i="6"/>
  <c r="D28" i="6"/>
  <c r="C28" i="6"/>
  <c r="B28" i="6"/>
  <c r="Q27" i="6"/>
  <c r="O27" i="6"/>
  <c r="K27" i="6"/>
  <c r="J27" i="6"/>
  <c r="I27" i="6"/>
  <c r="H27" i="6"/>
  <c r="G27" i="6"/>
  <c r="F27" i="6"/>
  <c r="E27" i="6"/>
  <c r="D27" i="6"/>
  <c r="C27" i="6"/>
  <c r="B27" i="6"/>
  <c r="Q26" i="6"/>
  <c r="O26" i="6"/>
  <c r="K26" i="6"/>
  <c r="J26" i="6"/>
  <c r="I26" i="6"/>
  <c r="H26" i="6"/>
  <c r="G26" i="6"/>
  <c r="F26" i="6"/>
  <c r="E26" i="6"/>
  <c r="D26" i="6"/>
  <c r="C26" i="6"/>
  <c r="B26" i="6"/>
  <c r="Q25" i="6"/>
  <c r="O25" i="6"/>
  <c r="K25" i="6"/>
  <c r="J25" i="6"/>
  <c r="I25" i="6"/>
  <c r="H25" i="6"/>
  <c r="G25" i="6"/>
  <c r="F25" i="6"/>
  <c r="E25" i="6"/>
  <c r="D25" i="6"/>
  <c r="C25" i="6"/>
  <c r="B25" i="6"/>
  <c r="Q24" i="6"/>
  <c r="O24" i="6"/>
  <c r="K24" i="6"/>
  <c r="J24" i="6"/>
  <c r="I24" i="6"/>
  <c r="H24" i="6"/>
  <c r="G24" i="6"/>
  <c r="F24" i="6"/>
  <c r="E24" i="6"/>
  <c r="D24" i="6"/>
  <c r="C24" i="6"/>
  <c r="B24" i="6"/>
  <c r="Q23" i="6"/>
  <c r="O23" i="6"/>
  <c r="K23" i="6"/>
  <c r="J23" i="6"/>
  <c r="I23" i="6"/>
  <c r="H23" i="6"/>
  <c r="G23" i="6"/>
  <c r="F23" i="6"/>
  <c r="E23" i="6"/>
  <c r="D23" i="6"/>
  <c r="C23" i="6"/>
  <c r="B23" i="6"/>
  <c r="Q22" i="6"/>
  <c r="O22" i="6"/>
  <c r="K22" i="6"/>
  <c r="J22" i="6"/>
  <c r="I22" i="6"/>
  <c r="H22" i="6"/>
  <c r="G22" i="6"/>
  <c r="F22" i="6"/>
  <c r="E22" i="6"/>
  <c r="D22" i="6"/>
  <c r="C22" i="6"/>
  <c r="B22" i="6"/>
  <c r="Q21" i="6"/>
  <c r="O21" i="6"/>
  <c r="K21" i="6"/>
  <c r="J21" i="6"/>
  <c r="I21" i="6"/>
  <c r="H21" i="6"/>
  <c r="G21" i="6"/>
  <c r="F21" i="6"/>
  <c r="E21" i="6"/>
  <c r="D21" i="6"/>
  <c r="C21" i="6"/>
  <c r="B21" i="6"/>
  <c r="Q19" i="6"/>
  <c r="O19" i="6"/>
  <c r="K19" i="6"/>
  <c r="J19" i="6"/>
  <c r="I19" i="6"/>
  <c r="H19" i="6"/>
  <c r="G19" i="6"/>
  <c r="F19" i="6"/>
  <c r="E19" i="6"/>
  <c r="D19" i="6"/>
  <c r="C19" i="6"/>
  <c r="B19" i="6"/>
  <c r="Q18" i="6"/>
  <c r="O18" i="6"/>
  <c r="K18" i="6"/>
  <c r="J18" i="6"/>
  <c r="I18" i="6"/>
  <c r="H18" i="6"/>
  <c r="G18" i="6"/>
  <c r="F18" i="6"/>
  <c r="E18" i="6"/>
  <c r="D18" i="6"/>
  <c r="C18" i="6"/>
  <c r="B18" i="6"/>
  <c r="Q17" i="6"/>
  <c r="O17" i="6"/>
  <c r="K17" i="6"/>
  <c r="J17" i="6"/>
  <c r="I17" i="6"/>
  <c r="H17" i="6"/>
  <c r="G17" i="6"/>
  <c r="F17" i="6"/>
  <c r="E17" i="6"/>
  <c r="D17" i="6"/>
  <c r="C17" i="6"/>
  <c r="B17" i="6"/>
  <c r="Q16" i="6"/>
  <c r="O16" i="6"/>
  <c r="K16" i="6"/>
  <c r="J16" i="6"/>
  <c r="I16" i="6"/>
  <c r="H16" i="6"/>
  <c r="G16" i="6"/>
  <c r="F16" i="6"/>
  <c r="E16" i="6"/>
  <c r="D16" i="6"/>
  <c r="C16" i="6"/>
  <c r="B16" i="6"/>
  <c r="Q15" i="6"/>
  <c r="O15" i="6"/>
  <c r="K15" i="6"/>
  <c r="J15" i="6"/>
  <c r="I15" i="6"/>
  <c r="H15" i="6"/>
  <c r="G15" i="6"/>
  <c r="F15" i="6"/>
  <c r="E15" i="6"/>
  <c r="D15" i="6"/>
  <c r="C15" i="6"/>
  <c r="B15" i="6"/>
  <c r="Q14" i="6"/>
  <c r="O14" i="6"/>
  <c r="K14" i="6"/>
  <c r="J14" i="6"/>
  <c r="I14" i="6"/>
  <c r="H14" i="6"/>
  <c r="G14" i="6"/>
  <c r="F14" i="6"/>
  <c r="E14" i="6"/>
  <c r="D14" i="6"/>
  <c r="C14" i="6"/>
  <c r="B14" i="6"/>
  <c r="Q13" i="6"/>
  <c r="O13" i="6"/>
  <c r="K13" i="6"/>
  <c r="J13" i="6"/>
  <c r="I13" i="6"/>
  <c r="H13" i="6"/>
  <c r="G13" i="6"/>
  <c r="F13" i="6"/>
  <c r="E13" i="6"/>
  <c r="D13" i="6"/>
  <c r="C13" i="6"/>
  <c r="B13" i="6"/>
  <c r="Q12" i="6"/>
  <c r="O12" i="6"/>
  <c r="K12" i="6"/>
  <c r="J12" i="6"/>
  <c r="I12" i="6"/>
  <c r="H12" i="6"/>
  <c r="G12" i="6"/>
  <c r="F12" i="6"/>
  <c r="E12" i="6"/>
  <c r="D12" i="6"/>
  <c r="C12" i="6"/>
  <c r="B12" i="6"/>
  <c r="Q11" i="6"/>
  <c r="O11" i="6"/>
  <c r="K11" i="6"/>
  <c r="J11" i="6"/>
  <c r="I11" i="6"/>
  <c r="H11" i="6"/>
  <c r="G11" i="6"/>
  <c r="F11" i="6"/>
  <c r="E11" i="6"/>
  <c r="D11" i="6"/>
  <c r="C11" i="6"/>
  <c r="B11" i="6"/>
  <c r="Q10" i="6"/>
  <c r="O10" i="6"/>
  <c r="K10" i="6"/>
  <c r="J10" i="6"/>
  <c r="I10" i="6"/>
  <c r="H10" i="6"/>
  <c r="G10" i="6"/>
  <c r="F10" i="6"/>
  <c r="E10" i="6"/>
  <c r="D10" i="6"/>
  <c r="C10" i="6"/>
  <c r="B10" i="6"/>
  <c r="Q9" i="6"/>
  <c r="O9" i="6"/>
  <c r="K9" i="6"/>
  <c r="J9" i="6"/>
  <c r="I9" i="6"/>
  <c r="H9" i="6"/>
  <c r="G9" i="6"/>
  <c r="F9" i="6"/>
  <c r="E9" i="6"/>
  <c r="D9" i="6"/>
  <c r="C9" i="6"/>
  <c r="B9" i="6"/>
  <c r="AD16" i="1"/>
  <c r="AB16" i="1"/>
  <c r="AA16" i="1"/>
  <c r="Z16" i="1"/>
  <c r="AD15" i="1"/>
  <c r="AB15" i="1"/>
  <c r="AA15" i="1"/>
  <c r="Z15" i="1"/>
  <c r="AD14" i="1"/>
  <c r="AB14" i="1"/>
  <c r="AA14" i="1"/>
  <c r="Z14" i="1"/>
  <c r="AD13" i="1"/>
  <c r="AB13" i="1"/>
  <c r="AA13" i="1"/>
  <c r="Z13" i="1"/>
  <c r="AD12" i="1"/>
  <c r="AB12" i="1"/>
  <c r="AA12" i="1"/>
  <c r="Z12" i="1"/>
  <c r="AD11" i="1"/>
  <c r="AB11" i="1"/>
  <c r="AA11" i="1"/>
  <c r="Z11" i="1"/>
  <c r="AD10" i="1"/>
  <c r="AB10" i="1"/>
  <c r="AA10" i="1"/>
  <c r="Z10" i="1"/>
  <c r="AD9" i="1"/>
  <c r="AB9" i="1"/>
  <c r="AA9" i="1"/>
  <c r="Z9" i="1"/>
  <c r="AD8" i="1"/>
  <c r="AB8" i="1"/>
  <c r="AA8" i="1"/>
  <c r="Z8" i="1"/>
  <c r="AD7" i="1"/>
  <c r="AB7" i="1"/>
  <c r="AA7" i="1"/>
  <c r="Z7" i="1"/>
  <c r="AD6" i="1"/>
  <c r="AB6" i="1"/>
  <c r="AA6" i="1"/>
  <c r="Z6" i="1"/>
  <c r="AD5" i="1"/>
  <c r="AB5" i="1"/>
  <c r="AA5" i="1"/>
  <c r="Z5" i="1"/>
  <c r="S167" i="7" l="1"/>
  <c r="J166" i="7"/>
  <c r="B164" i="7"/>
  <c r="C107" i="7"/>
  <c r="B97" i="7"/>
  <c r="E83" i="7"/>
  <c r="J83" i="7"/>
  <c r="C167" i="7"/>
  <c r="B165" i="7"/>
  <c r="L30" i="7"/>
  <c r="F165" i="7"/>
  <c r="M165" i="7"/>
  <c r="S164" i="7"/>
  <c r="S62" i="7"/>
  <c r="C119" i="7"/>
  <c r="S163" i="7"/>
  <c r="G165" i="7"/>
  <c r="C83" i="7"/>
  <c r="C161" i="7"/>
  <c r="E163" i="7"/>
  <c r="S28" i="7"/>
  <c r="D159" i="7"/>
  <c r="H163" i="7"/>
  <c r="S83" i="7"/>
  <c r="H157" i="7"/>
  <c r="K159" i="7"/>
  <c r="F161" i="7"/>
  <c r="F28" i="7"/>
  <c r="H161" i="7"/>
  <c r="B163" i="7"/>
  <c r="G28" i="7"/>
  <c r="D163" i="7"/>
  <c r="G119" i="7"/>
  <c r="G83" i="7"/>
  <c r="L163" i="7"/>
  <c r="G16" i="7"/>
  <c r="N16" i="7"/>
  <c r="W16" i="7"/>
  <c r="F17" i="7"/>
  <c r="W17" i="7"/>
  <c r="E17" i="7"/>
  <c r="N24" i="7"/>
  <c r="E28" i="7"/>
  <c r="G29" i="7"/>
  <c r="H62" i="7"/>
  <c r="G157" i="7"/>
  <c r="B159" i="7"/>
  <c r="J164" i="7"/>
  <c r="J165" i="7"/>
  <c r="W24" i="7"/>
  <c r="G35" i="7"/>
  <c r="K51" i="7"/>
  <c r="G17" i="7"/>
  <c r="S16" i="7"/>
  <c r="H17" i="7"/>
  <c r="E24" i="7"/>
  <c r="J28" i="7"/>
  <c r="W62" i="7"/>
  <c r="M83" i="7"/>
  <c r="H94" i="7"/>
  <c r="G97" i="7"/>
  <c r="C108" i="7"/>
  <c r="C156" i="7"/>
  <c r="G161" i="7"/>
  <c r="W163" i="7"/>
  <c r="E167" i="7"/>
  <c r="F24" i="7"/>
  <c r="M108" i="7"/>
  <c r="M167" i="7"/>
  <c r="G24" i="7"/>
  <c r="B31" i="7"/>
  <c r="E50" i="7"/>
  <c r="S156" i="7"/>
  <c r="H24" i="7"/>
  <c r="F50" i="7"/>
  <c r="E62" i="7"/>
  <c r="D17" i="7"/>
  <c r="M24" i="7"/>
  <c r="W31" i="7"/>
  <c r="F62" i="7"/>
  <c r="G164" i="7"/>
  <c r="L12" i="7"/>
  <c r="M17" i="7"/>
  <c r="J10" i="7"/>
  <c r="E16" i="7"/>
  <c r="C17" i="7"/>
  <c r="S17" i="7"/>
  <c r="D24" i="7"/>
  <c r="S24" i="7"/>
  <c r="L31" i="7"/>
  <c r="J51" i="7"/>
  <c r="D62" i="7"/>
  <c r="N76" i="7"/>
  <c r="L103" i="7"/>
  <c r="G118" i="7"/>
  <c r="W119" i="7"/>
  <c r="D157" i="7"/>
  <c r="G163" i="7"/>
  <c r="G167" i="7"/>
  <c r="K168" i="7"/>
  <c r="L110" i="7"/>
  <c r="H118" i="7"/>
  <c r="J68" i="7"/>
  <c r="L118" i="7"/>
  <c r="H28" i="7"/>
  <c r="H29" i="7"/>
  <c r="G62" i="7"/>
  <c r="W83" i="7"/>
  <c r="H97" i="7"/>
  <c r="E107" i="7"/>
  <c r="S108" i="7"/>
  <c r="D116" i="7"/>
  <c r="B118" i="7"/>
  <c r="M118" i="7"/>
  <c r="E119" i="7"/>
  <c r="K157" i="7"/>
  <c r="E160" i="7"/>
  <c r="N163" i="7"/>
  <c r="J29" i="7"/>
  <c r="E116" i="7"/>
  <c r="C118" i="7"/>
  <c r="N118" i="7"/>
  <c r="M157" i="7"/>
  <c r="K29" i="7"/>
  <c r="L62" i="7"/>
  <c r="D66" i="7"/>
  <c r="D118" i="7"/>
  <c r="H119" i="7"/>
  <c r="S160" i="7"/>
  <c r="J12" i="7"/>
  <c r="D31" i="7"/>
  <c r="B51" i="7"/>
  <c r="B62" i="7"/>
  <c r="M62" i="7"/>
  <c r="H66" i="7"/>
  <c r="C76" i="7"/>
  <c r="C103" i="7"/>
  <c r="E118" i="7"/>
  <c r="S118" i="7"/>
  <c r="B157" i="7"/>
  <c r="S157" i="7"/>
  <c r="E10" i="7"/>
  <c r="C16" i="7"/>
  <c r="B17" i="7"/>
  <c r="N17" i="7"/>
  <c r="W28" i="7"/>
  <c r="J31" i="7"/>
  <c r="H51" i="7"/>
  <c r="C62" i="7"/>
  <c r="N62" i="7"/>
  <c r="H76" i="7"/>
  <c r="D103" i="7"/>
  <c r="B108" i="7"/>
  <c r="F118" i="7"/>
  <c r="S119" i="7"/>
  <c r="K150" i="7"/>
  <c r="C157" i="7"/>
  <c r="F163" i="7"/>
  <c r="F167" i="7"/>
  <c r="D168" i="7"/>
  <c r="S18" i="7"/>
  <c r="K19" i="7"/>
  <c r="L14" i="7"/>
  <c r="T18" i="7"/>
  <c r="D12" i="7"/>
  <c r="W14" i="7"/>
  <c r="B30" i="7"/>
  <c r="K30" i="7"/>
  <c r="J30" i="7"/>
  <c r="H30" i="7"/>
  <c r="G30" i="7"/>
  <c r="C30" i="7"/>
  <c r="M10" i="7"/>
  <c r="C18" i="7"/>
  <c r="L17" i="7"/>
  <c r="D18" i="7"/>
  <c r="F30" i="7"/>
  <c r="L48" i="7"/>
  <c r="J48" i="7"/>
  <c r="H48" i="7"/>
  <c r="G48" i="7"/>
  <c r="C48" i="7"/>
  <c r="B48" i="7"/>
  <c r="K48" i="7"/>
  <c r="H18" i="7"/>
  <c r="L94" i="7"/>
  <c r="D95" i="7"/>
  <c r="K99" i="7"/>
  <c r="D105" i="7"/>
  <c r="W110" i="7"/>
  <c r="C113" i="7"/>
  <c r="N159" i="7"/>
  <c r="I60" i="7"/>
  <c r="Q61" i="7" s="1"/>
  <c r="W68" i="7"/>
  <c r="D85" i="7"/>
  <c r="B94" i="7"/>
  <c r="M94" i="7"/>
  <c r="H95" i="7"/>
  <c r="L105" i="7"/>
  <c r="B110" i="7"/>
  <c r="D113" i="7"/>
  <c r="W113" i="7"/>
  <c r="E131" i="7"/>
  <c r="L150" i="7"/>
  <c r="G50" i="7"/>
  <c r="S51" i="7"/>
  <c r="B68" i="7"/>
  <c r="M85" i="7"/>
  <c r="C94" i="7"/>
  <c r="N94" i="7"/>
  <c r="M95" i="7"/>
  <c r="J97" i="7"/>
  <c r="F107" i="7"/>
  <c r="D108" i="7"/>
  <c r="C110" i="7"/>
  <c r="E113" i="7"/>
  <c r="B136" i="7"/>
  <c r="B150" i="7"/>
  <c r="M150" i="7"/>
  <c r="B158" i="7"/>
  <c r="J24" i="7"/>
  <c r="L28" i="7"/>
  <c r="B29" i="7"/>
  <c r="S29" i="7"/>
  <c r="H50" i="7"/>
  <c r="E56" i="7"/>
  <c r="E68" i="7"/>
  <c r="N83" i="7"/>
  <c r="D94" i="7"/>
  <c r="M103" i="7"/>
  <c r="L107" i="7"/>
  <c r="E108" i="7"/>
  <c r="E109" i="7"/>
  <c r="F110" i="7"/>
  <c r="B111" i="7"/>
  <c r="H113" i="7"/>
  <c r="K118" i="7"/>
  <c r="C136" i="7"/>
  <c r="C150" i="7"/>
  <c r="N150" i="7"/>
  <c r="L157" i="7"/>
  <c r="C158" i="7"/>
  <c r="E159" i="7"/>
  <c r="K161" i="7"/>
  <c r="H167" i="7"/>
  <c r="B24" i="7"/>
  <c r="K24" i="7"/>
  <c r="C28" i="7"/>
  <c r="M28" i="7"/>
  <c r="C29" i="7"/>
  <c r="J50" i="7"/>
  <c r="F51" i="7"/>
  <c r="J56" i="7"/>
  <c r="K62" i="7"/>
  <c r="G68" i="7"/>
  <c r="B76" i="7"/>
  <c r="B83" i="7"/>
  <c r="E94" i="7"/>
  <c r="W94" i="7"/>
  <c r="W97" i="7"/>
  <c r="N107" i="7"/>
  <c r="J108" i="7"/>
  <c r="H109" i="7"/>
  <c r="H110" i="7"/>
  <c r="K113" i="7"/>
  <c r="G136" i="7"/>
  <c r="D150" i="7"/>
  <c r="G158" i="7"/>
  <c r="F159" i="7"/>
  <c r="L161" i="7"/>
  <c r="K167" i="7"/>
  <c r="C24" i="7"/>
  <c r="L24" i="7"/>
  <c r="D28" i="7"/>
  <c r="E29" i="7"/>
  <c r="K50" i="7"/>
  <c r="M56" i="7"/>
  <c r="H68" i="7"/>
  <c r="F94" i="7"/>
  <c r="L108" i="7"/>
  <c r="J109" i="7"/>
  <c r="K110" i="7"/>
  <c r="L113" i="7"/>
  <c r="J136" i="7"/>
  <c r="E150" i="7"/>
  <c r="H159" i="7"/>
  <c r="C160" i="7"/>
  <c r="B161" i="7"/>
  <c r="M161" i="7"/>
  <c r="K163" i="7"/>
  <c r="S165" i="7"/>
  <c r="B167" i="7"/>
  <c r="L167" i="7"/>
  <c r="C168" i="7"/>
  <c r="M113" i="7"/>
  <c r="F150" i="7"/>
  <c r="S158" i="7"/>
  <c r="M68" i="7"/>
  <c r="M76" i="7"/>
  <c r="F83" i="7"/>
  <c r="K94" i="7"/>
  <c r="C95" i="7"/>
  <c r="E97" i="7"/>
  <c r="B99" i="7"/>
  <c r="B105" i="7"/>
  <c r="B113" i="7"/>
  <c r="N113" i="7"/>
  <c r="S136" i="7"/>
  <c r="H150" i="7"/>
  <c r="K156" i="7"/>
  <c r="F157" i="7"/>
  <c r="M159" i="7"/>
  <c r="J160" i="7"/>
  <c r="D161" i="7"/>
  <c r="S161" i="7"/>
  <c r="C163" i="7"/>
  <c r="M163" i="7"/>
  <c r="C164" i="7"/>
  <c r="E165" i="7"/>
  <c r="D167" i="7"/>
  <c r="N167" i="7"/>
  <c r="G168" i="7"/>
  <c r="B19" i="7"/>
  <c r="T19" i="7"/>
  <c r="S19" i="7"/>
  <c r="F19" i="7"/>
  <c r="L19" i="7"/>
  <c r="C19" i="7"/>
  <c r="B10" i="7"/>
  <c r="B12" i="7"/>
  <c r="B14" i="7"/>
  <c r="B16" i="7"/>
  <c r="K17" i="7"/>
  <c r="B18" i="7"/>
  <c r="D19" i="7"/>
  <c r="W19" i="7"/>
  <c r="G19" i="7"/>
  <c r="H19" i="7"/>
  <c r="G15" i="7"/>
  <c r="J19" i="7"/>
  <c r="T28" i="7"/>
  <c r="K28" i="7"/>
  <c r="B28" i="7"/>
  <c r="T30" i="7"/>
  <c r="N30" i="7"/>
  <c r="E30" i="7"/>
  <c r="M30" i="7"/>
  <c r="D30" i="7"/>
  <c r="T48" i="7"/>
  <c r="S48" i="7"/>
  <c r="F48" i="7"/>
  <c r="D48" i="7"/>
  <c r="T50" i="7"/>
  <c r="N50" i="7"/>
  <c r="C50" i="7"/>
  <c r="M50" i="7"/>
  <c r="B50" i="7"/>
  <c r="T51" i="7"/>
  <c r="N51" i="7"/>
  <c r="E51" i="7"/>
  <c r="M51" i="7"/>
  <c r="D51" i="7"/>
  <c r="L51" i="7"/>
  <c r="C51" i="7"/>
  <c r="N101" i="7"/>
  <c r="W101" i="7"/>
  <c r="E101" i="7"/>
  <c r="S101" i="7"/>
  <c r="C101" i="7"/>
  <c r="B101" i="7"/>
  <c r="K101" i="7"/>
  <c r="J101" i="7"/>
  <c r="H101" i="7"/>
  <c r="G101" i="7"/>
  <c r="L125" i="7"/>
  <c r="F125" i="7"/>
  <c r="S125" i="7"/>
  <c r="E125" i="7"/>
  <c r="B125" i="7"/>
  <c r="M125" i="7"/>
  <c r="J125" i="7"/>
  <c r="H125" i="7"/>
  <c r="G125" i="7"/>
  <c r="M29" i="7"/>
  <c r="J62" i="7"/>
  <c r="J66" i="7"/>
  <c r="S68" i="7"/>
  <c r="G76" i="7"/>
  <c r="W76" i="7"/>
  <c r="H83" i="7"/>
  <c r="H85" i="7"/>
  <c r="W85" i="7"/>
  <c r="J94" i="7"/>
  <c r="J95" i="7"/>
  <c r="S97" i="7"/>
  <c r="F99" i="7"/>
  <c r="H103" i="7"/>
  <c r="W103" i="7"/>
  <c r="M105" i="7"/>
  <c r="B107" i="7"/>
  <c r="K107" i="7"/>
  <c r="K108" i="7"/>
  <c r="B109" i="7"/>
  <c r="W109" i="7"/>
  <c r="G110" i="7"/>
  <c r="S110" i="7"/>
  <c r="H111" i="7"/>
  <c r="J113" i="7"/>
  <c r="B119" i="7"/>
  <c r="J131" i="7"/>
  <c r="M136" i="7"/>
  <c r="H155" i="7"/>
  <c r="W155" i="7"/>
  <c r="J156" i="7"/>
  <c r="M158" i="7"/>
  <c r="M164" i="7"/>
  <c r="G166" i="7"/>
  <c r="M168" i="7"/>
  <c r="W56" i="7"/>
  <c r="K66" i="7"/>
  <c r="J85" i="7"/>
  <c r="K95" i="7"/>
  <c r="G99" i="7"/>
  <c r="S99" i="7"/>
  <c r="J103" i="7"/>
  <c r="J111" i="7"/>
  <c r="W116" i="7"/>
  <c r="K131" i="7"/>
  <c r="J155" i="7"/>
  <c r="B56" i="7"/>
  <c r="B66" i="7"/>
  <c r="L66" i="7"/>
  <c r="J76" i="7"/>
  <c r="K83" i="7"/>
  <c r="B85" i="7"/>
  <c r="K85" i="7"/>
  <c r="B95" i="7"/>
  <c r="L95" i="7"/>
  <c r="H99" i="7"/>
  <c r="W99" i="7"/>
  <c r="B103" i="7"/>
  <c r="K103" i="7"/>
  <c r="W105" i="7"/>
  <c r="D107" i="7"/>
  <c r="M107" i="7"/>
  <c r="G109" i="7"/>
  <c r="J110" i="7"/>
  <c r="K111" i="7"/>
  <c r="B116" i="7"/>
  <c r="B131" i="7"/>
  <c r="M131" i="7"/>
  <c r="B155" i="7"/>
  <c r="K155" i="7"/>
  <c r="M156" i="7"/>
  <c r="G160" i="7"/>
  <c r="K166" i="7"/>
  <c r="D56" i="7"/>
  <c r="C66" i="7"/>
  <c r="M66" i="7"/>
  <c r="K76" i="7"/>
  <c r="C85" i="7"/>
  <c r="L85" i="7"/>
  <c r="J99" i="7"/>
  <c r="M111" i="7"/>
  <c r="C131" i="7"/>
  <c r="N131" i="7"/>
  <c r="E136" i="7"/>
  <c r="W136" i="7"/>
  <c r="G150" i="7"/>
  <c r="S150" i="7"/>
  <c r="C155" i="7"/>
  <c r="L155" i="7"/>
  <c r="B156" i="7"/>
  <c r="E157" i="7"/>
  <c r="N157" i="7"/>
  <c r="E158" i="7"/>
  <c r="W158" i="7"/>
  <c r="G159" i="7"/>
  <c r="S159" i="7"/>
  <c r="H160" i="7"/>
  <c r="J161" i="7"/>
  <c r="E164" i="7"/>
  <c r="H165" i="7"/>
  <c r="M166" i="7"/>
  <c r="E168" i="7"/>
  <c r="D155" i="7"/>
  <c r="M155" i="7"/>
  <c r="E66" i="7"/>
  <c r="S66" i="7"/>
  <c r="E85" i="7"/>
  <c r="N85" i="7"/>
  <c r="E95" i="7"/>
  <c r="S95" i="7"/>
  <c r="C99" i="7"/>
  <c r="L99" i="7"/>
  <c r="E103" i="7"/>
  <c r="N103" i="7"/>
  <c r="E105" i="7"/>
  <c r="G107" i="7"/>
  <c r="S107" i="7"/>
  <c r="G108" i="7"/>
  <c r="W108" i="7"/>
  <c r="M109" i="7"/>
  <c r="D110" i="7"/>
  <c r="M110" i="7"/>
  <c r="C111" i="7"/>
  <c r="S111" i="7"/>
  <c r="F113" i="7"/>
  <c r="J116" i="7"/>
  <c r="J119" i="7"/>
  <c r="F131" i="7"/>
  <c r="S131" i="7"/>
  <c r="H136" i="7"/>
  <c r="J150" i="7"/>
  <c r="E155" i="7"/>
  <c r="N155" i="7"/>
  <c r="E156" i="7"/>
  <c r="H158" i="7"/>
  <c r="J159" i="7"/>
  <c r="K160" i="7"/>
  <c r="H164" i="7"/>
  <c r="L165" i="7"/>
  <c r="B166" i="7"/>
  <c r="H168" i="7"/>
  <c r="L56" i="7"/>
  <c r="G66" i="7"/>
  <c r="W66" i="7"/>
  <c r="E76" i="7"/>
  <c r="F85" i="7"/>
  <c r="G94" i="7"/>
  <c r="S94" i="7"/>
  <c r="G95" i="7"/>
  <c r="W95" i="7"/>
  <c r="M97" i="7"/>
  <c r="D99" i="7"/>
  <c r="M99" i="7"/>
  <c r="F103" i="7"/>
  <c r="J105" i="7"/>
  <c r="H107" i="7"/>
  <c r="W107" i="7"/>
  <c r="H108" i="7"/>
  <c r="E110" i="7"/>
  <c r="N110" i="7"/>
  <c r="E111" i="7"/>
  <c r="W111" i="7"/>
  <c r="G113" i="7"/>
  <c r="S113" i="7"/>
  <c r="L116" i="7"/>
  <c r="J118" i="7"/>
  <c r="K119" i="7"/>
  <c r="G131" i="7"/>
  <c r="F155" i="7"/>
  <c r="G156" i="7"/>
  <c r="J158" i="7"/>
  <c r="M160" i="7"/>
  <c r="C166" i="7"/>
  <c r="F76" i="7"/>
  <c r="S76" i="7"/>
  <c r="G85" i="7"/>
  <c r="S85" i="7"/>
  <c r="E99" i="7"/>
  <c r="N99" i="7"/>
  <c r="G103" i="7"/>
  <c r="S103" i="7"/>
  <c r="J107" i="7"/>
  <c r="S109" i="7"/>
  <c r="G111" i="7"/>
  <c r="M116" i="7"/>
  <c r="M119" i="7"/>
  <c r="H131" i="7"/>
  <c r="K136" i="7"/>
  <c r="G155" i="7"/>
  <c r="S155" i="7"/>
  <c r="H156" i="7"/>
  <c r="J157" i="7"/>
  <c r="K158" i="7"/>
  <c r="C159" i="7"/>
  <c r="L159" i="7"/>
  <c r="B160" i="7"/>
  <c r="E161" i="7"/>
  <c r="N161" i="7"/>
  <c r="J163" i="7"/>
  <c r="K164" i="7"/>
  <c r="D165" i="7"/>
  <c r="N165" i="7"/>
  <c r="E166" i="7"/>
  <c r="J167" i="7"/>
  <c r="L168" i="7"/>
  <c r="E11" i="7"/>
  <c r="N11" i="7"/>
  <c r="S9" i="7"/>
  <c r="H10" i="7"/>
  <c r="H11" i="7"/>
  <c r="W11" i="7"/>
  <c r="H12" i="7"/>
  <c r="M13" i="7"/>
  <c r="K16" i="7"/>
  <c r="M18" i="7"/>
  <c r="J11" i="7"/>
  <c r="K10" i="7"/>
  <c r="B11" i="7"/>
  <c r="K11" i="7"/>
  <c r="K12" i="7"/>
  <c r="B13" i="7"/>
  <c r="W13" i="7"/>
  <c r="C11" i="7"/>
  <c r="L11" i="7"/>
  <c r="D13" i="7"/>
  <c r="C10" i="7"/>
  <c r="N10" i="7"/>
  <c r="D11" i="7"/>
  <c r="M11" i="7"/>
  <c r="C12" i="7"/>
  <c r="M12" i="7"/>
  <c r="E13" i="7"/>
  <c r="F16" i="7"/>
  <c r="T16" i="7"/>
  <c r="E18" i="7"/>
  <c r="W18" i="7"/>
  <c r="G13" i="7"/>
  <c r="H9" i="7"/>
  <c r="F10" i="7"/>
  <c r="S10" i="7"/>
  <c r="F11" i="7"/>
  <c r="E12" i="7"/>
  <c r="S12" i="7"/>
  <c r="J13" i="7"/>
  <c r="D14" i="7"/>
  <c r="H16" i="7"/>
  <c r="I18" i="7"/>
  <c r="Q18" i="7" s="1"/>
  <c r="G10" i="7"/>
  <c r="W10" i="7"/>
  <c r="G11" i="7"/>
  <c r="S11" i="7"/>
  <c r="G12" i="7"/>
  <c r="W12" i="7"/>
  <c r="L13" i="7"/>
  <c r="J14" i="7"/>
  <c r="J17" i="7"/>
  <c r="F9" i="7"/>
  <c r="N9" i="7"/>
  <c r="G14" i="7"/>
  <c r="G9" i="7"/>
  <c r="D10" i="7"/>
  <c r="L10" i="7"/>
  <c r="I11" i="7"/>
  <c r="Q11" i="7" s="1"/>
  <c r="F12" i="7"/>
  <c r="N12" i="7"/>
  <c r="C13" i="7"/>
  <c r="K13" i="7"/>
  <c r="H14" i="7"/>
  <c r="S14" i="7"/>
  <c r="E15" i="7"/>
  <c r="M15" i="7"/>
  <c r="G18" i="7"/>
  <c r="N18" i="7"/>
  <c r="F18" i="7"/>
  <c r="K18" i="7"/>
  <c r="I14" i="7"/>
  <c r="Q14" i="7" s="1"/>
  <c r="T14" i="7"/>
  <c r="F15" i="7"/>
  <c r="N15" i="7"/>
  <c r="I9" i="7"/>
  <c r="Q9" i="7" s="1"/>
  <c r="T9" i="7"/>
  <c r="B9" i="7"/>
  <c r="J9" i="7"/>
  <c r="W9" i="7"/>
  <c r="I12" i="7"/>
  <c r="Q12" i="7" s="1"/>
  <c r="F13" i="7"/>
  <c r="N13" i="7"/>
  <c r="C14" i="7"/>
  <c r="K14" i="7"/>
  <c r="H15" i="7"/>
  <c r="S15" i="7"/>
  <c r="C9" i="7"/>
  <c r="K9" i="7"/>
  <c r="D9" i="7"/>
  <c r="L9" i="7"/>
  <c r="I10" i="7"/>
  <c r="Q10" i="7" s="1"/>
  <c r="H13" i="7"/>
  <c r="S13" i="7"/>
  <c r="E14" i="7"/>
  <c r="M14" i="7"/>
  <c r="B15" i="7"/>
  <c r="J15" i="7"/>
  <c r="W15" i="7"/>
  <c r="I13" i="7"/>
  <c r="Q13" i="7" s="1"/>
  <c r="F14" i="7"/>
  <c r="C15" i="7"/>
  <c r="K15" i="7"/>
  <c r="I15" i="7"/>
  <c r="Q15" i="7" s="1"/>
  <c r="T15" i="7"/>
  <c r="E9" i="7"/>
  <c r="D15" i="7"/>
  <c r="M16" i="7"/>
  <c r="L16" i="7"/>
  <c r="D16" i="7"/>
  <c r="J16" i="7"/>
  <c r="J18" i="7"/>
  <c r="I17" i="7"/>
  <c r="Q17" i="7" s="1"/>
  <c r="E19" i="7"/>
  <c r="M19" i="7"/>
  <c r="I19" i="7"/>
  <c r="Q22" i="7" s="1"/>
  <c r="I29" i="7"/>
  <c r="T29" i="7"/>
  <c r="H31" i="7"/>
  <c r="S31" i="7"/>
  <c r="E35" i="7"/>
  <c r="M35" i="7"/>
  <c r="G49" i="7"/>
  <c r="D50" i="7"/>
  <c r="L50" i="7"/>
  <c r="I51" i="7"/>
  <c r="M93" i="7"/>
  <c r="E93" i="7"/>
  <c r="L93" i="7"/>
  <c r="D93" i="7"/>
  <c r="K93" i="7"/>
  <c r="C93" i="7"/>
  <c r="W93" i="7"/>
  <c r="J93" i="7"/>
  <c r="B93" i="7"/>
  <c r="S93" i="7"/>
  <c r="H93" i="7"/>
  <c r="G93" i="7"/>
  <c r="N93" i="7"/>
  <c r="F93" i="7"/>
  <c r="I31" i="7"/>
  <c r="Q34" i="7" s="1"/>
  <c r="T31" i="7"/>
  <c r="F35" i="7"/>
  <c r="N35" i="7"/>
  <c r="H49" i="7"/>
  <c r="S49" i="7"/>
  <c r="I49" i="7"/>
  <c r="T49" i="7"/>
  <c r="D29" i="7"/>
  <c r="L29" i="7"/>
  <c r="I30" i="7"/>
  <c r="C31" i="7"/>
  <c r="K31" i="7"/>
  <c r="H35" i="7"/>
  <c r="S35" i="7"/>
  <c r="E48" i="7"/>
  <c r="M48" i="7"/>
  <c r="B49" i="7"/>
  <c r="J49" i="7"/>
  <c r="T93" i="7"/>
  <c r="I35" i="7"/>
  <c r="Q37" i="7" s="1"/>
  <c r="T35" i="7"/>
  <c r="C49" i="7"/>
  <c r="K49" i="7"/>
  <c r="I24" i="7"/>
  <c r="Q27" i="7" s="1"/>
  <c r="I28" i="7"/>
  <c r="Q30" i="7" s="1"/>
  <c r="F29" i="7"/>
  <c r="E31" i="7"/>
  <c r="M31" i="7"/>
  <c r="B35" i="7"/>
  <c r="J35" i="7"/>
  <c r="W35" i="7"/>
  <c r="D49" i="7"/>
  <c r="L49" i="7"/>
  <c r="I50" i="7"/>
  <c r="F31" i="7"/>
  <c r="N31" i="7"/>
  <c r="C35" i="7"/>
  <c r="K35" i="7"/>
  <c r="E49" i="7"/>
  <c r="M49" i="7"/>
  <c r="D35" i="7"/>
  <c r="I48" i="7"/>
  <c r="F49" i="7"/>
  <c r="M60" i="7"/>
  <c r="E60" i="7"/>
  <c r="L60" i="7"/>
  <c r="D60" i="7"/>
  <c r="K60" i="7"/>
  <c r="C60" i="7"/>
  <c r="W60" i="7"/>
  <c r="J60" i="7"/>
  <c r="B60" i="7"/>
  <c r="S60" i="7"/>
  <c r="H60" i="7"/>
  <c r="G60" i="7"/>
  <c r="N60" i="7"/>
  <c r="F60" i="7"/>
  <c r="I56" i="7"/>
  <c r="Q59" i="7" s="1"/>
  <c r="T56" i="7"/>
  <c r="I105" i="7"/>
  <c r="Q105" i="7" s="1"/>
  <c r="T105" i="7"/>
  <c r="F106" i="7"/>
  <c r="N106" i="7"/>
  <c r="I116" i="7"/>
  <c r="Q118" i="7" s="1"/>
  <c r="T116" i="7"/>
  <c r="F117" i="7"/>
  <c r="N117" i="7"/>
  <c r="D136" i="7"/>
  <c r="L136" i="7"/>
  <c r="I150" i="7"/>
  <c r="F151" i="7"/>
  <c r="N151" i="7"/>
  <c r="D160" i="7"/>
  <c r="L160" i="7"/>
  <c r="I161" i="7"/>
  <c r="F162" i="7"/>
  <c r="N162" i="7"/>
  <c r="I66" i="7"/>
  <c r="Q67" i="7" s="1"/>
  <c r="T66" i="7"/>
  <c r="F68" i="7"/>
  <c r="N68" i="7"/>
  <c r="I95" i="7"/>
  <c r="Q96" i="7" s="1"/>
  <c r="T95" i="7"/>
  <c r="F97" i="7"/>
  <c r="N97" i="7"/>
  <c r="G106" i="7"/>
  <c r="I108" i="7"/>
  <c r="Q108" i="7" s="1"/>
  <c r="T108" i="7"/>
  <c r="F109" i="7"/>
  <c r="N109" i="7"/>
  <c r="G117" i="7"/>
  <c r="I119" i="7"/>
  <c r="Q121" i="7" s="1"/>
  <c r="T119" i="7"/>
  <c r="G151" i="7"/>
  <c r="I156" i="7"/>
  <c r="T156" i="7"/>
  <c r="G162" i="7"/>
  <c r="I164" i="7"/>
  <c r="T164" i="7"/>
  <c r="C56" i="7"/>
  <c r="K56" i="7"/>
  <c r="D76" i="7"/>
  <c r="L76" i="7"/>
  <c r="I83" i="7"/>
  <c r="Q84" i="7" s="1"/>
  <c r="T83" i="7"/>
  <c r="I101" i="7"/>
  <c r="Q102" i="7" s="1"/>
  <c r="T101" i="7"/>
  <c r="C105" i="7"/>
  <c r="K105" i="7"/>
  <c r="H106" i="7"/>
  <c r="S106" i="7"/>
  <c r="I111" i="7"/>
  <c r="Q112" i="7" s="1"/>
  <c r="T111" i="7"/>
  <c r="C116" i="7"/>
  <c r="K116" i="7"/>
  <c r="H117" i="7"/>
  <c r="S117" i="7"/>
  <c r="D131" i="7"/>
  <c r="L131" i="7"/>
  <c r="F136" i="7"/>
  <c r="N136" i="7"/>
  <c r="H151" i="7"/>
  <c r="S151" i="7"/>
  <c r="D158" i="7"/>
  <c r="L158" i="7"/>
  <c r="I159" i="7"/>
  <c r="F160" i="7"/>
  <c r="N160" i="7"/>
  <c r="H162" i="7"/>
  <c r="S162" i="7"/>
  <c r="D166" i="7"/>
  <c r="L166" i="7"/>
  <c r="I167" i="7"/>
  <c r="F168" i="7"/>
  <c r="N168" i="7"/>
  <c r="I106" i="7"/>
  <c r="Q106" i="7" s="1"/>
  <c r="T106" i="7"/>
  <c r="I117" i="7"/>
  <c r="T117" i="7"/>
  <c r="I151" i="7"/>
  <c r="Q154" i="7" s="1"/>
  <c r="T151" i="7"/>
  <c r="I162" i="7"/>
  <c r="T162" i="7"/>
  <c r="I68" i="7"/>
  <c r="Q75" i="7" s="1"/>
  <c r="T68" i="7"/>
  <c r="I97" i="7"/>
  <c r="Q97" i="7" s="1"/>
  <c r="T97" i="7"/>
  <c r="B106" i="7"/>
  <c r="J106" i="7"/>
  <c r="W106" i="7"/>
  <c r="I109" i="7"/>
  <c r="Q109" i="7" s="1"/>
  <c r="T109" i="7"/>
  <c r="B117" i="7"/>
  <c r="J117" i="7"/>
  <c r="D119" i="7"/>
  <c r="L119" i="7"/>
  <c r="I125" i="7"/>
  <c r="T125" i="7"/>
  <c r="B151" i="7"/>
  <c r="J151" i="7"/>
  <c r="W151" i="7"/>
  <c r="D156" i="7"/>
  <c r="L156" i="7"/>
  <c r="I157" i="7"/>
  <c r="F158" i="7"/>
  <c r="N158" i="7"/>
  <c r="B162" i="7"/>
  <c r="J162" i="7"/>
  <c r="D164" i="7"/>
  <c r="L164" i="7"/>
  <c r="I165" i="7"/>
  <c r="T165" i="7"/>
  <c r="F166" i="7"/>
  <c r="N166" i="7"/>
  <c r="S168" i="7"/>
  <c r="F56" i="7"/>
  <c r="N56" i="7"/>
  <c r="D83" i="7"/>
  <c r="I85" i="7"/>
  <c r="Q92" i="7" s="1"/>
  <c r="D101" i="7"/>
  <c r="L101" i="7"/>
  <c r="I103" i="7"/>
  <c r="Q104" i="7" s="1"/>
  <c r="F105" i="7"/>
  <c r="N105" i="7"/>
  <c r="C106" i="7"/>
  <c r="K106" i="7"/>
  <c r="D111" i="7"/>
  <c r="L111" i="7"/>
  <c r="I113" i="7"/>
  <c r="Q113" i="7" s="1"/>
  <c r="F116" i="7"/>
  <c r="N116" i="7"/>
  <c r="C117" i="7"/>
  <c r="K117" i="7"/>
  <c r="I136" i="7"/>
  <c r="Q142" i="7" s="1"/>
  <c r="C151" i="7"/>
  <c r="K151" i="7"/>
  <c r="I160" i="7"/>
  <c r="C162" i="7"/>
  <c r="K162" i="7"/>
  <c r="I168" i="7"/>
  <c r="T168" i="7"/>
  <c r="G56" i="7"/>
  <c r="I62" i="7"/>
  <c r="Q63" i="7" s="1"/>
  <c r="F66" i="7"/>
  <c r="C68" i="7"/>
  <c r="K68" i="7"/>
  <c r="I94" i="7"/>
  <c r="Q94" i="7" s="1"/>
  <c r="F95" i="7"/>
  <c r="C97" i="7"/>
  <c r="K97" i="7"/>
  <c r="G105" i="7"/>
  <c r="D106" i="7"/>
  <c r="L106" i="7"/>
  <c r="I107" i="7"/>
  <c r="Q107" i="7" s="1"/>
  <c r="F108" i="7"/>
  <c r="C109" i="7"/>
  <c r="K109" i="7"/>
  <c r="G116" i="7"/>
  <c r="D117" i="7"/>
  <c r="L117" i="7"/>
  <c r="I118" i="7"/>
  <c r="F119" i="7"/>
  <c r="C125" i="7"/>
  <c r="K125" i="7"/>
  <c r="D151" i="7"/>
  <c r="L151" i="7"/>
  <c r="I155" i="7"/>
  <c r="Q157" i="7" s="1"/>
  <c r="F156" i="7"/>
  <c r="D162" i="7"/>
  <c r="L162" i="7"/>
  <c r="I163" i="7"/>
  <c r="Q168" i="7" s="1"/>
  <c r="F164" i="7"/>
  <c r="C165" i="7"/>
  <c r="H166" i="7"/>
  <c r="S166" i="7"/>
  <c r="B168" i="7"/>
  <c r="J168" i="7"/>
  <c r="H56" i="7"/>
  <c r="D68" i="7"/>
  <c r="I76" i="7"/>
  <c r="Q82" i="7" s="1"/>
  <c r="D97" i="7"/>
  <c r="I99" i="7"/>
  <c r="Q100" i="7" s="1"/>
  <c r="F101" i="7"/>
  <c r="H105" i="7"/>
  <c r="E106" i="7"/>
  <c r="D109" i="7"/>
  <c r="I110" i="7"/>
  <c r="Q110" i="7" s="1"/>
  <c r="F111" i="7"/>
  <c r="H116" i="7"/>
  <c r="E117" i="7"/>
  <c r="D125" i="7"/>
  <c r="I131" i="7"/>
  <c r="E151" i="7"/>
  <c r="I158" i="7"/>
  <c r="Q162" i="7" s="1"/>
  <c r="E162" i="7"/>
  <c r="I166" i="7"/>
  <c r="AD4" i="1" l="1"/>
  <c r="AB4" i="1"/>
  <c r="AA4" i="1"/>
  <c r="Z4" i="1"/>
  <c r="AD3" i="1"/>
  <c r="AB3" i="1"/>
  <c r="AA3" i="1"/>
  <c r="Z3" i="1"/>
  <c r="Q8" i="6" l="1"/>
  <c r="O8" i="6"/>
  <c r="K8" i="6"/>
  <c r="J8" i="6"/>
  <c r="I8" i="6"/>
  <c r="H8" i="6"/>
  <c r="G8" i="6"/>
  <c r="F8" i="6"/>
  <c r="E8" i="6"/>
  <c r="D8" i="6"/>
  <c r="C8" i="6"/>
  <c r="B8" i="6"/>
  <c r="Q7" i="6"/>
  <c r="O7" i="6"/>
  <c r="K7" i="6"/>
  <c r="J7" i="6"/>
  <c r="I7" i="6"/>
  <c r="H7" i="6"/>
  <c r="G7" i="6"/>
  <c r="F7" i="6"/>
  <c r="E7" i="6"/>
  <c r="D7" i="6"/>
  <c r="C7" i="6"/>
  <c r="B7" i="6"/>
  <c r="B167" i="5" l="1"/>
  <c r="B168" i="5"/>
  <c r="B169" i="5"/>
  <c r="B170" i="5"/>
  <c r="B171" i="5"/>
  <c r="B172" i="5"/>
  <c r="B173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B174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B175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B176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B177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B178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B179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B180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B181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B182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B183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B184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B185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B186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B187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B188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B189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B190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B191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B192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B193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B194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B195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B196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B197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B198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B199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B200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B201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B202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B203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B204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B205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B206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B207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B208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187" i="5" l="1"/>
  <c r="O205" i="5"/>
  <c r="O182" i="5"/>
  <c r="O174" i="5"/>
  <c r="O173" i="5"/>
  <c r="O198" i="5"/>
  <c r="O181" i="5"/>
  <c r="O195" i="5"/>
  <c r="O179" i="5"/>
  <c r="O189" i="5"/>
  <c r="O203" i="5"/>
  <c r="O190" i="5"/>
  <c r="O207" i="5"/>
  <c r="O191" i="5"/>
  <c r="O183" i="5"/>
  <c r="O175" i="5"/>
  <c r="O206" i="5"/>
  <c r="O197" i="5"/>
  <c r="O204" i="5"/>
  <c r="O196" i="5"/>
  <c r="O188" i="5"/>
  <c r="O180" i="5"/>
  <c r="O199" i="5"/>
  <c r="O202" i="5"/>
  <c r="O201" i="5"/>
  <c r="O194" i="5"/>
  <c r="O193" i="5"/>
  <c r="O186" i="5"/>
  <c r="O185" i="5"/>
  <c r="O178" i="5"/>
  <c r="O177" i="5"/>
  <c r="O208" i="5"/>
  <c r="O200" i="5"/>
  <c r="O192" i="5"/>
  <c r="O184" i="5"/>
  <c r="O176" i="5"/>
  <c r="Z2340" i="7" l="1"/>
  <c r="R2340" i="7"/>
  <c r="A2340" i="7"/>
  <c r="W2340" i="7" s="1"/>
  <c r="Z2339" i="7"/>
  <c r="R2339" i="7"/>
  <c r="A2339" i="7"/>
  <c r="N2339" i="7" s="1"/>
  <c r="Z2338" i="7"/>
  <c r="R2338" i="7"/>
  <c r="A2338" i="7"/>
  <c r="T2338" i="7" s="1"/>
  <c r="R1142" i="7"/>
  <c r="A1142" i="7"/>
  <c r="L1142" i="7" s="1"/>
  <c r="A170" i="7"/>
  <c r="N170" i="7" s="1"/>
  <c r="A169" i="7"/>
  <c r="T169" i="7" s="1"/>
  <c r="Z98" i="7"/>
  <c r="A98" i="7"/>
  <c r="K98" i="7" s="1"/>
  <c r="Z7" i="7"/>
  <c r="R7" i="7"/>
  <c r="A7" i="7"/>
  <c r="K7" i="7" s="1"/>
  <c r="W2339" i="7" l="1"/>
  <c r="E2338" i="7"/>
  <c r="G2339" i="7"/>
  <c r="G2338" i="7"/>
  <c r="N2338" i="7"/>
  <c r="J2338" i="7"/>
  <c r="B2338" i="7"/>
  <c r="W2338" i="7"/>
  <c r="C2338" i="7"/>
  <c r="D2338" i="7"/>
  <c r="G169" i="7"/>
  <c r="D2340" i="7"/>
  <c r="N98" i="7"/>
  <c r="H169" i="7"/>
  <c r="H2340" i="7"/>
  <c r="N169" i="7"/>
  <c r="F2338" i="7"/>
  <c r="K2340" i="7"/>
  <c r="B169" i="7"/>
  <c r="S169" i="7"/>
  <c r="C169" i="7"/>
  <c r="M2338" i="7"/>
  <c r="E169" i="7"/>
  <c r="F169" i="7"/>
  <c r="B1142" i="7"/>
  <c r="M2340" i="7"/>
  <c r="C2340" i="7"/>
  <c r="N2340" i="7"/>
  <c r="T98" i="7"/>
  <c r="K169" i="7"/>
  <c r="H170" i="7"/>
  <c r="L2338" i="7"/>
  <c r="H2339" i="7"/>
  <c r="E2340" i="7"/>
  <c r="S2340" i="7"/>
  <c r="L169" i="7"/>
  <c r="J170" i="7"/>
  <c r="J2339" i="7"/>
  <c r="F2340" i="7"/>
  <c r="G2340" i="7"/>
  <c r="C98" i="7"/>
  <c r="G98" i="7"/>
  <c r="B7" i="7"/>
  <c r="J7" i="7"/>
  <c r="W7" i="7"/>
  <c r="H98" i="7"/>
  <c r="I98" i="7"/>
  <c r="Q98" i="7" s="1"/>
  <c r="G7" i="7"/>
  <c r="L98" i="7"/>
  <c r="D98" i="7"/>
  <c r="W98" i="7"/>
  <c r="J98" i="7"/>
  <c r="B98" i="7"/>
  <c r="M98" i="7"/>
  <c r="E98" i="7"/>
  <c r="F98" i="7"/>
  <c r="S98" i="7"/>
  <c r="D169" i="7"/>
  <c r="M169" i="7"/>
  <c r="C170" i="7"/>
  <c r="S170" i="7"/>
  <c r="H1142" i="7"/>
  <c r="K2338" i="7"/>
  <c r="B2339" i="7"/>
  <c r="L2340" i="7"/>
  <c r="E170" i="7"/>
  <c r="J1142" i="7"/>
  <c r="G170" i="7"/>
  <c r="M1142" i="7"/>
  <c r="N1142" i="7"/>
  <c r="J169" i="7"/>
  <c r="K170" i="7"/>
  <c r="E1142" i="7"/>
  <c r="S1142" i="7"/>
  <c r="S2339" i="7"/>
  <c r="M170" i="7"/>
  <c r="F1142" i="7"/>
  <c r="B170" i="7"/>
  <c r="G1142" i="7"/>
  <c r="D7" i="7"/>
  <c r="L7" i="7"/>
  <c r="E7" i="7"/>
  <c r="M7" i="7"/>
  <c r="F7" i="7"/>
  <c r="N7" i="7"/>
  <c r="H7" i="7"/>
  <c r="S7" i="7"/>
  <c r="I7" i="7"/>
  <c r="Q8" i="7" s="1"/>
  <c r="T7" i="7"/>
  <c r="C7" i="7"/>
  <c r="I170" i="7"/>
  <c r="T170" i="7"/>
  <c r="I2339" i="7"/>
  <c r="T2339" i="7"/>
  <c r="D170" i="7"/>
  <c r="L170" i="7"/>
  <c r="I1142" i="7"/>
  <c r="T1142" i="7"/>
  <c r="C2339" i="7"/>
  <c r="K2339" i="7"/>
  <c r="D2339" i="7"/>
  <c r="L2339" i="7"/>
  <c r="I2340" i="7"/>
  <c r="T2340" i="7"/>
  <c r="I169" i="7"/>
  <c r="F170" i="7"/>
  <c r="C1142" i="7"/>
  <c r="K1142" i="7"/>
  <c r="H2338" i="7"/>
  <c r="S2338" i="7"/>
  <c r="E2339" i="7"/>
  <c r="M2339" i="7"/>
  <c r="B2340" i="7"/>
  <c r="J2340" i="7"/>
  <c r="D1142" i="7"/>
  <c r="I2338" i="7"/>
  <c r="F2339" i="7"/>
  <c r="Z2343" i="7" l="1"/>
  <c r="R2343" i="7"/>
  <c r="A2343" i="7"/>
  <c r="W2343" i="7" s="1"/>
  <c r="Z2342" i="7"/>
  <c r="R2342" i="7"/>
  <c r="A2342" i="7"/>
  <c r="T2342" i="7" s="1"/>
  <c r="Z2341" i="7"/>
  <c r="R2341" i="7"/>
  <c r="A2341" i="7"/>
  <c r="T2341" i="7" s="1"/>
  <c r="M2343" i="7" l="1"/>
  <c r="B2343" i="7"/>
  <c r="C2343" i="7"/>
  <c r="E2343" i="7"/>
  <c r="G2343" i="7"/>
  <c r="K2343" i="7"/>
  <c r="S2342" i="7"/>
  <c r="G2342" i="7"/>
  <c r="C2341" i="7"/>
  <c r="H2342" i="7"/>
  <c r="W2342" i="7"/>
  <c r="G2341" i="7"/>
  <c r="B2342" i="7"/>
  <c r="K2342" i="7"/>
  <c r="B2341" i="7"/>
  <c r="W2341" i="7"/>
  <c r="E2341" i="7"/>
  <c r="J2342" i="7"/>
  <c r="J2341" i="7"/>
  <c r="C2342" i="7"/>
  <c r="L2342" i="7"/>
  <c r="K2341" i="7"/>
  <c r="D2342" i="7"/>
  <c r="M2342" i="7"/>
  <c r="M2341" i="7"/>
  <c r="E2342" i="7"/>
  <c r="N2342" i="7"/>
  <c r="F2342" i="7"/>
  <c r="D2343" i="7"/>
  <c r="L2343" i="7"/>
  <c r="D2341" i="7"/>
  <c r="L2341" i="7"/>
  <c r="I2342" i="7"/>
  <c r="F2343" i="7"/>
  <c r="N2343" i="7"/>
  <c r="F2341" i="7"/>
  <c r="N2341" i="7"/>
  <c r="H2343" i="7"/>
  <c r="S2343" i="7"/>
  <c r="I2343" i="7"/>
  <c r="T2343" i="7"/>
  <c r="H2341" i="7"/>
  <c r="S2341" i="7"/>
  <c r="J2343" i="7"/>
  <c r="I2341" i="7"/>
  <c r="Q33" i="6" l="1"/>
  <c r="O33" i="6"/>
  <c r="K33" i="6"/>
  <c r="J33" i="6"/>
  <c r="I33" i="6"/>
  <c r="H33" i="6"/>
  <c r="G33" i="6"/>
  <c r="F33" i="6"/>
  <c r="E33" i="6"/>
  <c r="D33" i="6"/>
  <c r="C33" i="6"/>
  <c r="B33" i="6"/>
  <c r="Q32" i="6"/>
  <c r="O32" i="6"/>
  <c r="K32" i="6"/>
  <c r="J32" i="6"/>
  <c r="I32" i="6"/>
  <c r="H32" i="6"/>
  <c r="G32" i="6"/>
  <c r="F32" i="6"/>
  <c r="E32" i="6"/>
  <c r="D32" i="6"/>
  <c r="C32" i="6"/>
  <c r="B32" i="6"/>
  <c r="Z2346" i="7" l="1"/>
  <c r="R2346" i="7"/>
  <c r="A2346" i="7"/>
  <c r="T2346" i="7" s="1"/>
  <c r="Z2345" i="7"/>
  <c r="R2345" i="7"/>
  <c r="A2345" i="7"/>
  <c r="L2345" i="7" s="1"/>
  <c r="Z2344" i="7"/>
  <c r="R2344" i="7"/>
  <c r="A2344" i="7"/>
  <c r="T2344" i="7" s="1"/>
  <c r="B2346" i="7" l="1"/>
  <c r="W2344" i="7"/>
  <c r="S2346" i="7"/>
  <c r="B2345" i="7"/>
  <c r="N2345" i="7"/>
  <c r="J2344" i="7"/>
  <c r="D2346" i="7"/>
  <c r="W2346" i="7"/>
  <c r="B2344" i="7"/>
  <c r="F2346" i="7"/>
  <c r="G2344" i="7"/>
  <c r="G2346" i="7"/>
  <c r="H2344" i="7"/>
  <c r="H2346" i="7"/>
  <c r="J2346" i="7"/>
  <c r="M2344" i="7"/>
  <c r="L2346" i="7"/>
  <c r="J2345" i="7"/>
  <c r="E2344" i="7"/>
  <c r="K2345" i="7"/>
  <c r="C2346" i="7"/>
  <c r="N2346" i="7"/>
  <c r="M2345" i="7"/>
  <c r="C2345" i="7"/>
  <c r="E2345" i="7"/>
  <c r="W2345" i="7"/>
  <c r="F2345" i="7"/>
  <c r="S2344" i="7"/>
  <c r="G2345" i="7"/>
  <c r="K2346" i="7"/>
  <c r="C2344" i="7"/>
  <c r="K2344" i="7"/>
  <c r="H2345" i="7"/>
  <c r="S2345" i="7"/>
  <c r="E2346" i="7"/>
  <c r="M2346" i="7"/>
  <c r="D2344" i="7"/>
  <c r="L2344" i="7"/>
  <c r="I2345" i="7"/>
  <c r="T2345" i="7"/>
  <c r="F2344" i="7"/>
  <c r="N2344" i="7"/>
  <c r="D2345" i="7"/>
  <c r="I2346" i="7"/>
  <c r="I2344" i="7"/>
  <c r="BH33" i="8" l="1"/>
  <c r="DD3" i="8" l="1"/>
  <c r="DE3" i="8"/>
  <c r="DF3" i="8"/>
  <c r="DG3" i="8"/>
  <c r="DH3" i="8"/>
  <c r="DI3" i="8"/>
  <c r="DJ3" i="8"/>
  <c r="DK3" i="8"/>
  <c r="DD4" i="8"/>
  <c r="DE4" i="8"/>
  <c r="DF4" i="8"/>
  <c r="DG4" i="8"/>
  <c r="DH4" i="8"/>
  <c r="DI4" i="8"/>
  <c r="DJ4" i="8"/>
  <c r="DK4" i="8"/>
  <c r="DD5" i="8"/>
  <c r="DE5" i="8"/>
  <c r="DF5" i="8"/>
  <c r="DG5" i="8"/>
  <c r="DH5" i="8"/>
  <c r="DI5" i="8"/>
  <c r="DJ5" i="8"/>
  <c r="DK5" i="8"/>
  <c r="DD6" i="8"/>
  <c r="DE6" i="8"/>
  <c r="DF6" i="8"/>
  <c r="DG6" i="8"/>
  <c r="DH6" i="8"/>
  <c r="DI6" i="8"/>
  <c r="DJ6" i="8"/>
  <c r="DK6" i="8"/>
  <c r="DD15" i="8"/>
  <c r="DE15" i="8"/>
  <c r="DF15" i="8"/>
  <c r="DG15" i="8"/>
  <c r="DH15" i="8"/>
  <c r="DI15" i="8"/>
  <c r="DJ15" i="8"/>
  <c r="DK15" i="8"/>
  <c r="DD16" i="8"/>
  <c r="DD17" i="8" s="1"/>
  <c r="DD18" i="8" s="1"/>
  <c r="DE16" i="8"/>
  <c r="DE17" i="8" s="1"/>
  <c r="DF16" i="8"/>
  <c r="DF17" i="8" s="1"/>
  <c r="DG16" i="8"/>
  <c r="DG17" i="8" s="1"/>
  <c r="DH16" i="8"/>
  <c r="DH17" i="8" s="1"/>
  <c r="DH20" i="8" s="1"/>
  <c r="DI16" i="8"/>
  <c r="DI17" i="8" s="1"/>
  <c r="DJ16" i="8"/>
  <c r="DJ17" i="8" s="1"/>
  <c r="DJ18" i="8" s="1"/>
  <c r="DK16" i="8"/>
  <c r="DK17" i="8" s="1"/>
  <c r="DK19" i="8" s="1"/>
  <c r="DD21" i="8"/>
  <c r="DE21" i="8"/>
  <c r="DF21" i="8"/>
  <c r="DG21" i="8"/>
  <c r="DH21" i="8"/>
  <c r="DI21" i="8"/>
  <c r="DJ21" i="8"/>
  <c r="DK21" i="8"/>
  <c r="DD22" i="8"/>
  <c r="DD23" i="8" s="1"/>
  <c r="DE22" i="8"/>
  <c r="DE23" i="8" s="1"/>
  <c r="DE27" i="8" s="1"/>
  <c r="DF22" i="8"/>
  <c r="DF23" i="8" s="1"/>
  <c r="DG22" i="8"/>
  <c r="DG23" i="8" s="1"/>
  <c r="DG25" i="8" s="1"/>
  <c r="DH22" i="8"/>
  <c r="DH23" i="8" s="1"/>
  <c r="DI22" i="8"/>
  <c r="DI23" i="8" s="1"/>
  <c r="DJ22" i="8"/>
  <c r="DJ23" i="8" s="1"/>
  <c r="DK22" i="8"/>
  <c r="DK23" i="8" s="1"/>
  <c r="DD31" i="8"/>
  <c r="DE31" i="8"/>
  <c r="DF31" i="8"/>
  <c r="DG31" i="8"/>
  <c r="DH31" i="8"/>
  <c r="DI31" i="8"/>
  <c r="DJ31" i="8"/>
  <c r="DK31" i="8"/>
  <c r="DD32" i="8"/>
  <c r="DE32" i="8"/>
  <c r="DF32" i="8"/>
  <c r="DG32" i="8"/>
  <c r="DH32" i="8"/>
  <c r="DI32" i="8"/>
  <c r="DJ32" i="8"/>
  <c r="DK32" i="8"/>
  <c r="DD33" i="8"/>
  <c r="DE33" i="8"/>
  <c r="DF33" i="8"/>
  <c r="DG33" i="8"/>
  <c r="DH33" i="8"/>
  <c r="DI33" i="8"/>
  <c r="DJ33" i="8"/>
  <c r="DK33" i="8"/>
  <c r="DD34" i="8"/>
  <c r="DE34" i="8"/>
  <c r="DF34" i="8"/>
  <c r="DG34" i="8"/>
  <c r="DI34" i="8"/>
  <c r="DJ34" i="8"/>
  <c r="DD42" i="8"/>
  <c r="DE42" i="8"/>
  <c r="DF42" i="8"/>
  <c r="DG42" i="8"/>
  <c r="DH42" i="8"/>
  <c r="DI42" i="8"/>
  <c r="DJ42" i="8"/>
  <c r="DK42" i="8"/>
  <c r="DD43" i="8"/>
  <c r="DD44" i="8" s="1"/>
  <c r="DE43" i="8"/>
  <c r="DE44" i="8" s="1"/>
  <c r="DF43" i="8"/>
  <c r="DG43" i="8"/>
  <c r="DG44" i="8" s="1"/>
  <c r="DH43" i="8"/>
  <c r="DI43" i="8"/>
  <c r="DJ43" i="8"/>
  <c r="DJ44" i="8" s="1"/>
  <c r="DK43" i="8"/>
  <c r="DK44" i="8" s="1"/>
  <c r="DD45" i="8"/>
  <c r="DD46" i="8" s="1"/>
  <c r="DE45" i="8"/>
  <c r="DE46" i="8" s="1"/>
  <c r="DF45" i="8"/>
  <c r="DF46" i="8" s="1"/>
  <c r="DG45" i="8"/>
  <c r="DG46" i="8" s="1"/>
  <c r="DH45" i="8"/>
  <c r="DH46" i="8" s="1"/>
  <c r="DI45" i="8"/>
  <c r="DI46" i="8" s="1"/>
  <c r="DJ45" i="8"/>
  <c r="DJ46" i="8" s="1"/>
  <c r="DK45" i="8"/>
  <c r="DK46" i="8" s="1"/>
  <c r="CN3" i="8"/>
  <c r="CO3" i="8"/>
  <c r="CP3" i="8"/>
  <c r="CQ3" i="8"/>
  <c r="CR3" i="8"/>
  <c r="CS3" i="8"/>
  <c r="CT3" i="8"/>
  <c r="CU3" i="8"/>
  <c r="CV3" i="8"/>
  <c r="CW3" i="8"/>
  <c r="CX3" i="8"/>
  <c r="CY3" i="8"/>
  <c r="CZ3" i="8"/>
  <c r="DA3" i="8"/>
  <c r="DB3" i="8"/>
  <c r="DC3" i="8"/>
  <c r="CN4" i="8"/>
  <c r="CO4" i="8"/>
  <c r="CP4" i="8"/>
  <c r="CQ4" i="8"/>
  <c r="CR4" i="8"/>
  <c r="CT4" i="8"/>
  <c r="CU4" i="8"/>
  <c r="CV4" i="8"/>
  <c r="CW4" i="8"/>
  <c r="CX4" i="8"/>
  <c r="CY4" i="8"/>
  <c r="CZ4" i="8"/>
  <c r="DA4" i="8"/>
  <c r="DB4" i="8"/>
  <c r="DC4" i="8"/>
  <c r="CN5" i="8"/>
  <c r="CO5" i="8"/>
  <c r="CP5" i="8"/>
  <c r="CQ5" i="8"/>
  <c r="CR5" i="8"/>
  <c r="CS5" i="8"/>
  <c r="CT5" i="8"/>
  <c r="CU5" i="8"/>
  <c r="CV5" i="8"/>
  <c r="CW5" i="8"/>
  <c r="CX5" i="8"/>
  <c r="CY5" i="8"/>
  <c r="CZ5" i="8"/>
  <c r="DA5" i="8"/>
  <c r="DB5" i="8"/>
  <c r="DC5" i="8"/>
  <c r="CZ6" i="8"/>
  <c r="DA6" i="8"/>
  <c r="DB6" i="8"/>
  <c r="DC6" i="8"/>
  <c r="CN15" i="8"/>
  <c r="CO15" i="8"/>
  <c r="CP15" i="8"/>
  <c r="CQ15" i="8"/>
  <c r="CR15" i="8"/>
  <c r="CS15" i="8"/>
  <c r="CT15" i="8"/>
  <c r="CU15" i="8"/>
  <c r="CV15" i="8"/>
  <c r="CW15" i="8"/>
  <c r="CX15" i="8"/>
  <c r="CY15" i="8"/>
  <c r="CZ15" i="8"/>
  <c r="DA15" i="8"/>
  <c r="DB15" i="8"/>
  <c r="DC15" i="8"/>
  <c r="CN16" i="8"/>
  <c r="CN17" i="8" s="1"/>
  <c r="CN18" i="8" s="1"/>
  <c r="CO16" i="8"/>
  <c r="CO17" i="8" s="1"/>
  <c r="CO19" i="8" s="1"/>
  <c r="CP16" i="8"/>
  <c r="CP17" i="8" s="1"/>
  <c r="CQ16" i="8"/>
  <c r="CQ17" i="8" s="1"/>
  <c r="CQ19" i="8" s="1"/>
  <c r="CR16" i="8"/>
  <c r="CR17" i="8" s="1"/>
  <c r="CT16" i="8"/>
  <c r="CT17" i="8" s="1"/>
  <c r="CU16" i="8"/>
  <c r="CU17" i="8" s="1"/>
  <c r="CU18" i="8" s="1"/>
  <c r="CV16" i="8"/>
  <c r="CV17" i="8" s="1"/>
  <c r="CV20" i="8" s="1"/>
  <c r="CW16" i="8"/>
  <c r="CW17" i="8" s="1"/>
  <c r="CX16" i="8"/>
  <c r="CX17" i="8" s="1"/>
  <c r="CX18" i="8" s="1"/>
  <c r="CY16" i="8"/>
  <c r="CY17" i="8" s="1"/>
  <c r="CY19" i="8" s="1"/>
  <c r="CZ16" i="8"/>
  <c r="CZ17" i="8" s="1"/>
  <c r="DA16" i="8"/>
  <c r="DA17" i="8" s="1"/>
  <c r="DB16" i="8"/>
  <c r="DB17" i="8" s="1"/>
  <c r="DC16" i="8"/>
  <c r="DC17" i="8" s="1"/>
  <c r="DC18" i="8" s="1"/>
  <c r="CN21" i="8"/>
  <c r="CO21" i="8"/>
  <c r="CP21" i="8"/>
  <c r="CQ21" i="8"/>
  <c r="CR21" i="8"/>
  <c r="CS21" i="8"/>
  <c r="CT21" i="8"/>
  <c r="CU21" i="8"/>
  <c r="CV21" i="8"/>
  <c r="CW21" i="8"/>
  <c r="CX21" i="8"/>
  <c r="CY21" i="8"/>
  <c r="CZ21" i="8"/>
  <c r="DA21" i="8"/>
  <c r="DB21" i="8"/>
  <c r="DC21" i="8"/>
  <c r="CZ22" i="8"/>
  <c r="CZ23" i="8" s="1"/>
  <c r="DA22" i="8"/>
  <c r="DA23" i="8" s="1"/>
  <c r="DC22" i="8"/>
  <c r="DC23" i="8" s="1"/>
  <c r="CN31" i="8"/>
  <c r="CO31" i="8"/>
  <c r="CP31" i="8"/>
  <c r="CQ31" i="8"/>
  <c r="CR31" i="8"/>
  <c r="CS31" i="8"/>
  <c r="CT31" i="8"/>
  <c r="CU31" i="8"/>
  <c r="CV31" i="8"/>
  <c r="CW31" i="8"/>
  <c r="CX31" i="8"/>
  <c r="CY31" i="8"/>
  <c r="CZ31" i="8"/>
  <c r="DA31" i="8"/>
  <c r="DB31" i="8"/>
  <c r="DC31" i="8"/>
  <c r="CO32" i="8"/>
  <c r="CP32" i="8"/>
  <c r="CQ32" i="8"/>
  <c r="CV32" i="8"/>
  <c r="CW32" i="8"/>
  <c r="CX32" i="8"/>
  <c r="CY32" i="8"/>
  <c r="DB32" i="8"/>
  <c r="DC32" i="8"/>
  <c r="CN33" i="8"/>
  <c r="CO33" i="8"/>
  <c r="CP33" i="8"/>
  <c r="CQ33" i="8"/>
  <c r="CR33" i="8"/>
  <c r="CS33" i="8"/>
  <c r="CT33" i="8"/>
  <c r="CU33" i="8"/>
  <c r="CV33" i="8"/>
  <c r="CW33" i="8"/>
  <c r="CX33" i="8"/>
  <c r="CY33" i="8"/>
  <c r="CZ33" i="8"/>
  <c r="DA33" i="8"/>
  <c r="DB33" i="8"/>
  <c r="DC33" i="8"/>
  <c r="CS34" i="8"/>
  <c r="CT34" i="8"/>
  <c r="CU34" i="8"/>
  <c r="CV34" i="8"/>
  <c r="CW34" i="8"/>
  <c r="CX34" i="8"/>
  <c r="CY34" i="8"/>
  <c r="CZ34" i="8"/>
  <c r="DA34" i="8"/>
  <c r="DB34" i="8"/>
  <c r="CN42" i="8"/>
  <c r="CO42" i="8"/>
  <c r="CP42" i="8"/>
  <c r="CQ42" i="8"/>
  <c r="CR42" i="8"/>
  <c r="CS42" i="8"/>
  <c r="CT42" i="8"/>
  <c r="CU42" i="8"/>
  <c r="CV42" i="8"/>
  <c r="CW42" i="8"/>
  <c r="CX42" i="8"/>
  <c r="CY42" i="8"/>
  <c r="CZ42" i="8"/>
  <c r="DA42" i="8"/>
  <c r="DB42" i="8"/>
  <c r="DC42" i="8"/>
  <c r="CN43" i="8"/>
  <c r="CN44" i="8" s="1"/>
  <c r="CO43" i="8"/>
  <c r="CO44" i="8" s="1"/>
  <c r="CP43" i="8"/>
  <c r="CP44" i="8" s="1"/>
  <c r="CQ43" i="8"/>
  <c r="CQ44" i="8" s="1"/>
  <c r="CR43" i="8"/>
  <c r="CS43" i="8"/>
  <c r="CS44" i="8" s="1"/>
  <c r="CT43" i="8"/>
  <c r="CT44" i="8" s="1"/>
  <c r="CU43" i="8"/>
  <c r="CV43" i="8"/>
  <c r="CV44" i="8" s="1"/>
  <c r="CW43" i="8"/>
  <c r="CW44" i="8" s="1"/>
  <c r="CX43" i="8"/>
  <c r="CX44" i="8" s="1"/>
  <c r="CY43" i="8"/>
  <c r="CY44" i="8" s="1"/>
  <c r="CZ43" i="8"/>
  <c r="DA43" i="8"/>
  <c r="DB43" i="8"/>
  <c r="DB44" i="8" s="1"/>
  <c r="DC43" i="8"/>
  <c r="CN45" i="8"/>
  <c r="CN46" i="8" s="1"/>
  <c r="CO45" i="8"/>
  <c r="CO46" i="8" s="1"/>
  <c r="CP45" i="8"/>
  <c r="CP46" i="8" s="1"/>
  <c r="CQ45" i="8"/>
  <c r="CQ46" i="8" s="1"/>
  <c r="CR45" i="8"/>
  <c r="CR46" i="8" s="1"/>
  <c r="CS45" i="8"/>
  <c r="CS46" i="8" s="1"/>
  <c r="CT45" i="8"/>
  <c r="CT46" i="8" s="1"/>
  <c r="CU45" i="8"/>
  <c r="CU46" i="8" s="1"/>
  <c r="CV45" i="8"/>
  <c r="CV46" i="8" s="1"/>
  <c r="CW45" i="8"/>
  <c r="CX45" i="8"/>
  <c r="CY45" i="8"/>
  <c r="CZ45" i="8"/>
  <c r="CZ46" i="8" s="1"/>
  <c r="DA45" i="8"/>
  <c r="DA46" i="8" s="1"/>
  <c r="DB45" i="8"/>
  <c r="DB46" i="8" s="1"/>
  <c r="DC45" i="8"/>
  <c r="DC46" i="8" s="1"/>
  <c r="DD7" i="8" l="1"/>
  <c r="DD11" i="8" s="1"/>
  <c r="DH12" i="8"/>
  <c r="DG7" i="8"/>
  <c r="DG11" i="8" s="1"/>
  <c r="DF7" i="8"/>
  <c r="DF9" i="8" s="1"/>
  <c r="DE28" i="8"/>
  <c r="CV40" i="8"/>
  <c r="CN40" i="8"/>
  <c r="CX40" i="8"/>
  <c r="CP40" i="8"/>
  <c r="DC50" i="8"/>
  <c r="CO28" i="8"/>
  <c r="CN12" i="8"/>
  <c r="CN28" i="8"/>
  <c r="DF51" i="8"/>
  <c r="CU51" i="8"/>
  <c r="DI12" i="8"/>
  <c r="CR12" i="8"/>
  <c r="DG12" i="8"/>
  <c r="CP12" i="8"/>
  <c r="DF50" i="8"/>
  <c r="DF44" i="8"/>
  <c r="DF48" i="8" s="1"/>
  <c r="DJ28" i="8"/>
  <c r="CU12" i="8"/>
  <c r="DD28" i="8"/>
  <c r="DA7" i="8"/>
  <c r="DA11" i="8" s="1"/>
  <c r="CP51" i="8"/>
  <c r="CX12" i="8"/>
  <c r="CV28" i="8"/>
  <c r="DA28" i="8"/>
  <c r="CN50" i="8"/>
  <c r="CX28" i="8"/>
  <c r="CP28" i="8"/>
  <c r="DC28" i="8"/>
  <c r="CU28" i="8"/>
  <c r="CS12" i="8"/>
  <c r="CP49" i="8"/>
  <c r="CP47" i="8"/>
  <c r="CP20" i="8"/>
  <c r="CP18" i="8"/>
  <c r="CW12" i="8"/>
  <c r="CO12" i="8"/>
  <c r="CV12" i="8"/>
  <c r="CU50" i="8"/>
  <c r="CU44" i="8"/>
  <c r="CU48" i="8" s="1"/>
  <c r="CY28" i="8"/>
  <c r="CQ28" i="8"/>
  <c r="DF28" i="8"/>
  <c r="DF27" i="8"/>
  <c r="DF25" i="8"/>
  <c r="DF26" i="8"/>
  <c r="DC25" i="8"/>
  <c r="DC26" i="8"/>
  <c r="DG27" i="8"/>
  <c r="DI27" i="8"/>
  <c r="DI25" i="8"/>
  <c r="DI26" i="8"/>
  <c r="CZ25" i="8"/>
  <c r="CZ27" i="8"/>
  <c r="CZ26" i="8"/>
  <c r="DE26" i="8"/>
  <c r="DC27" i="8"/>
  <c r="DE25" i="8"/>
  <c r="CV35" i="8"/>
  <c r="CV38" i="8" s="1"/>
  <c r="DD27" i="8"/>
  <c r="DD26" i="8"/>
  <c r="DD25" i="8"/>
  <c r="DH26" i="8"/>
  <c r="DH25" i="8"/>
  <c r="DH27" i="8"/>
  <c r="DH29" i="8" s="1"/>
  <c r="DA25" i="8"/>
  <c r="DA26" i="8"/>
  <c r="DA27" i="8"/>
  <c r="DK26" i="8"/>
  <c r="DK27" i="8"/>
  <c r="DK25" i="8"/>
  <c r="CW35" i="8"/>
  <c r="CW39" i="8" s="1"/>
  <c r="DI35" i="8"/>
  <c r="DI37" i="8" s="1"/>
  <c r="DG26" i="8"/>
  <c r="DG35" i="8"/>
  <c r="DG39" i="8" s="1"/>
  <c r="DF35" i="8"/>
  <c r="DF38" i="8" s="1"/>
  <c r="CY35" i="8"/>
  <c r="CY37" i="8" s="1"/>
  <c r="DB35" i="8"/>
  <c r="DB37" i="8" s="1"/>
  <c r="CX35" i="8"/>
  <c r="CX37" i="8" s="1"/>
  <c r="DB28" i="8"/>
  <c r="CT28" i="8"/>
  <c r="DH28" i="8"/>
  <c r="DK7" i="8"/>
  <c r="DK11" i="8" s="1"/>
  <c r="CZ7" i="8"/>
  <c r="CZ10" i="8" s="1"/>
  <c r="DJ7" i="8"/>
  <c r="DJ11" i="8" s="1"/>
  <c r="DI7" i="8"/>
  <c r="DI9" i="8" s="1"/>
  <c r="DH7" i="8"/>
  <c r="DH10" i="8" s="1"/>
  <c r="DC7" i="8"/>
  <c r="DC10" i="8" s="1"/>
  <c r="DB12" i="8"/>
  <c r="CT12" i="8"/>
  <c r="DB7" i="8"/>
  <c r="DB11" i="8" s="1"/>
  <c r="CS51" i="8"/>
  <c r="CS49" i="8"/>
  <c r="CP50" i="8"/>
  <c r="CY40" i="8"/>
  <c r="CQ40" i="8"/>
  <c r="CW28" i="8"/>
  <c r="DH50" i="8"/>
  <c r="DH40" i="8"/>
  <c r="DI28" i="8"/>
  <c r="DG40" i="8"/>
  <c r="DF12" i="8"/>
  <c r="CN49" i="8"/>
  <c r="CW40" i="8"/>
  <c r="CO40" i="8"/>
  <c r="DC12" i="8"/>
  <c r="DK51" i="8"/>
  <c r="DF40" i="8"/>
  <c r="DG28" i="8"/>
  <c r="DE12" i="8"/>
  <c r="DK47" i="8"/>
  <c r="DE40" i="8"/>
  <c r="DD12" i="8"/>
  <c r="DC40" i="8"/>
  <c r="CU40" i="8"/>
  <c r="CS28" i="8"/>
  <c r="DA12" i="8"/>
  <c r="DK50" i="8"/>
  <c r="DD40" i="8"/>
  <c r="DK12" i="8"/>
  <c r="DA51" i="8"/>
  <c r="CS50" i="8"/>
  <c r="DB40" i="8"/>
  <c r="CT40" i="8"/>
  <c r="CZ28" i="8"/>
  <c r="CR28" i="8"/>
  <c r="CZ12" i="8"/>
  <c r="DK40" i="8"/>
  <c r="DJ12" i="8"/>
  <c r="CZ51" i="8"/>
  <c r="CR51" i="8"/>
  <c r="DA40" i="8"/>
  <c r="CS40" i="8"/>
  <c r="CY12" i="8"/>
  <c r="CQ12" i="8"/>
  <c r="DJ40" i="8"/>
  <c r="DK28" i="8"/>
  <c r="CZ40" i="8"/>
  <c r="CR40" i="8"/>
  <c r="DI51" i="8"/>
  <c r="DI40" i="8"/>
  <c r="DA18" i="8"/>
  <c r="DA19" i="8"/>
  <c r="DE51" i="8"/>
  <c r="CN51" i="8"/>
  <c r="DC44" i="8"/>
  <c r="DC48" i="8" s="1"/>
  <c r="DA50" i="8"/>
  <c r="DA44" i="8"/>
  <c r="DA47" i="8" s="1"/>
  <c r="DE50" i="8"/>
  <c r="CZ50" i="8"/>
  <c r="DH51" i="8"/>
  <c r="CY20" i="8"/>
  <c r="CX20" i="8"/>
  <c r="CN48" i="8"/>
  <c r="CY18" i="8"/>
  <c r="CP48" i="8"/>
  <c r="DC20" i="8"/>
  <c r="CV19" i="8"/>
  <c r="CN47" i="8"/>
  <c r="CV18" i="8"/>
  <c r="CO20" i="8"/>
  <c r="DC19" i="8"/>
  <c r="CO18" i="8"/>
  <c r="DA20" i="8"/>
  <c r="DK18" i="8"/>
  <c r="CP19" i="8"/>
  <c r="DK20" i="8"/>
  <c r="CS47" i="8"/>
  <c r="DD20" i="8"/>
  <c r="CN19" i="8"/>
  <c r="CN20" i="8"/>
  <c r="DD19" i="8"/>
  <c r="CS48" i="8"/>
  <c r="DD35" i="8"/>
  <c r="DD38" i="8" s="1"/>
  <c r="CQ18" i="8"/>
  <c r="CU20" i="8"/>
  <c r="CX19" i="8"/>
  <c r="CQ20" i="8"/>
  <c r="CU19" i="8"/>
  <c r="DJ35" i="8"/>
  <c r="DJ39" i="8" s="1"/>
  <c r="DB49" i="8"/>
  <c r="DB47" i="8"/>
  <c r="DB48" i="8"/>
  <c r="CW18" i="8"/>
  <c r="CW19" i="8"/>
  <c r="CW20" i="8"/>
  <c r="DG20" i="8"/>
  <c r="DG19" i="8"/>
  <c r="DG18" i="8"/>
  <c r="DF20" i="8"/>
  <c r="DF19" i="8"/>
  <c r="DF18" i="8"/>
  <c r="CT47" i="8"/>
  <c r="CT48" i="8"/>
  <c r="CT49" i="8"/>
  <c r="CT18" i="8"/>
  <c r="CT19" i="8"/>
  <c r="CT20" i="8"/>
  <c r="CR18" i="8"/>
  <c r="CR19" i="8"/>
  <c r="CR20" i="8"/>
  <c r="CZ18" i="8"/>
  <c r="CZ19" i="8"/>
  <c r="CZ20" i="8"/>
  <c r="DB18" i="8"/>
  <c r="DB19" i="8"/>
  <c r="DB20" i="8"/>
  <c r="DI18" i="8"/>
  <c r="DI20" i="8"/>
  <c r="DI19" i="8"/>
  <c r="CT50" i="8"/>
  <c r="CZ44" i="8"/>
  <c r="CR44" i="8"/>
  <c r="DI44" i="8"/>
  <c r="DJ20" i="8"/>
  <c r="DH18" i="8"/>
  <c r="DE35" i="8"/>
  <c r="DE37" i="8" s="1"/>
  <c r="DB51" i="8"/>
  <c r="CR50" i="8"/>
  <c r="CX51" i="8"/>
  <c r="DH44" i="8"/>
  <c r="DH19" i="8"/>
  <c r="DJ19" i="8"/>
  <c r="DC51" i="8"/>
  <c r="CY51" i="8"/>
  <c r="DI50" i="8"/>
  <c r="DK48" i="8"/>
  <c r="CW50" i="8"/>
  <c r="DB50" i="8"/>
  <c r="CT51" i="8"/>
  <c r="DE7" i="8"/>
  <c r="DE9" i="8" s="1"/>
  <c r="DK49" i="8"/>
  <c r="DD47" i="8"/>
  <c r="DD48" i="8"/>
  <c r="DD49" i="8"/>
  <c r="DJ47" i="8"/>
  <c r="DJ48" i="8"/>
  <c r="DJ49" i="8"/>
  <c r="DJ25" i="8"/>
  <c r="DJ26" i="8"/>
  <c r="DJ27" i="8"/>
  <c r="DE47" i="8"/>
  <c r="DE48" i="8"/>
  <c r="DE49" i="8"/>
  <c r="DE18" i="8"/>
  <c r="DE19" i="8"/>
  <c r="DE20" i="8"/>
  <c r="DE29" i="8" s="1"/>
  <c r="DG47" i="8"/>
  <c r="DG48" i="8"/>
  <c r="DG49" i="8"/>
  <c r="DG51" i="8"/>
  <c r="DG50" i="8"/>
  <c r="DD51" i="8"/>
  <c r="DD50" i="8"/>
  <c r="DJ51" i="8"/>
  <c r="DJ50" i="8"/>
  <c r="CQ47" i="8"/>
  <c r="CQ48" i="8"/>
  <c r="CQ49" i="8"/>
  <c r="CO47" i="8"/>
  <c r="CO48" i="8"/>
  <c r="CO49" i="8"/>
  <c r="CV47" i="8"/>
  <c r="CV48" i="8"/>
  <c r="CV49" i="8"/>
  <c r="CQ51" i="8"/>
  <c r="CY50" i="8"/>
  <c r="CY46" i="8"/>
  <c r="CX50" i="8"/>
  <c r="CO51" i="8"/>
  <c r="CO50" i="8"/>
  <c r="CW46" i="8"/>
  <c r="CV50" i="8"/>
  <c r="CX46" i="8"/>
  <c r="CW51" i="8"/>
  <c r="CV51" i="8"/>
  <c r="CQ50" i="8"/>
  <c r="DD10" i="8" l="1"/>
  <c r="DD9" i="8"/>
  <c r="DG9" i="8"/>
  <c r="DG10" i="8"/>
  <c r="DG29" i="8"/>
  <c r="DF11" i="8"/>
  <c r="DF10" i="8"/>
  <c r="DI29" i="8"/>
  <c r="DF29" i="8"/>
  <c r="DA29" i="8"/>
  <c r="DF49" i="8"/>
  <c r="DC47" i="8"/>
  <c r="DF47" i="8"/>
  <c r="DA9" i="8"/>
  <c r="DA10" i="8"/>
  <c r="CV37" i="8"/>
  <c r="DI38" i="8"/>
  <c r="CW38" i="8"/>
  <c r="CW37" i="8"/>
  <c r="DC49" i="8"/>
  <c r="CU49" i="8"/>
  <c r="CU47" i="8"/>
  <c r="DI10" i="8"/>
  <c r="DI11" i="8"/>
  <c r="CX38" i="8"/>
  <c r="DJ10" i="8"/>
  <c r="DF39" i="8"/>
  <c r="CY39" i="8"/>
  <c r="DF37" i="8"/>
  <c r="DJ9" i="8"/>
  <c r="CY38" i="8"/>
  <c r="CX39" i="8"/>
  <c r="DD29" i="8"/>
  <c r="DC29" i="8"/>
  <c r="DK10" i="8"/>
  <c r="DK9" i="8"/>
  <c r="DG37" i="8"/>
  <c r="DH9" i="8"/>
  <c r="DH11" i="8"/>
  <c r="CV39" i="8"/>
  <c r="CZ29" i="8"/>
  <c r="DG38" i="8"/>
  <c r="DI39" i="8"/>
  <c r="DB39" i="8"/>
  <c r="DB38" i="8"/>
  <c r="DK29" i="8"/>
  <c r="DB9" i="8"/>
  <c r="DB10" i="8"/>
  <c r="CZ11" i="8"/>
  <c r="CZ9" i="8"/>
  <c r="DC9" i="8"/>
  <c r="DC11" i="8"/>
  <c r="DA49" i="8"/>
  <c r="DA48" i="8"/>
  <c r="DE11" i="8"/>
  <c r="DE10" i="8"/>
  <c r="DD39" i="8"/>
  <c r="DD37" i="8"/>
  <c r="DE39" i="8"/>
  <c r="DE38" i="8"/>
  <c r="DJ38" i="8"/>
  <c r="DJ37" i="8"/>
  <c r="DI48" i="8"/>
  <c r="DI47" i="8"/>
  <c r="DI49" i="8"/>
  <c r="CR48" i="8"/>
  <c r="CR49" i="8"/>
  <c r="CR47" i="8"/>
  <c r="CZ47" i="8"/>
  <c r="CZ48" i="8"/>
  <c r="CZ49" i="8"/>
  <c r="DJ29" i="8"/>
  <c r="DH48" i="8"/>
  <c r="DH47" i="8"/>
  <c r="DH49" i="8"/>
  <c r="CY47" i="8"/>
  <c r="CY48" i="8"/>
  <c r="CY49" i="8"/>
  <c r="CX49" i="8"/>
  <c r="CX47" i="8"/>
  <c r="CX48" i="8"/>
  <c r="CW48" i="8"/>
  <c r="CW49" i="8"/>
  <c r="CW47" i="8"/>
  <c r="CU32" i="8" l="1"/>
  <c r="CU35" i="8" s="1"/>
  <c r="CU39" i="8" s="1"/>
  <c r="CT32" i="8"/>
  <c r="CT35" i="8" s="1"/>
  <c r="CT39" i="8" s="1"/>
  <c r="CS4" i="8"/>
  <c r="CS16" i="8"/>
  <c r="CS17" i="8" s="1"/>
  <c r="CS18" i="8" s="1"/>
  <c r="Q59" i="6"/>
  <c r="O59" i="6"/>
  <c r="K59" i="6"/>
  <c r="J59" i="6"/>
  <c r="I59" i="6"/>
  <c r="H59" i="6"/>
  <c r="G59" i="6"/>
  <c r="F59" i="6"/>
  <c r="E59" i="6"/>
  <c r="D59" i="6"/>
  <c r="C59" i="6"/>
  <c r="B59" i="6"/>
  <c r="Q36" i="6"/>
  <c r="O36" i="6"/>
  <c r="K36" i="6"/>
  <c r="J36" i="6"/>
  <c r="I36" i="6"/>
  <c r="H36" i="6"/>
  <c r="G36" i="6"/>
  <c r="F36" i="6"/>
  <c r="E36" i="6"/>
  <c r="D36" i="6"/>
  <c r="C36" i="6"/>
  <c r="B36" i="6"/>
  <c r="Q35" i="6"/>
  <c r="O35" i="6"/>
  <c r="K35" i="6"/>
  <c r="J35" i="6"/>
  <c r="I35" i="6"/>
  <c r="H35" i="6"/>
  <c r="G35" i="6"/>
  <c r="F35" i="6"/>
  <c r="E35" i="6"/>
  <c r="D35" i="6"/>
  <c r="C35" i="6"/>
  <c r="B35" i="6"/>
  <c r="Q34" i="6"/>
  <c r="O34" i="6"/>
  <c r="K34" i="6"/>
  <c r="J34" i="6"/>
  <c r="I34" i="6"/>
  <c r="H34" i="6"/>
  <c r="G34" i="6"/>
  <c r="F34" i="6"/>
  <c r="E34" i="6"/>
  <c r="D34" i="6"/>
  <c r="C34" i="6"/>
  <c r="B34" i="6"/>
  <c r="I933" i="6" l="1"/>
  <c r="CU38" i="8"/>
  <c r="CU37" i="8"/>
  <c r="DA32" i="8"/>
  <c r="DA35" i="8" s="1"/>
  <c r="DA37" i="8" s="1"/>
  <c r="CT38" i="8"/>
  <c r="CT37" i="8"/>
  <c r="CS20" i="8"/>
  <c r="CS19" i="8"/>
  <c r="DA38" i="8" l="1"/>
  <c r="DA39" i="8"/>
  <c r="CZ32" i="8"/>
  <c r="CZ35" i="8" s="1"/>
  <c r="CZ39" i="8" s="1"/>
  <c r="CS32" i="8"/>
  <c r="CS35" i="8" s="1"/>
  <c r="CS39" i="8" s="1"/>
  <c r="CZ38" i="8" l="1"/>
  <c r="CZ37" i="8"/>
  <c r="CS38" i="8"/>
  <c r="CS37" i="8"/>
  <c r="CR32" i="8" l="1"/>
  <c r="CN32" i="8" l="1"/>
  <c r="Z2347" i="7" l="1"/>
  <c r="R2347" i="7"/>
  <c r="A2347" i="7"/>
  <c r="W2347" i="7" s="1"/>
  <c r="D2347" i="7" l="1"/>
  <c r="H2347" i="7"/>
  <c r="J2347" i="7"/>
  <c r="K2347" i="7"/>
  <c r="N2347" i="7"/>
  <c r="B2347" i="7"/>
  <c r="C2347" i="7"/>
  <c r="F2347" i="7"/>
  <c r="L2347" i="7"/>
  <c r="E2347" i="7"/>
  <c r="M2347" i="7"/>
  <c r="G2347" i="7"/>
  <c r="I2347" i="7"/>
  <c r="S2347" i="7"/>
  <c r="T2347" i="7"/>
  <c r="R2349" i="7" l="1"/>
  <c r="R2348" i="7"/>
  <c r="Z2350" i="7" l="1"/>
  <c r="R2350" i="7"/>
  <c r="A2350" i="7"/>
  <c r="N2350" i="7" s="1"/>
  <c r="Z2349" i="7"/>
  <c r="A2349" i="7"/>
  <c r="W2349" i="7" s="1"/>
  <c r="Z2348" i="7"/>
  <c r="A2348" i="7"/>
  <c r="W2348" i="7" s="1"/>
  <c r="G2350" i="7" l="1"/>
  <c r="H2350" i="7"/>
  <c r="S2350" i="7"/>
  <c r="E2348" i="7"/>
  <c r="B2348" i="7"/>
  <c r="N2348" i="7"/>
  <c r="C2348" i="7"/>
  <c r="S2348" i="7"/>
  <c r="F2348" i="7"/>
  <c r="M2348" i="7"/>
  <c r="D2348" i="7"/>
  <c r="T2348" i="7"/>
  <c r="G2348" i="7"/>
  <c r="L2348" i="7"/>
  <c r="H2348" i="7"/>
  <c r="K2348" i="7"/>
  <c r="J2348" i="7"/>
  <c r="B2349" i="7"/>
  <c r="J2349" i="7"/>
  <c r="C2349" i="7"/>
  <c r="K2349" i="7"/>
  <c r="I2350" i="7"/>
  <c r="Q2350" i="7" s="1"/>
  <c r="T2350" i="7"/>
  <c r="D2349" i="7"/>
  <c r="L2349" i="7"/>
  <c r="B2350" i="7"/>
  <c r="J2350" i="7"/>
  <c r="W2350" i="7"/>
  <c r="E2349" i="7"/>
  <c r="M2349" i="7"/>
  <c r="C2350" i="7"/>
  <c r="K2350" i="7"/>
  <c r="F2349" i="7"/>
  <c r="N2349" i="7"/>
  <c r="D2350" i="7"/>
  <c r="L2350" i="7"/>
  <c r="I2348" i="7"/>
  <c r="Q2348" i="7" s="1"/>
  <c r="G2349" i="7"/>
  <c r="S2349" i="7"/>
  <c r="E2350" i="7"/>
  <c r="M2350" i="7"/>
  <c r="H2349" i="7"/>
  <c r="T2349" i="7"/>
  <c r="F2350" i="7"/>
  <c r="I2349" i="7"/>
  <c r="Q2349" i="7" s="1"/>
  <c r="BX3" i="8" l="1"/>
  <c r="BY3" i="8"/>
  <c r="BZ3" i="8"/>
  <c r="CA3" i="8"/>
  <c r="CB3" i="8"/>
  <c r="CC3" i="8"/>
  <c r="CD3" i="8"/>
  <c r="CE3" i="8"/>
  <c r="CF3" i="8"/>
  <c r="CG3" i="8"/>
  <c r="CH3" i="8"/>
  <c r="CI3" i="8"/>
  <c r="CJ3" i="8"/>
  <c r="CK3" i="8"/>
  <c r="CL3" i="8"/>
  <c r="CM3" i="8"/>
  <c r="BX4" i="8"/>
  <c r="BY4" i="8"/>
  <c r="BZ4" i="8"/>
  <c r="CA4" i="8"/>
  <c r="CB4" i="8"/>
  <c r="CC4" i="8"/>
  <c r="CD4" i="8"/>
  <c r="CE4" i="8"/>
  <c r="CF4" i="8"/>
  <c r="CG4" i="8"/>
  <c r="CH4" i="8"/>
  <c r="CI4" i="8"/>
  <c r="CJ4" i="8"/>
  <c r="CK4" i="8"/>
  <c r="CL4" i="8"/>
  <c r="CM4" i="8"/>
  <c r="BX5" i="8"/>
  <c r="BY5" i="8"/>
  <c r="BZ5" i="8"/>
  <c r="CA5" i="8"/>
  <c r="CB5" i="8"/>
  <c r="CC5" i="8"/>
  <c r="CD5" i="8"/>
  <c r="CE5" i="8"/>
  <c r="CF5" i="8"/>
  <c r="CG5" i="8"/>
  <c r="CH5" i="8"/>
  <c r="CI5" i="8"/>
  <c r="CJ5" i="8"/>
  <c r="CK5" i="8"/>
  <c r="CL5" i="8"/>
  <c r="CM5" i="8"/>
  <c r="BX15" i="8"/>
  <c r="BY15" i="8"/>
  <c r="BZ15" i="8"/>
  <c r="CA15" i="8"/>
  <c r="CB15" i="8"/>
  <c r="CC15" i="8"/>
  <c r="CD15" i="8"/>
  <c r="CE15" i="8"/>
  <c r="CF15" i="8"/>
  <c r="CG15" i="8"/>
  <c r="CH15" i="8"/>
  <c r="CI15" i="8"/>
  <c r="CJ15" i="8"/>
  <c r="CK15" i="8"/>
  <c r="CL15" i="8"/>
  <c r="CM15" i="8"/>
  <c r="BX16" i="8"/>
  <c r="BX17" i="8" s="1"/>
  <c r="BX18" i="8" s="1"/>
  <c r="BY16" i="8"/>
  <c r="BY17" i="8" s="1"/>
  <c r="BZ16" i="8"/>
  <c r="BZ17" i="8" s="1"/>
  <c r="CA16" i="8"/>
  <c r="CA17" i="8" s="1"/>
  <c r="CB16" i="8"/>
  <c r="CB17" i="8" s="1"/>
  <c r="CC16" i="8"/>
  <c r="CC17" i="8" s="1"/>
  <c r="CC20" i="8" s="1"/>
  <c r="CD16" i="8"/>
  <c r="CD17" i="8" s="1"/>
  <c r="CE16" i="8"/>
  <c r="CE17" i="8" s="1"/>
  <c r="CE20" i="8" s="1"/>
  <c r="CF16" i="8"/>
  <c r="CF17" i="8" s="1"/>
  <c r="CG16" i="8"/>
  <c r="CG17" i="8" s="1"/>
  <c r="CH16" i="8"/>
  <c r="CH17" i="8" s="1"/>
  <c r="CI16" i="8"/>
  <c r="CI17" i="8" s="1"/>
  <c r="CJ16" i="8"/>
  <c r="CJ17" i="8" s="1"/>
  <c r="CK16" i="8"/>
  <c r="CK17" i="8" s="1"/>
  <c r="CK19" i="8" s="1"/>
  <c r="CL16" i="8"/>
  <c r="CL17" i="8" s="1"/>
  <c r="CL20" i="8" s="1"/>
  <c r="CM16" i="8"/>
  <c r="CM17" i="8" s="1"/>
  <c r="BX21" i="8"/>
  <c r="BY21" i="8"/>
  <c r="BZ21" i="8"/>
  <c r="CA21" i="8"/>
  <c r="CB21" i="8"/>
  <c r="CC21" i="8"/>
  <c r="CD21" i="8"/>
  <c r="CE21" i="8"/>
  <c r="CF21" i="8"/>
  <c r="CG21" i="8"/>
  <c r="CH21" i="8"/>
  <c r="CI21" i="8"/>
  <c r="CJ21" i="8"/>
  <c r="CK21" i="8"/>
  <c r="CL21" i="8"/>
  <c r="CM21" i="8"/>
  <c r="BX31" i="8"/>
  <c r="BY31" i="8"/>
  <c r="BZ31" i="8"/>
  <c r="CA31" i="8"/>
  <c r="CB31" i="8"/>
  <c r="CC31" i="8"/>
  <c r="CD31" i="8"/>
  <c r="CE31" i="8"/>
  <c r="CF31" i="8"/>
  <c r="CG31" i="8"/>
  <c r="CH31" i="8"/>
  <c r="CI31" i="8"/>
  <c r="CJ31" i="8"/>
  <c r="CK31" i="8"/>
  <c r="CL31" i="8"/>
  <c r="CM31" i="8"/>
  <c r="BX32" i="8"/>
  <c r="BY32" i="8"/>
  <c r="CB32" i="8"/>
  <c r="CC32" i="8"/>
  <c r="CD32" i="8"/>
  <c r="CE32" i="8"/>
  <c r="CF32" i="8"/>
  <c r="CG32" i="8"/>
  <c r="CH32" i="8"/>
  <c r="CI32" i="8"/>
  <c r="CJ32" i="8"/>
  <c r="CK32" i="8"/>
  <c r="CL32" i="8"/>
  <c r="CM32" i="8"/>
  <c r="BX33" i="8"/>
  <c r="BY33" i="8"/>
  <c r="BZ33" i="8"/>
  <c r="CA33" i="8"/>
  <c r="CB33" i="8"/>
  <c r="CC33" i="8"/>
  <c r="CD33" i="8"/>
  <c r="CE33" i="8"/>
  <c r="CF33" i="8"/>
  <c r="CG33" i="8"/>
  <c r="CH33" i="8"/>
  <c r="CI33" i="8"/>
  <c r="CJ33" i="8"/>
  <c r="CK33" i="8"/>
  <c r="CL33" i="8"/>
  <c r="CM33" i="8"/>
  <c r="BX42" i="8"/>
  <c r="BY42" i="8"/>
  <c r="BZ42" i="8"/>
  <c r="CA42" i="8"/>
  <c r="CB42" i="8"/>
  <c r="CC42" i="8"/>
  <c r="CD42" i="8"/>
  <c r="CE42" i="8"/>
  <c r="CF42" i="8"/>
  <c r="CG42" i="8"/>
  <c r="CH42" i="8"/>
  <c r="CI42" i="8"/>
  <c r="CJ42" i="8"/>
  <c r="CK42" i="8"/>
  <c r="CL42" i="8"/>
  <c r="CM42" i="8"/>
  <c r="BX43" i="8"/>
  <c r="BX44" i="8" s="1"/>
  <c r="BY43" i="8"/>
  <c r="BY44" i="8" s="1"/>
  <c r="BZ43" i="8"/>
  <c r="BZ44" i="8" s="1"/>
  <c r="CA43" i="8"/>
  <c r="CA44" i="8" s="1"/>
  <c r="CB43" i="8"/>
  <c r="CB44" i="8" s="1"/>
  <c r="CC43" i="8"/>
  <c r="CC44" i="8" s="1"/>
  <c r="CD43" i="8"/>
  <c r="CD44" i="8" s="1"/>
  <c r="CE43" i="8"/>
  <c r="CF43" i="8"/>
  <c r="CF44" i="8" s="1"/>
  <c r="CG43" i="8"/>
  <c r="CG44" i="8" s="1"/>
  <c r="CH43" i="8"/>
  <c r="CH44" i="8" s="1"/>
  <c r="CI43" i="8"/>
  <c r="CI44" i="8" s="1"/>
  <c r="CJ43" i="8"/>
  <c r="CJ44" i="8" s="1"/>
  <c r="CK43" i="8"/>
  <c r="CK44" i="8" s="1"/>
  <c r="CL43" i="8"/>
  <c r="CL44" i="8" s="1"/>
  <c r="CM43" i="8"/>
  <c r="CM44" i="8" s="1"/>
  <c r="BX45" i="8"/>
  <c r="BX46" i="8" s="1"/>
  <c r="BY45" i="8"/>
  <c r="BZ45" i="8"/>
  <c r="BZ46" i="8" s="1"/>
  <c r="CA45" i="8"/>
  <c r="CB45" i="8"/>
  <c r="CB46" i="8" s="1"/>
  <c r="CC45" i="8"/>
  <c r="CC46" i="8" s="1"/>
  <c r="CD45" i="8"/>
  <c r="CE45" i="8"/>
  <c r="CE46" i="8" s="1"/>
  <c r="CF45" i="8"/>
  <c r="CG45" i="8"/>
  <c r="CH45" i="8"/>
  <c r="CH46" i="8" s="1"/>
  <c r="CI45" i="8"/>
  <c r="CJ45" i="8"/>
  <c r="CJ46" i="8" s="1"/>
  <c r="CK45" i="8"/>
  <c r="CK46" i="8" s="1"/>
  <c r="CL45" i="8"/>
  <c r="CM45" i="8"/>
  <c r="CM46" i="8" s="1"/>
  <c r="CG12" i="8" l="1"/>
  <c r="CI12" i="8"/>
  <c r="CA12" i="8"/>
  <c r="CD40" i="8"/>
  <c r="BX12" i="8"/>
  <c r="BZ12" i="8"/>
  <c r="BY12" i="8"/>
  <c r="CF12" i="8"/>
  <c r="BX28" i="8"/>
  <c r="CF28" i="8"/>
  <c r="CH12" i="8"/>
  <c r="CE40" i="8"/>
  <c r="CM40" i="8"/>
  <c r="BX20" i="8"/>
  <c r="CE18" i="8"/>
  <c r="CE28" i="8"/>
  <c r="BY20" i="8"/>
  <c r="BY19" i="8"/>
  <c r="CF20" i="8"/>
  <c r="CF19" i="8"/>
  <c r="BX19" i="8"/>
  <c r="CB40" i="8"/>
  <c r="CM28" i="8"/>
  <c r="CA50" i="8"/>
  <c r="CI51" i="8"/>
  <c r="CG28" i="8"/>
  <c r="BY28" i="8"/>
  <c r="CH40" i="8"/>
  <c r="BZ40" i="8"/>
  <c r="CK12" i="8"/>
  <c r="CI40" i="8"/>
  <c r="CA40" i="8"/>
  <c r="BZ28" i="8"/>
  <c r="CG40" i="8"/>
  <c r="BY40" i="8"/>
  <c r="CJ12" i="8"/>
  <c r="CB12" i="8"/>
  <c r="CD51" i="8"/>
  <c r="CM12" i="8"/>
  <c r="CF40" i="8"/>
  <c r="BX40" i="8"/>
  <c r="CL28" i="8"/>
  <c r="CD28" i="8"/>
  <c r="CC28" i="8"/>
  <c r="CF50" i="8"/>
  <c r="CF18" i="8"/>
  <c r="CK28" i="8"/>
  <c r="CC12" i="8"/>
  <c r="CL50" i="8"/>
  <c r="BY18" i="8"/>
  <c r="CA28" i="8"/>
  <c r="CC40" i="8"/>
  <c r="CE12" i="8"/>
  <c r="CG18" i="8"/>
  <c r="CG20" i="8"/>
  <c r="CG19" i="8"/>
  <c r="CD19" i="8"/>
  <c r="CD18" i="8"/>
  <c r="CD20" i="8"/>
  <c r="CJ18" i="8"/>
  <c r="CJ20" i="8"/>
  <c r="CJ19" i="8"/>
  <c r="CB19" i="8"/>
  <c r="CB18" i="8"/>
  <c r="CB20" i="8"/>
  <c r="CI19" i="8"/>
  <c r="CI18" i="8"/>
  <c r="CI20" i="8"/>
  <c r="CA18" i="8"/>
  <c r="CA20" i="8"/>
  <c r="CA19" i="8"/>
  <c r="CL40" i="8"/>
  <c r="CL18" i="8"/>
  <c r="CC18" i="8"/>
  <c r="CK20" i="8"/>
  <c r="CJ28" i="8"/>
  <c r="CB28" i="8"/>
  <c r="CE19" i="8"/>
  <c r="CK18" i="8"/>
  <c r="CL12" i="8"/>
  <c r="CD12" i="8"/>
  <c r="CI28" i="8"/>
  <c r="CH28" i="8"/>
  <c r="CL19" i="8"/>
  <c r="CC19" i="8"/>
  <c r="CK40" i="8"/>
  <c r="CG51" i="8"/>
  <c r="BY50" i="8"/>
  <c r="CJ40" i="8"/>
  <c r="CD46" i="8"/>
  <c r="CD47" i="8" s="1"/>
  <c r="CA46" i="8"/>
  <c r="CA47" i="8" s="1"/>
  <c r="CA51" i="8"/>
  <c r="BX51" i="8"/>
  <c r="CL51" i="8"/>
  <c r="BY51" i="8"/>
  <c r="BY46" i="8"/>
  <c r="CI50" i="8"/>
  <c r="CG50" i="8"/>
  <c r="CI46" i="8"/>
  <c r="CI49" i="8" s="1"/>
  <c r="CG46" i="8"/>
  <c r="CD50" i="8"/>
  <c r="CB50" i="8"/>
  <c r="CB51" i="8"/>
  <c r="CL46" i="8"/>
  <c r="CE50" i="8"/>
  <c r="BX47" i="8"/>
  <c r="BX48" i="8"/>
  <c r="BX49" i="8"/>
  <c r="CF46" i="8"/>
  <c r="BX50" i="8"/>
  <c r="CF51" i="8"/>
  <c r="CH47" i="8"/>
  <c r="CH48" i="8"/>
  <c r="CH49" i="8"/>
  <c r="CB47" i="8"/>
  <c r="CB48" i="8"/>
  <c r="CB49" i="8"/>
  <c r="CH18" i="8"/>
  <c r="CH19" i="8"/>
  <c r="CH20" i="8"/>
  <c r="BZ18" i="8"/>
  <c r="BZ19" i="8"/>
  <c r="BZ20" i="8"/>
  <c r="CM18" i="8"/>
  <c r="CM19" i="8"/>
  <c r="CM20" i="8"/>
  <c r="CJ47" i="8"/>
  <c r="CJ48" i="8"/>
  <c r="CJ49" i="8"/>
  <c r="BZ47" i="8"/>
  <c r="BZ48" i="8"/>
  <c r="BZ49" i="8"/>
  <c r="CM47" i="8"/>
  <c r="CM48" i="8"/>
  <c r="CM49" i="8"/>
  <c r="CK47" i="8"/>
  <c r="CK48" i="8"/>
  <c r="CK49" i="8"/>
  <c r="CC47" i="8"/>
  <c r="CC48" i="8"/>
  <c r="CC49" i="8"/>
  <c r="CH51" i="8"/>
  <c r="BZ51" i="8"/>
  <c r="CH50" i="8"/>
  <c r="BZ50" i="8"/>
  <c r="CE44" i="8"/>
  <c r="CE47" i="8" s="1"/>
  <c r="CM51" i="8"/>
  <c r="CE51" i="8"/>
  <c r="CM50" i="8"/>
  <c r="CK51" i="8"/>
  <c r="CC51" i="8"/>
  <c r="CK50" i="8"/>
  <c r="CC50" i="8"/>
  <c r="CJ51" i="8"/>
  <c r="CJ50" i="8"/>
  <c r="CE49" i="8" l="1"/>
  <c r="CD49" i="8"/>
  <c r="CA48" i="8"/>
  <c r="CD48" i="8"/>
  <c r="CA49" i="8"/>
  <c r="CI48" i="8"/>
  <c r="CI47" i="8"/>
  <c r="CG47" i="8"/>
  <c r="CG49" i="8"/>
  <c r="CG48" i="8"/>
  <c r="BY47" i="8"/>
  <c r="BY48" i="8"/>
  <c r="BY49" i="8"/>
  <c r="CL49" i="8"/>
  <c r="CL48" i="8"/>
  <c r="CL47" i="8"/>
  <c r="CF47" i="8"/>
  <c r="CF48" i="8"/>
  <c r="CF49" i="8"/>
  <c r="CE48" i="8"/>
  <c r="BZ32" i="8" l="1"/>
  <c r="BK3" i="8" l="1"/>
  <c r="BL3" i="8"/>
  <c r="BM3" i="8"/>
  <c r="BN3" i="8"/>
  <c r="BO3" i="8"/>
  <c r="BP3" i="8"/>
  <c r="BQ3" i="8"/>
  <c r="BR3" i="8"/>
  <c r="BS3" i="8"/>
  <c r="BT3" i="8"/>
  <c r="BU3" i="8"/>
  <c r="BV3" i="8"/>
  <c r="BW3" i="8"/>
  <c r="BK4" i="8"/>
  <c r="BL4" i="8"/>
  <c r="BM4" i="8"/>
  <c r="BN4" i="8"/>
  <c r="BO4" i="8"/>
  <c r="BP4" i="8"/>
  <c r="BQ4" i="8"/>
  <c r="BR4" i="8"/>
  <c r="BS4" i="8"/>
  <c r="BU4" i="8"/>
  <c r="BV4" i="8"/>
  <c r="BW4" i="8"/>
  <c r="BK5" i="8"/>
  <c r="BL5" i="8"/>
  <c r="BM5" i="8"/>
  <c r="BN5" i="8"/>
  <c r="BO5" i="8"/>
  <c r="BP5" i="8"/>
  <c r="BQ5" i="8"/>
  <c r="BR5" i="8"/>
  <c r="BS5" i="8"/>
  <c r="BT5" i="8"/>
  <c r="BU5" i="8"/>
  <c r="BV5" i="8"/>
  <c r="BW5" i="8"/>
  <c r="BK15" i="8"/>
  <c r="BL15" i="8"/>
  <c r="BM15" i="8"/>
  <c r="BN15" i="8"/>
  <c r="BO15" i="8"/>
  <c r="BP15" i="8"/>
  <c r="BQ15" i="8"/>
  <c r="BR15" i="8"/>
  <c r="BS15" i="8"/>
  <c r="BT15" i="8"/>
  <c r="BU15" i="8"/>
  <c r="BV15" i="8"/>
  <c r="BW15" i="8"/>
  <c r="BK16" i="8"/>
  <c r="BK17" i="8" s="1"/>
  <c r="BK18" i="8" s="1"/>
  <c r="BL16" i="8"/>
  <c r="BL17" i="8" s="1"/>
  <c r="BL19" i="8" s="1"/>
  <c r="BM16" i="8"/>
  <c r="BM17" i="8" s="1"/>
  <c r="BN16" i="8"/>
  <c r="BN17" i="8" s="1"/>
  <c r="BN20" i="8" s="1"/>
  <c r="BO16" i="8"/>
  <c r="BO17" i="8" s="1"/>
  <c r="BP16" i="8"/>
  <c r="BP17" i="8" s="1"/>
  <c r="BQ16" i="8"/>
  <c r="BQ17" i="8" s="1"/>
  <c r="BQ18" i="8" s="1"/>
  <c r="BR16" i="8"/>
  <c r="BR17" i="8" s="1"/>
  <c r="BR19" i="8" s="1"/>
  <c r="BS16" i="8"/>
  <c r="BS17" i="8" s="1"/>
  <c r="BU16" i="8"/>
  <c r="BU17" i="8" s="1"/>
  <c r="BV16" i="8"/>
  <c r="BV17" i="8" s="1"/>
  <c r="BW16" i="8"/>
  <c r="BW17" i="8" s="1"/>
  <c r="BK21" i="8"/>
  <c r="BL21" i="8"/>
  <c r="BM21" i="8"/>
  <c r="BN21" i="8"/>
  <c r="BO21" i="8"/>
  <c r="BP21" i="8"/>
  <c r="BQ21" i="8"/>
  <c r="BR21" i="8"/>
  <c r="BS21" i="8"/>
  <c r="BT21" i="8"/>
  <c r="BU21" i="8"/>
  <c r="BV21" i="8"/>
  <c r="BW21" i="8"/>
  <c r="BK31" i="8"/>
  <c r="BL31" i="8"/>
  <c r="BM31" i="8"/>
  <c r="BN31" i="8"/>
  <c r="BO31" i="8"/>
  <c r="BP31" i="8"/>
  <c r="BQ31" i="8"/>
  <c r="BR31" i="8"/>
  <c r="BS31" i="8"/>
  <c r="BT31" i="8"/>
  <c r="BU31" i="8"/>
  <c r="BV31" i="8"/>
  <c r="BW31" i="8"/>
  <c r="BK32" i="8"/>
  <c r="BM32" i="8"/>
  <c r="BN32" i="8"/>
  <c r="BO32" i="8"/>
  <c r="BP32" i="8"/>
  <c r="BQ32" i="8"/>
  <c r="BR32" i="8"/>
  <c r="BS32" i="8"/>
  <c r="BT32" i="8"/>
  <c r="BU32" i="8"/>
  <c r="BV32" i="8"/>
  <c r="BW32" i="8"/>
  <c r="BK33" i="8"/>
  <c r="BL33" i="8"/>
  <c r="BM33" i="8"/>
  <c r="BN33" i="8"/>
  <c r="BO33" i="8"/>
  <c r="BP33" i="8"/>
  <c r="BQ33" i="8"/>
  <c r="BR33" i="8"/>
  <c r="BS33" i="8"/>
  <c r="BT33" i="8"/>
  <c r="BU33" i="8"/>
  <c r="BV33" i="8"/>
  <c r="BW33" i="8"/>
  <c r="BK42" i="8"/>
  <c r="BL42" i="8"/>
  <c r="BM42" i="8"/>
  <c r="BN42" i="8"/>
  <c r="BO42" i="8"/>
  <c r="BP42" i="8"/>
  <c r="BQ42" i="8"/>
  <c r="BR42" i="8"/>
  <c r="BS42" i="8"/>
  <c r="BT42" i="8"/>
  <c r="BU42" i="8"/>
  <c r="BV42" i="8"/>
  <c r="BW42" i="8"/>
  <c r="BK43" i="8"/>
  <c r="BK44" i="8" s="1"/>
  <c r="BL43" i="8"/>
  <c r="BL44" i="8" s="1"/>
  <c r="BM43" i="8"/>
  <c r="BM44" i="8" s="1"/>
  <c r="BN43" i="8"/>
  <c r="BN44" i="8" s="1"/>
  <c r="BO43" i="8"/>
  <c r="BO44" i="8" s="1"/>
  <c r="BP43" i="8"/>
  <c r="BP44" i="8" s="1"/>
  <c r="BQ43" i="8"/>
  <c r="BQ44" i="8" s="1"/>
  <c r="BR43" i="8"/>
  <c r="BR44" i="8" s="1"/>
  <c r="BS43" i="8"/>
  <c r="BS44" i="8" s="1"/>
  <c r="BT43" i="8"/>
  <c r="BT44" i="8" s="1"/>
  <c r="BU43" i="8"/>
  <c r="BU44" i="8" s="1"/>
  <c r="BV43" i="8"/>
  <c r="BW43" i="8"/>
  <c r="BW44" i="8" s="1"/>
  <c r="BK45" i="8"/>
  <c r="BK46" i="8" s="1"/>
  <c r="BL45" i="8"/>
  <c r="BL46" i="8" s="1"/>
  <c r="BM45" i="8"/>
  <c r="BN45" i="8"/>
  <c r="BO45" i="8"/>
  <c r="BP45" i="8"/>
  <c r="BP46" i="8" s="1"/>
  <c r="BQ45" i="8"/>
  <c r="BQ46" i="8" s="1"/>
  <c r="BR45" i="8"/>
  <c r="BR46" i="8" s="1"/>
  <c r="BS45" i="8"/>
  <c r="BS46" i="8" s="1"/>
  <c r="BT45" i="8"/>
  <c r="BT46" i="8" s="1"/>
  <c r="BU45" i="8"/>
  <c r="BV45" i="8"/>
  <c r="BV46" i="8" s="1"/>
  <c r="BW45" i="8"/>
  <c r="BW46" i="8" s="1"/>
  <c r="BA33" i="8"/>
  <c r="BN12" i="8" l="1"/>
  <c r="BO12" i="8"/>
  <c r="BK12" i="8"/>
  <c r="BS12" i="8"/>
  <c r="BV12" i="8"/>
  <c r="BM12" i="8"/>
  <c r="BR40" i="8"/>
  <c r="BT12" i="8"/>
  <c r="BM40" i="8"/>
  <c r="BU12" i="8"/>
  <c r="BK28" i="8"/>
  <c r="BW12" i="8"/>
  <c r="BS40" i="8"/>
  <c r="BK40" i="8"/>
  <c r="BN51" i="8"/>
  <c r="BU28" i="8"/>
  <c r="BM28" i="8"/>
  <c r="BL12" i="8"/>
  <c r="BP28" i="8"/>
  <c r="BM50" i="8"/>
  <c r="BW28" i="8"/>
  <c r="BO28" i="8"/>
  <c r="BP40" i="8"/>
  <c r="BV28" i="8"/>
  <c r="BN28" i="8"/>
  <c r="BL40" i="8"/>
  <c r="BR12" i="8"/>
  <c r="BQ40" i="8"/>
  <c r="BT28" i="8"/>
  <c r="BL28" i="8"/>
  <c r="BV40" i="8"/>
  <c r="BN40" i="8"/>
  <c r="BQ12" i="8"/>
  <c r="BV50" i="8"/>
  <c r="BN46" i="8"/>
  <c r="BN48" i="8" s="1"/>
  <c r="BW40" i="8"/>
  <c r="BO40" i="8"/>
  <c r="BQ28" i="8"/>
  <c r="BU40" i="8"/>
  <c r="BM19" i="8"/>
  <c r="BM18" i="8"/>
  <c r="BU19" i="8"/>
  <c r="BU20" i="8"/>
  <c r="BW51" i="8"/>
  <c r="BP12" i="8"/>
  <c r="BO51" i="8"/>
  <c r="BN50" i="8"/>
  <c r="BS28" i="8"/>
  <c r="BK51" i="8"/>
  <c r="BR28" i="8"/>
  <c r="BK50" i="8"/>
  <c r="BO50" i="8"/>
  <c r="BW48" i="8"/>
  <c r="BM20" i="8"/>
  <c r="BK20" i="8"/>
  <c r="BV51" i="8"/>
  <c r="BV44" i="8"/>
  <c r="BV48" i="8" s="1"/>
  <c r="BT40" i="8"/>
  <c r="BK19" i="8"/>
  <c r="BU18" i="8"/>
  <c r="BS50" i="8"/>
  <c r="BU50" i="8"/>
  <c r="BL18" i="8"/>
  <c r="BP48" i="8"/>
  <c r="BP47" i="8"/>
  <c r="BM46" i="8"/>
  <c r="BM47" i="8" s="1"/>
  <c r="BQ50" i="8"/>
  <c r="BP51" i="8"/>
  <c r="BP50" i="8"/>
  <c r="BU46" i="8"/>
  <c r="BU49" i="8" s="1"/>
  <c r="BM51" i="8"/>
  <c r="BO46" i="8"/>
  <c r="BO48" i="8" s="1"/>
  <c r="BW50" i="8"/>
  <c r="BQ48" i="8"/>
  <c r="BQ47" i="8"/>
  <c r="BQ49" i="8"/>
  <c r="BS19" i="8"/>
  <c r="BS18" i="8"/>
  <c r="BS20" i="8"/>
  <c r="BP18" i="8"/>
  <c r="BP20" i="8"/>
  <c r="BP19" i="8"/>
  <c r="BL47" i="8"/>
  <c r="BL49" i="8"/>
  <c r="BL48" i="8"/>
  <c r="BW18" i="8"/>
  <c r="BW20" i="8"/>
  <c r="BW19" i="8"/>
  <c r="BO18" i="8"/>
  <c r="BO20" i="8"/>
  <c r="BO19" i="8"/>
  <c r="BS49" i="8"/>
  <c r="BS47" i="8"/>
  <c r="BS48" i="8"/>
  <c r="BV20" i="8"/>
  <c r="BV19" i="8"/>
  <c r="BV18" i="8"/>
  <c r="BT47" i="8"/>
  <c r="BT49" i="8"/>
  <c r="BT48" i="8"/>
  <c r="BK49" i="8"/>
  <c r="BK47" i="8"/>
  <c r="BK48" i="8"/>
  <c r="BR49" i="8"/>
  <c r="BR48" i="8"/>
  <c r="BR47" i="8"/>
  <c r="BT51" i="8"/>
  <c r="BT50" i="8"/>
  <c r="BL50" i="8"/>
  <c r="BP49" i="8"/>
  <c r="BU51" i="8"/>
  <c r="BR50" i="8"/>
  <c r="BW49" i="8"/>
  <c r="BL20" i="8"/>
  <c r="BQ19" i="8"/>
  <c r="BN18" i="8"/>
  <c r="BS51" i="8"/>
  <c r="BW47" i="8"/>
  <c r="BR20" i="8"/>
  <c r="BL51" i="8"/>
  <c r="BR51" i="8"/>
  <c r="BQ20" i="8"/>
  <c r="BN19" i="8"/>
  <c r="BR18" i="8"/>
  <c r="BQ51" i="8"/>
  <c r="BU48" i="8" l="1"/>
  <c r="BN47" i="8"/>
  <c r="BO47" i="8"/>
  <c r="BN49" i="8"/>
  <c r="BO49" i="8"/>
  <c r="BM48" i="8"/>
  <c r="BV47" i="8"/>
  <c r="BV49" i="8"/>
  <c r="BM49" i="8"/>
  <c r="BU47" i="8"/>
  <c r="S6" i="5" l="1"/>
  <c r="BL32" i="8" l="1"/>
  <c r="CA32" i="8" l="1"/>
  <c r="BT16" i="8"/>
  <c r="BT17" i="8" s="1"/>
  <c r="BT4" i="8"/>
  <c r="BT20" i="8" l="1"/>
  <c r="BT19" i="8"/>
  <c r="BT18" i="8"/>
  <c r="AF31" i="8" l="1"/>
  <c r="U31" i="8"/>
  <c r="C32" i="8" l="1"/>
  <c r="F43" i="8"/>
  <c r="G43" i="8"/>
  <c r="G44" i="8" s="1"/>
  <c r="H43" i="8"/>
  <c r="H44" i="8" s="1"/>
  <c r="I43" i="8"/>
  <c r="J43" i="8"/>
  <c r="K43" i="8"/>
  <c r="L43" i="8"/>
  <c r="L44" i="8" s="1"/>
  <c r="M43" i="8"/>
  <c r="M44" i="8" s="1"/>
  <c r="N43" i="8"/>
  <c r="N44" i="8" s="1"/>
  <c r="O43" i="8"/>
  <c r="O44" i="8" s="1"/>
  <c r="P43" i="8"/>
  <c r="Q43" i="8"/>
  <c r="Q44" i="8" s="1"/>
  <c r="R43" i="8"/>
  <c r="R44" i="8" s="1"/>
  <c r="S43" i="8"/>
  <c r="T43" i="8"/>
  <c r="U43" i="8"/>
  <c r="V43" i="8"/>
  <c r="V44" i="8" s="1"/>
  <c r="W43" i="8"/>
  <c r="W44" i="8" s="1"/>
  <c r="X43" i="8"/>
  <c r="Y43" i="8"/>
  <c r="Y44" i="8" s="1"/>
  <c r="Z43" i="8"/>
  <c r="Z44" i="8" s="1"/>
  <c r="AA43" i="8"/>
  <c r="AA44" i="8" s="1"/>
  <c r="AB43" i="8"/>
  <c r="AC43" i="8"/>
  <c r="AD43" i="8"/>
  <c r="AD44" i="8" s="1"/>
  <c r="AE43" i="8"/>
  <c r="AE44" i="8" s="1"/>
  <c r="AF43" i="8"/>
  <c r="AG43" i="8"/>
  <c r="AG44" i="8" s="1"/>
  <c r="AH43" i="8"/>
  <c r="AH44" i="8" s="1"/>
  <c r="AI43" i="8"/>
  <c r="AI44" i="8" s="1"/>
  <c r="AJ43" i="8"/>
  <c r="AK43" i="8"/>
  <c r="AL43" i="8"/>
  <c r="AM43" i="8"/>
  <c r="AM44" i="8" s="1"/>
  <c r="AN43" i="8"/>
  <c r="AN44" i="8" s="1"/>
  <c r="AO43" i="8"/>
  <c r="AP43" i="8"/>
  <c r="AP44" i="8" s="1"/>
  <c r="AQ43" i="8"/>
  <c r="AQ44" i="8" s="1"/>
  <c r="AR43" i="8"/>
  <c r="AS43" i="8"/>
  <c r="AT43" i="8"/>
  <c r="AU43" i="8"/>
  <c r="AU44" i="8" s="1"/>
  <c r="AV43" i="8"/>
  <c r="AW43" i="8"/>
  <c r="AW44" i="8" s="1"/>
  <c r="AX43" i="8"/>
  <c r="AX44" i="8" s="1"/>
  <c r="AY43" i="8"/>
  <c r="AY44" i="8" s="1"/>
  <c r="AZ43" i="8"/>
  <c r="BA43" i="8"/>
  <c r="BB43" i="8"/>
  <c r="BC43" i="8"/>
  <c r="BC44" i="8" s="1"/>
  <c r="BD43" i="8"/>
  <c r="BE43" i="8"/>
  <c r="BE44" i="8" s="1"/>
  <c r="BF43" i="8"/>
  <c r="BF44" i="8" s="1"/>
  <c r="BG43" i="8"/>
  <c r="BG44" i="8" s="1"/>
  <c r="BH43" i="8"/>
  <c r="BH44" i="8" s="1"/>
  <c r="BI43" i="8"/>
  <c r="BJ43" i="8"/>
  <c r="D43" i="8"/>
  <c r="D44" i="8" s="1"/>
  <c r="E43" i="8"/>
  <c r="C43" i="8"/>
  <c r="C44" i="8" s="1"/>
  <c r="C31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Z32" i="8"/>
  <c r="AA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BJ32" i="8"/>
  <c r="C15" i="8"/>
  <c r="C4" i="8"/>
  <c r="C16" i="8"/>
  <c r="C17" i="8" s="1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V31" i="8"/>
  <c r="W31" i="8"/>
  <c r="X31" i="8"/>
  <c r="Y31" i="8"/>
  <c r="Z31" i="8"/>
  <c r="AA31" i="8"/>
  <c r="AB31" i="8"/>
  <c r="AC31" i="8"/>
  <c r="AD31" i="8"/>
  <c r="AE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D16" i="8"/>
  <c r="D17" i="8" s="1"/>
  <c r="E16" i="8"/>
  <c r="E17" i="8" s="1"/>
  <c r="F16" i="8"/>
  <c r="F17" i="8" s="1"/>
  <c r="F20" i="8" s="1"/>
  <c r="G16" i="8"/>
  <c r="G17" i="8" s="1"/>
  <c r="H16" i="8"/>
  <c r="H17" i="8" s="1"/>
  <c r="H19" i="8" s="1"/>
  <c r="I16" i="8"/>
  <c r="I17" i="8" s="1"/>
  <c r="I19" i="8" s="1"/>
  <c r="J16" i="8"/>
  <c r="J17" i="8" s="1"/>
  <c r="K16" i="8"/>
  <c r="K17" i="8" s="1"/>
  <c r="K19" i="8" s="1"/>
  <c r="L16" i="8"/>
  <c r="L17" i="8" s="1"/>
  <c r="L19" i="8" s="1"/>
  <c r="M16" i="8"/>
  <c r="M17" i="8" s="1"/>
  <c r="M19" i="8" s="1"/>
  <c r="N16" i="8"/>
  <c r="N17" i="8" s="1"/>
  <c r="O16" i="8"/>
  <c r="O17" i="8" s="1"/>
  <c r="O19" i="8" s="1"/>
  <c r="P16" i="8"/>
  <c r="P17" i="8" s="1"/>
  <c r="Q16" i="8"/>
  <c r="Q17" i="8" s="1"/>
  <c r="Q19" i="8" s="1"/>
  <c r="R16" i="8"/>
  <c r="R17" i="8" s="1"/>
  <c r="S16" i="8"/>
  <c r="S17" i="8" s="1"/>
  <c r="U16" i="8"/>
  <c r="U17" i="8" s="1"/>
  <c r="U19" i="8" s="1"/>
  <c r="V16" i="8"/>
  <c r="V17" i="8" s="1"/>
  <c r="V19" i="8" s="1"/>
  <c r="W16" i="8"/>
  <c r="W17" i="8" s="1"/>
  <c r="X16" i="8"/>
  <c r="X17" i="8" s="1"/>
  <c r="X19" i="8" s="1"/>
  <c r="Z16" i="8"/>
  <c r="Z17" i="8" s="1"/>
  <c r="AA16" i="8"/>
  <c r="AA17" i="8" s="1"/>
  <c r="AB16" i="8"/>
  <c r="AB17" i="8" s="1"/>
  <c r="AC16" i="8"/>
  <c r="AC17" i="8" s="1"/>
  <c r="AD16" i="8"/>
  <c r="AD17" i="8" s="1"/>
  <c r="AD20" i="8" s="1"/>
  <c r="AE16" i="8"/>
  <c r="AE17" i="8" s="1"/>
  <c r="AE19" i="8" s="1"/>
  <c r="AF16" i="8"/>
  <c r="AF17" i="8" s="1"/>
  <c r="AG16" i="8"/>
  <c r="AG17" i="8" s="1"/>
  <c r="AG19" i="8" s="1"/>
  <c r="AH16" i="8"/>
  <c r="AH17" i="8" s="1"/>
  <c r="AI16" i="8"/>
  <c r="AI17" i="8" s="1"/>
  <c r="AJ16" i="8"/>
  <c r="AJ17" i="8" s="1"/>
  <c r="AK16" i="8"/>
  <c r="AK17" i="8" s="1"/>
  <c r="AL16" i="8"/>
  <c r="AL17" i="8" s="1"/>
  <c r="AL18" i="8" s="1"/>
  <c r="AM16" i="8"/>
  <c r="AM17" i="8" s="1"/>
  <c r="AM19" i="8" s="1"/>
  <c r="AN16" i="8"/>
  <c r="AN17" i="8" s="1"/>
  <c r="AN19" i="8" s="1"/>
  <c r="AO16" i="8"/>
  <c r="AO17" i="8" s="1"/>
  <c r="AO19" i="8" s="1"/>
  <c r="AP16" i="8"/>
  <c r="AP17" i="8" s="1"/>
  <c r="AQ16" i="8"/>
  <c r="AQ17" i="8" s="1"/>
  <c r="AR16" i="8"/>
  <c r="AR17" i="8" s="1"/>
  <c r="AS16" i="8"/>
  <c r="AS17" i="8" s="1"/>
  <c r="AS19" i="8" s="1"/>
  <c r="AT16" i="8"/>
  <c r="AT17" i="8" s="1"/>
  <c r="AU16" i="8"/>
  <c r="AU17" i="8" s="1"/>
  <c r="AV16" i="8"/>
  <c r="AV17" i="8" s="1"/>
  <c r="AV19" i="8" s="1"/>
  <c r="AW16" i="8"/>
  <c r="AW17" i="8" s="1"/>
  <c r="AW19" i="8" s="1"/>
  <c r="AX16" i="8"/>
  <c r="AX17" i="8" s="1"/>
  <c r="AX20" i="8" s="1"/>
  <c r="AY16" i="8"/>
  <c r="AY17" i="8" s="1"/>
  <c r="AZ16" i="8"/>
  <c r="AZ17" i="8" s="1"/>
  <c r="BA16" i="8"/>
  <c r="BA17" i="8" s="1"/>
  <c r="BB16" i="8"/>
  <c r="BB17" i="8" s="1"/>
  <c r="BC16" i="8"/>
  <c r="BC17" i="8" s="1"/>
  <c r="BD16" i="8"/>
  <c r="BD17" i="8" s="1"/>
  <c r="BD19" i="8" s="1"/>
  <c r="BE16" i="8"/>
  <c r="BE17" i="8" s="1"/>
  <c r="BE19" i="8" s="1"/>
  <c r="BF16" i="8"/>
  <c r="BF17" i="8" s="1"/>
  <c r="BG16" i="8"/>
  <c r="BG17" i="8" s="1"/>
  <c r="BH16" i="8"/>
  <c r="BH17" i="8" s="1"/>
  <c r="BI16" i="8"/>
  <c r="BI17" i="8" s="1"/>
  <c r="BJ16" i="8"/>
  <c r="BJ17" i="8" s="1"/>
  <c r="BJ19" i="8" s="1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BJ15" i="8"/>
  <c r="C3" i="8"/>
  <c r="BJ4" i="8"/>
  <c r="P4" i="8"/>
  <c r="Q4" i="8"/>
  <c r="R4" i="8"/>
  <c r="S4" i="8"/>
  <c r="U4" i="8"/>
  <c r="V4" i="8"/>
  <c r="W4" i="8"/>
  <c r="X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H4" i="8"/>
  <c r="I4" i="8"/>
  <c r="J4" i="8"/>
  <c r="K4" i="8"/>
  <c r="L4" i="8"/>
  <c r="M4" i="8"/>
  <c r="N4" i="8"/>
  <c r="O4" i="8"/>
  <c r="D4" i="8"/>
  <c r="E4" i="8"/>
  <c r="F4" i="8"/>
  <c r="G4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BF3" i="8"/>
  <c r="BG3" i="8"/>
  <c r="BH3" i="8"/>
  <c r="BI3" i="8"/>
  <c r="BJ3" i="8"/>
  <c r="H3" i="8"/>
  <c r="I3" i="8"/>
  <c r="J3" i="8"/>
  <c r="G3" i="8"/>
  <c r="F3" i="8"/>
  <c r="E3" i="8"/>
  <c r="D3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I6" i="8"/>
  <c r="P6" i="8"/>
  <c r="AR6" i="8"/>
  <c r="BF6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I22" i="8"/>
  <c r="I23" i="8" s="1"/>
  <c r="I26" i="8" s="1"/>
  <c r="P22" i="8"/>
  <c r="P23" i="8" s="1"/>
  <c r="P26" i="8" s="1"/>
  <c r="AY22" i="8"/>
  <c r="AY23" i="8" s="1"/>
  <c r="AY26" i="8" s="1"/>
  <c r="BF22" i="8"/>
  <c r="BF23" i="8" s="1"/>
  <c r="BF25" i="8" s="1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U40" i="8" s="1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B33" i="8"/>
  <c r="BC33" i="8"/>
  <c r="BD33" i="8"/>
  <c r="BE33" i="8"/>
  <c r="BF33" i="8"/>
  <c r="BG33" i="8"/>
  <c r="BI33" i="8"/>
  <c r="BJ33" i="8"/>
  <c r="D34" i="8"/>
  <c r="E34" i="8"/>
  <c r="F34" i="8"/>
  <c r="I34" i="8"/>
  <c r="K34" i="8"/>
  <c r="P34" i="8"/>
  <c r="V34" i="8"/>
  <c r="W34" i="8"/>
  <c r="AR34" i="8"/>
  <c r="BF34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X42" i="8"/>
  <c r="AY42" i="8"/>
  <c r="AZ42" i="8"/>
  <c r="BA42" i="8"/>
  <c r="BB42" i="8"/>
  <c r="BC42" i="8"/>
  <c r="BD42" i="8"/>
  <c r="BE42" i="8"/>
  <c r="BF42" i="8"/>
  <c r="BG42" i="8"/>
  <c r="BH42" i="8"/>
  <c r="BI42" i="8"/>
  <c r="BJ42" i="8"/>
  <c r="C45" i="8"/>
  <c r="D45" i="8"/>
  <c r="D46" i="8" s="1"/>
  <c r="E45" i="8"/>
  <c r="E46" i="8" s="1"/>
  <c r="F45" i="8"/>
  <c r="F46" i="8" s="1"/>
  <c r="G45" i="8"/>
  <c r="H45" i="8"/>
  <c r="H46" i="8" s="1"/>
  <c r="I45" i="8"/>
  <c r="I46" i="8" s="1"/>
  <c r="J45" i="8"/>
  <c r="J46" i="8" s="1"/>
  <c r="K45" i="8"/>
  <c r="K46" i="8" s="1"/>
  <c r="L45" i="8"/>
  <c r="L46" i="8" s="1"/>
  <c r="M45" i="8"/>
  <c r="M46" i="8" s="1"/>
  <c r="N45" i="8"/>
  <c r="N46" i="8" s="1"/>
  <c r="O45" i="8"/>
  <c r="O46" i="8" s="1"/>
  <c r="P45" i="8"/>
  <c r="P46" i="8" s="1"/>
  <c r="Q45" i="8"/>
  <c r="Q46" i="8" s="1"/>
  <c r="R45" i="8"/>
  <c r="S45" i="8"/>
  <c r="S46" i="8" s="1"/>
  <c r="T45" i="8"/>
  <c r="T46" i="8" s="1"/>
  <c r="U45" i="8"/>
  <c r="V45" i="8"/>
  <c r="W45" i="8"/>
  <c r="W46" i="8" s="1"/>
  <c r="X45" i="8"/>
  <c r="X46" i="8" s="1"/>
  <c r="Y45" i="8"/>
  <c r="Y46" i="8" s="1"/>
  <c r="Z45" i="8"/>
  <c r="AA45" i="8"/>
  <c r="AA46" i="8" s="1"/>
  <c r="AB45" i="8"/>
  <c r="AB46" i="8" s="1"/>
  <c r="AC45" i="8"/>
  <c r="AC46" i="8" s="1"/>
  <c r="AD45" i="8"/>
  <c r="AE45" i="8"/>
  <c r="AF45" i="8"/>
  <c r="AF46" i="8" s="1"/>
  <c r="AG45" i="8"/>
  <c r="AG46" i="8" s="1"/>
  <c r="AH45" i="8"/>
  <c r="AH46" i="8" s="1"/>
  <c r="AI45" i="8"/>
  <c r="AJ45" i="8"/>
  <c r="AJ46" i="8" s="1"/>
  <c r="AK45" i="8"/>
  <c r="AK46" i="8" s="1"/>
  <c r="AL45" i="8"/>
  <c r="AL46" i="8" s="1"/>
  <c r="AM45" i="8"/>
  <c r="AN45" i="8"/>
  <c r="AN46" i="8" s="1"/>
  <c r="AO45" i="8"/>
  <c r="AO46" i="8" s="1"/>
  <c r="AP45" i="8"/>
  <c r="AQ45" i="8"/>
  <c r="AQ46" i="8" s="1"/>
  <c r="AR45" i="8"/>
  <c r="AR46" i="8" s="1"/>
  <c r="AS45" i="8"/>
  <c r="AS46" i="8" s="1"/>
  <c r="AT45" i="8"/>
  <c r="AT46" i="8" s="1"/>
  <c r="AU45" i="8"/>
  <c r="AU46" i="8" s="1"/>
  <c r="AV45" i="8"/>
  <c r="AV46" i="8" s="1"/>
  <c r="AW45" i="8"/>
  <c r="AW46" i="8" s="1"/>
  <c r="AX45" i="8"/>
  <c r="AY45" i="8"/>
  <c r="AY46" i="8" s="1"/>
  <c r="AZ45" i="8"/>
  <c r="AZ46" i="8" s="1"/>
  <c r="BA45" i="8"/>
  <c r="BA46" i="8" s="1"/>
  <c r="BB45" i="8"/>
  <c r="BB46" i="8" s="1"/>
  <c r="BC45" i="8"/>
  <c r="BC46" i="8" s="1"/>
  <c r="BD45" i="8"/>
  <c r="BD46" i="8" s="1"/>
  <c r="BE45" i="8"/>
  <c r="BE46" i="8" s="1"/>
  <c r="BF45" i="8"/>
  <c r="BF46" i="8" s="1"/>
  <c r="BG45" i="8"/>
  <c r="BG46" i="8" s="1"/>
  <c r="BH45" i="8"/>
  <c r="BH46" i="8" s="1"/>
  <c r="BI45" i="8"/>
  <c r="BI46" i="8" s="1"/>
  <c r="BJ45" i="8"/>
  <c r="BJ46" i="8" s="1"/>
  <c r="R51" i="8" l="1"/>
  <c r="U51" i="8"/>
  <c r="K35" i="8"/>
  <c r="K39" i="8" s="1"/>
  <c r="I35" i="8"/>
  <c r="I38" i="8" s="1"/>
  <c r="AX51" i="8"/>
  <c r="Z50" i="8"/>
  <c r="AP51" i="8"/>
  <c r="BF35" i="8"/>
  <c r="BF38" i="8" s="1"/>
  <c r="E40" i="8"/>
  <c r="AK40" i="8"/>
  <c r="AC40" i="8"/>
  <c r="BA40" i="8"/>
  <c r="M40" i="8"/>
  <c r="AS40" i="8"/>
  <c r="BI40" i="8"/>
  <c r="V35" i="8"/>
  <c r="V39" i="8" s="1"/>
  <c r="G50" i="8"/>
  <c r="P35" i="8"/>
  <c r="P37" i="8" s="1"/>
  <c r="J40" i="8"/>
  <c r="Q49" i="8"/>
  <c r="AM50" i="8"/>
  <c r="AE51" i="8"/>
  <c r="R40" i="8"/>
  <c r="O12" i="8"/>
  <c r="AT28" i="8"/>
  <c r="AL28" i="8"/>
  <c r="Z28" i="8"/>
  <c r="R28" i="8"/>
  <c r="AU28" i="8"/>
  <c r="O28" i="8"/>
  <c r="BH40" i="8"/>
  <c r="AJ40" i="8"/>
  <c r="AB40" i="8"/>
  <c r="T40" i="8"/>
  <c r="D40" i="8"/>
  <c r="L12" i="8"/>
  <c r="AZ40" i="8"/>
  <c r="AR40" i="8"/>
  <c r="L40" i="8"/>
  <c r="AR7" i="8"/>
  <c r="AR9" i="8" s="1"/>
  <c r="F18" i="8"/>
  <c r="AZ28" i="8"/>
  <c r="AR28" i="8"/>
  <c r="AJ28" i="8"/>
  <c r="AB28" i="8"/>
  <c r="T28" i="8"/>
  <c r="L28" i="8"/>
  <c r="BD40" i="8"/>
  <c r="AV40" i="8"/>
  <c r="AN40" i="8"/>
  <c r="AF40" i="8"/>
  <c r="X40" i="8"/>
  <c r="P40" i="8"/>
  <c r="H40" i="8"/>
  <c r="AL12" i="8"/>
  <c r="D28" i="8"/>
  <c r="AM40" i="8"/>
  <c r="W40" i="8"/>
  <c r="G40" i="8"/>
  <c r="AS12" i="8"/>
  <c r="AK12" i="8"/>
  <c r="AC12" i="8"/>
  <c r="U12" i="8"/>
  <c r="M12" i="8"/>
  <c r="AJ12" i="8"/>
  <c r="AB12" i="8"/>
  <c r="I25" i="8"/>
  <c r="AT18" i="8"/>
  <c r="AT19" i="8"/>
  <c r="BB18" i="8"/>
  <c r="BB19" i="8"/>
  <c r="BB20" i="8"/>
  <c r="N18" i="8"/>
  <c r="N19" i="8"/>
  <c r="AR35" i="8"/>
  <c r="AR37" i="8" s="1"/>
  <c r="AW28" i="8"/>
  <c r="BG12" i="8"/>
  <c r="AY12" i="8"/>
  <c r="AQ12" i="8"/>
  <c r="AI12" i="8"/>
  <c r="AA12" i="8"/>
  <c r="S12" i="8"/>
  <c r="K12" i="8"/>
  <c r="BG28" i="8"/>
  <c r="AY28" i="8"/>
  <c r="AQ28" i="8"/>
  <c r="AI28" i="8"/>
  <c r="AA28" i="8"/>
  <c r="S28" i="8"/>
  <c r="K28" i="8"/>
  <c r="O47" i="8"/>
  <c r="AW40" i="8"/>
  <c r="AG40" i="8"/>
  <c r="Q40" i="8"/>
  <c r="AH12" i="8"/>
  <c r="AD50" i="8"/>
  <c r="V51" i="8"/>
  <c r="Q50" i="8"/>
  <c r="I27" i="8"/>
  <c r="V46" i="8"/>
  <c r="V49" i="8" s="1"/>
  <c r="U46" i="8"/>
  <c r="N47" i="8"/>
  <c r="AS50" i="8"/>
  <c r="AC51" i="8"/>
  <c r="U50" i="8"/>
  <c r="M50" i="8"/>
  <c r="R50" i="8"/>
  <c r="Z46" i="8"/>
  <c r="Z47" i="8" s="1"/>
  <c r="AL51" i="8"/>
  <c r="O48" i="8"/>
  <c r="AD51" i="8"/>
  <c r="BE48" i="8"/>
  <c r="AH50" i="8"/>
  <c r="AG50" i="8"/>
  <c r="AX46" i="8"/>
  <c r="AX48" i="8" s="1"/>
  <c r="AE50" i="8"/>
  <c r="O49" i="8"/>
  <c r="G46" i="8"/>
  <c r="G49" i="8" s="1"/>
  <c r="BE28" i="8"/>
  <c r="AO28" i="8"/>
  <c r="AG28" i="8"/>
  <c r="Y28" i="8"/>
  <c r="Q28" i="8"/>
  <c r="I28" i="8"/>
  <c r="BC40" i="8"/>
  <c r="AU40" i="8"/>
  <c r="AE40" i="8"/>
  <c r="O40" i="8"/>
  <c r="AV12" i="8"/>
  <c r="AV28" i="8"/>
  <c r="AF28" i="8"/>
  <c r="X28" i="8"/>
  <c r="P28" i="8"/>
  <c r="H28" i="8"/>
  <c r="S51" i="8"/>
  <c r="AU12" i="8"/>
  <c r="AM12" i="8"/>
  <c r="BC28" i="8"/>
  <c r="AM28" i="8"/>
  <c r="AE28" i="8"/>
  <c r="W28" i="8"/>
  <c r="G28" i="8"/>
  <c r="O51" i="8"/>
  <c r="BJ12" i="8"/>
  <c r="BB12" i="8"/>
  <c r="AT12" i="8"/>
  <c r="AD12" i="8"/>
  <c r="V12" i="8"/>
  <c r="N12" i="8"/>
  <c r="BJ28" i="8"/>
  <c r="BB28" i="8"/>
  <c r="AD28" i="8"/>
  <c r="V28" i="8"/>
  <c r="N28" i="8"/>
  <c r="F28" i="8"/>
  <c r="G51" i="8"/>
  <c r="W47" i="8"/>
  <c r="D12" i="8"/>
  <c r="BI12" i="8"/>
  <c r="BA12" i="8"/>
  <c r="BI28" i="8"/>
  <c r="BA28" i="8"/>
  <c r="AS28" i="8"/>
  <c r="AK28" i="8"/>
  <c r="AC28" i="8"/>
  <c r="U28" i="8"/>
  <c r="M28" i="8"/>
  <c r="E28" i="8"/>
  <c r="BC51" i="8"/>
  <c r="BE50" i="8"/>
  <c r="O50" i="8"/>
  <c r="AE46" i="8"/>
  <c r="AG49" i="8"/>
  <c r="T12" i="8"/>
  <c r="BE40" i="8"/>
  <c r="AO40" i="8"/>
  <c r="Y40" i="8"/>
  <c r="I40" i="8"/>
  <c r="N51" i="8"/>
  <c r="F51" i="8"/>
  <c r="AM46" i="8"/>
  <c r="AM47" i="8" s="1"/>
  <c r="AM51" i="8"/>
  <c r="Y47" i="8"/>
  <c r="AD19" i="8"/>
  <c r="D35" i="8"/>
  <c r="D38" i="8" s="1"/>
  <c r="AT20" i="8"/>
  <c r="P7" i="8"/>
  <c r="P9" i="8" s="1"/>
  <c r="N20" i="8"/>
  <c r="F19" i="8"/>
  <c r="AU48" i="8"/>
  <c r="K44" i="8"/>
  <c r="K49" i="8" s="1"/>
  <c r="AI50" i="8"/>
  <c r="K51" i="8"/>
  <c r="BE49" i="8"/>
  <c r="Y49" i="8"/>
  <c r="AQ51" i="8"/>
  <c r="AB20" i="8"/>
  <c r="AB18" i="8"/>
  <c r="AB19" i="8"/>
  <c r="AJ20" i="8"/>
  <c r="AJ18" i="8"/>
  <c r="AO20" i="8"/>
  <c r="AG20" i="8"/>
  <c r="AN12" i="8"/>
  <c r="AF12" i="8"/>
  <c r="X12" i="8"/>
  <c r="P12" i="8"/>
  <c r="V18" i="8"/>
  <c r="BJ20" i="8"/>
  <c r="AA48" i="8"/>
  <c r="AA47" i="8"/>
  <c r="BE12" i="8"/>
  <c r="AW12" i="8"/>
  <c r="AO12" i="8"/>
  <c r="AG12" i="8"/>
  <c r="Y12" i="8"/>
  <c r="Q12" i="8"/>
  <c r="AA51" i="8"/>
  <c r="N40" i="8"/>
  <c r="F40" i="8"/>
  <c r="AQ50" i="8"/>
  <c r="AW49" i="8"/>
  <c r="AG48" i="8"/>
  <c r="BC12" i="8"/>
  <c r="AE12" i="8"/>
  <c r="W12" i="8"/>
  <c r="S44" i="8"/>
  <c r="S47" i="8" s="1"/>
  <c r="M49" i="8"/>
  <c r="AY25" i="8"/>
  <c r="AY47" i="8"/>
  <c r="AH51" i="8"/>
  <c r="AZ50" i="8"/>
  <c r="AR50" i="8"/>
  <c r="AJ50" i="8"/>
  <c r="AB50" i="8"/>
  <c r="T50" i="8"/>
  <c r="L50" i="8"/>
  <c r="BG51" i="8"/>
  <c r="AY50" i="8"/>
  <c r="BF51" i="8"/>
  <c r="AG51" i="8"/>
  <c r="BC50" i="8"/>
  <c r="AI46" i="8"/>
  <c r="AI47" i="8" s="1"/>
  <c r="E12" i="8"/>
  <c r="BH12" i="8"/>
  <c r="AZ12" i="8"/>
  <c r="AR12" i="8"/>
  <c r="BH28" i="8"/>
  <c r="BF50" i="8"/>
  <c r="BE47" i="8"/>
  <c r="BE51" i="8"/>
  <c r="Q51" i="8"/>
  <c r="AW50" i="8"/>
  <c r="AA50" i="8"/>
  <c r="R46" i="8"/>
  <c r="R48" i="8" s="1"/>
  <c r="Y48" i="8"/>
  <c r="BF26" i="8"/>
  <c r="F12" i="8"/>
  <c r="AW47" i="8"/>
  <c r="W51" i="8"/>
  <c r="G12" i="8"/>
  <c r="BF12" i="8"/>
  <c r="AX12" i="8"/>
  <c r="AP12" i="8"/>
  <c r="Z12" i="8"/>
  <c r="R12" i="8"/>
  <c r="BF28" i="8"/>
  <c r="AX28" i="8"/>
  <c r="AP28" i="8"/>
  <c r="AH28" i="8"/>
  <c r="J28" i="8"/>
  <c r="E51" i="8"/>
  <c r="BD51" i="8"/>
  <c r="AV51" i="8"/>
  <c r="AN51" i="8"/>
  <c r="P51" i="8"/>
  <c r="H49" i="8"/>
  <c r="AY51" i="8"/>
  <c r="AP50" i="8"/>
  <c r="Y50" i="8"/>
  <c r="AP46" i="8"/>
  <c r="AP48" i="8" s="1"/>
  <c r="AH47" i="8"/>
  <c r="J12" i="8"/>
  <c r="C28" i="8"/>
  <c r="D48" i="8"/>
  <c r="AW51" i="8"/>
  <c r="Y51" i="8"/>
  <c r="H51" i="8"/>
  <c r="AO50" i="8"/>
  <c r="BD12" i="8"/>
  <c r="I7" i="8"/>
  <c r="I10" i="8" s="1"/>
  <c r="BD28" i="8"/>
  <c r="AN28" i="8"/>
  <c r="BJ51" i="8"/>
  <c r="BB51" i="8"/>
  <c r="X51" i="8"/>
  <c r="Q48" i="8"/>
  <c r="H12" i="8"/>
  <c r="C12" i="8"/>
  <c r="AQ49" i="8"/>
  <c r="AQ47" i="8"/>
  <c r="AQ48" i="8"/>
  <c r="BC48" i="8"/>
  <c r="BC49" i="8"/>
  <c r="BC47" i="8"/>
  <c r="AY49" i="8"/>
  <c r="AW48" i="8"/>
  <c r="Q47" i="8"/>
  <c r="BB44" i="8"/>
  <c r="BB48" i="8" s="1"/>
  <c r="BH51" i="8"/>
  <c r="L51" i="8"/>
  <c r="AG47" i="8"/>
  <c r="AV44" i="8"/>
  <c r="AV48" i="8" s="1"/>
  <c r="AH48" i="8"/>
  <c r="BJ44" i="8"/>
  <c r="BJ47" i="8" s="1"/>
  <c r="AA49" i="8"/>
  <c r="AJ51" i="8"/>
  <c r="AY48" i="8"/>
  <c r="D51" i="8"/>
  <c r="D50" i="8"/>
  <c r="E50" i="8"/>
  <c r="C50" i="8"/>
  <c r="C51" i="8"/>
  <c r="E35" i="8"/>
  <c r="AH40" i="8"/>
  <c r="Z40" i="8"/>
  <c r="BH19" i="8"/>
  <c r="BH18" i="8"/>
  <c r="BH20" i="8"/>
  <c r="AZ19" i="8"/>
  <c r="AZ20" i="8"/>
  <c r="AR19" i="8"/>
  <c r="AR20" i="8"/>
  <c r="AR18" i="8"/>
  <c r="BG19" i="8"/>
  <c r="BG18" i="8"/>
  <c r="AY19" i="8"/>
  <c r="AY20" i="8"/>
  <c r="AY18" i="8"/>
  <c r="AQ19" i="8"/>
  <c r="AQ20" i="8"/>
  <c r="AQ18" i="8"/>
  <c r="AI20" i="8"/>
  <c r="AI19" i="8"/>
  <c r="AI18" i="8"/>
  <c r="AA20" i="8"/>
  <c r="AA18" i="8"/>
  <c r="AA19" i="8"/>
  <c r="S20" i="8"/>
  <c r="S18" i="8"/>
  <c r="S19" i="8"/>
  <c r="BF19" i="8"/>
  <c r="BF18" i="8"/>
  <c r="BF20" i="8"/>
  <c r="AP18" i="8"/>
  <c r="AP19" i="8"/>
  <c r="AP20" i="8"/>
  <c r="AH20" i="8"/>
  <c r="AH19" i="8"/>
  <c r="AH18" i="8"/>
  <c r="Z18" i="8"/>
  <c r="Z19" i="8"/>
  <c r="Z20" i="8"/>
  <c r="J19" i="8"/>
  <c r="J18" i="8"/>
  <c r="J20" i="8"/>
  <c r="R19" i="8"/>
  <c r="R20" i="8"/>
  <c r="R18" i="8"/>
  <c r="L20" i="8"/>
  <c r="AX19" i="8"/>
  <c r="BJ18" i="8"/>
  <c r="AD18" i="8"/>
  <c r="K20" i="8"/>
  <c r="AL19" i="8"/>
  <c r="AL20" i="8"/>
  <c r="AJ19" i="8"/>
  <c r="L18" i="8"/>
  <c r="AX18" i="8"/>
  <c r="V20" i="8"/>
  <c r="K18" i="8"/>
  <c r="BE18" i="8"/>
  <c r="D19" i="8"/>
  <c r="D18" i="8"/>
  <c r="D20" i="8"/>
  <c r="C20" i="8"/>
  <c r="C18" i="8"/>
  <c r="C19" i="8"/>
  <c r="BF7" i="8"/>
  <c r="BF9" i="8" s="1"/>
  <c r="I12" i="8"/>
  <c r="AF50" i="8"/>
  <c r="AF51" i="8"/>
  <c r="AF44" i="8"/>
  <c r="AF47" i="8" s="1"/>
  <c r="BG47" i="8"/>
  <c r="BG49" i="8"/>
  <c r="BG48" i="8"/>
  <c r="AN48" i="8"/>
  <c r="AN47" i="8"/>
  <c r="AN49" i="8"/>
  <c r="BI44" i="8"/>
  <c r="BI50" i="8"/>
  <c r="BH47" i="8"/>
  <c r="BH49" i="8"/>
  <c r="AL50" i="8"/>
  <c r="AL44" i="8"/>
  <c r="AL47" i="8" s="1"/>
  <c r="AB44" i="8"/>
  <c r="AB48" i="8" s="1"/>
  <c r="AB51" i="8"/>
  <c r="AZ44" i="8"/>
  <c r="AZ48" i="8" s="1"/>
  <c r="AZ51" i="8"/>
  <c r="AR44" i="8"/>
  <c r="AR49" i="8" s="1"/>
  <c r="AR51" i="8"/>
  <c r="T51" i="8"/>
  <c r="T44" i="8"/>
  <c r="T49" i="8" s="1"/>
  <c r="L47" i="8"/>
  <c r="L49" i="8"/>
  <c r="BI51" i="8"/>
  <c r="AS44" i="8"/>
  <c r="AS48" i="8" s="1"/>
  <c r="N50" i="8"/>
  <c r="BA50" i="8"/>
  <c r="BA44" i="8"/>
  <c r="BA48" i="8" s="1"/>
  <c r="W35" i="8"/>
  <c r="BG40" i="8"/>
  <c r="AY40" i="8"/>
  <c r="AQ40" i="8"/>
  <c r="AI40" i="8"/>
  <c r="AA40" i="8"/>
  <c r="S40" i="8"/>
  <c r="K40" i="8"/>
  <c r="C40" i="8"/>
  <c r="AT50" i="8"/>
  <c r="AT44" i="8"/>
  <c r="AT48" i="8" s="1"/>
  <c r="F35" i="8"/>
  <c r="BF40" i="8"/>
  <c r="AX40" i="8"/>
  <c r="AP40" i="8"/>
  <c r="J51" i="8"/>
  <c r="J44" i="8"/>
  <c r="J48" i="8" s="1"/>
  <c r="I44" i="8"/>
  <c r="I51" i="8"/>
  <c r="AN50" i="8"/>
  <c r="X44" i="8"/>
  <c r="X48" i="8" s="1"/>
  <c r="X50" i="8"/>
  <c r="P44" i="8"/>
  <c r="P49" i="8" s="1"/>
  <c r="P50" i="8"/>
  <c r="H50" i="8"/>
  <c r="L48" i="8"/>
  <c r="AU51" i="8"/>
  <c r="AI51" i="8"/>
  <c r="BH50" i="8"/>
  <c r="W50" i="8"/>
  <c r="J50" i="8"/>
  <c r="AU49" i="8"/>
  <c r="N49" i="8"/>
  <c r="BH48" i="8"/>
  <c r="W48" i="8"/>
  <c r="AU47" i="8"/>
  <c r="BF47" i="8"/>
  <c r="BF49" i="8"/>
  <c r="D49" i="8"/>
  <c r="D47" i="8"/>
  <c r="H48" i="8"/>
  <c r="AV50" i="8"/>
  <c r="AT51" i="8"/>
  <c r="M51" i="8"/>
  <c r="BG50" i="8"/>
  <c r="AU50" i="8"/>
  <c r="I50" i="8"/>
  <c r="W49" i="8"/>
  <c r="AD46" i="8"/>
  <c r="C46" i="8"/>
  <c r="AJ44" i="8"/>
  <c r="U44" i="8"/>
  <c r="E44" i="8"/>
  <c r="E47" i="8" s="1"/>
  <c r="AK50" i="8"/>
  <c r="AK44" i="8"/>
  <c r="BA51" i="8"/>
  <c r="AK51" i="8"/>
  <c r="AX50" i="8"/>
  <c r="K50" i="8"/>
  <c r="BD50" i="8"/>
  <c r="BD44" i="8"/>
  <c r="BD48" i="8" s="1"/>
  <c r="AS51" i="8"/>
  <c r="S50" i="8"/>
  <c r="BF48" i="8"/>
  <c r="H47" i="8"/>
  <c r="M48" i="8"/>
  <c r="M47" i="8"/>
  <c r="N48" i="8"/>
  <c r="BB50" i="8"/>
  <c r="AO44" i="8"/>
  <c r="AO51" i="8"/>
  <c r="V50" i="8"/>
  <c r="F44" i="8"/>
  <c r="F50" i="8"/>
  <c r="AC50" i="8"/>
  <c r="AC44" i="8"/>
  <c r="AC48" i="8" s="1"/>
  <c r="BJ40" i="8"/>
  <c r="BB40" i="8"/>
  <c r="AT40" i="8"/>
  <c r="AL40" i="8"/>
  <c r="AD40" i="8"/>
  <c r="V40" i="8"/>
  <c r="Z51" i="8"/>
  <c r="BJ50" i="8"/>
  <c r="AH49" i="8"/>
  <c r="BI18" i="8"/>
  <c r="BI20" i="8"/>
  <c r="BI19" i="8"/>
  <c r="AU18" i="8"/>
  <c r="AU20" i="8"/>
  <c r="AU19" i="8"/>
  <c r="AC18" i="8"/>
  <c r="AC20" i="8"/>
  <c r="AC19" i="8"/>
  <c r="P25" i="8"/>
  <c r="P27" i="8"/>
  <c r="AK18" i="8"/>
  <c r="AK20" i="8"/>
  <c r="AK19" i="8"/>
  <c r="AW18" i="8"/>
  <c r="BD18" i="8"/>
  <c r="BD20" i="8"/>
  <c r="AS18" i="8"/>
  <c r="AS20" i="8"/>
  <c r="H18" i="8"/>
  <c r="H20" i="8"/>
  <c r="AW20" i="8"/>
  <c r="I18" i="8"/>
  <c r="BC18" i="8"/>
  <c r="BC20" i="8"/>
  <c r="P18" i="8"/>
  <c r="P20" i="8"/>
  <c r="G18" i="8"/>
  <c r="G20" i="8"/>
  <c r="AY27" i="8"/>
  <c r="BG20" i="8"/>
  <c r="I20" i="8"/>
  <c r="BC19" i="8"/>
  <c r="P19" i="8"/>
  <c r="G19" i="8"/>
  <c r="AG18" i="8"/>
  <c r="X18" i="8"/>
  <c r="X20" i="8"/>
  <c r="O18" i="8"/>
  <c r="O20" i="8"/>
  <c r="BA18" i="8"/>
  <c r="BA20" i="8"/>
  <c r="AF18" i="8"/>
  <c r="AF20" i="8"/>
  <c r="W18" i="8"/>
  <c r="W20" i="8"/>
  <c r="E18" i="8"/>
  <c r="E20" i="8"/>
  <c r="BE20" i="8"/>
  <c r="BA19" i="8"/>
  <c r="AF19" i="8"/>
  <c r="W19" i="8"/>
  <c r="E19" i="8"/>
  <c r="Q18" i="8"/>
  <c r="AN18" i="8"/>
  <c r="AN20" i="8"/>
  <c r="AE18" i="8"/>
  <c r="AE20" i="8"/>
  <c r="M18" i="8"/>
  <c r="M20" i="8"/>
  <c r="Q20" i="8"/>
  <c r="AZ18" i="8"/>
  <c r="AO18" i="8"/>
  <c r="AV18" i="8"/>
  <c r="AV20" i="8"/>
  <c r="AM18" i="8"/>
  <c r="AM20" i="8"/>
  <c r="U18" i="8"/>
  <c r="U20" i="8"/>
  <c r="BF27" i="8"/>
  <c r="K38" i="8" l="1"/>
  <c r="K37" i="8"/>
  <c r="I39" i="8"/>
  <c r="I37" i="8"/>
  <c r="BF37" i="8"/>
  <c r="V38" i="8"/>
  <c r="BF39" i="8"/>
  <c r="V37" i="8"/>
  <c r="P39" i="8"/>
  <c r="P38" i="8"/>
  <c r="BJ48" i="8"/>
  <c r="AR10" i="8"/>
  <c r="K48" i="8"/>
  <c r="K47" i="8"/>
  <c r="AR11" i="8"/>
  <c r="AV49" i="8"/>
  <c r="AV47" i="8"/>
  <c r="Z48" i="8"/>
  <c r="AR38" i="8"/>
  <c r="AR39" i="8"/>
  <c r="Z49" i="8"/>
  <c r="AM49" i="8"/>
  <c r="P11" i="8"/>
  <c r="V48" i="8"/>
  <c r="I29" i="8"/>
  <c r="AX49" i="8"/>
  <c r="AX47" i="8"/>
  <c r="R47" i="8"/>
  <c r="V47" i="8"/>
  <c r="U48" i="8"/>
  <c r="P10" i="8"/>
  <c r="AP49" i="8"/>
  <c r="I11" i="8"/>
  <c r="I9" i="8"/>
  <c r="R49" i="8"/>
  <c r="AI48" i="8"/>
  <c r="AP47" i="8"/>
  <c r="AI49" i="8"/>
  <c r="G48" i="8"/>
  <c r="AM48" i="8"/>
  <c r="AE48" i="8"/>
  <c r="AE47" i="8"/>
  <c r="G47" i="8"/>
  <c r="AE49" i="8"/>
  <c r="D37" i="8"/>
  <c r="D39" i="8"/>
  <c r="S48" i="8"/>
  <c r="AF48" i="8"/>
  <c r="AF49" i="8"/>
  <c r="BD47" i="8"/>
  <c r="S49" i="8"/>
  <c r="BF10" i="8"/>
  <c r="BF11" i="8"/>
  <c r="BF29" i="8"/>
  <c r="P47" i="8"/>
  <c r="P48" i="8"/>
  <c r="T47" i="8"/>
  <c r="AL49" i="8"/>
  <c r="AB49" i="8"/>
  <c r="AL48" i="8"/>
  <c r="AB47" i="8"/>
  <c r="BJ49" i="8"/>
  <c r="BB49" i="8"/>
  <c r="BB47" i="8"/>
  <c r="AT47" i="8"/>
  <c r="J49" i="8"/>
  <c r="AR47" i="8"/>
  <c r="AT49" i="8"/>
  <c r="T48" i="8"/>
  <c r="E38" i="8"/>
  <c r="E39" i="8"/>
  <c r="E37" i="8"/>
  <c r="AY29" i="8"/>
  <c r="C47" i="8"/>
  <c r="C49" i="8"/>
  <c r="C48" i="8"/>
  <c r="AS47" i="8"/>
  <c r="AS49" i="8"/>
  <c r="AC47" i="8"/>
  <c r="AC49" i="8"/>
  <c r="U49" i="8"/>
  <c r="U47" i="8"/>
  <c r="AR48" i="8"/>
  <c r="AD48" i="8"/>
  <c r="AD47" i="8"/>
  <c r="AD49" i="8"/>
  <c r="J47" i="8"/>
  <c r="AZ49" i="8"/>
  <c r="BI48" i="8"/>
  <c r="BI49" i="8"/>
  <c r="BI47" i="8"/>
  <c r="BD49" i="8"/>
  <c r="F49" i="8"/>
  <c r="F47" i="8"/>
  <c r="BA47" i="8"/>
  <c r="BA49" i="8"/>
  <c r="AZ47" i="8"/>
  <c r="I47" i="8"/>
  <c r="I49" i="8"/>
  <c r="I48" i="8"/>
  <c r="AO47" i="8"/>
  <c r="AO49" i="8"/>
  <c r="AO48" i="8"/>
  <c r="E48" i="8"/>
  <c r="E49" i="8"/>
  <c r="X47" i="8"/>
  <c r="X49" i="8"/>
  <c r="P29" i="8"/>
  <c r="F37" i="8"/>
  <c r="F39" i="8"/>
  <c r="F38" i="8"/>
  <c r="F48" i="8"/>
  <c r="AK47" i="8"/>
  <c r="AK49" i="8"/>
  <c r="AJ47" i="8"/>
  <c r="AJ49" i="8"/>
  <c r="AJ48" i="8"/>
  <c r="W38" i="8"/>
  <c r="W37" i="8"/>
  <c r="W39" i="8"/>
  <c r="AK48" i="8"/>
  <c r="Z2353" i="7" l="1"/>
  <c r="R2353" i="7"/>
  <c r="A2353" i="7"/>
  <c r="T2353" i="7" s="1"/>
  <c r="Z2352" i="7"/>
  <c r="R2352" i="7"/>
  <c r="A2352" i="7"/>
  <c r="H2352" i="7" s="1"/>
  <c r="Z2351" i="7"/>
  <c r="R2351" i="7"/>
  <c r="A2351" i="7"/>
  <c r="T2351" i="7" s="1"/>
  <c r="Y32" i="8"/>
  <c r="T16" i="8"/>
  <c r="T17" i="8" s="1"/>
  <c r="T4" i="8"/>
  <c r="T20" i="8" l="1"/>
  <c r="T19" i="8"/>
  <c r="T18" i="8"/>
  <c r="C2351" i="7"/>
  <c r="M2351" i="7"/>
  <c r="C2353" i="7"/>
  <c r="M2353" i="7"/>
  <c r="D2351" i="7"/>
  <c r="N2351" i="7"/>
  <c r="D2353" i="7"/>
  <c r="N2353" i="7"/>
  <c r="W2351" i="7"/>
  <c r="L2351" i="7"/>
  <c r="L2353" i="7"/>
  <c r="E2351" i="7"/>
  <c r="E2353" i="7"/>
  <c r="F2351" i="7"/>
  <c r="F2353" i="7"/>
  <c r="G2351" i="7"/>
  <c r="G2353" i="7"/>
  <c r="H2351" i="7"/>
  <c r="H2353" i="7"/>
  <c r="K2351" i="7"/>
  <c r="K2353" i="7"/>
  <c r="I2352" i="7"/>
  <c r="Q2352" i="7" s="1"/>
  <c r="S2352" i="7"/>
  <c r="B2352" i="7"/>
  <c r="J2352" i="7"/>
  <c r="T2352" i="7"/>
  <c r="C2352" i="7"/>
  <c r="K2352" i="7"/>
  <c r="I2351" i="7"/>
  <c r="Q2351" i="7" s="1"/>
  <c r="S2351" i="7"/>
  <c r="E2352" i="7"/>
  <c r="M2352" i="7"/>
  <c r="I2353" i="7"/>
  <c r="Q2353" i="7" s="1"/>
  <c r="S2353" i="7"/>
  <c r="D2352" i="7"/>
  <c r="L2352" i="7"/>
  <c r="B2351" i="7"/>
  <c r="J2351" i="7"/>
  <c r="F2352" i="7"/>
  <c r="N2352" i="7"/>
  <c r="B2353" i="7"/>
  <c r="J2353" i="7"/>
  <c r="G2352" i="7"/>
  <c r="Y16" i="8"/>
  <c r="Y17" i="8" s="1"/>
  <c r="Y4" i="8"/>
  <c r="AB32" i="8" l="1"/>
  <c r="Y19" i="8"/>
  <c r="Y18" i="8"/>
  <c r="Y20" i="8"/>
  <c r="U34" i="8" l="1"/>
  <c r="U35" i="8" s="1"/>
  <c r="U37" i="8" l="1"/>
  <c r="U39" i="8"/>
  <c r="U38" i="8"/>
  <c r="AB34" i="8" l="1"/>
  <c r="AB35" i="8" s="1"/>
  <c r="N6" i="8"/>
  <c r="N7" i="8" s="1"/>
  <c r="N11" i="8" l="1"/>
  <c r="N10" i="8"/>
  <c r="N9" i="8"/>
  <c r="AB37" i="8"/>
  <c r="AB39" i="8"/>
  <c r="AB38" i="8"/>
  <c r="L6" i="8" l="1"/>
  <c r="L7" i="8" s="1"/>
  <c r="M22" i="8"/>
  <c r="M23" i="8" s="1"/>
  <c r="M25" i="8" l="1"/>
  <c r="M27" i="8"/>
  <c r="M29" i="8" s="1"/>
  <c r="M26" i="8"/>
  <c r="L11" i="8"/>
  <c r="L9" i="8"/>
  <c r="L10" i="8"/>
  <c r="X34" i="8"/>
  <c r="X35" i="8" s="1"/>
  <c r="X37" i="8" l="1"/>
  <c r="X38" i="8"/>
  <c r="X39" i="8"/>
  <c r="Y34" i="8"/>
  <c r="Y35" i="8" s="1"/>
  <c r="L34" i="8"/>
  <c r="L35" i="8" s="1"/>
  <c r="H6" i="8"/>
  <c r="H7" i="8" s="1"/>
  <c r="J22" i="8" l="1"/>
  <c r="J23" i="8" s="1"/>
  <c r="L39" i="8"/>
  <c r="L38" i="8"/>
  <c r="L37" i="8"/>
  <c r="Y39" i="8"/>
  <c r="Y37" i="8"/>
  <c r="Y38" i="8"/>
  <c r="H10" i="8"/>
  <c r="H9" i="8"/>
  <c r="H11" i="8"/>
  <c r="T34" i="8"/>
  <c r="T35" i="8" s="1"/>
  <c r="T37" i="8" l="1"/>
  <c r="T39" i="8"/>
  <c r="T38" i="8"/>
  <c r="J26" i="8"/>
  <c r="J25" i="8"/>
  <c r="J27" i="8"/>
  <c r="J29" i="8" s="1"/>
  <c r="M34" i="8" l="1"/>
  <c r="M35" i="8" s="1"/>
  <c r="L22" i="8"/>
  <c r="L23" i="8" s="1"/>
  <c r="K6" i="8"/>
  <c r="K7" i="8" s="1"/>
  <c r="M39" i="8" l="1"/>
  <c r="M38" i="8"/>
  <c r="M37" i="8"/>
  <c r="L25" i="8"/>
  <c r="L26" i="8"/>
  <c r="L27" i="8"/>
  <c r="L29" i="8" s="1"/>
  <c r="K10" i="8"/>
  <c r="K9" i="8"/>
  <c r="K11" i="8"/>
  <c r="H22" i="8" l="1"/>
  <c r="H23" i="8" s="1"/>
  <c r="G6" i="8"/>
  <c r="G7" i="8" s="1"/>
  <c r="S34" i="8"/>
  <c r="S35" i="8" s="1"/>
  <c r="G22" i="8"/>
  <c r="G23" i="8" s="1"/>
  <c r="F6" i="8"/>
  <c r="F7" i="8" s="1"/>
  <c r="R34" i="8"/>
  <c r="R35" i="8" s="1"/>
  <c r="F22" i="8"/>
  <c r="F23" i="8" s="1"/>
  <c r="E6" i="8"/>
  <c r="E7" i="8" s="1"/>
  <c r="F10" i="8" l="1"/>
  <c r="F11" i="8"/>
  <c r="F9" i="8"/>
  <c r="G11" i="8"/>
  <c r="G9" i="8"/>
  <c r="G10" i="8"/>
  <c r="G27" i="8"/>
  <c r="G29" i="8" s="1"/>
  <c r="G25" i="8"/>
  <c r="G26" i="8"/>
  <c r="H25" i="8"/>
  <c r="H26" i="8"/>
  <c r="H27" i="8"/>
  <c r="H29" i="8" s="1"/>
  <c r="F26" i="8"/>
  <c r="F25" i="8"/>
  <c r="F27" i="8"/>
  <c r="F29" i="8" s="1"/>
  <c r="R39" i="8"/>
  <c r="R38" i="8"/>
  <c r="R37" i="8"/>
  <c r="S38" i="8"/>
  <c r="S39" i="8"/>
  <c r="S37" i="8"/>
  <c r="E11" i="8"/>
  <c r="E9" i="8"/>
  <c r="E10" i="8"/>
  <c r="Q34" i="8" l="1"/>
  <c r="Q35" i="8" s="1"/>
  <c r="O34" i="8"/>
  <c r="O35" i="8" s="1"/>
  <c r="D22" i="8"/>
  <c r="D23" i="8" s="1"/>
  <c r="C6" i="8"/>
  <c r="C7" i="8" s="1"/>
  <c r="N34" i="8"/>
  <c r="N35" i="8" s="1"/>
  <c r="G34" i="8" l="1"/>
  <c r="G35" i="8" s="1"/>
  <c r="C22" i="8"/>
  <c r="C23" i="8" s="1"/>
  <c r="C10" i="8"/>
  <c r="C11" i="8"/>
  <c r="C9" i="8"/>
  <c r="D25" i="8"/>
  <c r="D27" i="8"/>
  <c r="D29" i="8" s="1"/>
  <c r="D26" i="8"/>
  <c r="N37" i="8"/>
  <c r="N38" i="8"/>
  <c r="N39" i="8"/>
  <c r="O37" i="8"/>
  <c r="O38" i="8"/>
  <c r="O39" i="8"/>
  <c r="Q37" i="8"/>
  <c r="Q39" i="8"/>
  <c r="Q38" i="8"/>
  <c r="C26" i="8" l="1"/>
  <c r="C25" i="8"/>
  <c r="C27" i="8"/>
  <c r="C29" i="8" s="1"/>
  <c r="G38" i="8"/>
  <c r="G37" i="8"/>
  <c r="G39" i="8"/>
  <c r="H34" i="8" l="1"/>
  <c r="H35" i="8" s="1"/>
  <c r="J34" i="8" l="1"/>
  <c r="J35" i="8" s="1"/>
  <c r="H38" i="8"/>
  <c r="H39" i="8"/>
  <c r="H37" i="8"/>
  <c r="J38" i="8" l="1"/>
  <c r="J37" i="8"/>
  <c r="J39" i="8"/>
  <c r="C34" i="8" l="1"/>
  <c r="C35" i="8" s="1"/>
  <c r="C37" i="8" l="1"/>
  <c r="C38" i="8"/>
  <c r="C39" i="8"/>
  <c r="BH34" i="8" l="1"/>
  <c r="BH35" i="8" s="1"/>
  <c r="BH39" i="8" s="1"/>
  <c r="BH37" i="8" l="1"/>
  <c r="BH38" i="8"/>
  <c r="BE34" i="8" l="1"/>
  <c r="BE35" i="8" s="1"/>
  <c r="BD34" i="8"/>
  <c r="BD35" i="8" s="1"/>
  <c r="BD39" i="8" l="1"/>
  <c r="BD38" i="8"/>
  <c r="BD37" i="8"/>
  <c r="BE37" i="8"/>
  <c r="BE38" i="8"/>
  <c r="BE39" i="8"/>
  <c r="BA34" i="8" l="1"/>
  <c r="BA35" i="8" s="1"/>
  <c r="BA38" i="8" l="1"/>
  <c r="BA37" i="8"/>
  <c r="BA39" i="8"/>
  <c r="CT22" i="8" l="1"/>
  <c r="CT23" i="8" s="1"/>
  <c r="CT26" i="8" s="1"/>
  <c r="BJ34" i="8"/>
  <c r="BJ35" i="8" s="1"/>
  <c r="BJ38" i="8" l="1"/>
  <c r="BJ39" i="8"/>
  <c r="BJ37" i="8"/>
  <c r="CT25" i="8"/>
  <c r="CT27" i="8"/>
  <c r="CT29" i="8" s="1"/>
  <c r="CT6" i="8" l="1"/>
  <c r="CT7" i="8" s="1"/>
  <c r="CT10" i="8" l="1"/>
  <c r="CT9" i="8"/>
  <c r="CT11" i="8"/>
  <c r="CM6" i="8"/>
  <c r="CM7" i="8" s="1"/>
  <c r="DH34" i="8"/>
  <c r="DH35" i="8" s="1"/>
  <c r="N22" i="8"/>
  <c r="N23" i="8" s="1"/>
  <c r="E22" i="8"/>
  <c r="E23" i="8" s="1"/>
  <c r="D6" i="8"/>
  <c r="D7" i="8" s="1"/>
  <c r="CJ34" i="8" l="1"/>
  <c r="CJ35" i="8" s="1"/>
  <c r="CJ39" i="8" s="1"/>
  <c r="BE22" i="8"/>
  <c r="BE23" i="8" s="1"/>
  <c r="BE27" i="8" s="1"/>
  <c r="BE29" i="8" s="1"/>
  <c r="CF34" i="8"/>
  <c r="CF35" i="8" s="1"/>
  <c r="CF38" i="8" s="1"/>
  <c r="CI34" i="8"/>
  <c r="CI35" i="8" s="1"/>
  <c r="CI39" i="8" s="1"/>
  <c r="DC34" i="8"/>
  <c r="DC35" i="8" s="1"/>
  <c r="DC39" i="8" s="1"/>
  <c r="BK34" i="8"/>
  <c r="BK35" i="8" s="1"/>
  <c r="BK38" i="8" s="1"/>
  <c r="BE6" i="8"/>
  <c r="BE7" i="8" s="1"/>
  <c r="BE9" i="8" s="1"/>
  <c r="BY34" i="8"/>
  <c r="BY35" i="8" s="1"/>
  <c r="CM11" i="8"/>
  <c r="CM10" i="8"/>
  <c r="CM9" i="8"/>
  <c r="N27" i="8"/>
  <c r="N29" i="8" s="1"/>
  <c r="N25" i="8"/>
  <c r="N26" i="8"/>
  <c r="CM34" i="8"/>
  <c r="CM35" i="8" s="1"/>
  <c r="BN34" i="8"/>
  <c r="BN35" i="8" s="1"/>
  <c r="D11" i="8"/>
  <c r="D9" i="8"/>
  <c r="D10" i="8"/>
  <c r="E26" i="8"/>
  <c r="E27" i="8"/>
  <c r="E29" i="8" s="1"/>
  <c r="E25" i="8"/>
  <c r="DH38" i="8"/>
  <c r="DH39" i="8"/>
  <c r="DH37" i="8"/>
  <c r="CM22" i="8"/>
  <c r="CM23" i="8" s="1"/>
  <c r="CI38" i="8" l="1"/>
  <c r="CI37" i="8"/>
  <c r="DC38" i="8"/>
  <c r="CJ37" i="8"/>
  <c r="CJ38" i="8"/>
  <c r="CF37" i="8"/>
  <c r="CF39" i="8"/>
  <c r="BE25" i="8"/>
  <c r="BE26" i="8"/>
  <c r="BE11" i="8"/>
  <c r="DC37" i="8"/>
  <c r="BE10" i="8"/>
  <c r="BK39" i="8"/>
  <c r="BK37" i="8"/>
  <c r="BN39" i="8"/>
  <c r="BN38" i="8"/>
  <c r="BN37" i="8"/>
  <c r="BY38" i="8"/>
  <c r="BY39" i="8"/>
  <c r="BY37" i="8"/>
  <c r="CM25" i="8"/>
  <c r="CM26" i="8"/>
  <c r="CM27" i="8"/>
  <c r="CM29" i="8" s="1"/>
  <c r="CM39" i="8"/>
  <c r="CM37" i="8"/>
  <c r="CM38" i="8"/>
  <c r="K22" i="8" l="1"/>
  <c r="K23" i="8" s="1"/>
  <c r="J6" i="8"/>
  <c r="J7" i="8" s="1"/>
  <c r="O22" i="8" l="1"/>
  <c r="O23" i="8" s="1"/>
  <c r="O27" i="8" s="1"/>
  <c r="O29" i="8" s="1"/>
  <c r="AD6" i="8"/>
  <c r="AD7" i="8" s="1"/>
  <c r="AD11" i="8" s="1"/>
  <c r="AK6" i="8"/>
  <c r="AK7" i="8" s="1"/>
  <c r="AK11" i="8" s="1"/>
  <c r="W6" i="8"/>
  <c r="W7" i="8" s="1"/>
  <c r="W9" i="8" s="1"/>
  <c r="AK22" i="8"/>
  <c r="AK23" i="8" s="1"/>
  <c r="AK27" i="8" s="1"/>
  <c r="AK29" i="8" s="1"/>
  <c r="J11" i="8"/>
  <c r="J10" i="8"/>
  <c r="J9" i="8"/>
  <c r="K26" i="8"/>
  <c r="K25" i="8"/>
  <c r="K27" i="8"/>
  <c r="K29" i="8" s="1"/>
  <c r="AA34" i="8"/>
  <c r="AA35" i="8" s="1"/>
  <c r="W22" i="8"/>
  <c r="W23" i="8" s="1"/>
  <c r="AK34" i="8"/>
  <c r="AK35" i="8" s="1"/>
  <c r="AY34" i="8"/>
  <c r="AY35" i="8" s="1"/>
  <c r="M6" i="8"/>
  <c r="M7" i="8" s="1"/>
  <c r="AD22" i="8"/>
  <c r="AD23" i="8" s="1"/>
  <c r="Z34" i="8"/>
  <c r="Z35" i="8" s="1"/>
  <c r="AC34" i="8"/>
  <c r="AC35" i="8" s="1"/>
  <c r="AD34" i="8"/>
  <c r="AD35" i="8" s="1"/>
  <c r="BC34" i="8"/>
  <c r="BC35" i="8" s="1"/>
  <c r="O25" i="8" l="1"/>
  <c r="O26" i="8"/>
  <c r="AK9" i="8"/>
  <c r="AD9" i="8"/>
  <c r="AK10" i="8"/>
  <c r="AK25" i="8"/>
  <c r="AK26" i="8"/>
  <c r="W11" i="8"/>
  <c r="AD10" i="8"/>
  <c r="W10" i="8"/>
  <c r="BC38" i="8"/>
  <c r="BC39" i="8"/>
  <c r="BC37" i="8"/>
  <c r="W26" i="8"/>
  <c r="W25" i="8"/>
  <c r="W27" i="8"/>
  <c r="W29" i="8" s="1"/>
  <c r="AK38" i="8"/>
  <c r="AK39" i="8"/>
  <c r="AK37" i="8"/>
  <c r="Z38" i="8"/>
  <c r="Z37" i="8"/>
  <c r="Z39" i="8"/>
  <c r="AY37" i="8"/>
  <c r="AY38" i="8"/>
  <c r="AY39" i="8"/>
  <c r="M11" i="8"/>
  <c r="M9" i="8"/>
  <c r="M10" i="8"/>
  <c r="AC38" i="8"/>
  <c r="AC37" i="8"/>
  <c r="AC39" i="8"/>
  <c r="AD26" i="8"/>
  <c r="AD25" i="8"/>
  <c r="AD27" i="8"/>
  <c r="AD29" i="8" s="1"/>
  <c r="AD39" i="8"/>
  <c r="AD37" i="8"/>
  <c r="AD38" i="8"/>
  <c r="AA38" i="8"/>
  <c r="AA37" i="8"/>
  <c r="AA39" i="8"/>
  <c r="BR34" i="8" l="1"/>
  <c r="BR35" i="8" s="1"/>
  <c r="BR37" i="8" s="1"/>
  <c r="BR39" i="8" l="1"/>
  <c r="BR38" i="8"/>
  <c r="CF22" i="8" l="1"/>
  <c r="CF23" i="8" s="1"/>
  <c r="CF27" i="8" l="1"/>
  <c r="CF29" i="8" s="1"/>
  <c r="CF25" i="8"/>
  <c r="CF26" i="8"/>
  <c r="CL34" i="8" l="1"/>
  <c r="CL35" i="8" s="1"/>
  <c r="CL39" i="8" l="1"/>
  <c r="CL37" i="8"/>
  <c r="CL38" i="8"/>
  <c r="CD34" i="8" l="1"/>
  <c r="CD35" i="8" s="1"/>
  <c r="CK34" i="8"/>
  <c r="CK35" i="8" s="1"/>
  <c r="CD37" i="8" l="1"/>
  <c r="CD38" i="8"/>
  <c r="CD39" i="8"/>
  <c r="CK39" i="8"/>
  <c r="CK38" i="8"/>
  <c r="CK37" i="8"/>
  <c r="CG34" i="8" l="1"/>
  <c r="CG35" i="8" s="1"/>
  <c r="BT22" i="8"/>
  <c r="BT23" i="8" s="1"/>
  <c r="BT25" i="8" l="1"/>
  <c r="BT26" i="8"/>
  <c r="BT27" i="8"/>
  <c r="BT29" i="8" s="1"/>
  <c r="CG39" i="8"/>
  <c r="CG37" i="8"/>
  <c r="CG38" i="8"/>
  <c r="CB34" i="8" l="1"/>
  <c r="CB35" i="8" s="1"/>
  <c r="CB38" i="8" l="1"/>
  <c r="CB39" i="8"/>
  <c r="CB37" i="8"/>
  <c r="CH34" i="8"/>
  <c r="CH35" i="8" s="1"/>
  <c r="CH39" i="8" l="1"/>
  <c r="CH38" i="8"/>
  <c r="CH37" i="8"/>
  <c r="BV6" i="8" l="1"/>
  <c r="BV7" i="8" s="1"/>
  <c r="BV11" i="8" s="1"/>
  <c r="BW22" i="8"/>
  <c r="BW23" i="8" s="1"/>
  <c r="BW6" i="8"/>
  <c r="BW7" i="8" s="1"/>
  <c r="BV10" i="8" l="1"/>
  <c r="BV9" i="8"/>
  <c r="BW10" i="8"/>
  <c r="BW11" i="8"/>
  <c r="BW9" i="8"/>
  <c r="BW26" i="8"/>
  <c r="BW25" i="8"/>
  <c r="BW27" i="8"/>
  <c r="BW29" i="8" s="1"/>
  <c r="BU22" i="8" l="1"/>
  <c r="BU23" i="8" s="1"/>
  <c r="BV22" i="8" l="1"/>
  <c r="BV23" i="8" s="1"/>
  <c r="BT6" i="8"/>
  <c r="BT7" i="8" s="1"/>
  <c r="BU6" i="8"/>
  <c r="BU7" i="8" s="1"/>
  <c r="BU27" i="8"/>
  <c r="BU29" i="8" s="1"/>
  <c r="BU25" i="8"/>
  <c r="BU26" i="8"/>
  <c r="BU10" i="8" l="1"/>
  <c r="BU11" i="8"/>
  <c r="BU9" i="8"/>
  <c r="BT9" i="8"/>
  <c r="BT10" i="8"/>
  <c r="BT11" i="8"/>
  <c r="BV26" i="8"/>
  <c r="BV27" i="8"/>
  <c r="BV29" i="8" s="1"/>
  <c r="BV25" i="8"/>
  <c r="BP6" i="8" l="1"/>
  <c r="BP7" i="8" s="1"/>
  <c r="BP9" i="8" s="1"/>
  <c r="BQ22" i="8"/>
  <c r="BQ23" i="8" s="1"/>
  <c r="BQ25" i="8" s="1"/>
  <c r="CC34" i="8"/>
  <c r="CC35" i="8" s="1"/>
  <c r="CC37" i="8" s="1"/>
  <c r="CC39" i="8" l="1"/>
  <c r="CC38" i="8"/>
  <c r="BQ27" i="8"/>
  <c r="BQ29" i="8" s="1"/>
  <c r="BP10" i="8"/>
  <c r="BP11" i="8"/>
  <c r="BQ26" i="8"/>
  <c r="BN6" i="8" l="1"/>
  <c r="BN7" i="8" s="1"/>
  <c r="BM6" i="8" l="1"/>
  <c r="BM7" i="8" s="1"/>
  <c r="BN11" i="8"/>
  <c r="BN9" i="8"/>
  <c r="BN10" i="8"/>
  <c r="BO22" i="8"/>
  <c r="BO23" i="8" s="1"/>
  <c r="BP34" i="8"/>
  <c r="BP35" i="8" s="1"/>
  <c r="BM22" i="8"/>
  <c r="BM23" i="8" s="1"/>
  <c r="CA34" i="8"/>
  <c r="CA35" i="8" s="1"/>
  <c r="BO26" i="8" l="1"/>
  <c r="BO27" i="8"/>
  <c r="BO29" i="8" s="1"/>
  <c r="BO25" i="8"/>
  <c r="BP38" i="8"/>
  <c r="BP39" i="8"/>
  <c r="BP37" i="8"/>
  <c r="CA37" i="8"/>
  <c r="CA39" i="8"/>
  <c r="CA38" i="8"/>
  <c r="BM26" i="8"/>
  <c r="BM27" i="8"/>
  <c r="BM29" i="8" s="1"/>
  <c r="BM25" i="8"/>
  <c r="BM9" i="8"/>
  <c r="BM10" i="8"/>
  <c r="BM11" i="8"/>
  <c r="BM34" i="8" l="1"/>
  <c r="BM35" i="8" s="1"/>
  <c r="BU34" i="8"/>
  <c r="BU35" i="8" s="1"/>
  <c r="BM37" i="8" l="1"/>
  <c r="BM39" i="8"/>
  <c r="BM38" i="8"/>
  <c r="BU37" i="8"/>
  <c r="BU39" i="8"/>
  <c r="BU38" i="8"/>
  <c r="BL34" i="8" l="1"/>
  <c r="BL35" i="8" s="1"/>
  <c r="BL38" i="8" l="1"/>
  <c r="BL37" i="8"/>
  <c r="BL39" i="8"/>
  <c r="BV34" i="8"/>
  <c r="BV35" i="8" s="1"/>
  <c r="BS34" i="8"/>
  <c r="BS35" i="8" s="1"/>
  <c r="BO34" i="8" l="1"/>
  <c r="BO35" i="8" s="1"/>
  <c r="BO38" i="8" s="1"/>
  <c r="BT34" i="8"/>
  <c r="BT35" i="8" s="1"/>
  <c r="BV38" i="8"/>
  <c r="BV39" i="8"/>
  <c r="BV37" i="8"/>
  <c r="BS38" i="8"/>
  <c r="BS39" i="8"/>
  <c r="BS37" i="8"/>
  <c r="BW34" i="8"/>
  <c r="BW35" i="8" s="1"/>
  <c r="AY6" i="8"/>
  <c r="AY7" i="8" s="1"/>
  <c r="CE34" i="8"/>
  <c r="CE35" i="8" s="1"/>
  <c r="AR22" i="8"/>
  <c r="AR23" i="8" s="1"/>
  <c r="BO37" i="8" l="1"/>
  <c r="BO39" i="8"/>
  <c r="AV34" i="8"/>
  <c r="AV35" i="8" s="1"/>
  <c r="AV38" i="8" s="1"/>
  <c r="AY11" i="8"/>
  <c r="AY9" i="8"/>
  <c r="AY10" i="8"/>
  <c r="AR27" i="8"/>
  <c r="AR29" i="8" s="1"/>
  <c r="AR26" i="8"/>
  <c r="AR25" i="8"/>
  <c r="CE37" i="8"/>
  <c r="CE39" i="8"/>
  <c r="CE38" i="8"/>
  <c r="BW38" i="8"/>
  <c r="BW37" i="8"/>
  <c r="BW39" i="8"/>
  <c r="BZ34" i="8"/>
  <c r="BZ35" i="8" s="1"/>
  <c r="BQ34" i="8"/>
  <c r="BQ35" i="8" s="1"/>
  <c r="BT37" i="8"/>
  <c r="BT39" i="8"/>
  <c r="BT38" i="8"/>
  <c r="AV37" i="8" l="1"/>
  <c r="AV39" i="8"/>
  <c r="BZ39" i="8"/>
  <c r="BZ37" i="8"/>
  <c r="BZ38" i="8"/>
  <c r="BQ37" i="8"/>
  <c r="BQ39" i="8"/>
  <c r="BQ38" i="8"/>
  <c r="DB22" i="8" l="1"/>
  <c r="DB23" i="8" s="1"/>
  <c r="CY6" i="8"/>
  <c r="CY7" i="8" s="1"/>
  <c r="CX6" i="8" l="1"/>
  <c r="CX7" i="8" s="1"/>
  <c r="CX9" i="8" s="1"/>
  <c r="CY22" i="8"/>
  <c r="CY23" i="8" s="1"/>
  <c r="CY9" i="8"/>
  <c r="CY11" i="8"/>
  <c r="CY10" i="8"/>
  <c r="DB25" i="8"/>
  <c r="DB27" i="8"/>
  <c r="DB29" i="8" s="1"/>
  <c r="DB26" i="8"/>
  <c r="CW6" i="8" l="1"/>
  <c r="CW7" i="8" s="1"/>
  <c r="CW11" i="8" s="1"/>
  <c r="CX10" i="8"/>
  <c r="CX11" i="8"/>
  <c r="CY25" i="8"/>
  <c r="CY27" i="8"/>
  <c r="CY29" i="8" s="1"/>
  <c r="CY26" i="8"/>
  <c r="CX22" i="8"/>
  <c r="CX23" i="8" s="1"/>
  <c r="CW10" i="8" l="1"/>
  <c r="CW9" i="8"/>
  <c r="CV22" i="8"/>
  <c r="CV23" i="8" s="1"/>
  <c r="CV25" i="8" s="1"/>
  <c r="CV6" i="8"/>
  <c r="CV7" i="8" s="1"/>
  <c r="CV9" i="8" s="1"/>
  <c r="CW22" i="8"/>
  <c r="CW23" i="8" s="1"/>
  <c r="CW26" i="8" s="1"/>
  <c r="CU6" i="8"/>
  <c r="CU7" i="8" s="1"/>
  <c r="CU11" i="8" s="1"/>
  <c r="CX25" i="8"/>
  <c r="CX27" i="8"/>
  <c r="CX29" i="8" s="1"/>
  <c r="CX26" i="8"/>
  <c r="CW25" i="8" l="1"/>
  <c r="CV26" i="8"/>
  <c r="CW27" i="8"/>
  <c r="CW29" i="8" s="1"/>
  <c r="CV27" i="8"/>
  <c r="CV29" i="8" s="1"/>
  <c r="CV11" i="8"/>
  <c r="CV10" i="8"/>
  <c r="CU9" i="8"/>
  <c r="CU10" i="8"/>
  <c r="CU22" i="8" l="1"/>
  <c r="CU23" i="8" s="1"/>
  <c r="CU27" i="8" s="1"/>
  <c r="CU29" i="8" s="1"/>
  <c r="CS6" i="8"/>
  <c r="CS7" i="8" s="1"/>
  <c r="CU25" i="8" l="1"/>
  <c r="CU26" i="8"/>
  <c r="CS11" i="8"/>
  <c r="CS10" i="8"/>
  <c r="CS9" i="8"/>
  <c r="CR22" i="8" l="1"/>
  <c r="CR23" i="8" s="1"/>
  <c r="CR27" i="8" s="1"/>
  <c r="CR29" i="8" s="1"/>
  <c r="CQ6" i="8"/>
  <c r="CQ7" i="8" s="1"/>
  <c r="CQ11" i="8" s="1"/>
  <c r="CR25" i="8" l="1"/>
  <c r="CR26" i="8"/>
  <c r="CQ10" i="8"/>
  <c r="CQ9" i="8"/>
  <c r="CL6" i="8" l="1"/>
  <c r="CL7" i="8" s="1"/>
  <c r="CL10" i="8" s="1"/>
  <c r="CN22" i="8"/>
  <c r="CN23" i="8" s="1"/>
  <c r="CN26" i="8" s="1"/>
  <c r="CN6" i="8"/>
  <c r="CN7" i="8" s="1"/>
  <c r="CN11" i="8" s="1"/>
  <c r="CO6" i="8"/>
  <c r="CO7" i="8" s="1"/>
  <c r="CO11" i="8" s="1"/>
  <c r="CP22" i="8"/>
  <c r="CP23" i="8" s="1"/>
  <c r="CP27" i="8" s="1"/>
  <c r="CP29" i="8" s="1"/>
  <c r="CQ22" i="8"/>
  <c r="CQ23" i="8" s="1"/>
  <c r="CQ27" i="8" s="1"/>
  <c r="CQ29" i="8" s="1"/>
  <c r="CP6" i="8"/>
  <c r="CP7" i="8" s="1"/>
  <c r="CP10" i="8" s="1"/>
  <c r="CO22" i="8"/>
  <c r="CO23" i="8" s="1"/>
  <c r="CN25" i="8" l="1"/>
  <c r="CN27" i="8"/>
  <c r="CN29" i="8" s="1"/>
  <c r="CL11" i="8"/>
  <c r="CL9" i="8"/>
  <c r="CH6" i="8"/>
  <c r="CH7" i="8" s="1"/>
  <c r="CH10" i="8" s="1"/>
  <c r="CN10" i="8"/>
  <c r="CN9" i="8"/>
  <c r="CP26" i="8"/>
  <c r="CQ25" i="8"/>
  <c r="CP25" i="8"/>
  <c r="CO10" i="8"/>
  <c r="CO9" i="8"/>
  <c r="CQ26" i="8"/>
  <c r="CP9" i="8"/>
  <c r="CP11" i="8"/>
  <c r="CK6" i="8"/>
  <c r="CK7" i="8" s="1"/>
  <c r="CK11" i="8" s="1"/>
  <c r="CL22" i="8"/>
  <c r="CL23" i="8" s="1"/>
  <c r="CL25" i="8" s="1"/>
  <c r="CI6" i="8"/>
  <c r="CI7" i="8" s="1"/>
  <c r="CJ6" i="8"/>
  <c r="CJ7" i="8" s="1"/>
  <c r="CK22" i="8"/>
  <c r="CK23" i="8" s="1"/>
  <c r="CJ22" i="8"/>
  <c r="CJ23" i="8" s="1"/>
  <c r="CO25" i="8"/>
  <c r="CO26" i="8"/>
  <c r="CO27" i="8"/>
  <c r="CO29" i="8" s="1"/>
  <c r="CH11" i="8" l="1"/>
  <c r="CH9" i="8"/>
  <c r="CK10" i="8"/>
  <c r="CK9" i="8"/>
  <c r="CL26" i="8"/>
  <c r="CL27" i="8"/>
  <c r="CL29" i="8" s="1"/>
  <c r="CI10" i="8"/>
  <c r="CI11" i="8"/>
  <c r="CI9" i="8"/>
  <c r="CK26" i="8"/>
  <c r="CK25" i="8"/>
  <c r="CK27" i="8"/>
  <c r="CK29" i="8" s="1"/>
  <c r="CJ11" i="8"/>
  <c r="CJ10" i="8"/>
  <c r="CJ9" i="8"/>
  <c r="CJ27" i="8"/>
  <c r="CJ29" i="8" s="1"/>
  <c r="CJ25" i="8"/>
  <c r="CJ26" i="8"/>
  <c r="CG6" i="8" l="1"/>
  <c r="CG7" i="8" s="1"/>
  <c r="CG11" i="8" s="1"/>
  <c r="CH22" i="8"/>
  <c r="CH23" i="8" s="1"/>
  <c r="CH25" i="8" s="1"/>
  <c r="CH27" i="8" l="1"/>
  <c r="CH29" i="8" s="1"/>
  <c r="CH26" i="8"/>
  <c r="CG10" i="8"/>
  <c r="CG9" i="8"/>
  <c r="CE6" i="8" l="1"/>
  <c r="CE7" i="8" s="1"/>
  <c r="CE9" i="8" s="1"/>
  <c r="CG22" i="8"/>
  <c r="CG23" i="8" s="1"/>
  <c r="CG27" i="8" s="1"/>
  <c r="CG29" i="8" s="1"/>
  <c r="CE11" i="8" l="1"/>
  <c r="CE10" i="8"/>
  <c r="CG26" i="8"/>
  <c r="CG25" i="8"/>
  <c r="CQ34" i="8" l="1"/>
  <c r="CQ35" i="8" s="1"/>
  <c r="CR34" i="8"/>
  <c r="CR35" i="8" s="1"/>
  <c r="CQ38" i="8" l="1"/>
  <c r="CQ37" i="8"/>
  <c r="CQ39" i="8"/>
  <c r="CR37" i="8"/>
  <c r="CR39" i="8"/>
  <c r="CR38" i="8"/>
  <c r="CA6" i="8" l="1"/>
  <c r="CA7" i="8" s="1"/>
  <c r="CA9" i="8" s="1"/>
  <c r="CR6" i="8"/>
  <c r="CR7" i="8" s="1"/>
  <c r="CR11" i="8" s="1"/>
  <c r="CS22" i="8"/>
  <c r="CS23" i="8" s="1"/>
  <c r="CS27" i="8" s="1"/>
  <c r="CS29" i="8" s="1"/>
  <c r="CP34" i="8"/>
  <c r="CP35" i="8" s="1"/>
  <c r="CP38" i="8" s="1"/>
  <c r="CA10" i="8" l="1"/>
  <c r="CA11" i="8"/>
  <c r="CR10" i="8"/>
  <c r="CS25" i="8"/>
  <c r="CR9" i="8"/>
  <c r="CS26" i="8"/>
  <c r="CO34" i="8"/>
  <c r="CO35" i="8" s="1"/>
  <c r="CO39" i="8" s="1"/>
  <c r="CP39" i="8"/>
  <c r="CP37" i="8"/>
  <c r="CO38" i="8" l="1"/>
  <c r="CO37" i="8"/>
  <c r="CA22" i="8"/>
  <c r="CA23" i="8" s="1"/>
  <c r="CN34" i="8"/>
  <c r="CN35" i="8" s="1"/>
  <c r="CN37" i="8" l="1"/>
  <c r="CN38" i="8"/>
  <c r="CN39" i="8"/>
  <c r="CA25" i="8"/>
  <c r="CA26" i="8"/>
  <c r="CA27" i="8"/>
  <c r="CA29" i="8" s="1"/>
  <c r="DK34" i="8" l="1"/>
  <c r="DK35" i="8" s="1"/>
  <c r="DK38" i="8" s="1"/>
  <c r="DK39" i="8" l="1"/>
  <c r="DK37" i="8"/>
  <c r="BG34" i="8" l="1"/>
  <c r="BG35" i="8" s="1"/>
  <c r="BG39" i="8" l="1"/>
  <c r="BG37" i="8"/>
  <c r="BG38" i="8"/>
  <c r="AS6" i="8" l="1"/>
  <c r="AS7" i="8" s="1"/>
  <c r="AT22" i="8"/>
  <c r="AT23" i="8" s="1"/>
  <c r="AQ6" i="8"/>
  <c r="AQ7" i="8" s="1"/>
  <c r="AS22" i="8"/>
  <c r="AS23" i="8" s="1"/>
  <c r="AS25" i="8" l="1"/>
  <c r="AS26" i="8"/>
  <c r="AS27" i="8"/>
  <c r="AS29" i="8" s="1"/>
  <c r="AQ11" i="8"/>
  <c r="AQ10" i="8"/>
  <c r="AQ9" i="8"/>
  <c r="AT26" i="8"/>
  <c r="AT25" i="8"/>
  <c r="AT27" i="8"/>
  <c r="AT29" i="8" s="1"/>
  <c r="AS10" i="8"/>
  <c r="AS11" i="8"/>
  <c r="AS9" i="8"/>
  <c r="BI34" i="8" l="1"/>
  <c r="BI35" i="8" s="1"/>
  <c r="BI38" i="8" s="1"/>
  <c r="AP6" i="8"/>
  <c r="AP7" i="8" s="1"/>
  <c r="AP11" i="8" s="1"/>
  <c r="AQ22" i="8"/>
  <c r="AQ23" i="8" s="1"/>
  <c r="BI37" i="8" l="1"/>
  <c r="BI39" i="8"/>
  <c r="AP9" i="8"/>
  <c r="AP10" i="8"/>
  <c r="AQ25" i="8"/>
  <c r="AQ27" i="8"/>
  <c r="AQ29" i="8" s="1"/>
  <c r="AQ26" i="8"/>
  <c r="AP22" i="8" l="1"/>
  <c r="AP23" i="8" s="1"/>
  <c r="AO6" i="8"/>
  <c r="AO7" i="8" s="1"/>
  <c r="AO22" i="8" l="1"/>
  <c r="AO23" i="8" s="1"/>
  <c r="AO27" i="8" s="1"/>
  <c r="AO29" i="8" s="1"/>
  <c r="AN6" i="8"/>
  <c r="AN7" i="8" s="1"/>
  <c r="AO9" i="8"/>
  <c r="AO10" i="8"/>
  <c r="AO11" i="8"/>
  <c r="AP25" i="8"/>
  <c r="AP27" i="8"/>
  <c r="AP29" i="8" s="1"/>
  <c r="AP26" i="8"/>
  <c r="AN22" i="8"/>
  <c r="AN23" i="8" s="1"/>
  <c r="AM6" i="8"/>
  <c r="AM7" i="8" s="1"/>
  <c r="AO26" i="8" l="1"/>
  <c r="AO25" i="8"/>
  <c r="AN26" i="8"/>
  <c r="AN27" i="8"/>
  <c r="AN29" i="8" s="1"/>
  <c r="AN25" i="8"/>
  <c r="AL6" i="8"/>
  <c r="AL7" i="8" s="1"/>
  <c r="AM22" i="8"/>
  <c r="AM23" i="8" s="1"/>
  <c r="AM11" i="8"/>
  <c r="AM9" i="8"/>
  <c r="AM10" i="8"/>
  <c r="AN9" i="8"/>
  <c r="AN10" i="8"/>
  <c r="AN11" i="8"/>
  <c r="AM26" i="8" l="1"/>
  <c r="AM25" i="8"/>
  <c r="AM27" i="8"/>
  <c r="AM29" i="8" s="1"/>
  <c r="AL10" i="8"/>
  <c r="AL9" i="8"/>
  <c r="AL11" i="8"/>
  <c r="AL22" i="8" l="1"/>
  <c r="AL23" i="8" s="1"/>
  <c r="AL27" i="8" s="1"/>
  <c r="AL29" i="8" s="1"/>
  <c r="AZ34" i="8"/>
  <c r="AZ35" i="8" s="1"/>
  <c r="AZ37" i="8" s="1"/>
  <c r="AJ6" i="8"/>
  <c r="AJ7" i="8" s="1"/>
  <c r="AJ11" i="8" s="1"/>
  <c r="AL26" i="8" l="1"/>
  <c r="AL25" i="8"/>
  <c r="AZ39" i="8"/>
  <c r="AZ38" i="8"/>
  <c r="AJ9" i="8"/>
  <c r="AJ10" i="8"/>
  <c r="AX34" i="8" l="1"/>
  <c r="AX35" i="8" s="1"/>
  <c r="AX38" i="8" l="1"/>
  <c r="AX39" i="8"/>
  <c r="AX37" i="8"/>
  <c r="AW34" i="8" l="1"/>
  <c r="AW35" i="8" s="1"/>
  <c r="AW39" i="8" l="1"/>
  <c r="AW37" i="8"/>
  <c r="AW38" i="8"/>
  <c r="AQ34" i="8" l="1"/>
  <c r="AQ35" i="8" s="1"/>
  <c r="AE22" i="8"/>
  <c r="AE23" i="8" s="1"/>
  <c r="AC6" i="8"/>
  <c r="AC7" i="8" s="1"/>
  <c r="AT34" i="8" l="1"/>
  <c r="AT35" i="8" s="1"/>
  <c r="AT39" i="8" s="1"/>
  <c r="AH22" i="8"/>
  <c r="AH23" i="8" s="1"/>
  <c r="AH26" i="8" s="1"/>
  <c r="AG22" i="8"/>
  <c r="AG23" i="8" s="1"/>
  <c r="AG25" i="8" s="1"/>
  <c r="AG6" i="8"/>
  <c r="AG7" i="8" s="1"/>
  <c r="AG11" i="8" s="1"/>
  <c r="AC11" i="8"/>
  <c r="AC10" i="8"/>
  <c r="AC9" i="8"/>
  <c r="AF6" i="8"/>
  <c r="AF7" i="8" s="1"/>
  <c r="AE27" i="8"/>
  <c r="AE29" i="8" s="1"/>
  <c r="AE26" i="8"/>
  <c r="AE25" i="8"/>
  <c r="AQ37" i="8"/>
  <c r="AQ39" i="8"/>
  <c r="AQ38" i="8"/>
  <c r="AF22" i="8"/>
  <c r="AF23" i="8" s="1"/>
  <c r="AS34" i="8"/>
  <c r="AS35" i="8" s="1"/>
  <c r="AE6" i="8"/>
  <c r="AE7" i="8" s="1"/>
  <c r="AM34" i="8"/>
  <c r="AM35" i="8" s="1"/>
  <c r="Z22" i="8"/>
  <c r="Z23" i="8" s="1"/>
  <c r="Y6" i="8"/>
  <c r="Y7" i="8" s="1"/>
  <c r="AT37" i="8" l="1"/>
  <c r="AT38" i="8"/>
  <c r="AH27" i="8"/>
  <c r="AH29" i="8" s="1"/>
  <c r="AH25" i="8"/>
  <c r="AN34" i="8"/>
  <c r="AN35" i="8" s="1"/>
  <c r="AN37" i="8" s="1"/>
  <c r="AO34" i="8"/>
  <c r="AO35" i="8" s="1"/>
  <c r="AO38" i="8" s="1"/>
  <c r="AG27" i="8"/>
  <c r="AG29" i="8" s="1"/>
  <c r="AP34" i="8"/>
  <c r="AP35" i="8" s="1"/>
  <c r="AP38" i="8" s="1"/>
  <c r="AG26" i="8"/>
  <c r="AG9" i="8"/>
  <c r="AG10" i="8"/>
  <c r="AS39" i="8"/>
  <c r="AS37" i="8"/>
  <c r="AS38" i="8"/>
  <c r="Y9" i="8"/>
  <c r="Y10" i="8"/>
  <c r="Y11" i="8"/>
  <c r="AM38" i="8"/>
  <c r="AM37" i="8"/>
  <c r="AM39" i="8"/>
  <c r="AF27" i="8"/>
  <c r="AF29" i="8" s="1"/>
  <c r="AF26" i="8"/>
  <c r="AF25" i="8"/>
  <c r="AF10" i="8"/>
  <c r="AF11" i="8"/>
  <c r="AF9" i="8"/>
  <c r="Z6" i="8"/>
  <c r="Z7" i="8" s="1"/>
  <c r="AA6" i="8"/>
  <c r="AA7" i="8" s="1"/>
  <c r="AB6" i="8"/>
  <c r="AB7" i="8" s="1"/>
  <c r="Z26" i="8"/>
  <c r="Z25" i="8"/>
  <c r="Z27" i="8"/>
  <c r="Z29" i="8" s="1"/>
  <c r="AA22" i="8"/>
  <c r="AA23" i="8" s="1"/>
  <c r="AB22" i="8"/>
  <c r="AB23" i="8" s="1"/>
  <c r="AC22" i="8"/>
  <c r="AC23" i="8" s="1"/>
  <c r="AE10" i="8"/>
  <c r="AE11" i="8"/>
  <c r="AE9" i="8"/>
  <c r="AO37" i="8" l="1"/>
  <c r="AO39" i="8"/>
  <c r="AN39" i="8"/>
  <c r="AN38" i="8"/>
  <c r="AP37" i="8"/>
  <c r="AP39" i="8"/>
  <c r="AB10" i="8"/>
  <c r="AB9" i="8"/>
  <c r="AB11" i="8"/>
  <c r="AA11" i="8"/>
  <c r="AA9" i="8"/>
  <c r="AA10" i="8"/>
  <c r="Z10" i="8"/>
  <c r="Z11" i="8"/>
  <c r="Z9" i="8"/>
  <c r="AB27" i="8"/>
  <c r="AB29" i="8" s="1"/>
  <c r="AB26" i="8"/>
  <c r="AB25" i="8"/>
  <c r="AA27" i="8"/>
  <c r="AA29" i="8" s="1"/>
  <c r="AA25" i="8"/>
  <c r="AA26" i="8"/>
  <c r="AC25" i="8"/>
  <c r="AC27" i="8"/>
  <c r="AC29" i="8" s="1"/>
  <c r="AC26" i="8"/>
  <c r="Y22" i="8" l="1"/>
  <c r="Y23" i="8" s="1"/>
  <c r="Y26" i="8" s="1"/>
  <c r="AL34" i="8"/>
  <c r="AL35" i="8" s="1"/>
  <c r="AL37" i="8" s="1"/>
  <c r="X6" i="8"/>
  <c r="X7" i="8" s="1"/>
  <c r="X10" i="8" s="1"/>
  <c r="Y27" i="8" l="1"/>
  <c r="Y29" i="8" s="1"/>
  <c r="AL39" i="8"/>
  <c r="AL38" i="8"/>
  <c r="Y25" i="8"/>
  <c r="X9" i="8"/>
  <c r="X11" i="8"/>
  <c r="X22" i="8"/>
  <c r="X23" i="8" s="1"/>
  <c r="V6" i="8"/>
  <c r="V7" i="8" s="1"/>
  <c r="V9" i="8" l="1"/>
  <c r="V11" i="8"/>
  <c r="V10" i="8"/>
  <c r="X25" i="8"/>
  <c r="X27" i="8"/>
  <c r="X29" i="8" s="1"/>
  <c r="X26" i="8"/>
  <c r="AI34" i="8" l="1"/>
  <c r="AI35" i="8" s="1"/>
  <c r="AJ34" i="8"/>
  <c r="AJ35" i="8" s="1"/>
  <c r="T6" i="8" l="1"/>
  <c r="T7" i="8" s="1"/>
  <c r="T9" i="8" s="1"/>
  <c r="AI37" i="8"/>
  <c r="AI38" i="8"/>
  <c r="AI39" i="8"/>
  <c r="AH34" i="8"/>
  <c r="AH35" i="8" s="1"/>
  <c r="U6" i="8"/>
  <c r="U7" i="8" s="1"/>
  <c r="U22" i="8"/>
  <c r="U23" i="8" s="1"/>
  <c r="V22" i="8"/>
  <c r="V23" i="8" s="1"/>
  <c r="AJ38" i="8"/>
  <c r="AJ37" i="8"/>
  <c r="AJ39" i="8"/>
  <c r="T10" i="8" l="1"/>
  <c r="T11" i="8"/>
  <c r="U11" i="8"/>
  <c r="U10" i="8"/>
  <c r="U9" i="8"/>
  <c r="AH39" i="8"/>
  <c r="AH38" i="8"/>
  <c r="AH37" i="8"/>
  <c r="V25" i="8"/>
  <c r="V27" i="8"/>
  <c r="V29" i="8" s="1"/>
  <c r="V26" i="8"/>
  <c r="U26" i="8"/>
  <c r="U27" i="8"/>
  <c r="U29" i="8" s="1"/>
  <c r="U25" i="8"/>
  <c r="T22" i="8" l="1"/>
  <c r="T23" i="8" s="1"/>
  <c r="AU34" i="8"/>
  <c r="AU35" i="8" s="1"/>
  <c r="AJ22" i="8"/>
  <c r="AJ23" i="8" s="1"/>
  <c r="AI6" i="8"/>
  <c r="AI7" i="8" s="1"/>
  <c r="S22" i="8"/>
  <c r="S23" i="8" s="1"/>
  <c r="R6" i="8"/>
  <c r="R7" i="8" s="1"/>
  <c r="AG34" i="8" l="1"/>
  <c r="AG35" i="8" s="1"/>
  <c r="AG38" i="8" s="1"/>
  <c r="S6" i="8"/>
  <c r="S7" i="8" s="1"/>
  <c r="S10" i="8" s="1"/>
  <c r="T27" i="8"/>
  <c r="T29" i="8" s="1"/>
  <c r="T26" i="8"/>
  <c r="T25" i="8"/>
  <c r="S25" i="8"/>
  <c r="S27" i="8"/>
  <c r="S29" i="8" s="1"/>
  <c r="S26" i="8"/>
  <c r="R9" i="8"/>
  <c r="R10" i="8"/>
  <c r="R11" i="8"/>
  <c r="AJ26" i="8"/>
  <c r="AJ27" i="8"/>
  <c r="AJ29" i="8" s="1"/>
  <c r="AJ25" i="8"/>
  <c r="AU39" i="8"/>
  <c r="AU38" i="8"/>
  <c r="AU37" i="8"/>
  <c r="AI9" i="8"/>
  <c r="AI10" i="8"/>
  <c r="AI11" i="8"/>
  <c r="AF34" i="8"/>
  <c r="AF35" i="8" s="1"/>
  <c r="AG39" i="8" l="1"/>
  <c r="AG37" i="8"/>
  <c r="S11" i="8"/>
  <c r="S9" i="8"/>
  <c r="AF39" i="8"/>
  <c r="AF38" i="8"/>
  <c r="AF37" i="8"/>
  <c r="R22" i="8" l="1"/>
  <c r="R23" i="8" s="1"/>
  <c r="R26" i="8" s="1"/>
  <c r="Q6" i="8"/>
  <c r="Q7" i="8" s="1"/>
  <c r="Q10" i="8" s="1"/>
  <c r="AE34" i="8"/>
  <c r="AE35" i="8" s="1"/>
  <c r="R27" i="8" l="1"/>
  <c r="R29" i="8" s="1"/>
  <c r="R25" i="8"/>
  <c r="Q11" i="8"/>
  <c r="Q9" i="8"/>
  <c r="AE37" i="8"/>
  <c r="AE39" i="8"/>
  <c r="AE38" i="8"/>
  <c r="BB34" i="8"/>
  <c r="BB35" i="8" s="1"/>
  <c r="Q22" i="8"/>
  <c r="Q23" i="8" s="1"/>
  <c r="O6" i="8"/>
  <c r="O7" i="8" s="1"/>
  <c r="O11" i="8" l="1"/>
  <c r="O10" i="8"/>
  <c r="O9" i="8"/>
  <c r="BB39" i="8"/>
  <c r="BB38" i="8"/>
  <c r="BB37" i="8"/>
  <c r="Q26" i="8"/>
  <c r="Q25" i="8"/>
  <c r="Q27" i="8"/>
  <c r="Q29" i="8" s="1"/>
  <c r="Q2356" i="7" l="1"/>
  <c r="I2356" i="7"/>
  <c r="CF6" i="8" l="1"/>
  <c r="CF7" i="8" s="1"/>
  <c r="CF10" i="8" l="1"/>
  <c r="CF11" i="8"/>
  <c r="CF9" i="8"/>
  <c r="CI22" i="8"/>
  <c r="CI23" i="8" s="1"/>
  <c r="CI27" i="8" l="1"/>
  <c r="CI29" i="8" s="1"/>
  <c r="CI25" i="8"/>
  <c r="CI26" i="8"/>
  <c r="CE22" i="8" l="1"/>
  <c r="CE23" i="8" s="1"/>
  <c r="CD6" i="8"/>
  <c r="CD7" i="8" s="1"/>
  <c r="CD22" i="8" l="1"/>
  <c r="CD23" i="8" s="1"/>
  <c r="CD10" i="8"/>
  <c r="CD11" i="8"/>
  <c r="CD9" i="8"/>
  <c r="CE27" i="8"/>
  <c r="CE29" i="8" s="1"/>
  <c r="CE26" i="8"/>
  <c r="CE25" i="8"/>
  <c r="CC6" i="8"/>
  <c r="CC7" i="8" s="1"/>
  <c r="CC10" i="8" l="1"/>
  <c r="CC9" i="8"/>
  <c r="CC11" i="8"/>
  <c r="CD26" i="8"/>
  <c r="CD27" i="8"/>
  <c r="CD29" i="8" s="1"/>
  <c r="CD25" i="8"/>
  <c r="CB6" i="8" l="1"/>
  <c r="CB7" i="8" s="1"/>
  <c r="CC22" i="8"/>
  <c r="CC23" i="8" s="1"/>
  <c r="CC25" i="8" l="1"/>
  <c r="CC27" i="8"/>
  <c r="CC29" i="8" s="1"/>
  <c r="CC26" i="8"/>
  <c r="CB10" i="8"/>
  <c r="CB11" i="8"/>
  <c r="CB9" i="8"/>
  <c r="CB22" i="8" l="1"/>
  <c r="CB23" i="8" s="1"/>
  <c r="BZ6" i="8"/>
  <c r="BZ7" i="8" s="1"/>
  <c r="BY22" i="8"/>
  <c r="BY23" i="8" s="1"/>
  <c r="BX6" i="8"/>
  <c r="BX7" i="8" s="1"/>
  <c r="CB27" i="8" l="1"/>
  <c r="CB29" i="8" s="1"/>
  <c r="CB26" i="8"/>
  <c r="CB25" i="8"/>
  <c r="BY25" i="8"/>
  <c r="BY27" i="8"/>
  <c r="BY29" i="8" s="1"/>
  <c r="BY26" i="8"/>
  <c r="BX10" i="8"/>
  <c r="BX9" i="8"/>
  <c r="BX11" i="8"/>
  <c r="BY6" i="8"/>
  <c r="BY7" i="8" s="1"/>
  <c r="BZ22" i="8"/>
  <c r="BZ23" i="8" s="1"/>
  <c r="BZ11" i="8"/>
  <c r="BZ9" i="8"/>
  <c r="BZ10" i="8"/>
  <c r="BZ26" i="8" l="1"/>
  <c r="BZ25" i="8"/>
  <c r="BZ27" i="8"/>
  <c r="BZ29" i="8" s="1"/>
  <c r="BY10" i="8"/>
  <c r="BY9" i="8"/>
  <c r="BY11" i="8"/>
  <c r="BX22" i="8" l="1"/>
  <c r="BX23" i="8" s="1"/>
  <c r="BS6" i="8"/>
  <c r="BS7" i="8" s="1"/>
  <c r="BS22" i="8"/>
  <c r="BS23" i="8" s="1"/>
  <c r="BR6" i="8"/>
  <c r="BR7" i="8" s="1"/>
  <c r="BR11" i="8" l="1"/>
  <c r="BR9" i="8"/>
  <c r="BR10" i="8"/>
  <c r="BS27" i="8"/>
  <c r="BS29" i="8" s="1"/>
  <c r="BS25" i="8"/>
  <c r="BS26" i="8"/>
  <c r="BS11" i="8"/>
  <c r="BS9" i="8"/>
  <c r="BS10" i="8"/>
  <c r="BX25" i="8"/>
  <c r="BX26" i="8"/>
  <c r="BX27" i="8"/>
  <c r="BX29" i="8" s="1"/>
  <c r="BO6" i="8" l="1"/>
  <c r="BO7" i="8" s="1"/>
  <c r="BP22" i="8"/>
  <c r="BP23" i="8" s="1"/>
  <c r="BL6" i="8" l="1"/>
  <c r="BL7" i="8" s="1"/>
  <c r="BN22" i="8"/>
  <c r="BN23" i="8" s="1"/>
  <c r="BP26" i="8"/>
  <c r="BP27" i="8"/>
  <c r="BP29" i="8" s="1"/>
  <c r="BP25" i="8"/>
  <c r="BO9" i="8"/>
  <c r="BO11" i="8"/>
  <c r="BO10" i="8"/>
  <c r="BL22" i="8" l="1"/>
  <c r="BL23" i="8" s="1"/>
  <c r="BN26" i="8"/>
  <c r="BN25" i="8"/>
  <c r="BN27" i="8"/>
  <c r="BN29" i="8" s="1"/>
  <c r="BK6" i="8"/>
  <c r="BK7" i="8" s="1"/>
  <c r="BL9" i="8"/>
  <c r="BL10" i="8"/>
  <c r="BL11" i="8"/>
  <c r="BK10" i="8" l="1"/>
  <c r="BK9" i="8"/>
  <c r="BK11" i="8"/>
  <c r="BL25" i="8"/>
  <c r="BL26" i="8"/>
  <c r="BL27" i="8"/>
  <c r="BL29" i="8" s="1"/>
  <c r="BR22" i="8" l="1"/>
  <c r="BR23" i="8" s="1"/>
  <c r="BQ6" i="8"/>
  <c r="BQ7" i="8" s="1"/>
  <c r="BK22" i="8"/>
  <c r="BK23" i="8" s="1"/>
  <c r="BJ6" i="8"/>
  <c r="BJ7" i="8" s="1"/>
  <c r="BJ22" i="8"/>
  <c r="BJ23" i="8" s="1"/>
  <c r="BI6" i="8"/>
  <c r="BI7" i="8" s="1"/>
  <c r="BJ25" i="8" l="1"/>
  <c r="BJ26" i="8"/>
  <c r="BJ27" i="8"/>
  <c r="BJ29" i="8" s="1"/>
  <c r="BI11" i="8"/>
  <c r="BI9" i="8"/>
  <c r="BI10" i="8"/>
  <c r="BJ10" i="8"/>
  <c r="BJ9" i="8"/>
  <c r="BJ11" i="8"/>
  <c r="BQ10" i="8"/>
  <c r="BQ9" i="8"/>
  <c r="BQ11" i="8"/>
  <c r="BK25" i="8"/>
  <c r="BK27" i="8"/>
  <c r="BK29" i="8" s="1"/>
  <c r="BK26" i="8"/>
  <c r="BR26" i="8"/>
  <c r="BR25" i="8"/>
  <c r="BR27" i="8"/>
  <c r="BR29" i="8" s="1"/>
  <c r="BI22" i="8" l="1"/>
  <c r="BI23" i="8" s="1"/>
  <c r="BH6" i="8"/>
  <c r="BH7" i="8" s="1"/>
  <c r="BG6" i="8"/>
  <c r="BG7" i="8" s="1"/>
  <c r="BH22" i="8" l="1"/>
  <c r="BH23" i="8" s="1"/>
  <c r="BH9" i="8"/>
  <c r="BH10" i="8"/>
  <c r="BH11" i="8"/>
  <c r="BI26" i="8"/>
  <c r="BI25" i="8"/>
  <c r="BI27" i="8"/>
  <c r="BI29" i="8" s="1"/>
  <c r="BG10" i="8"/>
  <c r="BG9" i="8"/>
  <c r="BG11" i="8"/>
  <c r="BH25" i="8" l="1"/>
  <c r="BH26" i="8"/>
  <c r="BH27" i="8"/>
  <c r="BH29" i="8" s="1"/>
  <c r="BG22" i="8" l="1"/>
  <c r="BG23" i="8" s="1"/>
  <c r="BG27" i="8" l="1"/>
  <c r="BG29" i="8" s="1"/>
  <c r="BG26" i="8"/>
  <c r="BG25" i="8"/>
  <c r="BD6" i="8"/>
  <c r="BD7" i="8" s="1"/>
  <c r="BC22" i="8"/>
  <c r="BC23" i="8" s="1"/>
  <c r="BB22" i="8"/>
  <c r="BB23" i="8" s="1"/>
  <c r="BA6" i="8"/>
  <c r="BA7" i="8" s="1"/>
  <c r="BA10" i="8" l="1"/>
  <c r="BA9" i="8"/>
  <c r="BA11" i="8"/>
  <c r="BB27" i="8"/>
  <c r="BB29" i="8" s="1"/>
  <c r="BB26" i="8"/>
  <c r="BB25" i="8"/>
  <c r="BD9" i="8"/>
  <c r="BD11" i="8"/>
  <c r="BD10" i="8"/>
  <c r="BB6" i="8"/>
  <c r="BB7" i="8" s="1"/>
  <c r="BC27" i="8"/>
  <c r="BC29" i="8" s="1"/>
  <c r="BC25" i="8"/>
  <c r="BC26" i="8"/>
  <c r="BD22" i="8"/>
  <c r="BD23" i="8" s="1"/>
  <c r="BC6" i="8"/>
  <c r="BC7" i="8" s="1"/>
  <c r="BC10" i="8" l="1"/>
  <c r="BC9" i="8"/>
  <c r="BC11" i="8"/>
  <c r="BD26" i="8"/>
  <c r="BD25" i="8"/>
  <c r="BD27" i="8"/>
  <c r="BD29" i="8" s="1"/>
  <c r="BB9" i="8"/>
  <c r="BB11" i="8"/>
  <c r="BB10" i="8"/>
  <c r="AZ22" i="8"/>
  <c r="AZ23" i="8" s="1"/>
  <c r="AX6" i="8"/>
  <c r="AX7" i="8" s="1"/>
  <c r="BA22" i="8" l="1"/>
  <c r="BA23" i="8" s="1"/>
  <c r="AX10" i="8"/>
  <c r="AX11" i="8"/>
  <c r="AX9" i="8"/>
  <c r="AZ25" i="8"/>
  <c r="AZ26" i="8"/>
  <c r="AZ27" i="8"/>
  <c r="AZ29" i="8" s="1"/>
  <c r="AZ6" i="8"/>
  <c r="AZ7" i="8" s="1"/>
  <c r="AZ9" i="8" l="1"/>
  <c r="AZ10" i="8"/>
  <c r="AZ11" i="8"/>
  <c r="BA25" i="8"/>
  <c r="BA26" i="8"/>
  <c r="BA27" i="8"/>
  <c r="BA29" i="8" s="1"/>
  <c r="AX22" i="8" l="1"/>
  <c r="AX23" i="8" s="1"/>
  <c r="AW6" i="8"/>
  <c r="AW7" i="8" s="1"/>
  <c r="AW22" i="8" l="1"/>
  <c r="AW23" i="8" s="1"/>
  <c r="AW10" i="8"/>
  <c r="AW9" i="8"/>
  <c r="AW11" i="8"/>
  <c r="AX25" i="8"/>
  <c r="AX26" i="8"/>
  <c r="AX27" i="8"/>
  <c r="AX29" i="8" s="1"/>
  <c r="AV6" i="8"/>
  <c r="AV7" i="8" s="1"/>
  <c r="AV10" i="8" l="1"/>
  <c r="AV9" i="8"/>
  <c r="AV11" i="8"/>
  <c r="AW25" i="8"/>
  <c r="AW26" i="8"/>
  <c r="AW27" i="8"/>
  <c r="AW29" i="8" s="1"/>
  <c r="AU6" i="8" l="1"/>
  <c r="AU7" i="8" s="1"/>
  <c r="AV22" i="8"/>
  <c r="AV23" i="8" s="1"/>
  <c r="AU22" i="8"/>
  <c r="AU23" i="8" s="1"/>
  <c r="AT6" i="8"/>
  <c r="AT7" i="8" s="1"/>
  <c r="AT10" i="8" l="1"/>
  <c r="AT11" i="8"/>
  <c r="AT9" i="8"/>
  <c r="AU26" i="8"/>
  <c r="AU25" i="8"/>
  <c r="AU27" i="8"/>
  <c r="AU29" i="8" s="1"/>
  <c r="AV27" i="8"/>
  <c r="AV29" i="8" s="1"/>
  <c r="AV25" i="8"/>
  <c r="AV26" i="8"/>
  <c r="AU10" i="8"/>
  <c r="AU9" i="8"/>
  <c r="AU11" i="8"/>
  <c r="C3" i="5" l="1"/>
  <c r="D3" i="5"/>
  <c r="E3" i="5"/>
  <c r="F3" i="5"/>
  <c r="G3" i="5"/>
  <c r="H3" i="5"/>
  <c r="I3" i="5"/>
  <c r="J3" i="5"/>
  <c r="K3" i="5"/>
  <c r="L3" i="5"/>
  <c r="M3" i="5"/>
  <c r="N3" i="5"/>
  <c r="C4" i="5"/>
  <c r="D4" i="5"/>
  <c r="E4" i="5"/>
  <c r="F4" i="5"/>
  <c r="G4" i="5"/>
  <c r="H4" i="5"/>
  <c r="I4" i="5"/>
  <c r="J4" i="5"/>
  <c r="K4" i="5"/>
  <c r="L4" i="5"/>
  <c r="M4" i="5"/>
  <c r="N4" i="5"/>
  <c r="C5" i="5"/>
  <c r="D5" i="5"/>
  <c r="E5" i="5"/>
  <c r="F5" i="5"/>
  <c r="G5" i="5"/>
  <c r="H5" i="5"/>
  <c r="I5" i="5"/>
  <c r="J5" i="5"/>
  <c r="K5" i="5"/>
  <c r="L5" i="5"/>
  <c r="M5" i="5"/>
  <c r="N5" i="5"/>
  <c r="C6" i="5"/>
  <c r="D6" i="5"/>
  <c r="E6" i="5"/>
  <c r="F6" i="5"/>
  <c r="G6" i="5"/>
  <c r="H6" i="5"/>
  <c r="I6" i="5"/>
  <c r="J6" i="5"/>
  <c r="K6" i="5"/>
  <c r="L6" i="5"/>
  <c r="M6" i="5"/>
  <c r="N6" i="5"/>
  <c r="C7" i="5"/>
  <c r="D7" i="5"/>
  <c r="E7" i="5"/>
  <c r="F7" i="5"/>
  <c r="G7" i="5"/>
  <c r="H7" i="5"/>
  <c r="I7" i="5"/>
  <c r="J7" i="5"/>
  <c r="K7" i="5"/>
  <c r="L7" i="5"/>
  <c r="M7" i="5"/>
  <c r="N7" i="5"/>
  <c r="B2" i="5"/>
  <c r="C8" i="5"/>
  <c r="D8" i="5"/>
  <c r="E8" i="5"/>
  <c r="F8" i="5"/>
  <c r="G8" i="5"/>
  <c r="H8" i="5"/>
  <c r="I8" i="5"/>
  <c r="J8" i="5"/>
  <c r="K8" i="5"/>
  <c r="L8" i="5"/>
  <c r="M8" i="5"/>
  <c r="N8" i="5"/>
  <c r="B3" i="5"/>
  <c r="C9" i="5"/>
  <c r="D9" i="5"/>
  <c r="E9" i="5"/>
  <c r="F9" i="5"/>
  <c r="G9" i="5"/>
  <c r="H9" i="5"/>
  <c r="I9" i="5"/>
  <c r="J9" i="5"/>
  <c r="K9" i="5"/>
  <c r="L9" i="5"/>
  <c r="M9" i="5"/>
  <c r="N9" i="5"/>
  <c r="B4" i="5"/>
  <c r="C10" i="5"/>
  <c r="D10" i="5"/>
  <c r="E10" i="5"/>
  <c r="F10" i="5"/>
  <c r="G10" i="5"/>
  <c r="H10" i="5"/>
  <c r="I10" i="5"/>
  <c r="J10" i="5"/>
  <c r="K10" i="5"/>
  <c r="L10" i="5"/>
  <c r="M10" i="5"/>
  <c r="N10" i="5"/>
  <c r="B5" i="5"/>
  <c r="C11" i="5"/>
  <c r="D11" i="5"/>
  <c r="E11" i="5"/>
  <c r="F11" i="5"/>
  <c r="G11" i="5"/>
  <c r="H11" i="5"/>
  <c r="I11" i="5"/>
  <c r="J11" i="5"/>
  <c r="K11" i="5"/>
  <c r="L11" i="5"/>
  <c r="M11" i="5"/>
  <c r="N11" i="5"/>
  <c r="B6" i="5"/>
  <c r="C12" i="5"/>
  <c r="D12" i="5"/>
  <c r="E12" i="5"/>
  <c r="F12" i="5"/>
  <c r="G12" i="5"/>
  <c r="H12" i="5"/>
  <c r="I12" i="5"/>
  <c r="J12" i="5"/>
  <c r="K12" i="5"/>
  <c r="L12" i="5"/>
  <c r="M12" i="5"/>
  <c r="N12" i="5"/>
  <c r="B7" i="5"/>
  <c r="C13" i="5"/>
  <c r="D13" i="5"/>
  <c r="E13" i="5"/>
  <c r="F13" i="5"/>
  <c r="G13" i="5"/>
  <c r="H13" i="5"/>
  <c r="I13" i="5"/>
  <c r="J13" i="5"/>
  <c r="K13" i="5"/>
  <c r="L13" i="5"/>
  <c r="M13" i="5"/>
  <c r="N13" i="5"/>
  <c r="B8" i="5"/>
  <c r="C14" i="5"/>
  <c r="D14" i="5"/>
  <c r="E14" i="5"/>
  <c r="F14" i="5"/>
  <c r="G14" i="5"/>
  <c r="H14" i="5"/>
  <c r="I14" i="5"/>
  <c r="J14" i="5"/>
  <c r="K14" i="5"/>
  <c r="L14" i="5"/>
  <c r="M14" i="5"/>
  <c r="N14" i="5"/>
  <c r="B9" i="5"/>
  <c r="C15" i="5"/>
  <c r="D15" i="5"/>
  <c r="E15" i="5"/>
  <c r="F15" i="5"/>
  <c r="G15" i="5"/>
  <c r="H15" i="5"/>
  <c r="I15" i="5"/>
  <c r="J15" i="5"/>
  <c r="K15" i="5"/>
  <c r="L15" i="5"/>
  <c r="M15" i="5"/>
  <c r="N15" i="5"/>
  <c r="B10" i="5"/>
  <c r="C16" i="5"/>
  <c r="D16" i="5"/>
  <c r="E16" i="5"/>
  <c r="F16" i="5"/>
  <c r="G16" i="5"/>
  <c r="H16" i="5"/>
  <c r="I16" i="5"/>
  <c r="J16" i="5"/>
  <c r="K16" i="5"/>
  <c r="L16" i="5"/>
  <c r="M16" i="5"/>
  <c r="N16" i="5"/>
  <c r="B11" i="5"/>
  <c r="C17" i="5"/>
  <c r="D17" i="5"/>
  <c r="E17" i="5"/>
  <c r="F17" i="5"/>
  <c r="G17" i="5"/>
  <c r="H17" i="5"/>
  <c r="I17" i="5"/>
  <c r="J17" i="5"/>
  <c r="K17" i="5"/>
  <c r="L17" i="5"/>
  <c r="M17" i="5"/>
  <c r="N17" i="5"/>
  <c r="B12" i="5"/>
  <c r="C18" i="5"/>
  <c r="D18" i="5"/>
  <c r="E18" i="5"/>
  <c r="F18" i="5"/>
  <c r="G18" i="5"/>
  <c r="H18" i="5"/>
  <c r="I18" i="5"/>
  <c r="J18" i="5"/>
  <c r="K18" i="5"/>
  <c r="L18" i="5"/>
  <c r="M18" i="5"/>
  <c r="N18" i="5"/>
  <c r="B13" i="5"/>
  <c r="C19" i="5"/>
  <c r="D19" i="5"/>
  <c r="E19" i="5"/>
  <c r="F19" i="5"/>
  <c r="G19" i="5"/>
  <c r="H19" i="5"/>
  <c r="I19" i="5"/>
  <c r="J19" i="5"/>
  <c r="K19" i="5"/>
  <c r="L19" i="5"/>
  <c r="M19" i="5"/>
  <c r="N19" i="5"/>
  <c r="B14" i="5"/>
  <c r="C20" i="5"/>
  <c r="D20" i="5"/>
  <c r="E20" i="5"/>
  <c r="F20" i="5"/>
  <c r="G20" i="5"/>
  <c r="H20" i="5"/>
  <c r="I20" i="5"/>
  <c r="J20" i="5"/>
  <c r="K20" i="5"/>
  <c r="L20" i="5"/>
  <c r="M20" i="5"/>
  <c r="N20" i="5"/>
  <c r="B15" i="5"/>
  <c r="C21" i="5"/>
  <c r="D21" i="5"/>
  <c r="E21" i="5"/>
  <c r="F21" i="5"/>
  <c r="G21" i="5"/>
  <c r="H21" i="5"/>
  <c r="I21" i="5"/>
  <c r="J21" i="5"/>
  <c r="K21" i="5"/>
  <c r="L21" i="5"/>
  <c r="M21" i="5"/>
  <c r="N21" i="5"/>
  <c r="B16" i="5"/>
  <c r="C22" i="5"/>
  <c r="D22" i="5"/>
  <c r="E22" i="5"/>
  <c r="F22" i="5"/>
  <c r="G22" i="5"/>
  <c r="H22" i="5"/>
  <c r="I22" i="5"/>
  <c r="J22" i="5"/>
  <c r="K22" i="5"/>
  <c r="L22" i="5"/>
  <c r="M22" i="5"/>
  <c r="N22" i="5"/>
  <c r="B17" i="5"/>
  <c r="C23" i="5"/>
  <c r="D23" i="5"/>
  <c r="E23" i="5"/>
  <c r="F23" i="5"/>
  <c r="G23" i="5"/>
  <c r="H23" i="5"/>
  <c r="I23" i="5"/>
  <c r="J23" i="5"/>
  <c r="K23" i="5"/>
  <c r="L23" i="5"/>
  <c r="M23" i="5"/>
  <c r="N23" i="5"/>
  <c r="B18" i="5"/>
  <c r="C24" i="5"/>
  <c r="D24" i="5"/>
  <c r="E24" i="5"/>
  <c r="F24" i="5"/>
  <c r="G24" i="5"/>
  <c r="H24" i="5"/>
  <c r="I24" i="5"/>
  <c r="J24" i="5"/>
  <c r="K24" i="5"/>
  <c r="L24" i="5"/>
  <c r="M24" i="5"/>
  <c r="N24" i="5"/>
  <c r="B19" i="5"/>
  <c r="C25" i="5"/>
  <c r="D25" i="5"/>
  <c r="E25" i="5"/>
  <c r="F25" i="5"/>
  <c r="G25" i="5"/>
  <c r="H25" i="5"/>
  <c r="I25" i="5"/>
  <c r="J25" i="5"/>
  <c r="K25" i="5"/>
  <c r="L25" i="5"/>
  <c r="M25" i="5"/>
  <c r="N25" i="5"/>
  <c r="B20" i="5"/>
  <c r="C26" i="5"/>
  <c r="D26" i="5"/>
  <c r="E26" i="5"/>
  <c r="F26" i="5"/>
  <c r="G26" i="5"/>
  <c r="H26" i="5"/>
  <c r="I26" i="5"/>
  <c r="J26" i="5"/>
  <c r="K26" i="5"/>
  <c r="L26" i="5"/>
  <c r="M26" i="5"/>
  <c r="N26" i="5"/>
  <c r="B21" i="5"/>
  <c r="C27" i="5"/>
  <c r="D27" i="5"/>
  <c r="E27" i="5"/>
  <c r="F27" i="5"/>
  <c r="G27" i="5"/>
  <c r="H27" i="5"/>
  <c r="I27" i="5"/>
  <c r="J27" i="5"/>
  <c r="K27" i="5"/>
  <c r="L27" i="5"/>
  <c r="M27" i="5"/>
  <c r="N27" i="5"/>
  <c r="B22" i="5"/>
  <c r="C28" i="5"/>
  <c r="D28" i="5"/>
  <c r="E28" i="5"/>
  <c r="F28" i="5"/>
  <c r="G28" i="5"/>
  <c r="H28" i="5"/>
  <c r="I28" i="5"/>
  <c r="J28" i="5"/>
  <c r="K28" i="5"/>
  <c r="L28" i="5"/>
  <c r="M28" i="5"/>
  <c r="N28" i="5"/>
  <c r="B23" i="5"/>
  <c r="C29" i="5"/>
  <c r="D29" i="5"/>
  <c r="E29" i="5"/>
  <c r="F29" i="5"/>
  <c r="G29" i="5"/>
  <c r="H29" i="5"/>
  <c r="I29" i="5"/>
  <c r="J29" i="5"/>
  <c r="K29" i="5"/>
  <c r="L29" i="5"/>
  <c r="M29" i="5"/>
  <c r="N29" i="5"/>
  <c r="B24" i="5"/>
  <c r="C30" i="5"/>
  <c r="D30" i="5"/>
  <c r="E30" i="5"/>
  <c r="F30" i="5"/>
  <c r="G30" i="5"/>
  <c r="H30" i="5"/>
  <c r="I30" i="5"/>
  <c r="J30" i="5"/>
  <c r="K30" i="5"/>
  <c r="L30" i="5"/>
  <c r="M30" i="5"/>
  <c r="N30" i="5"/>
  <c r="B25" i="5"/>
  <c r="C31" i="5"/>
  <c r="D31" i="5"/>
  <c r="E31" i="5"/>
  <c r="F31" i="5"/>
  <c r="G31" i="5"/>
  <c r="H31" i="5"/>
  <c r="I31" i="5"/>
  <c r="J31" i="5"/>
  <c r="K31" i="5"/>
  <c r="L31" i="5"/>
  <c r="M31" i="5"/>
  <c r="N31" i="5"/>
  <c r="B26" i="5"/>
  <c r="C32" i="5"/>
  <c r="D32" i="5"/>
  <c r="E32" i="5"/>
  <c r="F32" i="5"/>
  <c r="G32" i="5"/>
  <c r="H32" i="5"/>
  <c r="I32" i="5"/>
  <c r="J32" i="5"/>
  <c r="K32" i="5"/>
  <c r="L32" i="5"/>
  <c r="M32" i="5"/>
  <c r="N32" i="5"/>
  <c r="B27" i="5"/>
  <c r="C33" i="5"/>
  <c r="D33" i="5"/>
  <c r="E33" i="5"/>
  <c r="F33" i="5"/>
  <c r="G33" i="5"/>
  <c r="H33" i="5"/>
  <c r="I33" i="5"/>
  <c r="J33" i="5"/>
  <c r="K33" i="5"/>
  <c r="L33" i="5"/>
  <c r="M33" i="5"/>
  <c r="N33" i="5"/>
  <c r="B28" i="5"/>
  <c r="C34" i="5"/>
  <c r="D34" i="5"/>
  <c r="E34" i="5"/>
  <c r="F34" i="5"/>
  <c r="G34" i="5"/>
  <c r="H34" i="5"/>
  <c r="I34" i="5"/>
  <c r="J34" i="5"/>
  <c r="K34" i="5"/>
  <c r="L34" i="5"/>
  <c r="M34" i="5"/>
  <c r="N34" i="5"/>
  <c r="B29" i="5"/>
  <c r="C35" i="5"/>
  <c r="D35" i="5"/>
  <c r="E35" i="5"/>
  <c r="F35" i="5"/>
  <c r="G35" i="5"/>
  <c r="H35" i="5"/>
  <c r="I35" i="5"/>
  <c r="J35" i="5"/>
  <c r="K35" i="5"/>
  <c r="L35" i="5"/>
  <c r="M35" i="5"/>
  <c r="N35" i="5"/>
  <c r="B30" i="5"/>
  <c r="C36" i="5"/>
  <c r="D36" i="5"/>
  <c r="E36" i="5"/>
  <c r="F36" i="5"/>
  <c r="G36" i="5"/>
  <c r="H36" i="5"/>
  <c r="I36" i="5"/>
  <c r="J36" i="5"/>
  <c r="K36" i="5"/>
  <c r="L36" i="5"/>
  <c r="M36" i="5"/>
  <c r="N36" i="5"/>
  <c r="B31" i="5"/>
  <c r="C37" i="5"/>
  <c r="D37" i="5"/>
  <c r="E37" i="5"/>
  <c r="F37" i="5"/>
  <c r="G37" i="5"/>
  <c r="H37" i="5"/>
  <c r="I37" i="5"/>
  <c r="J37" i="5"/>
  <c r="K37" i="5"/>
  <c r="L37" i="5"/>
  <c r="M37" i="5"/>
  <c r="N37" i="5"/>
  <c r="B32" i="5"/>
  <c r="C38" i="5"/>
  <c r="D38" i="5"/>
  <c r="E38" i="5"/>
  <c r="F38" i="5"/>
  <c r="G38" i="5"/>
  <c r="H38" i="5"/>
  <c r="I38" i="5"/>
  <c r="J38" i="5"/>
  <c r="K38" i="5"/>
  <c r="L38" i="5"/>
  <c r="M38" i="5"/>
  <c r="N38" i="5"/>
  <c r="B33" i="5"/>
  <c r="C39" i="5"/>
  <c r="D39" i="5"/>
  <c r="E39" i="5"/>
  <c r="F39" i="5"/>
  <c r="G39" i="5"/>
  <c r="H39" i="5"/>
  <c r="I39" i="5"/>
  <c r="J39" i="5"/>
  <c r="K39" i="5"/>
  <c r="L39" i="5"/>
  <c r="M39" i="5"/>
  <c r="N39" i="5"/>
  <c r="B34" i="5"/>
  <c r="C40" i="5"/>
  <c r="D40" i="5"/>
  <c r="E40" i="5"/>
  <c r="F40" i="5"/>
  <c r="G40" i="5"/>
  <c r="H40" i="5"/>
  <c r="I40" i="5"/>
  <c r="J40" i="5"/>
  <c r="K40" i="5"/>
  <c r="L40" i="5"/>
  <c r="M40" i="5"/>
  <c r="N40" i="5"/>
  <c r="B35" i="5"/>
  <c r="C41" i="5"/>
  <c r="D41" i="5"/>
  <c r="E41" i="5"/>
  <c r="F41" i="5"/>
  <c r="G41" i="5"/>
  <c r="H41" i="5"/>
  <c r="I41" i="5"/>
  <c r="J41" i="5"/>
  <c r="K41" i="5"/>
  <c r="L41" i="5"/>
  <c r="M41" i="5"/>
  <c r="N41" i="5"/>
  <c r="B36" i="5"/>
  <c r="C42" i="5"/>
  <c r="D42" i="5"/>
  <c r="E42" i="5"/>
  <c r="F42" i="5"/>
  <c r="G42" i="5"/>
  <c r="H42" i="5"/>
  <c r="I42" i="5"/>
  <c r="J42" i="5"/>
  <c r="K42" i="5"/>
  <c r="L42" i="5"/>
  <c r="M42" i="5"/>
  <c r="N42" i="5"/>
  <c r="B37" i="5"/>
  <c r="C43" i="5"/>
  <c r="D43" i="5"/>
  <c r="E43" i="5"/>
  <c r="F43" i="5"/>
  <c r="G43" i="5"/>
  <c r="H43" i="5"/>
  <c r="I43" i="5"/>
  <c r="J43" i="5"/>
  <c r="K43" i="5"/>
  <c r="L43" i="5"/>
  <c r="M43" i="5"/>
  <c r="N43" i="5"/>
  <c r="B38" i="5"/>
  <c r="C44" i="5"/>
  <c r="D44" i="5"/>
  <c r="E44" i="5"/>
  <c r="F44" i="5"/>
  <c r="G44" i="5"/>
  <c r="H44" i="5"/>
  <c r="I44" i="5"/>
  <c r="J44" i="5"/>
  <c r="K44" i="5"/>
  <c r="L44" i="5"/>
  <c r="M44" i="5"/>
  <c r="N44" i="5"/>
  <c r="B39" i="5"/>
  <c r="C45" i="5"/>
  <c r="D45" i="5"/>
  <c r="E45" i="5"/>
  <c r="F45" i="5"/>
  <c r="G45" i="5"/>
  <c r="H45" i="5"/>
  <c r="I45" i="5"/>
  <c r="J45" i="5"/>
  <c r="K45" i="5"/>
  <c r="L45" i="5"/>
  <c r="M45" i="5"/>
  <c r="N45" i="5"/>
  <c r="B40" i="5"/>
  <c r="C46" i="5"/>
  <c r="D46" i="5"/>
  <c r="E46" i="5"/>
  <c r="F46" i="5"/>
  <c r="G46" i="5"/>
  <c r="H46" i="5"/>
  <c r="I46" i="5"/>
  <c r="J46" i="5"/>
  <c r="K46" i="5"/>
  <c r="L46" i="5"/>
  <c r="M46" i="5"/>
  <c r="N46" i="5"/>
  <c r="B41" i="5"/>
  <c r="C47" i="5"/>
  <c r="D47" i="5"/>
  <c r="E47" i="5"/>
  <c r="F47" i="5"/>
  <c r="G47" i="5"/>
  <c r="H47" i="5"/>
  <c r="I47" i="5"/>
  <c r="J47" i="5"/>
  <c r="K47" i="5"/>
  <c r="L47" i="5"/>
  <c r="M47" i="5"/>
  <c r="N47" i="5"/>
  <c r="B42" i="5"/>
  <c r="C48" i="5"/>
  <c r="D48" i="5"/>
  <c r="E48" i="5"/>
  <c r="F48" i="5"/>
  <c r="G48" i="5"/>
  <c r="H48" i="5"/>
  <c r="I48" i="5"/>
  <c r="J48" i="5"/>
  <c r="K48" i="5"/>
  <c r="L48" i="5"/>
  <c r="M48" i="5"/>
  <c r="N48" i="5"/>
  <c r="B43" i="5"/>
  <c r="C49" i="5"/>
  <c r="D49" i="5"/>
  <c r="E49" i="5"/>
  <c r="F49" i="5"/>
  <c r="G49" i="5"/>
  <c r="H49" i="5"/>
  <c r="I49" i="5"/>
  <c r="J49" i="5"/>
  <c r="K49" i="5"/>
  <c r="L49" i="5"/>
  <c r="M49" i="5"/>
  <c r="N49" i="5"/>
  <c r="B44" i="5"/>
  <c r="C50" i="5"/>
  <c r="D50" i="5"/>
  <c r="E50" i="5"/>
  <c r="F50" i="5"/>
  <c r="G50" i="5"/>
  <c r="H50" i="5"/>
  <c r="I50" i="5"/>
  <c r="J50" i="5"/>
  <c r="K50" i="5"/>
  <c r="L50" i="5"/>
  <c r="M50" i="5"/>
  <c r="N50" i="5"/>
  <c r="B45" i="5"/>
  <c r="C51" i="5"/>
  <c r="D51" i="5"/>
  <c r="E51" i="5"/>
  <c r="F51" i="5"/>
  <c r="G51" i="5"/>
  <c r="H51" i="5"/>
  <c r="I51" i="5"/>
  <c r="J51" i="5"/>
  <c r="K51" i="5"/>
  <c r="L51" i="5"/>
  <c r="M51" i="5"/>
  <c r="N51" i="5"/>
  <c r="B46" i="5"/>
  <c r="C52" i="5"/>
  <c r="D52" i="5"/>
  <c r="E52" i="5"/>
  <c r="F52" i="5"/>
  <c r="G52" i="5"/>
  <c r="H52" i="5"/>
  <c r="I52" i="5"/>
  <c r="J52" i="5"/>
  <c r="K52" i="5"/>
  <c r="L52" i="5"/>
  <c r="M52" i="5"/>
  <c r="N52" i="5"/>
  <c r="B47" i="5"/>
  <c r="C53" i="5"/>
  <c r="D53" i="5"/>
  <c r="E53" i="5"/>
  <c r="F53" i="5"/>
  <c r="G53" i="5"/>
  <c r="H53" i="5"/>
  <c r="I53" i="5"/>
  <c r="J53" i="5"/>
  <c r="K53" i="5"/>
  <c r="L53" i="5"/>
  <c r="M53" i="5"/>
  <c r="N53" i="5"/>
  <c r="B48" i="5"/>
  <c r="C54" i="5"/>
  <c r="D54" i="5"/>
  <c r="E54" i="5"/>
  <c r="F54" i="5"/>
  <c r="G54" i="5"/>
  <c r="H54" i="5"/>
  <c r="I54" i="5"/>
  <c r="J54" i="5"/>
  <c r="K54" i="5"/>
  <c r="L54" i="5"/>
  <c r="M54" i="5"/>
  <c r="N54" i="5"/>
  <c r="B49" i="5"/>
  <c r="C55" i="5"/>
  <c r="D55" i="5"/>
  <c r="E55" i="5"/>
  <c r="F55" i="5"/>
  <c r="G55" i="5"/>
  <c r="H55" i="5"/>
  <c r="I55" i="5"/>
  <c r="J55" i="5"/>
  <c r="K55" i="5"/>
  <c r="L55" i="5"/>
  <c r="M55" i="5"/>
  <c r="N55" i="5"/>
  <c r="B50" i="5"/>
  <c r="C56" i="5"/>
  <c r="D56" i="5"/>
  <c r="E56" i="5"/>
  <c r="F56" i="5"/>
  <c r="G56" i="5"/>
  <c r="H56" i="5"/>
  <c r="I56" i="5"/>
  <c r="J56" i="5"/>
  <c r="K56" i="5"/>
  <c r="L56" i="5"/>
  <c r="M56" i="5"/>
  <c r="N56" i="5"/>
  <c r="B51" i="5"/>
  <c r="C57" i="5"/>
  <c r="D57" i="5"/>
  <c r="E57" i="5"/>
  <c r="F57" i="5"/>
  <c r="G57" i="5"/>
  <c r="H57" i="5"/>
  <c r="I57" i="5"/>
  <c r="J57" i="5"/>
  <c r="K57" i="5"/>
  <c r="L57" i="5"/>
  <c r="M57" i="5"/>
  <c r="N57" i="5"/>
  <c r="B52" i="5"/>
  <c r="C58" i="5"/>
  <c r="D58" i="5"/>
  <c r="E58" i="5"/>
  <c r="F58" i="5"/>
  <c r="G58" i="5"/>
  <c r="H58" i="5"/>
  <c r="I58" i="5"/>
  <c r="J58" i="5"/>
  <c r="K58" i="5"/>
  <c r="L58" i="5"/>
  <c r="M58" i="5"/>
  <c r="N58" i="5"/>
  <c r="B53" i="5"/>
  <c r="C59" i="5"/>
  <c r="D59" i="5"/>
  <c r="E59" i="5"/>
  <c r="F59" i="5"/>
  <c r="G59" i="5"/>
  <c r="H59" i="5"/>
  <c r="I59" i="5"/>
  <c r="J59" i="5"/>
  <c r="K59" i="5"/>
  <c r="L59" i="5"/>
  <c r="M59" i="5"/>
  <c r="N59" i="5"/>
  <c r="B54" i="5"/>
  <c r="C60" i="5"/>
  <c r="D60" i="5"/>
  <c r="E60" i="5"/>
  <c r="F60" i="5"/>
  <c r="G60" i="5"/>
  <c r="H60" i="5"/>
  <c r="I60" i="5"/>
  <c r="J60" i="5"/>
  <c r="K60" i="5"/>
  <c r="L60" i="5"/>
  <c r="M60" i="5"/>
  <c r="N60" i="5"/>
  <c r="B55" i="5"/>
  <c r="C61" i="5"/>
  <c r="D61" i="5"/>
  <c r="E61" i="5"/>
  <c r="F61" i="5"/>
  <c r="G61" i="5"/>
  <c r="H61" i="5"/>
  <c r="I61" i="5"/>
  <c r="J61" i="5"/>
  <c r="K61" i="5"/>
  <c r="L61" i="5"/>
  <c r="M61" i="5"/>
  <c r="N61" i="5"/>
  <c r="B56" i="5"/>
  <c r="C62" i="5"/>
  <c r="D62" i="5"/>
  <c r="E62" i="5"/>
  <c r="F62" i="5"/>
  <c r="G62" i="5"/>
  <c r="H62" i="5"/>
  <c r="I62" i="5"/>
  <c r="J62" i="5"/>
  <c r="K62" i="5"/>
  <c r="L62" i="5"/>
  <c r="M62" i="5"/>
  <c r="N62" i="5"/>
  <c r="B57" i="5"/>
  <c r="C63" i="5"/>
  <c r="D63" i="5"/>
  <c r="E63" i="5"/>
  <c r="F63" i="5"/>
  <c r="G63" i="5"/>
  <c r="H63" i="5"/>
  <c r="I63" i="5"/>
  <c r="J63" i="5"/>
  <c r="K63" i="5"/>
  <c r="L63" i="5"/>
  <c r="M63" i="5"/>
  <c r="N63" i="5"/>
  <c r="B58" i="5"/>
  <c r="C64" i="5"/>
  <c r="D64" i="5"/>
  <c r="E64" i="5"/>
  <c r="F64" i="5"/>
  <c r="G64" i="5"/>
  <c r="H64" i="5"/>
  <c r="I64" i="5"/>
  <c r="J64" i="5"/>
  <c r="K64" i="5"/>
  <c r="L64" i="5"/>
  <c r="M64" i="5"/>
  <c r="N64" i="5"/>
  <c r="B59" i="5"/>
  <c r="C65" i="5"/>
  <c r="D65" i="5"/>
  <c r="E65" i="5"/>
  <c r="F65" i="5"/>
  <c r="G65" i="5"/>
  <c r="H65" i="5"/>
  <c r="I65" i="5"/>
  <c r="J65" i="5"/>
  <c r="K65" i="5"/>
  <c r="L65" i="5"/>
  <c r="M65" i="5"/>
  <c r="N65" i="5"/>
  <c r="B60" i="5"/>
  <c r="C66" i="5"/>
  <c r="D66" i="5"/>
  <c r="E66" i="5"/>
  <c r="F66" i="5"/>
  <c r="G66" i="5"/>
  <c r="H66" i="5"/>
  <c r="I66" i="5"/>
  <c r="J66" i="5"/>
  <c r="K66" i="5"/>
  <c r="L66" i="5"/>
  <c r="M66" i="5"/>
  <c r="N66" i="5"/>
  <c r="B61" i="5"/>
  <c r="C67" i="5"/>
  <c r="D67" i="5"/>
  <c r="E67" i="5"/>
  <c r="F67" i="5"/>
  <c r="G67" i="5"/>
  <c r="H67" i="5"/>
  <c r="I67" i="5"/>
  <c r="J67" i="5"/>
  <c r="K67" i="5"/>
  <c r="L67" i="5"/>
  <c r="M67" i="5"/>
  <c r="N67" i="5"/>
  <c r="B62" i="5"/>
  <c r="C68" i="5"/>
  <c r="D68" i="5"/>
  <c r="E68" i="5"/>
  <c r="F68" i="5"/>
  <c r="G68" i="5"/>
  <c r="H68" i="5"/>
  <c r="I68" i="5"/>
  <c r="J68" i="5"/>
  <c r="K68" i="5"/>
  <c r="L68" i="5"/>
  <c r="M68" i="5"/>
  <c r="N68" i="5"/>
  <c r="B63" i="5"/>
  <c r="C69" i="5"/>
  <c r="D69" i="5"/>
  <c r="E69" i="5"/>
  <c r="F69" i="5"/>
  <c r="G69" i="5"/>
  <c r="H69" i="5"/>
  <c r="I69" i="5"/>
  <c r="J69" i="5"/>
  <c r="K69" i="5"/>
  <c r="L69" i="5"/>
  <c r="M69" i="5"/>
  <c r="N69" i="5"/>
  <c r="B64" i="5"/>
  <c r="C70" i="5"/>
  <c r="D70" i="5"/>
  <c r="E70" i="5"/>
  <c r="F70" i="5"/>
  <c r="G70" i="5"/>
  <c r="H70" i="5"/>
  <c r="I70" i="5"/>
  <c r="J70" i="5"/>
  <c r="K70" i="5"/>
  <c r="L70" i="5"/>
  <c r="M70" i="5"/>
  <c r="N70" i="5"/>
  <c r="B65" i="5"/>
  <c r="C71" i="5"/>
  <c r="D71" i="5"/>
  <c r="E71" i="5"/>
  <c r="F71" i="5"/>
  <c r="G71" i="5"/>
  <c r="H71" i="5"/>
  <c r="I71" i="5"/>
  <c r="J71" i="5"/>
  <c r="K71" i="5"/>
  <c r="L71" i="5"/>
  <c r="M71" i="5"/>
  <c r="N71" i="5"/>
  <c r="B66" i="5"/>
  <c r="C72" i="5"/>
  <c r="D72" i="5"/>
  <c r="E72" i="5"/>
  <c r="F72" i="5"/>
  <c r="G72" i="5"/>
  <c r="H72" i="5"/>
  <c r="I72" i="5"/>
  <c r="J72" i="5"/>
  <c r="K72" i="5"/>
  <c r="L72" i="5"/>
  <c r="M72" i="5"/>
  <c r="N72" i="5"/>
  <c r="B67" i="5"/>
  <c r="C73" i="5"/>
  <c r="D73" i="5"/>
  <c r="E73" i="5"/>
  <c r="F73" i="5"/>
  <c r="G73" i="5"/>
  <c r="H73" i="5"/>
  <c r="I73" i="5"/>
  <c r="J73" i="5"/>
  <c r="K73" i="5"/>
  <c r="L73" i="5"/>
  <c r="M73" i="5"/>
  <c r="N73" i="5"/>
  <c r="B68" i="5"/>
  <c r="C74" i="5"/>
  <c r="D74" i="5"/>
  <c r="E74" i="5"/>
  <c r="F74" i="5"/>
  <c r="G74" i="5"/>
  <c r="H74" i="5"/>
  <c r="I74" i="5"/>
  <c r="J74" i="5"/>
  <c r="K74" i="5"/>
  <c r="L74" i="5"/>
  <c r="M74" i="5"/>
  <c r="N74" i="5"/>
  <c r="B69" i="5"/>
  <c r="C75" i="5"/>
  <c r="D75" i="5"/>
  <c r="E75" i="5"/>
  <c r="F75" i="5"/>
  <c r="G75" i="5"/>
  <c r="H75" i="5"/>
  <c r="I75" i="5"/>
  <c r="J75" i="5"/>
  <c r="K75" i="5"/>
  <c r="L75" i="5"/>
  <c r="M75" i="5"/>
  <c r="N75" i="5"/>
  <c r="B70" i="5"/>
  <c r="C76" i="5"/>
  <c r="D76" i="5"/>
  <c r="E76" i="5"/>
  <c r="F76" i="5"/>
  <c r="G76" i="5"/>
  <c r="H76" i="5"/>
  <c r="I76" i="5"/>
  <c r="J76" i="5"/>
  <c r="K76" i="5"/>
  <c r="L76" i="5"/>
  <c r="M76" i="5"/>
  <c r="N76" i="5"/>
  <c r="B71" i="5"/>
  <c r="C77" i="5"/>
  <c r="D77" i="5"/>
  <c r="E77" i="5"/>
  <c r="F77" i="5"/>
  <c r="G77" i="5"/>
  <c r="H77" i="5"/>
  <c r="I77" i="5"/>
  <c r="J77" i="5"/>
  <c r="K77" i="5"/>
  <c r="L77" i="5"/>
  <c r="M77" i="5"/>
  <c r="N77" i="5"/>
  <c r="B72" i="5"/>
  <c r="C78" i="5"/>
  <c r="D78" i="5"/>
  <c r="E78" i="5"/>
  <c r="F78" i="5"/>
  <c r="G78" i="5"/>
  <c r="H78" i="5"/>
  <c r="I78" i="5"/>
  <c r="J78" i="5"/>
  <c r="K78" i="5"/>
  <c r="L78" i="5"/>
  <c r="M78" i="5"/>
  <c r="N78" i="5"/>
  <c r="B73" i="5"/>
  <c r="C79" i="5"/>
  <c r="D79" i="5"/>
  <c r="E79" i="5"/>
  <c r="F79" i="5"/>
  <c r="G79" i="5"/>
  <c r="H79" i="5"/>
  <c r="I79" i="5"/>
  <c r="J79" i="5"/>
  <c r="K79" i="5"/>
  <c r="L79" i="5"/>
  <c r="M79" i="5"/>
  <c r="N79" i="5"/>
  <c r="B74" i="5"/>
  <c r="C80" i="5"/>
  <c r="D80" i="5"/>
  <c r="E80" i="5"/>
  <c r="F80" i="5"/>
  <c r="G80" i="5"/>
  <c r="H80" i="5"/>
  <c r="I80" i="5"/>
  <c r="J80" i="5"/>
  <c r="K80" i="5"/>
  <c r="L80" i="5"/>
  <c r="M80" i="5"/>
  <c r="N80" i="5"/>
  <c r="B75" i="5"/>
  <c r="C81" i="5"/>
  <c r="D81" i="5"/>
  <c r="E81" i="5"/>
  <c r="F81" i="5"/>
  <c r="G81" i="5"/>
  <c r="H81" i="5"/>
  <c r="I81" i="5"/>
  <c r="J81" i="5"/>
  <c r="K81" i="5"/>
  <c r="L81" i="5"/>
  <c r="M81" i="5"/>
  <c r="N81" i="5"/>
  <c r="B76" i="5"/>
  <c r="C82" i="5"/>
  <c r="D82" i="5"/>
  <c r="E82" i="5"/>
  <c r="F82" i="5"/>
  <c r="G82" i="5"/>
  <c r="H82" i="5"/>
  <c r="I82" i="5"/>
  <c r="J82" i="5"/>
  <c r="K82" i="5"/>
  <c r="L82" i="5"/>
  <c r="M82" i="5"/>
  <c r="N82" i="5"/>
  <c r="B77" i="5"/>
  <c r="C83" i="5"/>
  <c r="D83" i="5"/>
  <c r="E83" i="5"/>
  <c r="F83" i="5"/>
  <c r="G83" i="5"/>
  <c r="H83" i="5"/>
  <c r="I83" i="5"/>
  <c r="J83" i="5"/>
  <c r="K83" i="5"/>
  <c r="L83" i="5"/>
  <c r="M83" i="5"/>
  <c r="N83" i="5"/>
  <c r="B78" i="5"/>
  <c r="C84" i="5"/>
  <c r="D84" i="5"/>
  <c r="E84" i="5"/>
  <c r="F84" i="5"/>
  <c r="G84" i="5"/>
  <c r="H84" i="5"/>
  <c r="I84" i="5"/>
  <c r="J84" i="5"/>
  <c r="K84" i="5"/>
  <c r="L84" i="5"/>
  <c r="M84" i="5"/>
  <c r="N84" i="5"/>
  <c r="B79" i="5"/>
  <c r="C85" i="5"/>
  <c r="D85" i="5"/>
  <c r="E85" i="5"/>
  <c r="F85" i="5"/>
  <c r="G85" i="5"/>
  <c r="H85" i="5"/>
  <c r="I85" i="5"/>
  <c r="J85" i="5"/>
  <c r="K85" i="5"/>
  <c r="L85" i="5"/>
  <c r="M85" i="5"/>
  <c r="N85" i="5"/>
  <c r="B80" i="5"/>
  <c r="C86" i="5"/>
  <c r="D86" i="5"/>
  <c r="E86" i="5"/>
  <c r="F86" i="5"/>
  <c r="G86" i="5"/>
  <c r="H86" i="5"/>
  <c r="I86" i="5"/>
  <c r="J86" i="5"/>
  <c r="K86" i="5"/>
  <c r="L86" i="5"/>
  <c r="M86" i="5"/>
  <c r="N86" i="5"/>
  <c r="B81" i="5"/>
  <c r="C87" i="5"/>
  <c r="D87" i="5"/>
  <c r="E87" i="5"/>
  <c r="F87" i="5"/>
  <c r="G87" i="5"/>
  <c r="H87" i="5"/>
  <c r="I87" i="5"/>
  <c r="J87" i="5"/>
  <c r="K87" i="5"/>
  <c r="L87" i="5"/>
  <c r="M87" i="5"/>
  <c r="N87" i="5"/>
  <c r="B82" i="5"/>
  <c r="C88" i="5"/>
  <c r="D88" i="5"/>
  <c r="E88" i="5"/>
  <c r="F88" i="5"/>
  <c r="G88" i="5"/>
  <c r="H88" i="5"/>
  <c r="I88" i="5"/>
  <c r="J88" i="5"/>
  <c r="K88" i="5"/>
  <c r="L88" i="5"/>
  <c r="M88" i="5"/>
  <c r="N88" i="5"/>
  <c r="B83" i="5"/>
  <c r="C89" i="5"/>
  <c r="D89" i="5"/>
  <c r="E89" i="5"/>
  <c r="F89" i="5"/>
  <c r="G89" i="5"/>
  <c r="H89" i="5"/>
  <c r="I89" i="5"/>
  <c r="J89" i="5"/>
  <c r="K89" i="5"/>
  <c r="L89" i="5"/>
  <c r="M89" i="5"/>
  <c r="N89" i="5"/>
  <c r="B84" i="5"/>
  <c r="C90" i="5"/>
  <c r="D90" i="5"/>
  <c r="E90" i="5"/>
  <c r="F90" i="5"/>
  <c r="G90" i="5"/>
  <c r="H90" i="5"/>
  <c r="I90" i="5"/>
  <c r="J90" i="5"/>
  <c r="K90" i="5"/>
  <c r="L90" i="5"/>
  <c r="M90" i="5"/>
  <c r="N90" i="5"/>
  <c r="B85" i="5"/>
  <c r="C91" i="5"/>
  <c r="D91" i="5"/>
  <c r="E91" i="5"/>
  <c r="F91" i="5"/>
  <c r="G91" i="5"/>
  <c r="H91" i="5"/>
  <c r="I91" i="5"/>
  <c r="J91" i="5"/>
  <c r="K91" i="5"/>
  <c r="L91" i="5"/>
  <c r="M91" i="5"/>
  <c r="N91" i="5"/>
  <c r="B86" i="5"/>
  <c r="C92" i="5"/>
  <c r="D92" i="5"/>
  <c r="E92" i="5"/>
  <c r="F92" i="5"/>
  <c r="G92" i="5"/>
  <c r="H92" i="5"/>
  <c r="I92" i="5"/>
  <c r="J92" i="5"/>
  <c r="K92" i="5"/>
  <c r="L92" i="5"/>
  <c r="M92" i="5"/>
  <c r="N92" i="5"/>
  <c r="B87" i="5"/>
  <c r="C93" i="5"/>
  <c r="D93" i="5"/>
  <c r="E93" i="5"/>
  <c r="F93" i="5"/>
  <c r="G93" i="5"/>
  <c r="H93" i="5"/>
  <c r="I93" i="5"/>
  <c r="J93" i="5"/>
  <c r="K93" i="5"/>
  <c r="L93" i="5"/>
  <c r="M93" i="5"/>
  <c r="N93" i="5"/>
  <c r="B88" i="5"/>
  <c r="C94" i="5"/>
  <c r="D94" i="5"/>
  <c r="E94" i="5"/>
  <c r="F94" i="5"/>
  <c r="G94" i="5"/>
  <c r="H94" i="5"/>
  <c r="I94" i="5"/>
  <c r="J94" i="5"/>
  <c r="K94" i="5"/>
  <c r="L94" i="5"/>
  <c r="M94" i="5"/>
  <c r="N94" i="5"/>
  <c r="B89" i="5"/>
  <c r="C95" i="5"/>
  <c r="D95" i="5"/>
  <c r="E95" i="5"/>
  <c r="F95" i="5"/>
  <c r="G95" i="5"/>
  <c r="H95" i="5"/>
  <c r="I95" i="5"/>
  <c r="J95" i="5"/>
  <c r="K95" i="5"/>
  <c r="L95" i="5"/>
  <c r="M95" i="5"/>
  <c r="N95" i="5"/>
  <c r="B90" i="5"/>
  <c r="C96" i="5"/>
  <c r="D96" i="5"/>
  <c r="E96" i="5"/>
  <c r="F96" i="5"/>
  <c r="G96" i="5"/>
  <c r="H96" i="5"/>
  <c r="I96" i="5"/>
  <c r="J96" i="5"/>
  <c r="K96" i="5"/>
  <c r="L96" i="5"/>
  <c r="M96" i="5"/>
  <c r="N96" i="5"/>
  <c r="B91" i="5"/>
  <c r="C97" i="5"/>
  <c r="D97" i="5"/>
  <c r="E97" i="5"/>
  <c r="F97" i="5"/>
  <c r="G97" i="5"/>
  <c r="H97" i="5"/>
  <c r="I97" i="5"/>
  <c r="J97" i="5"/>
  <c r="K97" i="5"/>
  <c r="L97" i="5"/>
  <c r="M97" i="5"/>
  <c r="N97" i="5"/>
  <c r="B92" i="5"/>
  <c r="C98" i="5"/>
  <c r="D98" i="5"/>
  <c r="E98" i="5"/>
  <c r="F98" i="5"/>
  <c r="G98" i="5"/>
  <c r="H98" i="5"/>
  <c r="I98" i="5"/>
  <c r="J98" i="5"/>
  <c r="K98" i="5"/>
  <c r="L98" i="5"/>
  <c r="M98" i="5"/>
  <c r="N98" i="5"/>
  <c r="B93" i="5"/>
  <c r="C99" i="5"/>
  <c r="D99" i="5"/>
  <c r="E99" i="5"/>
  <c r="F99" i="5"/>
  <c r="G99" i="5"/>
  <c r="H99" i="5"/>
  <c r="I99" i="5"/>
  <c r="J99" i="5"/>
  <c r="K99" i="5"/>
  <c r="L99" i="5"/>
  <c r="M99" i="5"/>
  <c r="N99" i="5"/>
  <c r="B94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B95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B96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B97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B98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B99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B100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B101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B102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B103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B104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B105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B106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B107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B108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B109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B110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B111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B112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B113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B114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B115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B116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B117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B118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B119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B120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B121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B122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B123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B124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B125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B126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B127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B128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B129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B130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B131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B132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B133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B134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B135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B136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B137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B138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B139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B140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B141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B142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B143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B144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B145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B146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B147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B148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B149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B150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B151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B152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B153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B154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B155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B156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B157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B158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B159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B160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B161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B162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B163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B164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B165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B166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8" i="5" l="1"/>
  <c r="O25" i="5"/>
  <c r="O17" i="5"/>
  <c r="O12" i="5"/>
  <c r="O7" i="5"/>
  <c r="O5" i="5"/>
  <c r="O18" i="5"/>
  <c r="O10" i="5"/>
  <c r="O152" i="5"/>
  <c r="O144" i="5"/>
  <c r="O136" i="5"/>
  <c r="O128" i="5"/>
  <c r="O120" i="5"/>
  <c r="O112" i="5"/>
  <c r="O104" i="5"/>
  <c r="O96" i="5"/>
  <c r="O88" i="5"/>
  <c r="O80" i="5"/>
  <c r="O72" i="5"/>
  <c r="O64" i="5"/>
  <c r="O56" i="5"/>
  <c r="O48" i="5"/>
  <c r="O40" i="5"/>
  <c r="O32" i="5"/>
  <c r="O24" i="5"/>
  <c r="O16" i="5"/>
  <c r="O160" i="5"/>
  <c r="O83" i="5"/>
  <c r="O75" i="5"/>
  <c r="O67" i="5"/>
  <c r="O59" i="5"/>
  <c r="O51" i="5"/>
  <c r="O43" i="5"/>
  <c r="O35" i="5"/>
  <c r="O27" i="5"/>
  <c r="O19" i="5"/>
  <c r="O11" i="5"/>
  <c r="O3" i="5"/>
  <c r="O30" i="5"/>
  <c r="O22" i="5"/>
  <c r="O14" i="5"/>
  <c r="O6" i="5"/>
  <c r="O9" i="5"/>
  <c r="O28" i="5"/>
  <c r="O20" i="5"/>
  <c r="O4" i="5"/>
  <c r="O23" i="5"/>
  <c r="O15" i="5"/>
  <c r="O74" i="5"/>
  <c r="O50" i="5"/>
  <c r="O42" i="5"/>
  <c r="O34" i="5"/>
  <c r="O26" i="5"/>
  <c r="O29" i="5"/>
  <c r="O21" i="5"/>
  <c r="O13" i="5"/>
  <c r="O99" i="5"/>
  <c r="O91" i="5"/>
  <c r="O102" i="5"/>
  <c r="O94" i="5"/>
  <c r="O86" i="5"/>
  <c r="O78" i="5"/>
  <c r="O70" i="5"/>
  <c r="O62" i="5"/>
  <c r="O54" i="5"/>
  <c r="O46" i="5"/>
  <c r="O38" i="5"/>
  <c r="O97" i="5"/>
  <c r="O89" i="5"/>
  <c r="O81" i="5"/>
  <c r="O73" i="5"/>
  <c r="O65" i="5"/>
  <c r="O57" i="5"/>
  <c r="O49" i="5"/>
  <c r="O41" i="5"/>
  <c r="O33" i="5"/>
  <c r="O156" i="5"/>
  <c r="O148" i="5"/>
  <c r="O140" i="5"/>
  <c r="O132" i="5"/>
  <c r="O124" i="5"/>
  <c r="O116" i="5"/>
  <c r="O108" i="5"/>
  <c r="O100" i="5"/>
  <c r="O92" i="5"/>
  <c r="O84" i="5"/>
  <c r="O76" i="5"/>
  <c r="O68" i="5"/>
  <c r="O60" i="5"/>
  <c r="O52" i="5"/>
  <c r="O44" i="5"/>
  <c r="O36" i="5"/>
  <c r="O95" i="5"/>
  <c r="O87" i="5"/>
  <c r="O79" i="5"/>
  <c r="O71" i="5"/>
  <c r="O63" i="5"/>
  <c r="O55" i="5"/>
  <c r="O47" i="5"/>
  <c r="O39" i="5"/>
  <c r="O31" i="5"/>
  <c r="O171" i="5"/>
  <c r="O162" i="5"/>
  <c r="O154" i="5"/>
  <c r="O146" i="5"/>
  <c r="O138" i="5"/>
  <c r="O130" i="5"/>
  <c r="O122" i="5"/>
  <c r="O114" i="5"/>
  <c r="O106" i="5"/>
  <c r="O98" i="5"/>
  <c r="O90" i="5"/>
  <c r="O82" i="5"/>
  <c r="O66" i="5"/>
  <c r="O58" i="5"/>
  <c r="O165" i="5"/>
  <c r="O157" i="5"/>
  <c r="O149" i="5"/>
  <c r="O141" i="5"/>
  <c r="O133" i="5"/>
  <c r="O125" i="5"/>
  <c r="O117" i="5"/>
  <c r="O109" i="5"/>
  <c r="O101" i="5"/>
  <c r="O93" i="5"/>
  <c r="O85" i="5"/>
  <c r="O77" i="5"/>
  <c r="O69" i="5"/>
  <c r="O61" i="5"/>
  <c r="O53" i="5"/>
  <c r="O45" i="5"/>
  <c r="O37" i="5"/>
  <c r="O172" i="5"/>
  <c r="O163" i="5"/>
  <c r="O155" i="5"/>
  <c r="O147" i="5"/>
  <c r="O139" i="5"/>
  <c r="O131" i="5"/>
  <c r="O123" i="5"/>
  <c r="O115" i="5"/>
  <c r="O107" i="5"/>
  <c r="O169" i="5"/>
  <c r="O166" i="5"/>
  <c r="O167" i="5"/>
  <c r="O158" i="5"/>
  <c r="O150" i="5"/>
  <c r="O142" i="5"/>
  <c r="O134" i="5"/>
  <c r="O126" i="5"/>
  <c r="O118" i="5"/>
  <c r="O110" i="5"/>
  <c r="O170" i="5"/>
  <c r="O161" i="5"/>
  <c r="O153" i="5"/>
  <c r="O145" i="5"/>
  <c r="O137" i="5"/>
  <c r="O129" i="5"/>
  <c r="O121" i="5"/>
  <c r="O113" i="5"/>
  <c r="O105" i="5"/>
  <c r="O164" i="5"/>
  <c r="O168" i="5"/>
  <c r="O159" i="5"/>
  <c r="O151" i="5"/>
  <c r="O143" i="5"/>
  <c r="O135" i="5"/>
  <c r="O127" i="5"/>
  <c r="O119" i="5"/>
  <c r="O111" i="5"/>
  <c r="O103" i="5"/>
  <c r="BX34" i="8" l="1"/>
  <c r="BX35" i="8" s="1"/>
  <c r="AI22" i="8"/>
  <c r="AI23" i="8" s="1"/>
  <c r="AH6" i="8"/>
  <c r="AH7" i="8" s="1"/>
  <c r="AH9" i="8" l="1"/>
  <c r="AH11" i="8"/>
  <c r="AH10" i="8"/>
  <c r="AI26" i="8"/>
  <c r="AI25" i="8"/>
  <c r="AI27" i="8"/>
  <c r="AI29" i="8" s="1"/>
  <c r="BX38" i="8"/>
  <c r="BX37" i="8"/>
  <c r="BX39" i="8"/>
  <c r="N2" i="5" l="1"/>
  <c r="M2" i="5"/>
  <c r="L2" i="5"/>
  <c r="K2" i="5"/>
  <c r="J2" i="5"/>
  <c r="I2" i="5"/>
  <c r="H2" i="5"/>
  <c r="G2" i="5"/>
  <c r="F2" i="5"/>
  <c r="E2" i="5"/>
  <c r="D2" i="5"/>
  <c r="C2" i="5"/>
  <c r="O2" i="5" l="1"/>
</calcChain>
</file>

<file path=xl/comments1.xml><?xml version="1.0" encoding="utf-8"?>
<comments xmlns="http://schemas.openxmlformats.org/spreadsheetml/2006/main">
  <authors>
    <author>Author</author>
  </authors>
  <commentList>
    <comment ref="H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CHỜ 15 GAUGE</t>
        </r>
      </text>
    </comment>
    <comment ref="F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 GAU</t>
        </r>
      </text>
    </comment>
    <comment ref="H5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I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THIEEU 2800</t>
        </r>
      </text>
    </comment>
    <comment ref="F9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THIEEU 53
 PCS CHIKAI PEtit</t>
        </r>
      </text>
    </comment>
    <comment ref="G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80 chikai petit</t>
        </r>
      </text>
    </comment>
  </commentList>
</comments>
</file>

<file path=xl/sharedStrings.xml><?xml version="1.0" encoding="utf-8"?>
<sst xmlns="http://schemas.openxmlformats.org/spreadsheetml/2006/main" count="21349" uniqueCount="8163">
  <si>
    <t xml:space="preserve">PLAN STER - PTCA </t>
  </si>
  <si>
    <t>PO No.</t>
  </si>
  <si>
    <t>TT</t>
  </si>
  <si>
    <t>Material No
Type C</t>
  </si>
  <si>
    <t>PldOrd</t>
  </si>
  <si>
    <t>Material No</t>
  </si>
  <si>
    <t>Item code</t>
  </si>
  <si>
    <t>Item name</t>
  </si>
  <si>
    <t xml:space="preserve">Q'ty  </t>
  </si>
  <si>
    <t>Complete 
Date</t>
  </si>
  <si>
    <t>Internal Lot</t>
  </si>
  <si>
    <t>External Lot
Ster</t>
  </si>
  <si>
    <t>Q'ty  Input</t>
  </si>
  <si>
    <t>QA test</t>
  </si>
  <si>
    <t>KEEP</t>
  </si>
  <si>
    <t>Destination</t>
  </si>
  <si>
    <t>Label</t>
  </si>
  <si>
    <t>Bioburden</t>
  </si>
  <si>
    <t>Seal</t>
  </si>
  <si>
    <t>Ster</t>
  </si>
  <si>
    <t>MẺ</t>
  </si>
  <si>
    <t>Phase</t>
  </si>
  <si>
    <t>BOXING</t>
  </si>
  <si>
    <t xml:space="preserve">Test Endotoxin
 ( pcs)
</t>
  </si>
  <si>
    <t>Test Particle
 ( pcs)</t>
  </si>
  <si>
    <t>Boxing</t>
  </si>
  <si>
    <t>ETD</t>
  </si>
  <si>
    <t>Family</t>
  </si>
  <si>
    <t>WH</t>
  </si>
  <si>
    <t>PROCESS</t>
  </si>
  <si>
    <t>ngày lưu kho</t>
  </si>
  <si>
    <t>Địa Chỉ Label QR code</t>
  </si>
  <si>
    <t>ＡＩＨ
A</t>
  </si>
  <si>
    <t>ＡＩＨ
C</t>
  </si>
  <si>
    <t>ＡＩＨ
D</t>
  </si>
  <si>
    <t>2332451-0-C-CN</t>
  </si>
  <si>
    <t>1456050-Q-A</t>
  </si>
  <si>
    <t>STM180-18S CN</t>
  </si>
  <si>
    <t>China</t>
  </si>
  <si>
    <t>M5</t>
  </si>
  <si>
    <t>F3</t>
  </si>
  <si>
    <t>M5-2</t>
  </si>
  <si>
    <t>3</t>
  </si>
  <si>
    <t>Oversea</t>
  </si>
  <si>
    <t>M7</t>
  </si>
  <si>
    <t>F2</t>
  </si>
  <si>
    <t>M7-1</t>
  </si>
  <si>
    <t>×</t>
  </si>
  <si>
    <t>M8</t>
  </si>
  <si>
    <t>M8-1</t>
  </si>
  <si>
    <t>2032217-A-CB</t>
  </si>
  <si>
    <t>2131726-B-A</t>
  </si>
  <si>
    <t>DIV/ SECTION</t>
  </si>
  <si>
    <t>DAILY PLAN AND IN-OUT LABEL CONTROL LIST
( Kế hoạch sản xuất hàng ngày và quản lý việc In-Out Label)</t>
  </si>
  <si>
    <t>F-1469 Ver 1.07</t>
  </si>
  <si>
    <t>GPC/  Order control</t>
  </si>
  <si>
    <t>PLAN DATE :</t>
  </si>
  <si>
    <t>No</t>
  </si>
  <si>
    <t>Material</t>
  </si>
  <si>
    <t>Plnd order /
 PO</t>
  </si>
  <si>
    <t>Schuled Finish Date</t>
  </si>
  <si>
    <t>Internal Lot
(SAP Lot)</t>
  </si>
  <si>
    <t>Q'ty</t>
  </si>
  <si>
    <t>Sterilize</t>
  </si>
  <si>
    <t>Finish</t>
  </si>
  <si>
    <t>Out label control</t>
  </si>
  <si>
    <t>Remark</t>
  </si>
  <si>
    <t>Date</t>
  </si>
  <si>
    <t>Batch</t>
  </si>
  <si>
    <t>Bag</t>
  </si>
  <si>
    <t>Box</t>
  </si>
  <si>
    <t>a</t>
  </si>
  <si>
    <t>A</t>
  </si>
  <si>
    <t xml:space="preserve"> Effective date : 02 Jul 2021</t>
  </si>
  <si>
    <t>ASAHI INTECC HANOI CO., LTD</t>
  </si>
  <si>
    <t xml:space="preserve">  AVPC -0100</t>
  </si>
  <si>
    <t xml:space="preserve">          Related document :   </t>
  </si>
  <si>
    <t xml:space="preserve"> * E-Form</t>
  </si>
  <si>
    <t>Item name/Description</t>
  </si>
  <si>
    <t>Drawing List No</t>
  </si>
  <si>
    <t>Time</t>
  </si>
  <si>
    <t>Sheft</t>
  </si>
  <si>
    <t xml:space="preserve">Q`ty </t>
  </si>
  <si>
    <t>External Lot</t>
  </si>
  <si>
    <t>Material
Type C</t>
  </si>
  <si>
    <t>Item code
Type C</t>
  </si>
  <si>
    <t>Start date 
(Sealing)</t>
  </si>
  <si>
    <t>Wip request infomation</t>
  </si>
  <si>
    <t xml:space="preserve">Test Particle
 ( pcs)
</t>
  </si>
  <si>
    <t>Q`ty</t>
  </si>
  <si>
    <t>External Lot 
(Hanoi Lot)</t>
  </si>
  <si>
    <t>Scheduled Finish Date</t>
  </si>
  <si>
    <t>Item name/
Description</t>
  </si>
  <si>
    <t>Drawing 
list No</t>
  </si>
  <si>
    <t>Plan date:</t>
  </si>
  <si>
    <t>F-  5740  Ver: 2</t>
  </si>
  <si>
    <r>
      <rPr>
        <b/>
        <sz val="18"/>
        <rFont val="Times New Roman"/>
        <family val="1"/>
      </rPr>
      <t xml:space="preserve">PRODUCTION PLAN FOR STERILIZE </t>
    </r>
    <r>
      <rPr>
        <b/>
        <sz val="14"/>
        <rFont val="Times New Roman"/>
        <family val="1"/>
      </rPr>
      <t xml:space="preserve">
</t>
    </r>
    <r>
      <rPr>
        <sz val="12"/>
        <rFont val="Times New Roman"/>
        <family val="1"/>
      </rPr>
      <t>(KẾ HOẠCH SẢN XUẤT CỦA PHÒNG STERILIZE)</t>
    </r>
  </si>
  <si>
    <t>M1</t>
  </si>
  <si>
    <t>M2</t>
  </si>
  <si>
    <t>M3</t>
  </si>
  <si>
    <t>M4</t>
  </si>
  <si>
    <t>M6</t>
  </si>
  <si>
    <t>M9</t>
  </si>
  <si>
    <t>M10</t>
  </si>
  <si>
    <t>M11</t>
  </si>
  <si>
    <t>test</t>
  </si>
  <si>
    <t>add</t>
  </si>
  <si>
    <t>1932434-A-C</t>
  </si>
  <si>
    <t>2131630-B-A</t>
  </si>
  <si>
    <t>1832345-A-C</t>
  </si>
  <si>
    <t>2131622-B-A</t>
  </si>
  <si>
    <t>1832343-A-C</t>
  </si>
  <si>
    <t>2131620-B-A</t>
  </si>
  <si>
    <t>1832350-A-C</t>
  </si>
  <si>
    <t>2331156-A-A</t>
  </si>
  <si>
    <t>AIN-CKI-200-B-SFT CE2</t>
  </si>
  <si>
    <t>1832327-A-CK</t>
  </si>
  <si>
    <t>2131721-C-AK</t>
  </si>
  <si>
    <t>APW14R009S NOCE</t>
  </si>
  <si>
    <t>1832348-A-C</t>
  </si>
  <si>
    <t>2131626-B-A</t>
  </si>
  <si>
    <t>M6-1</t>
  </si>
  <si>
    <t>2331161-A-A</t>
  </si>
  <si>
    <t>WAIN-CKI-008-200 CE3</t>
  </si>
  <si>
    <t>1832339-A-C</t>
  </si>
  <si>
    <t>2131618-B-A</t>
  </si>
  <si>
    <t>1832354-A-C</t>
  </si>
  <si>
    <t>2331230-A-A</t>
  </si>
  <si>
    <t>TEST</t>
  </si>
  <si>
    <t>N/A</t>
  </si>
  <si>
    <t>2051001-C-A</t>
  </si>
  <si>
    <t>2332200-0-C-CN</t>
  </si>
  <si>
    <t>1436196-Q-A</t>
  </si>
  <si>
    <t>AHW14R004S CN</t>
  </si>
  <si>
    <t>M1-1</t>
  </si>
  <si>
    <t>M2-1</t>
  </si>
  <si>
    <t>2332192-0-C-CN</t>
  </si>
  <si>
    <t>1036068-S-AK</t>
  </si>
  <si>
    <t>AHW14R001S CN</t>
  </si>
  <si>
    <t>M3-1</t>
  </si>
  <si>
    <t>M4-1</t>
  </si>
  <si>
    <t>1832353-A-C</t>
  </si>
  <si>
    <t>2331231-A-A</t>
  </si>
  <si>
    <t>WAMS-180-1645 NOCE</t>
  </si>
  <si>
    <t>2032218-A-CB</t>
  </si>
  <si>
    <t>2131727-B-A</t>
  </si>
  <si>
    <t>1832175-A-C</t>
  </si>
  <si>
    <t>1832202-A-CK</t>
  </si>
  <si>
    <t>1832176-A-C</t>
  </si>
  <si>
    <t>2131627-B-A</t>
  </si>
  <si>
    <t>2131628-B-A</t>
  </si>
  <si>
    <t>1832358-A-C</t>
  </si>
  <si>
    <t>2331236-A-A</t>
  </si>
  <si>
    <t>WAMS-165-16WA NOCE</t>
  </si>
  <si>
    <t>1832356-A-C</t>
  </si>
  <si>
    <t>2331233-A-A</t>
  </si>
  <si>
    <t>1832352-A-C</t>
  </si>
  <si>
    <t>2231043-A-A</t>
  </si>
  <si>
    <t>WCKV165-14 NOCE</t>
  </si>
  <si>
    <t>2331163-A-A</t>
  </si>
  <si>
    <t>WAIN-CKI-200-BS CE3</t>
  </si>
  <si>
    <t>2331157-A-A</t>
  </si>
  <si>
    <t>WAIN-CKI-200 CE4</t>
  </si>
  <si>
    <t>1832265-A-CK-H</t>
  </si>
  <si>
    <t>1731135-E-AK-P</t>
  </si>
  <si>
    <t>AGH146000 US</t>
  </si>
  <si>
    <t>USA</t>
  </si>
  <si>
    <t>2032220-A-CB</t>
  </si>
  <si>
    <t>1832357-A-C</t>
  </si>
  <si>
    <t>2331074-A-A</t>
  </si>
  <si>
    <t>WAMS-180-16WA CE3</t>
  </si>
  <si>
    <t>1832355-A-C</t>
  </si>
  <si>
    <t>2331071-A-A</t>
  </si>
  <si>
    <t>WAMS-180-16ST CE3</t>
  </si>
  <si>
    <t>2331068-A-A</t>
  </si>
  <si>
    <t>WAMS-180-1645 CE3</t>
  </si>
  <si>
    <t>2331164-A-A</t>
  </si>
  <si>
    <t>WAIN-CKI-18-200-BS CE3</t>
  </si>
  <si>
    <t>2331159-A-A</t>
  </si>
  <si>
    <t>WAIN-CKI-10-200 CE4</t>
  </si>
  <si>
    <t>2331167-A-A</t>
  </si>
  <si>
    <t>AIN-CKX-10-200-R CE2</t>
  </si>
  <si>
    <t>2332560-0-C-CN</t>
  </si>
  <si>
    <t>AHW10S302S CN</t>
  </si>
  <si>
    <t>M5-1</t>
  </si>
  <si>
    <t>2332542-0-C-CN</t>
  </si>
  <si>
    <t>1236016-L-AK</t>
  </si>
  <si>
    <t>AHW14S003S CN</t>
  </si>
  <si>
    <t>2332501-0-C-CN</t>
  </si>
  <si>
    <t>1236001-N-AK</t>
  </si>
  <si>
    <t>AGH143090 CN</t>
  </si>
  <si>
    <t>2332497-0-C-CN</t>
  </si>
  <si>
    <t>1436298-J-AK</t>
  </si>
  <si>
    <t>APW14R005S CN</t>
  </si>
  <si>
    <t>2332495-0-C-CN</t>
  </si>
  <si>
    <t>1436296-J-AK</t>
  </si>
  <si>
    <t>APW14R009S CN</t>
  </si>
  <si>
    <t>1832308-A-CK</t>
  </si>
  <si>
    <t>1832196-A-CK</t>
  </si>
  <si>
    <t>AHW14R001S NOCE</t>
  </si>
  <si>
    <t>2332529-0-C-CN</t>
  </si>
  <si>
    <t>1136431-Q-AK</t>
  </si>
  <si>
    <t>AHW14R007P CN</t>
  </si>
  <si>
    <t>Japan</t>
  </si>
  <si>
    <t>2331234-A-A</t>
  </si>
  <si>
    <t>WAMS-180-16ST NOCE</t>
  </si>
  <si>
    <t>2331237-A-A</t>
  </si>
  <si>
    <t>WAMS-180-16WA NOCE</t>
  </si>
  <si>
    <t>2332459-0-C-CN</t>
  </si>
  <si>
    <t>M7-2</t>
  </si>
  <si>
    <t>2332447-0-C-CN</t>
  </si>
  <si>
    <t>1456045-Q-A</t>
  </si>
  <si>
    <t>STM180-14S CN</t>
  </si>
  <si>
    <t>M6-2</t>
  </si>
  <si>
    <t>2332506-0-C-CN</t>
  </si>
  <si>
    <t>1236005-N-AK</t>
  </si>
  <si>
    <t>AGH143091 CN</t>
  </si>
  <si>
    <t>2332525-0-C-CN</t>
  </si>
  <si>
    <t>1436288-K-AK</t>
  </si>
  <si>
    <t>AHW14R008P CN</t>
  </si>
  <si>
    <t>2332533-0-C-CN</t>
  </si>
  <si>
    <t>1436292-K-AK</t>
  </si>
  <si>
    <t>AHW14R011P CN</t>
  </si>
  <si>
    <t>M4-2</t>
  </si>
  <si>
    <t>2332505-0-C-CN</t>
  </si>
  <si>
    <t>1236007-N-AK</t>
  </si>
  <si>
    <t>AGH143092 CN</t>
  </si>
  <si>
    <t>AHW14R013P CN</t>
  </si>
  <si>
    <t>2332462-0-C-CN</t>
  </si>
  <si>
    <t>1831112-H-A</t>
  </si>
  <si>
    <t>WAMS-180-16STC CN</t>
  </si>
  <si>
    <t>2332463-0-C-CN</t>
  </si>
  <si>
    <t>1831106-H-A</t>
  </si>
  <si>
    <t>WAMS-180-1645C CN</t>
  </si>
  <si>
    <t>2332464-0-C-CN</t>
  </si>
  <si>
    <t>1831109-H-A</t>
  </si>
  <si>
    <t>WAMS-180-16WAC CN</t>
  </si>
  <si>
    <t>1831103-J-A</t>
  </si>
  <si>
    <t>WCKV180-14C CN</t>
  </si>
  <si>
    <t>2332194-0-C-CN</t>
  </si>
  <si>
    <t>1436302-K-AK</t>
  </si>
  <si>
    <t>APW14R010S CN</t>
  </si>
  <si>
    <t>2332192-0-C-PH</t>
  </si>
  <si>
    <t>2332520-0-C-CN</t>
  </si>
  <si>
    <t>1236008-M-AK</t>
  </si>
  <si>
    <t>AGP140000 CN</t>
  </si>
  <si>
    <t>WAIN-CKI-008-200 NO CE</t>
  </si>
  <si>
    <t>WAIN-CKI-18-200-BS NO CE</t>
  </si>
  <si>
    <t>WAIN-CKI-200-BS NO CE</t>
  </si>
  <si>
    <t>Số mẻ</t>
  </si>
  <si>
    <t>Man</t>
  </si>
  <si>
    <t>Plan</t>
  </si>
  <si>
    <t>CAG</t>
  </si>
  <si>
    <t>PTCA</t>
  </si>
  <si>
    <t>Sụbject</t>
  </si>
  <si>
    <t>Sterilize: 5</t>
  </si>
  <si>
    <t>Total</t>
  </si>
  <si>
    <t>Plan time</t>
  </si>
  <si>
    <t>Total time</t>
  </si>
  <si>
    <t>Boxing: 57</t>
  </si>
  <si>
    <t>UH</t>
  </si>
  <si>
    <t>SEAL: 70</t>
  </si>
  <si>
    <t>Man request</t>
  </si>
  <si>
    <t>LABEL: 20</t>
  </si>
  <si>
    <t>External Lot
(Hanoi Lot)</t>
  </si>
  <si>
    <t>1932109-A-CB</t>
  </si>
  <si>
    <t>AIN-CKX-10-200-R NO CE</t>
  </si>
  <si>
    <t>AIN-CKI-200-B-SFT NO CE</t>
  </si>
  <si>
    <t>1236034-M-A</t>
  </si>
  <si>
    <t>WAMS-165-16ST NO CE</t>
  </si>
  <si>
    <t>1036068-S-AK-P</t>
  </si>
  <si>
    <t>AHW14R004S NO CE</t>
  </si>
  <si>
    <t>Type A</t>
  </si>
  <si>
    <t>PLGW</t>
  </si>
  <si>
    <t>SIL</t>
  </si>
  <si>
    <t>1036062-R-AK</t>
  </si>
  <si>
    <t>AGP140001 CN</t>
  </si>
  <si>
    <t>2332514-0-C-CN</t>
  </si>
  <si>
    <t>2332556-0-C-CN</t>
  </si>
  <si>
    <t>1931119-D-A</t>
  </si>
  <si>
    <t>2131695-D-A</t>
  </si>
  <si>
    <t>WAIN-CKI-10-200 NO CE</t>
  </si>
  <si>
    <t>WAIN-CKI-200 NO CE</t>
  </si>
  <si>
    <t>AHW14R013P NO CE</t>
  </si>
  <si>
    <t>2131723-C-AK</t>
  </si>
  <si>
    <t>APW14R005S NOCE</t>
  </si>
  <si>
    <t>1831068-K-A</t>
  </si>
  <si>
    <t>WAIN-CKI-200-RC CN</t>
  </si>
  <si>
    <t>WAMS-165-1645 NO CE</t>
  </si>
  <si>
    <t>2332553-0-C-CN</t>
  </si>
  <si>
    <t>2131656-D-AK</t>
  </si>
  <si>
    <t>AGP140002 NOCE</t>
  </si>
  <si>
    <t>2331087-0-AK</t>
  </si>
  <si>
    <t>AG149001 CE3</t>
  </si>
  <si>
    <t>1832211-A-CK</t>
  </si>
  <si>
    <t>1832373-0-CK</t>
  </si>
  <si>
    <t>2331065-0-A</t>
  </si>
  <si>
    <t>AHW10S302S CE4</t>
  </si>
  <si>
    <t>AHW14R013S NO CE</t>
  </si>
  <si>
    <t>2231010-B-AK</t>
  </si>
  <si>
    <t>PAGH18M371 NOCE</t>
  </si>
  <si>
    <t>1832282-A-CK</t>
  </si>
  <si>
    <t>1336013-L-AK</t>
  </si>
  <si>
    <t>AG149001 CN</t>
  </si>
  <si>
    <t>2331073-A-A</t>
  </si>
  <si>
    <t xml:space="preserve">WAMS-165-16WA CE3 </t>
  </si>
  <si>
    <t>2131619-B-AK</t>
  </si>
  <si>
    <t>WAIN-CKI-300 NO CE</t>
  </si>
  <si>
    <t>2332546-0-C-CN</t>
  </si>
  <si>
    <t>1832340-A-CK</t>
  </si>
  <si>
    <t>2331162-A-A</t>
  </si>
  <si>
    <t>WAIN-CKI-200-BA CE3</t>
  </si>
  <si>
    <t>1832347-A-C</t>
  </si>
  <si>
    <t>0103171937</t>
  </si>
  <si>
    <t>VD26112A7</t>
  </si>
  <si>
    <t>2131565-0-A</t>
  </si>
  <si>
    <t>AHW14R013P MDR</t>
  </si>
  <si>
    <t>2331158-A-AK</t>
  </si>
  <si>
    <t>WAIN-CKI-300 CE4</t>
  </si>
  <si>
    <t>Tuyến</t>
  </si>
  <si>
    <t>2131639-D-AK</t>
  </si>
  <si>
    <t>AGH146000 R NOCE</t>
  </si>
  <si>
    <t>1832265-A-CK</t>
  </si>
  <si>
    <t>2131625-B-A</t>
  </si>
  <si>
    <t>WAIN-CKI-200-BA NOCE</t>
  </si>
  <si>
    <t>2331235-A-A</t>
  </si>
  <si>
    <t>WAMS-135-16WA NOCE</t>
  </si>
  <si>
    <t>1731163-F-A</t>
  </si>
  <si>
    <t>AHW14R313P US</t>
  </si>
  <si>
    <t>1832361-A-C</t>
  </si>
  <si>
    <t>Item Code
Type C</t>
  </si>
  <si>
    <t>2431008-0-A</t>
  </si>
  <si>
    <t>2432027-0-CB</t>
  </si>
  <si>
    <t>2132412-0-C</t>
  </si>
  <si>
    <t>2432046-0-C</t>
  </si>
  <si>
    <t>2432047-0-C</t>
  </si>
  <si>
    <t>PR2492008-0</t>
  </si>
  <si>
    <t>1036066-R-AK</t>
  </si>
  <si>
    <t>AGP140002 CN</t>
  </si>
  <si>
    <t>2332499-0-C-CN</t>
  </si>
  <si>
    <t>Đăng</t>
  </si>
  <si>
    <t>2332489-0-C-CN</t>
  </si>
  <si>
    <t>PPW18R300S CN</t>
  </si>
  <si>
    <t>Korea</t>
  </si>
  <si>
    <t>0103401874</t>
  </si>
  <si>
    <t>VD26601A2</t>
  </si>
  <si>
    <t>0103431443</t>
  </si>
  <si>
    <t>VD26519D3</t>
  </si>
  <si>
    <t>2131687-C-AK</t>
  </si>
  <si>
    <t>2051001-D-A</t>
  </si>
  <si>
    <t>TES0025S JP</t>
  </si>
  <si>
    <t>2331263-A-AK</t>
  </si>
  <si>
    <t>AG149001 NOCE</t>
  </si>
  <si>
    <t>PPW14R300P CN</t>
  </si>
  <si>
    <t>1356018-N-AK</t>
  </si>
  <si>
    <t>PAGH143392 CN</t>
  </si>
  <si>
    <t>1931089-G-AK</t>
  </si>
  <si>
    <t>PHW18R302S CN</t>
  </si>
  <si>
    <t>1931114-G-AK</t>
  </si>
  <si>
    <t>PHW18R301P CN</t>
  </si>
  <si>
    <t>1356020-N-AK</t>
  </si>
  <si>
    <t>PAGH18M372 CN</t>
  </si>
  <si>
    <t>2332484-0-C-CN</t>
  </si>
  <si>
    <t>2332508-0-C-CN</t>
  </si>
  <si>
    <t>2332540-0-C-CN</t>
  </si>
  <si>
    <t>2332478-0-C-CN</t>
  </si>
  <si>
    <t>2332456-0-C-CN</t>
  </si>
  <si>
    <t>0103310373</t>
  </si>
  <si>
    <t>VD26318A1</t>
  </si>
  <si>
    <t>2332550-0-C-CN</t>
  </si>
  <si>
    <t>AG141002 CN</t>
  </si>
  <si>
    <t>2332558-0-C-CN</t>
  </si>
  <si>
    <t>WAIN-CKI-200-BS CN</t>
  </si>
  <si>
    <t>0103389070</t>
  </si>
  <si>
    <t>VD26428D2</t>
  </si>
  <si>
    <t>0103392269</t>
  </si>
  <si>
    <t>VD26429A8-NU</t>
  </si>
  <si>
    <t>0103362742</t>
  </si>
  <si>
    <t>VD26413A4-NU</t>
  </si>
  <si>
    <t>0103401469</t>
  </si>
  <si>
    <t>VD26504C6</t>
  </si>
  <si>
    <t>1931223-B-A</t>
  </si>
  <si>
    <t>SA0025N30S NO CE</t>
  </si>
  <si>
    <t>1931210-B-A</t>
  </si>
  <si>
    <t>SJ3025N18S NO CE</t>
  </si>
  <si>
    <t>1932171-A-C</t>
  </si>
  <si>
    <t>1932161-A-C</t>
  </si>
  <si>
    <t>0103487823</t>
  </si>
  <si>
    <t>ED26611A2</t>
  </si>
  <si>
    <t>0103487822</t>
  </si>
  <si>
    <t>ED26611A1</t>
  </si>
  <si>
    <t>0103382981</t>
  </si>
  <si>
    <t>VD26424D9</t>
  </si>
  <si>
    <t>1931123-F-A</t>
  </si>
  <si>
    <t>0103370885</t>
  </si>
  <si>
    <t>VD26420B8</t>
  </si>
  <si>
    <t>0103376495</t>
  </si>
  <si>
    <t>VD26422AAS2</t>
  </si>
  <si>
    <t>0103142209</t>
  </si>
  <si>
    <t>VD25C17AAS7</t>
  </si>
  <si>
    <t>0103452666</t>
  </si>
  <si>
    <t>VD26527A3-NU</t>
  </si>
  <si>
    <t>0103452676</t>
  </si>
  <si>
    <t>VD26527B3-NU</t>
  </si>
  <si>
    <t>0103458004</t>
  </si>
  <si>
    <t>VD26529A6-NU</t>
  </si>
  <si>
    <t>0103458005</t>
  </si>
  <si>
    <t>VD26529A7-NU</t>
  </si>
  <si>
    <t>0103458011</t>
  </si>
  <si>
    <t>VD26529B4-NU</t>
  </si>
  <si>
    <t>0103458012</t>
  </si>
  <si>
    <t>VD26529B5-NU</t>
  </si>
  <si>
    <t>0103463882</t>
  </si>
  <si>
    <t>VD26601A1-NU</t>
  </si>
  <si>
    <t>0103430144</t>
  </si>
  <si>
    <t>VD26518B4</t>
  </si>
  <si>
    <t>2331070-A-A</t>
  </si>
  <si>
    <t>WAMS-165-16ST CE3</t>
  </si>
  <si>
    <t>0103431431</t>
  </si>
  <si>
    <t>VD26519C1</t>
  </si>
  <si>
    <t>0103392263</t>
  </si>
  <si>
    <t>VD26429A2-NU</t>
  </si>
  <si>
    <t>0103463900</t>
  </si>
  <si>
    <t>VD26601B8-NU</t>
  </si>
  <si>
    <t>0103491459</t>
  </si>
  <si>
    <t>VD26612C5-NU</t>
  </si>
  <si>
    <t>0103495763</t>
  </si>
  <si>
    <t>VD26616A2</t>
  </si>
  <si>
    <t>1466014-M-A</t>
  </si>
  <si>
    <t>1466014-M-A_UJ1535B1800_CN</t>
  </si>
  <si>
    <t>1932286-B-C-CN</t>
  </si>
  <si>
    <t>PT-H2605-PC-001-1</t>
  </si>
  <si>
    <t>PT-H2606-PD-194</t>
  </si>
  <si>
    <t>1436075-J-AK</t>
  </si>
  <si>
    <t>1832240-B-CK</t>
  </si>
  <si>
    <t>PT-H2605-PC-002-2</t>
  </si>
  <si>
    <t>Australia</t>
  </si>
  <si>
    <t>0103467737</t>
  </si>
  <si>
    <t>VD26603D8</t>
  </si>
  <si>
    <t>0103344646</t>
  </si>
  <si>
    <t>VD26404C1</t>
  </si>
  <si>
    <t>0103477461</t>
  </si>
  <si>
    <t>VD26606C8</t>
  </si>
  <si>
    <t>1236042-N-AK</t>
  </si>
  <si>
    <t>AG14M050 CN</t>
  </si>
  <si>
    <t>1236037-M-AK</t>
  </si>
  <si>
    <t>2332549-0-C-CN</t>
  </si>
  <si>
    <t>0103490610</t>
  </si>
  <si>
    <t>VD26612B4</t>
  </si>
  <si>
    <t>0103495802</t>
  </si>
  <si>
    <t>VD26616D8</t>
  </si>
  <si>
    <t>0103431447</t>
  </si>
  <si>
    <t>VD26519D7</t>
  </si>
  <si>
    <t>0103480618</t>
  </si>
  <si>
    <t>VD26608D2</t>
  </si>
  <si>
    <t>0103457970</t>
  </si>
  <si>
    <t>VD26529A5</t>
  </si>
  <si>
    <t>0103415997</t>
  </si>
  <si>
    <t>VD26511B9</t>
  </si>
  <si>
    <t>2131629-B-A</t>
  </si>
  <si>
    <t>AIN-CKI-18-200-SFT NO CE</t>
  </si>
  <si>
    <t>1556130-J-A</t>
  </si>
  <si>
    <t>WCKV165-14 KR</t>
  </si>
  <si>
    <t>1931031-E-A</t>
  </si>
  <si>
    <t>AMS-135-1445 KR</t>
  </si>
  <si>
    <t>1931032-E-A</t>
  </si>
  <si>
    <t>AMS-165-1445 KR</t>
  </si>
  <si>
    <t>2631193-0-A</t>
  </si>
  <si>
    <t>AIN-CNX-14-215 KR</t>
  </si>
  <si>
    <t>2631194-0-A</t>
  </si>
  <si>
    <t>AIN-CNX-14-215P KR</t>
  </si>
  <si>
    <t>1832376-A-C</t>
  </si>
  <si>
    <t>1932092-A-C</t>
  </si>
  <si>
    <t>1932091-A-C</t>
  </si>
  <si>
    <t>2432014-0-C</t>
  </si>
  <si>
    <t>2432016-0-C</t>
  </si>
  <si>
    <t>1831153-E-A</t>
  </si>
  <si>
    <t>SA0035N15S NO CE</t>
  </si>
  <si>
    <t>1831154-E-A</t>
  </si>
  <si>
    <t>SJ1535N15S NO CE</t>
  </si>
  <si>
    <t>1831157-E-A</t>
  </si>
  <si>
    <t>SJ1535N18S NO CE</t>
  </si>
  <si>
    <t>1831140-B-A</t>
  </si>
  <si>
    <t>SA0035N22S US</t>
  </si>
  <si>
    <t>1831138-B-A</t>
  </si>
  <si>
    <t>SJ1535N20S US</t>
  </si>
  <si>
    <t>1932137-A-C</t>
  </si>
  <si>
    <t>1932138-A-C</t>
  </si>
  <si>
    <t>1932141-A-C</t>
  </si>
  <si>
    <t>1932146-A-C</t>
  </si>
  <si>
    <t>1932144-A-C</t>
  </si>
  <si>
    <t>0103484744</t>
  </si>
  <si>
    <t>VD26610B5</t>
  </si>
  <si>
    <t>0103463856</t>
  </si>
  <si>
    <t>VD26601C6</t>
  </si>
  <si>
    <t>0103401449</t>
  </si>
  <si>
    <t>VD26504A3</t>
  </si>
  <si>
    <t>0103463835</t>
  </si>
  <si>
    <t>VD26601A5</t>
  </si>
  <si>
    <t>1931096-H-AK</t>
  </si>
  <si>
    <t>1931102-G-AK</t>
  </si>
  <si>
    <t>PPW18R300P CN</t>
  </si>
  <si>
    <t>2332490-0-C-CN</t>
  </si>
  <si>
    <t>0103463889</t>
  </si>
  <si>
    <t>VD26601A8-NU</t>
  </si>
  <si>
    <t>0103477501</t>
  </si>
  <si>
    <t>VD26606B3-NU</t>
  </si>
  <si>
    <t>1731160-F-A</t>
  </si>
  <si>
    <t>AHW14R013S US</t>
  </si>
  <si>
    <t>1631059-G-A</t>
  </si>
  <si>
    <t>AIN-CKI-18-200-SFT JP</t>
  </si>
  <si>
    <t>1831279-C-A</t>
  </si>
  <si>
    <t>AIN-CKI-180-B-SFTR JP</t>
  </si>
  <si>
    <t>1831278-C-A</t>
  </si>
  <si>
    <t>AIN-CKI-200-B-SFTR JP</t>
  </si>
  <si>
    <t>1832349-A-C</t>
  </si>
  <si>
    <t>1832344-A-CK</t>
  </si>
  <si>
    <t>1831064-F-A</t>
  </si>
  <si>
    <t>SJ3025N26S JP</t>
  </si>
  <si>
    <t>1831059-F-A</t>
  </si>
  <si>
    <t>SA0025N22S JP</t>
  </si>
  <si>
    <t>1631101-G-A</t>
  </si>
  <si>
    <t>SJ1535N18S JP</t>
  </si>
  <si>
    <t>1631110-G-A</t>
  </si>
  <si>
    <t>SJ1535N26S JP</t>
  </si>
  <si>
    <t>1932170-A-C</t>
  </si>
  <si>
    <t>1932165-A-C</t>
  </si>
  <si>
    <t>1932159-A-C</t>
  </si>
  <si>
    <t>1932153-A-C</t>
  </si>
  <si>
    <t>1932150-A-C</t>
  </si>
  <si>
    <t>1932149-A-C</t>
  </si>
  <si>
    <t>1932143-A-C</t>
  </si>
  <si>
    <t>0103484711</t>
  </si>
  <si>
    <t>VD26610A8-NU</t>
  </si>
  <si>
    <t>1932090-A-C</t>
  </si>
  <si>
    <t>0103443927</t>
  </si>
  <si>
    <t>VD26522C4</t>
  </si>
  <si>
    <t>0103364227</t>
  </si>
  <si>
    <t>ED26414A3</t>
  </si>
  <si>
    <t>0103465038</t>
  </si>
  <si>
    <t>ED26602B3</t>
  </si>
  <si>
    <t>0103452812</t>
  </si>
  <si>
    <t>ED26527A1</t>
  </si>
  <si>
    <t>0103491883</t>
  </si>
  <si>
    <t>ED26612A2</t>
  </si>
  <si>
    <t>0103465043</t>
  </si>
  <si>
    <t>ED26602B8</t>
  </si>
  <si>
    <t>0103465045</t>
  </si>
  <si>
    <t>ED26602C1</t>
  </si>
  <si>
    <t>1931039-G-A</t>
  </si>
  <si>
    <t>AHW14R017S CN</t>
  </si>
  <si>
    <t>1831180-C-A</t>
  </si>
  <si>
    <t>AH10S302SR JP</t>
  </si>
  <si>
    <t>1831248-B-AK</t>
  </si>
  <si>
    <t>AH14R000SR JP</t>
  </si>
  <si>
    <t>1831193-C-AK</t>
  </si>
  <si>
    <t>AH14S003SR JP</t>
  </si>
  <si>
    <t>1831261-C-AK</t>
  </si>
  <si>
    <t>PAGH18M072R JP</t>
  </si>
  <si>
    <t>2332204-0-C-CN</t>
  </si>
  <si>
    <t>1832301-A-CK</t>
  </si>
  <si>
    <t>1832331-A-CK</t>
  </si>
  <si>
    <t>0103406282</t>
  </si>
  <si>
    <t>VD26506AAS6</t>
  </si>
  <si>
    <t>0103370992</t>
  </si>
  <si>
    <t>VD26420D5</t>
  </si>
  <si>
    <t>0103484748</t>
  </si>
  <si>
    <t>VD26610B9</t>
  </si>
  <si>
    <t>0103463839</t>
  </si>
  <si>
    <t>VD26601A7</t>
  </si>
  <si>
    <t>PT-H2607-PT-035</t>
  </si>
  <si>
    <t>1831234-C-AK</t>
  </si>
  <si>
    <t>PAGH18M071R JP</t>
  </si>
  <si>
    <t>1831271-C-A</t>
  </si>
  <si>
    <t>AIN-CKI-200-RCR JP</t>
  </si>
  <si>
    <t>1631040-F-A</t>
  </si>
  <si>
    <t>AMS-135-1445 JP</t>
  </si>
  <si>
    <t>PT-H2607-PT-029</t>
  </si>
  <si>
    <t>1631042-F-A</t>
  </si>
  <si>
    <t>AMS-180-1445 JP</t>
  </si>
  <si>
    <t>1832283-A-CK</t>
  </si>
  <si>
    <t>1832341-A-C</t>
  </si>
  <si>
    <t>2051047-E-A</t>
  </si>
  <si>
    <t>MTS0025N45S JP</t>
  </si>
  <si>
    <t>2052012-D-C</t>
  </si>
  <si>
    <t>1631099-G-A</t>
  </si>
  <si>
    <t>SJ3035N15S JP</t>
  </si>
  <si>
    <t>1932139-A-C</t>
  </si>
  <si>
    <t>0103425791</t>
  </si>
  <si>
    <t>ED26514A1</t>
  </si>
  <si>
    <t>0103487827</t>
  </si>
  <si>
    <t>ED26611A5</t>
  </si>
  <si>
    <t>0103107917</t>
  </si>
  <si>
    <t>BD25C01A1</t>
  </si>
  <si>
    <t>0102932151</t>
  </si>
  <si>
    <t>VD25906G4</t>
  </si>
  <si>
    <t>0103406278</t>
  </si>
  <si>
    <t>VD26506AAS2</t>
  </si>
  <si>
    <t>0103457960</t>
  </si>
  <si>
    <t>VD26529AAS2</t>
  </si>
  <si>
    <t>0103487829</t>
  </si>
  <si>
    <t>ED26611A7</t>
  </si>
  <si>
    <t>PT-H2605-PC-119-2</t>
  </si>
  <si>
    <t>1731162-F-A</t>
  </si>
  <si>
    <t>AHW14R313S US</t>
  </si>
  <si>
    <t>1731161-F-A</t>
  </si>
  <si>
    <t>AHW14R013P US</t>
  </si>
  <si>
    <t>2032219-A-CB</t>
  </si>
  <si>
    <t>1832231-A-CK</t>
  </si>
  <si>
    <t>0103484728</t>
  </si>
  <si>
    <t>VD26610A1</t>
  </si>
  <si>
    <t>0103495805</t>
  </si>
  <si>
    <t>VD26616A2-NU</t>
  </si>
  <si>
    <t>0103463890</t>
  </si>
  <si>
    <t>VD26601A9-NU</t>
  </si>
  <si>
    <t>0103490574</t>
  </si>
  <si>
    <t>VD26612A1-NU</t>
  </si>
  <si>
    <t>0103473748</t>
  </si>
  <si>
    <t>VD26604DAS4</t>
  </si>
  <si>
    <t>Quỳnh</t>
  </si>
  <si>
    <t>1931095-H-AK</t>
  </si>
  <si>
    <t>PPW14R300S CN</t>
  </si>
  <si>
    <t>1236046-P-AK</t>
  </si>
  <si>
    <t>AGH146000 CN</t>
  </si>
  <si>
    <t>PT-H2606-PC-019</t>
  </si>
  <si>
    <t>1001907448</t>
  </si>
  <si>
    <t>0103536427</t>
  </si>
  <si>
    <t>260707A14A</t>
  </si>
  <si>
    <t>2331160-A-AK</t>
  </si>
  <si>
    <t>WAIN-CKI-10-300 CE4</t>
  </si>
  <si>
    <t>1001907463</t>
  </si>
  <si>
    <t>0103536442</t>
  </si>
  <si>
    <t>260707A29A</t>
  </si>
  <si>
    <t>2332483-0-C-CN</t>
  </si>
  <si>
    <t>2332561-0-C-CN</t>
  </si>
  <si>
    <t>1831143-B-A</t>
  </si>
  <si>
    <t>SA0035N26S US</t>
  </si>
  <si>
    <t>1831144-B-A</t>
  </si>
  <si>
    <t>SJ1535N26S US</t>
  </si>
  <si>
    <t>Jul22-11</t>
  </si>
  <si>
    <t>Jul23-04</t>
  </si>
  <si>
    <t>0103484762</t>
  </si>
  <si>
    <t>VD26610D1</t>
  </si>
  <si>
    <t>0103490621</t>
  </si>
  <si>
    <t>VD26612C6</t>
  </si>
  <si>
    <t>0103484738</t>
  </si>
  <si>
    <t>VD26610B1</t>
  </si>
  <si>
    <t>0103484764</t>
  </si>
  <si>
    <t>VD26610D3</t>
  </si>
  <si>
    <t>0103467735</t>
  </si>
  <si>
    <t>VD26603D6</t>
  </si>
  <si>
    <t>0103495827</t>
  </si>
  <si>
    <t>VD26616AAS5</t>
  </si>
  <si>
    <t>0103503170</t>
  </si>
  <si>
    <t>VD26618A6-NU</t>
  </si>
  <si>
    <t>0103507792</t>
  </si>
  <si>
    <t>VD26620AAS1</t>
  </si>
  <si>
    <t>0103430133</t>
  </si>
  <si>
    <t>VD26518A2</t>
  </si>
  <si>
    <t>0103411508</t>
  </si>
  <si>
    <t>ED26508A2</t>
  </si>
  <si>
    <t>0103369722</t>
  </si>
  <si>
    <t>ED26417A9</t>
  </si>
  <si>
    <t>0103443955</t>
  </si>
  <si>
    <t>VD26622AAT6</t>
  </si>
  <si>
    <t>0103452653</t>
  </si>
  <si>
    <t>VD26623AAT9</t>
  </si>
  <si>
    <t>PT-H2606-PC-027-1</t>
  </si>
  <si>
    <t>0103520445</t>
  </si>
  <si>
    <t>VD26629A1</t>
  </si>
  <si>
    <t>0103510387</t>
  </si>
  <si>
    <t>VD26622E1</t>
  </si>
  <si>
    <t>666010-W-A</t>
  </si>
  <si>
    <t>1932287-B-C</t>
  </si>
  <si>
    <t>M6-3</t>
  </si>
  <si>
    <t>2331264-0-AK</t>
  </si>
  <si>
    <t>AG149001 MDR</t>
  </si>
  <si>
    <t>1001912027</t>
  </si>
  <si>
    <t>AGH143092 Q  NO CE</t>
  </si>
  <si>
    <t>0103544281</t>
  </si>
  <si>
    <t>260709A17A</t>
  </si>
  <si>
    <t>1001912028</t>
  </si>
  <si>
    <t>0103544282</t>
  </si>
  <si>
    <t>260709A18A</t>
  </si>
  <si>
    <t>2331166-A-AK</t>
  </si>
  <si>
    <t>WAIN-CKI-300-RC CE3</t>
  </si>
  <si>
    <t>2331232-A-A</t>
  </si>
  <si>
    <t>WAMS-135-16ST NOCE</t>
  </si>
  <si>
    <t>PT-H2605-PC-120-2</t>
  </si>
  <si>
    <t>1001912046</t>
  </si>
  <si>
    <t>0103544302</t>
  </si>
  <si>
    <t>260709A36A</t>
  </si>
  <si>
    <t>1001912047</t>
  </si>
  <si>
    <t>0103544305</t>
  </si>
  <si>
    <t>260709A37A</t>
  </si>
  <si>
    <t>1001912048</t>
  </si>
  <si>
    <t>0103544306</t>
  </si>
  <si>
    <t>260709A38A</t>
  </si>
  <si>
    <t>1001912049</t>
  </si>
  <si>
    <t>0103544307</t>
  </si>
  <si>
    <t>260709A39A</t>
  </si>
  <si>
    <t>1001912051</t>
  </si>
  <si>
    <t>0103544308</t>
  </si>
  <si>
    <t>260709A40A</t>
  </si>
  <si>
    <t>1001912052</t>
  </si>
  <si>
    <t>0103544309</t>
  </si>
  <si>
    <t>260709A41A</t>
  </si>
  <si>
    <t>1001912053</t>
  </si>
  <si>
    <t>0103544311</t>
  </si>
  <si>
    <t>260709A42A</t>
  </si>
  <si>
    <t>1001912054</t>
  </si>
  <si>
    <t>0103544312</t>
  </si>
  <si>
    <t>260709A43A</t>
  </si>
  <si>
    <t>1001912055</t>
  </si>
  <si>
    <t>0103544313</t>
  </si>
  <si>
    <t>260709A44A</t>
  </si>
  <si>
    <t>1001912056</t>
  </si>
  <si>
    <t>0103544314</t>
  </si>
  <si>
    <t>260709A45A</t>
  </si>
  <si>
    <t>IPC-2605004</t>
  </si>
  <si>
    <t>1832342-A-CK</t>
  </si>
  <si>
    <t>1832360-A-C</t>
  </si>
  <si>
    <t>Jul24-21</t>
  </si>
  <si>
    <t>Jul24-22</t>
  </si>
  <si>
    <t>Jul24-40</t>
  </si>
  <si>
    <t>Jul24-41</t>
  </si>
  <si>
    <t>Jul24-42</t>
  </si>
  <si>
    <t>Jul24-43</t>
  </si>
  <si>
    <t>Jul24-44</t>
  </si>
  <si>
    <t>Jul24-45</t>
  </si>
  <si>
    <t>Jul24-46</t>
  </si>
  <si>
    <t>Jul24-47</t>
  </si>
  <si>
    <t>Jul24-48</t>
  </si>
  <si>
    <t>Jul24-49</t>
  </si>
  <si>
    <t>0103473760</t>
  </si>
  <si>
    <t>VD26604EAS6</t>
  </si>
  <si>
    <t>0103473761</t>
  </si>
  <si>
    <t>VD26604EAS7</t>
  </si>
  <si>
    <t>0103473762</t>
  </si>
  <si>
    <t>VD26604EAS8</t>
  </si>
  <si>
    <t>0103463844</t>
  </si>
  <si>
    <t>VD26601B3</t>
  </si>
  <si>
    <t>0103510415</t>
  </si>
  <si>
    <t>VD26622A8-NU</t>
  </si>
  <si>
    <t>0103443942</t>
  </si>
  <si>
    <t>VD26522E1</t>
  </si>
  <si>
    <t>0103521155</t>
  </si>
  <si>
    <t>VD26629F2</t>
  </si>
  <si>
    <t>0103538158</t>
  </si>
  <si>
    <t>VU26707A1</t>
  </si>
  <si>
    <t>0103521156</t>
  </si>
  <si>
    <t>VD26629F3</t>
  </si>
  <si>
    <t>0103510355</t>
  </si>
  <si>
    <t>VD26622A5</t>
  </si>
  <si>
    <t>0103480608</t>
  </si>
  <si>
    <t>VD26608C1</t>
  </si>
  <si>
    <t>0103490614</t>
  </si>
  <si>
    <t>VD26612B8</t>
  </si>
  <si>
    <t>0103458018</t>
  </si>
  <si>
    <t>VD26529C2-NU</t>
  </si>
  <si>
    <t>PT-H2606-PC-021</t>
  </si>
  <si>
    <t>1731135-E-AK</t>
  </si>
  <si>
    <t>0103525841</t>
  </si>
  <si>
    <t>VD26702AAS1</t>
  </si>
  <si>
    <t>AGH143092 Q  NOCE</t>
  </si>
  <si>
    <t>0103429775</t>
  </si>
  <si>
    <t>VD26518B1-NU</t>
  </si>
  <si>
    <t>0103490620</t>
  </si>
  <si>
    <t>VD26612C5</t>
  </si>
  <si>
    <t>0102965108</t>
  </si>
  <si>
    <t>VD25922E1</t>
  </si>
  <si>
    <t>0103520453</t>
  </si>
  <si>
    <t>VD26629A9</t>
  </si>
  <si>
    <t>0103520454</t>
  </si>
  <si>
    <t>VD26629B1</t>
  </si>
  <si>
    <t>0103520456</t>
  </si>
  <si>
    <t>VD26629B3</t>
  </si>
  <si>
    <t>0103520457</t>
  </si>
  <si>
    <t>VD26629B4</t>
  </si>
  <si>
    <t>0103490580</t>
  </si>
  <si>
    <t>VD26612A6-NU</t>
  </si>
  <si>
    <t>0103490581</t>
  </si>
  <si>
    <t>VD26612A7-NU</t>
  </si>
  <si>
    <t>0103490583</t>
  </si>
  <si>
    <t>VD26612A8-NU</t>
  </si>
  <si>
    <t>0103490584</t>
  </si>
  <si>
    <t>VD26612A9-NU</t>
  </si>
  <si>
    <t>0103490592</t>
  </si>
  <si>
    <t>VD26612B6-NU</t>
  </si>
  <si>
    <t>0103490593</t>
  </si>
  <si>
    <t>VD26612B7-NU</t>
  </si>
  <si>
    <t>1931204-K-A</t>
  </si>
  <si>
    <t>E0018450AG-2 JP</t>
  </si>
  <si>
    <t>1931172-C-A</t>
  </si>
  <si>
    <t>SA0035N26SP JP</t>
  </si>
  <si>
    <t>1931162-C-A</t>
  </si>
  <si>
    <t>SJ3035N15SP JP</t>
  </si>
  <si>
    <t>1631114-G-A</t>
  </si>
  <si>
    <t>SJ3035N30S JP</t>
  </si>
  <si>
    <t>1932262-B-C</t>
  </si>
  <si>
    <t>1932252-B-C</t>
  </si>
  <si>
    <t>1932154-A-C</t>
  </si>
  <si>
    <t>1932131-E-C</t>
  </si>
  <si>
    <t>1001913437</t>
  </si>
  <si>
    <t>0103547147</t>
  </si>
  <si>
    <t>260713A04A</t>
  </si>
  <si>
    <t>2331044-0-A</t>
  </si>
  <si>
    <t>AHW14R013P CE5</t>
  </si>
  <si>
    <t>2231042-A-AK</t>
  </si>
  <si>
    <t>PAGP140300 NOCE</t>
  </si>
  <si>
    <t>2131621-B-AK</t>
  </si>
  <si>
    <t>WAIN-CKI-10-300 NOCE</t>
  </si>
  <si>
    <t>1832186-A-CK</t>
  </si>
  <si>
    <t>Jul28-24</t>
  </si>
  <si>
    <t>0103477482</t>
  </si>
  <si>
    <t>VD26606A1-NU</t>
  </si>
  <si>
    <t>0103495804</t>
  </si>
  <si>
    <t>VD26616A1-NU</t>
  </si>
  <si>
    <t>0103477419</t>
  </si>
  <si>
    <t>VD26606A2</t>
  </si>
  <si>
    <t>0103505792</t>
  </si>
  <si>
    <t>BD26619A1</t>
  </si>
  <si>
    <t>1001914292</t>
  </si>
  <si>
    <t>0103548546</t>
  </si>
  <si>
    <t>260625A40B</t>
  </si>
  <si>
    <t>Jul28-46</t>
  </si>
  <si>
    <t>0103529289</t>
  </si>
  <si>
    <t>ED26702D2</t>
  </si>
  <si>
    <t>0103529258</t>
  </si>
  <si>
    <t>ED26702A4</t>
  </si>
  <si>
    <t>0103529277</t>
  </si>
  <si>
    <t>ED26702C2</t>
  </si>
  <si>
    <t>0103463866</t>
  </si>
  <si>
    <t>VD26601D6</t>
  </si>
  <si>
    <t>0103467703</t>
  </si>
  <si>
    <t>VD26603A7</t>
  </si>
  <si>
    <t>0103467704</t>
  </si>
  <si>
    <t>VD26603A8</t>
  </si>
  <si>
    <t>0103467705</t>
  </si>
  <si>
    <t>VD26603A9</t>
  </si>
  <si>
    <t>0103510413</t>
  </si>
  <si>
    <t>VD26622A6-NU</t>
  </si>
  <si>
    <t>0103510422</t>
  </si>
  <si>
    <t>VD26622B6-NU</t>
  </si>
  <si>
    <t>0103510423</t>
  </si>
  <si>
    <t>VD26622B7-NU</t>
  </si>
  <si>
    <t>1831227-B-AK</t>
  </si>
  <si>
    <t>AGH146010R JP</t>
  </si>
  <si>
    <t>1831250-C-A</t>
  </si>
  <si>
    <t>AH14R013SR JP</t>
  </si>
  <si>
    <t>PT-H2606-PD-158</t>
  </si>
  <si>
    <t>1001914917</t>
  </si>
  <si>
    <t>0103549428</t>
  </si>
  <si>
    <t>260713A46A</t>
  </si>
  <si>
    <t>1832269-A-CK</t>
  </si>
  <si>
    <t>1832304-B-CB</t>
  </si>
  <si>
    <t>Jul29-02</t>
  </si>
  <si>
    <t>0103528802</t>
  </si>
  <si>
    <t>VD26703A9</t>
  </si>
  <si>
    <t>0103477446</t>
  </si>
  <si>
    <t>VD26606C2</t>
  </si>
  <si>
    <t>0103477448</t>
  </si>
  <si>
    <t>VD26606C3</t>
  </si>
  <si>
    <t>0103477444</t>
  </si>
  <si>
    <t>VD26606C1</t>
  </si>
  <si>
    <t>0103510459</t>
  </si>
  <si>
    <t>VD26622A3</t>
  </si>
  <si>
    <t>0103463847</t>
  </si>
  <si>
    <t>VD26703AAT2</t>
  </si>
  <si>
    <t>0103463848</t>
  </si>
  <si>
    <t>VD26703AAT3</t>
  </si>
  <si>
    <t>0103463849</t>
  </si>
  <si>
    <t>VD26703AAT4</t>
  </si>
  <si>
    <t>0103463870</t>
  </si>
  <si>
    <t>VD26703AAT5</t>
  </si>
  <si>
    <t>0103473848</t>
  </si>
  <si>
    <t>VD26605AAS8</t>
  </si>
  <si>
    <t>0103510433</t>
  </si>
  <si>
    <t>VD26622C8-NU</t>
  </si>
  <si>
    <t>0103513362</t>
  </si>
  <si>
    <t>VD26623A7-NU</t>
  </si>
  <si>
    <t>0103513363</t>
  </si>
  <si>
    <t>VD26623A8-NU</t>
  </si>
  <si>
    <t>0103480574</t>
  </si>
  <si>
    <t>VD26608A4-NU</t>
  </si>
  <si>
    <t>0103467707</t>
  </si>
  <si>
    <t>VD26603B1</t>
  </si>
  <si>
    <t>0103467724</t>
  </si>
  <si>
    <t>VD26603C5</t>
  </si>
  <si>
    <t>1001915236</t>
  </si>
  <si>
    <t>0103550231</t>
  </si>
  <si>
    <t>260713A63A</t>
  </si>
  <si>
    <t>Jul29-19</t>
  </si>
  <si>
    <t>0103463873</t>
  </si>
  <si>
    <t>VD26703AAT8</t>
  </si>
  <si>
    <t>0103298002</t>
  </si>
  <si>
    <t>VD26311B8</t>
  </si>
  <si>
    <t>0103510416</t>
  </si>
  <si>
    <t>VD26622A9-NU</t>
  </si>
  <si>
    <t>0103467725</t>
  </si>
  <si>
    <t>VD26603C6</t>
  </si>
  <si>
    <t>0103467726</t>
  </si>
  <si>
    <t>VD26603C7</t>
  </si>
  <si>
    <t>2431008-0-A_AIN-CNX-14-300A_US</t>
  </si>
  <si>
    <t>2000127118</t>
  </si>
  <si>
    <t>2000127119</t>
  </si>
  <si>
    <t>2000127120</t>
  </si>
  <si>
    <t>0103548931</t>
  </si>
  <si>
    <t>260713X04D</t>
  </si>
  <si>
    <t>0103548932</t>
  </si>
  <si>
    <t>260713X05D</t>
  </si>
  <si>
    <t>0103548933</t>
  </si>
  <si>
    <t>260713X06D</t>
  </si>
  <si>
    <t>Test07-13-04</t>
  </si>
  <si>
    <t>Test07-13-05</t>
  </si>
  <si>
    <t>Test07-13-06</t>
  </si>
  <si>
    <t>AJ2401256-03-A</t>
  </si>
  <si>
    <t>AJ2401256-03-A_WAMS-180-16WAC CN</t>
  </si>
  <si>
    <t>Test07-13-01</t>
  </si>
  <si>
    <t>Test07-13-02</t>
  </si>
  <si>
    <t>Test07-13-03</t>
  </si>
  <si>
    <t>2000127115</t>
  </si>
  <si>
    <t>2000127116</t>
  </si>
  <si>
    <t>2000127117</t>
  </si>
  <si>
    <t>0103548928</t>
  </si>
  <si>
    <t>260713X01D</t>
  </si>
  <si>
    <t>0103548929</t>
  </si>
  <si>
    <t>260713X02D</t>
  </si>
  <si>
    <t>0103548930</t>
  </si>
  <si>
    <t>260713X03D</t>
  </si>
  <si>
    <t>1001916972</t>
  </si>
  <si>
    <t>0103553784</t>
  </si>
  <si>
    <t>260715A01A</t>
  </si>
  <si>
    <t>1001916973</t>
  </si>
  <si>
    <t>0103553785</t>
  </si>
  <si>
    <t>260715A02A</t>
  </si>
  <si>
    <t>1001916974</t>
  </si>
  <si>
    <t>0103553786</t>
  </si>
  <si>
    <t>260715A03A</t>
  </si>
  <si>
    <t>1001916975</t>
  </si>
  <si>
    <t>0103553787</t>
  </si>
  <si>
    <t>260715A04A</t>
  </si>
  <si>
    <t>1001916976</t>
  </si>
  <si>
    <t>0103553788</t>
  </si>
  <si>
    <t>260715A05A</t>
  </si>
  <si>
    <t>2431003-0-A</t>
  </si>
  <si>
    <t>AIN-CNX-14-215 JP</t>
  </si>
  <si>
    <t>1001916981</t>
  </si>
  <si>
    <t>0103553793</t>
  </si>
  <si>
    <t>260715A10A</t>
  </si>
  <si>
    <t>1001916995</t>
  </si>
  <si>
    <t>0103553807</t>
  </si>
  <si>
    <t>260715A24A</t>
  </si>
  <si>
    <t>1001916996</t>
  </si>
  <si>
    <t>0103553808</t>
  </si>
  <si>
    <t>260715A25A</t>
  </si>
  <si>
    <t>1001916997</t>
  </si>
  <si>
    <t>0103553809</t>
  </si>
  <si>
    <t>260715A26A</t>
  </si>
  <si>
    <t>1001916998</t>
  </si>
  <si>
    <t>0103553810</t>
  </si>
  <si>
    <t>260715A27A</t>
  </si>
  <si>
    <t>1001916999</t>
  </si>
  <si>
    <t>0103553811</t>
  </si>
  <si>
    <t>260715A28A</t>
  </si>
  <si>
    <t>1001917000</t>
  </si>
  <si>
    <t>0103553812</t>
  </si>
  <si>
    <t>260715A29A</t>
  </si>
  <si>
    <t>1001917001</t>
  </si>
  <si>
    <t>0103553813</t>
  </si>
  <si>
    <t>260715A30A</t>
  </si>
  <si>
    <t>1001917002</t>
  </si>
  <si>
    <t>0103553814</t>
  </si>
  <si>
    <t>260715A31A</t>
  </si>
  <si>
    <t>PL-H2605-PD-004</t>
  </si>
  <si>
    <t>1001917004</t>
  </si>
  <si>
    <t>666001-Z-A</t>
  </si>
  <si>
    <t>UA0035B2600</t>
  </si>
  <si>
    <t>0103553816</t>
  </si>
  <si>
    <t>260715P01A</t>
  </si>
  <si>
    <t>PL-H2606-PD-007</t>
  </si>
  <si>
    <t>1001917005</t>
  </si>
  <si>
    <t>UA0035B1800</t>
  </si>
  <si>
    <t>0103553817</t>
  </si>
  <si>
    <t>260715P02A</t>
  </si>
  <si>
    <t>PL-H2605-PD-003</t>
  </si>
  <si>
    <t>1001917006</t>
  </si>
  <si>
    <t>0103553818</t>
  </si>
  <si>
    <t>260715P03A</t>
  </si>
  <si>
    <t>1932303-B-C</t>
  </si>
  <si>
    <t>Jul29-21</t>
  </si>
  <si>
    <t>Jul29-23</t>
  </si>
  <si>
    <t>Jul29-22</t>
  </si>
  <si>
    <t>Jul29-24</t>
  </si>
  <si>
    <t>Jul29-25</t>
  </si>
  <si>
    <t>Jul29-30</t>
  </si>
  <si>
    <t>Jul29-44</t>
  </si>
  <si>
    <t>Jul30-01</t>
  </si>
  <si>
    <t>Jul30-02</t>
  </si>
  <si>
    <t>Jul30-03</t>
  </si>
  <si>
    <t>Jul30-04</t>
  </si>
  <si>
    <t>Jul30-05</t>
  </si>
  <si>
    <t>Jul30-06</t>
  </si>
  <si>
    <t>Jul30-07</t>
  </si>
  <si>
    <t>Jul31-01</t>
  </si>
  <si>
    <t>Jul31-02</t>
  </si>
  <si>
    <t>Jul31-03</t>
  </si>
  <si>
    <t>0103467710</t>
  </si>
  <si>
    <t>VD26703AAT9</t>
  </si>
  <si>
    <t>0103467711</t>
  </si>
  <si>
    <t>VD26703BAT1</t>
  </si>
  <si>
    <t>0103467712</t>
  </si>
  <si>
    <t>VD26703BAT2</t>
  </si>
  <si>
    <t>0103467714</t>
  </si>
  <si>
    <t>VD26703BAT3</t>
  </si>
  <si>
    <t>0103457997</t>
  </si>
  <si>
    <t>VD26702AAT5</t>
  </si>
  <si>
    <t>0103473777</t>
  </si>
  <si>
    <t>VD26604GAS4</t>
  </si>
  <si>
    <t>0103473849</t>
  </si>
  <si>
    <t>VD26605AAS9</t>
  </si>
  <si>
    <t>0103473850</t>
  </si>
  <si>
    <t>VD26605BAS1</t>
  </si>
  <si>
    <t>0103473851</t>
  </si>
  <si>
    <t>VD26605BAS2</t>
  </si>
  <si>
    <t>0103473854</t>
  </si>
  <si>
    <t>VD26605BAS4</t>
  </si>
  <si>
    <t>0103473856</t>
  </si>
  <si>
    <t>VD26605BAS5</t>
  </si>
  <si>
    <t>0103503136</t>
  </si>
  <si>
    <t>VD26709AAT1</t>
  </si>
  <si>
    <t>0103503137</t>
  </si>
  <si>
    <t>VD26709AAT2</t>
  </si>
  <si>
    <t>0103457998</t>
  </si>
  <si>
    <t>VD26702AAT6</t>
  </si>
  <si>
    <t>0103473857</t>
  </si>
  <si>
    <t>VD26605BAS6</t>
  </si>
  <si>
    <t>0103473773</t>
  </si>
  <si>
    <t>VD26604FAS9</t>
  </si>
  <si>
    <t>0103473776</t>
  </si>
  <si>
    <t>VD26604GAS3</t>
  </si>
  <si>
    <t>0103473778</t>
  </si>
  <si>
    <t>VD26604GAS5</t>
  </si>
  <si>
    <t>0103473840</t>
  </si>
  <si>
    <t>VD26605AAS1</t>
  </si>
  <si>
    <t>0103473841</t>
  </si>
  <si>
    <t>VD26605AAS2</t>
  </si>
  <si>
    <t>0103473842</t>
  </si>
  <si>
    <t>VD26605AAS3</t>
  </si>
  <si>
    <t>0103473843</t>
  </si>
  <si>
    <t>VD26605AAS4</t>
  </si>
  <si>
    <t>0103473844</t>
  </si>
  <si>
    <t>VD26605AAS5</t>
  </si>
  <si>
    <t>0103473846</t>
  </si>
  <si>
    <t>VD26605AAS6</t>
  </si>
  <si>
    <t>0103473847</t>
  </si>
  <si>
    <t>VD26605AAS7</t>
  </si>
  <si>
    <t>0103473852</t>
  </si>
  <si>
    <t>VD26605BAS3</t>
  </si>
  <si>
    <t>0103473860</t>
  </si>
  <si>
    <t>VD26605BAS7</t>
  </si>
  <si>
    <t>0103473861</t>
  </si>
  <si>
    <t>VD26605BAS8</t>
  </si>
  <si>
    <t>0103473862</t>
  </si>
  <si>
    <t>VD26605BAS9</t>
  </si>
  <si>
    <t>0103467728</t>
  </si>
  <si>
    <t>VD26603C8</t>
  </si>
  <si>
    <t>0103477423</t>
  </si>
  <si>
    <t>VD26606A6</t>
  </si>
  <si>
    <t>0103477426</t>
  </si>
  <si>
    <t>VD26606A8</t>
  </si>
  <si>
    <t>0103477427</t>
  </si>
  <si>
    <t>VD26606A9</t>
  </si>
  <si>
    <t>0103477425</t>
  </si>
  <si>
    <t>VD26606A7</t>
  </si>
  <si>
    <t>0103477451</t>
  </si>
  <si>
    <t>VD26606C4</t>
  </si>
  <si>
    <t>0103477454</t>
  </si>
  <si>
    <t>VD26606C5</t>
  </si>
  <si>
    <t>0103477456</t>
  </si>
  <si>
    <t>VD26606C6</t>
  </si>
  <si>
    <t>0103477458</t>
  </si>
  <si>
    <t>VD26606C7</t>
  </si>
  <si>
    <t>0103513370</t>
  </si>
  <si>
    <t>VD26623B6-NU</t>
  </si>
  <si>
    <t>0103513371</t>
  </si>
  <si>
    <t>VD26623B7-NU</t>
  </si>
  <si>
    <t>0103513378</t>
  </si>
  <si>
    <t>VD26623C5-NU</t>
  </si>
  <si>
    <t>0103513379</t>
  </si>
  <si>
    <t>VD26623C6-NU</t>
  </si>
  <si>
    <t>0103520611</t>
  </si>
  <si>
    <t>VD26629A7-NU</t>
  </si>
  <si>
    <t>0103490594</t>
  </si>
  <si>
    <t>VD26612B8-NU</t>
  </si>
  <si>
    <t>0103495816</t>
  </si>
  <si>
    <t>VD26616B2-NU</t>
  </si>
  <si>
    <t>0103495817</t>
  </si>
  <si>
    <t>VD26616B3-NU</t>
  </si>
  <si>
    <t>0103528837</t>
  </si>
  <si>
    <t>VD26703E2</t>
  </si>
  <si>
    <t>0103510374</t>
  </si>
  <si>
    <t>VD26622C6</t>
  </si>
  <si>
    <t>0103528810</t>
  </si>
  <si>
    <t>VD26703B7</t>
  </si>
  <si>
    <t>0103513306</t>
  </si>
  <si>
    <t>VD26623A4</t>
  </si>
  <si>
    <t>0103507806</t>
  </si>
  <si>
    <t>VD26620B3-NU</t>
  </si>
  <si>
    <t>PT-H2607-PD-058</t>
  </si>
  <si>
    <t>1001917608</t>
  </si>
  <si>
    <t>1831232-C-AK</t>
  </si>
  <si>
    <t>AP14R010SR JP</t>
  </si>
  <si>
    <t>0103555107</t>
  </si>
  <si>
    <t>260715A32A</t>
  </si>
  <si>
    <t>PT-H2607-PD-060</t>
  </si>
  <si>
    <t>1001917609</t>
  </si>
  <si>
    <t>0103555108</t>
  </si>
  <si>
    <t>260715A33A</t>
  </si>
  <si>
    <t>PT-H2607-PD-152</t>
  </si>
  <si>
    <t>1001917610</t>
  </si>
  <si>
    <t>0103555109</t>
  </si>
  <si>
    <t>260715A34A</t>
  </si>
  <si>
    <t>1001917611</t>
  </si>
  <si>
    <t>0103555110</t>
  </si>
  <si>
    <t>260715A35A</t>
  </si>
  <si>
    <t>PT-H2606-PD-277</t>
  </si>
  <si>
    <t>1001917612</t>
  </si>
  <si>
    <t>0103555111</t>
  </si>
  <si>
    <t>260715A36A</t>
  </si>
  <si>
    <t>PT-H2607-PD-150</t>
  </si>
  <si>
    <t>1001917613</t>
  </si>
  <si>
    <t>0103555112</t>
  </si>
  <si>
    <t>260715A37A</t>
  </si>
  <si>
    <t>PT-H2607-PD-153</t>
  </si>
  <si>
    <t>1001917614</t>
  </si>
  <si>
    <t>0103555113</t>
  </si>
  <si>
    <t>260715A38A</t>
  </si>
  <si>
    <t>PT-H2607-PD-154</t>
  </si>
  <si>
    <t>1001917615</t>
  </si>
  <si>
    <t>0103555114</t>
  </si>
  <si>
    <t>260715A39A</t>
  </si>
  <si>
    <t>PT-H2607-PD-155</t>
  </si>
  <si>
    <t>1001917616</t>
  </si>
  <si>
    <t>0103555116</t>
  </si>
  <si>
    <t>260715A40A</t>
  </si>
  <si>
    <t>PT-H2607-PD-156</t>
  </si>
  <si>
    <t>1001917619</t>
  </si>
  <si>
    <t>0103555117</t>
  </si>
  <si>
    <t>260715A41A</t>
  </si>
  <si>
    <t>PT-H2607-PD-157</t>
  </si>
  <si>
    <t>1001917620</t>
  </si>
  <si>
    <t>0103555118</t>
  </si>
  <si>
    <t>260715A42A</t>
  </si>
  <si>
    <t>PT-H2607-PD-158</t>
  </si>
  <si>
    <t>1001917621</t>
  </si>
  <si>
    <t>0103555120</t>
  </si>
  <si>
    <t>260715A43A</t>
  </si>
  <si>
    <t>PT-H2607-PD-159</t>
  </si>
  <si>
    <t>1001917622</t>
  </si>
  <si>
    <t>0103555123</t>
  </si>
  <si>
    <t>260715A44A</t>
  </si>
  <si>
    <t>PT-H2607-PD-160</t>
  </si>
  <si>
    <t>1001917624</t>
  </si>
  <si>
    <t>0103555124</t>
  </si>
  <si>
    <t>260715A45A</t>
  </si>
  <si>
    <t>PT-H2607-PD-161</t>
  </si>
  <si>
    <t>1001917625</t>
  </si>
  <si>
    <t>0103555125</t>
  </si>
  <si>
    <t>260715A46A</t>
  </si>
  <si>
    <t>PT-H2607-PD-162</t>
  </si>
  <si>
    <t>1001917626</t>
  </si>
  <si>
    <t>0103555126</t>
  </si>
  <si>
    <t>260715A47A</t>
  </si>
  <si>
    <t>1001917627</t>
  </si>
  <si>
    <t>0103555127</t>
  </si>
  <si>
    <t>260715A48A</t>
  </si>
  <si>
    <t>1832278-A-CK</t>
  </si>
  <si>
    <t>Jul30-09</t>
  </si>
  <si>
    <t>Jul30-10</t>
  </si>
  <si>
    <t>Jul30-11</t>
  </si>
  <si>
    <t>Jul30-12</t>
  </si>
  <si>
    <t>Jul30-13</t>
  </si>
  <si>
    <t>Jul30-14</t>
  </si>
  <si>
    <t>Jul30-15</t>
  </si>
  <si>
    <t>Jul30-16</t>
  </si>
  <si>
    <t>Jul30-17</t>
  </si>
  <si>
    <t>Jul30-18</t>
  </si>
  <si>
    <t>Jul30-19</t>
  </si>
  <si>
    <t>Jul30-20</t>
  </si>
  <si>
    <t>Jul30-21</t>
  </si>
  <si>
    <t>Jul30-22</t>
  </si>
  <si>
    <t>Jul30-23</t>
  </si>
  <si>
    <t>Jul30-24</t>
  </si>
  <si>
    <t>Jul30-25</t>
  </si>
  <si>
    <t>0103480592</t>
  </si>
  <si>
    <t>VD26608A4</t>
  </si>
  <si>
    <t>0103480593</t>
  </si>
  <si>
    <t>VD26608A5</t>
  </si>
  <si>
    <t>0103480595</t>
  </si>
  <si>
    <t>VD26608A6</t>
  </si>
  <si>
    <t>0103510426</t>
  </si>
  <si>
    <t>VD26622C1-NU</t>
  </si>
  <si>
    <t>0103507807</t>
  </si>
  <si>
    <t>VD26620B4-NU</t>
  </si>
  <si>
    <t>0103406283</t>
  </si>
  <si>
    <t>VD26506A1-NU</t>
  </si>
  <si>
    <t>0103484699</t>
  </si>
  <si>
    <t>VD26610A3-NU</t>
  </si>
  <si>
    <t>0103484715</t>
  </si>
  <si>
    <t>VD26610B1-NU</t>
  </si>
  <si>
    <t>0103490579</t>
  </si>
  <si>
    <t>VD26612A5-NU</t>
  </si>
  <si>
    <t>0103490591</t>
  </si>
  <si>
    <t>VD26612B5-NU</t>
  </si>
  <si>
    <t>0103491455</t>
  </si>
  <si>
    <t>VD26612C1-NU</t>
  </si>
  <si>
    <t>0103491456</t>
  </si>
  <si>
    <t>VD26612C2-NU</t>
  </si>
  <si>
    <t>0103491458</t>
  </si>
  <si>
    <t>VD26612C4-NU</t>
  </si>
  <si>
    <t>0103365952</t>
  </si>
  <si>
    <t>VD26415A1</t>
  </si>
  <si>
    <t>1001917656</t>
  </si>
  <si>
    <t>0103555161</t>
  </si>
  <si>
    <t>260715A49A</t>
  </si>
  <si>
    <t>Jul30-26</t>
  </si>
  <si>
    <t>0103477441</t>
  </si>
  <si>
    <t>VD26606B9</t>
  </si>
  <si>
    <t>0103480589</t>
  </si>
  <si>
    <t>VD26608A1</t>
  </si>
  <si>
    <t>0103503166</t>
  </si>
  <si>
    <t>VD26618A2-NU</t>
  </si>
  <si>
    <t>0103525808</t>
  </si>
  <si>
    <t>VD26702A5</t>
  </si>
  <si>
    <t>0103495765</t>
  </si>
  <si>
    <t>VD26616A5</t>
  </si>
  <si>
    <t>0103473768</t>
  </si>
  <si>
    <t>VD26604FAS4</t>
  </si>
  <si>
    <t>0103510463</t>
  </si>
  <si>
    <t>VD26622A4</t>
  </si>
  <si>
    <t>1001919621</t>
  </si>
  <si>
    <t>0103558992</t>
  </si>
  <si>
    <t>260716A01A</t>
  </si>
  <si>
    <t>1001919622</t>
  </si>
  <si>
    <t>0103558993</t>
  </si>
  <si>
    <t>260716A02A</t>
  </si>
  <si>
    <t>1001919623</t>
  </si>
  <si>
    <t>0103558994</t>
  </si>
  <si>
    <t>260716A03A</t>
  </si>
  <si>
    <t>1001919624</t>
  </si>
  <si>
    <t>0103558995</t>
  </si>
  <si>
    <t>260716A04A</t>
  </si>
  <si>
    <t>1001919641</t>
  </si>
  <si>
    <t>0103559012</t>
  </si>
  <si>
    <t>260716A21A</t>
  </si>
  <si>
    <t>1001919642</t>
  </si>
  <si>
    <t>0103559013</t>
  </si>
  <si>
    <t>260716A22A</t>
  </si>
  <si>
    <t>1001919643</t>
  </si>
  <si>
    <t>0103559014</t>
  </si>
  <si>
    <t>260716A23A</t>
  </si>
  <si>
    <t>Jul31-04</t>
  </si>
  <si>
    <t>Jul31-07</t>
  </si>
  <si>
    <t>Jul31-05</t>
  </si>
  <si>
    <t>Jul31-06</t>
  </si>
  <si>
    <t>Jul31-24</t>
  </si>
  <si>
    <t>Jul31-25</t>
  </si>
  <si>
    <t>Jul31-26</t>
  </si>
  <si>
    <t>0103495791</t>
  </si>
  <si>
    <t>VD26708AAT1</t>
  </si>
  <si>
    <t>0103495792</t>
  </si>
  <si>
    <t>VD26708AAT2</t>
  </si>
  <si>
    <t>0103495793</t>
  </si>
  <si>
    <t>VD26708AAT3</t>
  </si>
  <si>
    <t>0103510408</t>
  </si>
  <si>
    <t>VD26622A1-NU</t>
  </si>
  <si>
    <t>0103490596</t>
  </si>
  <si>
    <t>VD26612A1</t>
  </si>
  <si>
    <t>0103510394</t>
  </si>
  <si>
    <t>VD26622E8</t>
  </si>
  <si>
    <t>0103429774</t>
  </si>
  <si>
    <t>VD26518A9-NU</t>
  </si>
  <si>
    <t>0103452337</t>
  </si>
  <si>
    <t>VD26523A7-NU</t>
  </si>
  <si>
    <t>0103452339</t>
  </si>
  <si>
    <t>VD26523A8-NU</t>
  </si>
  <si>
    <t>0103452340</t>
  </si>
  <si>
    <t>VD26523A9-NU</t>
  </si>
  <si>
    <t>0103445074</t>
  </si>
  <si>
    <t>VD26523A3-NU</t>
  </si>
  <si>
    <t>0103452335</t>
  </si>
  <si>
    <t>VD26523A5-NU</t>
  </si>
  <si>
    <t>0103452341</t>
  </si>
  <si>
    <t>VD26523B1-NU</t>
  </si>
  <si>
    <t>0103491943</t>
  </si>
  <si>
    <t>VD26612C8-NU</t>
  </si>
  <si>
    <t>0103515254</t>
  </si>
  <si>
    <t>VD26624A7-NU</t>
  </si>
  <si>
    <t>0103549492</t>
  </si>
  <si>
    <t>VD26713A2-NU</t>
  </si>
  <si>
    <t>0103480596</t>
  </si>
  <si>
    <t>VD26608A7</t>
  </si>
  <si>
    <t>0103480609</t>
  </si>
  <si>
    <t>VD26608C2</t>
  </si>
  <si>
    <t>0103495819</t>
  </si>
  <si>
    <t>VD26616B4-NU</t>
  </si>
  <si>
    <t>0103497621</t>
  </si>
  <si>
    <t>VD26616C3-NU</t>
  </si>
  <si>
    <t>0103507798</t>
  </si>
  <si>
    <t>VD26620A5-NU</t>
  </si>
  <si>
    <t>0103507799</t>
  </si>
  <si>
    <t>VD26620A6-NU</t>
  </si>
  <si>
    <t>0103507800</t>
  </si>
  <si>
    <t>VD26620A7-NU</t>
  </si>
  <si>
    <t>0103507801</t>
  </si>
  <si>
    <t>VD26620A8-NU</t>
  </si>
  <si>
    <t>0103507802</t>
  </si>
  <si>
    <t>VD26620A9-NU</t>
  </si>
  <si>
    <t>0103503150</t>
  </si>
  <si>
    <t>VD26709AAT3</t>
  </si>
  <si>
    <t>0103503151</t>
  </si>
  <si>
    <t>VD26709AAT4</t>
  </si>
  <si>
    <t>0103503152</t>
  </si>
  <si>
    <t>VD26709AAT5</t>
  </si>
  <si>
    <t>0103473863</t>
  </si>
  <si>
    <t>VD26605CAS1</t>
  </si>
  <si>
    <t>0103473864</t>
  </si>
  <si>
    <t>VD26605CAS2</t>
  </si>
  <si>
    <t>0103473865</t>
  </si>
  <si>
    <t>VD26605CAS3</t>
  </si>
  <si>
    <t>0103495794</t>
  </si>
  <si>
    <t>VD26708AAT4</t>
  </si>
  <si>
    <t>0103503155</t>
  </si>
  <si>
    <t>VD26709AAT6</t>
  </si>
  <si>
    <t>AJ2503065-01-A</t>
  </si>
  <si>
    <t>AJ2503065-01-A_AIN-CNX-24-SD-215 US</t>
  </si>
  <si>
    <t>0103555718</t>
  </si>
  <si>
    <t>260715X01A</t>
  </si>
  <si>
    <t>Test07-15-01</t>
  </si>
  <si>
    <t>AJ2503082-01-C</t>
  </si>
  <si>
    <t>1001920346</t>
  </si>
  <si>
    <t>0103559929</t>
  </si>
  <si>
    <t>260716A24A</t>
  </si>
  <si>
    <t>1001920348</t>
  </si>
  <si>
    <t>0103559931</t>
  </si>
  <si>
    <t>260716A25A</t>
  </si>
  <si>
    <t>1001920349</t>
  </si>
  <si>
    <t>0103559932</t>
  </si>
  <si>
    <t>260716A26A</t>
  </si>
  <si>
    <t>PT-H2607-PC-004</t>
  </si>
  <si>
    <t>1001920350</t>
  </si>
  <si>
    <t>0103559933</t>
  </si>
  <si>
    <t>260716A27A</t>
  </si>
  <si>
    <t>PT-H2607-PC-006</t>
  </si>
  <si>
    <t>1001920351</t>
  </si>
  <si>
    <t>0103559934</t>
  </si>
  <si>
    <t>260716A28A</t>
  </si>
  <si>
    <t>PT-H2605-PC-006-2</t>
  </si>
  <si>
    <t>1001920352</t>
  </si>
  <si>
    <t>0103559935</t>
  </si>
  <si>
    <t>260716A29A</t>
  </si>
  <si>
    <t>PT-H2605-PC-007-2</t>
  </si>
  <si>
    <t>1001920353</t>
  </si>
  <si>
    <t>0103559937</t>
  </si>
  <si>
    <t>260716A30A</t>
  </si>
  <si>
    <t>PT-H2605-PC-008-2</t>
  </si>
  <si>
    <t>1001920354</t>
  </si>
  <si>
    <t>0103559938</t>
  </si>
  <si>
    <t>260716A31A</t>
  </si>
  <si>
    <t>1001920355</t>
  </si>
  <si>
    <t>0103559939</t>
  </si>
  <si>
    <t>260716A32A</t>
  </si>
  <si>
    <t>PT-H2607-PD-038</t>
  </si>
  <si>
    <t>2131623-B-A</t>
  </si>
  <si>
    <t>WAIN-CKI-200-RC NO CE</t>
  </si>
  <si>
    <t>PT-H2607-PD-219</t>
  </si>
  <si>
    <t>260716A48A</t>
  </si>
  <si>
    <t>1001920372</t>
  </si>
  <si>
    <t>0103559956</t>
  </si>
  <si>
    <t>260716A49A</t>
  </si>
  <si>
    <t>PT-H2607-PC-002</t>
  </si>
  <si>
    <t>1001920373</t>
  </si>
  <si>
    <t>0103559957</t>
  </si>
  <si>
    <t>260716A50A</t>
  </si>
  <si>
    <t>1001920374</t>
  </si>
  <si>
    <t>0103559958</t>
  </si>
  <si>
    <t>Aug08-01</t>
  </si>
  <si>
    <t>Aug01-05</t>
  </si>
  <si>
    <t>Aug01-06</t>
  </si>
  <si>
    <t>Aug01-08</t>
  </si>
  <si>
    <t>Aug01-09</t>
  </si>
  <si>
    <t>Aug01-07</t>
  </si>
  <si>
    <t>Aug01-10</t>
  </si>
  <si>
    <t>Aug01-11</t>
  </si>
  <si>
    <t>Aug01-12</t>
  </si>
  <si>
    <t>Aug01-13</t>
  </si>
  <si>
    <t>Aug01-29</t>
  </si>
  <si>
    <t>Aug08-02</t>
  </si>
  <si>
    <t>0103382978</t>
  </si>
  <si>
    <t>VD26424D7</t>
  </si>
  <si>
    <t>0103392312</t>
  </si>
  <si>
    <t>VD26429A6</t>
  </si>
  <si>
    <t>0103392313</t>
  </si>
  <si>
    <t>VD26429A7</t>
  </si>
  <si>
    <t>0103392328</t>
  </si>
  <si>
    <t>VD26429C3</t>
  </si>
  <si>
    <t>0103392330</t>
  </si>
  <si>
    <t>VD26429C4</t>
  </si>
  <si>
    <t>0103477430</t>
  </si>
  <si>
    <t>VD26606B2</t>
  </si>
  <si>
    <t>0103477432</t>
  </si>
  <si>
    <t>VD26606B3</t>
  </si>
  <si>
    <t>0103477463</t>
  </si>
  <si>
    <t>VD26606C9</t>
  </si>
  <si>
    <t>0103477465</t>
  </si>
  <si>
    <t>VD26606D1</t>
  </si>
  <si>
    <t>0103480598</t>
  </si>
  <si>
    <t>VD26608A9</t>
  </si>
  <si>
    <t>0103484765</t>
  </si>
  <si>
    <t>VD26610D4</t>
  </si>
  <si>
    <t>0103490624</t>
  </si>
  <si>
    <t>VD26612C8</t>
  </si>
  <si>
    <t>0103416007</t>
  </si>
  <si>
    <t>VD26511D1</t>
  </si>
  <si>
    <t>0103457986</t>
  </si>
  <si>
    <t>VD26529C2</t>
  </si>
  <si>
    <t>0103431446</t>
  </si>
  <si>
    <t>VD26519D6</t>
  </si>
  <si>
    <t>0103495776</t>
  </si>
  <si>
    <t>VD26616B6</t>
  </si>
  <si>
    <t>0103510375</t>
  </si>
  <si>
    <t>VD26622C7</t>
  </si>
  <si>
    <t>0103530729</t>
  </si>
  <si>
    <t>VD26703G9</t>
  </si>
  <si>
    <t>AJ2401211-01-C</t>
  </si>
  <si>
    <t>M6-23</t>
  </si>
  <si>
    <t>0103520602</t>
  </si>
  <si>
    <t>VD26629AAS1</t>
  </si>
  <si>
    <t>0103532748</t>
  </si>
  <si>
    <t>ED26704B5</t>
  </si>
  <si>
    <t>0103491457</t>
  </si>
  <si>
    <t>VD26612C3-NU</t>
  </si>
  <si>
    <t>0103495815</t>
  </si>
  <si>
    <t>VD26616B1-NU</t>
  </si>
  <si>
    <t>0103497620</t>
  </si>
  <si>
    <t>VD26616C2-NU</t>
  </si>
  <si>
    <t>0103507813</t>
  </si>
  <si>
    <t>VD26620B9-NU</t>
  </si>
  <si>
    <t>0103507814</t>
  </si>
  <si>
    <t>VD26620C1-NU</t>
  </si>
  <si>
    <t>0103480610</t>
  </si>
  <si>
    <t>VD26608C3</t>
  </si>
  <si>
    <t>0103480611</t>
  </si>
  <si>
    <t>VD26608C4</t>
  </si>
  <si>
    <t>0103480612</t>
  </si>
  <si>
    <t>VD26608C5</t>
  </si>
  <si>
    <t>0103484731</t>
  </si>
  <si>
    <t>VD26610A3</t>
  </si>
  <si>
    <t>0103484732</t>
  </si>
  <si>
    <t>VD26610A4</t>
  </si>
  <si>
    <t>0103484733</t>
  </si>
  <si>
    <t>VD26610A5</t>
  </si>
  <si>
    <t>0103484734</t>
  </si>
  <si>
    <t>VD26610A6</t>
  </si>
  <si>
    <t>0103484753</t>
  </si>
  <si>
    <t>VD26610C3</t>
  </si>
  <si>
    <t>0103473866</t>
  </si>
  <si>
    <t>VD26605CAS4</t>
  </si>
  <si>
    <t>0103473868</t>
  </si>
  <si>
    <t>VD26605CAS5</t>
  </si>
  <si>
    <t>0103473869</t>
  </si>
  <si>
    <t>VD26605CAS6</t>
  </si>
  <si>
    <t>0103473874</t>
  </si>
  <si>
    <t>VD26605DAS1</t>
  </si>
  <si>
    <t>0103473870</t>
  </si>
  <si>
    <t>VD26605CAS7</t>
  </si>
  <si>
    <t>1001921480</t>
  </si>
  <si>
    <t>0103563246</t>
  </si>
  <si>
    <t>260720A01A</t>
  </si>
  <si>
    <t>1001921481</t>
  </si>
  <si>
    <t>0103563247</t>
  </si>
  <si>
    <t>260720A02A</t>
  </si>
  <si>
    <t>1001921482</t>
  </si>
  <si>
    <t>0103563248</t>
  </si>
  <si>
    <t>260720A03A</t>
  </si>
  <si>
    <t>PT-H2606-PC-048</t>
  </si>
  <si>
    <t>1001921483</t>
  </si>
  <si>
    <t>0103563249</t>
  </si>
  <si>
    <t>260720A04A</t>
  </si>
  <si>
    <t>1001921484</t>
  </si>
  <si>
    <t>0103563250</t>
  </si>
  <si>
    <t>260720A05A</t>
  </si>
  <si>
    <t>1001921485</t>
  </si>
  <si>
    <t>0103563251</t>
  </si>
  <si>
    <t>260720A06A</t>
  </si>
  <si>
    <t>PT-H2605-PC-009-2</t>
  </si>
  <si>
    <t>1001921486</t>
  </si>
  <si>
    <t>0103563252</t>
  </si>
  <si>
    <t>260720A07A</t>
  </si>
  <si>
    <t>PT-H2607-PC-010</t>
  </si>
  <si>
    <t>1001921487</t>
  </si>
  <si>
    <t>0103563253</t>
  </si>
  <si>
    <t>260720A08A</t>
  </si>
  <si>
    <t>1001921490</t>
  </si>
  <si>
    <t>0103563256</t>
  </si>
  <si>
    <t>260720A11A</t>
  </si>
  <si>
    <t>PT-H2607-PC-003</t>
  </si>
  <si>
    <t>1001921491</t>
  </si>
  <si>
    <t>0103563257</t>
  </si>
  <si>
    <t>260720A12A</t>
  </si>
  <si>
    <t>1001921492</t>
  </si>
  <si>
    <t>0103563258</t>
  </si>
  <si>
    <t>260720A13A</t>
  </si>
  <si>
    <t>1001921493</t>
  </si>
  <si>
    <t>0103563259</t>
  </si>
  <si>
    <t>260720A14A</t>
  </si>
  <si>
    <t>1001921494</t>
  </si>
  <si>
    <t>0103563260</t>
  </si>
  <si>
    <t>260720A15A</t>
  </si>
  <si>
    <t>1001921495</t>
  </si>
  <si>
    <t>0103563261</t>
  </si>
  <si>
    <t>260720A16A</t>
  </si>
  <si>
    <t>1001921496</t>
  </si>
  <si>
    <t>0103563262</t>
  </si>
  <si>
    <t>260720A17A</t>
  </si>
  <si>
    <t>PT-H2607-PC-008</t>
  </si>
  <si>
    <t>1001921497</t>
  </si>
  <si>
    <t>0103563263</t>
  </si>
  <si>
    <t>260720A18A</t>
  </si>
  <si>
    <t>PT-H2605-PC-011-2</t>
  </si>
  <si>
    <t>1001921498</t>
  </si>
  <si>
    <t>0103563264</t>
  </si>
  <si>
    <t>260720A19A</t>
  </si>
  <si>
    <t>PT-H2605-PC-015-2</t>
  </si>
  <si>
    <t>1001921499</t>
  </si>
  <si>
    <t>0103563265</t>
  </si>
  <si>
    <t>260720A20A</t>
  </si>
  <si>
    <t>PT-H2605-PC-016-2</t>
  </si>
  <si>
    <t>1001921500</t>
  </si>
  <si>
    <t>0103563266</t>
  </si>
  <si>
    <t>260720A21A</t>
  </si>
  <si>
    <t>PT-H2605-PC-013-2</t>
  </si>
  <si>
    <t>1001921501</t>
  </si>
  <si>
    <t>0103563267</t>
  </si>
  <si>
    <t>260720A22A</t>
  </si>
  <si>
    <t>1001921502</t>
  </si>
  <si>
    <t>0103563268</t>
  </si>
  <si>
    <t>260720A23A</t>
  </si>
  <si>
    <t>1001921503</t>
  </si>
  <si>
    <t>0103563269</t>
  </si>
  <si>
    <t>260720A24A</t>
  </si>
  <si>
    <t>1001921504</t>
  </si>
  <si>
    <t>0103563270</t>
  </si>
  <si>
    <t>260720A25A</t>
  </si>
  <si>
    <t>1001921505</t>
  </si>
  <si>
    <t>0103563271</t>
  </si>
  <si>
    <t>260720A26A</t>
  </si>
  <si>
    <t>Aug08-03</t>
  </si>
  <si>
    <t>Aug08-04</t>
  </si>
  <si>
    <t>Aug08-05</t>
  </si>
  <si>
    <t>Aug08-06</t>
  </si>
  <si>
    <t>Aug03-01</t>
  </si>
  <si>
    <t>Aug03-08</t>
  </si>
  <si>
    <t>Aug02-03</t>
  </si>
  <si>
    <t>Aug04-09</t>
  </si>
  <si>
    <t>Aug04-08</t>
  </si>
  <si>
    <t>Aug03-02</t>
  </si>
  <si>
    <t>Aug03-03</t>
  </si>
  <si>
    <t>Aug03-04</t>
  </si>
  <si>
    <t>Aug03-05</t>
  </si>
  <si>
    <t>Aug03-06</t>
  </si>
  <si>
    <t>Aug03-07</t>
  </si>
  <si>
    <t>Aug04-01</t>
  </si>
  <si>
    <t>Aug02-04</t>
  </si>
  <si>
    <t>Aug04-02</t>
  </si>
  <si>
    <t>Aug04-03</t>
  </si>
  <si>
    <t>Aug04-04</t>
  </si>
  <si>
    <t>Aug04-05</t>
  </si>
  <si>
    <t>Aug04-06</t>
  </si>
  <si>
    <t>Aug04-07</t>
  </si>
  <si>
    <t>Aug04-10</t>
  </si>
  <si>
    <t>0103520458</t>
  </si>
  <si>
    <t>VD26629B5</t>
  </si>
  <si>
    <t>0103480597</t>
  </si>
  <si>
    <t>VD26608A8</t>
  </si>
  <si>
    <t>0103480613</t>
  </si>
  <si>
    <t>VD26608C6</t>
  </si>
  <si>
    <t>0103484735</t>
  </si>
  <si>
    <t>VD26610A7</t>
  </si>
  <si>
    <t>0103484759</t>
  </si>
  <si>
    <t>VD26610C7</t>
  </si>
  <si>
    <t>0103490603</t>
  </si>
  <si>
    <t>VD26612A7</t>
  </si>
  <si>
    <t>0103490619</t>
  </si>
  <si>
    <t>VD26612C4</t>
  </si>
  <si>
    <t>0103495769</t>
  </si>
  <si>
    <t>VD26616A9</t>
  </si>
  <si>
    <t>0103495790</t>
  </si>
  <si>
    <t>VD26616C7</t>
  </si>
  <si>
    <t>0103503133</t>
  </si>
  <si>
    <t>VD26618A7</t>
  </si>
  <si>
    <t>0103503149</t>
  </si>
  <si>
    <t>VD26618C3</t>
  </si>
  <si>
    <t>0103507764</t>
  </si>
  <si>
    <t>VD26620A7</t>
  </si>
  <si>
    <t>0103549650</t>
  </si>
  <si>
    <t>VD26713B4</t>
  </si>
  <si>
    <t>0103522827</t>
  </si>
  <si>
    <t>VD26701BAS1</t>
  </si>
  <si>
    <t>0103522828</t>
  </si>
  <si>
    <t>VD26701BAS2</t>
  </si>
  <si>
    <t>0103522829</t>
  </si>
  <si>
    <t>VD26701BAS3</t>
  </si>
  <si>
    <t>0103522790</t>
  </si>
  <si>
    <t>VD26713AAS1</t>
  </si>
  <si>
    <t>0103522792</t>
  </si>
  <si>
    <t>VD26713AAS2</t>
  </si>
  <si>
    <t>0103480599</t>
  </si>
  <si>
    <t>VD26608B1</t>
  </si>
  <si>
    <t>0103463883</t>
  </si>
  <si>
    <t>VD26601A2-NU</t>
  </si>
  <si>
    <t>0103463891</t>
  </si>
  <si>
    <t>VD26601B1-NU</t>
  </si>
  <si>
    <t>0103463892</t>
  </si>
  <si>
    <t>VD26601B2-NU</t>
  </si>
  <si>
    <t>0103467672</t>
  </si>
  <si>
    <t>VD26603A2-NU</t>
  </si>
  <si>
    <t>0103467673</t>
  </si>
  <si>
    <t>VD26603A3-NU</t>
  </si>
  <si>
    <t>0103467681</t>
  </si>
  <si>
    <t>VD26603B2-NU</t>
  </si>
  <si>
    <t>0103467682</t>
  </si>
  <si>
    <t>VD26603B3-NU</t>
  </si>
  <si>
    <t>0103490576</t>
  </si>
  <si>
    <t>VD26612A3-NU</t>
  </si>
  <si>
    <t>0103490578</t>
  </si>
  <si>
    <t>VD26612A4-NU</t>
  </si>
  <si>
    <t>0103490588</t>
  </si>
  <si>
    <t>VD26612B3-NU</t>
  </si>
  <si>
    <t>0103490589</t>
  </si>
  <si>
    <t>VD26612B4-NU</t>
  </si>
  <si>
    <t>0103495808</t>
  </si>
  <si>
    <t>VD26616A4-NU</t>
  </si>
  <si>
    <t>0103495809</t>
  </si>
  <si>
    <t>VD26616A5-NU</t>
  </si>
  <si>
    <t>0103495813</t>
  </si>
  <si>
    <t>VD26616A8-NU</t>
  </si>
  <si>
    <t>0103490607</t>
  </si>
  <si>
    <t>VD26612B2</t>
  </si>
  <si>
    <t>0103495778</t>
  </si>
  <si>
    <t>VD26616B8</t>
  </si>
  <si>
    <t>0103495801</t>
  </si>
  <si>
    <t>VD26616D7</t>
  </si>
  <si>
    <t>0103503141</t>
  </si>
  <si>
    <t>VD26618B6</t>
  </si>
  <si>
    <t>0103503162</t>
  </si>
  <si>
    <t>VD26618D4</t>
  </si>
  <si>
    <t>0103507772</t>
  </si>
  <si>
    <t>VD26620B6</t>
  </si>
  <si>
    <t>0103495774</t>
  </si>
  <si>
    <t>VD26616B4</t>
  </si>
  <si>
    <t>0103495796</t>
  </si>
  <si>
    <t>VD26616D4</t>
  </si>
  <si>
    <t>0103427533</t>
  </si>
  <si>
    <t>VD26515D3</t>
  </si>
  <si>
    <t>0103452656</t>
  </si>
  <si>
    <t>VD26527D5</t>
  </si>
  <si>
    <t>0103503134</t>
  </si>
  <si>
    <t>VD26708AAT5</t>
  </si>
  <si>
    <t>0103507765</t>
  </si>
  <si>
    <t>VD26709AAT7</t>
  </si>
  <si>
    <t>0103507766</t>
  </si>
  <si>
    <t>VD26709AAT8</t>
  </si>
  <si>
    <t>0103507767</t>
  </si>
  <si>
    <t>VD26709AAT9</t>
  </si>
  <si>
    <t>0103473871</t>
  </si>
  <si>
    <t>VD26605CAS8</t>
  </si>
  <si>
    <t>0103473873</t>
  </si>
  <si>
    <t>VD26605CAS9</t>
  </si>
  <si>
    <t>0103473876</t>
  </si>
  <si>
    <t>VD26605DAS3</t>
  </si>
  <si>
    <t>0103507815</t>
  </si>
  <si>
    <t>VD26620C2-NU</t>
  </si>
  <si>
    <t>0103507816</t>
  </si>
  <si>
    <t>VD26620C3-NU</t>
  </si>
  <si>
    <t>0103510411</t>
  </si>
  <si>
    <t>VD26622A4-NU</t>
  </si>
  <si>
    <t>0103510412</t>
  </si>
  <si>
    <t>VD26622A5-NU</t>
  </si>
  <si>
    <t>0103510421</t>
  </si>
  <si>
    <t>VD26622B5-NU</t>
  </si>
  <si>
    <t>0103510410</t>
  </si>
  <si>
    <t>VD26622A3-NU</t>
  </si>
  <si>
    <t>0103510419</t>
  </si>
  <si>
    <t>VD26622B3-NU</t>
  </si>
  <si>
    <t>0103510420</t>
  </si>
  <si>
    <t>VD26622B4-NU</t>
  </si>
  <si>
    <t>0103484754</t>
  </si>
  <si>
    <t>VD26610C4</t>
  </si>
  <si>
    <t>0103484755</t>
  </si>
  <si>
    <t>VD26610C5</t>
  </si>
  <si>
    <t>0103484756</t>
  </si>
  <si>
    <t>VD26610C6</t>
  </si>
  <si>
    <t>0103490598</t>
  </si>
  <si>
    <t>VD26612A3</t>
  </si>
  <si>
    <t>0103490600</t>
  </si>
  <si>
    <t>VD26612A4</t>
  </si>
  <si>
    <t>0103490601</t>
  </si>
  <si>
    <t>VD26612A5</t>
  </si>
  <si>
    <t>0103490602</t>
  </si>
  <si>
    <t>VD26612A6</t>
  </si>
  <si>
    <t>0103490615</t>
  </si>
  <si>
    <t>VD26612B9</t>
  </si>
  <si>
    <t>0103510429</t>
  </si>
  <si>
    <t>VD26622C4-NU</t>
  </si>
  <si>
    <t>0103513359</t>
  </si>
  <si>
    <t>VD26623A4-NU</t>
  </si>
  <si>
    <t>0103513360</t>
  </si>
  <si>
    <t>VD26623A5-NU</t>
  </si>
  <si>
    <t>0103513367</t>
  </si>
  <si>
    <t>VD26623B3-NU</t>
  </si>
  <si>
    <t>0103522794</t>
  </si>
  <si>
    <t>VD26713AAS3</t>
  </si>
  <si>
    <t>0103522795</t>
  </si>
  <si>
    <t>VD26713AAS4</t>
  </si>
  <si>
    <t>0103522797</t>
  </si>
  <si>
    <t>VD26713AAS5</t>
  </si>
  <si>
    <t>0103522799</t>
  </si>
  <si>
    <t>VD26713AAS6</t>
  </si>
  <si>
    <t>0103522800</t>
  </si>
  <si>
    <t>VD26713AAS7</t>
  </si>
  <si>
    <t>0103522802</t>
  </si>
  <si>
    <t>VD26713AAS8</t>
  </si>
  <si>
    <t>0103522803</t>
  </si>
  <si>
    <t>VD26713AAS9</t>
  </si>
  <si>
    <t>0103522804</t>
  </si>
  <si>
    <t>VD26713BAS1</t>
  </si>
  <si>
    <t>0103564174</t>
  </si>
  <si>
    <t>VD26720A1</t>
  </si>
  <si>
    <t>0103564176</t>
  </si>
  <si>
    <t>VD26720A3</t>
  </si>
  <si>
    <t>PT-H2606-PD-275</t>
  </si>
  <si>
    <t>1001922265</t>
  </si>
  <si>
    <t>0103564657</t>
  </si>
  <si>
    <t>260720A27A</t>
  </si>
  <si>
    <t>Aug04-11</t>
  </si>
  <si>
    <t>0103513305</t>
  </si>
  <si>
    <t>VD26717BAT3</t>
  </si>
  <si>
    <t>0103525823</t>
  </si>
  <si>
    <t>VD26717BAT4</t>
  </si>
  <si>
    <t>0103490616</t>
  </si>
  <si>
    <t>VD26612C1</t>
  </si>
  <si>
    <t>0103490617</t>
  </si>
  <si>
    <t>VD26612C2</t>
  </si>
  <si>
    <t>2000127641</t>
  </si>
  <si>
    <t>AJ2401173-01-A</t>
  </si>
  <si>
    <t>WAIN-CKI-300-RC CN</t>
  </si>
  <si>
    <t>0103565404</t>
  </si>
  <si>
    <t>260720Y08A</t>
  </si>
  <si>
    <t>2000127642</t>
  </si>
  <si>
    <t>0103565406</t>
  </si>
  <si>
    <t>260720Y08D</t>
  </si>
  <si>
    <t>2000127643</t>
  </si>
  <si>
    <t>0103565408</t>
  </si>
  <si>
    <t>260720Y09A</t>
  </si>
  <si>
    <t>2000127644</t>
  </si>
  <si>
    <t>AJ2401170-01-A</t>
  </si>
  <si>
    <t>WAIN-CKI-300-RC MDR</t>
  </si>
  <si>
    <t>0103565410</t>
  </si>
  <si>
    <t>260720Y10A</t>
  </si>
  <si>
    <t>2000127645</t>
  </si>
  <si>
    <t>0103565412</t>
  </si>
  <si>
    <t>260720Y11A</t>
  </si>
  <si>
    <t>2000127646</t>
  </si>
  <si>
    <t>0103565414</t>
  </si>
  <si>
    <t>260720Y12A</t>
  </si>
  <si>
    <t>2000127647</t>
  </si>
  <si>
    <t>0103565416</t>
  </si>
  <si>
    <t>260720Y13A</t>
  </si>
  <si>
    <t>2000127648</t>
  </si>
  <si>
    <t>0103565418</t>
  </si>
  <si>
    <t>260720Y14A</t>
  </si>
  <si>
    <t>2000127649</t>
  </si>
  <si>
    <t>0103565420</t>
  </si>
  <si>
    <t>260720Y14D</t>
  </si>
  <si>
    <t>2000127650</t>
  </si>
  <si>
    <t>0103565422</t>
  </si>
  <si>
    <t>260720Y15A</t>
  </si>
  <si>
    <t>2000127651</t>
  </si>
  <si>
    <t>AJ2401189-01-A</t>
  </si>
  <si>
    <t>0103565424</t>
  </si>
  <si>
    <t>260720Y16A</t>
  </si>
  <si>
    <t>2000127652</t>
  </si>
  <si>
    <t>0103565426</t>
  </si>
  <si>
    <t>2000127653</t>
  </si>
  <si>
    <t>0103565428</t>
  </si>
  <si>
    <t>AJ2401161-01-C</t>
  </si>
  <si>
    <t>AJ240114-01-C</t>
  </si>
  <si>
    <t>AJ2401162-01-C</t>
  </si>
  <si>
    <t>QA-260025-01</t>
  </si>
  <si>
    <t>QA-260025-02</t>
  </si>
  <si>
    <t>QA-260025-03</t>
  </si>
  <si>
    <t>QA-260025-04</t>
  </si>
  <si>
    <t>QA-260025-05</t>
  </si>
  <si>
    <t>QA-260025-06</t>
  </si>
  <si>
    <t>QA-260025-07</t>
  </si>
  <si>
    <t>QA-260025-08</t>
  </si>
  <si>
    <t>QA-260025-09</t>
  </si>
  <si>
    <t>QA-260025-10</t>
  </si>
  <si>
    <t>QA-260025-11</t>
  </si>
  <si>
    <t>QA-260025-12</t>
  </si>
  <si>
    <t>QA-260025-13</t>
  </si>
  <si>
    <t>0103500723</t>
  </si>
  <si>
    <t>VZ26617A4</t>
  </si>
  <si>
    <t>0103305278</t>
  </si>
  <si>
    <t>VZ26316A1</t>
  </si>
  <si>
    <t>260720Y16B</t>
  </si>
  <si>
    <t>260720Y16D</t>
  </si>
  <si>
    <t>1001923820</t>
  </si>
  <si>
    <t>0103567533</t>
  </si>
  <si>
    <t>260721A01A</t>
  </si>
  <si>
    <t>1001923821</t>
  </si>
  <si>
    <t>0103567534</t>
  </si>
  <si>
    <t>260721A02A</t>
  </si>
  <si>
    <t>1001923822</t>
  </si>
  <si>
    <t>0103567535</t>
  </si>
  <si>
    <t>260721A03A</t>
  </si>
  <si>
    <t>1001923823</t>
  </si>
  <si>
    <t>0103567536</t>
  </si>
  <si>
    <t>260721A04A</t>
  </si>
  <si>
    <t>1001923824</t>
  </si>
  <si>
    <t>0103567537</t>
  </si>
  <si>
    <t>260721A05A</t>
  </si>
  <si>
    <t>1001923825</t>
  </si>
  <si>
    <t>0103567538</t>
  </si>
  <si>
    <t>260721A06A</t>
  </si>
  <si>
    <t>1001923826</t>
  </si>
  <si>
    <t>0103567539</t>
  </si>
  <si>
    <t>260721A07A</t>
  </si>
  <si>
    <t>PT-H2607-PC-014</t>
  </si>
  <si>
    <t>1001923827</t>
  </si>
  <si>
    <t>0103567540</t>
  </si>
  <si>
    <t>260721A08A</t>
  </si>
  <si>
    <t>1001923829</t>
  </si>
  <si>
    <t>0103567541</t>
  </si>
  <si>
    <t>260721A09A</t>
  </si>
  <si>
    <t>1001923831</t>
  </si>
  <si>
    <t>0103567543</t>
  </si>
  <si>
    <t>260721A10A</t>
  </si>
  <si>
    <t>1001923834</t>
  </si>
  <si>
    <t>0103567545</t>
  </si>
  <si>
    <t>260721A11A</t>
  </si>
  <si>
    <t>PT-H2607-PD-059</t>
  </si>
  <si>
    <t>1001923836</t>
  </si>
  <si>
    <t>1831221-C-AK</t>
  </si>
  <si>
    <t>AH14R008PR JP</t>
  </si>
  <si>
    <t>0103567547</t>
  </si>
  <si>
    <t>260721A12A</t>
  </si>
  <si>
    <t>PT-H2607-PD-148</t>
  </si>
  <si>
    <t>1001923838</t>
  </si>
  <si>
    <t>2131729-B-A</t>
  </si>
  <si>
    <t>AHW14R313P NO CE</t>
  </si>
  <si>
    <t>0103567550</t>
  </si>
  <si>
    <t>260721A13A</t>
  </si>
  <si>
    <t>PT-H2606-PD-276</t>
  </si>
  <si>
    <t>1001923840</t>
  </si>
  <si>
    <t>0103567552</t>
  </si>
  <si>
    <t>260721A14A</t>
  </si>
  <si>
    <t>1001923842</t>
  </si>
  <si>
    <t>0103567554</t>
  </si>
  <si>
    <t>260721A15A</t>
  </si>
  <si>
    <t>PT-H2607-PD-138</t>
  </si>
  <si>
    <t>1001923844</t>
  </si>
  <si>
    <t>0103567556</t>
  </si>
  <si>
    <t>260721A16A</t>
  </si>
  <si>
    <t>1001923846</t>
  </si>
  <si>
    <t>0103567558</t>
  </si>
  <si>
    <t>260721A17A</t>
  </si>
  <si>
    <t>1832257-A-CK</t>
  </si>
  <si>
    <t>Aug05-01</t>
  </si>
  <si>
    <t>Aug05-02</t>
  </si>
  <si>
    <t>Aug05-05</t>
  </si>
  <si>
    <t>Aug05-04</t>
  </si>
  <si>
    <t>Aug05-07</t>
  </si>
  <si>
    <t>Aug05-03</t>
  </si>
  <si>
    <t>Aug05-06</t>
  </si>
  <si>
    <t>Aug05-08</t>
  </si>
  <si>
    <t>Aug05-09</t>
  </si>
  <si>
    <t>Aug05-10</t>
  </si>
  <si>
    <t>Aug05-11</t>
  </si>
  <si>
    <t>Aug05-12</t>
  </si>
  <si>
    <t>Aug05-13</t>
  </si>
  <si>
    <t>Aug05-14</t>
  </si>
  <si>
    <t>Aug05-15</t>
  </si>
  <si>
    <t>Auh15-01</t>
  </si>
  <si>
    <t>Auh15-02</t>
  </si>
  <si>
    <t>Test07-16-01</t>
  </si>
  <si>
    <t>0103558814</t>
  </si>
  <si>
    <t>260716Z01D</t>
  </si>
  <si>
    <t>Trâm</t>
  </si>
  <si>
    <t>0103507809</t>
  </si>
  <si>
    <t>VD26620B6-NU</t>
  </si>
  <si>
    <t>0103510417</t>
  </si>
  <si>
    <t>VD26622B1-NU</t>
  </si>
  <si>
    <t>0103513365</t>
  </si>
  <si>
    <t>VD26623B1-NU</t>
  </si>
  <si>
    <t>0103495814</t>
  </si>
  <si>
    <t>VD26616A9-NU</t>
  </si>
  <si>
    <t>0103503167</t>
  </si>
  <si>
    <t>VD26618A3-NU</t>
  </si>
  <si>
    <t>0103503168</t>
  </si>
  <si>
    <t>VD26618A4-NU</t>
  </si>
  <si>
    <t>0103503171</t>
  </si>
  <si>
    <t>VD26618A7-NU</t>
  </si>
  <si>
    <t>0103503172</t>
  </si>
  <si>
    <t>VD26618A8-NU</t>
  </si>
  <si>
    <t>0103507793</t>
  </si>
  <si>
    <t>VD26620A1-NU</t>
  </si>
  <si>
    <t>0103507794</t>
  </si>
  <si>
    <t>VD26620A2-NU</t>
  </si>
  <si>
    <t>0103463875</t>
  </si>
  <si>
    <t>VD26601E5</t>
  </si>
  <si>
    <t>0103467716</t>
  </si>
  <si>
    <t>VD26603B8</t>
  </si>
  <si>
    <t>0103467736</t>
  </si>
  <si>
    <t>VD26603D7</t>
  </si>
  <si>
    <t>0103477438</t>
  </si>
  <si>
    <t>VD26606B7</t>
  </si>
  <si>
    <t>0103477477</t>
  </si>
  <si>
    <t>VD26606D6</t>
  </si>
  <si>
    <t>0103484766</t>
  </si>
  <si>
    <t>VD26610D5</t>
  </si>
  <si>
    <t>0103490605</t>
  </si>
  <si>
    <t>VD26612A9</t>
  </si>
  <si>
    <t>0103473875</t>
  </si>
  <si>
    <t>VD26605DAS2</t>
  </si>
  <si>
    <t>0103473877</t>
  </si>
  <si>
    <t>VD26605DAS4</t>
  </si>
  <si>
    <t>0103473879</t>
  </si>
  <si>
    <t>VD26605DAS5</t>
  </si>
  <si>
    <t>0103473881</t>
  </si>
  <si>
    <t>VD26605DAS6</t>
  </si>
  <si>
    <t>0103473882</t>
  </si>
  <si>
    <t>VD26605DAS7</t>
  </si>
  <si>
    <t>Bio-1</t>
  </si>
  <si>
    <t>0103490618</t>
  </si>
  <si>
    <t>VD26612C3</t>
  </si>
  <si>
    <t>0103495766</t>
  </si>
  <si>
    <t>VD26616A6</t>
  </si>
  <si>
    <t>0103495767</t>
  </si>
  <si>
    <t>VD26616A7</t>
  </si>
  <si>
    <t>0103495768</t>
  </si>
  <si>
    <t>VD26616A8</t>
  </si>
  <si>
    <t>0103495784</t>
  </si>
  <si>
    <t>VD26616C3</t>
  </si>
  <si>
    <t>0103503135</t>
  </si>
  <si>
    <t>VD26708AAT6</t>
  </si>
  <si>
    <t>0103507784</t>
  </si>
  <si>
    <t>VD26709BAT2</t>
  </si>
  <si>
    <t>0103510430</t>
  </si>
  <si>
    <t>VD26622C5-NU</t>
  </si>
  <si>
    <t>0103510431</t>
  </si>
  <si>
    <t>VD26622C6-NU</t>
  </si>
  <si>
    <t>0103513361</t>
  </si>
  <si>
    <t>VD26623A6-NU</t>
  </si>
  <si>
    <t>0103513368</t>
  </si>
  <si>
    <t>VD26623B4-NU</t>
  </si>
  <si>
    <t>0103513369</t>
  </si>
  <si>
    <t>VD26623B5-NU</t>
  </si>
  <si>
    <t>0103513377</t>
  </si>
  <si>
    <t>VD26623C4-NU</t>
  </si>
  <si>
    <t>0103520609</t>
  </si>
  <si>
    <t>VD26629A5-NU</t>
  </si>
  <si>
    <t>0103537199</t>
  </si>
  <si>
    <t>VD26707AAS3</t>
  </si>
  <si>
    <t>0103537203</t>
  </si>
  <si>
    <t>VD26707A2</t>
  </si>
  <si>
    <t>0103543776</t>
  </si>
  <si>
    <t>VD26709AAS4</t>
  </si>
  <si>
    <t>1001924819</t>
  </si>
  <si>
    <t>0103569512</t>
  </si>
  <si>
    <t>260721A18A</t>
  </si>
  <si>
    <t>1001924820</t>
  </si>
  <si>
    <t>0103569513</t>
  </si>
  <si>
    <t>260721A19A</t>
  </si>
  <si>
    <t>PT-H2605-PC-002-1</t>
  </si>
  <si>
    <t>1001924821</t>
  </si>
  <si>
    <t>0103569515</t>
  </si>
  <si>
    <t>260721A20A</t>
  </si>
  <si>
    <t>1001924822</t>
  </si>
  <si>
    <t>0103569517</t>
  </si>
  <si>
    <t>260721A21A</t>
  </si>
  <si>
    <t>1001924823</t>
  </si>
  <si>
    <t>0103569518</t>
  </si>
  <si>
    <t>260721A22A</t>
  </si>
  <si>
    <t>1001924824</t>
  </si>
  <si>
    <t>0103569519</t>
  </si>
  <si>
    <t>260721A23A</t>
  </si>
  <si>
    <t>1001924825</t>
  </si>
  <si>
    <t>0103569520</t>
  </si>
  <si>
    <t>260721A24A</t>
  </si>
  <si>
    <t>1001924826</t>
  </si>
  <si>
    <t>0103569522</t>
  </si>
  <si>
    <t>260721A25A</t>
  </si>
  <si>
    <t>1001924827</t>
  </si>
  <si>
    <t>0103569523</t>
  </si>
  <si>
    <t>260721A26A</t>
  </si>
  <si>
    <t>Aug06-01</t>
  </si>
  <si>
    <t>Aug06-02</t>
  </si>
  <si>
    <t>Aug06-03</t>
  </si>
  <si>
    <t>Aug06-04</t>
  </si>
  <si>
    <t>Aug06-05</t>
  </si>
  <si>
    <t>Aug06-06</t>
  </si>
  <si>
    <t>Aug06-07</t>
  </si>
  <si>
    <t>Aug06-08</t>
  </si>
  <si>
    <t>Aug06-09</t>
  </si>
  <si>
    <t>0103490626</t>
  </si>
  <si>
    <t>VD26612C9</t>
  </si>
  <si>
    <t>0103495777</t>
  </si>
  <si>
    <t>VD26616B7</t>
  </si>
  <si>
    <t>0103495799</t>
  </si>
  <si>
    <t>VD26616D6</t>
  </si>
  <si>
    <t>0103503161</t>
  </si>
  <si>
    <t>VD26618D3</t>
  </si>
  <si>
    <t>0103507771</t>
  </si>
  <si>
    <t>VD26620B5</t>
  </si>
  <si>
    <t>0103507785</t>
  </si>
  <si>
    <t>VD26709BAT3</t>
  </si>
  <si>
    <t>0103467730</t>
  </si>
  <si>
    <t>VD26716AAT1</t>
  </si>
  <si>
    <t>0103510361</t>
  </si>
  <si>
    <t>VD26717AAT1</t>
  </si>
  <si>
    <t>0103507768</t>
  </si>
  <si>
    <t>VD26709BAT1</t>
  </si>
  <si>
    <t>0103510362</t>
  </si>
  <si>
    <t>VD26717AAT2</t>
  </si>
  <si>
    <t>0103510363</t>
  </si>
  <si>
    <t>VD26717AAT3</t>
  </si>
  <si>
    <t>0103569872</t>
  </si>
  <si>
    <t>VD26722A2</t>
  </si>
  <si>
    <t>24PL028-0</t>
  </si>
  <si>
    <t>0103522805</t>
  </si>
  <si>
    <t>VD26713BAS2</t>
  </si>
  <si>
    <t>0103522806</t>
  </si>
  <si>
    <t>VD26713BAS3</t>
  </si>
  <si>
    <t>0103548234</t>
  </si>
  <si>
    <t>VD26713BAS4</t>
  </si>
  <si>
    <t>0103495785</t>
  </si>
  <si>
    <t>VD26616C4</t>
  </si>
  <si>
    <t>0103495788</t>
  </si>
  <si>
    <t>VD26616C5</t>
  </si>
  <si>
    <t>0103495789</t>
  </si>
  <si>
    <t>VD26616C6</t>
  </si>
  <si>
    <t>0103503129</t>
  </si>
  <si>
    <t>VD26618A3</t>
  </si>
  <si>
    <t>0103503130</t>
  </si>
  <si>
    <t>VD26618A4</t>
  </si>
  <si>
    <t>0103503131</t>
  </si>
  <si>
    <t>VD26618A5</t>
  </si>
  <si>
    <t>0103503132</t>
  </si>
  <si>
    <t>VD26618A6</t>
  </si>
  <si>
    <t>0103503143</t>
  </si>
  <si>
    <t>VD26618B8</t>
  </si>
  <si>
    <t>0103520610</t>
  </si>
  <si>
    <t>VD26629A6-NU</t>
  </si>
  <si>
    <t>0103520618</t>
  </si>
  <si>
    <t>VD26629B5-NU</t>
  </si>
  <si>
    <t>0103513375</t>
  </si>
  <si>
    <t>VD26623C2-NU</t>
  </si>
  <si>
    <t>0103513376</t>
  </si>
  <si>
    <t>VD26623C3-NU</t>
  </si>
  <si>
    <t>0103520608</t>
  </si>
  <si>
    <t>VD26629A4-NU</t>
  </si>
  <si>
    <t>0103520616</t>
  </si>
  <si>
    <t>VD26629B3-NU</t>
  </si>
  <si>
    <t>0103520617</t>
  </si>
  <si>
    <t>VD26629B4-NU</t>
  </si>
  <si>
    <t>0103525845</t>
  </si>
  <si>
    <t>VD26702A4-NU</t>
  </si>
  <si>
    <t>260709A47B</t>
  </si>
  <si>
    <t>1001926608</t>
  </si>
  <si>
    <t>0103573307</t>
  </si>
  <si>
    <t>PT-H2607-PC-015</t>
  </si>
  <si>
    <t>1001926590</t>
  </si>
  <si>
    <t>0103573288</t>
  </si>
  <si>
    <t>260723A01A</t>
  </si>
  <si>
    <t>1001926591</t>
  </si>
  <si>
    <t>0103573289</t>
  </si>
  <si>
    <t>260723A02A</t>
  </si>
  <si>
    <t>1001926592</t>
  </si>
  <si>
    <t>0103573290</t>
  </si>
  <si>
    <t>260723A03A</t>
  </si>
  <si>
    <t>PT-H2606-PC-024</t>
  </si>
  <si>
    <t>1001926593</t>
  </si>
  <si>
    <t>0103573291</t>
  </si>
  <si>
    <t>260723A04A</t>
  </si>
  <si>
    <t>1001926594</t>
  </si>
  <si>
    <t>0103573292</t>
  </si>
  <si>
    <t>260723A05A</t>
  </si>
  <si>
    <t>PT-H2605-PC-001-2</t>
  </si>
  <si>
    <t>1001926595</t>
  </si>
  <si>
    <t>0103573293</t>
  </si>
  <si>
    <t>260723A06A</t>
  </si>
  <si>
    <t>1001926596</t>
  </si>
  <si>
    <t>0103573294</t>
  </si>
  <si>
    <t>260723A07A</t>
  </si>
  <si>
    <t>1001926597</t>
  </si>
  <si>
    <t>0103573296</t>
  </si>
  <si>
    <t>260723A08A</t>
  </si>
  <si>
    <t>PT-H2606-PD-274</t>
  </si>
  <si>
    <t>1001926598</t>
  </si>
  <si>
    <t>0103573297</t>
  </si>
  <si>
    <t>260723A09A</t>
  </si>
  <si>
    <t>PT-H2607-PD-242</t>
  </si>
  <si>
    <t>1001926599</t>
  </si>
  <si>
    <t>0103573298</t>
  </si>
  <si>
    <t>260723A10A</t>
  </si>
  <si>
    <t>PT-H2607-PD-243</t>
  </si>
  <si>
    <t>1001926600</t>
  </si>
  <si>
    <t>0103573299</t>
  </si>
  <si>
    <t>260723A11A</t>
  </si>
  <si>
    <t>PT-H2607-PD-244</t>
  </si>
  <si>
    <t>1001926601</t>
  </si>
  <si>
    <t>0103573300</t>
  </si>
  <si>
    <t>260723A12A</t>
  </si>
  <si>
    <t>PT-H2607-PD-245</t>
  </si>
  <si>
    <t>1001926602</t>
  </si>
  <si>
    <t>0103573301</t>
  </si>
  <si>
    <t>260723A13A</t>
  </si>
  <si>
    <t>PT-H2607-PD-246</t>
  </si>
  <si>
    <t>1001926603</t>
  </si>
  <si>
    <t>0103573302</t>
  </si>
  <si>
    <t>260723A14A</t>
  </si>
  <si>
    <t>1001926604</t>
  </si>
  <si>
    <t>0103573303</t>
  </si>
  <si>
    <t>260723A15A</t>
  </si>
  <si>
    <t>1001926605</t>
  </si>
  <si>
    <t>0103573306</t>
  </si>
  <si>
    <t>260723A16A</t>
  </si>
  <si>
    <t>Aug07-01</t>
  </si>
  <si>
    <t>Aug07-02</t>
  </si>
  <si>
    <t>Aug07-03</t>
  </si>
  <si>
    <t>Aug07-04</t>
  </si>
  <si>
    <t>Aug07-05</t>
  </si>
  <si>
    <t>Aug07-06</t>
  </si>
  <si>
    <t>Aug07-07</t>
  </si>
  <si>
    <t>Aug07-08</t>
  </si>
  <si>
    <t>Aug07-09</t>
  </si>
  <si>
    <t>Aug07-10</t>
  </si>
  <si>
    <t>Aug07-11</t>
  </si>
  <si>
    <t>Aug07-12</t>
  </si>
  <si>
    <t>Aug07-13</t>
  </si>
  <si>
    <t>Aug07-14</t>
  </si>
  <si>
    <t>Aug07-15</t>
  </si>
  <si>
    <t>Aug07-16</t>
  </si>
  <si>
    <t>Aug07-17</t>
  </si>
  <si>
    <t>0103467731</t>
  </si>
  <si>
    <t>VD26716AAT2</t>
  </si>
  <si>
    <t>0103467732</t>
  </si>
  <si>
    <t>VD26716AAT3</t>
  </si>
  <si>
    <t>0103510364</t>
  </si>
  <si>
    <t>VD26717AAT4</t>
  </si>
  <si>
    <t>AJ2503071-01-A</t>
  </si>
  <si>
    <t>AJ2503071-01-A_AIN-CNX-24-SD-300 US</t>
  </si>
  <si>
    <t>AJ2503073-02-A</t>
  </si>
  <si>
    <t>AJ2503073-02-A_AIN-CNX-24-SD-300J US</t>
  </si>
  <si>
    <t>AJ2503101-02-A</t>
  </si>
  <si>
    <t>AJ2503101-02-A_AIN-CNX-24-SD-300J US</t>
  </si>
  <si>
    <t>0103569120</t>
  </si>
  <si>
    <t>260722X01A</t>
  </si>
  <si>
    <t>0103569128</t>
  </si>
  <si>
    <t>260722X02A</t>
  </si>
  <si>
    <t>0103569133</t>
  </si>
  <si>
    <t>260722X03A</t>
  </si>
  <si>
    <t>0103569146</t>
  </si>
  <si>
    <t>260722X04A</t>
  </si>
  <si>
    <t>0103569147</t>
  </si>
  <si>
    <t>260722X05A</t>
  </si>
  <si>
    <t>0103569150</t>
  </si>
  <si>
    <t>260722X06A</t>
  </si>
  <si>
    <t>0103569180</t>
  </si>
  <si>
    <t>260722X07A</t>
  </si>
  <si>
    <t>0103569181</t>
  </si>
  <si>
    <t>260722X08A</t>
  </si>
  <si>
    <t>0103569184</t>
  </si>
  <si>
    <t>260722X09A</t>
  </si>
  <si>
    <t>AJ2503088-01</t>
  </si>
  <si>
    <t>AJ2503090-02</t>
  </si>
  <si>
    <t>Test07-22-01</t>
  </si>
  <si>
    <t>Test07-22-02</t>
  </si>
  <si>
    <t>Test07-22-03</t>
  </si>
  <si>
    <t>Test07-22-04</t>
  </si>
  <si>
    <t>Test07-22-05</t>
  </si>
  <si>
    <t>Test07-22-06</t>
  </si>
  <si>
    <t>Test07-22-07</t>
  </si>
  <si>
    <t>Test07-22-08</t>
  </si>
  <si>
    <t>Test07-22-09</t>
  </si>
  <si>
    <t>260713A03B</t>
  </si>
  <si>
    <t>1001926855</t>
  </si>
  <si>
    <t>0103573652</t>
  </si>
  <si>
    <t>Jul31-27</t>
  </si>
  <si>
    <t>M5-24</t>
  </si>
  <si>
    <t>Aug07-18</t>
  </si>
  <si>
    <t>0103467733</t>
  </si>
  <si>
    <t>VD26716AAT4</t>
  </si>
  <si>
    <t>0103510383</t>
  </si>
  <si>
    <t>VD26717AAT5</t>
  </si>
  <si>
    <t>0103510384</t>
  </si>
  <si>
    <t>VD26717AAT6</t>
  </si>
  <si>
    <t>0103510385</t>
  </si>
  <si>
    <t>VD26717AAT7</t>
  </si>
  <si>
    <t>0103503145</t>
  </si>
  <si>
    <t>VD26618B9</t>
  </si>
  <si>
    <t>0103503146</t>
  </si>
  <si>
    <t>VD26618C1</t>
  </si>
  <si>
    <t>0103503148</t>
  </si>
  <si>
    <t>VD26618C2</t>
  </si>
  <si>
    <t>0103525910</t>
  </si>
  <si>
    <t>VD26702A2</t>
  </si>
  <si>
    <t>0103510393</t>
  </si>
  <si>
    <t>VD26622E7</t>
  </si>
  <si>
    <t>0103513322</t>
  </si>
  <si>
    <t>VD26623C2</t>
  </si>
  <si>
    <t>0103498040</t>
  </si>
  <si>
    <t>VD26616E1</t>
  </si>
  <si>
    <t>1001927486</t>
  </si>
  <si>
    <t>0103574438</t>
  </si>
  <si>
    <t>260723A17A</t>
  </si>
  <si>
    <t>PT-H2607-PD-038-1</t>
  </si>
  <si>
    <t>1001927489</t>
  </si>
  <si>
    <t>0103574440</t>
  </si>
  <si>
    <t>260723A18A</t>
  </si>
  <si>
    <t>Aug07-19</t>
  </si>
  <si>
    <t>Aug07-20</t>
  </si>
  <si>
    <t>0103525854</t>
  </si>
  <si>
    <t>VD26702B2-NU</t>
  </si>
  <si>
    <t>0103525855</t>
  </si>
  <si>
    <t>VD26702B3-NU</t>
  </si>
  <si>
    <t>0103528936</t>
  </si>
  <si>
    <t>VD26703A4-NU</t>
  </si>
  <si>
    <t>0103528940</t>
  </si>
  <si>
    <t>VD26703A5-NU</t>
  </si>
  <si>
    <t>0103528945</t>
  </si>
  <si>
    <t>VD26703A6-NU</t>
  </si>
  <si>
    <t>0103507760</t>
  </si>
  <si>
    <t>VD26620A3</t>
  </si>
  <si>
    <t>0103507761</t>
  </si>
  <si>
    <t>VD26620A4</t>
  </si>
  <si>
    <t>0103507762</t>
  </si>
  <si>
    <t>VD26620A5</t>
  </si>
  <si>
    <t>0103559017</t>
  </si>
  <si>
    <t>VD26723AAS1</t>
  </si>
  <si>
    <t>0103573212</t>
  </si>
  <si>
    <t>VD26723AAS6</t>
  </si>
  <si>
    <t>0103573213</t>
  </si>
  <si>
    <t>VD26723AAS7</t>
  </si>
  <si>
    <t>0103573214</t>
  </si>
  <si>
    <t>VD26723AAS8</t>
  </si>
  <si>
    <t>1001927858</t>
  </si>
  <si>
    <t>0103575109</t>
  </si>
  <si>
    <t>260723A19A</t>
  </si>
  <si>
    <t>1001927859</t>
  </si>
  <si>
    <t>0103575110</t>
  </si>
  <si>
    <t>260723A20A</t>
  </si>
  <si>
    <t>PT-H2607-PC-013</t>
  </si>
  <si>
    <t>1001927860</t>
  </si>
  <si>
    <t>0103575111</t>
  </si>
  <si>
    <t>260723A21A</t>
  </si>
  <si>
    <t>PT-H2607-PC-007</t>
  </si>
  <si>
    <t>1001927861</t>
  </si>
  <si>
    <t>0103575112</t>
  </si>
  <si>
    <t>260723A22A</t>
  </si>
  <si>
    <t>PT-H2605-PC-017-2</t>
  </si>
  <si>
    <t>1001927862</t>
  </si>
  <si>
    <t>0103575113</t>
  </si>
  <si>
    <t>260723A23A</t>
  </si>
  <si>
    <t>PT-H2605-PC-005-2</t>
  </si>
  <si>
    <t>1001927863</t>
  </si>
  <si>
    <t>0103575114</t>
  </si>
  <si>
    <t>260723A24A</t>
  </si>
  <si>
    <t>PT-H2607-PC-016</t>
  </si>
  <si>
    <t>1001927864</t>
  </si>
  <si>
    <t>0103575115</t>
  </si>
  <si>
    <t>260723A25A</t>
  </si>
  <si>
    <t>PT-H2607-PC-017</t>
  </si>
  <si>
    <t>1001927865</t>
  </si>
  <si>
    <t>0103575116</t>
  </si>
  <si>
    <t>260723A26A</t>
  </si>
  <si>
    <t>PT-H2606-PC-018-1</t>
  </si>
  <si>
    <t>1001927866</t>
  </si>
  <si>
    <t>0103575117</t>
  </si>
  <si>
    <t>260723A27A</t>
  </si>
  <si>
    <t>1001927867</t>
  </si>
  <si>
    <t>0103575118</t>
  </si>
  <si>
    <t>260723A28A</t>
  </si>
  <si>
    <t>Aug08-07</t>
  </si>
  <si>
    <t>Aug08-08</t>
  </si>
  <si>
    <t>Aug08-09</t>
  </si>
  <si>
    <t>Aug08-10</t>
  </si>
  <si>
    <t>Aug08-11</t>
  </si>
  <si>
    <t>Aug08-12</t>
  </si>
  <si>
    <t>Aug08-13</t>
  </si>
  <si>
    <t>Aug08-14</t>
  </si>
  <si>
    <t>Aug08-15</t>
  </si>
  <si>
    <t>Aug08-16</t>
  </si>
  <si>
    <t>0103467679</t>
  </si>
  <si>
    <t>VD26603A9-NU</t>
  </si>
  <si>
    <t>0103503169</t>
  </si>
  <si>
    <t>VD26618A5-NU</t>
  </si>
  <si>
    <t>0103480578</t>
  </si>
  <si>
    <t>VD26608A8-NU</t>
  </si>
  <si>
    <t>0103520612</t>
  </si>
  <si>
    <t>VD26629A8-NU</t>
  </si>
  <si>
    <t>0103495797</t>
  </si>
  <si>
    <t>VD26616D5</t>
  </si>
  <si>
    <t>0103503139</t>
  </si>
  <si>
    <t>VD26618B4</t>
  </si>
  <si>
    <t>0103507770</t>
  </si>
  <si>
    <t>VD26620B4</t>
  </si>
  <si>
    <t>0103507788</t>
  </si>
  <si>
    <t>VD26620D1</t>
  </si>
  <si>
    <t>0103510368</t>
  </si>
  <si>
    <t>VD26622B9</t>
  </si>
  <si>
    <t>0103457987</t>
  </si>
  <si>
    <t>VD26529C3</t>
  </si>
  <si>
    <t>0103480603</t>
  </si>
  <si>
    <t>VD26608B5</t>
  </si>
  <si>
    <t>0103480604</t>
  </si>
  <si>
    <t>VD26608B6</t>
  </si>
  <si>
    <t>0103480619</t>
  </si>
  <si>
    <t>VD26608D3</t>
  </si>
  <si>
    <t>0103480620</t>
  </si>
  <si>
    <t>VD26608D4</t>
  </si>
  <si>
    <t>0103484741</t>
  </si>
  <si>
    <t>VD26610B3</t>
  </si>
  <si>
    <t>0103484743</t>
  </si>
  <si>
    <t>VD26610B4</t>
  </si>
  <si>
    <t>0103520619</t>
  </si>
  <si>
    <t>VD26629B6-NU</t>
  </si>
  <si>
    <t>0103520620</t>
  </si>
  <si>
    <t>VD26629B7-NU</t>
  </si>
  <si>
    <t>0103525848</t>
  </si>
  <si>
    <t>VD26702A7-NU</t>
  </si>
  <si>
    <t>0103525850</t>
  </si>
  <si>
    <t>VD26702A8-NU</t>
  </si>
  <si>
    <t>0103525859</t>
  </si>
  <si>
    <t>VD26702B5-NU</t>
  </si>
  <si>
    <t>0103525860</t>
  </si>
  <si>
    <t>VD26702B6-NU</t>
  </si>
  <si>
    <t>0103528949</t>
  </si>
  <si>
    <t>VD26703A8-NU</t>
  </si>
  <si>
    <t>0103528950</t>
  </si>
  <si>
    <t>VD26703A9-NU</t>
  </si>
  <si>
    <t>PT-H2607-PT-071</t>
  </si>
  <si>
    <t>1001928034</t>
  </si>
  <si>
    <t>0103575877</t>
  </si>
  <si>
    <t>260723A29A</t>
  </si>
  <si>
    <t>PT-H2607-PT-072</t>
  </si>
  <si>
    <t>1001928035</t>
  </si>
  <si>
    <t>0103575879</t>
  </si>
  <si>
    <t>260723A30A</t>
  </si>
  <si>
    <t>PT-H2607-PT-073</t>
  </si>
  <si>
    <t>1001928036</t>
  </si>
  <si>
    <t>0103575880</t>
  </si>
  <si>
    <t>260723A31A</t>
  </si>
  <si>
    <t>PT-H2607-PT-074</t>
  </si>
  <si>
    <t>1001928037</t>
  </si>
  <si>
    <t>0103575881</t>
  </si>
  <si>
    <t>260723A32A</t>
  </si>
  <si>
    <t>PT-H2607-PT-075</t>
  </si>
  <si>
    <t>1001928038</t>
  </si>
  <si>
    <t>0103575882</t>
  </si>
  <si>
    <t>260723A33A</t>
  </si>
  <si>
    <t>PT-H2607-PT-076</t>
  </si>
  <si>
    <t>1001928039</t>
  </si>
  <si>
    <t>0103575884</t>
  </si>
  <si>
    <t>260723A34A</t>
  </si>
  <si>
    <t>PT-H2607-PT-078</t>
  </si>
  <si>
    <t>1001928040</t>
  </si>
  <si>
    <t>0103575886</t>
  </si>
  <si>
    <t>260723A35A</t>
  </si>
  <si>
    <t>PT-H2607-PT-079</t>
  </si>
  <si>
    <t>1001928041</t>
  </si>
  <si>
    <t>0103575887</t>
  </si>
  <si>
    <t>260723A36A</t>
  </si>
  <si>
    <t>PT-H2607-PD-163</t>
  </si>
  <si>
    <t>1001928042</t>
  </si>
  <si>
    <t>0103575888</t>
  </si>
  <si>
    <t>260723A37A</t>
  </si>
  <si>
    <t>PT-H2607-PD-210</t>
  </si>
  <si>
    <t>1001928043</t>
  </si>
  <si>
    <t>0103575890</t>
  </si>
  <si>
    <t>260723A38A</t>
  </si>
  <si>
    <t>PT-H2607-PD-211</t>
  </si>
  <si>
    <t>1001928044</t>
  </si>
  <si>
    <t>0103575891</t>
  </si>
  <si>
    <t>260723A39A</t>
  </si>
  <si>
    <t>PT-H2607-PD-212</t>
  </si>
  <si>
    <t>1001928045</t>
  </si>
  <si>
    <t>0103575892</t>
  </si>
  <si>
    <t>260723A40A</t>
  </si>
  <si>
    <t>PT-H2607-PD-217</t>
  </si>
  <si>
    <t>1001928046</t>
  </si>
  <si>
    <t>0103575893</t>
  </si>
  <si>
    <t>260723A41A</t>
  </si>
  <si>
    <t>PT-H2607-PD-218</t>
  </si>
  <si>
    <t>1001928047</t>
  </si>
  <si>
    <t>0103575895</t>
  </si>
  <si>
    <t>260723A42A</t>
  </si>
  <si>
    <t>PT-H2606-PD-346</t>
  </si>
  <si>
    <t>1001928048</t>
  </si>
  <si>
    <t>0103575896</t>
  </si>
  <si>
    <t>260723A43A</t>
  </si>
  <si>
    <t>PT-H2606-PD-350</t>
  </si>
  <si>
    <t>1001928049</t>
  </si>
  <si>
    <t>0103575897</t>
  </si>
  <si>
    <t>260723A44A</t>
  </si>
  <si>
    <t>PT-H2607-PD-092</t>
  </si>
  <si>
    <t>1001928050</t>
  </si>
  <si>
    <t>0103575898</t>
  </si>
  <si>
    <t>260723A45A</t>
  </si>
  <si>
    <t>PT-H2607-PD-221</t>
  </si>
  <si>
    <t>1001928051</t>
  </si>
  <si>
    <t>0103575899</t>
  </si>
  <si>
    <t>260723A46A</t>
  </si>
  <si>
    <t>PT-H2606-PD-335</t>
  </si>
  <si>
    <t>1001928052</t>
  </si>
  <si>
    <t>0103575900</t>
  </si>
  <si>
    <t>260723A47A</t>
  </si>
  <si>
    <t>Aug08-17</t>
  </si>
  <si>
    <t>Aug08-18</t>
  </si>
  <si>
    <t>Aug08-19</t>
  </si>
  <si>
    <t>Aug08-20</t>
  </si>
  <si>
    <t>Aug08-21</t>
  </si>
  <si>
    <t>Aug08-22</t>
  </si>
  <si>
    <t>Aug08-23</t>
  </si>
  <si>
    <t>Aug08-24</t>
  </si>
  <si>
    <t>Aug08-25</t>
  </si>
  <si>
    <t>Aug08-26</t>
  </si>
  <si>
    <t>Aug08-27</t>
  </si>
  <si>
    <t>Aug08-28</t>
  </si>
  <si>
    <t>Aug08-29</t>
  </si>
  <si>
    <t>Aug08-30</t>
  </si>
  <si>
    <t>Aug08-31</t>
  </si>
  <si>
    <t>Aug08-32</t>
  </si>
  <si>
    <t>Aug08-33</t>
  </si>
  <si>
    <t>Aug08-34</t>
  </si>
  <si>
    <t>Aug08-35</t>
  </si>
  <si>
    <t>0103528803</t>
  </si>
  <si>
    <t>VD26703B1</t>
  </si>
  <si>
    <t>0103513307</t>
  </si>
  <si>
    <t>VD26623A5</t>
  </si>
  <si>
    <t>0103513323</t>
  </si>
  <si>
    <t>VD26623C3</t>
  </si>
  <si>
    <t>0103412614</t>
  </si>
  <si>
    <t>VD26508C6-NU</t>
  </si>
  <si>
    <t>0103416015</t>
  </si>
  <si>
    <t>VD26511A2-NU</t>
  </si>
  <si>
    <t>0103416026</t>
  </si>
  <si>
    <t>VD26511B2-NU</t>
  </si>
  <si>
    <t>0103490587</t>
  </si>
  <si>
    <t>VD26612B2-NU</t>
  </si>
  <si>
    <t>0103513356</t>
  </si>
  <si>
    <t>VD26623A1-NU</t>
  </si>
  <si>
    <t>0103528924</t>
  </si>
  <si>
    <t>VD26703A1-NU</t>
  </si>
  <si>
    <t>0103528864</t>
  </si>
  <si>
    <t>VD26703AAS3</t>
  </si>
  <si>
    <t>V43GA19</t>
  </si>
  <si>
    <t>V43XA04</t>
  </si>
  <si>
    <t>V43GA16</t>
  </si>
  <si>
    <t>V43GA20</t>
  </si>
  <si>
    <t>0103507763</t>
  </si>
  <si>
    <t>VD26620A6</t>
  </si>
  <si>
    <t>0103507777</t>
  </si>
  <si>
    <t>VD26620C1</t>
  </si>
  <si>
    <t>0103507778</t>
  </si>
  <si>
    <t>VD26620C2</t>
  </si>
  <si>
    <t>0103507780</t>
  </si>
  <si>
    <t>VD26620C3</t>
  </si>
  <si>
    <t>0103507781</t>
  </si>
  <si>
    <t>VD26620C4</t>
  </si>
  <si>
    <t>0103510357</t>
  </si>
  <si>
    <t>VD26622A7</t>
  </si>
  <si>
    <t>0103510358</t>
  </si>
  <si>
    <t>VD26622A8</t>
  </si>
  <si>
    <t>0103510359</t>
  </si>
  <si>
    <t>VD26622A9</t>
  </si>
  <si>
    <t>0103573215</t>
  </si>
  <si>
    <t>VD26723AAS9</t>
  </si>
  <si>
    <t>1931150-C-AK</t>
  </si>
  <si>
    <t>1931150-C-AK_AH14R101PR_JP</t>
  </si>
  <si>
    <t>0103570949</t>
  </si>
  <si>
    <t>260722X10A</t>
  </si>
  <si>
    <t>1932123-A-C</t>
  </si>
  <si>
    <t>Test07-24-01</t>
  </si>
  <si>
    <t>Thảo PE</t>
  </si>
  <si>
    <t>1001929201</t>
  </si>
  <si>
    <t>0103578279</t>
  </si>
  <si>
    <t>260727A01A</t>
  </si>
  <si>
    <t>1001929203</t>
  </si>
  <si>
    <t>0103578280</t>
  </si>
  <si>
    <t>260727A02A</t>
  </si>
  <si>
    <t>1001929204</t>
  </si>
  <si>
    <t>0103578283</t>
  </si>
  <si>
    <t>260727A03A</t>
  </si>
  <si>
    <t>PT-H2606-PC-025</t>
  </si>
  <si>
    <t>1001929205</t>
  </si>
  <si>
    <t>0103578284</t>
  </si>
  <si>
    <t>260727A04A</t>
  </si>
  <si>
    <t>1001929206</t>
  </si>
  <si>
    <t>0103578285</t>
  </si>
  <si>
    <t>260727A05A</t>
  </si>
  <si>
    <t>PT-H2607-PC-040</t>
  </si>
  <si>
    <t>1001929207</t>
  </si>
  <si>
    <t>0103578286</t>
  </si>
  <si>
    <t>260727A06A</t>
  </si>
  <si>
    <t>PT-H2607-PC-041</t>
  </si>
  <si>
    <t>1001929208</t>
  </si>
  <si>
    <t>0103578287</t>
  </si>
  <si>
    <t>260727A07A</t>
  </si>
  <si>
    <t>PT-H2607-PC-042</t>
  </si>
  <si>
    <t>1001929209</t>
  </si>
  <si>
    <t>1931101-G-AK</t>
  </si>
  <si>
    <t>0103578288</t>
  </si>
  <si>
    <t>260727A08A</t>
  </si>
  <si>
    <t>PT-H2607-PC-043</t>
  </si>
  <si>
    <t>1001929211</t>
  </si>
  <si>
    <t>0103578289</t>
  </si>
  <si>
    <t>260727A09A</t>
  </si>
  <si>
    <t>1001929212</t>
  </si>
  <si>
    <t>0103578291</t>
  </si>
  <si>
    <t>260727A10A</t>
  </si>
  <si>
    <t>1001929213</t>
  </si>
  <si>
    <t>0103578292</t>
  </si>
  <si>
    <t>260727A11A</t>
  </si>
  <si>
    <t>1001929215</t>
  </si>
  <si>
    <t>0103578293</t>
  </si>
  <si>
    <t>260727A12A</t>
  </si>
  <si>
    <t>PT-H2607-PD-263</t>
  </si>
  <si>
    <t>1001929216</t>
  </si>
  <si>
    <t>0103578294</t>
  </si>
  <si>
    <t>260727A13A</t>
  </si>
  <si>
    <t>PT-H2607-PD-165</t>
  </si>
  <si>
    <t>1001929217</t>
  </si>
  <si>
    <t>2131567-0-A</t>
  </si>
  <si>
    <t>AHW14R313P MDR</t>
  </si>
  <si>
    <t>0103578295</t>
  </si>
  <si>
    <t>260727A14A</t>
  </si>
  <si>
    <t>PT-H2607-PD-225</t>
  </si>
  <si>
    <t>1001929218</t>
  </si>
  <si>
    <t>0103578296</t>
  </si>
  <si>
    <t>260727A15A</t>
  </si>
  <si>
    <t>PT-H2607-PD-226</t>
  </si>
  <si>
    <t>1001929219</t>
  </si>
  <si>
    <t>0103578297</t>
  </si>
  <si>
    <t>260727A16A</t>
  </si>
  <si>
    <t>PT-H2607-PD-191</t>
  </si>
  <si>
    <t>1001929220</t>
  </si>
  <si>
    <t>0103578299</t>
  </si>
  <si>
    <t>260727A17A</t>
  </si>
  <si>
    <t>PT-H2607-PD-133</t>
  </si>
  <si>
    <t>1001929221</t>
  </si>
  <si>
    <t>0103578300</t>
  </si>
  <si>
    <t>260727A18A</t>
  </si>
  <si>
    <t>PT-H2607-PD-134</t>
  </si>
  <si>
    <t>1001929222</t>
  </si>
  <si>
    <t>0103578301</t>
  </si>
  <si>
    <t>260727A19A</t>
  </si>
  <si>
    <t>PT-H2607-PD-231</t>
  </si>
  <si>
    <t>1001929223</t>
  </si>
  <si>
    <t>0103578302</t>
  </si>
  <si>
    <t>260727A20A</t>
  </si>
  <si>
    <t>PT-H2607-PD-001</t>
  </si>
  <si>
    <t>1001929224</t>
  </si>
  <si>
    <t>0103578303</t>
  </si>
  <si>
    <t>260727A21A</t>
  </si>
  <si>
    <t>PT-H2607-PD-002</t>
  </si>
  <si>
    <t>1001929225</t>
  </si>
  <si>
    <t>0103578304</t>
  </si>
  <si>
    <t>260727A22A</t>
  </si>
  <si>
    <t>PT-H2607-PD-003</t>
  </si>
  <si>
    <t>1001929226</t>
  </si>
  <si>
    <t>0103578305</t>
  </si>
  <si>
    <t>260727A23A</t>
  </si>
  <si>
    <t>PT-H2607-PD-004</t>
  </si>
  <si>
    <t>1001929227</t>
  </si>
  <si>
    <t>0103578306</t>
  </si>
  <si>
    <t>260727A24A</t>
  </si>
  <si>
    <t>PT-H2607-PD-005</t>
  </si>
  <si>
    <t>1001929228</t>
  </si>
  <si>
    <t>0103578307</t>
  </si>
  <si>
    <t>260727A25A</t>
  </si>
  <si>
    <t>PT-H2607-PD-006</t>
  </si>
  <si>
    <t>1001929229</t>
  </si>
  <si>
    <t>0103578308</t>
  </si>
  <si>
    <t>260727A26A</t>
  </si>
  <si>
    <t>PT-H2607-PD-014</t>
  </si>
  <si>
    <t>1001929230</t>
  </si>
  <si>
    <t>0103578309</t>
  </si>
  <si>
    <t>260727A27A</t>
  </si>
  <si>
    <t>PT-H2607-PD-015</t>
  </si>
  <si>
    <t>1001929231</t>
  </si>
  <si>
    <t>0103578310</t>
  </si>
  <si>
    <t>260727A28A</t>
  </si>
  <si>
    <t>PT-H2607-PD-016</t>
  </si>
  <si>
    <t>1001929232</t>
  </si>
  <si>
    <t>0103578311</t>
  </si>
  <si>
    <t>260727A29A</t>
  </si>
  <si>
    <t>PT-H2606-PD-337</t>
  </si>
  <si>
    <t>1001929233</t>
  </si>
  <si>
    <t>0103578312</t>
  </si>
  <si>
    <t>260727A30A</t>
  </si>
  <si>
    <t>PT-H2606-PD-343</t>
  </si>
  <si>
    <t>1001929234</t>
  </si>
  <si>
    <t>0103578313</t>
  </si>
  <si>
    <t>260727A31A</t>
  </si>
  <si>
    <t>SIL-H2607-PT-044</t>
  </si>
  <si>
    <t>1001929235</t>
  </si>
  <si>
    <t>0103578314</t>
  </si>
  <si>
    <t>260727T01A</t>
  </si>
  <si>
    <t>SIL-H2607-PT-049</t>
  </si>
  <si>
    <t>1001929236</t>
  </si>
  <si>
    <t>0103578315</t>
  </si>
  <si>
    <t>260727T02A</t>
  </si>
  <si>
    <t>SIL-H2607-PT-050</t>
  </si>
  <si>
    <t>1001929237</t>
  </si>
  <si>
    <t>0103578316</t>
  </si>
  <si>
    <t>260727T03A</t>
  </si>
  <si>
    <t>SIL-H2607-PT-045</t>
  </si>
  <si>
    <t>1001929238</t>
  </si>
  <si>
    <t>0103578317</t>
  </si>
  <si>
    <t>260727T04A</t>
  </si>
  <si>
    <t>SIL-H2607-PT-046</t>
  </si>
  <si>
    <t>1001929239</t>
  </si>
  <si>
    <t>0103578318</t>
  </si>
  <si>
    <t>260727T05A</t>
  </si>
  <si>
    <t>SIL-H2607-PT-047</t>
  </si>
  <si>
    <t>1001929240</t>
  </si>
  <si>
    <t>0103578319</t>
  </si>
  <si>
    <t>260727T06A</t>
  </si>
  <si>
    <t>SIL-H2607-PT-048</t>
  </si>
  <si>
    <t>1001929241</t>
  </si>
  <si>
    <t>0103578320</t>
  </si>
  <si>
    <t>260727T07A</t>
  </si>
  <si>
    <t>SIL-H2607-PD-023</t>
  </si>
  <si>
    <t>1001929242</t>
  </si>
  <si>
    <t>0103578321</t>
  </si>
  <si>
    <t>260727T08A</t>
  </si>
  <si>
    <t>SIL-H2607-PD-019</t>
  </si>
  <si>
    <t>1001929243</t>
  </si>
  <si>
    <t>1831147-B-A</t>
  </si>
  <si>
    <t>SJ1535N30S US</t>
  </si>
  <si>
    <t>0103578322</t>
  </si>
  <si>
    <t>260727T09A</t>
  </si>
  <si>
    <t>SIL-H2607-PD-021</t>
  </si>
  <si>
    <t>1001929244</t>
  </si>
  <si>
    <t>0103578323</t>
  </si>
  <si>
    <t>260727T10A</t>
  </si>
  <si>
    <t>SIL-H2607-PD-020</t>
  </si>
  <si>
    <t>1001929245</t>
  </si>
  <si>
    <t>0103578324</t>
  </si>
  <si>
    <t>260727T11A</t>
  </si>
  <si>
    <t>SIL-H2607-PD-022</t>
  </si>
  <si>
    <t>1001929246</t>
  </si>
  <si>
    <t>0103578325</t>
  </si>
  <si>
    <t>260727T12A</t>
  </si>
  <si>
    <t>SIL-H2606-PD-024</t>
  </si>
  <si>
    <t>1001929247</t>
  </si>
  <si>
    <t>1931211-B-A</t>
  </si>
  <si>
    <t>SA0025N18S NO CE</t>
  </si>
  <si>
    <t>0103578326</t>
  </si>
  <si>
    <t>260727T13A</t>
  </si>
  <si>
    <t>SIL-H2606-PD-025</t>
  </si>
  <si>
    <t>1001929248</t>
  </si>
  <si>
    <t>0103578327</t>
  </si>
  <si>
    <t>260727T14A</t>
  </si>
  <si>
    <t>SIL-H2606-PD-027</t>
  </si>
  <si>
    <t>1001929249</t>
  </si>
  <si>
    <t>1931222-B-A</t>
  </si>
  <si>
    <t>SJ3025N30S NO CE</t>
  </si>
  <si>
    <t>0103578328</t>
  </si>
  <si>
    <t>260727T15A</t>
  </si>
  <si>
    <t>SIL-H2606-PD-026</t>
  </si>
  <si>
    <t>1001929250</t>
  </si>
  <si>
    <t>0103578329</t>
  </si>
  <si>
    <t>260727T16A</t>
  </si>
  <si>
    <t>SIL-H2607-PD-014</t>
  </si>
  <si>
    <t>1001929252</t>
  </si>
  <si>
    <t>1831159-E-A</t>
  </si>
  <si>
    <t>SA0035N20S NO CE</t>
  </si>
  <si>
    <t>0103578330</t>
  </si>
  <si>
    <t>260727T17A</t>
  </si>
  <si>
    <t>SIL-H2607-PD-013</t>
  </si>
  <si>
    <t>1001929253</t>
  </si>
  <si>
    <t>0103578331</t>
  </si>
  <si>
    <t>260727T18A</t>
  </si>
  <si>
    <t>SIL-H2607-PD-015</t>
  </si>
  <si>
    <t>1001929254</t>
  </si>
  <si>
    <t>1831165-E-A</t>
  </si>
  <si>
    <t>SA0035N26S NOCE</t>
  </si>
  <si>
    <t>0103578332</t>
  </si>
  <si>
    <t>260727T19A</t>
  </si>
  <si>
    <t>SIL-H2607-PD-016</t>
  </si>
  <si>
    <t>1001929255</t>
  </si>
  <si>
    <t>0103578333</t>
  </si>
  <si>
    <t>260727T20A</t>
  </si>
  <si>
    <t>SIL-H2607-PD-017</t>
  </si>
  <si>
    <t>1001929256</t>
  </si>
  <si>
    <t>0103578336</t>
  </si>
  <si>
    <t>260727T21A</t>
  </si>
  <si>
    <t>SIL-H2607-PD-018</t>
  </si>
  <si>
    <t>1001929257</t>
  </si>
  <si>
    <t>0103578337</t>
  </si>
  <si>
    <t>260727T22A</t>
  </si>
  <si>
    <t>SIL-H2607-PT-051</t>
  </si>
  <si>
    <t>1001929258</t>
  </si>
  <si>
    <t>0103578339</t>
  </si>
  <si>
    <t>260727T23A</t>
  </si>
  <si>
    <t>1932173-A-C</t>
  </si>
  <si>
    <t>Aug13-01</t>
  </si>
  <si>
    <t>Aug13-02</t>
  </si>
  <si>
    <t>Aug13-04</t>
  </si>
  <si>
    <t>Aug13-06</t>
  </si>
  <si>
    <t>Aug13-09</t>
  </si>
  <si>
    <t>Aug13-03</t>
  </si>
  <si>
    <t>Aug13-05</t>
  </si>
  <si>
    <t>Aug13-07</t>
  </si>
  <si>
    <t>Aug13-08</t>
  </si>
  <si>
    <t>Aug13-10</t>
  </si>
  <si>
    <t>Aug13-11</t>
  </si>
  <si>
    <t>Aug13-12</t>
  </si>
  <si>
    <t>Aug13-13</t>
  </si>
  <si>
    <t>Aug13-14</t>
  </si>
  <si>
    <t>Aug13-15</t>
  </si>
  <si>
    <t>Aug13-16</t>
  </si>
  <si>
    <t>Aug13-17</t>
  </si>
  <si>
    <t>Aug13-18</t>
  </si>
  <si>
    <t>Aug13-19</t>
  </si>
  <si>
    <t>Aug13-20</t>
  </si>
  <si>
    <t>Aug13-21</t>
  </si>
  <si>
    <t>Aug13-22</t>
  </si>
  <si>
    <t>Aug13-23</t>
  </si>
  <si>
    <t>Aug13-24</t>
  </si>
  <si>
    <t>Aug13-25</t>
  </si>
  <si>
    <t>Aug13-26</t>
  </si>
  <si>
    <t>Aug13-27</t>
  </si>
  <si>
    <t>Aug13-28</t>
  </si>
  <si>
    <t>Aug13-29</t>
  </si>
  <si>
    <t>Aug13-30</t>
  </si>
  <si>
    <t>Aug13-31</t>
  </si>
  <si>
    <t>Aug13-32</t>
  </si>
  <si>
    <t>Aug13-33</t>
  </si>
  <si>
    <t>Aug13-34</t>
  </si>
  <si>
    <t>Aug13-35</t>
  </si>
  <si>
    <t>Aug13-36</t>
  </si>
  <si>
    <t>Aug13-37</t>
  </si>
  <si>
    <t>Aug13-38</t>
  </si>
  <si>
    <t>Aug13-39</t>
  </si>
  <si>
    <t>Aug13-40</t>
  </si>
  <si>
    <t>Aug13-41</t>
  </si>
  <si>
    <t>Aug13-42</t>
  </si>
  <si>
    <t>Aug13-43</t>
  </si>
  <si>
    <t>Aug13-44</t>
  </si>
  <si>
    <t>Aug13-45</t>
  </si>
  <si>
    <t>Aug13-46</t>
  </si>
  <si>
    <t>Aug13-47</t>
  </si>
  <si>
    <t>Aug13-48</t>
  </si>
  <si>
    <t>Aug13-49</t>
  </si>
  <si>
    <t>Aug13-50</t>
  </si>
  <si>
    <t>Aug13-51</t>
  </si>
  <si>
    <t>Aug13-52</t>
  </si>
  <si>
    <t>Aug13-53</t>
  </si>
  <si>
    <t>Aug13-54</t>
  </si>
  <si>
    <t>0103507786</t>
  </si>
  <si>
    <t>VD26716AAT5</t>
  </si>
  <si>
    <t>0103507787</t>
  </si>
  <si>
    <t>VD26716AAT6</t>
  </si>
  <si>
    <t>0103510386</t>
  </si>
  <si>
    <t>VD26717AAT8</t>
  </si>
  <si>
    <t>0103510401</t>
  </si>
  <si>
    <t>VD26717AAT9</t>
  </si>
  <si>
    <t>0103510402</t>
  </si>
  <si>
    <t>VD26717BAT1</t>
  </si>
  <si>
    <t>0103510403</t>
  </si>
  <si>
    <t>VD26717BAT2</t>
  </si>
  <si>
    <t>0103473883</t>
  </si>
  <si>
    <t>VD26605DAS8</t>
  </si>
  <si>
    <t>0103473885</t>
  </si>
  <si>
    <t>VD26605DAS9</t>
  </si>
  <si>
    <t>0103473886</t>
  </si>
  <si>
    <t>VD26605EAS1</t>
  </si>
  <si>
    <t>0103473887</t>
  </si>
  <si>
    <t>VD26605EAS2</t>
  </si>
  <si>
    <t>0103473888</t>
  </si>
  <si>
    <t>VD26605EAS3</t>
  </si>
  <si>
    <t>0103473889</t>
  </si>
  <si>
    <t>VD26605EAS4</t>
  </si>
  <si>
    <t>0103525846</t>
  </si>
  <si>
    <t>VD26702A5-NU</t>
  </si>
  <si>
    <t>0103525847</t>
  </si>
  <si>
    <t>VD26702A6-NU</t>
  </si>
  <si>
    <t>0103525856</t>
  </si>
  <si>
    <t>VD26702B4-NU</t>
  </si>
  <si>
    <t>0103528947</t>
  </si>
  <si>
    <t>VD26703A7-NU</t>
  </si>
  <si>
    <t>0103484763</t>
  </si>
  <si>
    <t>VD26610D2</t>
  </si>
  <si>
    <t>0103503138</t>
  </si>
  <si>
    <t>VD26618B3</t>
  </si>
  <si>
    <t>0103503156</t>
  </si>
  <si>
    <t>VD26618C8</t>
  </si>
  <si>
    <t>0103018581</t>
  </si>
  <si>
    <t>VD25A17A5</t>
  </si>
  <si>
    <t>0103051338</t>
  </si>
  <si>
    <t>VD25B04D5</t>
  </si>
  <si>
    <t>0103060185</t>
  </si>
  <si>
    <t>VD25B07F7</t>
  </si>
  <si>
    <t>0103065768</t>
  </si>
  <si>
    <t>VD25B11A1</t>
  </si>
  <si>
    <t>0103484740</t>
  </si>
  <si>
    <t>VD26610B2</t>
  </si>
  <si>
    <t>0103490604</t>
  </si>
  <si>
    <t>VD26612A8</t>
  </si>
  <si>
    <t>0103490622</t>
  </si>
  <si>
    <t>VD26612C7</t>
  </si>
  <si>
    <t>0103495795</t>
  </si>
  <si>
    <t>VD26616D3</t>
  </si>
  <si>
    <t>0103528959</t>
  </si>
  <si>
    <t>VD26703B8-NU</t>
  </si>
  <si>
    <t>0103528960</t>
  </si>
  <si>
    <t>VD26703B9-NU</t>
  </si>
  <si>
    <t>0103507808</t>
  </si>
  <si>
    <t>VD26620B5-NU</t>
  </si>
  <si>
    <t>0103510409</t>
  </si>
  <si>
    <t>VD26622A2-NU</t>
  </si>
  <si>
    <t>0103510427</t>
  </si>
  <si>
    <t>VD26622C2-NU</t>
  </si>
  <si>
    <t>0103510428</t>
  </si>
  <si>
    <t>VD26622C3-NU</t>
  </si>
  <si>
    <t>0103513357</t>
  </si>
  <si>
    <t>VD26623A2-NU</t>
  </si>
  <si>
    <t>0103513358</t>
  </si>
  <si>
    <t>VD26623A3-NU</t>
  </si>
  <si>
    <t>0103513366</t>
  </si>
  <si>
    <t>VD26623B2-NU</t>
  </si>
  <si>
    <t>0103513373</t>
  </si>
  <si>
    <t>VD26623B9-NU</t>
  </si>
  <si>
    <t>0103520605</t>
  </si>
  <si>
    <t>VD26629A1-NU</t>
  </si>
  <si>
    <t>0103520606</t>
  </si>
  <si>
    <t>VD26629A2-NU</t>
  </si>
  <si>
    <t>0103520613</t>
  </si>
  <si>
    <t>VD26629A9-NU</t>
  </si>
  <si>
    <t>0103520614</t>
  </si>
  <si>
    <t>VD26629B1-NU</t>
  </si>
  <si>
    <t>0103525843</t>
  </si>
  <si>
    <t>VD26702A2-NU</t>
  </si>
  <si>
    <t>0103525852</t>
  </si>
  <si>
    <t>VD26702A9-NU</t>
  </si>
  <si>
    <t>0103528812</t>
  </si>
  <si>
    <t>VD26703B9</t>
  </si>
  <si>
    <t>0103530730</t>
  </si>
  <si>
    <t>VD26703H1</t>
  </si>
  <si>
    <t>0103513308</t>
  </si>
  <si>
    <t>VD26623A6</t>
  </si>
  <si>
    <t>0103443928</t>
  </si>
  <si>
    <t>VD26522C5</t>
  </si>
  <si>
    <t>0103529282</t>
  </si>
  <si>
    <t>ED26702C6</t>
  </si>
  <si>
    <t>0103391577</t>
  </si>
  <si>
    <t>ED26428A8</t>
  </si>
  <si>
    <t>0102944411</t>
  </si>
  <si>
    <t>ED25912A1</t>
  </si>
  <si>
    <t>0103487825</t>
  </si>
  <si>
    <t>ED26611A4</t>
  </si>
  <si>
    <t>0103532753</t>
  </si>
  <si>
    <t>ED26704B8</t>
  </si>
  <si>
    <t>1001929928</t>
  </si>
  <si>
    <t>0103579522</t>
  </si>
  <si>
    <t>260727A32A</t>
  </si>
  <si>
    <t>PT-H2607-PC-013-1</t>
  </si>
  <si>
    <t>1001929929</t>
  </si>
  <si>
    <t>0103579523</t>
  </si>
  <si>
    <t>260727A33A</t>
  </si>
  <si>
    <t>1001929930</t>
  </si>
  <si>
    <t>0103579524</t>
  </si>
  <si>
    <t>260727A34A</t>
  </si>
  <si>
    <t>PT-H2607-PC-015-1</t>
  </si>
  <si>
    <t>1001929931</t>
  </si>
  <si>
    <t>0103579525</t>
  </si>
  <si>
    <t>260727A35A</t>
  </si>
  <si>
    <t>PT-H2607-PC-023</t>
  </si>
  <si>
    <t>1001929932</t>
  </si>
  <si>
    <t>0103579526</t>
  </si>
  <si>
    <t>260727A36A</t>
  </si>
  <si>
    <t>PT-H2607-PC-024</t>
  </si>
  <si>
    <t>1001929933</t>
  </si>
  <si>
    <t>0103579527</t>
  </si>
  <si>
    <t>260727A37A</t>
  </si>
  <si>
    <t>PT-H2607-PC-025</t>
  </si>
  <si>
    <t>1001929934</t>
  </si>
  <si>
    <t>1236044-P-AK</t>
  </si>
  <si>
    <t>AG14M060 CN</t>
  </si>
  <si>
    <t>0103579528</t>
  </si>
  <si>
    <t>260727A38A</t>
  </si>
  <si>
    <t>PT-H2607-PC-027</t>
  </si>
  <si>
    <t>1001929935</t>
  </si>
  <si>
    <t>0103579529</t>
  </si>
  <si>
    <t>260727A39A</t>
  </si>
  <si>
    <t>PT-H2607-PC-022</t>
  </si>
  <si>
    <t>1001929936</t>
  </si>
  <si>
    <t>0103579530</t>
  </si>
  <si>
    <t>260727A40A</t>
  </si>
  <si>
    <t>PT-H2605-PC-018-2</t>
  </si>
  <si>
    <t>1001929938</t>
  </si>
  <si>
    <t>0103579531</t>
  </si>
  <si>
    <t>260727A41A</t>
  </si>
  <si>
    <t>1001929939</t>
  </si>
  <si>
    <t>0103579532</t>
  </si>
  <si>
    <t>260727A42A</t>
  </si>
  <si>
    <t>1001929940</t>
  </si>
  <si>
    <t>0103579533</t>
  </si>
  <si>
    <t>260727A43A</t>
  </si>
  <si>
    <t>PT-H2607-PC-005</t>
  </si>
  <si>
    <t>1001929941</t>
  </si>
  <si>
    <t>0103579534</t>
  </si>
  <si>
    <t>260727A44A</t>
  </si>
  <si>
    <t>PT-H2607-PC-009</t>
  </si>
  <si>
    <t>1001929942</t>
  </si>
  <si>
    <t>0103579535</t>
  </si>
  <si>
    <t>260727A45A</t>
  </si>
  <si>
    <t>PT-H2607-PC-020</t>
  </si>
  <si>
    <t>1001929943</t>
  </si>
  <si>
    <t>0103579536</t>
  </si>
  <si>
    <t>260727A46A</t>
  </si>
  <si>
    <t>1001929944</t>
  </si>
  <si>
    <t>0103579537</t>
  </si>
  <si>
    <t>260727A47A</t>
  </si>
  <si>
    <t>1001929945</t>
  </si>
  <si>
    <t>0103579538</t>
  </si>
  <si>
    <t>260727A48A</t>
  </si>
  <si>
    <t>PT-H2607-PC-035</t>
  </si>
  <si>
    <t>1001929946</t>
  </si>
  <si>
    <t>0103579539</t>
  </si>
  <si>
    <t>260727A49A</t>
  </si>
  <si>
    <t>PT-H2607-PC-034</t>
  </si>
  <si>
    <t>1001929947</t>
  </si>
  <si>
    <t>0103579540</t>
  </si>
  <si>
    <t>260727A50A</t>
  </si>
  <si>
    <t>PT-H2607-PC-033</t>
  </si>
  <si>
    <t>1001929948</t>
  </si>
  <si>
    <t>0103579541</t>
  </si>
  <si>
    <t>260727A51A</t>
  </si>
  <si>
    <t>PT-H2607-PC-032</t>
  </si>
  <si>
    <t>1001929949</t>
  </si>
  <si>
    <t>0103579542</t>
  </si>
  <si>
    <t>260727A52A</t>
  </si>
  <si>
    <t>PT-H2607-PC-049</t>
  </si>
  <si>
    <t>1001929950</t>
  </si>
  <si>
    <t>0103579543</t>
  </si>
  <si>
    <t>260727A53A</t>
  </si>
  <si>
    <t>PT-H2607-PC-050</t>
  </si>
  <si>
    <t>1001929951</t>
  </si>
  <si>
    <t>1831069-K-AK</t>
  </si>
  <si>
    <t>0103579544</t>
  </si>
  <si>
    <t>260727A54A</t>
  </si>
  <si>
    <t>PT-H2607-PC-051</t>
  </si>
  <si>
    <t>1001929952</t>
  </si>
  <si>
    <t>0103579545</t>
  </si>
  <si>
    <t>260727A55A</t>
  </si>
  <si>
    <t>1001929953</t>
  </si>
  <si>
    <t>0103579546</t>
  </si>
  <si>
    <t>260727A56A</t>
  </si>
  <si>
    <t>2332555-0-C-CN</t>
  </si>
  <si>
    <t>2332548-0-C-CN</t>
  </si>
  <si>
    <t>Aug14-01</t>
  </si>
  <si>
    <t>Aug14-02</t>
  </si>
  <si>
    <t>Aug20-03</t>
  </si>
  <si>
    <t>Aug20-04</t>
  </si>
  <si>
    <t>Aug20-05</t>
  </si>
  <si>
    <t>Aug14-03</t>
  </si>
  <si>
    <t>Aug14-04</t>
  </si>
  <si>
    <t>Aug14-05</t>
  </si>
  <si>
    <t>Aug14-06</t>
  </si>
  <si>
    <t>Aug14-07</t>
  </si>
  <si>
    <t>Aug14-08</t>
  </si>
  <si>
    <t>Aug14-09</t>
  </si>
  <si>
    <t>Aug14-10</t>
  </si>
  <si>
    <t>Aug14-11</t>
  </si>
  <si>
    <t>Aug14-12</t>
  </si>
  <si>
    <t>Aug14-13</t>
  </si>
  <si>
    <t>Aug14-14</t>
  </si>
  <si>
    <t>Aug14-15</t>
  </si>
  <si>
    <t>Aug14-16</t>
  </si>
  <si>
    <t>Aug14-17</t>
  </si>
  <si>
    <t>Aug20-01</t>
  </si>
  <si>
    <t>Aug20-02</t>
  </si>
  <si>
    <t>Aug20-06</t>
  </si>
  <si>
    <t>Aug20-07</t>
  </si>
  <si>
    <t>Aug20-08</t>
  </si>
  <si>
    <t>0103510378</t>
  </si>
  <si>
    <t>VD26622D1</t>
  </si>
  <si>
    <t>0103510379</t>
  </si>
  <si>
    <t>VD26622D2</t>
  </si>
  <si>
    <t>0103510380</t>
  </si>
  <si>
    <t>VD26622D3</t>
  </si>
  <si>
    <t>0103510381</t>
  </si>
  <si>
    <t>VD26622D4</t>
  </si>
  <si>
    <t>0103510395</t>
  </si>
  <si>
    <t>VD26622E9</t>
  </si>
  <si>
    <t>0103510396</t>
  </si>
  <si>
    <t>VD26622F1</t>
  </si>
  <si>
    <t>0103473890</t>
  </si>
  <si>
    <t>VD26605EAS5</t>
  </si>
  <si>
    <t>0103473891</t>
  </si>
  <si>
    <t>VD26605EAS6</t>
  </si>
  <si>
    <t>0103473892</t>
  </si>
  <si>
    <t>VD26605EAS7</t>
  </si>
  <si>
    <t>0103473893</t>
  </si>
  <si>
    <t>VD26605EAS8</t>
  </si>
  <si>
    <t>0103473894</t>
  </si>
  <si>
    <t>VD26605EAS9</t>
  </si>
  <si>
    <t>0103510372</t>
  </si>
  <si>
    <t>VD26622C4</t>
  </si>
  <si>
    <t>0103510371</t>
  </si>
  <si>
    <t>VD26622C3</t>
  </si>
  <si>
    <t>0103376537</t>
  </si>
  <si>
    <t>VD26422C3</t>
  </si>
  <si>
    <t>0103467717</t>
  </si>
  <si>
    <t>VD26603B9</t>
  </si>
  <si>
    <t>0103452640</t>
  </si>
  <si>
    <t>VD26527B9</t>
  </si>
  <si>
    <t>0103513338</t>
  </si>
  <si>
    <t>VD26623D8</t>
  </si>
  <si>
    <t>0103513355</t>
  </si>
  <si>
    <t>VD26623F7</t>
  </si>
  <si>
    <t>0103484745</t>
  </si>
  <si>
    <t>VD26610B6</t>
  </si>
  <si>
    <t>0103484768</t>
  </si>
  <si>
    <t>VD26610D7</t>
  </si>
  <si>
    <t>0103490611</t>
  </si>
  <si>
    <t>VD26612B5</t>
  </si>
  <si>
    <t>0103490628</t>
  </si>
  <si>
    <t>VD26612D2</t>
  </si>
  <si>
    <t>0103495779</t>
  </si>
  <si>
    <t>VD26616B9</t>
  </si>
  <si>
    <t>0103477473</t>
  </si>
  <si>
    <t>VD26606D4</t>
  </si>
  <si>
    <t>0103513318</t>
  </si>
  <si>
    <t>VD26623B7</t>
  </si>
  <si>
    <t>0103513335</t>
  </si>
  <si>
    <t>VD26623D5</t>
  </si>
  <si>
    <t>0103513352</t>
  </si>
  <si>
    <t>VD26623F4</t>
  </si>
  <si>
    <t>0103520580</t>
  </si>
  <si>
    <t>VD26629C7</t>
  </si>
  <si>
    <t>0103520594</t>
  </si>
  <si>
    <t>VD26629E3</t>
  </si>
  <si>
    <t>0103525819</t>
  </si>
  <si>
    <t>VD26702B6</t>
  </si>
  <si>
    <t>0103510352</t>
  </si>
  <si>
    <t>VD26622AAS7</t>
  </si>
  <si>
    <t>0103503160</t>
  </si>
  <si>
    <t>VD26618D2</t>
  </si>
  <si>
    <t>0103510388</t>
  </si>
  <si>
    <t>VD26622E2</t>
  </si>
  <si>
    <t>0103513319</t>
  </si>
  <si>
    <t>VD26623B8</t>
  </si>
  <si>
    <t>0103510389</t>
  </si>
  <si>
    <t>VD26622E3</t>
  </si>
  <si>
    <t>0103513372</t>
  </si>
  <si>
    <t>VD26623B8-NU</t>
  </si>
  <si>
    <t>0103401404</t>
  </si>
  <si>
    <t>VD26504A1-NU</t>
  </si>
  <si>
    <t>0103452667</t>
  </si>
  <si>
    <t>VD26527A4-NU</t>
  </si>
  <si>
    <t>0103484712</t>
  </si>
  <si>
    <t>VD26610A9-NU</t>
  </si>
  <si>
    <t>0103507795</t>
  </si>
  <si>
    <t>VD26620A3-NU</t>
  </si>
  <si>
    <t>0103507811</t>
  </si>
  <si>
    <t>VD26620B7-NU</t>
  </si>
  <si>
    <t>0103457962</t>
  </si>
  <si>
    <t>VD26529AAS4</t>
  </si>
  <si>
    <t>0103495824</t>
  </si>
  <si>
    <t>VD26616AAS3</t>
  </si>
  <si>
    <t>0103510346</t>
  </si>
  <si>
    <t>VD26622AAS2</t>
  </si>
  <si>
    <t>0103327581</t>
  </si>
  <si>
    <t>VD26325B3</t>
  </si>
  <si>
    <t>0103376539</t>
  </si>
  <si>
    <t>VD26422C5</t>
  </si>
  <si>
    <t>0103513321</t>
  </si>
  <si>
    <t>VD26623C1</t>
  </si>
  <si>
    <t>0103537268</t>
  </si>
  <si>
    <t>VD26707A9-NU</t>
  </si>
  <si>
    <t>0103537269</t>
  </si>
  <si>
    <t>VD26707B1-NU</t>
  </si>
  <si>
    <t>0103537281</t>
  </si>
  <si>
    <t>VD26707C2-NU</t>
  </si>
  <si>
    <t>PT-H2605-PC-014-2</t>
  </si>
  <si>
    <t>1001930159</t>
  </si>
  <si>
    <t>0103580093</t>
  </si>
  <si>
    <t>260727A57A</t>
  </si>
  <si>
    <t>1001930160</t>
  </si>
  <si>
    <t>0103580094</t>
  </si>
  <si>
    <t>260727A58A</t>
  </si>
  <si>
    <t>PT-H2607-PC-026</t>
  </si>
  <si>
    <t>1001930161</t>
  </si>
  <si>
    <t>0103580095</t>
  </si>
  <si>
    <t>260727A59A</t>
  </si>
  <si>
    <t>PT-H2607-PC-039</t>
  </si>
  <si>
    <t>1001930162</t>
  </si>
  <si>
    <t>0103580096</t>
  </si>
  <si>
    <t>260727A60A</t>
  </si>
  <si>
    <t>PT-H2607-PC-044</t>
  </si>
  <si>
    <t>1001930163</t>
  </si>
  <si>
    <t>0103580097</t>
  </si>
  <si>
    <t>260727A61A</t>
  </si>
  <si>
    <t>1001930164</t>
  </si>
  <si>
    <t>0103580098</t>
  </si>
  <si>
    <t>260727A62A</t>
  </si>
  <si>
    <t>PT-H2607-PD-264</t>
  </si>
  <si>
    <t>1001930165</t>
  </si>
  <si>
    <t>2351005-0-A</t>
  </si>
  <si>
    <t>TES0018S US</t>
  </si>
  <si>
    <t>0103580102</t>
  </si>
  <si>
    <t>260727G01A</t>
  </si>
  <si>
    <t>2052002-B-C</t>
  </si>
  <si>
    <t>PT-H2607-PT-064</t>
  </si>
  <si>
    <t>4000017403</t>
  </si>
  <si>
    <t>0103580105</t>
  </si>
  <si>
    <t>260409S02B</t>
  </si>
  <si>
    <t>4000017404</t>
  </si>
  <si>
    <t>0103580106</t>
  </si>
  <si>
    <t>260428S02B</t>
  </si>
  <si>
    <t>PT-H2607-PT-065</t>
  </si>
  <si>
    <t>4000017405</t>
  </si>
  <si>
    <t>0103580107</t>
  </si>
  <si>
    <t>260415G03B</t>
  </si>
  <si>
    <t>4000017406</t>
  </si>
  <si>
    <t>0103580099</t>
  </si>
  <si>
    <t>260428G02B</t>
  </si>
  <si>
    <t>PT-H2607-PT-066</t>
  </si>
  <si>
    <t>4000017407</t>
  </si>
  <si>
    <t>2051002-D-A</t>
  </si>
  <si>
    <t>TES0018S JP</t>
  </si>
  <si>
    <t>0103580100</t>
  </si>
  <si>
    <t>260209G02B</t>
  </si>
  <si>
    <t>4000017408</t>
  </si>
  <si>
    <t>0103580101</t>
  </si>
  <si>
    <t>260415G01B</t>
  </si>
  <si>
    <t>1931204-J-A</t>
  </si>
  <si>
    <t>2051002-C-A</t>
  </si>
  <si>
    <t>PT-H2607-PT-077</t>
  </si>
  <si>
    <t>1001930166</t>
  </si>
  <si>
    <t>0103580103</t>
  </si>
  <si>
    <t>260727S01A</t>
  </si>
  <si>
    <t>PT-H2607-PT-067</t>
  </si>
  <si>
    <t>1001930167</t>
  </si>
  <si>
    <t>0103580104</t>
  </si>
  <si>
    <t>260727S02A</t>
  </si>
  <si>
    <t>Aug14-18</t>
  </si>
  <si>
    <t>Aug14-19</t>
  </si>
  <si>
    <t>Aug14-20</t>
  </si>
  <si>
    <t>Aug14-21</t>
  </si>
  <si>
    <t>Aug14-22</t>
  </si>
  <si>
    <t>Aug14-23</t>
  </si>
  <si>
    <t>Aug14-24</t>
  </si>
  <si>
    <t>Aug14-25</t>
  </si>
  <si>
    <t>Aug14-26</t>
  </si>
  <si>
    <t>Aug14-27</t>
  </si>
  <si>
    <t>Aug14-28</t>
  </si>
  <si>
    <t>Aug14-29</t>
  </si>
  <si>
    <t>Aug14-30</t>
  </si>
  <si>
    <t>Aug14-31</t>
  </si>
  <si>
    <t>Aug14-32</t>
  </si>
  <si>
    <t>PT-H2607-PD-213</t>
  </si>
  <si>
    <t>1001930195</t>
  </si>
  <si>
    <t>0103580257</t>
  </si>
  <si>
    <t>260727A63A</t>
  </si>
  <si>
    <t>PT-H2607-PD-214</t>
  </si>
  <si>
    <t>1001930196</t>
  </si>
  <si>
    <t>0103580258</t>
  </si>
  <si>
    <t>260727A64A</t>
  </si>
  <si>
    <t>PT-H2607-PD-215</t>
  </si>
  <si>
    <t>1001930197</t>
  </si>
  <si>
    <t>0103580259</t>
  </si>
  <si>
    <t>260727A65A</t>
  </si>
  <si>
    <t>PT-H2607-PD-216</t>
  </si>
  <si>
    <t>1001930198</t>
  </si>
  <si>
    <t>0103580260</t>
  </si>
  <si>
    <t>260727A66A</t>
  </si>
  <si>
    <t>PT-H2607-PD-222</t>
  </si>
  <si>
    <t>1001930199</t>
  </si>
  <si>
    <t>0103580261</t>
  </si>
  <si>
    <t>260727A67A</t>
  </si>
  <si>
    <t>PT-H2607-PD-223</t>
  </si>
  <si>
    <t>1001930200</t>
  </si>
  <si>
    <t>0103580262</t>
  </si>
  <si>
    <t>260727A68A</t>
  </si>
  <si>
    <t>PT-H2607-PD-224</t>
  </si>
  <si>
    <t>1001930201</t>
  </si>
  <si>
    <t>2331155-A-A</t>
  </si>
  <si>
    <t>AIN-CKI-18-200-SFT CE2</t>
  </si>
  <si>
    <t>0103580263</t>
  </si>
  <si>
    <t>260727A69A</t>
  </si>
  <si>
    <t>PT-H2606-PD-048</t>
  </si>
  <si>
    <t>1001930202</t>
  </si>
  <si>
    <t>0103580264</t>
  </si>
  <si>
    <t>260727A70A</t>
  </si>
  <si>
    <t>PT-H2606-PD-049</t>
  </si>
  <si>
    <t>1001930203</t>
  </si>
  <si>
    <t>0103580265</t>
  </si>
  <si>
    <t>260727A71A</t>
  </si>
  <si>
    <t>PT-H2606-PD-334</t>
  </si>
  <si>
    <t>1001930204</t>
  </si>
  <si>
    <t>0103580266</t>
  </si>
  <si>
    <t>260727A72A</t>
  </si>
  <si>
    <t>PT-H2606-PD-336</t>
  </si>
  <si>
    <t>1001930205</t>
  </si>
  <si>
    <t>0103580267</t>
  </si>
  <si>
    <t>260727A73A</t>
  </si>
  <si>
    <t>PT-H2606-PD-344</t>
  </si>
  <si>
    <t>1001930206</t>
  </si>
  <si>
    <t>0103580268</t>
  </si>
  <si>
    <t>260727A74A</t>
  </si>
  <si>
    <t>PT-H2606-PD-347</t>
  </si>
  <si>
    <t>1001930207</t>
  </si>
  <si>
    <t>0103580269</t>
  </si>
  <si>
    <t>260727A75A</t>
  </si>
  <si>
    <t>PT-H2606-PD-348</t>
  </si>
  <si>
    <t>1001930208</t>
  </si>
  <si>
    <t>0103580270</t>
  </si>
  <si>
    <t>260727A76A</t>
  </si>
  <si>
    <t>PT-H2606-PD-349</t>
  </si>
  <si>
    <t>1001930209</t>
  </si>
  <si>
    <t>0103580271</t>
  </si>
  <si>
    <t>260727A77A</t>
  </si>
  <si>
    <t>PT-H2607-PD-071</t>
  </si>
  <si>
    <t>1001930210</t>
  </si>
  <si>
    <t>0103580272</t>
  </si>
  <si>
    <t>260727A78A</t>
  </si>
  <si>
    <t>PT-H2607-PD-072</t>
  </si>
  <si>
    <t>1001930211</t>
  </si>
  <si>
    <t>0103580273</t>
  </si>
  <si>
    <t>260727A79A</t>
  </si>
  <si>
    <t>PT-H2607-PD-075</t>
  </si>
  <si>
    <t>1001930212</t>
  </si>
  <si>
    <t>0103580274</t>
  </si>
  <si>
    <t>260727A80A</t>
  </si>
  <si>
    <t>PT-H2607-PD-079</t>
  </si>
  <si>
    <t>1001930213</t>
  </si>
  <si>
    <t>0103580275</t>
  </si>
  <si>
    <t>260727A81A</t>
  </si>
  <si>
    <t>PT-H2607-PD-080</t>
  </si>
  <si>
    <t>1001930214</t>
  </si>
  <si>
    <t>0103580276</t>
  </si>
  <si>
    <t>260727A82A</t>
  </si>
  <si>
    <t>PT-H2607-PD-081</t>
  </si>
  <si>
    <t>1001930215</t>
  </si>
  <si>
    <t>2131730-C-AK</t>
  </si>
  <si>
    <t>APW14R010S NOCE</t>
  </si>
  <si>
    <t>0103580277</t>
  </si>
  <si>
    <t>260727A83A</t>
  </si>
  <si>
    <t>PT-H2607-PD-084</t>
  </si>
  <si>
    <t>1001930216</t>
  </si>
  <si>
    <t>0103580278</t>
  </si>
  <si>
    <t>260727A84A</t>
  </si>
  <si>
    <t>1832277-A-CK</t>
  </si>
  <si>
    <t>Aug14-33</t>
  </si>
  <si>
    <t>Aug14-34</t>
  </si>
  <si>
    <t>Aug14-35</t>
  </si>
  <si>
    <t>Aug14-36</t>
  </si>
  <si>
    <t>Aug14-37</t>
  </si>
  <si>
    <t>Aug14-38</t>
  </si>
  <si>
    <t>Aug14-39</t>
  </si>
  <si>
    <t>Aug14-40</t>
  </si>
  <si>
    <t>Aug14-41</t>
  </si>
  <si>
    <t>Aug14-42</t>
  </si>
  <si>
    <t>Aug14-43</t>
  </si>
  <si>
    <t>Aug14-44</t>
  </si>
  <si>
    <t>Aug14-45</t>
  </si>
  <si>
    <t>Aug14-46</t>
  </si>
  <si>
    <t>Aug14-47</t>
  </si>
  <si>
    <t>Aug14-48</t>
  </si>
  <si>
    <t>Aug14-49</t>
  </si>
  <si>
    <t>Aug14-50</t>
  </si>
  <si>
    <t>Aug14-51</t>
  </si>
  <si>
    <t>Aug14-52</t>
  </si>
  <si>
    <t>Aug14-53</t>
  </si>
  <si>
    <t>Aug14-54</t>
  </si>
  <si>
    <t>0103356343</t>
  </si>
  <si>
    <t>260409S02A</t>
  </si>
  <si>
    <t>0103383683</t>
  </si>
  <si>
    <t>260428S02A</t>
  </si>
  <si>
    <t>0103363013</t>
  </si>
  <si>
    <t>260415G03A</t>
  </si>
  <si>
    <t>0103383661</t>
  </si>
  <si>
    <t>260428G02A</t>
  </si>
  <si>
    <t>0103233318</t>
  </si>
  <si>
    <t>260209G02A</t>
  </si>
  <si>
    <t>0103363011</t>
  </si>
  <si>
    <t>260415G01A</t>
  </si>
  <si>
    <t>0103511537</t>
  </si>
  <si>
    <t>TD26623A3-NU</t>
  </si>
  <si>
    <t>0103578399</t>
  </si>
  <si>
    <t>TD26727A1-NU</t>
  </si>
  <si>
    <t>0103505793</t>
  </si>
  <si>
    <t>BD26619A2</t>
  </si>
  <si>
    <t>0103528910</t>
  </si>
  <si>
    <t>BD26703B1</t>
  </si>
  <si>
    <t>0103528914</t>
  </si>
  <si>
    <t>BD26703B2</t>
  </si>
  <si>
    <t>0103525842</t>
  </si>
  <si>
    <t>VD26702A1-NU</t>
  </si>
  <si>
    <t>0103480607</t>
  </si>
  <si>
    <t>VD26608B9</t>
  </si>
  <si>
    <t>0103495782</t>
  </si>
  <si>
    <t>VD26616C1</t>
  </si>
  <si>
    <t>0103136937</t>
  </si>
  <si>
    <t>VD25C15D3</t>
  </si>
  <si>
    <t>0103172041</t>
  </si>
  <si>
    <t>VD26112A1</t>
  </si>
  <si>
    <t>0103507803</t>
  </si>
  <si>
    <t>VD26620B1-NU</t>
  </si>
  <si>
    <t>0103510406</t>
  </si>
  <si>
    <t>VD26622G2</t>
  </si>
  <si>
    <t>0103513336</t>
  </si>
  <si>
    <t>VD26623D6</t>
  </si>
  <si>
    <t>0103513353</t>
  </si>
  <si>
    <t>VD26623F5</t>
  </si>
  <si>
    <t>0103510350</t>
  </si>
  <si>
    <t>VD26622AAS5</t>
  </si>
  <si>
    <t>0103528835</t>
  </si>
  <si>
    <t>VD26703D9</t>
  </si>
  <si>
    <t>0103510405</t>
  </si>
  <si>
    <t>VD26622G1</t>
  </si>
  <si>
    <t>0103484767</t>
  </si>
  <si>
    <t>VD26610D6</t>
  </si>
  <si>
    <t>M4-3</t>
  </si>
  <si>
    <t>V43GA17</t>
  </si>
  <si>
    <t>PT-H2607-PD-301</t>
  </si>
  <si>
    <t>4000017424</t>
  </si>
  <si>
    <t>0103581484</t>
  </si>
  <si>
    <t>260511A43B</t>
  </si>
  <si>
    <t>4000017425</t>
  </si>
  <si>
    <t>0103581487</t>
  </si>
  <si>
    <t>260606A21B</t>
  </si>
  <si>
    <t>Aug03-09</t>
  </si>
  <si>
    <t>Aug03-10</t>
  </si>
  <si>
    <t>M6-30</t>
  </si>
  <si>
    <t>0103415939</t>
  </si>
  <si>
    <t>260511A43A</t>
  </si>
  <si>
    <t>0103477905</t>
  </si>
  <si>
    <t>260606A21A</t>
  </si>
  <si>
    <t>PT-H2607-PD-302</t>
  </si>
  <si>
    <t>4000017426</t>
  </si>
  <si>
    <t>0103582012</t>
  </si>
  <si>
    <t>260408A40B</t>
  </si>
  <si>
    <t>Aug03-11</t>
  </si>
  <si>
    <t>0103350666</t>
  </si>
  <si>
    <t>260408A40A</t>
  </si>
  <si>
    <t>1001930860</t>
  </si>
  <si>
    <t>0103582057</t>
  </si>
  <si>
    <t>260729A01A</t>
  </si>
  <si>
    <t>1001930861</t>
  </si>
  <si>
    <t>0103582058</t>
  </si>
  <si>
    <t>260729A02A</t>
  </si>
  <si>
    <t>1001930862</t>
  </si>
  <si>
    <t>0103582059</t>
  </si>
  <si>
    <t>260729A03A</t>
  </si>
  <si>
    <t>1001930863</t>
  </si>
  <si>
    <t>0103582060</t>
  </si>
  <si>
    <t>260729A04A</t>
  </si>
  <si>
    <t>PT-H2607-PC-037</t>
  </si>
  <si>
    <t>1001930864</t>
  </si>
  <si>
    <t>0103582061</t>
  </si>
  <si>
    <t>260729A05A</t>
  </si>
  <si>
    <t>PT-H2607-PC-038</t>
  </si>
  <si>
    <t>1001930865</t>
  </si>
  <si>
    <t>0103582062</t>
  </si>
  <si>
    <t>260729A06A</t>
  </si>
  <si>
    <t>1001930866</t>
  </si>
  <si>
    <t>0103582063</t>
  </si>
  <si>
    <t>260729A07A</t>
  </si>
  <si>
    <t>1001930867</t>
  </si>
  <si>
    <t>0103582064</t>
  </si>
  <si>
    <t>260729A08A</t>
  </si>
  <si>
    <t>1001930868</t>
  </si>
  <si>
    <t>0103582065</t>
  </si>
  <si>
    <t>260729A09A</t>
  </si>
  <si>
    <t>1001930869</t>
  </si>
  <si>
    <t>0103582066</t>
  </si>
  <si>
    <t>260729A10A</t>
  </si>
  <si>
    <t>1001930870</t>
  </si>
  <si>
    <t>0103582067</t>
  </si>
  <si>
    <t>260729A11A</t>
  </si>
  <si>
    <t>1001930871</t>
  </si>
  <si>
    <t>0103582068</t>
  </si>
  <si>
    <t>260729A12A</t>
  </si>
  <si>
    <t>PT-H2606-PD-281</t>
  </si>
  <si>
    <t>1001930872</t>
  </si>
  <si>
    <t>0103582069</t>
  </si>
  <si>
    <t>260729A13A</t>
  </si>
  <si>
    <t>PT-H2607-PD-078</t>
  </si>
  <si>
    <t>1001930873</t>
  </si>
  <si>
    <t>0103582070</t>
  </si>
  <si>
    <t>260729A14A</t>
  </si>
  <si>
    <t>PT-H2607-PD-083</t>
  </si>
  <si>
    <t>1001930874</t>
  </si>
  <si>
    <t>0103582071</t>
  </si>
  <si>
    <t>260729A15A</t>
  </si>
  <si>
    <t>PT-H2607-PD-085</t>
  </si>
  <si>
    <t>1001930875</t>
  </si>
  <si>
    <t>0103582072</t>
  </si>
  <si>
    <t>260729A16A</t>
  </si>
  <si>
    <t>PT-H2607-PD-086</t>
  </si>
  <si>
    <t>1001930876</t>
  </si>
  <si>
    <t>0103582073</t>
  </si>
  <si>
    <t>260729A17A</t>
  </si>
  <si>
    <t>PT-H2607-PD-087</t>
  </si>
  <si>
    <t>1001930877</t>
  </si>
  <si>
    <t>0103582074</t>
  </si>
  <si>
    <t>260729A18A</t>
  </si>
  <si>
    <t>PT-H2607-PD-088</t>
  </si>
  <si>
    <t>1001930878</t>
  </si>
  <si>
    <t>0103582075</t>
  </si>
  <si>
    <t>260729A19A</t>
  </si>
  <si>
    <t>PT-H2607-PD-089</t>
  </si>
  <si>
    <t>1001930879</t>
  </si>
  <si>
    <t>0103582076</t>
  </si>
  <si>
    <t>260729A20A</t>
  </si>
  <si>
    <t>PT-H2607-PD-093</t>
  </si>
  <si>
    <t>1001930880</t>
  </si>
  <si>
    <t>0103582077</t>
  </si>
  <si>
    <t>260729A21A</t>
  </si>
  <si>
    <t>PT-H2607-PD-095</t>
  </si>
  <si>
    <t>1001930881</t>
  </si>
  <si>
    <t>0103582078</t>
  </si>
  <si>
    <t>260729A22A</t>
  </si>
  <si>
    <t>PT-H2607-PD-097</t>
  </si>
  <si>
    <t>1001930882</t>
  </si>
  <si>
    <t>0103582079</t>
  </si>
  <si>
    <t>260729A23A</t>
  </si>
  <si>
    <t>PT-H2607-PD-098</t>
  </si>
  <si>
    <t>1001930883</t>
  </si>
  <si>
    <t>0103582080</t>
  </si>
  <si>
    <t>260729A24A</t>
  </si>
  <si>
    <t>PT-H2607-PD-236</t>
  </si>
  <si>
    <t>1001930884</t>
  </si>
  <si>
    <t>0103582081</t>
  </si>
  <si>
    <t>260729A25A</t>
  </si>
  <si>
    <t>PT-H2607-PD-238</t>
  </si>
  <si>
    <t>1001930885</t>
  </si>
  <si>
    <t>0103582082</t>
  </si>
  <si>
    <t>260729A26A</t>
  </si>
  <si>
    <t>PT-H2607-PD-241</t>
  </si>
  <si>
    <t>1001930886</t>
  </si>
  <si>
    <t>0103582083</t>
  </si>
  <si>
    <t>260729A27A</t>
  </si>
  <si>
    <t>PT-H2607-PD-274</t>
  </si>
  <si>
    <t>1001930887</t>
  </si>
  <si>
    <t>0103582084</t>
  </si>
  <si>
    <t>260729A28A</t>
  </si>
  <si>
    <t>PT-H2607-PD-278</t>
  </si>
  <si>
    <t>1001930888</t>
  </si>
  <si>
    <t>0103582085</t>
  </si>
  <si>
    <t>260729A29A</t>
  </si>
  <si>
    <t>PT-H2607-PD-279</t>
  </si>
  <si>
    <t>1001930889</t>
  </si>
  <si>
    <t>0103582086</t>
  </si>
  <si>
    <t>260729A30A</t>
  </si>
  <si>
    <t>PT-H2607-PD-281</t>
  </si>
  <si>
    <t>1001930890</t>
  </si>
  <si>
    <t>0103582087</t>
  </si>
  <si>
    <t>260729A31A</t>
  </si>
  <si>
    <t>PT-H2607-PD-283</t>
  </si>
  <si>
    <t>1001930891</t>
  </si>
  <si>
    <t>0103582088</t>
  </si>
  <si>
    <t>260729A32A</t>
  </si>
  <si>
    <t>PT-H2607-PD-284</t>
  </si>
  <si>
    <t>1001930892</t>
  </si>
  <si>
    <t>0103582089</t>
  </si>
  <si>
    <t>260729A33A</t>
  </si>
  <si>
    <t>PT-H2607-PD-176</t>
  </si>
  <si>
    <t>1001930893</t>
  </si>
  <si>
    <t>0103582090</t>
  </si>
  <si>
    <t>260729A34A</t>
  </si>
  <si>
    <t>PT-H2607-PD-190</t>
  </si>
  <si>
    <t>1001930894</t>
  </si>
  <si>
    <t>0103582091</t>
  </si>
  <si>
    <t>260729A35A</t>
  </si>
  <si>
    <t>Aug15-01</t>
  </si>
  <si>
    <t>Aug15-02</t>
  </si>
  <si>
    <t>Aug15-03</t>
  </si>
  <si>
    <t>Aug15-04</t>
  </si>
  <si>
    <t>Aug15-05</t>
  </si>
  <si>
    <t>Aug15-06</t>
  </si>
  <si>
    <t>Aug15-07</t>
  </si>
  <si>
    <t>Aug15-08</t>
  </si>
  <si>
    <t>Aug15-09</t>
  </si>
  <si>
    <t>Aug15-10</t>
  </si>
  <si>
    <t>Aug15-11</t>
  </si>
  <si>
    <t>Aug15-12</t>
  </si>
  <si>
    <t>Aug15-13</t>
  </si>
  <si>
    <t>Aug15-14</t>
  </si>
  <si>
    <t>Aug15-15</t>
  </si>
  <si>
    <t>Aug15-16</t>
  </si>
  <si>
    <t>Aug15-17</t>
  </si>
  <si>
    <t>Aug15-18</t>
  </si>
  <si>
    <t>Aug15-19</t>
  </si>
  <si>
    <t>Aug15-20</t>
  </si>
  <si>
    <t>Aug15-21</t>
  </si>
  <si>
    <t>Aug15-22</t>
  </si>
  <si>
    <t>Aug15-23</t>
  </si>
  <si>
    <t>Aug15-24</t>
  </si>
  <si>
    <t>Aug15-25</t>
  </si>
  <si>
    <t>Aug15-26</t>
  </si>
  <si>
    <t>Aug15-27</t>
  </si>
  <si>
    <t>Aug15-28</t>
  </si>
  <si>
    <t>Aug15-29</t>
  </si>
  <si>
    <t>Aug15-30</t>
  </si>
  <si>
    <t>Aug15-31</t>
  </si>
  <si>
    <t>Aug15-32</t>
  </si>
  <si>
    <t>Aug15-33</t>
  </si>
  <si>
    <t>Aug15-34</t>
  </si>
  <si>
    <t>Aug15-35</t>
  </si>
  <si>
    <t>1001930897</t>
  </si>
  <si>
    <t>0103582095</t>
  </si>
  <si>
    <t>260729A36A</t>
  </si>
  <si>
    <t>Aug15-36</t>
  </si>
  <si>
    <t>0103575974</t>
  </si>
  <si>
    <t>VD26724A1</t>
  </si>
  <si>
    <t>0103575975</t>
  </si>
  <si>
    <t>VD26724A2</t>
  </si>
  <si>
    <t>0103575976</t>
  </si>
  <si>
    <t>VD26724A3</t>
  </si>
  <si>
    <t>0103575977</t>
  </si>
  <si>
    <t>VD26724A4</t>
  </si>
  <si>
    <t>0103575978</t>
  </si>
  <si>
    <t>VD26724A5</t>
  </si>
  <si>
    <t>0103575979</t>
  </si>
  <si>
    <t>VD26724A6</t>
  </si>
  <si>
    <t>0103510404</t>
  </si>
  <si>
    <t>VD26723AAT1</t>
  </si>
  <si>
    <t>0103473895</t>
  </si>
  <si>
    <t>VD26605FAS1</t>
  </si>
  <si>
    <t>0103544094</t>
  </si>
  <si>
    <t>VD26709AAS5</t>
  </si>
  <si>
    <t>0103528830</t>
  </si>
  <si>
    <t>VD26703D6</t>
  </si>
  <si>
    <t>0103549667</t>
  </si>
  <si>
    <t>VD26713C6</t>
  </si>
  <si>
    <t>0103503140</t>
  </si>
  <si>
    <t>VD26618B5</t>
  </si>
  <si>
    <t>0103507789</t>
  </si>
  <si>
    <t>VD26620D2</t>
  </si>
  <si>
    <t>0103510369</t>
  </si>
  <si>
    <t>VD26622C1</t>
  </si>
  <si>
    <t>0103490606</t>
  </si>
  <si>
    <t>VD26612B1</t>
  </si>
  <si>
    <t>0103490627</t>
  </si>
  <si>
    <t>VD26612D1</t>
  </si>
  <si>
    <t>0103513320</t>
  </si>
  <si>
    <t>VD26623B9</t>
  </si>
  <si>
    <t>0103513337</t>
  </si>
  <si>
    <t>VD26623D7</t>
  </si>
  <si>
    <t>0103520582</t>
  </si>
  <si>
    <t>VD26629C9</t>
  </si>
  <si>
    <t>0103520596</t>
  </si>
  <si>
    <t>VD26629E5</t>
  </si>
  <si>
    <t>0103528955</t>
  </si>
  <si>
    <t>VD26703B4-NU</t>
  </si>
  <si>
    <t>0103528956</t>
  </si>
  <si>
    <t>VD26703B5-NU</t>
  </si>
  <si>
    <t>0103537264</t>
  </si>
  <si>
    <t>VD26707A5-NU</t>
  </si>
  <si>
    <t>0103528957</t>
  </si>
  <si>
    <t>VD26703B6-NU</t>
  </si>
  <si>
    <t>0103528958</t>
  </si>
  <si>
    <t>VD26703B7-NU</t>
  </si>
  <si>
    <t>0103537266</t>
  </si>
  <si>
    <t>VD26707A7-NU</t>
  </si>
  <si>
    <t>0103537267</t>
  </si>
  <si>
    <t>VD26707A8-NU</t>
  </si>
  <si>
    <t>0103537197</t>
  </si>
  <si>
    <t>VD26707AAS1</t>
  </si>
  <si>
    <t>0103513364</t>
  </si>
  <si>
    <t>VD26623A9-NU</t>
  </si>
  <si>
    <t>0103543791</t>
  </si>
  <si>
    <t>VD26709B3-NU</t>
  </si>
  <si>
    <t>0103327585</t>
  </si>
  <si>
    <t>VD26325B7</t>
  </si>
  <si>
    <t>0103510391</t>
  </si>
  <si>
    <t>VD26622E5</t>
  </si>
  <si>
    <t>0103498041</t>
  </si>
  <si>
    <t>VD26616E2</t>
  </si>
  <si>
    <t>0103510397</t>
  </si>
  <si>
    <t>VD26622F2</t>
  </si>
  <si>
    <t>0103510398</t>
  </si>
  <si>
    <t>VD26622F3</t>
  </si>
  <si>
    <t>0103510399</t>
  </si>
  <si>
    <t>VD26622F4</t>
  </si>
  <si>
    <t>PT-H2607-PD-119</t>
  </si>
  <si>
    <t>1001930930</t>
  </si>
  <si>
    <t>0103582386</t>
  </si>
  <si>
    <t>260729A37A</t>
  </si>
  <si>
    <t>PT-H2607-PD-123</t>
  </si>
  <si>
    <t>1001930931</t>
  </si>
  <si>
    <t>0103582387</t>
  </si>
  <si>
    <t>260729A38A</t>
  </si>
  <si>
    <t>PT-H2607-PD-082</t>
  </si>
  <si>
    <t>1001930932</t>
  </si>
  <si>
    <t>0103582388</t>
  </si>
  <si>
    <t>260729A39A</t>
  </si>
  <si>
    <t>PT-H2607-PD-171</t>
  </si>
  <si>
    <t>1001930933</t>
  </si>
  <si>
    <t>0103582389</t>
  </si>
  <si>
    <t>260729A40A</t>
  </si>
  <si>
    <t>PT-H2607-PD-173</t>
  </si>
  <si>
    <t>1001930934</t>
  </si>
  <si>
    <t>0103582390</t>
  </si>
  <si>
    <t>260729A41A</t>
  </si>
  <si>
    <t>PT-H2607-PD-174</t>
  </si>
  <si>
    <t>1001930935</t>
  </si>
  <si>
    <t>0103582391</t>
  </si>
  <si>
    <t>260729A42A</t>
  </si>
  <si>
    <t>Aug15-37</t>
  </si>
  <si>
    <t>Aug15-38</t>
  </si>
  <si>
    <t>Aug15-39</t>
  </si>
  <si>
    <t>Aug15-40</t>
  </si>
  <si>
    <t>Aug15-41</t>
  </si>
  <si>
    <t>Aug15-42</t>
  </si>
  <si>
    <t>0103513340</t>
  </si>
  <si>
    <t>VD26623E1</t>
  </si>
  <si>
    <t>0103510353</t>
  </si>
  <si>
    <t>VD26622A1</t>
  </si>
  <si>
    <t>1001931480</t>
  </si>
  <si>
    <t>0103583036</t>
  </si>
  <si>
    <t>260729A43A</t>
  </si>
  <si>
    <t>1001931481</t>
  </si>
  <si>
    <t>0103583037</t>
  </si>
  <si>
    <t>260729A44A</t>
  </si>
  <si>
    <t>1001931482</t>
  </si>
  <si>
    <t>0103583038</t>
  </si>
  <si>
    <t>260729A45A</t>
  </si>
  <si>
    <t>1001931483</t>
  </si>
  <si>
    <t>0103583039</t>
  </si>
  <si>
    <t>260729A46A</t>
  </si>
  <si>
    <t>1001931484</t>
  </si>
  <si>
    <t>0103583040</t>
  </si>
  <si>
    <t>260729A47A</t>
  </si>
  <si>
    <t>PT-H2607-PC-012</t>
  </si>
  <si>
    <t>1001931485</t>
  </si>
  <si>
    <t>0103583041</t>
  </si>
  <si>
    <t>260729A48A</t>
  </si>
  <si>
    <t>1001931486</t>
  </si>
  <si>
    <t>0103583042</t>
  </si>
  <si>
    <t>260729A49A</t>
  </si>
  <si>
    <t>1001931487</t>
  </si>
  <si>
    <t>0103583043</t>
  </si>
  <si>
    <t>260729A50A</t>
  </si>
  <si>
    <t>Aug17-01</t>
  </si>
  <si>
    <t>Aug17-02</t>
  </si>
  <si>
    <t>Aug17-03</t>
  </si>
  <si>
    <t>Aug17-04</t>
  </si>
  <si>
    <t>Aug17-05</t>
  </si>
  <si>
    <t>Aug17-06</t>
  </si>
  <si>
    <t>Aug17-07</t>
  </si>
  <si>
    <t>Aug17-08</t>
  </si>
  <si>
    <t>0103513309</t>
  </si>
  <si>
    <t>VD26623A7</t>
  </si>
  <si>
    <t>0103513310</t>
  </si>
  <si>
    <t>VD26623A8</t>
  </si>
  <si>
    <t>0103513311</t>
  </si>
  <si>
    <t>VD26623A9</t>
  </si>
  <si>
    <t>PT-H2607-PD-309</t>
  </si>
  <si>
    <t>1001931661</t>
  </si>
  <si>
    <t>0103583709</t>
  </si>
  <si>
    <t>260729A51A</t>
  </si>
  <si>
    <t>Aug03-12</t>
  </si>
  <si>
    <t>M6-30-1</t>
  </si>
  <si>
    <t>0103530731</t>
  </si>
  <si>
    <t>VD26703H2</t>
  </si>
  <si>
    <t>0103513312</t>
  </si>
  <si>
    <t>VD26623B1</t>
  </si>
  <si>
    <t>0103513324</t>
  </si>
  <si>
    <t>VD26623C4</t>
  </si>
  <si>
    <t>0103513325</t>
  </si>
  <si>
    <t>VD26623C5</t>
  </si>
  <si>
    <t>0103537265</t>
  </si>
  <si>
    <t>VD26707A6-NU</t>
  </si>
  <si>
    <t>0103537275</t>
  </si>
  <si>
    <t>VD26707B6-NU</t>
  </si>
  <si>
    <t>0103537276</t>
  </si>
  <si>
    <t>VD26707B7-NU</t>
  </si>
  <si>
    <t>0103543782</t>
  </si>
  <si>
    <t>VD26709A5-NU</t>
  </si>
  <si>
    <t>0103543783</t>
  </si>
  <si>
    <t>VD26709A6-NU</t>
  </si>
  <si>
    <t>0103537278</t>
  </si>
  <si>
    <t>VD26707B8-NU</t>
  </si>
  <si>
    <t>0103537279</t>
  </si>
  <si>
    <t>VD26707B9-NU</t>
  </si>
  <si>
    <t>0103537280</t>
  </si>
  <si>
    <t>VD26707C1-NU</t>
  </si>
  <si>
    <t>0103543784</t>
  </si>
  <si>
    <t>VD26709A7-NU</t>
  </si>
  <si>
    <t>0103543786</t>
  </si>
  <si>
    <t>VD26709A8-NU</t>
  </si>
  <si>
    <t>0103543787</t>
  </si>
  <si>
    <t>VD26709A9-NU</t>
  </si>
  <si>
    <t>0103544095</t>
  </si>
  <si>
    <t>VD26709AAS6</t>
  </si>
  <si>
    <t>0103544096</t>
  </si>
  <si>
    <t>VD26709AAS7</t>
  </si>
  <si>
    <t>0103544097</t>
  </si>
  <si>
    <t>VD26709AAS8</t>
  </si>
  <si>
    <t>PT-H2607-PT-070</t>
  </si>
  <si>
    <t>1001931985</t>
  </si>
  <si>
    <t>0103584114</t>
  </si>
  <si>
    <t>PT-H2607-PT-057</t>
  </si>
  <si>
    <t>1001931987</t>
  </si>
  <si>
    <t>0103584116</t>
  </si>
  <si>
    <t>PT-H2607-PT-058</t>
  </si>
  <si>
    <t>1001931988</t>
  </si>
  <si>
    <t>0103584118</t>
  </si>
  <si>
    <t>PT-H2607-PT-059</t>
  </si>
  <si>
    <t>1001931989</t>
  </si>
  <si>
    <t>0103584119</t>
  </si>
  <si>
    <t>PT-H2607-PD-305</t>
  </si>
  <si>
    <t>1001931990</t>
  </si>
  <si>
    <t>0103584120</t>
  </si>
  <si>
    <t>PT-H2607-PD-306</t>
  </si>
  <si>
    <t>1001931991</t>
  </si>
  <si>
    <t>0103584121</t>
  </si>
  <si>
    <t>PT-H2607-PD-308</t>
  </si>
  <si>
    <t>1001931992</t>
  </si>
  <si>
    <t>0103584122</t>
  </si>
  <si>
    <t>PT-H2607-PD-303</t>
  </si>
  <si>
    <t>1001931994</t>
  </si>
  <si>
    <t>0103584123</t>
  </si>
  <si>
    <t>PT-H2607-PD-178</t>
  </si>
  <si>
    <t>1001931995</t>
  </si>
  <si>
    <t>0103584124</t>
  </si>
  <si>
    <t>PT-H2607-PD-179</t>
  </si>
  <si>
    <t>1001931996</t>
  </si>
  <si>
    <t>0103584125</t>
  </si>
  <si>
    <t>PT-H2607-PD-180</t>
  </si>
  <si>
    <t>1001931997</t>
  </si>
  <si>
    <t>0103584126</t>
  </si>
  <si>
    <t>PT-H2607-PD-181</t>
  </si>
  <si>
    <t>1001931998</t>
  </si>
  <si>
    <t>0103584128</t>
  </si>
  <si>
    <t>PT-H2607-PD-183</t>
  </si>
  <si>
    <t>1001931999</t>
  </si>
  <si>
    <t>0103584129</t>
  </si>
  <si>
    <t>PT-H2607-PD-184</t>
  </si>
  <si>
    <t>1001932000</t>
  </si>
  <si>
    <t>0103584130</t>
  </si>
  <si>
    <t>PT-H2607-PD-185</t>
  </si>
  <si>
    <t>1001932001</t>
  </si>
  <si>
    <t>0103584131</t>
  </si>
  <si>
    <t>PT-H2607-PD-186</t>
  </si>
  <si>
    <t>1001932002</t>
  </si>
  <si>
    <t>0103584132</t>
  </si>
  <si>
    <t>PT-H2607-PD-187</t>
  </si>
  <si>
    <t>1001932003</t>
  </si>
  <si>
    <t>0103584133</t>
  </si>
  <si>
    <t>PT-H2607-PD-188</t>
  </si>
  <si>
    <t>1001932004</t>
  </si>
  <si>
    <t>0103584134</t>
  </si>
  <si>
    <t>PT-H2607-PD-189</t>
  </si>
  <si>
    <t>1001932005</t>
  </si>
  <si>
    <t>0103584135</t>
  </si>
  <si>
    <t>PT-H2607-PD-234</t>
  </si>
  <si>
    <t>1001932006</t>
  </si>
  <si>
    <t>0103584136</t>
  </si>
  <si>
    <t>1001932007</t>
  </si>
  <si>
    <t>0103584137</t>
  </si>
  <si>
    <t>260729A52A</t>
  </si>
  <si>
    <t>260729A53A</t>
  </si>
  <si>
    <t>260729A54A</t>
  </si>
  <si>
    <t>260729A55A</t>
  </si>
  <si>
    <t>260729A56A</t>
  </si>
  <si>
    <t>260729A57A</t>
  </si>
  <si>
    <t>260729A58A</t>
  </si>
  <si>
    <t>260729A59A</t>
  </si>
  <si>
    <t>260729A60A</t>
  </si>
  <si>
    <t>260729A61A</t>
  </si>
  <si>
    <t>260729A62A</t>
  </si>
  <si>
    <t>260729A63A</t>
  </si>
  <si>
    <t>260729A64A</t>
  </si>
  <si>
    <t>260729A65A</t>
  </si>
  <si>
    <t>260729A66A</t>
  </si>
  <si>
    <t>260729A67A</t>
  </si>
  <si>
    <t>260729A68A</t>
  </si>
  <si>
    <t>260729A69A</t>
  </si>
  <si>
    <t>260729A70A</t>
  </si>
  <si>
    <t>260729A71A</t>
  </si>
  <si>
    <t>260729A72A</t>
  </si>
  <si>
    <t>Aug17-09</t>
  </si>
  <si>
    <t>Aug17-10</t>
  </si>
  <si>
    <t>Aug17-11</t>
  </si>
  <si>
    <t>Aug17-12</t>
  </si>
  <si>
    <t>Aug17-13</t>
  </si>
  <si>
    <t>Aug17-14</t>
  </si>
  <si>
    <t>Aug17-15</t>
  </si>
  <si>
    <t>Aug17-16</t>
  </si>
  <si>
    <t>Aug17-17</t>
  </si>
  <si>
    <t>Aug17-18</t>
  </si>
  <si>
    <t>Aug17-19</t>
  </si>
  <si>
    <t>Aug17-20</t>
  </si>
  <si>
    <t>Aug17-21</t>
  </si>
  <si>
    <t>Aug17-22</t>
  </si>
  <si>
    <t>Aug17-23</t>
  </si>
  <si>
    <t>Aug17-24</t>
  </si>
  <si>
    <t>Aug17-25</t>
  </si>
  <si>
    <t>Aug17-26</t>
  </si>
  <si>
    <t>Aug17-27</t>
  </si>
  <si>
    <t>Aug17-28</t>
  </si>
  <si>
    <t>Aug17-29</t>
  </si>
  <si>
    <t>0103580787</t>
  </si>
  <si>
    <t>VD26728B1</t>
  </si>
  <si>
    <t>0103530732</t>
  </si>
  <si>
    <t>VD26703H3</t>
  </si>
  <si>
    <t>0103530733</t>
  </si>
  <si>
    <t>VD26703H4</t>
  </si>
  <si>
    <t>0103530734</t>
  </si>
  <si>
    <t>VD26703H5</t>
  </si>
  <si>
    <t>0103530735</t>
  </si>
  <si>
    <t>VD26703H6</t>
  </si>
  <si>
    <t>0103559559</t>
  </si>
  <si>
    <t>VD26717A2</t>
  </si>
  <si>
    <t>0103537205</t>
  </si>
  <si>
    <t>VD26707A3</t>
  </si>
  <si>
    <t>0103543724</t>
  </si>
  <si>
    <t>VD26709A3</t>
  </si>
  <si>
    <t>0103480590</t>
  </si>
  <si>
    <t>VD26608A2</t>
  </si>
  <si>
    <t>0103495783</t>
  </si>
  <si>
    <t>VD26616C2</t>
  </si>
  <si>
    <t>0103510376</t>
  </si>
  <si>
    <t>VD26622C8</t>
  </si>
  <si>
    <t>0103513326</t>
  </si>
  <si>
    <t>VD26623C6</t>
  </si>
  <si>
    <t>0103513327</t>
  </si>
  <si>
    <t>VD26623C7</t>
  </si>
  <si>
    <t>0103513328</t>
  </si>
  <si>
    <t>VD26623C8</t>
  </si>
  <si>
    <t>0103580229</t>
  </si>
  <si>
    <t>ED26728A6</t>
  </si>
  <si>
    <t>260715A31B</t>
  </si>
  <si>
    <t>1001932166</t>
  </si>
  <si>
    <t>0103584385</t>
  </si>
  <si>
    <t>Aug17-30</t>
  </si>
  <si>
    <t>M9-2</t>
  </si>
  <si>
    <t>260715A28B</t>
  </si>
  <si>
    <t>1001932310</t>
  </si>
  <si>
    <t>0103584608</t>
  </si>
  <si>
    <t>Aug17-31</t>
  </si>
  <si>
    <t>M7-30</t>
  </si>
  <si>
    <t>1001933338</t>
  </si>
  <si>
    <t>0103586842</t>
  </si>
  <si>
    <t>260731A01A</t>
  </si>
  <si>
    <t>1001933339</t>
  </si>
  <si>
    <t>0103586843</t>
  </si>
  <si>
    <t>260731A02A</t>
  </si>
  <si>
    <t>1001933340</t>
  </si>
  <si>
    <t>0103586844</t>
  </si>
  <si>
    <t>260731A03A</t>
  </si>
  <si>
    <t>1001933341</t>
  </si>
  <si>
    <t>0103586845</t>
  </si>
  <si>
    <t>260731A04A</t>
  </si>
  <si>
    <t>1001933342</t>
  </si>
  <si>
    <t>0103586846</t>
  </si>
  <si>
    <t>260731A05A</t>
  </si>
  <si>
    <t>1001933343</t>
  </si>
  <si>
    <t>0103586847</t>
  </si>
  <si>
    <t>260731A06A</t>
  </si>
  <si>
    <t>1001933344</t>
  </si>
  <si>
    <t>0103586848</t>
  </si>
  <si>
    <t>260731A07A</t>
  </si>
  <si>
    <t>PT-H2606-PD-289</t>
  </si>
  <si>
    <t>1001933345</t>
  </si>
  <si>
    <t>2431136-0-A</t>
  </si>
  <si>
    <t>AIN-CNX-006-220 MDR</t>
  </si>
  <si>
    <t>0103586850</t>
  </si>
  <si>
    <t>260731A08A</t>
  </si>
  <si>
    <t>PT-H2606-PD-290</t>
  </si>
  <si>
    <t>1001933346</t>
  </si>
  <si>
    <t>2431137-0-A</t>
  </si>
  <si>
    <t>AIN-CNX-006-220RC MDR</t>
  </si>
  <si>
    <t>0103586852</t>
  </si>
  <si>
    <t>260731A09A</t>
  </si>
  <si>
    <t>PT-H2606-PD-291</t>
  </si>
  <si>
    <t>1001933347</t>
  </si>
  <si>
    <t>2431138-0-A</t>
  </si>
  <si>
    <t>AIN-CNX-006-220J MDR</t>
  </si>
  <si>
    <t>0103586853</t>
  </si>
  <si>
    <t>260731A10A</t>
  </si>
  <si>
    <t>PT-H2607-PD-307</t>
  </si>
  <si>
    <t>1001933349</t>
  </si>
  <si>
    <t>0103586855</t>
  </si>
  <si>
    <t>260731A12A</t>
  </si>
  <si>
    <t>PT-H2607-PD-235</t>
  </si>
  <si>
    <t>1001933350</t>
  </si>
  <si>
    <t>0103586856</t>
  </si>
  <si>
    <t>260731A13A</t>
  </si>
  <si>
    <t>PT-H2607-PD-273</t>
  </si>
  <si>
    <t>1001933351</t>
  </si>
  <si>
    <t>0103586857</t>
  </si>
  <si>
    <t>260731A14A</t>
  </si>
  <si>
    <t>PT-H2607-PD-192</t>
  </si>
  <si>
    <t>1001933352</t>
  </si>
  <si>
    <t>0103586858</t>
  </si>
  <si>
    <t>260731A15A</t>
  </si>
  <si>
    <t>PT-H2607-PD-193</t>
  </si>
  <si>
    <t>1001933353</t>
  </si>
  <si>
    <t>1731007-H-A</t>
  </si>
  <si>
    <t>WAIN-CKI-008-200 KR</t>
  </si>
  <si>
    <t>0103586860</t>
  </si>
  <si>
    <t>260731A16A</t>
  </si>
  <si>
    <t>PT-H2607-PD-194</t>
  </si>
  <si>
    <t>1001933354</t>
  </si>
  <si>
    <t>0103586861</t>
  </si>
  <si>
    <t>260731A17A</t>
  </si>
  <si>
    <t>PT-H2607-PD-195</t>
  </si>
  <si>
    <t>1001933355</t>
  </si>
  <si>
    <t>0103586862</t>
  </si>
  <si>
    <t>260731A18A</t>
  </si>
  <si>
    <t>PT-H2607-PD-255</t>
  </si>
  <si>
    <t>1001933356</t>
  </si>
  <si>
    <t>0103586863</t>
  </si>
  <si>
    <t>260731A19A</t>
  </si>
  <si>
    <t>PT-H2607-PD-256</t>
  </si>
  <si>
    <t>1001933357</t>
  </si>
  <si>
    <t>0103586864</t>
  </si>
  <si>
    <t>260731A20A</t>
  </si>
  <si>
    <t>PT-H2607-PD-113</t>
  </si>
  <si>
    <t>1001933358</t>
  </si>
  <si>
    <t>0103586865</t>
  </si>
  <si>
    <t>260731A21A</t>
  </si>
  <si>
    <t>PT-H2607-PD-114</t>
  </si>
  <si>
    <t>1001933359</t>
  </si>
  <si>
    <t>0103586866</t>
  </si>
  <si>
    <t>260731A22A</t>
  </si>
  <si>
    <t>PT-H2607-PD-124</t>
  </si>
  <si>
    <t>1001933360</t>
  </si>
  <si>
    <t>0103586867</t>
  </si>
  <si>
    <t>260731A23A</t>
  </si>
  <si>
    <t>PT-H2607-PD-125</t>
  </si>
  <si>
    <t>1001933361</t>
  </si>
  <si>
    <t>0103586868</t>
  </si>
  <si>
    <t>260731A24A</t>
  </si>
  <si>
    <t>PT-H2607-PD-126</t>
  </si>
  <si>
    <t>1001933362</t>
  </si>
  <si>
    <t>0103586869</t>
  </si>
  <si>
    <t>260731A25A</t>
  </si>
  <si>
    <t>PT-H2607-PD-127</t>
  </si>
  <si>
    <t>1001933363</t>
  </si>
  <si>
    <t>0103586870</t>
  </si>
  <si>
    <t>260731A26A</t>
  </si>
  <si>
    <t>PT-H2607-PD-128</t>
  </si>
  <si>
    <t>1001933364</t>
  </si>
  <si>
    <t>0103586871</t>
  </si>
  <si>
    <t>260731A27A</t>
  </si>
  <si>
    <t>PT-H2607-PD-129</t>
  </si>
  <si>
    <t>1001933365</t>
  </si>
  <si>
    <t>0103586872</t>
  </si>
  <si>
    <t>260731A28A</t>
  </si>
  <si>
    <t>PT-H2607-PD-130</t>
  </si>
  <si>
    <t>1001933366</t>
  </si>
  <si>
    <t>0103586873</t>
  </si>
  <si>
    <t>260731A29A</t>
  </si>
  <si>
    <t>PT-H2607-PD-131</t>
  </si>
  <si>
    <t>1001933367</t>
  </si>
  <si>
    <t>0103586874</t>
  </si>
  <si>
    <t>260731A30A</t>
  </si>
  <si>
    <t>Aug18-01</t>
  </si>
  <si>
    <t>Aug18-02</t>
  </si>
  <si>
    <t>Aug18-03</t>
  </si>
  <si>
    <t>Aug18-04</t>
  </si>
  <si>
    <t>Aug18-05</t>
  </si>
  <si>
    <t>Aug18-06</t>
  </si>
  <si>
    <t>Aug18-07</t>
  </si>
  <si>
    <t>Aug18-08</t>
  </si>
  <si>
    <t>Aug18-09</t>
  </si>
  <si>
    <t>Aug18-10</t>
  </si>
  <si>
    <t>Aug18-11</t>
  </si>
  <si>
    <t>Aug18-12</t>
  </si>
  <si>
    <t>Aug18-13</t>
  </si>
  <si>
    <t>Aug18-14</t>
  </si>
  <si>
    <t>Aug18-15</t>
  </si>
  <si>
    <t>Aug18-16</t>
  </si>
  <si>
    <t>Aug18-17</t>
  </si>
  <si>
    <t>Aug18-18</t>
  </si>
  <si>
    <t>Aug18-19</t>
  </si>
  <si>
    <t>Aug18-20</t>
  </si>
  <si>
    <t>Aug18-21</t>
  </si>
  <si>
    <t>Aug18-22</t>
  </si>
  <si>
    <t>Aug18-23</t>
  </si>
  <si>
    <t>Aug18-24</t>
  </si>
  <si>
    <t>Aug18-25</t>
  </si>
  <si>
    <t>Aug18-26</t>
  </si>
  <si>
    <t>Aug18-27</t>
  </si>
  <si>
    <t>Aug18-28</t>
  </si>
  <si>
    <t>Aug18-29</t>
  </si>
  <si>
    <t>Aug18-30</t>
  </si>
  <si>
    <t>0103575980</t>
  </si>
  <si>
    <t>VD26724A7</t>
  </si>
  <si>
    <t>0103575982</t>
  </si>
  <si>
    <t>VD26724A8</t>
  </si>
  <si>
    <t>0103575983</t>
  </si>
  <si>
    <t>VD26724A9</t>
  </si>
  <si>
    <t>0103575984</t>
  </si>
  <si>
    <t>VD26724B1</t>
  </si>
  <si>
    <t>0103575985</t>
  </si>
  <si>
    <t>VD26724B2</t>
  </si>
  <si>
    <t>0103544098</t>
  </si>
  <si>
    <t>VD26709AAS9</t>
  </si>
  <si>
    <t>0103544099</t>
  </si>
  <si>
    <t>VD26709BAS1</t>
  </si>
  <si>
    <t>0103544101</t>
  </si>
  <si>
    <t>VD26709BAS2</t>
  </si>
  <si>
    <t>0103544102</t>
  </si>
  <si>
    <t>VD26709BAS3</t>
  </si>
  <si>
    <t>0103544103</t>
  </si>
  <si>
    <t>VD26709BAS4</t>
  </si>
  <si>
    <t>0103544104</t>
  </si>
  <si>
    <t>VD26709BAS5</t>
  </si>
  <si>
    <t>0103544106</t>
  </si>
  <si>
    <t>VD26709BAS6</t>
  </si>
  <si>
    <t>0103544107</t>
  </si>
  <si>
    <t>VD26709BAS7</t>
  </si>
  <si>
    <t>0103544108</t>
  </si>
  <si>
    <t>VD26709BAS8</t>
  </si>
  <si>
    <t>0103544109</t>
  </si>
  <si>
    <t>VD26709BAS9</t>
  </si>
  <si>
    <t>0103544110</t>
  </si>
  <si>
    <t>VD26709CAS1</t>
  </si>
  <si>
    <t>0103544111</t>
  </si>
  <si>
    <t>VD26709CAS2</t>
  </si>
  <si>
    <t>0103544112</t>
  </si>
  <si>
    <t>VD26709CAS3</t>
  </si>
  <si>
    <t>0103544113</t>
  </si>
  <si>
    <t>VD26709CAS4</t>
  </si>
  <si>
    <t>0103575986</t>
  </si>
  <si>
    <t>VD26724B3</t>
  </si>
  <si>
    <t>0103575987</t>
  </si>
  <si>
    <t>VD26724B4</t>
  </si>
  <si>
    <t>0103467738</t>
  </si>
  <si>
    <t>VD26603D9</t>
  </si>
  <si>
    <t>0103578432</t>
  </si>
  <si>
    <t>VU26727A1</t>
  </si>
  <si>
    <t>0103467739</t>
  </si>
  <si>
    <t>VD26603E1</t>
  </si>
  <si>
    <t>0103467740</t>
  </si>
  <si>
    <t>VD26603E2</t>
  </si>
  <si>
    <t>0103581400</t>
  </si>
  <si>
    <t>VD26729A4</t>
  </si>
  <si>
    <t>0103530736</t>
  </si>
  <si>
    <t>VD26703H7</t>
  </si>
  <si>
    <t>0103525840</t>
  </si>
  <si>
    <t>VD26702D7</t>
  </si>
  <si>
    <t>0103543741</t>
  </si>
  <si>
    <t>VD26709B8</t>
  </si>
  <si>
    <t>0103543772</t>
  </si>
  <si>
    <t>VD26709AAS1</t>
  </si>
  <si>
    <t>PT-H2607-PD-118</t>
  </si>
  <si>
    <t>1001933913</t>
  </si>
  <si>
    <t>2131662-D-AK</t>
  </si>
  <si>
    <t>AGH143090 Q NOCE</t>
  </si>
  <si>
    <t>0103587696</t>
  </si>
  <si>
    <t>260731A31A</t>
  </si>
  <si>
    <t>PT-H2607-PD-120</t>
  </si>
  <si>
    <t>1001933914</t>
  </si>
  <si>
    <t>0103587697</t>
  </si>
  <si>
    <t>260731A32A</t>
  </si>
  <si>
    <t>PT-H2607-PD-122</t>
  </si>
  <si>
    <t>1001933915</t>
  </si>
  <si>
    <t>0103587698</t>
  </si>
  <si>
    <t>260731A33A</t>
  </si>
  <si>
    <t>PT-H2606-PD-369</t>
  </si>
  <si>
    <t>1001933916</t>
  </si>
  <si>
    <t>0103587699</t>
  </si>
  <si>
    <t>260731A34A</t>
  </si>
  <si>
    <t>PT-H2607-PD-232</t>
  </si>
  <si>
    <t>1001933917</t>
  </si>
  <si>
    <t>0103587700</t>
  </si>
  <si>
    <t>260731A35A</t>
  </si>
  <si>
    <t>PT-H2606-PD-309</t>
  </si>
  <si>
    <t>1001933918</t>
  </si>
  <si>
    <t>0103587701</t>
  </si>
  <si>
    <t>260731A36A</t>
  </si>
  <si>
    <t>PT-H2606-PD-310</t>
  </si>
  <si>
    <t>1001933919</t>
  </si>
  <si>
    <t>0103587702</t>
  </si>
  <si>
    <t>260731A37A</t>
  </si>
  <si>
    <t>260731A38A</t>
  </si>
  <si>
    <t>PT-H2607-PD-248</t>
  </si>
  <si>
    <t>1001933921</t>
  </si>
  <si>
    <t>0103587704</t>
  </si>
  <si>
    <t>260731A39A</t>
  </si>
  <si>
    <t>PT-H2607-PD-250</t>
  </si>
  <si>
    <t>1001933922</t>
  </si>
  <si>
    <t>0103587705</t>
  </si>
  <si>
    <t>260731A40A</t>
  </si>
  <si>
    <t>PT-H2607-PD-252</t>
  </si>
  <si>
    <t>1001933923</t>
  </si>
  <si>
    <t>0103587706</t>
  </si>
  <si>
    <t>260731A41A</t>
  </si>
  <si>
    <t>PT-H2607-PD-115</t>
  </si>
  <si>
    <t>1001933924</t>
  </si>
  <si>
    <t>0103587707</t>
  </si>
  <si>
    <t>260731A42A</t>
  </si>
  <si>
    <t>PT-H2605-PC-004-2</t>
  </si>
  <si>
    <t>1001933925</t>
  </si>
  <si>
    <t>0103587708</t>
  </si>
  <si>
    <t>260731A43A</t>
  </si>
  <si>
    <t>1001933926</t>
  </si>
  <si>
    <t>0103587709</t>
  </si>
  <si>
    <t>Aug18-31</t>
  </si>
  <si>
    <t>Aug18-32</t>
  </si>
  <si>
    <t>Aug18-33</t>
  </si>
  <si>
    <t>Aug18-34</t>
  </si>
  <si>
    <t>Aug18-35</t>
  </si>
  <si>
    <t>Aug18-36</t>
  </si>
  <si>
    <t>Aug18-37</t>
  </si>
  <si>
    <t>Aug18-38</t>
  </si>
  <si>
    <t>Aug18-39</t>
  </si>
  <si>
    <t>Aug18-40</t>
  </si>
  <si>
    <t>Aug18-41</t>
  </si>
  <si>
    <t>Aug18-42</t>
  </si>
  <si>
    <t>Aug18-43</t>
  </si>
  <si>
    <t>0103550056</t>
  </si>
  <si>
    <t>VD26713B6</t>
  </si>
  <si>
    <t>0103543792</t>
  </si>
  <si>
    <t>VD26709B4-NU</t>
  </si>
  <si>
    <t>0103543793</t>
  </si>
  <si>
    <t>VD26709B5-NU</t>
  </si>
  <si>
    <t>0103543794</t>
  </si>
  <si>
    <t>VD26709B6-NU</t>
  </si>
  <si>
    <t>0103549710</t>
  </si>
  <si>
    <t>VD26713B8-NU</t>
  </si>
  <si>
    <t>0103549712</t>
  </si>
  <si>
    <t>VD26713B9-NU</t>
  </si>
  <si>
    <t>0103549714</t>
  </si>
  <si>
    <t>VD26713C1-NU</t>
  </si>
  <si>
    <t>0103549696</t>
  </si>
  <si>
    <t>VD26713C9-NU</t>
  </si>
  <si>
    <t>0103549697</t>
  </si>
  <si>
    <t>VD26713D1-NU</t>
  </si>
  <si>
    <t>0103573759</t>
  </si>
  <si>
    <t>VD26723A3</t>
  </si>
  <si>
    <t>0103582311</t>
  </si>
  <si>
    <t>VD26729A7</t>
  </si>
  <si>
    <t>0103582313</t>
  </si>
  <si>
    <t>VD26729A8</t>
  </si>
  <si>
    <t>0103582317</t>
  </si>
  <si>
    <t>VD26729B3</t>
  </si>
  <si>
    <t>M8-31</t>
  </si>
  <si>
    <t>0103582314</t>
  </si>
  <si>
    <t>VD26729A9</t>
  </si>
  <si>
    <t>0103582315</t>
  </si>
  <si>
    <t>VD26729B1</t>
  </si>
  <si>
    <t>0103582316</t>
  </si>
  <si>
    <t>VD26729B2</t>
  </si>
  <si>
    <t>PT-H2607-PD-310</t>
  </si>
  <si>
    <t>1001935075</t>
  </si>
  <si>
    <t>0103589880</t>
  </si>
  <si>
    <t>260731A11A</t>
  </si>
  <si>
    <t>PT-H2607-PD-311</t>
  </si>
  <si>
    <t>1001935076</t>
  </si>
  <si>
    <t>0103589881</t>
  </si>
  <si>
    <t>260731A44A</t>
  </si>
  <si>
    <t>1001935077</t>
  </si>
  <si>
    <t>0103589882</t>
  </si>
  <si>
    <t>260731A45A</t>
  </si>
  <si>
    <t>1001935078</t>
  </si>
  <si>
    <t>0103589883</t>
  </si>
  <si>
    <t>260731A46A</t>
  </si>
  <si>
    <t>1001935079</t>
  </si>
  <si>
    <t>0103589884</t>
  </si>
  <si>
    <t>260731A47A</t>
  </si>
  <si>
    <t>PT-H2607-PC-021</t>
  </si>
  <si>
    <t>1001935080</t>
  </si>
  <si>
    <t>0103589885</t>
  </si>
  <si>
    <t>260731A48A</t>
  </si>
  <si>
    <t>1001935081</t>
  </si>
  <si>
    <t>0103589886</t>
  </si>
  <si>
    <t>260731A49A</t>
  </si>
  <si>
    <t>1001935082</t>
  </si>
  <si>
    <t>0103589887</t>
  </si>
  <si>
    <t>260731A50A</t>
  </si>
  <si>
    <t>Aug19-01</t>
  </si>
  <si>
    <t>Aug19-02</t>
  </si>
  <si>
    <t>Aug19-03</t>
  </si>
  <si>
    <t>Aug19-04</t>
  </si>
  <si>
    <t>Aug19-05</t>
  </si>
  <si>
    <t>Aug19-06</t>
  </si>
  <si>
    <t>Aug19-07</t>
  </si>
  <si>
    <t>0103544114</t>
  </si>
  <si>
    <t>VD26709CAS5</t>
  </si>
  <si>
    <t>0103544115</t>
  </si>
  <si>
    <t>VD26709CAS6</t>
  </si>
  <si>
    <t>0103544116</t>
  </si>
  <si>
    <t>VD26709CAS7</t>
  </si>
  <si>
    <t>0103544117</t>
  </si>
  <si>
    <t>VD26709CAS8</t>
  </si>
  <si>
    <t>0103513314</t>
  </si>
  <si>
    <t>VD26723AAT2</t>
  </si>
  <si>
    <t>0103513315</t>
  </si>
  <si>
    <t>VD26723AAT3</t>
  </si>
  <si>
    <t>0103513316</t>
  </si>
  <si>
    <t>VD26723AAT4</t>
  </si>
  <si>
    <t>FINISH</t>
  </si>
  <si>
    <t>M8-2</t>
  </si>
  <si>
    <t>0103575988</t>
  </si>
  <si>
    <t>VD26724B5</t>
  </si>
  <si>
    <t>0103575990</t>
  </si>
  <si>
    <t>VD26724B6</t>
  </si>
  <si>
    <t>0103575995</t>
  </si>
  <si>
    <t>VD26724B8</t>
  </si>
  <si>
    <t>0103575997</t>
  </si>
  <si>
    <t>VD26724B9</t>
  </si>
  <si>
    <t>1001935715</t>
  </si>
  <si>
    <t>0103590880</t>
  </si>
  <si>
    <t>260731A51A</t>
  </si>
  <si>
    <t>1001935716</t>
  </si>
  <si>
    <t>0103590881</t>
  </si>
  <si>
    <t>260731A52A</t>
  </si>
  <si>
    <t>PT-H2605-PC-003-2</t>
  </si>
  <si>
    <t>1001935717</t>
  </si>
  <si>
    <t>0103590882</t>
  </si>
  <si>
    <t>260731A53A</t>
  </si>
  <si>
    <t>1001935718</t>
  </si>
  <si>
    <t>0103590883</t>
  </si>
  <si>
    <t>260731A54A</t>
  </si>
  <si>
    <t>1001935719</t>
  </si>
  <si>
    <t>0103590884</t>
  </si>
  <si>
    <t>260731A55A</t>
  </si>
  <si>
    <t>1001935720</t>
  </si>
  <si>
    <t>0103590885</t>
  </si>
  <si>
    <t>260731A56A</t>
  </si>
  <si>
    <t>PT-H2607-PD-304</t>
  </si>
  <si>
    <t>1001935721</t>
  </si>
  <si>
    <t>0103590886</t>
  </si>
  <si>
    <t>260731A57A</t>
  </si>
  <si>
    <t>PT-H2606-PD-134</t>
  </si>
  <si>
    <t>1001935722</t>
  </si>
  <si>
    <t>2431046-0-A</t>
  </si>
  <si>
    <t>AIN-CNX-006-220 US</t>
  </si>
  <si>
    <t>0103590887</t>
  </si>
  <si>
    <t>260731A58A</t>
  </si>
  <si>
    <t>PT-H2606-PD-135</t>
  </si>
  <si>
    <t>1001935723</t>
  </si>
  <si>
    <t>2431048-0-A</t>
  </si>
  <si>
    <t>AIN-CNX-006-220RC US</t>
  </si>
  <si>
    <t>0103590888</t>
  </si>
  <si>
    <t>260731A59A</t>
  </si>
  <si>
    <t>PT-H2606-PD-136</t>
  </si>
  <si>
    <t>1001935724</t>
  </si>
  <si>
    <t>2431050-0-A</t>
  </si>
  <si>
    <t>AIN-CNX-006-220J US</t>
  </si>
  <si>
    <t>0103590889</t>
  </si>
  <si>
    <t>260731A60A</t>
  </si>
  <si>
    <t>PT-H2607-PD-276</t>
  </si>
  <si>
    <t>1001935725</t>
  </si>
  <si>
    <t>0103590891</t>
  </si>
  <si>
    <t>260731A61A</t>
  </si>
  <si>
    <t>PT-H2607-PD-170</t>
  </si>
  <si>
    <t>1001935726</t>
  </si>
  <si>
    <t>0103590892</t>
  </si>
  <si>
    <t>260731A62A</t>
  </si>
  <si>
    <t>PT-H2606-PD-368</t>
  </si>
  <si>
    <t>1001935727</t>
  </si>
  <si>
    <t>0103590893</t>
  </si>
  <si>
    <t>260731A63A</t>
  </si>
  <si>
    <t>PT-H2607-PD-076</t>
  </si>
  <si>
    <t>1001935728</t>
  </si>
  <si>
    <t>0103590894</t>
  </si>
  <si>
    <t>260731A64A</t>
  </si>
  <si>
    <t>PT-H2607-PD-077</t>
  </si>
  <si>
    <t>1001935729</t>
  </si>
  <si>
    <t>0103590895</t>
  </si>
  <si>
    <t>260731A65A</t>
  </si>
  <si>
    <t>PT-H2607-PD-254</t>
  </si>
  <si>
    <t>1001935730</t>
  </si>
  <si>
    <t>0103590897</t>
  </si>
  <si>
    <t>260731A66A</t>
  </si>
  <si>
    <t>PT-H2607-PT-069</t>
  </si>
  <si>
    <t>1001935731</t>
  </si>
  <si>
    <t>1831268-C-AK</t>
  </si>
  <si>
    <t>AIN-CKI-300R JP</t>
  </si>
  <si>
    <t>0103590898</t>
  </si>
  <si>
    <t>260731A67A</t>
  </si>
  <si>
    <t>PT-H2607-PD-266</t>
  </si>
  <si>
    <t>1001935732</t>
  </si>
  <si>
    <t>0103590899</t>
  </si>
  <si>
    <t>260731A68A</t>
  </si>
  <si>
    <t>PT-H2607-PD-267</t>
  </si>
  <si>
    <t>1001935733</t>
  </si>
  <si>
    <t>0103590900</t>
  </si>
  <si>
    <t>260731A69A</t>
  </si>
  <si>
    <t>PT-H2607-PD-268</t>
  </si>
  <si>
    <t>1001935734</t>
  </si>
  <si>
    <t>0103590901</t>
  </si>
  <si>
    <t>260731A70A</t>
  </si>
  <si>
    <t>PT-H2607-PD-269</t>
  </si>
  <si>
    <t>1001935735</t>
  </si>
  <si>
    <t>0103590902</t>
  </si>
  <si>
    <t>260731A71A</t>
  </si>
  <si>
    <t>Aug19-08</t>
  </si>
  <si>
    <t>Aug19-09</t>
  </si>
  <si>
    <t>Aug19-10</t>
  </si>
  <si>
    <t>Aug19-11</t>
  </si>
  <si>
    <t>Aug19-12</t>
  </si>
  <si>
    <t>Aug19-13</t>
  </si>
  <si>
    <t>Aug19-14</t>
  </si>
  <si>
    <t>Aug19-15</t>
  </si>
  <si>
    <t>Aug19-16</t>
  </si>
  <si>
    <t>Aug19-17</t>
  </si>
  <si>
    <t>Aug19-18</t>
  </si>
  <si>
    <t>Aug19-19</t>
  </si>
  <si>
    <t>Aug19-20</t>
  </si>
  <si>
    <t>Aug19-21</t>
  </si>
  <si>
    <t>Aug19-22</t>
  </si>
  <si>
    <t>Aug19-23</t>
  </si>
  <si>
    <t>Aug19-24</t>
  </si>
  <si>
    <t>Aug19-25</t>
  </si>
  <si>
    <t>Aug19-26</t>
  </si>
  <si>
    <t>Aug19-27</t>
  </si>
  <si>
    <t>Aug19-28</t>
  </si>
  <si>
    <t>0103513317</t>
  </si>
  <si>
    <t>VD26723AAT5</t>
  </si>
  <si>
    <t>0103513331</t>
  </si>
  <si>
    <t>VD26724AAT1</t>
  </si>
  <si>
    <t>0103513333</t>
  </si>
  <si>
    <t>VD26724AAT2</t>
  </si>
  <si>
    <t>0103513334</t>
  </si>
  <si>
    <t>VD26724AAT3</t>
  </si>
  <si>
    <t>0103513347</t>
  </si>
  <si>
    <t>VD26724AAT4</t>
  </si>
  <si>
    <t>0103513348</t>
  </si>
  <si>
    <t>VD26724AAT5</t>
  </si>
  <si>
    <t>0103543795</t>
  </si>
  <si>
    <t>VD26709B7-NU</t>
  </si>
  <si>
    <t>0103543796</t>
  </si>
  <si>
    <t>VD26709B8-NU</t>
  </si>
  <si>
    <t>0103549715</t>
  </si>
  <si>
    <t>VD26713C2-NU</t>
  </si>
  <si>
    <t>0103549716</t>
  </si>
  <si>
    <t>VD26713C3-NU</t>
  </si>
  <si>
    <t>0103549698</t>
  </si>
  <si>
    <t>VD26713D2-NU</t>
  </si>
  <si>
    <t>0103549699</t>
  </si>
  <si>
    <t>VD26713D3-NU</t>
  </si>
  <si>
    <t>0103543788</t>
  </si>
  <si>
    <t>VD26709B1-NU</t>
  </si>
  <si>
    <t>0103543797</t>
  </si>
  <si>
    <t>VD26709B9-NU</t>
  </si>
  <si>
    <t>0103549701</t>
  </si>
  <si>
    <t>VD26713B3-NU</t>
  </si>
  <si>
    <t>0103549718</t>
  </si>
  <si>
    <t>VD26713C4-NU</t>
  </si>
  <si>
    <t>0103581397</t>
  </si>
  <si>
    <t>VD26729A1</t>
  </si>
  <si>
    <t>0103581398</t>
  </si>
  <si>
    <t>VD26729A2</t>
  </si>
  <si>
    <t>0103581399</t>
  </si>
  <si>
    <t>VD26729A3</t>
  </si>
  <si>
    <t>0103578356</t>
  </si>
  <si>
    <t>VD26727A1</t>
  </si>
  <si>
    <t>0103578357</t>
  </si>
  <si>
    <t>VD26727A2</t>
  </si>
  <si>
    <t>0103543789</t>
  </si>
  <si>
    <t>VD26709B2-NU</t>
  </si>
  <si>
    <t>0103525806</t>
  </si>
  <si>
    <t>VD26702A3</t>
  </si>
  <si>
    <t>Kho type C</t>
  </si>
  <si>
    <t>Kho FN</t>
  </si>
  <si>
    <t>MA09</t>
  </si>
  <si>
    <t>ML09</t>
  </si>
  <si>
    <t>MA07</t>
  </si>
  <si>
    <t>ML07</t>
  </si>
  <si>
    <t>1436196-Q-A_AHW14R004S_CN</t>
  </si>
  <si>
    <t>1931118-C-A</t>
  </si>
  <si>
    <t>1931118-C-A_AHW14R013S_CN</t>
  </si>
  <si>
    <t>0103591074</t>
  </si>
  <si>
    <t>260803Z01D</t>
  </si>
  <si>
    <t>0103591084</t>
  </si>
  <si>
    <t>260803Z02D</t>
  </si>
  <si>
    <t>0103591103</t>
  </si>
  <si>
    <t>260803Z03D</t>
  </si>
  <si>
    <t>0103591121</t>
  </si>
  <si>
    <t>260803Z04D</t>
  </si>
  <si>
    <t>0103591123</t>
  </si>
  <si>
    <t>260803Z05D</t>
  </si>
  <si>
    <t>0103591125</t>
  </si>
  <si>
    <t>260803Z06D</t>
  </si>
  <si>
    <t>0103591127</t>
  </si>
  <si>
    <t>260803Z07D</t>
  </si>
  <si>
    <t>0103591131</t>
  </si>
  <si>
    <t>260803Z08D</t>
  </si>
  <si>
    <t>0103591139</t>
  </si>
  <si>
    <t>260803Z09D</t>
  </si>
  <si>
    <t>Test08-03-01</t>
  </si>
  <si>
    <t>Test08-03-02</t>
  </si>
  <si>
    <t>Test08-03-03</t>
  </si>
  <si>
    <t>Test08-03-04</t>
  </si>
  <si>
    <t>Test08-03-05</t>
  </si>
  <si>
    <t>Test08-03-06</t>
  </si>
  <si>
    <t>Test08-03-07</t>
  </si>
  <si>
    <t>Test08-03-08</t>
  </si>
  <si>
    <t>Test08-03-09</t>
  </si>
  <si>
    <t>2332458-0-C-CN</t>
  </si>
  <si>
    <t>Giang</t>
  </si>
  <si>
    <t>M9-1</t>
  </si>
  <si>
    <t>1456045-Q-A_STM180-14S_CN</t>
  </si>
  <si>
    <t>1831268-C-AK_AIN-CKI-300R_JP</t>
  </si>
  <si>
    <t>Test08-03-10</t>
  </si>
  <si>
    <t>Test08-03-11</t>
  </si>
  <si>
    <t>Test08-03-12</t>
  </si>
  <si>
    <t>Test08-03-13</t>
  </si>
  <si>
    <t>Test08-03-14</t>
  </si>
  <si>
    <t>Test08-03-15</t>
  </si>
  <si>
    <t>Test08-03-16</t>
  </si>
  <si>
    <t>Test08-03-17</t>
  </si>
  <si>
    <t>Test08-03-18</t>
  </si>
  <si>
    <t>Test08-03-19</t>
  </si>
  <si>
    <t>Test08-03-20</t>
  </si>
  <si>
    <t>Test08-03-21</t>
  </si>
  <si>
    <t>0103592115</t>
  </si>
  <si>
    <t>260803X01D</t>
  </si>
  <si>
    <t>0103592116</t>
  </si>
  <si>
    <t>260803X02D</t>
  </si>
  <si>
    <t>0103592117</t>
  </si>
  <si>
    <t>260803X03D</t>
  </si>
  <si>
    <t>0103592118</t>
  </si>
  <si>
    <t>260803X04D</t>
  </si>
  <si>
    <t>0103592119</t>
  </si>
  <si>
    <t>260803X05D</t>
  </si>
  <si>
    <t>0103592120</t>
  </si>
  <si>
    <t>260803X06D</t>
  </si>
  <si>
    <t>0103592121</t>
  </si>
  <si>
    <t>260803X07D</t>
  </si>
  <si>
    <t>0103592123</t>
  </si>
  <si>
    <t>260803X08D</t>
  </si>
  <si>
    <t>0103592124</t>
  </si>
  <si>
    <t>260803X09D</t>
  </si>
  <si>
    <t>0103592125</t>
  </si>
  <si>
    <t>260803X10D</t>
  </si>
  <si>
    <t>0103592126</t>
  </si>
  <si>
    <t>260803X11D</t>
  </si>
  <si>
    <t>0103592127</t>
  </si>
  <si>
    <t>260803X12D</t>
  </si>
  <si>
    <t>Linh</t>
  </si>
  <si>
    <t>1001937243</t>
  </si>
  <si>
    <t>0103593418</t>
  </si>
  <si>
    <t>260804A01A</t>
  </si>
  <si>
    <t>1001937244</t>
  </si>
  <si>
    <t>0103593419</t>
  </si>
  <si>
    <t>260804A02A</t>
  </si>
  <si>
    <t>1001937245</t>
  </si>
  <si>
    <t>0103593420</t>
  </si>
  <si>
    <t>260804A03A</t>
  </si>
  <si>
    <t>1001937246</t>
  </si>
  <si>
    <t>0103593421</t>
  </si>
  <si>
    <t>260804A04A</t>
  </si>
  <si>
    <t>1001937247</t>
  </si>
  <si>
    <t>0103593422</t>
  </si>
  <si>
    <t>260804A05A</t>
  </si>
  <si>
    <t>PT-H2608-PC-002</t>
  </si>
  <si>
    <t>1001937248</t>
  </si>
  <si>
    <t>0103593423</t>
  </si>
  <si>
    <t>260804A06A</t>
  </si>
  <si>
    <t>PT-H2608-PC-003</t>
  </si>
  <si>
    <t>1001937249</t>
  </si>
  <si>
    <t>0103593424</t>
  </si>
  <si>
    <t>260804A07A</t>
  </si>
  <si>
    <t>1001937250</t>
  </si>
  <si>
    <t>0103593425</t>
  </si>
  <si>
    <t>260804A08A</t>
  </si>
  <si>
    <t>1001937251</t>
  </si>
  <si>
    <t>0103593426</t>
  </si>
  <si>
    <t>260804A09A</t>
  </si>
  <si>
    <t>1001937252</t>
  </si>
  <si>
    <t>0103593427</t>
  </si>
  <si>
    <t>260804A10A</t>
  </si>
  <si>
    <t>1001937253</t>
  </si>
  <si>
    <t>0103593428</t>
  </si>
  <si>
    <t>260804A11A</t>
  </si>
  <si>
    <t>1001937254</t>
  </si>
  <si>
    <t>0103593429</t>
  </si>
  <si>
    <t>260804A12A</t>
  </si>
  <si>
    <t>1001937255</t>
  </si>
  <si>
    <t>0103593430</t>
  </si>
  <si>
    <t>260804A13A</t>
  </si>
  <si>
    <t>1001937256</t>
  </si>
  <si>
    <t>0103593431</t>
  </si>
  <si>
    <t>260804A14A</t>
  </si>
  <si>
    <t>1001937257</t>
  </si>
  <si>
    <t>0103593432</t>
  </si>
  <si>
    <t>260804A15A</t>
  </si>
  <si>
    <t>1001937321</t>
  </si>
  <si>
    <t>0103593672</t>
  </si>
  <si>
    <t>260804A16A</t>
  </si>
  <si>
    <t>1001937322</t>
  </si>
  <si>
    <t>0103593673</t>
  </si>
  <si>
    <t>260804A17A</t>
  </si>
  <si>
    <t>PT-H2607-PC-021-1</t>
  </si>
  <si>
    <t>1001937323</t>
  </si>
  <si>
    <t>0103593674</t>
  </si>
  <si>
    <t>260804A18A</t>
  </si>
  <si>
    <t>1001937324</t>
  </si>
  <si>
    <t>0103593676</t>
  </si>
  <si>
    <t>260804A19A</t>
  </si>
  <si>
    <t>PT-H2607-PC-047</t>
  </si>
  <si>
    <t>1001937344</t>
  </si>
  <si>
    <t>1356013-R-A</t>
  </si>
  <si>
    <t>WAIN-CKI-200 CN</t>
  </si>
  <si>
    <t>0103593729</t>
  </si>
  <si>
    <t>260804A20A</t>
  </si>
  <si>
    <t>PT-H2607-PC-048</t>
  </si>
  <si>
    <t>1001937345</t>
  </si>
  <si>
    <t>1356015-P-A</t>
  </si>
  <si>
    <t>WAIN-CKI-10-200 CN</t>
  </si>
  <si>
    <t>0103593730</t>
  </si>
  <si>
    <t>260804A21A</t>
  </si>
  <si>
    <t>PT-H2608-PC-001</t>
  </si>
  <si>
    <t>1001937346</t>
  </si>
  <si>
    <t>0103593731</t>
  </si>
  <si>
    <t>260804A22A</t>
  </si>
  <si>
    <t>PT-H2608-PC-024</t>
  </si>
  <si>
    <t>1001937347</t>
  </si>
  <si>
    <t>0103593732</t>
  </si>
  <si>
    <t>260804A23A</t>
  </si>
  <si>
    <t>PT-H2608-PC-025</t>
  </si>
  <si>
    <t>1001937348</t>
  </si>
  <si>
    <t>1356014-R-AK</t>
  </si>
  <si>
    <t>WAIN-CKI-300 CN</t>
  </si>
  <si>
    <t>0103593733</t>
  </si>
  <si>
    <t>260804A24A</t>
  </si>
  <si>
    <t>PT-H2608-PC-026</t>
  </si>
  <si>
    <t>1001937349</t>
  </si>
  <si>
    <t>0103593734</t>
  </si>
  <si>
    <t>260804A25A</t>
  </si>
  <si>
    <t>PT-H2608-PC-027</t>
  </si>
  <si>
    <t>1001937350</t>
  </si>
  <si>
    <t>0103593735</t>
  </si>
  <si>
    <t>260804A26A</t>
  </si>
  <si>
    <t>2332552-0-C-CN</t>
  </si>
  <si>
    <t>2432077-0-C-CN</t>
  </si>
  <si>
    <t>2332554-0-C-CN</t>
  </si>
  <si>
    <t>Aug27-02</t>
  </si>
  <si>
    <t>Aug21-01</t>
  </si>
  <si>
    <t>Aug21-04</t>
  </si>
  <si>
    <t>Aug21-06</t>
  </si>
  <si>
    <t>Aug20-09</t>
  </si>
  <si>
    <t>Aug21-02</t>
  </si>
  <si>
    <t>Aug21-03</t>
  </si>
  <si>
    <t>Aug21-05</t>
  </si>
  <si>
    <t>Aug21-07</t>
  </si>
  <si>
    <t>Aug21-08</t>
  </si>
  <si>
    <t>Agu25-01</t>
  </si>
  <si>
    <t>Agu25-02</t>
  </si>
  <si>
    <t>Agu25-03</t>
  </si>
  <si>
    <t>Agu25-04</t>
  </si>
  <si>
    <t>Agu25-05</t>
  </si>
  <si>
    <t>Aug29-01</t>
  </si>
  <si>
    <t>Aug29-02</t>
  </si>
  <si>
    <t>Aug27-01</t>
  </si>
  <si>
    <t>Aug20-10</t>
  </si>
  <si>
    <t>Aug20-11</t>
  </si>
  <si>
    <t>Aug20-12</t>
  </si>
  <si>
    <t>Aug20-13</t>
  </si>
  <si>
    <t>Aug20-14</t>
  </si>
  <si>
    <t>Aug20-15</t>
  </si>
  <si>
    <t>Aug20-16</t>
  </si>
  <si>
    <t>Aug20-17</t>
  </si>
  <si>
    <t>0103480614</t>
  </si>
  <si>
    <t>VD26608C7</t>
  </si>
  <si>
    <t>0103480615</t>
  </si>
  <si>
    <t>VD26608C8</t>
  </si>
  <si>
    <t>0103484736</t>
  </si>
  <si>
    <t>VD26610A8</t>
  </si>
  <si>
    <t>0103484737</t>
  </si>
  <si>
    <t>VD26610A9</t>
  </si>
  <si>
    <t>0103484760</t>
  </si>
  <si>
    <t>VD26610C8</t>
  </si>
  <si>
    <t>0103484761</t>
  </si>
  <si>
    <t>VD26610C9</t>
  </si>
  <si>
    <t>0103543763</t>
  </si>
  <si>
    <t>VD26709D6</t>
  </si>
  <si>
    <t>0103510418</t>
  </si>
  <si>
    <t>VD26622B2-NU</t>
  </si>
  <si>
    <t>0103525844</t>
  </si>
  <si>
    <t>VD26702A3-NU</t>
  </si>
  <si>
    <t>0103525853</t>
  </si>
  <si>
    <t>VD26702B1-NU</t>
  </si>
  <si>
    <t>0103528928</t>
  </si>
  <si>
    <t>VD26703A2-NU</t>
  </si>
  <si>
    <t>0103528932</t>
  </si>
  <si>
    <t>VD26703A3-NU</t>
  </si>
  <si>
    <t>0103528953</t>
  </si>
  <si>
    <t>VD26703B2-NU</t>
  </si>
  <si>
    <t>0103528954</t>
  </si>
  <si>
    <t>VD26703B3-NU</t>
  </si>
  <si>
    <t>0103463881</t>
  </si>
  <si>
    <t>VD26601AAS4</t>
  </si>
  <si>
    <t>0103467691</t>
  </si>
  <si>
    <t>VD26603AAS3</t>
  </si>
  <si>
    <t>0103467694</t>
  </si>
  <si>
    <t>VD26603AAS6</t>
  </si>
  <si>
    <t>0103510348</t>
  </si>
  <si>
    <t>VD26622AAS3</t>
  </si>
  <si>
    <t>0103510349</t>
  </si>
  <si>
    <t>VD26622AAS4</t>
  </si>
  <si>
    <t>0103513297</t>
  </si>
  <si>
    <t>VD26623AAS1</t>
  </si>
  <si>
    <t>0103513298</t>
  </si>
  <si>
    <t>VD26623AAS2</t>
  </si>
  <si>
    <t>0103513299</t>
  </si>
  <si>
    <t>VD26623AAS3</t>
  </si>
  <si>
    <t>0103513300</t>
  </si>
  <si>
    <t>VD26623AAS4</t>
  </si>
  <si>
    <t>0103513302</t>
  </si>
  <si>
    <t>VD26623AAS6</t>
  </si>
  <si>
    <t>0103520604</t>
  </si>
  <si>
    <t>VD26629AAS3</t>
  </si>
  <si>
    <t>0103430169</t>
  </si>
  <si>
    <t>VD26518D9</t>
  </si>
  <si>
    <t>0103463859</t>
  </si>
  <si>
    <t>VD26601C8</t>
  </si>
  <si>
    <t>0103463857</t>
  </si>
  <si>
    <t>VD26601C7</t>
  </si>
  <si>
    <t>0103510373</t>
  </si>
  <si>
    <t>VD26622C5</t>
  </si>
  <si>
    <t>0103513374</t>
  </si>
  <si>
    <t>VD26623C1-NU</t>
  </si>
  <si>
    <t>0103520607</t>
  </si>
  <si>
    <t>VD26629A3-NU</t>
  </si>
  <si>
    <t>0103503173</t>
  </si>
  <si>
    <t>VD26618A9-NU</t>
  </si>
  <si>
    <t>QA</t>
  </si>
  <si>
    <t xml:space="preserve">0103500722 </t>
  </si>
  <si>
    <t xml:space="preserve"> VZ26617A3 </t>
  </si>
  <si>
    <t>SIL-H2608-PT-001</t>
  </si>
  <si>
    <t>1001938077</t>
  </si>
  <si>
    <t>0103595203</t>
  </si>
  <si>
    <t>260805T01A</t>
  </si>
  <si>
    <t>SIL-H2608-PT-009</t>
  </si>
  <si>
    <t>1001938078</t>
  </si>
  <si>
    <t>1631109-G-A</t>
  </si>
  <si>
    <t>SA0035N26S JP</t>
  </si>
  <si>
    <t>0103595204</t>
  </si>
  <si>
    <t>260805T02A</t>
  </si>
  <si>
    <t>SIL-H2608-PT-014</t>
  </si>
  <si>
    <t>1001938079</t>
  </si>
  <si>
    <t>0103595205</t>
  </si>
  <si>
    <t>260805T03A</t>
  </si>
  <si>
    <t>SIL-H2608-PT-003</t>
  </si>
  <si>
    <t>1001938080</t>
  </si>
  <si>
    <t>1631100-G-A</t>
  </si>
  <si>
    <t>SA0035N18S JP</t>
  </si>
  <si>
    <t>0103595206</t>
  </si>
  <si>
    <t>260805T04A</t>
  </si>
  <si>
    <t>SIL-H2608-PT-007</t>
  </si>
  <si>
    <t>1001938081</t>
  </si>
  <si>
    <t>1631106-G-A</t>
  </si>
  <si>
    <t>SA0035N22S JP</t>
  </si>
  <si>
    <t>0103595207</t>
  </si>
  <si>
    <t>260805T05A</t>
  </si>
  <si>
    <t>SIL-H2608-PT-004</t>
  </si>
  <si>
    <t>1001938082</t>
  </si>
  <si>
    <t>1931163-C-A</t>
  </si>
  <si>
    <t>SA0035N18SP JP</t>
  </si>
  <si>
    <t>0103595208</t>
  </si>
  <si>
    <t>260805T06A</t>
  </si>
  <si>
    <t>SIL-H2608-PT-019</t>
  </si>
  <si>
    <t>1001938083</t>
  </si>
  <si>
    <t>1631111-G-A</t>
  </si>
  <si>
    <t>SJ3035N26S JP</t>
  </si>
  <si>
    <t>0103595209</t>
  </si>
  <si>
    <t>260805T07A</t>
  </si>
  <si>
    <t>SIL-H2608-PT-006</t>
  </si>
  <si>
    <t>1001938084</t>
  </si>
  <si>
    <t>1931166-C-A</t>
  </si>
  <si>
    <t>SA0035N20SP JP</t>
  </si>
  <si>
    <t>0103595210</t>
  </si>
  <si>
    <t>260805T08A</t>
  </si>
  <si>
    <t>SIL-H2608-PT-012</t>
  </si>
  <si>
    <t>1001938085</t>
  </si>
  <si>
    <t>1631104-G-A</t>
  </si>
  <si>
    <t>SJ1535N20S JP</t>
  </si>
  <si>
    <t>0103595211</t>
  </si>
  <si>
    <t>260805T09A</t>
  </si>
  <si>
    <t>SIL-H2608-PT-005</t>
  </si>
  <si>
    <t>1001938086</t>
  </si>
  <si>
    <t>1631103-G-A</t>
  </si>
  <si>
    <t>SA0035N20S JP</t>
  </si>
  <si>
    <t>0103595212</t>
  </si>
  <si>
    <t>260805T10A</t>
  </si>
  <si>
    <t>SIL-H2608-PT-008</t>
  </si>
  <si>
    <t>1001938087</t>
  </si>
  <si>
    <t>1931169-C-A</t>
  </si>
  <si>
    <t>SA0035N22SP JP</t>
  </si>
  <si>
    <t>0103595213</t>
  </si>
  <si>
    <t>260805T11A</t>
  </si>
  <si>
    <t>SIL-H2608-PT-010</t>
  </si>
  <si>
    <t>1001938088</t>
  </si>
  <si>
    <t>1631098-G-A</t>
  </si>
  <si>
    <t>SJ1535N15S JP</t>
  </si>
  <si>
    <t>0103595214</t>
  </si>
  <si>
    <t>260805T12A</t>
  </si>
  <si>
    <t>SIL-H2608-PT-018</t>
  </si>
  <si>
    <t>1001938089</t>
  </si>
  <si>
    <t>1931171-C-A</t>
  </si>
  <si>
    <t>SJ3035N22SP JP</t>
  </si>
  <si>
    <t>0103595215</t>
  </si>
  <si>
    <t>260805T13A</t>
  </si>
  <si>
    <t>SIL-H2608-PT-015</t>
  </si>
  <si>
    <t>1001938090</t>
  </si>
  <si>
    <t>0103595216</t>
  </si>
  <si>
    <t>260805T14A</t>
  </si>
  <si>
    <t>SIL-H2608-PT-002</t>
  </si>
  <si>
    <t>1001938091</t>
  </si>
  <si>
    <t>1631097-G-A</t>
  </si>
  <si>
    <t>SA0035N15S JP</t>
  </si>
  <si>
    <t>0103595217</t>
  </si>
  <si>
    <t>260805T15A</t>
  </si>
  <si>
    <t>SIL-H2608-PT-016</t>
  </si>
  <si>
    <t>1001938092</t>
  </si>
  <si>
    <t>1631105-G-A</t>
  </si>
  <si>
    <t>SJ3035N20S JP</t>
  </si>
  <si>
    <t>0103595218</t>
  </si>
  <si>
    <t>260805T16A</t>
  </si>
  <si>
    <t>SIL-H2608-PT-017</t>
  </si>
  <si>
    <t>1001938093</t>
  </si>
  <si>
    <t>1631108-G-A</t>
  </si>
  <si>
    <t>SJ3035N22S JP</t>
  </si>
  <si>
    <t>0103595219</t>
  </si>
  <si>
    <t>260805T17A</t>
  </si>
  <si>
    <t>SIL-H2608-PT-013</t>
  </si>
  <si>
    <t>1001938094</t>
  </si>
  <si>
    <t>1631107-G-A</t>
  </si>
  <si>
    <t>SJ1535N22S JP</t>
  </si>
  <si>
    <t>0103595220</t>
  </si>
  <si>
    <t>260805T18A</t>
  </si>
  <si>
    <t>1932140-A-C</t>
  </si>
  <si>
    <t>1932253-B-C</t>
  </si>
  <si>
    <t>1932151-A-C</t>
  </si>
  <si>
    <t>1932256-B-C</t>
  </si>
  <si>
    <t>1932259-B-C</t>
  </si>
  <si>
    <t>1932261-B-C</t>
  </si>
  <si>
    <t>1932145-A-C</t>
  </si>
  <si>
    <t>1932148-A-C</t>
  </si>
  <si>
    <t>1932147-A-C</t>
  </si>
  <si>
    <t>PT-H2608-PT-026</t>
  </si>
  <si>
    <t>1001938069</t>
  </si>
  <si>
    <t>2051008-D-A</t>
  </si>
  <si>
    <t>FI025S45 JP</t>
  </si>
  <si>
    <t>0103595195</t>
  </si>
  <si>
    <t>260805S01A</t>
  </si>
  <si>
    <t>PT-H2608-PT-027</t>
  </si>
  <si>
    <t>1001938070</t>
  </si>
  <si>
    <t>2051046-E-A</t>
  </si>
  <si>
    <t>MTA0025N45S JP</t>
  </si>
  <si>
    <t>0103595196</t>
  </si>
  <si>
    <t>260805S02A</t>
  </si>
  <si>
    <t>PT-H2608-PT-028</t>
  </si>
  <si>
    <t>1001938071</t>
  </si>
  <si>
    <t>2051048-E-A</t>
  </si>
  <si>
    <t>MTF0025N45S JP</t>
  </si>
  <si>
    <t>0103595197</t>
  </si>
  <si>
    <t>260805S03A</t>
  </si>
  <si>
    <t>PT-H2608-PT-025</t>
  </si>
  <si>
    <t>1001938072</t>
  </si>
  <si>
    <t>2451001-0-A</t>
  </si>
  <si>
    <t>FI025F45 JP</t>
  </si>
  <si>
    <t>0103595198</t>
  </si>
  <si>
    <t>260805S04A</t>
  </si>
  <si>
    <t>PT-H2608-PT-024</t>
  </si>
  <si>
    <t>1001938073</t>
  </si>
  <si>
    <t>2051007-D-A</t>
  </si>
  <si>
    <t>FI025A45 JP</t>
  </si>
  <si>
    <t>0103595199</t>
  </si>
  <si>
    <t>260805S05A</t>
  </si>
  <si>
    <t>1001938074</t>
  </si>
  <si>
    <t>0103595200</t>
  </si>
  <si>
    <t>260805S06A</t>
  </si>
  <si>
    <t>1001938075</t>
  </si>
  <si>
    <t>0103595201</t>
  </si>
  <si>
    <t>260805S07A</t>
  </si>
  <si>
    <t>1001938076</t>
  </si>
  <si>
    <t>0103595202</t>
  </si>
  <si>
    <t>260805S08A</t>
  </si>
  <si>
    <t>2052006-C-C</t>
  </si>
  <si>
    <t>2052011-D-C</t>
  </si>
  <si>
    <t>2052013-D-C</t>
  </si>
  <si>
    <t>2452003-0-C</t>
  </si>
  <si>
    <t>2052005-C-C</t>
  </si>
  <si>
    <t>0103575999</t>
  </si>
  <si>
    <t>VD26724C1</t>
  </si>
  <si>
    <t>0103576001</t>
  </si>
  <si>
    <t>VD26724C2</t>
  </si>
  <si>
    <t>0103576003</t>
  </si>
  <si>
    <t>VD26724C3</t>
  </si>
  <si>
    <t>0103576004</t>
  </si>
  <si>
    <t>VD26724C4</t>
  </si>
  <si>
    <t>0103576005</t>
  </si>
  <si>
    <t>VD26724C5</t>
  </si>
  <si>
    <t>0103576006</t>
  </si>
  <si>
    <t>VD26724C6</t>
  </si>
  <si>
    <t>0103576007</t>
  </si>
  <si>
    <t>VD26724C7</t>
  </si>
  <si>
    <t>0103473770</t>
  </si>
  <si>
    <t>VD26604FAS6</t>
  </si>
  <si>
    <t>0103513342</t>
  </si>
  <si>
    <t>VD26623E3</t>
  </si>
  <si>
    <t>0103513343</t>
  </si>
  <si>
    <t>VD26623E4</t>
  </si>
  <si>
    <t>0103513344</t>
  </si>
  <si>
    <t>VD26623E5</t>
  </si>
  <si>
    <t>0103552542</t>
  </si>
  <si>
    <t>VD26714B1-NU</t>
  </si>
  <si>
    <t>Aug24-01</t>
  </si>
  <si>
    <t>Aug24-09</t>
  </si>
  <si>
    <t>Aug24-04</t>
  </si>
  <si>
    <t>Aug24-03</t>
  </si>
  <si>
    <t>Aug24-07</t>
  </si>
  <si>
    <t>Aug24-06</t>
  </si>
  <si>
    <t>Aug24-02</t>
  </si>
  <si>
    <t>Aug24-05</t>
  </si>
  <si>
    <t>Aug24-08</t>
  </si>
  <si>
    <t>Aug25-08</t>
  </si>
  <si>
    <t>Aug25-05</t>
  </si>
  <si>
    <t>Aug25-02</t>
  </si>
  <si>
    <t>Aug25-06</t>
  </si>
  <si>
    <t>Aug25-07</t>
  </si>
  <si>
    <t>Aug25-03</t>
  </si>
  <si>
    <t>Aug24-10</t>
  </si>
  <si>
    <t>Aug24-11</t>
  </si>
  <si>
    <t>Aug24-12</t>
  </si>
  <si>
    <t>Aug24-13</t>
  </si>
  <si>
    <t>Aug25-14</t>
  </si>
  <si>
    <t>Aug24-14</t>
  </si>
  <si>
    <t>Aug24-15</t>
  </si>
  <si>
    <t>Aug24-16</t>
  </si>
  <si>
    <t>Aug24-17</t>
  </si>
  <si>
    <t>Aug25-01</t>
  </si>
  <si>
    <t>Aug25-24</t>
  </si>
  <si>
    <t>Aug25-04</t>
  </si>
  <si>
    <t>Aug25-09</t>
  </si>
  <si>
    <t>0103465039</t>
  </si>
  <si>
    <t>ED26602B4</t>
  </si>
  <si>
    <t>0103491884</t>
  </si>
  <si>
    <t>ED26612A3</t>
  </si>
  <si>
    <t>0103532734</t>
  </si>
  <si>
    <t>ED26704A2</t>
  </si>
  <si>
    <t>0103529264</t>
  </si>
  <si>
    <t>ED26702A9</t>
  </si>
  <si>
    <t>0103529268</t>
  </si>
  <si>
    <t>ED26702B3</t>
  </si>
  <si>
    <t>0103529273</t>
  </si>
  <si>
    <t>ED26702B7</t>
  </si>
  <si>
    <t>0103459885</t>
  </si>
  <si>
    <t>ED26529A6</t>
  </si>
  <si>
    <t>0103459886</t>
  </si>
  <si>
    <t>ED26529A7</t>
  </si>
  <si>
    <t>0103487828</t>
  </si>
  <si>
    <t>ED26611A6</t>
  </si>
  <si>
    <t>0103529262</t>
  </si>
  <si>
    <t>ED26702A7</t>
  </si>
  <si>
    <t>0103529267</t>
  </si>
  <si>
    <t>ED26702B2</t>
  </si>
  <si>
    <t>0103501626</t>
  </si>
  <si>
    <t>ED26618A1</t>
  </si>
  <si>
    <t>0103501627</t>
  </si>
  <si>
    <t>ED26618A2</t>
  </si>
  <si>
    <t>0103546451</t>
  </si>
  <si>
    <t>ED26710A5</t>
  </si>
  <si>
    <t>0103487832</t>
  </si>
  <si>
    <t>ED26611A9</t>
  </si>
  <si>
    <t>0103529270</t>
  </si>
  <si>
    <t>ED26702B5</t>
  </si>
  <si>
    <t>0103529276</t>
  </si>
  <si>
    <t>ED26702C1</t>
  </si>
  <si>
    <t>0103518654</t>
  </si>
  <si>
    <t>ED26626A1</t>
  </si>
  <si>
    <t>0103528917</t>
  </si>
  <si>
    <t>BD26703B3</t>
  </si>
  <si>
    <t>0103528876</t>
  </si>
  <si>
    <t>BD26703A1</t>
  </si>
  <si>
    <t>0103528879</t>
  </si>
  <si>
    <t>BD26703A2</t>
  </si>
  <si>
    <t>0103528883</t>
  </si>
  <si>
    <t>BD26703A3</t>
  </si>
  <si>
    <t>0103528886</t>
  </si>
  <si>
    <t>BD26703A4</t>
  </si>
  <si>
    <t>0103528890</t>
  </si>
  <si>
    <t>BD26703A5</t>
  </si>
  <si>
    <t>0103528893</t>
  </si>
  <si>
    <t>BD26703A6</t>
  </si>
  <si>
    <t>0103443969</t>
  </si>
  <si>
    <t>BD26522A6</t>
  </si>
  <si>
    <t>0103528902</t>
  </si>
  <si>
    <t>BD26703A8</t>
  </si>
  <si>
    <t>0103443976</t>
  </si>
  <si>
    <t>BD26522B3</t>
  </si>
  <si>
    <t>0103443977</t>
  </si>
  <si>
    <t>BD26522B4</t>
  </si>
  <si>
    <t>0103443978</t>
  </si>
  <si>
    <t>BD26522B5</t>
  </si>
  <si>
    <t>0103443979</t>
  </si>
  <si>
    <t>BD26522B6</t>
  </si>
  <si>
    <t>0103443980</t>
  </si>
  <si>
    <t>BD26522B7</t>
  </si>
  <si>
    <t>0103443981</t>
  </si>
  <si>
    <t>BD26522B8</t>
  </si>
  <si>
    <t>0103443982</t>
  </si>
  <si>
    <t>BD26522B9</t>
  </si>
  <si>
    <t>0103443983</t>
  </si>
  <si>
    <t>BD26522C1</t>
  </si>
  <si>
    <t>0103576009</t>
  </si>
  <si>
    <t>VD26724C8</t>
  </si>
  <si>
    <t>0103544118</t>
  </si>
  <si>
    <t>VD26709CAS9</t>
  </si>
  <si>
    <t>0103544120</t>
  </si>
  <si>
    <t>VD26709DAS1</t>
  </si>
  <si>
    <t>0103544121</t>
  </si>
  <si>
    <t>VD26709DAS2</t>
  </si>
  <si>
    <t>0103544122</t>
  </si>
  <si>
    <t>VD26709DAS3</t>
  </si>
  <si>
    <t>0103544123</t>
  </si>
  <si>
    <t>VD26709DAS4</t>
  </si>
  <si>
    <t>0103544124</t>
  </si>
  <si>
    <t>VD26709DAS5</t>
  </si>
  <si>
    <t>0103365959</t>
  </si>
  <si>
    <t>VD26519AAT3</t>
  </si>
  <si>
    <t>0103513349</t>
  </si>
  <si>
    <t>VD26724AAT6</t>
  </si>
  <si>
    <t>0103513350</t>
  </si>
  <si>
    <t>VD26724AAT7</t>
  </si>
  <si>
    <t>0103513351</t>
  </si>
  <si>
    <t>VD26724AAT8</t>
  </si>
  <si>
    <t>0103549700</t>
  </si>
  <si>
    <t>VD26713D4-NU</t>
  </si>
  <si>
    <t>0103552540</t>
  </si>
  <si>
    <t>VD26714A8-NU</t>
  </si>
  <si>
    <t>0103552541</t>
  </si>
  <si>
    <t>VD26714A9-NU</t>
  </si>
  <si>
    <t>0103552550</t>
  </si>
  <si>
    <t>VD26714B9-NU</t>
  </si>
  <si>
    <t>0103552551</t>
  </si>
  <si>
    <t>VD26714C1-NU</t>
  </si>
  <si>
    <t>0103552552</t>
  </si>
  <si>
    <t>VD26714C2-NU</t>
  </si>
  <si>
    <t>0103559596</t>
  </si>
  <si>
    <t>VD26717A4-NU</t>
  </si>
  <si>
    <t>0103559597</t>
  </si>
  <si>
    <t>VD26717A5-NU</t>
  </si>
  <si>
    <t>0103559607</t>
  </si>
  <si>
    <t>VD26717B6-NU</t>
  </si>
  <si>
    <t>0103513330</t>
  </si>
  <si>
    <t>VD26723AAT6</t>
  </si>
  <si>
    <t>0103520576</t>
  </si>
  <si>
    <t>VD26724AAT9</t>
  </si>
  <si>
    <t>0103520577</t>
  </si>
  <si>
    <t>VD26724BAT1</t>
  </si>
  <si>
    <t>0103576010</t>
  </si>
  <si>
    <t>VD26724C9</t>
  </si>
  <si>
    <t>0103576011</t>
  </si>
  <si>
    <t>VD26724D1</t>
  </si>
  <si>
    <t>0103576012</t>
  </si>
  <si>
    <t>VD26724D2</t>
  </si>
  <si>
    <t>0103576013</t>
  </si>
  <si>
    <t>VD26724D3</t>
  </si>
  <si>
    <t>0103576014</t>
  </si>
  <si>
    <t>VD26724D4</t>
  </si>
  <si>
    <t>1001938645</t>
  </si>
  <si>
    <t>0103596018</t>
  </si>
  <si>
    <t>260805A01A</t>
  </si>
  <si>
    <t>1001938646</t>
  </si>
  <si>
    <t>0103596019</t>
  </si>
  <si>
    <t>260805A02A</t>
  </si>
  <si>
    <t>1001938647</t>
  </si>
  <si>
    <t>0103596020</t>
  </si>
  <si>
    <t>260805A03A</t>
  </si>
  <si>
    <t>1001938648</t>
  </si>
  <si>
    <t>0103596021</t>
  </si>
  <si>
    <t>260805A04A</t>
  </si>
  <si>
    <t>PT-H2608-PT-006</t>
  </si>
  <si>
    <t>1001938649</t>
  </si>
  <si>
    <t>1831249-C-A</t>
  </si>
  <si>
    <t>AH14R013PR JP</t>
  </si>
  <si>
    <t>0103596022</t>
  </si>
  <si>
    <t>260805A05A</t>
  </si>
  <si>
    <t>PT-H2608-PT-007</t>
  </si>
  <si>
    <t>1001938650</t>
  </si>
  <si>
    <t>1831194-D-A</t>
  </si>
  <si>
    <t>AH14R017SR JP</t>
  </si>
  <si>
    <t>0103596023</t>
  </si>
  <si>
    <t>260805A06A</t>
  </si>
  <si>
    <t>PT-H2608-PT-008</t>
  </si>
  <si>
    <t>1001938651</t>
  </si>
  <si>
    <t>1831273-C-A</t>
  </si>
  <si>
    <t>AIN-CKI-10-200R JP</t>
  </si>
  <si>
    <t>0103596024</t>
  </si>
  <si>
    <t>260805A07A</t>
  </si>
  <si>
    <t>PT-H2608-PT-009</t>
  </si>
  <si>
    <t>1001938652</t>
  </si>
  <si>
    <t>0103596025</t>
  </si>
  <si>
    <t>260805A08A</t>
  </si>
  <si>
    <t>PT-H2608-PT-010</t>
  </si>
  <si>
    <t>1001938653</t>
  </si>
  <si>
    <t>0103596026</t>
  </si>
  <si>
    <t>260805A09A</t>
  </si>
  <si>
    <t>PT-H2608-PT-011</t>
  </si>
  <si>
    <t>1001938654</t>
  </si>
  <si>
    <t>1831276-C-A</t>
  </si>
  <si>
    <t>AIN-CKI-200-BSR JP</t>
  </si>
  <si>
    <t>0103596027</t>
  </si>
  <si>
    <t>260805A10A</t>
  </si>
  <si>
    <t>PT-H2608-PT-017</t>
  </si>
  <si>
    <t>1001938655</t>
  </si>
  <si>
    <t>1831281-C-A</t>
  </si>
  <si>
    <t>CKV180-14R JP</t>
  </si>
  <si>
    <t>0103596028</t>
  </si>
  <si>
    <t>260805A11A</t>
  </si>
  <si>
    <t>PT-H2608-PT-012</t>
  </si>
  <si>
    <t>1001938656</t>
  </si>
  <si>
    <t>1831270-C-A</t>
  </si>
  <si>
    <t>AIN-CKI-200R JP</t>
  </si>
  <si>
    <t>0103596029</t>
  </si>
  <si>
    <t>260805A12A</t>
  </si>
  <si>
    <t>1832305-B-CB</t>
  </si>
  <si>
    <t>1932124-A-CB</t>
  </si>
  <si>
    <t>1832351-A-C</t>
  </si>
  <si>
    <t>Aug24-18</t>
  </si>
  <si>
    <t>Aug24-19</t>
  </si>
  <si>
    <t>Aug24-20</t>
  </si>
  <si>
    <t>Aug24-21</t>
  </si>
  <si>
    <t>Aug24-22</t>
  </si>
  <si>
    <t>Aug24-23</t>
  </si>
  <si>
    <t>Aug24-24</t>
  </si>
  <si>
    <t>Aug24-25</t>
  </si>
  <si>
    <t>Aug24-26</t>
  </si>
  <si>
    <t>Aug24-27</t>
  </si>
  <si>
    <t>Aug24-28</t>
  </si>
  <si>
    <t>Aug24-29</t>
  </si>
  <si>
    <t>0103452624</t>
  </si>
  <si>
    <t>VD26527A3</t>
  </si>
  <si>
    <t>0103543723</t>
  </si>
  <si>
    <t>VD26709A2</t>
  </si>
  <si>
    <t>0103443894</t>
  </si>
  <si>
    <t>VD26522AAS5</t>
  </si>
  <si>
    <t>0103443897</t>
  </si>
  <si>
    <t>VD26522AAS6</t>
  </si>
  <si>
    <t>0103490613</t>
  </si>
  <si>
    <t>VD26612B7</t>
  </si>
  <si>
    <t>0103552521</t>
  </si>
  <si>
    <t>VD26714B6</t>
  </si>
  <si>
    <t>0103507757</t>
  </si>
  <si>
    <t>VD26620A1</t>
  </si>
  <si>
    <t>0103507759</t>
  </si>
  <si>
    <t>VD26620A2</t>
  </si>
  <si>
    <t>0103549653</t>
  </si>
  <si>
    <t>VD26713B8</t>
  </si>
  <si>
    <t>0103528862</t>
  </si>
  <si>
    <t>VD26703AAS1</t>
  </si>
  <si>
    <t>0103528863</t>
  </si>
  <si>
    <t>VD26703AAS2</t>
  </si>
  <si>
    <t>0103537200</t>
  </si>
  <si>
    <t>VD26707AAS4</t>
  </si>
  <si>
    <t>1001938705</t>
  </si>
  <si>
    <t>0103596121</t>
  </si>
  <si>
    <t>260805A13A</t>
  </si>
  <si>
    <t>PT-H2608-PT-013</t>
  </si>
  <si>
    <t>1001938706</t>
  </si>
  <si>
    <t>1831275-C-AK</t>
  </si>
  <si>
    <t>AIN-CKI-315-EXCR JP</t>
  </si>
  <si>
    <t>0103596122</t>
  </si>
  <si>
    <t>260805A14A</t>
  </si>
  <si>
    <t>PT-H2608-PT-014</t>
  </si>
  <si>
    <t>1001938707</t>
  </si>
  <si>
    <t>1731004-G-A</t>
  </si>
  <si>
    <t>AIN-CKX-10-200-R JP</t>
  </si>
  <si>
    <t>0103596123</t>
  </si>
  <si>
    <t>260805A15A</t>
  </si>
  <si>
    <t>PT-H2608-PT-019</t>
  </si>
  <si>
    <t>1001938708</t>
  </si>
  <si>
    <t>1831238-D-AK</t>
  </si>
  <si>
    <t>PH14R101PR JP</t>
  </si>
  <si>
    <t>0103596124</t>
  </si>
  <si>
    <t>260805A16A</t>
  </si>
  <si>
    <t>PT-H2608-PT-022</t>
  </si>
  <si>
    <t>1001938709</t>
  </si>
  <si>
    <t>1831201-D-AK</t>
  </si>
  <si>
    <t>PP14R200PR JP</t>
  </si>
  <si>
    <t>0103596125</t>
  </si>
  <si>
    <t>260805A17A</t>
  </si>
  <si>
    <t>PT-H2608-PT-023</t>
  </si>
  <si>
    <t>1001938710</t>
  </si>
  <si>
    <t>1831202-D-AK</t>
  </si>
  <si>
    <t>PP14R300PR JP</t>
  </si>
  <si>
    <t>0103596126</t>
  </si>
  <si>
    <t>260805A18A</t>
  </si>
  <si>
    <t>PT-H2608-PT-021</t>
  </si>
  <si>
    <t>1001938711</t>
  </si>
  <si>
    <t>1831200-D-AK</t>
  </si>
  <si>
    <t>PP14R100PR JP</t>
  </si>
  <si>
    <t>0103596127</t>
  </si>
  <si>
    <t>260805A19A</t>
  </si>
  <si>
    <t>PT-H2608-PD-020</t>
  </si>
  <si>
    <t>1001938712</t>
  </si>
  <si>
    <t>1156029-L-A</t>
  </si>
  <si>
    <t>WCKV165-14 US2</t>
  </si>
  <si>
    <t>0103596128</t>
  </si>
  <si>
    <t>260805A20A</t>
  </si>
  <si>
    <t>PT-H2608-PD-023</t>
  </si>
  <si>
    <t>1001938713</t>
  </si>
  <si>
    <t>1456034-P-A</t>
  </si>
  <si>
    <t>WAIN-CKI-200-BS US2</t>
  </si>
  <si>
    <t>0103596129</t>
  </si>
  <si>
    <t>260805A21A</t>
  </si>
  <si>
    <t>PT-H2608-PD-024</t>
  </si>
  <si>
    <t>1001938714</t>
  </si>
  <si>
    <t>1456028-M-A</t>
  </si>
  <si>
    <t>WAIN-CKI-008-200 US2</t>
  </si>
  <si>
    <t>0103596130</t>
  </si>
  <si>
    <t>260805A22A</t>
  </si>
  <si>
    <t>PT-H2608-PD-025</t>
  </si>
  <si>
    <t>1001938715</t>
  </si>
  <si>
    <t>1056005-P-A</t>
  </si>
  <si>
    <t>WAIN-CKI-10-200 US2</t>
  </si>
  <si>
    <t>0103596131</t>
  </si>
  <si>
    <t>260805A23A</t>
  </si>
  <si>
    <t>PT-H2608-PD-026</t>
  </si>
  <si>
    <t>1001938716</t>
  </si>
  <si>
    <t>1731006-E-A</t>
  </si>
  <si>
    <t>AIN-CKX-10-200-R US</t>
  </si>
  <si>
    <t>0103596132</t>
  </si>
  <si>
    <t>260805A24A</t>
  </si>
  <si>
    <t>PT-H2608-PD-021</t>
  </si>
  <si>
    <t>1001938717</t>
  </si>
  <si>
    <t>0103596133</t>
  </si>
  <si>
    <t>260805A25A</t>
  </si>
  <si>
    <t>PT-H2608-PD-022</t>
  </si>
  <si>
    <t>1001938718</t>
  </si>
  <si>
    <t>1731139-E-AK</t>
  </si>
  <si>
    <t>AGH147000 US</t>
  </si>
  <si>
    <t>0103596134</t>
  </si>
  <si>
    <t>260805A26A</t>
  </si>
  <si>
    <t>PT-H2608-PD-013</t>
  </si>
  <si>
    <t>1001938719</t>
  </si>
  <si>
    <t>0103596135</t>
  </si>
  <si>
    <t>260805A27A</t>
  </si>
  <si>
    <t>PT-H2608-PD-014</t>
  </si>
  <si>
    <t>1001938720</t>
  </si>
  <si>
    <t>0103596136</t>
  </si>
  <si>
    <t>260805A28A</t>
  </si>
  <si>
    <t>PT-H2608-PD-018</t>
  </si>
  <si>
    <t>1001938721</t>
  </si>
  <si>
    <t>0103596137</t>
  </si>
  <si>
    <t>260805A29A</t>
  </si>
  <si>
    <t>PT-H2608-PD-019</t>
  </si>
  <si>
    <t>1001938722</t>
  </si>
  <si>
    <t>0103596138</t>
  </si>
  <si>
    <t>260805A30A</t>
  </si>
  <si>
    <t>1832346-A-CK</t>
  </si>
  <si>
    <t>2032228-A-CK</t>
  </si>
  <si>
    <t>2032224-A-CK</t>
  </si>
  <si>
    <t>2032226-A-CK</t>
  </si>
  <si>
    <t>2032222-A-CK</t>
  </si>
  <si>
    <t>1832297-A-CK</t>
  </si>
  <si>
    <t>Aug24-30</t>
  </si>
  <si>
    <t>Aug24-31</t>
  </si>
  <si>
    <t>Aug24-32</t>
  </si>
  <si>
    <t>Aug24-33</t>
  </si>
  <si>
    <t>Aug24-34</t>
  </si>
  <si>
    <t>Aug24-35</t>
  </si>
  <si>
    <t>Aug24-36</t>
  </si>
  <si>
    <t>Aug24-37</t>
  </si>
  <si>
    <t>Aug24-38</t>
  </si>
  <si>
    <t>Aug24-39</t>
  </si>
  <si>
    <t>Aug24-40</t>
  </si>
  <si>
    <t>Aug24-41</t>
  </si>
  <si>
    <t>Aug24-42</t>
  </si>
  <si>
    <t>Aug24-43</t>
  </si>
  <si>
    <t>Aug24-44</t>
  </si>
  <si>
    <t>Aug24-45</t>
  </si>
  <si>
    <t>Aug24-46</t>
  </si>
  <si>
    <t>Aug24-47</t>
  </si>
  <si>
    <t>0103543775</t>
  </si>
  <si>
    <t>VD26709AAS3</t>
  </si>
  <si>
    <t>0103549647</t>
  </si>
  <si>
    <t>VD26713BAS5</t>
  </si>
  <si>
    <t>0103549648</t>
  </si>
  <si>
    <t>VD26713BAS6</t>
  </si>
  <si>
    <t>0103559590</t>
  </si>
  <si>
    <t>VD26717AAS1</t>
  </si>
  <si>
    <t>0103559591</t>
  </si>
  <si>
    <t>VD26717AAS2</t>
  </si>
  <si>
    <t>0103562775</t>
  </si>
  <si>
    <t>VD26718AAS1</t>
  </si>
  <si>
    <t>0103562776</t>
  </si>
  <si>
    <t>VD26718AAS2</t>
  </si>
  <si>
    <t>0103528815</t>
  </si>
  <si>
    <t>VD26703C2</t>
  </si>
  <si>
    <t>0103513341</t>
  </si>
  <si>
    <t>VD26623E2</t>
  </si>
  <si>
    <t>0103525826</t>
  </si>
  <si>
    <t>VD26702C3</t>
  </si>
  <si>
    <t>0103528816</t>
  </si>
  <si>
    <t>VD26703C3</t>
  </si>
  <si>
    <t>0103528845</t>
  </si>
  <si>
    <t>VD26703E8</t>
  </si>
  <si>
    <t>0103457989</t>
  </si>
  <si>
    <t>VD26529C5</t>
  </si>
  <si>
    <t>0103463862</t>
  </si>
  <si>
    <t>VD26601D2</t>
  </si>
  <si>
    <t>0103463860</t>
  </si>
  <si>
    <t>VD26601C9</t>
  </si>
  <si>
    <t>0103467696</t>
  </si>
  <si>
    <t>VD26603A1</t>
  </si>
  <si>
    <t>0103467720</t>
  </si>
  <si>
    <t>VD26603C2</t>
  </si>
  <si>
    <t>0103467697</t>
  </si>
  <si>
    <t>VD26603A2</t>
  </si>
  <si>
    <t>0103467698</t>
  </si>
  <si>
    <t>VD26603A3</t>
  </si>
  <si>
    <t>0103528795</t>
  </si>
  <si>
    <t>VD26703A3</t>
  </si>
  <si>
    <t>0103528796</t>
  </si>
  <si>
    <t>VD26703A4</t>
  </si>
  <si>
    <t>0103443902</t>
  </si>
  <si>
    <t>VD26522B3</t>
  </si>
  <si>
    <t>0103552509</t>
  </si>
  <si>
    <t>VD26714A3</t>
  </si>
  <si>
    <t>0103528844</t>
  </si>
  <si>
    <t>VD26703E7</t>
  </si>
  <si>
    <t>0103452663</t>
  </si>
  <si>
    <t>VD26527AAS5</t>
  </si>
  <si>
    <t>0103457963</t>
  </si>
  <si>
    <t>VD26529AAS5</t>
  </si>
  <si>
    <t>0103552505</t>
  </si>
  <si>
    <t>VD26714AAS1</t>
  </si>
  <si>
    <t>0103552506</t>
  </si>
  <si>
    <t>VD26714AAS2</t>
  </si>
  <si>
    <t>0103562777</t>
  </si>
  <si>
    <t>VD26718AAS3</t>
  </si>
  <si>
    <t>2631023-001-AE</t>
  </si>
  <si>
    <t>2631023-001-AE_ AH14R019PZ CN</t>
  </si>
  <si>
    <t>2631025-001-AE</t>
  </si>
  <si>
    <t>2631025-001-AE_ AH14R021PZ CN</t>
  </si>
  <si>
    <t>2631026-001-AE</t>
  </si>
  <si>
    <t>2631026-001-AE_AH14R022PZ CN</t>
  </si>
  <si>
    <t>0103588403</t>
  </si>
  <si>
    <t>260801X01A</t>
  </si>
  <si>
    <t>0103588502</t>
  </si>
  <si>
    <t>260801X02A</t>
  </si>
  <si>
    <t>0103588540</t>
  </si>
  <si>
    <t>260801X03A</t>
  </si>
  <si>
    <t>2632017-001-CE</t>
  </si>
  <si>
    <t>2632019-001-CE</t>
  </si>
  <si>
    <t>2632020-001-CE</t>
  </si>
  <si>
    <t>Test08-01-01</t>
  </si>
  <si>
    <t>Test08-01-02</t>
  </si>
  <si>
    <t>Test08-01-03</t>
  </si>
  <si>
    <t>Thao</t>
  </si>
  <si>
    <t>Z304-1104-0-A</t>
  </si>
  <si>
    <t>Z304-1104-0_0.035PLGW STD 300ST NK M3LNB</t>
  </si>
  <si>
    <t>Z304-1107-0-A</t>
  </si>
  <si>
    <t>Z304-1107-0_0.035PLGW STF 300ST NK M3LNB</t>
  </si>
  <si>
    <t>Test55-SD</t>
  </si>
  <si>
    <t>Test56-SD</t>
  </si>
  <si>
    <t>Test57-SD</t>
  </si>
  <si>
    <t>Test58-SD</t>
  </si>
  <si>
    <t>Test59-SD</t>
  </si>
  <si>
    <t>Test60-SD</t>
  </si>
  <si>
    <t xml:space="preserve">Z304-2053-0-C </t>
  </si>
  <si>
    <t xml:space="preserve">Z304-2056-0-C </t>
  </si>
  <si>
    <t>0103594554</t>
  </si>
  <si>
    <t>260804X01B</t>
  </si>
  <si>
    <t>0103594555</t>
  </si>
  <si>
    <t>260804X02B</t>
  </si>
  <si>
    <t>0103594556</t>
  </si>
  <si>
    <t>260804X03B</t>
  </si>
  <si>
    <t>0103594558</t>
  </si>
  <si>
    <t>260804X04B</t>
  </si>
  <si>
    <t>0103594560</t>
  </si>
  <si>
    <t>260804X05B</t>
  </si>
  <si>
    <t>0103594561</t>
  </si>
  <si>
    <t>260804X06B</t>
  </si>
  <si>
    <t>Thim</t>
  </si>
  <si>
    <t>lần 2 (24.Aug</t>
  </si>
  <si>
    <t>0103549652</t>
  </si>
  <si>
    <t>VD26713B5</t>
  </si>
  <si>
    <t>Add</t>
  </si>
  <si>
    <t>0103520569</t>
  </si>
  <si>
    <t>VD26629B6</t>
  </si>
  <si>
    <t>0103520570</t>
  </si>
  <si>
    <t>VD26629B7</t>
  </si>
  <si>
    <t>0103520572</t>
  </si>
  <si>
    <t>VD26629B8</t>
  </si>
  <si>
    <t>0103520573</t>
  </si>
  <si>
    <t>VD26629B9</t>
  </si>
  <si>
    <t>0103520574</t>
  </si>
  <si>
    <t>VD26629C1</t>
  </si>
  <si>
    <t>0103513345</t>
  </si>
  <si>
    <t>VD26623E6</t>
  </si>
  <si>
    <t>0103520589</t>
  </si>
  <si>
    <t>VD26730AAT1</t>
  </si>
  <si>
    <t>0103520578</t>
  </si>
  <si>
    <t>VD26724BAT2</t>
  </si>
  <si>
    <t>0103412688</t>
  </si>
  <si>
    <t>BD26508B8</t>
  </si>
  <si>
    <t>0103412689</t>
  </si>
  <si>
    <t>BD26508B9</t>
  </si>
  <si>
    <t>0103412690</t>
  </si>
  <si>
    <t>BD26508C1</t>
  </si>
  <si>
    <t>0103412692</t>
  </si>
  <si>
    <t>BD26508C2</t>
  </si>
  <si>
    <t>0103412693</t>
  </si>
  <si>
    <t>BD26508C3</t>
  </si>
  <si>
    <t>0103412694</t>
  </si>
  <si>
    <t>BD26508C4</t>
  </si>
  <si>
    <t>0103465034</t>
  </si>
  <si>
    <t>ED26602A8</t>
  </si>
  <si>
    <t>0103529274</t>
  </si>
  <si>
    <t>ED26702B8</t>
  </si>
  <si>
    <t>0103532733</t>
  </si>
  <si>
    <t>ED26704A1</t>
  </si>
  <si>
    <t>0103465044</t>
  </si>
  <si>
    <t>ED26602B9</t>
  </si>
  <si>
    <t>0103518655</t>
  </si>
  <si>
    <t>ED26626A2</t>
  </si>
  <si>
    <t>0103529281</t>
  </si>
  <si>
    <t>ED26702C5</t>
  </si>
  <si>
    <t>0103487831</t>
  </si>
  <si>
    <t>ED26611A8</t>
  </si>
  <si>
    <t>0103529265</t>
  </si>
  <si>
    <t>ED26702B1</t>
  </si>
  <si>
    <t>0103529275</t>
  </si>
  <si>
    <t>ED26702B9</t>
  </si>
  <si>
    <t>0103411510</t>
  </si>
  <si>
    <t>ED26508A3</t>
  </si>
  <si>
    <t>0103459888</t>
  </si>
  <si>
    <t>ED26529A9</t>
  </si>
  <si>
    <t>0103491892</t>
  </si>
  <si>
    <t>ED26612B2</t>
  </si>
  <si>
    <t>0103491893</t>
  </si>
  <si>
    <t>ED26612B3</t>
  </si>
  <si>
    <t>0103532743</t>
  </si>
  <si>
    <t>ED26704A9</t>
  </si>
  <si>
    <t>0103467741</t>
  </si>
  <si>
    <t>BD26603A1</t>
  </si>
  <si>
    <t>0103467742</t>
  </si>
  <si>
    <t>BD26603A2</t>
  </si>
  <si>
    <t>0103467743</t>
  </si>
  <si>
    <t>BD26603A3</t>
  </si>
  <si>
    <t>0103467744</t>
  </si>
  <si>
    <t>BD26603A4</t>
  </si>
  <si>
    <t>0103467745</t>
  </si>
  <si>
    <t>BD26603A5</t>
  </si>
  <si>
    <t>0103467746</t>
  </si>
  <si>
    <t>BD26603A6</t>
  </si>
  <si>
    <t>0103505794</t>
  </si>
  <si>
    <t>BD26619A3</t>
  </si>
  <si>
    <t>0103412695</t>
  </si>
  <si>
    <t>BD26508C5</t>
  </si>
  <si>
    <t>0103412696</t>
  </si>
  <si>
    <t>BD26508C6</t>
  </si>
  <si>
    <t>0103412697</t>
  </si>
  <si>
    <t>BD26508C7</t>
  </si>
  <si>
    <t>0103412698</t>
  </si>
  <si>
    <t>BD26508C8</t>
  </si>
  <si>
    <t>0103412700</t>
  </si>
  <si>
    <t>BD26508C9</t>
  </si>
  <si>
    <t>0103443984</t>
  </si>
  <si>
    <t>BD26522C2</t>
  </si>
  <si>
    <t>0103443985</t>
  </si>
  <si>
    <t>BD26522C3</t>
  </si>
  <si>
    <t>0103443986</t>
  </si>
  <si>
    <t>BD26522C4</t>
  </si>
  <si>
    <t>0103443987</t>
  </si>
  <si>
    <t>BD26522C5</t>
  </si>
  <si>
    <t>0103443988</t>
  </si>
  <si>
    <t>BD26522C6</t>
  </si>
  <si>
    <t>1001939542</t>
  </si>
  <si>
    <t>0103597550</t>
  </si>
  <si>
    <t>260805A31A</t>
  </si>
  <si>
    <t>1001939543</t>
  </si>
  <si>
    <t>0103597551</t>
  </si>
  <si>
    <t>260805A32A</t>
  </si>
  <si>
    <t>1001939544</t>
  </si>
  <si>
    <t>0103597552</t>
  </si>
  <si>
    <t>260805A33A</t>
  </si>
  <si>
    <t>PT-H2607-PC-018</t>
  </si>
  <si>
    <t>1001939545</t>
  </si>
  <si>
    <t>0103597553</t>
  </si>
  <si>
    <t>260805A34A</t>
  </si>
  <si>
    <t>PT-H2607-PC-019</t>
  </si>
  <si>
    <t>1001939546</t>
  </si>
  <si>
    <t>0103597554</t>
  </si>
  <si>
    <t>260805A35A</t>
  </si>
  <si>
    <t>PT-H2608-PC-010</t>
  </si>
  <si>
    <t>1001939547</t>
  </si>
  <si>
    <t>0103597555</t>
  </si>
  <si>
    <t>260805A36A</t>
  </si>
  <si>
    <t>PT-H2608-PC-007</t>
  </si>
  <si>
    <t>1001939548</t>
  </si>
  <si>
    <t>0103597556</t>
  </si>
  <si>
    <t>260805A37A</t>
  </si>
  <si>
    <t>1001939549</t>
  </si>
  <si>
    <t>0103597557</t>
  </si>
  <si>
    <t>260805A38A</t>
  </si>
  <si>
    <t>PT-H2608-PT-015</t>
  </si>
  <si>
    <t>1001939550</t>
  </si>
  <si>
    <t>2431004-0-A</t>
  </si>
  <si>
    <t>AIN-CNX-14-215P JP</t>
  </si>
  <si>
    <t>0103597558</t>
  </si>
  <si>
    <t>260805A39A</t>
  </si>
  <si>
    <t>PT-H2608-PT-018</t>
  </si>
  <si>
    <t>1001939551</t>
  </si>
  <si>
    <t>0103597559</t>
  </si>
  <si>
    <t>260805A40A</t>
  </si>
  <si>
    <t>PT-H2608-PT-020</t>
  </si>
  <si>
    <t>1001939552</t>
  </si>
  <si>
    <t>2231087-A-A</t>
  </si>
  <si>
    <t>PP14R005P JP</t>
  </si>
  <si>
    <t>0103597560</t>
  </si>
  <si>
    <t>260805A41A</t>
  </si>
  <si>
    <t>PT-H2608-PD-016</t>
  </si>
  <si>
    <t>1001939553</t>
  </si>
  <si>
    <t>1536075-G-AK</t>
  </si>
  <si>
    <t>AG141002 KR</t>
  </si>
  <si>
    <t>0103597561</t>
  </si>
  <si>
    <t>260805A42A</t>
  </si>
  <si>
    <t>PT-H2608-PD-017</t>
  </si>
  <si>
    <t>1001939554</t>
  </si>
  <si>
    <t>1536066-F-AK</t>
  </si>
  <si>
    <t>AHW14S003S KR</t>
  </si>
  <si>
    <t>0103597562</t>
  </si>
  <si>
    <t>260805A43A</t>
  </si>
  <si>
    <t>PT-H2607-PD-196</t>
  </si>
  <si>
    <t>1001939555</t>
  </si>
  <si>
    <t>0103597563</t>
  </si>
  <si>
    <t>260805A44A</t>
  </si>
  <si>
    <t>PT-H2608-PD-028</t>
  </si>
  <si>
    <t>1001939556</t>
  </si>
  <si>
    <t>2331089-0-AK</t>
  </si>
  <si>
    <t xml:space="preserve">AHW14R101J CE2 </t>
  </si>
  <si>
    <t>0103597564</t>
  </si>
  <si>
    <t>260805A45A</t>
  </si>
  <si>
    <t>PT-H2608-PD-029</t>
  </si>
  <si>
    <t>1001939557</t>
  </si>
  <si>
    <t>0103597565</t>
  </si>
  <si>
    <t>260805A46A</t>
  </si>
  <si>
    <t>1832377-0-CK</t>
  </si>
  <si>
    <t>1932106-A-CK</t>
  </si>
  <si>
    <t>Aug25-10</t>
  </si>
  <si>
    <t>Aug25-11</t>
  </si>
  <si>
    <t>Aug25-12</t>
  </si>
  <si>
    <t>Aug25-13</t>
  </si>
  <si>
    <t>Aug25-15</t>
  </si>
  <si>
    <t>Aug25-16</t>
  </si>
  <si>
    <t>Aug25-17</t>
  </si>
  <si>
    <t>Aug25-18</t>
  </si>
  <si>
    <t>Aug25-19</t>
  </si>
  <si>
    <t>Aug25-20</t>
  </si>
  <si>
    <t>Aug25-21</t>
  </si>
  <si>
    <t>Aug25-22</t>
  </si>
  <si>
    <t>Aug25-23</t>
  </si>
  <si>
    <t>Aug25-25</t>
  </si>
  <si>
    <t>0103520584</t>
  </si>
  <si>
    <t>VD26629D2</t>
  </si>
  <si>
    <t>0103520585</t>
  </si>
  <si>
    <t>VD26629D3</t>
  </si>
  <si>
    <t>0103520586</t>
  </si>
  <si>
    <t>VD26629D4</t>
  </si>
  <si>
    <t>0103520590</t>
  </si>
  <si>
    <t>VD26730AAT2</t>
  </si>
  <si>
    <t>0103520591</t>
  </si>
  <si>
    <t>VD26730AAT3</t>
  </si>
  <si>
    <t>0103520592</t>
  </si>
  <si>
    <t>VD26730AAT4</t>
  </si>
  <si>
    <t>0103544125</t>
  </si>
  <si>
    <t>VD26709DAS6</t>
  </si>
  <si>
    <t>0103544126</t>
  </si>
  <si>
    <t>VD26709DAS7</t>
  </si>
  <si>
    <t>0103544127</t>
  </si>
  <si>
    <t>VD26709DAS8</t>
  </si>
  <si>
    <t>0103544128</t>
  </si>
  <si>
    <t>VD26709DAS9</t>
  </si>
  <si>
    <t>0103544129</t>
  </si>
  <si>
    <t>VD26709EAS1</t>
  </si>
  <si>
    <t>0103544130</t>
  </si>
  <si>
    <t>VD26709EAS2</t>
  </si>
  <si>
    <t>0103507782</t>
  </si>
  <si>
    <t>VD26620C5</t>
  </si>
  <si>
    <t>0103510360</t>
  </si>
  <si>
    <t>VD26622B1</t>
  </si>
  <si>
    <t>0103510382</t>
  </si>
  <si>
    <t>VD26622D5</t>
  </si>
  <si>
    <t>0103507817</t>
  </si>
  <si>
    <t>VD26620C4-NU</t>
  </si>
  <si>
    <t>0103537206</t>
  </si>
  <si>
    <t>VD26707A4</t>
  </si>
  <si>
    <t>0103537207</t>
  </si>
  <si>
    <t>VD26707A5</t>
  </si>
  <si>
    <t>0103537259</t>
  </si>
  <si>
    <t>VD26707D9</t>
  </si>
  <si>
    <t>0103548393</t>
  </si>
  <si>
    <t>VD26713A1</t>
  </si>
  <si>
    <t>0103528861</t>
  </si>
  <si>
    <t>VD26703G4</t>
  </si>
  <si>
    <t>0103528806</t>
  </si>
  <si>
    <t>VD26703B3</t>
  </si>
  <si>
    <t>0103537240</t>
  </si>
  <si>
    <t>VD26707C2</t>
  </si>
  <si>
    <t>0103495762</t>
  </si>
  <si>
    <t>VD26616A1</t>
  </si>
  <si>
    <t>0103528801</t>
  </si>
  <si>
    <t>VD26703A8</t>
  </si>
  <si>
    <t>0103559572</t>
  </si>
  <si>
    <t>VD26717B6</t>
  </si>
  <si>
    <t>0103095244</t>
  </si>
  <si>
    <t>VD25B25B8</t>
  </si>
  <si>
    <t>0103266960</t>
  </si>
  <si>
    <t>VD26225C2</t>
  </si>
  <si>
    <t>Keep</t>
  </si>
  <si>
    <t>PT-H2608-PT-016</t>
  </si>
  <si>
    <t>0103598866</t>
  </si>
  <si>
    <t>260805A47A</t>
  </si>
  <si>
    <t>PT-H2608-PD-031</t>
  </si>
  <si>
    <t>1001940246</t>
  </si>
  <si>
    <t>0103598869</t>
  </si>
  <si>
    <t>260805A48A</t>
  </si>
  <si>
    <t>PT-H2608-PD-032</t>
  </si>
  <si>
    <t>1001940247</t>
  </si>
  <si>
    <t>0103598872</t>
  </si>
  <si>
    <t>260805A49A</t>
  </si>
  <si>
    <t>PT-H2608-PD-033</t>
  </si>
  <si>
    <t>1001940248</t>
  </si>
  <si>
    <t>0103598874</t>
  </si>
  <si>
    <t>260805A50A</t>
  </si>
  <si>
    <t>Aug25-26</t>
  </si>
  <si>
    <t>Aug25-27</t>
  </si>
  <si>
    <t>Aug25-28</t>
  </si>
  <si>
    <t>Aug25-29</t>
  </si>
  <si>
    <t>0103593930</t>
  </si>
  <si>
    <t>VD26804A4</t>
  </si>
  <si>
    <t>0103593931</t>
  </si>
  <si>
    <t>VD26804A5</t>
  </si>
  <si>
    <t>0103593932</t>
  </si>
  <si>
    <t>VD26804A6</t>
  </si>
  <si>
    <t>0103593933</t>
  </si>
  <si>
    <t>VD26804A7</t>
  </si>
  <si>
    <t>0103549674</t>
  </si>
  <si>
    <t>VD26713D3</t>
  </si>
  <si>
    <t>0103559608</t>
  </si>
  <si>
    <t>VD26717B7-NU</t>
  </si>
  <si>
    <t>0103552543</t>
  </si>
  <si>
    <t>VD26714B2-NU</t>
  </si>
  <si>
    <t>0103552553</t>
  </si>
  <si>
    <t>VD26714C3-NU</t>
  </si>
  <si>
    <t>0103552554</t>
  </si>
  <si>
    <t>VD26714C4-NU</t>
  </si>
  <si>
    <t>0103559598</t>
  </si>
  <si>
    <t>VD26717A6-NU</t>
  </si>
  <si>
    <t>1001940309</t>
  </si>
  <si>
    <t>0103599171</t>
  </si>
  <si>
    <t>260805S09A</t>
  </si>
  <si>
    <t>1001940311</t>
  </si>
  <si>
    <t>0103599174</t>
  </si>
  <si>
    <t>260805S10A</t>
  </si>
  <si>
    <t>1001940313</t>
  </si>
  <si>
    <t>0103599176</t>
  </si>
  <si>
    <t>260805S11A</t>
  </si>
  <si>
    <t>AJ2502076-01-A</t>
  </si>
  <si>
    <t>AJ2502076-01-A_AIN-CNX-18-SD-300 US</t>
  </si>
  <si>
    <t>0103598807</t>
  </si>
  <si>
    <t>260805X01A</t>
  </si>
  <si>
    <t>0103598816</t>
  </si>
  <si>
    <t>260805X02A</t>
  </si>
  <si>
    <t>0103598824</t>
  </si>
  <si>
    <t>260805X03A</t>
  </si>
  <si>
    <t>AJ2502042-01-C</t>
  </si>
  <si>
    <t>Test08-05-01</t>
  </si>
  <si>
    <t>Test08-05-02</t>
  </si>
  <si>
    <t>Test08-05-03</t>
  </si>
  <si>
    <t>M11-1</t>
  </si>
  <si>
    <t>Productiom</t>
  </si>
  <si>
    <t>Code Sap</t>
  </si>
  <si>
    <t>D.W</t>
  </si>
  <si>
    <t>q'ty</t>
  </si>
  <si>
    <t>List RC-2607015</t>
  </si>
  <si>
    <t>Đã sửa Instruction</t>
  </si>
  <si>
    <t>AVPE-7634</t>
  </si>
  <si>
    <t>AVPE-8631</t>
  </si>
  <si>
    <t>AVPE-9952</t>
  </si>
  <si>
    <t>AVPE-6724</t>
  </si>
  <si>
    <t>AVPE-8633</t>
  </si>
  <si>
    <t>AVPE-11193</t>
  </si>
  <si>
    <t>AVPE-7534</t>
  </si>
  <si>
    <t>AVPE-7061</t>
  </si>
  <si>
    <t>AVPE-8987</t>
  </si>
  <si>
    <t>AVPE-7523</t>
  </si>
  <si>
    <t>AVPE-7538</t>
  </si>
  <si>
    <t>AVPE-10002</t>
  </si>
  <si>
    <t>AVPE-8812</t>
  </si>
  <si>
    <t>AVPE-10269</t>
  </si>
  <si>
    <t>AVPE-10021</t>
  </si>
  <si>
    <t>AVPE-10074</t>
  </si>
  <si>
    <t>AVPE-10075</t>
  </si>
  <si>
    <t>AVPE-10076</t>
  </si>
  <si>
    <t>AVPE-10077</t>
  </si>
  <si>
    <t>AVPE-7060</t>
  </si>
  <si>
    <t>AVPE-11105</t>
  </si>
  <si>
    <t>AVPE-8702</t>
  </si>
  <si>
    <t>AVPE-6811</t>
  </si>
  <si>
    <t>AVPE-6800</t>
  </si>
  <si>
    <t>AVPE-6810</t>
  </si>
  <si>
    <t>AVPE-6729</t>
  </si>
  <si>
    <t>AVPE-6725</t>
  </si>
  <si>
    <t>AVPE-8632</t>
  </si>
  <si>
    <t>AVPE-7555</t>
  </si>
  <si>
    <t>AVPE-6825</t>
  </si>
  <si>
    <t>AVPE-8814</t>
  </si>
  <si>
    <t>AVPE-6718</t>
  </si>
  <si>
    <t>AVPE-8817</t>
  </si>
  <si>
    <t>AVPE-8800</t>
  </si>
  <si>
    <t>AVPE-8067</t>
  </si>
  <si>
    <t>AVPE-10078</t>
  </si>
  <si>
    <t>AVPE-10079</t>
  </si>
  <si>
    <t>AVPE-10073</t>
  </si>
  <si>
    <t>AVPE-8704</t>
  </si>
  <si>
    <t>AVPE-8703</t>
  </si>
  <si>
    <t>AVPE-8630</t>
  </si>
  <si>
    <t>AVPE-6716</t>
  </si>
  <si>
    <t>AVPE-6911</t>
  </si>
  <si>
    <t>AVPE-6909</t>
  </si>
  <si>
    <t>AVPE-7531</t>
  </si>
  <si>
    <t>AVPE-6720</t>
  </si>
  <si>
    <t>AVPE-11102</t>
  </si>
  <si>
    <t>AVPE-10249</t>
  </si>
  <si>
    <t>AVPE-7462</t>
  </si>
  <si>
    <t>AVPE-8818</t>
  </si>
  <si>
    <t>AVPE-6614</t>
  </si>
  <si>
    <t>AVPE-10006</t>
  </si>
  <si>
    <t>AVPE-10010</t>
  </si>
  <si>
    <t>AVPE-11329</t>
  </si>
  <si>
    <t>AVPE-11458</t>
  </si>
  <si>
    <t>AVPE-11529</t>
  </si>
  <si>
    <t>AVPE-8819</t>
  </si>
  <si>
    <t>AVPE-8823</t>
  </si>
  <si>
    <t>AVPE-8822</t>
  </si>
  <si>
    <t>AVPE-8825</t>
  </si>
  <si>
    <t>AVPE-8025</t>
  </si>
  <si>
    <t>AVPE-6906</t>
  </si>
  <si>
    <t>AVPE-7628</t>
  </si>
  <si>
    <t>AVPE-8441</t>
  </si>
  <si>
    <t>AVPE-6804</t>
  </si>
  <si>
    <t>AVPE-6801</t>
  </si>
  <si>
    <t>AVPE-6802</t>
  </si>
  <si>
    <t>AVPE-9989</t>
  </si>
  <si>
    <t>AVPE-11063</t>
  </si>
  <si>
    <t>AVPE-6823</t>
  </si>
  <si>
    <t>AVPE-6726</t>
  </si>
  <si>
    <t>AVPE-6885</t>
  </si>
  <si>
    <t>AVPE-7623</t>
  </si>
  <si>
    <t>AVPE-6809</t>
  </si>
  <si>
    <t>AVPE-10251</t>
  </si>
  <si>
    <t>AVPE-10250</t>
  </si>
  <si>
    <t>AVPE-11145</t>
  </si>
  <si>
    <t>AVPE-8114</t>
  </si>
  <si>
    <t>AVPE-8656</t>
  </si>
  <si>
    <t>AVPE-7540</t>
  </si>
  <si>
    <t>AVPE-8821</t>
  </si>
  <si>
    <t>AVPE-10103</t>
  </si>
  <si>
    <t>AVPE-9950</t>
  </si>
  <si>
    <t>AVPE-9951</t>
  </si>
  <si>
    <t>AVPE-11035</t>
  </si>
  <si>
    <t>AVPE-8435</t>
  </si>
  <si>
    <t>AVPE-8333</t>
  </si>
  <si>
    <t>AVPE-11132</t>
  </si>
  <si>
    <t>AVPE-8805</t>
  </si>
  <si>
    <t>AVPE-11327</t>
  </si>
  <si>
    <t>AVPE-10013</t>
  </si>
  <si>
    <t>AVPE-6610</t>
  </si>
  <si>
    <t>AVPE-7525</t>
  </si>
  <si>
    <t>AVPE-7528</t>
  </si>
  <si>
    <t>AVPE-8820</t>
  </si>
  <si>
    <t>AVPE-11522</t>
  </si>
  <si>
    <t>AVPE-10015</t>
  </si>
  <si>
    <t>AVPE-6834</t>
  </si>
  <si>
    <t>AVPE-6841</t>
  </si>
  <si>
    <t>AVPE-7508</t>
  </si>
  <si>
    <t>AVPE-11523</t>
  </si>
  <si>
    <t>AVPE-8807</t>
  </si>
  <si>
    <t>AVPE-8824</t>
  </si>
  <si>
    <t>AVPE-11504</t>
  </si>
  <si>
    <t>AVPE-6723</t>
  </si>
  <si>
    <t>AVPE-6722</t>
  </si>
  <si>
    <t>AVPE-8628</t>
  </si>
  <si>
    <t>AVPE-10061</t>
  </si>
  <si>
    <t>AVPE-7532</t>
  </si>
  <si>
    <t>AVPE-7520</t>
  </si>
  <si>
    <t>AVPE-7737</t>
  </si>
  <si>
    <t>AVPE-9763</t>
  </si>
  <si>
    <t>AVPE-9765</t>
  </si>
  <si>
    <t>AVPE-7522</t>
  </si>
  <si>
    <t>AVPE-7622</t>
  </si>
  <si>
    <t>AVPE-7617</t>
  </si>
  <si>
    <t>AVPE-7615</t>
  </si>
  <si>
    <t>AVPE-8168</t>
  </si>
  <si>
    <t>AVPE-6824</t>
  </si>
  <si>
    <t>AVPE-9863</t>
  </si>
  <si>
    <t>AVPE-6852</t>
  </si>
  <si>
    <t>AVPE-6854</t>
  </si>
  <si>
    <t>AVPE-10005</t>
  </si>
  <si>
    <t>06.Aug.26</t>
  </si>
  <si>
    <t>05.Aug.26</t>
  </si>
  <si>
    <t>07.Aug.26</t>
  </si>
  <si>
    <t>4000017496</t>
  </si>
  <si>
    <t>0103600964</t>
  </si>
  <si>
    <t>260715A35B</t>
  </si>
  <si>
    <t>SIL-H2608-PD-004</t>
  </si>
  <si>
    <t>1001941755</t>
  </si>
  <si>
    <t>1831145-B-A</t>
  </si>
  <si>
    <t>SJ3035N26S US</t>
  </si>
  <si>
    <t>0103601299</t>
  </si>
  <si>
    <t>260807T01A</t>
  </si>
  <si>
    <t>SIL-H2608-PD-006</t>
  </si>
  <si>
    <t>1001941756</t>
  </si>
  <si>
    <t>1831135-B-A</t>
  </si>
  <si>
    <t>SJ1535N18S US</t>
  </si>
  <si>
    <t>0103601300</t>
  </si>
  <si>
    <t>260807T02A</t>
  </si>
  <si>
    <t>SIL-H2608-PD-007</t>
  </si>
  <si>
    <t>1001941758</t>
  </si>
  <si>
    <t>0103601301</t>
  </si>
  <si>
    <t>260807T03A</t>
  </si>
  <si>
    <t>SIL-H2608-PD-005</t>
  </si>
  <si>
    <t>1001941759</t>
  </si>
  <si>
    <t>0103601303</t>
  </si>
  <si>
    <t>260807T04A</t>
  </si>
  <si>
    <t>1001941760</t>
  </si>
  <si>
    <t>0103601304</t>
  </si>
  <si>
    <t>260807T05A</t>
  </si>
  <si>
    <t>SIL-H2608-PT-011</t>
  </si>
  <si>
    <t>1001941761</t>
  </si>
  <si>
    <t>0103601305</t>
  </si>
  <si>
    <t>260807T06A</t>
  </si>
  <si>
    <t>SIL-H2608-PD-001</t>
  </si>
  <si>
    <t>1001941762</t>
  </si>
  <si>
    <t>0103601307</t>
  </si>
  <si>
    <t>260807T07A</t>
  </si>
  <si>
    <t>SIL-H2608-PD-002</t>
  </si>
  <si>
    <t>1001941763</t>
  </si>
  <si>
    <t>0103601308</t>
  </si>
  <si>
    <t>260807T08A</t>
  </si>
  <si>
    <t>1001941764</t>
  </si>
  <si>
    <t>0103601310</t>
  </si>
  <si>
    <t>260807A01A</t>
  </si>
  <si>
    <t>1001941765</t>
  </si>
  <si>
    <t>0103601311</t>
  </si>
  <si>
    <t>260807A02A</t>
  </si>
  <si>
    <t>1001941766</t>
  </si>
  <si>
    <t>0103601312</t>
  </si>
  <si>
    <t>260807A03A</t>
  </si>
  <si>
    <t>PT-H2608-PD-060</t>
  </si>
  <si>
    <t>1001941767</t>
  </si>
  <si>
    <t>1731067-J-A</t>
  </si>
  <si>
    <t>AHW14R013P KR</t>
  </si>
  <si>
    <t>0103601313</t>
  </si>
  <si>
    <t>260807A04A</t>
  </si>
  <si>
    <t>PT-H2608-PD-038</t>
  </si>
  <si>
    <t>1001941768</t>
  </si>
  <si>
    <t>0103601314</t>
  </si>
  <si>
    <t>260807A05A</t>
  </si>
  <si>
    <t>PT-H2608-PD-003</t>
  </si>
  <si>
    <t>1001941769</t>
  </si>
  <si>
    <t>0103601315</t>
  </si>
  <si>
    <t>260807A06A</t>
  </si>
  <si>
    <t>PT-H2608-PD-002</t>
  </si>
  <si>
    <t>1001941770</t>
  </si>
  <si>
    <t>0103601316</t>
  </si>
  <si>
    <t>260807A07A</t>
  </si>
  <si>
    <t>PT-H2607-PD-265</t>
  </si>
  <si>
    <t>1001941771</t>
  </si>
  <si>
    <t>0103601317</t>
  </si>
  <si>
    <t>260807A08A</t>
  </si>
  <si>
    <t>PT-H2608-PD-039</t>
  </si>
  <si>
    <t>1001941772</t>
  </si>
  <si>
    <t>0103601318</t>
  </si>
  <si>
    <t>260807A09A</t>
  </si>
  <si>
    <t>PT-H2608-PD-004</t>
  </si>
  <si>
    <t>1001941773</t>
  </si>
  <si>
    <t>0103601319</t>
  </si>
  <si>
    <t>260807A10A</t>
  </si>
  <si>
    <t>PT-H2608-PD-040</t>
  </si>
  <si>
    <t>1001941774</t>
  </si>
  <si>
    <t>0103601320</t>
  </si>
  <si>
    <t>260807A11A</t>
  </si>
  <si>
    <t>PT-H2608-PD-037</t>
  </si>
  <si>
    <t>1001941775</t>
  </si>
  <si>
    <t>2331165-A-A</t>
  </si>
  <si>
    <t>WAIN-CKI-200-RC CE3</t>
  </si>
  <si>
    <t>0103601321</t>
  </si>
  <si>
    <t>260807A12A</t>
  </si>
  <si>
    <t>PT-H2608-PD-035</t>
  </si>
  <si>
    <t>1001941777</t>
  </si>
  <si>
    <t>0103601322</t>
  </si>
  <si>
    <t>260807A13A</t>
  </si>
  <si>
    <t>PT-H2608-PD-036</t>
  </si>
  <si>
    <t>1001941778</t>
  </si>
  <si>
    <t>0103601323</t>
  </si>
  <si>
    <t>260807A14A</t>
  </si>
  <si>
    <t>1001941779</t>
  </si>
  <si>
    <t>0103601324</t>
  </si>
  <si>
    <t>260807A15A</t>
  </si>
  <si>
    <t>PT-H2608-PD-034</t>
  </si>
  <si>
    <t>1001941780</t>
  </si>
  <si>
    <t>0103601326</t>
  </si>
  <si>
    <t>260807A16A</t>
  </si>
  <si>
    <t>PT-H2607-PD-117</t>
  </si>
  <si>
    <t>1001941781</t>
  </si>
  <si>
    <t>0103601327</t>
  </si>
  <si>
    <t>260807A17A</t>
  </si>
  <si>
    <t>PT-H2607-PD-121</t>
  </si>
  <si>
    <t>1001941782</t>
  </si>
  <si>
    <t>0103601328</t>
  </si>
  <si>
    <t>260807A18A</t>
  </si>
  <si>
    <t>PT-H2608-PD-030</t>
  </si>
  <si>
    <t>1001941783</t>
  </si>
  <si>
    <t>0103601329</t>
  </si>
  <si>
    <t>260807A19A</t>
  </si>
  <si>
    <t>PT-H2608-PD-068</t>
  </si>
  <si>
    <t>1001941784</t>
  </si>
  <si>
    <t>AIN-CNX-14-300A US</t>
  </si>
  <si>
    <t>0103601330</t>
  </si>
  <si>
    <t>260807A20A</t>
  </si>
  <si>
    <t>PT-H2608-PD-063</t>
  </si>
  <si>
    <t>1001941785</t>
  </si>
  <si>
    <t>1631050-K-A</t>
  </si>
  <si>
    <t>AIN-CKI-200-B-SFT US</t>
  </si>
  <si>
    <t>0103601332</t>
  </si>
  <si>
    <t>260807A21A</t>
  </si>
  <si>
    <t>PT-H2608-PD-062</t>
  </si>
  <si>
    <t>1001941786</t>
  </si>
  <si>
    <t>0103601333</t>
  </si>
  <si>
    <t>260807A22A</t>
  </si>
  <si>
    <t>PT-H2608-PD-064</t>
  </si>
  <si>
    <t>1001941788</t>
  </si>
  <si>
    <t>1056001-R-A</t>
  </si>
  <si>
    <t>WAIN-CKI-200 US2</t>
  </si>
  <si>
    <t>0103601334</t>
  </si>
  <si>
    <t>260807A23A</t>
  </si>
  <si>
    <t>PT-H2608-PD-067</t>
  </si>
  <si>
    <t>1001941789</t>
  </si>
  <si>
    <t>2431005-0-A</t>
  </si>
  <si>
    <t>AIN-CNX-14-215A US</t>
  </si>
  <si>
    <t>0103601336</t>
  </si>
  <si>
    <t>260807A24A</t>
  </si>
  <si>
    <t>PT-H2608-PD-061</t>
  </si>
  <si>
    <t>1001941790</t>
  </si>
  <si>
    <t>0103601337</t>
  </si>
  <si>
    <t>260807A25A</t>
  </si>
  <si>
    <t>PT-H2608-PD-027</t>
  </si>
  <si>
    <t>1001941791</t>
  </si>
  <si>
    <t>0103601338</t>
  </si>
  <si>
    <t>260807A26A</t>
  </si>
  <si>
    <t>PT-H2607-PC-012-1</t>
  </si>
  <si>
    <t>1001941792</t>
  </si>
  <si>
    <t>0103601339</t>
  </si>
  <si>
    <t>260807A27A</t>
  </si>
  <si>
    <t>1001941793</t>
  </si>
  <si>
    <t>0103601340</t>
  </si>
  <si>
    <t>260807A28A</t>
  </si>
  <si>
    <t>1001941794</t>
  </si>
  <si>
    <t>0103601341</t>
  </si>
  <si>
    <t>260807A29A</t>
  </si>
  <si>
    <t>2432018-0-CB</t>
  </si>
  <si>
    <t>Aug26-01</t>
  </si>
  <si>
    <t>Aug26-02</t>
  </si>
  <si>
    <t>Aug26-03</t>
  </si>
  <si>
    <t>Aug26-04</t>
  </si>
  <si>
    <t>Aug26-05</t>
  </si>
  <si>
    <t>Aug26-06</t>
  </si>
  <si>
    <t>Aug26-07</t>
  </si>
  <si>
    <t>Aug26-08</t>
  </si>
  <si>
    <t>Aug26-09</t>
  </si>
  <si>
    <t>Aug26-10</t>
  </si>
  <si>
    <t>Aug26-11</t>
  </si>
  <si>
    <t>Aug26-12</t>
  </si>
  <si>
    <t>Aug26-13</t>
  </si>
  <si>
    <t>Aug26-14</t>
  </si>
  <si>
    <t>Aug26-15</t>
  </si>
  <si>
    <t>Aug26-16</t>
  </si>
  <si>
    <t>Aug26-17</t>
  </si>
  <si>
    <t>Aug26-18</t>
  </si>
  <si>
    <t>Aug26-19</t>
  </si>
  <si>
    <t>Aug26-20</t>
  </si>
  <si>
    <t>Aug26-21</t>
  </si>
  <si>
    <t>Aug26-22</t>
  </si>
  <si>
    <t>Aug26-23</t>
  </si>
  <si>
    <t>Aug26-24</t>
  </si>
  <si>
    <t>Aug26-25</t>
  </si>
  <si>
    <t>Aug26-26</t>
  </si>
  <si>
    <t>Aug26-27</t>
  </si>
  <si>
    <t>Aug26-28</t>
  </si>
  <si>
    <t>Aug26-29</t>
  </si>
  <si>
    <t>Aug26-30</t>
  </si>
  <si>
    <t>Aug26-31</t>
  </si>
  <si>
    <t>Aug26-32</t>
  </si>
  <si>
    <t>Aug26-33</t>
  </si>
  <si>
    <t>Aug26-34</t>
  </si>
  <si>
    <t>Aug26-35</t>
  </si>
  <si>
    <t>Aug26-36</t>
  </si>
  <si>
    <t>Aug26-37</t>
  </si>
  <si>
    <t>Aug26-38</t>
  </si>
  <si>
    <t>Aug26-39</t>
  </si>
  <si>
    <t>Aug27-03</t>
  </si>
  <si>
    <t>Aug27-04</t>
  </si>
  <si>
    <t>0103520587</t>
  </si>
  <si>
    <t>VD26629D5</t>
  </si>
  <si>
    <t>0103525810</t>
  </si>
  <si>
    <t>VD26702A6</t>
  </si>
  <si>
    <t>0103525811</t>
  </si>
  <si>
    <t>VD26702A7</t>
  </si>
  <si>
    <t>0103525812</t>
  </si>
  <si>
    <t>VD26702A8</t>
  </si>
  <si>
    <t>0103525813</t>
  </si>
  <si>
    <t>VD26702A9</t>
  </si>
  <si>
    <t>0103575992</t>
  </si>
  <si>
    <t>VD26724B7</t>
  </si>
  <si>
    <t>0103520579</t>
  </si>
  <si>
    <t>VD26724BAT3</t>
  </si>
  <si>
    <t>0103520593</t>
  </si>
  <si>
    <t>VD26730AAT5</t>
  </si>
  <si>
    <t>0103525815</t>
  </si>
  <si>
    <t>VD26730AAT6</t>
  </si>
  <si>
    <t>0103525827</t>
  </si>
  <si>
    <t>VD26702C4</t>
  </si>
  <si>
    <t>0103525828</t>
  </si>
  <si>
    <t>VD26702C5</t>
  </si>
  <si>
    <t>0103525829</t>
  </si>
  <si>
    <t>VD26702C6</t>
  </si>
  <si>
    <t>0103525830</t>
  </si>
  <si>
    <t>VD26702C7</t>
  </si>
  <si>
    <t>0103528817</t>
  </si>
  <si>
    <t>VD26703C4</t>
  </si>
  <si>
    <t>0103510345</t>
  </si>
  <si>
    <t>VD26622AAS1</t>
  </si>
  <si>
    <t>0103507804</t>
  </si>
  <si>
    <t>VD26620B2-NU</t>
  </si>
  <si>
    <t>0103510425</t>
  </si>
  <si>
    <t>VD26622B9-NU</t>
  </si>
  <si>
    <t>0103549689</t>
  </si>
  <si>
    <t>VD26713A1-NU</t>
  </si>
  <si>
    <t>0103513303</t>
  </si>
  <si>
    <t>VD26623A1</t>
  </si>
  <si>
    <t>0103484747</t>
  </si>
  <si>
    <t>VD26610B8</t>
  </si>
  <si>
    <t>0103562779</t>
  </si>
  <si>
    <t>VD26718AAS5</t>
  </si>
  <si>
    <t>0103401484</t>
  </si>
  <si>
    <t>VD26504C9</t>
  </si>
  <si>
    <t>0103520598</t>
  </si>
  <si>
    <t>VD26629E7</t>
  </si>
  <si>
    <t>0103537198</t>
  </si>
  <si>
    <t>VD26707AAS2</t>
  </si>
  <si>
    <t>0103578358</t>
  </si>
  <si>
    <t>VD26727A3</t>
  </si>
  <si>
    <t>0103578359</t>
  </si>
  <si>
    <t>VD26727A4</t>
  </si>
  <si>
    <t>0103552544</t>
  </si>
  <si>
    <t>VD26714B3-NU</t>
  </si>
  <si>
    <t>0103552545</t>
  </si>
  <si>
    <t>VD26714B4-NU</t>
  </si>
  <si>
    <t>0103552555</t>
  </si>
  <si>
    <t>VD26714C5-NU</t>
  </si>
  <si>
    <t>0103443989</t>
  </si>
  <si>
    <t>BD26522C7</t>
  </si>
  <si>
    <t>0103443990</t>
  </si>
  <si>
    <t>BD26522C8</t>
  </si>
  <si>
    <t>0103467747</t>
  </si>
  <si>
    <t>BD26603A7</t>
  </si>
  <si>
    <t>0103467748</t>
  </si>
  <si>
    <t>BD26603A8</t>
  </si>
  <si>
    <t>0103467749</t>
  </si>
  <si>
    <t>BD26603A9</t>
  </si>
  <si>
    <t>0103467750</t>
  </si>
  <si>
    <t>BD26603B1</t>
  </si>
  <si>
    <t>0103467751</t>
  </si>
  <si>
    <t>BD26603B2</t>
  </si>
  <si>
    <t>0103467752</t>
  </si>
  <si>
    <t>BD26603B3</t>
  </si>
  <si>
    <t>0103467753</t>
  </si>
  <si>
    <t>BD26603B4</t>
  </si>
  <si>
    <t>0103467754</t>
  </si>
  <si>
    <t>BD26603B5</t>
  </si>
  <si>
    <t>0103467755</t>
  </si>
  <si>
    <t>BD26603B6</t>
  </si>
  <si>
    <t>0103467756</t>
  </si>
  <si>
    <t>BD26603B7</t>
  </si>
  <si>
    <t>0103467757</t>
  </si>
  <si>
    <t>BD26603B8</t>
  </si>
  <si>
    <t>0103467758</t>
  </si>
  <si>
    <t>BD26603B9</t>
  </si>
  <si>
    <t>0103467759</t>
  </si>
  <si>
    <t>BD26603C1</t>
  </si>
  <si>
    <t>0103467760</t>
  </si>
  <si>
    <t>BD26603C2</t>
  </si>
  <si>
    <t>0103467761</t>
  </si>
  <si>
    <t>BD26603C3</t>
  </si>
  <si>
    <t>0103591169</t>
  </si>
  <si>
    <t>ED26804A4</t>
  </si>
  <si>
    <t>0103491885</t>
  </si>
  <si>
    <t>ED26612A4</t>
  </si>
  <si>
    <t>0103491886</t>
  </si>
  <si>
    <t>ED26612A5</t>
  </si>
  <si>
    <t>0103391578</t>
  </si>
  <si>
    <t>ED26428A9</t>
  </si>
  <si>
    <t>0103391579</t>
  </si>
  <si>
    <t>ED26428B1</t>
  </si>
  <si>
    <t>0103391580</t>
  </si>
  <si>
    <t>ED26428B2</t>
  </si>
  <si>
    <t>0103391581</t>
  </si>
  <si>
    <t>ED26428B3</t>
  </si>
  <si>
    <t>0103391582</t>
  </si>
  <si>
    <t>ED26428B4</t>
  </si>
  <si>
    <t>0103591165</t>
  </si>
  <si>
    <t>ED26804A1</t>
  </si>
  <si>
    <t>0103591170</t>
  </si>
  <si>
    <t>ED26804A5</t>
  </si>
  <si>
    <t>0103580225</t>
  </si>
  <si>
    <t>ED26728A2</t>
  </si>
  <si>
    <t>PT-H2608-PD-015</t>
  </si>
  <si>
    <t>4000017497</t>
  </si>
  <si>
    <t>0103602583</t>
  </si>
  <si>
    <t>Aug27-05</t>
  </si>
  <si>
    <t>1001942464</t>
  </si>
  <si>
    <t>0103602676</t>
  </si>
  <si>
    <t>260807A30A</t>
  </si>
  <si>
    <t>1001942465</t>
  </si>
  <si>
    <t>0103602677</t>
  </si>
  <si>
    <t>260807A31A</t>
  </si>
  <si>
    <t>1001942466</t>
  </si>
  <si>
    <t>0103602679</t>
  </si>
  <si>
    <t>260807A32A</t>
  </si>
  <si>
    <t>1001942467</t>
  </si>
  <si>
    <t>0103602680</t>
  </si>
  <si>
    <t>260807A33A</t>
  </si>
  <si>
    <t>PT-H2607-PD-116</t>
  </si>
  <si>
    <t>1001942468</t>
  </si>
  <si>
    <t>0103602681</t>
  </si>
  <si>
    <t>260807A34A</t>
  </si>
  <si>
    <t>1001942469</t>
  </si>
  <si>
    <t>0103602682</t>
  </si>
  <si>
    <t>260807A35A</t>
  </si>
  <si>
    <t>1001942470</t>
  </si>
  <si>
    <t>0103602683</t>
  </si>
  <si>
    <t>260807A36A</t>
  </si>
  <si>
    <t>PT-H2607-PD-257</t>
  </si>
  <si>
    <t>1001942471</t>
  </si>
  <si>
    <t>0103602684</t>
  </si>
  <si>
    <t>260807A37A</t>
  </si>
  <si>
    <t>PT-H2607-PD-258</t>
  </si>
  <si>
    <t>1001942472</t>
  </si>
  <si>
    <t>0103602686</t>
  </si>
  <si>
    <t>260807A38A</t>
  </si>
  <si>
    <t>PT-H2607-PD-260</t>
  </si>
  <si>
    <t>1001942473</t>
  </si>
  <si>
    <t>0103602687</t>
  </si>
  <si>
    <t>260807A39A</t>
  </si>
  <si>
    <t>PT-H2607-PD-261</t>
  </si>
  <si>
    <t>1001942474</t>
  </si>
  <si>
    <t>0103602688</t>
  </si>
  <si>
    <t>260807A40A</t>
  </si>
  <si>
    <t>PT-H2607-PD-262</t>
  </si>
  <si>
    <t>1001942475</t>
  </si>
  <si>
    <t>0103602689</t>
  </si>
  <si>
    <t>260807A41A</t>
  </si>
  <si>
    <t>PT-H2607-PD-288</t>
  </si>
  <si>
    <t>1001942476</t>
  </si>
  <si>
    <t>0103602690</t>
  </si>
  <si>
    <t>260807A42A</t>
  </si>
  <si>
    <t>PT-H2607-PD-290</t>
  </si>
  <si>
    <t>1001942477</t>
  </si>
  <si>
    <t>0103602691</t>
  </si>
  <si>
    <t>260807A43A</t>
  </si>
  <si>
    <t>PT-H2608-PT-003</t>
  </si>
  <si>
    <t>1001942478</t>
  </si>
  <si>
    <t>0103602692</t>
  </si>
  <si>
    <t>260807S01A</t>
  </si>
  <si>
    <t>PT-H2608-PT-004</t>
  </si>
  <si>
    <t>1001942479</t>
  </si>
  <si>
    <t>0103602693</t>
  </si>
  <si>
    <t>260807S02A</t>
  </si>
  <si>
    <t>260807S03A</t>
  </si>
  <si>
    <t>PT-H2608-PT-029</t>
  </si>
  <si>
    <t>1001942481</t>
  </si>
  <si>
    <t>0103602695</t>
  </si>
  <si>
    <t>PT-H2608-PD-065</t>
  </si>
  <si>
    <t>1001942482</t>
  </si>
  <si>
    <t>2351004-0-A</t>
  </si>
  <si>
    <t>TES0025S US</t>
  </si>
  <si>
    <t>0103602696</t>
  </si>
  <si>
    <t>260807G01A</t>
  </si>
  <si>
    <t>PT-H2608-PD-066</t>
  </si>
  <si>
    <t>1001942483</t>
  </si>
  <si>
    <t>0103602697</t>
  </si>
  <si>
    <t>260807G02A</t>
  </si>
  <si>
    <t>2052001-B-C</t>
  </si>
  <si>
    <t>Aug27-06</t>
  </si>
  <si>
    <t>Aug27-07</t>
  </si>
  <si>
    <t>Aug27-08</t>
  </si>
  <si>
    <t>Aug27-09</t>
  </si>
  <si>
    <t>Aug27-10</t>
  </si>
  <si>
    <t>Aug27-11</t>
  </si>
  <si>
    <t>Aug27-12</t>
  </si>
  <si>
    <t>Aug27-13</t>
  </si>
  <si>
    <t>Aug27-14</t>
  </si>
  <si>
    <t>Aug27-15</t>
  </si>
  <si>
    <t>Aug27-16</t>
  </si>
  <si>
    <t>Aug27-17</t>
  </si>
  <si>
    <t>Aug27-18</t>
  </si>
  <si>
    <t>Aug27-19</t>
  </si>
  <si>
    <t>Aug27-20</t>
  </si>
  <si>
    <t>Aug27-21</t>
  </si>
  <si>
    <t>Aug27-22</t>
  </si>
  <si>
    <t>Aug27-23</t>
  </si>
  <si>
    <t>Aug27-24</t>
  </si>
  <si>
    <t>Aug27-25</t>
  </si>
  <si>
    <t>0103525816</t>
  </si>
  <si>
    <t>VD26731AAT1</t>
  </si>
  <si>
    <t>0103525817</t>
  </si>
  <si>
    <t>VD26731AAT2</t>
  </si>
  <si>
    <t>0103525818</t>
  </si>
  <si>
    <t>VD26731AAT3</t>
  </si>
  <si>
    <t>0103525832</t>
  </si>
  <si>
    <t>VD26731AAT4</t>
  </si>
  <si>
    <t>0103525833</t>
  </si>
  <si>
    <t>VD26731AAT5</t>
  </si>
  <si>
    <t>0103525834</t>
  </si>
  <si>
    <t>VD26731AAT6</t>
  </si>
  <si>
    <t>0103525835</t>
  </si>
  <si>
    <t>VD26731AAT7</t>
  </si>
  <si>
    <t>260721A13B</t>
  </si>
  <si>
    <t>0103528842</t>
  </si>
  <si>
    <t>VD26806AAT2</t>
  </si>
  <si>
    <t>0103581442</t>
  </si>
  <si>
    <t>VD26729A6</t>
  </si>
  <si>
    <t>0103582703</t>
  </si>
  <si>
    <t>VD26729AAS4</t>
  </si>
  <si>
    <t>0103570708</t>
  </si>
  <si>
    <t>VD26722E1</t>
  </si>
  <si>
    <t>0103570710</t>
  </si>
  <si>
    <t>VD26722E3</t>
  </si>
  <si>
    <t>0103578433</t>
  </si>
  <si>
    <t>VU26727A2</t>
  </si>
  <si>
    <t>0103559592</t>
  </si>
  <si>
    <t>VD26717AAS3</t>
  </si>
  <si>
    <t>0103467762</t>
  </si>
  <si>
    <t>BD26603C4</t>
  </si>
  <si>
    <t>0103580749</t>
  </si>
  <si>
    <t>BD26728A1</t>
  </si>
  <si>
    <t>0103580751</t>
  </si>
  <si>
    <t>BD26728A2</t>
  </si>
  <si>
    <t>0103554255</t>
  </si>
  <si>
    <t>TD26715A1-NU</t>
  </si>
  <si>
    <t>Add1</t>
  </si>
  <si>
    <t>0103600197</t>
  </si>
  <si>
    <t>VD26806A1</t>
  </si>
  <si>
    <t>PT-H2607-PD-275</t>
  </si>
  <si>
    <t>1001942756</t>
  </si>
  <si>
    <t>0103603187</t>
  </si>
  <si>
    <t>260807A44A</t>
  </si>
  <si>
    <t>PT-H2608-PC-014</t>
  </si>
  <si>
    <t xml:space="preserve"> 1001942821</t>
  </si>
  <si>
    <t>0103603296</t>
  </si>
  <si>
    <t>260807A45A</t>
  </si>
  <si>
    <t>PT-H2608-PC-016</t>
  </si>
  <si>
    <t>1001942822</t>
  </si>
  <si>
    <t>0103603297</t>
  </si>
  <si>
    <t>260807A46A</t>
  </si>
  <si>
    <t>PT-H2608-PC-017</t>
  </si>
  <si>
    <t>0103603298</t>
  </si>
  <si>
    <t>260807A47A</t>
  </si>
  <si>
    <t>Aug27-26</t>
  </si>
  <si>
    <t>Aug27-27</t>
  </si>
  <si>
    <t>Aug27-28</t>
  </si>
  <si>
    <t>0103525821</t>
  </si>
  <si>
    <t>VD26702B8</t>
  </si>
  <si>
    <t>0103525837</t>
  </si>
  <si>
    <t>VD26702D5</t>
  </si>
  <si>
    <t>0103520595</t>
  </si>
  <si>
    <t>VD26629E4</t>
  </si>
  <si>
    <t>0103525820</t>
  </si>
  <si>
    <t>VD26702B7</t>
  </si>
  <si>
    <t>0103510407</t>
  </si>
  <si>
    <t>VD26622G3</t>
  </si>
  <si>
    <t>0103525838</t>
  </si>
  <si>
    <t>VD26702D6</t>
  </si>
  <si>
    <t>DLV</t>
  </si>
  <si>
    <t>M5-3</t>
  </si>
  <si>
    <t>M12-1</t>
  </si>
  <si>
    <t>V43GB16</t>
  </si>
  <si>
    <t>PT-H2607-PD-247</t>
  </si>
  <si>
    <t>1001946241</t>
  </si>
  <si>
    <t>0103610262</t>
  </si>
  <si>
    <t>260813A01A</t>
  </si>
  <si>
    <t>1001946242</t>
  </si>
  <si>
    <t>0103610263</t>
  </si>
  <si>
    <t>260813A02A</t>
  </si>
  <si>
    <t>1001946243</t>
  </si>
  <si>
    <t>0103610264</t>
  </si>
  <si>
    <t>260813A03A</t>
  </si>
  <si>
    <t>1001946244</t>
  </si>
  <si>
    <t>0103610265</t>
  </si>
  <si>
    <t>260813A04A</t>
  </si>
  <si>
    <t>1001946245</t>
  </si>
  <si>
    <t>0103610266</t>
  </si>
  <si>
    <t>260813A05A</t>
  </si>
  <si>
    <t>1001946246</t>
  </si>
  <si>
    <t>0103610267</t>
  </si>
  <si>
    <t>260813A06A</t>
  </si>
  <si>
    <t>1001946247</t>
  </si>
  <si>
    <t>0103610268</t>
  </si>
  <si>
    <t>260813A07A</t>
  </si>
  <si>
    <t>1001946248</t>
  </si>
  <si>
    <t>0103610269</t>
  </si>
  <si>
    <t>260813A08A</t>
  </si>
  <si>
    <t>1001946249</t>
  </si>
  <si>
    <t>0103610270</t>
  </si>
  <si>
    <t>260813A09A</t>
  </si>
  <si>
    <t>PT-H2608-PC-004</t>
  </si>
  <si>
    <t>1001946250</t>
  </si>
  <si>
    <t>0103610271</t>
  </si>
  <si>
    <t>260813A10A</t>
  </si>
  <si>
    <t>1001946251</t>
  </si>
  <si>
    <t>0103610272</t>
  </si>
  <si>
    <t>260813A11A</t>
  </si>
  <si>
    <t>1001946252</t>
  </si>
  <si>
    <t>0103610273</t>
  </si>
  <si>
    <t>260813A12A</t>
  </si>
  <si>
    <t>1001946253</t>
  </si>
  <si>
    <t>0103610274</t>
  </si>
  <si>
    <t>260813A13A</t>
  </si>
  <si>
    <t>1001946254</t>
  </si>
  <si>
    <t>0103610275</t>
  </si>
  <si>
    <t>260813A14A</t>
  </si>
  <si>
    <t>1001946255</t>
  </si>
  <si>
    <t>0103610276</t>
  </si>
  <si>
    <t>260813A15A</t>
  </si>
  <si>
    <t>1001946256</t>
  </si>
  <si>
    <t>0103610277</t>
  </si>
  <si>
    <t>260813A16A</t>
  </si>
  <si>
    <t>PT-H2607-PC-045</t>
  </si>
  <si>
    <t>1001946257</t>
  </si>
  <si>
    <t>0103610278</t>
  </si>
  <si>
    <t>260813A17A</t>
  </si>
  <si>
    <t>Aug28-01</t>
  </si>
  <si>
    <t>Aug29-04</t>
  </si>
  <si>
    <t>Aug28-02</t>
  </si>
  <si>
    <t>Aug28-03</t>
  </si>
  <si>
    <t>Aug28-04</t>
  </si>
  <si>
    <t>Aug28-05</t>
  </si>
  <si>
    <t>Aug28-06</t>
  </si>
  <si>
    <t>Aug28-07</t>
  </si>
  <si>
    <t>Aug28-08</t>
  </si>
  <si>
    <t>Aug28-09</t>
  </si>
  <si>
    <t>Sep07-01</t>
  </si>
  <si>
    <t>Sep07-02</t>
  </si>
  <si>
    <t>PT-H2607-PC-046</t>
  </si>
  <si>
    <t>Aug29-03</t>
  </si>
  <si>
    <t>Aug29-05</t>
  </si>
  <si>
    <t>Aug29-06</t>
  </si>
  <si>
    <t>Aug29-07</t>
  </si>
  <si>
    <t>Aug29-08</t>
  </si>
  <si>
    <t>Seal date</t>
  </si>
  <si>
    <t>KT date</t>
  </si>
  <si>
    <t>0103528818</t>
  </si>
  <si>
    <t>VD26703C5</t>
  </si>
  <si>
    <t>0103528819</t>
  </si>
  <si>
    <t>VD26703C6</t>
  </si>
  <si>
    <t>0103528821</t>
  </si>
  <si>
    <t>VD26703C7</t>
  </si>
  <si>
    <t>0103528846</t>
  </si>
  <si>
    <t>VD26703E9</t>
  </si>
  <si>
    <t>0103528847</t>
  </si>
  <si>
    <t>VD26703F1</t>
  </si>
  <si>
    <t>0103528848</t>
  </si>
  <si>
    <t>VD26703F2</t>
  </si>
  <si>
    <t>0103528829</t>
  </si>
  <si>
    <t>VD26806AAT1</t>
  </si>
  <si>
    <t>0103559609</t>
  </si>
  <si>
    <t>VD26717B8-NU</t>
  </si>
  <si>
    <t>0103562815</t>
  </si>
  <si>
    <t>VD26718A5-NU</t>
  </si>
  <si>
    <t>0103562816</t>
  </si>
  <si>
    <t>VD26718A6-NU</t>
  </si>
  <si>
    <t>0103562826</t>
  </si>
  <si>
    <t>VD26718B7-NU</t>
  </si>
  <si>
    <t>0103559599</t>
  </si>
  <si>
    <t>VD26717A7-NU</t>
  </si>
  <si>
    <t>0103559610</t>
  </si>
  <si>
    <t>VD26717B9-NU</t>
  </si>
  <si>
    <t>0103559611</t>
  </si>
  <si>
    <t>VD26717C1-NU</t>
  </si>
  <si>
    <t>0103544131</t>
  </si>
  <si>
    <t>VD26709EAS3</t>
  </si>
  <si>
    <t>0103544132</t>
  </si>
  <si>
    <t>VD26709EAS4</t>
  </si>
  <si>
    <t>0103544135</t>
  </si>
  <si>
    <t>VD26709EAS7</t>
  </si>
  <si>
    <t>0103528825</t>
  </si>
  <si>
    <t>VD26731AAT9</t>
  </si>
  <si>
    <t>0103528826</t>
  </si>
  <si>
    <t>VD26731BAT1</t>
  </si>
  <si>
    <t>0103537262</t>
  </si>
  <si>
    <t>VD26707A3-NU</t>
  </si>
  <si>
    <t>0103537263</t>
  </si>
  <si>
    <t>VD26707A4-NU</t>
  </si>
  <si>
    <t>0103537272</t>
  </si>
  <si>
    <t>VD26707B4-NU</t>
  </si>
  <si>
    <t>0103537274</t>
  </si>
  <si>
    <t>VD26707B5-NU</t>
  </si>
  <si>
    <t>0103543780</t>
  </si>
  <si>
    <t>VD26709A3-NU</t>
  </si>
  <si>
    <t>0103543781</t>
  </si>
  <si>
    <t>VD26709A4-NU</t>
  </si>
  <si>
    <t>0103549703</t>
  </si>
  <si>
    <t>VD26713B4-NU</t>
  </si>
  <si>
    <t>0103549704</t>
  </si>
  <si>
    <t>VD26713B5-NU</t>
  </si>
  <si>
    <t>0103549693</t>
  </si>
  <si>
    <t>VD26713C6-NU</t>
  </si>
  <si>
    <t>0103549694</t>
  </si>
  <si>
    <t>VD26713C7-NU</t>
  </si>
  <si>
    <t>0103552537</t>
  </si>
  <si>
    <t>VD26714A6-NU</t>
  </si>
  <si>
    <t>0103552538</t>
  </si>
  <si>
    <t>VD26714A7-NU</t>
  </si>
  <si>
    <t>0103552548</t>
  </si>
  <si>
    <t>VD26714B7-NU</t>
  </si>
  <si>
    <t>0103552549</t>
  </si>
  <si>
    <t>VD26714B8-NU</t>
  </si>
  <si>
    <t>0103559606</t>
  </si>
  <si>
    <t>VD26717B5-NU</t>
  </si>
  <si>
    <t>0103503157</t>
  </si>
  <si>
    <t>VD26618C9</t>
  </si>
  <si>
    <t>0103507769</t>
  </si>
  <si>
    <t>VD26620B3</t>
  </si>
  <si>
    <t>0103562808</t>
  </si>
  <si>
    <t>VD26718D2</t>
  </si>
  <si>
    <t>0103528858</t>
  </si>
  <si>
    <t>VD26703G2</t>
  </si>
  <si>
    <t>0103537231</t>
  </si>
  <si>
    <t>VD26707B7</t>
  </si>
  <si>
    <t>0103544137</t>
  </si>
  <si>
    <t>VD26709EAS9</t>
  </si>
  <si>
    <t>0103544138</t>
  </si>
  <si>
    <t>VD26709FAS1</t>
  </si>
  <si>
    <t>0103544139</t>
  </si>
  <si>
    <t>VD26709FAS2</t>
  </si>
  <si>
    <t>0103544140</t>
  </si>
  <si>
    <t>VD26709FAS3</t>
  </si>
  <si>
    <t>0103544141</t>
  </si>
  <si>
    <t>VD26709FAS4</t>
  </si>
  <si>
    <t>0103544142</t>
  </si>
  <si>
    <t>VD26709FAS5</t>
  </si>
  <si>
    <t>0103544133</t>
  </si>
  <si>
    <t>VD26709EAS5</t>
  </si>
  <si>
    <t>0103544134</t>
  </si>
  <si>
    <t>VD26709EAS6</t>
  </si>
  <si>
    <t>0103544136</t>
  </si>
  <si>
    <t>VD26709EAS8</t>
  </si>
  <si>
    <t>0103544143</t>
  </si>
  <si>
    <t>VD26709FAS6</t>
  </si>
  <si>
    <t>0103544144</t>
  </si>
  <si>
    <t>VD26709FAS7</t>
  </si>
  <si>
    <t>0103544145</t>
  </si>
  <si>
    <t>VD26709FAS8</t>
  </si>
  <si>
    <t>0103544146</t>
  </si>
  <si>
    <t>VD26709FAS9</t>
  </si>
  <si>
    <t>0103544147</t>
  </si>
  <si>
    <t>VD26709GAS1</t>
  </si>
  <si>
    <t>0103544149</t>
  </si>
  <si>
    <t>VD26709GAS2</t>
  </si>
  <si>
    <t>0103544150</t>
  </si>
  <si>
    <t>VD26709GAS3</t>
  </si>
  <si>
    <t>0103544151</t>
  </si>
  <si>
    <t>VD26709GAS4</t>
  </si>
  <si>
    <t>0103544152</t>
  </si>
  <si>
    <t>VD26709GAS5</t>
  </si>
  <si>
    <t>0103544153</t>
  </si>
  <si>
    <t>VD26709GAS6</t>
  </si>
  <si>
    <t>0103544154</t>
  </si>
  <si>
    <t>VD26709GAS7</t>
  </si>
  <si>
    <t>1001946504</t>
  </si>
  <si>
    <t>0103610647</t>
  </si>
  <si>
    <t>260813A18A</t>
  </si>
  <si>
    <t>1001946505</t>
  </si>
  <si>
    <t>0103610648</t>
  </si>
  <si>
    <t>260813A19A</t>
  </si>
  <si>
    <t>PT-H2608-PD-059</t>
  </si>
  <si>
    <t>1001946506</t>
  </si>
  <si>
    <t>0103610649</t>
  </si>
  <si>
    <t>260813A20A</t>
  </si>
  <si>
    <t>PT-H2608-PD-071</t>
  </si>
  <si>
    <t>1001946507</t>
  </si>
  <si>
    <t>0103610650</t>
  </si>
  <si>
    <t>260813A21A</t>
  </si>
  <si>
    <t>PT-H2608-PD-072</t>
  </si>
  <si>
    <t>1001946508</t>
  </si>
  <si>
    <t>0103610651</t>
  </si>
  <si>
    <t>260813A22A</t>
  </si>
  <si>
    <t>PT-H2608-PD-073</t>
  </si>
  <si>
    <t>1001946509</t>
  </si>
  <si>
    <t>0103610652</t>
  </si>
  <si>
    <t>260813A23A</t>
  </si>
  <si>
    <t>PT-H2608-PD-074</t>
  </si>
  <si>
    <t>1001946510</t>
  </si>
  <si>
    <t>0103610653</t>
  </si>
  <si>
    <t>260813A24A</t>
  </si>
  <si>
    <t>PT-H2608-PD-075</t>
  </si>
  <si>
    <t>1001946511</t>
  </si>
  <si>
    <t>0103610654</t>
  </si>
  <si>
    <t>260813A25A</t>
  </si>
  <si>
    <t>PT-H2608-PD-076</t>
  </si>
  <si>
    <t>1001946512</t>
  </si>
  <si>
    <t>0103610655</t>
  </si>
  <si>
    <t>260813A26A</t>
  </si>
  <si>
    <t>PT-H2608-PD-077</t>
  </si>
  <si>
    <t>1001946513</t>
  </si>
  <si>
    <t>0103610656</t>
  </si>
  <si>
    <t>260813A27A</t>
  </si>
  <si>
    <t>PT-H2608-PD-078</t>
  </si>
  <si>
    <t>1001946514</t>
  </si>
  <si>
    <t>0103610657</t>
  </si>
  <si>
    <t>260813A28A</t>
  </si>
  <si>
    <t>PT-H2608-PD-079</t>
  </si>
  <si>
    <t>1001946515</t>
  </si>
  <si>
    <t>0103610658</t>
  </si>
  <si>
    <t>260813A29A</t>
  </si>
  <si>
    <t>PT-H2607-PD-206</t>
  </si>
  <si>
    <t>1001946516</t>
  </si>
  <si>
    <t>0103610659</t>
  </si>
  <si>
    <t>260813A30A</t>
  </si>
  <si>
    <t>PT-H2607-PD-207</t>
  </si>
  <si>
    <t>1001946517</t>
  </si>
  <si>
    <t>0103610660</t>
  </si>
  <si>
    <t>260813A31A</t>
  </si>
  <si>
    <t>PT-H2607-PD-294</t>
  </si>
  <si>
    <t>1001946518</t>
  </si>
  <si>
    <t>0103610661</t>
  </si>
  <si>
    <t>260813A32A</t>
  </si>
  <si>
    <t>PT-H2607-PD-297</t>
  </si>
  <si>
    <t>1001946519</t>
  </si>
  <si>
    <t>0103610662</t>
  </si>
  <si>
    <t>260813A33A</t>
  </si>
  <si>
    <t>PT-H2607-PD-298</t>
  </si>
  <si>
    <t>1001946520</t>
  </si>
  <si>
    <t>0103610663</t>
  </si>
  <si>
    <t>260813A34A</t>
  </si>
  <si>
    <t>PT-H2607-PD-300</t>
  </si>
  <si>
    <t>1001946521</t>
  </si>
  <si>
    <t>0103610664</t>
  </si>
  <si>
    <t>260813A35A</t>
  </si>
  <si>
    <t>PT-H2608-PD-082</t>
  </si>
  <si>
    <t>1001946522</t>
  </si>
  <si>
    <t>0103610665</t>
  </si>
  <si>
    <t>260813A36A</t>
  </si>
  <si>
    <t>PT-H2608-PD-087</t>
  </si>
  <si>
    <t>1001946523</t>
  </si>
  <si>
    <t>0103610666</t>
  </si>
  <si>
    <t>260813A37A</t>
  </si>
  <si>
    <t>PT-H2608-PD-091</t>
  </si>
  <si>
    <t>1001946524</t>
  </si>
  <si>
    <t>0103610668</t>
  </si>
  <si>
    <t>260813A38A</t>
  </si>
  <si>
    <t>PT-H2607-PD-103</t>
  </si>
  <si>
    <t>1001946525</t>
  </si>
  <si>
    <t>0103610669</t>
  </si>
  <si>
    <t>260813A39A</t>
  </si>
  <si>
    <t>PT-H2607-PD-285</t>
  </si>
  <si>
    <t>1001946526</t>
  </si>
  <si>
    <t>0103610670</t>
  </si>
  <si>
    <t>260813A40A</t>
  </si>
  <si>
    <t>PT-H2607-PD-286</t>
  </si>
  <si>
    <t>1001946527</t>
  </si>
  <si>
    <t>0103610671</t>
  </si>
  <si>
    <t>260813A41A</t>
  </si>
  <si>
    <t>PT-H2607-PD-292</t>
  </si>
  <si>
    <t>1001946528</t>
  </si>
  <si>
    <t>0103610672</t>
  </si>
  <si>
    <t>260813A42A</t>
  </si>
  <si>
    <t>PT-H2607-PD-293</t>
  </si>
  <si>
    <t>1001946529</t>
  </si>
  <si>
    <t>0103610673</t>
  </si>
  <si>
    <t>260813A43A</t>
  </si>
  <si>
    <t>1001946530</t>
  </si>
  <si>
    <t>0103610674</t>
  </si>
  <si>
    <t>260813A44A</t>
  </si>
  <si>
    <t>Aug29-09</t>
  </si>
  <si>
    <t>Aug29-10</t>
  </si>
  <si>
    <t>Aug29-11</t>
  </si>
  <si>
    <t>Aug29-12</t>
  </si>
  <si>
    <t>Aug29-13</t>
  </si>
  <si>
    <t>Aug29-14</t>
  </si>
  <si>
    <t>Aug29-15</t>
  </si>
  <si>
    <t>Aug29-16</t>
  </si>
  <si>
    <t>Aug29-17</t>
  </si>
  <si>
    <t>Aug29-18</t>
  </si>
  <si>
    <t>Aug29-19</t>
  </si>
  <si>
    <t>Aug29-20</t>
  </si>
  <si>
    <t>Aug29-21</t>
  </si>
  <si>
    <t>Aug29-22</t>
  </si>
  <si>
    <t>Aug29-23</t>
  </si>
  <si>
    <t>Aug29-24</t>
  </si>
  <si>
    <t>Aug29-25</t>
  </si>
  <si>
    <t>Aug29-26</t>
  </si>
  <si>
    <t>Aug29-27</t>
  </si>
  <si>
    <t>Aug29-28</t>
  </si>
  <si>
    <t>Aug29-29</t>
  </si>
  <si>
    <t>Aug29-30</t>
  </si>
  <si>
    <t>Aug29-31</t>
  </si>
  <si>
    <t>Aug29-32</t>
  </si>
  <si>
    <t>Aug29-33</t>
  </si>
  <si>
    <t>Aug29-34</t>
  </si>
  <si>
    <t>Aug29-35</t>
  </si>
  <si>
    <t>0103562817</t>
  </si>
  <si>
    <t>VD26718A7-NU</t>
  </si>
  <si>
    <t>0103562818</t>
  </si>
  <si>
    <t>VD26718A8-NU</t>
  </si>
  <si>
    <t>0103562828</t>
  </si>
  <si>
    <t>VD26718B9-NU</t>
  </si>
  <si>
    <t>0103562829</t>
  </si>
  <si>
    <t>VD26718C1-NU</t>
  </si>
  <si>
    <t>0103562830</t>
  </si>
  <si>
    <t>VD26718C2-NU</t>
  </si>
  <si>
    <t>0103562827</t>
  </si>
  <si>
    <t>VD26718B8-NU</t>
  </si>
  <si>
    <t>0103564751</t>
  </si>
  <si>
    <t>VD26720A5-NU</t>
  </si>
  <si>
    <t>0103528849</t>
  </si>
  <si>
    <t>VD26703F3</t>
  </si>
  <si>
    <t>0103537208</t>
  </si>
  <si>
    <t>VD26707A6</t>
  </si>
  <si>
    <t>0103601035</t>
  </si>
  <si>
    <t>VD26807A1</t>
  </si>
  <si>
    <t>0103552511</t>
  </si>
  <si>
    <t>VD26714A5</t>
  </si>
  <si>
    <t>0103552522</t>
  </si>
  <si>
    <t>VD26714B7</t>
  </si>
  <si>
    <t>0103570705</t>
  </si>
  <si>
    <t>VD26722D7</t>
  </si>
  <si>
    <t>0103503165</t>
  </si>
  <si>
    <t>VD26618A1-NU</t>
  </si>
  <si>
    <t>0103559603</t>
  </si>
  <si>
    <t>VD26717B2-NU</t>
  </si>
  <si>
    <t>0103549692</t>
  </si>
  <si>
    <t>VD26713C5-NU</t>
  </si>
  <si>
    <t>0103537270</t>
  </si>
  <si>
    <t>VD26707B2-NU</t>
  </si>
  <si>
    <t>0103562778</t>
  </si>
  <si>
    <t>VD26718AAS4</t>
  </si>
  <si>
    <t>0103552524</t>
  </si>
  <si>
    <t>VD26714B9</t>
  </si>
  <si>
    <t>0103537211</t>
  </si>
  <si>
    <t>VD26707A7</t>
  </si>
  <si>
    <t>0103537213</t>
  </si>
  <si>
    <t>VD26707A8</t>
  </si>
  <si>
    <t>260727A35B</t>
  </si>
  <si>
    <t>1001946721</t>
  </si>
  <si>
    <t>0103610936</t>
  </si>
  <si>
    <t>Aug29-36</t>
  </si>
  <si>
    <t>M1-20</t>
  </si>
  <si>
    <t>260727A58B</t>
  </si>
  <si>
    <t>1001946914</t>
  </si>
  <si>
    <t>0103611176</t>
  </si>
  <si>
    <t>Aug28-10</t>
  </si>
  <si>
    <t>M7-19</t>
  </si>
  <si>
    <t>1001947318</t>
  </si>
  <si>
    <t>0103612042</t>
  </si>
  <si>
    <t>260815A01A</t>
  </si>
  <si>
    <t>1001947319</t>
  </si>
  <si>
    <t>0103612043</t>
  </si>
  <si>
    <t>260815A02A</t>
  </si>
  <si>
    <t>1001947320</t>
  </si>
  <si>
    <t>0103612044</t>
  </si>
  <si>
    <t>260815A03A</t>
  </si>
  <si>
    <t>1001947321</t>
  </si>
  <si>
    <t>0103612045</t>
  </si>
  <si>
    <t>260815A04A</t>
  </si>
  <si>
    <t>1001947322</t>
  </si>
  <si>
    <t>0103612046</t>
  </si>
  <si>
    <t>260815A05A</t>
  </si>
  <si>
    <t>PT-H2608-PC-005</t>
  </si>
  <si>
    <t>1001947323</t>
  </si>
  <si>
    <t>0103612047</t>
  </si>
  <si>
    <t>260815A06A</t>
  </si>
  <si>
    <t>PT-H2608-PC-006</t>
  </si>
  <si>
    <t>1001947324</t>
  </si>
  <si>
    <t>0103612048</t>
  </si>
  <si>
    <t>260815A07A</t>
  </si>
  <si>
    <t>PT-H2608-PC-008</t>
  </si>
  <si>
    <t>1001947325</t>
  </si>
  <si>
    <t>0103612049</t>
  </si>
  <si>
    <t>260815A08A</t>
  </si>
  <si>
    <t>PT-H2608-PC-033</t>
  </si>
  <si>
    <t>1001947326</t>
  </si>
  <si>
    <t>0103612050</t>
  </si>
  <si>
    <t>260815A09A</t>
  </si>
  <si>
    <t>PT-H2608-PC-034</t>
  </si>
  <si>
    <t>1001947327</t>
  </si>
  <si>
    <t>0103612051</t>
  </si>
  <si>
    <t>260815A10A</t>
  </si>
  <si>
    <t>PT-H2608-PC-035</t>
  </si>
  <si>
    <t>1001947328</t>
  </si>
  <si>
    <t>0103612052</t>
  </si>
  <si>
    <t>260815A11A</t>
  </si>
  <si>
    <t>1001947329</t>
  </si>
  <si>
    <t>0103612053</t>
  </si>
  <si>
    <t>260815A12A</t>
  </si>
  <si>
    <t>PT-H2608-PC-011</t>
  </si>
  <si>
    <t>1001947330</t>
  </si>
  <si>
    <t>0103612054</t>
  </si>
  <si>
    <t>260815A13A</t>
  </si>
  <si>
    <t>PT-H2608-PC-036</t>
  </si>
  <si>
    <t>1001947331</t>
  </si>
  <si>
    <t>0103612055</t>
  </si>
  <si>
    <t>260815A14A</t>
  </si>
  <si>
    <t>PT-H2608-PC-037</t>
  </si>
  <si>
    <t>1001947332</t>
  </si>
  <si>
    <t>0103612056</t>
  </si>
  <si>
    <t>260815A15A</t>
  </si>
  <si>
    <t>PT-H2608-PC-038</t>
  </si>
  <si>
    <t>1001947333</t>
  </si>
  <si>
    <t>0103612057</t>
  </si>
  <si>
    <t>260815A16A</t>
  </si>
  <si>
    <t>PT-H2608-PC-039</t>
  </si>
  <si>
    <t>1001947334</t>
  </si>
  <si>
    <t>0103612058</t>
  </si>
  <si>
    <t>260815A17A</t>
  </si>
  <si>
    <t>1001947335</t>
  </si>
  <si>
    <t>0103612059</t>
  </si>
  <si>
    <t>260815A18A</t>
  </si>
  <si>
    <t>PT-H2607-PD-259</t>
  </si>
  <si>
    <t>1001947336</t>
  </si>
  <si>
    <t>0103612060</t>
  </si>
  <si>
    <t>260815A19A</t>
  </si>
  <si>
    <t>PT-H2607-PD-102</t>
  </si>
  <si>
    <t>1001947337</t>
  </si>
  <si>
    <t>0103612061</t>
  </si>
  <si>
    <t>260815A20A</t>
  </si>
  <si>
    <t>PT-H2607-PD-287</t>
  </si>
  <si>
    <t>1001947338</t>
  </si>
  <si>
    <t>0103612062</t>
  </si>
  <si>
    <t>260815A21A</t>
  </si>
  <si>
    <t>PT-H2607-PD-289</t>
  </si>
  <si>
    <t>1001947339</t>
  </si>
  <si>
    <t>0103612063</t>
  </si>
  <si>
    <t>260815A22A</t>
  </si>
  <si>
    <t>PT-H2607-PD-291</t>
  </si>
  <si>
    <t>1001947340</t>
  </si>
  <si>
    <t>0103612064</t>
  </si>
  <si>
    <t>260815A23A</t>
  </si>
  <si>
    <t>PT-H2607-PD-295</t>
  </si>
  <si>
    <t>1001947341</t>
  </si>
  <si>
    <t>0103612065</t>
  </si>
  <si>
    <t>260815A24A</t>
  </si>
  <si>
    <t>PT-H2607-PD-296</t>
  </si>
  <si>
    <t>1001947342</t>
  </si>
  <si>
    <t>0103612066</t>
  </si>
  <si>
    <t>260815A25A</t>
  </si>
  <si>
    <t>PT-H2607-PD-299</t>
  </si>
  <si>
    <t>1001947343</t>
  </si>
  <si>
    <t>0103612067</t>
  </si>
  <si>
    <t>260815A26A</t>
  </si>
  <si>
    <t>PT-H2608-PD-080</t>
  </si>
  <si>
    <t>1001947344</t>
  </si>
  <si>
    <t>0103612068</t>
  </si>
  <si>
    <t>260815A27A</t>
  </si>
  <si>
    <t>PT-H2608-PD-081</t>
  </si>
  <si>
    <t>1001947345</t>
  </si>
  <si>
    <t>2331067-A-A</t>
  </si>
  <si>
    <t>WAMS-165-1645 CE3</t>
  </si>
  <si>
    <t>0103612069</t>
  </si>
  <si>
    <t>260815A28A</t>
  </si>
  <si>
    <t>PT-H2608-PD-083</t>
  </si>
  <si>
    <t>1001947346</t>
  </si>
  <si>
    <t>0103612070</t>
  </si>
  <si>
    <t>260815A29A</t>
  </si>
  <si>
    <t>PT-H2608-PD-084</t>
  </si>
  <si>
    <t>1001947347</t>
  </si>
  <si>
    <t>0103612071</t>
  </si>
  <si>
    <t>260815A30A</t>
  </si>
  <si>
    <t>PT-H2608-PD-085</t>
  </si>
  <si>
    <t>1001947348</t>
  </si>
  <si>
    <t>0103612072</t>
  </si>
  <si>
    <t>260815A31A</t>
  </si>
  <si>
    <t>PT-H2608-PD-086</t>
  </si>
  <si>
    <t>1001947349</t>
  </si>
  <si>
    <t>0103612073</t>
  </si>
  <si>
    <t>260815A32A</t>
  </si>
  <si>
    <t>PT-H2608-PD-088</t>
  </si>
  <si>
    <t>1001947350</t>
  </si>
  <si>
    <t>0103612074</t>
  </si>
  <si>
    <t>260815A33A</t>
  </si>
  <si>
    <t>PT-H2608-PD-089</t>
  </si>
  <si>
    <t>1001947351</t>
  </si>
  <si>
    <t>0103612075</t>
  </si>
  <si>
    <t>260815A34A</t>
  </si>
  <si>
    <t>PT-H2608-PD-090</t>
  </si>
  <si>
    <t>1001947352</t>
  </si>
  <si>
    <t>0103612076</t>
  </si>
  <si>
    <t>260815A35A</t>
  </si>
  <si>
    <t>PT-H2608-PD-092</t>
  </si>
  <si>
    <t>1001947353</t>
  </si>
  <si>
    <t>0103612077</t>
  </si>
  <si>
    <t>260815A36A</t>
  </si>
  <si>
    <t>PT-H2608-PD-093</t>
  </si>
  <si>
    <t>1001947354</t>
  </si>
  <si>
    <t>0103612078</t>
  </si>
  <si>
    <t>260815A37A</t>
  </si>
  <si>
    <t>PT-H2608-PD-094</t>
  </si>
  <si>
    <t>1001947355</t>
  </si>
  <si>
    <t>0103612079</t>
  </si>
  <si>
    <t>260815A38A</t>
  </si>
  <si>
    <t>PT-H2608-PD-095</t>
  </si>
  <si>
    <t>1001947356</t>
  </si>
  <si>
    <t>0103612080</t>
  </si>
  <si>
    <t>260815A39A</t>
  </si>
  <si>
    <t>PT-H2608-PD-050</t>
  </si>
  <si>
    <t>1001947357</t>
  </si>
  <si>
    <t>0103612081</t>
  </si>
  <si>
    <t>260815A40A</t>
  </si>
  <si>
    <t>PT-H2608-PD-096</t>
  </si>
  <si>
    <t>1001947358</t>
  </si>
  <si>
    <t>0103612082</t>
  </si>
  <si>
    <t>260815A41A</t>
  </si>
  <si>
    <t>PT-H2608-PD-097</t>
  </si>
  <si>
    <t>1001947359</t>
  </si>
  <si>
    <t>0103612083</t>
  </si>
  <si>
    <t>260815A42A</t>
  </si>
  <si>
    <t>PT-H2608-PD-044</t>
  </si>
  <si>
    <t>1001947360</t>
  </si>
  <si>
    <t>0103612084</t>
  </si>
  <si>
    <t>260815A43A</t>
  </si>
  <si>
    <t>PT-H2608-PD-043</t>
  </si>
  <si>
    <t>1001947361</t>
  </si>
  <si>
    <t>0103612085</t>
  </si>
  <si>
    <t>260815A44A</t>
  </si>
  <si>
    <t>1001947362</t>
  </si>
  <si>
    <t>0103612086</t>
  </si>
  <si>
    <t>260815A45A</t>
  </si>
  <si>
    <t>1001947363</t>
  </si>
  <si>
    <t>0103612087</t>
  </si>
  <si>
    <t>260815A46A</t>
  </si>
  <si>
    <t>1001947364</t>
  </si>
  <si>
    <t>0103612088</t>
  </si>
  <si>
    <t>260815A47A</t>
  </si>
  <si>
    <t>1001947365</t>
  </si>
  <si>
    <t>0103612089</t>
  </si>
  <si>
    <t>260815A48A</t>
  </si>
  <si>
    <t>1001947366</t>
  </si>
  <si>
    <t>0103612090</t>
  </si>
  <si>
    <t>260815A49A</t>
  </si>
  <si>
    <t>1001947367</t>
  </si>
  <si>
    <t>0103612091</t>
  </si>
  <si>
    <t>260815A50A</t>
  </si>
  <si>
    <t>1001947368</t>
  </si>
  <si>
    <t>0103612092</t>
  </si>
  <si>
    <t>260815A51A</t>
  </si>
  <si>
    <t>PT-H2608-PD-112</t>
  </si>
  <si>
    <t>1001947369</t>
  </si>
  <si>
    <t>0103612093</t>
  </si>
  <si>
    <t>260815A52A</t>
  </si>
  <si>
    <t>PT-H2608-PD-113</t>
  </si>
  <si>
    <t>1001947370</t>
  </si>
  <si>
    <t>0103612094</t>
  </si>
  <si>
    <t>260815A53A</t>
  </si>
  <si>
    <t>PT-H2608-PD-111</t>
  </si>
  <si>
    <t>1001947371</t>
  </si>
  <si>
    <t>0103612095</t>
  </si>
  <si>
    <t>260815A54A</t>
  </si>
  <si>
    <t>Sep03-01</t>
  </si>
  <si>
    <t>Sep03-06</t>
  </si>
  <si>
    <t>Sep03-02</t>
  </si>
  <si>
    <t>Sep03-05</t>
  </si>
  <si>
    <t>Sep03-08</t>
  </si>
  <si>
    <t>Sep03-03</t>
  </si>
  <si>
    <t>Sep03-04</t>
  </si>
  <si>
    <t>Sep03-07</t>
  </si>
  <si>
    <t>Sep03-09</t>
  </si>
  <si>
    <t>Sep03-10</t>
  </si>
  <si>
    <t>Sep03-11</t>
  </si>
  <si>
    <t>Sep03-12</t>
  </si>
  <si>
    <t>Sep03-13</t>
  </si>
  <si>
    <t>Sep03-14</t>
  </si>
  <si>
    <t>Sep03-15</t>
  </si>
  <si>
    <t>Sep03-16</t>
  </si>
  <si>
    <t>Sep03-17</t>
  </si>
  <si>
    <t>Sep03-18</t>
  </si>
  <si>
    <t>Sep03-19</t>
  </si>
  <si>
    <t>Sep03-20</t>
  </si>
  <si>
    <t>Sep03-21</t>
  </si>
  <si>
    <t>Sep03-22</t>
  </si>
  <si>
    <t>Sep03-23</t>
  </si>
  <si>
    <t>Sep03-24</t>
  </si>
  <si>
    <t>Sep03-25</t>
  </si>
  <si>
    <t>Sep03-26</t>
  </si>
  <si>
    <t>Sep03-27</t>
  </si>
  <si>
    <t>Sep03-28</t>
  </si>
  <si>
    <t>Sep03-29</t>
  </si>
  <si>
    <t>Sep03-30</t>
  </si>
  <si>
    <t>Sep03-31</t>
  </si>
  <si>
    <t>Sep03-32</t>
  </si>
  <si>
    <t>Sep03-33</t>
  </si>
  <si>
    <t>Sep03-34</t>
  </si>
  <si>
    <t>Sep03-35</t>
  </si>
  <si>
    <t>Sep03-36</t>
  </si>
  <si>
    <t>Sep03-37</t>
  </si>
  <si>
    <t>Sep03-38</t>
  </si>
  <si>
    <t>Sep03-39</t>
  </si>
  <si>
    <t>Sep03-40</t>
  </si>
  <si>
    <t>Sep03-41</t>
  </si>
  <si>
    <t>Sep03-42</t>
  </si>
  <si>
    <t>Sep03-43</t>
  </si>
  <si>
    <t>Sep03-44</t>
  </si>
  <si>
    <t>Sep03-45</t>
  </si>
  <si>
    <t>Sep03-46</t>
  </si>
  <si>
    <t>Sep04-01</t>
  </si>
  <si>
    <t>Sep04-06</t>
  </si>
  <si>
    <t>Sep04-08</t>
  </si>
  <si>
    <t>Sep04-02</t>
  </si>
  <si>
    <t>Sep04-03</t>
  </si>
  <si>
    <t>Sep04-04</t>
  </si>
  <si>
    <t>Sep04-05</t>
  </si>
  <si>
    <t>Sep04-07</t>
  </si>
  <si>
    <t>0103603112</t>
  </si>
  <si>
    <t>VD26807D4</t>
  </si>
  <si>
    <t>0103603113</t>
  </si>
  <si>
    <t>VD26807D5</t>
  </si>
  <si>
    <t>0103603114</t>
  </si>
  <si>
    <t>VD26807D6</t>
  </si>
  <si>
    <t>0103603115</t>
  </si>
  <si>
    <t>VD26807D7</t>
  </si>
  <si>
    <t>0103603116</t>
  </si>
  <si>
    <t>VD26807D8</t>
  </si>
  <si>
    <t>0103603117</t>
  </si>
  <si>
    <t>VD26807D9</t>
  </si>
  <si>
    <t>0103528854</t>
  </si>
  <si>
    <t>VD26807AAT1</t>
  </si>
  <si>
    <t>0103537219</t>
  </si>
  <si>
    <t>VD26807AAT2</t>
  </si>
  <si>
    <t>0103544155</t>
  </si>
  <si>
    <t>VD26709GAS8</t>
  </si>
  <si>
    <t>0103544156</t>
  </si>
  <si>
    <t>VD26709GAS9</t>
  </si>
  <si>
    <t>0103580843</t>
  </si>
  <si>
    <t>VD26728AAS1</t>
  </si>
  <si>
    <t>0103580844</t>
  </si>
  <si>
    <t>VD26728AAS2</t>
  </si>
  <si>
    <t>0103580845</t>
  </si>
  <si>
    <t>VD26728AAS3</t>
  </si>
  <si>
    <t>0103559600</t>
  </si>
  <si>
    <t>VD26717A8-NU</t>
  </si>
  <si>
    <t>0103559601</t>
  </si>
  <si>
    <t>VD26717A9-NU</t>
  </si>
  <si>
    <t>0103559612</t>
  </si>
  <si>
    <t>VD26717C2-NU</t>
  </si>
  <si>
    <t>0103562819</t>
  </si>
  <si>
    <t>VD26718A9-NU</t>
  </si>
  <si>
    <t>0103562820</t>
  </si>
  <si>
    <t>VD26718B1-NU</t>
  </si>
  <si>
    <t>0103562831</t>
  </si>
  <si>
    <t>VD26718C3-NU</t>
  </si>
  <si>
    <t>0103564756</t>
  </si>
  <si>
    <t>VD26720A9-NU</t>
  </si>
  <si>
    <t>0103564175</t>
  </si>
  <si>
    <t>VD26720A2</t>
  </si>
  <si>
    <t>0103564722</t>
  </si>
  <si>
    <t>VD26720B4</t>
  </si>
  <si>
    <t>0103570142</t>
  </si>
  <si>
    <t>VD26722D4</t>
  </si>
  <si>
    <t>0103507790</t>
  </si>
  <si>
    <t>VD26620D3</t>
  </si>
  <si>
    <t>0103510370</t>
  </si>
  <si>
    <t>VD26622C2</t>
  </si>
  <si>
    <t>0103570128</t>
  </si>
  <si>
    <t>VD26722B8</t>
  </si>
  <si>
    <t>0103580782</t>
  </si>
  <si>
    <t>VD26728A5</t>
  </si>
  <si>
    <t>0103549683</t>
  </si>
  <si>
    <t>VD26713E2</t>
  </si>
  <si>
    <t>0103559602</t>
  </si>
  <si>
    <t>VD26717B1-NU</t>
  </si>
  <si>
    <t>0103510424</t>
  </si>
  <si>
    <t>VD26622B8-NU</t>
  </si>
  <si>
    <t>0103510366</t>
  </si>
  <si>
    <t>VD26622B7</t>
  </si>
  <si>
    <t>0103510367</t>
  </si>
  <si>
    <t>VD26622B8</t>
  </si>
  <si>
    <t>0103559585</t>
  </si>
  <si>
    <t>VD26717C9</t>
  </si>
  <si>
    <t>0103559568</t>
  </si>
  <si>
    <t>VD26717B2</t>
  </si>
  <si>
    <t>0103102530</t>
  </si>
  <si>
    <t>VD25B28A6</t>
  </si>
  <si>
    <t>0103102561</t>
  </si>
  <si>
    <t>VD25B28D7</t>
  </si>
  <si>
    <t>0103559569</t>
  </si>
  <si>
    <t>VD26717B3</t>
  </si>
  <si>
    <t>0103559586</t>
  </si>
  <si>
    <t>VD26717D1</t>
  </si>
  <si>
    <t>0103580871</t>
  </si>
  <si>
    <t>VD26728CAS9</t>
  </si>
  <si>
    <t>0103570706</t>
  </si>
  <si>
    <t>VD26722D8</t>
  </si>
  <si>
    <t>0103552536</t>
  </si>
  <si>
    <t>VD26714A5-NU</t>
  </si>
  <si>
    <t>0103525807</t>
  </si>
  <si>
    <t>VD26702A4</t>
  </si>
  <si>
    <t>0103510392</t>
  </si>
  <si>
    <t>VD26622E6</t>
  </si>
  <si>
    <t>0103537271</t>
  </si>
  <si>
    <t>VD26707B3-NU</t>
  </si>
  <si>
    <t>0103578360</t>
  </si>
  <si>
    <t>VD26727A5</t>
  </si>
  <si>
    <t>0103603118</t>
  </si>
  <si>
    <t>VD26807E1</t>
  </si>
  <si>
    <t>0103603119</t>
  </si>
  <si>
    <t>VD26807E2</t>
  </si>
  <si>
    <t>0103603120</t>
  </si>
  <si>
    <t>VD26807E3</t>
  </si>
  <si>
    <t>0103603121</t>
  </si>
  <si>
    <t>VD26807E4</t>
  </si>
  <si>
    <t>0103603122</t>
  </si>
  <si>
    <t>VD26807E5</t>
  </si>
  <si>
    <t>0103603123</t>
  </si>
  <si>
    <t>VD26807E6</t>
  </si>
  <si>
    <t>SIL-H2608-PD-003</t>
  </si>
  <si>
    <t>1001947372</t>
  </si>
  <si>
    <t>0103612096</t>
  </si>
  <si>
    <t>260815T01A</t>
  </si>
  <si>
    <t>Sep03-47</t>
  </si>
  <si>
    <t>0103596079</t>
  </si>
  <si>
    <t>ED26805A4</t>
  </si>
  <si>
    <t>0103537222</t>
  </si>
  <si>
    <t>VD26807AAT3</t>
  </si>
  <si>
    <t>0103537224</t>
  </si>
  <si>
    <t>VD26807AAT4</t>
  </si>
  <si>
    <t>0103564752</t>
  </si>
  <si>
    <t>VD26720A6-NU</t>
  </si>
  <si>
    <t>0103564763</t>
  </si>
  <si>
    <t>VD26720B6-NU</t>
  </si>
  <si>
    <t>0103564764</t>
  </si>
  <si>
    <t>VD26720B7-NU</t>
  </si>
  <si>
    <t>0103564765</t>
  </si>
  <si>
    <t>VD26720B8-NU</t>
  </si>
  <si>
    <t>0103570149</t>
  </si>
  <si>
    <t>VD26722A5-NU</t>
  </si>
  <si>
    <t>0103564753</t>
  </si>
  <si>
    <t>VD26720A7-NU</t>
  </si>
  <si>
    <t>0103564755</t>
  </si>
  <si>
    <t>VD26720A8-NU</t>
  </si>
  <si>
    <t>1001947619</t>
  </si>
  <si>
    <t>0103612555</t>
  </si>
  <si>
    <t>260815A55A</t>
  </si>
  <si>
    <t>1001947620</t>
  </si>
  <si>
    <t>0103612558</t>
  </si>
  <si>
    <t>260815A56A</t>
  </si>
  <si>
    <t>1001947621</t>
  </si>
  <si>
    <t>0103612559</t>
  </si>
  <si>
    <t>260815A57A</t>
  </si>
  <si>
    <t>1001947622</t>
  </si>
  <si>
    <t>0103612560</t>
  </si>
  <si>
    <t>260815A58A</t>
  </si>
  <si>
    <t>PT-H2608-PD-115</t>
  </si>
  <si>
    <t>1001947623</t>
  </si>
  <si>
    <t>0103612561</t>
  </si>
  <si>
    <t>260815A59A</t>
  </si>
  <si>
    <t>PT-H2608-PD-116</t>
  </si>
  <si>
    <t>1001947624</t>
  </si>
  <si>
    <t>0103612562</t>
  </si>
  <si>
    <t>260815A60A</t>
  </si>
  <si>
    <t>PT-H2608-PD-117</t>
  </si>
  <si>
    <t>1001947625</t>
  </si>
  <si>
    <t>0103612563</t>
  </si>
  <si>
    <t>260815A61A</t>
  </si>
  <si>
    <t>PT-H2608-PD-118</t>
  </si>
  <si>
    <t>1001947626</t>
  </si>
  <si>
    <t>0103612564</t>
  </si>
  <si>
    <t>260815A62A</t>
  </si>
  <si>
    <t>PT-H2608-PD-119</t>
  </si>
  <si>
    <t>1001947627</t>
  </si>
  <si>
    <t>0103612565</t>
  </si>
  <si>
    <t>260815A63A</t>
  </si>
  <si>
    <t>PT-H2608-PD-120</t>
  </si>
  <si>
    <t>1001947628</t>
  </si>
  <si>
    <t>0103612566</t>
  </si>
  <si>
    <t>260815A64A</t>
  </si>
  <si>
    <t>PT-H2608-PD-121</t>
  </si>
  <si>
    <t>1001947629</t>
  </si>
  <si>
    <t>0103612568</t>
  </si>
  <si>
    <t>260815A65A</t>
  </si>
  <si>
    <t>PT-H2608-PD-098</t>
  </si>
  <si>
    <t>1001947630</t>
  </si>
  <si>
    <t>1556100-K-AK</t>
  </si>
  <si>
    <t>WAIN-CKI-10-300 KR</t>
  </si>
  <si>
    <t>0103612569</t>
  </si>
  <si>
    <t>260815A66A</t>
  </si>
  <si>
    <t>PT-H2608-PD-099</t>
  </si>
  <si>
    <t>1001947631</t>
  </si>
  <si>
    <t>0103612570</t>
  </si>
  <si>
    <t>260815A67A</t>
  </si>
  <si>
    <t>PT-H2608-PD-100</t>
  </si>
  <si>
    <t>1001947632</t>
  </si>
  <si>
    <t>0103612571</t>
  </si>
  <si>
    <t>260815A68A</t>
  </si>
  <si>
    <t>PT-H2608-PD-101</t>
  </si>
  <si>
    <t>1001947633</t>
  </si>
  <si>
    <t>0103612572</t>
  </si>
  <si>
    <t>260815A69A</t>
  </si>
  <si>
    <t>PT-H2608-PD-102</t>
  </si>
  <si>
    <t>1001947634</t>
  </si>
  <si>
    <t>0103612573</t>
  </si>
  <si>
    <t>260815A70A</t>
  </si>
  <si>
    <t>PT-H2608-PD-049</t>
  </si>
  <si>
    <t>1001947635</t>
  </si>
  <si>
    <t>0103612574</t>
  </si>
  <si>
    <t>260815A71A</t>
  </si>
  <si>
    <t>PT-H2608-PD-051</t>
  </si>
  <si>
    <t>1001947636</t>
  </si>
  <si>
    <t>0103612575</t>
  </si>
  <si>
    <t>260815A72A</t>
  </si>
  <si>
    <t>PT-H2608-PD-052</t>
  </si>
  <si>
    <t>1001947637</t>
  </si>
  <si>
    <t>0103612576</t>
  </si>
  <si>
    <t>260815A73A</t>
  </si>
  <si>
    <t>PT-H2608-PD-053</t>
  </si>
  <si>
    <t>1001947638</t>
  </si>
  <si>
    <t>0103612577</t>
  </si>
  <si>
    <t>260815A74A</t>
  </si>
  <si>
    <t>PT-H2608-PD-054</t>
  </si>
  <si>
    <t>1001947639</t>
  </si>
  <si>
    <t>0103612578</t>
  </si>
  <si>
    <t>260815A75A</t>
  </si>
  <si>
    <t>PT-H2608-PD-055</t>
  </si>
  <si>
    <t>1001947640</t>
  </si>
  <si>
    <t>0103612579</t>
  </si>
  <si>
    <t>260815A76A</t>
  </si>
  <si>
    <t>Sep04-09</t>
  </si>
  <si>
    <t>Sep04-10</t>
  </si>
  <si>
    <t>Sep04-11</t>
  </si>
  <si>
    <t>Sep04-12</t>
  </si>
  <si>
    <t>Sep04-13</t>
  </si>
  <si>
    <t>Sep04-14</t>
  </si>
  <si>
    <t>Sep04-15</t>
  </si>
  <si>
    <t>Sep04-16</t>
  </si>
  <si>
    <t>Sep04-17</t>
  </si>
  <si>
    <t>Sep04-18</t>
  </si>
  <si>
    <t>Sep04-19</t>
  </si>
  <si>
    <t>Sep04-20</t>
  </si>
  <si>
    <t>Sep04-21</t>
  </si>
  <si>
    <t>Sep04-22</t>
  </si>
  <si>
    <t>Sep04-23</t>
  </si>
  <si>
    <t>Sep04-24</t>
  </si>
  <si>
    <t>Sep04-25</t>
  </si>
  <si>
    <t>Sep04-26</t>
  </si>
  <si>
    <t>Sep04-27</t>
  </si>
  <si>
    <t>Sep04-28</t>
  </si>
  <si>
    <t>Sep04-29</t>
  </si>
  <si>
    <t>Sep04-30</t>
  </si>
  <si>
    <t>0103537227</t>
  </si>
  <si>
    <t>VD26807AAT5</t>
  </si>
  <si>
    <t>0103537251</t>
  </si>
  <si>
    <t>VD26807AAT6</t>
  </si>
  <si>
    <t>0103520581</t>
  </si>
  <si>
    <t>VD26629C8</t>
  </si>
  <si>
    <t>0103528831</t>
  </si>
  <si>
    <t>VD26703D7</t>
  </si>
  <si>
    <t>0103528857</t>
  </si>
  <si>
    <t>VD26703G1</t>
  </si>
  <si>
    <t>0103537256</t>
  </si>
  <si>
    <t>VD26707D6</t>
  </si>
  <si>
    <t>0103543739</t>
  </si>
  <si>
    <t>VD26709B6</t>
  </si>
  <si>
    <t>0103513354</t>
  </si>
  <si>
    <t>VD26623F6</t>
  </si>
  <si>
    <t>0103528834</t>
  </si>
  <si>
    <t>VD26703D8</t>
  </si>
  <si>
    <t>0103537260</t>
  </si>
  <si>
    <t>VD26707A1-NU</t>
  </si>
  <si>
    <t>0103537202</t>
  </si>
  <si>
    <t>VD26707A1</t>
  </si>
  <si>
    <t>0103580799</t>
  </si>
  <si>
    <t>VD26728C4</t>
  </si>
  <si>
    <t>0103552520</t>
  </si>
  <si>
    <t>VD26714B5</t>
  </si>
  <si>
    <t>0103559589</t>
  </si>
  <si>
    <t>VD26717D4</t>
  </si>
  <si>
    <t>0103562795</t>
  </si>
  <si>
    <t>VD26718B7</t>
  </si>
  <si>
    <t>0103559561</t>
  </si>
  <si>
    <t>VD26717A4</t>
  </si>
  <si>
    <t>PT-H2608-PD-045</t>
  </si>
  <si>
    <t>1001947717</t>
  </si>
  <si>
    <t>0103613114</t>
  </si>
  <si>
    <t>260815A77A</t>
  </si>
  <si>
    <t>PT-H2608-PD-046</t>
  </si>
  <si>
    <t>1001947718</t>
  </si>
  <si>
    <t>0103613115</t>
  </si>
  <si>
    <t>260815A78A</t>
  </si>
  <si>
    <t>PT-H2608-PD-047</t>
  </si>
  <si>
    <t>1001947719</t>
  </si>
  <si>
    <t>0103613116</t>
  </si>
  <si>
    <t>260815A79A</t>
  </si>
  <si>
    <t>PT-H2608-PD-048</t>
  </si>
  <si>
    <t>1001947720</t>
  </si>
  <si>
    <t>0103613117</t>
  </si>
  <si>
    <t>260815A80A</t>
  </si>
  <si>
    <t>PT-H2608-PD-124</t>
  </si>
  <si>
    <t>1001947721</t>
  </si>
  <si>
    <t>0103613118</t>
  </si>
  <si>
    <t>260815A81A</t>
  </si>
  <si>
    <t>PT-H2608-PD-125</t>
  </si>
  <si>
    <t>1001947722</t>
  </si>
  <si>
    <t>0103613119</t>
  </si>
  <si>
    <t>260815A82A</t>
  </si>
  <si>
    <t>PT-H2608-PD-105</t>
  </si>
  <si>
    <t>1001947723</t>
  </si>
  <si>
    <t>2631199-0-A</t>
  </si>
  <si>
    <t>AIN-CNX-14-215 MDR</t>
  </si>
  <si>
    <t>0103613120</t>
  </si>
  <si>
    <t>260815A83A</t>
  </si>
  <si>
    <t>PT-H2608-PD-106</t>
  </si>
  <si>
    <t>1001947724</t>
  </si>
  <si>
    <t>2631201-0-A</t>
  </si>
  <si>
    <t>AIN-CNX-14-215A MDR</t>
  </si>
  <si>
    <t>0103613121</t>
  </si>
  <si>
    <t>260815A84A</t>
  </si>
  <si>
    <t>PT-H2608-PD-107</t>
  </si>
  <si>
    <t>1001947725</t>
  </si>
  <si>
    <t>2631200-0-A</t>
  </si>
  <si>
    <t>AIN-CNX-14-215P MDR</t>
  </si>
  <si>
    <t>0103613122</t>
  </si>
  <si>
    <t>260815A85A</t>
  </si>
  <si>
    <t>2631199-0-B</t>
  </si>
  <si>
    <t>2631201-0-B</t>
  </si>
  <si>
    <t>2631200-0-B</t>
  </si>
  <si>
    <t>có giông OHP ko?</t>
  </si>
  <si>
    <t>Sep04-31</t>
  </si>
  <si>
    <t>Sep04-32</t>
  </si>
  <si>
    <t>Sep04-33</t>
  </si>
  <si>
    <t>Sep04-34</t>
  </si>
  <si>
    <t>Sep04-35</t>
  </si>
  <si>
    <t>Sep04-36</t>
  </si>
  <si>
    <t>Aug26-40</t>
  </si>
  <si>
    <t>Aug26-41</t>
  </si>
  <si>
    <t>Aug26-42</t>
  </si>
  <si>
    <t>0103570950</t>
  </si>
  <si>
    <t>VD26722E5</t>
  </si>
  <si>
    <t>0103570951</t>
  </si>
  <si>
    <t>VD26722E6</t>
  </si>
  <si>
    <t>0103570952</t>
  </si>
  <si>
    <t>VD26722E7</t>
  </si>
  <si>
    <t>1001947853</t>
  </si>
  <si>
    <t>0103613265</t>
  </si>
  <si>
    <t>260815A86A</t>
  </si>
  <si>
    <t>Sep04-37</t>
  </si>
  <si>
    <t>0103528824</t>
  </si>
  <si>
    <t>VD26731AAT8</t>
  </si>
  <si>
    <t>260729A43B</t>
  </si>
  <si>
    <t>B</t>
  </si>
  <si>
    <t>1001947877</t>
  </si>
  <si>
    <t>0103613354</t>
  </si>
  <si>
    <t>Sep03-48</t>
  </si>
  <si>
    <t>1001940245</t>
  </si>
  <si>
    <t>V43GE13</t>
  </si>
  <si>
    <t>V43GB19</t>
  </si>
  <si>
    <t>1001948185</t>
  </si>
  <si>
    <t>0103614356</t>
  </si>
  <si>
    <t>260817G01A</t>
  </si>
  <si>
    <t>PT-H2608-PD-148</t>
  </si>
  <si>
    <t>4000017545</t>
  </si>
  <si>
    <t>0103614347</t>
  </si>
  <si>
    <t>250926G02B</t>
  </si>
  <si>
    <t>PT-H2608-PD-149</t>
  </si>
  <si>
    <t>4000017546</t>
  </si>
  <si>
    <t>0103614348</t>
  </si>
  <si>
    <t>251208G01B</t>
  </si>
  <si>
    <t>Aug27-29</t>
  </si>
  <si>
    <t>Aug27-30</t>
  </si>
  <si>
    <t>Aug27-31</t>
  </si>
  <si>
    <t>0102978319</t>
  </si>
  <si>
    <t>0103119110</t>
  </si>
  <si>
    <t>250926G02A</t>
  </si>
  <si>
    <t>251208G01A</t>
  </si>
  <si>
    <t>đ2</t>
  </si>
  <si>
    <t>M8-3</t>
  </si>
  <si>
    <t>PT-H2608-PD-108</t>
  </si>
  <si>
    <t>V260817A01</t>
  </si>
  <si>
    <t>PT-H2608-PD-109</t>
  </si>
  <si>
    <t>V260817A02</t>
  </si>
  <si>
    <t>PT-H2608-PD-110</t>
  </si>
  <si>
    <t>V260817A03</t>
  </si>
  <si>
    <t>Aug20-18</t>
  </si>
  <si>
    <t>Aug20-19</t>
  </si>
  <si>
    <t>Aug20-20</t>
  </si>
  <si>
    <t xml:space="preserve"> 1001948593</t>
  </si>
  <si>
    <t>1001948594</t>
  </si>
  <si>
    <t>1001948596</t>
  </si>
  <si>
    <t>0103615244</t>
  </si>
  <si>
    <t>0103615246</t>
  </si>
  <si>
    <t>0103615248</t>
  </si>
  <si>
    <t>typeB</t>
  </si>
  <si>
    <t>Typeb</t>
  </si>
  <si>
    <t>PT-H2608-PT-045</t>
  </si>
  <si>
    <t>1001948762</t>
  </si>
  <si>
    <t>0103615533</t>
  </si>
  <si>
    <t>260817S01A</t>
  </si>
  <si>
    <t>PT-H2608-PT-030</t>
  </si>
  <si>
    <t>1001948740</t>
  </si>
  <si>
    <t>1831247-C-AK</t>
  </si>
  <si>
    <t>AGH147000R JP</t>
  </si>
  <si>
    <t>0103615511</t>
  </si>
  <si>
    <t>260817A01A</t>
  </si>
  <si>
    <t>PT-H2608-PT-031</t>
  </si>
  <si>
    <t>1001948741</t>
  </si>
  <si>
    <t>0103615512</t>
  </si>
  <si>
    <t>260817A02A</t>
  </si>
  <si>
    <t>PT-H2608-PT-032</t>
  </si>
  <si>
    <t>1001948742</t>
  </si>
  <si>
    <t>0103615513</t>
  </si>
  <si>
    <t>260817A03A</t>
  </si>
  <si>
    <t>PT-H2608-PT-033</t>
  </si>
  <si>
    <t>1001948743</t>
  </si>
  <si>
    <t>0103615514</t>
  </si>
  <si>
    <t>260817A04A</t>
  </si>
  <si>
    <t>PT-H2608-PT-034</t>
  </si>
  <si>
    <t>1001948744</t>
  </si>
  <si>
    <t>1831272-C-AK</t>
  </si>
  <si>
    <t>AIN-CKI-10-300R JP</t>
  </si>
  <si>
    <t>0103615515</t>
  </si>
  <si>
    <t>260817A05A</t>
  </si>
  <si>
    <t>PT-H2608-PT-035</t>
  </si>
  <si>
    <t>1001948745</t>
  </si>
  <si>
    <t>1831181-C-A</t>
  </si>
  <si>
    <t>AIN-CKI-18-200-BSR JP</t>
  </si>
  <si>
    <t>0103615516</t>
  </si>
  <si>
    <t>260817A06A</t>
  </si>
  <si>
    <t>PT-H2608-PT-036</t>
  </si>
  <si>
    <t>1001948746</t>
  </si>
  <si>
    <t>0103615517</t>
  </si>
  <si>
    <t>260817A07A</t>
  </si>
  <si>
    <t>PT-H2608-PT-037</t>
  </si>
  <si>
    <t>1001948747</t>
  </si>
  <si>
    <t>1831277-C-A</t>
  </si>
  <si>
    <t>AIN-CKI-200-BAR JP</t>
  </si>
  <si>
    <t>0103615518</t>
  </si>
  <si>
    <t>260817A08A</t>
  </si>
  <si>
    <t>PT-H2608-PT-038</t>
  </si>
  <si>
    <t>1001948748</t>
  </si>
  <si>
    <t>0103615519</t>
  </si>
  <si>
    <t>260817A09A</t>
  </si>
  <si>
    <t>PT-H2608-PT-039</t>
  </si>
  <si>
    <t>1001948749</t>
  </si>
  <si>
    <t>0103615520</t>
  </si>
  <si>
    <t>260817A10A</t>
  </si>
  <si>
    <t>PT-H2608-PT-040</t>
  </si>
  <si>
    <t>1001948750</t>
  </si>
  <si>
    <t>0103615521</t>
  </si>
  <si>
    <t>260817A11A</t>
  </si>
  <si>
    <t>PT-H2608-PT-041</t>
  </si>
  <si>
    <t>1001948751</t>
  </si>
  <si>
    <t>1631041-F-A</t>
  </si>
  <si>
    <t>AMS-165-1445 JP</t>
  </si>
  <si>
    <t>0103615522</t>
  </si>
  <si>
    <t>260817A12A</t>
  </si>
  <si>
    <t>PT-H2608-PT-042</t>
  </si>
  <si>
    <t>1001948752</t>
  </si>
  <si>
    <t>1831280-C-A</t>
  </si>
  <si>
    <t>CKV165-14R JP</t>
  </si>
  <si>
    <t>0103615523</t>
  </si>
  <si>
    <t>260817A13A</t>
  </si>
  <si>
    <t>PT-H2608-PT-043</t>
  </si>
  <si>
    <t>1001948753</t>
  </si>
  <si>
    <t>1831260-C-AK</t>
  </si>
  <si>
    <t>PAGH18M372R JP</t>
  </si>
  <si>
    <t>0103615524</t>
  </si>
  <si>
    <t>260817A14A</t>
  </si>
  <si>
    <t>PT-H2608-PT-044</t>
  </si>
  <si>
    <t>1001948754</t>
  </si>
  <si>
    <t>1831244-C-AK</t>
  </si>
  <si>
    <t>PH18R101PR JP</t>
  </si>
  <si>
    <t>0103615525</t>
  </si>
  <si>
    <t>260817A15A</t>
  </si>
  <si>
    <t>PT-H2608-PT-046</t>
  </si>
  <si>
    <t>1001948755</t>
  </si>
  <si>
    <t>0103615526</t>
  </si>
  <si>
    <t>260817A16A</t>
  </si>
  <si>
    <t>PT-H2608-PT-047</t>
  </si>
  <si>
    <t>1001948756</t>
  </si>
  <si>
    <t>0103615527</t>
  </si>
  <si>
    <t>260817A17A</t>
  </si>
  <si>
    <t>PT-H2608-PT-048</t>
  </si>
  <si>
    <t>1001948757</t>
  </si>
  <si>
    <t>0103615528</t>
  </si>
  <si>
    <t>260817A18A</t>
  </si>
  <si>
    <t>PT-H2608-PT-049</t>
  </si>
  <si>
    <t>1001948758</t>
  </si>
  <si>
    <t>0103615529</t>
  </si>
  <si>
    <t>260817A19A</t>
  </si>
  <si>
    <t>PT-H2608-PT-050</t>
  </si>
  <si>
    <t>1001948759</t>
  </si>
  <si>
    <t>0103615530</t>
  </si>
  <si>
    <t>260817A20A</t>
  </si>
  <si>
    <t>PT-H2608-PT-051</t>
  </si>
  <si>
    <t>1001948760</t>
  </si>
  <si>
    <t>0103615531</t>
  </si>
  <si>
    <t>260817A21A</t>
  </si>
  <si>
    <t>PT-H2608-PT-052</t>
  </si>
  <si>
    <t>1001948761</t>
  </si>
  <si>
    <t>0103615532</t>
  </si>
  <si>
    <t>260817A22A</t>
  </si>
  <si>
    <t>1832296-A-CK</t>
  </si>
  <si>
    <t>1832332-A-CK</t>
  </si>
  <si>
    <t>1832291-A-CK</t>
  </si>
  <si>
    <t>SIL-H2608-PT-029</t>
  </si>
  <si>
    <t>1001948722</t>
  </si>
  <si>
    <t>1931173-C-A</t>
  </si>
  <si>
    <t>SJ1535N26SP JP</t>
  </si>
  <si>
    <t>0103615493</t>
  </si>
  <si>
    <t>260817T01A</t>
  </si>
  <si>
    <t>SIL-H2608-PT-037</t>
  </si>
  <si>
    <t>1001948723</t>
  </si>
  <si>
    <t>1831058-F-A</t>
  </si>
  <si>
    <t>SJ3025N20S JP</t>
  </si>
  <si>
    <t>0103615494</t>
  </si>
  <si>
    <t>260817T02A</t>
  </si>
  <si>
    <t>SIL-H2608-PT-032</t>
  </si>
  <si>
    <t>1001948724</t>
  </si>
  <si>
    <t>0103615495</t>
  </si>
  <si>
    <t>260817T03A</t>
  </si>
  <si>
    <t>SIL-H2608-PT-035</t>
  </si>
  <si>
    <t>1001948725</t>
  </si>
  <si>
    <t>1931174-C-A</t>
  </si>
  <si>
    <t>SJ3035N26SP JP</t>
  </si>
  <si>
    <t>0103615496</t>
  </si>
  <si>
    <t>260817T04A</t>
  </si>
  <si>
    <t>SIL-H2608-PT-025</t>
  </si>
  <si>
    <t>1001948726</t>
  </si>
  <si>
    <t>1931175-C-A</t>
  </si>
  <si>
    <t>SA0035N30SP JP</t>
  </si>
  <si>
    <t>0103615497</t>
  </si>
  <si>
    <t>260817T05A</t>
  </si>
  <si>
    <t>SIL-H2608-PT-027</t>
  </si>
  <si>
    <t>1001948727</t>
  </si>
  <si>
    <t>1931161-C-A</t>
  </si>
  <si>
    <t>SJ1535N15SP JP</t>
  </si>
  <si>
    <t>0103615498</t>
  </si>
  <si>
    <t>260817T06A</t>
  </si>
  <si>
    <t>SIL-H2608-PT-024</t>
  </si>
  <si>
    <t>1001948728</t>
  </si>
  <si>
    <t>1631112-G-A</t>
  </si>
  <si>
    <t>SA0035N30S JP</t>
  </si>
  <si>
    <t>0103615499</t>
  </si>
  <si>
    <t>260817T07A</t>
  </si>
  <si>
    <t>SIL-H2608-PT-030</t>
  </si>
  <si>
    <t>1001948729</t>
  </si>
  <si>
    <t>1631113-G-A</t>
  </si>
  <si>
    <t>SJ1535N30S JP</t>
  </si>
  <si>
    <t>0103615500</t>
  </si>
  <si>
    <t>260817T08A</t>
  </si>
  <si>
    <t>SIL-H2608-PT-021</t>
  </si>
  <si>
    <t>1001948730</t>
  </si>
  <si>
    <t>0103615501</t>
  </si>
  <si>
    <t>260817T09A</t>
  </si>
  <si>
    <t>SIL-H2608-PT-023</t>
  </si>
  <si>
    <t>1001948731</t>
  </si>
  <si>
    <t>0103615502</t>
  </si>
  <si>
    <t>260817T10A</t>
  </si>
  <si>
    <t>SIL-H2608-PT-034</t>
  </si>
  <si>
    <t>1001948732</t>
  </si>
  <si>
    <t>1931168-C-A</t>
  </si>
  <si>
    <t>SJ3035N20SP JP</t>
  </si>
  <si>
    <t>0103615503</t>
  </si>
  <si>
    <t>260817T11A</t>
  </si>
  <si>
    <t>SIL-H2608-PT-026</t>
  </si>
  <si>
    <t>1001948733</t>
  </si>
  <si>
    <t>1831060-F-A</t>
  </si>
  <si>
    <t>SJ1525N22S JP</t>
  </si>
  <si>
    <t>0103615504</t>
  </si>
  <si>
    <t>260817T12A</t>
  </si>
  <si>
    <t>SIL-H2608-PT-036</t>
  </si>
  <si>
    <t>1001948734</t>
  </si>
  <si>
    <t>0103615505</t>
  </si>
  <si>
    <t>260817T13A</t>
  </si>
  <si>
    <t>SIL-H2608-PT-033</t>
  </si>
  <si>
    <t>1001948735</t>
  </si>
  <si>
    <t>1631102-G-A</t>
  </si>
  <si>
    <t>SJ3035N18S JP</t>
  </si>
  <si>
    <t>0103615506</t>
  </si>
  <si>
    <t>260817T14A</t>
  </si>
  <si>
    <t>SIL-H2608-PT-028</t>
  </si>
  <si>
    <t>1001948736</t>
  </si>
  <si>
    <t>0103615507</t>
  </si>
  <si>
    <t>260817T15A</t>
  </si>
  <si>
    <t>SIL-H2608-PT-022</t>
  </si>
  <si>
    <t>1001948737</t>
  </si>
  <si>
    <t>0103615508</t>
  </si>
  <si>
    <t>260817T16A</t>
  </si>
  <si>
    <t>SIL-H2608-PT-031</t>
  </si>
  <si>
    <t>1001948738</t>
  </si>
  <si>
    <t>0103615509</t>
  </si>
  <si>
    <t>260817T17A</t>
  </si>
  <si>
    <t>SIL-H2608-PT-020</t>
  </si>
  <si>
    <t>1001948739</t>
  </si>
  <si>
    <t>1931160-C-A</t>
  </si>
  <si>
    <t>SA0035N15SP JP</t>
  </si>
  <si>
    <t>0103615510</t>
  </si>
  <si>
    <t>260817T18A</t>
  </si>
  <si>
    <t>1932263-B-C</t>
  </si>
  <si>
    <t>1932164-A-C</t>
  </si>
  <si>
    <t>1932264-B-C</t>
  </si>
  <si>
    <t>1932265-B-C</t>
  </si>
  <si>
    <t>1932251-B-C</t>
  </si>
  <si>
    <t>1932152-A-C</t>
  </si>
  <si>
    <t>1932258-B-C</t>
  </si>
  <si>
    <t>1932166-A-C</t>
  </si>
  <si>
    <t>1932142-A-C</t>
  </si>
  <si>
    <t>1932250-B-C</t>
  </si>
  <si>
    <t>Aug28-11</t>
  </si>
  <si>
    <t>Aug28-12</t>
  </si>
  <si>
    <t>Aug28-13</t>
  </si>
  <si>
    <t>Aug28-14</t>
  </si>
  <si>
    <t>Aug28-15</t>
  </si>
  <si>
    <t>Aug28-16</t>
  </si>
  <si>
    <t>Aug28-17</t>
  </si>
  <si>
    <t>Aug28-18</t>
  </si>
  <si>
    <t>Aug28-19</t>
  </si>
  <si>
    <t>Aug28-20</t>
  </si>
  <si>
    <t>Aug28-21</t>
  </si>
  <si>
    <t>Aug28-22</t>
  </si>
  <si>
    <t>Aug28-23</t>
  </si>
  <si>
    <t>Aug28-24</t>
  </si>
  <si>
    <t>Aug28-25</t>
  </si>
  <si>
    <t>Aug28-26</t>
  </si>
  <si>
    <t>Aug28-27</t>
  </si>
  <si>
    <t>Aug28-28</t>
  </si>
  <si>
    <t>Aug28-29</t>
  </si>
  <si>
    <t>Aug28-30</t>
  </si>
  <si>
    <t>Aug28-31</t>
  </si>
  <si>
    <t>Aug28-32</t>
  </si>
  <si>
    <t>Aug28-33</t>
  </si>
  <si>
    <t>Aug28-34</t>
  </si>
  <si>
    <t>Aug28-35</t>
  </si>
  <si>
    <t>Aug28-36</t>
  </si>
  <si>
    <t>Aug28-37</t>
  </si>
  <si>
    <t>Aug28-38</t>
  </si>
  <si>
    <t>Aug28-39</t>
  </si>
  <si>
    <t>Aug28-40</t>
  </si>
  <si>
    <t>Aug28-41</t>
  </si>
  <si>
    <t>Aug28-42</t>
  </si>
  <si>
    <t>Aug28-43</t>
  </si>
  <si>
    <t>Aug28-44</t>
  </si>
  <si>
    <t>Aug28-45</t>
  </si>
  <si>
    <t>Aug28-46</t>
  </si>
  <si>
    <t>Aug28-47</t>
  </si>
  <si>
    <t>Aug28-48</t>
  </si>
  <si>
    <t>Aug28-49</t>
  </si>
  <si>
    <t>Aug28-50</t>
  </si>
  <si>
    <t>Aug28-51</t>
  </si>
  <si>
    <t>0103376497</t>
  </si>
  <si>
    <t>VD26422AAS4</t>
  </si>
  <si>
    <t>0103528865</t>
  </si>
  <si>
    <t>VD26703AAS4</t>
  </si>
  <si>
    <t>0103513304</t>
  </si>
  <si>
    <t>VD26623A2</t>
  </si>
  <si>
    <t>0103528807</t>
  </si>
  <si>
    <t>VD26703B4</t>
  </si>
  <si>
    <t>0103443918</t>
  </si>
  <si>
    <t>VD26522B9</t>
  </si>
  <si>
    <t>0103528809</t>
  </si>
  <si>
    <t>VD26703B6</t>
  </si>
  <si>
    <t>0103528872</t>
  </si>
  <si>
    <t>VD26703AAS6</t>
  </si>
  <si>
    <t>0103529259</t>
  </si>
  <si>
    <t>ED26702A5</t>
  </si>
  <si>
    <t>0103265713</t>
  </si>
  <si>
    <t>ED26225C5</t>
  </si>
  <si>
    <t>0103580227</t>
  </si>
  <si>
    <t>ED26728A4</t>
  </si>
  <si>
    <t>0103529290</t>
  </si>
  <si>
    <t>ED26702D3</t>
  </si>
  <si>
    <t>0103529291</t>
  </si>
  <si>
    <t>ED26702D4</t>
  </si>
  <si>
    <t>0103529257</t>
  </si>
  <si>
    <t>ED26702A3</t>
  </si>
  <si>
    <t>0103369719</t>
  </si>
  <si>
    <t>ED26417A6</t>
  </si>
  <si>
    <t>0103580235</t>
  </si>
  <si>
    <t>ED26728B3</t>
  </si>
  <si>
    <t>0103529263</t>
  </si>
  <si>
    <t>ED26702A8</t>
  </si>
  <si>
    <t>0103529278</t>
  </si>
  <si>
    <t>ED26702C3</t>
  </si>
  <si>
    <t>0103529255</t>
  </si>
  <si>
    <t>ED26702A1</t>
  </si>
  <si>
    <t>0103529269</t>
  </si>
  <si>
    <t>ED26702B4</t>
  </si>
  <si>
    <t>0103546448</t>
  </si>
  <si>
    <t>ED26710A2</t>
  </si>
  <si>
    <t>0103529256</t>
  </si>
  <si>
    <t>ED26702A2</t>
  </si>
  <si>
    <t>0103529261</t>
  </si>
  <si>
    <t>ED26702A6</t>
  </si>
  <si>
    <t>0103546449</t>
  </si>
  <si>
    <t>ED26710A3</t>
  </si>
  <si>
    <t>V43GE15</t>
  </si>
  <si>
    <t>V43GB17</t>
  </si>
  <si>
    <t>1001949544</t>
  </si>
  <si>
    <t>0103616566</t>
  </si>
  <si>
    <t>260817S02A</t>
  </si>
  <si>
    <t>PT-H2608-PT-071</t>
  </si>
  <si>
    <t>1001949563</t>
  </si>
  <si>
    <t>0103616587</t>
  </si>
  <si>
    <t>260817S03A</t>
  </si>
  <si>
    <t>PT-H2608-PT-072</t>
  </si>
  <si>
    <t>1001949578</t>
  </si>
  <si>
    <t>0103616605</t>
  </si>
  <si>
    <t>260817S04A</t>
  </si>
  <si>
    <t>PT-H2608-PT-073</t>
  </si>
  <si>
    <t>1001949597</t>
  </si>
  <si>
    <t>0103616624</t>
  </si>
  <si>
    <t>260817S05A</t>
  </si>
  <si>
    <t>PT-H2608-PT-005</t>
  </si>
  <si>
    <t>1001949614</t>
  </si>
  <si>
    <t>0103616642</t>
  </si>
  <si>
    <t>260817S06A</t>
  </si>
  <si>
    <t>Aug29-38</t>
  </si>
  <si>
    <t>Sep05-01</t>
  </si>
  <si>
    <t>Sep05-02</t>
  </si>
  <si>
    <t>Sep05-03</t>
  </si>
  <si>
    <t>Sep05-04</t>
  </si>
  <si>
    <t>SIL-H2608-PT-048</t>
  </si>
  <si>
    <t>1001949932</t>
  </si>
  <si>
    <t>0103617211</t>
  </si>
  <si>
    <t>260818T01A</t>
  </si>
  <si>
    <t>SIL-H2608-PT-055</t>
  </si>
  <si>
    <t>1001949933</t>
  </si>
  <si>
    <t>1931170-C-A</t>
  </si>
  <si>
    <t>SJ1535N22SP JP</t>
  </si>
  <si>
    <t>0103617213</t>
  </si>
  <si>
    <t>260818T02A</t>
  </si>
  <si>
    <t>SIL-H2608-PT-065</t>
  </si>
  <si>
    <t>1001949934</t>
  </si>
  <si>
    <t>0103617214</t>
  </si>
  <si>
    <t>260818T03A</t>
  </si>
  <si>
    <t>SIL-H2608-PT-068</t>
  </si>
  <si>
    <t>1001949935</t>
  </si>
  <si>
    <t>0103617215</t>
  </si>
  <si>
    <t>260818T04A</t>
  </si>
  <si>
    <t>SIL-H2608-PT-069</t>
  </si>
  <si>
    <t>1001949936</t>
  </si>
  <si>
    <t>1831056-F-A</t>
  </si>
  <si>
    <t>SA0025N20S JP</t>
  </si>
  <si>
    <t>0103617216</t>
  </si>
  <si>
    <t>260818T05A</t>
  </si>
  <si>
    <t>SIL-H2608-PT-038</t>
  </si>
  <si>
    <t>1001949937</t>
  </si>
  <si>
    <t>0103617217</t>
  </si>
  <si>
    <t>260818T06A</t>
  </si>
  <si>
    <t>SIL-H2608-PT-051</t>
  </si>
  <si>
    <t>1001949938</t>
  </si>
  <si>
    <t>0103617218</t>
  </si>
  <si>
    <t>260818T07A</t>
  </si>
  <si>
    <t>SIL-H2608-PT-057</t>
  </si>
  <si>
    <t>1001949939</t>
  </si>
  <si>
    <t>0103617219</t>
  </si>
  <si>
    <t>260818T08A</t>
  </si>
  <si>
    <t>SIL-H2608-PT-060</t>
  </si>
  <si>
    <t>1001949940</t>
  </si>
  <si>
    <t>0103617220</t>
  </si>
  <si>
    <t>260818T09A</t>
  </si>
  <si>
    <t>SIL-H2608-PT-046</t>
  </si>
  <si>
    <t>1001949941</t>
  </si>
  <si>
    <t>0103617221</t>
  </si>
  <si>
    <t>260818T10A</t>
  </si>
  <si>
    <t>SIL-H2608-PT-058</t>
  </si>
  <si>
    <t>1001949942</t>
  </si>
  <si>
    <t>0103617222</t>
  </si>
  <si>
    <t>260818T11A</t>
  </si>
  <si>
    <t>SIL-H2608-PT-067</t>
  </si>
  <si>
    <t>1001949943</t>
  </si>
  <si>
    <t>0103617223</t>
  </si>
  <si>
    <t>260818T12A</t>
  </si>
  <si>
    <t>SIL-H2608-PT-063</t>
  </si>
  <si>
    <t>1001949944</t>
  </si>
  <si>
    <t>0103617224</t>
  </si>
  <si>
    <t>260818T13A</t>
  </si>
  <si>
    <t>SIL-H2608-PT-047</t>
  </si>
  <si>
    <t>1001949945</t>
  </si>
  <si>
    <t>0103617225</t>
  </si>
  <si>
    <t>260818T14A</t>
  </si>
  <si>
    <t>SIL-H2608-PT-052</t>
  </si>
  <si>
    <t>1001949946</t>
  </si>
  <si>
    <t>0103617226</t>
  </si>
  <si>
    <t>260818T15A</t>
  </si>
  <si>
    <t>SIL-H2608-PT-056</t>
  </si>
  <si>
    <t>1001949947</t>
  </si>
  <si>
    <t>0103617227</t>
  </si>
  <si>
    <t>260818T16A</t>
  </si>
  <si>
    <t>SIL-H2608-PT-061</t>
  </si>
  <si>
    <t>1001949948</t>
  </si>
  <si>
    <t>0103617228</t>
  </si>
  <si>
    <t>260818T17A</t>
  </si>
  <si>
    <t>SIL-H2608-PT-039</t>
  </si>
  <si>
    <t>1001949949</t>
  </si>
  <si>
    <t>0103617229</t>
  </si>
  <si>
    <t>260818T18A</t>
  </si>
  <si>
    <t>SIL-H2608-PT-066</t>
  </si>
  <si>
    <t>1001949951</t>
  </si>
  <si>
    <t>0103617231</t>
  </si>
  <si>
    <t>260818T19A</t>
  </si>
  <si>
    <t>SIL-H2608-PT-041</t>
  </si>
  <si>
    <t>1001949952</t>
  </si>
  <si>
    <t>0103617232</t>
  </si>
  <si>
    <t>260818T20A</t>
  </si>
  <si>
    <t>SIL-H2608-PT-044</t>
  </si>
  <si>
    <t>1001949953</t>
  </si>
  <si>
    <t>0103617233</t>
  </si>
  <si>
    <t>260818T21A</t>
  </si>
  <si>
    <t>SIL-H2608-PT-040</t>
  </si>
  <si>
    <t>1001949954</t>
  </si>
  <si>
    <t>0103617234</t>
  </si>
  <si>
    <t>260818T22A</t>
  </si>
  <si>
    <t>SIL-H2608-PT-042</t>
  </si>
  <si>
    <t>1001949955</t>
  </si>
  <si>
    <t>0103617235</t>
  </si>
  <si>
    <t>260818T23A</t>
  </si>
  <si>
    <t>SIL-H2608-PT-059</t>
  </si>
  <si>
    <t>1001949956</t>
  </si>
  <si>
    <t>0103617236</t>
  </si>
  <si>
    <t>260818T24A</t>
  </si>
  <si>
    <t>SIL-H2608-PT-050</t>
  </si>
  <si>
    <t>1001949957</t>
  </si>
  <si>
    <t>0103617237</t>
  </si>
  <si>
    <t>260818T25A</t>
  </si>
  <si>
    <t>SIL-H2608-PT-049</t>
  </si>
  <si>
    <t>1001949958</t>
  </si>
  <si>
    <t>0103617238</t>
  </si>
  <si>
    <t>260818T26A</t>
  </si>
  <si>
    <t>SIL-H2608-PT-053</t>
  </si>
  <si>
    <t>1001949959</t>
  </si>
  <si>
    <t>0103617239</t>
  </si>
  <si>
    <t>260818T27A</t>
  </si>
  <si>
    <t>SIL-H2608-PT-054</t>
  </si>
  <si>
    <t>1001949960</t>
  </si>
  <si>
    <t>0103617240</t>
  </si>
  <si>
    <t>260818T28A</t>
  </si>
  <si>
    <t>SIL-H2608-PT-043</t>
  </si>
  <si>
    <t>1001949961</t>
  </si>
  <si>
    <t>0103617241</t>
  </si>
  <si>
    <t>260818T29A</t>
  </si>
  <si>
    <t>SIL-H2608-PT-062</t>
  </si>
  <si>
    <t>1001949962</t>
  </si>
  <si>
    <t>0103617242</t>
  </si>
  <si>
    <t>260818T30A</t>
  </si>
  <si>
    <t>SIL-H2608-PT-064</t>
  </si>
  <si>
    <t>1001949963</t>
  </si>
  <si>
    <t>0103617243</t>
  </si>
  <si>
    <t>260818T31A</t>
  </si>
  <si>
    <t>SIL-H2608-PT-045</t>
  </si>
  <si>
    <t>1001949964</t>
  </si>
  <si>
    <t>0103617244</t>
  </si>
  <si>
    <t>260818T32A</t>
  </si>
  <si>
    <t>1932260-B-C</t>
  </si>
  <si>
    <t>1932162-A-C</t>
  </si>
  <si>
    <t>Sep05-05</t>
  </si>
  <si>
    <t>Sep05-06</t>
  </si>
  <si>
    <t>Sep05-07</t>
  </si>
  <si>
    <t>Sep05-08</t>
  </si>
  <si>
    <t>Sep05-09</t>
  </si>
  <si>
    <t>Sep05-10</t>
  </si>
  <si>
    <t>Sep05-11</t>
  </si>
  <si>
    <t>Sep05-12</t>
  </si>
  <si>
    <t>Sep05-13</t>
  </si>
  <si>
    <t>Sep05-14</t>
  </si>
  <si>
    <t>Sep05-15</t>
  </si>
  <si>
    <t>Sep05-16</t>
  </si>
  <si>
    <t>Sep05-17</t>
  </si>
  <si>
    <t>Sep05-18</t>
  </si>
  <si>
    <t>Sep05-19</t>
  </si>
  <si>
    <t>Sep05-20</t>
  </si>
  <si>
    <t>Sep05-21</t>
  </si>
  <si>
    <t>Sep05-22</t>
  </si>
  <si>
    <t>Sep05-23</t>
  </si>
  <si>
    <t>Sep05-24</t>
  </si>
  <si>
    <t>Sep05-25</t>
  </si>
  <si>
    <t>Sep05-26</t>
  </si>
  <si>
    <t>Sep05-27</t>
  </si>
  <si>
    <t>Sep05-28</t>
  </si>
  <si>
    <t>Sep05-29</t>
  </si>
  <si>
    <t>Sep05-30</t>
  </si>
  <si>
    <t>Sep05-31</t>
  </si>
  <si>
    <t>Sep05-32</t>
  </si>
  <si>
    <t>Sep05-33</t>
  </si>
  <si>
    <t>Sep05-34</t>
  </si>
  <si>
    <t>Sep05-35</t>
  </si>
  <si>
    <t>Sep05-36</t>
  </si>
  <si>
    <t>1001949966</t>
  </si>
  <si>
    <t>0103617245</t>
  </si>
  <si>
    <t>260818A01A</t>
  </si>
  <si>
    <t>1001949967</t>
  </si>
  <si>
    <t>0103617246</t>
  </si>
  <si>
    <t>260818A02A</t>
  </si>
  <si>
    <t>1001949968</t>
  </si>
  <si>
    <t>0103617247</t>
  </si>
  <si>
    <t>260818A03A</t>
  </si>
  <si>
    <t>1001949969</t>
  </si>
  <si>
    <t>0103617248</t>
  </si>
  <si>
    <t>260818A04A</t>
  </si>
  <si>
    <t>1001949970</t>
  </si>
  <si>
    <t>0103617249</t>
  </si>
  <si>
    <t>260818A05A</t>
  </si>
  <si>
    <t>1001949971</t>
  </si>
  <si>
    <t>0103617250</t>
  </si>
  <si>
    <t>260818A06A</t>
  </si>
  <si>
    <t>PT-H2608-PT-053</t>
  </si>
  <si>
    <t>1001949972</t>
  </si>
  <si>
    <t>0103617251</t>
  </si>
  <si>
    <t>260818A07A</t>
  </si>
  <si>
    <t>PT-H2608-PT-054</t>
  </si>
  <si>
    <t>1001949973</t>
  </si>
  <si>
    <t>0103617252</t>
  </si>
  <si>
    <t>260818A08A</t>
  </si>
  <si>
    <t>PT-H2608-PT-055</t>
  </si>
  <si>
    <t>1001949974</t>
  </si>
  <si>
    <t>0103617253</t>
  </si>
  <si>
    <t>260818A09A</t>
  </si>
  <si>
    <t>PT-H2608-PT-056</t>
  </si>
  <si>
    <t>1001949975</t>
  </si>
  <si>
    <t>0103617254</t>
  </si>
  <si>
    <t>260818A10A</t>
  </si>
  <si>
    <t>PT-H2608-PT-057</t>
  </si>
  <si>
    <t>1001949976</t>
  </si>
  <si>
    <t>0103617255</t>
  </si>
  <si>
    <t>260818A11A</t>
  </si>
  <si>
    <t>PT-H2608-PT-058</t>
  </si>
  <si>
    <t>1001949977</t>
  </si>
  <si>
    <t>0103617256</t>
  </si>
  <si>
    <t>260818A12A</t>
  </si>
  <si>
    <t>PT-H2608-PT-059</t>
  </si>
  <si>
    <t>1001949978</t>
  </si>
  <si>
    <t>0103617257</t>
  </si>
  <si>
    <t>260818A13A</t>
  </si>
  <si>
    <t>PT-H2608-PT-060</t>
  </si>
  <si>
    <t>1001949979</t>
  </si>
  <si>
    <t>0103617258</t>
  </si>
  <si>
    <t>260818A14A</t>
  </si>
  <si>
    <t>PT-H2608-PT-061</t>
  </si>
  <si>
    <t>1001949980</t>
  </si>
  <si>
    <t>0103617259</t>
  </si>
  <si>
    <t>260818A15A</t>
  </si>
  <si>
    <t>PT-H2608-PT-062</t>
  </si>
  <si>
    <t>1001949981</t>
  </si>
  <si>
    <t>0103617260</t>
  </si>
  <si>
    <t>260818A16A</t>
  </si>
  <si>
    <t>PT-H2608-PT-063</t>
  </si>
  <si>
    <t>1001949982</t>
  </si>
  <si>
    <t>0103617261</t>
  </si>
  <si>
    <t>260818A17A</t>
  </si>
  <si>
    <t>PT-H2608-PT-064</t>
  </si>
  <si>
    <t>1001949983</t>
  </si>
  <si>
    <t>1831287-C-A</t>
  </si>
  <si>
    <t>AMS-165-16WAR JP</t>
  </si>
  <si>
    <t>0103617262</t>
  </si>
  <si>
    <t>260818A18A</t>
  </si>
  <si>
    <t>PT-H2608-PT-065</t>
  </si>
  <si>
    <t>1001949985</t>
  </si>
  <si>
    <t>0103617264</t>
  </si>
  <si>
    <t>260818A19A</t>
  </si>
  <si>
    <t>PT-H2608-PT-066</t>
  </si>
  <si>
    <t>1001949986</t>
  </si>
  <si>
    <t>0103617265</t>
  </si>
  <si>
    <t>260818A20A</t>
  </si>
  <si>
    <t>PT-H2608-PT-067</t>
  </si>
  <si>
    <t>1001949987</t>
  </si>
  <si>
    <t>0103617266</t>
  </si>
  <si>
    <t>260818A21A</t>
  </si>
  <si>
    <t>PT-H2608-PT-068</t>
  </si>
  <si>
    <t>1001949988</t>
  </si>
  <si>
    <t>0103617267</t>
  </si>
  <si>
    <t>260818A22A</t>
  </si>
  <si>
    <t>PT-H2608-PT-069</t>
  </si>
  <si>
    <t>1001949989</t>
  </si>
  <si>
    <t>0103617268</t>
  </si>
  <si>
    <t>260818A23A</t>
  </si>
  <si>
    <t>PT-H2608-PT-070</t>
  </si>
  <si>
    <t>1001949990</t>
  </si>
  <si>
    <t>2231089-A-A</t>
  </si>
  <si>
    <t>PP14R305P JP</t>
  </si>
  <si>
    <t>0103617269</t>
  </si>
  <si>
    <t>260818A24A</t>
  </si>
  <si>
    <t>PT-H2608-PT-074</t>
  </si>
  <si>
    <t>1001949991</t>
  </si>
  <si>
    <t>0103617270</t>
  </si>
  <si>
    <t>260818A25A</t>
  </si>
  <si>
    <t>PT-H2608-PT-075</t>
  </si>
  <si>
    <t>1001949992</t>
  </si>
  <si>
    <t>0103617271</t>
  </si>
  <si>
    <t>260818A26A</t>
  </si>
  <si>
    <t>Sep05-37</t>
  </si>
  <si>
    <t>Sep05-38</t>
  </si>
  <si>
    <t>Sep05-39</t>
  </si>
  <si>
    <t>Sep05-40</t>
  </si>
  <si>
    <t>Sep05-41</t>
  </si>
  <si>
    <t>Sep05-42</t>
  </si>
  <si>
    <t>Sep05-43</t>
  </si>
  <si>
    <t>Sep05-44</t>
  </si>
  <si>
    <t>Sep05-45</t>
  </si>
  <si>
    <t>Sep05-46</t>
  </si>
  <si>
    <t>Sep05-47</t>
  </si>
  <si>
    <t>Sep05-48</t>
  </si>
  <si>
    <t>Sep05-49</t>
  </si>
  <si>
    <t>Sep05-50</t>
  </si>
  <si>
    <t>Sep05-51</t>
  </si>
  <si>
    <t>Sep05-52</t>
  </si>
  <si>
    <t>Sep05-53</t>
  </si>
  <si>
    <t>Sep05-54</t>
  </si>
  <si>
    <t>Sep05-55</t>
  </si>
  <si>
    <t>Sep05-56</t>
  </si>
  <si>
    <t>Sep05-57</t>
  </si>
  <si>
    <t>Sep05-58</t>
  </si>
  <si>
    <t>Sep05-59</t>
  </si>
  <si>
    <t>Sep05-60</t>
  </si>
  <si>
    <t>Sep05-61</t>
  </si>
  <si>
    <t>Sep05-62</t>
  </si>
  <si>
    <t>PT-H2608-PD-127</t>
  </si>
  <si>
    <t>1001950066</t>
  </si>
  <si>
    <t>0103617472</t>
  </si>
  <si>
    <t>260818A27A</t>
  </si>
  <si>
    <t>PT-H2608-PD-128</t>
  </si>
  <si>
    <t>1001950067</t>
  </si>
  <si>
    <t>0103617473</t>
  </si>
  <si>
    <t>260818A28A</t>
  </si>
  <si>
    <t>PT-H2608-PD-129</t>
  </si>
  <si>
    <t>1001950068</t>
  </si>
  <si>
    <t>0103617475</t>
  </si>
  <si>
    <t>260818A29A</t>
  </si>
  <si>
    <t>PT-H2608-PD-130</t>
  </si>
  <si>
    <t>1001950069</t>
  </si>
  <si>
    <t>0103617476</t>
  </si>
  <si>
    <t>260818A30A</t>
  </si>
  <si>
    <t>PT-H2608-PD-135</t>
  </si>
  <si>
    <t>1001950070</t>
  </si>
  <si>
    <t>0103617478</t>
  </si>
  <si>
    <t>260818A31A</t>
  </si>
  <si>
    <t>PT-H2608-PD-136</t>
  </si>
  <si>
    <t>1001950072</t>
  </si>
  <si>
    <t>0103617479</t>
  </si>
  <si>
    <t>260818A32A</t>
  </si>
  <si>
    <t>PT-H2608-PD-138</t>
  </si>
  <si>
    <t>1001950073</t>
  </si>
  <si>
    <t>0103617480</t>
  </si>
  <si>
    <t>260818A33A</t>
  </si>
  <si>
    <t>PT-H2608-PD-139</t>
  </si>
  <si>
    <t>1001950074</t>
  </si>
  <si>
    <t>0103617481</t>
  </si>
  <si>
    <t>260818A34A</t>
  </si>
  <si>
    <t>PT-H2608-PD-140</t>
  </si>
  <si>
    <t>1001950076</t>
  </si>
  <si>
    <t>0103617483</t>
  </si>
  <si>
    <t>260818A35A</t>
  </si>
  <si>
    <t>PT-H2608-PD-122</t>
  </si>
  <si>
    <t>1001950077</t>
  </si>
  <si>
    <t>0103617484</t>
  </si>
  <si>
    <t>260818A36A</t>
  </si>
  <si>
    <t>PT-H2607-PD-270</t>
  </si>
  <si>
    <t>1001950078</t>
  </si>
  <si>
    <t>0103617485</t>
  </si>
  <si>
    <t>260818A37A</t>
  </si>
  <si>
    <t>PT-H2607-PD-271</t>
  </si>
  <si>
    <t>1001950079</t>
  </si>
  <si>
    <t>0103617486</t>
  </si>
  <si>
    <t>260818A38A</t>
  </si>
  <si>
    <t>PT-H2607-PD-272</t>
  </si>
  <si>
    <t>1001950080</t>
  </si>
  <si>
    <t>0103617487</t>
  </si>
  <si>
    <t>260818A39A</t>
  </si>
  <si>
    <t>PT-H2608-PD-147</t>
  </si>
  <si>
    <t>1001950081</t>
  </si>
  <si>
    <t>0103617488</t>
  </si>
  <si>
    <t>260818A40A</t>
  </si>
  <si>
    <t>PT-H2608-PD-005</t>
  </si>
  <si>
    <t>1001950082</t>
  </si>
  <si>
    <t>0103617490</t>
  </si>
  <si>
    <t>260818A41A</t>
  </si>
  <si>
    <t>PT-H2608-PD-006</t>
  </si>
  <si>
    <t>1001950083</t>
  </si>
  <si>
    <t>0103617491</t>
  </si>
  <si>
    <t>260818A42A</t>
  </si>
  <si>
    <t>PT-H2608-PD-007</t>
  </si>
  <si>
    <t>1001950084</t>
  </si>
  <si>
    <t>0103617492</t>
  </si>
  <si>
    <t>260818A43A</t>
  </si>
  <si>
    <t>PT-H2608-PD-008</t>
  </si>
  <si>
    <t>1001950085</t>
  </si>
  <si>
    <t>0103617493</t>
  </si>
  <si>
    <t>260818A44A</t>
  </si>
  <si>
    <t>PT-H2608-PD-009</t>
  </si>
  <si>
    <t>1001950086</t>
  </si>
  <si>
    <t>0103617494</t>
  </si>
  <si>
    <t>260818A45A</t>
  </si>
  <si>
    <t>PT-H2608-PD-010</t>
  </si>
  <si>
    <t>1001950087</t>
  </si>
  <si>
    <t>0103617495</t>
  </si>
  <si>
    <t>260818A46A</t>
  </si>
  <si>
    <t>PT-H2608-PD-011</t>
  </si>
  <si>
    <t>1001950088</t>
  </si>
  <si>
    <t>0103617496</t>
  </si>
  <si>
    <t>260818A47A</t>
  </si>
  <si>
    <t>PT-H2608-PD-012</t>
  </si>
  <si>
    <t>1001950089</t>
  </si>
  <si>
    <t>0103617497</t>
  </si>
  <si>
    <t>260818A48A</t>
  </si>
  <si>
    <t>Sep05-63</t>
  </si>
  <si>
    <t>Sep05-64</t>
  </si>
  <si>
    <t>Sep05-65</t>
  </si>
  <si>
    <t>Sep05-66</t>
  </si>
  <si>
    <t>Sep05-67</t>
  </si>
  <si>
    <t>Sep05-68</t>
  </si>
  <si>
    <t>Sep05-69</t>
  </si>
  <si>
    <t>Sep05-70</t>
  </si>
  <si>
    <t>Sep05-71</t>
  </si>
  <si>
    <t>Sep05-72</t>
  </si>
  <si>
    <t>Sep05-73</t>
  </si>
  <si>
    <t>Sep05-74</t>
  </si>
  <si>
    <t>Sep05-75</t>
  </si>
  <si>
    <t>Sep05-76</t>
  </si>
  <si>
    <t>Sep05-77</t>
  </si>
  <si>
    <t>Sep05-78</t>
  </si>
  <si>
    <t>Sep05-79</t>
  </si>
  <si>
    <t>Sep05-80</t>
  </si>
  <si>
    <t>Sep05-81</t>
  </si>
  <si>
    <t>Sep05-82</t>
  </si>
  <si>
    <t>Sep05-83</t>
  </si>
  <si>
    <t>Sep05-84</t>
  </si>
  <si>
    <t>0103603124</t>
  </si>
  <si>
    <t>VD26807E7</t>
  </si>
  <si>
    <t>0103603126</t>
  </si>
  <si>
    <t>VD26807E8</t>
  </si>
  <si>
    <t>0103603127</t>
  </si>
  <si>
    <t>VD26807E9</t>
  </si>
  <si>
    <t>0103603128</t>
  </si>
  <si>
    <t>VD26807F1</t>
  </si>
  <si>
    <t>0103603129</t>
  </si>
  <si>
    <t>VD26807F2</t>
  </si>
  <si>
    <t>0103603130</t>
  </si>
  <si>
    <t>VD26807F3</t>
  </si>
  <si>
    <t>0103603131</t>
  </si>
  <si>
    <t>VD26807F4</t>
  </si>
  <si>
    <t>0103603132</t>
  </si>
  <si>
    <t>VD26807F5</t>
  </si>
  <si>
    <t>0103603133</t>
  </si>
  <si>
    <t>VD26807F6</t>
  </si>
  <si>
    <t>0103603134</t>
  </si>
  <si>
    <t>VD26807F7</t>
  </si>
  <si>
    <t>0103570150</t>
  </si>
  <si>
    <t>VD26722A6-NU</t>
  </si>
  <si>
    <t>0103570159</t>
  </si>
  <si>
    <t>VD26722B6-NU</t>
  </si>
  <si>
    <t>0103564766</t>
  </si>
  <si>
    <t>VD26720B9-NU</t>
  </si>
  <si>
    <t>0103564767</t>
  </si>
  <si>
    <t>VD26720C1-NU</t>
  </si>
  <si>
    <t>0103570151</t>
  </si>
  <si>
    <t>VD26722A7-NU</t>
  </si>
  <si>
    <t>0103570152</t>
  </si>
  <si>
    <t>VD26722A8-NU</t>
  </si>
  <si>
    <t>0103570161</t>
  </si>
  <si>
    <t>VD26722B8-NU</t>
  </si>
  <si>
    <t>0103529271</t>
  </si>
  <si>
    <t>ED26702B6</t>
  </si>
  <si>
    <t>0103364226</t>
  </si>
  <si>
    <t>ED26414A2</t>
  </si>
  <si>
    <t>0103391583</t>
  </si>
  <si>
    <t>ED26428B5</t>
  </si>
  <si>
    <t>0103501628</t>
  </si>
  <si>
    <t>ED26618A3</t>
  </si>
  <si>
    <t>0103596087</t>
  </si>
  <si>
    <t>ED26805B2</t>
  </si>
  <si>
    <t>0103546447</t>
  </si>
  <si>
    <t>ED26710A1</t>
  </si>
  <si>
    <t>0103562139</t>
  </si>
  <si>
    <t>ED26718A3</t>
  </si>
  <si>
    <t>0103532744</t>
  </si>
  <si>
    <t>ED26704B1</t>
  </si>
  <si>
    <t>0103546456</t>
  </si>
  <si>
    <t>ED26710B1</t>
  </si>
  <si>
    <t>0103580233</t>
  </si>
  <si>
    <t>ED26728B1</t>
  </si>
  <si>
    <t>0103546452</t>
  </si>
  <si>
    <t>ED26710A6</t>
  </si>
  <si>
    <t>0103546455</t>
  </si>
  <si>
    <t>ED26710A9</t>
  </si>
  <si>
    <t>0103580752</t>
  </si>
  <si>
    <t>BD26728A3</t>
  </si>
  <si>
    <t>0103580753</t>
  </si>
  <si>
    <t>BD26728A4</t>
  </si>
  <si>
    <t>0103467763</t>
  </si>
  <si>
    <t>BD26603C5</t>
  </si>
  <si>
    <t>0103528905</t>
  </si>
  <si>
    <t>BD26703A9</t>
  </si>
  <si>
    <t>0103529279</t>
  </si>
  <si>
    <t>ED26702C4</t>
  </si>
  <si>
    <t>0103590927</t>
  </si>
  <si>
    <t>VD26803AAS1</t>
  </si>
  <si>
    <t>0103528797</t>
  </si>
  <si>
    <t>VD26703A5</t>
  </si>
  <si>
    <t>0103580800</t>
  </si>
  <si>
    <t>VD26728C5</t>
  </si>
  <si>
    <t>0103552535</t>
  </si>
  <si>
    <t>VD26714A4-NU</t>
  </si>
  <si>
    <t>0103564706</t>
  </si>
  <si>
    <t>VD26720AAS1</t>
  </si>
  <si>
    <t>0103537242</t>
  </si>
  <si>
    <t>VD26707C3</t>
  </si>
  <si>
    <t>0103549690</t>
  </si>
  <si>
    <t>VD26713D5-NU</t>
  </si>
  <si>
    <t>0103590930</t>
  </si>
  <si>
    <t>VD26803A1</t>
  </si>
  <si>
    <t>0103578361</t>
  </si>
  <si>
    <t>VD26727A6</t>
  </si>
  <si>
    <t>Page:         /  2</t>
  </si>
  <si>
    <t>Z221-1023-C-B</t>
  </si>
  <si>
    <t>014 FLEX TAPER</t>
  </si>
  <si>
    <t>Test8-17-01</t>
  </si>
  <si>
    <t>Test8-17-02</t>
  </si>
  <si>
    <t>0103614804</t>
  </si>
  <si>
    <t>V260817X01</t>
  </si>
  <si>
    <t>0103614805</t>
  </si>
  <si>
    <t>V260817X02</t>
  </si>
  <si>
    <t>Z221-2030-0</t>
  </si>
  <si>
    <t>Ngọc PE</t>
  </si>
  <si>
    <t>2531366-0-A</t>
  </si>
  <si>
    <t>2531366-0-A_WAMS-180-16WA_MDR</t>
  </si>
  <si>
    <t>Test08-17-01</t>
  </si>
  <si>
    <t>Test08-17-02</t>
  </si>
  <si>
    <t>Test08-17-03</t>
  </si>
  <si>
    <t>0103614976</t>
  </si>
  <si>
    <t>260817X04D</t>
  </si>
  <si>
    <t>0103615205</t>
  </si>
  <si>
    <t>260817X05D</t>
  </si>
  <si>
    <t>0103615218</t>
  </si>
  <si>
    <t>260817X06D</t>
  </si>
  <si>
    <t xml:space="preserve">HẰng </t>
  </si>
  <si>
    <t>Page :          / 1</t>
  </si>
  <si>
    <t>1001950649</t>
  </si>
  <si>
    <t>0103618477</t>
  </si>
  <si>
    <t>260818A49A</t>
  </si>
  <si>
    <t>PT-H2608-PC-015</t>
  </si>
  <si>
    <t>1001950650</t>
  </si>
  <si>
    <t>0103618478</t>
  </si>
  <si>
    <t>260818A50A</t>
  </si>
  <si>
    <t>1001950651</t>
  </si>
  <si>
    <t>0103618479</t>
  </si>
  <si>
    <t>260818A51A</t>
  </si>
  <si>
    <t>1001950652</t>
  </si>
  <si>
    <t>0103618480</t>
  </si>
  <si>
    <t>260818A52A</t>
  </si>
  <si>
    <t>PT-H2608-PC-020</t>
  </si>
  <si>
    <t>1001950653</t>
  </si>
  <si>
    <t>0103618481</t>
  </si>
  <si>
    <t>260818A53A</t>
  </si>
  <si>
    <t>1001950654</t>
  </si>
  <si>
    <t>0103618482</t>
  </si>
  <si>
    <t>260818A54A</t>
  </si>
  <si>
    <t>PT-H2608-PC-012</t>
  </si>
  <si>
    <t>1001950655</t>
  </si>
  <si>
    <t>0103618483</t>
  </si>
  <si>
    <t>260818A55A</t>
  </si>
  <si>
    <t>1001950656</t>
  </si>
  <si>
    <t>0103618484</t>
  </si>
  <si>
    <t>260818A56A</t>
  </si>
  <si>
    <t>PT-H2608-PD-132</t>
  </si>
  <si>
    <t>1001950657</t>
  </si>
  <si>
    <t>0103618485</t>
  </si>
  <si>
    <t>260818A57A</t>
  </si>
  <si>
    <t>PT-H2608-PD-141</t>
  </si>
  <si>
    <t>1001950658</t>
  </si>
  <si>
    <t>0103618486</t>
  </si>
  <si>
    <t>260818A58A</t>
  </si>
  <si>
    <t>PT-H2608-PD-142</t>
  </si>
  <si>
    <t>1001950659</t>
  </si>
  <si>
    <t>0103618487</t>
  </si>
  <si>
    <t>260818A59A</t>
  </si>
  <si>
    <t>PT-H2608-PD-143</t>
  </si>
  <si>
    <t>1001950660</t>
  </si>
  <si>
    <t>0103618488</t>
  </si>
  <si>
    <t>260818A60A</t>
  </si>
  <si>
    <t>PT-H2608-PD-144</t>
  </si>
  <si>
    <t>1001950661</t>
  </si>
  <si>
    <t>0103618489</t>
  </si>
  <si>
    <t>260818A61A</t>
  </si>
  <si>
    <t>PT-H2608-PD-145</t>
  </si>
  <si>
    <t>1001950662</t>
  </si>
  <si>
    <t>0103618490</t>
  </si>
  <si>
    <t>260818A62A</t>
  </si>
  <si>
    <t>PT-H2608-PD-146</t>
  </si>
  <si>
    <t>1001950663</t>
  </si>
  <si>
    <t>0103618491</t>
  </si>
  <si>
    <t>260818A63A</t>
  </si>
  <si>
    <t>1001950664</t>
  </si>
  <si>
    <t>0103618492</t>
  </si>
  <si>
    <t>260818A64A</t>
  </si>
  <si>
    <t>1001950665</t>
  </si>
  <si>
    <t>0103618493</t>
  </si>
  <si>
    <t>260818A65A</t>
  </si>
  <si>
    <t>PT-H2608-PC-032</t>
  </si>
  <si>
    <t>1001950666</t>
  </si>
  <si>
    <t>2031181-A-AK</t>
  </si>
  <si>
    <t>AH14R011PR CN</t>
  </si>
  <si>
    <t>0103618494</t>
  </si>
  <si>
    <t>260818A66A</t>
  </si>
  <si>
    <t>Sep07-03</t>
  </si>
  <si>
    <t>Sep07-04</t>
  </si>
  <si>
    <t>Sep07-05</t>
  </si>
  <si>
    <t>Sep07-06</t>
  </si>
  <si>
    <t>Sep07-07</t>
  </si>
  <si>
    <t>Sep07-08</t>
  </si>
  <si>
    <t>Sep07-09</t>
  </si>
  <si>
    <t>Sep07-10</t>
  </si>
  <si>
    <t>Sep07-11</t>
  </si>
  <si>
    <t>Sep07-12</t>
  </si>
  <si>
    <t>Sep07-13</t>
  </si>
  <si>
    <t>Sep07-14</t>
  </si>
  <si>
    <t>Sep07-15</t>
  </si>
  <si>
    <t>Sep07-16</t>
  </si>
  <si>
    <t>Sep07-17</t>
  </si>
  <si>
    <t>Sep07-18</t>
  </si>
  <si>
    <t>PT-H2608-PC-031</t>
  </si>
  <si>
    <t>1001950735</t>
  </si>
  <si>
    <t>2031177-A-AK</t>
  </si>
  <si>
    <t>AH14R008PR CN</t>
  </si>
  <si>
    <t>0103618602</t>
  </si>
  <si>
    <t>260818A67A</t>
  </si>
  <si>
    <t>Sep07-19</t>
  </si>
  <si>
    <t>Sep07-20</t>
  </si>
  <si>
    <t>Sep07-21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</si>
</sst>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(* #,##0_);_(* \(#,##0\);_(* &quot;-&quot;_);_(@_)"/>
    <numFmt numFmtId="43" formatCode="_(* #,##0.00_);_(* \(#,##0.00\);_(* &quot;-&quot;??_);_(@_)"/>
    <numFmt numFmtId="164" formatCode="[$-409]d\-mmm;@"/>
    <numFmt numFmtId="165" formatCode="0.0"/>
    <numFmt numFmtId="166" formatCode="[$-409]d\-mmm\-yy;@"/>
    <numFmt numFmtId="167" formatCode="0_);\(0\)"/>
    <numFmt numFmtId="168" formatCode="[$-409]d/mmm/yy;@"/>
    <numFmt numFmtId="169" formatCode="&quot;¥&quot;#,##0;[Red]&quot;¥&quot;\-#,##0"/>
    <numFmt numFmtId="170" formatCode="#,##0;\-#,##0;&quot;-&quot;"/>
    <numFmt numFmtId="171" formatCode="_-* #,##0.00_-;\-* #,##0.00_-;_-* &quot;-&quot;??_-;_-@_-"/>
    <numFmt numFmtId="172" formatCode="0.00_)"/>
    <numFmt numFmtId="173" formatCode="_ * #,##0_ ;_ * \-#,##0_ ;_ * &quot;-&quot;_ ;_ @_ "/>
    <numFmt numFmtId="174" formatCode="_ * #,##0.00_ ;_ * \-#,##0.00_ ;_ * &quot;-&quot;??_ ;_ @_ "/>
    <numFmt numFmtId="175" formatCode="#,##0\-;&quot;▲&quot;#,##0\-"/>
    <numFmt numFmtId="176" formatCode="&quot;¥&quot;#,##0\-;&quot;¥&quot;&quot;▲&quot;#,##0\-"/>
  </numFmts>
  <fonts count="1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sz val="11"/>
      <color rgb="FF7030A0"/>
      <name val="Times New Roman"/>
      <family val="1"/>
    </font>
    <font>
      <u/>
      <sz val="11"/>
      <color theme="10"/>
      <name val="Calibri"/>
      <family val="2"/>
      <scheme val="minor"/>
    </font>
    <font>
      <sz val="7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b/>
      <sz val="12"/>
      <color rgb="FF7030A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7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b/>
      <sz val="8"/>
      <color theme="1"/>
      <name val="Times New Roman"/>
      <family val="1"/>
    </font>
    <font>
      <sz val="11"/>
      <name val="ＭＳ Ｐゴシック"/>
      <family val="3"/>
      <charset val="128"/>
    </font>
    <font>
      <b/>
      <sz val="10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8"/>
      <name val="Calibri"/>
      <family val="3"/>
      <charset val="128"/>
      <scheme val="minor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1"/>
      <color theme="0"/>
      <name val="Times New Roman"/>
      <family val="1"/>
    </font>
    <font>
      <sz val="7"/>
      <color theme="0"/>
      <name val="Times New Roman"/>
      <family val="1"/>
    </font>
    <font>
      <b/>
      <sz val="12"/>
      <color theme="1"/>
      <name val="Times New Roman"/>
      <family val="1"/>
    </font>
    <font>
      <sz val="11"/>
      <color theme="0"/>
      <name val="Arial"/>
      <family val="2"/>
    </font>
    <font>
      <b/>
      <sz val="10.5"/>
      <color theme="1"/>
      <name val="Times New Roman"/>
      <family val="1"/>
    </font>
    <font>
      <sz val="14"/>
      <color theme="1"/>
      <name val="Times New Roman"/>
      <family val="1"/>
    </font>
    <font>
      <b/>
      <sz val="10.5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color theme="0"/>
      <name val="Times New Roman"/>
      <family val="1"/>
    </font>
    <font>
      <sz val="11"/>
      <color theme="1"/>
      <name val="Calibri Light"/>
      <family val="3"/>
      <charset val="128"/>
      <scheme val="major"/>
    </font>
    <font>
      <sz val="9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rgb="FF9C0006"/>
      <name val="Times New Roman"/>
      <family val="1"/>
    </font>
    <font>
      <sz val="11"/>
      <name val="明朝"/>
      <family val="1"/>
      <charset val="128"/>
    </font>
    <font>
      <sz val="10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4"/>
      <name val="Cordia New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ＭＳ Ｐゴシック"/>
      <family val="3"/>
      <charset val="128"/>
    </font>
    <font>
      <sz val="10"/>
      <name val="BatangChe"/>
      <family val="3"/>
    </font>
    <font>
      <sz val="11"/>
      <color theme="1"/>
      <name val="Calibri"/>
      <family val="3"/>
      <charset val="128"/>
      <scheme val="minor"/>
    </font>
    <font>
      <sz val="10"/>
      <color theme="1"/>
      <name val="Calibri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Arial"/>
      <family val="2"/>
    </font>
    <font>
      <sz val="11"/>
      <color theme="0"/>
      <name val="Calibri"/>
      <family val="3"/>
      <charset val="128"/>
      <scheme val="minor"/>
    </font>
    <font>
      <sz val="11"/>
      <color indexed="9"/>
      <name val="ＭＳ Ｐゴシック"/>
      <family val="3"/>
      <charset val="128"/>
    </font>
    <font>
      <sz val="11"/>
      <color rgb="FF9C0006"/>
      <name val="Calibri"/>
      <family val="3"/>
      <charset val="128"/>
      <scheme val="minor"/>
    </font>
    <font>
      <sz val="10"/>
      <color indexed="8"/>
      <name val="Arial"/>
      <family val="2"/>
    </font>
    <font>
      <b/>
      <sz val="11"/>
      <color rgb="FFFA7D00"/>
      <name val="Calibri"/>
      <family val="3"/>
      <charset val="128"/>
      <scheme val="minor"/>
    </font>
    <font>
      <b/>
      <sz val="11"/>
      <color rgb="FFFA7D00"/>
      <name val="Times New Roman"/>
      <family val="1"/>
    </font>
    <font>
      <b/>
      <sz val="11"/>
      <color theme="0"/>
      <name val="Calibri"/>
      <family val="3"/>
      <charset val="128"/>
      <scheme val="minor"/>
    </font>
    <font>
      <b/>
      <sz val="9"/>
      <name val="ＭＳ Ｐゴシック"/>
      <family val="3"/>
      <charset val="128"/>
    </font>
    <font>
      <i/>
      <sz val="11"/>
      <color rgb="FF7F7F7F"/>
      <name val="Calibri"/>
      <family val="3"/>
      <charset val="128"/>
      <scheme val="minor"/>
    </font>
    <font>
      <i/>
      <sz val="11"/>
      <color rgb="FF7F7F7F"/>
      <name val="Times New Roman"/>
      <family val="1"/>
    </font>
    <font>
      <sz val="11"/>
      <color rgb="FF006100"/>
      <name val="Calibri"/>
      <family val="3"/>
      <charset val="128"/>
      <scheme val="minor"/>
    </font>
    <font>
      <sz val="11"/>
      <color rgb="FF00610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5"/>
      <color theme="3"/>
      <name val="Calibri"/>
      <family val="3"/>
      <charset val="128"/>
      <scheme val="minor"/>
    </font>
    <font>
      <b/>
      <sz val="15"/>
      <color theme="3"/>
      <name val="Times New Roman"/>
      <family val="1"/>
    </font>
    <font>
      <b/>
      <sz val="13"/>
      <color theme="3"/>
      <name val="Calibri"/>
      <family val="3"/>
      <charset val="128"/>
      <scheme val="minor"/>
    </font>
    <font>
      <b/>
      <sz val="13"/>
      <color theme="3"/>
      <name val="Times New Roman"/>
      <family val="1"/>
    </font>
    <font>
      <b/>
      <sz val="11"/>
      <color theme="3"/>
      <name val="Calibri"/>
      <family val="3"/>
      <charset val="128"/>
      <scheme val="minor"/>
    </font>
    <font>
      <b/>
      <sz val="11"/>
      <color theme="3"/>
      <name val="Times New Roman"/>
      <family val="1"/>
    </font>
    <font>
      <sz val="11"/>
      <color rgb="FF3F3F76"/>
      <name val="Calibri"/>
      <family val="3"/>
      <charset val="128"/>
      <scheme val="minor"/>
    </font>
    <font>
      <sz val="11"/>
      <color rgb="FF3F3F76"/>
      <name val="Times New Roman"/>
      <family val="1"/>
    </font>
    <font>
      <sz val="10"/>
      <name val="ＭＳ ゴシック"/>
      <family val="3"/>
      <charset val="128"/>
    </font>
    <font>
      <sz val="11"/>
      <color rgb="FFFA7D00"/>
      <name val="Calibri"/>
      <family val="3"/>
      <charset val="128"/>
      <scheme val="minor"/>
    </font>
    <font>
      <sz val="11"/>
      <color rgb="FFFA7D00"/>
      <name val="Times New Roman"/>
      <family val="1"/>
    </font>
    <font>
      <sz val="11"/>
      <color rgb="FF9C6500"/>
      <name val="Calibri"/>
      <family val="3"/>
      <charset val="128"/>
      <scheme val="minor"/>
    </font>
    <font>
      <sz val="11"/>
      <color rgb="FF9C6500"/>
      <name val="Times New Roman"/>
      <family val="1"/>
    </font>
    <font>
      <sz val="7"/>
      <name val="Small Fonts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sz val="11"/>
      <color theme="1"/>
      <name val="Calibri"/>
      <family val="2"/>
    </font>
    <font>
      <sz val="8"/>
      <color theme="1"/>
      <name val="Meiryo UI"/>
      <family val="3"/>
      <charset val="128"/>
    </font>
    <font>
      <b/>
      <sz val="11"/>
      <color rgb="FF3F3F3F"/>
      <name val="Calibri"/>
      <family val="3"/>
      <charset val="128"/>
      <scheme val="minor"/>
    </font>
    <font>
      <b/>
      <sz val="11"/>
      <color rgb="FF3F3F3F"/>
      <name val="Times New Roman"/>
      <family val="1"/>
    </font>
    <font>
      <sz val="10"/>
      <name val="MS Sans Serif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1"/>
      <name val="Helv"/>
      <family val="2"/>
    </font>
    <font>
      <b/>
      <sz val="18"/>
      <color theme="3"/>
      <name val="Calibri Light"/>
      <family val="3"/>
      <charset val="128"/>
      <scheme val="major"/>
    </font>
    <font>
      <b/>
      <sz val="11"/>
      <color theme="1"/>
      <name val="Calibri"/>
      <family val="3"/>
      <charset val="128"/>
      <scheme val="minor"/>
    </font>
    <font>
      <sz val="10"/>
      <name val="ＭＳ 明朝"/>
      <family val="1"/>
      <charset val="128"/>
    </font>
    <font>
      <sz val="11"/>
      <color rgb="FFFF0000"/>
      <name val="Calibri"/>
      <family val="3"/>
      <charset val="128"/>
      <scheme val="minor"/>
    </font>
    <font>
      <sz val="11"/>
      <color rgb="FFFF0000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.5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明朝"/>
      <family val="1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name val="ＭＳ 明朝"/>
      <family val="1"/>
      <charset val="128"/>
    </font>
    <font>
      <b/>
      <sz val="11"/>
      <color indexed="8"/>
      <name val="ＭＳ Ｐゴシック"/>
      <family val="3"/>
      <charset val="128"/>
    </font>
  </fonts>
  <fills count="6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</fills>
  <borders count="7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774">
    <xf numFmtId="0" fontId="0" fillId="0" borderId="0"/>
    <xf numFmtId="0" fontId="6" fillId="0" borderId="0" applyNumberFormat="0" applyFill="0" applyBorder="0" applyAlignment="0" applyProtection="0"/>
    <xf numFmtId="0" fontId="15" fillId="0" borderId="0"/>
    <xf numFmtId="0" fontId="17" fillId="0" borderId="0"/>
    <xf numFmtId="0" fontId="20" fillId="0" borderId="0">
      <alignment vertical="center"/>
    </xf>
    <xf numFmtId="0" fontId="1" fillId="0" borderId="0"/>
    <xf numFmtId="0" fontId="1" fillId="0" borderId="0"/>
    <xf numFmtId="0" fontId="15" fillId="0" borderId="0"/>
    <xf numFmtId="164" fontId="46" fillId="0" borderId="0"/>
    <xf numFmtId="41" fontId="15" fillId="0" borderId="0" applyFont="0" applyFill="0" applyBorder="0" applyAlignment="0" applyProtection="0"/>
    <xf numFmtId="0" fontId="46" fillId="0" borderId="0"/>
    <xf numFmtId="0" fontId="20" fillId="0" borderId="0"/>
    <xf numFmtId="0" fontId="50" fillId="0" borderId="0"/>
    <xf numFmtId="0" fontId="51" fillId="0" borderId="0">
      <alignment vertical="center"/>
    </xf>
    <xf numFmtId="0" fontId="17" fillId="0" borderId="0"/>
    <xf numFmtId="0" fontId="17" fillId="0" borderId="0"/>
    <xf numFmtId="9" fontId="52" fillId="0" borderId="58">
      <alignment vertical="center" wrapText="1"/>
    </xf>
    <xf numFmtId="0" fontId="53" fillId="40" borderId="0" applyNumberFormat="0" applyBorder="0" applyAlignment="0" applyProtection="0"/>
    <xf numFmtId="0" fontId="53" fillId="41" borderId="0" applyNumberFormat="0" applyBorder="0" applyAlignment="0" applyProtection="0"/>
    <xf numFmtId="0" fontId="53" fillId="42" borderId="0" applyNumberFormat="0" applyBorder="0" applyAlignment="0" applyProtection="0"/>
    <xf numFmtId="0" fontId="53" fillId="43" borderId="0" applyNumberFormat="0" applyBorder="0" applyAlignment="0" applyProtection="0"/>
    <xf numFmtId="0" fontId="53" fillId="44" borderId="0" applyNumberFormat="0" applyBorder="0" applyAlignment="0" applyProtection="0"/>
    <xf numFmtId="0" fontId="53" fillId="45" borderId="0" applyNumberFormat="0" applyBorder="0" applyAlignment="0" applyProtection="0"/>
    <xf numFmtId="0" fontId="53" fillId="46" borderId="0" applyNumberFormat="0" applyBorder="0" applyAlignment="0" applyProtection="0"/>
    <xf numFmtId="0" fontId="53" fillId="47" borderId="0" applyNumberFormat="0" applyBorder="0" applyAlignment="0" applyProtection="0"/>
    <xf numFmtId="0" fontId="53" fillId="48" borderId="0" applyNumberFormat="0" applyBorder="0" applyAlignment="0" applyProtection="0"/>
    <xf numFmtId="0" fontId="53" fillId="43" borderId="0" applyNumberFormat="0" applyBorder="0" applyAlignment="0" applyProtection="0"/>
    <xf numFmtId="0" fontId="53" fillId="46" borderId="0" applyNumberFormat="0" applyBorder="0" applyAlignment="0" applyProtection="0"/>
    <xf numFmtId="0" fontId="53" fillId="49" borderId="0" applyNumberFormat="0" applyBorder="0" applyAlignment="0" applyProtection="0"/>
    <xf numFmtId="0" fontId="54" fillId="50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4" fillId="51" borderId="0" applyNumberFormat="0" applyBorder="0" applyAlignment="0" applyProtection="0"/>
    <xf numFmtId="0" fontId="54" fillId="52" borderId="0" applyNumberFormat="0" applyBorder="0" applyAlignment="0" applyProtection="0"/>
    <xf numFmtId="0" fontId="54" fillId="53" borderId="0" applyNumberFormat="0" applyBorder="0" applyAlignment="0" applyProtection="0"/>
    <xf numFmtId="9" fontId="52" fillId="0" borderId="58">
      <alignment vertical="center" wrapText="1"/>
    </xf>
    <xf numFmtId="9" fontId="52" fillId="0" borderId="58">
      <alignment vertical="center" wrapText="1"/>
    </xf>
    <xf numFmtId="9" fontId="52" fillId="0" borderId="57" applyBorder="0">
      <alignment vertical="center" wrapText="1"/>
    </xf>
    <xf numFmtId="9" fontId="52" fillId="0" borderId="57" applyBorder="0">
      <alignment vertical="center" wrapText="1"/>
    </xf>
    <xf numFmtId="0" fontId="54" fillId="54" borderId="0" applyNumberFormat="0" applyBorder="0" applyAlignment="0" applyProtection="0"/>
    <xf numFmtId="0" fontId="54" fillId="55" borderId="0" applyNumberFormat="0" applyBorder="0" applyAlignment="0" applyProtection="0"/>
    <xf numFmtId="0" fontId="54" fillId="56" borderId="0" applyNumberFormat="0" applyBorder="0" applyAlignment="0" applyProtection="0"/>
    <xf numFmtId="0" fontId="54" fillId="51" borderId="0" applyNumberFormat="0" applyBorder="0" applyAlignment="0" applyProtection="0"/>
    <xf numFmtId="0" fontId="54" fillId="52" borderId="0" applyNumberFormat="0" applyBorder="0" applyAlignment="0" applyProtection="0"/>
    <xf numFmtId="0" fontId="54" fillId="57" borderId="0" applyNumberFormat="0" applyBorder="0" applyAlignment="0" applyProtection="0"/>
    <xf numFmtId="0" fontId="55" fillId="41" borderId="0" applyNumberFormat="0" applyBorder="0" applyAlignment="0" applyProtection="0"/>
    <xf numFmtId="0" fontId="56" fillId="58" borderId="59" applyNumberFormat="0" applyAlignment="0" applyProtection="0"/>
    <xf numFmtId="0" fontId="57" fillId="59" borderId="60" applyNumberFormat="0" applyAlignment="0" applyProtection="0"/>
    <xf numFmtId="0" fontId="58" fillId="0" borderId="0" applyNumberFormat="0" applyFill="0" applyBorder="0" applyAlignment="0" applyProtection="0"/>
    <xf numFmtId="0" fontId="59" fillId="42" borderId="0" applyNumberFormat="0" applyBorder="0" applyAlignment="0" applyProtection="0"/>
    <xf numFmtId="0" fontId="60" fillId="0" borderId="61" applyNumberFormat="0" applyFill="0" applyAlignment="0" applyProtection="0"/>
    <xf numFmtId="0" fontId="61" fillId="0" borderId="62" applyNumberFormat="0" applyFill="0" applyAlignment="0" applyProtection="0"/>
    <xf numFmtId="0" fontId="62" fillId="0" borderId="63" applyNumberFormat="0" applyFill="0" applyAlignment="0" applyProtection="0"/>
    <xf numFmtId="0" fontId="62" fillId="0" borderId="0" applyNumberFormat="0" applyFill="0" applyBorder="0" applyAlignment="0" applyProtection="0"/>
    <xf numFmtId="0" fontId="63" fillId="45" borderId="59" applyNumberFormat="0" applyAlignment="0" applyProtection="0"/>
    <xf numFmtId="0" fontId="64" fillId="0" borderId="64" applyNumberFormat="0" applyFill="0" applyAlignment="0" applyProtection="0"/>
    <xf numFmtId="0" fontId="65" fillId="60" borderId="0" applyNumberFormat="0" applyBorder="0" applyAlignment="0" applyProtection="0"/>
    <xf numFmtId="0" fontId="17" fillId="0" borderId="0"/>
    <xf numFmtId="0" fontId="66" fillId="0" borderId="0"/>
    <xf numFmtId="0" fontId="66" fillId="0" borderId="0"/>
    <xf numFmtId="0" fontId="15" fillId="0" borderId="0"/>
    <xf numFmtId="0" fontId="17" fillId="0" borderId="0">
      <alignment vertical="center"/>
    </xf>
    <xf numFmtId="0" fontId="15" fillId="0" borderId="0"/>
    <xf numFmtId="0" fontId="53" fillId="0" borderId="0"/>
    <xf numFmtId="0" fontId="53" fillId="61" borderId="65" applyNumberFormat="0" applyFont="0" applyAlignment="0" applyProtection="0"/>
    <xf numFmtId="0" fontId="67" fillId="58" borderId="66" applyNumberFormat="0" applyAlignment="0" applyProtection="0"/>
    <xf numFmtId="0" fontId="68" fillId="0" borderId="0" applyNumberFormat="0" applyFill="0" applyBorder="0" applyAlignment="0" applyProtection="0"/>
    <xf numFmtId="0" fontId="69" fillId="0" borderId="67" applyNumberFormat="0" applyFill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/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17" fillId="0" borderId="0">
      <alignment vertical="center"/>
    </xf>
    <xf numFmtId="0" fontId="75" fillId="0" borderId="0"/>
    <xf numFmtId="0" fontId="51" fillId="0" borderId="0"/>
    <xf numFmtId="0" fontId="75" fillId="0" borderId="0"/>
    <xf numFmtId="0" fontId="74" fillId="0" borderId="0">
      <alignment vertical="center"/>
    </xf>
    <xf numFmtId="0" fontId="75" fillId="0" borderId="0"/>
    <xf numFmtId="0" fontId="51" fillId="0" borderId="0"/>
    <xf numFmtId="0" fontId="17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4" fillId="0" borderId="0">
      <alignment vertical="center"/>
    </xf>
    <xf numFmtId="0" fontId="75" fillId="0" borderId="0"/>
    <xf numFmtId="0" fontId="17" fillId="0" borderId="0">
      <alignment vertical="center"/>
    </xf>
    <xf numFmtId="0" fontId="17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4" fillId="0" borderId="0">
      <alignment vertical="center"/>
    </xf>
    <xf numFmtId="0" fontId="17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7" fillId="0" borderId="0">
      <alignment vertical="center"/>
    </xf>
    <xf numFmtId="0" fontId="75" fillId="0" borderId="0"/>
    <xf numFmtId="0" fontId="73" fillId="0" borderId="0">
      <alignment vertical="center"/>
    </xf>
    <xf numFmtId="0" fontId="17" fillId="0" borderId="0"/>
    <xf numFmtId="0" fontId="75" fillId="0" borderId="0"/>
    <xf numFmtId="0" fontId="75" fillId="0" borderId="0"/>
    <xf numFmtId="0" fontId="74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17" fillId="0" borderId="0"/>
    <xf numFmtId="0" fontId="73" fillId="0" borderId="0">
      <alignment vertical="center"/>
    </xf>
    <xf numFmtId="0" fontId="50" fillId="0" borderId="0"/>
    <xf numFmtId="0" fontId="50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17" fillId="0" borderId="0"/>
    <xf numFmtId="0" fontId="73" fillId="0" borderId="0">
      <alignment vertical="center"/>
    </xf>
    <xf numFmtId="0" fontId="50" fillId="0" borderId="0"/>
    <xf numFmtId="0" fontId="50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4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74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4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74" fillId="0" borderId="0">
      <alignment vertical="center"/>
    </xf>
    <xf numFmtId="0" fontId="17" fillId="0" borderId="0"/>
    <xf numFmtId="0" fontId="74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4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4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74" fillId="0" borderId="0">
      <alignment vertical="center"/>
    </xf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74" fillId="0" borderId="0">
      <alignment vertical="center"/>
    </xf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74" fillId="0" borderId="0">
      <alignment vertical="center"/>
    </xf>
    <xf numFmtId="0" fontId="17" fillId="0" borderId="0"/>
    <xf numFmtId="0" fontId="17" fillId="0" borderId="0"/>
    <xf numFmtId="0" fontId="75" fillId="0" borderId="0"/>
    <xf numFmtId="0" fontId="17" fillId="0" borderId="0"/>
    <xf numFmtId="0" fontId="74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17" fillId="0" borderId="0"/>
    <xf numFmtId="0" fontId="74" fillId="0" borderId="0">
      <alignment vertical="center"/>
    </xf>
    <xf numFmtId="0" fontId="74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>
      <alignment vertical="center"/>
    </xf>
    <xf numFmtId="0" fontId="75" fillId="0" borderId="0"/>
    <xf numFmtId="0" fontId="17" fillId="0" borderId="0">
      <alignment vertical="center"/>
    </xf>
    <xf numFmtId="0" fontId="75" fillId="0" borderId="0"/>
    <xf numFmtId="0" fontId="17" fillId="0" borderId="0">
      <alignment vertical="center"/>
    </xf>
    <xf numFmtId="0" fontId="17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75" fillId="0" borderId="0"/>
    <xf numFmtId="0" fontId="17" fillId="0" borderId="0">
      <alignment vertical="center"/>
    </xf>
    <xf numFmtId="0" fontId="75" fillId="0" borderId="0"/>
    <xf numFmtId="0" fontId="17" fillId="0" borderId="0">
      <alignment vertical="center"/>
    </xf>
    <xf numFmtId="0" fontId="17" fillId="0" borderId="0"/>
    <xf numFmtId="0" fontId="75" fillId="0" borderId="0"/>
    <xf numFmtId="0" fontId="75" fillId="0" borderId="0"/>
    <xf numFmtId="0" fontId="17" fillId="0" borderId="0"/>
    <xf numFmtId="0" fontId="73" fillId="0" borderId="0">
      <alignment vertical="center"/>
    </xf>
    <xf numFmtId="0" fontId="75" fillId="0" borderId="0"/>
    <xf numFmtId="0" fontId="17" fillId="0" borderId="0">
      <alignment vertical="center"/>
    </xf>
    <xf numFmtId="0" fontId="75" fillId="0" borderId="0"/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5" fillId="0" borderId="0"/>
    <xf numFmtId="0" fontId="17" fillId="0" borderId="0"/>
    <xf numFmtId="0" fontId="5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3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75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50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>
      <alignment vertical="center"/>
    </xf>
    <xf numFmtId="0" fontId="73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5" fillId="0" borderId="0"/>
    <xf numFmtId="0" fontId="75" fillId="0" borderId="0"/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5" fillId="0" borderId="0"/>
    <xf numFmtId="0" fontId="75" fillId="0" borderId="0"/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5" fillId="0" borderId="0"/>
    <xf numFmtId="0" fontId="75" fillId="0" borderId="0"/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4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50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50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75" fillId="0" borderId="0"/>
    <xf numFmtId="0" fontId="73" fillId="0" borderId="0">
      <alignment vertical="center"/>
    </xf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50" fillId="0" borderId="0"/>
    <xf numFmtId="0" fontId="50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0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0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50" fillId="0" borderId="0"/>
    <xf numFmtId="0" fontId="73" fillId="0" borderId="0">
      <alignment vertical="center"/>
    </xf>
    <xf numFmtId="0" fontId="75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50" fillId="0" borderId="0"/>
    <xf numFmtId="0" fontId="17" fillId="0" borderId="0"/>
    <xf numFmtId="0" fontId="75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3" fillId="0" borderId="0">
      <alignment vertical="center"/>
    </xf>
    <xf numFmtId="0" fontId="17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50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>
      <alignment vertical="center"/>
    </xf>
    <xf numFmtId="0" fontId="7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50" fillId="0" borderId="0"/>
    <xf numFmtId="0" fontId="17" fillId="0" borderId="0">
      <alignment vertical="center"/>
    </xf>
    <xf numFmtId="0" fontId="17" fillId="0" borderId="0"/>
    <xf numFmtId="0" fontId="50" fillId="0" borderId="0"/>
    <xf numFmtId="0" fontId="17" fillId="0" borderId="0"/>
    <xf numFmtId="0" fontId="75" fillId="0" borderId="0">
      <alignment vertical="center"/>
    </xf>
    <xf numFmtId="0" fontId="75" fillId="0" borderId="0"/>
    <xf numFmtId="0" fontId="50" fillId="0" borderId="0"/>
    <xf numFmtId="0" fontId="17" fillId="0" borderId="0"/>
    <xf numFmtId="0" fontId="50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50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50" fillId="0" borderId="0"/>
    <xf numFmtId="0" fontId="17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51" fillId="0" borderId="0">
      <alignment vertical="center"/>
    </xf>
    <xf numFmtId="0" fontId="17" fillId="0" borderId="0"/>
    <xf numFmtId="0" fontId="51" fillId="0" borderId="0">
      <alignment vertical="center"/>
    </xf>
    <xf numFmtId="0" fontId="73" fillId="0" borderId="0">
      <alignment vertical="center"/>
    </xf>
    <xf numFmtId="0" fontId="17" fillId="0" borderId="0"/>
    <xf numFmtId="0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51" fillId="0" borderId="0">
      <alignment vertical="center"/>
    </xf>
    <xf numFmtId="0" fontId="73" fillId="0" borderId="0">
      <alignment vertical="center"/>
    </xf>
    <xf numFmtId="0" fontId="51" fillId="0" borderId="0">
      <alignment vertical="center"/>
    </xf>
    <xf numFmtId="0" fontId="17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50" fillId="0" borderId="0"/>
    <xf numFmtId="0" fontId="17" fillId="0" borderId="0"/>
    <xf numFmtId="0" fontId="75" fillId="0" borderId="0"/>
    <xf numFmtId="0" fontId="17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17" fillId="0" borderId="0"/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50" fillId="0" borderId="0"/>
    <xf numFmtId="0" fontId="50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20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51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51" fillId="0" borderId="0"/>
    <xf numFmtId="0" fontId="73" fillId="0" borderId="0"/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5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17" fillId="0" borderId="0"/>
    <xf numFmtId="0" fontId="75" fillId="0" borderId="0">
      <alignment vertical="center"/>
    </xf>
    <xf numFmtId="0" fontId="73" fillId="0" borderId="0">
      <alignment vertical="center"/>
    </xf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7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7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7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7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17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51" fillId="0" borderId="0"/>
    <xf numFmtId="0" fontId="75" fillId="0" borderId="0"/>
    <xf numFmtId="0" fontId="75" fillId="0" borderId="0">
      <alignment vertical="center"/>
    </xf>
    <xf numFmtId="0" fontId="75" fillId="0" borderId="0"/>
    <xf numFmtId="0" fontId="51" fillId="0" borderId="0"/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3" fillId="0" borderId="0">
      <alignment vertical="center"/>
    </xf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51" fillId="0" borderId="0"/>
    <xf numFmtId="0" fontId="75" fillId="0" borderId="0">
      <alignment vertical="center"/>
    </xf>
    <xf numFmtId="0" fontId="51" fillId="0" borderId="0"/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75" fillId="0" borderId="0">
      <alignment vertical="center"/>
    </xf>
    <xf numFmtId="0" fontId="51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51" fillId="0" borderId="0"/>
    <xf numFmtId="0" fontId="75" fillId="0" borderId="0">
      <alignment vertical="center"/>
    </xf>
    <xf numFmtId="0" fontId="51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75" fillId="0" borderId="0">
      <alignment vertical="center"/>
    </xf>
    <xf numFmtId="0" fontId="51" fillId="0" borderId="0"/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51" fillId="0" borderId="0"/>
    <xf numFmtId="0" fontId="17" fillId="0" borderId="0"/>
    <xf numFmtId="0" fontId="17" fillId="0" borderId="0">
      <alignment vertical="center"/>
    </xf>
    <xf numFmtId="0" fontId="51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17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7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51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51" fillId="0" borderId="0"/>
    <xf numFmtId="0" fontId="75" fillId="0" borderId="0">
      <alignment vertical="center"/>
    </xf>
    <xf numFmtId="0" fontId="51" fillId="0" borderId="0"/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51" fillId="0" borderId="0"/>
    <xf numFmtId="0" fontId="75" fillId="0" borderId="0"/>
    <xf numFmtId="0" fontId="75" fillId="0" borderId="0">
      <alignment vertical="center"/>
    </xf>
    <xf numFmtId="0" fontId="75" fillId="0" borderId="0"/>
    <xf numFmtId="0" fontId="51" fillId="0" borderId="0"/>
    <xf numFmtId="0" fontId="75" fillId="0" borderId="0">
      <alignment vertical="center"/>
    </xf>
    <xf numFmtId="0" fontId="17" fillId="0" borderId="0"/>
    <xf numFmtId="0" fontId="51" fillId="0" borderId="0"/>
    <xf numFmtId="0" fontId="17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5" fillId="0" borderId="0">
      <alignment vertical="center"/>
    </xf>
    <xf numFmtId="0" fontId="75" fillId="0" borderId="0"/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51" fillId="0" borderId="0"/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51" fillId="0" borderId="0"/>
    <xf numFmtId="0" fontId="75" fillId="0" borderId="0">
      <alignment vertical="center"/>
    </xf>
    <xf numFmtId="0" fontId="17" fillId="0" borderId="0"/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51" fillId="0" borderId="0"/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17" fillId="0" borderId="0">
      <alignment vertical="center"/>
    </xf>
    <xf numFmtId="0" fontId="75" fillId="0" borderId="0">
      <alignment vertical="center"/>
    </xf>
    <xf numFmtId="0" fontId="17" fillId="0" borderId="0"/>
    <xf numFmtId="0" fontId="75" fillId="0" borderId="0">
      <alignment vertical="center"/>
    </xf>
    <xf numFmtId="0" fontId="17" fillId="0" borderId="0"/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51" fillId="0" borderId="0"/>
    <xf numFmtId="0" fontId="75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5" fillId="0" borderId="0"/>
    <xf numFmtId="0" fontId="51" fillId="0" borderId="0"/>
    <xf numFmtId="0" fontId="73" fillId="0" borderId="0">
      <alignment vertical="center"/>
    </xf>
    <xf numFmtId="0" fontId="75" fillId="0" borderId="0"/>
    <xf numFmtId="0" fontId="17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51" fillId="0" borderId="0"/>
    <xf numFmtId="0" fontId="51" fillId="0" borderId="0">
      <alignment vertical="center"/>
    </xf>
    <xf numFmtId="0" fontId="75" fillId="0" borderId="0"/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75" fillId="0" borderId="0"/>
    <xf numFmtId="0" fontId="73" fillId="0" borderId="0">
      <alignment vertical="center"/>
    </xf>
    <xf numFmtId="0" fontId="51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5" fillId="0" borderId="0">
      <alignment vertical="center"/>
    </xf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51" fillId="0" borderId="0"/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73" fillId="0" borderId="0">
      <alignment vertical="center"/>
    </xf>
    <xf numFmtId="0" fontId="73" fillId="0" borderId="0"/>
    <xf numFmtId="0" fontId="51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51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51" fillId="0" borderId="0"/>
    <xf numFmtId="0" fontId="17" fillId="0" borderId="0">
      <alignment vertical="center"/>
    </xf>
    <xf numFmtId="0" fontId="50" fillId="0" borderId="0"/>
    <xf numFmtId="0" fontId="50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15" fillId="0" borderId="0"/>
    <xf numFmtId="0" fontId="74" fillId="0" borderId="0">
      <alignment vertical="center"/>
    </xf>
    <xf numFmtId="0" fontId="74" fillId="0" borderId="0">
      <alignment vertical="center"/>
    </xf>
    <xf numFmtId="0" fontId="1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1" fillId="0" borderId="0">
      <alignment vertical="center"/>
    </xf>
    <xf numFmtId="0" fontId="1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5" fillId="0" borderId="0"/>
    <xf numFmtId="0" fontId="1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51" fillId="0" borderId="0">
      <alignment vertical="center"/>
    </xf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1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17" fillId="0" borderId="0"/>
    <xf numFmtId="0" fontId="75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/>
    <xf numFmtId="0" fontId="75" fillId="0" borderId="0"/>
    <xf numFmtId="0" fontId="50" fillId="0" borderId="0"/>
    <xf numFmtId="0" fontId="51" fillId="0" borderId="0">
      <alignment vertical="center"/>
    </xf>
    <xf numFmtId="0" fontId="17" fillId="0" borderId="0"/>
    <xf numFmtId="0" fontId="75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75" fillId="0" borderId="0"/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5" fillId="0" borderId="0"/>
    <xf numFmtId="0" fontId="50" fillId="0" borderId="0"/>
    <xf numFmtId="0" fontId="74" fillId="0" borderId="0">
      <alignment vertical="center"/>
    </xf>
    <xf numFmtId="0" fontId="75" fillId="0" borderId="0"/>
    <xf numFmtId="0" fontId="50" fillId="0" borderId="0"/>
    <xf numFmtId="0" fontId="75" fillId="0" borderId="0"/>
    <xf numFmtId="0" fontId="74" fillId="0" borderId="0">
      <alignment vertical="center"/>
    </xf>
    <xf numFmtId="0" fontId="51" fillId="0" borderId="0">
      <alignment vertical="center"/>
    </xf>
    <xf numFmtId="0" fontId="75" fillId="0" borderId="0"/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5" fillId="0" borderId="0"/>
    <xf numFmtId="0" fontId="1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15" fillId="0" borderId="0"/>
    <xf numFmtId="0" fontId="15" fillId="0" borderId="0"/>
    <xf numFmtId="0" fontId="15" fillId="0" borderId="0"/>
    <xf numFmtId="0" fontId="75" fillId="0" borderId="0"/>
    <xf numFmtId="0" fontId="15" fillId="0" borderId="0"/>
    <xf numFmtId="0" fontId="15" fillId="0" borderId="0"/>
    <xf numFmtId="0" fontId="75" fillId="0" borderId="0"/>
    <xf numFmtId="0" fontId="15" fillId="0" borderId="0"/>
    <xf numFmtId="0" fontId="15" fillId="0" borderId="0"/>
    <xf numFmtId="0" fontId="75" fillId="0" borderId="0"/>
    <xf numFmtId="0" fontId="15" fillId="0" borderId="0"/>
    <xf numFmtId="0" fontId="1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75" fillId="0" borderId="0"/>
    <xf numFmtId="0" fontId="15" fillId="0" borderId="0"/>
    <xf numFmtId="0" fontId="75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74" fillId="0" borderId="0">
      <alignment vertical="center"/>
    </xf>
    <xf numFmtId="0" fontId="75" fillId="0" borderId="0"/>
    <xf numFmtId="0" fontId="17" fillId="0" borderId="0">
      <alignment vertical="center"/>
    </xf>
    <xf numFmtId="0" fontId="75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75" fillId="0" borderId="0"/>
    <xf numFmtId="0" fontId="74" fillId="0" borderId="0">
      <alignment vertical="center"/>
    </xf>
    <xf numFmtId="0" fontId="17" fillId="0" borderId="0"/>
    <xf numFmtId="0" fontId="75" fillId="0" borderId="0"/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3" fillId="0" borderId="0">
      <alignment vertical="center"/>
    </xf>
    <xf numFmtId="0" fontId="75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5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5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5" fillId="0" borderId="0"/>
    <xf numFmtId="0" fontId="74" fillId="0" borderId="0">
      <alignment vertical="center"/>
    </xf>
    <xf numFmtId="0" fontId="74" fillId="0" borderId="0">
      <alignment vertical="center"/>
    </xf>
    <xf numFmtId="0" fontId="20" fillId="0" borderId="0">
      <alignment vertical="center"/>
    </xf>
    <xf numFmtId="0" fontId="51" fillId="0" borderId="0">
      <alignment vertical="center"/>
    </xf>
    <xf numFmtId="0" fontId="75" fillId="0" borderId="0"/>
    <xf numFmtId="0" fontId="17" fillId="0" borderId="0"/>
    <xf numFmtId="0" fontId="74" fillId="0" borderId="0">
      <alignment vertical="center"/>
    </xf>
    <xf numFmtId="0" fontId="17" fillId="0" borderId="0"/>
    <xf numFmtId="0" fontId="5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4" fillId="0" borderId="0">
      <alignment vertical="center"/>
    </xf>
    <xf numFmtId="0" fontId="17" fillId="0" borderId="0"/>
    <xf numFmtId="0" fontId="74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17" fillId="0" borderId="0">
      <alignment vertical="center"/>
    </xf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51" fillId="0" borderId="0">
      <alignment vertical="center"/>
    </xf>
    <xf numFmtId="0" fontId="51" fillId="0" borderId="0"/>
    <xf numFmtId="0" fontId="75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51" fillId="0" borderId="0"/>
    <xf numFmtId="0" fontId="75" fillId="0" borderId="0"/>
    <xf numFmtId="0" fontId="75" fillId="0" borderId="0"/>
    <xf numFmtId="0" fontId="51" fillId="0" borderId="0"/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6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6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6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/>
    <xf numFmtId="0" fontId="75" fillId="0" borderId="0"/>
    <xf numFmtId="0" fontId="73" fillId="0" borderId="0">
      <alignment vertical="center"/>
    </xf>
    <xf numFmtId="0" fontId="75" fillId="0" borderId="0"/>
    <xf numFmtId="0" fontId="75" fillId="0" borderId="0"/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1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7" fillId="0" borderId="0"/>
    <xf numFmtId="0" fontId="75" fillId="0" borderId="0"/>
    <xf numFmtId="0" fontId="17" fillId="0" borderId="0"/>
    <xf numFmtId="0" fontId="7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" fillId="0" borderId="0" applyFont="0" applyFill="0" applyBorder="0" applyAlignment="0" applyProtection="0">
      <alignment vertical="center"/>
    </xf>
    <xf numFmtId="0" fontId="77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40" borderId="0" applyNumberFormat="0" applyBorder="0" applyAlignment="0" applyProtection="0"/>
    <xf numFmtId="0" fontId="73" fillId="17" borderId="0" applyNumberFormat="0" applyBorder="0" applyAlignment="0" applyProtection="0"/>
    <xf numFmtId="0" fontId="24" fillId="17" borderId="0" applyNumberFormat="0" applyBorder="0" applyAlignment="0" applyProtection="0"/>
    <xf numFmtId="0" fontId="53" fillId="41" borderId="0" applyNumberFormat="0" applyBorder="0" applyAlignment="0" applyProtection="0"/>
    <xf numFmtId="0" fontId="73" fillId="21" borderId="0" applyNumberFormat="0" applyBorder="0" applyAlignment="0" applyProtection="0"/>
    <xf numFmtId="0" fontId="24" fillId="21" borderId="0" applyNumberFormat="0" applyBorder="0" applyAlignment="0" applyProtection="0"/>
    <xf numFmtId="0" fontId="53" fillId="42" borderId="0" applyNumberFormat="0" applyBorder="0" applyAlignment="0" applyProtection="0"/>
    <xf numFmtId="0" fontId="73" fillId="25" borderId="0" applyNumberFormat="0" applyBorder="0" applyAlignment="0" applyProtection="0"/>
    <xf numFmtId="0" fontId="24" fillId="25" borderId="0" applyNumberFormat="0" applyBorder="0" applyAlignment="0" applyProtection="0"/>
    <xf numFmtId="0" fontId="53" fillId="43" borderId="0" applyNumberFormat="0" applyBorder="0" applyAlignment="0" applyProtection="0"/>
    <xf numFmtId="0" fontId="73" fillId="29" borderId="0" applyNumberFormat="0" applyBorder="0" applyAlignment="0" applyProtection="0"/>
    <xf numFmtId="0" fontId="24" fillId="29" borderId="0" applyNumberFormat="0" applyBorder="0" applyAlignment="0" applyProtection="0"/>
    <xf numFmtId="0" fontId="53" fillId="44" borderId="0" applyNumberFormat="0" applyBorder="0" applyAlignment="0" applyProtection="0"/>
    <xf numFmtId="0" fontId="73" fillId="33" borderId="0" applyNumberFormat="0" applyBorder="0" applyAlignment="0" applyProtection="0"/>
    <xf numFmtId="0" fontId="24" fillId="33" borderId="0" applyNumberFormat="0" applyBorder="0" applyAlignment="0" applyProtection="0"/>
    <xf numFmtId="0" fontId="53" fillId="45" borderId="0" applyNumberFormat="0" applyBorder="0" applyAlignment="0" applyProtection="0"/>
    <xf numFmtId="0" fontId="73" fillId="37" borderId="0" applyNumberFormat="0" applyBorder="0" applyAlignment="0" applyProtection="0"/>
    <xf numFmtId="0" fontId="24" fillId="37" borderId="0" applyNumberFormat="0" applyBorder="0" applyAlignment="0" applyProtection="0"/>
    <xf numFmtId="0" fontId="75" fillId="40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53" fillId="46" borderId="0" applyNumberFormat="0" applyBorder="0" applyAlignment="0" applyProtection="0"/>
    <xf numFmtId="0" fontId="73" fillId="18" borderId="0" applyNumberFormat="0" applyBorder="0" applyAlignment="0" applyProtection="0"/>
    <xf numFmtId="0" fontId="24" fillId="18" borderId="0" applyNumberFormat="0" applyBorder="0" applyAlignment="0" applyProtection="0"/>
    <xf numFmtId="0" fontId="53" fillId="47" borderId="0" applyNumberFormat="0" applyBorder="0" applyAlignment="0" applyProtection="0"/>
    <xf numFmtId="0" fontId="73" fillId="22" borderId="0" applyNumberFormat="0" applyBorder="0" applyAlignment="0" applyProtection="0"/>
    <xf numFmtId="0" fontId="24" fillId="22" borderId="0" applyNumberFormat="0" applyBorder="0" applyAlignment="0" applyProtection="0"/>
    <xf numFmtId="0" fontId="53" fillId="48" borderId="0" applyNumberFormat="0" applyBorder="0" applyAlignment="0" applyProtection="0"/>
    <xf numFmtId="0" fontId="73" fillId="26" borderId="0" applyNumberFormat="0" applyBorder="0" applyAlignment="0" applyProtection="0"/>
    <xf numFmtId="0" fontId="24" fillId="26" borderId="0" applyNumberFormat="0" applyBorder="0" applyAlignment="0" applyProtection="0"/>
    <xf numFmtId="0" fontId="53" fillId="43" borderId="0" applyNumberFormat="0" applyBorder="0" applyAlignment="0" applyProtection="0"/>
    <xf numFmtId="0" fontId="73" fillId="30" borderId="0" applyNumberFormat="0" applyBorder="0" applyAlignment="0" applyProtection="0"/>
    <xf numFmtId="0" fontId="24" fillId="30" borderId="0" applyNumberFormat="0" applyBorder="0" applyAlignment="0" applyProtection="0"/>
    <xf numFmtId="0" fontId="53" fillId="46" borderId="0" applyNumberFormat="0" applyBorder="0" applyAlignment="0" applyProtection="0"/>
    <xf numFmtId="0" fontId="73" fillId="34" borderId="0" applyNumberFormat="0" applyBorder="0" applyAlignment="0" applyProtection="0"/>
    <xf numFmtId="0" fontId="24" fillId="34" borderId="0" applyNumberFormat="0" applyBorder="0" applyAlignment="0" applyProtection="0"/>
    <xf numFmtId="0" fontId="53" fillId="49" borderId="0" applyNumberFormat="0" applyBorder="0" applyAlignment="0" applyProtection="0"/>
    <xf numFmtId="0" fontId="73" fillId="38" borderId="0" applyNumberFormat="0" applyBorder="0" applyAlignment="0" applyProtection="0"/>
    <xf numFmtId="0" fontId="24" fillId="38" borderId="0" applyNumberFormat="0" applyBorder="0" applyAlignment="0" applyProtection="0"/>
    <xf numFmtId="0" fontId="75" fillId="46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54" fillId="50" borderId="0" applyNumberFormat="0" applyBorder="0" applyAlignment="0" applyProtection="0"/>
    <xf numFmtId="0" fontId="78" fillId="19" borderId="0" applyNumberFormat="0" applyBorder="0" applyAlignment="0" applyProtection="0"/>
    <xf numFmtId="0" fontId="31" fillId="19" borderId="0" applyNumberFormat="0" applyBorder="0" applyAlignment="0" applyProtection="0"/>
    <xf numFmtId="0" fontId="54" fillId="47" borderId="0" applyNumberFormat="0" applyBorder="0" applyAlignment="0" applyProtection="0"/>
    <xf numFmtId="0" fontId="78" fillId="23" borderId="0" applyNumberFormat="0" applyBorder="0" applyAlignment="0" applyProtection="0"/>
    <xf numFmtId="0" fontId="31" fillId="23" borderId="0" applyNumberFormat="0" applyBorder="0" applyAlignment="0" applyProtection="0"/>
    <xf numFmtId="0" fontId="54" fillId="48" borderId="0" applyNumberFormat="0" applyBorder="0" applyAlignment="0" applyProtection="0"/>
    <xf numFmtId="0" fontId="78" fillId="27" borderId="0" applyNumberFormat="0" applyBorder="0" applyAlignment="0" applyProtection="0"/>
    <xf numFmtId="0" fontId="31" fillId="27" borderId="0" applyNumberFormat="0" applyBorder="0" applyAlignment="0" applyProtection="0"/>
    <xf numFmtId="0" fontId="54" fillId="51" borderId="0" applyNumberFormat="0" applyBorder="0" applyAlignment="0" applyProtection="0"/>
    <xf numFmtId="0" fontId="78" fillId="31" borderId="0" applyNumberFormat="0" applyBorder="0" applyAlignment="0" applyProtection="0"/>
    <xf numFmtId="0" fontId="31" fillId="31" borderId="0" applyNumberFormat="0" applyBorder="0" applyAlignment="0" applyProtection="0"/>
    <xf numFmtId="0" fontId="54" fillId="52" borderId="0" applyNumberFormat="0" applyBorder="0" applyAlignment="0" applyProtection="0"/>
    <xf numFmtId="0" fontId="78" fillId="35" borderId="0" applyNumberFormat="0" applyBorder="0" applyAlignment="0" applyProtection="0"/>
    <xf numFmtId="0" fontId="31" fillId="35" borderId="0" applyNumberFormat="0" applyBorder="0" applyAlignment="0" applyProtection="0"/>
    <xf numFmtId="0" fontId="54" fillId="53" borderId="0" applyNumberFormat="0" applyBorder="0" applyAlignment="0" applyProtection="0"/>
    <xf numFmtId="0" fontId="78" fillId="39" borderId="0" applyNumberFormat="0" applyBorder="0" applyAlignment="0" applyProtection="0"/>
    <xf numFmtId="0" fontId="31" fillId="39" borderId="0" applyNumberFormat="0" applyBorder="0" applyAlignment="0" applyProtection="0"/>
    <xf numFmtId="0" fontId="79" fillId="50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51" borderId="0" applyNumberFormat="0" applyBorder="0" applyAlignment="0" applyProtection="0">
      <alignment vertical="center"/>
    </xf>
    <xf numFmtId="0" fontId="79" fillId="51" borderId="0" applyNumberFormat="0" applyBorder="0" applyAlignment="0" applyProtection="0">
      <alignment vertical="center"/>
    </xf>
    <xf numFmtId="0" fontId="79" fillId="51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54" fillId="54" borderId="0" applyNumberFormat="0" applyBorder="0" applyAlignment="0" applyProtection="0"/>
    <xf numFmtId="0" fontId="78" fillId="16" borderId="0" applyNumberFormat="0" applyBorder="0" applyAlignment="0" applyProtection="0"/>
    <xf numFmtId="0" fontId="31" fillId="16" borderId="0" applyNumberFormat="0" applyBorder="0" applyAlignment="0" applyProtection="0"/>
    <xf numFmtId="0" fontId="54" fillId="55" borderId="0" applyNumberFormat="0" applyBorder="0" applyAlignment="0" applyProtection="0"/>
    <xf numFmtId="0" fontId="78" fillId="20" borderId="0" applyNumberFormat="0" applyBorder="0" applyAlignment="0" applyProtection="0"/>
    <xf numFmtId="0" fontId="31" fillId="20" borderId="0" applyNumberFormat="0" applyBorder="0" applyAlignment="0" applyProtection="0"/>
    <xf numFmtId="0" fontId="54" fillId="56" borderId="0" applyNumberFormat="0" applyBorder="0" applyAlignment="0" applyProtection="0"/>
    <xf numFmtId="0" fontId="78" fillId="24" borderId="0" applyNumberFormat="0" applyBorder="0" applyAlignment="0" applyProtection="0"/>
    <xf numFmtId="0" fontId="31" fillId="24" borderId="0" applyNumberFormat="0" applyBorder="0" applyAlignment="0" applyProtection="0"/>
    <xf numFmtId="0" fontId="54" fillId="51" borderId="0" applyNumberFormat="0" applyBorder="0" applyAlignment="0" applyProtection="0"/>
    <xf numFmtId="0" fontId="78" fillId="28" borderId="0" applyNumberFormat="0" applyBorder="0" applyAlignment="0" applyProtection="0"/>
    <xf numFmtId="0" fontId="31" fillId="28" borderId="0" applyNumberFormat="0" applyBorder="0" applyAlignment="0" applyProtection="0"/>
    <xf numFmtId="0" fontId="54" fillId="52" borderId="0" applyNumberFormat="0" applyBorder="0" applyAlignment="0" applyProtection="0"/>
    <xf numFmtId="0" fontId="78" fillId="32" borderId="0" applyNumberFormat="0" applyBorder="0" applyAlignment="0" applyProtection="0"/>
    <xf numFmtId="0" fontId="31" fillId="32" borderId="0" applyNumberFormat="0" applyBorder="0" applyAlignment="0" applyProtection="0"/>
    <xf numFmtId="0" fontId="54" fillId="57" borderId="0" applyNumberFormat="0" applyBorder="0" applyAlignment="0" applyProtection="0"/>
    <xf numFmtId="0" fontId="78" fillId="36" borderId="0" applyNumberFormat="0" applyBorder="0" applyAlignment="0" applyProtection="0"/>
    <xf numFmtId="0" fontId="31" fillId="36" borderId="0" applyNumberFormat="0" applyBorder="0" applyAlignment="0" applyProtection="0"/>
    <xf numFmtId="0" fontId="55" fillId="41" borderId="0" applyNumberFormat="0" applyBorder="0" applyAlignment="0" applyProtection="0"/>
    <xf numFmtId="0" fontId="80" fillId="10" borderId="0" applyNumberFormat="0" applyBorder="0" applyAlignment="0" applyProtection="0"/>
    <xf numFmtId="0" fontId="49" fillId="10" borderId="0" applyNumberFormat="0" applyBorder="0" applyAlignment="0" applyProtection="0"/>
    <xf numFmtId="170" fontId="81" fillId="0" borderId="0" applyFill="0" applyBorder="0" applyAlignment="0"/>
    <xf numFmtId="170" fontId="81" fillId="0" borderId="0" applyFill="0" applyBorder="0" applyAlignment="0"/>
    <xf numFmtId="0" fontId="56" fillId="58" borderId="59" applyNumberFormat="0" applyAlignment="0" applyProtection="0"/>
    <xf numFmtId="0" fontId="82" fillId="13" borderId="51" applyNumberFormat="0" applyAlignment="0" applyProtection="0"/>
    <xf numFmtId="0" fontId="83" fillId="13" borderId="51" applyNumberFormat="0" applyAlignment="0" applyProtection="0"/>
    <xf numFmtId="0" fontId="57" fillId="59" borderId="60" applyNumberFormat="0" applyAlignment="0" applyProtection="0"/>
    <xf numFmtId="0" fontId="84" fillId="14" borderId="54" applyNumberFormat="0" applyAlignment="0" applyProtection="0"/>
    <xf numFmtId="0" fontId="48" fillId="14" borderId="54" applyNumberFormat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41" fontId="15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41" fontId="73" fillId="0" borderId="0" applyFont="0" applyFill="0" applyBorder="0" applyAlignment="0" applyProtection="0"/>
    <xf numFmtId="38" fontId="17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7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>
      <alignment vertical="center"/>
    </xf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1" fontId="66" fillId="0" borderId="0" applyFont="0" applyFill="0" applyBorder="0" applyAlignment="0" applyProtection="0"/>
    <xf numFmtId="171" fontId="66" fillId="0" borderId="0" applyFont="0" applyFill="0" applyBorder="0" applyAlignment="0" applyProtection="0"/>
    <xf numFmtId="40" fontId="17" fillId="0" borderId="0" applyFont="0" applyFill="0" applyBorder="0" applyAlignment="0" applyProtection="0">
      <alignment vertical="center"/>
    </xf>
    <xf numFmtId="171" fontId="66" fillId="0" borderId="0" applyFont="0" applyFill="0" applyBorder="0" applyAlignment="0" applyProtection="0"/>
    <xf numFmtId="0" fontId="17" fillId="0" borderId="0" applyFont="0" applyFill="0" applyBorder="0" applyAlignment="0" applyProtection="0">
      <alignment vertical="center"/>
    </xf>
    <xf numFmtId="171" fontId="66" fillId="0" borderId="0" applyFont="0" applyFill="0" applyBorder="0" applyAlignment="0" applyProtection="0"/>
    <xf numFmtId="40" fontId="17" fillId="0" borderId="0" applyFont="0" applyFill="0" applyBorder="0" applyAlignment="0" applyProtection="0">
      <alignment vertical="center"/>
    </xf>
    <xf numFmtId="171" fontId="66" fillId="0" borderId="0" applyFont="0" applyFill="0" applyBorder="0" applyAlignment="0" applyProtection="0"/>
    <xf numFmtId="171" fontId="66" fillId="0" borderId="0" applyFont="0" applyFill="0" applyBorder="0" applyAlignment="0" applyProtection="0"/>
    <xf numFmtId="40" fontId="85" fillId="0" borderId="0" applyFont="0" applyFill="0" applyBorder="0" applyAlignment="0" applyProtection="0">
      <alignment vertical="top" wrapText="1"/>
      <protection locked="0"/>
    </xf>
    <xf numFmtId="43" fontId="53" fillId="0" borderId="0" applyFont="0" applyFill="0" applyBorder="0" applyAlignment="0" applyProtection="0"/>
    <xf numFmtId="0" fontId="50" fillId="0" borderId="0"/>
    <xf numFmtId="0" fontId="58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59" fillId="42" borderId="0" applyNumberFormat="0" applyBorder="0" applyAlignment="0" applyProtection="0"/>
    <xf numFmtId="0" fontId="88" fillId="9" borderId="0" applyNumberFormat="0" applyBorder="0" applyAlignment="0" applyProtection="0"/>
    <xf numFmtId="0" fontId="89" fillId="9" borderId="0" applyNumberFormat="0" applyBorder="0" applyAlignment="0" applyProtection="0"/>
    <xf numFmtId="38" fontId="90" fillId="62" borderId="0" applyNumberFormat="0" applyBorder="0" applyAlignment="0" applyProtection="0"/>
    <xf numFmtId="0" fontId="91" fillId="0" borderId="68" applyNumberFormat="0" applyAlignment="0" applyProtection="0">
      <alignment horizontal="left" vertical="center"/>
    </xf>
    <xf numFmtId="0" fontId="91" fillId="0" borderId="34">
      <alignment horizontal="left" vertical="center"/>
    </xf>
    <xf numFmtId="0" fontId="60" fillId="0" borderId="61" applyNumberFormat="0" applyFill="0" applyAlignment="0" applyProtection="0"/>
    <xf numFmtId="0" fontId="92" fillId="0" borderId="48" applyNumberFormat="0" applyFill="0" applyAlignment="0" applyProtection="0"/>
    <xf numFmtId="0" fontId="93" fillId="0" borderId="48" applyNumberFormat="0" applyFill="0" applyAlignment="0" applyProtection="0"/>
    <xf numFmtId="0" fontId="61" fillId="0" borderId="62" applyNumberFormat="0" applyFill="0" applyAlignment="0" applyProtection="0"/>
    <xf numFmtId="0" fontId="94" fillId="0" borderId="49" applyNumberFormat="0" applyFill="0" applyAlignment="0" applyProtection="0"/>
    <xf numFmtId="0" fontId="95" fillId="0" borderId="49" applyNumberFormat="0" applyFill="0" applyAlignment="0" applyProtection="0"/>
    <xf numFmtId="0" fontId="62" fillId="0" borderId="63" applyNumberFormat="0" applyFill="0" applyAlignment="0" applyProtection="0"/>
    <xf numFmtId="0" fontId="96" fillId="0" borderId="50" applyNumberFormat="0" applyFill="0" applyAlignment="0" applyProtection="0"/>
    <xf numFmtId="0" fontId="97" fillId="0" borderId="50" applyNumberFormat="0" applyFill="0" applyAlignment="0" applyProtection="0"/>
    <xf numFmtId="0" fontId="62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0" fontId="90" fillId="63" borderId="2" applyNumberFormat="0" applyBorder="0" applyAlignment="0" applyProtection="0"/>
    <xf numFmtId="0" fontId="63" fillId="45" borderId="59" applyNumberFormat="0" applyAlignment="0" applyProtection="0"/>
    <xf numFmtId="0" fontId="98" fillId="12" borderId="51" applyNumberFormat="0" applyAlignment="0" applyProtection="0"/>
    <xf numFmtId="0" fontId="98" fillId="12" borderId="51" applyNumberFormat="0" applyAlignment="0" applyProtection="0"/>
    <xf numFmtId="0" fontId="99" fillId="12" borderId="51" applyNumberFormat="0" applyAlignment="0" applyProtection="0"/>
    <xf numFmtId="1" fontId="100" fillId="0" borderId="0" applyProtection="0">
      <protection locked="0"/>
    </xf>
    <xf numFmtId="0" fontId="64" fillId="0" borderId="64" applyNumberFormat="0" applyFill="0" applyAlignment="0" applyProtection="0"/>
    <xf numFmtId="0" fontId="101" fillId="0" borderId="53" applyNumberFormat="0" applyFill="0" applyAlignment="0" applyProtection="0"/>
    <xf numFmtId="0" fontId="102" fillId="0" borderId="53" applyNumberFormat="0" applyFill="0" applyAlignment="0" applyProtection="0"/>
    <xf numFmtId="0" fontId="65" fillId="60" borderId="0" applyNumberFormat="0" applyBorder="0" applyAlignment="0" applyProtection="0"/>
    <xf numFmtId="0" fontId="103" fillId="11" borderId="0" applyNumberFormat="0" applyBorder="0" applyAlignment="0" applyProtection="0"/>
    <xf numFmtId="0" fontId="104" fillId="11" borderId="0" applyNumberFormat="0" applyBorder="0" applyAlignment="0" applyProtection="0"/>
    <xf numFmtId="37" fontId="105" fillId="0" borderId="0"/>
    <xf numFmtId="0" fontId="105" fillId="0" borderId="0"/>
    <xf numFmtId="0" fontId="106" fillId="0" borderId="0"/>
    <xf numFmtId="0" fontId="106" fillId="0" borderId="0"/>
    <xf numFmtId="37" fontId="106" fillId="0" borderId="0"/>
    <xf numFmtId="172" fontId="107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73" fillId="0" borderId="0"/>
    <xf numFmtId="0" fontId="73" fillId="0" borderId="0"/>
    <xf numFmtId="0" fontId="1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7" fillId="0" borderId="0"/>
    <xf numFmtId="0" fontId="17" fillId="0" borderId="0"/>
    <xf numFmtId="0" fontId="73" fillId="0" borderId="0">
      <alignment vertical="center"/>
    </xf>
    <xf numFmtId="0" fontId="39" fillId="0" borderId="0">
      <alignment vertical="center"/>
    </xf>
    <xf numFmtId="0" fontId="17" fillId="0" borderId="0"/>
    <xf numFmtId="0" fontId="108" fillId="0" borderId="0"/>
    <xf numFmtId="0" fontId="17" fillId="0" borderId="0">
      <alignment vertical="center"/>
    </xf>
    <xf numFmtId="0" fontId="1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5" fillId="0" borderId="0"/>
    <xf numFmtId="0" fontId="15" fillId="0" borderId="0"/>
    <xf numFmtId="0" fontId="15" fillId="0" borderId="0"/>
    <xf numFmtId="0" fontId="109" fillId="0" borderId="0"/>
    <xf numFmtId="0" fontId="73" fillId="0" borderId="0"/>
    <xf numFmtId="0" fontId="73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6" fillId="0" borderId="0"/>
    <xf numFmtId="0" fontId="17" fillId="0" borderId="0"/>
    <xf numFmtId="0" fontId="17" fillId="0" borderId="0"/>
    <xf numFmtId="0" fontId="66" fillId="0" borderId="0"/>
    <xf numFmtId="0" fontId="73" fillId="0" borderId="0"/>
    <xf numFmtId="0" fontId="17" fillId="0" borderId="0"/>
    <xf numFmtId="0" fontId="85" fillId="0" borderId="0" applyAlignment="0">
      <alignment vertical="top" wrapText="1"/>
      <protection locked="0"/>
    </xf>
    <xf numFmtId="0" fontId="17" fillId="0" borderId="0"/>
    <xf numFmtId="0" fontId="17" fillId="0" borderId="0"/>
    <xf numFmtId="0" fontId="17" fillId="0" borderId="0"/>
    <xf numFmtId="0" fontId="73" fillId="0" borderId="0"/>
    <xf numFmtId="0" fontId="1" fillId="0" borderId="0"/>
    <xf numFmtId="0" fontId="17" fillId="0" borderId="0"/>
    <xf numFmtId="0" fontId="24" fillId="0" borderId="0"/>
    <xf numFmtId="0" fontId="73" fillId="0" borderId="0"/>
    <xf numFmtId="0" fontId="73" fillId="0" borderId="0"/>
    <xf numFmtId="0" fontId="66" fillId="61" borderId="65" applyNumberFormat="0" applyFont="0" applyAlignment="0" applyProtection="0"/>
    <xf numFmtId="0" fontId="53" fillId="61" borderId="65" applyNumberFormat="0" applyFont="0" applyAlignment="0" applyProtection="0"/>
    <xf numFmtId="0" fontId="53" fillId="15" borderId="55" applyNumberFormat="0" applyFont="0" applyAlignment="0" applyProtection="0"/>
    <xf numFmtId="0" fontId="73" fillId="15" borderId="55" applyNumberFormat="0" applyFont="0" applyAlignment="0" applyProtection="0"/>
    <xf numFmtId="0" fontId="53" fillId="15" borderId="55" applyNumberFormat="0" applyFont="0" applyAlignment="0" applyProtection="0"/>
    <xf numFmtId="0" fontId="53" fillId="61" borderId="65" applyNumberFormat="0" applyFont="0" applyAlignment="0" applyProtection="0"/>
    <xf numFmtId="0" fontId="24" fillId="15" borderId="55" applyNumberFormat="0" applyFont="0" applyAlignment="0" applyProtection="0"/>
    <xf numFmtId="0" fontId="73" fillId="15" borderId="55" applyNumberFormat="0" applyFont="0" applyAlignment="0" applyProtection="0"/>
    <xf numFmtId="0" fontId="67" fillId="58" borderId="66" applyNumberFormat="0" applyAlignment="0" applyProtection="0"/>
    <xf numFmtId="0" fontId="110" fillId="13" borderId="52" applyNumberFormat="0" applyAlignment="0" applyProtection="0"/>
    <xf numFmtId="0" fontId="111" fillId="13" borderId="52" applyNumberFormat="0" applyAlignment="0" applyProtection="0"/>
    <xf numFmtId="10" fontId="1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112" fillId="0" borderId="0" applyNumberFormat="0" applyFont="0" applyFill="0" applyBorder="0" applyAlignment="0" applyProtection="0">
      <alignment horizontal="left"/>
    </xf>
    <xf numFmtId="0" fontId="113" fillId="0" borderId="14">
      <alignment horizontal="center"/>
    </xf>
    <xf numFmtId="1" fontId="22" fillId="0" borderId="0" applyBorder="0">
      <alignment horizontal="left" vertical="top" wrapText="1"/>
    </xf>
    <xf numFmtId="0" fontId="114" fillId="0" borderId="2">
      <alignment horizontal="center"/>
    </xf>
    <xf numFmtId="0" fontId="114" fillId="0" borderId="0">
      <alignment horizontal="center" vertical="center"/>
    </xf>
    <xf numFmtId="0" fontId="115" fillId="64" borderId="0" applyNumberFormat="0" applyFill="0">
      <alignment horizontal="left" vertical="center"/>
    </xf>
    <xf numFmtId="0" fontId="116" fillId="0" borderId="0"/>
    <xf numFmtId="0" fontId="6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0" borderId="67" applyNumberFormat="0" applyFill="0" applyAlignment="0" applyProtection="0"/>
    <xf numFmtId="0" fontId="118" fillId="0" borderId="56" applyNumberFormat="0" applyFill="0" applyAlignment="0" applyProtection="0"/>
    <xf numFmtId="0" fontId="23" fillId="0" borderId="56" applyNumberFormat="0" applyFill="0" applyAlignment="0" applyProtection="0"/>
    <xf numFmtId="0" fontId="119" fillId="0" borderId="0"/>
    <xf numFmtId="0" fontId="7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79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9" fillId="55" borderId="0" applyNumberFormat="0" applyBorder="0" applyAlignment="0" applyProtection="0">
      <alignment vertical="center"/>
    </xf>
    <xf numFmtId="0" fontId="79" fillId="55" borderId="0" applyNumberFormat="0" applyBorder="0" applyAlignment="0" applyProtection="0">
      <alignment vertical="center"/>
    </xf>
    <xf numFmtId="0" fontId="79" fillId="55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9" fillId="51" borderId="0" applyNumberFormat="0" applyBorder="0" applyAlignment="0" applyProtection="0">
      <alignment vertical="center"/>
    </xf>
    <xf numFmtId="0" fontId="79" fillId="51" borderId="0" applyNumberFormat="0" applyBorder="0" applyAlignment="0" applyProtection="0">
      <alignment vertical="center"/>
    </xf>
    <xf numFmtId="0" fontId="79" fillId="51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59" borderId="60" applyNumberFormat="0" applyAlignment="0" applyProtection="0">
      <alignment vertical="center"/>
    </xf>
    <xf numFmtId="0" fontId="123" fillId="59" borderId="60" applyNumberFormat="0" applyAlignment="0" applyProtection="0">
      <alignment vertical="center"/>
    </xf>
    <xf numFmtId="0" fontId="123" fillId="59" borderId="60" applyNumberFormat="0" applyAlignment="0" applyProtection="0">
      <alignment vertical="center"/>
    </xf>
    <xf numFmtId="0" fontId="124" fillId="60" borderId="0" applyNumberFormat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0" fontId="17" fillId="61" borderId="65" applyNumberFormat="0" applyFont="0" applyAlignment="0" applyProtection="0">
      <alignment vertical="center"/>
    </xf>
    <xf numFmtId="0" fontId="17" fillId="61" borderId="65" applyNumberFormat="0" applyFont="0" applyAlignment="0" applyProtection="0">
      <alignment vertical="center"/>
    </xf>
    <xf numFmtId="0" fontId="17" fillId="61" borderId="65" applyNumberFormat="0" applyFont="0" applyAlignment="0" applyProtection="0">
      <alignment vertical="center"/>
    </xf>
    <xf numFmtId="0" fontId="125" fillId="0" borderId="64" applyNumberFormat="0" applyFill="0" applyAlignment="0" applyProtection="0">
      <alignment vertical="center"/>
    </xf>
    <xf numFmtId="173" fontId="15" fillId="0" borderId="0" applyFont="0" applyFill="0" applyBorder="0" applyAlignment="0" applyProtection="0"/>
    <xf numFmtId="0" fontId="126" fillId="45" borderId="59" applyNumberFormat="0" applyAlignment="0" applyProtection="0">
      <alignment vertical="center"/>
    </xf>
    <xf numFmtId="0" fontId="127" fillId="58" borderId="66" applyNumberFormat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9" fillId="0" borderId="0">
      <alignment vertical="center"/>
    </xf>
    <xf numFmtId="0" fontId="130" fillId="0" borderId="0"/>
    <xf numFmtId="38" fontId="17" fillId="0" borderId="0" applyFont="0" applyFill="0" applyBorder="0" applyAlignment="0" applyProtection="0"/>
    <xf numFmtId="38" fontId="7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174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0" fontId="17" fillId="0" borderId="0"/>
    <xf numFmtId="0" fontId="73" fillId="0" borderId="0">
      <alignment vertical="center"/>
    </xf>
    <xf numFmtId="0" fontId="15" fillId="0" borderId="0"/>
    <xf numFmtId="0" fontId="17" fillId="0" borderId="0"/>
    <xf numFmtId="0" fontId="15" fillId="0" borderId="0"/>
    <xf numFmtId="0" fontId="17" fillId="0" borderId="0"/>
    <xf numFmtId="0" fontId="100" fillId="0" borderId="0">
      <alignment vertical="center"/>
    </xf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31" fillId="42" borderId="0" applyNumberFormat="0" applyBorder="0" applyAlignment="0" applyProtection="0">
      <alignment vertical="center"/>
    </xf>
    <xf numFmtId="0" fontId="132" fillId="0" borderId="61" applyNumberFormat="0" applyFill="0" applyAlignment="0" applyProtection="0">
      <alignment vertical="center"/>
    </xf>
    <xf numFmtId="0" fontId="133" fillId="0" borderId="62" applyNumberFormat="0" applyFill="0" applyAlignment="0" applyProtection="0">
      <alignment vertical="center"/>
    </xf>
    <xf numFmtId="0" fontId="134" fillId="0" borderId="63" applyNumberFormat="0" applyFill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75" fontId="135" fillId="0" borderId="69">
      <protection locked="0"/>
    </xf>
    <xf numFmtId="175" fontId="135" fillId="0" borderId="69">
      <protection locked="0"/>
    </xf>
    <xf numFmtId="176" fontId="135" fillId="0" borderId="69">
      <protection locked="0"/>
    </xf>
    <xf numFmtId="0" fontId="136" fillId="58" borderId="59" applyNumberFormat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00" fillId="0" borderId="0">
      <alignment vertical="center"/>
    </xf>
    <xf numFmtId="0" fontId="139" fillId="0" borderId="0">
      <alignment horizontal="center" vertical="center"/>
    </xf>
    <xf numFmtId="0" fontId="140" fillId="0" borderId="67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41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5" fillId="0" borderId="0"/>
    <xf numFmtId="164" fontId="46" fillId="0" borderId="0"/>
  </cellStyleXfs>
  <cellXfs count="497">
    <xf numFmtId="0" fontId="0" fillId="0" borderId="0" xfId="0"/>
    <xf numFmtId="0" fontId="2" fillId="0" borderId="1" xfId="0" applyFont="1" applyFill="1" applyBorder="1" applyAlignment="1">
      <alignment vertical="center" shrinkToFit="1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 shrinkToFi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6" fillId="0" borderId="0" xfId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5" fontId="6" fillId="0" borderId="0" xfId="1" applyNumberFormat="1" applyFill="1" applyAlignment="1">
      <alignment horizontal="center" vertical="center"/>
    </xf>
    <xf numFmtId="165" fontId="4" fillId="0" borderId="0" xfId="0" applyNumberFormat="1" applyFont="1" applyFill="1" applyAlignment="1">
      <alignment horizontal="center" vertical="center"/>
    </xf>
    <xf numFmtId="166" fontId="4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166" fontId="4" fillId="0" borderId="2" xfId="0" applyNumberFormat="1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shrinkToFit="1"/>
    </xf>
    <xf numFmtId="166" fontId="4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1" fontId="4" fillId="0" borderId="2" xfId="2" applyNumberFormat="1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5" fontId="4" fillId="0" borderId="2" xfId="2" quotePrefix="1" applyNumberFormat="1" applyFont="1" applyFill="1" applyBorder="1" applyAlignment="1">
      <alignment horizontal="center" shrinkToFit="1"/>
    </xf>
    <xf numFmtId="166" fontId="4" fillId="0" borderId="2" xfId="0" applyNumberFormat="1" applyFont="1" applyFill="1" applyBorder="1" applyAlignment="1">
      <alignment horizontal="center"/>
    </xf>
    <xf numFmtId="167" fontId="4" fillId="0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shrinkToFit="1"/>
    </xf>
    <xf numFmtId="49" fontId="9" fillId="0" borderId="3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shrinkToFit="1"/>
    </xf>
    <xf numFmtId="166" fontId="9" fillId="2" borderId="3" xfId="0" applyNumberFormat="1" applyFont="1" applyFill="1" applyBorder="1" applyAlignment="1">
      <alignment horizontal="center" vertical="center" wrapText="1"/>
    </xf>
    <xf numFmtId="49" fontId="10" fillId="2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164" fontId="4" fillId="0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165" fontId="9" fillId="0" borderId="3" xfId="0" applyNumberFormat="1" applyFont="1" applyFill="1" applyBorder="1" applyAlignment="1">
      <alignment horizontal="center" vertical="center" wrapText="1"/>
    </xf>
    <xf numFmtId="164" fontId="11" fillId="0" borderId="3" xfId="2" applyNumberFormat="1" applyFont="1" applyFill="1" applyBorder="1" applyAlignment="1">
      <alignment horizontal="center" vertical="center" wrapText="1"/>
    </xf>
    <xf numFmtId="0" fontId="18" fillId="0" borderId="3" xfId="3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21" fillId="3" borderId="3" xfId="4" applyFont="1" applyFill="1" applyBorder="1" applyAlignment="1">
      <alignment horizontal="center" vertical="center" wrapText="1"/>
    </xf>
    <xf numFmtId="0" fontId="29" fillId="4" borderId="2" xfId="5" applyFont="1" applyFill="1" applyBorder="1" applyAlignment="1">
      <alignment horizontal="center" vertical="center"/>
    </xf>
    <xf numFmtId="164" fontId="29" fillId="4" borderId="2" xfId="5" applyNumberFormat="1" applyFont="1" applyFill="1" applyBorder="1" applyAlignment="1">
      <alignment horizontal="center" vertical="center"/>
    </xf>
    <xf numFmtId="0" fontId="29" fillId="0" borderId="2" xfId="5" applyFont="1" applyBorder="1" applyAlignment="1">
      <alignment horizontal="center" vertical="center"/>
    </xf>
    <xf numFmtId="1" fontId="29" fillId="4" borderId="2" xfId="5" applyNumberFormat="1" applyFont="1" applyFill="1" applyBorder="1" applyAlignment="1">
      <alignment horizontal="center" vertical="center"/>
    </xf>
    <xf numFmtId="1" fontId="22" fillId="0" borderId="2" xfId="2" applyNumberFormat="1" applyFont="1" applyBorder="1" applyAlignment="1">
      <alignment horizontal="center" vertical="center"/>
    </xf>
    <xf numFmtId="164" fontId="22" fillId="0" borderId="2" xfId="2" applyNumberFormat="1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/>
    </xf>
    <xf numFmtId="0" fontId="24" fillId="0" borderId="0" xfId="6" applyFont="1"/>
    <xf numFmtId="164" fontId="24" fillId="0" borderId="0" xfId="6" applyNumberFormat="1" applyFont="1" applyFill="1"/>
    <xf numFmtId="0" fontId="24" fillId="0" borderId="0" xfId="6" applyFont="1" applyFill="1"/>
    <xf numFmtId="0" fontId="24" fillId="4" borderId="0" xfId="6" applyFont="1" applyFill="1" applyAlignment="1">
      <alignment horizontal="left"/>
    </xf>
    <xf numFmtId="166" fontId="24" fillId="4" borderId="0" xfId="6" applyNumberFormat="1" applyFont="1" applyFill="1"/>
    <xf numFmtId="0" fontId="24" fillId="4" borderId="0" xfId="6" applyFont="1" applyFill="1"/>
    <xf numFmtId="164" fontId="29" fillId="4" borderId="0" xfId="6" applyNumberFormat="1" applyFont="1" applyFill="1" applyAlignment="1">
      <alignment shrinkToFit="1"/>
    </xf>
    <xf numFmtId="0" fontId="28" fillId="0" borderId="0" xfId="6" applyFont="1" applyAlignment="1">
      <alignment shrinkToFit="1"/>
    </xf>
    <xf numFmtId="1" fontId="24" fillId="0" borderId="0" xfId="6" applyNumberFormat="1" applyFont="1" applyFill="1"/>
    <xf numFmtId="49" fontId="24" fillId="4" borderId="0" xfId="6" applyNumberFormat="1" applyFont="1" applyFill="1"/>
    <xf numFmtId="0" fontId="30" fillId="0" borderId="0" xfId="6" applyFont="1"/>
    <xf numFmtId="164" fontId="24" fillId="0" borderId="0" xfId="6" applyNumberFormat="1" applyFont="1"/>
    <xf numFmtId="166" fontId="24" fillId="0" borderId="0" xfId="6" applyNumberFormat="1" applyFont="1"/>
    <xf numFmtId="2" fontId="24" fillId="0" borderId="0" xfId="6" applyNumberFormat="1" applyFont="1"/>
    <xf numFmtId="0" fontId="24" fillId="4" borderId="0" xfId="6" applyFont="1" applyFill="1" applyBorder="1" applyAlignment="1">
      <alignment horizontal="left"/>
    </xf>
    <xf numFmtId="166" fontId="24" fillId="4" borderId="0" xfId="6" applyNumberFormat="1" applyFont="1" applyFill="1" applyBorder="1" applyAlignment="1"/>
    <xf numFmtId="0" fontId="24" fillId="4" borderId="0" xfId="6" applyFont="1" applyFill="1" applyBorder="1" applyAlignment="1"/>
    <xf numFmtId="164" fontId="29" fillId="4" borderId="0" xfId="6" applyNumberFormat="1" applyFont="1" applyFill="1" applyBorder="1" applyAlignment="1">
      <alignment shrinkToFit="1"/>
    </xf>
    <xf numFmtId="0" fontId="28" fillId="0" borderId="0" xfId="6" applyFont="1" applyBorder="1" applyAlignment="1">
      <alignment shrinkToFit="1"/>
    </xf>
    <xf numFmtId="1" fontId="24" fillId="0" borderId="0" xfId="6" applyNumberFormat="1" applyFont="1" applyFill="1" applyBorder="1" applyAlignment="1"/>
    <xf numFmtId="0" fontId="24" fillId="0" borderId="0" xfId="6" applyFont="1" applyFill="1" applyBorder="1" applyAlignment="1"/>
    <xf numFmtId="49" fontId="24" fillId="4" borderId="0" xfId="6" applyNumberFormat="1" applyFont="1" applyFill="1" applyAlignment="1">
      <alignment wrapText="1"/>
    </xf>
    <xf numFmtId="0" fontId="24" fillId="4" borderId="0" xfId="6" applyFont="1" applyFill="1" applyAlignment="1">
      <alignment wrapText="1"/>
    </xf>
    <xf numFmtId="0" fontId="24" fillId="0" borderId="0" xfId="6" applyFont="1" applyBorder="1" applyAlignment="1"/>
    <xf numFmtId="0" fontId="30" fillId="0" borderId="0" xfId="6" applyFont="1" applyBorder="1" applyAlignment="1"/>
    <xf numFmtId="0" fontId="24" fillId="0" borderId="0" xfId="6" applyFont="1" applyAlignment="1">
      <alignment wrapText="1"/>
    </xf>
    <xf numFmtId="164" fontId="24" fillId="0" borderId="0" xfId="6" applyNumberFormat="1" applyFont="1" applyAlignment="1">
      <alignment wrapText="1"/>
    </xf>
    <xf numFmtId="166" fontId="24" fillId="0" borderId="0" xfId="6" applyNumberFormat="1" applyFont="1" applyAlignment="1">
      <alignment wrapText="1"/>
    </xf>
    <xf numFmtId="2" fontId="24" fillId="0" borderId="0" xfId="6" applyNumberFormat="1" applyFont="1" applyAlignment="1">
      <alignment wrapText="1"/>
    </xf>
    <xf numFmtId="0" fontId="24" fillId="0" borderId="0" xfId="6" applyFont="1" applyFill="1" applyBorder="1" applyAlignment="1">
      <alignment horizontal="center"/>
    </xf>
    <xf numFmtId="0" fontId="31" fillId="4" borderId="0" xfId="6" applyFont="1" applyFill="1" applyBorder="1" applyAlignment="1">
      <alignment horizontal="left"/>
    </xf>
    <xf numFmtId="0" fontId="28" fillId="4" borderId="0" xfId="6" applyFont="1" applyFill="1" applyBorder="1" applyAlignment="1">
      <alignment shrinkToFit="1"/>
    </xf>
    <xf numFmtId="166" fontId="1" fillId="0" borderId="0" xfId="6" applyNumberFormat="1" applyFill="1" applyBorder="1" applyAlignment="1">
      <alignment horizontal="center"/>
    </xf>
    <xf numFmtId="0" fontId="30" fillId="4" borderId="0" xfId="6" applyFont="1" applyFill="1"/>
    <xf numFmtId="164" fontId="24" fillId="4" borderId="0" xfId="6" applyNumberFormat="1" applyFont="1" applyFill="1"/>
    <xf numFmtId="2" fontId="24" fillId="4" borderId="0" xfId="6" applyNumberFormat="1" applyFont="1" applyFill="1"/>
    <xf numFmtId="164" fontId="32" fillId="0" borderId="12" xfId="6" applyNumberFormat="1" applyFont="1" applyFill="1" applyBorder="1" applyAlignment="1"/>
    <xf numFmtId="166" fontId="29" fillId="4" borderId="0" xfId="6" applyNumberFormat="1" applyFont="1" applyFill="1" applyBorder="1" applyAlignment="1"/>
    <xf numFmtId="164" fontId="24" fillId="4" borderId="0" xfId="6" applyNumberFormat="1" applyFont="1" applyFill="1" applyBorder="1" applyAlignment="1"/>
    <xf numFmtId="49" fontId="24" fillId="0" borderId="0" xfId="6" applyNumberFormat="1" applyFont="1" applyBorder="1" applyAlignment="1"/>
    <xf numFmtId="0" fontId="25" fillId="4" borderId="0" xfId="6" applyFont="1" applyFill="1"/>
    <xf numFmtId="0" fontId="25" fillId="0" borderId="0" xfId="6" applyFont="1"/>
    <xf numFmtId="164" fontId="25" fillId="0" borderId="0" xfId="6" applyNumberFormat="1" applyFont="1"/>
    <xf numFmtId="166" fontId="25" fillId="0" borderId="0" xfId="6" applyNumberFormat="1" applyFont="1"/>
    <xf numFmtId="2" fontId="25" fillId="0" borderId="0" xfId="6" applyNumberFormat="1" applyFont="1"/>
    <xf numFmtId="0" fontId="24" fillId="4" borderId="0" xfId="6" applyFont="1" applyFill="1" applyBorder="1" applyAlignment="1">
      <alignment wrapText="1"/>
    </xf>
    <xf numFmtId="0" fontId="25" fillId="4" borderId="0" xfId="6" applyFont="1" applyFill="1" applyBorder="1" applyAlignment="1">
      <alignment wrapText="1"/>
    </xf>
    <xf numFmtId="0" fontId="25" fillId="0" borderId="0" xfId="6" applyFont="1" applyBorder="1" applyAlignment="1">
      <alignment wrapText="1"/>
    </xf>
    <xf numFmtId="0" fontId="25" fillId="0" borderId="0" xfId="6" applyFont="1" applyBorder="1" applyAlignment="1">
      <alignment horizontal="left" vertical="center" wrapText="1"/>
    </xf>
    <xf numFmtId="166" fontId="25" fillId="0" borderId="0" xfId="6" applyNumberFormat="1" applyFont="1" applyBorder="1" applyAlignment="1">
      <alignment horizontal="left" vertical="center" wrapText="1"/>
    </xf>
    <xf numFmtId="2" fontId="25" fillId="0" borderId="0" xfId="6" applyNumberFormat="1" applyFont="1" applyBorder="1" applyAlignment="1">
      <alignment horizontal="left" vertical="center" wrapText="1"/>
    </xf>
    <xf numFmtId="164" fontId="32" fillId="3" borderId="13" xfId="6" applyNumberFormat="1" applyFont="1" applyFill="1" applyBorder="1" applyAlignment="1"/>
    <xf numFmtId="0" fontId="25" fillId="0" borderId="12" xfId="6" applyFont="1" applyBorder="1" applyAlignment="1">
      <alignment horizontal="left" wrapText="1"/>
    </xf>
    <xf numFmtId="0" fontId="25" fillId="0" borderId="14" xfId="6" applyFont="1" applyBorder="1" applyAlignment="1">
      <alignment horizontal="left" wrapText="1"/>
    </xf>
    <xf numFmtId="166" fontId="29" fillId="4" borderId="14" xfId="6" applyNumberFormat="1" applyFont="1" applyFill="1" applyBorder="1" applyAlignment="1"/>
    <xf numFmtId="0" fontId="24" fillId="4" borderId="14" xfId="6" applyFont="1" applyFill="1" applyBorder="1" applyAlignment="1"/>
    <xf numFmtId="164" fontId="31" fillId="4" borderId="14" xfId="6" applyNumberFormat="1" applyFont="1" applyFill="1" applyBorder="1" applyAlignment="1"/>
    <xf numFmtId="1" fontId="24" fillId="0" borderId="14" xfId="6" applyNumberFormat="1" applyFont="1" applyFill="1" applyBorder="1" applyAlignment="1"/>
    <xf numFmtId="0" fontId="24" fillId="0" borderId="14" xfId="6" applyFont="1" applyFill="1" applyBorder="1" applyAlignment="1"/>
    <xf numFmtId="49" fontId="24" fillId="0" borderId="14" xfId="6" applyNumberFormat="1" applyFont="1" applyBorder="1" applyAlignment="1"/>
    <xf numFmtId="0" fontId="24" fillId="4" borderId="14" xfId="6" applyFont="1" applyFill="1" applyBorder="1" applyAlignment="1">
      <alignment wrapText="1"/>
    </xf>
    <xf numFmtId="0" fontId="25" fillId="4" borderId="14" xfId="6" applyFont="1" applyFill="1" applyBorder="1" applyAlignment="1">
      <alignment wrapText="1"/>
    </xf>
    <xf numFmtId="0" fontId="25" fillId="0" borderId="14" xfId="6" applyFont="1" applyBorder="1" applyAlignment="1">
      <alignment wrapText="1"/>
    </xf>
    <xf numFmtId="0" fontId="25" fillId="0" borderId="13" xfId="6" applyFont="1" applyBorder="1" applyAlignment="1">
      <alignment horizontal="left" wrapText="1"/>
    </xf>
    <xf numFmtId="0" fontId="25" fillId="0" borderId="0" xfId="6" applyFont="1" applyBorder="1" applyAlignment="1">
      <alignment horizontal="left" wrapText="1"/>
    </xf>
    <xf numFmtId="164" fontId="31" fillId="4" borderId="0" xfId="6" applyNumberFormat="1" applyFont="1" applyFill="1" applyBorder="1" applyAlignment="1"/>
    <xf numFmtId="0" fontId="25" fillId="0" borderId="13" xfId="6" applyFont="1" applyBorder="1" applyAlignment="1">
      <alignment horizontal="left" vertical="center" wrapText="1"/>
    </xf>
    <xf numFmtId="0" fontId="24" fillId="4" borderId="0" xfId="6" applyFont="1" applyFill="1" applyBorder="1" applyAlignment="1">
      <alignment vertical="center" wrapText="1"/>
    </xf>
    <xf numFmtId="0" fontId="25" fillId="4" borderId="0" xfId="6" applyFont="1" applyFill="1" applyBorder="1" applyAlignment="1">
      <alignment vertical="center" wrapText="1"/>
    </xf>
    <xf numFmtId="0" fontId="25" fillId="0" borderId="0" xfId="6" applyFont="1" applyBorder="1" applyAlignment="1">
      <alignment vertical="center" wrapText="1"/>
    </xf>
    <xf numFmtId="164" fontId="25" fillId="0" borderId="0" xfId="6" applyNumberFormat="1" applyFont="1" applyBorder="1" applyAlignment="1">
      <alignment vertical="center" wrapText="1"/>
    </xf>
    <xf numFmtId="166" fontId="25" fillId="0" borderId="0" xfId="6" applyNumberFormat="1" applyFont="1" applyBorder="1" applyAlignment="1">
      <alignment vertical="center" wrapText="1"/>
    </xf>
    <xf numFmtId="0" fontId="24" fillId="4" borderId="13" xfId="6" applyFont="1" applyFill="1" applyBorder="1" applyAlignment="1"/>
    <xf numFmtId="0" fontId="25" fillId="4" borderId="0" xfId="6" applyFont="1" applyFill="1" applyBorder="1" applyAlignment="1">
      <alignment horizontal="left"/>
    </xf>
    <xf numFmtId="0" fontId="25" fillId="0" borderId="0" xfId="6" applyFont="1" applyBorder="1" applyAlignment="1">
      <alignment horizontal="left"/>
    </xf>
    <xf numFmtId="0" fontId="24" fillId="0" borderId="0" xfId="6" applyFont="1" applyBorder="1" applyAlignment="1">
      <alignment horizontal="left"/>
    </xf>
    <xf numFmtId="0" fontId="30" fillId="0" borderId="0" xfId="6" applyFont="1" applyBorder="1" applyAlignment="1">
      <alignment horizontal="left"/>
    </xf>
    <xf numFmtId="164" fontId="24" fillId="0" borderId="0" xfId="6" applyNumberFormat="1" applyFont="1" applyBorder="1" applyAlignment="1">
      <alignment horizontal="left"/>
    </xf>
    <xf numFmtId="166" fontId="24" fillId="0" borderId="0" xfId="6" applyNumberFormat="1" applyFont="1" applyBorder="1" applyAlignment="1">
      <alignment horizontal="left"/>
    </xf>
    <xf numFmtId="2" fontId="24" fillId="0" borderId="16" xfId="6" applyNumberFormat="1" applyFont="1" applyBorder="1" applyAlignment="1">
      <alignment horizontal="left"/>
    </xf>
    <xf numFmtId="0" fontId="24" fillId="4" borderId="17" xfId="6" applyFont="1" applyFill="1" applyBorder="1"/>
    <xf numFmtId="0" fontId="24" fillId="4" borderId="0" xfId="6" applyFont="1" applyFill="1" applyBorder="1"/>
    <xf numFmtId="164" fontId="31" fillId="4" borderId="0" xfId="6" applyNumberFormat="1" applyFont="1" applyFill="1" applyBorder="1"/>
    <xf numFmtId="0" fontId="24" fillId="0" borderId="0" xfId="6" applyFont="1" applyFill="1" applyBorder="1"/>
    <xf numFmtId="49" fontId="24" fillId="4" borderId="0" xfId="6" applyNumberFormat="1" applyFont="1" applyFill="1" applyBorder="1"/>
    <xf numFmtId="2" fontId="24" fillId="4" borderId="16" xfId="6" applyNumberFormat="1" applyFont="1" applyFill="1" applyBorder="1" applyAlignment="1"/>
    <xf numFmtId="0" fontId="29" fillId="0" borderId="0" xfId="6" applyFont="1"/>
    <xf numFmtId="166" fontId="4" fillId="0" borderId="19" xfId="0" applyNumberFormat="1" applyFont="1" applyFill="1" applyBorder="1" applyAlignment="1">
      <alignment horizontal="center" vertical="center"/>
    </xf>
    <xf numFmtId="0" fontId="24" fillId="0" borderId="20" xfId="6" applyFont="1" applyFill="1" applyBorder="1" applyAlignment="1">
      <alignment horizontal="center" vertical="center" shrinkToFit="1"/>
    </xf>
    <xf numFmtId="0" fontId="24" fillId="4" borderId="21" xfId="6" applyFont="1" applyFill="1" applyBorder="1"/>
    <xf numFmtId="0" fontId="24" fillId="4" borderId="22" xfId="6" applyFont="1" applyFill="1" applyBorder="1"/>
    <xf numFmtId="0" fontId="24" fillId="4" borderId="23" xfId="6" applyFont="1" applyFill="1" applyBorder="1"/>
    <xf numFmtId="164" fontId="34" fillId="4" borderId="23" xfId="7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24" fillId="0" borderId="23" xfId="6" applyFont="1" applyFill="1" applyBorder="1"/>
    <xf numFmtId="49" fontId="24" fillId="4" borderId="23" xfId="6" applyNumberFormat="1" applyFont="1" applyFill="1" applyBorder="1"/>
    <xf numFmtId="0" fontId="12" fillId="5" borderId="23" xfId="7" applyFont="1" applyFill="1" applyBorder="1" applyAlignment="1">
      <alignment horizontal="center" vertical="center"/>
    </xf>
    <xf numFmtId="0" fontId="12" fillId="4" borderId="23" xfId="7" applyFont="1" applyFill="1" applyBorder="1" applyAlignment="1">
      <alignment horizontal="center" vertical="center"/>
    </xf>
    <xf numFmtId="164" fontId="24" fillId="4" borderId="23" xfId="6" applyNumberFormat="1" applyFont="1" applyFill="1" applyBorder="1"/>
    <xf numFmtId="166" fontId="24" fillId="4" borderId="23" xfId="6" applyNumberFormat="1" applyFont="1" applyFill="1" applyBorder="1"/>
    <xf numFmtId="0" fontId="24" fillId="4" borderId="24" xfId="6" applyFont="1" applyFill="1" applyBorder="1"/>
    <xf numFmtId="2" fontId="24" fillId="4" borderId="25" xfId="6" applyNumberFormat="1" applyFont="1" applyFill="1" applyBorder="1"/>
    <xf numFmtId="0" fontId="29" fillId="4" borderId="0" xfId="6" applyFont="1" applyFill="1" applyAlignment="1">
      <alignment horizontal="center" vertical="center"/>
    </xf>
    <xf numFmtId="0" fontId="24" fillId="0" borderId="19" xfId="6" applyFont="1" applyFill="1" applyBorder="1" applyAlignment="1">
      <alignment horizontal="center" vertical="center" shrinkToFit="1"/>
    </xf>
    <xf numFmtId="0" fontId="24" fillId="4" borderId="26" xfId="6" applyFont="1" applyFill="1" applyBorder="1" applyAlignment="1">
      <alignment horizontal="center" vertical="center" shrinkToFit="1"/>
    </xf>
    <xf numFmtId="166" fontId="24" fillId="4" borderId="27" xfId="6" applyNumberFormat="1" applyFont="1" applyFill="1" applyBorder="1" applyAlignment="1">
      <alignment horizontal="center" vertical="center" shrinkToFit="1"/>
    </xf>
    <xf numFmtId="164" fontId="4" fillId="0" borderId="3" xfId="7" applyNumberFormat="1" applyFont="1" applyFill="1" applyBorder="1" applyAlignment="1">
      <alignment horizontal="center" vertical="center" shrinkToFit="1"/>
    </xf>
    <xf numFmtId="164" fontId="34" fillId="4" borderId="2" xfId="7" applyNumberFormat="1" applyFont="1" applyFill="1" applyBorder="1" applyAlignment="1">
      <alignment horizontal="center" vertical="center"/>
    </xf>
    <xf numFmtId="0" fontId="24" fillId="0" borderId="3" xfId="6" applyFont="1" applyFill="1" applyBorder="1" applyAlignment="1">
      <alignment horizontal="center" vertical="center" shrinkToFit="1"/>
    </xf>
    <xf numFmtId="49" fontId="24" fillId="0" borderId="3" xfId="6" applyNumberFormat="1" applyFont="1" applyFill="1" applyBorder="1" applyAlignment="1">
      <alignment horizontal="center" vertical="center" shrinkToFit="1"/>
    </xf>
    <xf numFmtId="0" fontId="4" fillId="0" borderId="3" xfId="7" applyFont="1" applyFill="1" applyBorder="1" applyAlignment="1">
      <alignment horizontal="center" vertical="center" shrinkToFit="1"/>
    </xf>
    <xf numFmtId="0" fontId="4" fillId="5" borderId="3" xfId="7" applyFont="1" applyFill="1" applyBorder="1" applyAlignment="1">
      <alignment horizontal="center" vertical="center" shrinkToFit="1"/>
    </xf>
    <xf numFmtId="166" fontId="4" fillId="0" borderId="3" xfId="7" applyNumberFormat="1" applyFont="1" applyFill="1" applyBorder="1" applyAlignment="1">
      <alignment horizontal="center" vertical="center" shrinkToFit="1"/>
    </xf>
    <xf numFmtId="0" fontId="4" fillId="0" borderId="7" xfId="7" applyFont="1" applyFill="1" applyBorder="1" applyAlignment="1">
      <alignment horizontal="center" vertical="center" shrinkToFit="1"/>
    </xf>
    <xf numFmtId="2" fontId="4" fillId="0" borderId="28" xfId="7" applyNumberFormat="1" applyFont="1" applyFill="1" applyBorder="1" applyAlignment="1">
      <alignment horizontal="center" vertical="center" shrinkToFit="1"/>
    </xf>
    <xf numFmtId="164" fontId="29" fillId="0" borderId="0" xfId="6" applyNumberFormat="1" applyFont="1" applyFill="1" applyAlignment="1">
      <alignment horizontal="center" vertical="center"/>
    </xf>
    <xf numFmtId="2" fontId="4" fillId="0" borderId="30" xfId="7" applyNumberFormat="1" applyFont="1" applyFill="1" applyBorder="1" applyAlignment="1">
      <alignment horizontal="center" vertical="center" shrinkToFit="1"/>
    </xf>
    <xf numFmtId="0" fontId="23" fillId="0" borderId="0" xfId="6" applyFont="1"/>
    <xf numFmtId="0" fontId="23" fillId="0" borderId="0" xfId="7" applyFont="1" applyFill="1" applyBorder="1" applyAlignment="1" applyProtection="1">
      <alignment horizontal="center" vertical="center" wrapText="1"/>
      <protection locked="0"/>
    </xf>
    <xf numFmtId="166" fontId="23" fillId="4" borderId="31" xfId="7" applyNumberFormat="1" applyFont="1" applyFill="1" applyBorder="1" applyAlignment="1" applyProtection="1">
      <alignment horizontal="center" vertical="center" wrapText="1"/>
      <protection locked="0"/>
    </xf>
    <xf numFmtId="166" fontId="23" fillId="4" borderId="32" xfId="7" applyNumberFormat="1" applyFont="1" applyFill="1" applyBorder="1" applyAlignment="1" applyProtection="1">
      <alignment horizontal="center" vertical="center" wrapText="1"/>
      <protection locked="0"/>
    </xf>
    <xf numFmtId="0" fontId="23" fillId="4" borderId="2" xfId="7" applyFont="1" applyFill="1" applyBorder="1" applyAlignment="1" applyProtection="1">
      <alignment horizontal="center" vertical="center" wrapText="1"/>
      <protection locked="0"/>
    </xf>
    <xf numFmtId="164" fontId="27" fillId="4" borderId="2" xfId="7" applyNumberFormat="1" applyFont="1" applyFill="1" applyBorder="1" applyAlignment="1" applyProtection="1">
      <alignment horizontal="center" vertical="center" shrinkToFit="1"/>
      <protection locked="0"/>
    </xf>
    <xf numFmtId="0" fontId="33" fillId="0" borderId="2" xfId="7" applyFont="1" applyFill="1" applyBorder="1" applyAlignment="1" applyProtection="1">
      <alignment horizontal="center" vertical="center" shrinkToFit="1"/>
      <protection locked="0"/>
    </xf>
    <xf numFmtId="1" fontId="27" fillId="0" borderId="2" xfId="7" applyNumberFormat="1" applyFont="1" applyFill="1" applyBorder="1" applyAlignment="1" applyProtection="1">
      <alignment horizontal="center" vertical="center" wrapText="1"/>
      <protection locked="0"/>
    </xf>
    <xf numFmtId="0" fontId="23" fillId="0" borderId="2" xfId="7" applyFont="1" applyFill="1" applyBorder="1" applyAlignment="1" applyProtection="1">
      <alignment horizontal="center" vertical="center" wrapText="1"/>
      <protection locked="0"/>
    </xf>
    <xf numFmtId="49" fontId="27" fillId="0" borderId="2" xfId="6" applyNumberFormat="1" applyFont="1" applyFill="1" applyBorder="1" applyAlignment="1">
      <alignment horizontal="center" vertical="center" wrapText="1"/>
    </xf>
    <xf numFmtId="0" fontId="27" fillId="0" borderId="2" xfId="6" applyFont="1" applyFill="1" applyBorder="1" applyAlignment="1">
      <alignment horizontal="center" vertical="center" wrapText="1"/>
    </xf>
    <xf numFmtId="0" fontId="33" fillId="0" borderId="0" xfId="6" applyFont="1"/>
    <xf numFmtId="164" fontId="33" fillId="0" borderId="0" xfId="6" applyNumberFormat="1" applyFont="1" applyFill="1"/>
    <xf numFmtId="0" fontId="33" fillId="0" borderId="0" xfId="7" applyFont="1" applyFill="1" applyBorder="1" applyAlignment="1" applyProtection="1">
      <alignment horizontal="center" vertical="center" wrapText="1"/>
      <protection locked="0"/>
    </xf>
    <xf numFmtId="0" fontId="23" fillId="0" borderId="0" xfId="7" applyFont="1" applyFill="1" applyBorder="1" applyAlignment="1" applyProtection="1">
      <alignment horizontal="center" vertical="center"/>
      <protection locked="0"/>
    </xf>
    <xf numFmtId="166" fontId="23" fillId="4" borderId="17" xfId="7" quotePrefix="1" applyNumberFormat="1" applyFont="1" applyFill="1" applyBorder="1" applyAlignment="1" applyProtection="1">
      <alignment vertical="center"/>
      <protection locked="0"/>
    </xf>
    <xf numFmtId="166" fontId="23" fillId="4" borderId="18" xfId="7" quotePrefix="1" applyNumberFormat="1" applyFont="1" applyFill="1" applyBorder="1" applyAlignment="1" applyProtection="1">
      <alignment vertical="center"/>
      <protection locked="0"/>
    </xf>
    <xf numFmtId="164" fontId="27" fillId="4" borderId="18" xfId="7" quotePrefix="1" applyNumberFormat="1" applyFont="1" applyFill="1" applyBorder="1" applyAlignment="1" applyProtection="1">
      <alignment vertical="center" shrinkToFit="1"/>
      <protection locked="0"/>
    </xf>
    <xf numFmtId="166" fontId="26" fillId="4" borderId="18" xfId="7" quotePrefix="1" applyNumberFormat="1" applyFont="1" applyFill="1" applyBorder="1" applyAlignment="1" applyProtection="1">
      <alignment vertical="center" shrinkToFit="1"/>
      <protection locked="0"/>
    </xf>
    <xf numFmtId="1" fontId="23" fillId="0" borderId="18" xfId="7" quotePrefix="1" applyNumberFormat="1" applyFont="1" applyFill="1" applyBorder="1" applyAlignment="1" applyProtection="1">
      <alignment vertical="center"/>
      <protection locked="0"/>
    </xf>
    <xf numFmtId="166" fontId="23" fillId="0" borderId="18" xfId="7" quotePrefix="1" applyNumberFormat="1" applyFont="1" applyFill="1" applyBorder="1" applyAlignment="1" applyProtection="1">
      <alignment vertical="center"/>
      <protection locked="0"/>
    </xf>
    <xf numFmtId="49" fontId="23" fillId="4" borderId="18" xfId="7" quotePrefix="1" applyNumberFormat="1" applyFont="1" applyFill="1" applyBorder="1" applyAlignment="1" applyProtection="1">
      <alignment vertical="center"/>
      <protection locked="0"/>
    </xf>
    <xf numFmtId="166" fontId="35" fillId="4" borderId="18" xfId="7" quotePrefix="1" applyNumberFormat="1" applyFont="1" applyFill="1" applyBorder="1" applyAlignment="1" applyProtection="1">
      <alignment vertical="center"/>
      <protection locked="0"/>
    </xf>
    <xf numFmtId="166" fontId="23" fillId="4" borderId="35" xfId="7" quotePrefix="1" applyNumberFormat="1" applyFont="1" applyFill="1" applyBorder="1" applyAlignment="1" applyProtection="1">
      <alignment vertical="center"/>
      <protection locked="0"/>
    </xf>
    <xf numFmtId="164" fontId="36" fillId="4" borderId="18" xfId="7" quotePrefix="1" applyNumberFormat="1" applyFont="1" applyFill="1" applyBorder="1" applyAlignment="1" applyProtection="1">
      <alignment vertical="center"/>
      <protection locked="0"/>
    </xf>
    <xf numFmtId="166" fontId="36" fillId="4" borderId="18" xfId="7" quotePrefix="1" applyNumberFormat="1" applyFont="1" applyFill="1" applyBorder="1" applyAlignment="1" applyProtection="1">
      <alignment vertical="center"/>
      <protection locked="0"/>
    </xf>
    <xf numFmtId="166" fontId="36" fillId="4" borderId="18" xfId="7" quotePrefix="1" applyNumberFormat="1" applyFont="1" applyFill="1" applyBorder="1" applyAlignment="1" applyProtection="1">
      <alignment horizontal="center" vertical="center"/>
      <protection locked="0"/>
    </xf>
    <xf numFmtId="166" fontId="24" fillId="4" borderId="36" xfId="7" quotePrefix="1" applyNumberFormat="1" applyFont="1" applyFill="1" applyBorder="1" applyAlignment="1" applyProtection="1">
      <alignment horizontal="left" vertical="center"/>
      <protection locked="0"/>
    </xf>
    <xf numFmtId="2" fontId="24" fillId="4" borderId="37" xfId="7" quotePrefix="1" applyNumberFormat="1" applyFont="1" applyFill="1" applyBorder="1" applyAlignment="1" applyProtection="1">
      <alignment horizontal="left" vertical="center"/>
      <protection locked="0"/>
    </xf>
    <xf numFmtId="0" fontId="12" fillId="0" borderId="0" xfId="7" applyFont="1" applyFill="1" applyBorder="1" applyAlignment="1" applyProtection="1">
      <alignment horizontal="center" vertical="center"/>
      <protection locked="0"/>
    </xf>
    <xf numFmtId="0" fontId="12" fillId="0" borderId="14" xfId="7" applyFont="1" applyBorder="1" applyAlignment="1" applyProtection="1">
      <alignment horizontal="left" vertical="center"/>
      <protection locked="0"/>
    </xf>
    <xf numFmtId="166" fontId="12" fillId="0" borderId="14" xfId="7" applyNumberFormat="1" applyFont="1" applyBorder="1" applyAlignment="1" applyProtection="1">
      <alignment horizontal="center" vertical="center"/>
      <protection locked="0"/>
    </xf>
    <xf numFmtId="0" fontId="12" fillId="0" borderId="38" xfId="7" applyFont="1" applyBorder="1" applyAlignment="1" applyProtection="1">
      <alignment horizontal="center" vertical="center"/>
      <protection locked="0"/>
    </xf>
    <xf numFmtId="164" fontId="12" fillId="0" borderId="38" xfId="7" applyNumberFormat="1" applyFont="1" applyBorder="1" applyAlignment="1" applyProtection="1">
      <alignment horizontal="center" vertical="center" shrinkToFit="1"/>
      <protection locked="0"/>
    </xf>
    <xf numFmtId="0" fontId="14" fillId="0" borderId="38" xfId="7" applyFont="1" applyBorder="1" applyAlignment="1" applyProtection="1">
      <alignment horizontal="center" vertical="center" shrinkToFit="1"/>
      <protection locked="0"/>
    </xf>
    <xf numFmtId="1" fontId="12" fillId="0" borderId="38" xfId="7" applyNumberFormat="1" applyFont="1" applyFill="1" applyBorder="1" applyAlignment="1" applyProtection="1">
      <alignment horizontal="center" vertical="center"/>
      <protection locked="0"/>
    </xf>
    <xf numFmtId="0" fontId="12" fillId="0" borderId="38" xfId="7" applyFont="1" applyFill="1" applyBorder="1" applyAlignment="1" applyProtection="1">
      <alignment horizontal="center" vertical="center"/>
      <protection locked="0"/>
    </xf>
    <xf numFmtId="49" fontId="12" fillId="0" borderId="38" xfId="7" applyNumberFormat="1" applyFont="1" applyBorder="1" applyAlignment="1" applyProtection="1">
      <alignment horizontal="center" vertical="center"/>
      <protection locked="0"/>
    </xf>
    <xf numFmtId="0" fontId="37" fillId="0" borderId="38" xfId="7" applyFont="1" applyBorder="1" applyAlignment="1" applyProtection="1">
      <alignment horizontal="center" vertical="center"/>
      <protection locked="0"/>
    </xf>
    <xf numFmtId="166" fontId="12" fillId="0" borderId="38" xfId="7" applyNumberFormat="1" applyFont="1" applyBorder="1" applyAlignment="1" applyProtection="1">
      <alignment horizontal="center" vertical="center"/>
      <protection locked="0"/>
    </xf>
    <xf numFmtId="2" fontId="12" fillId="0" borderId="39" xfId="7" applyNumberFormat="1" applyFont="1" applyBorder="1" applyAlignment="1" applyProtection="1">
      <alignment horizontal="center" vertical="center"/>
      <protection locked="0"/>
    </xf>
    <xf numFmtId="0" fontId="25" fillId="0" borderId="0" xfId="6" applyFont="1" applyBorder="1" applyAlignment="1">
      <alignment horizontal="left" vertical="center" wrapText="1"/>
    </xf>
    <xf numFmtId="16" fontId="0" fillId="0" borderId="0" xfId="0" applyNumberFormat="1" applyFill="1" applyAlignment="1">
      <alignment horizontal="center" vertical="center"/>
    </xf>
    <xf numFmtId="0" fontId="0" fillId="0" borderId="0" xfId="0" applyFill="1"/>
    <xf numFmtId="16" fontId="0" fillId="0" borderId="0" xfId="0" applyNumberFormat="1"/>
    <xf numFmtId="0" fontId="0" fillId="0" borderId="2" xfId="0" applyBorder="1" applyAlignment="1">
      <alignment horizontal="center"/>
    </xf>
    <xf numFmtId="49" fontId="3" fillId="5" borderId="1" xfId="0" applyNumberFormat="1" applyFont="1" applyFill="1" applyBorder="1" applyAlignment="1">
      <alignment horizontal="left" vertical="center" wrapText="1"/>
    </xf>
    <xf numFmtId="0" fontId="24" fillId="0" borderId="2" xfId="7" applyFont="1" applyFill="1" applyBorder="1" applyAlignment="1">
      <alignment horizontal="center" vertical="center" shrinkToFit="1"/>
    </xf>
    <xf numFmtId="166" fontId="24" fillId="0" borderId="2" xfId="7" applyNumberFormat="1" applyFont="1" applyFill="1" applyBorder="1" applyAlignment="1">
      <alignment horizontal="center" vertical="center" shrinkToFit="1"/>
    </xf>
    <xf numFmtId="0" fontId="24" fillId="5" borderId="2" xfId="7" applyFont="1" applyFill="1" applyBorder="1" applyAlignment="1">
      <alignment horizontal="center" vertical="center" shrinkToFit="1"/>
    </xf>
    <xf numFmtId="49" fontId="24" fillId="0" borderId="2" xfId="0" applyNumberFormat="1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1" fontId="24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24" fillId="0" borderId="5" xfId="7" applyNumberFormat="1" applyFont="1" applyFill="1" applyBorder="1" applyAlignment="1" applyProtection="1">
      <alignment horizontal="center" vertical="center" shrinkToFit="1"/>
      <protection locked="0" hidden="1"/>
    </xf>
    <xf numFmtId="164" fontId="24" fillId="0" borderId="2" xfId="7" applyNumberFormat="1" applyFont="1" applyFill="1" applyBorder="1" applyAlignment="1">
      <alignment horizontal="center" vertical="center" shrinkToFit="1"/>
    </xf>
    <xf numFmtId="166" fontId="24" fillId="4" borderId="29" xfId="6" applyNumberFormat="1" applyFont="1" applyFill="1" applyBorder="1" applyAlignment="1">
      <alignment horizontal="center" vertical="center" shrinkToFit="1"/>
    </xf>
    <xf numFmtId="0" fontId="24" fillId="4" borderId="34" xfId="6" applyFont="1" applyFill="1" applyBorder="1" applyAlignment="1">
      <alignment horizontal="center" vertical="center" shrinkToFit="1"/>
    </xf>
    <xf numFmtId="0" fontId="24" fillId="4" borderId="38" xfId="6" applyFont="1" applyFill="1" applyBorder="1"/>
    <xf numFmtId="0" fontId="22" fillId="0" borderId="0" xfId="2" applyFont="1" applyFill="1" applyBorder="1"/>
    <xf numFmtId="0" fontId="22" fillId="0" borderId="0" xfId="2" applyFont="1" applyFill="1" applyBorder="1" applyAlignment="1">
      <alignment horizontal="center" vertical="center"/>
    </xf>
    <xf numFmtId="1" fontId="39" fillId="0" borderId="0" xfId="2" applyNumberFormat="1" applyFont="1" applyFill="1" applyBorder="1"/>
    <xf numFmtId="0" fontId="39" fillId="0" borderId="0" xfId="2" applyFont="1" applyFill="1" applyBorder="1" applyAlignment="1">
      <alignment horizontal="center" vertical="center"/>
    </xf>
    <xf numFmtId="0" fontId="39" fillId="0" borderId="0" xfId="2" applyFont="1" applyFill="1" applyBorder="1"/>
    <xf numFmtId="165" fontId="25" fillId="0" borderId="2" xfId="2" applyNumberFormat="1" applyFont="1" applyFill="1" applyBorder="1" applyAlignment="1" applyProtection="1">
      <alignment horizontal="center" vertical="center"/>
      <protection locked="0"/>
    </xf>
    <xf numFmtId="0" fontId="25" fillId="0" borderId="2" xfId="2" applyFont="1" applyFill="1" applyBorder="1" applyAlignment="1" applyProtection="1">
      <alignment horizontal="center" vertical="center"/>
      <protection locked="0"/>
    </xf>
    <xf numFmtId="1" fontId="25" fillId="0" borderId="2" xfId="2" applyNumberFormat="1" applyFont="1" applyFill="1" applyBorder="1" applyAlignment="1" applyProtection="1">
      <alignment horizontal="center" vertical="center"/>
      <protection locked="0"/>
    </xf>
    <xf numFmtId="1" fontId="25" fillId="0" borderId="2" xfId="2" applyNumberFormat="1" applyFont="1" applyFill="1" applyBorder="1" applyAlignment="1">
      <alignment horizontal="center" vertical="center"/>
    </xf>
    <xf numFmtId="0" fontId="25" fillId="0" borderId="2" xfId="2" applyFont="1" applyFill="1" applyBorder="1" applyAlignment="1" applyProtection="1">
      <alignment horizontal="center"/>
      <protection locked="0"/>
    </xf>
    <xf numFmtId="16" fontId="24" fillId="0" borderId="2" xfId="2" applyNumberFormat="1" applyFont="1" applyFill="1" applyBorder="1" applyAlignment="1">
      <alignment horizontal="center" vertical="center"/>
    </xf>
    <xf numFmtId="1" fontId="39" fillId="0" borderId="2" xfId="2" applyNumberFormat="1" applyFont="1" applyFill="1" applyBorder="1" applyAlignment="1">
      <alignment horizontal="center" vertical="center"/>
    </xf>
    <xf numFmtId="0" fontId="40" fillId="0" borderId="0" xfId="2" applyFont="1" applyFill="1" applyBorder="1"/>
    <xf numFmtId="2" fontId="39" fillId="0" borderId="2" xfId="2" applyNumberFormat="1" applyFont="1" applyFill="1" applyBorder="1" applyAlignment="1" applyProtection="1">
      <alignment horizontal="center" vertical="center"/>
      <protection locked="0"/>
    </xf>
    <xf numFmtId="16" fontId="24" fillId="0" borderId="5" xfId="2" applyNumberFormat="1" applyFont="1" applyFill="1" applyBorder="1" applyAlignment="1">
      <alignment horizontal="center" vertical="center"/>
    </xf>
    <xf numFmtId="165" fontId="25" fillId="0" borderId="2" xfId="2" applyNumberFormat="1" applyFont="1" applyFill="1" applyBorder="1" applyAlignment="1">
      <alignment horizontal="center" vertical="center"/>
    </xf>
    <xf numFmtId="0" fontId="25" fillId="0" borderId="2" xfId="2" applyFont="1" applyFill="1" applyBorder="1" applyAlignment="1">
      <alignment horizontal="center" vertical="center"/>
    </xf>
    <xf numFmtId="0" fontId="41" fillId="0" borderId="0" xfId="2" applyFont="1" applyFill="1" applyBorder="1"/>
    <xf numFmtId="165" fontId="25" fillId="0" borderId="1" xfId="2" applyNumberFormat="1" applyFont="1" applyFill="1" applyBorder="1" applyAlignment="1" applyProtection="1">
      <alignment horizontal="center" vertical="center"/>
      <protection locked="0"/>
    </xf>
    <xf numFmtId="16" fontId="29" fillId="0" borderId="2" xfId="2" applyNumberFormat="1" applyFont="1" applyFill="1" applyBorder="1" applyAlignment="1">
      <alignment horizontal="center" vertical="center"/>
    </xf>
    <xf numFmtId="0" fontId="16" fillId="2" borderId="3" xfId="2" applyFont="1" applyFill="1" applyBorder="1" applyAlignment="1" applyProtection="1">
      <alignment vertical="center" wrapText="1"/>
      <protection locked="0"/>
    </xf>
    <xf numFmtId="0" fontId="24" fillId="4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 applyProtection="1">
      <alignment horizontal="center" vertical="center" shrinkToFit="1"/>
      <protection locked="0"/>
    </xf>
    <xf numFmtId="168" fontId="44" fillId="0" borderId="0" xfId="5" applyNumberFormat="1" applyFont="1" applyAlignment="1">
      <alignment horizontal="center"/>
    </xf>
    <xf numFmtId="0" fontId="44" fillId="0" borderId="0" xfId="5" applyFont="1"/>
    <xf numFmtId="0" fontId="29" fillId="0" borderId="8" xfId="5" applyFont="1" applyBorder="1" applyAlignment="1">
      <alignment horizontal="center" vertical="center"/>
    </xf>
    <xf numFmtId="164" fontId="29" fillId="4" borderId="8" xfId="5" applyNumberFormat="1" applyFont="1" applyFill="1" applyBorder="1" applyAlignment="1">
      <alignment horizontal="center" vertical="center"/>
    </xf>
    <xf numFmtId="0" fontId="29" fillId="4" borderId="8" xfId="5" applyFont="1" applyFill="1" applyBorder="1" applyAlignment="1">
      <alignment horizontal="center" vertical="center"/>
    </xf>
    <xf numFmtId="0" fontId="29" fillId="0" borderId="1" xfId="5" applyFont="1" applyBorder="1" applyAlignment="1">
      <alignment horizontal="center" vertical="center"/>
    </xf>
    <xf numFmtId="166" fontId="29" fillId="0" borderId="1" xfId="5" applyNumberFormat="1" applyFont="1" applyBorder="1" applyAlignment="1">
      <alignment horizontal="center" vertical="center"/>
    </xf>
    <xf numFmtId="164" fontId="29" fillId="4" borderId="1" xfId="5" applyNumberFormat="1" applyFont="1" applyFill="1" applyBorder="1" applyAlignment="1">
      <alignment horizontal="center" vertical="center"/>
    </xf>
    <xf numFmtId="0" fontId="29" fillId="4" borderId="1" xfId="5" applyFont="1" applyFill="1" applyBorder="1" applyAlignment="1">
      <alignment horizontal="center" vertical="center"/>
    </xf>
    <xf numFmtId="164" fontId="27" fillId="4" borderId="2" xfId="5" applyNumberFormat="1" applyFont="1" applyFill="1" applyBorder="1" applyAlignment="1">
      <alignment horizontal="center" vertical="center"/>
    </xf>
    <xf numFmtId="0" fontId="27" fillId="4" borderId="2" xfId="5" applyFont="1" applyFill="1" applyBorder="1" applyAlignment="1">
      <alignment horizontal="center" vertical="center"/>
    </xf>
    <xf numFmtId="0" fontId="44" fillId="0" borderId="0" xfId="5" applyFont="1" applyBorder="1"/>
    <xf numFmtId="0" fontId="44" fillId="4" borderId="0" xfId="5" applyFont="1" applyFill="1" applyBorder="1"/>
    <xf numFmtId="0" fontId="29" fillId="0" borderId="0" xfId="5" applyFont="1" applyBorder="1"/>
    <xf numFmtId="0" fontId="29" fillId="4" borderId="0" xfId="5" applyFont="1" applyFill="1" applyBorder="1"/>
    <xf numFmtId="168" fontId="29" fillId="0" borderId="0" xfId="5" applyNumberFormat="1" applyFont="1" applyAlignment="1">
      <alignment horizontal="center"/>
    </xf>
    <xf numFmtId="0" fontId="29" fillId="0" borderId="0" xfId="5" applyFont="1"/>
    <xf numFmtId="0" fontId="27" fillId="5" borderId="0" xfId="5" applyFont="1" applyFill="1" applyBorder="1" applyAlignment="1"/>
    <xf numFmtId="0" fontId="29" fillId="4" borderId="0" xfId="5" applyFont="1" applyFill="1"/>
    <xf numFmtId="0" fontId="29" fillId="0" borderId="0" xfId="5" applyFont="1" applyAlignment="1">
      <alignment horizontal="center" vertical="center"/>
    </xf>
    <xf numFmtId="0" fontId="29" fillId="4" borderId="0" xfId="5" applyFont="1" applyFill="1" applyAlignment="1">
      <alignment horizontal="center" vertical="center"/>
    </xf>
    <xf numFmtId="164" fontId="29" fillId="4" borderId="0" xfId="5" applyNumberFormat="1" applyFont="1" applyFill="1" applyAlignment="1">
      <alignment vertical="center"/>
    </xf>
    <xf numFmtId="0" fontId="44" fillId="4" borderId="0" xfId="5" applyFont="1" applyFill="1"/>
    <xf numFmtId="0" fontId="24" fillId="0" borderId="3" xfId="0" applyFont="1" applyFill="1" applyBorder="1" applyAlignment="1">
      <alignment horizontal="center" vertical="center"/>
    </xf>
    <xf numFmtId="0" fontId="29" fillId="0" borderId="6" xfId="5" applyFont="1" applyBorder="1" applyAlignment="1">
      <alignment horizontal="center" vertical="center"/>
    </xf>
    <xf numFmtId="0" fontId="29" fillId="4" borderId="5" xfId="5" applyFont="1" applyFill="1" applyBorder="1" applyAlignment="1">
      <alignment horizontal="center" vertical="center"/>
    </xf>
    <xf numFmtId="0" fontId="45" fillId="0" borderId="6" xfId="5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/>
    </xf>
    <xf numFmtId="49" fontId="4" fillId="0" borderId="2" xfId="8" applyNumberFormat="1" applyFont="1" applyFill="1" applyBorder="1" applyAlignment="1">
      <alignment horizontal="center" vertical="center" shrinkToFit="1"/>
    </xf>
    <xf numFmtId="0" fontId="0" fillId="0" borderId="0" xfId="0" applyNumberFormat="1" applyAlignment="1">
      <alignment vertical="top"/>
    </xf>
    <xf numFmtId="0" fontId="0" fillId="0" borderId="2" xfId="0" applyNumberFormat="1" applyBorder="1" applyAlignment="1">
      <alignment vertical="top"/>
    </xf>
    <xf numFmtId="0" fontId="27" fillId="5" borderId="3" xfId="5" applyFont="1" applyFill="1" applyBorder="1" applyAlignment="1">
      <alignment horizontal="center" vertical="center"/>
    </xf>
    <xf numFmtId="0" fontId="27" fillId="5" borderId="4" xfId="5" applyFont="1" applyFill="1" applyBorder="1" applyAlignment="1">
      <alignment horizontal="center" vertical="center"/>
    </xf>
    <xf numFmtId="0" fontId="0" fillId="2" borderId="0" xfId="0" applyFill="1"/>
    <xf numFmtId="0" fontId="29" fillId="0" borderId="8" xfId="5" applyFont="1" applyBorder="1" applyAlignment="1">
      <alignment horizontal="center" vertical="center" shrinkToFit="1"/>
    </xf>
    <xf numFmtId="0" fontId="27" fillId="0" borderId="3" xfId="5" applyFont="1" applyBorder="1" applyAlignment="1">
      <alignment horizontal="center" vertical="center" shrinkToFit="1"/>
    </xf>
    <xf numFmtId="0" fontId="27" fillId="0" borderId="4" xfId="5" applyFont="1" applyBorder="1" applyAlignment="1">
      <alignment horizontal="center" vertical="center" shrinkToFit="1"/>
    </xf>
    <xf numFmtId="0" fontId="22" fillId="0" borderId="2" xfId="2" applyFont="1" applyBorder="1" applyAlignment="1">
      <alignment horizontal="center" vertical="center" shrinkToFit="1"/>
    </xf>
    <xf numFmtId="0" fontId="29" fillId="0" borderId="2" xfId="5" applyFont="1" applyBorder="1" applyAlignment="1">
      <alignment horizontal="center" vertical="center" shrinkToFit="1"/>
    </xf>
    <xf numFmtId="0" fontId="44" fillId="0" borderId="0" xfId="5" applyFont="1" applyBorder="1" applyAlignment="1">
      <alignment shrinkToFit="1"/>
    </xf>
    <xf numFmtId="0" fontId="29" fillId="0" borderId="0" xfId="5" applyFont="1" applyBorder="1" applyAlignment="1">
      <alignment shrinkToFit="1"/>
    </xf>
    <xf numFmtId="0" fontId="29" fillId="0" borderId="0" xfId="5" applyFont="1" applyAlignment="1">
      <alignment vertical="center" shrinkToFit="1"/>
    </xf>
    <xf numFmtId="0" fontId="29" fillId="0" borderId="0" xfId="5" applyFont="1" applyAlignment="1">
      <alignment shrinkToFit="1"/>
    </xf>
    <xf numFmtId="0" fontId="44" fillId="0" borderId="0" xfId="5" applyFont="1" applyAlignment="1">
      <alignment shrinkToFit="1"/>
    </xf>
    <xf numFmtId="0" fontId="29" fillId="0" borderId="0" xfId="5" applyFont="1" applyBorder="1" applyAlignment="1"/>
    <xf numFmtId="0" fontId="44" fillId="0" borderId="0" xfId="5" applyFont="1" applyBorder="1" applyAlignment="1"/>
    <xf numFmtId="0" fontId="25" fillId="0" borderId="2" xfId="2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5" fillId="0" borderId="2" xfId="2" applyFont="1" applyFill="1" applyBorder="1" applyAlignment="1" applyProtection="1">
      <alignment horizontal="center" vertical="center"/>
      <protection locked="0"/>
    </xf>
    <xf numFmtId="1" fontId="24" fillId="0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 applyProtection="1">
      <alignment horizontal="center" vertical="center" shrinkToFit="1"/>
      <protection locked="0"/>
    </xf>
    <xf numFmtId="164" fontId="4" fillId="2" borderId="2" xfId="0" applyNumberFormat="1" applyFont="1" applyFill="1" applyBorder="1" applyAlignment="1">
      <alignment horizontal="center" vertical="center"/>
    </xf>
    <xf numFmtId="0" fontId="25" fillId="0" borderId="2" xfId="2" applyFont="1" applyFill="1" applyBorder="1" applyAlignment="1" applyProtection="1">
      <alignment horizontal="center" vertical="center"/>
      <protection locked="0"/>
    </xf>
    <xf numFmtId="0" fontId="28" fillId="0" borderId="8" xfId="5" applyFont="1" applyBorder="1" applyAlignment="1">
      <alignment horizontal="center" vertical="center"/>
    </xf>
    <xf numFmtId="0" fontId="28" fillId="0" borderId="1" xfId="5" applyFont="1" applyBorder="1" applyAlignment="1">
      <alignment horizontal="center" vertical="center"/>
    </xf>
    <xf numFmtId="164" fontId="40" fillId="0" borderId="2" xfId="2" applyNumberFormat="1" applyFont="1" applyBorder="1" applyAlignment="1">
      <alignment horizontal="center" vertical="center"/>
    </xf>
    <xf numFmtId="1" fontId="40" fillId="0" borderId="2" xfId="2" applyNumberFormat="1" applyFont="1" applyBorder="1" applyAlignment="1">
      <alignment horizontal="center" vertical="center"/>
    </xf>
    <xf numFmtId="0" fontId="28" fillId="0" borderId="2" xfId="5" applyFont="1" applyBorder="1" applyAlignment="1">
      <alignment horizontal="center" vertical="center"/>
    </xf>
    <xf numFmtId="0" fontId="47" fillId="0" borderId="0" xfId="5" applyFont="1" applyBorder="1"/>
    <xf numFmtId="0" fontId="28" fillId="0" borderId="0" xfId="5" applyFont="1" applyBorder="1"/>
    <xf numFmtId="0" fontId="28" fillId="4" borderId="0" xfId="5" applyFont="1" applyFill="1"/>
    <xf numFmtId="0" fontId="28" fillId="0" borderId="0" xfId="5" applyFont="1" applyAlignment="1">
      <alignment horizontal="center" vertical="center"/>
    </xf>
    <xf numFmtId="0" fontId="28" fillId="0" borderId="0" xfId="5" applyFont="1"/>
    <xf numFmtId="0" fontId="47" fillId="0" borderId="0" xfId="5" applyFont="1"/>
    <xf numFmtId="0" fontId="4" fillId="4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0" fillId="0" borderId="2" xfId="0" applyBorder="1"/>
    <xf numFmtId="166" fontId="4" fillId="2" borderId="2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4" fillId="2" borderId="2" xfId="8" applyNumberFormat="1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164" fontId="29" fillId="0" borderId="0" xfId="6" applyNumberFormat="1" applyFont="1" applyFill="1" applyAlignment="1">
      <alignment horizontal="center" vertical="center"/>
    </xf>
    <xf numFmtId="49" fontId="4" fillId="4" borderId="2" xfId="8" applyNumberFormat="1" applyFont="1" applyFill="1" applyBorder="1" applyAlignment="1">
      <alignment horizontal="center" vertical="center" shrinkToFit="1"/>
    </xf>
    <xf numFmtId="166" fontId="24" fillId="0" borderId="2" xfId="0" applyNumberFormat="1" applyFont="1" applyFill="1" applyBorder="1" applyAlignment="1">
      <alignment horizontal="center" vertical="center"/>
    </xf>
    <xf numFmtId="49" fontId="24" fillId="0" borderId="2" xfId="0" quotePrefix="1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shrinkToFit="1"/>
    </xf>
    <xf numFmtId="166" fontId="4" fillId="3" borderId="2" xfId="0" applyNumberFormat="1" applyFont="1" applyFill="1" applyBorder="1" applyAlignment="1">
      <alignment horizontal="center" vertical="center"/>
    </xf>
    <xf numFmtId="164" fontId="12" fillId="3" borderId="3" xfId="0" applyNumberFormat="1" applyFont="1" applyFill="1" applyBorder="1" applyAlignment="1">
      <alignment horizontal="center" vertical="center" wrapText="1"/>
    </xf>
    <xf numFmtId="164" fontId="14" fillId="3" borderId="3" xfId="0" applyNumberFormat="1" applyFont="1" applyFill="1" applyBorder="1" applyAlignment="1">
      <alignment horizontal="center" vertical="center" wrapText="1"/>
    </xf>
    <xf numFmtId="166" fontId="4" fillId="3" borderId="3" xfId="0" applyNumberFormat="1" applyFont="1" applyFill="1" applyBorder="1" applyAlignment="1">
      <alignment horizontal="center" vertical="center" shrinkToFit="1"/>
    </xf>
    <xf numFmtId="49" fontId="4" fillId="3" borderId="2" xfId="0" applyNumberFormat="1" applyFont="1" applyFill="1" applyBorder="1" applyAlignment="1">
      <alignment horizontal="center" vertical="center" wrapText="1"/>
    </xf>
    <xf numFmtId="1" fontId="4" fillId="3" borderId="2" xfId="2" applyNumberFormat="1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9" fillId="4" borderId="2" xfId="6" applyFont="1" applyFill="1" applyBorder="1" applyAlignment="1">
      <alignment horizontal="center" vertical="center"/>
    </xf>
    <xf numFmtId="1" fontId="29" fillId="4" borderId="2" xfId="6" applyNumberFormat="1" applyFont="1" applyFill="1" applyBorder="1" applyAlignment="1">
      <alignment horizontal="center" vertical="center"/>
    </xf>
    <xf numFmtId="1" fontId="29" fillId="0" borderId="2" xfId="6" applyNumberFormat="1" applyFont="1" applyFill="1" applyBorder="1" applyAlignment="1">
      <alignment horizontal="center" vertical="center"/>
    </xf>
    <xf numFmtId="49" fontId="4" fillId="7" borderId="2" xfId="8" applyNumberFormat="1" applyFont="1" applyFill="1" applyBorder="1" applyAlignment="1">
      <alignment horizontal="center" vertical="center" shrinkToFit="1"/>
    </xf>
    <xf numFmtId="0" fontId="0" fillId="4" borderId="0" xfId="0" applyFill="1"/>
    <xf numFmtId="165" fontId="4" fillId="0" borderId="2" xfId="2" quotePrefix="1" applyNumberFormat="1" applyFont="1" applyFill="1" applyBorder="1" applyAlignment="1">
      <alignment horizontal="center" shrinkToFit="1"/>
    </xf>
    <xf numFmtId="1" fontId="4" fillId="0" borderId="2" xfId="2" applyNumberFormat="1" applyFont="1" applyFill="1" applyBorder="1" applyAlignment="1">
      <alignment horizontal="center" vertical="center"/>
    </xf>
    <xf numFmtId="0" fontId="22" fillId="4" borderId="2" xfId="2" applyFont="1" applyFill="1" applyBorder="1" applyAlignment="1">
      <alignment horizontal="center" vertical="center" shrinkToFit="1"/>
    </xf>
    <xf numFmtId="166" fontId="4" fillId="4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49" fontId="4" fillId="3" borderId="2" xfId="8" applyNumberFormat="1" applyFont="1" applyFill="1" applyBorder="1" applyAlignment="1">
      <alignment horizontal="center" vertical="center" shrinkToFit="1"/>
    </xf>
    <xf numFmtId="1" fontId="24" fillId="3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1" fontId="22" fillId="2" borderId="2" xfId="2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shrinkToFit="1"/>
    </xf>
    <xf numFmtId="49" fontId="10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" fontId="24" fillId="2" borderId="2" xfId="0" applyNumberFormat="1" applyFont="1" applyFill="1" applyBorder="1" applyAlignment="1">
      <alignment horizontal="center" vertical="center"/>
    </xf>
    <xf numFmtId="0" fontId="1" fillId="0" borderId="2" xfId="9330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/>
    </xf>
    <xf numFmtId="1" fontId="4" fillId="2" borderId="2" xfId="2" applyNumberFormat="1" applyFont="1" applyFill="1" applyBorder="1" applyAlignment="1">
      <alignment horizontal="center" vertical="center"/>
    </xf>
    <xf numFmtId="0" fontId="24" fillId="2" borderId="2" xfId="7" applyFont="1" applyFill="1" applyBorder="1" applyAlignment="1">
      <alignment horizontal="center" vertical="center" shrinkToFit="1"/>
    </xf>
    <xf numFmtId="49" fontId="24" fillId="4" borderId="2" xfId="0" applyNumberFormat="1" applyFont="1" applyFill="1" applyBorder="1" applyAlignment="1">
      <alignment horizontal="center" vertical="center"/>
    </xf>
    <xf numFmtId="164" fontId="24" fillId="4" borderId="2" xfId="0" applyNumberFormat="1" applyFont="1" applyFill="1" applyBorder="1" applyAlignment="1">
      <alignment horizontal="center" vertical="center"/>
    </xf>
    <xf numFmtId="166" fontId="24" fillId="4" borderId="2" xfId="0" applyNumberFormat="1" applyFont="1" applyFill="1" applyBorder="1" applyAlignment="1">
      <alignment horizontal="center"/>
    </xf>
    <xf numFmtId="0" fontId="0" fillId="4" borderId="2" xfId="0" applyFont="1" applyFill="1" applyBorder="1"/>
    <xf numFmtId="0" fontId="16" fillId="2" borderId="2" xfId="2" applyFont="1" applyFill="1" applyBorder="1" applyAlignment="1" applyProtection="1">
      <alignment vertical="center" wrapText="1"/>
      <protection locked="0"/>
    </xf>
    <xf numFmtId="0" fontId="24" fillId="4" borderId="2" xfId="7" applyFont="1" applyFill="1" applyBorder="1" applyAlignment="1">
      <alignment horizontal="center" vertical="center" shrinkToFit="1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49" fontId="4" fillId="0" borderId="2" xfId="0" quotePrefix="1" applyNumberFormat="1" applyFont="1" applyFill="1" applyBorder="1" applyAlignment="1">
      <alignment horizontal="center" vertical="center"/>
    </xf>
    <xf numFmtId="0" fontId="24" fillId="3" borderId="19" xfId="6" applyFont="1" applyFill="1" applyBorder="1" applyAlignment="1">
      <alignment horizontal="center" vertical="center" shrinkToFit="1"/>
    </xf>
    <xf numFmtId="166" fontId="4" fillId="0" borderId="7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1" fillId="4" borderId="5" xfId="2" applyFont="1" applyFill="1" applyBorder="1" applyAlignment="1" applyProtection="1">
      <alignment horizontal="center" vertical="center" shrinkToFit="1"/>
      <protection locked="0"/>
    </xf>
    <xf numFmtId="0" fontId="11" fillId="4" borderId="6" xfId="2" applyFont="1" applyFill="1" applyBorder="1" applyAlignment="1" applyProtection="1">
      <alignment horizontal="center" vertical="center" shrinkToFit="1"/>
      <protection locked="0"/>
    </xf>
    <xf numFmtId="0" fontId="29" fillId="0" borderId="1" xfId="5" applyFont="1" applyBorder="1" applyAlignment="1">
      <alignment horizontal="center" vertical="top" shrinkToFit="1"/>
    </xf>
    <xf numFmtId="0" fontId="27" fillId="4" borderId="5" xfId="5" applyFont="1" applyFill="1" applyBorder="1" applyAlignment="1">
      <alignment horizontal="center" vertical="center"/>
    </xf>
    <xf numFmtId="0" fontId="27" fillId="4" borderId="34" xfId="5" applyFont="1" applyFill="1" applyBorder="1" applyAlignment="1">
      <alignment horizontal="center" vertical="center"/>
    </xf>
    <xf numFmtId="0" fontId="27" fillId="0" borderId="6" xfId="5" applyFont="1" applyBorder="1" applyAlignment="1">
      <alignment horizontal="center" vertical="center"/>
    </xf>
    <xf numFmtId="0" fontId="27" fillId="4" borderId="5" xfId="5" applyFont="1" applyFill="1" applyBorder="1" applyAlignment="1">
      <alignment horizontal="left" vertical="center"/>
    </xf>
    <xf numFmtId="0" fontId="27" fillId="4" borderId="34" xfId="5" applyFont="1" applyFill="1" applyBorder="1" applyAlignment="1">
      <alignment horizontal="left" vertical="center"/>
    </xf>
    <xf numFmtId="0" fontId="27" fillId="0" borderId="6" xfId="5" applyFont="1" applyBorder="1" applyAlignment="1">
      <alignment horizontal="left" vertical="center"/>
    </xf>
    <xf numFmtId="0" fontId="27" fillId="0" borderId="7" xfId="5" applyFont="1" applyBorder="1" applyAlignment="1">
      <alignment horizontal="center" vertical="center" wrapText="1"/>
    </xf>
    <xf numFmtId="0" fontId="27" fillId="0" borderId="8" xfId="5" applyFont="1" applyBorder="1" applyAlignment="1">
      <alignment horizontal="center" vertical="center" wrapText="1"/>
    </xf>
    <xf numFmtId="0" fontId="26" fillId="0" borderId="8" xfId="5" applyFont="1" applyBorder="1" applyAlignment="1">
      <alignment horizontal="center" vertical="center" wrapText="1"/>
    </xf>
    <xf numFmtId="0" fontId="27" fillId="0" borderId="9" xfId="5" applyFont="1" applyBorder="1" applyAlignment="1">
      <alignment horizontal="center" vertical="center" wrapText="1"/>
    </xf>
    <xf numFmtId="0" fontId="27" fillId="0" borderId="10" xfId="5" applyFont="1" applyBorder="1" applyAlignment="1">
      <alignment horizontal="center" vertical="center" wrapText="1"/>
    </xf>
    <xf numFmtId="0" fontId="27" fillId="0" borderId="1" xfId="5" applyFont="1" applyBorder="1" applyAlignment="1">
      <alignment horizontal="center" vertical="center" wrapText="1"/>
    </xf>
    <xf numFmtId="0" fontId="26" fillId="0" borderId="1" xfId="5" applyFont="1" applyBorder="1" applyAlignment="1">
      <alignment horizontal="center" vertical="center" wrapText="1"/>
    </xf>
    <xf numFmtId="0" fontId="27" fillId="0" borderId="11" xfId="5" applyFont="1" applyBorder="1" applyAlignment="1">
      <alignment horizontal="center" vertical="center" wrapText="1"/>
    </xf>
    <xf numFmtId="0" fontId="27" fillId="4" borderId="3" xfId="5" applyFont="1" applyFill="1" applyBorder="1" applyAlignment="1">
      <alignment horizontal="center" vertical="center"/>
    </xf>
    <xf numFmtId="0" fontId="27" fillId="4" borderId="4" xfId="5" applyFont="1" applyFill="1" applyBorder="1" applyAlignment="1">
      <alignment horizontal="center" vertical="center"/>
    </xf>
    <xf numFmtId="0" fontId="27" fillId="4" borderId="6" xfId="5" applyFont="1" applyFill="1" applyBorder="1" applyAlignment="1">
      <alignment horizontal="center" vertical="center"/>
    </xf>
    <xf numFmtId="0" fontId="27" fillId="0" borderId="7" xfId="5" applyFont="1" applyBorder="1" applyAlignment="1">
      <alignment horizontal="center" vertical="center"/>
    </xf>
    <xf numFmtId="0" fontId="27" fillId="0" borderId="9" xfId="5" applyFont="1" applyBorder="1" applyAlignment="1">
      <alignment horizontal="center" vertical="center"/>
    </xf>
    <xf numFmtId="0" fontId="27" fillId="0" borderId="10" xfId="5" applyFont="1" applyBorder="1" applyAlignment="1">
      <alignment horizontal="center" vertical="center"/>
    </xf>
    <xf numFmtId="0" fontId="27" fillId="0" borderId="11" xfId="5" applyFont="1" applyBorder="1" applyAlignment="1">
      <alignment horizontal="center" vertical="center"/>
    </xf>
    <xf numFmtId="0" fontId="27" fillId="5" borderId="3" xfId="5" applyFont="1" applyFill="1" applyBorder="1" applyAlignment="1">
      <alignment horizontal="center" vertical="center"/>
    </xf>
    <xf numFmtId="0" fontId="27" fillId="5" borderId="4" xfId="5" applyFont="1" applyFill="1" applyBorder="1" applyAlignment="1">
      <alignment horizontal="center" vertical="center"/>
    </xf>
    <xf numFmtId="0" fontId="11" fillId="5" borderId="3" xfId="2" applyFont="1" applyFill="1" applyBorder="1" applyAlignment="1" applyProtection="1">
      <alignment horizontal="center" vertical="center"/>
      <protection locked="0"/>
    </xf>
    <xf numFmtId="0" fontId="11" fillId="5" borderId="4" xfId="2" applyFont="1" applyFill="1" applyBorder="1" applyAlignment="1" applyProtection="1">
      <alignment horizontal="center" vertical="center"/>
      <protection locked="0"/>
    </xf>
    <xf numFmtId="0" fontId="11" fillId="5" borderId="3" xfId="2" applyFont="1" applyFill="1" applyBorder="1" applyAlignment="1" applyProtection="1">
      <alignment horizontal="center" vertical="center" wrapText="1"/>
      <protection locked="0"/>
    </xf>
    <xf numFmtId="0" fontId="27" fillId="5" borderId="3" xfId="5" applyFont="1" applyFill="1" applyBorder="1" applyAlignment="1">
      <alignment horizontal="center" vertical="center" wrapText="1"/>
    </xf>
    <xf numFmtId="0" fontId="27" fillId="5" borderId="4" xfId="5" applyFont="1" applyFill="1" applyBorder="1" applyAlignment="1">
      <alignment horizontal="center" vertical="center" wrapText="1"/>
    </xf>
    <xf numFmtId="166" fontId="26" fillId="5" borderId="3" xfId="5" applyNumberFormat="1" applyFont="1" applyFill="1" applyBorder="1" applyAlignment="1">
      <alignment horizontal="center" vertical="center" wrapText="1"/>
    </xf>
    <xf numFmtId="166" fontId="26" fillId="5" borderId="4" xfId="5" applyNumberFormat="1" applyFont="1" applyFill="1" applyBorder="1" applyAlignment="1">
      <alignment horizontal="center" vertical="center" wrapText="1"/>
    </xf>
    <xf numFmtId="0" fontId="26" fillId="5" borderId="3" xfId="5" applyFont="1" applyFill="1" applyBorder="1" applyAlignment="1">
      <alignment horizontal="center" vertical="center" wrapText="1"/>
    </xf>
    <xf numFmtId="0" fontId="26" fillId="5" borderId="4" xfId="5" applyFont="1" applyFill="1" applyBorder="1" applyAlignment="1">
      <alignment horizontal="center" vertical="center"/>
    </xf>
    <xf numFmtId="0" fontId="27" fillId="0" borderId="3" xfId="5" applyFont="1" applyBorder="1" applyAlignment="1">
      <alignment horizontal="center" vertical="center"/>
    </xf>
    <xf numFmtId="0" fontId="27" fillId="0" borderId="4" xfId="5" applyFont="1" applyBorder="1" applyAlignment="1">
      <alignment horizontal="center" vertical="center"/>
    </xf>
    <xf numFmtId="166" fontId="23" fillId="4" borderId="7" xfId="7" applyNumberFormat="1" applyFont="1" applyFill="1" applyBorder="1" applyAlignment="1" applyProtection="1">
      <alignment horizontal="center" vertical="center" wrapText="1"/>
      <protection locked="0"/>
    </xf>
    <xf numFmtId="166" fontId="23" fillId="4" borderId="45" xfId="7" applyNumberFormat="1" applyFont="1" applyFill="1" applyBorder="1" applyAlignment="1" applyProtection="1">
      <alignment horizontal="center" vertical="center" wrapText="1"/>
      <protection locked="0"/>
    </xf>
    <xf numFmtId="166" fontId="23" fillId="4" borderId="10" xfId="7" applyNumberFormat="1" applyFont="1" applyFill="1" applyBorder="1" applyAlignment="1" applyProtection="1">
      <alignment horizontal="center" vertical="center" wrapText="1"/>
      <protection locked="0"/>
    </xf>
    <xf numFmtId="166" fontId="23" fillId="4" borderId="46" xfId="7" applyNumberFormat="1" applyFont="1" applyFill="1" applyBorder="1" applyAlignment="1" applyProtection="1">
      <alignment horizontal="center" vertical="center" wrapText="1"/>
      <protection locked="0"/>
    </xf>
    <xf numFmtId="166" fontId="25" fillId="0" borderId="36" xfId="6" applyNumberFormat="1" applyFont="1" applyBorder="1" applyAlignment="1">
      <alignment horizontal="center" vertical="center"/>
    </xf>
    <xf numFmtId="166" fontId="25" fillId="0" borderId="35" xfId="6" applyNumberFormat="1" applyFont="1" applyBorder="1" applyAlignment="1">
      <alignment horizontal="center" vertical="center"/>
    </xf>
    <xf numFmtId="0" fontId="12" fillId="0" borderId="37" xfId="7" applyFont="1" applyBorder="1" applyAlignment="1" applyProtection="1">
      <alignment horizontal="center" vertical="center"/>
      <protection locked="0"/>
    </xf>
    <xf numFmtId="0" fontId="12" fillId="0" borderId="35" xfId="7" applyFont="1" applyBorder="1" applyAlignment="1" applyProtection="1">
      <alignment horizontal="center" vertical="center"/>
      <protection locked="0"/>
    </xf>
    <xf numFmtId="0" fontId="38" fillId="0" borderId="44" xfId="7" applyFont="1" applyBorder="1" applyAlignment="1" applyProtection="1">
      <alignment horizontal="center" vertical="center" wrapText="1"/>
      <protection locked="0"/>
    </xf>
    <xf numFmtId="0" fontId="38" fillId="0" borderId="18" xfId="7" applyFont="1" applyBorder="1" applyAlignment="1" applyProtection="1">
      <alignment horizontal="center" vertical="center" wrapText="1"/>
      <protection locked="0"/>
    </xf>
    <xf numFmtId="0" fontId="38" fillId="0" borderId="18" xfId="7" applyFont="1" applyFill="1" applyBorder="1" applyAlignment="1" applyProtection="1">
      <alignment horizontal="center" vertical="center" wrapText="1"/>
      <protection locked="0"/>
    </xf>
    <xf numFmtId="0" fontId="38" fillId="0" borderId="43" xfId="7" applyFont="1" applyBorder="1" applyAlignment="1" applyProtection="1">
      <alignment horizontal="center" vertical="center" wrapText="1"/>
      <protection locked="0"/>
    </xf>
    <xf numFmtId="0" fontId="38" fillId="0" borderId="10" xfId="7" applyFont="1" applyBorder="1" applyAlignment="1" applyProtection="1">
      <alignment horizontal="center" vertical="center" wrapText="1"/>
      <protection locked="0"/>
    </xf>
    <xf numFmtId="0" fontId="38" fillId="0" borderId="1" xfId="7" applyFont="1" applyBorder="1" applyAlignment="1" applyProtection="1">
      <alignment horizontal="center" vertical="center" wrapText="1"/>
      <protection locked="0"/>
    </xf>
    <xf numFmtId="0" fontId="38" fillId="0" borderId="1" xfId="7" applyFont="1" applyFill="1" applyBorder="1" applyAlignment="1" applyProtection="1">
      <alignment horizontal="center" vertical="center" wrapText="1"/>
      <protection locked="0"/>
    </xf>
    <xf numFmtId="0" fontId="38" fillId="0" borderId="11" xfId="7" applyFont="1" applyBorder="1" applyAlignment="1" applyProtection="1">
      <alignment horizontal="center" vertical="center" wrapText="1"/>
      <protection locked="0"/>
    </xf>
    <xf numFmtId="0" fontId="11" fillId="0" borderId="42" xfId="7" applyFont="1" applyBorder="1" applyAlignment="1" applyProtection="1">
      <alignment horizontal="center" vertical="center" shrinkToFit="1"/>
    </xf>
    <xf numFmtId="0" fontId="11" fillId="0" borderId="36" xfId="7" applyFont="1" applyBorder="1" applyAlignment="1" applyProtection="1">
      <alignment horizontal="center" vertical="center" shrinkToFit="1"/>
    </xf>
    <xf numFmtId="0" fontId="11" fillId="0" borderId="41" xfId="7" applyFont="1" applyBorder="1" applyAlignment="1" applyProtection="1">
      <alignment horizontal="center" vertical="center" shrinkToFit="1"/>
    </xf>
    <xf numFmtId="0" fontId="2" fillId="4" borderId="40" xfId="7" applyFont="1" applyFill="1" applyBorder="1" applyAlignment="1" applyProtection="1">
      <alignment horizontal="center" vertical="center"/>
      <protection locked="0"/>
    </xf>
    <xf numFmtId="0" fontId="2" fillId="4" borderId="6" xfId="7" applyFont="1" applyFill="1" applyBorder="1" applyAlignment="1" applyProtection="1">
      <alignment horizontal="center" vertical="center"/>
      <protection locked="0"/>
    </xf>
    <xf numFmtId="0" fontId="9" fillId="0" borderId="24" xfId="7" applyFont="1" applyBorder="1" applyAlignment="1" applyProtection="1">
      <alignment horizontal="center" vertical="center"/>
      <protection locked="0"/>
    </xf>
    <xf numFmtId="0" fontId="9" fillId="0" borderId="38" xfId="7" applyFont="1" applyBorder="1" applyAlignment="1" applyProtection="1">
      <alignment horizontal="center" vertical="center"/>
      <protection locked="0"/>
    </xf>
    <xf numFmtId="0" fontId="9" fillId="0" borderId="20" xfId="7" applyFont="1" applyBorder="1" applyAlignment="1" applyProtection="1">
      <alignment horizontal="center" vertical="center"/>
      <protection locked="0"/>
    </xf>
    <xf numFmtId="0" fontId="26" fillId="0" borderId="3" xfId="7" applyFont="1" applyFill="1" applyBorder="1" applyAlignment="1" applyProtection="1">
      <alignment horizontal="center" vertical="center" wrapText="1"/>
      <protection locked="0"/>
    </xf>
    <xf numFmtId="0" fontId="26" fillId="0" borderId="4" xfId="7" applyFont="1" applyFill="1" applyBorder="1" applyAlignment="1" applyProtection="1">
      <alignment horizontal="center" vertical="center" wrapText="1"/>
      <protection locked="0"/>
    </xf>
    <xf numFmtId="0" fontId="23" fillId="0" borderId="3" xfId="7" applyFont="1" applyFill="1" applyBorder="1" applyAlignment="1" applyProtection="1">
      <alignment horizontal="center" vertical="center" wrapText="1"/>
      <protection locked="0"/>
    </xf>
    <xf numFmtId="0" fontId="23" fillId="0" borderId="4" xfId="7" applyFont="1" applyFill="1" applyBorder="1" applyAlignment="1" applyProtection="1">
      <alignment horizontal="center" vertical="center" wrapText="1"/>
      <protection locked="0"/>
    </xf>
    <xf numFmtId="0" fontId="35" fillId="0" borderId="3" xfId="7" applyFont="1" applyFill="1" applyBorder="1" applyAlignment="1" applyProtection="1">
      <alignment horizontal="center" vertical="center" wrapText="1"/>
      <protection locked="0"/>
    </xf>
    <xf numFmtId="0" fontId="35" fillId="0" borderId="4" xfId="7" applyFont="1" applyFill="1" applyBorder="1" applyAlignment="1" applyProtection="1">
      <alignment horizontal="center" vertical="center" wrapText="1"/>
      <protection locked="0"/>
    </xf>
    <xf numFmtId="0" fontId="16" fillId="0" borderId="3" xfId="7" applyFont="1" applyFill="1" applyBorder="1" applyAlignment="1" applyProtection="1">
      <alignment horizontal="center" vertical="center" wrapText="1"/>
      <protection locked="0"/>
    </xf>
    <xf numFmtId="0" fontId="16" fillId="0" borderId="4" xfId="7" applyFont="1" applyFill="1" applyBorder="1" applyAlignment="1" applyProtection="1">
      <alignment horizontal="center" vertical="center" wrapText="1"/>
      <protection locked="0"/>
    </xf>
    <xf numFmtId="0" fontId="23" fillId="0" borderId="5" xfId="7" applyFont="1" applyFill="1" applyBorder="1" applyAlignment="1" applyProtection="1">
      <alignment horizontal="center" vertical="center" wrapText="1"/>
      <protection locked="0"/>
    </xf>
    <xf numFmtId="0" fontId="23" fillId="0" borderId="34" xfId="7" applyFont="1" applyFill="1" applyBorder="1" applyAlignment="1" applyProtection="1">
      <alignment horizontal="center" vertical="center" wrapText="1"/>
      <protection locked="0"/>
    </xf>
    <xf numFmtId="0" fontId="33" fillId="0" borderId="16" xfId="6" applyFont="1" applyFill="1" applyBorder="1" applyAlignment="1">
      <alignment horizontal="left" vertical="center" wrapText="1"/>
    </xf>
    <xf numFmtId="0" fontId="33" fillId="0" borderId="0" xfId="6" applyFont="1" applyFill="1" applyBorder="1" applyAlignment="1">
      <alignment horizontal="left" vertical="center" wrapText="1"/>
    </xf>
    <xf numFmtId="0" fontId="25" fillId="0" borderId="16" xfId="6" applyFont="1" applyBorder="1" applyAlignment="1">
      <alignment horizontal="left" vertical="center" wrapText="1"/>
    </xf>
    <xf numFmtId="0" fontId="25" fillId="0" borderId="0" xfId="6" applyFont="1" applyBorder="1" applyAlignment="1">
      <alignment horizontal="left" vertical="center" wrapText="1"/>
    </xf>
    <xf numFmtId="0" fontId="25" fillId="0" borderId="15" xfId="6" applyFont="1" applyBorder="1" applyAlignment="1">
      <alignment horizontal="left" vertical="center" wrapText="1"/>
    </xf>
    <xf numFmtId="0" fontId="25" fillId="0" borderId="14" xfId="6" applyFont="1" applyBorder="1" applyAlignment="1">
      <alignment horizontal="left" vertical="center" wrapText="1"/>
    </xf>
    <xf numFmtId="0" fontId="16" fillId="5" borderId="3" xfId="7" applyFont="1" applyFill="1" applyBorder="1" applyAlignment="1" applyProtection="1">
      <alignment horizontal="center" vertical="center" wrapText="1"/>
      <protection locked="0"/>
    </xf>
    <xf numFmtId="0" fontId="16" fillId="5" borderId="4" xfId="7" applyFont="1" applyFill="1" applyBorder="1" applyAlignment="1" applyProtection="1">
      <alignment horizontal="center" vertical="center" wrapText="1"/>
      <protection locked="0"/>
    </xf>
    <xf numFmtId="0" fontId="23" fillId="4" borderId="5" xfId="7" applyFont="1" applyFill="1" applyBorder="1" applyAlignment="1" applyProtection="1">
      <alignment horizontal="center" vertical="center" shrinkToFit="1"/>
      <protection locked="0"/>
    </xf>
    <xf numFmtId="0" fontId="23" fillId="4" borderId="6" xfId="7" applyFont="1" applyFill="1" applyBorder="1" applyAlignment="1" applyProtection="1">
      <alignment horizontal="center" vertical="center" shrinkToFit="1"/>
      <protection locked="0"/>
    </xf>
    <xf numFmtId="166" fontId="23" fillId="4" borderId="29" xfId="7" applyNumberFormat="1" applyFont="1" applyFill="1" applyBorder="1" applyAlignment="1" applyProtection="1">
      <alignment horizontal="center" vertical="center" wrapText="1"/>
      <protection locked="0"/>
    </xf>
    <xf numFmtId="166" fontId="23" fillId="4" borderId="26" xfId="7" applyNumberFormat="1" applyFont="1" applyFill="1" applyBorder="1" applyAlignment="1" applyProtection="1">
      <alignment horizontal="center" vertical="center" wrapText="1"/>
      <protection locked="0"/>
    </xf>
    <xf numFmtId="2" fontId="23" fillId="4" borderId="28" xfId="7" applyNumberFormat="1" applyFont="1" applyFill="1" applyBorder="1" applyAlignment="1" applyProtection="1">
      <alignment horizontal="center" vertical="center" wrapText="1"/>
      <protection locked="0"/>
    </xf>
    <xf numFmtId="2" fontId="23" fillId="4" borderId="33" xfId="7" applyNumberFormat="1" applyFont="1" applyFill="1" applyBorder="1" applyAlignment="1" applyProtection="1">
      <alignment horizontal="center" vertical="center" wrapText="1"/>
      <protection locked="0"/>
    </xf>
    <xf numFmtId="0" fontId="23" fillId="0" borderId="3" xfId="7" applyFont="1" applyFill="1" applyBorder="1" applyAlignment="1" applyProtection="1">
      <alignment horizontal="center" vertical="center"/>
      <protection locked="0"/>
    </xf>
    <xf numFmtId="0" fontId="23" fillId="0" borderId="4" xfId="7" applyFont="1" applyFill="1" applyBorder="1" applyAlignment="1" applyProtection="1">
      <alignment horizontal="center" vertical="center"/>
      <protection locked="0"/>
    </xf>
    <xf numFmtId="0" fontId="16" fillId="0" borderId="3" xfId="6" applyFont="1" applyFill="1" applyBorder="1" applyAlignment="1">
      <alignment horizontal="center" vertical="center" wrapText="1"/>
    </xf>
    <xf numFmtId="0" fontId="16" fillId="0" borderId="4" xfId="6" applyFont="1" applyFill="1" applyBorder="1" applyAlignment="1">
      <alignment horizontal="center" vertical="center" wrapText="1"/>
    </xf>
    <xf numFmtId="166" fontId="23" fillId="0" borderId="3" xfId="7" applyNumberFormat="1" applyFont="1" applyFill="1" applyBorder="1" applyAlignment="1" applyProtection="1">
      <alignment horizontal="center" vertical="center" wrapText="1"/>
      <protection locked="0"/>
    </xf>
    <xf numFmtId="166" fontId="23" fillId="0" borderId="4" xfId="7" applyNumberFormat="1" applyFont="1" applyFill="1" applyBorder="1" applyAlignment="1" applyProtection="1">
      <alignment horizontal="center" vertical="center" wrapText="1"/>
      <protection locked="0"/>
    </xf>
    <xf numFmtId="0" fontId="23" fillId="4" borderId="18" xfId="6" applyFont="1" applyFill="1" applyBorder="1" applyAlignment="1">
      <alignment horizontal="center"/>
    </xf>
    <xf numFmtId="2" fontId="33" fillId="0" borderId="3" xfId="6" applyNumberFormat="1" applyFont="1" applyFill="1" applyBorder="1" applyAlignment="1">
      <alignment horizontal="center" vertical="center" wrapText="1"/>
    </xf>
    <xf numFmtId="2" fontId="33" fillId="0" borderId="4" xfId="6" applyNumberFormat="1" applyFont="1" applyFill="1" applyBorder="1" applyAlignment="1">
      <alignment horizontal="center" vertical="center" wrapText="1"/>
    </xf>
    <xf numFmtId="0" fontId="25" fillId="0" borderId="5" xfId="2" applyFont="1" applyFill="1" applyBorder="1" applyAlignment="1">
      <alignment horizontal="center" vertical="center"/>
    </xf>
    <xf numFmtId="0" fontId="25" fillId="0" borderId="6" xfId="2" applyFont="1" applyFill="1" applyBorder="1" applyAlignment="1">
      <alignment horizontal="center" vertical="center"/>
    </xf>
    <xf numFmtId="0" fontId="25" fillId="0" borderId="3" xfId="2" applyFont="1" applyFill="1" applyBorder="1" applyAlignment="1" applyProtection="1">
      <alignment horizontal="center" vertical="center" wrapText="1"/>
      <protection locked="0"/>
    </xf>
    <xf numFmtId="0" fontId="25" fillId="0" borderId="47" xfId="2" applyFont="1" applyFill="1" applyBorder="1" applyAlignment="1" applyProtection="1">
      <alignment horizontal="center" vertical="center" wrapText="1"/>
      <protection locked="0"/>
    </xf>
    <xf numFmtId="0" fontId="25" fillId="0" borderId="4" xfId="2" applyFont="1" applyFill="1" applyBorder="1" applyAlignment="1" applyProtection="1">
      <alignment horizontal="center" vertical="center" wrapText="1"/>
      <protection locked="0"/>
    </xf>
    <xf numFmtId="0" fontId="25" fillId="0" borderId="34" xfId="2" applyFont="1" applyFill="1" applyBorder="1" applyAlignment="1">
      <alignment horizontal="center" vertical="center"/>
    </xf>
    <xf numFmtId="0" fontId="39" fillId="0" borderId="1" xfId="2" applyFont="1" applyFill="1" applyBorder="1" applyAlignment="1" applyProtection="1">
      <alignment horizontal="center"/>
      <protection locked="0"/>
    </xf>
    <xf numFmtId="0" fontId="25" fillId="0" borderId="2" xfId="2" applyFont="1" applyFill="1" applyBorder="1" applyAlignment="1" applyProtection="1">
      <alignment horizontal="center"/>
      <protection locked="0"/>
    </xf>
    <xf numFmtId="0" fontId="25" fillId="0" borderId="2" xfId="2" applyFont="1" applyFill="1" applyBorder="1" applyAlignment="1" applyProtection="1">
      <alignment horizontal="center" vertical="center"/>
      <protection locked="0"/>
    </xf>
    <xf numFmtId="0" fontId="25" fillId="0" borderId="3" xfId="2" applyFont="1" applyFill="1" applyBorder="1" applyAlignment="1">
      <alignment horizontal="center" vertical="center"/>
    </xf>
    <xf numFmtId="0" fontId="25" fillId="0" borderId="47" xfId="2" applyFont="1" applyFill="1" applyBorder="1" applyAlignment="1">
      <alignment horizontal="center" vertical="center"/>
    </xf>
    <xf numFmtId="0" fontId="25" fillId="0" borderId="2" xfId="2" applyFont="1" applyFill="1" applyBorder="1" applyAlignment="1">
      <alignment horizontal="center" vertical="center"/>
    </xf>
    <xf numFmtId="0" fontId="25" fillId="0" borderId="5" xfId="2" applyFont="1" applyFill="1" applyBorder="1" applyAlignment="1" applyProtection="1">
      <alignment horizontal="center"/>
      <protection locked="0"/>
    </xf>
    <xf numFmtId="0" fontId="25" fillId="0" borderId="6" xfId="2" applyFont="1" applyFill="1" applyBorder="1" applyAlignment="1" applyProtection="1">
      <alignment horizontal="center"/>
      <protection locked="0"/>
    </xf>
    <xf numFmtId="0" fontId="39" fillId="0" borderId="2" xfId="2" applyFont="1" applyFill="1" applyBorder="1" applyAlignment="1">
      <alignment horizontal="center"/>
    </xf>
  </cellXfs>
  <cellStyles count="9774">
    <cellStyle name="100" xfId="16"/>
    <cellStyle name="20% - Accent1 2" xfId="17"/>
    <cellStyle name="20% - Accent1 3" xfId="9346"/>
    <cellStyle name="20% - Accent1 3 2" xfId="9347"/>
    <cellStyle name="20% - Accent1 4" xfId="9348"/>
    <cellStyle name="20% - Accent2 2" xfId="18"/>
    <cellStyle name="20% - Accent2 3" xfId="9349"/>
    <cellStyle name="20% - Accent2 3 2" xfId="9350"/>
    <cellStyle name="20% - Accent2 4" xfId="9351"/>
    <cellStyle name="20% - Accent3 2" xfId="19"/>
    <cellStyle name="20% - Accent3 3" xfId="9352"/>
    <cellStyle name="20% - Accent3 3 2" xfId="9353"/>
    <cellStyle name="20% - Accent3 4" xfId="9354"/>
    <cellStyle name="20% - Accent4 2" xfId="20"/>
    <cellStyle name="20% - Accent4 3" xfId="9355"/>
    <cellStyle name="20% - Accent4 3 2" xfId="9356"/>
    <cellStyle name="20% - Accent4 4" xfId="9357"/>
    <cellStyle name="20% - Accent5 2" xfId="21"/>
    <cellStyle name="20% - Accent5 3" xfId="9358"/>
    <cellStyle name="20% - Accent5 3 2" xfId="9359"/>
    <cellStyle name="20% - Accent5 4" xfId="9360"/>
    <cellStyle name="20% - Accent6 2" xfId="22"/>
    <cellStyle name="20% - Accent6 3" xfId="9361"/>
    <cellStyle name="20% - Accent6 3 2" xfId="9362"/>
    <cellStyle name="20% - Accent6 4" xfId="9363"/>
    <cellStyle name="20% - アクセント 1 2" xfId="9364"/>
    <cellStyle name="20% - アクセント 2 2" xfId="9365"/>
    <cellStyle name="20% - アクセント 3 2" xfId="9366"/>
    <cellStyle name="20% - アクセント 4 2" xfId="9367"/>
    <cellStyle name="20% - アクセント 5 2" xfId="9368"/>
    <cellStyle name="20% - アクセント 6 2" xfId="9369"/>
    <cellStyle name="40% - Accent1 2" xfId="23"/>
    <cellStyle name="40% - Accent1 3" xfId="9370"/>
    <cellStyle name="40% - Accent1 3 2" xfId="9371"/>
    <cellStyle name="40% - Accent1 4" xfId="9372"/>
    <cellStyle name="40% - Accent2 2" xfId="24"/>
    <cellStyle name="40% - Accent2 3" xfId="9373"/>
    <cellStyle name="40% - Accent2 3 2" xfId="9374"/>
    <cellStyle name="40% - Accent2 4" xfId="9375"/>
    <cellStyle name="40% - Accent3 2" xfId="25"/>
    <cellStyle name="40% - Accent3 3" xfId="9376"/>
    <cellStyle name="40% - Accent3 3 2" xfId="9377"/>
    <cellStyle name="40% - Accent3 4" xfId="9378"/>
    <cellStyle name="40% - Accent4 2" xfId="26"/>
    <cellStyle name="40% - Accent4 3" xfId="9379"/>
    <cellStyle name="40% - Accent4 3 2" xfId="9380"/>
    <cellStyle name="40% - Accent4 4" xfId="9381"/>
    <cellStyle name="40% - Accent5 2" xfId="27"/>
    <cellStyle name="40% - Accent5 3" xfId="9382"/>
    <cellStyle name="40% - Accent5 3 2" xfId="9383"/>
    <cellStyle name="40% - Accent5 4" xfId="9384"/>
    <cellStyle name="40% - Accent6 2" xfId="28"/>
    <cellStyle name="40% - Accent6 3" xfId="9385"/>
    <cellStyle name="40% - Accent6 3 2" xfId="9386"/>
    <cellStyle name="40% - Accent6 4" xfId="9387"/>
    <cellStyle name="40% - アクセント 1 2" xfId="9388"/>
    <cellStyle name="40% - アクセント 2 2" xfId="9389"/>
    <cellStyle name="40% - アクセント 3 2" xfId="9390"/>
    <cellStyle name="40% - アクセント 4 2" xfId="9391"/>
    <cellStyle name="40% - アクセント 5 2" xfId="9392"/>
    <cellStyle name="40% - アクセント 6 2" xfId="9393"/>
    <cellStyle name="60% - Accent1 2" xfId="29"/>
    <cellStyle name="60% - Accent1 3" xfId="9394"/>
    <cellStyle name="60% - Accent1 3 2" xfId="9395"/>
    <cellStyle name="60% - Accent1 4" xfId="9396"/>
    <cellStyle name="60% - Accent2 2" xfId="30"/>
    <cellStyle name="60% - Accent2 3" xfId="9397"/>
    <cellStyle name="60% - Accent2 3 2" xfId="9398"/>
    <cellStyle name="60% - Accent2 4" xfId="9399"/>
    <cellStyle name="60% - Accent3 2" xfId="31"/>
    <cellStyle name="60% - Accent3 3" xfId="9400"/>
    <cellStyle name="60% - Accent3 3 2" xfId="9401"/>
    <cellStyle name="60% - Accent3 4" xfId="9402"/>
    <cellStyle name="60% - Accent4 2" xfId="32"/>
    <cellStyle name="60% - Accent4 3" xfId="9403"/>
    <cellStyle name="60% - Accent4 3 2" xfId="9404"/>
    <cellStyle name="60% - Accent4 4" xfId="9405"/>
    <cellStyle name="60% - Accent5 2" xfId="33"/>
    <cellStyle name="60% - Accent5 3" xfId="9406"/>
    <cellStyle name="60% - Accent5 3 2" xfId="9407"/>
    <cellStyle name="60% - Accent5 4" xfId="9408"/>
    <cellStyle name="60% - Accent6 2" xfId="34"/>
    <cellStyle name="60% - Accent6 3" xfId="9409"/>
    <cellStyle name="60% - Accent6 3 2" xfId="9410"/>
    <cellStyle name="60% - Accent6 4" xfId="9411"/>
    <cellStyle name="60% - アクセント 1 2" xfId="9412"/>
    <cellStyle name="60% - アクセント 1 2 2" xfId="9413"/>
    <cellStyle name="60% - アクセント 1 3" xfId="9414"/>
    <cellStyle name="60% - アクセント 2 2" xfId="9415"/>
    <cellStyle name="60% - アクセント 2 2 2" xfId="9416"/>
    <cellStyle name="60% - アクセント 2 3" xfId="9417"/>
    <cellStyle name="60% - アクセント 3 2" xfId="9418"/>
    <cellStyle name="60% - アクセント 3 2 2" xfId="9419"/>
    <cellStyle name="60% - アクセント 3 3" xfId="9420"/>
    <cellStyle name="60% - アクセント 4 2" xfId="9421"/>
    <cellStyle name="60% - アクセント 4 2 2" xfId="9422"/>
    <cellStyle name="60% - アクセント 4 3" xfId="9423"/>
    <cellStyle name="60% - アクセント 5 2" xfId="9424"/>
    <cellStyle name="60% - アクセント 5 2 2" xfId="9425"/>
    <cellStyle name="60% - アクセント 5 3" xfId="9426"/>
    <cellStyle name="60% - アクセント 6 2" xfId="9427"/>
    <cellStyle name="60% - アクセント 6 2 2" xfId="9428"/>
    <cellStyle name="60% - アクセント 6 3" xfId="9429"/>
    <cellStyle name="70" xfId="35"/>
    <cellStyle name="75" xfId="36"/>
    <cellStyle name="85" xfId="37"/>
    <cellStyle name="90" xfId="38"/>
    <cellStyle name="Accent1 2" xfId="39"/>
    <cellStyle name="Accent1 3" xfId="9430"/>
    <cellStyle name="Accent1 3 2" xfId="9431"/>
    <cellStyle name="Accent1 4" xfId="9432"/>
    <cellStyle name="Accent2 2" xfId="40"/>
    <cellStyle name="Accent2 3" xfId="9433"/>
    <cellStyle name="Accent2 3 2" xfId="9434"/>
    <cellStyle name="Accent2 4" xfId="9435"/>
    <cellStyle name="Accent3 2" xfId="41"/>
    <cellStyle name="Accent3 3" xfId="9436"/>
    <cellStyle name="Accent3 3 2" xfId="9437"/>
    <cellStyle name="Accent3 4" xfId="9438"/>
    <cellStyle name="Accent4 2" xfId="42"/>
    <cellStyle name="Accent4 3" xfId="9439"/>
    <cellStyle name="Accent4 3 2" xfId="9440"/>
    <cellStyle name="Accent4 4" xfId="9441"/>
    <cellStyle name="Accent5 2" xfId="43"/>
    <cellStyle name="Accent5 3" xfId="9442"/>
    <cellStyle name="Accent5 3 2" xfId="9443"/>
    <cellStyle name="Accent5 4" xfId="9444"/>
    <cellStyle name="Accent6 2" xfId="44"/>
    <cellStyle name="Accent6 3" xfId="9445"/>
    <cellStyle name="Accent6 3 2" xfId="9446"/>
    <cellStyle name="Accent6 4" xfId="9447"/>
    <cellStyle name="Bad 2" xfId="45"/>
    <cellStyle name="Bad 3" xfId="9448"/>
    <cellStyle name="Bad 3 2" xfId="9449"/>
    <cellStyle name="Bad 4" xfId="9450"/>
    <cellStyle name="Calc Currency (0)" xfId="9451"/>
    <cellStyle name="Calc Currency (0?" xfId="9452"/>
    <cellStyle name="Calculation 2" xfId="46"/>
    <cellStyle name="Calculation 3" xfId="9453"/>
    <cellStyle name="Calculation 3 2" xfId="9454"/>
    <cellStyle name="Calculation 4" xfId="9455"/>
    <cellStyle name="Check Cell 2" xfId="47"/>
    <cellStyle name="Check Cell 3" xfId="9456"/>
    <cellStyle name="Check Cell 3 2" xfId="9457"/>
    <cellStyle name="Check Cell 4" xfId="9458"/>
    <cellStyle name="Comma [0] 2" xfId="9459"/>
    <cellStyle name="Comma [0] 2 2" xfId="9460"/>
    <cellStyle name="Comma [0] 2 2 2" xfId="9461"/>
    <cellStyle name="Comma [0] 2 2 3" xfId="9462"/>
    <cellStyle name="Comma [0] 2 3" xfId="9463"/>
    <cellStyle name="Comma [0] 2 4" xfId="9464"/>
    <cellStyle name="Comma [0] 2 5" xfId="9465"/>
    <cellStyle name="Comma [0] 3" xfId="9466"/>
    <cellStyle name="Comma [0] 3 2" xfId="9467"/>
    <cellStyle name="Comma [0] 3 2 2" xfId="9468"/>
    <cellStyle name="Comma [0] 3 2 3" xfId="9469"/>
    <cellStyle name="Comma [0] 3 3" xfId="9470"/>
    <cellStyle name="Comma [0] 3 3 2" xfId="9471"/>
    <cellStyle name="Comma [0] 3 3 3" xfId="9472"/>
    <cellStyle name="Comma [0] 3 4" xfId="9473"/>
    <cellStyle name="Comma [0] 4" xfId="9474"/>
    <cellStyle name="Comma [0] 4 2" xfId="9475"/>
    <cellStyle name="Comma [0] 4 2 2" xfId="9476"/>
    <cellStyle name="Comma [0] 4 2 3" xfId="9477"/>
    <cellStyle name="Comma [0] 4 3" xfId="9478"/>
    <cellStyle name="Comma [0] 4 4" xfId="9479"/>
    <cellStyle name="Comma [0] 4 5" xfId="9480"/>
    <cellStyle name="Comma [0] 5" xfId="9481"/>
    <cellStyle name="Comma [0] 5 2" xfId="9"/>
    <cellStyle name="Comma [0] 5 3" xfId="9482"/>
    <cellStyle name="Comma [0] 5 4" xfId="9483"/>
    <cellStyle name="Comma [0] 5 5" xfId="9484"/>
    <cellStyle name="Comma [0] 6" xfId="9485"/>
    <cellStyle name="Comma [0] 6 2" xfId="9486"/>
    <cellStyle name="Comma [0] 6 3" xfId="9487"/>
    <cellStyle name="Comma [0] 7" xfId="9488"/>
    <cellStyle name="Comma [0] 8" xfId="9489"/>
    <cellStyle name="Comma [0] 9" xfId="9768"/>
    <cellStyle name="Comma 10" xfId="9490"/>
    <cellStyle name="Comma 11" xfId="9491"/>
    <cellStyle name="Comma 12" xfId="9492"/>
    <cellStyle name="Comma 13" xfId="9493"/>
    <cellStyle name="Comma 14" xfId="9494"/>
    <cellStyle name="Comma 15" xfId="9495"/>
    <cellStyle name="Comma 16" xfId="9496"/>
    <cellStyle name="Comma 17" xfId="9497"/>
    <cellStyle name="Comma 18" xfId="9498"/>
    <cellStyle name="Comma 2" xfId="9499"/>
    <cellStyle name="Comma 3" xfId="9500"/>
    <cellStyle name="Comma 4" xfId="9501"/>
    <cellStyle name="Comma 4 2" xfId="9502"/>
    <cellStyle name="Comma 5" xfId="9503"/>
    <cellStyle name="Comma 5 2" xfId="9504"/>
    <cellStyle name="Comma 6" xfId="9505"/>
    <cellStyle name="Comma 6 2" xfId="9506"/>
    <cellStyle name="Comma 7" xfId="9507"/>
    <cellStyle name="Comma 8" xfId="9508"/>
    <cellStyle name="Comma 9" xfId="9509"/>
    <cellStyle name="Currency [0] 2" xfId="9328"/>
    <cellStyle name="dialog" xfId="9510"/>
    <cellStyle name="Explanatory Text 2" xfId="48"/>
    <cellStyle name="Explanatory Text 3" xfId="9511"/>
    <cellStyle name="Explanatory Text 3 2" xfId="9512"/>
    <cellStyle name="Explanatory Text 4" xfId="9513"/>
    <cellStyle name="Good 2" xfId="49"/>
    <cellStyle name="Good 3" xfId="9514"/>
    <cellStyle name="Good 3 2" xfId="9515"/>
    <cellStyle name="Good 4" xfId="9516"/>
    <cellStyle name="Grey" xfId="9517"/>
    <cellStyle name="Header1" xfId="9518"/>
    <cellStyle name="Header2" xfId="9519"/>
    <cellStyle name="Heading 1 2" xfId="50"/>
    <cellStyle name="Heading 1 3" xfId="9520"/>
    <cellStyle name="Heading 1 3 2" xfId="9521"/>
    <cellStyle name="Heading 1 4" xfId="9522"/>
    <cellStyle name="Heading 2 2" xfId="51"/>
    <cellStyle name="Heading 2 3" xfId="9523"/>
    <cellStyle name="Heading 2 3 2" xfId="9524"/>
    <cellStyle name="Heading 2 4" xfId="9525"/>
    <cellStyle name="Heading 3 2" xfId="52"/>
    <cellStyle name="Heading 3 3" xfId="9526"/>
    <cellStyle name="Heading 3 3 2" xfId="9527"/>
    <cellStyle name="Heading 3 4" xfId="9528"/>
    <cellStyle name="Heading 4 2" xfId="53"/>
    <cellStyle name="Heading 4 3" xfId="9529"/>
    <cellStyle name="Heading 4 3 2" xfId="9530"/>
    <cellStyle name="Heading 4 4" xfId="9531"/>
    <cellStyle name="Hyperlink" xfId="1" builtinId="8"/>
    <cellStyle name="Input [yellow]" xfId="9532"/>
    <cellStyle name="Input 2" xfId="54"/>
    <cellStyle name="Input 3" xfId="9533"/>
    <cellStyle name="Input 3 2" xfId="9534"/>
    <cellStyle name="Input 4" xfId="9535"/>
    <cellStyle name="Input 4 2" xfId="9536"/>
    <cellStyle name="KWE標準" xfId="9537"/>
    <cellStyle name="Linked Cell 2" xfId="55"/>
    <cellStyle name="Linked Cell 3" xfId="9538"/>
    <cellStyle name="Linked Cell 3 2" xfId="9539"/>
    <cellStyle name="Linked Cell 4" xfId="9540"/>
    <cellStyle name="Neutral 2" xfId="56"/>
    <cellStyle name="Neutral 3" xfId="9541"/>
    <cellStyle name="Neutral 3 2" xfId="9542"/>
    <cellStyle name="Neutral 4" xfId="9543"/>
    <cellStyle name="no dec" xfId="9544"/>
    <cellStyle name="no dec 2" xfId="9545"/>
    <cellStyle name="no dec 2 2" xfId="9546"/>
    <cellStyle name="no dec 3" xfId="9547"/>
    <cellStyle name="no dec 4" xfId="9548"/>
    <cellStyle name="Normal" xfId="0" builtinId="0"/>
    <cellStyle name="Normal - Style1" xfId="9549"/>
    <cellStyle name="Normal - スタイル1" xfId="9550"/>
    <cellStyle name="Normal - スタイル2" xfId="9551"/>
    <cellStyle name="Normal - スタイル3" xfId="9552"/>
    <cellStyle name="Normal - スタイル4" xfId="9553"/>
    <cellStyle name="Normal - スタイル5" xfId="9554"/>
    <cellStyle name="Normal - スタイル6" xfId="9555"/>
    <cellStyle name="Normal - スタイル7" xfId="9556"/>
    <cellStyle name="Normal - スタイル8" xfId="9557"/>
    <cellStyle name="Normal 10" xfId="9558"/>
    <cellStyle name="Normal 11" xfId="9559"/>
    <cellStyle name="Normal 11 2" xfId="9560"/>
    <cellStyle name="Normal 12" xfId="9561"/>
    <cellStyle name="Normal 13" xfId="9562"/>
    <cellStyle name="Normal 14" xfId="9563"/>
    <cellStyle name="Normal 15" xfId="9564"/>
    <cellStyle name="Normal 16" xfId="9565"/>
    <cellStyle name="Normal 17" xfId="9566"/>
    <cellStyle name="Normal 18" xfId="9567"/>
    <cellStyle name="Normal 19" xfId="9568"/>
    <cellStyle name="Normal 2" xfId="57"/>
    <cellStyle name="Normal 2 2" xfId="58"/>
    <cellStyle name="Normal 2 2 2" xfId="59"/>
    <cellStyle name="Normal 2 2 2 2" xfId="9570"/>
    <cellStyle name="Normal 2 2 3" xfId="2"/>
    <cellStyle name="Normal 2 2 3 2" xfId="7"/>
    <cellStyle name="Normal 2 2 3 2 2" xfId="9772"/>
    <cellStyle name="Normal 2 2 3 2 3" xfId="9571"/>
    <cellStyle name="Normal 2 2 4" xfId="9569"/>
    <cellStyle name="Normal 2 3" xfId="60"/>
    <cellStyle name="Normal 2 3 2" xfId="9572"/>
    <cellStyle name="Normal 2 4" xfId="9329"/>
    <cellStyle name="Normal 2 4 2" xfId="9573"/>
    <cellStyle name="Normal 2 5" xfId="9574"/>
    <cellStyle name="Normal 2 6" xfId="9575"/>
    <cellStyle name="Normal 2 7" xfId="9767"/>
    <cellStyle name="Normal 2_Jan-March.2012" xfId="9576"/>
    <cellStyle name="Normal 20" xfId="9577"/>
    <cellStyle name="Normal 21" xfId="9578"/>
    <cellStyle name="Normal 22" xfId="9579"/>
    <cellStyle name="Normal 23" xfId="9580"/>
    <cellStyle name="Normal 24" xfId="9581"/>
    <cellStyle name="Normal 25" xfId="9582"/>
    <cellStyle name="Normal 26" xfId="9583"/>
    <cellStyle name="Normal 27" xfId="9584"/>
    <cellStyle name="Normal 28" xfId="9585"/>
    <cellStyle name="Normal 29" xfId="9586"/>
    <cellStyle name="Normal 3" xfId="61"/>
    <cellStyle name="Normal 3 2" xfId="9588"/>
    <cellStyle name="Normal 3 2 2" xfId="9345"/>
    <cellStyle name="Normal 3 3" xfId="9589"/>
    <cellStyle name="Normal 3 4" xfId="10"/>
    <cellStyle name="Normal 3 4 2" xfId="9331"/>
    <cellStyle name="Normal 3 5" xfId="9587"/>
    <cellStyle name="Normal 3_Jan-March.2012" xfId="9590"/>
    <cellStyle name="Normal 30" xfId="9591"/>
    <cellStyle name="Normal 31" xfId="9592"/>
    <cellStyle name="Normal 32" xfId="9344"/>
    <cellStyle name="Normal 33" xfId="9769"/>
    <cellStyle name="Normal 34" xfId="11"/>
    <cellStyle name="Normal 4" xfId="8"/>
    <cellStyle name="Normal 4 2" xfId="9594"/>
    <cellStyle name="Normal 4 2 2" xfId="9595"/>
    <cellStyle name="Normal 4 3" xfId="9596"/>
    <cellStyle name="Normal 4 4" xfId="9597"/>
    <cellStyle name="Normal 4 5" xfId="9593"/>
    <cellStyle name="Normal 4 6" xfId="9773"/>
    <cellStyle name="Normal 4 7" xfId="62"/>
    <cellStyle name="Normal 4_Jan-March.2012" xfId="9598"/>
    <cellStyle name="Normal 5" xfId="63"/>
    <cellStyle name="Normal 5 2" xfId="9600"/>
    <cellStyle name="Normal 5 2 2" xfId="9601"/>
    <cellStyle name="Normal 5 3" xfId="9602"/>
    <cellStyle name="Normal 5 4" xfId="9603"/>
    <cellStyle name="Normal 5 5" xfId="9599"/>
    <cellStyle name="Normal 5_Jan-March.2012" xfId="9604"/>
    <cellStyle name="Normal 6" xfId="4"/>
    <cellStyle name="Normal 6 2" xfId="9606"/>
    <cellStyle name="Normal 6 3" xfId="9607"/>
    <cellStyle name="Normal 6 4" xfId="9605"/>
    <cellStyle name="Normal 67" xfId="9608"/>
    <cellStyle name="Normal 7" xfId="9330"/>
    <cellStyle name="Normal 7 2" xfId="9332"/>
    <cellStyle name="Normal 7 2 2" xfId="9333"/>
    <cellStyle name="Normal 7 2 2 2" xfId="9334"/>
    <cellStyle name="Normal 7 2 3" xfId="9335"/>
    <cellStyle name="Normal 7 2 4" xfId="9336"/>
    <cellStyle name="Normal 7 2 4 2" xfId="9339"/>
    <cellStyle name="Normal 7 2 4 2 2" xfId="9341"/>
    <cellStyle name="Normal 7 2 4 2 3" xfId="9343"/>
    <cellStyle name="Normal 7 2 4 2 3 2" xfId="9733"/>
    <cellStyle name="Normal 7 2 4 2 3 2 2" xfId="9739"/>
    <cellStyle name="Normal 7 2 4 2 3 2 3" xfId="9744"/>
    <cellStyle name="Normal 7 2 4 2 3 2 3 2" xfId="9749"/>
    <cellStyle name="Normal 7 2 4 2 3 2 3 3" xfId="9754"/>
    <cellStyle name="Normal 7 2 4 2 3 2 3 3 2" xfId="9764"/>
    <cellStyle name="Normal 7 2 4 2 3 2 3 4" xfId="9759"/>
    <cellStyle name="Normal 7 2 4 2 3 3" xfId="9735"/>
    <cellStyle name="Normal 7 2 4 2 3 3 2" xfId="9738"/>
    <cellStyle name="Normal 7 2 4 2 3 3 3" xfId="9743"/>
    <cellStyle name="Normal 7 2 4 2 3 3 3 2" xfId="9748"/>
    <cellStyle name="Normal 7 2 4 2 3 3 3 3" xfId="9755"/>
    <cellStyle name="Normal 7 2 4 2 3 3 3 3 2" xfId="9765"/>
    <cellStyle name="Normal 7 2 4 2 3 3 3 4" xfId="9758"/>
    <cellStyle name="Normal 7 2 4 2 3 4" xfId="9737"/>
    <cellStyle name="Normal 7 2 4 2 3 5" xfId="9742"/>
    <cellStyle name="Normal 7 2 4 2 3 5 2" xfId="9747"/>
    <cellStyle name="Normal 7 2 4 2 3 5 3" xfId="9753"/>
    <cellStyle name="Normal 7 2 4 2 3 5 3 2" xfId="9763"/>
    <cellStyle name="Normal 7 2 4 2 3 5 4" xfId="9757"/>
    <cellStyle name="Normal 7 2 5" xfId="9337"/>
    <cellStyle name="Normal 7 2 5 2" xfId="9338"/>
    <cellStyle name="Normal 7 2 5 2 2" xfId="9340"/>
    <cellStyle name="Normal 7 2 5 2 3" xfId="9342"/>
    <cellStyle name="Normal 7 2 5 2 3 2" xfId="9732"/>
    <cellStyle name="Normal 7 2 5 2 3 2 2" xfId="9740"/>
    <cellStyle name="Normal 7 2 5 2 3 2 3" xfId="9745"/>
    <cellStyle name="Normal 7 2 5 2 3 2 3 2" xfId="9750"/>
    <cellStyle name="Normal 7 2 5 2 3 2 3 3" xfId="9752"/>
    <cellStyle name="Normal 7 2 5 2 3 2 3 3 2" xfId="9762"/>
    <cellStyle name="Normal 7 2 5 2 3 2 3 4" xfId="9760"/>
    <cellStyle name="Normal 7 2 5 2 3 3" xfId="9734"/>
    <cellStyle name="Normal 7 2 5 2 3 3 2" xfId="9736"/>
    <cellStyle name="Normal 7 2 5 2 3 3 2 2" xfId="9741"/>
    <cellStyle name="Normal 7 2 5 2 3 3 2 2 2" xfId="9746"/>
    <cellStyle name="Normal 7 2 5 2 3 3 2 2 3" xfId="9751"/>
    <cellStyle name="Normal 7 2 5 2 3 3 2 2 3 2" xfId="9766"/>
    <cellStyle name="Normal 7 2 5 2 3 3 2 2 4" xfId="9756"/>
    <cellStyle name="Normal 7 2 5 2 3 3 2 2 4 2" xfId="9761"/>
    <cellStyle name="Normal 7 2 6" xfId="9610"/>
    <cellStyle name="Normal 7 3" xfId="9609"/>
    <cellStyle name="Normal 8" xfId="5"/>
    <cellStyle name="Normal 8 2" xfId="6"/>
    <cellStyle name="Normal 8 2 2" xfId="9771"/>
    <cellStyle name="Normal 8 2 3" xfId="9611"/>
    <cellStyle name="Normal 8 3" xfId="9770"/>
    <cellStyle name="Normal 9" xfId="9612"/>
    <cellStyle name="Note 2" xfId="64"/>
    <cellStyle name="Note 2 2" xfId="9613"/>
    <cellStyle name="Note 3" xfId="9614"/>
    <cellStyle name="Note 3 2" xfId="9615"/>
    <cellStyle name="Note 3 3" xfId="9616"/>
    <cellStyle name="Note 3 4" xfId="9617"/>
    <cellStyle name="Note 4" xfId="9618"/>
    <cellStyle name="Note 4 2" xfId="9619"/>
    <cellStyle name="Note 4 3" xfId="9620"/>
    <cellStyle name="Output 2" xfId="65"/>
    <cellStyle name="Output 3" xfId="9621"/>
    <cellStyle name="Output 3 2" xfId="9622"/>
    <cellStyle name="Output 4" xfId="9623"/>
    <cellStyle name="Percent [2]" xfId="9624"/>
    <cellStyle name="Percent 10" xfId="9625"/>
    <cellStyle name="Percent 11" xfId="9626"/>
    <cellStyle name="Percent 12" xfId="9627"/>
    <cellStyle name="Percent 13" xfId="9628"/>
    <cellStyle name="Percent 14" xfId="9629"/>
    <cellStyle name="Percent 15" xfId="9630"/>
    <cellStyle name="Percent 16" xfId="9631"/>
    <cellStyle name="Percent 17" xfId="9632"/>
    <cellStyle name="Percent 18" xfId="9633"/>
    <cellStyle name="Percent 19" xfId="9634"/>
    <cellStyle name="Percent 2" xfId="9635"/>
    <cellStyle name="Percent 2 2" xfId="9636"/>
    <cellStyle name="Percent 20" xfId="9637"/>
    <cellStyle name="Percent 21" xfId="9638"/>
    <cellStyle name="Percent 22" xfId="9639"/>
    <cellStyle name="Percent 23" xfId="9640"/>
    <cellStyle name="Percent 24" xfId="9641"/>
    <cellStyle name="Percent 3" xfId="9642"/>
    <cellStyle name="Percent 3 2" xfId="9643"/>
    <cellStyle name="Percent 4" xfId="9644"/>
    <cellStyle name="Percent 4 2" xfId="9645"/>
    <cellStyle name="Percent 5" xfId="9646"/>
    <cellStyle name="Percent 6" xfId="9647"/>
    <cellStyle name="Percent 7" xfId="9648"/>
    <cellStyle name="Percent 8" xfId="9649"/>
    <cellStyle name="Percent 9" xfId="9650"/>
    <cellStyle name="PSChar" xfId="9651"/>
    <cellStyle name="PSHeading" xfId="9652"/>
    <cellStyle name="SPOl" xfId="9653"/>
    <cellStyle name="style" xfId="9654"/>
    <cellStyle name="style1" xfId="9655"/>
    <cellStyle name="style2" xfId="9656"/>
    <cellStyle name="subhead" xfId="9657"/>
    <cellStyle name="Title 2" xfId="66"/>
    <cellStyle name="Title 3" xfId="9658"/>
    <cellStyle name="Title 3 2" xfId="9659"/>
    <cellStyle name="Title 3 3" xfId="9660"/>
    <cellStyle name="Title 4" xfId="9661"/>
    <cellStyle name="Title 4 2" xfId="9662"/>
    <cellStyle name="Total 2" xfId="67"/>
    <cellStyle name="Total 3" xfId="9663"/>
    <cellStyle name="Total 3 2" xfId="9664"/>
    <cellStyle name="Total 4" xfId="9665"/>
    <cellStyle name="umeda" xfId="9666"/>
    <cellStyle name="Warning Text 2" xfId="68"/>
    <cellStyle name="Warning Text 3" xfId="9667"/>
    <cellStyle name="Warning Text 3 2" xfId="9668"/>
    <cellStyle name="Warning Text 4" xfId="9669"/>
    <cellStyle name="アクセント 1 2" xfId="9670"/>
    <cellStyle name="アクセント 1 2 2" xfId="9671"/>
    <cellStyle name="アクセント 1 3" xfId="9672"/>
    <cellStyle name="アクセント 2 2" xfId="9673"/>
    <cellStyle name="アクセント 2 2 2" xfId="9674"/>
    <cellStyle name="アクセント 2 3" xfId="9675"/>
    <cellStyle name="アクセント 3 2" xfId="9676"/>
    <cellStyle name="アクセント 3 2 2" xfId="9677"/>
    <cellStyle name="アクセント 3 3" xfId="9678"/>
    <cellStyle name="アクセント 4 2" xfId="9679"/>
    <cellStyle name="アクセント 4 2 2" xfId="9680"/>
    <cellStyle name="アクセント 4 3" xfId="9681"/>
    <cellStyle name="アクセント 5 2" xfId="9682"/>
    <cellStyle name="アクセント 5 2 2" xfId="9683"/>
    <cellStyle name="アクセント 5 3" xfId="9684"/>
    <cellStyle name="アクセント 6 2" xfId="9685"/>
    <cellStyle name="アクセント 6 2 2" xfId="9686"/>
    <cellStyle name="アクセント 6 3" xfId="9687"/>
    <cellStyle name="タイトル 2" xfId="9688"/>
    <cellStyle name="チェック セル 2" xfId="9689"/>
    <cellStyle name="チェック セル 2 2" xfId="9690"/>
    <cellStyle name="チェック セル 3" xfId="9691"/>
    <cellStyle name="どちらでもない 2" xfId="9692"/>
    <cellStyle name="パーセント 2" xfId="9693"/>
    <cellStyle name="ハイパーリンク 2" xfId="69"/>
    <cellStyle name="メモ 2" xfId="9694"/>
    <cellStyle name="メモ 2 2" xfId="9695"/>
    <cellStyle name="メモ 3" xfId="9696"/>
    <cellStyle name="リンク セル 2" xfId="9697"/>
    <cellStyle name="ปกติ_Straighten cycletime" xfId="70"/>
    <cellStyle name="_x001d_・&amp;・・・G_x0008__x0009_X_x000a__x0007__x0001__x0001_" xfId="9698"/>
    <cellStyle name="표준 2" xfId="9313"/>
    <cellStyle name="표준 2 10" xfId="9314"/>
    <cellStyle name="표준 2 11" xfId="9315"/>
    <cellStyle name="표준 2 12" xfId="9316"/>
    <cellStyle name="표준 2 13" xfId="9317"/>
    <cellStyle name="표준 2 2" xfId="9318"/>
    <cellStyle name="표준 2 2 2" xfId="9319"/>
    <cellStyle name="표준 2 2 2 2" xfId="9320"/>
    <cellStyle name="표준 2 3" xfId="9321"/>
    <cellStyle name="표준 2 4" xfId="9322"/>
    <cellStyle name="표준 2 5" xfId="9323"/>
    <cellStyle name="표준 2 6" xfId="9324"/>
    <cellStyle name="표준 2 7" xfId="9325"/>
    <cellStyle name="표준 2 8" xfId="9326"/>
    <cellStyle name="표준 2 9" xfId="9327"/>
    <cellStyle name="入力 2" xfId="9699"/>
    <cellStyle name="出力 2" xfId="9700"/>
    <cellStyle name="悪い 2" xfId="9701"/>
    <cellStyle name="方眼タイプ" xfId="9702"/>
    <cellStyle name="未定義" xfId="9703"/>
    <cellStyle name="桁区切り 2" xfId="9704"/>
    <cellStyle name="桁区切り 2 2" xfId="9705"/>
    <cellStyle name="桁区切り 2 3" xfId="9706"/>
    <cellStyle name="桁蟻唇Ｆ [0.00]_laroux" xfId="9707"/>
    <cellStyle name="桁蟻唇Ｆ_laroux" xfId="9708"/>
    <cellStyle name="標準 10" xfId="71"/>
    <cellStyle name="標準 10 2" xfId="72"/>
    <cellStyle name="標準 10 2 2" xfId="73"/>
    <cellStyle name="標準 10 2 2 2" xfId="74"/>
    <cellStyle name="標準 10 2 2 2 2" xfId="75"/>
    <cellStyle name="標準 10 2 2 3" xfId="76"/>
    <cellStyle name="標準 10 2 3" xfId="77"/>
    <cellStyle name="標準 10 2 3 2" xfId="78"/>
    <cellStyle name="標準 10 2 4" xfId="79"/>
    <cellStyle name="標準 10 2 4 2" xfId="80"/>
    <cellStyle name="標準 10 2 5" xfId="81"/>
    <cellStyle name="標準 10 2 6" xfId="15"/>
    <cellStyle name="標準 10 3" xfId="82"/>
    <cellStyle name="標準 10 3 2" xfId="83"/>
    <cellStyle name="標準 10 3 3" xfId="84"/>
    <cellStyle name="標準 10 3 4" xfId="85"/>
    <cellStyle name="標準 10 3 5" xfId="86"/>
    <cellStyle name="標準 10 4" xfId="87"/>
    <cellStyle name="標準 10 4 2" xfId="88"/>
    <cellStyle name="標準 10 4 3" xfId="89"/>
    <cellStyle name="標準 10 4 4" xfId="90"/>
    <cellStyle name="標準 10 4 5" xfId="91"/>
    <cellStyle name="標準 10 5" xfId="92"/>
    <cellStyle name="標準 10 5 2" xfId="93"/>
    <cellStyle name="標準 10 5 3" xfId="94"/>
    <cellStyle name="標準 10 5 4" xfId="95"/>
    <cellStyle name="標準 10 5 5" xfId="96"/>
    <cellStyle name="標準 10 6" xfId="97"/>
    <cellStyle name="標準 10 7" xfId="98"/>
    <cellStyle name="標準 10 8" xfId="99"/>
    <cellStyle name="標準 11" xfId="100"/>
    <cellStyle name="標準 11 2" xfId="101"/>
    <cellStyle name="標準 11 2 2" xfId="102"/>
    <cellStyle name="標準 11 2 2 2" xfId="103"/>
    <cellStyle name="標準 11 2 2 3" xfId="104"/>
    <cellStyle name="標準 11 3" xfId="105"/>
    <cellStyle name="標準 11 4" xfId="106"/>
    <cellStyle name="標準 11 5" xfId="9709"/>
    <cellStyle name="標準 12" xfId="107"/>
    <cellStyle name="標準 12 2" xfId="108"/>
    <cellStyle name="標準 12 2 2" xfId="109"/>
    <cellStyle name="標準 12 3" xfId="110"/>
    <cellStyle name="標準 12 4" xfId="111"/>
    <cellStyle name="標準 12 5" xfId="112"/>
    <cellStyle name="標準 12 6" xfId="9710"/>
    <cellStyle name="標準 13" xfId="113"/>
    <cellStyle name="標準 13 2" xfId="114"/>
    <cellStyle name="標準 13 2 2" xfId="115"/>
    <cellStyle name="標準 13 2 2 2" xfId="116"/>
    <cellStyle name="標準 13 2 2 3" xfId="117"/>
    <cellStyle name="標準 13 2 3" xfId="118"/>
    <cellStyle name="標準 13 2 4" xfId="119"/>
    <cellStyle name="標準 13 2 5" xfId="120"/>
    <cellStyle name="標準 13 3" xfId="121"/>
    <cellStyle name="標準 13 3 2" xfId="122"/>
    <cellStyle name="標準 13 4" xfId="123"/>
    <cellStyle name="標準 14" xfId="124"/>
    <cellStyle name="標準 14 2" xfId="125"/>
    <cellStyle name="標準 14 2 2" xfId="126"/>
    <cellStyle name="標準 14 3" xfId="127"/>
    <cellStyle name="標準 14 4" xfId="128"/>
    <cellStyle name="標準 15" xfId="129"/>
    <cellStyle name="標準 15 2" xfId="130"/>
    <cellStyle name="標準 15 2 2" xfId="131"/>
    <cellStyle name="標準 15 3" xfId="132"/>
    <cellStyle name="標準 15 3 2" xfId="133"/>
    <cellStyle name="標準 15 4" xfId="134"/>
    <cellStyle name="標準 15 5" xfId="135"/>
    <cellStyle name="標準 15 6" xfId="136"/>
    <cellStyle name="標準 15 7" xfId="137"/>
    <cellStyle name="標準 16" xfId="138"/>
    <cellStyle name="標準 16 2" xfId="139"/>
    <cellStyle name="標準 16 2 2" xfId="140"/>
    <cellStyle name="標準 16 3" xfId="141"/>
    <cellStyle name="標準 16 3 2" xfId="142"/>
    <cellStyle name="標準 16 4" xfId="143"/>
    <cellStyle name="標準 16 5" xfId="144"/>
    <cellStyle name="標準 16 6" xfId="145"/>
    <cellStyle name="標準 16 7" xfId="146"/>
    <cellStyle name="標準 17" xfId="147"/>
    <cellStyle name="標準 17 2" xfId="148"/>
    <cellStyle name="標準 17 2 2" xfId="149"/>
    <cellStyle name="標準 17 2 2 2" xfId="150"/>
    <cellStyle name="標準 17 2 2 2 2" xfId="151"/>
    <cellStyle name="標準 17 2 2 3" xfId="152"/>
    <cellStyle name="標準 17 2 2 4" xfId="153"/>
    <cellStyle name="標準 17 2 3" xfId="154"/>
    <cellStyle name="標準 17 3" xfId="155"/>
    <cellStyle name="標準 17 3 2" xfId="156"/>
    <cellStyle name="標準 17 4" xfId="157"/>
    <cellStyle name="標準 17 4 2" xfId="158"/>
    <cellStyle name="標準 17 4 3" xfId="159"/>
    <cellStyle name="標準 17 5" xfId="160"/>
    <cellStyle name="標準 17 6" xfId="161"/>
    <cellStyle name="標準 17 7" xfId="162"/>
    <cellStyle name="標準 18" xfId="163"/>
    <cellStyle name="標準 18 2" xfId="164"/>
    <cellStyle name="標準 18 2 2" xfId="165"/>
    <cellStyle name="標準 18 2 2 2" xfId="166"/>
    <cellStyle name="標準 18 2 2 2 2" xfId="167"/>
    <cellStyle name="標準 18 2 2 3" xfId="168"/>
    <cellStyle name="標準 18 2 2 4" xfId="169"/>
    <cellStyle name="標準 18 2 3" xfId="170"/>
    <cellStyle name="標準 18 3" xfId="171"/>
    <cellStyle name="標準 18 3 2" xfId="172"/>
    <cellStyle name="標準 18 3 3" xfId="173"/>
    <cellStyle name="標準 18 4" xfId="174"/>
    <cellStyle name="標準 18 5" xfId="175"/>
    <cellStyle name="標準 18 6" xfId="176"/>
    <cellStyle name="標準 18 7" xfId="177"/>
    <cellStyle name="標準 19" xfId="178"/>
    <cellStyle name="標準 19 2" xfId="179"/>
    <cellStyle name="標準 19 2 2" xfId="180"/>
    <cellStyle name="標準 19 3" xfId="181"/>
    <cellStyle name="標準 19 3 2" xfId="182"/>
    <cellStyle name="標準 19 3 3" xfId="183"/>
    <cellStyle name="標準 19 4" xfId="184"/>
    <cellStyle name="標準 19 5" xfId="185"/>
    <cellStyle name="標準 19 6" xfId="186"/>
    <cellStyle name="標準 2" xfId="187"/>
    <cellStyle name="標準 2 10" xfId="188"/>
    <cellStyle name="標準 2 10 2" xfId="189"/>
    <cellStyle name="標準 2 10 2 2" xfId="190"/>
    <cellStyle name="標準 2 10 2 2 2" xfId="191"/>
    <cellStyle name="標準 2 10 2 3" xfId="192"/>
    <cellStyle name="標準 2 10 3" xfId="193"/>
    <cellStyle name="標準 2 11" xfId="194"/>
    <cellStyle name="標準 2 11 2" xfId="195"/>
    <cellStyle name="標準 2 11 2 2" xfId="196"/>
    <cellStyle name="標準 2 11 2 3" xfId="197"/>
    <cellStyle name="標準 2 11 3" xfId="198"/>
    <cellStyle name="標準 2 11 4" xfId="199"/>
    <cellStyle name="標準 2 11 5" xfId="200"/>
    <cellStyle name="標準 2 11 6" xfId="201"/>
    <cellStyle name="標準 2 11 6 2" xfId="202"/>
    <cellStyle name="標準 2 11 6 3" xfId="203"/>
    <cellStyle name="標準 2 11 7" xfId="204"/>
    <cellStyle name="標準 2 12" xfId="205"/>
    <cellStyle name="標準 2 12 10" xfId="206"/>
    <cellStyle name="標準 2 12 10 2" xfId="207"/>
    <cellStyle name="標準 2 12 10 2 2" xfId="208"/>
    <cellStyle name="標準 2 12 10 2 2 2" xfId="209"/>
    <cellStyle name="標準 2 12 10 2 2 3" xfId="210"/>
    <cellStyle name="標準 2 12 10 2 2 4" xfId="211"/>
    <cellStyle name="標準 2 12 10 2 3" xfId="212"/>
    <cellStyle name="標準 2 12 10 2 4" xfId="213"/>
    <cellStyle name="標準 2 12 10 2 5" xfId="214"/>
    <cellStyle name="標準 2 12 10 3" xfId="215"/>
    <cellStyle name="標準 2 12 10 4" xfId="216"/>
    <cellStyle name="標準 2 12 10 5" xfId="217"/>
    <cellStyle name="標準 2 12 10 6" xfId="218"/>
    <cellStyle name="標準 2 12 11" xfId="219"/>
    <cellStyle name="標準 2 12 11 2" xfId="220"/>
    <cellStyle name="標準 2 12 12" xfId="221"/>
    <cellStyle name="標準 2 12 12 2" xfId="222"/>
    <cellStyle name="標準 2 12 13" xfId="223"/>
    <cellStyle name="標準 2 12 13 2" xfId="224"/>
    <cellStyle name="標準 2 12 14" xfId="225"/>
    <cellStyle name="標準 2 12 15" xfId="226"/>
    <cellStyle name="標準 2 12 2" xfId="227"/>
    <cellStyle name="標準 2 12 2 10" xfId="228"/>
    <cellStyle name="標準 2 12 2 10 2" xfId="229"/>
    <cellStyle name="標準 2 12 2 11" xfId="230"/>
    <cellStyle name="標準 2 12 2 11 2" xfId="231"/>
    <cellStyle name="標準 2 12 2 12" xfId="232"/>
    <cellStyle name="標準 2 12 2 13" xfId="233"/>
    <cellStyle name="標準 2 12 2 14" xfId="234"/>
    <cellStyle name="標準 2 12 2 15" xfId="235"/>
    <cellStyle name="標準 2 12 2 2" xfId="236"/>
    <cellStyle name="標準 2 12 2 2 10" xfId="237"/>
    <cellStyle name="標準 2 12 2 2 11" xfId="238"/>
    <cellStyle name="標準 2 12 2 2 2" xfId="239"/>
    <cellStyle name="標準 2 12 2 2 3" xfId="240"/>
    <cellStyle name="標準 2 12 2 2 4" xfId="241"/>
    <cellStyle name="標準 2 12 2 2 5" xfId="242"/>
    <cellStyle name="標準 2 12 2 2 6" xfId="243"/>
    <cellStyle name="標準 2 12 2 2 7" xfId="244"/>
    <cellStyle name="標準 2 12 2 2 8" xfId="245"/>
    <cellStyle name="標準 2 12 2 2 9" xfId="246"/>
    <cellStyle name="標準 2 12 2 3" xfId="247"/>
    <cellStyle name="標準 2 12 2 3 2" xfId="248"/>
    <cellStyle name="標準 2 12 2 3 2 2" xfId="249"/>
    <cellStyle name="標準 2 12 2 3 2 2 2" xfId="250"/>
    <cellStyle name="標準 2 12 2 3 2 2 3" xfId="251"/>
    <cellStyle name="標準 2 12 2 3 2 2 4" xfId="252"/>
    <cellStyle name="標準 2 12 2 3 2 3" xfId="253"/>
    <cellStyle name="標準 2 12 2 3 2 4" xfId="254"/>
    <cellStyle name="標準 2 12 2 3 2 5" xfId="255"/>
    <cellStyle name="標準 2 12 2 3 3" xfId="256"/>
    <cellStyle name="標準 2 12 2 3 4" xfId="257"/>
    <cellStyle name="標準 2 12 2 3 5" xfId="258"/>
    <cellStyle name="標準 2 12 2 3 6" xfId="259"/>
    <cellStyle name="標準 2 12 2 4" xfId="260"/>
    <cellStyle name="標準 2 12 2 4 2" xfId="261"/>
    <cellStyle name="標準 2 12 2 4 2 2" xfId="262"/>
    <cellStyle name="標準 2 12 2 4 2 2 2" xfId="263"/>
    <cellStyle name="標準 2 12 2 4 2 2 3" xfId="264"/>
    <cellStyle name="標準 2 12 2 4 2 2 4" xfId="265"/>
    <cellStyle name="標準 2 12 2 4 2 3" xfId="266"/>
    <cellStyle name="標準 2 12 2 4 2 4" xfId="267"/>
    <cellStyle name="標準 2 12 2 4 2 5" xfId="268"/>
    <cellStyle name="標準 2 12 2 4 3" xfId="269"/>
    <cellStyle name="標準 2 12 2 4 4" xfId="270"/>
    <cellStyle name="標準 2 12 2 4 5" xfId="271"/>
    <cellStyle name="標準 2 12 2 4 6" xfId="272"/>
    <cellStyle name="標準 2 12 2 5" xfId="273"/>
    <cellStyle name="標準 2 12 2 5 2" xfId="274"/>
    <cellStyle name="標準 2 12 2 5 2 2" xfId="275"/>
    <cellStyle name="標準 2 12 2 5 2 2 2" xfId="276"/>
    <cellStyle name="標準 2 12 2 5 2 2 3" xfId="277"/>
    <cellStyle name="標準 2 12 2 5 2 2 4" xfId="278"/>
    <cellStyle name="標準 2 12 2 5 2 3" xfId="279"/>
    <cellStyle name="標準 2 12 2 5 2 4" xfId="280"/>
    <cellStyle name="標準 2 12 2 5 2 5" xfId="281"/>
    <cellStyle name="標準 2 12 2 5 3" xfId="282"/>
    <cellStyle name="標準 2 12 2 5 4" xfId="283"/>
    <cellStyle name="標準 2 12 2 5 5" xfId="284"/>
    <cellStyle name="標準 2 12 2 5 6" xfId="285"/>
    <cellStyle name="標準 2 12 2 6" xfId="286"/>
    <cellStyle name="標準 2 12 2 6 2" xfId="287"/>
    <cellStyle name="標準 2 12 2 6 2 2" xfId="288"/>
    <cellStyle name="標準 2 12 2 6 2 2 2" xfId="289"/>
    <cellStyle name="標準 2 12 2 6 2 2 3" xfId="290"/>
    <cellStyle name="標準 2 12 2 6 2 2 4" xfId="291"/>
    <cellStyle name="標準 2 12 2 6 2 3" xfId="292"/>
    <cellStyle name="標準 2 12 2 6 2 4" xfId="293"/>
    <cellStyle name="標準 2 12 2 6 2 5" xfId="294"/>
    <cellStyle name="標準 2 12 2 6 3" xfId="295"/>
    <cellStyle name="標準 2 12 2 6 4" xfId="296"/>
    <cellStyle name="標準 2 12 2 6 5" xfId="297"/>
    <cellStyle name="標準 2 12 2 6 6" xfId="298"/>
    <cellStyle name="標準 2 12 2 7" xfId="299"/>
    <cellStyle name="標準 2 12 2 7 2" xfId="300"/>
    <cellStyle name="標準 2 12 2 7 2 2" xfId="301"/>
    <cellStyle name="標準 2 12 2 7 2 2 2" xfId="302"/>
    <cellStyle name="標準 2 12 2 7 2 2 3" xfId="303"/>
    <cellStyle name="標準 2 12 2 7 2 2 4" xfId="304"/>
    <cellStyle name="標準 2 12 2 7 2 3" xfId="305"/>
    <cellStyle name="標準 2 12 2 7 2 4" xfId="306"/>
    <cellStyle name="標準 2 12 2 7 2 5" xfId="307"/>
    <cellStyle name="標準 2 12 2 7 3" xfId="308"/>
    <cellStyle name="標準 2 12 2 7 4" xfId="309"/>
    <cellStyle name="標準 2 12 2 7 5" xfId="310"/>
    <cellStyle name="標準 2 12 2 7 6" xfId="311"/>
    <cellStyle name="標準 2 12 2 8" xfId="312"/>
    <cellStyle name="標準 2 12 2 8 2" xfId="313"/>
    <cellStyle name="標準 2 12 2 8 2 2" xfId="314"/>
    <cellStyle name="標準 2 12 2 8 2 2 2" xfId="315"/>
    <cellStyle name="標準 2 12 2 8 2 2 3" xfId="316"/>
    <cellStyle name="標準 2 12 2 8 2 2 4" xfId="317"/>
    <cellStyle name="標準 2 12 2 8 2 3" xfId="318"/>
    <cellStyle name="標準 2 12 2 8 2 4" xfId="319"/>
    <cellStyle name="標準 2 12 2 8 2 5" xfId="320"/>
    <cellStyle name="標準 2 12 2 8 3" xfId="321"/>
    <cellStyle name="標準 2 12 2 8 4" xfId="322"/>
    <cellStyle name="標準 2 12 2 8 5" xfId="323"/>
    <cellStyle name="標準 2 12 2 8 6" xfId="324"/>
    <cellStyle name="標準 2 12 2 9" xfId="325"/>
    <cellStyle name="標準 2 12 2 9 2" xfId="326"/>
    <cellStyle name="標準 2 12 3" xfId="327"/>
    <cellStyle name="標準 2 12 3 2" xfId="328"/>
    <cellStyle name="標準 2 12 3 3" xfId="329"/>
    <cellStyle name="標準 2 12 3 3 2" xfId="330"/>
    <cellStyle name="標準 2 12 3 3 3" xfId="331"/>
    <cellStyle name="標準 2 12 3 4" xfId="332"/>
    <cellStyle name="標準 2 12 3 5" xfId="333"/>
    <cellStyle name="標準 2 12 3 6" xfId="334"/>
    <cellStyle name="標準 2 12 4" xfId="335"/>
    <cellStyle name="標準 2 12 4 2" xfId="336"/>
    <cellStyle name="標準 2 12 4 2 2" xfId="337"/>
    <cellStyle name="標準 2 12 4 2 2 2" xfId="338"/>
    <cellStyle name="標準 2 12 4 2 2 3" xfId="339"/>
    <cellStyle name="標準 2 12 4 2 2 4" xfId="340"/>
    <cellStyle name="標準 2 12 4 2 3" xfId="341"/>
    <cellStyle name="標準 2 12 4 2 4" xfId="342"/>
    <cellStyle name="標準 2 12 4 2 5" xfId="343"/>
    <cellStyle name="標準 2 12 4 2 6" xfId="344"/>
    <cellStyle name="標準 2 12 4 3" xfId="345"/>
    <cellStyle name="標準 2 12 4 4" xfId="346"/>
    <cellStyle name="標準 2 12 4 5" xfId="347"/>
    <cellStyle name="標準 2 12 4 6" xfId="348"/>
    <cellStyle name="標準 2 12 5" xfId="349"/>
    <cellStyle name="標準 2 12 5 2" xfId="350"/>
    <cellStyle name="標準 2 12 5 2 2" xfId="351"/>
    <cellStyle name="標準 2 12 5 2 2 2" xfId="352"/>
    <cellStyle name="標準 2 12 5 2 2 3" xfId="353"/>
    <cellStyle name="標準 2 12 5 2 2 4" xfId="354"/>
    <cellStyle name="標準 2 12 5 2 3" xfId="355"/>
    <cellStyle name="標準 2 12 5 2 4" xfId="356"/>
    <cellStyle name="標準 2 12 5 2 5" xfId="357"/>
    <cellStyle name="標準 2 12 5 3" xfId="358"/>
    <cellStyle name="標準 2 12 5 4" xfId="359"/>
    <cellStyle name="標準 2 12 5 5" xfId="360"/>
    <cellStyle name="標準 2 12 5 6" xfId="361"/>
    <cellStyle name="標準 2 12 6" xfId="362"/>
    <cellStyle name="標準 2 12 6 2" xfId="363"/>
    <cellStyle name="標準 2 12 6 2 2" xfId="364"/>
    <cellStyle name="標準 2 12 6 2 2 2" xfId="365"/>
    <cellStyle name="標準 2 12 6 2 2 3" xfId="366"/>
    <cellStyle name="標準 2 12 6 2 2 4" xfId="367"/>
    <cellStyle name="標準 2 12 6 2 3" xfId="368"/>
    <cellStyle name="標準 2 12 6 2 4" xfId="369"/>
    <cellStyle name="標準 2 12 6 2 5" xfId="370"/>
    <cellStyle name="標準 2 12 6 3" xfId="371"/>
    <cellStyle name="標準 2 12 6 4" xfId="372"/>
    <cellStyle name="標準 2 12 6 5" xfId="373"/>
    <cellStyle name="標準 2 12 6 6" xfId="374"/>
    <cellStyle name="標準 2 12 7" xfId="375"/>
    <cellStyle name="標準 2 12 7 2" xfId="376"/>
    <cellStyle name="標準 2 12 7 2 2" xfId="377"/>
    <cellStyle name="標準 2 12 7 2 2 2" xfId="378"/>
    <cellStyle name="標準 2 12 7 2 2 3" xfId="379"/>
    <cellStyle name="標準 2 12 7 2 2 4" xfId="380"/>
    <cellStyle name="標準 2 12 7 2 3" xfId="381"/>
    <cellStyle name="標準 2 12 7 2 4" xfId="382"/>
    <cellStyle name="標準 2 12 7 2 5" xfId="383"/>
    <cellStyle name="標準 2 12 7 3" xfId="384"/>
    <cellStyle name="標準 2 12 7 4" xfId="385"/>
    <cellStyle name="標準 2 12 7 5" xfId="386"/>
    <cellStyle name="標準 2 12 7 6" xfId="387"/>
    <cellStyle name="標準 2 12 8" xfId="388"/>
    <cellStyle name="標準 2 12 8 2" xfId="389"/>
    <cellStyle name="標準 2 12 8 2 2" xfId="390"/>
    <cellStyle name="標準 2 12 8 2 2 2" xfId="391"/>
    <cellStyle name="標準 2 12 8 2 2 3" xfId="392"/>
    <cellStyle name="標準 2 12 8 2 2 4" xfId="393"/>
    <cellStyle name="標準 2 12 8 2 3" xfId="394"/>
    <cellStyle name="標準 2 12 8 2 4" xfId="395"/>
    <cellStyle name="標準 2 12 8 2 5" xfId="396"/>
    <cellStyle name="標準 2 12 8 3" xfId="397"/>
    <cellStyle name="標準 2 12 8 4" xfId="398"/>
    <cellStyle name="標準 2 12 8 5" xfId="399"/>
    <cellStyle name="標準 2 12 8 6" xfId="400"/>
    <cellStyle name="標準 2 12 8 7" xfId="401"/>
    <cellStyle name="標準 2 12 9" xfId="402"/>
    <cellStyle name="標準 2 12 9 2" xfId="403"/>
    <cellStyle name="標準 2 12 9 2 2" xfId="404"/>
    <cellStyle name="標準 2 12 9 2 2 2" xfId="405"/>
    <cellStyle name="標準 2 12 9 2 2 3" xfId="406"/>
    <cellStyle name="標準 2 12 9 2 2 4" xfId="407"/>
    <cellStyle name="標準 2 12 9 2 3" xfId="408"/>
    <cellStyle name="標準 2 12 9 2 4" xfId="409"/>
    <cellStyle name="標準 2 12 9 2 5" xfId="410"/>
    <cellStyle name="標準 2 12 9 3" xfId="411"/>
    <cellStyle name="標準 2 12 9 4" xfId="412"/>
    <cellStyle name="標準 2 12 9 5" xfId="413"/>
    <cellStyle name="標準 2 12 9 6" xfId="414"/>
    <cellStyle name="標準 2 12 9 7" xfId="415"/>
    <cellStyle name="標準 2 13" xfId="416"/>
    <cellStyle name="標準 2 13 10" xfId="417"/>
    <cellStyle name="標準 2 13 10 2" xfId="418"/>
    <cellStyle name="標準 2 13 11" xfId="419"/>
    <cellStyle name="標準 2 13 11 2" xfId="420"/>
    <cellStyle name="標準 2 13 12" xfId="421"/>
    <cellStyle name="標準 2 13 12 2" xfId="422"/>
    <cellStyle name="標準 2 13 13" xfId="423"/>
    <cellStyle name="標準 2 13 14" xfId="424"/>
    <cellStyle name="標準 2 13 15" xfId="425"/>
    <cellStyle name="標準 2 13 2" xfId="426"/>
    <cellStyle name="標準 2 13 2 10" xfId="427"/>
    <cellStyle name="標準 2 13 2 11" xfId="428"/>
    <cellStyle name="標準 2 13 2 12" xfId="429"/>
    <cellStyle name="標準 2 13 2 2" xfId="430"/>
    <cellStyle name="標準 2 13 2 3" xfId="431"/>
    <cellStyle name="標準 2 13 2 4" xfId="432"/>
    <cellStyle name="標準 2 13 2 5" xfId="433"/>
    <cellStyle name="標準 2 13 2 6" xfId="434"/>
    <cellStyle name="標準 2 13 2 7" xfId="435"/>
    <cellStyle name="標準 2 13 2 8" xfId="436"/>
    <cellStyle name="標準 2 13 2 9" xfId="437"/>
    <cellStyle name="標準 2 13 3" xfId="438"/>
    <cellStyle name="標準 2 13 3 2" xfId="439"/>
    <cellStyle name="標準 2 13 3 2 2" xfId="440"/>
    <cellStyle name="標準 2 13 3 2 2 2" xfId="441"/>
    <cellStyle name="標準 2 13 3 2 2 3" xfId="442"/>
    <cellStyle name="標準 2 13 3 2 2 4" xfId="443"/>
    <cellStyle name="標準 2 13 3 2 3" xfId="444"/>
    <cellStyle name="標準 2 13 3 2 4" xfId="445"/>
    <cellStyle name="標準 2 13 3 2 5" xfId="446"/>
    <cellStyle name="標準 2 13 3 2 6" xfId="447"/>
    <cellStyle name="標準 2 13 3 3" xfId="448"/>
    <cellStyle name="標準 2 13 3 4" xfId="449"/>
    <cellStyle name="標準 2 13 3 5" xfId="450"/>
    <cellStyle name="標準 2 13 3 6" xfId="451"/>
    <cellStyle name="標準 2 13 4" xfId="452"/>
    <cellStyle name="標準 2 13 4 2" xfId="453"/>
    <cellStyle name="標準 2 13 4 2 2" xfId="454"/>
    <cellStyle name="標準 2 13 4 2 2 2" xfId="455"/>
    <cellStyle name="標準 2 13 4 2 2 3" xfId="456"/>
    <cellStyle name="標準 2 13 4 2 2 4" xfId="457"/>
    <cellStyle name="標準 2 13 4 2 3" xfId="458"/>
    <cellStyle name="標準 2 13 4 2 4" xfId="459"/>
    <cellStyle name="標準 2 13 4 2 5" xfId="460"/>
    <cellStyle name="標準 2 13 4 2 6" xfId="461"/>
    <cellStyle name="標準 2 13 4 3" xfId="462"/>
    <cellStyle name="標準 2 13 4 4" xfId="463"/>
    <cellStyle name="標準 2 13 4 5" xfId="464"/>
    <cellStyle name="標準 2 13 4 6" xfId="465"/>
    <cellStyle name="標準 2 13 5" xfId="466"/>
    <cellStyle name="標準 2 13 5 2" xfId="467"/>
    <cellStyle name="標準 2 13 5 2 2" xfId="468"/>
    <cellStyle name="標準 2 13 5 2 2 2" xfId="469"/>
    <cellStyle name="標準 2 13 5 2 2 3" xfId="470"/>
    <cellStyle name="標準 2 13 5 2 2 4" xfId="471"/>
    <cellStyle name="標準 2 13 5 2 3" xfId="472"/>
    <cellStyle name="標準 2 13 5 2 4" xfId="473"/>
    <cellStyle name="標準 2 13 5 2 5" xfId="474"/>
    <cellStyle name="標準 2 13 5 3" xfId="475"/>
    <cellStyle name="標準 2 13 5 4" xfId="476"/>
    <cellStyle name="標準 2 13 5 5" xfId="477"/>
    <cellStyle name="標準 2 13 5 6" xfId="478"/>
    <cellStyle name="標準 2 13 6" xfId="479"/>
    <cellStyle name="標準 2 13 6 2" xfId="480"/>
    <cellStyle name="標準 2 13 6 2 2" xfId="481"/>
    <cellStyle name="標準 2 13 6 2 2 2" xfId="482"/>
    <cellStyle name="標準 2 13 6 2 2 3" xfId="483"/>
    <cellStyle name="標準 2 13 6 2 2 4" xfId="484"/>
    <cellStyle name="標準 2 13 6 2 3" xfId="485"/>
    <cellStyle name="標準 2 13 6 2 4" xfId="486"/>
    <cellStyle name="標準 2 13 6 2 5" xfId="487"/>
    <cellStyle name="標準 2 13 6 3" xfId="488"/>
    <cellStyle name="標準 2 13 6 4" xfId="489"/>
    <cellStyle name="標準 2 13 6 5" xfId="490"/>
    <cellStyle name="標準 2 13 6 6" xfId="491"/>
    <cellStyle name="標準 2 13 7" xfId="492"/>
    <cellStyle name="標準 2 13 7 2" xfId="493"/>
    <cellStyle name="標準 2 13 7 2 2" xfId="494"/>
    <cellStyle name="標準 2 13 7 2 2 2" xfId="495"/>
    <cellStyle name="標準 2 13 7 2 2 3" xfId="496"/>
    <cellStyle name="標準 2 13 7 2 2 4" xfId="497"/>
    <cellStyle name="標準 2 13 7 2 3" xfId="498"/>
    <cellStyle name="標準 2 13 7 2 4" xfId="499"/>
    <cellStyle name="標準 2 13 7 2 5" xfId="500"/>
    <cellStyle name="標準 2 13 7 3" xfId="501"/>
    <cellStyle name="標準 2 13 7 4" xfId="502"/>
    <cellStyle name="標準 2 13 7 5" xfId="503"/>
    <cellStyle name="標準 2 13 7 6" xfId="504"/>
    <cellStyle name="標準 2 13 7 7" xfId="505"/>
    <cellStyle name="標準 2 13 8" xfId="506"/>
    <cellStyle name="標準 2 13 8 2" xfId="507"/>
    <cellStyle name="標準 2 13 8 2 2" xfId="508"/>
    <cellStyle name="標準 2 13 8 2 2 2" xfId="509"/>
    <cellStyle name="標準 2 13 8 2 2 3" xfId="510"/>
    <cellStyle name="標準 2 13 8 2 2 4" xfId="511"/>
    <cellStyle name="標準 2 13 8 2 3" xfId="512"/>
    <cellStyle name="標準 2 13 8 2 4" xfId="513"/>
    <cellStyle name="標準 2 13 8 2 5" xfId="514"/>
    <cellStyle name="標準 2 13 8 3" xfId="515"/>
    <cellStyle name="標準 2 13 8 4" xfId="516"/>
    <cellStyle name="標準 2 13 8 5" xfId="517"/>
    <cellStyle name="標準 2 13 8 6" xfId="518"/>
    <cellStyle name="標準 2 13 8 7" xfId="519"/>
    <cellStyle name="標準 2 13 9" xfId="520"/>
    <cellStyle name="標準 2 13 9 2" xfId="521"/>
    <cellStyle name="標準 2 13 9 2 2" xfId="522"/>
    <cellStyle name="標準 2 13 9 2 2 2" xfId="523"/>
    <cellStyle name="標準 2 13 9 2 2 3" xfId="524"/>
    <cellStyle name="標準 2 13 9 2 2 4" xfId="525"/>
    <cellStyle name="標準 2 13 9 2 3" xfId="526"/>
    <cellStyle name="標準 2 13 9 2 4" xfId="527"/>
    <cellStyle name="標準 2 13 9 2 5" xfId="528"/>
    <cellStyle name="標準 2 13 9 3" xfId="529"/>
    <cellStyle name="標準 2 13 9 4" xfId="530"/>
    <cellStyle name="標準 2 13 9 5" xfId="531"/>
    <cellStyle name="標準 2 13 9 6" xfId="532"/>
    <cellStyle name="標準 2 14" xfId="533"/>
    <cellStyle name="標準 2 14 2" xfId="534"/>
    <cellStyle name="標準 2 14 2 2" xfId="535"/>
    <cellStyle name="標準 2 14 2 2 2" xfId="536"/>
    <cellStyle name="標準 2 14 2 3" xfId="537"/>
    <cellStyle name="標準 2 14 2 3 2" xfId="538"/>
    <cellStyle name="標準 2 14 2 4" xfId="539"/>
    <cellStyle name="標準 2 14 3" xfId="540"/>
    <cellStyle name="標準 2 14 3 2" xfId="541"/>
    <cellStyle name="標準 2 14 3 3" xfId="542"/>
    <cellStyle name="標準 2 14 3 4" xfId="543"/>
    <cellStyle name="標準 2 14 4" xfId="544"/>
    <cellStyle name="標準 2 15" xfId="545"/>
    <cellStyle name="標準 2 15 10" xfId="546"/>
    <cellStyle name="標準 2 15 11" xfId="547"/>
    <cellStyle name="標準 2 15 12" xfId="548"/>
    <cellStyle name="標準 2 15 13" xfId="549"/>
    <cellStyle name="標準 2 15 14" xfId="550"/>
    <cellStyle name="標準 2 15 15" xfId="551"/>
    <cellStyle name="標準 2 15 15 2" xfId="552"/>
    <cellStyle name="標準 2 15 15 3" xfId="553"/>
    <cellStyle name="標準 2 15 16" xfId="554"/>
    <cellStyle name="標準 2 15 17" xfId="555"/>
    <cellStyle name="標準 2 15 18" xfId="556"/>
    <cellStyle name="標準 2 15 2" xfId="557"/>
    <cellStyle name="標準 2 15 2 10" xfId="558"/>
    <cellStyle name="標準 2 15 2 11" xfId="559"/>
    <cellStyle name="標準 2 15 2 12" xfId="560"/>
    <cellStyle name="標準 2 15 2 13" xfId="561"/>
    <cellStyle name="標準 2 15 2 14" xfId="562"/>
    <cellStyle name="標準 2 15 2 15" xfId="563"/>
    <cellStyle name="標準 2 15 2 15 2" xfId="564"/>
    <cellStyle name="標準 2 15 2 15 3" xfId="565"/>
    <cellStyle name="標準 2 15 2 16" xfId="566"/>
    <cellStyle name="標準 2 15 2 17" xfId="567"/>
    <cellStyle name="標準 2 15 2 18" xfId="568"/>
    <cellStyle name="標準 2 15 2 19" xfId="569"/>
    <cellStyle name="標準 2 15 2 2" xfId="570"/>
    <cellStyle name="標準 2 15 2 2 2" xfId="571"/>
    <cellStyle name="標準 2 15 2 2 2 2" xfId="572"/>
    <cellStyle name="標準 2 15 2 2 2 2 2" xfId="573"/>
    <cellStyle name="標準 2 15 2 2 2 2 2 2" xfId="574"/>
    <cellStyle name="標準 2 15 2 2 2 2 2 3" xfId="575"/>
    <cellStyle name="標準 2 15 2 2 2 2 2 4" xfId="576"/>
    <cellStyle name="標準 2 15 2 2 2 2 3" xfId="577"/>
    <cellStyle name="標準 2 15 2 2 2 2 4" xfId="578"/>
    <cellStyle name="標準 2 15 2 2 2 2 5" xfId="579"/>
    <cellStyle name="標準 2 15 2 2 2 3" xfId="580"/>
    <cellStyle name="標準 2 15 2 2 2 4" xfId="581"/>
    <cellStyle name="標準 2 15 2 2 2 5" xfId="582"/>
    <cellStyle name="標準 2 15 2 2 2 6" xfId="583"/>
    <cellStyle name="標準 2 15 2 2 3" xfId="584"/>
    <cellStyle name="標準 2 15 2 2 4" xfId="585"/>
    <cellStyle name="標準 2 15 2 2 5" xfId="586"/>
    <cellStyle name="標準 2 15 2 2 6" xfId="587"/>
    <cellStyle name="標準 2 15 2 2 6 2" xfId="588"/>
    <cellStyle name="標準 2 15 2 2 6 3" xfId="589"/>
    <cellStyle name="標準 2 15 2 2 7" xfId="590"/>
    <cellStyle name="標準 2 15 2 2 8" xfId="591"/>
    <cellStyle name="標準 2 15 2 2 9" xfId="592"/>
    <cellStyle name="標準 2 15 2 3" xfId="593"/>
    <cellStyle name="標準 2 15 2 4" xfId="594"/>
    <cellStyle name="標準 2 15 2 5" xfId="595"/>
    <cellStyle name="標準 2 15 2 6" xfId="596"/>
    <cellStyle name="標準 2 15 2 7" xfId="597"/>
    <cellStyle name="標準 2 15 2 8" xfId="598"/>
    <cellStyle name="標準 2 15 2 9" xfId="599"/>
    <cellStyle name="標準 2 15 2 9 2" xfId="600"/>
    <cellStyle name="標準 2 15 3" xfId="601"/>
    <cellStyle name="標準 2 15 3 2" xfId="602"/>
    <cellStyle name="標準 2 15 3 2 2" xfId="603"/>
    <cellStyle name="標準 2 15 3 2 2 2" xfId="604"/>
    <cellStyle name="標準 2 15 3 2 2 2 2" xfId="605"/>
    <cellStyle name="標準 2 15 3 2 2 2 3" xfId="606"/>
    <cellStyle name="標準 2 15 3 2 2 2 4" xfId="607"/>
    <cellStyle name="標準 2 15 3 2 2 3" xfId="608"/>
    <cellStyle name="標準 2 15 3 2 2 4" xfId="609"/>
    <cellStyle name="標準 2 15 3 2 2 5" xfId="610"/>
    <cellStyle name="標準 2 15 3 2 3" xfId="611"/>
    <cellStyle name="標準 2 15 3 2 4" xfId="612"/>
    <cellStyle name="標準 2 15 3 2 5" xfId="613"/>
    <cellStyle name="標準 2 15 3 2 6" xfId="614"/>
    <cellStyle name="標準 2 15 3 2 7" xfId="615"/>
    <cellStyle name="標準 2 15 3 3" xfId="616"/>
    <cellStyle name="標準 2 15 3 4" xfId="617"/>
    <cellStyle name="標準 2 15 3 5" xfId="618"/>
    <cellStyle name="標準 2 15 3 6" xfId="619"/>
    <cellStyle name="標準 2 15 3 6 2" xfId="620"/>
    <cellStyle name="標準 2 15 3 6 3" xfId="621"/>
    <cellStyle name="標準 2 15 3 7" xfId="622"/>
    <cellStyle name="標準 2 15 3 8" xfId="623"/>
    <cellStyle name="標準 2 15 3 9" xfId="624"/>
    <cellStyle name="標準 2 15 4" xfId="625"/>
    <cellStyle name="標準 2 15 5" xfId="626"/>
    <cellStyle name="標準 2 15 6" xfId="627"/>
    <cellStyle name="標準 2 15 7" xfId="628"/>
    <cellStyle name="標準 2 15 7 2" xfId="629"/>
    <cellStyle name="標準 2 15 8" xfId="630"/>
    <cellStyle name="標準 2 15 8 2" xfId="631"/>
    <cellStyle name="標準 2 15 8 2 2" xfId="632"/>
    <cellStyle name="標準 2 15 8 2 2 2" xfId="633"/>
    <cellStyle name="標準 2 15 8 2 2 3" xfId="634"/>
    <cellStyle name="標準 2 15 8 2 2 4" xfId="635"/>
    <cellStyle name="標準 2 15 8 2 3" xfId="636"/>
    <cellStyle name="標準 2 15 8 2 4" xfId="637"/>
    <cellStyle name="標準 2 15 8 2 5" xfId="638"/>
    <cellStyle name="標準 2 15 8 3" xfId="639"/>
    <cellStyle name="標準 2 15 8 4" xfId="640"/>
    <cellStyle name="標準 2 15 8 5" xfId="641"/>
    <cellStyle name="標準 2 15 8 6" xfId="642"/>
    <cellStyle name="標準 2 15 9" xfId="643"/>
    <cellStyle name="標準 2 15 9 2" xfId="644"/>
    <cellStyle name="標準 2 16" xfId="645"/>
    <cellStyle name="標準 2 16 2" xfId="646"/>
    <cellStyle name="標準 2 16 2 2" xfId="647"/>
    <cellStyle name="標準 2 16 2 2 2" xfId="648"/>
    <cellStyle name="標準 2 16 2 3" xfId="649"/>
    <cellStyle name="標準 2 16 3" xfId="650"/>
    <cellStyle name="標準 2 17" xfId="651"/>
    <cellStyle name="標準 2 17 2" xfId="652"/>
    <cellStyle name="標準 2 17 2 2" xfId="653"/>
    <cellStyle name="標準 2 17 2 2 2" xfId="654"/>
    <cellStyle name="標準 2 17 2 3" xfId="655"/>
    <cellStyle name="標準 2 17 3" xfId="656"/>
    <cellStyle name="標準 2 18" xfId="657"/>
    <cellStyle name="標準 2 18 2" xfId="658"/>
    <cellStyle name="標準 2 18 2 2" xfId="659"/>
    <cellStyle name="標準 2 18 2 2 2" xfId="660"/>
    <cellStyle name="標準 2 18 2 3" xfId="661"/>
    <cellStyle name="標準 2 18 3" xfId="662"/>
    <cellStyle name="標準 2 19" xfId="663"/>
    <cellStyle name="標準 2 19 2" xfId="664"/>
    <cellStyle name="標準 2 19 2 2" xfId="665"/>
    <cellStyle name="標準 2 19 2 2 2" xfId="666"/>
    <cellStyle name="標準 2 19 2 3" xfId="667"/>
    <cellStyle name="標準 2 19 3" xfId="668"/>
    <cellStyle name="標準 2 2" xfId="3"/>
    <cellStyle name="標準 2 2 10" xfId="669"/>
    <cellStyle name="標準 2 2 10 10" xfId="670"/>
    <cellStyle name="標準 2 2 10 10 2" xfId="671"/>
    <cellStyle name="標準 2 2 10 11" xfId="672"/>
    <cellStyle name="標準 2 2 10 11 2" xfId="673"/>
    <cellStyle name="標準 2 2 10 12" xfId="674"/>
    <cellStyle name="標準 2 2 10 13" xfId="675"/>
    <cellStyle name="標準 2 2 10 14" xfId="676"/>
    <cellStyle name="標準 2 2 10 2" xfId="677"/>
    <cellStyle name="標準 2 2 10 2 2" xfId="678"/>
    <cellStyle name="標準 2 2 10 2 2 2" xfId="679"/>
    <cellStyle name="標準 2 2 10 2 3" xfId="680"/>
    <cellStyle name="標準 2 2 10 2 4" xfId="681"/>
    <cellStyle name="標準 2 2 10 2 5" xfId="682"/>
    <cellStyle name="標準 2 2 10 2 6" xfId="683"/>
    <cellStyle name="標準 2 2 10 2 7" xfId="684"/>
    <cellStyle name="標準 2 2 10 2 8" xfId="685"/>
    <cellStyle name="標準 2 2 10 3" xfId="686"/>
    <cellStyle name="標準 2 2 10 3 2" xfId="687"/>
    <cellStyle name="標準 2 2 10 3 2 2" xfId="688"/>
    <cellStyle name="標準 2 2 10 3 2 3" xfId="689"/>
    <cellStyle name="標準 2 2 10 3 3" xfId="690"/>
    <cellStyle name="標準 2 2 10 3 3 2" xfId="691"/>
    <cellStyle name="標準 2 2 10 3 4" xfId="692"/>
    <cellStyle name="標準 2 2 10 4" xfId="693"/>
    <cellStyle name="標準 2 2 10 4 2" xfId="694"/>
    <cellStyle name="標準 2 2 10 4 2 2" xfId="695"/>
    <cellStyle name="標準 2 2 10 4 2 3" xfId="696"/>
    <cellStyle name="標準 2 2 10 4 3" xfId="697"/>
    <cellStyle name="標準 2 2 10 5" xfId="698"/>
    <cellStyle name="標準 2 2 10 5 2" xfId="699"/>
    <cellStyle name="標準 2 2 10 5 2 2" xfId="700"/>
    <cellStyle name="標準 2 2 10 5 2 2 2" xfId="701"/>
    <cellStyle name="標準 2 2 10 5 2 2 3" xfId="702"/>
    <cellStyle name="標準 2 2 10 5 2 2 4" xfId="703"/>
    <cellStyle name="標準 2 2 10 5 2 3" xfId="704"/>
    <cellStyle name="標準 2 2 10 5 2 4" xfId="705"/>
    <cellStyle name="標準 2 2 10 5 2 5" xfId="706"/>
    <cellStyle name="標準 2 2 10 5 3" xfId="707"/>
    <cellStyle name="標準 2 2 10 5 4" xfId="708"/>
    <cellStyle name="標準 2 2 10 5 5" xfId="709"/>
    <cellStyle name="標準 2 2 10 5 6" xfId="710"/>
    <cellStyle name="標準 2 2 10 6" xfId="711"/>
    <cellStyle name="標準 2 2 10 7" xfId="712"/>
    <cellStyle name="標準 2 2 10 8" xfId="713"/>
    <cellStyle name="標準 2 2 10 9" xfId="714"/>
    <cellStyle name="標準 2 2 11" xfId="715"/>
    <cellStyle name="標準 2 2 11 2" xfId="716"/>
    <cellStyle name="標準 2 2 11 2 2" xfId="717"/>
    <cellStyle name="標準 2 2 11 2 2 2" xfId="718"/>
    <cellStyle name="標準 2 2 11 2 2 3" xfId="719"/>
    <cellStyle name="標準 2 2 11 2 2 4" xfId="720"/>
    <cellStyle name="標準 2 2 11 2 3" xfId="721"/>
    <cellStyle name="標準 2 2 11 2 4" xfId="722"/>
    <cellStyle name="標準 2 2 11 2 5" xfId="723"/>
    <cellStyle name="標準 2 2 11 3" xfId="724"/>
    <cellStyle name="標準 2 2 11 3 2" xfId="725"/>
    <cellStyle name="標準 2 2 11 4" xfId="726"/>
    <cellStyle name="標準 2 2 11 4 2" xfId="727"/>
    <cellStyle name="標準 2 2 11 5" xfId="728"/>
    <cellStyle name="標準 2 2 11 5 2" xfId="729"/>
    <cellStyle name="標準 2 2 11 6" xfId="730"/>
    <cellStyle name="標準 2 2 11 7" xfId="731"/>
    <cellStyle name="標準 2 2 11 8" xfId="732"/>
    <cellStyle name="標準 2 2 12" xfId="733"/>
    <cellStyle name="標準 2 2 12 2" xfId="734"/>
    <cellStyle name="標準 2 2 12 2 2" xfId="735"/>
    <cellStyle name="標準 2 2 12 2 2 2" xfId="736"/>
    <cellStyle name="標準 2 2 12 2 2 3" xfId="737"/>
    <cellStyle name="標準 2 2 12 2 2 4" xfId="738"/>
    <cellStyle name="標準 2 2 12 2 3" xfId="739"/>
    <cellStyle name="標準 2 2 12 2 4" xfId="740"/>
    <cellStyle name="標準 2 2 12 2 5" xfId="741"/>
    <cellStyle name="標準 2 2 12 3" xfId="742"/>
    <cellStyle name="標準 2 2 12 3 2" xfId="743"/>
    <cellStyle name="標準 2 2 12 3 3" xfId="744"/>
    <cellStyle name="標準 2 2 12 4" xfId="745"/>
    <cellStyle name="標準 2 2 12 4 2" xfId="746"/>
    <cellStyle name="標準 2 2 12 5" xfId="747"/>
    <cellStyle name="標準 2 2 12 5 2" xfId="748"/>
    <cellStyle name="標準 2 2 12 6" xfId="749"/>
    <cellStyle name="標準 2 2 12 7" xfId="750"/>
    <cellStyle name="標準 2 2 12 8" xfId="751"/>
    <cellStyle name="標準 2 2 12 9" xfId="752"/>
    <cellStyle name="標準 2 2 13" xfId="753"/>
    <cellStyle name="標準 2 2 13 2" xfId="754"/>
    <cellStyle name="標準 2 2 13 2 2" xfId="755"/>
    <cellStyle name="標準 2 2 13 3" xfId="756"/>
    <cellStyle name="標準 2 2 13 3 2" xfId="757"/>
    <cellStyle name="標準 2 2 13 4" xfId="758"/>
    <cellStyle name="標準 2 2 14" xfId="759"/>
    <cellStyle name="標準 2 2 14 2" xfId="760"/>
    <cellStyle name="標準 2 2 14 2 2" xfId="761"/>
    <cellStyle name="標準 2 2 14 3" xfId="762"/>
    <cellStyle name="標準 2 2 15" xfId="763"/>
    <cellStyle name="標準 2 2 15 2" xfId="764"/>
    <cellStyle name="標準 2 2 15 2 2" xfId="765"/>
    <cellStyle name="標準 2 2 15 3" xfId="766"/>
    <cellStyle name="標準 2 2 16" xfId="767"/>
    <cellStyle name="標準 2 2 17" xfId="768"/>
    <cellStyle name="標準 2 2 18" xfId="769"/>
    <cellStyle name="標準 2 2 19" xfId="770"/>
    <cellStyle name="標準 2 2 2" xfId="771"/>
    <cellStyle name="標準 2 2 2 10" xfId="772"/>
    <cellStyle name="標準 2 2 2 11" xfId="773"/>
    <cellStyle name="標準 2 2 2 11 2" xfId="774"/>
    <cellStyle name="標準 2 2 2 12" xfId="775"/>
    <cellStyle name="標準 2 2 2 12 2" xfId="776"/>
    <cellStyle name="標準 2 2 2 13" xfId="777"/>
    <cellStyle name="標準 2 2 2 14" xfId="778"/>
    <cellStyle name="標準 2 2 2 15" xfId="779"/>
    <cellStyle name="標準 2 2 2 16" xfId="780"/>
    <cellStyle name="標準 2 2 2 17" xfId="781"/>
    <cellStyle name="標準 2 2 2 18" xfId="782"/>
    <cellStyle name="標準 2 2 2 18 2" xfId="783"/>
    <cellStyle name="標準 2 2 2 18 2 2" xfId="784"/>
    <cellStyle name="標準 2 2 2 18 2 2 2" xfId="785"/>
    <cellStyle name="標準 2 2 2 18 2 2 3" xfId="786"/>
    <cellStyle name="標準 2 2 2 18 2 2 4" xfId="787"/>
    <cellStyle name="標準 2 2 2 18 2 3" xfId="788"/>
    <cellStyle name="標準 2 2 2 18 2 4" xfId="789"/>
    <cellStyle name="標準 2 2 2 18 2 5" xfId="790"/>
    <cellStyle name="標準 2 2 2 18 3" xfId="791"/>
    <cellStyle name="標準 2 2 2 18 4" xfId="792"/>
    <cellStyle name="標準 2 2 2 18 5" xfId="793"/>
    <cellStyle name="標準 2 2 2 18 6" xfId="794"/>
    <cellStyle name="標準 2 2 2 19" xfId="795"/>
    <cellStyle name="標準 2 2 2 19 2" xfId="796"/>
    <cellStyle name="標準 2 2 2 19 2 2" xfId="797"/>
    <cellStyle name="標準 2 2 2 19 2 2 2" xfId="798"/>
    <cellStyle name="標準 2 2 2 19 2 2 3" xfId="799"/>
    <cellStyle name="標準 2 2 2 19 2 2 4" xfId="800"/>
    <cellStyle name="標準 2 2 2 19 2 3" xfId="801"/>
    <cellStyle name="標準 2 2 2 19 2 4" xfId="802"/>
    <cellStyle name="標準 2 2 2 19 2 5" xfId="803"/>
    <cellStyle name="標準 2 2 2 19 3" xfId="804"/>
    <cellStyle name="標準 2 2 2 19 4" xfId="805"/>
    <cellStyle name="標準 2 2 2 19 5" xfId="806"/>
    <cellStyle name="標準 2 2 2 19 6" xfId="807"/>
    <cellStyle name="標準 2 2 2 2" xfId="808"/>
    <cellStyle name="標準 2 2 2 2 10" xfId="809"/>
    <cellStyle name="標準 2 2 2 2 10 2" xfId="810"/>
    <cellStyle name="標準 2 2 2 2 10 2 2" xfId="811"/>
    <cellStyle name="標準 2 2 2 2 10 3" xfId="812"/>
    <cellStyle name="標準 2 2 2 2 11" xfId="813"/>
    <cellStyle name="標準 2 2 2 2 11 2" xfId="814"/>
    <cellStyle name="標準 2 2 2 2 11 3" xfId="815"/>
    <cellStyle name="標準 2 2 2 2 12" xfId="816"/>
    <cellStyle name="標準 2 2 2 2 13" xfId="817"/>
    <cellStyle name="標準 2 2 2 2 14" xfId="818"/>
    <cellStyle name="標準 2 2 2 2 15" xfId="819"/>
    <cellStyle name="標準 2 2 2 2 16" xfId="820"/>
    <cellStyle name="標準 2 2 2 2 17" xfId="821"/>
    <cellStyle name="標準 2 2 2 2 17 2" xfId="822"/>
    <cellStyle name="標準 2 2 2 2 17 2 2" xfId="823"/>
    <cellStyle name="標準 2 2 2 2 17 2 2 2" xfId="824"/>
    <cellStyle name="標準 2 2 2 2 17 2 2 3" xfId="825"/>
    <cellStyle name="標準 2 2 2 2 17 2 2 4" xfId="826"/>
    <cellStyle name="標準 2 2 2 2 17 2 3" xfId="827"/>
    <cellStyle name="標準 2 2 2 2 17 2 4" xfId="828"/>
    <cellStyle name="標準 2 2 2 2 17 2 5" xfId="829"/>
    <cellStyle name="標準 2 2 2 2 17 3" xfId="830"/>
    <cellStyle name="標準 2 2 2 2 17 4" xfId="831"/>
    <cellStyle name="標準 2 2 2 2 17 5" xfId="832"/>
    <cellStyle name="標準 2 2 2 2 17 6" xfId="833"/>
    <cellStyle name="標準 2 2 2 2 18" xfId="834"/>
    <cellStyle name="標準 2 2 2 2 18 2" xfId="835"/>
    <cellStyle name="標準 2 2 2 2 18 2 2" xfId="836"/>
    <cellStyle name="標準 2 2 2 2 18 2 2 2" xfId="837"/>
    <cellStyle name="標準 2 2 2 2 18 2 2 3" xfId="838"/>
    <cellStyle name="標準 2 2 2 2 18 2 2 4" xfId="839"/>
    <cellStyle name="標準 2 2 2 2 18 2 3" xfId="840"/>
    <cellStyle name="標準 2 2 2 2 18 2 4" xfId="841"/>
    <cellStyle name="標準 2 2 2 2 18 2 5" xfId="842"/>
    <cellStyle name="標準 2 2 2 2 18 3" xfId="843"/>
    <cellStyle name="標準 2 2 2 2 18 4" xfId="844"/>
    <cellStyle name="標準 2 2 2 2 18 5" xfId="845"/>
    <cellStyle name="標準 2 2 2 2 18 6" xfId="846"/>
    <cellStyle name="標準 2 2 2 2 19" xfId="847"/>
    <cellStyle name="標準 2 2 2 2 19 2" xfId="848"/>
    <cellStyle name="標準 2 2 2 2 19 2 2" xfId="849"/>
    <cellStyle name="標準 2 2 2 2 19 2 2 2" xfId="850"/>
    <cellStyle name="標準 2 2 2 2 19 2 2 3" xfId="851"/>
    <cellStyle name="標準 2 2 2 2 19 2 2 4" xfId="852"/>
    <cellStyle name="標準 2 2 2 2 19 2 3" xfId="853"/>
    <cellStyle name="標準 2 2 2 2 19 2 4" xfId="854"/>
    <cellStyle name="標準 2 2 2 2 19 2 5" xfId="855"/>
    <cellStyle name="標準 2 2 2 2 19 3" xfId="856"/>
    <cellStyle name="標準 2 2 2 2 19 4" xfId="857"/>
    <cellStyle name="標準 2 2 2 2 19 5" xfId="858"/>
    <cellStyle name="標準 2 2 2 2 19 6" xfId="859"/>
    <cellStyle name="標準 2 2 2 2 2" xfId="860"/>
    <cellStyle name="標準 2 2 2 2 2 10" xfId="861"/>
    <cellStyle name="標準 2 2 2 2 2 10 2" xfId="862"/>
    <cellStyle name="標準 2 2 2 2 2 11" xfId="863"/>
    <cellStyle name="標準 2 2 2 2 2 12" xfId="864"/>
    <cellStyle name="標準 2 2 2 2 2 13" xfId="865"/>
    <cellStyle name="標準 2 2 2 2 2 14" xfId="866"/>
    <cellStyle name="標準 2 2 2 2 2 15" xfId="867"/>
    <cellStyle name="標準 2 2 2 2 2 16" xfId="868"/>
    <cellStyle name="標準 2 2 2 2 2 17" xfId="869"/>
    <cellStyle name="標準 2 2 2 2 2 17 2" xfId="870"/>
    <cellStyle name="標準 2 2 2 2 2 17 2 2" xfId="871"/>
    <cellStyle name="標準 2 2 2 2 2 17 2 2 2" xfId="872"/>
    <cellStyle name="標準 2 2 2 2 2 17 2 2 3" xfId="873"/>
    <cellStyle name="標準 2 2 2 2 2 17 2 2 4" xfId="874"/>
    <cellStyle name="標準 2 2 2 2 2 17 2 3" xfId="875"/>
    <cellStyle name="標準 2 2 2 2 2 17 2 4" xfId="876"/>
    <cellStyle name="標準 2 2 2 2 2 17 2 5" xfId="877"/>
    <cellStyle name="標準 2 2 2 2 2 17 3" xfId="878"/>
    <cellStyle name="標準 2 2 2 2 2 17 4" xfId="879"/>
    <cellStyle name="標準 2 2 2 2 2 17 5" xfId="880"/>
    <cellStyle name="標準 2 2 2 2 2 17 6" xfId="881"/>
    <cellStyle name="標準 2 2 2 2 2 18" xfId="882"/>
    <cellStyle name="標準 2 2 2 2 2 18 2" xfId="883"/>
    <cellStyle name="標準 2 2 2 2 2 18 2 2" xfId="884"/>
    <cellStyle name="標準 2 2 2 2 2 18 2 2 2" xfId="885"/>
    <cellStyle name="標準 2 2 2 2 2 18 2 2 3" xfId="886"/>
    <cellStyle name="標準 2 2 2 2 2 18 2 2 4" xfId="887"/>
    <cellStyle name="標準 2 2 2 2 2 18 2 3" xfId="888"/>
    <cellStyle name="標準 2 2 2 2 2 18 2 4" xfId="889"/>
    <cellStyle name="標準 2 2 2 2 2 18 2 5" xfId="890"/>
    <cellStyle name="標準 2 2 2 2 2 18 3" xfId="891"/>
    <cellStyle name="標準 2 2 2 2 2 18 4" xfId="892"/>
    <cellStyle name="標準 2 2 2 2 2 18 5" xfId="893"/>
    <cellStyle name="標準 2 2 2 2 2 18 6" xfId="894"/>
    <cellStyle name="標準 2 2 2 2 2 19" xfId="895"/>
    <cellStyle name="標準 2 2 2 2 2 19 2" xfId="896"/>
    <cellStyle name="標準 2 2 2 2 2 19 2 2" xfId="897"/>
    <cellStyle name="標準 2 2 2 2 2 19 2 2 2" xfId="898"/>
    <cellStyle name="標準 2 2 2 2 2 19 2 2 3" xfId="899"/>
    <cellStyle name="標準 2 2 2 2 2 19 2 2 4" xfId="900"/>
    <cellStyle name="標準 2 2 2 2 2 19 2 3" xfId="901"/>
    <cellStyle name="標準 2 2 2 2 2 19 2 4" xfId="902"/>
    <cellStyle name="標準 2 2 2 2 2 19 2 5" xfId="903"/>
    <cellStyle name="標準 2 2 2 2 2 19 3" xfId="904"/>
    <cellStyle name="標準 2 2 2 2 2 19 4" xfId="905"/>
    <cellStyle name="標準 2 2 2 2 2 19 5" xfId="906"/>
    <cellStyle name="標準 2 2 2 2 2 19 6" xfId="907"/>
    <cellStyle name="標準 2 2 2 2 2 2" xfId="908"/>
    <cellStyle name="標準 2 2 2 2 2 2 10" xfId="909"/>
    <cellStyle name="標準 2 2 2 2 2 2 11" xfId="910"/>
    <cellStyle name="標準 2 2 2 2 2 2 12" xfId="911"/>
    <cellStyle name="標準 2 2 2 2 2 2 13" xfId="912"/>
    <cellStyle name="標準 2 2 2 2 2 2 14" xfId="913"/>
    <cellStyle name="標準 2 2 2 2 2 2 15" xfId="914"/>
    <cellStyle name="標準 2 2 2 2 2 2 15 2" xfId="915"/>
    <cellStyle name="標準 2 2 2 2 2 2 15 2 2" xfId="916"/>
    <cellStyle name="標準 2 2 2 2 2 2 15 2 2 2" xfId="917"/>
    <cellStyle name="標準 2 2 2 2 2 2 15 2 2 3" xfId="918"/>
    <cellStyle name="標準 2 2 2 2 2 2 15 2 2 4" xfId="919"/>
    <cellStyle name="標準 2 2 2 2 2 2 15 2 3" xfId="920"/>
    <cellStyle name="標準 2 2 2 2 2 2 15 2 4" xfId="921"/>
    <cellStyle name="標準 2 2 2 2 2 2 15 2 5" xfId="922"/>
    <cellStyle name="標準 2 2 2 2 2 2 15 3" xfId="923"/>
    <cellStyle name="標準 2 2 2 2 2 2 15 4" xfId="924"/>
    <cellStyle name="標準 2 2 2 2 2 2 15 5" xfId="925"/>
    <cellStyle name="標準 2 2 2 2 2 2 15 6" xfId="926"/>
    <cellStyle name="標準 2 2 2 2 2 2 16" xfId="927"/>
    <cellStyle name="標準 2 2 2 2 2 2 16 2" xfId="928"/>
    <cellStyle name="標準 2 2 2 2 2 2 16 2 2" xfId="929"/>
    <cellStyle name="標準 2 2 2 2 2 2 16 2 2 2" xfId="930"/>
    <cellStyle name="標準 2 2 2 2 2 2 16 2 2 3" xfId="931"/>
    <cellStyle name="標準 2 2 2 2 2 2 16 2 2 4" xfId="932"/>
    <cellStyle name="標準 2 2 2 2 2 2 16 2 3" xfId="933"/>
    <cellStyle name="標準 2 2 2 2 2 2 16 2 4" xfId="934"/>
    <cellStyle name="標準 2 2 2 2 2 2 16 2 5" xfId="935"/>
    <cellStyle name="標準 2 2 2 2 2 2 16 3" xfId="936"/>
    <cellStyle name="標準 2 2 2 2 2 2 16 4" xfId="937"/>
    <cellStyle name="標準 2 2 2 2 2 2 16 5" xfId="938"/>
    <cellStyle name="標準 2 2 2 2 2 2 16 6" xfId="939"/>
    <cellStyle name="標準 2 2 2 2 2 2 17" xfId="940"/>
    <cellStyle name="標準 2 2 2 2 2 2 17 2" xfId="941"/>
    <cellStyle name="標準 2 2 2 2 2 2 17 2 2" xfId="942"/>
    <cellStyle name="標準 2 2 2 2 2 2 17 2 2 2" xfId="943"/>
    <cellStyle name="標準 2 2 2 2 2 2 17 2 2 3" xfId="944"/>
    <cellStyle name="標準 2 2 2 2 2 2 17 2 2 4" xfId="945"/>
    <cellStyle name="標準 2 2 2 2 2 2 17 2 3" xfId="946"/>
    <cellStyle name="標準 2 2 2 2 2 2 17 2 4" xfId="947"/>
    <cellStyle name="標準 2 2 2 2 2 2 17 2 5" xfId="948"/>
    <cellStyle name="標準 2 2 2 2 2 2 17 3" xfId="949"/>
    <cellStyle name="標準 2 2 2 2 2 2 17 4" xfId="950"/>
    <cellStyle name="標準 2 2 2 2 2 2 17 5" xfId="951"/>
    <cellStyle name="標準 2 2 2 2 2 2 17 6" xfId="952"/>
    <cellStyle name="標準 2 2 2 2 2 2 18" xfId="953"/>
    <cellStyle name="標準 2 2 2 2 2 2 18 2" xfId="954"/>
    <cellStyle name="標準 2 2 2 2 2 2 18 2 2" xfId="955"/>
    <cellStyle name="標準 2 2 2 2 2 2 18 2 3" xfId="956"/>
    <cellStyle name="標準 2 2 2 2 2 2 18 2 4" xfId="957"/>
    <cellStyle name="標準 2 2 2 2 2 2 18 3" xfId="958"/>
    <cellStyle name="標準 2 2 2 2 2 2 18 4" xfId="959"/>
    <cellStyle name="標準 2 2 2 2 2 2 18 5" xfId="960"/>
    <cellStyle name="標準 2 2 2 2 2 2 19" xfId="961"/>
    <cellStyle name="標準 2 2 2 2 2 2 2" xfId="962"/>
    <cellStyle name="標準 2 2 2 2 2 2 2 10" xfId="963"/>
    <cellStyle name="標準 2 2 2 2 2 2 2 11" xfId="964"/>
    <cellStyle name="標準 2 2 2 2 2 2 2 12" xfId="965"/>
    <cellStyle name="標準 2 2 2 2 2 2 2 13" xfId="966"/>
    <cellStyle name="標準 2 2 2 2 2 2 2 14" xfId="967"/>
    <cellStyle name="標準 2 2 2 2 2 2 2 15" xfId="968"/>
    <cellStyle name="標準 2 2 2 2 2 2 2 15 2" xfId="969"/>
    <cellStyle name="標準 2 2 2 2 2 2 2 15 2 2" xfId="970"/>
    <cellStyle name="標準 2 2 2 2 2 2 2 15 2 2 2" xfId="971"/>
    <cellStyle name="標準 2 2 2 2 2 2 2 15 2 2 3" xfId="972"/>
    <cellStyle name="標準 2 2 2 2 2 2 2 15 2 2 4" xfId="973"/>
    <cellStyle name="標準 2 2 2 2 2 2 2 15 2 3" xfId="974"/>
    <cellStyle name="標準 2 2 2 2 2 2 2 15 2 4" xfId="975"/>
    <cellStyle name="標準 2 2 2 2 2 2 2 15 2 5" xfId="976"/>
    <cellStyle name="標準 2 2 2 2 2 2 2 15 3" xfId="977"/>
    <cellStyle name="標準 2 2 2 2 2 2 2 15 4" xfId="978"/>
    <cellStyle name="標準 2 2 2 2 2 2 2 15 5" xfId="979"/>
    <cellStyle name="標準 2 2 2 2 2 2 2 15 6" xfId="980"/>
    <cellStyle name="標準 2 2 2 2 2 2 2 16" xfId="981"/>
    <cellStyle name="標準 2 2 2 2 2 2 2 16 2" xfId="982"/>
    <cellStyle name="標準 2 2 2 2 2 2 2 16 2 2" xfId="983"/>
    <cellStyle name="標準 2 2 2 2 2 2 2 16 2 2 2" xfId="984"/>
    <cellStyle name="標準 2 2 2 2 2 2 2 16 2 2 3" xfId="985"/>
    <cellStyle name="標準 2 2 2 2 2 2 2 16 2 2 4" xfId="986"/>
    <cellStyle name="標準 2 2 2 2 2 2 2 16 2 3" xfId="987"/>
    <cellStyle name="標準 2 2 2 2 2 2 2 16 2 4" xfId="988"/>
    <cellStyle name="標準 2 2 2 2 2 2 2 16 2 5" xfId="989"/>
    <cellStyle name="標準 2 2 2 2 2 2 2 16 3" xfId="990"/>
    <cellStyle name="標準 2 2 2 2 2 2 2 16 4" xfId="991"/>
    <cellStyle name="標準 2 2 2 2 2 2 2 16 5" xfId="992"/>
    <cellStyle name="標準 2 2 2 2 2 2 2 16 6" xfId="993"/>
    <cellStyle name="標準 2 2 2 2 2 2 2 17" xfId="994"/>
    <cellStyle name="標準 2 2 2 2 2 2 2 17 2" xfId="995"/>
    <cellStyle name="標準 2 2 2 2 2 2 2 17 2 2" xfId="996"/>
    <cellStyle name="標準 2 2 2 2 2 2 2 17 2 2 2" xfId="997"/>
    <cellStyle name="標準 2 2 2 2 2 2 2 17 2 2 3" xfId="998"/>
    <cellStyle name="標準 2 2 2 2 2 2 2 17 2 2 4" xfId="999"/>
    <cellStyle name="標準 2 2 2 2 2 2 2 17 2 3" xfId="1000"/>
    <cellStyle name="標準 2 2 2 2 2 2 2 17 2 4" xfId="1001"/>
    <cellStyle name="標準 2 2 2 2 2 2 2 17 2 5" xfId="1002"/>
    <cellStyle name="標準 2 2 2 2 2 2 2 17 3" xfId="1003"/>
    <cellStyle name="標準 2 2 2 2 2 2 2 17 4" xfId="1004"/>
    <cellStyle name="標準 2 2 2 2 2 2 2 17 5" xfId="1005"/>
    <cellStyle name="標準 2 2 2 2 2 2 2 17 6" xfId="1006"/>
    <cellStyle name="標準 2 2 2 2 2 2 2 18" xfId="1007"/>
    <cellStyle name="標準 2 2 2 2 2 2 2 18 2" xfId="1008"/>
    <cellStyle name="標準 2 2 2 2 2 2 2 18 2 2" xfId="1009"/>
    <cellStyle name="標準 2 2 2 2 2 2 2 18 2 3" xfId="1010"/>
    <cellStyle name="標準 2 2 2 2 2 2 2 18 2 4" xfId="1011"/>
    <cellStyle name="標準 2 2 2 2 2 2 2 18 3" xfId="1012"/>
    <cellStyle name="標準 2 2 2 2 2 2 2 18 4" xfId="1013"/>
    <cellStyle name="標準 2 2 2 2 2 2 2 18 5" xfId="1014"/>
    <cellStyle name="標準 2 2 2 2 2 2 2 19" xfId="1015"/>
    <cellStyle name="標準 2 2 2 2 2 2 2 2" xfId="1016"/>
    <cellStyle name="標準 2 2 2 2 2 2 2 2 10" xfId="1017"/>
    <cellStyle name="標準 2 2 2 2 2 2 2 2 11" xfId="1018"/>
    <cellStyle name="標準 2 2 2 2 2 2 2 2 12" xfId="1019"/>
    <cellStyle name="標準 2 2 2 2 2 2 2 2 13" xfId="1020"/>
    <cellStyle name="標準 2 2 2 2 2 2 2 2 14" xfId="1021"/>
    <cellStyle name="標準 2 2 2 2 2 2 2 2 14 2" xfId="1022"/>
    <cellStyle name="標準 2 2 2 2 2 2 2 2 14 2 2" xfId="1023"/>
    <cellStyle name="標準 2 2 2 2 2 2 2 2 14 2 2 2" xfId="1024"/>
    <cellStyle name="標準 2 2 2 2 2 2 2 2 14 2 2 3" xfId="1025"/>
    <cellStyle name="標準 2 2 2 2 2 2 2 2 14 2 2 4" xfId="1026"/>
    <cellStyle name="標準 2 2 2 2 2 2 2 2 14 2 3" xfId="1027"/>
    <cellStyle name="標準 2 2 2 2 2 2 2 2 14 2 4" xfId="1028"/>
    <cellStyle name="標準 2 2 2 2 2 2 2 2 14 2 5" xfId="1029"/>
    <cellStyle name="標準 2 2 2 2 2 2 2 2 14 3" xfId="1030"/>
    <cellStyle name="標準 2 2 2 2 2 2 2 2 14 4" xfId="1031"/>
    <cellStyle name="標準 2 2 2 2 2 2 2 2 14 5" xfId="1032"/>
    <cellStyle name="標準 2 2 2 2 2 2 2 2 14 6" xfId="1033"/>
    <cellStyle name="標準 2 2 2 2 2 2 2 2 15" xfId="1034"/>
    <cellStyle name="標準 2 2 2 2 2 2 2 2 15 2" xfId="1035"/>
    <cellStyle name="標準 2 2 2 2 2 2 2 2 15 2 2" xfId="1036"/>
    <cellStyle name="標準 2 2 2 2 2 2 2 2 15 2 2 2" xfId="1037"/>
    <cellStyle name="標準 2 2 2 2 2 2 2 2 15 2 2 3" xfId="1038"/>
    <cellStyle name="標準 2 2 2 2 2 2 2 2 15 2 2 4" xfId="1039"/>
    <cellStyle name="標準 2 2 2 2 2 2 2 2 15 2 3" xfId="1040"/>
    <cellStyle name="標準 2 2 2 2 2 2 2 2 15 2 4" xfId="1041"/>
    <cellStyle name="標準 2 2 2 2 2 2 2 2 15 2 5" xfId="1042"/>
    <cellStyle name="標準 2 2 2 2 2 2 2 2 15 3" xfId="1043"/>
    <cellStyle name="標準 2 2 2 2 2 2 2 2 15 4" xfId="1044"/>
    <cellStyle name="標準 2 2 2 2 2 2 2 2 15 5" xfId="1045"/>
    <cellStyle name="標準 2 2 2 2 2 2 2 2 15 6" xfId="1046"/>
    <cellStyle name="標準 2 2 2 2 2 2 2 2 16" xfId="1047"/>
    <cellStyle name="標準 2 2 2 2 2 2 2 2 16 2" xfId="1048"/>
    <cellStyle name="標準 2 2 2 2 2 2 2 2 16 2 2" xfId="1049"/>
    <cellStyle name="標準 2 2 2 2 2 2 2 2 16 2 2 2" xfId="1050"/>
    <cellStyle name="標準 2 2 2 2 2 2 2 2 16 2 2 3" xfId="1051"/>
    <cellStyle name="標準 2 2 2 2 2 2 2 2 16 2 2 4" xfId="1052"/>
    <cellStyle name="標準 2 2 2 2 2 2 2 2 16 2 3" xfId="1053"/>
    <cellStyle name="標準 2 2 2 2 2 2 2 2 16 2 4" xfId="1054"/>
    <cellStyle name="標準 2 2 2 2 2 2 2 2 16 2 5" xfId="1055"/>
    <cellStyle name="標準 2 2 2 2 2 2 2 2 16 3" xfId="1056"/>
    <cellStyle name="標準 2 2 2 2 2 2 2 2 16 4" xfId="1057"/>
    <cellStyle name="標準 2 2 2 2 2 2 2 2 16 5" xfId="1058"/>
    <cellStyle name="標準 2 2 2 2 2 2 2 2 16 6" xfId="1059"/>
    <cellStyle name="標準 2 2 2 2 2 2 2 2 17" xfId="1060"/>
    <cellStyle name="標準 2 2 2 2 2 2 2 2 17 2" xfId="1061"/>
    <cellStyle name="標準 2 2 2 2 2 2 2 2 17 2 2" xfId="1062"/>
    <cellStyle name="標準 2 2 2 2 2 2 2 2 17 2 3" xfId="1063"/>
    <cellStyle name="標準 2 2 2 2 2 2 2 2 17 2 4" xfId="1064"/>
    <cellStyle name="標準 2 2 2 2 2 2 2 2 17 3" xfId="1065"/>
    <cellStyle name="標準 2 2 2 2 2 2 2 2 17 4" xfId="1066"/>
    <cellStyle name="標準 2 2 2 2 2 2 2 2 17 5" xfId="1067"/>
    <cellStyle name="標準 2 2 2 2 2 2 2 2 18" xfId="1068"/>
    <cellStyle name="標準 2 2 2 2 2 2 2 2 19" xfId="1069"/>
    <cellStyle name="標準 2 2 2 2 2 2 2 2 2" xfId="1070"/>
    <cellStyle name="標準 2 2 2 2 2 2 2 2 2 10" xfId="1071"/>
    <cellStyle name="標準 2 2 2 2 2 2 2 2 2 11" xfId="1072"/>
    <cellStyle name="標準 2 2 2 2 2 2 2 2 2 12" xfId="1073"/>
    <cellStyle name="標準 2 2 2 2 2 2 2 2 2 13" xfId="1074"/>
    <cellStyle name="標準 2 2 2 2 2 2 2 2 2 14" xfId="1075"/>
    <cellStyle name="標準 2 2 2 2 2 2 2 2 2 14 2" xfId="1076"/>
    <cellStyle name="標準 2 2 2 2 2 2 2 2 2 14 2 2" xfId="1077"/>
    <cellStyle name="標準 2 2 2 2 2 2 2 2 2 14 2 2 2" xfId="1078"/>
    <cellStyle name="標準 2 2 2 2 2 2 2 2 2 14 2 2 3" xfId="1079"/>
    <cellStyle name="標準 2 2 2 2 2 2 2 2 2 14 2 2 4" xfId="1080"/>
    <cellStyle name="標準 2 2 2 2 2 2 2 2 2 14 2 3" xfId="1081"/>
    <cellStyle name="標準 2 2 2 2 2 2 2 2 2 14 2 4" xfId="1082"/>
    <cellStyle name="標準 2 2 2 2 2 2 2 2 2 14 2 5" xfId="1083"/>
    <cellStyle name="標準 2 2 2 2 2 2 2 2 2 14 3" xfId="1084"/>
    <cellStyle name="標準 2 2 2 2 2 2 2 2 2 14 4" xfId="1085"/>
    <cellStyle name="標準 2 2 2 2 2 2 2 2 2 14 5" xfId="1086"/>
    <cellStyle name="標準 2 2 2 2 2 2 2 2 2 14 6" xfId="1087"/>
    <cellStyle name="標準 2 2 2 2 2 2 2 2 2 15" xfId="1088"/>
    <cellStyle name="標準 2 2 2 2 2 2 2 2 2 15 2" xfId="1089"/>
    <cellStyle name="標準 2 2 2 2 2 2 2 2 2 15 2 2" xfId="1090"/>
    <cellStyle name="標準 2 2 2 2 2 2 2 2 2 15 2 2 2" xfId="1091"/>
    <cellStyle name="標準 2 2 2 2 2 2 2 2 2 15 2 2 3" xfId="1092"/>
    <cellStyle name="標準 2 2 2 2 2 2 2 2 2 15 2 2 4" xfId="1093"/>
    <cellStyle name="標準 2 2 2 2 2 2 2 2 2 15 2 3" xfId="1094"/>
    <cellStyle name="標準 2 2 2 2 2 2 2 2 2 15 2 4" xfId="1095"/>
    <cellStyle name="標準 2 2 2 2 2 2 2 2 2 15 2 5" xfId="1096"/>
    <cellStyle name="標準 2 2 2 2 2 2 2 2 2 15 3" xfId="1097"/>
    <cellStyle name="標準 2 2 2 2 2 2 2 2 2 15 4" xfId="1098"/>
    <cellStyle name="標準 2 2 2 2 2 2 2 2 2 15 5" xfId="1099"/>
    <cellStyle name="標準 2 2 2 2 2 2 2 2 2 15 6" xfId="1100"/>
    <cellStyle name="標準 2 2 2 2 2 2 2 2 2 16" xfId="1101"/>
    <cellStyle name="標準 2 2 2 2 2 2 2 2 2 16 2" xfId="1102"/>
    <cellStyle name="標準 2 2 2 2 2 2 2 2 2 16 2 2" xfId="1103"/>
    <cellStyle name="標準 2 2 2 2 2 2 2 2 2 16 2 2 2" xfId="1104"/>
    <cellStyle name="標準 2 2 2 2 2 2 2 2 2 16 2 2 3" xfId="1105"/>
    <cellStyle name="標準 2 2 2 2 2 2 2 2 2 16 2 2 4" xfId="1106"/>
    <cellStyle name="標準 2 2 2 2 2 2 2 2 2 16 2 3" xfId="1107"/>
    <cellStyle name="標準 2 2 2 2 2 2 2 2 2 16 2 4" xfId="1108"/>
    <cellStyle name="標準 2 2 2 2 2 2 2 2 2 16 2 5" xfId="1109"/>
    <cellStyle name="標準 2 2 2 2 2 2 2 2 2 16 3" xfId="1110"/>
    <cellStyle name="標準 2 2 2 2 2 2 2 2 2 16 4" xfId="1111"/>
    <cellStyle name="標準 2 2 2 2 2 2 2 2 2 16 5" xfId="1112"/>
    <cellStyle name="標準 2 2 2 2 2 2 2 2 2 16 6" xfId="1113"/>
    <cellStyle name="標準 2 2 2 2 2 2 2 2 2 17" xfId="1114"/>
    <cellStyle name="標準 2 2 2 2 2 2 2 2 2 17 2" xfId="1115"/>
    <cellStyle name="標準 2 2 2 2 2 2 2 2 2 17 2 2" xfId="1116"/>
    <cellStyle name="標準 2 2 2 2 2 2 2 2 2 17 2 3" xfId="1117"/>
    <cellStyle name="標準 2 2 2 2 2 2 2 2 2 17 2 4" xfId="1118"/>
    <cellStyle name="標準 2 2 2 2 2 2 2 2 2 17 3" xfId="1119"/>
    <cellStyle name="標準 2 2 2 2 2 2 2 2 2 17 4" xfId="1120"/>
    <cellStyle name="標準 2 2 2 2 2 2 2 2 2 17 5" xfId="1121"/>
    <cellStyle name="標準 2 2 2 2 2 2 2 2 2 18" xfId="1122"/>
    <cellStyle name="標準 2 2 2 2 2 2 2 2 2 19" xfId="1123"/>
    <cellStyle name="標準 2 2 2 2 2 2 2 2 2 2" xfId="1124"/>
    <cellStyle name="標準 2 2 2 2 2 2 2 2 2 2 10" xfId="1125"/>
    <cellStyle name="標準 2 2 2 2 2 2 2 2 2 2 10 2" xfId="1126"/>
    <cellStyle name="標準 2 2 2 2 2 2 2 2 2 2 10 2 2" xfId="1127"/>
    <cellStyle name="標準 2 2 2 2 2 2 2 2 2 2 10 2 3" xfId="1128"/>
    <cellStyle name="標準 2 2 2 2 2 2 2 2 2 2 10 2 4" xfId="1129"/>
    <cellStyle name="標準 2 2 2 2 2 2 2 2 2 2 10 2 5" xfId="1130"/>
    <cellStyle name="標準 2 2 2 2 2 2 2 2 2 2 10 2 6" xfId="1131"/>
    <cellStyle name="標準 2 2 2 2 2 2 2 2 2 2 10 3" xfId="1132"/>
    <cellStyle name="標準 2 2 2 2 2 2 2 2 2 2 10 3 2" xfId="1133"/>
    <cellStyle name="標準 2 2 2 2 2 2 2 2 2 2 10 3 3" xfId="1134"/>
    <cellStyle name="標準 2 2 2 2 2 2 2 2 2 2 10 4" xfId="1135"/>
    <cellStyle name="標準 2 2 2 2 2 2 2 2 2 2 10 4 2" xfId="1136"/>
    <cellStyle name="標準 2 2 2 2 2 2 2 2 2 2 10 4 3" xfId="1137"/>
    <cellStyle name="標準 2 2 2 2 2 2 2 2 2 2 10 5" xfId="1138"/>
    <cellStyle name="標準 2 2 2 2 2 2 2 2 2 2 10 5 2" xfId="1139"/>
    <cellStyle name="標準 2 2 2 2 2 2 2 2 2 2 10 5 3" xfId="1140"/>
    <cellStyle name="標準 2 2 2 2 2 2 2 2 2 2 10 6" xfId="1141"/>
    <cellStyle name="標準 2 2 2 2 2 2 2 2 2 2 10 7" xfId="1142"/>
    <cellStyle name="標準 2 2 2 2 2 2 2 2 2 2 11" xfId="1143"/>
    <cellStyle name="標準 2 2 2 2 2 2 2 2 2 2 11 2" xfId="1144"/>
    <cellStyle name="標準 2 2 2 2 2 2 2 2 2 2 11 3" xfId="1145"/>
    <cellStyle name="標準 2 2 2 2 2 2 2 2 2 2 11 4" xfId="1146"/>
    <cellStyle name="標準 2 2 2 2 2 2 2 2 2 2 11 5" xfId="1147"/>
    <cellStyle name="標準 2 2 2 2 2 2 2 2 2 2 12" xfId="1148"/>
    <cellStyle name="標準 2 2 2 2 2 2 2 2 2 2 13" xfId="1149"/>
    <cellStyle name="標準 2 2 2 2 2 2 2 2 2 2 14" xfId="1150"/>
    <cellStyle name="標準 2 2 2 2 2 2 2 2 2 2 15" xfId="1151"/>
    <cellStyle name="標準 2 2 2 2 2 2 2 2 2 2 16" xfId="1152"/>
    <cellStyle name="標準 2 2 2 2 2 2 2 2 2 2 16 2" xfId="1153"/>
    <cellStyle name="標準 2 2 2 2 2 2 2 2 2 2 16 3" xfId="1154"/>
    <cellStyle name="標準 2 2 2 2 2 2 2 2 2 2 16 4" xfId="1155"/>
    <cellStyle name="標準 2 2 2 2 2 2 2 2 2 2 17" xfId="1156"/>
    <cellStyle name="標準 2 2 2 2 2 2 2 2 2 2 18" xfId="1157"/>
    <cellStyle name="標準 2 2 2 2 2 2 2 2 2 2 2" xfId="1158"/>
    <cellStyle name="標準 2 2 2 2 2 2 2 2 2 2 2 10" xfId="1159"/>
    <cellStyle name="標準 2 2 2 2 2 2 2 2 2 2 2 10 2" xfId="1160"/>
    <cellStyle name="標準 2 2 2 2 2 2 2 2 2 2 2 10 2 2" xfId="1161"/>
    <cellStyle name="標準 2 2 2 2 2 2 2 2 2 2 2 10 2 3" xfId="1162"/>
    <cellStyle name="標準 2 2 2 2 2 2 2 2 2 2 2 10 2 4" xfId="1163"/>
    <cellStyle name="標準 2 2 2 2 2 2 2 2 2 2 2 10 2 5" xfId="1164"/>
    <cellStyle name="標準 2 2 2 2 2 2 2 2 2 2 2 10 2 6" xfId="1165"/>
    <cellStyle name="標準 2 2 2 2 2 2 2 2 2 2 2 10 3" xfId="1166"/>
    <cellStyle name="標準 2 2 2 2 2 2 2 2 2 2 2 10 3 2" xfId="1167"/>
    <cellStyle name="標準 2 2 2 2 2 2 2 2 2 2 2 10 3 3" xfId="1168"/>
    <cellStyle name="標準 2 2 2 2 2 2 2 2 2 2 2 10 4" xfId="1169"/>
    <cellStyle name="標準 2 2 2 2 2 2 2 2 2 2 2 10 4 2" xfId="1170"/>
    <cellStyle name="標準 2 2 2 2 2 2 2 2 2 2 2 10 4 3" xfId="1171"/>
    <cellStyle name="標準 2 2 2 2 2 2 2 2 2 2 2 10 5" xfId="1172"/>
    <cellStyle name="標準 2 2 2 2 2 2 2 2 2 2 2 10 5 2" xfId="1173"/>
    <cellStyle name="標準 2 2 2 2 2 2 2 2 2 2 2 10 5 3" xfId="1174"/>
    <cellStyle name="標準 2 2 2 2 2 2 2 2 2 2 2 10 6" xfId="1175"/>
    <cellStyle name="標準 2 2 2 2 2 2 2 2 2 2 2 10 7" xfId="1176"/>
    <cellStyle name="標準 2 2 2 2 2 2 2 2 2 2 2 11" xfId="1177"/>
    <cellStyle name="標準 2 2 2 2 2 2 2 2 2 2 2 11 2" xfId="1178"/>
    <cellStyle name="標準 2 2 2 2 2 2 2 2 2 2 2 11 3" xfId="1179"/>
    <cellStyle name="標準 2 2 2 2 2 2 2 2 2 2 2 11 4" xfId="1180"/>
    <cellStyle name="標準 2 2 2 2 2 2 2 2 2 2 2 11 5" xfId="1181"/>
    <cellStyle name="標準 2 2 2 2 2 2 2 2 2 2 2 12" xfId="1182"/>
    <cellStyle name="標準 2 2 2 2 2 2 2 2 2 2 2 13" xfId="1183"/>
    <cellStyle name="標準 2 2 2 2 2 2 2 2 2 2 2 14" xfId="1184"/>
    <cellStyle name="標準 2 2 2 2 2 2 2 2 2 2 2 15" xfId="1185"/>
    <cellStyle name="標準 2 2 2 2 2 2 2 2 2 2 2 16" xfId="1186"/>
    <cellStyle name="標準 2 2 2 2 2 2 2 2 2 2 2 16 2" xfId="1187"/>
    <cellStyle name="標準 2 2 2 2 2 2 2 2 2 2 2 16 3" xfId="1188"/>
    <cellStyle name="標準 2 2 2 2 2 2 2 2 2 2 2 16 4" xfId="1189"/>
    <cellStyle name="標準 2 2 2 2 2 2 2 2 2 2 2 17" xfId="1190"/>
    <cellStyle name="標準 2 2 2 2 2 2 2 2 2 2 2 18" xfId="1191"/>
    <cellStyle name="標準 2 2 2 2 2 2 2 2 2 2 2 2" xfId="1192"/>
    <cellStyle name="標準 2 2 2 2 2 2 2 2 2 2 2 2 10" xfId="1193"/>
    <cellStyle name="標準 2 2 2 2 2 2 2 2 2 2 2 2 11" xfId="1194"/>
    <cellStyle name="標準 2 2 2 2 2 2 2 2 2 2 2 2 2" xfId="1195"/>
    <cellStyle name="標準 2 2 2 2 2 2 2 2 2 2 2 2 2 10" xfId="1196"/>
    <cellStyle name="標準 2 2 2 2 2 2 2 2 2 2 2 2 2 11" xfId="1197"/>
    <cellStyle name="標準 2 2 2 2 2 2 2 2 2 2 2 2 2 2" xfId="1198"/>
    <cellStyle name="標準 2 2 2 2 2 2 2 2 2 2 2 2 2 2 10" xfId="1199"/>
    <cellStyle name="標準 2 2 2 2 2 2 2 2 2 2 2 2 2 2 11" xfId="1200"/>
    <cellStyle name="標準 2 2 2 2 2 2 2 2 2 2 2 2 2 2 2" xfId="1201"/>
    <cellStyle name="標準 2 2 2 2 2 2 2 2 2 2 2 2 2 2 2 10" xfId="1202"/>
    <cellStyle name="標準 2 2 2 2 2 2 2 2 2 2 2 2 2 2 2 2" xfId="1203"/>
    <cellStyle name="標準 2 2 2 2 2 2 2 2 2 2 2 2 2 2 2 2 2" xfId="1204"/>
    <cellStyle name="標準 2 2 2 2 2 2 2 2 2 2 2 2 2 2 2 2 2 2" xfId="1205"/>
    <cellStyle name="標準 2 2 2 2 2 2 2 2 2 2 2 2 2 2 2 2 2 2 2" xfId="1206"/>
    <cellStyle name="標準 2 2 2 2 2 2 2 2 2 2 2 2 2 2 2 2 2 2 2 2" xfId="1207"/>
    <cellStyle name="標準 2 2 2 2 2 2 2 2 2 2 2 2 2 2 2 2 2 2 2 2 2" xfId="1208"/>
    <cellStyle name="標準 2 2 2 2 2 2 2 2 2 2 2 2 2 2 2 2 2 2 2 2 2 2" xfId="1209"/>
    <cellStyle name="標準 2 2 2 2 2 2 2 2 2 2 2 2 2 2 2 2 2 2 2 3" xfId="1210"/>
    <cellStyle name="標準 2 2 2 2 2 2 2 2 2 2 2 2 2 2 2 2 2 2 2 4" xfId="1211"/>
    <cellStyle name="標準 2 2 2 2 2 2 2 2 2 2 2 2 2 2 2 2 2 2 2 5" xfId="1212"/>
    <cellStyle name="標準 2 2 2 2 2 2 2 2 2 2 2 2 2 2 2 2 2 2 3" xfId="1213"/>
    <cellStyle name="標準 2 2 2 2 2 2 2 2 2 2 2 2 2 2 2 2 2 2 4" xfId="1214"/>
    <cellStyle name="標準 2 2 2 2 2 2 2 2 2 2 2 2 2 2 2 2 2 2 5" xfId="1215"/>
    <cellStyle name="標準 2 2 2 2 2 2 2 2 2 2 2 2 2 2 2 2 2 2 6" xfId="1216"/>
    <cellStyle name="標準 2 2 2 2 2 2 2 2 2 2 2 2 2 2 2 2 2 3" xfId="1217"/>
    <cellStyle name="標準 2 2 2 2 2 2 2 2 2 2 2 2 2 2 2 2 2 3 2" xfId="1218"/>
    <cellStyle name="標準 2 2 2 2 2 2 2 2 2 2 2 2 2 2 2 2 2 3 3" xfId="1219"/>
    <cellStyle name="標準 2 2 2 2 2 2 2 2 2 2 2 2 2 2 2 2 2 3 4" xfId="1220"/>
    <cellStyle name="標準 2 2 2 2 2 2 2 2 2 2 2 2 2 2 2 2 2 3 5" xfId="1221"/>
    <cellStyle name="標準 2 2 2 2 2 2 2 2 2 2 2 2 2 2 2 2 2 4" xfId="1222"/>
    <cellStyle name="標準 2 2 2 2 2 2 2 2 2 2 2 2 2 2 2 2 2 5" xfId="1223"/>
    <cellStyle name="標準 2 2 2 2 2 2 2 2 2 2 2 2 2 2 2 2 2 6" xfId="1224"/>
    <cellStyle name="標準 2 2 2 2 2 2 2 2 2 2 2 2 2 2 2 2 2 7" xfId="1225"/>
    <cellStyle name="標準 2 2 2 2 2 2 2 2 2 2 2 2 2 2 2 2 2 8" xfId="1226"/>
    <cellStyle name="標準 2 2 2 2 2 2 2 2 2 2 2 2 2 2 2 2 2 9" xfId="1227"/>
    <cellStyle name="標準 2 2 2 2 2 2 2 2 2 2 2 2 2 2 2 2 3" xfId="1228"/>
    <cellStyle name="標準 2 2 2 2 2 2 2 2 2 2 2 2 2 2 2 2 3 2" xfId="1229"/>
    <cellStyle name="標準 2 2 2 2 2 2 2 2 2 2 2 2 2 2 2 2 3 3" xfId="1230"/>
    <cellStyle name="標準 2 2 2 2 2 2 2 2 2 2 2 2 2 2 2 2 3 4" xfId="1231"/>
    <cellStyle name="標準 2 2 2 2 2 2 2 2 2 2 2 2 2 2 2 2 3 5" xfId="1232"/>
    <cellStyle name="標準 2 2 2 2 2 2 2 2 2 2 2 2 2 2 2 2 4" xfId="1233"/>
    <cellStyle name="標準 2 2 2 2 2 2 2 2 2 2 2 2 2 2 2 2 5" xfId="1234"/>
    <cellStyle name="標準 2 2 2 2 2 2 2 2 2 2 2 2 2 2 2 2 6" xfId="1235"/>
    <cellStyle name="標準 2 2 2 2 2 2 2 2 2 2 2 2 2 2 2 2 7" xfId="1236"/>
    <cellStyle name="標準 2 2 2 2 2 2 2 2 2 2 2 2 2 2 2 2 8" xfId="1237"/>
    <cellStyle name="標準 2 2 2 2 2 2 2 2 2 2 2 2 2 2 2 2 9" xfId="1238"/>
    <cellStyle name="標準 2 2 2 2 2 2 2 2 2 2 2 2 2 2 2 3" xfId="1239"/>
    <cellStyle name="標準 2 2 2 2 2 2 2 2 2 2 2 2 2 2 2 4" xfId="1240"/>
    <cellStyle name="標準 2 2 2 2 2 2 2 2 2 2 2 2 2 2 2 4 2" xfId="1241"/>
    <cellStyle name="標準 2 2 2 2 2 2 2 2 2 2 2 2 2 2 2 4 3" xfId="1242"/>
    <cellStyle name="標準 2 2 2 2 2 2 2 2 2 2 2 2 2 2 2 4 4" xfId="1243"/>
    <cellStyle name="標準 2 2 2 2 2 2 2 2 2 2 2 2 2 2 2 4 5" xfId="1244"/>
    <cellStyle name="標準 2 2 2 2 2 2 2 2 2 2 2 2 2 2 2 5" xfId="1245"/>
    <cellStyle name="標準 2 2 2 2 2 2 2 2 2 2 2 2 2 2 2 6" xfId="1246"/>
    <cellStyle name="標準 2 2 2 2 2 2 2 2 2 2 2 2 2 2 2 7" xfId="1247"/>
    <cellStyle name="標準 2 2 2 2 2 2 2 2 2 2 2 2 2 2 2 8" xfId="1248"/>
    <cellStyle name="標準 2 2 2 2 2 2 2 2 2 2 2 2 2 2 2 9" xfId="1249"/>
    <cellStyle name="標準 2 2 2 2 2 2 2 2 2 2 2 2 2 2 3" xfId="1250"/>
    <cellStyle name="標準 2 2 2 2 2 2 2 2 2 2 2 2 2 2 3 2" xfId="1251"/>
    <cellStyle name="標準 2 2 2 2 2 2 2 2 2 2 2 2 2 2 4" xfId="1252"/>
    <cellStyle name="標準 2 2 2 2 2 2 2 2 2 2 2 2 2 2 4 2" xfId="1253"/>
    <cellStyle name="標準 2 2 2 2 2 2 2 2 2 2 2 2 2 2 4 2 2" xfId="1254"/>
    <cellStyle name="標準 2 2 2 2 2 2 2 2 2 2 2 2 2 2 4 2 3" xfId="1255"/>
    <cellStyle name="標準 2 2 2 2 2 2 2 2 2 2 2 2 2 2 4 2 4" xfId="1256"/>
    <cellStyle name="標準 2 2 2 2 2 2 2 2 2 2 2 2 2 2 4 2 5" xfId="1257"/>
    <cellStyle name="標準 2 2 2 2 2 2 2 2 2 2 2 2 2 2 4 2 6" xfId="1258"/>
    <cellStyle name="標準 2 2 2 2 2 2 2 2 2 2 2 2 2 2 4 3" xfId="1259"/>
    <cellStyle name="標準 2 2 2 2 2 2 2 2 2 2 2 2 2 2 4 3 2" xfId="1260"/>
    <cellStyle name="標準 2 2 2 2 2 2 2 2 2 2 2 2 2 2 4 3 3" xfId="1261"/>
    <cellStyle name="標準 2 2 2 2 2 2 2 2 2 2 2 2 2 2 4 4" xfId="1262"/>
    <cellStyle name="標準 2 2 2 2 2 2 2 2 2 2 2 2 2 2 4 4 2" xfId="1263"/>
    <cellStyle name="標準 2 2 2 2 2 2 2 2 2 2 2 2 2 2 4 4 3" xfId="1264"/>
    <cellStyle name="標準 2 2 2 2 2 2 2 2 2 2 2 2 2 2 4 5" xfId="1265"/>
    <cellStyle name="標準 2 2 2 2 2 2 2 2 2 2 2 2 2 2 4 5 2" xfId="1266"/>
    <cellStyle name="標準 2 2 2 2 2 2 2 2 2 2 2 2 2 2 4 5 3" xfId="1267"/>
    <cellStyle name="標準 2 2 2 2 2 2 2 2 2 2 2 2 2 2 4 6" xfId="1268"/>
    <cellStyle name="標準 2 2 2 2 2 2 2 2 2 2 2 2 2 2 4 7" xfId="1269"/>
    <cellStyle name="標準 2 2 2 2 2 2 2 2 2 2 2 2 2 2 5" xfId="1270"/>
    <cellStyle name="標準 2 2 2 2 2 2 2 2 2 2 2 2 2 2 5 2" xfId="1271"/>
    <cellStyle name="標準 2 2 2 2 2 2 2 2 2 2 2 2 2 2 5 3" xfId="1272"/>
    <cellStyle name="標準 2 2 2 2 2 2 2 2 2 2 2 2 2 2 5 4" xfId="1273"/>
    <cellStyle name="標準 2 2 2 2 2 2 2 2 2 2 2 2 2 2 5 5" xfId="1274"/>
    <cellStyle name="標準 2 2 2 2 2 2 2 2 2 2 2 2 2 2 6" xfId="1275"/>
    <cellStyle name="標準 2 2 2 2 2 2 2 2 2 2 2 2 2 2 7" xfId="1276"/>
    <cellStyle name="標準 2 2 2 2 2 2 2 2 2 2 2 2 2 2 8" xfId="1277"/>
    <cellStyle name="標準 2 2 2 2 2 2 2 2 2 2 2 2 2 2 9" xfId="1278"/>
    <cellStyle name="標準 2 2 2 2 2 2 2 2 2 2 2 2 2 3" xfId="1279"/>
    <cellStyle name="標準 2 2 2 2 2 2 2 2 2 2 2 2 2 3 2" xfId="1280"/>
    <cellStyle name="標準 2 2 2 2 2 2 2 2 2 2 2 2 2 3 2 2" xfId="1281"/>
    <cellStyle name="標準 2 2 2 2 2 2 2 2 2 2 2 2 2 3 2 2 2" xfId="1282"/>
    <cellStyle name="標準 2 2 2 2 2 2 2 2 2 2 2 2 2 3 2 2 2 2" xfId="1283"/>
    <cellStyle name="標準 2 2 2 2 2 2 2 2 2 2 2 2 2 3 2 2 2 3" xfId="1284"/>
    <cellStyle name="標準 2 2 2 2 2 2 2 2 2 2 2 2 2 3 2 2 2 4" xfId="1285"/>
    <cellStyle name="標準 2 2 2 2 2 2 2 2 2 2 2 2 2 3 2 2 2 5" xfId="1286"/>
    <cellStyle name="標準 2 2 2 2 2 2 2 2 2 2 2 2 2 3 2 2 2 6" xfId="1287"/>
    <cellStyle name="標準 2 2 2 2 2 2 2 2 2 2 2 2 2 3 2 2 3" xfId="1288"/>
    <cellStyle name="標準 2 2 2 2 2 2 2 2 2 2 2 2 2 3 2 2 3 2" xfId="1289"/>
    <cellStyle name="標準 2 2 2 2 2 2 2 2 2 2 2 2 2 3 2 2 3 3" xfId="1290"/>
    <cellStyle name="標準 2 2 2 2 2 2 2 2 2 2 2 2 2 3 2 2 4" xfId="1291"/>
    <cellStyle name="標準 2 2 2 2 2 2 2 2 2 2 2 2 2 3 2 2 4 2" xfId="1292"/>
    <cellStyle name="標準 2 2 2 2 2 2 2 2 2 2 2 2 2 3 2 2 4 3" xfId="1293"/>
    <cellStyle name="標準 2 2 2 2 2 2 2 2 2 2 2 2 2 3 2 2 5" xfId="1294"/>
    <cellStyle name="標準 2 2 2 2 2 2 2 2 2 2 2 2 2 3 2 2 5 2" xfId="1295"/>
    <cellStyle name="標準 2 2 2 2 2 2 2 2 2 2 2 2 2 3 2 2 5 3" xfId="1296"/>
    <cellStyle name="標準 2 2 2 2 2 2 2 2 2 2 2 2 2 3 2 2 6" xfId="1297"/>
    <cellStyle name="標準 2 2 2 2 2 2 2 2 2 2 2 2 2 3 2 2 7" xfId="1298"/>
    <cellStyle name="標準 2 2 2 2 2 2 2 2 2 2 2 2 2 3 2 3" xfId="1299"/>
    <cellStyle name="標準 2 2 2 2 2 2 2 2 2 2 2 2 2 3 2 3 2" xfId="1300"/>
    <cellStyle name="標準 2 2 2 2 2 2 2 2 2 2 2 2 2 3 2 3 3" xfId="1301"/>
    <cellStyle name="標準 2 2 2 2 2 2 2 2 2 2 2 2 2 3 2 4" xfId="1302"/>
    <cellStyle name="標準 2 2 2 2 2 2 2 2 2 2 2 2 2 3 2 4 2" xfId="1303"/>
    <cellStyle name="標準 2 2 2 2 2 2 2 2 2 2 2 2 2 3 2 4 3" xfId="1304"/>
    <cellStyle name="標準 2 2 2 2 2 2 2 2 2 2 2 2 2 3 2 5" xfId="1305"/>
    <cellStyle name="標準 2 2 2 2 2 2 2 2 2 2 2 2 2 3 2 5 2" xfId="1306"/>
    <cellStyle name="標準 2 2 2 2 2 2 2 2 2 2 2 2 2 3 2 5 3" xfId="1307"/>
    <cellStyle name="標準 2 2 2 2 2 2 2 2 2 2 2 2 2 3 2 6" xfId="1308"/>
    <cellStyle name="標準 2 2 2 2 2 2 2 2 2 2 2 2 2 3 2 6 2" xfId="1309"/>
    <cellStyle name="標準 2 2 2 2 2 2 2 2 2 2 2 2 2 3 2 6 3" xfId="1310"/>
    <cellStyle name="標準 2 2 2 2 2 2 2 2 2 2 2 2 2 3 3" xfId="1311"/>
    <cellStyle name="標準 2 2 2 2 2 2 2 2 2 2 2 2 2 3 3 2" xfId="1312"/>
    <cellStyle name="標準 2 2 2 2 2 2 2 2 2 2 2 2 2 3 3 3" xfId="1313"/>
    <cellStyle name="標準 2 2 2 2 2 2 2 2 2 2 2 2 2 3 3 4" xfId="1314"/>
    <cellStyle name="標準 2 2 2 2 2 2 2 2 2 2 2 2 2 3 3 5" xfId="1315"/>
    <cellStyle name="標準 2 2 2 2 2 2 2 2 2 2 2 2 2 3 3 6" xfId="1316"/>
    <cellStyle name="標準 2 2 2 2 2 2 2 2 2 2 2 2 2 3 4" xfId="1317"/>
    <cellStyle name="標準 2 2 2 2 2 2 2 2 2 2 2 2 2 3 4 2" xfId="1318"/>
    <cellStyle name="標準 2 2 2 2 2 2 2 2 2 2 2 2 2 3 4 3" xfId="1319"/>
    <cellStyle name="標準 2 2 2 2 2 2 2 2 2 2 2 2 2 3 5" xfId="1320"/>
    <cellStyle name="標準 2 2 2 2 2 2 2 2 2 2 2 2 2 3 5 2" xfId="1321"/>
    <cellStyle name="標準 2 2 2 2 2 2 2 2 2 2 2 2 2 3 5 3" xfId="1322"/>
    <cellStyle name="標準 2 2 2 2 2 2 2 2 2 2 2 2 2 3 6" xfId="1323"/>
    <cellStyle name="標準 2 2 2 2 2 2 2 2 2 2 2 2 2 3 6 2" xfId="1324"/>
    <cellStyle name="標準 2 2 2 2 2 2 2 2 2 2 2 2 2 3 6 3" xfId="1325"/>
    <cellStyle name="標準 2 2 2 2 2 2 2 2 2 2 2 2 2 3 7" xfId="1326"/>
    <cellStyle name="標準 2 2 2 2 2 2 2 2 2 2 2 2 2 4" xfId="1327"/>
    <cellStyle name="標準 2 2 2 2 2 2 2 2 2 2 2 2 2 4 2" xfId="1328"/>
    <cellStyle name="標準 2 2 2 2 2 2 2 2 2 2 2 2 2 4 2 2" xfId="1329"/>
    <cellStyle name="標準 2 2 2 2 2 2 2 2 2 2 2 2 2 4 2 3" xfId="1330"/>
    <cellStyle name="標準 2 2 2 2 2 2 2 2 2 2 2 2 2 4 2 4" xfId="1331"/>
    <cellStyle name="標準 2 2 2 2 2 2 2 2 2 2 2 2 2 4 2 5" xfId="1332"/>
    <cellStyle name="標準 2 2 2 2 2 2 2 2 2 2 2 2 2 4 2 6" xfId="1333"/>
    <cellStyle name="標準 2 2 2 2 2 2 2 2 2 2 2 2 2 4 3" xfId="1334"/>
    <cellStyle name="標準 2 2 2 2 2 2 2 2 2 2 2 2 2 4 3 2" xfId="1335"/>
    <cellStyle name="標準 2 2 2 2 2 2 2 2 2 2 2 2 2 4 3 3" xfId="1336"/>
    <cellStyle name="標準 2 2 2 2 2 2 2 2 2 2 2 2 2 4 4" xfId="1337"/>
    <cellStyle name="標準 2 2 2 2 2 2 2 2 2 2 2 2 2 4 4 2" xfId="1338"/>
    <cellStyle name="標準 2 2 2 2 2 2 2 2 2 2 2 2 2 4 4 3" xfId="1339"/>
    <cellStyle name="標準 2 2 2 2 2 2 2 2 2 2 2 2 2 4 5" xfId="1340"/>
    <cellStyle name="標準 2 2 2 2 2 2 2 2 2 2 2 2 2 4 5 2" xfId="1341"/>
    <cellStyle name="標準 2 2 2 2 2 2 2 2 2 2 2 2 2 4 5 3" xfId="1342"/>
    <cellStyle name="標準 2 2 2 2 2 2 2 2 2 2 2 2 2 4 6" xfId="1343"/>
    <cellStyle name="標準 2 2 2 2 2 2 2 2 2 2 2 2 2 4 7" xfId="1344"/>
    <cellStyle name="標準 2 2 2 2 2 2 2 2 2 2 2 2 2 5" xfId="1345"/>
    <cellStyle name="標準 2 2 2 2 2 2 2 2 2 2 2 2 2 5 2" xfId="1346"/>
    <cellStyle name="標準 2 2 2 2 2 2 2 2 2 2 2 2 2 5 3" xfId="1347"/>
    <cellStyle name="標準 2 2 2 2 2 2 2 2 2 2 2 2 2 5 4" xfId="1348"/>
    <cellStyle name="標準 2 2 2 2 2 2 2 2 2 2 2 2 2 5 5" xfId="1349"/>
    <cellStyle name="標準 2 2 2 2 2 2 2 2 2 2 2 2 2 6" xfId="1350"/>
    <cellStyle name="標準 2 2 2 2 2 2 2 2 2 2 2 2 2 7" xfId="1351"/>
    <cellStyle name="標準 2 2 2 2 2 2 2 2 2 2 2 2 2 7 2" xfId="1352"/>
    <cellStyle name="標準 2 2 2 2 2 2 2 2 2 2 2 2 2 7 3" xfId="1353"/>
    <cellStyle name="標準 2 2 2 2 2 2 2 2 2 2 2 2 2 7 4" xfId="1354"/>
    <cellStyle name="標準 2 2 2 2 2 2 2 2 2 2 2 2 2 8" xfId="1355"/>
    <cellStyle name="標準 2 2 2 2 2 2 2 2 2 2 2 2 2 9" xfId="1356"/>
    <cellStyle name="標準 2 2 2 2 2 2 2 2 2 2 2 2 3" xfId="1357"/>
    <cellStyle name="標準 2 2 2 2 2 2 2 2 2 2 2 2 3 2" xfId="1358"/>
    <cellStyle name="標準 2 2 2 2 2 2 2 2 2 2 2 2 3 2 2" xfId="1359"/>
    <cellStyle name="標準 2 2 2 2 2 2 2 2 2 2 2 2 3 2 2 2" xfId="1360"/>
    <cellStyle name="標準 2 2 2 2 2 2 2 2 2 2 2 2 3 2 2 2 2" xfId="1361"/>
    <cellStyle name="標準 2 2 2 2 2 2 2 2 2 2 2 2 3 2 2 2 3" xfId="1362"/>
    <cellStyle name="標準 2 2 2 2 2 2 2 2 2 2 2 2 3 2 2 2 4" xfId="1363"/>
    <cellStyle name="標準 2 2 2 2 2 2 2 2 2 2 2 2 3 2 2 2 5" xfId="1364"/>
    <cellStyle name="標準 2 2 2 2 2 2 2 2 2 2 2 2 3 2 2 2 6" xfId="1365"/>
    <cellStyle name="標準 2 2 2 2 2 2 2 2 2 2 2 2 3 2 2 3" xfId="1366"/>
    <cellStyle name="標準 2 2 2 2 2 2 2 2 2 2 2 2 3 2 2 3 2" xfId="1367"/>
    <cellStyle name="標準 2 2 2 2 2 2 2 2 2 2 2 2 3 2 2 3 3" xfId="1368"/>
    <cellStyle name="標準 2 2 2 2 2 2 2 2 2 2 2 2 3 2 2 4" xfId="1369"/>
    <cellStyle name="標準 2 2 2 2 2 2 2 2 2 2 2 2 3 2 2 4 2" xfId="1370"/>
    <cellStyle name="標準 2 2 2 2 2 2 2 2 2 2 2 2 3 2 2 4 3" xfId="1371"/>
    <cellStyle name="標準 2 2 2 2 2 2 2 2 2 2 2 2 3 2 2 5" xfId="1372"/>
    <cellStyle name="標準 2 2 2 2 2 2 2 2 2 2 2 2 3 2 2 5 2" xfId="1373"/>
    <cellStyle name="標準 2 2 2 2 2 2 2 2 2 2 2 2 3 2 2 5 3" xfId="1374"/>
    <cellStyle name="標準 2 2 2 2 2 2 2 2 2 2 2 2 3 2 2 6" xfId="1375"/>
    <cellStyle name="標準 2 2 2 2 2 2 2 2 2 2 2 2 3 2 2 7" xfId="1376"/>
    <cellStyle name="標準 2 2 2 2 2 2 2 2 2 2 2 2 3 2 3" xfId="1377"/>
    <cellStyle name="標準 2 2 2 2 2 2 2 2 2 2 2 2 3 2 3 2" xfId="1378"/>
    <cellStyle name="標準 2 2 2 2 2 2 2 2 2 2 2 2 3 2 3 3" xfId="1379"/>
    <cellStyle name="標準 2 2 2 2 2 2 2 2 2 2 2 2 3 2 4" xfId="1380"/>
    <cellStyle name="標準 2 2 2 2 2 2 2 2 2 2 2 2 3 2 4 2" xfId="1381"/>
    <cellStyle name="標準 2 2 2 2 2 2 2 2 2 2 2 2 3 2 4 3" xfId="1382"/>
    <cellStyle name="標準 2 2 2 2 2 2 2 2 2 2 2 2 3 2 5" xfId="1383"/>
    <cellStyle name="標準 2 2 2 2 2 2 2 2 2 2 2 2 3 2 5 2" xfId="1384"/>
    <cellStyle name="標準 2 2 2 2 2 2 2 2 2 2 2 2 3 2 5 3" xfId="1385"/>
    <cellStyle name="標準 2 2 2 2 2 2 2 2 2 2 2 2 3 2 6" xfId="1386"/>
    <cellStyle name="標準 2 2 2 2 2 2 2 2 2 2 2 2 3 2 6 2" xfId="1387"/>
    <cellStyle name="標準 2 2 2 2 2 2 2 2 2 2 2 2 3 2 6 3" xfId="1388"/>
    <cellStyle name="標準 2 2 2 2 2 2 2 2 2 2 2 2 3 3" xfId="1389"/>
    <cellStyle name="標準 2 2 2 2 2 2 2 2 2 2 2 2 3 3 2" xfId="1390"/>
    <cellStyle name="標準 2 2 2 2 2 2 2 2 2 2 2 2 3 3 3" xfId="1391"/>
    <cellStyle name="標準 2 2 2 2 2 2 2 2 2 2 2 2 3 3 4" xfId="1392"/>
    <cellStyle name="標準 2 2 2 2 2 2 2 2 2 2 2 2 3 3 5" xfId="1393"/>
    <cellStyle name="標準 2 2 2 2 2 2 2 2 2 2 2 2 3 3 6" xfId="1394"/>
    <cellStyle name="標準 2 2 2 2 2 2 2 2 2 2 2 2 3 4" xfId="1395"/>
    <cellStyle name="標準 2 2 2 2 2 2 2 2 2 2 2 2 3 4 2" xfId="1396"/>
    <cellStyle name="標準 2 2 2 2 2 2 2 2 2 2 2 2 3 4 3" xfId="1397"/>
    <cellStyle name="標準 2 2 2 2 2 2 2 2 2 2 2 2 3 5" xfId="1398"/>
    <cellStyle name="標準 2 2 2 2 2 2 2 2 2 2 2 2 3 5 2" xfId="1399"/>
    <cellStyle name="標準 2 2 2 2 2 2 2 2 2 2 2 2 3 5 3" xfId="1400"/>
    <cellStyle name="標準 2 2 2 2 2 2 2 2 2 2 2 2 3 6" xfId="1401"/>
    <cellStyle name="標準 2 2 2 2 2 2 2 2 2 2 2 2 3 6 2" xfId="1402"/>
    <cellStyle name="標準 2 2 2 2 2 2 2 2 2 2 2 2 3 6 3" xfId="1403"/>
    <cellStyle name="標準 2 2 2 2 2 2 2 2 2 2 2 2 3 7" xfId="1404"/>
    <cellStyle name="標準 2 2 2 2 2 2 2 2 2 2 2 2 4" xfId="1405"/>
    <cellStyle name="標準 2 2 2 2 2 2 2 2 2 2 2 2 4 2" xfId="1406"/>
    <cellStyle name="標準 2 2 2 2 2 2 2 2 2 2 2 2 4 2 2" xfId="1407"/>
    <cellStyle name="標準 2 2 2 2 2 2 2 2 2 2 2 2 4 2 3" xfId="1408"/>
    <cellStyle name="標準 2 2 2 2 2 2 2 2 2 2 2 2 4 2 4" xfId="1409"/>
    <cellStyle name="標準 2 2 2 2 2 2 2 2 2 2 2 2 4 2 5" xfId="1410"/>
    <cellStyle name="標準 2 2 2 2 2 2 2 2 2 2 2 2 4 2 6" xfId="1411"/>
    <cellStyle name="標準 2 2 2 2 2 2 2 2 2 2 2 2 4 3" xfId="1412"/>
    <cellStyle name="標準 2 2 2 2 2 2 2 2 2 2 2 2 4 3 2" xfId="1413"/>
    <cellStyle name="標準 2 2 2 2 2 2 2 2 2 2 2 2 4 3 3" xfId="1414"/>
    <cellStyle name="標準 2 2 2 2 2 2 2 2 2 2 2 2 4 4" xfId="1415"/>
    <cellStyle name="標準 2 2 2 2 2 2 2 2 2 2 2 2 4 4 2" xfId="1416"/>
    <cellStyle name="標準 2 2 2 2 2 2 2 2 2 2 2 2 4 4 3" xfId="1417"/>
    <cellStyle name="標準 2 2 2 2 2 2 2 2 2 2 2 2 4 5" xfId="1418"/>
    <cellStyle name="標準 2 2 2 2 2 2 2 2 2 2 2 2 4 5 2" xfId="1419"/>
    <cellStyle name="標準 2 2 2 2 2 2 2 2 2 2 2 2 4 5 3" xfId="1420"/>
    <cellStyle name="標準 2 2 2 2 2 2 2 2 2 2 2 2 4 6" xfId="1421"/>
    <cellStyle name="標準 2 2 2 2 2 2 2 2 2 2 2 2 4 7" xfId="1422"/>
    <cellStyle name="標準 2 2 2 2 2 2 2 2 2 2 2 2 5" xfId="1423"/>
    <cellStyle name="標準 2 2 2 2 2 2 2 2 2 2 2 2 5 2" xfId="1424"/>
    <cellStyle name="標準 2 2 2 2 2 2 2 2 2 2 2 2 5 3" xfId="1425"/>
    <cellStyle name="標準 2 2 2 2 2 2 2 2 2 2 2 2 5 4" xfId="1426"/>
    <cellStyle name="標準 2 2 2 2 2 2 2 2 2 2 2 2 5 5" xfId="1427"/>
    <cellStyle name="標準 2 2 2 2 2 2 2 2 2 2 2 2 6" xfId="1428"/>
    <cellStyle name="標準 2 2 2 2 2 2 2 2 2 2 2 2 7" xfId="1429"/>
    <cellStyle name="標準 2 2 2 2 2 2 2 2 2 2 2 2 7 2" xfId="1430"/>
    <cellStyle name="標準 2 2 2 2 2 2 2 2 2 2 2 2 7 3" xfId="1431"/>
    <cellStyle name="標準 2 2 2 2 2 2 2 2 2 2 2 2 7 4" xfId="1432"/>
    <cellStyle name="標準 2 2 2 2 2 2 2 2 2 2 2 2 8" xfId="1433"/>
    <cellStyle name="標準 2 2 2 2 2 2 2 2 2 2 2 2 9" xfId="1434"/>
    <cellStyle name="標準 2 2 2 2 2 2 2 2 2 2 2 3" xfId="1435"/>
    <cellStyle name="標準 2 2 2 2 2 2 2 2 2 2 2 4" xfId="1436"/>
    <cellStyle name="標準 2 2 2 2 2 2 2 2 2 2 2 5" xfId="1437"/>
    <cellStyle name="標準 2 2 2 2 2 2 2 2 2 2 2 6" xfId="1438"/>
    <cellStyle name="標準 2 2 2 2 2 2 2 2 2 2 2 6 2" xfId="1439"/>
    <cellStyle name="標準 2 2 2 2 2 2 2 2 2 2 2 7" xfId="1440"/>
    <cellStyle name="標準 2 2 2 2 2 2 2 2 2 2 2 8" xfId="1441"/>
    <cellStyle name="標準 2 2 2 2 2 2 2 2 2 2 2 9" xfId="1442"/>
    <cellStyle name="標準 2 2 2 2 2 2 2 2 2 2 2 9 2" xfId="1443"/>
    <cellStyle name="標準 2 2 2 2 2 2 2 2 2 2 2 9 2 2" xfId="1444"/>
    <cellStyle name="標準 2 2 2 2 2 2 2 2 2 2 2 9 2 2 2" xfId="1445"/>
    <cellStyle name="標準 2 2 2 2 2 2 2 2 2 2 2 9 2 2 2 2" xfId="1446"/>
    <cellStyle name="標準 2 2 2 2 2 2 2 2 2 2 2 9 2 2 2 3" xfId="1447"/>
    <cellStyle name="標準 2 2 2 2 2 2 2 2 2 2 2 9 2 2 2 4" xfId="1448"/>
    <cellStyle name="標準 2 2 2 2 2 2 2 2 2 2 2 9 2 2 2 5" xfId="1449"/>
    <cellStyle name="標準 2 2 2 2 2 2 2 2 2 2 2 9 2 2 2 6" xfId="1450"/>
    <cellStyle name="標準 2 2 2 2 2 2 2 2 2 2 2 9 2 2 3" xfId="1451"/>
    <cellStyle name="標準 2 2 2 2 2 2 2 2 2 2 2 9 2 2 3 2" xfId="1452"/>
    <cellStyle name="標準 2 2 2 2 2 2 2 2 2 2 2 9 2 2 3 3" xfId="1453"/>
    <cellStyle name="標準 2 2 2 2 2 2 2 2 2 2 2 9 2 2 4" xfId="1454"/>
    <cellStyle name="標準 2 2 2 2 2 2 2 2 2 2 2 9 2 2 4 2" xfId="1455"/>
    <cellStyle name="標準 2 2 2 2 2 2 2 2 2 2 2 9 2 2 4 3" xfId="1456"/>
    <cellStyle name="標準 2 2 2 2 2 2 2 2 2 2 2 9 2 2 5" xfId="1457"/>
    <cellStyle name="標準 2 2 2 2 2 2 2 2 2 2 2 9 2 2 5 2" xfId="1458"/>
    <cellStyle name="標準 2 2 2 2 2 2 2 2 2 2 2 9 2 2 5 3" xfId="1459"/>
    <cellStyle name="標準 2 2 2 2 2 2 2 2 2 2 2 9 2 2 6" xfId="1460"/>
    <cellStyle name="標準 2 2 2 2 2 2 2 2 2 2 2 9 2 2 7" xfId="1461"/>
    <cellStyle name="標準 2 2 2 2 2 2 2 2 2 2 2 9 2 3" xfId="1462"/>
    <cellStyle name="標準 2 2 2 2 2 2 2 2 2 2 2 9 2 3 2" xfId="1463"/>
    <cellStyle name="標準 2 2 2 2 2 2 2 2 2 2 2 9 2 3 3" xfId="1464"/>
    <cellStyle name="標準 2 2 2 2 2 2 2 2 2 2 2 9 2 4" xfId="1465"/>
    <cellStyle name="標準 2 2 2 2 2 2 2 2 2 2 2 9 2 4 2" xfId="1466"/>
    <cellStyle name="標準 2 2 2 2 2 2 2 2 2 2 2 9 2 4 3" xfId="1467"/>
    <cellStyle name="標準 2 2 2 2 2 2 2 2 2 2 2 9 2 5" xfId="1468"/>
    <cellStyle name="標準 2 2 2 2 2 2 2 2 2 2 2 9 2 5 2" xfId="1469"/>
    <cellStyle name="標準 2 2 2 2 2 2 2 2 2 2 2 9 2 5 3" xfId="1470"/>
    <cellStyle name="標準 2 2 2 2 2 2 2 2 2 2 2 9 2 6" xfId="1471"/>
    <cellStyle name="標準 2 2 2 2 2 2 2 2 2 2 2 9 2 6 2" xfId="1472"/>
    <cellStyle name="標準 2 2 2 2 2 2 2 2 2 2 2 9 2 6 3" xfId="1473"/>
    <cellStyle name="標準 2 2 2 2 2 2 2 2 2 2 2 9 3" xfId="1474"/>
    <cellStyle name="標準 2 2 2 2 2 2 2 2 2 2 2 9 3 2" xfId="1475"/>
    <cellStyle name="標準 2 2 2 2 2 2 2 2 2 2 2 9 3 3" xfId="1476"/>
    <cellStyle name="標準 2 2 2 2 2 2 2 2 2 2 2 9 3 4" xfId="1477"/>
    <cellStyle name="標準 2 2 2 2 2 2 2 2 2 2 2 9 3 5" xfId="1478"/>
    <cellStyle name="標準 2 2 2 2 2 2 2 2 2 2 2 9 3 6" xfId="1479"/>
    <cellStyle name="標準 2 2 2 2 2 2 2 2 2 2 2 9 4" xfId="1480"/>
    <cellStyle name="標準 2 2 2 2 2 2 2 2 2 2 2 9 4 2" xfId="1481"/>
    <cellStyle name="標準 2 2 2 2 2 2 2 2 2 2 2 9 4 3" xfId="1482"/>
    <cellStyle name="標準 2 2 2 2 2 2 2 2 2 2 2 9 5" xfId="1483"/>
    <cellStyle name="標準 2 2 2 2 2 2 2 2 2 2 2 9 5 2" xfId="1484"/>
    <cellStyle name="標準 2 2 2 2 2 2 2 2 2 2 2 9 5 3" xfId="1485"/>
    <cellStyle name="標準 2 2 2 2 2 2 2 2 2 2 2 9 6" xfId="1486"/>
    <cellStyle name="標準 2 2 2 2 2 2 2 2 2 2 2 9 6 2" xfId="1487"/>
    <cellStyle name="標準 2 2 2 2 2 2 2 2 2 2 2 9 6 3" xfId="1488"/>
    <cellStyle name="標準 2 2 2 2 2 2 2 2 2 2 2 9 7" xfId="1489"/>
    <cellStyle name="標準 2 2 2 2 2 2 2 2 2 2 3" xfId="1490"/>
    <cellStyle name="標準 2 2 2 2 2 2 2 2 2 2 3 2" xfId="1491"/>
    <cellStyle name="標準 2 2 2 2 2 2 2 2 2 2 3 2 2" xfId="1492"/>
    <cellStyle name="標準 2 2 2 2 2 2 2 2 2 2 3 2 3" xfId="1493"/>
    <cellStyle name="標準 2 2 2 2 2 2 2 2 2 2 3 3" xfId="1494"/>
    <cellStyle name="標準 2 2 2 2 2 2 2 2 2 2 3 4" xfId="1495"/>
    <cellStyle name="標準 2 2 2 2 2 2 2 2 2 2 4" xfId="1496"/>
    <cellStyle name="標準 2 2 2 2 2 2 2 2 2 2 4 2" xfId="1497"/>
    <cellStyle name="標準 2 2 2 2 2 2 2 2 2 2 4 2 2" xfId="1498"/>
    <cellStyle name="標準 2 2 2 2 2 2 2 2 2 2 4 2 3" xfId="1499"/>
    <cellStyle name="標準 2 2 2 2 2 2 2 2 2 2 4 3" xfId="1500"/>
    <cellStyle name="標準 2 2 2 2 2 2 2 2 2 2 5" xfId="1501"/>
    <cellStyle name="標準 2 2 2 2 2 2 2 2 2 2 5 2" xfId="1502"/>
    <cellStyle name="標準 2 2 2 2 2 2 2 2 2 2 5 2 2" xfId="1503"/>
    <cellStyle name="標準 2 2 2 2 2 2 2 2 2 2 5 2 2 2" xfId="1504"/>
    <cellStyle name="標準 2 2 2 2 2 2 2 2 2 2 5 2 2 3" xfId="1505"/>
    <cellStyle name="標準 2 2 2 2 2 2 2 2 2 2 5 2 2 4" xfId="1506"/>
    <cellStyle name="標準 2 2 2 2 2 2 2 2 2 2 5 2 3" xfId="1507"/>
    <cellStyle name="標準 2 2 2 2 2 2 2 2 2 2 5 2 4" xfId="1508"/>
    <cellStyle name="標準 2 2 2 2 2 2 2 2 2 2 5 2 5" xfId="1509"/>
    <cellStyle name="標準 2 2 2 2 2 2 2 2 2 2 5 3" xfId="1510"/>
    <cellStyle name="標準 2 2 2 2 2 2 2 2 2 2 5 4" xfId="1511"/>
    <cellStyle name="標準 2 2 2 2 2 2 2 2 2 2 5 5" xfId="1512"/>
    <cellStyle name="標準 2 2 2 2 2 2 2 2 2 2 5 6" xfId="1513"/>
    <cellStyle name="標準 2 2 2 2 2 2 2 2 2 2 6" xfId="1514"/>
    <cellStyle name="標準 2 2 2 2 2 2 2 2 2 2 6 2" xfId="1515"/>
    <cellStyle name="標準 2 2 2 2 2 2 2 2 2 2 6 2 2" xfId="1516"/>
    <cellStyle name="標準 2 2 2 2 2 2 2 2 2 2 6 2 3" xfId="1517"/>
    <cellStyle name="標準 2 2 2 2 2 2 2 2 2 2 6 2 4" xfId="1518"/>
    <cellStyle name="標準 2 2 2 2 2 2 2 2 2 2 6 3" xfId="1519"/>
    <cellStyle name="標準 2 2 2 2 2 2 2 2 2 2 6 4" xfId="1520"/>
    <cellStyle name="標準 2 2 2 2 2 2 2 2 2 2 6 5" xfId="1521"/>
    <cellStyle name="標準 2 2 2 2 2 2 2 2 2 2 7" xfId="1522"/>
    <cellStyle name="標準 2 2 2 2 2 2 2 2 2 2 8" xfId="1523"/>
    <cellStyle name="標準 2 2 2 2 2 2 2 2 2 2 9" xfId="1524"/>
    <cellStyle name="標準 2 2 2 2 2 2 2 2 2 2 9 2" xfId="1525"/>
    <cellStyle name="標準 2 2 2 2 2 2 2 2 2 2 9 2 2" xfId="1526"/>
    <cellStyle name="標準 2 2 2 2 2 2 2 2 2 2 9 2 2 2" xfId="1527"/>
    <cellStyle name="標準 2 2 2 2 2 2 2 2 2 2 9 2 2 2 2" xfId="1528"/>
    <cellStyle name="標準 2 2 2 2 2 2 2 2 2 2 9 2 2 2 3" xfId="1529"/>
    <cellStyle name="標準 2 2 2 2 2 2 2 2 2 2 9 2 2 2 4" xfId="1530"/>
    <cellStyle name="標準 2 2 2 2 2 2 2 2 2 2 9 2 2 2 5" xfId="1531"/>
    <cellStyle name="標準 2 2 2 2 2 2 2 2 2 2 9 2 2 2 6" xfId="1532"/>
    <cellStyle name="標準 2 2 2 2 2 2 2 2 2 2 9 2 2 3" xfId="1533"/>
    <cellStyle name="標準 2 2 2 2 2 2 2 2 2 2 9 2 2 3 2" xfId="1534"/>
    <cellStyle name="標準 2 2 2 2 2 2 2 2 2 2 9 2 2 3 3" xfId="1535"/>
    <cellStyle name="標準 2 2 2 2 2 2 2 2 2 2 9 2 2 4" xfId="1536"/>
    <cellStyle name="標準 2 2 2 2 2 2 2 2 2 2 9 2 2 4 2" xfId="1537"/>
    <cellStyle name="標準 2 2 2 2 2 2 2 2 2 2 9 2 2 4 3" xfId="1538"/>
    <cellStyle name="標準 2 2 2 2 2 2 2 2 2 2 9 2 2 5" xfId="1539"/>
    <cellStyle name="標準 2 2 2 2 2 2 2 2 2 2 9 2 2 5 2" xfId="1540"/>
    <cellStyle name="標準 2 2 2 2 2 2 2 2 2 2 9 2 2 5 3" xfId="1541"/>
    <cellStyle name="標準 2 2 2 2 2 2 2 2 2 2 9 2 2 6" xfId="1542"/>
    <cellStyle name="標準 2 2 2 2 2 2 2 2 2 2 9 2 2 7" xfId="1543"/>
    <cellStyle name="標準 2 2 2 2 2 2 2 2 2 2 9 2 3" xfId="1544"/>
    <cellStyle name="標準 2 2 2 2 2 2 2 2 2 2 9 2 3 2" xfId="1545"/>
    <cellStyle name="標準 2 2 2 2 2 2 2 2 2 2 9 2 3 3" xfId="1546"/>
    <cellStyle name="標準 2 2 2 2 2 2 2 2 2 2 9 2 4" xfId="1547"/>
    <cellStyle name="標準 2 2 2 2 2 2 2 2 2 2 9 2 4 2" xfId="1548"/>
    <cellStyle name="標準 2 2 2 2 2 2 2 2 2 2 9 2 4 3" xfId="1549"/>
    <cellStyle name="標準 2 2 2 2 2 2 2 2 2 2 9 2 5" xfId="1550"/>
    <cellStyle name="標準 2 2 2 2 2 2 2 2 2 2 9 2 5 2" xfId="1551"/>
    <cellStyle name="標準 2 2 2 2 2 2 2 2 2 2 9 2 5 3" xfId="1552"/>
    <cellStyle name="標準 2 2 2 2 2 2 2 2 2 2 9 2 6" xfId="1553"/>
    <cellStyle name="標準 2 2 2 2 2 2 2 2 2 2 9 2 6 2" xfId="1554"/>
    <cellStyle name="標準 2 2 2 2 2 2 2 2 2 2 9 2 6 3" xfId="1555"/>
    <cellStyle name="標準 2 2 2 2 2 2 2 2 2 2 9 3" xfId="1556"/>
    <cellStyle name="標準 2 2 2 2 2 2 2 2 2 2 9 3 2" xfId="1557"/>
    <cellStyle name="標準 2 2 2 2 2 2 2 2 2 2 9 3 3" xfId="1558"/>
    <cellStyle name="標準 2 2 2 2 2 2 2 2 2 2 9 3 4" xfId="1559"/>
    <cellStyle name="標準 2 2 2 2 2 2 2 2 2 2 9 3 5" xfId="1560"/>
    <cellStyle name="標準 2 2 2 2 2 2 2 2 2 2 9 3 6" xfId="1561"/>
    <cellStyle name="標準 2 2 2 2 2 2 2 2 2 2 9 4" xfId="1562"/>
    <cellStyle name="標準 2 2 2 2 2 2 2 2 2 2 9 4 2" xfId="1563"/>
    <cellStyle name="標準 2 2 2 2 2 2 2 2 2 2 9 4 3" xfId="1564"/>
    <cellStyle name="標準 2 2 2 2 2 2 2 2 2 2 9 5" xfId="1565"/>
    <cellStyle name="標準 2 2 2 2 2 2 2 2 2 2 9 5 2" xfId="1566"/>
    <cellStyle name="標準 2 2 2 2 2 2 2 2 2 2 9 5 3" xfId="1567"/>
    <cellStyle name="標準 2 2 2 2 2 2 2 2 2 2 9 6" xfId="1568"/>
    <cellStyle name="標準 2 2 2 2 2 2 2 2 2 2 9 6 2" xfId="1569"/>
    <cellStyle name="標準 2 2 2 2 2 2 2 2 2 2 9 6 3" xfId="1570"/>
    <cellStyle name="標準 2 2 2 2 2 2 2 2 2 2 9 7" xfId="1571"/>
    <cellStyle name="標準 2 2 2 2 2 2 2 2 2 20" xfId="1572"/>
    <cellStyle name="標準 2 2 2 2 2 2 2 2 2 20 2" xfId="1573"/>
    <cellStyle name="標準 2 2 2 2 2 2 2 2 2 20 2 2" xfId="1574"/>
    <cellStyle name="標準 2 2 2 2 2 2 2 2 2 20 2 2 2" xfId="1575"/>
    <cellStyle name="標準 2 2 2 2 2 2 2 2 2 20 2 2 2 2" xfId="1576"/>
    <cellStyle name="標準 2 2 2 2 2 2 2 2 2 20 2 2 2 3" xfId="1577"/>
    <cellStyle name="標準 2 2 2 2 2 2 2 2 2 20 2 2 2 4" xfId="1578"/>
    <cellStyle name="標準 2 2 2 2 2 2 2 2 2 20 2 2 2 5" xfId="1579"/>
    <cellStyle name="標準 2 2 2 2 2 2 2 2 2 20 2 2 2 6" xfId="1580"/>
    <cellStyle name="標準 2 2 2 2 2 2 2 2 2 20 2 2 3" xfId="1581"/>
    <cellStyle name="標準 2 2 2 2 2 2 2 2 2 20 2 2 3 2" xfId="1582"/>
    <cellStyle name="標準 2 2 2 2 2 2 2 2 2 20 2 2 3 3" xfId="1583"/>
    <cellStyle name="標準 2 2 2 2 2 2 2 2 2 20 2 2 4" xfId="1584"/>
    <cellStyle name="標準 2 2 2 2 2 2 2 2 2 20 2 2 4 2" xfId="1585"/>
    <cellStyle name="標準 2 2 2 2 2 2 2 2 2 20 2 2 4 3" xfId="1586"/>
    <cellStyle name="標準 2 2 2 2 2 2 2 2 2 20 2 2 5" xfId="1587"/>
    <cellStyle name="標準 2 2 2 2 2 2 2 2 2 20 2 2 5 2" xfId="1588"/>
    <cellStyle name="標準 2 2 2 2 2 2 2 2 2 20 2 2 5 3" xfId="1589"/>
    <cellStyle name="標準 2 2 2 2 2 2 2 2 2 20 2 2 6" xfId="1590"/>
    <cellStyle name="標準 2 2 2 2 2 2 2 2 2 20 2 2 7" xfId="1591"/>
    <cellStyle name="標準 2 2 2 2 2 2 2 2 2 20 2 3" xfId="1592"/>
    <cellStyle name="標準 2 2 2 2 2 2 2 2 2 20 2 3 2" xfId="1593"/>
    <cellStyle name="標準 2 2 2 2 2 2 2 2 2 20 2 3 3" xfId="1594"/>
    <cellStyle name="標準 2 2 2 2 2 2 2 2 2 20 2 4" xfId="1595"/>
    <cellStyle name="標準 2 2 2 2 2 2 2 2 2 20 2 4 2" xfId="1596"/>
    <cellStyle name="標準 2 2 2 2 2 2 2 2 2 20 2 4 3" xfId="1597"/>
    <cellStyle name="標準 2 2 2 2 2 2 2 2 2 20 2 5" xfId="1598"/>
    <cellStyle name="標準 2 2 2 2 2 2 2 2 2 20 2 5 2" xfId="1599"/>
    <cellStyle name="標準 2 2 2 2 2 2 2 2 2 20 2 5 3" xfId="1600"/>
    <cellStyle name="標準 2 2 2 2 2 2 2 2 2 20 2 6" xfId="1601"/>
    <cellStyle name="標準 2 2 2 2 2 2 2 2 2 20 2 6 2" xfId="1602"/>
    <cellStyle name="標準 2 2 2 2 2 2 2 2 2 20 2 6 3" xfId="1603"/>
    <cellStyle name="標準 2 2 2 2 2 2 2 2 2 20 3" xfId="1604"/>
    <cellStyle name="標準 2 2 2 2 2 2 2 2 2 20 3 2" xfId="1605"/>
    <cellStyle name="標準 2 2 2 2 2 2 2 2 2 20 3 3" xfId="1606"/>
    <cellStyle name="標準 2 2 2 2 2 2 2 2 2 20 3 4" xfId="1607"/>
    <cellStyle name="標準 2 2 2 2 2 2 2 2 2 20 3 5" xfId="1608"/>
    <cellStyle name="標準 2 2 2 2 2 2 2 2 2 20 3 6" xfId="1609"/>
    <cellStyle name="標準 2 2 2 2 2 2 2 2 2 20 4" xfId="1610"/>
    <cellStyle name="標準 2 2 2 2 2 2 2 2 2 20 4 2" xfId="1611"/>
    <cellStyle name="標準 2 2 2 2 2 2 2 2 2 20 4 3" xfId="1612"/>
    <cellStyle name="標準 2 2 2 2 2 2 2 2 2 20 5" xfId="1613"/>
    <cellStyle name="標準 2 2 2 2 2 2 2 2 2 20 5 2" xfId="1614"/>
    <cellStyle name="標準 2 2 2 2 2 2 2 2 2 20 5 3" xfId="1615"/>
    <cellStyle name="標準 2 2 2 2 2 2 2 2 2 20 6" xfId="1616"/>
    <cellStyle name="標準 2 2 2 2 2 2 2 2 2 20 6 2" xfId="1617"/>
    <cellStyle name="標準 2 2 2 2 2 2 2 2 2 20 6 3" xfId="1618"/>
    <cellStyle name="標準 2 2 2 2 2 2 2 2 2 20 7" xfId="1619"/>
    <cellStyle name="標準 2 2 2 2 2 2 2 2 2 21" xfId="1620"/>
    <cellStyle name="標準 2 2 2 2 2 2 2 2 2 21 2" xfId="1621"/>
    <cellStyle name="標準 2 2 2 2 2 2 2 2 2 21 2 2" xfId="1622"/>
    <cellStyle name="標準 2 2 2 2 2 2 2 2 2 21 2 3" xfId="1623"/>
    <cellStyle name="標準 2 2 2 2 2 2 2 2 2 21 2 4" xfId="1624"/>
    <cellStyle name="標準 2 2 2 2 2 2 2 2 2 21 2 5" xfId="1625"/>
    <cellStyle name="標準 2 2 2 2 2 2 2 2 2 21 2 6" xfId="1626"/>
    <cellStyle name="標準 2 2 2 2 2 2 2 2 2 21 3" xfId="1627"/>
    <cellStyle name="標準 2 2 2 2 2 2 2 2 2 21 3 2" xfId="1628"/>
    <cellStyle name="標準 2 2 2 2 2 2 2 2 2 21 3 3" xfId="1629"/>
    <cellStyle name="標準 2 2 2 2 2 2 2 2 2 21 4" xfId="1630"/>
    <cellStyle name="標準 2 2 2 2 2 2 2 2 2 21 4 2" xfId="1631"/>
    <cellStyle name="標準 2 2 2 2 2 2 2 2 2 21 4 3" xfId="1632"/>
    <cellStyle name="標準 2 2 2 2 2 2 2 2 2 21 5" xfId="1633"/>
    <cellStyle name="標準 2 2 2 2 2 2 2 2 2 21 5 2" xfId="1634"/>
    <cellStyle name="標準 2 2 2 2 2 2 2 2 2 21 5 3" xfId="1635"/>
    <cellStyle name="標準 2 2 2 2 2 2 2 2 2 21 6" xfId="1636"/>
    <cellStyle name="標準 2 2 2 2 2 2 2 2 2 21 7" xfId="1637"/>
    <cellStyle name="標準 2 2 2 2 2 2 2 2 2 22" xfId="1638"/>
    <cellStyle name="標準 2 2 2 2 2 2 2 2 2 22 2" xfId="1639"/>
    <cellStyle name="標準 2 2 2 2 2 2 2 2 2 22 3" xfId="1640"/>
    <cellStyle name="標準 2 2 2 2 2 2 2 2 2 22 4" xfId="1641"/>
    <cellStyle name="標準 2 2 2 2 2 2 2 2 2 22 5" xfId="1642"/>
    <cellStyle name="標準 2 2 2 2 2 2 2 2 2 23" xfId="1643"/>
    <cellStyle name="標準 2 2 2 2 2 2 2 2 2 24" xfId="1644"/>
    <cellStyle name="標準 2 2 2 2 2 2 2 2 2 25" xfId="1645"/>
    <cellStyle name="標準 2 2 2 2 2 2 2 2 2 26" xfId="1646"/>
    <cellStyle name="標準 2 2 2 2 2 2 2 2 2 27" xfId="1647"/>
    <cellStyle name="標準 2 2 2 2 2 2 2 2 2 28" xfId="1648"/>
    <cellStyle name="標準 2 2 2 2 2 2 2 2 2 29" xfId="1649"/>
    <cellStyle name="標準 2 2 2 2 2 2 2 2 2 3" xfId="1650"/>
    <cellStyle name="標準 2 2 2 2 2 2 2 2 2 3 2" xfId="1651"/>
    <cellStyle name="標準 2 2 2 2 2 2 2 2 2 3 2 2" xfId="1652"/>
    <cellStyle name="標準 2 2 2 2 2 2 2 2 2 3 2 2 2" xfId="1653"/>
    <cellStyle name="標準 2 2 2 2 2 2 2 2 2 3 2 2 3" xfId="1654"/>
    <cellStyle name="標準 2 2 2 2 2 2 2 2 2 3 2 2 4" xfId="1655"/>
    <cellStyle name="標準 2 2 2 2 2 2 2 2 2 3 2 3" xfId="1656"/>
    <cellStyle name="標準 2 2 2 2 2 2 2 2 2 3 2 4" xfId="1657"/>
    <cellStyle name="標準 2 2 2 2 2 2 2 2 2 3 2 5" xfId="1658"/>
    <cellStyle name="標準 2 2 2 2 2 2 2 2 2 3 3" xfId="1659"/>
    <cellStyle name="標準 2 2 2 2 2 2 2 2 2 3 4" xfId="1660"/>
    <cellStyle name="標準 2 2 2 2 2 2 2 2 2 3 4 2" xfId="1661"/>
    <cellStyle name="標準 2 2 2 2 2 2 2 2 2 3 5" xfId="1662"/>
    <cellStyle name="標準 2 2 2 2 2 2 2 2 2 3 6" xfId="1663"/>
    <cellStyle name="標準 2 2 2 2 2 2 2 2 2 3 7" xfId="1664"/>
    <cellStyle name="標準 2 2 2 2 2 2 2 2 2 30" xfId="1665"/>
    <cellStyle name="標準 2 2 2 2 2 2 2 2 2 30 2" xfId="1666"/>
    <cellStyle name="標準 2 2 2 2 2 2 2 2 2 30 3" xfId="1667"/>
    <cellStyle name="標準 2 2 2 2 2 2 2 2 2 30 4" xfId="1668"/>
    <cellStyle name="標準 2 2 2 2 2 2 2 2 2 31" xfId="1669"/>
    <cellStyle name="標準 2 2 2 2 2 2 2 2 2 32" xfId="1670"/>
    <cellStyle name="標準 2 2 2 2 2 2 2 2 2 4" xfId="1671"/>
    <cellStyle name="標準 2 2 2 2 2 2 2 2 2 4 2" xfId="1672"/>
    <cellStyle name="標準 2 2 2 2 2 2 2 2 2 4 2 2" xfId="1673"/>
    <cellStyle name="標準 2 2 2 2 2 2 2 2 2 4 2 2 2" xfId="1674"/>
    <cellStyle name="標準 2 2 2 2 2 2 2 2 2 4 2 2 3" xfId="1675"/>
    <cellStyle name="標準 2 2 2 2 2 2 2 2 2 4 2 2 4" xfId="1676"/>
    <cellStyle name="標準 2 2 2 2 2 2 2 2 2 4 2 3" xfId="1677"/>
    <cellStyle name="標準 2 2 2 2 2 2 2 2 2 4 2 4" xfId="1678"/>
    <cellStyle name="標準 2 2 2 2 2 2 2 2 2 4 2 5" xfId="1679"/>
    <cellStyle name="標準 2 2 2 2 2 2 2 2 2 4 3" xfId="1680"/>
    <cellStyle name="標準 2 2 2 2 2 2 2 2 2 4 4" xfId="1681"/>
    <cellStyle name="標準 2 2 2 2 2 2 2 2 2 4 5" xfId="1682"/>
    <cellStyle name="標準 2 2 2 2 2 2 2 2 2 4 6" xfId="1683"/>
    <cellStyle name="標準 2 2 2 2 2 2 2 2 2 4 7" xfId="1684"/>
    <cellStyle name="標準 2 2 2 2 2 2 2 2 2 4 8" xfId="1685"/>
    <cellStyle name="標準 2 2 2 2 2 2 2 2 2 5" xfId="1686"/>
    <cellStyle name="標準 2 2 2 2 2 2 2 2 2 6" xfId="1687"/>
    <cellStyle name="標準 2 2 2 2 2 2 2 2 2 6 2" xfId="1688"/>
    <cellStyle name="標準 2 2 2 2 2 2 2 2 2 7" xfId="1689"/>
    <cellStyle name="標準 2 2 2 2 2 2 2 2 2 8" xfId="1690"/>
    <cellStyle name="標準 2 2 2 2 2 2 2 2 2 9" xfId="1691"/>
    <cellStyle name="標準 2 2 2 2 2 2 2 2 20" xfId="1692"/>
    <cellStyle name="標準 2 2 2 2 2 2 2 2 20 2" xfId="1693"/>
    <cellStyle name="標準 2 2 2 2 2 2 2 2 20 2 2" xfId="1694"/>
    <cellStyle name="標準 2 2 2 2 2 2 2 2 20 2 2 2" xfId="1695"/>
    <cellStyle name="標準 2 2 2 2 2 2 2 2 20 2 2 2 2" xfId="1696"/>
    <cellStyle name="標準 2 2 2 2 2 2 2 2 20 2 2 2 3" xfId="1697"/>
    <cellStyle name="標準 2 2 2 2 2 2 2 2 20 2 2 2 4" xfId="1698"/>
    <cellStyle name="標準 2 2 2 2 2 2 2 2 20 2 2 2 5" xfId="1699"/>
    <cellStyle name="標準 2 2 2 2 2 2 2 2 20 2 2 2 6" xfId="1700"/>
    <cellStyle name="標準 2 2 2 2 2 2 2 2 20 2 2 3" xfId="1701"/>
    <cellStyle name="標準 2 2 2 2 2 2 2 2 20 2 2 3 2" xfId="1702"/>
    <cellStyle name="標準 2 2 2 2 2 2 2 2 20 2 2 3 3" xfId="1703"/>
    <cellStyle name="標準 2 2 2 2 2 2 2 2 20 2 2 4" xfId="1704"/>
    <cellStyle name="標準 2 2 2 2 2 2 2 2 20 2 2 4 2" xfId="1705"/>
    <cellStyle name="標準 2 2 2 2 2 2 2 2 20 2 2 4 3" xfId="1706"/>
    <cellStyle name="標準 2 2 2 2 2 2 2 2 20 2 2 5" xfId="1707"/>
    <cellStyle name="標準 2 2 2 2 2 2 2 2 20 2 2 5 2" xfId="1708"/>
    <cellStyle name="標準 2 2 2 2 2 2 2 2 20 2 2 5 3" xfId="1709"/>
    <cellStyle name="標準 2 2 2 2 2 2 2 2 20 2 2 6" xfId="1710"/>
    <cellStyle name="標準 2 2 2 2 2 2 2 2 20 2 2 7" xfId="1711"/>
    <cellStyle name="標準 2 2 2 2 2 2 2 2 20 2 3" xfId="1712"/>
    <cellStyle name="標準 2 2 2 2 2 2 2 2 20 2 3 2" xfId="1713"/>
    <cellStyle name="標準 2 2 2 2 2 2 2 2 20 2 3 3" xfId="1714"/>
    <cellStyle name="標準 2 2 2 2 2 2 2 2 20 2 4" xfId="1715"/>
    <cellStyle name="標準 2 2 2 2 2 2 2 2 20 2 4 2" xfId="1716"/>
    <cellStyle name="標準 2 2 2 2 2 2 2 2 20 2 4 3" xfId="1717"/>
    <cellStyle name="標準 2 2 2 2 2 2 2 2 20 2 5" xfId="1718"/>
    <cellStyle name="標準 2 2 2 2 2 2 2 2 20 2 5 2" xfId="1719"/>
    <cellStyle name="標準 2 2 2 2 2 2 2 2 20 2 5 3" xfId="1720"/>
    <cellStyle name="標準 2 2 2 2 2 2 2 2 20 2 6" xfId="1721"/>
    <cellStyle name="標準 2 2 2 2 2 2 2 2 20 2 6 2" xfId="1722"/>
    <cellStyle name="標準 2 2 2 2 2 2 2 2 20 2 6 3" xfId="1723"/>
    <cellStyle name="標準 2 2 2 2 2 2 2 2 20 3" xfId="1724"/>
    <cellStyle name="標準 2 2 2 2 2 2 2 2 20 3 2" xfId="1725"/>
    <cellStyle name="標準 2 2 2 2 2 2 2 2 20 3 3" xfId="1726"/>
    <cellStyle name="標準 2 2 2 2 2 2 2 2 20 3 4" xfId="1727"/>
    <cellStyle name="標準 2 2 2 2 2 2 2 2 20 3 5" xfId="1728"/>
    <cellStyle name="標準 2 2 2 2 2 2 2 2 20 3 6" xfId="1729"/>
    <cellStyle name="標準 2 2 2 2 2 2 2 2 20 4" xfId="1730"/>
    <cellStyle name="標準 2 2 2 2 2 2 2 2 20 4 2" xfId="1731"/>
    <cellStyle name="標準 2 2 2 2 2 2 2 2 20 4 3" xfId="1732"/>
    <cellStyle name="標準 2 2 2 2 2 2 2 2 20 5" xfId="1733"/>
    <cellStyle name="標準 2 2 2 2 2 2 2 2 20 5 2" xfId="1734"/>
    <cellStyle name="標準 2 2 2 2 2 2 2 2 20 5 3" xfId="1735"/>
    <cellStyle name="標準 2 2 2 2 2 2 2 2 20 6" xfId="1736"/>
    <cellStyle name="標準 2 2 2 2 2 2 2 2 20 6 2" xfId="1737"/>
    <cellStyle name="標準 2 2 2 2 2 2 2 2 20 6 3" xfId="1738"/>
    <cellStyle name="標準 2 2 2 2 2 2 2 2 20 7" xfId="1739"/>
    <cellStyle name="標準 2 2 2 2 2 2 2 2 21" xfId="1740"/>
    <cellStyle name="標準 2 2 2 2 2 2 2 2 21 2" xfId="1741"/>
    <cellStyle name="標準 2 2 2 2 2 2 2 2 21 2 2" xfId="1742"/>
    <cellStyle name="標準 2 2 2 2 2 2 2 2 21 2 3" xfId="1743"/>
    <cellStyle name="標準 2 2 2 2 2 2 2 2 21 2 4" xfId="1744"/>
    <cellStyle name="標準 2 2 2 2 2 2 2 2 21 2 5" xfId="1745"/>
    <cellStyle name="標準 2 2 2 2 2 2 2 2 21 2 6" xfId="1746"/>
    <cellStyle name="標準 2 2 2 2 2 2 2 2 21 3" xfId="1747"/>
    <cellStyle name="標準 2 2 2 2 2 2 2 2 21 3 2" xfId="1748"/>
    <cellStyle name="標準 2 2 2 2 2 2 2 2 21 3 3" xfId="1749"/>
    <cellStyle name="標準 2 2 2 2 2 2 2 2 21 4" xfId="1750"/>
    <cellStyle name="標準 2 2 2 2 2 2 2 2 21 4 2" xfId="1751"/>
    <cellStyle name="標準 2 2 2 2 2 2 2 2 21 4 3" xfId="1752"/>
    <cellStyle name="標準 2 2 2 2 2 2 2 2 21 5" xfId="1753"/>
    <cellStyle name="標準 2 2 2 2 2 2 2 2 21 5 2" xfId="1754"/>
    <cellStyle name="標準 2 2 2 2 2 2 2 2 21 5 3" xfId="1755"/>
    <cellStyle name="標準 2 2 2 2 2 2 2 2 21 6" xfId="1756"/>
    <cellStyle name="標準 2 2 2 2 2 2 2 2 21 7" xfId="1757"/>
    <cellStyle name="標準 2 2 2 2 2 2 2 2 22" xfId="1758"/>
    <cellStyle name="標準 2 2 2 2 2 2 2 2 22 2" xfId="1759"/>
    <cellStyle name="標準 2 2 2 2 2 2 2 2 22 3" xfId="1760"/>
    <cellStyle name="標準 2 2 2 2 2 2 2 2 22 4" xfId="1761"/>
    <cellStyle name="標準 2 2 2 2 2 2 2 2 22 5" xfId="1762"/>
    <cellStyle name="標準 2 2 2 2 2 2 2 2 23" xfId="1763"/>
    <cellStyle name="標準 2 2 2 2 2 2 2 2 24" xfId="1764"/>
    <cellStyle name="標準 2 2 2 2 2 2 2 2 25" xfId="1765"/>
    <cellStyle name="標準 2 2 2 2 2 2 2 2 26" xfId="1766"/>
    <cellStyle name="標準 2 2 2 2 2 2 2 2 27" xfId="1767"/>
    <cellStyle name="標準 2 2 2 2 2 2 2 2 28" xfId="1768"/>
    <cellStyle name="標準 2 2 2 2 2 2 2 2 29" xfId="1769"/>
    <cellStyle name="標準 2 2 2 2 2 2 2 2 3" xfId="1770"/>
    <cellStyle name="標準 2 2 2 2 2 2 2 2 3 2" xfId="1771"/>
    <cellStyle name="標準 2 2 2 2 2 2 2 2 3 2 2" xfId="1772"/>
    <cellStyle name="標準 2 2 2 2 2 2 2 2 3 3" xfId="1773"/>
    <cellStyle name="標準 2 2 2 2 2 2 2 2 3 3 2" xfId="1774"/>
    <cellStyle name="標準 2 2 2 2 2 2 2 2 3 3 2 2" xfId="1775"/>
    <cellStyle name="標準 2 2 2 2 2 2 2 2 3 3 2 2 2" xfId="1776"/>
    <cellStyle name="標準 2 2 2 2 2 2 2 2 3 3 2 2 3" xfId="1777"/>
    <cellStyle name="標準 2 2 2 2 2 2 2 2 3 3 2 2 4" xfId="1778"/>
    <cellStyle name="標準 2 2 2 2 2 2 2 2 3 3 2 3" xfId="1779"/>
    <cellStyle name="標準 2 2 2 2 2 2 2 2 3 3 2 4" xfId="1780"/>
    <cellStyle name="標準 2 2 2 2 2 2 2 2 3 3 2 5" xfId="1781"/>
    <cellStyle name="標準 2 2 2 2 2 2 2 2 3 3 3" xfId="1782"/>
    <cellStyle name="標準 2 2 2 2 2 2 2 2 3 3 4" xfId="1783"/>
    <cellStyle name="標準 2 2 2 2 2 2 2 2 3 3 5" xfId="1784"/>
    <cellStyle name="標準 2 2 2 2 2 2 2 2 3 3 6" xfId="1785"/>
    <cellStyle name="標準 2 2 2 2 2 2 2 2 3 4" xfId="1786"/>
    <cellStyle name="標準 2 2 2 2 2 2 2 2 3 4 2" xfId="1787"/>
    <cellStyle name="標準 2 2 2 2 2 2 2 2 3 4 2 2" xfId="1788"/>
    <cellStyle name="標準 2 2 2 2 2 2 2 2 3 4 2 2 2" xfId="1789"/>
    <cellStyle name="標準 2 2 2 2 2 2 2 2 3 4 2 2 3" xfId="1790"/>
    <cellStyle name="標準 2 2 2 2 2 2 2 2 3 4 2 2 4" xfId="1791"/>
    <cellStyle name="標準 2 2 2 2 2 2 2 2 3 4 2 3" xfId="1792"/>
    <cellStyle name="標準 2 2 2 2 2 2 2 2 3 4 2 4" xfId="1793"/>
    <cellStyle name="標準 2 2 2 2 2 2 2 2 3 4 2 5" xfId="1794"/>
    <cellStyle name="標準 2 2 2 2 2 2 2 2 3 4 3" xfId="1795"/>
    <cellStyle name="標準 2 2 2 2 2 2 2 2 3 4 4" xfId="1796"/>
    <cellStyle name="標準 2 2 2 2 2 2 2 2 3 4 5" xfId="1797"/>
    <cellStyle name="標準 2 2 2 2 2 2 2 2 3 4 6" xfId="1798"/>
    <cellStyle name="標準 2 2 2 2 2 2 2 2 3 5" xfId="1799"/>
    <cellStyle name="標準 2 2 2 2 2 2 2 2 3 5 2" xfId="1800"/>
    <cellStyle name="標準 2 2 2 2 2 2 2 2 3 5 2 2" xfId="1801"/>
    <cellStyle name="標準 2 2 2 2 2 2 2 2 3 5 2 2 2" xfId="1802"/>
    <cellStyle name="標準 2 2 2 2 2 2 2 2 3 5 2 2 3" xfId="1803"/>
    <cellStyle name="標準 2 2 2 2 2 2 2 2 3 5 2 2 4" xfId="1804"/>
    <cellStyle name="標準 2 2 2 2 2 2 2 2 3 5 2 3" xfId="1805"/>
    <cellStyle name="標準 2 2 2 2 2 2 2 2 3 5 2 4" xfId="1806"/>
    <cellStyle name="標準 2 2 2 2 2 2 2 2 3 5 2 5" xfId="1807"/>
    <cellStyle name="標準 2 2 2 2 2 2 2 2 3 5 3" xfId="1808"/>
    <cellStyle name="標準 2 2 2 2 2 2 2 2 3 5 4" xfId="1809"/>
    <cellStyle name="標準 2 2 2 2 2 2 2 2 3 5 5" xfId="1810"/>
    <cellStyle name="標準 2 2 2 2 2 2 2 2 3 5 6" xfId="1811"/>
    <cellStyle name="標準 2 2 2 2 2 2 2 2 3 6" xfId="1812"/>
    <cellStyle name="標準 2 2 2 2 2 2 2 2 3 7" xfId="1813"/>
    <cellStyle name="標準 2 2 2 2 2 2 2 2 3 8" xfId="1814"/>
    <cellStyle name="標準 2 2 2 2 2 2 2 2 30" xfId="1815"/>
    <cellStyle name="標準 2 2 2 2 2 2 2 2 30 2" xfId="1816"/>
    <cellStyle name="標準 2 2 2 2 2 2 2 2 30 3" xfId="1817"/>
    <cellStyle name="標準 2 2 2 2 2 2 2 2 30 4" xfId="1818"/>
    <cellStyle name="標準 2 2 2 2 2 2 2 2 31" xfId="1819"/>
    <cellStyle name="標準 2 2 2 2 2 2 2 2 32" xfId="1820"/>
    <cellStyle name="標準 2 2 2 2 2 2 2 2 4" xfId="1821"/>
    <cellStyle name="標準 2 2 2 2 2 2 2 2 4 2" xfId="1822"/>
    <cellStyle name="標準 2 2 2 2 2 2 2 2 4 2 2" xfId="1823"/>
    <cellStyle name="標準 2 2 2 2 2 2 2 2 4 2 2 2" xfId="1824"/>
    <cellStyle name="標準 2 2 2 2 2 2 2 2 4 2 2 3" xfId="1825"/>
    <cellStyle name="標準 2 2 2 2 2 2 2 2 4 2 2 4" xfId="1826"/>
    <cellStyle name="標準 2 2 2 2 2 2 2 2 4 2 3" xfId="1827"/>
    <cellStyle name="標準 2 2 2 2 2 2 2 2 4 2 4" xfId="1828"/>
    <cellStyle name="標準 2 2 2 2 2 2 2 2 4 2 5" xfId="1829"/>
    <cellStyle name="標準 2 2 2 2 2 2 2 2 4 3" xfId="1830"/>
    <cellStyle name="標準 2 2 2 2 2 2 2 2 4 4" xfId="1831"/>
    <cellStyle name="標準 2 2 2 2 2 2 2 2 4 4 2" xfId="1832"/>
    <cellStyle name="標準 2 2 2 2 2 2 2 2 4 5" xfId="1833"/>
    <cellStyle name="標準 2 2 2 2 2 2 2 2 4 6" xfId="1834"/>
    <cellStyle name="標準 2 2 2 2 2 2 2 2 4 7" xfId="1835"/>
    <cellStyle name="標準 2 2 2 2 2 2 2 2 5" xfId="1836"/>
    <cellStyle name="標準 2 2 2 2 2 2 2 2 5 2" xfId="1837"/>
    <cellStyle name="標準 2 2 2 2 2 2 2 2 5 2 2" xfId="1838"/>
    <cellStyle name="標準 2 2 2 2 2 2 2 2 5 2 2 2" xfId="1839"/>
    <cellStyle name="標準 2 2 2 2 2 2 2 2 5 2 2 3" xfId="1840"/>
    <cellStyle name="標準 2 2 2 2 2 2 2 2 5 2 2 4" xfId="1841"/>
    <cellStyle name="標準 2 2 2 2 2 2 2 2 5 2 3" xfId="1842"/>
    <cellStyle name="標準 2 2 2 2 2 2 2 2 5 2 4" xfId="1843"/>
    <cellStyle name="標準 2 2 2 2 2 2 2 2 5 2 5" xfId="1844"/>
    <cellStyle name="標準 2 2 2 2 2 2 2 2 5 3" xfId="1845"/>
    <cellStyle name="標準 2 2 2 2 2 2 2 2 5 4" xfId="1846"/>
    <cellStyle name="標準 2 2 2 2 2 2 2 2 5 5" xfId="1847"/>
    <cellStyle name="標準 2 2 2 2 2 2 2 2 5 6" xfId="1848"/>
    <cellStyle name="標準 2 2 2 2 2 2 2 2 5 7" xfId="1849"/>
    <cellStyle name="標準 2 2 2 2 2 2 2 2 5 8" xfId="1850"/>
    <cellStyle name="標準 2 2 2 2 2 2 2 2 6" xfId="1851"/>
    <cellStyle name="標準 2 2 2 2 2 2 2 2 7" xfId="1852"/>
    <cellStyle name="標準 2 2 2 2 2 2 2 2 7 2" xfId="1853"/>
    <cellStyle name="標準 2 2 2 2 2 2 2 2 8" xfId="1854"/>
    <cellStyle name="標準 2 2 2 2 2 2 2 2 9" xfId="1855"/>
    <cellStyle name="標準 2 2 2 2 2 2 2 20" xfId="1856"/>
    <cellStyle name="標準 2 2 2 2 2 2 2 21" xfId="1857"/>
    <cellStyle name="標準 2 2 2 2 2 2 2 22" xfId="1858"/>
    <cellStyle name="標準 2 2 2 2 2 2 2 22 2" xfId="1859"/>
    <cellStyle name="標準 2 2 2 2 2 2 2 22 2 2" xfId="1860"/>
    <cellStyle name="標準 2 2 2 2 2 2 2 22 2 2 2" xfId="1861"/>
    <cellStyle name="標準 2 2 2 2 2 2 2 22 2 2 2 2" xfId="1862"/>
    <cellStyle name="標準 2 2 2 2 2 2 2 22 2 2 2 3" xfId="1863"/>
    <cellStyle name="標準 2 2 2 2 2 2 2 22 2 2 2 4" xfId="1864"/>
    <cellStyle name="標準 2 2 2 2 2 2 2 22 2 2 2 5" xfId="1865"/>
    <cellStyle name="標準 2 2 2 2 2 2 2 22 2 2 2 6" xfId="1866"/>
    <cellStyle name="標準 2 2 2 2 2 2 2 22 2 2 3" xfId="1867"/>
    <cellStyle name="標準 2 2 2 2 2 2 2 22 2 2 3 2" xfId="1868"/>
    <cellStyle name="標準 2 2 2 2 2 2 2 22 2 2 3 3" xfId="1869"/>
    <cellStyle name="標準 2 2 2 2 2 2 2 22 2 2 4" xfId="1870"/>
    <cellStyle name="標準 2 2 2 2 2 2 2 22 2 2 4 2" xfId="1871"/>
    <cellStyle name="標準 2 2 2 2 2 2 2 22 2 2 4 3" xfId="1872"/>
    <cellStyle name="標準 2 2 2 2 2 2 2 22 2 2 5" xfId="1873"/>
    <cellStyle name="標準 2 2 2 2 2 2 2 22 2 2 5 2" xfId="1874"/>
    <cellStyle name="標準 2 2 2 2 2 2 2 22 2 2 5 3" xfId="1875"/>
    <cellStyle name="標準 2 2 2 2 2 2 2 22 2 2 6" xfId="1876"/>
    <cellStyle name="標準 2 2 2 2 2 2 2 22 2 2 7" xfId="1877"/>
    <cellStyle name="標準 2 2 2 2 2 2 2 22 2 3" xfId="1878"/>
    <cellStyle name="標準 2 2 2 2 2 2 2 22 2 3 2" xfId="1879"/>
    <cellStyle name="標準 2 2 2 2 2 2 2 22 2 3 3" xfId="1880"/>
    <cellStyle name="標準 2 2 2 2 2 2 2 22 2 4" xfId="1881"/>
    <cellStyle name="標準 2 2 2 2 2 2 2 22 2 4 2" xfId="1882"/>
    <cellStyle name="標準 2 2 2 2 2 2 2 22 2 4 3" xfId="1883"/>
    <cellStyle name="標準 2 2 2 2 2 2 2 22 2 5" xfId="1884"/>
    <cellStyle name="標準 2 2 2 2 2 2 2 22 2 5 2" xfId="1885"/>
    <cellStyle name="標準 2 2 2 2 2 2 2 22 2 5 3" xfId="1886"/>
    <cellStyle name="標準 2 2 2 2 2 2 2 22 2 6" xfId="1887"/>
    <cellStyle name="標準 2 2 2 2 2 2 2 22 2 6 2" xfId="1888"/>
    <cellStyle name="標準 2 2 2 2 2 2 2 22 2 6 3" xfId="1889"/>
    <cellStyle name="標準 2 2 2 2 2 2 2 22 3" xfId="1890"/>
    <cellStyle name="標準 2 2 2 2 2 2 2 22 3 2" xfId="1891"/>
    <cellStyle name="標準 2 2 2 2 2 2 2 22 3 3" xfId="1892"/>
    <cellStyle name="標準 2 2 2 2 2 2 2 22 3 4" xfId="1893"/>
    <cellStyle name="標準 2 2 2 2 2 2 2 22 3 5" xfId="1894"/>
    <cellStyle name="標準 2 2 2 2 2 2 2 22 3 6" xfId="1895"/>
    <cellStyle name="標準 2 2 2 2 2 2 2 22 4" xfId="1896"/>
    <cellStyle name="標準 2 2 2 2 2 2 2 22 4 2" xfId="1897"/>
    <cellStyle name="標準 2 2 2 2 2 2 2 22 4 3" xfId="1898"/>
    <cellStyle name="標準 2 2 2 2 2 2 2 22 5" xfId="1899"/>
    <cellStyle name="標準 2 2 2 2 2 2 2 22 5 2" xfId="1900"/>
    <cellStyle name="標準 2 2 2 2 2 2 2 22 5 3" xfId="1901"/>
    <cellStyle name="標準 2 2 2 2 2 2 2 22 6" xfId="1902"/>
    <cellStyle name="標準 2 2 2 2 2 2 2 22 6 2" xfId="1903"/>
    <cellStyle name="標準 2 2 2 2 2 2 2 22 6 3" xfId="1904"/>
    <cellStyle name="標準 2 2 2 2 2 2 2 22 7" xfId="1905"/>
    <cellStyle name="標準 2 2 2 2 2 2 2 23" xfId="1906"/>
    <cellStyle name="標準 2 2 2 2 2 2 2 23 2" xfId="1907"/>
    <cellStyle name="標準 2 2 2 2 2 2 2 23 2 2" xfId="1908"/>
    <cellStyle name="標準 2 2 2 2 2 2 2 23 2 3" xfId="1909"/>
    <cellStyle name="標準 2 2 2 2 2 2 2 23 2 4" xfId="1910"/>
    <cellStyle name="標準 2 2 2 2 2 2 2 23 2 5" xfId="1911"/>
    <cellStyle name="標準 2 2 2 2 2 2 2 23 2 6" xfId="1912"/>
    <cellStyle name="標準 2 2 2 2 2 2 2 23 3" xfId="1913"/>
    <cellStyle name="標準 2 2 2 2 2 2 2 23 3 2" xfId="1914"/>
    <cellStyle name="標準 2 2 2 2 2 2 2 23 3 3" xfId="1915"/>
    <cellStyle name="標準 2 2 2 2 2 2 2 23 4" xfId="1916"/>
    <cellStyle name="標準 2 2 2 2 2 2 2 23 4 2" xfId="1917"/>
    <cellStyle name="標準 2 2 2 2 2 2 2 23 4 3" xfId="1918"/>
    <cellStyle name="標準 2 2 2 2 2 2 2 23 5" xfId="1919"/>
    <cellStyle name="標準 2 2 2 2 2 2 2 23 5 2" xfId="1920"/>
    <cellStyle name="標準 2 2 2 2 2 2 2 23 5 3" xfId="1921"/>
    <cellStyle name="標準 2 2 2 2 2 2 2 23 6" xfId="1922"/>
    <cellStyle name="標準 2 2 2 2 2 2 2 23 7" xfId="1923"/>
    <cellStyle name="標準 2 2 2 2 2 2 2 24" xfId="1924"/>
    <cellStyle name="標準 2 2 2 2 2 2 2 24 2" xfId="1925"/>
    <cellStyle name="標準 2 2 2 2 2 2 2 24 3" xfId="1926"/>
    <cellStyle name="標準 2 2 2 2 2 2 2 24 4" xfId="1927"/>
    <cellStyle name="標準 2 2 2 2 2 2 2 24 5" xfId="1928"/>
    <cellStyle name="標準 2 2 2 2 2 2 2 25" xfId="1929"/>
    <cellStyle name="標準 2 2 2 2 2 2 2 26" xfId="1930"/>
    <cellStyle name="標準 2 2 2 2 2 2 2 27" xfId="1931"/>
    <cellStyle name="標準 2 2 2 2 2 2 2 28" xfId="1932"/>
    <cellStyle name="標準 2 2 2 2 2 2 2 29" xfId="1933"/>
    <cellStyle name="標準 2 2 2 2 2 2 2 3" xfId="1934"/>
    <cellStyle name="標準 2 2 2 2 2 2 2 30" xfId="1935"/>
    <cellStyle name="標準 2 2 2 2 2 2 2 31" xfId="1936"/>
    <cellStyle name="標準 2 2 2 2 2 2 2 32" xfId="1937"/>
    <cellStyle name="標準 2 2 2 2 2 2 2 32 2" xfId="1938"/>
    <cellStyle name="標準 2 2 2 2 2 2 2 32 3" xfId="1939"/>
    <cellStyle name="標準 2 2 2 2 2 2 2 32 4" xfId="1940"/>
    <cellStyle name="標準 2 2 2 2 2 2 2 33" xfId="1941"/>
    <cellStyle name="標準 2 2 2 2 2 2 2 34" xfId="1942"/>
    <cellStyle name="標準 2 2 2 2 2 2 2 4" xfId="1943"/>
    <cellStyle name="標準 2 2 2 2 2 2 2 4 2" xfId="1944"/>
    <cellStyle name="標準 2 2 2 2 2 2 2 4 2 2" xfId="1945"/>
    <cellStyle name="標準 2 2 2 2 2 2 2 4 2 2 2" xfId="1946"/>
    <cellStyle name="標準 2 2 2 2 2 2 2 4 2 3" xfId="1947"/>
    <cellStyle name="標準 2 2 2 2 2 2 2 4 2 4" xfId="1948"/>
    <cellStyle name="標準 2 2 2 2 2 2 2 4 2 5" xfId="1949"/>
    <cellStyle name="標準 2 2 2 2 2 2 2 4 2 6" xfId="1950"/>
    <cellStyle name="標準 2 2 2 2 2 2 2 4 2 7" xfId="1951"/>
    <cellStyle name="標準 2 2 2 2 2 2 2 4 2 8" xfId="1952"/>
    <cellStyle name="標準 2 2 2 2 2 2 2 4 3" xfId="1953"/>
    <cellStyle name="標準 2 2 2 2 2 2 2 4 3 2" xfId="1954"/>
    <cellStyle name="標準 2 2 2 2 2 2 2 4 3 2 2" xfId="1955"/>
    <cellStyle name="標準 2 2 2 2 2 2 2 4 3 2 3" xfId="1956"/>
    <cellStyle name="標準 2 2 2 2 2 2 2 4 3 3" xfId="1957"/>
    <cellStyle name="標準 2 2 2 2 2 2 2 4 4" xfId="1958"/>
    <cellStyle name="標準 2 2 2 2 2 2 2 4 4 2" xfId="1959"/>
    <cellStyle name="標準 2 2 2 2 2 2 2 4 4 2 2" xfId="1960"/>
    <cellStyle name="標準 2 2 2 2 2 2 2 4 4 2 3" xfId="1961"/>
    <cellStyle name="標準 2 2 2 2 2 2 2 4 4 3" xfId="1962"/>
    <cellStyle name="標準 2 2 2 2 2 2 2 4 5" xfId="1963"/>
    <cellStyle name="標準 2 2 2 2 2 2 2 4 5 2" xfId="1964"/>
    <cellStyle name="標準 2 2 2 2 2 2 2 4 5 2 2" xfId="1965"/>
    <cellStyle name="標準 2 2 2 2 2 2 2 4 5 2 2 2" xfId="1966"/>
    <cellStyle name="標準 2 2 2 2 2 2 2 4 5 2 2 3" xfId="1967"/>
    <cellStyle name="標準 2 2 2 2 2 2 2 4 5 2 2 4" xfId="1968"/>
    <cellStyle name="標準 2 2 2 2 2 2 2 4 5 2 3" xfId="1969"/>
    <cellStyle name="標準 2 2 2 2 2 2 2 4 5 2 4" xfId="1970"/>
    <cellStyle name="標準 2 2 2 2 2 2 2 4 5 2 5" xfId="1971"/>
    <cellStyle name="標準 2 2 2 2 2 2 2 4 5 3" xfId="1972"/>
    <cellStyle name="標準 2 2 2 2 2 2 2 4 5 4" xfId="1973"/>
    <cellStyle name="標準 2 2 2 2 2 2 2 4 5 5" xfId="1974"/>
    <cellStyle name="標準 2 2 2 2 2 2 2 4 5 6" xfId="1975"/>
    <cellStyle name="標準 2 2 2 2 2 2 2 4 6" xfId="1976"/>
    <cellStyle name="標準 2 2 2 2 2 2 2 4 7" xfId="1977"/>
    <cellStyle name="標準 2 2 2 2 2 2 2 4 8" xfId="1978"/>
    <cellStyle name="標準 2 2 2 2 2 2 2 5" xfId="1979"/>
    <cellStyle name="標準 2 2 2 2 2 2 2 5 2" xfId="1980"/>
    <cellStyle name="標準 2 2 2 2 2 2 2 5 2 2" xfId="1981"/>
    <cellStyle name="標準 2 2 2 2 2 2 2 5 2 2 2" xfId="1982"/>
    <cellStyle name="標準 2 2 2 2 2 2 2 5 2 2 3" xfId="1983"/>
    <cellStyle name="標準 2 2 2 2 2 2 2 5 2 2 4" xfId="1984"/>
    <cellStyle name="標準 2 2 2 2 2 2 2 5 2 3" xfId="1985"/>
    <cellStyle name="標準 2 2 2 2 2 2 2 5 2 4" xfId="1986"/>
    <cellStyle name="標準 2 2 2 2 2 2 2 5 2 5" xfId="1987"/>
    <cellStyle name="標準 2 2 2 2 2 2 2 5 3" xfId="1988"/>
    <cellStyle name="標準 2 2 2 2 2 2 2 5 4" xfId="1989"/>
    <cellStyle name="標準 2 2 2 2 2 2 2 5 4 2" xfId="1990"/>
    <cellStyle name="標準 2 2 2 2 2 2 2 5 5" xfId="1991"/>
    <cellStyle name="標準 2 2 2 2 2 2 2 5 6" xfId="1992"/>
    <cellStyle name="標準 2 2 2 2 2 2 2 5 7" xfId="1993"/>
    <cellStyle name="標準 2 2 2 2 2 2 2 6" xfId="1994"/>
    <cellStyle name="標準 2 2 2 2 2 2 2 6 2" xfId="1995"/>
    <cellStyle name="標準 2 2 2 2 2 2 2 6 2 2" xfId="1996"/>
    <cellStyle name="標準 2 2 2 2 2 2 2 6 2 2 2" xfId="1997"/>
    <cellStyle name="標準 2 2 2 2 2 2 2 6 2 2 3" xfId="1998"/>
    <cellStyle name="標準 2 2 2 2 2 2 2 6 2 2 4" xfId="1999"/>
    <cellStyle name="標準 2 2 2 2 2 2 2 6 2 3" xfId="2000"/>
    <cellStyle name="標準 2 2 2 2 2 2 2 6 2 4" xfId="2001"/>
    <cellStyle name="標準 2 2 2 2 2 2 2 6 2 5" xfId="2002"/>
    <cellStyle name="標準 2 2 2 2 2 2 2 6 3" xfId="2003"/>
    <cellStyle name="標準 2 2 2 2 2 2 2 6 4" xfId="2004"/>
    <cellStyle name="標準 2 2 2 2 2 2 2 6 5" xfId="2005"/>
    <cellStyle name="標準 2 2 2 2 2 2 2 6 6" xfId="2006"/>
    <cellStyle name="標準 2 2 2 2 2 2 2 6 7" xfId="2007"/>
    <cellStyle name="標準 2 2 2 2 2 2 2 6 8" xfId="2008"/>
    <cellStyle name="標準 2 2 2 2 2 2 2 7" xfId="2009"/>
    <cellStyle name="標準 2 2 2 2 2 2 2 8" xfId="2010"/>
    <cellStyle name="標準 2 2 2 2 2 2 2 8 2" xfId="2011"/>
    <cellStyle name="標準 2 2 2 2 2 2 2 9" xfId="2012"/>
    <cellStyle name="標準 2 2 2 2 2 2 20" xfId="2013"/>
    <cellStyle name="標準 2 2 2 2 2 2 21" xfId="2014"/>
    <cellStyle name="標準 2 2 2 2 2 2 22" xfId="2015"/>
    <cellStyle name="標準 2 2 2 2 2 2 22 2" xfId="2016"/>
    <cellStyle name="標準 2 2 2 2 2 2 22 2 2" xfId="2017"/>
    <cellStyle name="標準 2 2 2 2 2 2 22 2 2 2" xfId="2018"/>
    <cellStyle name="標準 2 2 2 2 2 2 22 2 2 2 2" xfId="2019"/>
    <cellStyle name="標準 2 2 2 2 2 2 22 2 2 2 3" xfId="2020"/>
    <cellStyle name="標準 2 2 2 2 2 2 22 2 2 2 4" xfId="2021"/>
    <cellStyle name="標準 2 2 2 2 2 2 22 2 2 2 5" xfId="2022"/>
    <cellStyle name="標準 2 2 2 2 2 2 22 2 2 2 6" xfId="2023"/>
    <cellStyle name="標準 2 2 2 2 2 2 22 2 2 3" xfId="2024"/>
    <cellStyle name="標準 2 2 2 2 2 2 22 2 2 3 2" xfId="2025"/>
    <cellStyle name="標準 2 2 2 2 2 2 22 2 2 3 3" xfId="2026"/>
    <cellStyle name="標準 2 2 2 2 2 2 22 2 2 4" xfId="2027"/>
    <cellStyle name="標準 2 2 2 2 2 2 22 2 2 4 2" xfId="2028"/>
    <cellStyle name="標準 2 2 2 2 2 2 22 2 2 4 3" xfId="2029"/>
    <cellStyle name="標準 2 2 2 2 2 2 22 2 2 5" xfId="2030"/>
    <cellStyle name="標準 2 2 2 2 2 2 22 2 2 5 2" xfId="2031"/>
    <cellStyle name="標準 2 2 2 2 2 2 22 2 2 5 3" xfId="2032"/>
    <cellStyle name="標準 2 2 2 2 2 2 22 2 2 6" xfId="2033"/>
    <cellStyle name="標準 2 2 2 2 2 2 22 2 2 7" xfId="2034"/>
    <cellStyle name="標準 2 2 2 2 2 2 22 2 3" xfId="2035"/>
    <cellStyle name="標準 2 2 2 2 2 2 22 2 3 2" xfId="2036"/>
    <cellStyle name="標準 2 2 2 2 2 2 22 2 3 3" xfId="2037"/>
    <cellStyle name="標準 2 2 2 2 2 2 22 2 4" xfId="2038"/>
    <cellStyle name="標準 2 2 2 2 2 2 22 2 4 2" xfId="2039"/>
    <cellStyle name="標準 2 2 2 2 2 2 22 2 4 3" xfId="2040"/>
    <cellStyle name="標準 2 2 2 2 2 2 22 2 5" xfId="2041"/>
    <cellStyle name="標準 2 2 2 2 2 2 22 2 5 2" xfId="2042"/>
    <cellStyle name="標準 2 2 2 2 2 2 22 2 5 3" xfId="2043"/>
    <cellStyle name="標準 2 2 2 2 2 2 22 2 6" xfId="2044"/>
    <cellStyle name="標準 2 2 2 2 2 2 22 2 6 2" xfId="2045"/>
    <cellStyle name="標準 2 2 2 2 2 2 22 2 6 3" xfId="2046"/>
    <cellStyle name="標準 2 2 2 2 2 2 22 3" xfId="2047"/>
    <cellStyle name="標準 2 2 2 2 2 2 22 3 2" xfId="2048"/>
    <cellStyle name="標準 2 2 2 2 2 2 22 3 3" xfId="2049"/>
    <cellStyle name="標準 2 2 2 2 2 2 22 3 4" xfId="2050"/>
    <cellStyle name="標準 2 2 2 2 2 2 22 3 5" xfId="2051"/>
    <cellStyle name="標準 2 2 2 2 2 2 22 3 6" xfId="2052"/>
    <cellStyle name="標準 2 2 2 2 2 2 22 4" xfId="2053"/>
    <cellStyle name="標準 2 2 2 2 2 2 22 4 2" xfId="2054"/>
    <cellStyle name="標準 2 2 2 2 2 2 22 4 3" xfId="2055"/>
    <cellStyle name="標準 2 2 2 2 2 2 22 5" xfId="2056"/>
    <cellStyle name="標準 2 2 2 2 2 2 22 5 2" xfId="2057"/>
    <cellStyle name="標準 2 2 2 2 2 2 22 5 3" xfId="2058"/>
    <cellStyle name="標準 2 2 2 2 2 2 22 6" xfId="2059"/>
    <cellStyle name="標準 2 2 2 2 2 2 22 6 2" xfId="2060"/>
    <cellStyle name="標準 2 2 2 2 2 2 22 6 3" xfId="2061"/>
    <cellStyle name="標準 2 2 2 2 2 2 22 7" xfId="2062"/>
    <cellStyle name="標準 2 2 2 2 2 2 23" xfId="2063"/>
    <cellStyle name="標準 2 2 2 2 2 2 23 2" xfId="2064"/>
    <cellStyle name="標準 2 2 2 2 2 2 23 2 2" xfId="2065"/>
    <cellStyle name="標準 2 2 2 2 2 2 23 2 3" xfId="2066"/>
    <cellStyle name="標準 2 2 2 2 2 2 23 2 4" xfId="2067"/>
    <cellStyle name="標準 2 2 2 2 2 2 23 2 5" xfId="2068"/>
    <cellStyle name="標準 2 2 2 2 2 2 23 2 6" xfId="2069"/>
    <cellStyle name="標準 2 2 2 2 2 2 23 3" xfId="2070"/>
    <cellStyle name="標準 2 2 2 2 2 2 23 3 2" xfId="2071"/>
    <cellStyle name="標準 2 2 2 2 2 2 23 3 3" xfId="2072"/>
    <cellStyle name="標準 2 2 2 2 2 2 23 4" xfId="2073"/>
    <cellStyle name="標準 2 2 2 2 2 2 23 4 2" xfId="2074"/>
    <cellStyle name="標準 2 2 2 2 2 2 23 4 3" xfId="2075"/>
    <cellStyle name="標準 2 2 2 2 2 2 23 5" xfId="2076"/>
    <cellStyle name="標準 2 2 2 2 2 2 23 5 2" xfId="2077"/>
    <cellStyle name="標準 2 2 2 2 2 2 23 5 3" xfId="2078"/>
    <cellStyle name="標準 2 2 2 2 2 2 23 6" xfId="2079"/>
    <cellStyle name="標準 2 2 2 2 2 2 23 7" xfId="2080"/>
    <cellStyle name="標準 2 2 2 2 2 2 24" xfId="2081"/>
    <cellStyle name="標準 2 2 2 2 2 2 24 2" xfId="2082"/>
    <cellStyle name="標準 2 2 2 2 2 2 24 3" xfId="2083"/>
    <cellStyle name="標準 2 2 2 2 2 2 24 4" xfId="2084"/>
    <cellStyle name="標準 2 2 2 2 2 2 24 5" xfId="2085"/>
    <cellStyle name="標準 2 2 2 2 2 2 25" xfId="2086"/>
    <cellStyle name="標準 2 2 2 2 2 2 26" xfId="2087"/>
    <cellStyle name="標準 2 2 2 2 2 2 27" xfId="2088"/>
    <cellStyle name="標準 2 2 2 2 2 2 28" xfId="2089"/>
    <cellStyle name="標準 2 2 2 2 2 2 29" xfId="2090"/>
    <cellStyle name="標準 2 2 2 2 2 2 3" xfId="2091"/>
    <cellStyle name="標準 2 2 2 2 2 2 3 10" xfId="2092"/>
    <cellStyle name="標準 2 2 2 2 2 2 3 11" xfId="2093"/>
    <cellStyle name="標準 2 2 2 2 2 2 3 12" xfId="2094"/>
    <cellStyle name="標準 2 2 2 2 2 2 3 13" xfId="2095"/>
    <cellStyle name="標準 2 2 2 2 2 2 3 14" xfId="2096"/>
    <cellStyle name="標準 2 2 2 2 2 2 3 15" xfId="2097"/>
    <cellStyle name="標準 2 2 2 2 2 2 3 15 2" xfId="2098"/>
    <cellStyle name="標準 2 2 2 2 2 2 3 15 3" xfId="2099"/>
    <cellStyle name="標準 2 2 2 2 2 2 3 16" xfId="2100"/>
    <cellStyle name="標準 2 2 2 2 2 2 3 17" xfId="2101"/>
    <cellStyle name="標準 2 2 2 2 2 2 3 18" xfId="2102"/>
    <cellStyle name="標準 2 2 2 2 2 2 3 2" xfId="2103"/>
    <cellStyle name="標準 2 2 2 2 2 2 3 2 10" xfId="2104"/>
    <cellStyle name="標準 2 2 2 2 2 2 3 2 11" xfId="2105"/>
    <cellStyle name="標準 2 2 2 2 2 2 3 2 12" xfId="2106"/>
    <cellStyle name="標準 2 2 2 2 2 2 3 2 13" xfId="2107"/>
    <cellStyle name="標準 2 2 2 2 2 2 3 2 14" xfId="2108"/>
    <cellStyle name="標準 2 2 2 2 2 2 3 2 15" xfId="2109"/>
    <cellStyle name="標準 2 2 2 2 2 2 3 2 15 2" xfId="2110"/>
    <cellStyle name="標準 2 2 2 2 2 2 3 2 15 3" xfId="2111"/>
    <cellStyle name="標準 2 2 2 2 2 2 3 2 16" xfId="2112"/>
    <cellStyle name="標準 2 2 2 2 2 2 3 2 17" xfId="2113"/>
    <cellStyle name="標準 2 2 2 2 2 2 3 2 18" xfId="2114"/>
    <cellStyle name="標準 2 2 2 2 2 2 3 2 2" xfId="2115"/>
    <cellStyle name="標準 2 2 2 2 2 2 3 2 2 2" xfId="2116"/>
    <cellStyle name="標準 2 2 2 2 2 2 3 2 2 2 2" xfId="2117"/>
    <cellStyle name="標準 2 2 2 2 2 2 3 2 2 2 2 2" xfId="2118"/>
    <cellStyle name="標準 2 2 2 2 2 2 3 2 2 2 2 2 2" xfId="2119"/>
    <cellStyle name="標準 2 2 2 2 2 2 3 2 2 2 2 2 3" xfId="2120"/>
    <cellStyle name="標準 2 2 2 2 2 2 3 2 2 2 2 2 4" xfId="2121"/>
    <cellStyle name="標準 2 2 2 2 2 2 3 2 2 2 2 3" xfId="2122"/>
    <cellStyle name="標準 2 2 2 2 2 2 3 2 2 2 2 4" xfId="2123"/>
    <cellStyle name="標準 2 2 2 2 2 2 3 2 2 2 2 5" xfId="2124"/>
    <cellStyle name="標準 2 2 2 2 2 2 3 2 2 2 3" xfId="2125"/>
    <cellStyle name="標準 2 2 2 2 2 2 3 2 2 2 4" xfId="2126"/>
    <cellStyle name="標準 2 2 2 2 2 2 3 2 2 2 5" xfId="2127"/>
    <cellStyle name="標準 2 2 2 2 2 2 3 2 2 2 6" xfId="2128"/>
    <cellStyle name="標準 2 2 2 2 2 2 3 2 2 3" xfId="2129"/>
    <cellStyle name="標準 2 2 2 2 2 2 3 2 2 4" xfId="2130"/>
    <cellStyle name="標準 2 2 2 2 2 2 3 2 2 5" xfId="2131"/>
    <cellStyle name="標準 2 2 2 2 2 2 3 2 2 6" xfId="2132"/>
    <cellStyle name="標準 2 2 2 2 2 2 3 2 2 6 2" xfId="2133"/>
    <cellStyle name="標準 2 2 2 2 2 2 3 2 2 6 3" xfId="2134"/>
    <cellStyle name="標準 2 2 2 2 2 2 3 2 2 7" xfId="2135"/>
    <cellStyle name="標準 2 2 2 2 2 2 3 2 2 8" xfId="2136"/>
    <cellStyle name="標準 2 2 2 2 2 2 3 2 2 9" xfId="2137"/>
    <cellStyle name="標準 2 2 2 2 2 2 3 2 3" xfId="2138"/>
    <cellStyle name="標準 2 2 2 2 2 2 3 2 4" xfId="2139"/>
    <cellStyle name="標準 2 2 2 2 2 2 3 2 5" xfId="2140"/>
    <cellStyle name="標準 2 2 2 2 2 2 3 2 6" xfId="2141"/>
    <cellStyle name="標準 2 2 2 2 2 2 3 2 7" xfId="2142"/>
    <cellStyle name="標準 2 2 2 2 2 2 3 2 8" xfId="2143"/>
    <cellStyle name="標準 2 2 2 2 2 2 3 2 9" xfId="2144"/>
    <cellStyle name="標準 2 2 2 2 2 2 3 3" xfId="2145"/>
    <cellStyle name="標準 2 2 2 2 2 2 3 3 2" xfId="2146"/>
    <cellStyle name="標準 2 2 2 2 2 2 3 3 2 2" xfId="2147"/>
    <cellStyle name="標準 2 2 2 2 2 2 3 3 2 2 2" xfId="2148"/>
    <cellStyle name="標準 2 2 2 2 2 2 3 3 2 2 2 2" xfId="2149"/>
    <cellStyle name="標準 2 2 2 2 2 2 3 3 2 2 2 3" xfId="2150"/>
    <cellStyle name="標準 2 2 2 2 2 2 3 3 2 2 2 4" xfId="2151"/>
    <cellStyle name="標準 2 2 2 2 2 2 3 3 2 2 3" xfId="2152"/>
    <cellStyle name="標準 2 2 2 2 2 2 3 3 2 2 4" xfId="2153"/>
    <cellStyle name="標準 2 2 2 2 2 2 3 3 2 2 5" xfId="2154"/>
    <cellStyle name="標準 2 2 2 2 2 2 3 3 2 3" xfId="2155"/>
    <cellStyle name="標準 2 2 2 2 2 2 3 3 2 4" xfId="2156"/>
    <cellStyle name="標準 2 2 2 2 2 2 3 3 2 5" xfId="2157"/>
    <cellStyle name="標準 2 2 2 2 2 2 3 3 2 6" xfId="2158"/>
    <cellStyle name="標準 2 2 2 2 2 2 3 3 3" xfId="2159"/>
    <cellStyle name="標準 2 2 2 2 2 2 3 3 4" xfId="2160"/>
    <cellStyle name="標準 2 2 2 2 2 2 3 3 5" xfId="2161"/>
    <cellStyle name="標準 2 2 2 2 2 2 3 3 6" xfId="2162"/>
    <cellStyle name="標準 2 2 2 2 2 2 3 3 6 2" xfId="2163"/>
    <cellStyle name="標準 2 2 2 2 2 2 3 3 6 3" xfId="2164"/>
    <cellStyle name="標準 2 2 2 2 2 2 3 3 7" xfId="2165"/>
    <cellStyle name="標準 2 2 2 2 2 2 3 3 8" xfId="2166"/>
    <cellStyle name="標準 2 2 2 2 2 2 3 3 9" xfId="2167"/>
    <cellStyle name="標準 2 2 2 2 2 2 3 4" xfId="2168"/>
    <cellStyle name="標準 2 2 2 2 2 2 3 5" xfId="2169"/>
    <cellStyle name="標準 2 2 2 2 2 2 3 6" xfId="2170"/>
    <cellStyle name="標準 2 2 2 2 2 2 3 7" xfId="2171"/>
    <cellStyle name="標準 2 2 2 2 2 2 3 8" xfId="2172"/>
    <cellStyle name="標準 2 2 2 2 2 2 3 9" xfId="2173"/>
    <cellStyle name="標準 2 2 2 2 2 2 30" xfId="2174"/>
    <cellStyle name="標準 2 2 2 2 2 2 31" xfId="2175"/>
    <cellStyle name="標準 2 2 2 2 2 2 32" xfId="2176"/>
    <cellStyle name="標準 2 2 2 2 2 2 32 2" xfId="2177"/>
    <cellStyle name="標準 2 2 2 2 2 2 32 3" xfId="2178"/>
    <cellStyle name="標準 2 2 2 2 2 2 32 4" xfId="2179"/>
    <cellStyle name="標準 2 2 2 2 2 2 33" xfId="2180"/>
    <cellStyle name="標準 2 2 2 2 2 2 34" xfId="2181"/>
    <cellStyle name="標準 2 2 2 2 2 2 4" xfId="2182"/>
    <cellStyle name="標準 2 2 2 2 2 2 4 2" xfId="2183"/>
    <cellStyle name="標準 2 2 2 2 2 2 4 2 2" xfId="2184"/>
    <cellStyle name="標準 2 2 2 2 2 2 4 2 2 2" xfId="2185"/>
    <cellStyle name="標準 2 2 2 2 2 2 4 2 3" xfId="2186"/>
    <cellStyle name="標準 2 2 2 2 2 2 4 2 4" xfId="2187"/>
    <cellStyle name="標準 2 2 2 2 2 2 4 2 5" xfId="2188"/>
    <cellStyle name="標準 2 2 2 2 2 2 4 2 6" xfId="2189"/>
    <cellStyle name="標準 2 2 2 2 2 2 4 2 7" xfId="2190"/>
    <cellStyle name="標準 2 2 2 2 2 2 4 2 8" xfId="2191"/>
    <cellStyle name="標準 2 2 2 2 2 2 4 3" xfId="2192"/>
    <cellStyle name="標準 2 2 2 2 2 2 4 3 2" xfId="2193"/>
    <cellStyle name="標準 2 2 2 2 2 2 4 3 2 2" xfId="2194"/>
    <cellStyle name="標準 2 2 2 2 2 2 4 3 2 3" xfId="2195"/>
    <cellStyle name="標準 2 2 2 2 2 2 4 3 3" xfId="2196"/>
    <cellStyle name="標準 2 2 2 2 2 2 4 4" xfId="2197"/>
    <cellStyle name="標準 2 2 2 2 2 2 4 4 2" xfId="2198"/>
    <cellStyle name="標準 2 2 2 2 2 2 4 4 2 2" xfId="2199"/>
    <cellStyle name="標準 2 2 2 2 2 2 4 4 2 3" xfId="2200"/>
    <cellStyle name="標準 2 2 2 2 2 2 4 4 3" xfId="2201"/>
    <cellStyle name="標準 2 2 2 2 2 2 4 5" xfId="2202"/>
    <cellStyle name="標準 2 2 2 2 2 2 4 5 2" xfId="2203"/>
    <cellStyle name="標準 2 2 2 2 2 2 4 5 2 2" xfId="2204"/>
    <cellStyle name="標準 2 2 2 2 2 2 4 5 2 2 2" xfId="2205"/>
    <cellStyle name="標準 2 2 2 2 2 2 4 5 2 2 3" xfId="2206"/>
    <cellStyle name="標準 2 2 2 2 2 2 4 5 2 2 4" xfId="2207"/>
    <cellStyle name="標準 2 2 2 2 2 2 4 5 2 3" xfId="2208"/>
    <cellStyle name="標準 2 2 2 2 2 2 4 5 2 4" xfId="2209"/>
    <cellStyle name="標準 2 2 2 2 2 2 4 5 2 5" xfId="2210"/>
    <cellStyle name="標準 2 2 2 2 2 2 4 5 3" xfId="2211"/>
    <cellStyle name="標準 2 2 2 2 2 2 4 5 4" xfId="2212"/>
    <cellStyle name="標準 2 2 2 2 2 2 4 5 5" xfId="2213"/>
    <cellStyle name="標準 2 2 2 2 2 2 4 5 6" xfId="2214"/>
    <cellStyle name="標準 2 2 2 2 2 2 4 6" xfId="2215"/>
    <cellStyle name="標準 2 2 2 2 2 2 4 7" xfId="2216"/>
    <cellStyle name="標準 2 2 2 2 2 2 4 8" xfId="2217"/>
    <cellStyle name="標準 2 2 2 2 2 2 5" xfId="2218"/>
    <cellStyle name="標準 2 2 2 2 2 2 5 2" xfId="2219"/>
    <cellStyle name="標準 2 2 2 2 2 2 5 2 2" xfId="2220"/>
    <cellStyle name="標準 2 2 2 2 2 2 5 2 2 2" xfId="2221"/>
    <cellStyle name="標準 2 2 2 2 2 2 5 2 2 3" xfId="2222"/>
    <cellStyle name="標準 2 2 2 2 2 2 5 2 2 4" xfId="2223"/>
    <cellStyle name="標準 2 2 2 2 2 2 5 2 3" xfId="2224"/>
    <cellStyle name="標準 2 2 2 2 2 2 5 2 4" xfId="2225"/>
    <cellStyle name="標準 2 2 2 2 2 2 5 2 5" xfId="2226"/>
    <cellStyle name="標準 2 2 2 2 2 2 5 3" xfId="2227"/>
    <cellStyle name="標準 2 2 2 2 2 2 5 4" xfId="2228"/>
    <cellStyle name="標準 2 2 2 2 2 2 5 4 2" xfId="2229"/>
    <cellStyle name="標準 2 2 2 2 2 2 5 5" xfId="2230"/>
    <cellStyle name="標準 2 2 2 2 2 2 5 6" xfId="2231"/>
    <cellStyle name="標準 2 2 2 2 2 2 5 7" xfId="2232"/>
    <cellStyle name="標準 2 2 2 2 2 2 6" xfId="2233"/>
    <cellStyle name="標準 2 2 2 2 2 2 6 2" xfId="2234"/>
    <cellStyle name="標準 2 2 2 2 2 2 6 2 2" xfId="2235"/>
    <cellStyle name="標準 2 2 2 2 2 2 6 2 2 2" xfId="2236"/>
    <cellStyle name="標準 2 2 2 2 2 2 6 2 2 3" xfId="2237"/>
    <cellStyle name="標準 2 2 2 2 2 2 6 2 2 4" xfId="2238"/>
    <cellStyle name="標準 2 2 2 2 2 2 6 2 3" xfId="2239"/>
    <cellStyle name="標準 2 2 2 2 2 2 6 2 4" xfId="2240"/>
    <cellStyle name="標準 2 2 2 2 2 2 6 2 5" xfId="2241"/>
    <cellStyle name="標準 2 2 2 2 2 2 6 3" xfId="2242"/>
    <cellStyle name="標準 2 2 2 2 2 2 6 4" xfId="2243"/>
    <cellStyle name="標準 2 2 2 2 2 2 6 5" xfId="2244"/>
    <cellStyle name="標準 2 2 2 2 2 2 6 6" xfId="2245"/>
    <cellStyle name="標準 2 2 2 2 2 2 6 7" xfId="2246"/>
    <cellStyle name="標準 2 2 2 2 2 2 6 8" xfId="2247"/>
    <cellStyle name="標準 2 2 2 2 2 2 7" xfId="2248"/>
    <cellStyle name="標準 2 2 2 2 2 2 8" xfId="2249"/>
    <cellStyle name="標準 2 2 2 2 2 2 8 2" xfId="2250"/>
    <cellStyle name="標準 2 2 2 2 2 2 9" xfId="2251"/>
    <cellStyle name="標準 2 2 2 2 2 20" xfId="2252"/>
    <cellStyle name="標準 2 2 2 2 2 20 2" xfId="2253"/>
    <cellStyle name="標準 2 2 2 2 2 20 2 2" xfId="2254"/>
    <cellStyle name="標準 2 2 2 2 2 20 2 3" xfId="2255"/>
    <cellStyle name="標準 2 2 2 2 2 20 2 4" xfId="2256"/>
    <cellStyle name="標準 2 2 2 2 2 20 3" xfId="2257"/>
    <cellStyle name="標準 2 2 2 2 2 20 4" xfId="2258"/>
    <cellStyle name="標準 2 2 2 2 2 20 5" xfId="2259"/>
    <cellStyle name="標準 2 2 2 2 2 21" xfId="2260"/>
    <cellStyle name="標準 2 2 2 2 2 22" xfId="2261"/>
    <cellStyle name="標準 2 2 2 2 2 23" xfId="2262"/>
    <cellStyle name="標準 2 2 2 2 2 24" xfId="2263"/>
    <cellStyle name="標準 2 2 2 2 2 24 2" xfId="2264"/>
    <cellStyle name="標準 2 2 2 2 2 24 2 2" xfId="2265"/>
    <cellStyle name="標準 2 2 2 2 2 24 2 2 2" xfId="2266"/>
    <cellStyle name="標準 2 2 2 2 2 24 2 2 2 2" xfId="2267"/>
    <cellStyle name="標準 2 2 2 2 2 24 2 2 2 3" xfId="2268"/>
    <cellStyle name="標準 2 2 2 2 2 24 2 2 2 4" xfId="2269"/>
    <cellStyle name="標準 2 2 2 2 2 24 2 2 2 5" xfId="2270"/>
    <cellStyle name="標準 2 2 2 2 2 24 2 2 2 6" xfId="2271"/>
    <cellStyle name="標準 2 2 2 2 2 24 2 2 3" xfId="2272"/>
    <cellStyle name="標準 2 2 2 2 2 24 2 2 3 2" xfId="2273"/>
    <cellStyle name="標準 2 2 2 2 2 24 2 2 3 3" xfId="2274"/>
    <cellStyle name="標準 2 2 2 2 2 24 2 2 4" xfId="2275"/>
    <cellStyle name="標準 2 2 2 2 2 24 2 2 4 2" xfId="2276"/>
    <cellStyle name="標準 2 2 2 2 2 24 2 2 4 3" xfId="2277"/>
    <cellStyle name="標準 2 2 2 2 2 24 2 2 5" xfId="2278"/>
    <cellStyle name="標準 2 2 2 2 2 24 2 2 5 2" xfId="2279"/>
    <cellStyle name="標準 2 2 2 2 2 24 2 2 5 3" xfId="2280"/>
    <cellStyle name="標準 2 2 2 2 2 24 2 2 6" xfId="2281"/>
    <cellStyle name="標準 2 2 2 2 2 24 2 2 7" xfId="2282"/>
    <cellStyle name="標準 2 2 2 2 2 24 2 3" xfId="2283"/>
    <cellStyle name="標準 2 2 2 2 2 24 2 3 2" xfId="2284"/>
    <cellStyle name="標準 2 2 2 2 2 24 2 3 3" xfId="2285"/>
    <cellStyle name="標準 2 2 2 2 2 24 2 4" xfId="2286"/>
    <cellStyle name="標準 2 2 2 2 2 24 2 4 2" xfId="2287"/>
    <cellStyle name="標準 2 2 2 2 2 24 2 4 3" xfId="2288"/>
    <cellStyle name="標準 2 2 2 2 2 24 2 5" xfId="2289"/>
    <cellStyle name="標準 2 2 2 2 2 24 2 5 2" xfId="2290"/>
    <cellStyle name="標準 2 2 2 2 2 24 2 5 3" xfId="2291"/>
    <cellStyle name="標準 2 2 2 2 2 24 2 6" xfId="2292"/>
    <cellStyle name="標準 2 2 2 2 2 24 2 6 2" xfId="2293"/>
    <cellStyle name="標準 2 2 2 2 2 24 2 6 3" xfId="2294"/>
    <cellStyle name="標準 2 2 2 2 2 24 3" xfId="2295"/>
    <cellStyle name="標準 2 2 2 2 2 24 3 2" xfId="2296"/>
    <cellStyle name="標準 2 2 2 2 2 24 3 3" xfId="2297"/>
    <cellStyle name="標準 2 2 2 2 2 24 3 4" xfId="2298"/>
    <cellStyle name="標準 2 2 2 2 2 24 3 5" xfId="2299"/>
    <cellStyle name="標準 2 2 2 2 2 24 3 6" xfId="2300"/>
    <cellStyle name="標準 2 2 2 2 2 24 4" xfId="2301"/>
    <cellStyle name="標準 2 2 2 2 2 24 4 2" xfId="2302"/>
    <cellStyle name="標準 2 2 2 2 2 24 4 3" xfId="2303"/>
    <cellStyle name="標準 2 2 2 2 2 24 5" xfId="2304"/>
    <cellStyle name="標準 2 2 2 2 2 24 5 2" xfId="2305"/>
    <cellStyle name="標準 2 2 2 2 2 24 5 3" xfId="2306"/>
    <cellStyle name="標準 2 2 2 2 2 24 6" xfId="2307"/>
    <cellStyle name="標準 2 2 2 2 2 24 6 2" xfId="2308"/>
    <cellStyle name="標準 2 2 2 2 2 24 6 3" xfId="2309"/>
    <cellStyle name="標準 2 2 2 2 2 24 7" xfId="2310"/>
    <cellStyle name="標準 2 2 2 2 2 25" xfId="2311"/>
    <cellStyle name="標準 2 2 2 2 2 25 2" xfId="2312"/>
    <cellStyle name="標準 2 2 2 2 2 25 2 2" xfId="2313"/>
    <cellStyle name="標準 2 2 2 2 2 25 2 3" xfId="2314"/>
    <cellStyle name="標準 2 2 2 2 2 25 2 4" xfId="2315"/>
    <cellStyle name="標準 2 2 2 2 2 25 2 5" xfId="2316"/>
    <cellStyle name="標準 2 2 2 2 2 25 2 6" xfId="2317"/>
    <cellStyle name="標準 2 2 2 2 2 25 3" xfId="2318"/>
    <cellStyle name="標準 2 2 2 2 2 25 3 2" xfId="2319"/>
    <cellStyle name="標準 2 2 2 2 2 25 3 3" xfId="2320"/>
    <cellStyle name="標準 2 2 2 2 2 25 4" xfId="2321"/>
    <cellStyle name="標準 2 2 2 2 2 25 4 2" xfId="2322"/>
    <cellStyle name="標準 2 2 2 2 2 25 4 3" xfId="2323"/>
    <cellStyle name="標準 2 2 2 2 2 25 5" xfId="2324"/>
    <cellStyle name="標準 2 2 2 2 2 25 5 2" xfId="2325"/>
    <cellStyle name="標準 2 2 2 2 2 25 5 3" xfId="2326"/>
    <cellStyle name="標準 2 2 2 2 2 25 6" xfId="2327"/>
    <cellStyle name="標準 2 2 2 2 2 25 7" xfId="2328"/>
    <cellStyle name="標準 2 2 2 2 2 26" xfId="2329"/>
    <cellStyle name="標準 2 2 2 2 2 26 2" xfId="2330"/>
    <cellStyle name="標準 2 2 2 2 2 26 3" xfId="2331"/>
    <cellStyle name="標準 2 2 2 2 2 26 4" xfId="2332"/>
    <cellStyle name="標準 2 2 2 2 2 26 5" xfId="2333"/>
    <cellStyle name="標準 2 2 2 2 2 27" xfId="2334"/>
    <cellStyle name="標準 2 2 2 2 2 28" xfId="2335"/>
    <cellStyle name="標準 2 2 2 2 2 29" xfId="2336"/>
    <cellStyle name="標準 2 2 2 2 2 3" xfId="2337"/>
    <cellStyle name="標準 2 2 2 2 2 30" xfId="2338"/>
    <cellStyle name="標準 2 2 2 2 2 31" xfId="2339"/>
    <cellStyle name="標準 2 2 2 2 2 31 2" xfId="2340"/>
    <cellStyle name="標準 2 2 2 2 2 32" xfId="2341"/>
    <cellStyle name="標準 2 2 2 2 2 33" xfId="2342"/>
    <cellStyle name="標準 2 2 2 2 2 33 2" xfId="2343"/>
    <cellStyle name="標準 2 2 2 2 2 33 3" xfId="2344"/>
    <cellStyle name="標準 2 2 2 2 2 34" xfId="2345"/>
    <cellStyle name="標準 2 2 2 2 2 34 2" xfId="2346"/>
    <cellStyle name="標準 2 2 2 2 2 34 3" xfId="2347"/>
    <cellStyle name="標準 2 2 2 2 2 34 4" xfId="2348"/>
    <cellStyle name="標準 2 2 2 2 2 35" xfId="2349"/>
    <cellStyle name="標準 2 2 2 2 2 36" xfId="2350"/>
    <cellStyle name="標準 2 2 2 2 2 4" xfId="2351"/>
    <cellStyle name="標準 2 2 2 2 2 4 10" xfId="2352"/>
    <cellStyle name="標準 2 2 2 2 2 4 11" xfId="2353"/>
    <cellStyle name="標準 2 2 2 2 2 4 12" xfId="2354"/>
    <cellStyle name="標準 2 2 2 2 2 4 13" xfId="2355"/>
    <cellStyle name="標準 2 2 2 2 2 4 14" xfId="2356"/>
    <cellStyle name="標準 2 2 2 2 2 4 15" xfId="2357"/>
    <cellStyle name="標準 2 2 2 2 2 4 15 2" xfId="2358"/>
    <cellStyle name="標準 2 2 2 2 2 4 15 3" xfId="2359"/>
    <cellStyle name="標準 2 2 2 2 2 4 16" xfId="2360"/>
    <cellStyle name="標準 2 2 2 2 2 4 17" xfId="2361"/>
    <cellStyle name="標準 2 2 2 2 2 4 18" xfId="2362"/>
    <cellStyle name="標準 2 2 2 2 2 4 2" xfId="2363"/>
    <cellStyle name="標準 2 2 2 2 2 4 2 10" xfId="2364"/>
    <cellStyle name="標準 2 2 2 2 2 4 2 11" xfId="2365"/>
    <cellStyle name="標準 2 2 2 2 2 4 2 12" xfId="2366"/>
    <cellStyle name="標準 2 2 2 2 2 4 2 13" xfId="2367"/>
    <cellStyle name="標準 2 2 2 2 2 4 2 14" xfId="2368"/>
    <cellStyle name="標準 2 2 2 2 2 4 2 15" xfId="2369"/>
    <cellStyle name="標準 2 2 2 2 2 4 2 15 2" xfId="2370"/>
    <cellStyle name="標準 2 2 2 2 2 4 2 15 3" xfId="2371"/>
    <cellStyle name="標準 2 2 2 2 2 4 2 16" xfId="2372"/>
    <cellStyle name="標準 2 2 2 2 2 4 2 17" xfId="2373"/>
    <cellStyle name="標準 2 2 2 2 2 4 2 18" xfId="2374"/>
    <cellStyle name="標準 2 2 2 2 2 4 2 2" xfId="2375"/>
    <cellStyle name="標準 2 2 2 2 2 4 2 2 2" xfId="2376"/>
    <cellStyle name="標準 2 2 2 2 2 4 2 2 2 2" xfId="2377"/>
    <cellStyle name="標準 2 2 2 2 2 4 2 2 2 2 2" xfId="2378"/>
    <cellStyle name="標準 2 2 2 2 2 4 2 2 2 2 2 2" xfId="2379"/>
    <cellStyle name="標準 2 2 2 2 2 4 2 2 2 2 2 3" xfId="2380"/>
    <cellStyle name="標準 2 2 2 2 2 4 2 2 2 2 2 4" xfId="2381"/>
    <cellStyle name="標準 2 2 2 2 2 4 2 2 2 2 3" xfId="2382"/>
    <cellStyle name="標準 2 2 2 2 2 4 2 2 2 2 4" xfId="2383"/>
    <cellStyle name="標準 2 2 2 2 2 4 2 2 2 2 5" xfId="2384"/>
    <cellStyle name="標準 2 2 2 2 2 4 2 2 2 3" xfId="2385"/>
    <cellStyle name="標準 2 2 2 2 2 4 2 2 2 4" xfId="2386"/>
    <cellStyle name="標準 2 2 2 2 2 4 2 2 2 5" xfId="2387"/>
    <cellStyle name="標準 2 2 2 2 2 4 2 2 2 6" xfId="2388"/>
    <cellStyle name="標準 2 2 2 2 2 4 2 2 3" xfId="2389"/>
    <cellStyle name="標準 2 2 2 2 2 4 2 2 4" xfId="2390"/>
    <cellStyle name="標準 2 2 2 2 2 4 2 2 5" xfId="2391"/>
    <cellStyle name="標準 2 2 2 2 2 4 2 2 6" xfId="2392"/>
    <cellStyle name="標準 2 2 2 2 2 4 2 2 6 2" xfId="2393"/>
    <cellStyle name="標準 2 2 2 2 2 4 2 2 6 3" xfId="2394"/>
    <cellStyle name="標準 2 2 2 2 2 4 2 2 7" xfId="2395"/>
    <cellStyle name="標準 2 2 2 2 2 4 2 2 8" xfId="2396"/>
    <cellStyle name="標準 2 2 2 2 2 4 2 2 9" xfId="2397"/>
    <cellStyle name="標準 2 2 2 2 2 4 2 3" xfId="2398"/>
    <cellStyle name="標準 2 2 2 2 2 4 2 4" xfId="2399"/>
    <cellStyle name="標準 2 2 2 2 2 4 2 5" xfId="2400"/>
    <cellStyle name="標準 2 2 2 2 2 4 2 6" xfId="2401"/>
    <cellStyle name="標準 2 2 2 2 2 4 2 7" xfId="2402"/>
    <cellStyle name="標準 2 2 2 2 2 4 2 8" xfId="2403"/>
    <cellStyle name="標準 2 2 2 2 2 4 2 9" xfId="2404"/>
    <cellStyle name="標準 2 2 2 2 2 4 3" xfId="2405"/>
    <cellStyle name="標準 2 2 2 2 2 4 3 2" xfId="2406"/>
    <cellStyle name="標準 2 2 2 2 2 4 3 2 2" xfId="2407"/>
    <cellStyle name="標準 2 2 2 2 2 4 3 2 2 2" xfId="2408"/>
    <cellStyle name="標準 2 2 2 2 2 4 3 2 2 2 2" xfId="2409"/>
    <cellStyle name="標準 2 2 2 2 2 4 3 2 2 2 3" xfId="2410"/>
    <cellStyle name="標準 2 2 2 2 2 4 3 2 2 2 4" xfId="2411"/>
    <cellStyle name="標準 2 2 2 2 2 4 3 2 2 3" xfId="2412"/>
    <cellStyle name="標準 2 2 2 2 2 4 3 2 2 4" xfId="2413"/>
    <cellStyle name="標準 2 2 2 2 2 4 3 2 2 5" xfId="2414"/>
    <cellStyle name="標準 2 2 2 2 2 4 3 2 3" xfId="2415"/>
    <cellStyle name="標準 2 2 2 2 2 4 3 2 4" xfId="2416"/>
    <cellStyle name="標準 2 2 2 2 2 4 3 2 5" xfId="2417"/>
    <cellStyle name="標準 2 2 2 2 2 4 3 2 6" xfId="2418"/>
    <cellStyle name="標準 2 2 2 2 2 4 3 3" xfId="2419"/>
    <cellStyle name="標準 2 2 2 2 2 4 3 4" xfId="2420"/>
    <cellStyle name="標準 2 2 2 2 2 4 3 5" xfId="2421"/>
    <cellStyle name="標準 2 2 2 2 2 4 3 6" xfId="2422"/>
    <cellStyle name="標準 2 2 2 2 2 4 3 6 2" xfId="2423"/>
    <cellStyle name="標準 2 2 2 2 2 4 3 6 3" xfId="2424"/>
    <cellStyle name="標準 2 2 2 2 2 4 3 7" xfId="2425"/>
    <cellStyle name="標準 2 2 2 2 2 4 3 8" xfId="2426"/>
    <cellStyle name="標準 2 2 2 2 2 4 3 9" xfId="2427"/>
    <cellStyle name="標準 2 2 2 2 2 4 4" xfId="2428"/>
    <cellStyle name="標準 2 2 2 2 2 4 5" xfId="2429"/>
    <cellStyle name="標準 2 2 2 2 2 4 6" xfId="2430"/>
    <cellStyle name="標準 2 2 2 2 2 4 7" xfId="2431"/>
    <cellStyle name="標準 2 2 2 2 2 4 8" xfId="2432"/>
    <cellStyle name="標準 2 2 2 2 2 4 9" xfId="2433"/>
    <cellStyle name="標準 2 2 2 2 2 5" xfId="2434"/>
    <cellStyle name="標準 2 2 2 2 2 6" xfId="2435"/>
    <cellStyle name="標準 2 2 2 2 2 6 2" xfId="2436"/>
    <cellStyle name="標準 2 2 2 2 2 6 2 2" xfId="2437"/>
    <cellStyle name="標準 2 2 2 2 2 6 2 2 2" xfId="2438"/>
    <cellStyle name="標準 2 2 2 2 2 6 2 3" xfId="2439"/>
    <cellStyle name="標準 2 2 2 2 2 6 2 4" xfId="2440"/>
    <cellStyle name="標準 2 2 2 2 2 6 2 5" xfId="2441"/>
    <cellStyle name="標準 2 2 2 2 2 6 2 6" xfId="2442"/>
    <cellStyle name="標準 2 2 2 2 2 6 2 7" xfId="2443"/>
    <cellStyle name="標準 2 2 2 2 2 6 2 8" xfId="2444"/>
    <cellStyle name="標準 2 2 2 2 2 6 3" xfId="2445"/>
    <cellStyle name="標準 2 2 2 2 2 6 3 2" xfId="2446"/>
    <cellStyle name="標準 2 2 2 2 2 6 3 2 2" xfId="2447"/>
    <cellStyle name="標準 2 2 2 2 2 6 3 2 3" xfId="2448"/>
    <cellStyle name="標準 2 2 2 2 2 6 3 3" xfId="2449"/>
    <cellStyle name="標準 2 2 2 2 2 6 4" xfId="2450"/>
    <cellStyle name="標準 2 2 2 2 2 6 4 2" xfId="2451"/>
    <cellStyle name="標準 2 2 2 2 2 6 4 2 2" xfId="2452"/>
    <cellStyle name="標準 2 2 2 2 2 6 4 2 3" xfId="2453"/>
    <cellStyle name="標準 2 2 2 2 2 6 4 3" xfId="2454"/>
    <cellStyle name="標準 2 2 2 2 2 6 5" xfId="2455"/>
    <cellStyle name="標準 2 2 2 2 2 6 5 2" xfId="2456"/>
    <cellStyle name="標準 2 2 2 2 2 6 5 2 2" xfId="2457"/>
    <cellStyle name="標準 2 2 2 2 2 6 5 2 2 2" xfId="2458"/>
    <cellStyle name="標準 2 2 2 2 2 6 5 2 2 3" xfId="2459"/>
    <cellStyle name="標準 2 2 2 2 2 6 5 2 2 4" xfId="2460"/>
    <cellStyle name="標準 2 2 2 2 2 6 5 2 3" xfId="2461"/>
    <cellStyle name="標準 2 2 2 2 2 6 5 2 4" xfId="2462"/>
    <cellStyle name="標準 2 2 2 2 2 6 5 2 5" xfId="2463"/>
    <cellStyle name="標準 2 2 2 2 2 6 5 3" xfId="2464"/>
    <cellStyle name="標準 2 2 2 2 2 6 5 4" xfId="2465"/>
    <cellStyle name="標準 2 2 2 2 2 6 5 5" xfId="2466"/>
    <cellStyle name="標準 2 2 2 2 2 6 5 6" xfId="2467"/>
    <cellStyle name="標準 2 2 2 2 2 6 6" xfId="2468"/>
    <cellStyle name="標準 2 2 2 2 2 6 7" xfId="2469"/>
    <cellStyle name="標準 2 2 2 2 2 6 8" xfId="2470"/>
    <cellStyle name="標準 2 2 2 2 2 7" xfId="2471"/>
    <cellStyle name="標準 2 2 2 2 2 7 2" xfId="2472"/>
    <cellStyle name="標準 2 2 2 2 2 7 2 2" xfId="2473"/>
    <cellStyle name="標準 2 2 2 2 2 7 2 2 2" xfId="2474"/>
    <cellStyle name="標準 2 2 2 2 2 7 2 2 3" xfId="2475"/>
    <cellStyle name="標準 2 2 2 2 2 7 2 2 4" xfId="2476"/>
    <cellStyle name="標準 2 2 2 2 2 7 2 3" xfId="2477"/>
    <cellStyle name="標準 2 2 2 2 2 7 2 4" xfId="2478"/>
    <cellStyle name="標準 2 2 2 2 2 7 2 5" xfId="2479"/>
    <cellStyle name="標準 2 2 2 2 2 7 3" xfId="2480"/>
    <cellStyle name="標準 2 2 2 2 2 7 4" xfId="2481"/>
    <cellStyle name="標準 2 2 2 2 2 7 4 2" xfId="2482"/>
    <cellStyle name="標準 2 2 2 2 2 7 5" xfId="2483"/>
    <cellStyle name="標準 2 2 2 2 2 7 6" xfId="2484"/>
    <cellStyle name="標準 2 2 2 2 2 7 7" xfId="2485"/>
    <cellStyle name="標準 2 2 2 2 2 8" xfId="2486"/>
    <cellStyle name="標準 2 2 2 2 2 8 2" xfId="2487"/>
    <cellStyle name="標準 2 2 2 2 2 8 2 2" xfId="2488"/>
    <cellStyle name="標準 2 2 2 2 2 8 2 2 2" xfId="2489"/>
    <cellStyle name="標準 2 2 2 2 2 8 2 2 3" xfId="2490"/>
    <cellStyle name="標準 2 2 2 2 2 8 2 2 4" xfId="2491"/>
    <cellStyle name="標準 2 2 2 2 2 8 2 3" xfId="2492"/>
    <cellStyle name="標準 2 2 2 2 2 8 2 4" xfId="2493"/>
    <cellStyle name="標準 2 2 2 2 2 8 2 5" xfId="2494"/>
    <cellStyle name="標準 2 2 2 2 2 8 3" xfId="2495"/>
    <cellStyle name="標準 2 2 2 2 2 8 4" xfId="2496"/>
    <cellStyle name="標準 2 2 2 2 2 8 5" xfId="2497"/>
    <cellStyle name="標準 2 2 2 2 2 8 6" xfId="2498"/>
    <cellStyle name="標準 2 2 2 2 2 8 7" xfId="2499"/>
    <cellStyle name="標準 2 2 2 2 2 8 8" xfId="2500"/>
    <cellStyle name="標準 2 2 2 2 2 9" xfId="2501"/>
    <cellStyle name="標準 2 2 2 2 20" xfId="2502"/>
    <cellStyle name="標準 2 2 2 2 20 2" xfId="2503"/>
    <cellStyle name="標準 2 2 2 2 20 2 2" xfId="2504"/>
    <cellStyle name="標準 2 2 2 2 20 2 3" xfId="2505"/>
    <cellStyle name="標準 2 2 2 2 20 2 4" xfId="2506"/>
    <cellStyle name="標準 2 2 2 2 20 3" xfId="2507"/>
    <cellStyle name="標準 2 2 2 2 20 4" xfId="2508"/>
    <cellStyle name="標準 2 2 2 2 20 5" xfId="2509"/>
    <cellStyle name="標準 2 2 2 2 21" xfId="2510"/>
    <cellStyle name="標準 2 2 2 2 22" xfId="2511"/>
    <cellStyle name="標準 2 2 2 2 23" xfId="2512"/>
    <cellStyle name="標準 2 2 2 2 24" xfId="2513"/>
    <cellStyle name="標準 2 2 2 2 24 2" xfId="2514"/>
    <cellStyle name="標準 2 2 2 2 24 2 2" xfId="2515"/>
    <cellStyle name="標準 2 2 2 2 24 2 2 2" xfId="2516"/>
    <cellStyle name="標準 2 2 2 2 24 2 2 2 2" xfId="2517"/>
    <cellStyle name="標準 2 2 2 2 24 2 2 2 3" xfId="2518"/>
    <cellStyle name="標準 2 2 2 2 24 2 2 2 4" xfId="2519"/>
    <cellStyle name="標準 2 2 2 2 24 2 2 2 5" xfId="2520"/>
    <cellStyle name="標準 2 2 2 2 24 2 2 2 6" xfId="2521"/>
    <cellStyle name="標準 2 2 2 2 24 2 2 3" xfId="2522"/>
    <cellStyle name="標準 2 2 2 2 24 2 2 3 2" xfId="2523"/>
    <cellStyle name="標準 2 2 2 2 24 2 2 3 3" xfId="2524"/>
    <cellStyle name="標準 2 2 2 2 24 2 2 4" xfId="2525"/>
    <cellStyle name="標準 2 2 2 2 24 2 2 4 2" xfId="2526"/>
    <cellStyle name="標準 2 2 2 2 24 2 2 4 3" xfId="2527"/>
    <cellStyle name="標準 2 2 2 2 24 2 2 5" xfId="2528"/>
    <cellStyle name="標準 2 2 2 2 24 2 2 5 2" xfId="2529"/>
    <cellStyle name="標準 2 2 2 2 24 2 2 5 3" xfId="2530"/>
    <cellStyle name="標準 2 2 2 2 24 2 2 6" xfId="2531"/>
    <cellStyle name="標準 2 2 2 2 24 2 2 7" xfId="2532"/>
    <cellStyle name="標準 2 2 2 2 24 2 3" xfId="2533"/>
    <cellStyle name="標準 2 2 2 2 24 2 3 2" xfId="2534"/>
    <cellStyle name="標準 2 2 2 2 24 2 3 3" xfId="2535"/>
    <cellStyle name="標準 2 2 2 2 24 2 4" xfId="2536"/>
    <cellStyle name="標準 2 2 2 2 24 2 4 2" xfId="2537"/>
    <cellStyle name="標準 2 2 2 2 24 2 4 3" xfId="2538"/>
    <cellStyle name="標準 2 2 2 2 24 2 5" xfId="2539"/>
    <cellStyle name="標準 2 2 2 2 24 2 5 2" xfId="2540"/>
    <cellStyle name="標準 2 2 2 2 24 2 5 3" xfId="2541"/>
    <cellStyle name="標準 2 2 2 2 24 2 6" xfId="2542"/>
    <cellStyle name="標準 2 2 2 2 24 2 6 2" xfId="2543"/>
    <cellStyle name="標準 2 2 2 2 24 2 6 3" xfId="2544"/>
    <cellStyle name="標準 2 2 2 2 24 3" xfId="2545"/>
    <cellStyle name="標準 2 2 2 2 24 3 2" xfId="2546"/>
    <cellStyle name="標準 2 2 2 2 24 3 3" xfId="2547"/>
    <cellStyle name="標準 2 2 2 2 24 3 4" xfId="2548"/>
    <cellStyle name="標準 2 2 2 2 24 3 5" xfId="2549"/>
    <cellStyle name="標準 2 2 2 2 24 3 6" xfId="2550"/>
    <cellStyle name="標準 2 2 2 2 24 4" xfId="2551"/>
    <cellStyle name="標準 2 2 2 2 24 4 2" xfId="2552"/>
    <cellStyle name="標準 2 2 2 2 24 4 3" xfId="2553"/>
    <cellStyle name="標準 2 2 2 2 24 5" xfId="2554"/>
    <cellStyle name="標準 2 2 2 2 24 5 2" xfId="2555"/>
    <cellStyle name="標準 2 2 2 2 24 5 3" xfId="2556"/>
    <cellStyle name="標準 2 2 2 2 24 6" xfId="2557"/>
    <cellStyle name="標準 2 2 2 2 24 6 2" xfId="2558"/>
    <cellStyle name="標準 2 2 2 2 24 6 3" xfId="2559"/>
    <cellStyle name="標準 2 2 2 2 24 7" xfId="2560"/>
    <cellStyle name="標準 2 2 2 2 24 8" xfId="2561"/>
    <cellStyle name="標準 2 2 2 2 25" xfId="2562"/>
    <cellStyle name="標準 2 2 2 2 25 2" xfId="2563"/>
    <cellStyle name="標準 2 2 2 2 25 2 2" xfId="2564"/>
    <cellStyle name="標準 2 2 2 2 25 2 3" xfId="2565"/>
    <cellStyle name="標準 2 2 2 2 25 2 4" xfId="2566"/>
    <cellStyle name="標準 2 2 2 2 25 2 5" xfId="2567"/>
    <cellStyle name="標準 2 2 2 2 25 2 6" xfId="2568"/>
    <cellStyle name="標準 2 2 2 2 25 3" xfId="2569"/>
    <cellStyle name="標準 2 2 2 2 25 3 2" xfId="2570"/>
    <cellStyle name="標準 2 2 2 2 25 3 3" xfId="2571"/>
    <cellStyle name="標準 2 2 2 2 25 4" xfId="2572"/>
    <cellStyle name="標準 2 2 2 2 25 4 2" xfId="2573"/>
    <cellStyle name="標準 2 2 2 2 25 4 3" xfId="2574"/>
    <cellStyle name="標準 2 2 2 2 25 5" xfId="2575"/>
    <cellStyle name="標準 2 2 2 2 25 5 2" xfId="2576"/>
    <cellStyle name="標準 2 2 2 2 25 5 3" xfId="2577"/>
    <cellStyle name="標準 2 2 2 2 25 6" xfId="2578"/>
    <cellStyle name="標準 2 2 2 2 25 7" xfId="2579"/>
    <cellStyle name="標準 2 2 2 2 25 7 2" xfId="2580"/>
    <cellStyle name="標準 2 2 2 2 25 8" xfId="2581"/>
    <cellStyle name="標準 2 2 2 2 26" xfId="2582"/>
    <cellStyle name="標準 2 2 2 2 26 2" xfId="2583"/>
    <cellStyle name="標準 2 2 2 2 26 3" xfId="2584"/>
    <cellStyle name="標準 2 2 2 2 26 3 2" xfId="2585"/>
    <cellStyle name="標準 2 2 2 2 26 3 3" xfId="2586"/>
    <cellStyle name="標準 2 2 2 2 26 4" xfId="2587"/>
    <cellStyle name="標準 2 2 2 2 26 5" xfId="2588"/>
    <cellStyle name="標準 2 2 2 2 27" xfId="2589"/>
    <cellStyle name="標準 2 2 2 2 27 2" xfId="2590"/>
    <cellStyle name="標準 2 2 2 2 28" xfId="2591"/>
    <cellStyle name="標準 2 2 2 2 28 2" xfId="2592"/>
    <cellStyle name="標準 2 2 2 2 29" xfId="2593"/>
    <cellStyle name="標準 2 2 2 2 29 2" xfId="2594"/>
    <cellStyle name="標準 2 2 2 2 3" xfId="2595"/>
    <cellStyle name="標準 2 2 2 2 3 2" xfId="2596"/>
    <cellStyle name="標準 2 2 2 2 3 2 2" xfId="2597"/>
    <cellStyle name="標準 2 2 2 2 3 2 3" xfId="2598"/>
    <cellStyle name="標準 2 2 2 2 3 2 4" xfId="2599"/>
    <cellStyle name="標準 2 2 2 2 3 2 5" xfId="2600"/>
    <cellStyle name="標準 2 2 2 2 3 3" xfId="2601"/>
    <cellStyle name="標準 2 2 2 2 3 4" xfId="2602"/>
    <cellStyle name="標準 2 2 2 2 3 5" xfId="2603"/>
    <cellStyle name="標準 2 2 2 2 30" xfId="2604"/>
    <cellStyle name="標準 2 2 2 2 30 2" xfId="2605"/>
    <cellStyle name="標準 2 2 2 2 30 3" xfId="2606"/>
    <cellStyle name="標準 2 2 2 2 31" xfId="2607"/>
    <cellStyle name="標準 2 2 2 2 31 2" xfId="2608"/>
    <cellStyle name="標準 2 2 2 2 32" xfId="2609"/>
    <cellStyle name="標準 2 2 2 2 32 2" xfId="2610"/>
    <cellStyle name="標準 2 2 2 2 32 3" xfId="2611"/>
    <cellStyle name="標準 2 2 2 2 33" xfId="2612"/>
    <cellStyle name="標準 2 2 2 2 34" xfId="2613"/>
    <cellStyle name="標準 2 2 2 2 35" xfId="2614"/>
    <cellStyle name="標準 2 2 2 2 35 2" xfId="2615"/>
    <cellStyle name="標準 2 2 2 2 35 3" xfId="2616"/>
    <cellStyle name="標準 2 2 2 2 35 4" xfId="2617"/>
    <cellStyle name="標準 2 2 2 2 36" xfId="2618"/>
    <cellStyle name="標準 2 2 2 2 37" xfId="2619"/>
    <cellStyle name="標準 2 2 2 2 4" xfId="2620"/>
    <cellStyle name="標準 2 2 2 2 4 10" xfId="2621"/>
    <cellStyle name="標準 2 2 2 2 4 11" xfId="2622"/>
    <cellStyle name="標準 2 2 2 2 4 12" xfId="2623"/>
    <cellStyle name="標準 2 2 2 2 4 13" xfId="2624"/>
    <cellStyle name="標準 2 2 2 2 4 14" xfId="2625"/>
    <cellStyle name="標準 2 2 2 2 4 15" xfId="2626"/>
    <cellStyle name="標準 2 2 2 2 4 15 2" xfId="2627"/>
    <cellStyle name="標準 2 2 2 2 4 15 3" xfId="2628"/>
    <cellStyle name="標準 2 2 2 2 4 16" xfId="2629"/>
    <cellStyle name="標準 2 2 2 2 4 17" xfId="2630"/>
    <cellStyle name="標準 2 2 2 2 4 18" xfId="2631"/>
    <cellStyle name="標準 2 2 2 2 4 2" xfId="2632"/>
    <cellStyle name="標準 2 2 2 2 4 2 10" xfId="2633"/>
    <cellStyle name="標準 2 2 2 2 4 2 11" xfId="2634"/>
    <cellStyle name="標準 2 2 2 2 4 2 12" xfId="2635"/>
    <cellStyle name="標準 2 2 2 2 4 2 13" xfId="2636"/>
    <cellStyle name="標準 2 2 2 2 4 2 14" xfId="2637"/>
    <cellStyle name="標準 2 2 2 2 4 2 15" xfId="2638"/>
    <cellStyle name="標準 2 2 2 2 4 2 15 2" xfId="2639"/>
    <cellStyle name="標準 2 2 2 2 4 2 15 3" xfId="2640"/>
    <cellStyle name="標準 2 2 2 2 4 2 16" xfId="2641"/>
    <cellStyle name="標準 2 2 2 2 4 2 17" xfId="2642"/>
    <cellStyle name="標準 2 2 2 2 4 2 18" xfId="2643"/>
    <cellStyle name="標準 2 2 2 2 4 2 2" xfId="2644"/>
    <cellStyle name="標準 2 2 2 2 4 2 2 2" xfId="2645"/>
    <cellStyle name="標準 2 2 2 2 4 2 2 2 2" xfId="2646"/>
    <cellStyle name="標準 2 2 2 2 4 2 2 2 2 2" xfId="2647"/>
    <cellStyle name="標準 2 2 2 2 4 2 2 2 2 2 2" xfId="2648"/>
    <cellStyle name="標準 2 2 2 2 4 2 2 2 2 2 3" xfId="2649"/>
    <cellStyle name="標準 2 2 2 2 4 2 2 2 2 2 4" xfId="2650"/>
    <cellStyle name="標準 2 2 2 2 4 2 2 2 2 3" xfId="2651"/>
    <cellStyle name="標準 2 2 2 2 4 2 2 2 2 4" xfId="2652"/>
    <cellStyle name="標準 2 2 2 2 4 2 2 2 2 5" xfId="2653"/>
    <cellStyle name="標準 2 2 2 2 4 2 2 2 3" xfId="2654"/>
    <cellStyle name="標準 2 2 2 2 4 2 2 2 4" xfId="2655"/>
    <cellStyle name="標準 2 2 2 2 4 2 2 2 5" xfId="2656"/>
    <cellStyle name="標準 2 2 2 2 4 2 2 2 6" xfId="2657"/>
    <cellStyle name="標準 2 2 2 2 4 2 2 3" xfId="2658"/>
    <cellStyle name="標準 2 2 2 2 4 2 2 4" xfId="2659"/>
    <cellStyle name="標準 2 2 2 2 4 2 2 5" xfId="2660"/>
    <cellStyle name="標準 2 2 2 2 4 2 2 6" xfId="2661"/>
    <cellStyle name="標準 2 2 2 2 4 2 2 6 2" xfId="2662"/>
    <cellStyle name="標準 2 2 2 2 4 2 2 6 3" xfId="2663"/>
    <cellStyle name="標準 2 2 2 2 4 2 2 7" xfId="2664"/>
    <cellStyle name="標準 2 2 2 2 4 2 2 8" xfId="2665"/>
    <cellStyle name="標準 2 2 2 2 4 2 2 9" xfId="2666"/>
    <cellStyle name="標準 2 2 2 2 4 2 3" xfId="2667"/>
    <cellStyle name="標準 2 2 2 2 4 2 4" xfId="2668"/>
    <cellStyle name="標準 2 2 2 2 4 2 5" xfId="2669"/>
    <cellStyle name="標準 2 2 2 2 4 2 6" xfId="2670"/>
    <cellStyle name="標準 2 2 2 2 4 2 7" xfId="2671"/>
    <cellStyle name="標準 2 2 2 2 4 2 8" xfId="2672"/>
    <cellStyle name="標準 2 2 2 2 4 2 9" xfId="2673"/>
    <cellStyle name="標準 2 2 2 2 4 3" xfId="2674"/>
    <cellStyle name="標準 2 2 2 2 4 3 2" xfId="2675"/>
    <cellStyle name="標準 2 2 2 2 4 3 2 2" xfId="2676"/>
    <cellStyle name="標準 2 2 2 2 4 3 2 2 2" xfId="2677"/>
    <cellStyle name="標準 2 2 2 2 4 3 2 2 2 2" xfId="2678"/>
    <cellStyle name="標準 2 2 2 2 4 3 2 2 2 3" xfId="2679"/>
    <cellStyle name="標準 2 2 2 2 4 3 2 2 2 4" xfId="2680"/>
    <cellStyle name="標準 2 2 2 2 4 3 2 2 3" xfId="2681"/>
    <cellStyle name="標準 2 2 2 2 4 3 2 2 4" xfId="2682"/>
    <cellStyle name="標準 2 2 2 2 4 3 2 2 5" xfId="2683"/>
    <cellStyle name="標準 2 2 2 2 4 3 2 3" xfId="2684"/>
    <cellStyle name="標準 2 2 2 2 4 3 2 4" xfId="2685"/>
    <cellStyle name="標準 2 2 2 2 4 3 2 5" xfId="2686"/>
    <cellStyle name="標準 2 2 2 2 4 3 2 6" xfId="2687"/>
    <cellStyle name="標準 2 2 2 2 4 3 3" xfId="2688"/>
    <cellStyle name="標準 2 2 2 2 4 3 4" xfId="2689"/>
    <cellStyle name="標準 2 2 2 2 4 3 5" xfId="2690"/>
    <cellStyle name="標準 2 2 2 2 4 3 6" xfId="2691"/>
    <cellStyle name="標準 2 2 2 2 4 3 6 2" xfId="2692"/>
    <cellStyle name="標準 2 2 2 2 4 3 6 3" xfId="2693"/>
    <cellStyle name="標準 2 2 2 2 4 3 7" xfId="2694"/>
    <cellStyle name="標準 2 2 2 2 4 3 8" xfId="2695"/>
    <cellStyle name="標準 2 2 2 2 4 3 9" xfId="2696"/>
    <cellStyle name="標準 2 2 2 2 4 4" xfId="2697"/>
    <cellStyle name="標準 2 2 2 2 4 5" xfId="2698"/>
    <cellStyle name="標準 2 2 2 2 4 6" xfId="2699"/>
    <cellStyle name="標準 2 2 2 2 4 7" xfId="2700"/>
    <cellStyle name="標準 2 2 2 2 4 8" xfId="2701"/>
    <cellStyle name="標準 2 2 2 2 4 9" xfId="2702"/>
    <cellStyle name="標準 2 2 2 2 5" xfId="2703"/>
    <cellStyle name="標準 2 2 2 2 5 2" xfId="2704"/>
    <cellStyle name="標準 2 2 2 2 5 2 2" xfId="2705"/>
    <cellStyle name="標準 2 2 2 2 5 2 3" xfId="2706"/>
    <cellStyle name="標準 2 2 2 2 5 2 4" xfId="2707"/>
    <cellStyle name="標準 2 2 2 2 5 2 5" xfId="2708"/>
    <cellStyle name="標準 2 2 2 2 5 3" xfId="2709"/>
    <cellStyle name="標準 2 2 2 2 5 4" xfId="2710"/>
    <cellStyle name="標準 2 2 2 2 5 5" xfId="2711"/>
    <cellStyle name="標準 2 2 2 2 6" xfId="2712"/>
    <cellStyle name="標準 2 2 2 2 6 2" xfId="2713"/>
    <cellStyle name="標準 2 2 2 2 6 2 2" xfId="2714"/>
    <cellStyle name="標準 2 2 2 2 6 2 2 2" xfId="2715"/>
    <cellStyle name="標準 2 2 2 2 6 2 2 3" xfId="2716"/>
    <cellStyle name="標準 2 2 2 2 6 2 3" xfId="2717"/>
    <cellStyle name="標準 2 2 2 2 6 2 4" xfId="2718"/>
    <cellStyle name="標準 2 2 2 2 6 2 5" xfId="2719"/>
    <cellStyle name="標準 2 2 2 2 6 2 6" xfId="2720"/>
    <cellStyle name="標準 2 2 2 2 6 2 7" xfId="2721"/>
    <cellStyle name="標準 2 2 2 2 6 2 8" xfId="2722"/>
    <cellStyle name="標準 2 2 2 2 6 2 9" xfId="2723"/>
    <cellStyle name="標準 2 2 2 2 6 3" xfId="2724"/>
    <cellStyle name="標準 2 2 2 2 6 3 2" xfId="2725"/>
    <cellStyle name="標準 2 2 2 2 6 3 2 2" xfId="2726"/>
    <cellStyle name="標準 2 2 2 2 6 3 2 3" xfId="2727"/>
    <cellStyle name="標準 2 2 2 2 6 3 3" xfId="2728"/>
    <cellStyle name="標準 2 2 2 2 6 3 3 2" xfId="2729"/>
    <cellStyle name="標準 2 2 2 2 6 4" xfId="2730"/>
    <cellStyle name="標準 2 2 2 2 6 4 2" xfId="2731"/>
    <cellStyle name="標準 2 2 2 2 6 4 2 2" xfId="2732"/>
    <cellStyle name="標準 2 2 2 2 6 4 2 3" xfId="2733"/>
    <cellStyle name="標準 2 2 2 2 6 4 3" xfId="2734"/>
    <cellStyle name="標準 2 2 2 2 6 5" xfId="2735"/>
    <cellStyle name="標準 2 2 2 2 6 5 2" xfId="2736"/>
    <cellStyle name="標準 2 2 2 2 6 5 2 2" xfId="2737"/>
    <cellStyle name="標準 2 2 2 2 6 5 2 2 2" xfId="2738"/>
    <cellStyle name="標準 2 2 2 2 6 5 2 2 3" xfId="2739"/>
    <cellStyle name="標準 2 2 2 2 6 5 2 2 4" xfId="2740"/>
    <cellStyle name="標準 2 2 2 2 6 5 2 3" xfId="2741"/>
    <cellStyle name="標準 2 2 2 2 6 5 2 4" xfId="2742"/>
    <cellStyle name="標準 2 2 2 2 6 5 2 5" xfId="2743"/>
    <cellStyle name="標準 2 2 2 2 6 5 3" xfId="2744"/>
    <cellStyle name="標準 2 2 2 2 6 5 4" xfId="2745"/>
    <cellStyle name="標準 2 2 2 2 6 5 5" xfId="2746"/>
    <cellStyle name="標準 2 2 2 2 6 5 6" xfId="2747"/>
    <cellStyle name="標準 2 2 2 2 6 6" xfId="2748"/>
    <cellStyle name="標準 2 2 2 2 6 7" xfId="2749"/>
    <cellStyle name="標準 2 2 2 2 6 8" xfId="2750"/>
    <cellStyle name="標準 2 2 2 2 6 9" xfId="2751"/>
    <cellStyle name="標準 2 2 2 2 7" xfId="2752"/>
    <cellStyle name="標準 2 2 2 2 7 2" xfId="2753"/>
    <cellStyle name="標準 2 2 2 2 7 2 2" xfId="2754"/>
    <cellStyle name="標準 2 2 2 2 7 2 2 2" xfId="2755"/>
    <cellStyle name="標準 2 2 2 2 7 2 2 3" xfId="2756"/>
    <cellStyle name="標準 2 2 2 2 7 2 2 4" xfId="2757"/>
    <cellStyle name="標準 2 2 2 2 7 2 3" xfId="2758"/>
    <cellStyle name="標準 2 2 2 2 7 2 4" xfId="2759"/>
    <cellStyle name="標準 2 2 2 2 7 2 5" xfId="2760"/>
    <cellStyle name="標準 2 2 2 2 7 3" xfId="2761"/>
    <cellStyle name="標準 2 2 2 2 7 4" xfId="2762"/>
    <cellStyle name="標準 2 2 2 2 7 5" xfId="2763"/>
    <cellStyle name="標準 2 2 2 2 7 6" xfId="2764"/>
    <cellStyle name="標準 2 2 2 2 7 7" xfId="2765"/>
    <cellStyle name="標準 2 2 2 2 8" xfId="2766"/>
    <cellStyle name="標準 2 2 2 2 8 2" xfId="2767"/>
    <cellStyle name="標準 2 2 2 2 8 2 2" xfId="2768"/>
    <cellStyle name="標準 2 2 2 2 8 2 2 2" xfId="2769"/>
    <cellStyle name="標準 2 2 2 2 8 2 2 3" xfId="2770"/>
    <cellStyle name="標準 2 2 2 2 8 2 2 4" xfId="2771"/>
    <cellStyle name="標準 2 2 2 2 8 2 3" xfId="2772"/>
    <cellStyle name="標準 2 2 2 2 8 2 4" xfId="2773"/>
    <cellStyle name="標準 2 2 2 2 8 2 5" xfId="2774"/>
    <cellStyle name="標準 2 2 2 2 8 3" xfId="2775"/>
    <cellStyle name="標準 2 2 2 2 8 3 2" xfId="2776"/>
    <cellStyle name="標準 2 2 2 2 8 3 3" xfId="2777"/>
    <cellStyle name="標準 2 2 2 2 8 4" xfId="2778"/>
    <cellStyle name="標準 2 2 2 2 8 5" xfId="2779"/>
    <cellStyle name="標準 2 2 2 2 8 6" xfId="2780"/>
    <cellStyle name="標準 2 2 2 2 8 7" xfId="2781"/>
    <cellStyle name="標準 2 2 2 2 8 8" xfId="2782"/>
    <cellStyle name="標準 2 2 2 2 9" xfId="2783"/>
    <cellStyle name="標準 2 2 2 2 9 2" xfId="2784"/>
    <cellStyle name="標準 2 2 2 2 9 3" xfId="2785"/>
    <cellStyle name="標準 2 2 2 20" xfId="2786"/>
    <cellStyle name="標準 2 2 2 20 2" xfId="2787"/>
    <cellStyle name="標準 2 2 2 20 2 2" xfId="2788"/>
    <cellStyle name="標準 2 2 2 20 2 2 2" xfId="2789"/>
    <cellStyle name="標準 2 2 2 20 2 2 3" xfId="2790"/>
    <cellStyle name="標準 2 2 2 20 2 2 4" xfId="2791"/>
    <cellStyle name="標準 2 2 2 20 2 3" xfId="2792"/>
    <cellStyle name="標準 2 2 2 20 2 4" xfId="2793"/>
    <cellStyle name="標準 2 2 2 20 2 5" xfId="2794"/>
    <cellStyle name="標準 2 2 2 20 3" xfId="2795"/>
    <cellStyle name="標準 2 2 2 20 4" xfId="2796"/>
    <cellStyle name="標準 2 2 2 20 5" xfId="2797"/>
    <cellStyle name="標準 2 2 2 20 6" xfId="2798"/>
    <cellStyle name="標準 2 2 2 21" xfId="2799"/>
    <cellStyle name="標準 2 2 2 21 2" xfId="2800"/>
    <cellStyle name="標準 2 2 2 21 2 2" xfId="2801"/>
    <cellStyle name="標準 2 2 2 21 2 3" xfId="2802"/>
    <cellStyle name="標準 2 2 2 21 2 4" xfId="2803"/>
    <cellStyle name="標準 2 2 2 21 3" xfId="2804"/>
    <cellStyle name="標準 2 2 2 21 4" xfId="2805"/>
    <cellStyle name="標準 2 2 2 21 5" xfId="2806"/>
    <cellStyle name="標準 2 2 2 22" xfId="2807"/>
    <cellStyle name="標準 2 2 2 23" xfId="2808"/>
    <cellStyle name="標準 2 2 2 24" xfId="2809"/>
    <cellStyle name="標準 2 2 2 25" xfId="2810"/>
    <cellStyle name="標準 2 2 2 26" xfId="2811"/>
    <cellStyle name="標準 2 2 2 26 2" xfId="2812"/>
    <cellStyle name="標準 2 2 2 26 2 2" xfId="2813"/>
    <cellStyle name="標準 2 2 2 26 2 2 2" xfId="2814"/>
    <cellStyle name="標準 2 2 2 26 2 2 2 2" xfId="2815"/>
    <cellStyle name="標準 2 2 2 26 2 2 2 3" xfId="2816"/>
    <cellStyle name="標準 2 2 2 26 2 2 2 4" xfId="2817"/>
    <cellStyle name="標準 2 2 2 26 2 2 2 5" xfId="2818"/>
    <cellStyle name="標準 2 2 2 26 2 2 2 6" xfId="2819"/>
    <cellStyle name="標準 2 2 2 26 2 2 3" xfId="2820"/>
    <cellStyle name="標準 2 2 2 26 2 2 3 2" xfId="2821"/>
    <cellStyle name="標準 2 2 2 26 2 2 3 3" xfId="2822"/>
    <cellStyle name="標準 2 2 2 26 2 2 4" xfId="2823"/>
    <cellStyle name="標準 2 2 2 26 2 2 4 2" xfId="2824"/>
    <cellStyle name="標準 2 2 2 26 2 2 4 3" xfId="2825"/>
    <cellStyle name="標準 2 2 2 26 2 2 5" xfId="2826"/>
    <cellStyle name="標準 2 2 2 26 2 2 5 2" xfId="2827"/>
    <cellStyle name="標準 2 2 2 26 2 2 5 3" xfId="2828"/>
    <cellStyle name="標準 2 2 2 26 2 2 6" xfId="2829"/>
    <cellStyle name="標準 2 2 2 26 2 2 7" xfId="2830"/>
    <cellStyle name="標準 2 2 2 26 2 3" xfId="2831"/>
    <cellStyle name="標準 2 2 2 26 2 3 2" xfId="2832"/>
    <cellStyle name="標準 2 2 2 26 2 3 3" xfId="2833"/>
    <cellStyle name="標準 2 2 2 26 2 4" xfId="2834"/>
    <cellStyle name="標準 2 2 2 26 2 4 2" xfId="2835"/>
    <cellStyle name="標準 2 2 2 26 2 4 3" xfId="2836"/>
    <cellStyle name="標準 2 2 2 26 2 5" xfId="2837"/>
    <cellStyle name="標準 2 2 2 26 2 5 2" xfId="2838"/>
    <cellStyle name="標準 2 2 2 26 2 5 3" xfId="2839"/>
    <cellStyle name="標準 2 2 2 26 2 6" xfId="2840"/>
    <cellStyle name="標準 2 2 2 26 2 6 2" xfId="2841"/>
    <cellStyle name="標準 2 2 2 26 2 6 3" xfId="2842"/>
    <cellStyle name="標準 2 2 2 26 3" xfId="2843"/>
    <cellStyle name="標準 2 2 2 26 3 2" xfId="2844"/>
    <cellStyle name="標準 2 2 2 26 3 3" xfId="2845"/>
    <cellStyle name="標準 2 2 2 26 3 4" xfId="2846"/>
    <cellStyle name="標準 2 2 2 26 3 5" xfId="2847"/>
    <cellStyle name="標準 2 2 2 26 3 6" xfId="2848"/>
    <cellStyle name="標準 2 2 2 26 4" xfId="2849"/>
    <cellStyle name="標準 2 2 2 26 4 2" xfId="2850"/>
    <cellStyle name="標準 2 2 2 26 4 3" xfId="2851"/>
    <cellStyle name="標準 2 2 2 26 5" xfId="2852"/>
    <cellStyle name="標準 2 2 2 26 5 2" xfId="2853"/>
    <cellStyle name="標準 2 2 2 26 5 3" xfId="2854"/>
    <cellStyle name="標準 2 2 2 26 6" xfId="2855"/>
    <cellStyle name="標準 2 2 2 26 6 2" xfId="2856"/>
    <cellStyle name="標準 2 2 2 26 6 3" xfId="2857"/>
    <cellStyle name="標準 2 2 2 26 7" xfId="2858"/>
    <cellStyle name="標準 2 2 2 27" xfId="2859"/>
    <cellStyle name="標準 2 2 2 27 2" xfId="2860"/>
    <cellStyle name="標準 2 2 2 27 2 2" xfId="2861"/>
    <cellStyle name="標準 2 2 2 27 2 3" xfId="2862"/>
    <cellStyle name="標準 2 2 2 27 2 4" xfId="2863"/>
    <cellStyle name="標準 2 2 2 27 2 5" xfId="2864"/>
    <cellStyle name="標準 2 2 2 27 2 6" xfId="2865"/>
    <cellStyle name="標準 2 2 2 27 3" xfId="2866"/>
    <cellStyle name="標準 2 2 2 27 3 2" xfId="2867"/>
    <cellStyle name="標準 2 2 2 27 3 3" xfId="2868"/>
    <cellStyle name="標準 2 2 2 27 4" xfId="2869"/>
    <cellStyle name="標準 2 2 2 27 4 2" xfId="2870"/>
    <cellStyle name="標準 2 2 2 27 4 3" xfId="2871"/>
    <cellStyle name="標準 2 2 2 27 5" xfId="2872"/>
    <cellStyle name="標準 2 2 2 27 5 2" xfId="2873"/>
    <cellStyle name="標準 2 2 2 27 5 3" xfId="2874"/>
    <cellStyle name="標準 2 2 2 27 6" xfId="2875"/>
    <cellStyle name="標準 2 2 2 27 7" xfId="2876"/>
    <cellStyle name="標準 2 2 2 28" xfId="2877"/>
    <cellStyle name="標準 2 2 2 28 2" xfId="2878"/>
    <cellStyle name="標準 2 2 2 28 3" xfId="2879"/>
    <cellStyle name="標準 2 2 2 28 4" xfId="2880"/>
    <cellStyle name="標準 2 2 2 28 5" xfId="2881"/>
    <cellStyle name="標準 2 2 2 29" xfId="2882"/>
    <cellStyle name="標準 2 2 2 3" xfId="2883"/>
    <cellStyle name="標準 2 2 2 3 2" xfId="2884"/>
    <cellStyle name="標準 2 2 2 3 2 2" xfId="2885"/>
    <cellStyle name="標準 2 2 2 3 2 3" xfId="2886"/>
    <cellStyle name="標準 2 2 2 3 2 4" xfId="2887"/>
    <cellStyle name="標準 2 2 2 3 2 5" xfId="2888"/>
    <cellStyle name="標準 2 2 2 3 2 6" xfId="2889"/>
    <cellStyle name="標準 2 2 2 3 2 6 2" xfId="2890"/>
    <cellStyle name="標準 2 2 2 3 3" xfId="2891"/>
    <cellStyle name="標準 2 2 2 3 3 2" xfId="2892"/>
    <cellStyle name="標準 2 2 2 3 3 3" xfId="2893"/>
    <cellStyle name="標準 2 2 2 3 4" xfId="2894"/>
    <cellStyle name="標準 2 2 2 3 4 2" xfId="2895"/>
    <cellStyle name="標準 2 2 2 3 5" xfId="2896"/>
    <cellStyle name="標準 2 2 2 3 6" xfId="2897"/>
    <cellStyle name="標準 2 2 2 3 7" xfId="2898"/>
    <cellStyle name="標準 2 2 2 30" xfId="2899"/>
    <cellStyle name="標準 2 2 2 30 2" xfId="2900"/>
    <cellStyle name="標準 2 2 2 31" xfId="2901"/>
    <cellStyle name="標準 2 2 2 31 2" xfId="2902"/>
    <cellStyle name="標準 2 2 2 32" xfId="2903"/>
    <cellStyle name="標準 2 2 2 33" xfId="2904"/>
    <cellStyle name="標準 2 2 2 34" xfId="2905"/>
    <cellStyle name="標準 2 2 2 35" xfId="2906"/>
    <cellStyle name="標準 2 2 2 35 2" xfId="2907"/>
    <cellStyle name="標準 2 2 2 36" xfId="2908"/>
    <cellStyle name="標準 2 2 2 36 2" xfId="2909"/>
    <cellStyle name="標準 2 2 2 36 3" xfId="2910"/>
    <cellStyle name="標準 2 2 2 36 4" xfId="2911"/>
    <cellStyle name="標準 2 2 2 37" xfId="2912"/>
    <cellStyle name="標準 2 2 2 38" xfId="2913"/>
    <cellStyle name="標準 2 2 2 39" xfId="2914"/>
    <cellStyle name="標準 2 2 2 4" xfId="2915"/>
    <cellStyle name="標準 2 2 2 4 2" xfId="2916"/>
    <cellStyle name="標準 2 2 2 4 2 2" xfId="2917"/>
    <cellStyle name="標準 2 2 2 4 2 3" xfId="2918"/>
    <cellStyle name="標準 2 2 2 4 2 4" xfId="2919"/>
    <cellStyle name="標準 2 2 2 4 2 5" xfId="2920"/>
    <cellStyle name="標準 2 2 2 4 2 6" xfId="2921"/>
    <cellStyle name="標準 2 2 2 4 2 7" xfId="2922"/>
    <cellStyle name="標準 2 2 2 4 3" xfId="2923"/>
    <cellStyle name="標準 2 2 2 4 3 2" xfId="2924"/>
    <cellStyle name="標準 2 2 2 4 4" xfId="2925"/>
    <cellStyle name="標準 2 2 2 4 5" xfId="2926"/>
    <cellStyle name="標準 2 2 2 4 6" xfId="2927"/>
    <cellStyle name="標準 2 2 2 40" xfId="2928"/>
    <cellStyle name="標準 2 2 2 41" xfId="2929"/>
    <cellStyle name="標準 2 2 2 5" xfId="2930"/>
    <cellStyle name="標準 2 2 2 5 10" xfId="2931"/>
    <cellStyle name="標準 2 2 2 5 11" xfId="2932"/>
    <cellStyle name="標準 2 2 2 5 12" xfId="2933"/>
    <cellStyle name="標準 2 2 2 5 13" xfId="2934"/>
    <cellStyle name="標準 2 2 2 5 14" xfId="2935"/>
    <cellStyle name="標準 2 2 2 5 15" xfId="2936"/>
    <cellStyle name="標準 2 2 2 5 15 2" xfId="2937"/>
    <cellStyle name="標準 2 2 2 5 15 3" xfId="2938"/>
    <cellStyle name="標準 2 2 2 5 16" xfId="2939"/>
    <cellStyle name="標準 2 2 2 5 17" xfId="2940"/>
    <cellStyle name="標準 2 2 2 5 18" xfId="2941"/>
    <cellStyle name="標準 2 2 2 5 2" xfId="2942"/>
    <cellStyle name="標準 2 2 2 5 2 10" xfId="2943"/>
    <cellStyle name="標準 2 2 2 5 2 11" xfId="2944"/>
    <cellStyle name="標準 2 2 2 5 2 12" xfId="2945"/>
    <cellStyle name="標準 2 2 2 5 2 13" xfId="2946"/>
    <cellStyle name="標準 2 2 2 5 2 14" xfId="2947"/>
    <cellStyle name="標準 2 2 2 5 2 15" xfId="2948"/>
    <cellStyle name="標準 2 2 2 5 2 15 2" xfId="2949"/>
    <cellStyle name="標準 2 2 2 5 2 15 3" xfId="2950"/>
    <cellStyle name="標準 2 2 2 5 2 16" xfId="2951"/>
    <cellStyle name="標準 2 2 2 5 2 17" xfId="2952"/>
    <cellStyle name="標準 2 2 2 5 2 18" xfId="2953"/>
    <cellStyle name="標準 2 2 2 5 2 2" xfId="2954"/>
    <cellStyle name="標準 2 2 2 5 2 2 2" xfId="2955"/>
    <cellStyle name="標準 2 2 2 5 2 2 2 2" xfId="2956"/>
    <cellStyle name="標準 2 2 2 5 2 2 2 2 2" xfId="2957"/>
    <cellStyle name="標準 2 2 2 5 2 2 2 2 2 2" xfId="2958"/>
    <cellStyle name="標準 2 2 2 5 2 2 2 2 2 3" xfId="2959"/>
    <cellStyle name="標準 2 2 2 5 2 2 2 2 2 4" xfId="2960"/>
    <cellStyle name="標準 2 2 2 5 2 2 2 2 3" xfId="2961"/>
    <cellStyle name="標準 2 2 2 5 2 2 2 2 4" xfId="2962"/>
    <cellStyle name="標準 2 2 2 5 2 2 2 2 5" xfId="2963"/>
    <cellStyle name="標準 2 2 2 5 2 2 2 3" xfId="2964"/>
    <cellStyle name="標準 2 2 2 5 2 2 2 4" xfId="2965"/>
    <cellStyle name="標準 2 2 2 5 2 2 2 5" xfId="2966"/>
    <cellStyle name="標準 2 2 2 5 2 2 2 6" xfId="2967"/>
    <cellStyle name="標準 2 2 2 5 2 2 3" xfId="2968"/>
    <cellStyle name="標準 2 2 2 5 2 2 4" xfId="2969"/>
    <cellStyle name="標準 2 2 2 5 2 2 5" xfId="2970"/>
    <cellStyle name="標準 2 2 2 5 2 2 6" xfId="2971"/>
    <cellStyle name="標準 2 2 2 5 2 2 6 2" xfId="2972"/>
    <cellStyle name="標準 2 2 2 5 2 2 6 3" xfId="2973"/>
    <cellStyle name="標準 2 2 2 5 2 2 7" xfId="2974"/>
    <cellStyle name="標準 2 2 2 5 2 2 8" xfId="2975"/>
    <cellStyle name="標準 2 2 2 5 2 2 9" xfId="2976"/>
    <cellStyle name="標準 2 2 2 5 2 3" xfId="2977"/>
    <cellStyle name="標準 2 2 2 5 2 4" xfId="2978"/>
    <cellStyle name="標準 2 2 2 5 2 5" xfId="2979"/>
    <cellStyle name="標準 2 2 2 5 2 6" xfId="2980"/>
    <cellStyle name="標準 2 2 2 5 2 6 2" xfId="2981"/>
    <cellStyle name="標準 2 2 2 5 2 6 3" xfId="2982"/>
    <cellStyle name="標準 2 2 2 5 2 7" xfId="2983"/>
    <cellStyle name="標準 2 2 2 5 2 7 2" xfId="2984"/>
    <cellStyle name="標準 2 2 2 5 2 7 3" xfId="2985"/>
    <cellStyle name="標準 2 2 2 5 2 8" xfId="2986"/>
    <cellStyle name="標準 2 2 2 5 2 9" xfId="2987"/>
    <cellStyle name="標準 2 2 2 5 2 9 2" xfId="2988"/>
    <cellStyle name="標準 2 2 2 5 3" xfId="2989"/>
    <cellStyle name="標準 2 2 2 5 3 2" xfId="2990"/>
    <cellStyle name="標準 2 2 2 5 3 2 2" xfId="2991"/>
    <cellStyle name="標準 2 2 2 5 3 2 2 2" xfId="2992"/>
    <cellStyle name="標準 2 2 2 5 3 2 2 2 2" xfId="2993"/>
    <cellStyle name="標準 2 2 2 5 3 2 2 2 3" xfId="2994"/>
    <cellStyle name="標準 2 2 2 5 3 2 2 2 4" xfId="2995"/>
    <cellStyle name="標準 2 2 2 5 3 2 2 3" xfId="2996"/>
    <cellStyle name="標準 2 2 2 5 3 2 2 4" xfId="2997"/>
    <cellStyle name="標準 2 2 2 5 3 2 2 5" xfId="2998"/>
    <cellStyle name="標準 2 2 2 5 3 2 3" xfId="2999"/>
    <cellStyle name="標準 2 2 2 5 3 2 4" xfId="3000"/>
    <cellStyle name="標準 2 2 2 5 3 2 5" xfId="3001"/>
    <cellStyle name="標準 2 2 2 5 3 2 6" xfId="3002"/>
    <cellStyle name="標準 2 2 2 5 3 2 7" xfId="3003"/>
    <cellStyle name="標準 2 2 2 5 3 2 8" xfId="3004"/>
    <cellStyle name="標準 2 2 2 5 3 3" xfId="3005"/>
    <cellStyle name="標準 2 2 2 5 3 4" xfId="3006"/>
    <cellStyle name="標準 2 2 2 5 3 5" xfId="3007"/>
    <cellStyle name="標準 2 2 2 5 3 6" xfId="3008"/>
    <cellStyle name="標準 2 2 2 5 3 6 2" xfId="3009"/>
    <cellStyle name="標準 2 2 2 5 3 6 3" xfId="3010"/>
    <cellStyle name="標準 2 2 2 5 3 7" xfId="3011"/>
    <cellStyle name="標準 2 2 2 5 3 8" xfId="3012"/>
    <cellStyle name="標準 2 2 2 5 3 9" xfId="3013"/>
    <cellStyle name="標準 2 2 2 5 4" xfId="3014"/>
    <cellStyle name="標準 2 2 2 5 4 2" xfId="3015"/>
    <cellStyle name="標準 2 2 2 5 4 3" xfId="3016"/>
    <cellStyle name="標準 2 2 2 5 5" xfId="3017"/>
    <cellStyle name="標準 2 2 2 5 5 2" xfId="3018"/>
    <cellStyle name="標準 2 2 2 5 5 3" xfId="3019"/>
    <cellStyle name="標準 2 2 2 5 6" xfId="3020"/>
    <cellStyle name="標準 2 2 2 5 7" xfId="3021"/>
    <cellStyle name="標準 2 2 2 5 8" xfId="3022"/>
    <cellStyle name="標準 2 2 2 5 8 2" xfId="3023"/>
    <cellStyle name="標準 2 2 2 5 8 2 2" xfId="3024"/>
    <cellStyle name="標準 2 2 2 5 8 2 2 2" xfId="3025"/>
    <cellStyle name="標準 2 2 2 5 8 2 2 3" xfId="3026"/>
    <cellStyle name="標準 2 2 2 5 8 2 2 4" xfId="3027"/>
    <cellStyle name="標準 2 2 2 5 8 2 3" xfId="3028"/>
    <cellStyle name="標準 2 2 2 5 8 2 4" xfId="3029"/>
    <cellStyle name="標準 2 2 2 5 8 2 5" xfId="3030"/>
    <cellStyle name="標準 2 2 2 5 8 3" xfId="3031"/>
    <cellStyle name="標準 2 2 2 5 8 4" xfId="3032"/>
    <cellStyle name="標準 2 2 2 5 8 5" xfId="3033"/>
    <cellStyle name="標準 2 2 2 5 8 6" xfId="3034"/>
    <cellStyle name="標準 2 2 2 5 9" xfId="3035"/>
    <cellStyle name="標準 2 2 2 5 9 2" xfId="3036"/>
    <cellStyle name="標準 2 2 2 6" xfId="3037"/>
    <cellStyle name="標準 2 2 2 6 2" xfId="3038"/>
    <cellStyle name="標準 2 2 2 6 2 2" xfId="3039"/>
    <cellStyle name="標準 2 2 2 6 2 3" xfId="3040"/>
    <cellStyle name="標準 2 2 2 6 2 4" xfId="3041"/>
    <cellStyle name="標準 2 2 2 6 2 5" xfId="3042"/>
    <cellStyle name="標準 2 2 2 6 3" xfId="3043"/>
    <cellStyle name="標準 2 2 2 6 4" xfId="3044"/>
    <cellStyle name="標準 2 2 2 6 5" xfId="3045"/>
    <cellStyle name="標準 2 2 2 7" xfId="3046"/>
    <cellStyle name="標準 2 2 2 7 2" xfId="3047"/>
    <cellStyle name="標準 2 2 2 7 2 2" xfId="3048"/>
    <cellStyle name="標準 2 2 2 7 2 2 2" xfId="3049"/>
    <cellStyle name="標準 2 2 2 7 2 2 3" xfId="3050"/>
    <cellStyle name="標準 2 2 2 7 2 3" xfId="3051"/>
    <cellStyle name="標準 2 2 2 7 2 4" xfId="3052"/>
    <cellStyle name="標準 2 2 2 7 2 5" xfId="3053"/>
    <cellStyle name="標準 2 2 2 7 2 6" xfId="3054"/>
    <cellStyle name="標準 2 2 2 7 2 7" xfId="3055"/>
    <cellStyle name="標準 2 2 2 7 2 8" xfId="3056"/>
    <cellStyle name="標準 2 2 2 7 2 9" xfId="3057"/>
    <cellStyle name="標準 2 2 2 7 3" xfId="3058"/>
    <cellStyle name="標準 2 2 2 7 3 2" xfId="3059"/>
    <cellStyle name="標準 2 2 2 7 3 2 2" xfId="3060"/>
    <cellStyle name="標準 2 2 2 7 3 2 3" xfId="3061"/>
    <cellStyle name="標準 2 2 2 7 3 3" xfId="3062"/>
    <cellStyle name="標準 2 2 2 7 3 3 2" xfId="3063"/>
    <cellStyle name="標準 2 2 2 7 4" xfId="3064"/>
    <cellStyle name="標準 2 2 2 7 4 2" xfId="3065"/>
    <cellStyle name="標準 2 2 2 7 4 2 2" xfId="3066"/>
    <cellStyle name="標準 2 2 2 7 4 2 3" xfId="3067"/>
    <cellStyle name="標準 2 2 2 7 4 3" xfId="3068"/>
    <cellStyle name="標準 2 2 2 7 5" xfId="3069"/>
    <cellStyle name="標準 2 2 2 7 5 2" xfId="3070"/>
    <cellStyle name="標準 2 2 2 7 5 2 2" xfId="3071"/>
    <cellStyle name="標準 2 2 2 7 5 2 2 2" xfId="3072"/>
    <cellStyle name="標準 2 2 2 7 5 2 2 3" xfId="3073"/>
    <cellStyle name="標準 2 2 2 7 5 2 2 4" xfId="3074"/>
    <cellStyle name="標準 2 2 2 7 5 2 3" xfId="3075"/>
    <cellStyle name="標準 2 2 2 7 5 2 4" xfId="3076"/>
    <cellStyle name="標準 2 2 2 7 5 2 5" xfId="3077"/>
    <cellStyle name="標準 2 2 2 7 5 3" xfId="3078"/>
    <cellStyle name="標準 2 2 2 7 5 4" xfId="3079"/>
    <cellStyle name="標準 2 2 2 7 5 5" xfId="3080"/>
    <cellStyle name="標準 2 2 2 7 5 6" xfId="3081"/>
    <cellStyle name="標準 2 2 2 7 6" xfId="3082"/>
    <cellStyle name="標準 2 2 2 7 7" xfId="3083"/>
    <cellStyle name="標準 2 2 2 7 8" xfId="3084"/>
    <cellStyle name="標準 2 2 2 7 9" xfId="3085"/>
    <cellStyle name="標準 2 2 2 8" xfId="3086"/>
    <cellStyle name="標準 2 2 2 8 2" xfId="3087"/>
    <cellStyle name="標準 2 2 2 8 2 2" xfId="3088"/>
    <cellStyle name="標準 2 2 2 8 2 2 2" xfId="3089"/>
    <cellStyle name="標準 2 2 2 8 2 2 3" xfId="3090"/>
    <cellStyle name="標準 2 2 2 8 2 2 4" xfId="3091"/>
    <cellStyle name="標準 2 2 2 8 2 3" xfId="3092"/>
    <cellStyle name="標準 2 2 2 8 2 4" xfId="3093"/>
    <cellStyle name="標準 2 2 2 8 2 5" xfId="3094"/>
    <cellStyle name="標準 2 2 2 8 3" xfId="3095"/>
    <cellStyle name="標準 2 2 2 8 3 2" xfId="3096"/>
    <cellStyle name="標準 2 2 2 8 4" xfId="3097"/>
    <cellStyle name="標準 2 2 2 8 4 2" xfId="3098"/>
    <cellStyle name="標準 2 2 2 8 5" xfId="3099"/>
    <cellStyle name="標準 2 2 2 8 6" xfId="3100"/>
    <cellStyle name="標準 2 2 2 8 7" xfId="3101"/>
    <cellStyle name="標準 2 2 2 9" xfId="3102"/>
    <cellStyle name="標準 2 2 2 9 2" xfId="3103"/>
    <cellStyle name="標準 2 2 2 9 2 2" xfId="3104"/>
    <cellStyle name="標準 2 2 2 9 2 2 2" xfId="3105"/>
    <cellStyle name="標準 2 2 2 9 2 2 3" xfId="3106"/>
    <cellStyle name="標準 2 2 2 9 2 2 4" xfId="3107"/>
    <cellStyle name="標準 2 2 2 9 2 3" xfId="3108"/>
    <cellStyle name="標準 2 2 2 9 2 4" xfId="3109"/>
    <cellStyle name="標準 2 2 2 9 2 5" xfId="3110"/>
    <cellStyle name="標準 2 2 2 9 3" xfId="3111"/>
    <cellStyle name="標準 2 2 2 9 3 2" xfId="3112"/>
    <cellStyle name="標準 2 2 2 9 4" xfId="3113"/>
    <cellStyle name="標準 2 2 2 9 5" xfId="3114"/>
    <cellStyle name="標準 2 2 2 9 6" xfId="3115"/>
    <cellStyle name="標準 2 2 2 9 7" xfId="3116"/>
    <cellStyle name="標準 2 2 2 9 8" xfId="3117"/>
    <cellStyle name="標準 2 2 20" xfId="3118"/>
    <cellStyle name="標準 2 2 21" xfId="3119"/>
    <cellStyle name="標準 2 2 21 2" xfId="3120"/>
    <cellStyle name="標準 2 2 21 2 2" xfId="3121"/>
    <cellStyle name="標準 2 2 21 2 2 2" xfId="3122"/>
    <cellStyle name="標準 2 2 21 2 2 3" xfId="3123"/>
    <cellStyle name="標準 2 2 21 2 2 4" xfId="3124"/>
    <cellStyle name="標準 2 2 21 2 3" xfId="3125"/>
    <cellStyle name="標準 2 2 21 2 4" xfId="3126"/>
    <cellStyle name="標準 2 2 21 2 5" xfId="3127"/>
    <cellStyle name="標準 2 2 21 3" xfId="3128"/>
    <cellStyle name="標準 2 2 21 4" xfId="3129"/>
    <cellStyle name="標準 2 2 21 5" xfId="3130"/>
    <cellStyle name="標準 2 2 21 6" xfId="3131"/>
    <cellStyle name="標準 2 2 22" xfId="3132"/>
    <cellStyle name="標準 2 2 22 2" xfId="3133"/>
    <cellStyle name="標準 2 2 22 2 2" xfId="3134"/>
    <cellStyle name="標準 2 2 22 2 2 2" xfId="3135"/>
    <cellStyle name="標準 2 2 22 2 2 3" xfId="3136"/>
    <cellStyle name="標準 2 2 22 2 2 4" xfId="3137"/>
    <cellStyle name="標準 2 2 22 2 3" xfId="3138"/>
    <cellStyle name="標準 2 2 22 2 4" xfId="3139"/>
    <cellStyle name="標準 2 2 22 2 5" xfId="3140"/>
    <cellStyle name="標準 2 2 22 3" xfId="3141"/>
    <cellStyle name="標準 2 2 22 4" xfId="3142"/>
    <cellStyle name="標準 2 2 22 5" xfId="3143"/>
    <cellStyle name="標準 2 2 22 6" xfId="3144"/>
    <cellStyle name="標準 2 2 23" xfId="3145"/>
    <cellStyle name="標準 2 2 23 2" xfId="3146"/>
    <cellStyle name="標準 2 2 23 2 2" xfId="3147"/>
    <cellStyle name="標準 2 2 23 2 2 2" xfId="3148"/>
    <cellStyle name="標準 2 2 23 2 2 3" xfId="3149"/>
    <cellStyle name="標準 2 2 23 2 2 4" xfId="3150"/>
    <cellStyle name="標準 2 2 23 2 3" xfId="3151"/>
    <cellStyle name="標準 2 2 23 2 4" xfId="3152"/>
    <cellStyle name="標準 2 2 23 2 5" xfId="3153"/>
    <cellStyle name="標準 2 2 23 3" xfId="3154"/>
    <cellStyle name="標準 2 2 23 4" xfId="3155"/>
    <cellStyle name="標準 2 2 23 5" xfId="3156"/>
    <cellStyle name="標準 2 2 23 6" xfId="3157"/>
    <cellStyle name="標準 2 2 24" xfId="3158"/>
    <cellStyle name="標準 2 2 24 2" xfId="3159"/>
    <cellStyle name="標準 2 2 24 2 2" xfId="3160"/>
    <cellStyle name="標準 2 2 24 2 3" xfId="3161"/>
    <cellStyle name="標準 2 2 24 2 4" xfId="3162"/>
    <cellStyle name="標準 2 2 24 3" xfId="3163"/>
    <cellStyle name="標準 2 2 24 4" xfId="3164"/>
    <cellStyle name="標準 2 2 24 5" xfId="3165"/>
    <cellStyle name="標準 2 2 25" xfId="3166"/>
    <cellStyle name="標準 2 2 26" xfId="3167"/>
    <cellStyle name="標準 2 2 27" xfId="3168"/>
    <cellStyle name="標準 2 2 28" xfId="3169"/>
    <cellStyle name="標準 2 2 28 2" xfId="3170"/>
    <cellStyle name="標準 2 2 29" xfId="3171"/>
    <cellStyle name="標準 2 2 29 2" xfId="3172"/>
    <cellStyle name="標準 2 2 29 2 2" xfId="3173"/>
    <cellStyle name="標準 2 2 29 2 2 2" xfId="3174"/>
    <cellStyle name="標準 2 2 29 2 2 2 2" xfId="3175"/>
    <cellStyle name="標準 2 2 29 2 2 2 3" xfId="3176"/>
    <cellStyle name="標準 2 2 29 2 2 2 4" xfId="3177"/>
    <cellStyle name="標準 2 2 29 2 2 2 5" xfId="3178"/>
    <cellStyle name="標準 2 2 29 2 2 2 6" xfId="3179"/>
    <cellStyle name="標準 2 2 29 2 2 3" xfId="3180"/>
    <cellStyle name="標準 2 2 29 2 2 3 2" xfId="3181"/>
    <cellStyle name="標準 2 2 29 2 2 3 3" xfId="3182"/>
    <cellStyle name="標準 2 2 29 2 2 4" xfId="3183"/>
    <cellStyle name="標準 2 2 29 2 2 4 2" xfId="3184"/>
    <cellStyle name="標準 2 2 29 2 2 4 3" xfId="3185"/>
    <cellStyle name="標準 2 2 29 2 2 5" xfId="3186"/>
    <cellStyle name="標準 2 2 29 2 2 5 2" xfId="3187"/>
    <cellStyle name="標準 2 2 29 2 2 5 3" xfId="3188"/>
    <cellStyle name="標準 2 2 29 2 2 6" xfId="3189"/>
    <cellStyle name="標準 2 2 29 2 2 7" xfId="3190"/>
    <cellStyle name="標準 2 2 29 2 3" xfId="3191"/>
    <cellStyle name="標準 2 2 29 2 3 2" xfId="3192"/>
    <cellStyle name="標準 2 2 29 2 3 3" xfId="3193"/>
    <cellStyle name="標準 2 2 29 2 4" xfId="3194"/>
    <cellStyle name="標準 2 2 29 2 4 2" xfId="3195"/>
    <cellStyle name="標準 2 2 29 2 4 3" xfId="3196"/>
    <cellStyle name="標準 2 2 29 2 5" xfId="3197"/>
    <cellStyle name="標準 2 2 29 2 5 2" xfId="3198"/>
    <cellStyle name="標準 2 2 29 2 5 3" xfId="3199"/>
    <cellStyle name="標準 2 2 29 2 6" xfId="3200"/>
    <cellStyle name="標準 2 2 29 2 6 2" xfId="3201"/>
    <cellStyle name="標準 2 2 29 2 6 3" xfId="3202"/>
    <cellStyle name="標準 2 2 29 3" xfId="3203"/>
    <cellStyle name="標準 2 2 29 3 2" xfId="3204"/>
    <cellStyle name="標準 2 2 29 3 3" xfId="3205"/>
    <cellStyle name="標準 2 2 29 3 4" xfId="3206"/>
    <cellStyle name="標準 2 2 29 3 5" xfId="3207"/>
    <cellStyle name="標準 2 2 29 3 6" xfId="3208"/>
    <cellStyle name="標準 2 2 29 4" xfId="3209"/>
    <cellStyle name="標準 2 2 29 4 2" xfId="3210"/>
    <cellStyle name="標準 2 2 29 4 3" xfId="3211"/>
    <cellStyle name="標準 2 2 29 5" xfId="3212"/>
    <cellStyle name="標準 2 2 29 5 2" xfId="3213"/>
    <cellStyle name="標準 2 2 29 5 3" xfId="3214"/>
    <cellStyle name="標準 2 2 29 6" xfId="3215"/>
    <cellStyle name="標準 2 2 29 6 2" xfId="3216"/>
    <cellStyle name="標準 2 2 29 6 3" xfId="3217"/>
    <cellStyle name="標準 2 2 29 7" xfId="3218"/>
    <cellStyle name="標準 2 2 29 8" xfId="3219"/>
    <cellStyle name="標準 2 2 3" xfId="3220"/>
    <cellStyle name="標準 2 2 3 2" xfId="3221"/>
    <cellStyle name="標準 2 2 3 2 2" xfId="3222"/>
    <cellStyle name="標準 2 2 3 2 2 2" xfId="3223"/>
    <cellStyle name="標準 2 2 3 2 3" xfId="3224"/>
    <cellStyle name="標準 2 2 3 2 3 2" xfId="3225"/>
    <cellStyle name="標準 2 2 3 3" xfId="3226"/>
    <cellStyle name="標準 2 2 3 3 2" xfId="3227"/>
    <cellStyle name="標準 2 2 3 3 3" xfId="3228"/>
    <cellStyle name="標準 2 2 3 4" xfId="3229"/>
    <cellStyle name="標準 2 2 30" xfId="3230"/>
    <cellStyle name="標準 2 2 30 2" xfId="3231"/>
    <cellStyle name="標準 2 2 30 2 2" xfId="3232"/>
    <cellStyle name="標準 2 2 30 2 3" xfId="3233"/>
    <cellStyle name="標準 2 2 30 2 4" xfId="3234"/>
    <cellStyle name="標準 2 2 30 2 5" xfId="3235"/>
    <cellStyle name="標準 2 2 30 2 6" xfId="3236"/>
    <cellStyle name="標準 2 2 30 3" xfId="3237"/>
    <cellStyle name="標準 2 2 30 3 2" xfId="3238"/>
    <cellStyle name="標準 2 2 30 3 3" xfId="3239"/>
    <cellStyle name="標準 2 2 30 4" xfId="3240"/>
    <cellStyle name="標準 2 2 30 4 2" xfId="3241"/>
    <cellStyle name="標準 2 2 30 4 3" xfId="3242"/>
    <cellStyle name="標準 2 2 30 5" xfId="3243"/>
    <cellStyle name="標準 2 2 30 5 2" xfId="3244"/>
    <cellStyle name="標準 2 2 30 5 3" xfId="3245"/>
    <cellStyle name="標準 2 2 30 6" xfId="3246"/>
    <cellStyle name="標準 2 2 30 7" xfId="3247"/>
    <cellStyle name="標準 2 2 30 7 2" xfId="3248"/>
    <cellStyle name="標準 2 2 30 8" xfId="3249"/>
    <cellStyle name="標準 2 2 31" xfId="3250"/>
    <cellStyle name="標準 2 2 31 2" xfId="3251"/>
    <cellStyle name="標準 2 2 31 3" xfId="3252"/>
    <cellStyle name="標準 2 2 31 3 2" xfId="3253"/>
    <cellStyle name="標準 2 2 31 3 3" xfId="3254"/>
    <cellStyle name="標準 2 2 31 4" xfId="3255"/>
    <cellStyle name="標準 2 2 31 5" xfId="3256"/>
    <cellStyle name="標準 2 2 32" xfId="3257"/>
    <cellStyle name="標準 2 2 32 2" xfId="3258"/>
    <cellStyle name="標準 2 2 32 2 2" xfId="3259"/>
    <cellStyle name="標準 2 2 32 2 3" xfId="3260"/>
    <cellStyle name="標準 2 2 32 3" xfId="3261"/>
    <cellStyle name="標準 2 2 32 4" xfId="3262"/>
    <cellStyle name="標準 2 2 32 5" xfId="3263"/>
    <cellStyle name="標準 2 2 33" xfId="3264"/>
    <cellStyle name="標準 2 2 33 2" xfId="3265"/>
    <cellStyle name="標準 2 2 34" xfId="3266"/>
    <cellStyle name="標準 2 2 34 2" xfId="3267"/>
    <cellStyle name="標準 2 2 34 3" xfId="3268"/>
    <cellStyle name="標準 2 2 35" xfId="3269"/>
    <cellStyle name="標準 2 2 35 2" xfId="3270"/>
    <cellStyle name="標準 2 2 36" xfId="3271"/>
    <cellStyle name="標準 2 2 36 2" xfId="3272"/>
    <cellStyle name="標準 2 2 37" xfId="3273"/>
    <cellStyle name="標準 2 2 37 2" xfId="3274"/>
    <cellStyle name="標準 2 2 38" xfId="3275"/>
    <cellStyle name="標準 2 2 38 2" xfId="3276"/>
    <cellStyle name="標準 2 2 39" xfId="3277"/>
    <cellStyle name="標準 2 2 39 2" xfId="3278"/>
    <cellStyle name="標準 2 2 39 3" xfId="3279"/>
    <cellStyle name="標準 2 2 39 4" xfId="3280"/>
    <cellStyle name="標準 2 2 4" xfId="3281"/>
    <cellStyle name="標準 2 2 4 10" xfId="3282"/>
    <cellStyle name="標準 2 2 4 10 2" xfId="3283"/>
    <cellStyle name="標準 2 2 4 11" xfId="3284"/>
    <cellStyle name="標準 2 2 4 11 2" xfId="3285"/>
    <cellStyle name="標準 2 2 4 12" xfId="3286"/>
    <cellStyle name="標準 2 2 4 12 2" xfId="3287"/>
    <cellStyle name="標準 2 2 4 13" xfId="3288"/>
    <cellStyle name="標準 2 2 4 14" xfId="3289"/>
    <cellStyle name="標準 2 2 4 15" xfId="3290"/>
    <cellStyle name="標準 2 2 4 2" xfId="3291"/>
    <cellStyle name="標準 2 2 4 2 10" xfId="3292"/>
    <cellStyle name="標準 2 2 4 2 11" xfId="3293"/>
    <cellStyle name="標準 2 2 4 2 12" xfId="3294"/>
    <cellStyle name="標準 2 2 4 2 2" xfId="3295"/>
    <cellStyle name="標準 2 2 4 2 2 2" xfId="3296"/>
    <cellStyle name="標準 2 2 4 2 2 2 2" xfId="3297"/>
    <cellStyle name="標準 2 2 4 2 2 2 3" xfId="3298"/>
    <cellStyle name="標準 2 2 4 2 2 3" xfId="3299"/>
    <cellStyle name="標準 2 2 4 2 3" xfId="3300"/>
    <cellStyle name="標準 2 2 4 2 4" xfId="3301"/>
    <cellStyle name="標準 2 2 4 2 5" xfId="3302"/>
    <cellStyle name="標準 2 2 4 2 6" xfId="3303"/>
    <cellStyle name="標準 2 2 4 2 7" xfId="3304"/>
    <cellStyle name="標準 2 2 4 2 8" xfId="3305"/>
    <cellStyle name="標準 2 2 4 2 9" xfId="3306"/>
    <cellStyle name="標準 2 2 4 3" xfId="3307"/>
    <cellStyle name="標準 2 2 4 3 2" xfId="3308"/>
    <cellStyle name="標準 2 2 4 3 2 2" xfId="3309"/>
    <cellStyle name="標準 2 2 4 3 2 2 2" xfId="3310"/>
    <cellStyle name="標準 2 2 4 3 2 2 3" xfId="3311"/>
    <cellStyle name="標準 2 2 4 3 2 2 4" xfId="3312"/>
    <cellStyle name="標準 2 2 4 3 2 3" xfId="3313"/>
    <cellStyle name="標準 2 2 4 3 2 4" xfId="3314"/>
    <cellStyle name="標準 2 2 4 3 2 5" xfId="3315"/>
    <cellStyle name="標準 2 2 4 3 2 6" xfId="3316"/>
    <cellStyle name="標準 2 2 4 3 3" xfId="3317"/>
    <cellStyle name="標準 2 2 4 3 4" xfId="3318"/>
    <cellStyle name="標準 2 2 4 3 5" xfId="3319"/>
    <cellStyle name="標準 2 2 4 3 6" xfId="3320"/>
    <cellStyle name="標準 2 2 4 4" xfId="3321"/>
    <cellStyle name="標準 2 2 4 4 2" xfId="3322"/>
    <cellStyle name="標準 2 2 4 4 2 2" xfId="3323"/>
    <cellStyle name="標準 2 2 4 4 2 2 2" xfId="3324"/>
    <cellStyle name="標準 2 2 4 4 2 2 3" xfId="3325"/>
    <cellStyle name="標準 2 2 4 4 2 2 4" xfId="3326"/>
    <cellStyle name="標準 2 2 4 4 2 3" xfId="3327"/>
    <cellStyle name="標準 2 2 4 4 2 4" xfId="3328"/>
    <cellStyle name="標準 2 2 4 4 2 5" xfId="3329"/>
    <cellStyle name="標準 2 2 4 4 2 6" xfId="3330"/>
    <cellStyle name="標準 2 2 4 4 3" xfId="3331"/>
    <cellStyle name="標準 2 2 4 4 4" xfId="3332"/>
    <cellStyle name="標準 2 2 4 4 5" xfId="3333"/>
    <cellStyle name="標準 2 2 4 4 6" xfId="3334"/>
    <cellStyle name="標準 2 2 4 5" xfId="3335"/>
    <cellStyle name="標準 2 2 4 5 2" xfId="3336"/>
    <cellStyle name="標準 2 2 4 5 2 2" xfId="3337"/>
    <cellStyle name="標準 2 2 4 5 2 2 2" xfId="3338"/>
    <cellStyle name="標準 2 2 4 5 2 2 3" xfId="3339"/>
    <cellStyle name="標準 2 2 4 5 2 2 4" xfId="3340"/>
    <cellStyle name="標準 2 2 4 5 2 3" xfId="3341"/>
    <cellStyle name="標準 2 2 4 5 2 4" xfId="3342"/>
    <cellStyle name="標準 2 2 4 5 2 5" xfId="3343"/>
    <cellStyle name="標準 2 2 4 5 3" xfId="3344"/>
    <cellStyle name="標準 2 2 4 5 4" xfId="3345"/>
    <cellStyle name="標準 2 2 4 5 5" xfId="3346"/>
    <cellStyle name="標準 2 2 4 5 6" xfId="3347"/>
    <cellStyle name="標準 2 2 4 6" xfId="3348"/>
    <cellStyle name="標準 2 2 4 6 2" xfId="3349"/>
    <cellStyle name="標準 2 2 4 6 2 2" xfId="3350"/>
    <cellStyle name="標準 2 2 4 6 2 2 2" xfId="3351"/>
    <cellStyle name="標準 2 2 4 6 2 2 3" xfId="3352"/>
    <cellStyle name="標準 2 2 4 6 2 2 4" xfId="3353"/>
    <cellStyle name="標準 2 2 4 6 2 3" xfId="3354"/>
    <cellStyle name="標準 2 2 4 6 2 4" xfId="3355"/>
    <cellStyle name="標準 2 2 4 6 2 5" xfId="3356"/>
    <cellStyle name="標準 2 2 4 6 3" xfId="3357"/>
    <cellStyle name="標準 2 2 4 6 4" xfId="3358"/>
    <cellStyle name="標準 2 2 4 6 5" xfId="3359"/>
    <cellStyle name="標準 2 2 4 6 6" xfId="3360"/>
    <cellStyle name="標準 2 2 4 7" xfId="3361"/>
    <cellStyle name="標準 2 2 4 7 2" xfId="3362"/>
    <cellStyle name="標準 2 2 4 7 2 2" xfId="3363"/>
    <cellStyle name="標準 2 2 4 7 2 2 2" xfId="3364"/>
    <cellStyle name="標準 2 2 4 7 2 2 3" xfId="3365"/>
    <cellStyle name="標準 2 2 4 7 2 2 4" xfId="3366"/>
    <cellStyle name="標準 2 2 4 7 2 3" xfId="3367"/>
    <cellStyle name="標準 2 2 4 7 2 4" xfId="3368"/>
    <cellStyle name="標準 2 2 4 7 2 5" xfId="3369"/>
    <cellStyle name="標準 2 2 4 7 3" xfId="3370"/>
    <cellStyle name="標準 2 2 4 7 4" xfId="3371"/>
    <cellStyle name="標準 2 2 4 7 5" xfId="3372"/>
    <cellStyle name="標準 2 2 4 7 6" xfId="3373"/>
    <cellStyle name="標準 2 2 4 7 7" xfId="3374"/>
    <cellStyle name="標準 2 2 4 8" xfId="3375"/>
    <cellStyle name="標準 2 2 4 8 2" xfId="3376"/>
    <cellStyle name="標準 2 2 4 8 2 2" xfId="3377"/>
    <cellStyle name="標準 2 2 4 8 2 2 2" xfId="3378"/>
    <cellStyle name="標準 2 2 4 8 2 2 3" xfId="3379"/>
    <cellStyle name="標準 2 2 4 8 2 2 4" xfId="3380"/>
    <cellStyle name="標準 2 2 4 8 2 3" xfId="3381"/>
    <cellStyle name="標準 2 2 4 8 2 4" xfId="3382"/>
    <cellStyle name="標準 2 2 4 8 2 5" xfId="3383"/>
    <cellStyle name="標準 2 2 4 8 3" xfId="3384"/>
    <cellStyle name="標準 2 2 4 8 4" xfId="3385"/>
    <cellStyle name="標準 2 2 4 8 5" xfId="3386"/>
    <cellStyle name="標準 2 2 4 8 6" xfId="3387"/>
    <cellStyle name="標準 2 2 4 8 7" xfId="3388"/>
    <cellStyle name="標準 2 2 4 9" xfId="3389"/>
    <cellStyle name="標準 2 2 4 9 2" xfId="3390"/>
    <cellStyle name="標準 2 2 4 9 2 2" xfId="3391"/>
    <cellStyle name="標準 2 2 4 9 2 2 2" xfId="3392"/>
    <cellStyle name="標準 2 2 4 9 2 2 3" xfId="3393"/>
    <cellStyle name="標準 2 2 4 9 2 2 4" xfId="3394"/>
    <cellStyle name="標準 2 2 4 9 2 3" xfId="3395"/>
    <cellStyle name="標準 2 2 4 9 2 4" xfId="3396"/>
    <cellStyle name="標準 2 2 4 9 2 5" xfId="3397"/>
    <cellStyle name="標準 2 2 4 9 3" xfId="3398"/>
    <cellStyle name="標準 2 2 4 9 4" xfId="3399"/>
    <cellStyle name="標準 2 2 4 9 5" xfId="3400"/>
    <cellStyle name="標準 2 2 4 9 6" xfId="3401"/>
    <cellStyle name="標準 2 2 40" xfId="3402"/>
    <cellStyle name="標準 2 2 41" xfId="3403"/>
    <cellStyle name="標準 2 2 42" xfId="3404"/>
    <cellStyle name="標準 2 2 43" xfId="3405"/>
    <cellStyle name="標準 2 2 44" xfId="3406"/>
    <cellStyle name="標準 2 2 5" xfId="3407"/>
    <cellStyle name="標準 2 2 5 2" xfId="3408"/>
    <cellStyle name="標準 2 2 5 2 2" xfId="3409"/>
    <cellStyle name="標準 2 2 5 2 3" xfId="3410"/>
    <cellStyle name="標準 2 2 5 2 4" xfId="3411"/>
    <cellStyle name="標準 2 2 5 2 5" xfId="3412"/>
    <cellStyle name="標準 2 2 5 2 6" xfId="3413"/>
    <cellStyle name="標準 2 2 5 2 7" xfId="3414"/>
    <cellStyle name="標準 2 2 5 3" xfId="3415"/>
    <cellStyle name="標準 2 2 5 3 2" xfId="3416"/>
    <cellStyle name="標準 2 2 5 4" xfId="3417"/>
    <cellStyle name="標準 2 2 5 5" xfId="3418"/>
    <cellStyle name="標準 2 2 5 6" xfId="3419"/>
    <cellStyle name="標準 2 2 6" xfId="3420"/>
    <cellStyle name="標準 2 2 6 10" xfId="3421"/>
    <cellStyle name="標準 2 2 6 11" xfId="3422"/>
    <cellStyle name="標準 2 2 6 12" xfId="3423"/>
    <cellStyle name="標準 2 2 6 13" xfId="3424"/>
    <cellStyle name="標準 2 2 6 14" xfId="3425"/>
    <cellStyle name="標準 2 2 6 15" xfId="3426"/>
    <cellStyle name="標準 2 2 6 15 2" xfId="3427"/>
    <cellStyle name="標準 2 2 6 15 3" xfId="3428"/>
    <cellStyle name="標準 2 2 6 16" xfId="3429"/>
    <cellStyle name="標準 2 2 6 17" xfId="3430"/>
    <cellStyle name="標準 2 2 6 18" xfId="3431"/>
    <cellStyle name="標準 2 2 6 2" xfId="3432"/>
    <cellStyle name="標準 2 2 6 2 10" xfId="3433"/>
    <cellStyle name="標準 2 2 6 2 11" xfId="3434"/>
    <cellStyle name="標準 2 2 6 2 12" xfId="3435"/>
    <cellStyle name="標準 2 2 6 2 13" xfId="3436"/>
    <cellStyle name="標準 2 2 6 2 14" xfId="3437"/>
    <cellStyle name="標準 2 2 6 2 15" xfId="3438"/>
    <cellStyle name="標準 2 2 6 2 15 2" xfId="3439"/>
    <cellStyle name="標準 2 2 6 2 15 3" xfId="3440"/>
    <cellStyle name="標準 2 2 6 2 16" xfId="3441"/>
    <cellStyle name="標準 2 2 6 2 17" xfId="3442"/>
    <cellStyle name="標準 2 2 6 2 18" xfId="3443"/>
    <cellStyle name="標準 2 2 6 2 2" xfId="3444"/>
    <cellStyle name="標準 2 2 6 2 2 2" xfId="3445"/>
    <cellStyle name="標準 2 2 6 2 2 2 2" xfId="3446"/>
    <cellStyle name="標準 2 2 6 2 2 2 2 2" xfId="3447"/>
    <cellStyle name="標準 2 2 6 2 2 2 2 2 2" xfId="3448"/>
    <cellStyle name="標準 2 2 6 2 2 2 2 2 3" xfId="3449"/>
    <cellStyle name="標準 2 2 6 2 2 2 2 2 4" xfId="3450"/>
    <cellStyle name="標準 2 2 6 2 2 2 2 3" xfId="3451"/>
    <cellStyle name="標準 2 2 6 2 2 2 2 4" xfId="3452"/>
    <cellStyle name="標準 2 2 6 2 2 2 2 5" xfId="3453"/>
    <cellStyle name="標準 2 2 6 2 2 2 3" xfId="3454"/>
    <cellStyle name="標準 2 2 6 2 2 2 4" xfId="3455"/>
    <cellStyle name="標準 2 2 6 2 2 2 5" xfId="3456"/>
    <cellStyle name="標準 2 2 6 2 2 2 6" xfId="3457"/>
    <cellStyle name="標準 2 2 6 2 2 3" xfId="3458"/>
    <cellStyle name="標準 2 2 6 2 2 4" xfId="3459"/>
    <cellStyle name="標準 2 2 6 2 2 5" xfId="3460"/>
    <cellStyle name="標準 2 2 6 2 2 6" xfId="3461"/>
    <cellStyle name="標準 2 2 6 2 2 6 2" xfId="3462"/>
    <cellStyle name="標準 2 2 6 2 2 6 3" xfId="3463"/>
    <cellStyle name="標準 2 2 6 2 2 7" xfId="3464"/>
    <cellStyle name="標準 2 2 6 2 2 8" xfId="3465"/>
    <cellStyle name="標準 2 2 6 2 2 9" xfId="3466"/>
    <cellStyle name="標準 2 2 6 2 3" xfId="3467"/>
    <cellStyle name="標準 2 2 6 2 4" xfId="3468"/>
    <cellStyle name="標準 2 2 6 2 5" xfId="3469"/>
    <cellStyle name="標準 2 2 6 2 6" xfId="3470"/>
    <cellStyle name="標準 2 2 6 2 7" xfId="3471"/>
    <cellStyle name="標準 2 2 6 2 8" xfId="3472"/>
    <cellStyle name="標準 2 2 6 2 9" xfId="3473"/>
    <cellStyle name="標準 2 2 6 2 9 2" xfId="3474"/>
    <cellStyle name="標準 2 2 6 3" xfId="3475"/>
    <cellStyle name="標準 2 2 6 3 2" xfId="3476"/>
    <cellStyle name="標準 2 2 6 3 2 2" xfId="3477"/>
    <cellStyle name="標準 2 2 6 3 2 2 2" xfId="3478"/>
    <cellStyle name="標準 2 2 6 3 2 2 2 2" xfId="3479"/>
    <cellStyle name="標準 2 2 6 3 2 2 2 3" xfId="3480"/>
    <cellStyle name="標準 2 2 6 3 2 2 2 4" xfId="3481"/>
    <cellStyle name="標準 2 2 6 3 2 2 3" xfId="3482"/>
    <cellStyle name="標準 2 2 6 3 2 2 4" xfId="3483"/>
    <cellStyle name="標準 2 2 6 3 2 2 5" xfId="3484"/>
    <cellStyle name="標準 2 2 6 3 2 3" xfId="3485"/>
    <cellStyle name="標準 2 2 6 3 2 4" xfId="3486"/>
    <cellStyle name="標準 2 2 6 3 2 5" xfId="3487"/>
    <cellStyle name="標準 2 2 6 3 2 6" xfId="3488"/>
    <cellStyle name="標準 2 2 6 3 2 7" xfId="3489"/>
    <cellStyle name="標準 2 2 6 3 3" xfId="3490"/>
    <cellStyle name="標準 2 2 6 3 4" xfId="3491"/>
    <cellStyle name="標準 2 2 6 3 5" xfId="3492"/>
    <cellStyle name="標準 2 2 6 3 6" xfId="3493"/>
    <cellStyle name="標準 2 2 6 3 6 2" xfId="3494"/>
    <cellStyle name="標準 2 2 6 3 6 3" xfId="3495"/>
    <cellStyle name="標準 2 2 6 3 7" xfId="3496"/>
    <cellStyle name="標準 2 2 6 3 8" xfId="3497"/>
    <cellStyle name="標準 2 2 6 3 9" xfId="3498"/>
    <cellStyle name="標準 2 2 6 4" xfId="3499"/>
    <cellStyle name="標準 2 2 6 5" xfId="3500"/>
    <cellStyle name="標準 2 2 6 6" xfId="3501"/>
    <cellStyle name="標準 2 2 6 7" xfId="3502"/>
    <cellStyle name="標準 2 2 6 8" xfId="3503"/>
    <cellStyle name="標準 2 2 6 8 2" xfId="3504"/>
    <cellStyle name="標準 2 2 6 8 2 2" xfId="3505"/>
    <cellStyle name="標準 2 2 6 8 2 2 2" xfId="3506"/>
    <cellStyle name="標準 2 2 6 8 2 2 3" xfId="3507"/>
    <cellStyle name="標準 2 2 6 8 2 2 4" xfId="3508"/>
    <cellStyle name="標準 2 2 6 8 2 3" xfId="3509"/>
    <cellStyle name="標準 2 2 6 8 2 4" xfId="3510"/>
    <cellStyle name="標準 2 2 6 8 2 5" xfId="3511"/>
    <cellStyle name="標準 2 2 6 8 3" xfId="3512"/>
    <cellStyle name="標準 2 2 6 8 4" xfId="3513"/>
    <cellStyle name="標準 2 2 6 8 5" xfId="3514"/>
    <cellStyle name="標準 2 2 6 8 6" xfId="3515"/>
    <cellStyle name="標準 2 2 6 9" xfId="3516"/>
    <cellStyle name="標準 2 2 6 9 2" xfId="3517"/>
    <cellStyle name="標準 2 2 7" xfId="3518"/>
    <cellStyle name="標準 2 2 7 2" xfId="3519"/>
    <cellStyle name="標準 2 2 7 2 2" xfId="3520"/>
    <cellStyle name="標準 2 2 7 2 3" xfId="3521"/>
    <cellStyle name="標準 2 2 7 2 4" xfId="3522"/>
    <cellStyle name="標準 2 2 7 2 5" xfId="3523"/>
    <cellStyle name="標準 2 2 7 2 6" xfId="3524"/>
    <cellStyle name="標準 2 2 7 3" xfId="3525"/>
    <cellStyle name="標準 2 2 7 3 2" xfId="3526"/>
    <cellStyle name="標準 2 2 7 4" xfId="3527"/>
    <cellStyle name="標準 2 2 7 5" xfId="3528"/>
    <cellStyle name="標準 2 2 8" xfId="3529"/>
    <cellStyle name="標準 2 2 8 2" xfId="3530"/>
    <cellStyle name="標準 2 2 8 2 2" xfId="3531"/>
    <cellStyle name="標準 2 2 8 2 2 2" xfId="3532"/>
    <cellStyle name="標準 2 2 8 2 3" xfId="3533"/>
    <cellStyle name="標準 2 2 8 2 3 2" xfId="3534"/>
    <cellStyle name="標準 2 2 8 3" xfId="3535"/>
    <cellStyle name="標準 2 2 8 3 2" xfId="3536"/>
    <cellStyle name="標準 2 2 8 3 3" xfId="3537"/>
    <cellStyle name="標準 2 2 8 4" xfId="3538"/>
    <cellStyle name="標準 2 2 9" xfId="3539"/>
    <cellStyle name="標準 2 2 9 2" xfId="3540"/>
    <cellStyle name="標準 2 2 9 2 2" xfId="3541"/>
    <cellStyle name="標準 2 2 9 2 3" xfId="3542"/>
    <cellStyle name="標準 2 2 9 3" xfId="3543"/>
    <cellStyle name="標準 2 20" xfId="3544"/>
    <cellStyle name="標準 2 20 2" xfId="3545"/>
    <cellStyle name="標準 2 20 2 2" xfId="3546"/>
    <cellStyle name="標準 2 20 2 2 2" xfId="3547"/>
    <cellStyle name="標準 2 20 2 3" xfId="3548"/>
    <cellStyle name="標準 2 20 2 3 2" xfId="3549"/>
    <cellStyle name="標準 2 20 3" xfId="3550"/>
    <cellStyle name="標準 2 21" xfId="3551"/>
    <cellStyle name="標準 2 21 2" xfId="3552"/>
    <cellStyle name="標準 2 21 2 2" xfId="3553"/>
    <cellStyle name="標準 2 21 2 2 2" xfId="3554"/>
    <cellStyle name="標準 2 21 2 3" xfId="3555"/>
    <cellStyle name="標準 2 21 2 4" xfId="3556"/>
    <cellStyle name="標準 2 21 2 5" xfId="3557"/>
    <cellStyle name="標準 2 21 2 6" xfId="3558"/>
    <cellStyle name="標準 2 21 2 7" xfId="3559"/>
    <cellStyle name="標準 2 21 2 8" xfId="3560"/>
    <cellStyle name="標準 2 21 3" xfId="3561"/>
    <cellStyle name="標準 2 21 3 2" xfId="3562"/>
    <cellStyle name="標準 2 21 3 2 2" xfId="3563"/>
    <cellStyle name="標準 2 21 3 2 3" xfId="3564"/>
    <cellStyle name="標準 2 21 3 3" xfId="3565"/>
    <cellStyle name="標準 2 21 4" xfId="3566"/>
    <cellStyle name="標準 2 21 4 2" xfId="3567"/>
    <cellStyle name="標準 2 21 4 2 2" xfId="3568"/>
    <cellStyle name="標準 2 21 4 2 3" xfId="3569"/>
    <cellStyle name="標準 2 21 4 3" xfId="3570"/>
    <cellStyle name="標準 2 21 5" xfId="3571"/>
    <cellStyle name="標準 2 21 5 2" xfId="3572"/>
    <cellStyle name="標準 2 21 5 2 2" xfId="3573"/>
    <cellStyle name="標準 2 21 5 2 2 2" xfId="3574"/>
    <cellStyle name="標準 2 21 5 2 2 3" xfId="3575"/>
    <cellStyle name="標準 2 21 5 2 2 4" xfId="3576"/>
    <cellStyle name="標準 2 21 5 2 3" xfId="3577"/>
    <cellStyle name="標準 2 21 5 2 4" xfId="3578"/>
    <cellStyle name="標準 2 21 5 2 5" xfId="3579"/>
    <cellStyle name="標準 2 21 5 3" xfId="3580"/>
    <cellStyle name="標準 2 21 5 4" xfId="3581"/>
    <cellStyle name="標準 2 21 5 5" xfId="3582"/>
    <cellStyle name="標準 2 21 5 6" xfId="3583"/>
    <cellStyle name="標準 2 21 6" xfId="3584"/>
    <cellStyle name="標準 2 21 7" xfId="3585"/>
    <cellStyle name="標準 2 21 8" xfId="3586"/>
    <cellStyle name="標準 2 22" xfId="3587"/>
    <cellStyle name="標準 2 22 2" xfId="3588"/>
    <cellStyle name="標準 2 22 2 2" xfId="3589"/>
    <cellStyle name="標準 2 22 2 2 2" xfId="3590"/>
    <cellStyle name="標準 2 22 2 2 3" xfId="3591"/>
    <cellStyle name="標準 2 22 2 2 4" xfId="3592"/>
    <cellStyle name="標準 2 22 2 3" xfId="3593"/>
    <cellStyle name="標準 2 22 2 4" xfId="3594"/>
    <cellStyle name="標準 2 22 2 5" xfId="3595"/>
    <cellStyle name="標準 2 22 3" xfId="3596"/>
    <cellStyle name="標準 2 22 3 2" xfId="3597"/>
    <cellStyle name="標準 2 22 3 3" xfId="3598"/>
    <cellStyle name="標準 2 22 4" xfId="3599"/>
    <cellStyle name="標準 2 22 4 2" xfId="3600"/>
    <cellStyle name="標準 2 22 5" xfId="3601"/>
    <cellStyle name="標準 2 22 5 2" xfId="3602"/>
    <cellStyle name="標準 2 22 6" xfId="3603"/>
    <cellStyle name="標準 2 22 7" xfId="3604"/>
    <cellStyle name="標準 2 22 8" xfId="3605"/>
    <cellStyle name="標準 2 22 9" xfId="3606"/>
    <cellStyle name="標準 2 23" xfId="3607"/>
    <cellStyle name="標準 2 23 2" xfId="3608"/>
    <cellStyle name="標準 2 23 2 2" xfId="3609"/>
    <cellStyle name="標準 2 23 2 2 2" xfId="3610"/>
    <cellStyle name="標準 2 23 2 2 3" xfId="3611"/>
    <cellStyle name="標準 2 23 2 2 4" xfId="3612"/>
    <cellStyle name="標準 2 23 2 3" xfId="3613"/>
    <cellStyle name="標準 2 23 2 4" xfId="3614"/>
    <cellStyle name="標準 2 23 2 5" xfId="3615"/>
    <cellStyle name="標準 2 23 3" xfId="3616"/>
    <cellStyle name="標準 2 23 4" xfId="3617"/>
    <cellStyle name="標準 2 23 4 2" xfId="3618"/>
    <cellStyle name="標準 2 23 5" xfId="3619"/>
    <cellStyle name="標準 2 23 5 2" xfId="3620"/>
    <cellStyle name="標準 2 23 6" xfId="3621"/>
    <cellStyle name="標準 2 23 7" xfId="3622"/>
    <cellStyle name="標準 2 23 8" xfId="3623"/>
    <cellStyle name="標準 2 23 9" xfId="3624"/>
    <cellStyle name="標準 2 24" xfId="3625"/>
    <cellStyle name="標準 2 24 2" xfId="3626"/>
    <cellStyle name="標準 2 24 3" xfId="3627"/>
    <cellStyle name="標準 2 24 4" xfId="3628"/>
    <cellStyle name="標準 2 25" xfId="3629"/>
    <cellStyle name="標準 2 25 2" xfId="3630"/>
    <cellStyle name="標準 2 25 3" xfId="3631"/>
    <cellStyle name="標準 2 25 4" xfId="3632"/>
    <cellStyle name="標準 2 26" xfId="3633"/>
    <cellStyle name="標準 2 26 2" xfId="3634"/>
    <cellStyle name="標準 2 26 3" xfId="3635"/>
    <cellStyle name="標準 2 26 4" xfId="3636"/>
    <cellStyle name="標準 2 27" xfId="3637"/>
    <cellStyle name="標準 2 27 2" xfId="3638"/>
    <cellStyle name="標準 2 27 3" xfId="3639"/>
    <cellStyle name="標準 2 27 4" xfId="3640"/>
    <cellStyle name="標準 2 28" xfId="3641"/>
    <cellStyle name="標準 2 29" xfId="3642"/>
    <cellStyle name="標準 2 3" xfId="3643"/>
    <cellStyle name="標準 2 3 10" xfId="3644"/>
    <cellStyle name="標準 2 3 11" xfId="3645"/>
    <cellStyle name="標準 2 3 12" xfId="3646"/>
    <cellStyle name="標準 2 3 13" xfId="3647"/>
    <cellStyle name="標準 2 3 14" xfId="3648"/>
    <cellStyle name="標準 2 3 15" xfId="3649"/>
    <cellStyle name="標準 2 3 2" xfId="3650"/>
    <cellStyle name="標準 2 3 2 10" xfId="3651"/>
    <cellStyle name="標準 2 3 2 11" xfId="3652"/>
    <cellStyle name="標準 2 3 2 12" xfId="3653"/>
    <cellStyle name="標準 2 3 2 2" xfId="3654"/>
    <cellStyle name="標準 2 3 2 2 2" xfId="3655"/>
    <cellStyle name="標準 2 3 2 2 2 2" xfId="3656"/>
    <cellStyle name="標準 2 3 2 2 2 2 2" xfId="3657"/>
    <cellStyle name="標準 2 3 2 2 2 2 3" xfId="3658"/>
    <cellStyle name="標準 2 3 2 2 2 2 4" xfId="3659"/>
    <cellStyle name="標準 2 3 2 2 2 2 5" xfId="3660"/>
    <cellStyle name="標準 2 3 2 2 2 3" xfId="3661"/>
    <cellStyle name="標準 2 3 2 2 2 4" xfId="3662"/>
    <cellStyle name="標準 2 3 2 2 2 5" xfId="3663"/>
    <cellStyle name="標準 2 3 2 2 2 6" xfId="3664"/>
    <cellStyle name="標準 2 3 2 2 2 7" xfId="3665"/>
    <cellStyle name="標準 2 3 2 2 2 8" xfId="3666"/>
    <cellStyle name="標準 2 3 2 2 2 9" xfId="3667"/>
    <cellStyle name="標準 2 3 2 2 3" xfId="3668"/>
    <cellStyle name="標準 2 3 2 2 3 2" xfId="3669"/>
    <cellStyle name="標準 2 3 2 2 3 3" xfId="3670"/>
    <cellStyle name="標準 2 3 2 2 3 4" xfId="3671"/>
    <cellStyle name="標準 2 3 2 2 3 5" xfId="3672"/>
    <cellStyle name="標準 2 3 2 2 4" xfId="3673"/>
    <cellStyle name="標準 2 3 2 2 5" xfId="3674"/>
    <cellStyle name="標準 2 3 2 2 6" xfId="3675"/>
    <cellStyle name="標準 2 3 2 2 7" xfId="3676"/>
    <cellStyle name="標準 2 3 2 2 8" xfId="3677"/>
    <cellStyle name="標準 2 3 2 2 9" xfId="3678"/>
    <cellStyle name="標準 2 3 2 3" xfId="3679"/>
    <cellStyle name="標準 2 3 2 3 2" xfId="3680"/>
    <cellStyle name="標準 2 3 2 3 3" xfId="3681"/>
    <cellStyle name="標準 2 3 2 3 4" xfId="3682"/>
    <cellStyle name="標準 2 3 2 3 5" xfId="3683"/>
    <cellStyle name="標準 2 3 2 4" xfId="3684"/>
    <cellStyle name="標準 2 3 2 4 2" xfId="3685"/>
    <cellStyle name="標準 2 3 2 5" xfId="3686"/>
    <cellStyle name="標準 2 3 2 5 2" xfId="3687"/>
    <cellStyle name="標準 2 3 2 6" xfId="3688"/>
    <cellStyle name="標準 2 3 2 6 2" xfId="3689"/>
    <cellStyle name="標準 2 3 2 7" xfId="3690"/>
    <cellStyle name="標準 2 3 2 8" xfId="3691"/>
    <cellStyle name="標準 2 3 2 9" xfId="3692"/>
    <cellStyle name="標準 2 3 3" xfId="3693"/>
    <cellStyle name="標準 2 3 3 2" xfId="3694"/>
    <cellStyle name="標準 2 3 4" xfId="3695"/>
    <cellStyle name="標準 2 3 4 2" xfId="3696"/>
    <cellStyle name="標準 2 3 5" xfId="3697"/>
    <cellStyle name="標準 2 3 5 2" xfId="3698"/>
    <cellStyle name="標準 2 3 6" xfId="3699"/>
    <cellStyle name="標準 2 3 6 2" xfId="3700"/>
    <cellStyle name="標準 2 3 6 2 2" xfId="3701"/>
    <cellStyle name="標準 2 3 6 3" xfId="3702"/>
    <cellStyle name="標準 2 3 7" xfId="3703"/>
    <cellStyle name="標準 2 3 7 2" xfId="3704"/>
    <cellStyle name="標準 2 3 7 2 2" xfId="3705"/>
    <cellStyle name="標準 2 3 7 2 3" xfId="3706"/>
    <cellStyle name="標準 2 3 7 3" xfId="3707"/>
    <cellStyle name="標準 2 3 7 4" xfId="3708"/>
    <cellStyle name="標準 2 3 7 5" xfId="3709"/>
    <cellStyle name="標準 2 3 7 6" xfId="3710"/>
    <cellStyle name="標準 2 3 8" xfId="3711"/>
    <cellStyle name="標準 2 3 8 2" xfId="3712"/>
    <cellStyle name="標準 2 3 9" xfId="3713"/>
    <cellStyle name="標準 2 3 9 2" xfId="3714"/>
    <cellStyle name="標準 2 30" xfId="3715"/>
    <cellStyle name="標準 2 31" xfId="3716"/>
    <cellStyle name="標準 2 32" xfId="3717"/>
    <cellStyle name="標準 2 32 2" xfId="3718"/>
    <cellStyle name="標準 2 32 2 2" xfId="3719"/>
    <cellStyle name="標準 2 32 2 2 2" xfId="3720"/>
    <cellStyle name="標準 2 32 2 2 3" xfId="3721"/>
    <cellStyle name="標準 2 32 2 2 4" xfId="3722"/>
    <cellStyle name="標準 2 32 2 3" xfId="3723"/>
    <cellStyle name="標準 2 32 2 4" xfId="3724"/>
    <cellStyle name="標準 2 32 2 5" xfId="3725"/>
    <cellStyle name="標準 2 32 3" xfId="3726"/>
    <cellStyle name="標準 2 32 4" xfId="3727"/>
    <cellStyle name="標準 2 32 5" xfId="3728"/>
    <cellStyle name="標準 2 32 6" xfId="3729"/>
    <cellStyle name="標準 2 33" xfId="3730"/>
    <cellStyle name="標準 2 33 2" xfId="3731"/>
    <cellStyle name="標準 2 33 2 2" xfId="3732"/>
    <cellStyle name="標準 2 33 2 2 2" xfId="3733"/>
    <cellStyle name="標準 2 33 2 2 3" xfId="3734"/>
    <cellStyle name="標準 2 33 2 2 4" xfId="3735"/>
    <cellStyle name="標準 2 33 2 3" xfId="3736"/>
    <cellStyle name="標準 2 33 2 4" xfId="3737"/>
    <cellStyle name="標準 2 33 2 5" xfId="3738"/>
    <cellStyle name="標準 2 33 3" xfId="3739"/>
    <cellStyle name="標準 2 33 4" xfId="3740"/>
    <cellStyle name="標準 2 33 5" xfId="3741"/>
    <cellStyle name="標準 2 33 6" xfId="3742"/>
    <cellStyle name="標準 2 34" xfId="3743"/>
    <cellStyle name="標準 2 34 2" xfId="3744"/>
    <cellStyle name="標準 2 34 2 2" xfId="3745"/>
    <cellStyle name="標準 2 34 2 2 2" xfId="3746"/>
    <cellStyle name="標準 2 34 2 2 3" xfId="3747"/>
    <cellStyle name="標準 2 34 2 2 4" xfId="3748"/>
    <cellStyle name="標準 2 34 2 3" xfId="3749"/>
    <cellStyle name="標準 2 34 2 4" xfId="3750"/>
    <cellStyle name="標準 2 34 2 5" xfId="3751"/>
    <cellStyle name="標準 2 34 3" xfId="3752"/>
    <cellStyle name="標準 2 34 4" xfId="3753"/>
    <cellStyle name="標準 2 34 5" xfId="3754"/>
    <cellStyle name="標準 2 34 6" xfId="3755"/>
    <cellStyle name="標準 2 35" xfId="3756"/>
    <cellStyle name="標準 2 36" xfId="3757"/>
    <cellStyle name="標準 2 37" xfId="3758"/>
    <cellStyle name="標準 2 38" xfId="3759"/>
    <cellStyle name="標準 2 39" xfId="3760"/>
    <cellStyle name="標準 2 4" xfId="3761"/>
    <cellStyle name="標準 2 4 10" xfId="3762"/>
    <cellStyle name="標準 2 4 11" xfId="3763"/>
    <cellStyle name="標準 2 4 12" xfId="3764"/>
    <cellStyle name="標準 2 4 13" xfId="3765"/>
    <cellStyle name="標準 2 4 13 2" xfId="3766"/>
    <cellStyle name="標準 2 4 14" xfId="3767"/>
    <cellStyle name="標準 2 4 15" xfId="3768"/>
    <cellStyle name="標準 2 4 2" xfId="3769"/>
    <cellStyle name="標準 2 4 2 10" xfId="3770"/>
    <cellStyle name="標準 2 4 2 10 2" xfId="3771"/>
    <cellStyle name="標準 2 4 2 11" xfId="3772"/>
    <cellStyle name="標準 2 4 2 11 2" xfId="3773"/>
    <cellStyle name="標準 2 4 2 12" xfId="3774"/>
    <cellStyle name="標準 2 4 2 13" xfId="3775"/>
    <cellStyle name="標準 2 4 2 2" xfId="3776"/>
    <cellStyle name="標準 2 4 2 2 10" xfId="3777"/>
    <cellStyle name="標準 2 4 2 2 2" xfId="3778"/>
    <cellStyle name="標準 2 4 2 2 2 2" xfId="3779"/>
    <cellStyle name="標準 2 4 2 2 2 2 2" xfId="3780"/>
    <cellStyle name="標準 2 4 2 2 2 2 2 2" xfId="3781"/>
    <cellStyle name="標準 2 4 2 2 2 2 2 2 2" xfId="3782"/>
    <cellStyle name="標準 2 4 2 2 2 2 2 2 2 2" xfId="3783"/>
    <cellStyle name="標準 2 4 2 2 2 2 2 2 2 2 2" xfId="3784"/>
    <cellStyle name="標準 2 4 2 2 2 2 2 2 3" xfId="3785"/>
    <cellStyle name="標準 2 4 2 2 2 2 2 2 4" xfId="3786"/>
    <cellStyle name="標準 2 4 2 2 2 2 2 2 5" xfId="3787"/>
    <cellStyle name="標準 2 4 2 2 2 2 2 2 6" xfId="3788"/>
    <cellStyle name="標準 2 4 2 2 2 2 2 3" xfId="3789"/>
    <cellStyle name="標準 2 4 2 2 2 2 2 4" xfId="3790"/>
    <cellStyle name="標準 2 4 2 2 2 2 2 5" xfId="3791"/>
    <cellStyle name="標準 2 4 2 2 2 2 2 6" xfId="3792"/>
    <cellStyle name="標準 2 4 2 2 2 2 2 7" xfId="3793"/>
    <cellStyle name="標準 2 4 2 2 2 2 2 8" xfId="3794"/>
    <cellStyle name="標準 2 4 2 2 2 2 3" xfId="3795"/>
    <cellStyle name="標準 2 4 2 2 2 2 3 2" xfId="3796"/>
    <cellStyle name="標準 2 4 2 2 2 2 3 3" xfId="3797"/>
    <cellStyle name="標準 2 4 2 2 2 2 3 4" xfId="3798"/>
    <cellStyle name="標準 2 4 2 2 2 2 3 5" xfId="3799"/>
    <cellStyle name="標準 2 4 2 2 2 2 4" xfId="3800"/>
    <cellStyle name="標準 2 4 2 2 2 2 5" xfId="3801"/>
    <cellStyle name="標準 2 4 2 2 2 2 6" xfId="3802"/>
    <cellStyle name="標準 2 4 2 2 2 2 7" xfId="3803"/>
    <cellStyle name="標準 2 4 2 2 2 2 8" xfId="3804"/>
    <cellStyle name="標準 2 4 2 2 2 3" xfId="3805"/>
    <cellStyle name="標準 2 4 2 2 2 3 2" xfId="3806"/>
    <cellStyle name="標準 2 4 2 2 2 3 3" xfId="3807"/>
    <cellStyle name="標準 2 4 2 2 2 3 4" xfId="3808"/>
    <cellStyle name="標準 2 4 2 2 2 3 5" xfId="3809"/>
    <cellStyle name="標準 2 4 2 2 2 4" xfId="3810"/>
    <cellStyle name="標準 2 4 2 2 2 5" xfId="3811"/>
    <cellStyle name="標準 2 4 2 2 2 6" xfId="3812"/>
    <cellStyle name="標準 2 4 2 2 2 7" xfId="3813"/>
    <cellStyle name="標準 2 4 2 2 2 8" xfId="3814"/>
    <cellStyle name="標準 2 4 2 2 2 9" xfId="3815"/>
    <cellStyle name="標準 2 4 2 2 3" xfId="3816"/>
    <cellStyle name="標準 2 4 2 2 3 2" xfId="3817"/>
    <cellStyle name="標準 2 4 2 2 3 2 2" xfId="3818"/>
    <cellStyle name="標準 2 4 2 2 3 2 3" xfId="3819"/>
    <cellStyle name="標準 2 4 2 2 3 2 4" xfId="3820"/>
    <cellStyle name="標準 2 4 2 2 3 2 5" xfId="3821"/>
    <cellStyle name="標準 2 4 2 2 3 3" xfId="3822"/>
    <cellStyle name="標準 2 4 2 2 3 4" xfId="3823"/>
    <cellStyle name="標準 2 4 2 2 3 5" xfId="3824"/>
    <cellStyle name="標準 2 4 2 2 3 6" xfId="3825"/>
    <cellStyle name="標準 2 4 2 2 3 7" xfId="3826"/>
    <cellStyle name="標準 2 4 2 2 4" xfId="3827"/>
    <cellStyle name="標準 2 4 2 2 4 2" xfId="3828"/>
    <cellStyle name="標準 2 4 2 2 4 3" xfId="3829"/>
    <cellStyle name="標準 2 4 2 2 4 4" xfId="3830"/>
    <cellStyle name="標準 2 4 2 2 4 5" xfId="3831"/>
    <cellStyle name="標準 2 4 2 2 5" xfId="3832"/>
    <cellStyle name="標準 2 4 2 2 6" xfId="3833"/>
    <cellStyle name="標準 2 4 2 2 7" xfId="3834"/>
    <cellStyle name="標準 2 4 2 2 8" xfId="3835"/>
    <cellStyle name="標準 2 4 2 2 9" xfId="3836"/>
    <cellStyle name="標準 2 4 2 2 9 2" xfId="3837"/>
    <cellStyle name="標準 2 4 2 3" xfId="3838"/>
    <cellStyle name="標準 2 4 2 3 2" xfId="3839"/>
    <cellStyle name="標準 2 4 2 3 2 2" xfId="3840"/>
    <cellStyle name="標準 2 4 2 3 2 3" xfId="3841"/>
    <cellStyle name="標準 2 4 2 3 2 4" xfId="3842"/>
    <cellStyle name="標準 2 4 2 3 2 5" xfId="3843"/>
    <cellStyle name="標準 2 4 2 3 3" xfId="3844"/>
    <cellStyle name="標準 2 4 2 3 4" xfId="3845"/>
    <cellStyle name="標準 2 4 2 3 5" xfId="3846"/>
    <cellStyle name="標準 2 4 2 3 6" xfId="3847"/>
    <cellStyle name="標準 2 4 2 3 7" xfId="3848"/>
    <cellStyle name="標準 2 4 2 3 8" xfId="3849"/>
    <cellStyle name="標準 2 4 2 4" xfId="3850"/>
    <cellStyle name="標準 2 4 2 4 2" xfId="3851"/>
    <cellStyle name="標準 2 4 2 4 3" xfId="3852"/>
    <cellStyle name="標準 2 4 2 4 4" xfId="3853"/>
    <cellStyle name="標準 2 4 2 4 5" xfId="3854"/>
    <cellStyle name="標準 2 4 2 5" xfId="3855"/>
    <cellStyle name="標準 2 4 2 5 2" xfId="3856"/>
    <cellStyle name="標準 2 4 2 6" xfId="3857"/>
    <cellStyle name="標準 2 4 2 6 2" xfId="3858"/>
    <cellStyle name="標準 2 4 2 7" xfId="3859"/>
    <cellStyle name="標準 2 4 2 8" xfId="3860"/>
    <cellStyle name="標準 2 4 2 9" xfId="3861"/>
    <cellStyle name="標準 2 4 3" xfId="3862"/>
    <cellStyle name="標準 2 4 3 10" xfId="3863"/>
    <cellStyle name="標準 2 4 3 11" xfId="3864"/>
    <cellStyle name="標準 2 4 3 2" xfId="3865"/>
    <cellStyle name="標準 2 4 3 2 2" xfId="3866"/>
    <cellStyle name="標準 2 4 3 2 3" xfId="3867"/>
    <cellStyle name="標準 2 4 3 2 4" xfId="3868"/>
    <cellStyle name="標準 2 4 3 2 5" xfId="3869"/>
    <cellStyle name="標準 2 4 3 2 6" xfId="3870"/>
    <cellStyle name="標準 2 4 3 3" xfId="3871"/>
    <cellStyle name="標準 2 4 3 3 2" xfId="3872"/>
    <cellStyle name="標準 2 4 3 4" xfId="3873"/>
    <cellStyle name="標準 2 4 3 5" xfId="3874"/>
    <cellStyle name="標準 2 4 3 6" xfId="3875"/>
    <cellStyle name="標準 2 4 3 7" xfId="3876"/>
    <cellStyle name="標準 2 4 3 8" xfId="3877"/>
    <cellStyle name="標準 2 4 3 9" xfId="3878"/>
    <cellStyle name="標準 2 4 3 9 2" xfId="3879"/>
    <cellStyle name="標準 2 4 4" xfId="3880"/>
    <cellStyle name="標準 2 4 4 10" xfId="3881"/>
    <cellStyle name="標準 2 4 4 2" xfId="3882"/>
    <cellStyle name="標準 2 4 4 2 2" xfId="3883"/>
    <cellStyle name="標準 2 4 4 2 3" xfId="3884"/>
    <cellStyle name="標準 2 4 4 2 4" xfId="3885"/>
    <cellStyle name="標準 2 4 4 2 5" xfId="3886"/>
    <cellStyle name="標準 2 4 4 3" xfId="3887"/>
    <cellStyle name="標準 2 4 4 4" xfId="3888"/>
    <cellStyle name="標準 2 4 4 5" xfId="3889"/>
    <cellStyle name="標準 2 4 4 6" xfId="3890"/>
    <cellStyle name="標準 2 4 4 7" xfId="3891"/>
    <cellStyle name="標準 2 4 4 8" xfId="3892"/>
    <cellStyle name="標準 2 4 4 8 2" xfId="3893"/>
    <cellStyle name="標準 2 4 4 9" xfId="3894"/>
    <cellStyle name="標準 2 4 5" xfId="3895"/>
    <cellStyle name="標準 2 4 5 2" xfId="3896"/>
    <cellStyle name="標準 2 4 5 3" xfId="3897"/>
    <cellStyle name="標準 2 4 5 4" xfId="3898"/>
    <cellStyle name="標準 2 4 5 5" xfId="3899"/>
    <cellStyle name="標準 2 4 5 6" xfId="3900"/>
    <cellStyle name="標準 2 4 5 7" xfId="3901"/>
    <cellStyle name="標準 2 4 6" xfId="3902"/>
    <cellStyle name="標準 2 4 6 2" xfId="3903"/>
    <cellStyle name="標準 2 4 7" xfId="3904"/>
    <cellStyle name="標準 2 4 7 2" xfId="3905"/>
    <cellStyle name="標準 2 4 7 3" xfId="3906"/>
    <cellStyle name="標準 2 4 8" xfId="3907"/>
    <cellStyle name="標準 2 4 8 2" xfId="3908"/>
    <cellStyle name="標準 2 4 9" xfId="3909"/>
    <cellStyle name="標準 2 4 9 2" xfId="3910"/>
    <cellStyle name="標準 2 40" xfId="3911"/>
    <cellStyle name="標準 2 41" xfId="3912"/>
    <cellStyle name="標準 2 42" xfId="3913"/>
    <cellStyle name="標準 2 43" xfId="3914"/>
    <cellStyle name="標準 2 44" xfId="3915"/>
    <cellStyle name="標準 2 45" xfId="3916"/>
    <cellStyle name="標準 2 46" xfId="3917"/>
    <cellStyle name="標準 2 47" xfId="3918"/>
    <cellStyle name="標準 2 48" xfId="3919"/>
    <cellStyle name="標準 2 49" xfId="3920"/>
    <cellStyle name="標準 2 5" xfId="3921"/>
    <cellStyle name="標準 2 5 2" xfId="3922"/>
    <cellStyle name="標準 2 5 2 2" xfId="3923"/>
    <cellStyle name="標準 2 5 2 2 2" xfId="3924"/>
    <cellStyle name="標準 2 5 2 2 2 2" xfId="3925"/>
    <cellStyle name="標準 2 5 2 2 2 2 2" xfId="3926"/>
    <cellStyle name="標準 2 5 2 2 2 2 2 2" xfId="3927"/>
    <cellStyle name="標準 2 5 2 2 2 2 2 3" xfId="3928"/>
    <cellStyle name="標準 2 5 2 2 2 2 3" xfId="3929"/>
    <cellStyle name="標準 2 5 2 2 2 3" xfId="3930"/>
    <cellStyle name="標準 2 5 2 2 2 4" xfId="3931"/>
    <cellStyle name="標準 2 5 2 2 2 5" xfId="3932"/>
    <cellStyle name="標準 2 5 2 2 2 6" xfId="3933"/>
    <cellStyle name="標準 2 5 2 2 3" xfId="3934"/>
    <cellStyle name="標準 2 5 2 2 4" xfId="3935"/>
    <cellStyle name="標準 2 5 2 2 5" xfId="3936"/>
    <cellStyle name="標準 2 5 2 2 6" xfId="3937"/>
    <cellStyle name="標準 2 5 2 2 7" xfId="3938"/>
    <cellStyle name="標準 2 5 2 2 7 2" xfId="3939"/>
    <cellStyle name="標準 2 5 2 2 8" xfId="3940"/>
    <cellStyle name="標準 2 5 2 3" xfId="3941"/>
    <cellStyle name="標準 2 5 2 3 2" xfId="3942"/>
    <cellStyle name="標準 2 5 2 3 3" xfId="3943"/>
    <cellStyle name="標準 2 5 2 3 4" xfId="3944"/>
    <cellStyle name="標準 2 5 2 3 5" xfId="3945"/>
    <cellStyle name="標準 2 5 2 3 6" xfId="3946"/>
    <cellStyle name="標準 2 5 2 4" xfId="3947"/>
    <cellStyle name="標準 2 5 2 5" xfId="3948"/>
    <cellStyle name="標準 2 5 2 6" xfId="3949"/>
    <cellStyle name="標準 2 5 2 7" xfId="3950"/>
    <cellStyle name="標準 2 5 2 7 2" xfId="3951"/>
    <cellStyle name="標準 2 5 2 8" xfId="3952"/>
    <cellStyle name="標準 2 5 3" xfId="3953"/>
    <cellStyle name="標準 2 5 3 2" xfId="3954"/>
    <cellStyle name="標準 2 5 3 3" xfId="3955"/>
    <cellStyle name="標準 2 5 3 4" xfId="3956"/>
    <cellStyle name="標準 2 5 3 5" xfId="3957"/>
    <cellStyle name="標準 2 5 3 6" xfId="3958"/>
    <cellStyle name="標準 2 5 3 7" xfId="3959"/>
    <cellStyle name="標準 2 5 4" xfId="3960"/>
    <cellStyle name="標準 2 5 4 2" xfId="3961"/>
    <cellStyle name="標準 2 5 5" xfId="3962"/>
    <cellStyle name="標準 2 5 6" xfId="3963"/>
    <cellStyle name="標準 2 5 7" xfId="3964"/>
    <cellStyle name="標準 2 5 8" xfId="3965"/>
    <cellStyle name="標準 2 5 9" xfId="3966"/>
    <cellStyle name="標準 2 5 9 2" xfId="3967"/>
    <cellStyle name="標準 2 50" xfId="3968"/>
    <cellStyle name="標準 2 51" xfId="3969"/>
    <cellStyle name="標準 2 52" xfId="3970"/>
    <cellStyle name="標準 2 53" xfId="3971"/>
    <cellStyle name="標準 2 54" xfId="3972"/>
    <cellStyle name="標準 2 55" xfId="3973"/>
    <cellStyle name="標準 2 56" xfId="3974"/>
    <cellStyle name="標準 2 57" xfId="3975"/>
    <cellStyle name="標準 2 58" xfId="3976"/>
    <cellStyle name="標準 2 59" xfId="3977"/>
    <cellStyle name="標準 2 6" xfId="3978"/>
    <cellStyle name="標準 2 6 2" xfId="3979"/>
    <cellStyle name="標準 2 6 2 2" xfId="3980"/>
    <cellStyle name="標準 2 6 2 2 2" xfId="3981"/>
    <cellStyle name="標準 2 6 2 2 2 2" xfId="3982"/>
    <cellStyle name="標準 2 6 2 2 2 2 2" xfId="3983"/>
    <cellStyle name="標準 2 6 2 2 2 3" xfId="3984"/>
    <cellStyle name="標準 2 6 2 2 2 4" xfId="3985"/>
    <cellStyle name="標準 2 6 2 2 2 5" xfId="3986"/>
    <cellStyle name="標準 2 6 2 2 3" xfId="3987"/>
    <cellStyle name="標準 2 6 2 2 4" xfId="3988"/>
    <cellStyle name="標準 2 6 2 2 5" xfId="3989"/>
    <cellStyle name="標準 2 6 2 3" xfId="3990"/>
    <cellStyle name="標準 2 6 2 3 2" xfId="3991"/>
    <cellStyle name="標準 2 6 2 3 3" xfId="3992"/>
    <cellStyle name="標準 2 6 2 4" xfId="3993"/>
    <cellStyle name="標準 2 6 2 4 2" xfId="3994"/>
    <cellStyle name="標準 2 6 2 5" xfId="3995"/>
    <cellStyle name="標準 2 6 2 6" xfId="3996"/>
    <cellStyle name="標準 2 6 2 6 2" xfId="3997"/>
    <cellStyle name="標準 2 6 2 7" xfId="3998"/>
    <cellStyle name="標準 2 6 3" xfId="3999"/>
    <cellStyle name="標準 2 6 3 2" xfId="4000"/>
    <cellStyle name="標準 2 6 3 2 2" xfId="4001"/>
    <cellStyle name="標準 2 6 3 3" xfId="4002"/>
    <cellStyle name="標準 2 6 3 4" xfId="4003"/>
    <cellStyle name="標準 2 6 4" xfId="4004"/>
    <cellStyle name="標準 2 6 4 2" xfId="4005"/>
    <cellStyle name="標準 2 6 4 3" xfId="4006"/>
    <cellStyle name="標準 2 6 5" xfId="4007"/>
    <cellStyle name="標準 2 6 5 2" xfId="4008"/>
    <cellStyle name="標準 2 6 6" xfId="4009"/>
    <cellStyle name="標準 2 6 7" xfId="4010"/>
    <cellStyle name="標準 2 6 8" xfId="4011"/>
    <cellStyle name="標準 2 60" xfId="4012"/>
    <cellStyle name="標準 2 61" xfId="4013"/>
    <cellStyle name="標準 2 62" xfId="4014"/>
    <cellStyle name="標準 2 63" xfId="4015"/>
    <cellStyle name="標準 2 63 2" xfId="4016"/>
    <cellStyle name="標準 2 63 2 2" xfId="4017"/>
    <cellStyle name="標準 2 63 2 2 2" xfId="4018"/>
    <cellStyle name="標準 2 63 2 2 2 2" xfId="4019"/>
    <cellStyle name="標準 2 63 2 2 2 3" xfId="4020"/>
    <cellStyle name="標準 2 63 2 2 2 4" xfId="4021"/>
    <cellStyle name="標準 2 63 2 2 2 5" xfId="4022"/>
    <cellStyle name="標準 2 63 2 2 2 6" xfId="4023"/>
    <cellStyle name="標準 2 63 2 2 3" xfId="4024"/>
    <cellStyle name="標準 2 63 2 2 3 2" xfId="4025"/>
    <cellStyle name="標準 2 63 2 2 3 3" xfId="4026"/>
    <cellStyle name="標準 2 63 2 2 4" xfId="4027"/>
    <cellStyle name="標準 2 63 2 2 4 2" xfId="4028"/>
    <cellStyle name="標準 2 63 2 2 4 3" xfId="4029"/>
    <cellStyle name="標準 2 63 2 2 5" xfId="4030"/>
    <cellStyle name="標準 2 63 2 2 5 2" xfId="4031"/>
    <cellStyle name="標準 2 63 2 2 5 3" xfId="4032"/>
    <cellStyle name="標準 2 63 2 2 6" xfId="4033"/>
    <cellStyle name="標準 2 63 2 2 7" xfId="4034"/>
    <cellStyle name="標準 2 63 2 3" xfId="4035"/>
    <cellStyle name="標準 2 63 2 3 2" xfId="4036"/>
    <cellStyle name="標準 2 63 2 3 3" xfId="4037"/>
    <cellStyle name="標準 2 63 2 4" xfId="4038"/>
    <cellStyle name="標準 2 63 2 4 2" xfId="4039"/>
    <cellStyle name="標準 2 63 2 4 3" xfId="4040"/>
    <cellStyle name="標準 2 63 2 5" xfId="4041"/>
    <cellStyle name="標準 2 63 2 5 2" xfId="4042"/>
    <cellStyle name="標準 2 63 2 5 3" xfId="4043"/>
    <cellStyle name="標準 2 63 2 6" xfId="4044"/>
    <cellStyle name="標準 2 63 2 6 2" xfId="4045"/>
    <cellStyle name="標準 2 63 2 6 3" xfId="4046"/>
    <cellStyle name="標準 2 63 3" xfId="4047"/>
    <cellStyle name="標準 2 63 3 2" xfId="4048"/>
    <cellStyle name="標準 2 63 3 3" xfId="4049"/>
    <cellStyle name="標準 2 63 3 4" xfId="4050"/>
    <cellStyle name="標準 2 63 3 5" xfId="4051"/>
    <cellStyle name="標準 2 63 3 6" xfId="4052"/>
    <cellStyle name="標準 2 63 4" xfId="4053"/>
    <cellStyle name="標準 2 63 4 2" xfId="4054"/>
    <cellStyle name="標準 2 63 4 3" xfId="4055"/>
    <cellStyle name="標準 2 63 5" xfId="4056"/>
    <cellStyle name="標準 2 63 5 2" xfId="4057"/>
    <cellStyle name="標準 2 63 5 3" xfId="4058"/>
    <cellStyle name="標準 2 63 6" xfId="4059"/>
    <cellStyle name="標準 2 63 6 2" xfId="4060"/>
    <cellStyle name="標準 2 63 6 3" xfId="4061"/>
    <cellStyle name="標準 2 63 7" xfId="4062"/>
    <cellStyle name="標準 2 64" xfId="4063"/>
    <cellStyle name="標準 2 64 2" xfId="4064"/>
    <cellStyle name="標準 2 64 2 2" xfId="4065"/>
    <cellStyle name="標準 2 64 2 3" xfId="4066"/>
    <cellStyle name="標準 2 64 2 4" xfId="4067"/>
    <cellStyle name="標準 2 64 2 5" xfId="4068"/>
    <cellStyle name="標準 2 64 2 6" xfId="4069"/>
    <cellStyle name="標準 2 64 3" xfId="4070"/>
    <cellStyle name="標準 2 64 3 2" xfId="4071"/>
    <cellStyle name="標準 2 64 3 3" xfId="4072"/>
    <cellStyle name="標準 2 64 4" xfId="4073"/>
    <cellStyle name="標準 2 64 4 2" xfId="4074"/>
    <cellStyle name="標準 2 64 4 3" xfId="4075"/>
    <cellStyle name="標準 2 64 5" xfId="4076"/>
    <cellStyle name="標準 2 64 5 2" xfId="4077"/>
    <cellStyle name="標準 2 64 5 3" xfId="4078"/>
    <cellStyle name="標準 2 64 6" xfId="4079"/>
    <cellStyle name="標準 2 64 7" xfId="4080"/>
    <cellStyle name="標準 2 65" xfId="4081"/>
    <cellStyle name="標準 2 65 2" xfId="4082"/>
    <cellStyle name="標準 2 65 3" xfId="4083"/>
    <cellStyle name="標準 2 65 4" xfId="4084"/>
    <cellStyle name="標準 2 65 5" xfId="4085"/>
    <cellStyle name="標準 2 66" xfId="4086"/>
    <cellStyle name="標準 2 67" xfId="4087"/>
    <cellStyle name="標準 2 68" xfId="4088"/>
    <cellStyle name="標準 2 69" xfId="4089"/>
    <cellStyle name="標準 2 7" xfId="4090"/>
    <cellStyle name="標準 2 7 2" xfId="4091"/>
    <cellStyle name="標準 2 7 2 2" xfId="4092"/>
    <cellStyle name="標準 2 7 2 3" xfId="4093"/>
    <cellStyle name="標準 2 7 2 4" xfId="4094"/>
    <cellStyle name="標準 2 7 2 5" xfId="4095"/>
    <cellStyle name="標準 2 7 2 6" xfId="4096"/>
    <cellStyle name="標準 2 7 2 7" xfId="4097"/>
    <cellStyle name="標準 2 7 3" xfId="4098"/>
    <cellStyle name="標準 2 7 4" xfId="4099"/>
    <cellStyle name="標準 2 7 4 2" xfId="4100"/>
    <cellStyle name="標準 2 7 5" xfId="4101"/>
    <cellStyle name="標準 2 7 6" xfId="4102"/>
    <cellStyle name="標準 2 7 7" xfId="4103"/>
    <cellStyle name="標準 2 70" xfId="4104"/>
    <cellStyle name="標準 2 71" xfId="4105"/>
    <cellStyle name="標準 2 72" xfId="4106"/>
    <cellStyle name="標準 2 73" xfId="4107"/>
    <cellStyle name="標準 2 74" xfId="4108"/>
    <cellStyle name="標準 2 75" xfId="4109"/>
    <cellStyle name="標準 2 76" xfId="4110"/>
    <cellStyle name="標準 2 77" xfId="4111"/>
    <cellStyle name="標準 2 78" xfId="4112"/>
    <cellStyle name="標準 2 79" xfId="4113"/>
    <cellStyle name="標準 2 8" xfId="4114"/>
    <cellStyle name="標準 2 8 2" xfId="4115"/>
    <cellStyle name="標準 2 8 2 2" xfId="4116"/>
    <cellStyle name="標準 2 8 2 2 2" xfId="4117"/>
    <cellStyle name="標準 2 8 2 2 2 2" xfId="4118"/>
    <cellStyle name="標準 2 8 2 2 2 2 2" xfId="4119"/>
    <cellStyle name="標準 2 8 2 2 2 3" xfId="4120"/>
    <cellStyle name="標準 2 8 2 3" xfId="4121"/>
    <cellStyle name="標準 2 8 2 3 2" xfId="4122"/>
    <cellStyle name="標準 2 8 2 4" xfId="4123"/>
    <cellStyle name="標準 2 8 2 5" xfId="4124"/>
    <cellStyle name="標準 2 8 2 6" xfId="4125"/>
    <cellStyle name="標準 2 8 2 7" xfId="4126"/>
    <cellStyle name="標準 2 8 2 7 2" xfId="4127"/>
    <cellStyle name="標準 2 8 2 7 3" xfId="4128"/>
    <cellStyle name="標準 2 8 2 7 4" xfId="4129"/>
    <cellStyle name="標準 2 8 2 8" xfId="4130"/>
    <cellStyle name="標準 2 8 3" xfId="4131"/>
    <cellStyle name="標準 2 8 3 2" xfId="4132"/>
    <cellStyle name="標準 2 8 3 2 2" xfId="4133"/>
    <cellStyle name="標準 2 8 3 2 2 2" xfId="4134"/>
    <cellStyle name="標準 2 8 3 2 3" xfId="4135"/>
    <cellStyle name="標準 2 8 3 2 4" xfId="4136"/>
    <cellStyle name="標準 2 8 3 3" xfId="4137"/>
    <cellStyle name="標準 2 8 4" xfId="4138"/>
    <cellStyle name="標準 2 8 4 2" xfId="4139"/>
    <cellStyle name="標準 2 8 4 2 2" xfId="4140"/>
    <cellStyle name="標準 2 8 4 3" xfId="4141"/>
    <cellStyle name="標準 2 8 4 4" xfId="4142"/>
    <cellStyle name="標準 2 8 5" xfId="4143"/>
    <cellStyle name="標準 2 8 5 2" xfId="4144"/>
    <cellStyle name="標準 2 8 6" xfId="4145"/>
    <cellStyle name="標準 2 8 7" xfId="4146"/>
    <cellStyle name="標準 2 80" xfId="4147"/>
    <cellStyle name="標準 2 81" xfId="9711"/>
    <cellStyle name="標準 2 9" xfId="4148"/>
    <cellStyle name="標準 2 9 2" xfId="4149"/>
    <cellStyle name="標準 2 9 2 2" xfId="4150"/>
    <cellStyle name="標準 2 9 2 2 2" xfId="4151"/>
    <cellStyle name="標準 2 9 2 3" xfId="4152"/>
    <cellStyle name="標準 2 9 2 3 2" xfId="4153"/>
    <cellStyle name="標準 2 9 3" xfId="4154"/>
    <cellStyle name="標準 20" xfId="4155"/>
    <cellStyle name="標準 20 2" xfId="4156"/>
    <cellStyle name="標準 20 2 2" xfId="4157"/>
    <cellStyle name="標準 20 2 2 2" xfId="4158"/>
    <cellStyle name="標準 20 2 2 2 2" xfId="4159"/>
    <cellStyle name="標準 20 2 2 3" xfId="4160"/>
    <cellStyle name="標準 20 2 2 4" xfId="4161"/>
    <cellStyle name="標準 20 2 3" xfId="4162"/>
    <cellStyle name="標準 20 3" xfId="4163"/>
    <cellStyle name="標準 20 3 2" xfId="4164"/>
    <cellStyle name="標準 20 3 3" xfId="4165"/>
    <cellStyle name="標準 20 4" xfId="4166"/>
    <cellStyle name="標準 20 5" xfId="4167"/>
    <cellStyle name="標準 20 6" xfId="4168"/>
    <cellStyle name="標準 20 7" xfId="4169"/>
    <cellStyle name="標準 21" xfId="4170"/>
    <cellStyle name="標準 21 2" xfId="4171"/>
    <cellStyle name="標準 21 2 2" xfId="4172"/>
    <cellStyle name="標準 21 2 2 2" xfId="4173"/>
    <cellStyle name="標準 21 2 3" xfId="4174"/>
    <cellStyle name="標準 21 3" xfId="4175"/>
    <cellStyle name="標準 21 3 2" xfId="4176"/>
    <cellStyle name="標準 21 3 3" xfId="4177"/>
    <cellStyle name="標準 21 4" xfId="4178"/>
    <cellStyle name="標準 21 5" xfId="4179"/>
    <cellStyle name="標準 21 6" xfId="4180"/>
    <cellStyle name="標準 22" xfId="4181"/>
    <cellStyle name="標準 22 2" xfId="4182"/>
    <cellStyle name="標準 22 2 2" xfId="4183"/>
    <cellStyle name="標準 22 2 2 2" xfId="4184"/>
    <cellStyle name="標準 22 2 2 2 2" xfId="4185"/>
    <cellStyle name="標準 22 3" xfId="4186"/>
    <cellStyle name="標準 22 4" xfId="4187"/>
    <cellStyle name="標準 22 5" xfId="4188"/>
    <cellStyle name="標準 22 6" xfId="4189"/>
    <cellStyle name="標準 23" xfId="4190"/>
    <cellStyle name="標準 23 2" xfId="4191"/>
    <cellStyle name="標準 23 2 2" xfId="4192"/>
    <cellStyle name="標準 23 2 2 2" xfId="4193"/>
    <cellStyle name="標準 24" xfId="4194"/>
    <cellStyle name="標準 24 2" xfId="4195"/>
    <cellStyle name="標準 24 2 2" xfId="4196"/>
    <cellStyle name="標準 24 2 2 2" xfId="4197"/>
    <cellStyle name="標準 25" xfId="4198"/>
    <cellStyle name="標準 25 2" xfId="4199"/>
    <cellStyle name="標準 26" xfId="4200"/>
    <cellStyle name="標準 26 2" xfId="4201"/>
    <cellStyle name="標準 27" xfId="4202"/>
    <cellStyle name="標準 27 2" xfId="4203"/>
    <cellStyle name="標準 27 3" xfId="4204"/>
    <cellStyle name="標準 28" xfId="4205"/>
    <cellStyle name="標準 29" xfId="13"/>
    <cellStyle name="標準 3" xfId="4206"/>
    <cellStyle name="標準 3 10" xfId="4207"/>
    <cellStyle name="標準 3 10 2" xfId="4208"/>
    <cellStyle name="標準 3 10 2 2" xfId="4209"/>
    <cellStyle name="標準 3 10 2 2 2" xfId="4210"/>
    <cellStyle name="標準 3 10 2 3" xfId="4211"/>
    <cellStyle name="標準 3 10 3" xfId="4212"/>
    <cellStyle name="標準 3 11" xfId="4213"/>
    <cellStyle name="標準 3 11 2" xfId="4214"/>
    <cellStyle name="標準 3 11 2 2" xfId="4215"/>
    <cellStyle name="標準 3 11 2 2 2" xfId="4216"/>
    <cellStyle name="標準 3 11 2 3" xfId="4217"/>
    <cellStyle name="標準 3 11 3" xfId="4218"/>
    <cellStyle name="標準 3 12" xfId="4219"/>
    <cellStyle name="標準 3 12 10" xfId="4220"/>
    <cellStyle name="標準 3 12 10 2" xfId="4221"/>
    <cellStyle name="標準 3 12 10 2 2" xfId="4222"/>
    <cellStyle name="標準 3 12 10 2 2 2" xfId="4223"/>
    <cellStyle name="標準 3 12 10 2 2 3" xfId="4224"/>
    <cellStyle name="標準 3 12 10 2 2 4" xfId="4225"/>
    <cellStyle name="標準 3 12 10 2 3" xfId="4226"/>
    <cellStyle name="標準 3 12 10 2 4" xfId="4227"/>
    <cellStyle name="標準 3 12 10 2 5" xfId="4228"/>
    <cellStyle name="標準 3 12 10 3" xfId="4229"/>
    <cellStyle name="標準 3 12 10 4" xfId="4230"/>
    <cellStyle name="標準 3 12 10 5" xfId="4231"/>
    <cellStyle name="標準 3 12 10 6" xfId="4232"/>
    <cellStyle name="標準 3 12 11" xfId="4233"/>
    <cellStyle name="標準 3 12 11 2" xfId="4234"/>
    <cellStyle name="標準 3 12 12" xfId="4235"/>
    <cellStyle name="標準 3 12 12 2" xfId="4236"/>
    <cellStyle name="標準 3 12 13" xfId="4237"/>
    <cellStyle name="標準 3 12 13 2" xfId="4238"/>
    <cellStyle name="標準 3 12 14" xfId="4239"/>
    <cellStyle name="標準 3 12 15" xfId="4240"/>
    <cellStyle name="標準 3 12 2" xfId="4241"/>
    <cellStyle name="標準 3 12 2 10" xfId="4242"/>
    <cellStyle name="標準 3 12 2 10 2" xfId="4243"/>
    <cellStyle name="標準 3 12 2 11" xfId="4244"/>
    <cellStyle name="標準 3 12 2 11 2" xfId="4245"/>
    <cellStyle name="標準 3 12 2 12" xfId="4246"/>
    <cellStyle name="標準 3 12 2 13" xfId="4247"/>
    <cellStyle name="標準 3 12 2 14" xfId="4248"/>
    <cellStyle name="標準 3 12 2 15" xfId="4249"/>
    <cellStyle name="標準 3 12 2 2" xfId="4250"/>
    <cellStyle name="標準 3 12 2 2 10" xfId="4251"/>
    <cellStyle name="標準 3 12 2 2 11" xfId="4252"/>
    <cellStyle name="標準 3 12 2 2 2" xfId="4253"/>
    <cellStyle name="標準 3 12 2 2 3" xfId="4254"/>
    <cellStyle name="標準 3 12 2 2 4" xfId="4255"/>
    <cellStyle name="標準 3 12 2 2 5" xfId="4256"/>
    <cellStyle name="標準 3 12 2 2 6" xfId="4257"/>
    <cellStyle name="標準 3 12 2 2 7" xfId="4258"/>
    <cellStyle name="標準 3 12 2 2 8" xfId="4259"/>
    <cellStyle name="標準 3 12 2 2 9" xfId="4260"/>
    <cellStyle name="標準 3 12 2 3" xfId="4261"/>
    <cellStyle name="標準 3 12 2 3 2" xfId="4262"/>
    <cellStyle name="標準 3 12 2 3 2 2" xfId="4263"/>
    <cellStyle name="標準 3 12 2 3 2 2 2" xfId="4264"/>
    <cellStyle name="標準 3 12 2 3 2 2 3" xfId="4265"/>
    <cellStyle name="標準 3 12 2 3 2 2 4" xfId="4266"/>
    <cellStyle name="標準 3 12 2 3 2 3" xfId="4267"/>
    <cellStyle name="標準 3 12 2 3 2 4" xfId="4268"/>
    <cellStyle name="標準 3 12 2 3 2 5" xfId="4269"/>
    <cellStyle name="標準 3 12 2 3 3" xfId="4270"/>
    <cellStyle name="標準 3 12 2 3 4" xfId="4271"/>
    <cellStyle name="標準 3 12 2 3 5" xfId="4272"/>
    <cellStyle name="標準 3 12 2 3 6" xfId="4273"/>
    <cellStyle name="標準 3 12 2 4" xfId="4274"/>
    <cellStyle name="標準 3 12 2 4 2" xfId="4275"/>
    <cellStyle name="標準 3 12 2 4 2 2" xfId="4276"/>
    <cellStyle name="標準 3 12 2 4 2 2 2" xfId="4277"/>
    <cellStyle name="標準 3 12 2 4 2 2 3" xfId="4278"/>
    <cellStyle name="標準 3 12 2 4 2 2 4" xfId="4279"/>
    <cellStyle name="標準 3 12 2 4 2 3" xfId="4280"/>
    <cellStyle name="標準 3 12 2 4 2 4" xfId="4281"/>
    <cellStyle name="標準 3 12 2 4 2 5" xfId="4282"/>
    <cellStyle name="標準 3 12 2 4 3" xfId="4283"/>
    <cellStyle name="標準 3 12 2 4 4" xfId="4284"/>
    <cellStyle name="標準 3 12 2 4 5" xfId="4285"/>
    <cellStyle name="標準 3 12 2 4 6" xfId="4286"/>
    <cellStyle name="標準 3 12 2 5" xfId="4287"/>
    <cellStyle name="標準 3 12 2 5 2" xfId="4288"/>
    <cellStyle name="標準 3 12 2 5 2 2" xfId="4289"/>
    <cellStyle name="標準 3 12 2 5 2 2 2" xfId="4290"/>
    <cellStyle name="標準 3 12 2 5 2 2 3" xfId="4291"/>
    <cellStyle name="標準 3 12 2 5 2 2 4" xfId="4292"/>
    <cellStyle name="標準 3 12 2 5 2 3" xfId="4293"/>
    <cellStyle name="標準 3 12 2 5 2 4" xfId="4294"/>
    <cellStyle name="標準 3 12 2 5 2 5" xfId="4295"/>
    <cellStyle name="標準 3 12 2 5 3" xfId="4296"/>
    <cellStyle name="標準 3 12 2 5 4" xfId="4297"/>
    <cellStyle name="標準 3 12 2 5 5" xfId="4298"/>
    <cellStyle name="標準 3 12 2 5 6" xfId="4299"/>
    <cellStyle name="標準 3 12 2 6" xfId="4300"/>
    <cellStyle name="標準 3 12 2 6 2" xfId="4301"/>
    <cellStyle name="標準 3 12 2 6 2 2" xfId="4302"/>
    <cellStyle name="標準 3 12 2 6 2 2 2" xfId="4303"/>
    <cellStyle name="標準 3 12 2 6 2 2 3" xfId="4304"/>
    <cellStyle name="標準 3 12 2 6 2 2 4" xfId="4305"/>
    <cellStyle name="標準 3 12 2 6 2 3" xfId="4306"/>
    <cellStyle name="標準 3 12 2 6 2 4" xfId="4307"/>
    <cellStyle name="標準 3 12 2 6 2 5" xfId="4308"/>
    <cellStyle name="標準 3 12 2 6 3" xfId="4309"/>
    <cellStyle name="標準 3 12 2 6 4" xfId="4310"/>
    <cellStyle name="標準 3 12 2 6 5" xfId="4311"/>
    <cellStyle name="標準 3 12 2 6 6" xfId="4312"/>
    <cellStyle name="標準 3 12 2 7" xfId="4313"/>
    <cellStyle name="標準 3 12 2 7 2" xfId="4314"/>
    <cellStyle name="標準 3 12 2 7 2 2" xfId="4315"/>
    <cellStyle name="標準 3 12 2 7 2 2 2" xfId="4316"/>
    <cellStyle name="標準 3 12 2 7 2 2 3" xfId="4317"/>
    <cellStyle name="標準 3 12 2 7 2 2 4" xfId="4318"/>
    <cellStyle name="標準 3 12 2 7 2 3" xfId="4319"/>
    <cellStyle name="標準 3 12 2 7 2 4" xfId="4320"/>
    <cellStyle name="標準 3 12 2 7 2 5" xfId="4321"/>
    <cellStyle name="標準 3 12 2 7 3" xfId="4322"/>
    <cellStyle name="標準 3 12 2 7 4" xfId="4323"/>
    <cellStyle name="標準 3 12 2 7 5" xfId="4324"/>
    <cellStyle name="標準 3 12 2 7 6" xfId="4325"/>
    <cellStyle name="標準 3 12 2 8" xfId="4326"/>
    <cellStyle name="標準 3 12 2 8 2" xfId="4327"/>
    <cellStyle name="標準 3 12 2 8 2 2" xfId="4328"/>
    <cellStyle name="標準 3 12 2 8 2 2 2" xfId="4329"/>
    <cellStyle name="標準 3 12 2 8 2 2 3" xfId="4330"/>
    <cellStyle name="標準 3 12 2 8 2 2 4" xfId="4331"/>
    <cellStyle name="標準 3 12 2 8 2 3" xfId="4332"/>
    <cellStyle name="標準 3 12 2 8 2 4" xfId="4333"/>
    <cellStyle name="標準 3 12 2 8 2 5" xfId="4334"/>
    <cellStyle name="標準 3 12 2 8 3" xfId="4335"/>
    <cellStyle name="標準 3 12 2 8 4" xfId="4336"/>
    <cellStyle name="標準 3 12 2 8 5" xfId="4337"/>
    <cellStyle name="標準 3 12 2 8 6" xfId="4338"/>
    <cellStyle name="標準 3 12 2 9" xfId="4339"/>
    <cellStyle name="標準 3 12 2 9 2" xfId="4340"/>
    <cellStyle name="標準 3 12 3" xfId="4341"/>
    <cellStyle name="標準 3 12 3 2" xfId="4342"/>
    <cellStyle name="標準 3 12 3 3" xfId="4343"/>
    <cellStyle name="標準 3 12 3 3 2" xfId="4344"/>
    <cellStyle name="標準 3 12 3 3 3" xfId="4345"/>
    <cellStyle name="標準 3 12 3 4" xfId="4346"/>
    <cellStyle name="標準 3 12 3 5" xfId="4347"/>
    <cellStyle name="標準 3 12 3 6" xfId="4348"/>
    <cellStyle name="標準 3 12 4" xfId="4349"/>
    <cellStyle name="標準 3 12 4 2" xfId="4350"/>
    <cellStyle name="標準 3 12 4 2 2" xfId="4351"/>
    <cellStyle name="標準 3 12 4 2 2 2" xfId="4352"/>
    <cellStyle name="標準 3 12 4 2 2 3" xfId="4353"/>
    <cellStyle name="標準 3 12 4 2 2 4" xfId="4354"/>
    <cellStyle name="標準 3 12 4 2 3" xfId="4355"/>
    <cellStyle name="標準 3 12 4 2 4" xfId="4356"/>
    <cellStyle name="標準 3 12 4 2 5" xfId="4357"/>
    <cellStyle name="標準 3 12 4 2 6" xfId="4358"/>
    <cellStyle name="標準 3 12 4 3" xfId="4359"/>
    <cellStyle name="標準 3 12 4 4" xfId="4360"/>
    <cellStyle name="標準 3 12 4 5" xfId="4361"/>
    <cellStyle name="標準 3 12 4 6" xfId="4362"/>
    <cellStyle name="標準 3 12 5" xfId="4363"/>
    <cellStyle name="標準 3 12 5 2" xfId="4364"/>
    <cellStyle name="標準 3 12 5 2 2" xfId="4365"/>
    <cellStyle name="標準 3 12 5 2 2 2" xfId="4366"/>
    <cellStyle name="標準 3 12 5 2 2 3" xfId="4367"/>
    <cellStyle name="標準 3 12 5 2 2 4" xfId="4368"/>
    <cellStyle name="標準 3 12 5 2 3" xfId="4369"/>
    <cellStyle name="標準 3 12 5 2 4" xfId="4370"/>
    <cellStyle name="標準 3 12 5 2 5" xfId="4371"/>
    <cellStyle name="標準 3 12 5 3" xfId="4372"/>
    <cellStyle name="標準 3 12 5 4" xfId="4373"/>
    <cellStyle name="標準 3 12 5 5" xfId="4374"/>
    <cellStyle name="標準 3 12 5 6" xfId="4375"/>
    <cellStyle name="標準 3 12 6" xfId="4376"/>
    <cellStyle name="標準 3 12 6 2" xfId="4377"/>
    <cellStyle name="標準 3 12 6 2 2" xfId="4378"/>
    <cellStyle name="標準 3 12 6 2 2 2" xfId="4379"/>
    <cellStyle name="標準 3 12 6 2 2 3" xfId="4380"/>
    <cellStyle name="標準 3 12 6 2 2 4" xfId="4381"/>
    <cellStyle name="標準 3 12 6 2 3" xfId="4382"/>
    <cellStyle name="標準 3 12 6 2 4" xfId="4383"/>
    <cellStyle name="標準 3 12 6 2 5" xfId="4384"/>
    <cellStyle name="標準 3 12 6 3" xfId="4385"/>
    <cellStyle name="標準 3 12 6 4" xfId="4386"/>
    <cellStyle name="標準 3 12 6 5" xfId="4387"/>
    <cellStyle name="標準 3 12 6 6" xfId="4388"/>
    <cellStyle name="標準 3 12 7" xfId="4389"/>
    <cellStyle name="標準 3 12 7 2" xfId="4390"/>
    <cellStyle name="標準 3 12 7 2 2" xfId="4391"/>
    <cellStyle name="標準 3 12 7 2 2 2" xfId="4392"/>
    <cellStyle name="標準 3 12 7 2 2 3" xfId="4393"/>
    <cellStyle name="標準 3 12 7 2 2 4" xfId="4394"/>
    <cellStyle name="標準 3 12 7 2 3" xfId="4395"/>
    <cellStyle name="標準 3 12 7 2 4" xfId="4396"/>
    <cellStyle name="標準 3 12 7 2 5" xfId="4397"/>
    <cellStyle name="標準 3 12 7 3" xfId="4398"/>
    <cellStyle name="標準 3 12 7 4" xfId="4399"/>
    <cellStyle name="標準 3 12 7 5" xfId="4400"/>
    <cellStyle name="標準 3 12 7 6" xfId="4401"/>
    <cellStyle name="標準 3 12 8" xfId="4402"/>
    <cellStyle name="標準 3 12 8 2" xfId="4403"/>
    <cellStyle name="標準 3 12 8 2 2" xfId="4404"/>
    <cellStyle name="標準 3 12 8 2 2 2" xfId="4405"/>
    <cellStyle name="標準 3 12 8 2 2 3" xfId="4406"/>
    <cellStyle name="標準 3 12 8 2 2 4" xfId="4407"/>
    <cellStyle name="標準 3 12 8 2 3" xfId="4408"/>
    <cellStyle name="標準 3 12 8 2 4" xfId="4409"/>
    <cellStyle name="標準 3 12 8 2 5" xfId="4410"/>
    <cellStyle name="標準 3 12 8 3" xfId="4411"/>
    <cellStyle name="標準 3 12 8 4" xfId="4412"/>
    <cellStyle name="標準 3 12 8 5" xfId="4413"/>
    <cellStyle name="標準 3 12 8 6" xfId="4414"/>
    <cellStyle name="標準 3 12 8 7" xfId="4415"/>
    <cellStyle name="標準 3 12 9" xfId="4416"/>
    <cellStyle name="標準 3 12 9 2" xfId="4417"/>
    <cellStyle name="標準 3 12 9 2 2" xfId="4418"/>
    <cellStyle name="標準 3 12 9 2 2 2" xfId="4419"/>
    <cellStyle name="標準 3 12 9 2 2 3" xfId="4420"/>
    <cellStyle name="標準 3 12 9 2 2 4" xfId="4421"/>
    <cellStyle name="標準 3 12 9 2 3" xfId="4422"/>
    <cellStyle name="標準 3 12 9 2 4" xfId="4423"/>
    <cellStyle name="標準 3 12 9 2 5" xfId="4424"/>
    <cellStyle name="標準 3 12 9 3" xfId="4425"/>
    <cellStyle name="標準 3 12 9 4" xfId="4426"/>
    <cellStyle name="標準 3 12 9 5" xfId="4427"/>
    <cellStyle name="標準 3 12 9 6" xfId="4428"/>
    <cellStyle name="標準 3 12 9 7" xfId="4429"/>
    <cellStyle name="標準 3 13" xfId="4430"/>
    <cellStyle name="標準 3 13 10" xfId="4431"/>
    <cellStyle name="標準 3 13 10 2" xfId="4432"/>
    <cellStyle name="標準 3 13 11" xfId="4433"/>
    <cellStyle name="標準 3 13 11 2" xfId="4434"/>
    <cellStyle name="標準 3 13 12" xfId="4435"/>
    <cellStyle name="標準 3 13 12 2" xfId="4436"/>
    <cellStyle name="標準 3 13 13" xfId="4437"/>
    <cellStyle name="標準 3 13 14" xfId="4438"/>
    <cellStyle name="標準 3 13 15" xfId="4439"/>
    <cellStyle name="標準 3 13 2" xfId="4440"/>
    <cellStyle name="標準 3 13 2 10" xfId="4441"/>
    <cellStyle name="標準 3 13 2 11" xfId="4442"/>
    <cellStyle name="標準 3 13 2 12" xfId="4443"/>
    <cellStyle name="標準 3 13 2 2" xfId="4444"/>
    <cellStyle name="標準 3 13 2 3" xfId="4445"/>
    <cellStyle name="標準 3 13 2 4" xfId="4446"/>
    <cellStyle name="標準 3 13 2 5" xfId="4447"/>
    <cellStyle name="標準 3 13 2 6" xfId="4448"/>
    <cellStyle name="標準 3 13 2 7" xfId="4449"/>
    <cellStyle name="標準 3 13 2 8" xfId="4450"/>
    <cellStyle name="標準 3 13 2 9" xfId="4451"/>
    <cellStyle name="標準 3 13 3" xfId="4452"/>
    <cellStyle name="標準 3 13 3 2" xfId="4453"/>
    <cellStyle name="標準 3 13 3 2 2" xfId="4454"/>
    <cellStyle name="標準 3 13 3 2 2 2" xfId="4455"/>
    <cellStyle name="標準 3 13 3 2 2 3" xfId="4456"/>
    <cellStyle name="標準 3 13 3 2 2 4" xfId="4457"/>
    <cellStyle name="標準 3 13 3 2 3" xfId="4458"/>
    <cellStyle name="標準 3 13 3 2 4" xfId="4459"/>
    <cellStyle name="標準 3 13 3 2 5" xfId="4460"/>
    <cellStyle name="標準 3 13 3 2 6" xfId="4461"/>
    <cellStyle name="標準 3 13 3 3" xfId="4462"/>
    <cellStyle name="標準 3 13 3 4" xfId="4463"/>
    <cellStyle name="標準 3 13 3 5" xfId="4464"/>
    <cellStyle name="標準 3 13 3 6" xfId="4465"/>
    <cellStyle name="標準 3 13 4" xfId="4466"/>
    <cellStyle name="標準 3 13 4 2" xfId="4467"/>
    <cellStyle name="標準 3 13 4 2 2" xfId="4468"/>
    <cellStyle name="標準 3 13 4 2 2 2" xfId="4469"/>
    <cellStyle name="標準 3 13 4 2 2 3" xfId="4470"/>
    <cellStyle name="標準 3 13 4 2 2 4" xfId="4471"/>
    <cellStyle name="標準 3 13 4 2 3" xfId="4472"/>
    <cellStyle name="標準 3 13 4 2 4" xfId="4473"/>
    <cellStyle name="標準 3 13 4 2 5" xfId="4474"/>
    <cellStyle name="標準 3 13 4 2 6" xfId="4475"/>
    <cellStyle name="標準 3 13 4 3" xfId="4476"/>
    <cellStyle name="標準 3 13 4 4" xfId="4477"/>
    <cellStyle name="標準 3 13 4 5" xfId="4478"/>
    <cellStyle name="標準 3 13 4 6" xfId="4479"/>
    <cellStyle name="標準 3 13 5" xfId="4480"/>
    <cellStyle name="標準 3 13 5 2" xfId="4481"/>
    <cellStyle name="標準 3 13 5 2 2" xfId="4482"/>
    <cellStyle name="標準 3 13 5 2 2 2" xfId="4483"/>
    <cellStyle name="標準 3 13 5 2 2 3" xfId="4484"/>
    <cellStyle name="標準 3 13 5 2 2 4" xfId="4485"/>
    <cellStyle name="標準 3 13 5 2 3" xfId="4486"/>
    <cellStyle name="標準 3 13 5 2 4" xfId="4487"/>
    <cellStyle name="標準 3 13 5 2 5" xfId="4488"/>
    <cellStyle name="標準 3 13 5 3" xfId="4489"/>
    <cellStyle name="標準 3 13 5 4" xfId="4490"/>
    <cellStyle name="標準 3 13 5 5" xfId="4491"/>
    <cellStyle name="標準 3 13 5 6" xfId="4492"/>
    <cellStyle name="標準 3 13 6" xfId="4493"/>
    <cellStyle name="標準 3 13 6 2" xfId="4494"/>
    <cellStyle name="標準 3 13 6 2 2" xfId="4495"/>
    <cellStyle name="標準 3 13 6 2 2 2" xfId="4496"/>
    <cellStyle name="標準 3 13 6 2 2 3" xfId="4497"/>
    <cellStyle name="標準 3 13 6 2 2 4" xfId="4498"/>
    <cellStyle name="標準 3 13 6 2 3" xfId="4499"/>
    <cellStyle name="標準 3 13 6 2 4" xfId="4500"/>
    <cellStyle name="標準 3 13 6 2 5" xfId="4501"/>
    <cellStyle name="標準 3 13 6 3" xfId="4502"/>
    <cellStyle name="標準 3 13 6 4" xfId="4503"/>
    <cellStyle name="標準 3 13 6 5" xfId="4504"/>
    <cellStyle name="標準 3 13 6 6" xfId="4505"/>
    <cellStyle name="標準 3 13 7" xfId="4506"/>
    <cellStyle name="標準 3 13 7 2" xfId="4507"/>
    <cellStyle name="標準 3 13 7 2 2" xfId="4508"/>
    <cellStyle name="標準 3 13 7 2 2 2" xfId="4509"/>
    <cellStyle name="標準 3 13 7 2 2 3" xfId="4510"/>
    <cellStyle name="標準 3 13 7 2 2 4" xfId="4511"/>
    <cellStyle name="標準 3 13 7 2 3" xfId="4512"/>
    <cellStyle name="標準 3 13 7 2 4" xfId="4513"/>
    <cellStyle name="標準 3 13 7 2 5" xfId="4514"/>
    <cellStyle name="標準 3 13 7 3" xfId="4515"/>
    <cellStyle name="標準 3 13 7 4" xfId="4516"/>
    <cellStyle name="標準 3 13 7 5" xfId="4517"/>
    <cellStyle name="標準 3 13 7 6" xfId="4518"/>
    <cellStyle name="標準 3 13 7 7" xfId="4519"/>
    <cellStyle name="標準 3 13 8" xfId="4520"/>
    <cellStyle name="標準 3 13 8 2" xfId="4521"/>
    <cellStyle name="標準 3 13 8 2 2" xfId="4522"/>
    <cellStyle name="標準 3 13 8 2 2 2" xfId="4523"/>
    <cellStyle name="標準 3 13 8 2 2 3" xfId="4524"/>
    <cellStyle name="標準 3 13 8 2 2 4" xfId="4525"/>
    <cellStyle name="標準 3 13 8 2 3" xfId="4526"/>
    <cellStyle name="標準 3 13 8 2 4" xfId="4527"/>
    <cellStyle name="標準 3 13 8 2 5" xfId="4528"/>
    <cellStyle name="標準 3 13 8 3" xfId="4529"/>
    <cellStyle name="標準 3 13 8 4" xfId="4530"/>
    <cellStyle name="標準 3 13 8 5" xfId="4531"/>
    <cellStyle name="標準 3 13 8 6" xfId="4532"/>
    <cellStyle name="標準 3 13 8 7" xfId="4533"/>
    <cellStyle name="標準 3 13 9" xfId="4534"/>
    <cellStyle name="標準 3 13 9 2" xfId="4535"/>
    <cellStyle name="標準 3 13 9 2 2" xfId="4536"/>
    <cellStyle name="標準 3 13 9 2 2 2" xfId="4537"/>
    <cellStyle name="標準 3 13 9 2 2 3" xfId="4538"/>
    <cellStyle name="標準 3 13 9 2 2 4" xfId="4539"/>
    <cellStyle name="標準 3 13 9 2 3" xfId="4540"/>
    <cellStyle name="標準 3 13 9 2 4" xfId="4541"/>
    <cellStyle name="標準 3 13 9 2 5" xfId="4542"/>
    <cellStyle name="標準 3 13 9 3" xfId="4543"/>
    <cellStyle name="標準 3 13 9 4" xfId="4544"/>
    <cellStyle name="標準 3 13 9 5" xfId="4545"/>
    <cellStyle name="標準 3 13 9 6" xfId="4546"/>
    <cellStyle name="標準 3 14" xfId="4547"/>
    <cellStyle name="標準 3 14 2" xfId="4548"/>
    <cellStyle name="標準 3 14 2 2" xfId="4549"/>
    <cellStyle name="標準 3 14 2 2 2" xfId="4550"/>
    <cellStyle name="標準 3 14 2 3" xfId="4551"/>
    <cellStyle name="標準 3 14 2 3 2" xfId="4552"/>
    <cellStyle name="標準 3 14 2 4" xfId="4553"/>
    <cellStyle name="標準 3 14 3" xfId="4554"/>
    <cellStyle name="標準 3 14 3 2" xfId="4555"/>
    <cellStyle name="標準 3 14 3 3" xfId="4556"/>
    <cellStyle name="標準 3 14 3 4" xfId="4557"/>
    <cellStyle name="標準 3 14 4" xfId="4558"/>
    <cellStyle name="標準 3 15" xfId="4559"/>
    <cellStyle name="標準 3 15 10" xfId="4560"/>
    <cellStyle name="標準 3 15 11" xfId="4561"/>
    <cellStyle name="標準 3 15 12" xfId="4562"/>
    <cellStyle name="標準 3 15 13" xfId="4563"/>
    <cellStyle name="標準 3 15 14" xfId="4564"/>
    <cellStyle name="標準 3 15 15" xfId="4565"/>
    <cellStyle name="標準 3 15 15 2" xfId="4566"/>
    <cellStyle name="標準 3 15 15 3" xfId="4567"/>
    <cellStyle name="標準 3 15 16" xfId="4568"/>
    <cellStyle name="標準 3 15 17" xfId="4569"/>
    <cellStyle name="標準 3 15 18" xfId="4570"/>
    <cellStyle name="標準 3 15 2" xfId="4571"/>
    <cellStyle name="標準 3 15 2 10" xfId="4572"/>
    <cellStyle name="標準 3 15 2 11" xfId="4573"/>
    <cellStyle name="標準 3 15 2 12" xfId="4574"/>
    <cellStyle name="標準 3 15 2 13" xfId="4575"/>
    <cellStyle name="標準 3 15 2 14" xfId="4576"/>
    <cellStyle name="標準 3 15 2 15" xfId="4577"/>
    <cellStyle name="標準 3 15 2 15 2" xfId="4578"/>
    <cellStyle name="標準 3 15 2 15 3" xfId="4579"/>
    <cellStyle name="標準 3 15 2 16" xfId="4580"/>
    <cellStyle name="標準 3 15 2 17" xfId="4581"/>
    <cellStyle name="標準 3 15 2 18" xfId="4582"/>
    <cellStyle name="標準 3 15 2 19" xfId="4583"/>
    <cellStyle name="標準 3 15 2 2" xfId="4584"/>
    <cellStyle name="標準 3 15 2 2 2" xfId="4585"/>
    <cellStyle name="標準 3 15 2 2 2 2" xfId="4586"/>
    <cellStyle name="標準 3 15 2 2 2 2 2" xfId="4587"/>
    <cellStyle name="標準 3 15 2 2 2 2 2 2" xfId="4588"/>
    <cellStyle name="標準 3 15 2 2 2 2 2 3" xfId="4589"/>
    <cellStyle name="標準 3 15 2 2 2 2 2 4" xfId="4590"/>
    <cellStyle name="標準 3 15 2 2 2 2 3" xfId="4591"/>
    <cellStyle name="標準 3 15 2 2 2 2 4" xfId="4592"/>
    <cellStyle name="標準 3 15 2 2 2 2 5" xfId="4593"/>
    <cellStyle name="標準 3 15 2 2 2 3" xfId="4594"/>
    <cellStyle name="標準 3 15 2 2 2 4" xfId="4595"/>
    <cellStyle name="標準 3 15 2 2 2 5" xfId="4596"/>
    <cellStyle name="標準 3 15 2 2 2 6" xfId="4597"/>
    <cellStyle name="標準 3 15 2 2 3" xfId="4598"/>
    <cellStyle name="標準 3 15 2 2 4" xfId="4599"/>
    <cellStyle name="標準 3 15 2 2 5" xfId="4600"/>
    <cellStyle name="標準 3 15 2 2 6" xfId="4601"/>
    <cellStyle name="標準 3 15 2 2 6 2" xfId="4602"/>
    <cellStyle name="標準 3 15 2 2 6 3" xfId="4603"/>
    <cellStyle name="標準 3 15 2 2 7" xfId="4604"/>
    <cellStyle name="標準 3 15 2 2 8" xfId="4605"/>
    <cellStyle name="標準 3 15 2 2 9" xfId="4606"/>
    <cellStyle name="標準 3 15 2 3" xfId="4607"/>
    <cellStyle name="標準 3 15 2 4" xfId="4608"/>
    <cellStyle name="標準 3 15 2 5" xfId="4609"/>
    <cellStyle name="標準 3 15 2 6" xfId="4610"/>
    <cellStyle name="標準 3 15 2 7" xfId="4611"/>
    <cellStyle name="標準 3 15 2 8" xfId="4612"/>
    <cellStyle name="標準 3 15 2 9" xfId="4613"/>
    <cellStyle name="標準 3 15 3" xfId="4614"/>
    <cellStyle name="標準 3 15 3 2" xfId="4615"/>
    <cellStyle name="標準 3 15 3 2 2" xfId="4616"/>
    <cellStyle name="標準 3 15 3 2 2 2" xfId="4617"/>
    <cellStyle name="標準 3 15 3 2 2 2 2" xfId="4618"/>
    <cellStyle name="標準 3 15 3 2 2 2 3" xfId="4619"/>
    <cellStyle name="標準 3 15 3 2 2 2 4" xfId="4620"/>
    <cellStyle name="標準 3 15 3 2 2 3" xfId="4621"/>
    <cellStyle name="標準 3 15 3 2 2 4" xfId="4622"/>
    <cellStyle name="標準 3 15 3 2 2 5" xfId="4623"/>
    <cellStyle name="標準 3 15 3 2 3" xfId="4624"/>
    <cellStyle name="標準 3 15 3 2 4" xfId="4625"/>
    <cellStyle name="標準 3 15 3 2 5" xfId="4626"/>
    <cellStyle name="標準 3 15 3 2 6" xfId="4627"/>
    <cellStyle name="標準 3 15 3 3" xfId="4628"/>
    <cellStyle name="標準 3 15 3 4" xfId="4629"/>
    <cellStyle name="標準 3 15 3 5" xfId="4630"/>
    <cellStyle name="標準 3 15 3 6" xfId="4631"/>
    <cellStyle name="標準 3 15 3 6 2" xfId="4632"/>
    <cellStyle name="標準 3 15 3 6 3" xfId="4633"/>
    <cellStyle name="標準 3 15 3 7" xfId="4634"/>
    <cellStyle name="標準 3 15 3 8" xfId="4635"/>
    <cellStyle name="標準 3 15 3 9" xfId="4636"/>
    <cellStyle name="標準 3 15 4" xfId="4637"/>
    <cellStyle name="標準 3 15 5" xfId="4638"/>
    <cellStyle name="標準 3 15 6" xfId="4639"/>
    <cellStyle name="標準 3 15 7" xfId="4640"/>
    <cellStyle name="標準 3 15 7 2" xfId="4641"/>
    <cellStyle name="標準 3 15 8" xfId="4642"/>
    <cellStyle name="標準 3 15 9" xfId="4643"/>
    <cellStyle name="標準 3 16" xfId="4644"/>
    <cellStyle name="標準 3 16 2" xfId="4645"/>
    <cellStyle name="標準 3 16 2 2" xfId="4646"/>
    <cellStyle name="標準 3 16 2 2 2" xfId="4647"/>
    <cellStyle name="標準 3 16 2 3" xfId="4648"/>
    <cellStyle name="標準 3 16 3" xfId="4649"/>
    <cellStyle name="標準 3 17" xfId="4650"/>
    <cellStyle name="標準 3 17 2" xfId="4651"/>
    <cellStyle name="標準 3 17 2 2" xfId="4652"/>
    <cellStyle name="標準 3 17 2 2 2" xfId="4653"/>
    <cellStyle name="標準 3 17 2 3" xfId="4654"/>
    <cellStyle name="標準 3 17 3" xfId="4655"/>
    <cellStyle name="標準 3 18" xfId="4656"/>
    <cellStyle name="標準 3 18 2" xfId="4657"/>
    <cellStyle name="標準 3 18 2 2" xfId="4658"/>
    <cellStyle name="標準 3 18 2 3" xfId="4659"/>
    <cellStyle name="標準 3 18 3" xfId="4660"/>
    <cellStyle name="標準 3 19" xfId="4661"/>
    <cellStyle name="標準 3 19 2" xfId="4662"/>
    <cellStyle name="標準 3 19 2 2" xfId="4663"/>
    <cellStyle name="標準 3 19 2 3" xfId="4664"/>
    <cellStyle name="標準 3 19 3" xfId="4665"/>
    <cellStyle name="標準 3 2" xfId="4666"/>
    <cellStyle name="標準 3 2 10" xfId="4667"/>
    <cellStyle name="標準 3 2 10 10" xfId="4668"/>
    <cellStyle name="標準 3 2 10 11" xfId="4669"/>
    <cellStyle name="標準 3 2 10 12" xfId="4670"/>
    <cellStyle name="標準 3 2 10 13" xfId="4671"/>
    <cellStyle name="標準 3 2 10 2" xfId="4672"/>
    <cellStyle name="標準 3 2 10 2 2" xfId="4673"/>
    <cellStyle name="標準 3 2 10 2 2 2" xfId="4674"/>
    <cellStyle name="標準 3 2 10 2 3" xfId="4675"/>
    <cellStyle name="標準 3 2 10 2 4" xfId="4676"/>
    <cellStyle name="標準 3 2 10 2 5" xfId="4677"/>
    <cellStyle name="標準 3 2 10 2 6" xfId="4678"/>
    <cellStyle name="標準 3 2 10 2 7" xfId="4679"/>
    <cellStyle name="標準 3 2 10 2 8" xfId="4680"/>
    <cellStyle name="標準 3 2 10 3" xfId="4681"/>
    <cellStyle name="標準 3 2 10 3 2" xfId="4682"/>
    <cellStyle name="標準 3 2 10 3 2 2" xfId="4683"/>
    <cellStyle name="標準 3 2 10 3 2 3" xfId="4684"/>
    <cellStyle name="標準 3 2 10 3 3" xfId="4685"/>
    <cellStyle name="標準 3 2 10 3 4" xfId="4686"/>
    <cellStyle name="標準 3 2 10 4" xfId="4687"/>
    <cellStyle name="標準 3 2 10 4 2" xfId="4688"/>
    <cellStyle name="標準 3 2 10 4 2 2" xfId="4689"/>
    <cellStyle name="標準 3 2 10 4 2 3" xfId="4690"/>
    <cellStyle name="標準 3 2 10 4 3" xfId="4691"/>
    <cellStyle name="標準 3 2 10 5" xfId="4692"/>
    <cellStyle name="標準 3 2 10 5 2" xfId="4693"/>
    <cellStyle name="標準 3 2 10 5 2 2" xfId="4694"/>
    <cellStyle name="標準 3 2 10 5 2 2 2" xfId="4695"/>
    <cellStyle name="標準 3 2 10 5 2 2 3" xfId="4696"/>
    <cellStyle name="標準 3 2 10 5 2 2 4" xfId="4697"/>
    <cellStyle name="標準 3 2 10 5 2 3" xfId="4698"/>
    <cellStyle name="標準 3 2 10 5 2 4" xfId="4699"/>
    <cellStyle name="標準 3 2 10 5 2 5" xfId="4700"/>
    <cellStyle name="標準 3 2 10 5 3" xfId="4701"/>
    <cellStyle name="標準 3 2 10 5 4" xfId="4702"/>
    <cellStyle name="標準 3 2 10 5 5" xfId="4703"/>
    <cellStyle name="標準 3 2 10 5 6" xfId="4704"/>
    <cellStyle name="標準 3 2 10 6" xfId="4705"/>
    <cellStyle name="標準 3 2 10 7" xfId="4706"/>
    <cellStyle name="標準 3 2 10 8" xfId="4707"/>
    <cellStyle name="標準 3 2 10 9" xfId="4708"/>
    <cellStyle name="標準 3 2 11" xfId="4709"/>
    <cellStyle name="標準 3 2 11 2" xfId="4710"/>
    <cellStyle name="標準 3 2 11 2 2" xfId="4711"/>
    <cellStyle name="標準 3 2 11 2 2 2" xfId="4712"/>
    <cellStyle name="標準 3 2 11 2 2 3" xfId="4713"/>
    <cellStyle name="標準 3 2 11 2 2 4" xfId="4714"/>
    <cellStyle name="標準 3 2 11 2 3" xfId="4715"/>
    <cellStyle name="標準 3 2 11 2 4" xfId="4716"/>
    <cellStyle name="標準 3 2 11 2 5" xfId="4717"/>
    <cellStyle name="標準 3 2 11 2 6" xfId="4718"/>
    <cellStyle name="標準 3 2 11 3" xfId="4719"/>
    <cellStyle name="標準 3 2 11 3 2" xfId="4720"/>
    <cellStyle name="標準 3 2 11 4" xfId="4721"/>
    <cellStyle name="標準 3 2 11 5" xfId="4722"/>
    <cellStyle name="標準 3 2 11 6" xfId="4723"/>
    <cellStyle name="標準 3 2 11 7" xfId="4724"/>
    <cellStyle name="標準 3 2 12" xfId="4725"/>
    <cellStyle name="標準 3 2 12 2" xfId="4726"/>
    <cellStyle name="標準 3 2 12 2 2" xfId="4727"/>
    <cellStyle name="標準 3 2 12 2 2 2" xfId="4728"/>
    <cellStyle name="標準 3 2 12 2 2 3" xfId="4729"/>
    <cellStyle name="標準 3 2 12 2 2 4" xfId="4730"/>
    <cellStyle name="標準 3 2 12 2 3" xfId="4731"/>
    <cellStyle name="標準 3 2 12 2 4" xfId="4732"/>
    <cellStyle name="標準 3 2 12 2 5" xfId="4733"/>
    <cellStyle name="標準 3 2 12 2 6" xfId="4734"/>
    <cellStyle name="標準 3 2 12 3" xfId="4735"/>
    <cellStyle name="標準 3 2 12 4" xfId="4736"/>
    <cellStyle name="標準 3 2 12 5" xfId="4737"/>
    <cellStyle name="標準 3 2 12 6" xfId="4738"/>
    <cellStyle name="標準 3 2 12 7" xfId="4739"/>
    <cellStyle name="標準 3 2 12 8" xfId="4740"/>
    <cellStyle name="標準 3 2 12 9" xfId="4741"/>
    <cellStyle name="標準 3 2 13" xfId="4742"/>
    <cellStyle name="標準 3 2 13 2" xfId="4743"/>
    <cellStyle name="標準 3 2 13 2 2" xfId="4744"/>
    <cellStyle name="標準 3 2 13 3" xfId="4745"/>
    <cellStyle name="標準 3 2 13 3 2" xfId="4746"/>
    <cellStyle name="標準 3 2 13 4" xfId="4747"/>
    <cellStyle name="標準 3 2 14" xfId="4748"/>
    <cellStyle name="標準 3 2 14 2" xfId="4749"/>
    <cellStyle name="標準 3 2 14 3" xfId="4750"/>
    <cellStyle name="標準 3 2 14 4" xfId="4751"/>
    <cellStyle name="標準 3 2 15" xfId="4752"/>
    <cellStyle name="標準 3 2 15 2" xfId="4753"/>
    <cellStyle name="標準 3 2 15 3" xfId="4754"/>
    <cellStyle name="標準 3 2 15 4" xfId="4755"/>
    <cellStyle name="標準 3 2 16" xfId="4756"/>
    <cellStyle name="標準 3 2 16 2" xfId="4757"/>
    <cellStyle name="標準 3 2 16 3" xfId="4758"/>
    <cellStyle name="標準 3 2 16 4" xfId="4759"/>
    <cellStyle name="標準 3 2 17" xfId="4760"/>
    <cellStyle name="標準 3 2 17 2" xfId="4761"/>
    <cellStyle name="標準 3 2 17 3" xfId="4762"/>
    <cellStyle name="標準 3 2 17 4" xfId="4763"/>
    <cellStyle name="標準 3 2 18" xfId="4764"/>
    <cellStyle name="標準 3 2 18 2" xfId="4765"/>
    <cellStyle name="標準 3 2 18 3" xfId="4766"/>
    <cellStyle name="標準 3 2 18 4" xfId="4767"/>
    <cellStyle name="標準 3 2 19" xfId="4768"/>
    <cellStyle name="標準 3 2 2" xfId="4769"/>
    <cellStyle name="標準 3 2 2 10" xfId="4770"/>
    <cellStyle name="標準 3 2 2 10 10" xfId="4771"/>
    <cellStyle name="標準 3 2 2 10 2" xfId="4772"/>
    <cellStyle name="標準 3 2 2 10 2 2" xfId="4773"/>
    <cellStyle name="標準 3 2 2 10 2 2 2" xfId="4774"/>
    <cellStyle name="標準 3 2 2 10 2 2 3" xfId="4775"/>
    <cellStyle name="標準 3 2 2 10 2 2 4" xfId="4776"/>
    <cellStyle name="標準 3 2 2 10 2 3" xfId="4777"/>
    <cellStyle name="標準 3 2 2 10 2 4" xfId="4778"/>
    <cellStyle name="標準 3 2 2 10 2 5" xfId="4779"/>
    <cellStyle name="標準 3 2 2 10 3" xfId="4780"/>
    <cellStyle name="標準 3 2 2 10 3 2" xfId="4781"/>
    <cellStyle name="標準 3 2 2 10 3 3" xfId="4782"/>
    <cellStyle name="標準 3 2 2 10 4" xfId="4783"/>
    <cellStyle name="標準 3 2 2 10 4 2" xfId="4784"/>
    <cellStyle name="標準 3 2 2 10 5" xfId="4785"/>
    <cellStyle name="標準 3 2 2 10 5 2" xfId="4786"/>
    <cellStyle name="標準 3 2 2 10 6" xfId="4787"/>
    <cellStyle name="標準 3 2 2 10 7" xfId="4788"/>
    <cellStyle name="標準 3 2 2 10 8" xfId="4789"/>
    <cellStyle name="標準 3 2 2 10 9" xfId="4790"/>
    <cellStyle name="標準 3 2 2 11" xfId="4791"/>
    <cellStyle name="標準 3 2 2 11 2" xfId="4792"/>
    <cellStyle name="標準 3 2 2 11 2 2" xfId="4793"/>
    <cellStyle name="標準 3 2 2 11 2 2 2" xfId="4794"/>
    <cellStyle name="標準 3 2 2 11 2 2 3" xfId="4795"/>
    <cellStyle name="標準 3 2 2 11 2 2 4" xfId="4796"/>
    <cellStyle name="標準 3 2 2 11 2 3" xfId="4797"/>
    <cellStyle name="標準 3 2 2 11 2 4" xfId="4798"/>
    <cellStyle name="標準 3 2 2 11 2 5" xfId="4799"/>
    <cellStyle name="標準 3 2 2 11 3" xfId="4800"/>
    <cellStyle name="標準 3 2 2 11 4" xfId="4801"/>
    <cellStyle name="標準 3 2 2 11 5" xfId="4802"/>
    <cellStyle name="標準 3 2 2 11 6" xfId="4803"/>
    <cellStyle name="標準 3 2 2 11 7" xfId="4804"/>
    <cellStyle name="標準 3 2 2 11 8" xfId="4805"/>
    <cellStyle name="標準 3 2 2 11 9" xfId="4806"/>
    <cellStyle name="標準 3 2 2 12" xfId="4807"/>
    <cellStyle name="標準 3 2 2 13" xfId="4808"/>
    <cellStyle name="標準 3 2 2 14" xfId="4809"/>
    <cellStyle name="標準 3 2 2 14 2" xfId="4810"/>
    <cellStyle name="標準 3 2 2 15" xfId="4811"/>
    <cellStyle name="標準 3 2 2 16" xfId="4812"/>
    <cellStyle name="標準 3 2 2 17" xfId="4813"/>
    <cellStyle name="標準 3 2 2 18" xfId="4814"/>
    <cellStyle name="標準 3 2 2 19" xfId="4815"/>
    <cellStyle name="標準 3 2 2 2" xfId="4816"/>
    <cellStyle name="標準 3 2 2 2 10" xfId="4817"/>
    <cellStyle name="標準 3 2 2 2 11" xfId="4818"/>
    <cellStyle name="標準 3 2 2 2 12" xfId="4819"/>
    <cellStyle name="標準 3 2 2 2 13" xfId="4820"/>
    <cellStyle name="標準 3 2 2 2 14" xfId="4821"/>
    <cellStyle name="標準 3 2 2 2 15" xfId="4822"/>
    <cellStyle name="標準 3 2 2 2 16" xfId="4823"/>
    <cellStyle name="標準 3 2 2 2 17" xfId="4824"/>
    <cellStyle name="標準 3 2 2 2 17 2" xfId="4825"/>
    <cellStyle name="標準 3 2 2 2 17 2 2" xfId="4826"/>
    <cellStyle name="標準 3 2 2 2 17 2 2 2" xfId="4827"/>
    <cellStyle name="標準 3 2 2 2 17 2 2 3" xfId="4828"/>
    <cellStyle name="標準 3 2 2 2 17 2 2 4" xfId="4829"/>
    <cellStyle name="標準 3 2 2 2 17 2 3" xfId="4830"/>
    <cellStyle name="標準 3 2 2 2 17 2 4" xfId="4831"/>
    <cellStyle name="標準 3 2 2 2 17 2 5" xfId="4832"/>
    <cellStyle name="標準 3 2 2 2 17 3" xfId="4833"/>
    <cellStyle name="標準 3 2 2 2 17 4" xfId="4834"/>
    <cellStyle name="標準 3 2 2 2 17 5" xfId="4835"/>
    <cellStyle name="標準 3 2 2 2 17 6" xfId="4836"/>
    <cellStyle name="標準 3 2 2 2 18" xfId="4837"/>
    <cellStyle name="標準 3 2 2 2 18 2" xfId="4838"/>
    <cellStyle name="標準 3 2 2 2 18 2 2" xfId="4839"/>
    <cellStyle name="標準 3 2 2 2 18 2 2 2" xfId="4840"/>
    <cellStyle name="標準 3 2 2 2 18 2 2 3" xfId="4841"/>
    <cellStyle name="標準 3 2 2 2 18 2 2 4" xfId="4842"/>
    <cellStyle name="標準 3 2 2 2 18 2 3" xfId="4843"/>
    <cellStyle name="標準 3 2 2 2 18 2 4" xfId="4844"/>
    <cellStyle name="標準 3 2 2 2 18 2 5" xfId="4845"/>
    <cellStyle name="標準 3 2 2 2 18 3" xfId="4846"/>
    <cellStyle name="標準 3 2 2 2 18 4" xfId="4847"/>
    <cellStyle name="標準 3 2 2 2 18 5" xfId="4848"/>
    <cellStyle name="標準 3 2 2 2 18 6" xfId="4849"/>
    <cellStyle name="標準 3 2 2 2 19" xfId="4850"/>
    <cellStyle name="標準 3 2 2 2 19 2" xfId="4851"/>
    <cellStyle name="標準 3 2 2 2 19 2 2" xfId="4852"/>
    <cellStyle name="標準 3 2 2 2 19 2 2 2" xfId="4853"/>
    <cellStyle name="標準 3 2 2 2 19 2 2 3" xfId="4854"/>
    <cellStyle name="標準 3 2 2 2 19 2 2 4" xfId="4855"/>
    <cellStyle name="標準 3 2 2 2 19 2 3" xfId="4856"/>
    <cellStyle name="標準 3 2 2 2 19 2 4" xfId="4857"/>
    <cellStyle name="標準 3 2 2 2 19 2 5" xfId="4858"/>
    <cellStyle name="標準 3 2 2 2 19 3" xfId="4859"/>
    <cellStyle name="標準 3 2 2 2 19 4" xfId="4860"/>
    <cellStyle name="標準 3 2 2 2 19 5" xfId="4861"/>
    <cellStyle name="標準 3 2 2 2 19 6" xfId="4862"/>
    <cellStyle name="標準 3 2 2 2 2" xfId="4863"/>
    <cellStyle name="標準 3 2 2 2 2 10" xfId="4864"/>
    <cellStyle name="標準 3 2 2 2 2 11" xfId="4865"/>
    <cellStyle name="標準 3 2 2 2 2 12" xfId="4866"/>
    <cellStyle name="標準 3 2 2 2 2 13" xfId="4867"/>
    <cellStyle name="標準 3 2 2 2 2 14" xfId="4868"/>
    <cellStyle name="標準 3 2 2 2 2 15" xfId="4869"/>
    <cellStyle name="標準 3 2 2 2 2 16" xfId="4870"/>
    <cellStyle name="標準 3 2 2 2 2 17" xfId="4871"/>
    <cellStyle name="標準 3 2 2 2 2 17 2" xfId="4872"/>
    <cellStyle name="標準 3 2 2 2 2 17 2 2" xfId="4873"/>
    <cellStyle name="標準 3 2 2 2 2 17 2 2 2" xfId="4874"/>
    <cellStyle name="標準 3 2 2 2 2 17 2 2 3" xfId="4875"/>
    <cellStyle name="標準 3 2 2 2 2 17 2 2 4" xfId="4876"/>
    <cellStyle name="標準 3 2 2 2 2 17 2 3" xfId="4877"/>
    <cellStyle name="標準 3 2 2 2 2 17 2 4" xfId="4878"/>
    <cellStyle name="標準 3 2 2 2 2 17 2 5" xfId="4879"/>
    <cellStyle name="標準 3 2 2 2 2 17 3" xfId="4880"/>
    <cellStyle name="標準 3 2 2 2 2 17 4" xfId="4881"/>
    <cellStyle name="標準 3 2 2 2 2 17 5" xfId="4882"/>
    <cellStyle name="標準 3 2 2 2 2 17 6" xfId="4883"/>
    <cellStyle name="標準 3 2 2 2 2 18" xfId="4884"/>
    <cellStyle name="標準 3 2 2 2 2 18 2" xfId="4885"/>
    <cellStyle name="標準 3 2 2 2 2 18 2 2" xfId="4886"/>
    <cellStyle name="標準 3 2 2 2 2 18 2 2 2" xfId="4887"/>
    <cellStyle name="標準 3 2 2 2 2 18 2 2 3" xfId="4888"/>
    <cellStyle name="標準 3 2 2 2 2 18 2 2 4" xfId="4889"/>
    <cellStyle name="標準 3 2 2 2 2 18 2 3" xfId="4890"/>
    <cellStyle name="標準 3 2 2 2 2 18 2 4" xfId="4891"/>
    <cellStyle name="標準 3 2 2 2 2 18 2 5" xfId="4892"/>
    <cellStyle name="標準 3 2 2 2 2 18 3" xfId="4893"/>
    <cellStyle name="標準 3 2 2 2 2 18 4" xfId="4894"/>
    <cellStyle name="標準 3 2 2 2 2 18 5" xfId="4895"/>
    <cellStyle name="標準 3 2 2 2 2 18 6" xfId="4896"/>
    <cellStyle name="標準 3 2 2 2 2 19" xfId="4897"/>
    <cellStyle name="標準 3 2 2 2 2 19 2" xfId="4898"/>
    <cellStyle name="標準 3 2 2 2 2 19 2 2" xfId="4899"/>
    <cellStyle name="標準 3 2 2 2 2 19 2 2 2" xfId="4900"/>
    <cellStyle name="標準 3 2 2 2 2 19 2 2 3" xfId="4901"/>
    <cellStyle name="標準 3 2 2 2 2 19 2 2 4" xfId="4902"/>
    <cellStyle name="標準 3 2 2 2 2 19 2 3" xfId="4903"/>
    <cellStyle name="標準 3 2 2 2 2 19 2 4" xfId="4904"/>
    <cellStyle name="標準 3 2 2 2 2 19 2 5" xfId="4905"/>
    <cellStyle name="標準 3 2 2 2 2 19 3" xfId="4906"/>
    <cellStyle name="標準 3 2 2 2 2 19 4" xfId="4907"/>
    <cellStyle name="標準 3 2 2 2 2 19 5" xfId="4908"/>
    <cellStyle name="標準 3 2 2 2 2 19 6" xfId="4909"/>
    <cellStyle name="標準 3 2 2 2 2 2" xfId="4910"/>
    <cellStyle name="標準 3 2 2 2 2 2 10" xfId="4911"/>
    <cellStyle name="標準 3 2 2 2 2 2 11" xfId="4912"/>
    <cellStyle name="標準 3 2 2 2 2 2 12" xfId="4913"/>
    <cellStyle name="標準 3 2 2 2 2 2 13" xfId="4914"/>
    <cellStyle name="標準 3 2 2 2 2 2 14" xfId="4915"/>
    <cellStyle name="標準 3 2 2 2 2 2 15" xfId="4916"/>
    <cellStyle name="標準 3 2 2 2 2 2 15 2" xfId="4917"/>
    <cellStyle name="標準 3 2 2 2 2 2 15 2 2" xfId="4918"/>
    <cellStyle name="標準 3 2 2 2 2 2 15 2 2 2" xfId="4919"/>
    <cellStyle name="標準 3 2 2 2 2 2 15 2 2 3" xfId="4920"/>
    <cellStyle name="標準 3 2 2 2 2 2 15 2 2 4" xfId="4921"/>
    <cellStyle name="標準 3 2 2 2 2 2 15 2 3" xfId="4922"/>
    <cellStyle name="標準 3 2 2 2 2 2 15 2 4" xfId="4923"/>
    <cellStyle name="標準 3 2 2 2 2 2 15 2 5" xfId="4924"/>
    <cellStyle name="標準 3 2 2 2 2 2 15 3" xfId="4925"/>
    <cellStyle name="標準 3 2 2 2 2 2 15 4" xfId="4926"/>
    <cellStyle name="標準 3 2 2 2 2 2 15 5" xfId="4927"/>
    <cellStyle name="標準 3 2 2 2 2 2 15 6" xfId="4928"/>
    <cellStyle name="標準 3 2 2 2 2 2 16" xfId="4929"/>
    <cellStyle name="標準 3 2 2 2 2 2 16 2" xfId="4930"/>
    <cellStyle name="標準 3 2 2 2 2 2 16 2 2" xfId="4931"/>
    <cellStyle name="標準 3 2 2 2 2 2 16 2 2 2" xfId="4932"/>
    <cellStyle name="標準 3 2 2 2 2 2 16 2 2 3" xfId="4933"/>
    <cellStyle name="標準 3 2 2 2 2 2 16 2 2 4" xfId="4934"/>
    <cellStyle name="標準 3 2 2 2 2 2 16 2 3" xfId="4935"/>
    <cellStyle name="標準 3 2 2 2 2 2 16 2 4" xfId="4936"/>
    <cellStyle name="標準 3 2 2 2 2 2 16 2 5" xfId="4937"/>
    <cellStyle name="標準 3 2 2 2 2 2 16 3" xfId="4938"/>
    <cellStyle name="標準 3 2 2 2 2 2 16 4" xfId="4939"/>
    <cellStyle name="標準 3 2 2 2 2 2 16 5" xfId="4940"/>
    <cellStyle name="標準 3 2 2 2 2 2 16 6" xfId="4941"/>
    <cellStyle name="標準 3 2 2 2 2 2 17" xfId="4942"/>
    <cellStyle name="標準 3 2 2 2 2 2 17 2" xfId="4943"/>
    <cellStyle name="標準 3 2 2 2 2 2 17 2 2" xfId="4944"/>
    <cellStyle name="標準 3 2 2 2 2 2 17 2 2 2" xfId="4945"/>
    <cellStyle name="標準 3 2 2 2 2 2 17 2 2 3" xfId="4946"/>
    <cellStyle name="標準 3 2 2 2 2 2 17 2 2 4" xfId="4947"/>
    <cellStyle name="標準 3 2 2 2 2 2 17 2 3" xfId="4948"/>
    <cellStyle name="標準 3 2 2 2 2 2 17 2 4" xfId="4949"/>
    <cellStyle name="標準 3 2 2 2 2 2 17 2 5" xfId="4950"/>
    <cellStyle name="標準 3 2 2 2 2 2 17 3" xfId="4951"/>
    <cellStyle name="標準 3 2 2 2 2 2 17 4" xfId="4952"/>
    <cellStyle name="標準 3 2 2 2 2 2 17 5" xfId="4953"/>
    <cellStyle name="標準 3 2 2 2 2 2 17 6" xfId="4954"/>
    <cellStyle name="標準 3 2 2 2 2 2 18" xfId="4955"/>
    <cellStyle name="標準 3 2 2 2 2 2 19" xfId="4956"/>
    <cellStyle name="標準 3 2 2 2 2 2 2" xfId="4957"/>
    <cellStyle name="標準 3 2 2 2 2 2 2 10" xfId="4958"/>
    <cellStyle name="標準 3 2 2 2 2 2 2 11" xfId="4959"/>
    <cellStyle name="標準 3 2 2 2 2 2 2 12" xfId="4960"/>
    <cellStyle name="標準 3 2 2 2 2 2 2 13" xfId="4961"/>
    <cellStyle name="標準 3 2 2 2 2 2 2 14" xfId="4962"/>
    <cellStyle name="標準 3 2 2 2 2 2 2 15" xfId="4963"/>
    <cellStyle name="標準 3 2 2 2 2 2 2 15 2" xfId="4964"/>
    <cellStyle name="標準 3 2 2 2 2 2 2 15 2 2" xfId="4965"/>
    <cellStyle name="標準 3 2 2 2 2 2 2 15 2 2 2" xfId="4966"/>
    <cellStyle name="標準 3 2 2 2 2 2 2 15 2 2 3" xfId="4967"/>
    <cellStyle name="標準 3 2 2 2 2 2 2 15 2 2 4" xfId="4968"/>
    <cellStyle name="標準 3 2 2 2 2 2 2 15 2 3" xfId="4969"/>
    <cellStyle name="標準 3 2 2 2 2 2 2 15 2 4" xfId="4970"/>
    <cellStyle name="標準 3 2 2 2 2 2 2 15 2 5" xfId="4971"/>
    <cellStyle name="標準 3 2 2 2 2 2 2 15 3" xfId="4972"/>
    <cellStyle name="標準 3 2 2 2 2 2 2 15 4" xfId="4973"/>
    <cellStyle name="標準 3 2 2 2 2 2 2 15 5" xfId="4974"/>
    <cellStyle name="標準 3 2 2 2 2 2 2 15 6" xfId="4975"/>
    <cellStyle name="標準 3 2 2 2 2 2 2 16" xfId="4976"/>
    <cellStyle name="標準 3 2 2 2 2 2 2 16 2" xfId="4977"/>
    <cellStyle name="標準 3 2 2 2 2 2 2 16 2 2" xfId="4978"/>
    <cellStyle name="標準 3 2 2 2 2 2 2 16 2 2 2" xfId="4979"/>
    <cellStyle name="標準 3 2 2 2 2 2 2 16 2 2 3" xfId="4980"/>
    <cellStyle name="標準 3 2 2 2 2 2 2 16 2 2 4" xfId="4981"/>
    <cellStyle name="標準 3 2 2 2 2 2 2 16 2 3" xfId="4982"/>
    <cellStyle name="標準 3 2 2 2 2 2 2 16 2 4" xfId="4983"/>
    <cellStyle name="標準 3 2 2 2 2 2 2 16 2 5" xfId="4984"/>
    <cellStyle name="標準 3 2 2 2 2 2 2 16 3" xfId="4985"/>
    <cellStyle name="標準 3 2 2 2 2 2 2 16 4" xfId="4986"/>
    <cellStyle name="標準 3 2 2 2 2 2 2 16 5" xfId="4987"/>
    <cellStyle name="標準 3 2 2 2 2 2 2 16 6" xfId="4988"/>
    <cellStyle name="標準 3 2 2 2 2 2 2 17" xfId="4989"/>
    <cellStyle name="標準 3 2 2 2 2 2 2 17 2" xfId="4990"/>
    <cellStyle name="標準 3 2 2 2 2 2 2 17 2 2" xfId="4991"/>
    <cellStyle name="標準 3 2 2 2 2 2 2 17 2 2 2" xfId="4992"/>
    <cellStyle name="標準 3 2 2 2 2 2 2 17 2 2 3" xfId="4993"/>
    <cellStyle name="標準 3 2 2 2 2 2 2 17 2 2 4" xfId="4994"/>
    <cellStyle name="標準 3 2 2 2 2 2 2 17 2 3" xfId="4995"/>
    <cellStyle name="標準 3 2 2 2 2 2 2 17 2 4" xfId="4996"/>
    <cellStyle name="標準 3 2 2 2 2 2 2 17 2 5" xfId="4997"/>
    <cellStyle name="標準 3 2 2 2 2 2 2 17 3" xfId="4998"/>
    <cellStyle name="標準 3 2 2 2 2 2 2 17 4" xfId="4999"/>
    <cellStyle name="標準 3 2 2 2 2 2 2 17 5" xfId="5000"/>
    <cellStyle name="標準 3 2 2 2 2 2 2 17 6" xfId="5001"/>
    <cellStyle name="標準 3 2 2 2 2 2 2 18" xfId="5002"/>
    <cellStyle name="標準 3 2 2 2 2 2 2 19" xfId="5003"/>
    <cellStyle name="標準 3 2 2 2 2 2 2 2" xfId="5004"/>
    <cellStyle name="標準 3 2 2 2 2 2 2 2 10" xfId="5005"/>
    <cellStyle name="標準 3 2 2 2 2 2 2 2 11" xfId="5006"/>
    <cellStyle name="標準 3 2 2 2 2 2 2 2 12" xfId="5007"/>
    <cellStyle name="標準 3 2 2 2 2 2 2 2 13" xfId="5008"/>
    <cellStyle name="標準 3 2 2 2 2 2 2 2 14" xfId="5009"/>
    <cellStyle name="標準 3 2 2 2 2 2 2 2 14 2" xfId="5010"/>
    <cellStyle name="標準 3 2 2 2 2 2 2 2 14 2 2" xfId="5011"/>
    <cellStyle name="標準 3 2 2 2 2 2 2 2 14 2 2 2" xfId="5012"/>
    <cellStyle name="標準 3 2 2 2 2 2 2 2 14 2 2 3" xfId="5013"/>
    <cellStyle name="標準 3 2 2 2 2 2 2 2 14 2 2 4" xfId="5014"/>
    <cellStyle name="標準 3 2 2 2 2 2 2 2 14 2 3" xfId="5015"/>
    <cellStyle name="標準 3 2 2 2 2 2 2 2 14 2 4" xfId="5016"/>
    <cellStyle name="標準 3 2 2 2 2 2 2 2 14 2 5" xfId="5017"/>
    <cellStyle name="標準 3 2 2 2 2 2 2 2 14 3" xfId="5018"/>
    <cellStyle name="標準 3 2 2 2 2 2 2 2 14 4" xfId="5019"/>
    <cellStyle name="標準 3 2 2 2 2 2 2 2 14 5" xfId="5020"/>
    <cellStyle name="標準 3 2 2 2 2 2 2 2 14 6" xfId="5021"/>
    <cellStyle name="標準 3 2 2 2 2 2 2 2 15" xfId="5022"/>
    <cellStyle name="標準 3 2 2 2 2 2 2 2 15 2" xfId="5023"/>
    <cellStyle name="標準 3 2 2 2 2 2 2 2 15 2 2" xfId="5024"/>
    <cellStyle name="標準 3 2 2 2 2 2 2 2 15 2 2 2" xfId="5025"/>
    <cellStyle name="標準 3 2 2 2 2 2 2 2 15 2 2 3" xfId="5026"/>
    <cellStyle name="標準 3 2 2 2 2 2 2 2 15 2 2 4" xfId="5027"/>
    <cellStyle name="標準 3 2 2 2 2 2 2 2 15 2 3" xfId="5028"/>
    <cellStyle name="標準 3 2 2 2 2 2 2 2 15 2 4" xfId="5029"/>
    <cellStyle name="標準 3 2 2 2 2 2 2 2 15 2 5" xfId="5030"/>
    <cellStyle name="標準 3 2 2 2 2 2 2 2 15 3" xfId="5031"/>
    <cellStyle name="標準 3 2 2 2 2 2 2 2 15 4" xfId="5032"/>
    <cellStyle name="標準 3 2 2 2 2 2 2 2 15 5" xfId="5033"/>
    <cellStyle name="標準 3 2 2 2 2 2 2 2 15 6" xfId="5034"/>
    <cellStyle name="標準 3 2 2 2 2 2 2 2 16" xfId="5035"/>
    <cellStyle name="標準 3 2 2 2 2 2 2 2 16 2" xfId="5036"/>
    <cellStyle name="標準 3 2 2 2 2 2 2 2 16 2 2" xfId="5037"/>
    <cellStyle name="標準 3 2 2 2 2 2 2 2 16 2 2 2" xfId="5038"/>
    <cellStyle name="標準 3 2 2 2 2 2 2 2 16 2 2 3" xfId="5039"/>
    <cellStyle name="標準 3 2 2 2 2 2 2 2 16 2 2 4" xfId="5040"/>
    <cellStyle name="標準 3 2 2 2 2 2 2 2 16 2 3" xfId="5041"/>
    <cellStyle name="標準 3 2 2 2 2 2 2 2 16 2 4" xfId="5042"/>
    <cellStyle name="標準 3 2 2 2 2 2 2 2 16 2 5" xfId="5043"/>
    <cellStyle name="標準 3 2 2 2 2 2 2 2 16 3" xfId="5044"/>
    <cellStyle name="標準 3 2 2 2 2 2 2 2 16 4" xfId="5045"/>
    <cellStyle name="標準 3 2 2 2 2 2 2 2 16 5" xfId="5046"/>
    <cellStyle name="標準 3 2 2 2 2 2 2 2 16 6" xfId="5047"/>
    <cellStyle name="標準 3 2 2 2 2 2 2 2 17" xfId="5048"/>
    <cellStyle name="標準 3 2 2 2 2 2 2 2 18" xfId="5049"/>
    <cellStyle name="標準 3 2 2 2 2 2 2 2 19" xfId="5050"/>
    <cellStyle name="標準 3 2 2 2 2 2 2 2 2" xfId="5051"/>
    <cellStyle name="標準 3 2 2 2 2 2 2 2 2 10" xfId="5052"/>
    <cellStyle name="標準 3 2 2 2 2 2 2 2 2 11" xfId="5053"/>
    <cellStyle name="標準 3 2 2 2 2 2 2 2 2 12" xfId="5054"/>
    <cellStyle name="標準 3 2 2 2 2 2 2 2 2 13" xfId="5055"/>
    <cellStyle name="標準 3 2 2 2 2 2 2 2 2 14" xfId="5056"/>
    <cellStyle name="標準 3 2 2 2 2 2 2 2 2 14 2" xfId="5057"/>
    <cellStyle name="標準 3 2 2 2 2 2 2 2 2 14 2 2" xfId="5058"/>
    <cellStyle name="標準 3 2 2 2 2 2 2 2 2 14 2 2 2" xfId="5059"/>
    <cellStyle name="標準 3 2 2 2 2 2 2 2 2 14 2 2 3" xfId="5060"/>
    <cellStyle name="標準 3 2 2 2 2 2 2 2 2 14 2 2 4" xfId="5061"/>
    <cellStyle name="標準 3 2 2 2 2 2 2 2 2 14 2 3" xfId="5062"/>
    <cellStyle name="標準 3 2 2 2 2 2 2 2 2 14 2 4" xfId="5063"/>
    <cellStyle name="標準 3 2 2 2 2 2 2 2 2 14 2 5" xfId="5064"/>
    <cellStyle name="標準 3 2 2 2 2 2 2 2 2 14 3" xfId="5065"/>
    <cellStyle name="標準 3 2 2 2 2 2 2 2 2 14 4" xfId="5066"/>
    <cellStyle name="標準 3 2 2 2 2 2 2 2 2 14 5" xfId="5067"/>
    <cellStyle name="標準 3 2 2 2 2 2 2 2 2 14 6" xfId="5068"/>
    <cellStyle name="標準 3 2 2 2 2 2 2 2 2 15" xfId="5069"/>
    <cellStyle name="標準 3 2 2 2 2 2 2 2 2 15 2" xfId="5070"/>
    <cellStyle name="標準 3 2 2 2 2 2 2 2 2 15 2 2" xfId="5071"/>
    <cellStyle name="標準 3 2 2 2 2 2 2 2 2 15 2 2 2" xfId="5072"/>
    <cellStyle name="標準 3 2 2 2 2 2 2 2 2 15 2 2 3" xfId="5073"/>
    <cellStyle name="標準 3 2 2 2 2 2 2 2 2 15 2 2 4" xfId="5074"/>
    <cellStyle name="標準 3 2 2 2 2 2 2 2 2 15 2 3" xfId="5075"/>
    <cellStyle name="標準 3 2 2 2 2 2 2 2 2 15 2 4" xfId="5076"/>
    <cellStyle name="標準 3 2 2 2 2 2 2 2 2 15 2 5" xfId="5077"/>
    <cellStyle name="標準 3 2 2 2 2 2 2 2 2 15 3" xfId="5078"/>
    <cellStyle name="標準 3 2 2 2 2 2 2 2 2 15 4" xfId="5079"/>
    <cellStyle name="標準 3 2 2 2 2 2 2 2 2 15 5" xfId="5080"/>
    <cellStyle name="標準 3 2 2 2 2 2 2 2 2 15 6" xfId="5081"/>
    <cellStyle name="標準 3 2 2 2 2 2 2 2 2 16" xfId="5082"/>
    <cellStyle name="標準 3 2 2 2 2 2 2 2 2 16 2" xfId="5083"/>
    <cellStyle name="標準 3 2 2 2 2 2 2 2 2 16 2 2" xfId="5084"/>
    <cellStyle name="標準 3 2 2 2 2 2 2 2 2 16 2 2 2" xfId="5085"/>
    <cellStyle name="標準 3 2 2 2 2 2 2 2 2 16 2 2 3" xfId="5086"/>
    <cellStyle name="標準 3 2 2 2 2 2 2 2 2 16 2 2 4" xfId="5087"/>
    <cellStyle name="標準 3 2 2 2 2 2 2 2 2 16 2 3" xfId="5088"/>
    <cellStyle name="標準 3 2 2 2 2 2 2 2 2 16 2 4" xfId="5089"/>
    <cellStyle name="標準 3 2 2 2 2 2 2 2 2 16 2 5" xfId="5090"/>
    <cellStyle name="標準 3 2 2 2 2 2 2 2 2 16 3" xfId="5091"/>
    <cellStyle name="標準 3 2 2 2 2 2 2 2 2 16 4" xfId="5092"/>
    <cellStyle name="標準 3 2 2 2 2 2 2 2 2 16 5" xfId="5093"/>
    <cellStyle name="標準 3 2 2 2 2 2 2 2 2 16 6" xfId="5094"/>
    <cellStyle name="標準 3 2 2 2 2 2 2 2 2 17" xfId="5095"/>
    <cellStyle name="標準 3 2 2 2 2 2 2 2 2 18" xfId="5096"/>
    <cellStyle name="標準 3 2 2 2 2 2 2 2 2 19" xfId="5097"/>
    <cellStyle name="標準 3 2 2 2 2 2 2 2 2 2" xfId="5098"/>
    <cellStyle name="標準 3 2 2 2 2 2 2 2 2 2 10" xfId="5099"/>
    <cellStyle name="標準 3 2 2 2 2 2 2 2 2 2 10 2" xfId="5100"/>
    <cellStyle name="標準 3 2 2 2 2 2 2 2 2 2 10 2 2" xfId="5101"/>
    <cellStyle name="標準 3 2 2 2 2 2 2 2 2 2 10 2 3" xfId="5102"/>
    <cellStyle name="標準 3 2 2 2 2 2 2 2 2 2 10 2 4" xfId="5103"/>
    <cellStyle name="標準 3 2 2 2 2 2 2 2 2 2 10 2 5" xfId="5104"/>
    <cellStyle name="標準 3 2 2 2 2 2 2 2 2 2 10 2 6" xfId="5105"/>
    <cellStyle name="標準 3 2 2 2 2 2 2 2 2 2 10 3" xfId="5106"/>
    <cellStyle name="標準 3 2 2 2 2 2 2 2 2 2 10 3 2" xfId="5107"/>
    <cellStyle name="標準 3 2 2 2 2 2 2 2 2 2 10 3 3" xfId="5108"/>
    <cellStyle name="標準 3 2 2 2 2 2 2 2 2 2 10 4" xfId="5109"/>
    <cellStyle name="標準 3 2 2 2 2 2 2 2 2 2 10 4 2" xfId="5110"/>
    <cellStyle name="標準 3 2 2 2 2 2 2 2 2 2 10 4 3" xfId="5111"/>
    <cellStyle name="標準 3 2 2 2 2 2 2 2 2 2 10 5" xfId="5112"/>
    <cellStyle name="標準 3 2 2 2 2 2 2 2 2 2 10 5 2" xfId="5113"/>
    <cellStyle name="標準 3 2 2 2 2 2 2 2 2 2 10 5 3" xfId="5114"/>
    <cellStyle name="標準 3 2 2 2 2 2 2 2 2 2 10 6" xfId="5115"/>
    <cellStyle name="標準 3 2 2 2 2 2 2 2 2 2 10 7" xfId="5116"/>
    <cellStyle name="標準 3 2 2 2 2 2 2 2 2 2 10 7 2" xfId="5117"/>
    <cellStyle name="標準 3 2 2 2 2 2 2 2 2 2 10 8" xfId="5118"/>
    <cellStyle name="標準 3 2 2 2 2 2 2 2 2 2 11" xfId="5119"/>
    <cellStyle name="標準 3 2 2 2 2 2 2 2 2 2 11 2" xfId="5120"/>
    <cellStyle name="標準 3 2 2 2 2 2 2 2 2 2 11 2 2" xfId="5121"/>
    <cellStyle name="標準 3 2 2 2 2 2 2 2 2 2 11 2 3" xfId="5122"/>
    <cellStyle name="標準 3 2 2 2 2 2 2 2 2 2 11 3" xfId="5123"/>
    <cellStyle name="標準 3 2 2 2 2 2 2 2 2 2 12" xfId="5124"/>
    <cellStyle name="標準 3 2 2 2 2 2 2 2 2 2 12 2" xfId="5125"/>
    <cellStyle name="標準 3 2 2 2 2 2 2 2 2 2 12 2 2" xfId="5126"/>
    <cellStyle name="標準 3 2 2 2 2 2 2 2 2 2 12 2 3" xfId="5127"/>
    <cellStyle name="標準 3 2 2 2 2 2 2 2 2 2 12 3" xfId="5128"/>
    <cellStyle name="標準 3 2 2 2 2 2 2 2 2 2 13" xfId="5129"/>
    <cellStyle name="標準 3 2 2 2 2 2 2 2 2 2 14" xfId="5130"/>
    <cellStyle name="標準 3 2 2 2 2 2 2 2 2 2 15" xfId="5131"/>
    <cellStyle name="標準 3 2 2 2 2 2 2 2 2 2 16" xfId="5132"/>
    <cellStyle name="標準 3 2 2 2 2 2 2 2 2 2 17" xfId="5133"/>
    <cellStyle name="標準 3 2 2 2 2 2 2 2 2 2 18" xfId="5134"/>
    <cellStyle name="標準 3 2 2 2 2 2 2 2 2 2 19" xfId="5135"/>
    <cellStyle name="標準 3 2 2 2 2 2 2 2 2 2 2" xfId="5136"/>
    <cellStyle name="標準 3 2 2 2 2 2 2 2 2 2 2 10" xfId="5137"/>
    <cellStyle name="標準 3 2 2 2 2 2 2 2 2 2 2 10 2" xfId="5138"/>
    <cellStyle name="標準 3 2 2 2 2 2 2 2 2 2 2 10 2 2" xfId="5139"/>
    <cellStyle name="標準 3 2 2 2 2 2 2 2 2 2 2 10 2 3" xfId="5140"/>
    <cellStyle name="標準 3 2 2 2 2 2 2 2 2 2 2 10 2 4" xfId="5141"/>
    <cellStyle name="標準 3 2 2 2 2 2 2 2 2 2 2 10 2 5" xfId="5142"/>
    <cellStyle name="標準 3 2 2 2 2 2 2 2 2 2 2 10 2 6" xfId="5143"/>
    <cellStyle name="標準 3 2 2 2 2 2 2 2 2 2 2 10 3" xfId="5144"/>
    <cellStyle name="標準 3 2 2 2 2 2 2 2 2 2 2 10 3 2" xfId="5145"/>
    <cellStyle name="標準 3 2 2 2 2 2 2 2 2 2 2 10 3 3" xfId="5146"/>
    <cellStyle name="標準 3 2 2 2 2 2 2 2 2 2 2 10 4" xfId="5147"/>
    <cellStyle name="標準 3 2 2 2 2 2 2 2 2 2 2 10 4 2" xfId="5148"/>
    <cellStyle name="標準 3 2 2 2 2 2 2 2 2 2 2 10 4 3" xfId="5149"/>
    <cellStyle name="標準 3 2 2 2 2 2 2 2 2 2 2 10 5" xfId="5150"/>
    <cellStyle name="標準 3 2 2 2 2 2 2 2 2 2 2 10 5 2" xfId="5151"/>
    <cellStyle name="標準 3 2 2 2 2 2 2 2 2 2 2 10 5 3" xfId="5152"/>
    <cellStyle name="標準 3 2 2 2 2 2 2 2 2 2 2 10 6" xfId="5153"/>
    <cellStyle name="標準 3 2 2 2 2 2 2 2 2 2 2 10 7" xfId="5154"/>
    <cellStyle name="標準 3 2 2 2 2 2 2 2 2 2 2 11" xfId="5155"/>
    <cellStyle name="標準 3 2 2 2 2 2 2 2 2 2 2 11 2" xfId="5156"/>
    <cellStyle name="標準 3 2 2 2 2 2 2 2 2 2 2 11 2 2" xfId="5157"/>
    <cellStyle name="標準 3 2 2 2 2 2 2 2 2 2 2 11 2 3" xfId="5158"/>
    <cellStyle name="標準 3 2 2 2 2 2 2 2 2 2 2 12" xfId="5159"/>
    <cellStyle name="標準 3 2 2 2 2 2 2 2 2 2 2 12 2" xfId="5160"/>
    <cellStyle name="標準 3 2 2 2 2 2 2 2 2 2 2 12 3" xfId="5161"/>
    <cellStyle name="標準 3 2 2 2 2 2 2 2 2 2 2 13" xfId="5162"/>
    <cellStyle name="標準 3 2 2 2 2 2 2 2 2 2 2 14" xfId="5163"/>
    <cellStyle name="標準 3 2 2 2 2 2 2 2 2 2 2 15" xfId="5164"/>
    <cellStyle name="標準 3 2 2 2 2 2 2 2 2 2 2 16" xfId="5165"/>
    <cellStyle name="標準 3 2 2 2 2 2 2 2 2 2 2 17" xfId="5166"/>
    <cellStyle name="標準 3 2 2 2 2 2 2 2 2 2 2 18" xfId="5167"/>
    <cellStyle name="標準 3 2 2 2 2 2 2 2 2 2 2 19" xfId="5168"/>
    <cellStyle name="標準 3 2 2 2 2 2 2 2 2 2 2 2" xfId="5169"/>
    <cellStyle name="標準 3 2 2 2 2 2 2 2 2 2 2 2 10" xfId="5170"/>
    <cellStyle name="標準 3 2 2 2 2 2 2 2 2 2 2 2 11" xfId="5171"/>
    <cellStyle name="標準 3 2 2 2 2 2 2 2 2 2 2 2 2" xfId="5172"/>
    <cellStyle name="標準 3 2 2 2 2 2 2 2 2 2 2 2 2 10" xfId="5173"/>
    <cellStyle name="標準 3 2 2 2 2 2 2 2 2 2 2 2 2 11" xfId="5174"/>
    <cellStyle name="標準 3 2 2 2 2 2 2 2 2 2 2 2 2 2" xfId="5175"/>
    <cellStyle name="標準 3 2 2 2 2 2 2 2 2 2 2 2 2 2 10" xfId="5176"/>
    <cellStyle name="標準 3 2 2 2 2 2 2 2 2 2 2 2 2 2 11" xfId="5177"/>
    <cellStyle name="標準 3 2 2 2 2 2 2 2 2 2 2 2 2 2 2" xfId="5178"/>
    <cellStyle name="標準 3 2 2 2 2 2 2 2 2 2 2 2 2 2 2 10" xfId="5179"/>
    <cellStyle name="標準 3 2 2 2 2 2 2 2 2 2 2 2 2 2 2 2" xfId="5180"/>
    <cellStyle name="標準 3 2 2 2 2 2 2 2 2 2 2 2 2 2 2 2 2" xfId="5181"/>
    <cellStyle name="標準 3 2 2 2 2 2 2 2 2 2 2 2 2 2 2 2 2 2" xfId="5182"/>
    <cellStyle name="標準 3 2 2 2 2 2 2 2 2 2 2 2 2 2 2 2 2 2 2" xfId="5183"/>
    <cellStyle name="標準 3 2 2 2 2 2 2 2 2 2 2 2 2 2 2 2 2 2 2 2" xfId="5184"/>
    <cellStyle name="標準 3 2 2 2 2 2 2 2 2 2 2 2 2 2 2 2 2 2 2 2 2" xfId="5185"/>
    <cellStyle name="標準 3 2 2 2 2 2 2 2 2 2 2 2 2 2 2 2 2 2 2 2 2 2" xfId="5186"/>
    <cellStyle name="標準 3 2 2 2 2 2 2 2 2 2 2 2 2 2 2 2 2 2 2 2 2 2 2" xfId="5187"/>
    <cellStyle name="標準 3 2 2 2 2 2 2 2 2 2 2 2 2 2 2 2 2 2 2 3" xfId="5188"/>
    <cellStyle name="標準 3 2 2 2 2 2 2 2 2 2 2 2 2 2 2 2 2 2 3" xfId="5189"/>
    <cellStyle name="標準 3 2 2 2 2 2 2 2 2 2 2 2 2 2 2 2 2 2 4" xfId="5190"/>
    <cellStyle name="標準 3 2 2 2 2 2 2 2 2 2 2 2 2 2 2 2 2 2 4 2" xfId="5191"/>
    <cellStyle name="標準 3 2 2 2 2 2 2 2 2 2 2 2 2 2 2 2 2 3" xfId="5192"/>
    <cellStyle name="標準 3 2 2 2 2 2 2 2 2 2 2 2 2 2 2 2 2 3 2" xfId="5193"/>
    <cellStyle name="標準 3 2 2 2 2 2 2 2 2 2 2 2 2 2 2 2 2 3 2 2" xfId="5194"/>
    <cellStyle name="標準 3 2 2 2 2 2 2 2 2 2 2 2 2 2 2 2 2 3 2 3" xfId="5195"/>
    <cellStyle name="標準 3 2 2 2 2 2 2 2 2 2 2 2 2 2 2 2 2 4" xfId="5196"/>
    <cellStyle name="標準 3 2 2 2 2 2 2 2 2 2 2 2 2 2 2 2 2 4 2" xfId="5197"/>
    <cellStyle name="標準 3 2 2 2 2 2 2 2 2 2 2 2 2 2 2 2 2 4 3" xfId="5198"/>
    <cellStyle name="標準 3 2 2 2 2 2 2 2 2 2 2 2 2 2 2 2 2 5" xfId="5199"/>
    <cellStyle name="標準 3 2 2 2 2 2 2 2 2 2 2 2 2 2 2 2 2 6" xfId="5200"/>
    <cellStyle name="標準 3 2 2 2 2 2 2 2 2 2 2 2 2 2 2 2 2 7" xfId="5201"/>
    <cellStyle name="標準 3 2 2 2 2 2 2 2 2 2 2 2 2 2 2 2 2 8" xfId="5202"/>
    <cellStyle name="標準 3 2 2 2 2 2 2 2 2 2 2 2 2 2 2 2 3" xfId="5203"/>
    <cellStyle name="標準 3 2 2 2 2 2 2 2 2 2 2 2 2 2 2 2 3 2" xfId="5204"/>
    <cellStyle name="標準 3 2 2 2 2 2 2 2 2 2 2 2 2 2 2 2 3 2 2" xfId="5205"/>
    <cellStyle name="標準 3 2 2 2 2 2 2 2 2 2 2 2 2 2 2 2 3 2 3" xfId="5206"/>
    <cellStyle name="標準 3 2 2 2 2 2 2 2 2 2 2 2 2 2 2 2 4" xfId="5207"/>
    <cellStyle name="標準 3 2 2 2 2 2 2 2 2 2 2 2 2 2 2 2 4 2" xfId="5208"/>
    <cellStyle name="標準 3 2 2 2 2 2 2 2 2 2 2 2 2 2 2 2 4 3" xfId="5209"/>
    <cellStyle name="標準 3 2 2 2 2 2 2 2 2 2 2 2 2 2 2 2 5" xfId="5210"/>
    <cellStyle name="標準 3 2 2 2 2 2 2 2 2 2 2 2 2 2 2 2 6" xfId="5211"/>
    <cellStyle name="標準 3 2 2 2 2 2 2 2 2 2 2 2 2 2 2 2 7" xfId="5212"/>
    <cellStyle name="標準 3 2 2 2 2 2 2 2 2 2 2 2 2 2 2 2 8" xfId="5213"/>
    <cellStyle name="標準 3 2 2 2 2 2 2 2 2 2 2 2 2 2 2 3" xfId="5214"/>
    <cellStyle name="標準 3 2 2 2 2 2 2 2 2 2 2 2 2 2 2 4" xfId="5215"/>
    <cellStyle name="標準 3 2 2 2 2 2 2 2 2 2 2 2 2 2 2 4 2" xfId="5216"/>
    <cellStyle name="標準 3 2 2 2 2 2 2 2 2 2 2 2 2 2 2 4 2 2" xfId="5217"/>
    <cellStyle name="標準 3 2 2 2 2 2 2 2 2 2 2 2 2 2 2 4 2 3" xfId="5218"/>
    <cellStyle name="標準 3 2 2 2 2 2 2 2 2 2 2 2 2 2 2 5" xfId="5219"/>
    <cellStyle name="標準 3 2 2 2 2 2 2 2 2 2 2 2 2 2 2 5 2" xfId="5220"/>
    <cellStyle name="標準 3 2 2 2 2 2 2 2 2 2 2 2 2 2 2 5 3" xfId="5221"/>
    <cellStyle name="標準 3 2 2 2 2 2 2 2 2 2 2 2 2 2 2 6" xfId="5222"/>
    <cellStyle name="標準 3 2 2 2 2 2 2 2 2 2 2 2 2 2 2 7" xfId="5223"/>
    <cellStyle name="標準 3 2 2 2 2 2 2 2 2 2 2 2 2 2 2 8" xfId="5224"/>
    <cellStyle name="標準 3 2 2 2 2 2 2 2 2 2 2 2 2 2 2 9" xfId="5225"/>
    <cellStyle name="標準 3 2 2 2 2 2 2 2 2 2 2 2 2 2 3" xfId="5226"/>
    <cellStyle name="標準 3 2 2 2 2 2 2 2 2 2 2 2 2 2 4" xfId="5227"/>
    <cellStyle name="標準 3 2 2 2 2 2 2 2 2 2 2 2 2 2 4 2" xfId="5228"/>
    <cellStyle name="標準 3 2 2 2 2 2 2 2 2 2 2 2 2 2 4 2 2" xfId="5229"/>
    <cellStyle name="標準 3 2 2 2 2 2 2 2 2 2 2 2 2 2 4 2 3" xfId="5230"/>
    <cellStyle name="標準 3 2 2 2 2 2 2 2 2 2 2 2 2 2 4 2 4" xfId="5231"/>
    <cellStyle name="標準 3 2 2 2 2 2 2 2 2 2 2 2 2 2 4 2 5" xfId="5232"/>
    <cellStyle name="標準 3 2 2 2 2 2 2 2 2 2 2 2 2 2 4 2 6" xfId="5233"/>
    <cellStyle name="標準 3 2 2 2 2 2 2 2 2 2 2 2 2 2 4 3" xfId="5234"/>
    <cellStyle name="標準 3 2 2 2 2 2 2 2 2 2 2 2 2 2 4 3 2" xfId="5235"/>
    <cellStyle name="標準 3 2 2 2 2 2 2 2 2 2 2 2 2 2 4 3 3" xfId="5236"/>
    <cellStyle name="標準 3 2 2 2 2 2 2 2 2 2 2 2 2 2 4 4" xfId="5237"/>
    <cellStyle name="標準 3 2 2 2 2 2 2 2 2 2 2 2 2 2 4 4 2" xfId="5238"/>
    <cellStyle name="標準 3 2 2 2 2 2 2 2 2 2 2 2 2 2 4 4 3" xfId="5239"/>
    <cellStyle name="標準 3 2 2 2 2 2 2 2 2 2 2 2 2 2 4 5" xfId="5240"/>
    <cellStyle name="標準 3 2 2 2 2 2 2 2 2 2 2 2 2 2 4 5 2" xfId="5241"/>
    <cellStyle name="標準 3 2 2 2 2 2 2 2 2 2 2 2 2 2 4 5 3" xfId="5242"/>
    <cellStyle name="標準 3 2 2 2 2 2 2 2 2 2 2 2 2 2 4 6" xfId="5243"/>
    <cellStyle name="標準 3 2 2 2 2 2 2 2 2 2 2 2 2 2 4 7" xfId="5244"/>
    <cellStyle name="標準 3 2 2 2 2 2 2 2 2 2 2 2 2 2 5" xfId="5245"/>
    <cellStyle name="標準 3 2 2 2 2 2 2 2 2 2 2 2 2 2 5 2" xfId="5246"/>
    <cellStyle name="標準 3 2 2 2 2 2 2 2 2 2 2 2 2 2 5 2 2" xfId="5247"/>
    <cellStyle name="標準 3 2 2 2 2 2 2 2 2 2 2 2 2 2 5 2 3" xfId="5248"/>
    <cellStyle name="標準 3 2 2 2 2 2 2 2 2 2 2 2 2 2 6" xfId="5249"/>
    <cellStyle name="標準 3 2 2 2 2 2 2 2 2 2 2 2 2 2 6 2" xfId="5250"/>
    <cellStyle name="標準 3 2 2 2 2 2 2 2 2 2 2 2 2 2 6 3" xfId="5251"/>
    <cellStyle name="標準 3 2 2 2 2 2 2 2 2 2 2 2 2 2 7" xfId="5252"/>
    <cellStyle name="標準 3 2 2 2 2 2 2 2 2 2 2 2 2 2 8" xfId="5253"/>
    <cellStyle name="標準 3 2 2 2 2 2 2 2 2 2 2 2 2 2 9" xfId="5254"/>
    <cellStyle name="標準 3 2 2 2 2 2 2 2 2 2 2 2 2 3" xfId="5255"/>
    <cellStyle name="標準 3 2 2 2 2 2 2 2 2 2 2 2 2 3 2" xfId="5256"/>
    <cellStyle name="標準 3 2 2 2 2 2 2 2 2 2 2 2 2 3 2 2" xfId="5257"/>
    <cellStyle name="標準 3 2 2 2 2 2 2 2 2 2 2 2 2 3 2 2 2" xfId="5258"/>
    <cellStyle name="標準 3 2 2 2 2 2 2 2 2 2 2 2 2 3 2 2 2 2" xfId="5259"/>
    <cellStyle name="標準 3 2 2 2 2 2 2 2 2 2 2 2 2 3 2 2 2 3" xfId="5260"/>
    <cellStyle name="標準 3 2 2 2 2 2 2 2 2 2 2 2 2 3 2 2 2 4" xfId="5261"/>
    <cellStyle name="標準 3 2 2 2 2 2 2 2 2 2 2 2 2 3 2 2 2 5" xfId="5262"/>
    <cellStyle name="標準 3 2 2 2 2 2 2 2 2 2 2 2 2 3 2 2 2 6" xfId="5263"/>
    <cellStyle name="標準 3 2 2 2 2 2 2 2 2 2 2 2 2 3 2 2 3" xfId="5264"/>
    <cellStyle name="標準 3 2 2 2 2 2 2 2 2 2 2 2 2 3 2 2 3 2" xfId="5265"/>
    <cellStyle name="標準 3 2 2 2 2 2 2 2 2 2 2 2 2 3 2 2 3 3" xfId="5266"/>
    <cellStyle name="標準 3 2 2 2 2 2 2 2 2 2 2 2 2 3 2 2 4" xfId="5267"/>
    <cellStyle name="標準 3 2 2 2 2 2 2 2 2 2 2 2 2 3 2 2 4 2" xfId="5268"/>
    <cellStyle name="標準 3 2 2 2 2 2 2 2 2 2 2 2 2 3 2 2 4 3" xfId="5269"/>
    <cellStyle name="標準 3 2 2 2 2 2 2 2 2 2 2 2 2 3 2 2 5" xfId="5270"/>
    <cellStyle name="標準 3 2 2 2 2 2 2 2 2 2 2 2 2 3 2 2 5 2" xfId="5271"/>
    <cellStyle name="標準 3 2 2 2 2 2 2 2 2 2 2 2 2 3 2 2 5 3" xfId="5272"/>
    <cellStyle name="標準 3 2 2 2 2 2 2 2 2 2 2 2 2 3 2 2 6" xfId="5273"/>
    <cellStyle name="標準 3 2 2 2 2 2 2 2 2 2 2 2 2 3 2 2 7" xfId="5274"/>
    <cellStyle name="標準 3 2 2 2 2 2 2 2 2 2 2 2 2 3 2 3" xfId="5275"/>
    <cellStyle name="標準 3 2 2 2 2 2 2 2 2 2 2 2 2 3 2 3 2" xfId="5276"/>
    <cellStyle name="標準 3 2 2 2 2 2 2 2 2 2 2 2 2 3 2 3 3" xfId="5277"/>
    <cellStyle name="標準 3 2 2 2 2 2 2 2 2 2 2 2 2 3 2 4" xfId="5278"/>
    <cellStyle name="標準 3 2 2 2 2 2 2 2 2 2 2 2 2 3 2 4 2" xfId="5279"/>
    <cellStyle name="標準 3 2 2 2 2 2 2 2 2 2 2 2 2 3 2 4 3" xfId="5280"/>
    <cellStyle name="標準 3 2 2 2 2 2 2 2 2 2 2 2 2 3 2 5" xfId="5281"/>
    <cellStyle name="標準 3 2 2 2 2 2 2 2 2 2 2 2 2 3 2 5 2" xfId="5282"/>
    <cellStyle name="標準 3 2 2 2 2 2 2 2 2 2 2 2 2 3 2 5 3" xfId="5283"/>
    <cellStyle name="標準 3 2 2 2 2 2 2 2 2 2 2 2 2 3 2 6" xfId="5284"/>
    <cellStyle name="標準 3 2 2 2 2 2 2 2 2 2 2 2 2 3 2 6 2" xfId="5285"/>
    <cellStyle name="標準 3 2 2 2 2 2 2 2 2 2 2 2 2 3 2 6 3" xfId="5286"/>
    <cellStyle name="標準 3 2 2 2 2 2 2 2 2 2 2 2 2 3 3" xfId="5287"/>
    <cellStyle name="標準 3 2 2 2 2 2 2 2 2 2 2 2 2 3 3 2" xfId="5288"/>
    <cellStyle name="標準 3 2 2 2 2 2 2 2 2 2 2 2 2 3 3 3" xfId="5289"/>
    <cellStyle name="標準 3 2 2 2 2 2 2 2 2 2 2 2 2 3 3 4" xfId="5290"/>
    <cellStyle name="標準 3 2 2 2 2 2 2 2 2 2 2 2 2 3 3 5" xfId="5291"/>
    <cellStyle name="標準 3 2 2 2 2 2 2 2 2 2 2 2 2 3 3 6" xfId="5292"/>
    <cellStyle name="標準 3 2 2 2 2 2 2 2 2 2 2 2 2 3 4" xfId="5293"/>
    <cellStyle name="標準 3 2 2 2 2 2 2 2 2 2 2 2 2 3 4 2" xfId="5294"/>
    <cellStyle name="標準 3 2 2 2 2 2 2 2 2 2 2 2 2 3 4 3" xfId="5295"/>
    <cellStyle name="標準 3 2 2 2 2 2 2 2 2 2 2 2 2 3 5" xfId="5296"/>
    <cellStyle name="標準 3 2 2 2 2 2 2 2 2 2 2 2 2 3 5 2" xfId="5297"/>
    <cellStyle name="標準 3 2 2 2 2 2 2 2 2 2 2 2 2 3 5 3" xfId="5298"/>
    <cellStyle name="標準 3 2 2 2 2 2 2 2 2 2 2 2 2 3 6" xfId="5299"/>
    <cellStyle name="標準 3 2 2 2 2 2 2 2 2 2 2 2 2 3 6 2" xfId="5300"/>
    <cellStyle name="標準 3 2 2 2 2 2 2 2 2 2 2 2 2 3 6 3" xfId="5301"/>
    <cellStyle name="標準 3 2 2 2 2 2 2 2 2 2 2 2 2 3 7" xfId="5302"/>
    <cellStyle name="標準 3 2 2 2 2 2 2 2 2 2 2 2 2 4" xfId="5303"/>
    <cellStyle name="標準 3 2 2 2 2 2 2 2 2 2 2 2 2 4 2" xfId="5304"/>
    <cellStyle name="標準 3 2 2 2 2 2 2 2 2 2 2 2 2 4 2 2" xfId="5305"/>
    <cellStyle name="標準 3 2 2 2 2 2 2 2 2 2 2 2 2 4 2 3" xfId="5306"/>
    <cellStyle name="標準 3 2 2 2 2 2 2 2 2 2 2 2 2 4 2 4" xfId="5307"/>
    <cellStyle name="標準 3 2 2 2 2 2 2 2 2 2 2 2 2 4 2 5" xfId="5308"/>
    <cellStyle name="標準 3 2 2 2 2 2 2 2 2 2 2 2 2 4 2 6" xfId="5309"/>
    <cellStyle name="標準 3 2 2 2 2 2 2 2 2 2 2 2 2 4 3" xfId="5310"/>
    <cellStyle name="標準 3 2 2 2 2 2 2 2 2 2 2 2 2 4 3 2" xfId="5311"/>
    <cellStyle name="標準 3 2 2 2 2 2 2 2 2 2 2 2 2 4 3 3" xfId="5312"/>
    <cellStyle name="標準 3 2 2 2 2 2 2 2 2 2 2 2 2 4 4" xfId="5313"/>
    <cellStyle name="標準 3 2 2 2 2 2 2 2 2 2 2 2 2 4 4 2" xfId="5314"/>
    <cellStyle name="標準 3 2 2 2 2 2 2 2 2 2 2 2 2 4 4 3" xfId="5315"/>
    <cellStyle name="標準 3 2 2 2 2 2 2 2 2 2 2 2 2 4 5" xfId="5316"/>
    <cellStyle name="標準 3 2 2 2 2 2 2 2 2 2 2 2 2 4 5 2" xfId="5317"/>
    <cellStyle name="標準 3 2 2 2 2 2 2 2 2 2 2 2 2 4 5 3" xfId="5318"/>
    <cellStyle name="標準 3 2 2 2 2 2 2 2 2 2 2 2 2 4 6" xfId="5319"/>
    <cellStyle name="標準 3 2 2 2 2 2 2 2 2 2 2 2 2 4 7" xfId="5320"/>
    <cellStyle name="標準 3 2 2 2 2 2 2 2 2 2 2 2 2 5" xfId="5321"/>
    <cellStyle name="標準 3 2 2 2 2 2 2 2 2 2 2 2 2 5 2" xfId="5322"/>
    <cellStyle name="標準 3 2 2 2 2 2 2 2 2 2 2 2 2 5 2 2" xfId="5323"/>
    <cellStyle name="標準 3 2 2 2 2 2 2 2 2 2 2 2 2 5 2 3" xfId="5324"/>
    <cellStyle name="標準 3 2 2 2 2 2 2 2 2 2 2 2 2 6" xfId="5325"/>
    <cellStyle name="標準 3 2 2 2 2 2 2 2 2 2 2 2 2 6 2" xfId="5326"/>
    <cellStyle name="標準 3 2 2 2 2 2 2 2 2 2 2 2 2 6 3" xfId="5327"/>
    <cellStyle name="標準 3 2 2 2 2 2 2 2 2 2 2 2 2 7" xfId="5328"/>
    <cellStyle name="標準 3 2 2 2 2 2 2 2 2 2 2 2 2 8" xfId="5329"/>
    <cellStyle name="標準 3 2 2 2 2 2 2 2 2 2 2 2 2 9" xfId="5330"/>
    <cellStyle name="標準 3 2 2 2 2 2 2 2 2 2 2 2 3" xfId="5331"/>
    <cellStyle name="標準 3 2 2 2 2 2 2 2 2 2 2 2 3 2" xfId="5332"/>
    <cellStyle name="標準 3 2 2 2 2 2 2 2 2 2 2 2 3 2 2" xfId="5333"/>
    <cellStyle name="標準 3 2 2 2 2 2 2 2 2 2 2 2 3 2 2 2" xfId="5334"/>
    <cellStyle name="標準 3 2 2 2 2 2 2 2 2 2 2 2 3 2 2 2 2" xfId="5335"/>
    <cellStyle name="標準 3 2 2 2 2 2 2 2 2 2 2 2 3 2 2 2 3" xfId="5336"/>
    <cellStyle name="標準 3 2 2 2 2 2 2 2 2 2 2 2 3 2 2 2 4" xfId="5337"/>
    <cellStyle name="標準 3 2 2 2 2 2 2 2 2 2 2 2 3 2 2 2 5" xfId="5338"/>
    <cellStyle name="標準 3 2 2 2 2 2 2 2 2 2 2 2 3 2 2 2 6" xfId="5339"/>
    <cellStyle name="標準 3 2 2 2 2 2 2 2 2 2 2 2 3 2 2 3" xfId="5340"/>
    <cellStyle name="標準 3 2 2 2 2 2 2 2 2 2 2 2 3 2 2 3 2" xfId="5341"/>
    <cellStyle name="標準 3 2 2 2 2 2 2 2 2 2 2 2 3 2 2 3 3" xfId="5342"/>
    <cellStyle name="標準 3 2 2 2 2 2 2 2 2 2 2 2 3 2 2 4" xfId="5343"/>
    <cellStyle name="標準 3 2 2 2 2 2 2 2 2 2 2 2 3 2 2 4 2" xfId="5344"/>
    <cellStyle name="標準 3 2 2 2 2 2 2 2 2 2 2 2 3 2 2 4 3" xfId="5345"/>
    <cellStyle name="標準 3 2 2 2 2 2 2 2 2 2 2 2 3 2 2 5" xfId="5346"/>
    <cellStyle name="標準 3 2 2 2 2 2 2 2 2 2 2 2 3 2 2 5 2" xfId="5347"/>
    <cellStyle name="標準 3 2 2 2 2 2 2 2 2 2 2 2 3 2 2 5 3" xfId="5348"/>
    <cellStyle name="標準 3 2 2 2 2 2 2 2 2 2 2 2 3 2 2 6" xfId="5349"/>
    <cellStyle name="標準 3 2 2 2 2 2 2 2 2 2 2 2 3 2 2 7" xfId="5350"/>
    <cellStyle name="標準 3 2 2 2 2 2 2 2 2 2 2 2 3 2 3" xfId="5351"/>
    <cellStyle name="標準 3 2 2 2 2 2 2 2 2 2 2 2 3 2 3 2" xfId="5352"/>
    <cellStyle name="標準 3 2 2 2 2 2 2 2 2 2 2 2 3 2 3 3" xfId="5353"/>
    <cellStyle name="標準 3 2 2 2 2 2 2 2 2 2 2 2 3 2 4" xfId="5354"/>
    <cellStyle name="標準 3 2 2 2 2 2 2 2 2 2 2 2 3 2 4 2" xfId="5355"/>
    <cellStyle name="標準 3 2 2 2 2 2 2 2 2 2 2 2 3 2 4 3" xfId="5356"/>
    <cellStyle name="標準 3 2 2 2 2 2 2 2 2 2 2 2 3 2 5" xfId="5357"/>
    <cellStyle name="標準 3 2 2 2 2 2 2 2 2 2 2 2 3 2 5 2" xfId="5358"/>
    <cellStyle name="標準 3 2 2 2 2 2 2 2 2 2 2 2 3 2 5 3" xfId="5359"/>
    <cellStyle name="標準 3 2 2 2 2 2 2 2 2 2 2 2 3 2 6" xfId="5360"/>
    <cellStyle name="標準 3 2 2 2 2 2 2 2 2 2 2 2 3 2 6 2" xfId="5361"/>
    <cellStyle name="標準 3 2 2 2 2 2 2 2 2 2 2 2 3 2 6 3" xfId="5362"/>
    <cellStyle name="標準 3 2 2 2 2 2 2 2 2 2 2 2 3 3" xfId="5363"/>
    <cellStyle name="標準 3 2 2 2 2 2 2 2 2 2 2 2 3 3 2" xfId="5364"/>
    <cellStyle name="標準 3 2 2 2 2 2 2 2 2 2 2 2 3 3 3" xfId="5365"/>
    <cellStyle name="標準 3 2 2 2 2 2 2 2 2 2 2 2 3 3 4" xfId="5366"/>
    <cellStyle name="標準 3 2 2 2 2 2 2 2 2 2 2 2 3 3 5" xfId="5367"/>
    <cellStyle name="標準 3 2 2 2 2 2 2 2 2 2 2 2 3 3 6" xfId="5368"/>
    <cellStyle name="標準 3 2 2 2 2 2 2 2 2 2 2 2 3 4" xfId="5369"/>
    <cellStyle name="標準 3 2 2 2 2 2 2 2 2 2 2 2 3 4 2" xfId="5370"/>
    <cellStyle name="標準 3 2 2 2 2 2 2 2 2 2 2 2 3 4 3" xfId="5371"/>
    <cellStyle name="標準 3 2 2 2 2 2 2 2 2 2 2 2 3 5" xfId="5372"/>
    <cellStyle name="標準 3 2 2 2 2 2 2 2 2 2 2 2 3 5 2" xfId="5373"/>
    <cellStyle name="標準 3 2 2 2 2 2 2 2 2 2 2 2 3 5 3" xfId="5374"/>
    <cellStyle name="標準 3 2 2 2 2 2 2 2 2 2 2 2 3 6" xfId="5375"/>
    <cellStyle name="標準 3 2 2 2 2 2 2 2 2 2 2 2 3 6 2" xfId="5376"/>
    <cellStyle name="標準 3 2 2 2 2 2 2 2 2 2 2 2 3 6 3" xfId="5377"/>
    <cellStyle name="標準 3 2 2 2 2 2 2 2 2 2 2 2 3 7" xfId="5378"/>
    <cellStyle name="標準 3 2 2 2 2 2 2 2 2 2 2 2 3 8" xfId="5379"/>
    <cellStyle name="標準 3 2 2 2 2 2 2 2 2 2 2 2 4" xfId="5380"/>
    <cellStyle name="標準 3 2 2 2 2 2 2 2 2 2 2 2 4 2" xfId="5381"/>
    <cellStyle name="標準 3 2 2 2 2 2 2 2 2 2 2 2 4 2 2" xfId="5382"/>
    <cellStyle name="標準 3 2 2 2 2 2 2 2 2 2 2 2 4 2 3" xfId="5383"/>
    <cellStyle name="標準 3 2 2 2 2 2 2 2 2 2 2 2 4 2 4" xfId="5384"/>
    <cellStyle name="標準 3 2 2 2 2 2 2 2 2 2 2 2 4 2 5" xfId="5385"/>
    <cellStyle name="標準 3 2 2 2 2 2 2 2 2 2 2 2 4 2 6" xfId="5386"/>
    <cellStyle name="標準 3 2 2 2 2 2 2 2 2 2 2 2 4 3" xfId="5387"/>
    <cellStyle name="標準 3 2 2 2 2 2 2 2 2 2 2 2 4 3 2" xfId="5388"/>
    <cellStyle name="標準 3 2 2 2 2 2 2 2 2 2 2 2 4 3 3" xfId="5389"/>
    <cellStyle name="標準 3 2 2 2 2 2 2 2 2 2 2 2 4 4" xfId="5390"/>
    <cellStyle name="標準 3 2 2 2 2 2 2 2 2 2 2 2 4 4 2" xfId="5391"/>
    <cellStyle name="標準 3 2 2 2 2 2 2 2 2 2 2 2 4 4 3" xfId="5392"/>
    <cellStyle name="標準 3 2 2 2 2 2 2 2 2 2 2 2 4 5" xfId="5393"/>
    <cellStyle name="標準 3 2 2 2 2 2 2 2 2 2 2 2 4 5 2" xfId="5394"/>
    <cellStyle name="標準 3 2 2 2 2 2 2 2 2 2 2 2 4 5 3" xfId="5395"/>
    <cellStyle name="標準 3 2 2 2 2 2 2 2 2 2 2 2 4 6" xfId="5396"/>
    <cellStyle name="標準 3 2 2 2 2 2 2 2 2 2 2 2 4 7" xfId="5397"/>
    <cellStyle name="標準 3 2 2 2 2 2 2 2 2 2 2 2 4 7 2" xfId="5398"/>
    <cellStyle name="標準 3 2 2 2 2 2 2 2 2 2 2 2 4 8" xfId="5399"/>
    <cellStyle name="標準 3 2 2 2 2 2 2 2 2 2 2 2 5" xfId="5400"/>
    <cellStyle name="標準 3 2 2 2 2 2 2 2 2 2 2 2 5 2" xfId="5401"/>
    <cellStyle name="標準 3 2 2 2 2 2 2 2 2 2 2 2 5 2 2" xfId="5402"/>
    <cellStyle name="標準 3 2 2 2 2 2 2 2 2 2 2 2 5 2 3" xfId="5403"/>
    <cellStyle name="標準 3 2 2 2 2 2 2 2 2 2 2 2 5 3" xfId="5404"/>
    <cellStyle name="標準 3 2 2 2 2 2 2 2 2 2 2 2 6" xfId="5405"/>
    <cellStyle name="標準 3 2 2 2 2 2 2 2 2 2 2 2 6 2" xfId="5406"/>
    <cellStyle name="標準 3 2 2 2 2 2 2 2 2 2 2 2 6 3" xfId="5407"/>
    <cellStyle name="標準 3 2 2 2 2 2 2 2 2 2 2 2 7" xfId="5408"/>
    <cellStyle name="標準 3 2 2 2 2 2 2 2 2 2 2 2 8" xfId="5409"/>
    <cellStyle name="標準 3 2 2 2 2 2 2 2 2 2 2 2 9" xfId="5410"/>
    <cellStyle name="標準 3 2 2 2 2 2 2 2 2 2 2 3" xfId="5411"/>
    <cellStyle name="標準 3 2 2 2 2 2 2 2 2 2 2 4" xfId="5412"/>
    <cellStyle name="標準 3 2 2 2 2 2 2 2 2 2 2 5" xfId="5413"/>
    <cellStyle name="標準 3 2 2 2 2 2 2 2 2 2 2 6" xfId="5414"/>
    <cellStyle name="標準 3 2 2 2 2 2 2 2 2 2 2 7" xfId="5415"/>
    <cellStyle name="標準 3 2 2 2 2 2 2 2 2 2 2 8" xfId="5416"/>
    <cellStyle name="標準 3 2 2 2 2 2 2 2 2 2 2 9" xfId="5417"/>
    <cellStyle name="標準 3 2 2 2 2 2 2 2 2 2 2 9 2" xfId="5418"/>
    <cellStyle name="標準 3 2 2 2 2 2 2 2 2 2 2 9 2 2" xfId="5419"/>
    <cellStyle name="標準 3 2 2 2 2 2 2 2 2 2 2 9 2 2 2" xfId="5420"/>
    <cellStyle name="標準 3 2 2 2 2 2 2 2 2 2 2 9 2 2 2 2" xfId="5421"/>
    <cellStyle name="標準 3 2 2 2 2 2 2 2 2 2 2 9 2 2 2 3" xfId="5422"/>
    <cellStyle name="標準 3 2 2 2 2 2 2 2 2 2 2 9 2 2 2 4" xfId="5423"/>
    <cellStyle name="標準 3 2 2 2 2 2 2 2 2 2 2 9 2 2 2 5" xfId="5424"/>
    <cellStyle name="標準 3 2 2 2 2 2 2 2 2 2 2 9 2 2 2 6" xfId="5425"/>
    <cellStyle name="標準 3 2 2 2 2 2 2 2 2 2 2 9 2 2 3" xfId="5426"/>
    <cellStyle name="標準 3 2 2 2 2 2 2 2 2 2 2 9 2 2 3 2" xfId="5427"/>
    <cellStyle name="標準 3 2 2 2 2 2 2 2 2 2 2 9 2 2 3 3" xfId="5428"/>
    <cellStyle name="標準 3 2 2 2 2 2 2 2 2 2 2 9 2 2 4" xfId="5429"/>
    <cellStyle name="標準 3 2 2 2 2 2 2 2 2 2 2 9 2 2 4 2" xfId="5430"/>
    <cellStyle name="標準 3 2 2 2 2 2 2 2 2 2 2 9 2 2 4 3" xfId="5431"/>
    <cellStyle name="標準 3 2 2 2 2 2 2 2 2 2 2 9 2 2 5" xfId="5432"/>
    <cellStyle name="標準 3 2 2 2 2 2 2 2 2 2 2 9 2 2 5 2" xfId="5433"/>
    <cellStyle name="標準 3 2 2 2 2 2 2 2 2 2 2 9 2 2 5 3" xfId="5434"/>
    <cellStyle name="標準 3 2 2 2 2 2 2 2 2 2 2 9 2 2 6" xfId="5435"/>
    <cellStyle name="標準 3 2 2 2 2 2 2 2 2 2 2 9 2 2 7" xfId="5436"/>
    <cellStyle name="標準 3 2 2 2 2 2 2 2 2 2 2 9 2 3" xfId="5437"/>
    <cellStyle name="標準 3 2 2 2 2 2 2 2 2 2 2 9 2 3 2" xfId="5438"/>
    <cellStyle name="標準 3 2 2 2 2 2 2 2 2 2 2 9 2 3 3" xfId="5439"/>
    <cellStyle name="標準 3 2 2 2 2 2 2 2 2 2 2 9 2 4" xfId="5440"/>
    <cellStyle name="標準 3 2 2 2 2 2 2 2 2 2 2 9 2 4 2" xfId="5441"/>
    <cellStyle name="標準 3 2 2 2 2 2 2 2 2 2 2 9 2 4 3" xfId="5442"/>
    <cellStyle name="標準 3 2 2 2 2 2 2 2 2 2 2 9 2 5" xfId="5443"/>
    <cellStyle name="標準 3 2 2 2 2 2 2 2 2 2 2 9 2 5 2" xfId="5444"/>
    <cellStyle name="標準 3 2 2 2 2 2 2 2 2 2 2 9 2 5 3" xfId="5445"/>
    <cellStyle name="標準 3 2 2 2 2 2 2 2 2 2 2 9 2 6" xfId="5446"/>
    <cellStyle name="標準 3 2 2 2 2 2 2 2 2 2 2 9 2 6 2" xfId="5447"/>
    <cellStyle name="標準 3 2 2 2 2 2 2 2 2 2 2 9 2 6 3" xfId="5448"/>
    <cellStyle name="標準 3 2 2 2 2 2 2 2 2 2 2 9 3" xfId="5449"/>
    <cellStyle name="標準 3 2 2 2 2 2 2 2 2 2 2 9 3 2" xfId="5450"/>
    <cellStyle name="標準 3 2 2 2 2 2 2 2 2 2 2 9 3 3" xfId="5451"/>
    <cellStyle name="標準 3 2 2 2 2 2 2 2 2 2 2 9 3 4" xfId="5452"/>
    <cellStyle name="標準 3 2 2 2 2 2 2 2 2 2 2 9 3 5" xfId="5453"/>
    <cellStyle name="標準 3 2 2 2 2 2 2 2 2 2 2 9 3 6" xfId="5454"/>
    <cellStyle name="標準 3 2 2 2 2 2 2 2 2 2 2 9 4" xfId="5455"/>
    <cellStyle name="標準 3 2 2 2 2 2 2 2 2 2 2 9 4 2" xfId="5456"/>
    <cellStyle name="標準 3 2 2 2 2 2 2 2 2 2 2 9 4 3" xfId="5457"/>
    <cellStyle name="標準 3 2 2 2 2 2 2 2 2 2 2 9 5" xfId="5458"/>
    <cellStyle name="標準 3 2 2 2 2 2 2 2 2 2 2 9 5 2" xfId="5459"/>
    <cellStyle name="標準 3 2 2 2 2 2 2 2 2 2 2 9 5 3" xfId="5460"/>
    <cellStyle name="標準 3 2 2 2 2 2 2 2 2 2 2 9 6" xfId="5461"/>
    <cellStyle name="標準 3 2 2 2 2 2 2 2 2 2 2 9 6 2" xfId="5462"/>
    <cellStyle name="標準 3 2 2 2 2 2 2 2 2 2 2 9 6 3" xfId="5463"/>
    <cellStyle name="標準 3 2 2 2 2 2 2 2 2 2 2 9 7" xfId="5464"/>
    <cellStyle name="標準 3 2 2 2 2 2 2 2 2 2 3" xfId="5465"/>
    <cellStyle name="標準 3 2 2 2 2 2 2 2 2 2 3 2" xfId="5466"/>
    <cellStyle name="標準 3 2 2 2 2 2 2 2 2 2 3 2 2" xfId="5467"/>
    <cellStyle name="標準 3 2 2 2 2 2 2 2 2 2 3 2 3" xfId="5468"/>
    <cellStyle name="標準 3 2 2 2 2 2 2 2 2 2 3 3" xfId="5469"/>
    <cellStyle name="標準 3 2 2 2 2 2 2 2 2 2 4" xfId="5470"/>
    <cellStyle name="標準 3 2 2 2 2 2 2 2 2 2 4 2" xfId="5471"/>
    <cellStyle name="標準 3 2 2 2 2 2 2 2 2 2 4 2 2" xfId="5472"/>
    <cellStyle name="標準 3 2 2 2 2 2 2 2 2 2 4 2 3" xfId="5473"/>
    <cellStyle name="標準 3 2 2 2 2 2 2 2 2 2 4 3" xfId="5474"/>
    <cellStyle name="標準 3 2 2 2 2 2 2 2 2 2 5" xfId="5475"/>
    <cellStyle name="標準 3 2 2 2 2 2 2 2 2 2 5 2" xfId="5476"/>
    <cellStyle name="標準 3 2 2 2 2 2 2 2 2 2 5 2 2" xfId="5477"/>
    <cellStyle name="標準 3 2 2 2 2 2 2 2 2 2 5 2 2 2" xfId="5478"/>
    <cellStyle name="標準 3 2 2 2 2 2 2 2 2 2 5 2 2 3" xfId="5479"/>
    <cellStyle name="標準 3 2 2 2 2 2 2 2 2 2 5 2 2 4" xfId="5480"/>
    <cellStyle name="標準 3 2 2 2 2 2 2 2 2 2 5 2 3" xfId="5481"/>
    <cellStyle name="標準 3 2 2 2 2 2 2 2 2 2 5 2 4" xfId="5482"/>
    <cellStyle name="標準 3 2 2 2 2 2 2 2 2 2 5 2 5" xfId="5483"/>
    <cellStyle name="標準 3 2 2 2 2 2 2 2 2 2 5 3" xfId="5484"/>
    <cellStyle name="標準 3 2 2 2 2 2 2 2 2 2 5 4" xfId="5485"/>
    <cellStyle name="標準 3 2 2 2 2 2 2 2 2 2 5 5" xfId="5486"/>
    <cellStyle name="標準 3 2 2 2 2 2 2 2 2 2 5 6" xfId="5487"/>
    <cellStyle name="標準 3 2 2 2 2 2 2 2 2 2 6" xfId="5488"/>
    <cellStyle name="標準 3 2 2 2 2 2 2 2 2 2 7" xfId="5489"/>
    <cellStyle name="標準 3 2 2 2 2 2 2 2 2 2 8" xfId="5490"/>
    <cellStyle name="標準 3 2 2 2 2 2 2 2 2 2 9" xfId="5491"/>
    <cellStyle name="標準 3 2 2 2 2 2 2 2 2 2 9 2" xfId="5492"/>
    <cellStyle name="標準 3 2 2 2 2 2 2 2 2 2 9 2 2" xfId="5493"/>
    <cellStyle name="標準 3 2 2 2 2 2 2 2 2 2 9 2 2 2" xfId="5494"/>
    <cellStyle name="標準 3 2 2 2 2 2 2 2 2 2 9 2 2 2 2" xfId="5495"/>
    <cellStyle name="標準 3 2 2 2 2 2 2 2 2 2 9 2 2 2 3" xfId="5496"/>
    <cellStyle name="標準 3 2 2 2 2 2 2 2 2 2 9 2 2 2 4" xfId="5497"/>
    <cellStyle name="標準 3 2 2 2 2 2 2 2 2 2 9 2 2 2 5" xfId="5498"/>
    <cellStyle name="標準 3 2 2 2 2 2 2 2 2 2 9 2 2 2 6" xfId="5499"/>
    <cellStyle name="標準 3 2 2 2 2 2 2 2 2 2 9 2 2 3" xfId="5500"/>
    <cellStyle name="標準 3 2 2 2 2 2 2 2 2 2 9 2 2 3 2" xfId="5501"/>
    <cellStyle name="標準 3 2 2 2 2 2 2 2 2 2 9 2 2 3 3" xfId="5502"/>
    <cellStyle name="標準 3 2 2 2 2 2 2 2 2 2 9 2 2 4" xfId="5503"/>
    <cellStyle name="標準 3 2 2 2 2 2 2 2 2 2 9 2 2 4 2" xfId="5504"/>
    <cellStyle name="標準 3 2 2 2 2 2 2 2 2 2 9 2 2 4 3" xfId="5505"/>
    <cellStyle name="標準 3 2 2 2 2 2 2 2 2 2 9 2 2 5" xfId="5506"/>
    <cellStyle name="標準 3 2 2 2 2 2 2 2 2 2 9 2 2 5 2" xfId="5507"/>
    <cellStyle name="標準 3 2 2 2 2 2 2 2 2 2 9 2 2 5 3" xfId="5508"/>
    <cellStyle name="標準 3 2 2 2 2 2 2 2 2 2 9 2 2 6" xfId="5509"/>
    <cellStyle name="標準 3 2 2 2 2 2 2 2 2 2 9 2 2 7" xfId="5510"/>
    <cellStyle name="標準 3 2 2 2 2 2 2 2 2 2 9 2 3" xfId="5511"/>
    <cellStyle name="標準 3 2 2 2 2 2 2 2 2 2 9 2 3 2" xfId="5512"/>
    <cellStyle name="標準 3 2 2 2 2 2 2 2 2 2 9 2 3 3" xfId="5513"/>
    <cellStyle name="標準 3 2 2 2 2 2 2 2 2 2 9 2 4" xfId="5514"/>
    <cellStyle name="標準 3 2 2 2 2 2 2 2 2 2 9 2 4 2" xfId="5515"/>
    <cellStyle name="標準 3 2 2 2 2 2 2 2 2 2 9 2 4 3" xfId="5516"/>
    <cellStyle name="標準 3 2 2 2 2 2 2 2 2 2 9 2 5" xfId="5517"/>
    <cellStyle name="標準 3 2 2 2 2 2 2 2 2 2 9 2 5 2" xfId="5518"/>
    <cellStyle name="標準 3 2 2 2 2 2 2 2 2 2 9 2 5 3" xfId="5519"/>
    <cellStyle name="標準 3 2 2 2 2 2 2 2 2 2 9 2 6" xfId="5520"/>
    <cellStyle name="標準 3 2 2 2 2 2 2 2 2 2 9 2 6 2" xfId="5521"/>
    <cellStyle name="標準 3 2 2 2 2 2 2 2 2 2 9 2 6 3" xfId="5522"/>
    <cellStyle name="標準 3 2 2 2 2 2 2 2 2 2 9 3" xfId="5523"/>
    <cellStyle name="標準 3 2 2 2 2 2 2 2 2 2 9 3 2" xfId="5524"/>
    <cellStyle name="標準 3 2 2 2 2 2 2 2 2 2 9 3 3" xfId="5525"/>
    <cellStyle name="標準 3 2 2 2 2 2 2 2 2 2 9 3 4" xfId="5526"/>
    <cellStyle name="標準 3 2 2 2 2 2 2 2 2 2 9 3 5" xfId="5527"/>
    <cellStyle name="標準 3 2 2 2 2 2 2 2 2 2 9 3 6" xfId="5528"/>
    <cellStyle name="標準 3 2 2 2 2 2 2 2 2 2 9 4" xfId="5529"/>
    <cellStyle name="標準 3 2 2 2 2 2 2 2 2 2 9 4 2" xfId="5530"/>
    <cellStyle name="標準 3 2 2 2 2 2 2 2 2 2 9 4 3" xfId="5531"/>
    <cellStyle name="標準 3 2 2 2 2 2 2 2 2 2 9 5" xfId="5532"/>
    <cellStyle name="標準 3 2 2 2 2 2 2 2 2 2 9 5 2" xfId="5533"/>
    <cellStyle name="標準 3 2 2 2 2 2 2 2 2 2 9 5 3" xfId="5534"/>
    <cellStyle name="標準 3 2 2 2 2 2 2 2 2 2 9 6" xfId="5535"/>
    <cellStyle name="標準 3 2 2 2 2 2 2 2 2 2 9 6 2" xfId="5536"/>
    <cellStyle name="標準 3 2 2 2 2 2 2 2 2 2 9 6 3" xfId="5537"/>
    <cellStyle name="標準 3 2 2 2 2 2 2 2 2 2 9 7" xfId="5538"/>
    <cellStyle name="標準 3 2 2 2 2 2 2 2 2 2 9 8" xfId="5539"/>
    <cellStyle name="標準 3 2 2 2 2 2 2 2 2 20" xfId="5540"/>
    <cellStyle name="標準 3 2 2 2 2 2 2 2 2 20 2" xfId="5541"/>
    <cellStyle name="標準 3 2 2 2 2 2 2 2 2 20 2 2" xfId="5542"/>
    <cellStyle name="標準 3 2 2 2 2 2 2 2 2 20 2 2 2" xfId="5543"/>
    <cellStyle name="標準 3 2 2 2 2 2 2 2 2 20 2 2 2 2" xfId="5544"/>
    <cellStyle name="標準 3 2 2 2 2 2 2 2 2 20 2 2 2 3" xfId="5545"/>
    <cellStyle name="標準 3 2 2 2 2 2 2 2 2 20 2 2 2 4" xfId="5546"/>
    <cellStyle name="標準 3 2 2 2 2 2 2 2 2 20 2 2 2 5" xfId="5547"/>
    <cellStyle name="標準 3 2 2 2 2 2 2 2 2 20 2 2 2 6" xfId="5548"/>
    <cellStyle name="標準 3 2 2 2 2 2 2 2 2 20 2 2 3" xfId="5549"/>
    <cellStyle name="標準 3 2 2 2 2 2 2 2 2 20 2 2 3 2" xfId="5550"/>
    <cellStyle name="標準 3 2 2 2 2 2 2 2 2 20 2 2 3 3" xfId="5551"/>
    <cellStyle name="標準 3 2 2 2 2 2 2 2 2 20 2 2 4" xfId="5552"/>
    <cellStyle name="標準 3 2 2 2 2 2 2 2 2 20 2 2 4 2" xfId="5553"/>
    <cellStyle name="標準 3 2 2 2 2 2 2 2 2 20 2 2 4 3" xfId="5554"/>
    <cellStyle name="標準 3 2 2 2 2 2 2 2 2 20 2 2 5" xfId="5555"/>
    <cellStyle name="標準 3 2 2 2 2 2 2 2 2 20 2 2 5 2" xfId="5556"/>
    <cellStyle name="標準 3 2 2 2 2 2 2 2 2 20 2 2 5 3" xfId="5557"/>
    <cellStyle name="標準 3 2 2 2 2 2 2 2 2 20 2 2 6" xfId="5558"/>
    <cellStyle name="標準 3 2 2 2 2 2 2 2 2 20 2 2 7" xfId="5559"/>
    <cellStyle name="標準 3 2 2 2 2 2 2 2 2 20 2 3" xfId="5560"/>
    <cellStyle name="標準 3 2 2 2 2 2 2 2 2 20 2 3 2" xfId="5561"/>
    <cellStyle name="標準 3 2 2 2 2 2 2 2 2 20 2 3 3" xfId="5562"/>
    <cellStyle name="標準 3 2 2 2 2 2 2 2 2 20 2 4" xfId="5563"/>
    <cellStyle name="標準 3 2 2 2 2 2 2 2 2 20 2 4 2" xfId="5564"/>
    <cellStyle name="標準 3 2 2 2 2 2 2 2 2 20 2 4 3" xfId="5565"/>
    <cellStyle name="標準 3 2 2 2 2 2 2 2 2 20 2 5" xfId="5566"/>
    <cellStyle name="標準 3 2 2 2 2 2 2 2 2 20 2 5 2" xfId="5567"/>
    <cellStyle name="標準 3 2 2 2 2 2 2 2 2 20 2 5 3" xfId="5568"/>
    <cellStyle name="標準 3 2 2 2 2 2 2 2 2 20 2 6" xfId="5569"/>
    <cellStyle name="標準 3 2 2 2 2 2 2 2 2 20 2 6 2" xfId="5570"/>
    <cellStyle name="標準 3 2 2 2 2 2 2 2 2 20 2 6 3" xfId="5571"/>
    <cellStyle name="標準 3 2 2 2 2 2 2 2 2 20 3" xfId="5572"/>
    <cellStyle name="標準 3 2 2 2 2 2 2 2 2 20 3 2" xfId="5573"/>
    <cellStyle name="標準 3 2 2 2 2 2 2 2 2 20 3 3" xfId="5574"/>
    <cellStyle name="標準 3 2 2 2 2 2 2 2 2 20 3 4" xfId="5575"/>
    <cellStyle name="標準 3 2 2 2 2 2 2 2 2 20 3 5" xfId="5576"/>
    <cellStyle name="標準 3 2 2 2 2 2 2 2 2 20 3 6" xfId="5577"/>
    <cellStyle name="標準 3 2 2 2 2 2 2 2 2 20 4" xfId="5578"/>
    <cellStyle name="標準 3 2 2 2 2 2 2 2 2 20 4 2" xfId="5579"/>
    <cellStyle name="標準 3 2 2 2 2 2 2 2 2 20 4 3" xfId="5580"/>
    <cellStyle name="標準 3 2 2 2 2 2 2 2 2 20 5" xfId="5581"/>
    <cellStyle name="標準 3 2 2 2 2 2 2 2 2 20 5 2" xfId="5582"/>
    <cellStyle name="標準 3 2 2 2 2 2 2 2 2 20 5 3" xfId="5583"/>
    <cellStyle name="標準 3 2 2 2 2 2 2 2 2 20 6" xfId="5584"/>
    <cellStyle name="標準 3 2 2 2 2 2 2 2 2 20 6 2" xfId="5585"/>
    <cellStyle name="標準 3 2 2 2 2 2 2 2 2 20 6 3" xfId="5586"/>
    <cellStyle name="標準 3 2 2 2 2 2 2 2 2 20 7" xfId="5587"/>
    <cellStyle name="標準 3 2 2 2 2 2 2 2 2 21" xfId="5588"/>
    <cellStyle name="標準 3 2 2 2 2 2 2 2 2 21 2" xfId="5589"/>
    <cellStyle name="標準 3 2 2 2 2 2 2 2 2 21 2 2" xfId="5590"/>
    <cellStyle name="標準 3 2 2 2 2 2 2 2 2 21 2 3" xfId="5591"/>
    <cellStyle name="標準 3 2 2 2 2 2 2 2 2 21 2 4" xfId="5592"/>
    <cellStyle name="標準 3 2 2 2 2 2 2 2 2 21 2 5" xfId="5593"/>
    <cellStyle name="標準 3 2 2 2 2 2 2 2 2 21 2 6" xfId="5594"/>
    <cellStyle name="標準 3 2 2 2 2 2 2 2 2 21 3" xfId="5595"/>
    <cellStyle name="標準 3 2 2 2 2 2 2 2 2 21 3 2" xfId="5596"/>
    <cellStyle name="標準 3 2 2 2 2 2 2 2 2 21 3 3" xfId="5597"/>
    <cellStyle name="標準 3 2 2 2 2 2 2 2 2 21 4" xfId="5598"/>
    <cellStyle name="標準 3 2 2 2 2 2 2 2 2 21 4 2" xfId="5599"/>
    <cellStyle name="標準 3 2 2 2 2 2 2 2 2 21 4 3" xfId="5600"/>
    <cellStyle name="標準 3 2 2 2 2 2 2 2 2 21 5" xfId="5601"/>
    <cellStyle name="標準 3 2 2 2 2 2 2 2 2 21 5 2" xfId="5602"/>
    <cellStyle name="標準 3 2 2 2 2 2 2 2 2 21 5 3" xfId="5603"/>
    <cellStyle name="標準 3 2 2 2 2 2 2 2 2 21 6" xfId="5604"/>
    <cellStyle name="標準 3 2 2 2 2 2 2 2 2 21 7" xfId="5605"/>
    <cellStyle name="標準 3 2 2 2 2 2 2 2 2 22" xfId="5606"/>
    <cellStyle name="標準 3 2 2 2 2 2 2 2 2 22 2" xfId="5607"/>
    <cellStyle name="標準 3 2 2 2 2 2 2 2 2 22 2 2" xfId="5608"/>
    <cellStyle name="標準 3 2 2 2 2 2 2 2 2 22 2 3" xfId="5609"/>
    <cellStyle name="標準 3 2 2 2 2 2 2 2 2 23" xfId="5610"/>
    <cellStyle name="標準 3 2 2 2 2 2 2 2 2 23 2" xfId="5611"/>
    <cellStyle name="標準 3 2 2 2 2 2 2 2 2 23 3" xfId="5612"/>
    <cellStyle name="標準 3 2 2 2 2 2 2 2 2 24" xfId="5613"/>
    <cellStyle name="標準 3 2 2 2 2 2 2 2 2 25" xfId="5614"/>
    <cellStyle name="標準 3 2 2 2 2 2 2 2 2 26" xfId="5615"/>
    <cellStyle name="標準 3 2 2 2 2 2 2 2 2 27" xfId="5616"/>
    <cellStyle name="標準 3 2 2 2 2 2 2 2 2 28" xfId="5617"/>
    <cellStyle name="標準 3 2 2 2 2 2 2 2 2 29" xfId="5618"/>
    <cellStyle name="標準 3 2 2 2 2 2 2 2 2 3" xfId="5619"/>
    <cellStyle name="標準 3 2 2 2 2 2 2 2 2 3 2" xfId="5620"/>
    <cellStyle name="標準 3 2 2 2 2 2 2 2 2 3 2 2" xfId="5621"/>
    <cellStyle name="標準 3 2 2 2 2 2 2 2 2 3 2 2 2" xfId="5622"/>
    <cellStyle name="標準 3 2 2 2 2 2 2 2 2 3 2 2 3" xfId="5623"/>
    <cellStyle name="標準 3 2 2 2 2 2 2 2 2 3 2 2 4" xfId="5624"/>
    <cellStyle name="標準 3 2 2 2 2 2 2 2 2 3 2 3" xfId="5625"/>
    <cellStyle name="標準 3 2 2 2 2 2 2 2 2 3 2 4" xfId="5626"/>
    <cellStyle name="標準 3 2 2 2 2 2 2 2 2 3 2 5" xfId="5627"/>
    <cellStyle name="標準 3 2 2 2 2 2 2 2 2 3 3" xfId="5628"/>
    <cellStyle name="標準 3 2 2 2 2 2 2 2 2 3 4" xfId="5629"/>
    <cellStyle name="標準 3 2 2 2 2 2 2 2 2 3 5" xfId="5630"/>
    <cellStyle name="標準 3 2 2 2 2 2 2 2 2 3 6" xfId="5631"/>
    <cellStyle name="標準 3 2 2 2 2 2 2 2 2 3 7" xfId="5632"/>
    <cellStyle name="標準 3 2 2 2 2 2 2 2 2 3 8" xfId="5633"/>
    <cellStyle name="標準 3 2 2 2 2 2 2 2 2 30" xfId="5634"/>
    <cellStyle name="標準 3 2 2 2 2 2 2 2 2 4" xfId="5635"/>
    <cellStyle name="標準 3 2 2 2 2 2 2 2 2 4 2" xfId="5636"/>
    <cellStyle name="標準 3 2 2 2 2 2 2 2 2 4 2 2" xfId="5637"/>
    <cellStyle name="標準 3 2 2 2 2 2 2 2 2 4 2 2 2" xfId="5638"/>
    <cellStyle name="標準 3 2 2 2 2 2 2 2 2 4 2 2 3" xfId="5639"/>
    <cellStyle name="標準 3 2 2 2 2 2 2 2 2 4 2 2 4" xfId="5640"/>
    <cellStyle name="標準 3 2 2 2 2 2 2 2 2 4 2 3" xfId="5641"/>
    <cellStyle name="標準 3 2 2 2 2 2 2 2 2 4 2 4" xfId="5642"/>
    <cellStyle name="標準 3 2 2 2 2 2 2 2 2 4 2 5" xfId="5643"/>
    <cellStyle name="標準 3 2 2 2 2 2 2 2 2 4 3" xfId="5644"/>
    <cellStyle name="標準 3 2 2 2 2 2 2 2 2 4 4" xfId="5645"/>
    <cellStyle name="標準 3 2 2 2 2 2 2 2 2 4 5" xfId="5646"/>
    <cellStyle name="標準 3 2 2 2 2 2 2 2 2 4 6" xfId="5647"/>
    <cellStyle name="標準 3 2 2 2 2 2 2 2 2 4 7" xfId="5648"/>
    <cellStyle name="標準 3 2 2 2 2 2 2 2 2 4 8" xfId="5649"/>
    <cellStyle name="標準 3 2 2 2 2 2 2 2 2 5" xfId="5650"/>
    <cellStyle name="標準 3 2 2 2 2 2 2 2 2 6" xfId="5651"/>
    <cellStyle name="標準 3 2 2 2 2 2 2 2 2 7" xfId="5652"/>
    <cellStyle name="標準 3 2 2 2 2 2 2 2 2 8" xfId="5653"/>
    <cellStyle name="標準 3 2 2 2 2 2 2 2 2 9" xfId="5654"/>
    <cellStyle name="標準 3 2 2 2 2 2 2 2 20" xfId="5655"/>
    <cellStyle name="標準 3 2 2 2 2 2 2 2 20 2" xfId="5656"/>
    <cellStyle name="標準 3 2 2 2 2 2 2 2 20 2 2" xfId="5657"/>
    <cellStyle name="標準 3 2 2 2 2 2 2 2 20 2 2 2" xfId="5658"/>
    <cellStyle name="標準 3 2 2 2 2 2 2 2 20 2 2 2 2" xfId="5659"/>
    <cellStyle name="標準 3 2 2 2 2 2 2 2 20 2 2 2 3" xfId="5660"/>
    <cellStyle name="標準 3 2 2 2 2 2 2 2 20 2 2 2 4" xfId="5661"/>
    <cellStyle name="標準 3 2 2 2 2 2 2 2 20 2 2 2 5" xfId="5662"/>
    <cellStyle name="標準 3 2 2 2 2 2 2 2 20 2 2 2 6" xfId="5663"/>
    <cellStyle name="標準 3 2 2 2 2 2 2 2 20 2 2 3" xfId="5664"/>
    <cellStyle name="標準 3 2 2 2 2 2 2 2 20 2 2 3 2" xfId="5665"/>
    <cellStyle name="標準 3 2 2 2 2 2 2 2 20 2 2 3 3" xfId="5666"/>
    <cellStyle name="標準 3 2 2 2 2 2 2 2 20 2 2 4" xfId="5667"/>
    <cellStyle name="標準 3 2 2 2 2 2 2 2 20 2 2 4 2" xfId="5668"/>
    <cellStyle name="標準 3 2 2 2 2 2 2 2 20 2 2 4 3" xfId="5669"/>
    <cellStyle name="標準 3 2 2 2 2 2 2 2 20 2 2 5" xfId="5670"/>
    <cellStyle name="標準 3 2 2 2 2 2 2 2 20 2 2 5 2" xfId="5671"/>
    <cellStyle name="標準 3 2 2 2 2 2 2 2 20 2 2 5 3" xfId="5672"/>
    <cellStyle name="標準 3 2 2 2 2 2 2 2 20 2 2 6" xfId="5673"/>
    <cellStyle name="標準 3 2 2 2 2 2 2 2 20 2 2 7" xfId="5674"/>
    <cellStyle name="標準 3 2 2 2 2 2 2 2 20 2 3" xfId="5675"/>
    <cellStyle name="標準 3 2 2 2 2 2 2 2 20 2 3 2" xfId="5676"/>
    <cellStyle name="標準 3 2 2 2 2 2 2 2 20 2 3 3" xfId="5677"/>
    <cellStyle name="標準 3 2 2 2 2 2 2 2 20 2 4" xfId="5678"/>
    <cellStyle name="標準 3 2 2 2 2 2 2 2 20 2 4 2" xfId="5679"/>
    <cellStyle name="標準 3 2 2 2 2 2 2 2 20 2 4 3" xfId="5680"/>
    <cellStyle name="標準 3 2 2 2 2 2 2 2 20 2 5" xfId="5681"/>
    <cellStyle name="標準 3 2 2 2 2 2 2 2 20 2 5 2" xfId="5682"/>
    <cellStyle name="標準 3 2 2 2 2 2 2 2 20 2 5 3" xfId="5683"/>
    <cellStyle name="標準 3 2 2 2 2 2 2 2 20 2 6" xfId="5684"/>
    <cellStyle name="標準 3 2 2 2 2 2 2 2 20 2 6 2" xfId="5685"/>
    <cellStyle name="標準 3 2 2 2 2 2 2 2 20 2 6 3" xfId="5686"/>
    <cellStyle name="標準 3 2 2 2 2 2 2 2 20 3" xfId="5687"/>
    <cellStyle name="標準 3 2 2 2 2 2 2 2 20 3 2" xfId="5688"/>
    <cellStyle name="標準 3 2 2 2 2 2 2 2 20 3 3" xfId="5689"/>
    <cellStyle name="標準 3 2 2 2 2 2 2 2 20 3 4" xfId="5690"/>
    <cellStyle name="標準 3 2 2 2 2 2 2 2 20 3 5" xfId="5691"/>
    <cellStyle name="標準 3 2 2 2 2 2 2 2 20 3 6" xfId="5692"/>
    <cellStyle name="標準 3 2 2 2 2 2 2 2 20 4" xfId="5693"/>
    <cellStyle name="標準 3 2 2 2 2 2 2 2 20 4 2" xfId="5694"/>
    <cellStyle name="標準 3 2 2 2 2 2 2 2 20 4 3" xfId="5695"/>
    <cellStyle name="標準 3 2 2 2 2 2 2 2 20 5" xfId="5696"/>
    <cellStyle name="標準 3 2 2 2 2 2 2 2 20 5 2" xfId="5697"/>
    <cellStyle name="標準 3 2 2 2 2 2 2 2 20 5 3" xfId="5698"/>
    <cellStyle name="標準 3 2 2 2 2 2 2 2 20 6" xfId="5699"/>
    <cellStyle name="標準 3 2 2 2 2 2 2 2 20 6 2" xfId="5700"/>
    <cellStyle name="標準 3 2 2 2 2 2 2 2 20 6 3" xfId="5701"/>
    <cellStyle name="標準 3 2 2 2 2 2 2 2 20 7" xfId="5702"/>
    <cellStyle name="標準 3 2 2 2 2 2 2 2 20 8" xfId="5703"/>
    <cellStyle name="標準 3 2 2 2 2 2 2 2 21" xfId="5704"/>
    <cellStyle name="標準 3 2 2 2 2 2 2 2 21 2" xfId="5705"/>
    <cellStyle name="標準 3 2 2 2 2 2 2 2 21 2 2" xfId="5706"/>
    <cellStyle name="標準 3 2 2 2 2 2 2 2 21 2 3" xfId="5707"/>
    <cellStyle name="標準 3 2 2 2 2 2 2 2 21 2 4" xfId="5708"/>
    <cellStyle name="標準 3 2 2 2 2 2 2 2 21 2 5" xfId="5709"/>
    <cellStyle name="標準 3 2 2 2 2 2 2 2 21 2 6" xfId="5710"/>
    <cellStyle name="標準 3 2 2 2 2 2 2 2 21 3" xfId="5711"/>
    <cellStyle name="標準 3 2 2 2 2 2 2 2 21 3 2" xfId="5712"/>
    <cellStyle name="標準 3 2 2 2 2 2 2 2 21 3 3" xfId="5713"/>
    <cellStyle name="標準 3 2 2 2 2 2 2 2 21 4" xfId="5714"/>
    <cellStyle name="標準 3 2 2 2 2 2 2 2 21 4 2" xfId="5715"/>
    <cellStyle name="標準 3 2 2 2 2 2 2 2 21 4 3" xfId="5716"/>
    <cellStyle name="標準 3 2 2 2 2 2 2 2 21 5" xfId="5717"/>
    <cellStyle name="標準 3 2 2 2 2 2 2 2 21 5 2" xfId="5718"/>
    <cellStyle name="標準 3 2 2 2 2 2 2 2 21 5 3" xfId="5719"/>
    <cellStyle name="標準 3 2 2 2 2 2 2 2 21 6" xfId="5720"/>
    <cellStyle name="標準 3 2 2 2 2 2 2 2 21 7" xfId="5721"/>
    <cellStyle name="標準 3 2 2 2 2 2 2 2 21 7 2" xfId="5722"/>
    <cellStyle name="標準 3 2 2 2 2 2 2 2 21 8" xfId="5723"/>
    <cellStyle name="標準 3 2 2 2 2 2 2 2 22" xfId="5724"/>
    <cellStyle name="標準 3 2 2 2 2 2 2 2 22 2" xfId="5725"/>
    <cellStyle name="標準 3 2 2 2 2 2 2 2 22 2 2" xfId="5726"/>
    <cellStyle name="標準 3 2 2 2 2 2 2 2 22 2 3" xfId="5727"/>
    <cellStyle name="標準 3 2 2 2 2 2 2 2 22 3" xfId="5728"/>
    <cellStyle name="標準 3 2 2 2 2 2 2 2 23" xfId="5729"/>
    <cellStyle name="標準 3 2 2 2 2 2 2 2 23 2" xfId="5730"/>
    <cellStyle name="標準 3 2 2 2 2 2 2 2 23 2 2" xfId="5731"/>
    <cellStyle name="標準 3 2 2 2 2 2 2 2 23 2 3" xfId="5732"/>
    <cellStyle name="標準 3 2 2 2 2 2 2 2 23 3" xfId="5733"/>
    <cellStyle name="標準 3 2 2 2 2 2 2 2 24" xfId="5734"/>
    <cellStyle name="標準 3 2 2 2 2 2 2 2 24 2" xfId="5735"/>
    <cellStyle name="標準 3 2 2 2 2 2 2 2 25" xfId="5736"/>
    <cellStyle name="標準 3 2 2 2 2 2 2 2 26" xfId="5737"/>
    <cellStyle name="標準 3 2 2 2 2 2 2 2 27" xfId="5738"/>
    <cellStyle name="標準 3 2 2 2 2 2 2 2 28" xfId="5739"/>
    <cellStyle name="標準 3 2 2 2 2 2 2 2 29" xfId="5740"/>
    <cellStyle name="標準 3 2 2 2 2 2 2 2 3" xfId="5741"/>
    <cellStyle name="標準 3 2 2 2 2 2 2 2 3 10" xfId="5742"/>
    <cellStyle name="標準 3 2 2 2 2 2 2 2 3 11" xfId="5743"/>
    <cellStyle name="標準 3 2 2 2 2 2 2 2 3 2" xfId="5744"/>
    <cellStyle name="標準 3 2 2 2 2 2 2 2 3 2 2" xfId="5745"/>
    <cellStyle name="標準 3 2 2 2 2 2 2 2 3 2 2 2" xfId="5746"/>
    <cellStyle name="標準 3 2 2 2 2 2 2 2 3 2 2 3" xfId="5747"/>
    <cellStyle name="標準 3 2 2 2 2 2 2 2 3 2 3" xfId="5748"/>
    <cellStyle name="標準 3 2 2 2 2 2 2 2 3 3" xfId="5749"/>
    <cellStyle name="標準 3 2 2 2 2 2 2 2 3 3 2" xfId="5750"/>
    <cellStyle name="標準 3 2 2 2 2 2 2 2 3 3 2 2" xfId="5751"/>
    <cellStyle name="標準 3 2 2 2 2 2 2 2 3 3 2 2 2" xfId="5752"/>
    <cellStyle name="標準 3 2 2 2 2 2 2 2 3 3 2 2 3" xfId="5753"/>
    <cellStyle name="標準 3 2 2 2 2 2 2 2 3 3 2 2 4" xfId="5754"/>
    <cellStyle name="標準 3 2 2 2 2 2 2 2 3 3 2 3" xfId="5755"/>
    <cellStyle name="標準 3 2 2 2 2 2 2 2 3 3 2 4" xfId="5756"/>
    <cellStyle name="標準 3 2 2 2 2 2 2 2 3 3 2 5" xfId="5757"/>
    <cellStyle name="標準 3 2 2 2 2 2 2 2 3 3 3" xfId="5758"/>
    <cellStyle name="標準 3 2 2 2 2 2 2 2 3 3 4" xfId="5759"/>
    <cellStyle name="標準 3 2 2 2 2 2 2 2 3 3 5" xfId="5760"/>
    <cellStyle name="標準 3 2 2 2 2 2 2 2 3 3 6" xfId="5761"/>
    <cellStyle name="標準 3 2 2 2 2 2 2 2 3 4" xfId="5762"/>
    <cellStyle name="標準 3 2 2 2 2 2 2 2 3 4 2" xfId="5763"/>
    <cellStyle name="標準 3 2 2 2 2 2 2 2 3 4 2 2" xfId="5764"/>
    <cellStyle name="標準 3 2 2 2 2 2 2 2 3 4 2 2 2" xfId="5765"/>
    <cellStyle name="標準 3 2 2 2 2 2 2 2 3 4 2 2 3" xfId="5766"/>
    <cellStyle name="標準 3 2 2 2 2 2 2 2 3 4 2 2 4" xfId="5767"/>
    <cellStyle name="標準 3 2 2 2 2 2 2 2 3 4 2 3" xfId="5768"/>
    <cellStyle name="標準 3 2 2 2 2 2 2 2 3 4 2 4" xfId="5769"/>
    <cellStyle name="標準 3 2 2 2 2 2 2 2 3 4 2 5" xfId="5770"/>
    <cellStyle name="標準 3 2 2 2 2 2 2 2 3 4 3" xfId="5771"/>
    <cellStyle name="標準 3 2 2 2 2 2 2 2 3 4 4" xfId="5772"/>
    <cellStyle name="標準 3 2 2 2 2 2 2 2 3 4 5" xfId="5773"/>
    <cellStyle name="標準 3 2 2 2 2 2 2 2 3 4 6" xfId="5774"/>
    <cellStyle name="標準 3 2 2 2 2 2 2 2 3 5" xfId="5775"/>
    <cellStyle name="標準 3 2 2 2 2 2 2 2 3 5 2" xfId="5776"/>
    <cellStyle name="標準 3 2 2 2 2 2 2 2 3 5 2 2" xfId="5777"/>
    <cellStyle name="標準 3 2 2 2 2 2 2 2 3 5 2 2 2" xfId="5778"/>
    <cellStyle name="標準 3 2 2 2 2 2 2 2 3 5 2 2 3" xfId="5779"/>
    <cellStyle name="標準 3 2 2 2 2 2 2 2 3 5 2 2 4" xfId="5780"/>
    <cellStyle name="標準 3 2 2 2 2 2 2 2 3 5 2 3" xfId="5781"/>
    <cellStyle name="標準 3 2 2 2 2 2 2 2 3 5 2 4" xfId="5782"/>
    <cellStyle name="標準 3 2 2 2 2 2 2 2 3 5 2 5" xfId="5783"/>
    <cellStyle name="標準 3 2 2 2 2 2 2 2 3 5 3" xfId="5784"/>
    <cellStyle name="標準 3 2 2 2 2 2 2 2 3 5 4" xfId="5785"/>
    <cellStyle name="標準 3 2 2 2 2 2 2 2 3 5 5" xfId="5786"/>
    <cellStyle name="標準 3 2 2 2 2 2 2 2 3 5 6" xfId="5787"/>
    <cellStyle name="標準 3 2 2 2 2 2 2 2 3 6" xfId="5788"/>
    <cellStyle name="標準 3 2 2 2 2 2 2 2 3 7" xfId="5789"/>
    <cellStyle name="標準 3 2 2 2 2 2 2 2 3 8" xfId="5790"/>
    <cellStyle name="標準 3 2 2 2 2 2 2 2 3 9" xfId="5791"/>
    <cellStyle name="標準 3 2 2 2 2 2 2 2 30" xfId="5792"/>
    <cellStyle name="標準 3 2 2 2 2 2 2 2 4" xfId="5793"/>
    <cellStyle name="標準 3 2 2 2 2 2 2 2 4 2" xfId="5794"/>
    <cellStyle name="標準 3 2 2 2 2 2 2 2 4 2 2" xfId="5795"/>
    <cellStyle name="標準 3 2 2 2 2 2 2 2 4 2 2 2" xfId="5796"/>
    <cellStyle name="標準 3 2 2 2 2 2 2 2 4 2 2 3" xfId="5797"/>
    <cellStyle name="標準 3 2 2 2 2 2 2 2 4 2 2 4" xfId="5798"/>
    <cellStyle name="標準 3 2 2 2 2 2 2 2 4 2 3" xfId="5799"/>
    <cellStyle name="標準 3 2 2 2 2 2 2 2 4 2 4" xfId="5800"/>
    <cellStyle name="標準 3 2 2 2 2 2 2 2 4 2 5" xfId="5801"/>
    <cellStyle name="標準 3 2 2 2 2 2 2 2 4 3" xfId="5802"/>
    <cellStyle name="標準 3 2 2 2 2 2 2 2 4 4" xfId="5803"/>
    <cellStyle name="標準 3 2 2 2 2 2 2 2 4 5" xfId="5804"/>
    <cellStyle name="標準 3 2 2 2 2 2 2 2 4 6" xfId="5805"/>
    <cellStyle name="標準 3 2 2 2 2 2 2 2 4 7" xfId="5806"/>
    <cellStyle name="標準 3 2 2 2 2 2 2 2 5" xfId="5807"/>
    <cellStyle name="標準 3 2 2 2 2 2 2 2 5 2" xfId="5808"/>
    <cellStyle name="標準 3 2 2 2 2 2 2 2 5 2 2" xfId="5809"/>
    <cellStyle name="標準 3 2 2 2 2 2 2 2 5 2 2 2" xfId="5810"/>
    <cellStyle name="標準 3 2 2 2 2 2 2 2 5 2 2 3" xfId="5811"/>
    <cellStyle name="標準 3 2 2 2 2 2 2 2 5 2 2 4" xfId="5812"/>
    <cellStyle name="標準 3 2 2 2 2 2 2 2 5 2 3" xfId="5813"/>
    <cellStyle name="標準 3 2 2 2 2 2 2 2 5 2 4" xfId="5814"/>
    <cellStyle name="標準 3 2 2 2 2 2 2 2 5 2 5" xfId="5815"/>
    <cellStyle name="標準 3 2 2 2 2 2 2 2 5 3" xfId="5816"/>
    <cellStyle name="標準 3 2 2 2 2 2 2 2 5 4" xfId="5817"/>
    <cellStyle name="標準 3 2 2 2 2 2 2 2 5 5" xfId="5818"/>
    <cellStyle name="標準 3 2 2 2 2 2 2 2 5 6" xfId="5819"/>
    <cellStyle name="標準 3 2 2 2 2 2 2 2 5 7" xfId="5820"/>
    <cellStyle name="標準 3 2 2 2 2 2 2 2 5 8" xfId="5821"/>
    <cellStyle name="標準 3 2 2 2 2 2 2 2 6" xfId="5822"/>
    <cellStyle name="標準 3 2 2 2 2 2 2 2 7" xfId="5823"/>
    <cellStyle name="標準 3 2 2 2 2 2 2 2 8" xfId="5824"/>
    <cellStyle name="標準 3 2 2 2 2 2 2 2 9" xfId="5825"/>
    <cellStyle name="標準 3 2 2 2 2 2 2 20" xfId="5826"/>
    <cellStyle name="標準 3 2 2 2 2 2 2 21" xfId="5827"/>
    <cellStyle name="標準 3 2 2 2 2 2 2 22" xfId="5828"/>
    <cellStyle name="標準 3 2 2 2 2 2 2 22 2" xfId="5829"/>
    <cellStyle name="標準 3 2 2 2 2 2 2 22 2 2" xfId="5830"/>
    <cellStyle name="標準 3 2 2 2 2 2 2 22 2 2 2" xfId="5831"/>
    <cellStyle name="標準 3 2 2 2 2 2 2 22 2 2 2 2" xfId="5832"/>
    <cellStyle name="標準 3 2 2 2 2 2 2 22 2 2 2 3" xfId="5833"/>
    <cellStyle name="標準 3 2 2 2 2 2 2 22 2 2 2 4" xfId="5834"/>
    <cellStyle name="標準 3 2 2 2 2 2 2 22 2 2 2 5" xfId="5835"/>
    <cellStyle name="標準 3 2 2 2 2 2 2 22 2 2 2 6" xfId="5836"/>
    <cellStyle name="標準 3 2 2 2 2 2 2 22 2 2 3" xfId="5837"/>
    <cellStyle name="標準 3 2 2 2 2 2 2 22 2 2 3 2" xfId="5838"/>
    <cellStyle name="標準 3 2 2 2 2 2 2 22 2 2 3 3" xfId="5839"/>
    <cellStyle name="標準 3 2 2 2 2 2 2 22 2 2 4" xfId="5840"/>
    <cellStyle name="標準 3 2 2 2 2 2 2 22 2 2 4 2" xfId="5841"/>
    <cellStyle name="標準 3 2 2 2 2 2 2 22 2 2 4 3" xfId="5842"/>
    <cellStyle name="標準 3 2 2 2 2 2 2 22 2 2 5" xfId="5843"/>
    <cellStyle name="標準 3 2 2 2 2 2 2 22 2 2 5 2" xfId="5844"/>
    <cellStyle name="標準 3 2 2 2 2 2 2 22 2 2 5 3" xfId="5845"/>
    <cellStyle name="標準 3 2 2 2 2 2 2 22 2 2 6" xfId="5846"/>
    <cellStyle name="標準 3 2 2 2 2 2 2 22 2 2 7" xfId="5847"/>
    <cellStyle name="標準 3 2 2 2 2 2 2 22 2 3" xfId="5848"/>
    <cellStyle name="標準 3 2 2 2 2 2 2 22 2 3 2" xfId="5849"/>
    <cellStyle name="標準 3 2 2 2 2 2 2 22 2 3 3" xfId="5850"/>
    <cellStyle name="標準 3 2 2 2 2 2 2 22 2 4" xfId="5851"/>
    <cellStyle name="標準 3 2 2 2 2 2 2 22 2 4 2" xfId="5852"/>
    <cellStyle name="標準 3 2 2 2 2 2 2 22 2 4 3" xfId="5853"/>
    <cellStyle name="標準 3 2 2 2 2 2 2 22 2 5" xfId="5854"/>
    <cellStyle name="標準 3 2 2 2 2 2 2 22 2 5 2" xfId="5855"/>
    <cellStyle name="標準 3 2 2 2 2 2 2 22 2 5 3" xfId="5856"/>
    <cellStyle name="標準 3 2 2 2 2 2 2 22 2 6" xfId="5857"/>
    <cellStyle name="標準 3 2 2 2 2 2 2 22 2 6 2" xfId="5858"/>
    <cellStyle name="標準 3 2 2 2 2 2 2 22 2 6 3" xfId="5859"/>
    <cellStyle name="標準 3 2 2 2 2 2 2 22 3" xfId="5860"/>
    <cellStyle name="標準 3 2 2 2 2 2 2 22 3 2" xfId="5861"/>
    <cellStyle name="標準 3 2 2 2 2 2 2 22 3 3" xfId="5862"/>
    <cellStyle name="標準 3 2 2 2 2 2 2 22 3 4" xfId="5863"/>
    <cellStyle name="標準 3 2 2 2 2 2 2 22 3 5" xfId="5864"/>
    <cellStyle name="標準 3 2 2 2 2 2 2 22 3 6" xfId="5865"/>
    <cellStyle name="標準 3 2 2 2 2 2 2 22 4" xfId="5866"/>
    <cellStyle name="標準 3 2 2 2 2 2 2 22 4 2" xfId="5867"/>
    <cellStyle name="標準 3 2 2 2 2 2 2 22 4 3" xfId="5868"/>
    <cellStyle name="標準 3 2 2 2 2 2 2 22 5" xfId="5869"/>
    <cellStyle name="標準 3 2 2 2 2 2 2 22 5 2" xfId="5870"/>
    <cellStyle name="標準 3 2 2 2 2 2 2 22 5 3" xfId="5871"/>
    <cellStyle name="標準 3 2 2 2 2 2 2 22 6" xfId="5872"/>
    <cellStyle name="標準 3 2 2 2 2 2 2 22 6 2" xfId="5873"/>
    <cellStyle name="標準 3 2 2 2 2 2 2 22 6 3" xfId="5874"/>
    <cellStyle name="標準 3 2 2 2 2 2 2 22 7" xfId="5875"/>
    <cellStyle name="標準 3 2 2 2 2 2 2 23" xfId="5876"/>
    <cellStyle name="標準 3 2 2 2 2 2 2 23 2" xfId="5877"/>
    <cellStyle name="標準 3 2 2 2 2 2 2 23 2 2" xfId="5878"/>
    <cellStyle name="標準 3 2 2 2 2 2 2 23 2 3" xfId="5879"/>
    <cellStyle name="標準 3 2 2 2 2 2 2 23 2 4" xfId="5880"/>
    <cellStyle name="標準 3 2 2 2 2 2 2 23 2 5" xfId="5881"/>
    <cellStyle name="標準 3 2 2 2 2 2 2 23 2 6" xfId="5882"/>
    <cellStyle name="標準 3 2 2 2 2 2 2 23 3" xfId="5883"/>
    <cellStyle name="標準 3 2 2 2 2 2 2 23 3 2" xfId="5884"/>
    <cellStyle name="標準 3 2 2 2 2 2 2 23 3 3" xfId="5885"/>
    <cellStyle name="標準 3 2 2 2 2 2 2 23 4" xfId="5886"/>
    <cellStyle name="標準 3 2 2 2 2 2 2 23 4 2" xfId="5887"/>
    <cellStyle name="標準 3 2 2 2 2 2 2 23 4 3" xfId="5888"/>
    <cellStyle name="標準 3 2 2 2 2 2 2 23 5" xfId="5889"/>
    <cellStyle name="標準 3 2 2 2 2 2 2 23 5 2" xfId="5890"/>
    <cellStyle name="標準 3 2 2 2 2 2 2 23 5 3" xfId="5891"/>
    <cellStyle name="標準 3 2 2 2 2 2 2 23 6" xfId="5892"/>
    <cellStyle name="標準 3 2 2 2 2 2 2 23 7" xfId="5893"/>
    <cellStyle name="標準 3 2 2 2 2 2 2 24" xfId="5894"/>
    <cellStyle name="標準 3 2 2 2 2 2 2 24 2" xfId="5895"/>
    <cellStyle name="標準 3 2 2 2 2 2 2 24 2 2" xfId="5896"/>
    <cellStyle name="標準 3 2 2 2 2 2 2 24 2 3" xfId="5897"/>
    <cellStyle name="標準 3 2 2 2 2 2 2 25" xfId="5898"/>
    <cellStyle name="標準 3 2 2 2 2 2 2 25 2" xfId="5899"/>
    <cellStyle name="標準 3 2 2 2 2 2 2 25 3" xfId="5900"/>
    <cellStyle name="標準 3 2 2 2 2 2 2 26" xfId="5901"/>
    <cellStyle name="標準 3 2 2 2 2 2 2 27" xfId="5902"/>
    <cellStyle name="標準 3 2 2 2 2 2 2 28" xfId="5903"/>
    <cellStyle name="標準 3 2 2 2 2 2 2 29" xfId="5904"/>
    <cellStyle name="標準 3 2 2 2 2 2 2 3" xfId="5905"/>
    <cellStyle name="標準 3 2 2 2 2 2 2 30" xfId="5906"/>
    <cellStyle name="標準 3 2 2 2 2 2 2 31" xfId="5907"/>
    <cellStyle name="標準 3 2 2 2 2 2 2 32" xfId="5908"/>
    <cellStyle name="標準 3 2 2 2 2 2 2 4" xfId="5909"/>
    <cellStyle name="標準 3 2 2 2 2 2 2 4 10" xfId="5910"/>
    <cellStyle name="標準 3 2 2 2 2 2 2 4 11" xfId="5911"/>
    <cellStyle name="標準 3 2 2 2 2 2 2 4 2" xfId="5912"/>
    <cellStyle name="標準 3 2 2 2 2 2 2 4 2 2" xfId="5913"/>
    <cellStyle name="標準 3 2 2 2 2 2 2 4 2 2 2" xfId="5914"/>
    <cellStyle name="標準 3 2 2 2 2 2 2 4 2 2 2 2" xfId="5915"/>
    <cellStyle name="標準 3 2 2 2 2 2 2 4 2 2 2 3" xfId="5916"/>
    <cellStyle name="標準 3 2 2 2 2 2 2 4 2 2 3" xfId="5917"/>
    <cellStyle name="標準 3 2 2 2 2 2 2 4 2 3" xfId="5918"/>
    <cellStyle name="標準 3 2 2 2 2 2 2 4 2 4" xfId="5919"/>
    <cellStyle name="標準 3 2 2 2 2 2 2 4 2 5" xfId="5920"/>
    <cellStyle name="標準 3 2 2 2 2 2 2 4 2 6" xfId="5921"/>
    <cellStyle name="標準 3 2 2 2 2 2 2 4 2 7" xfId="5922"/>
    <cellStyle name="標準 3 2 2 2 2 2 2 4 2 8" xfId="5923"/>
    <cellStyle name="標準 3 2 2 2 2 2 2 4 2 9" xfId="5924"/>
    <cellStyle name="標準 3 2 2 2 2 2 2 4 3" xfId="5925"/>
    <cellStyle name="標準 3 2 2 2 2 2 2 4 3 2" xfId="5926"/>
    <cellStyle name="標準 3 2 2 2 2 2 2 4 3 2 2" xfId="5927"/>
    <cellStyle name="標準 3 2 2 2 2 2 2 4 3 2 3" xfId="5928"/>
    <cellStyle name="標準 3 2 2 2 2 2 2 4 3 3" xfId="5929"/>
    <cellStyle name="標準 3 2 2 2 2 2 2 4 4" xfId="5930"/>
    <cellStyle name="標準 3 2 2 2 2 2 2 4 4 2" xfId="5931"/>
    <cellStyle name="標準 3 2 2 2 2 2 2 4 4 2 2" xfId="5932"/>
    <cellStyle name="標準 3 2 2 2 2 2 2 4 4 2 3" xfId="5933"/>
    <cellStyle name="標準 3 2 2 2 2 2 2 4 4 3" xfId="5934"/>
    <cellStyle name="標準 3 2 2 2 2 2 2 4 5" xfId="5935"/>
    <cellStyle name="標準 3 2 2 2 2 2 2 4 5 2" xfId="5936"/>
    <cellStyle name="標準 3 2 2 2 2 2 2 4 5 2 2" xfId="5937"/>
    <cellStyle name="標準 3 2 2 2 2 2 2 4 5 2 2 2" xfId="5938"/>
    <cellStyle name="標準 3 2 2 2 2 2 2 4 5 2 2 3" xfId="5939"/>
    <cellStyle name="標準 3 2 2 2 2 2 2 4 5 2 2 4" xfId="5940"/>
    <cellStyle name="標準 3 2 2 2 2 2 2 4 5 2 3" xfId="5941"/>
    <cellStyle name="標準 3 2 2 2 2 2 2 4 5 2 4" xfId="5942"/>
    <cellStyle name="標準 3 2 2 2 2 2 2 4 5 2 5" xfId="5943"/>
    <cellStyle name="標準 3 2 2 2 2 2 2 4 5 3" xfId="5944"/>
    <cellStyle name="標準 3 2 2 2 2 2 2 4 5 4" xfId="5945"/>
    <cellStyle name="標準 3 2 2 2 2 2 2 4 5 5" xfId="5946"/>
    <cellStyle name="標準 3 2 2 2 2 2 2 4 5 6" xfId="5947"/>
    <cellStyle name="標準 3 2 2 2 2 2 2 4 6" xfId="5948"/>
    <cellStyle name="標準 3 2 2 2 2 2 2 4 7" xfId="5949"/>
    <cellStyle name="標準 3 2 2 2 2 2 2 4 8" xfId="5950"/>
    <cellStyle name="標準 3 2 2 2 2 2 2 4 9" xfId="5951"/>
    <cellStyle name="標準 3 2 2 2 2 2 2 5" xfId="5952"/>
    <cellStyle name="標準 3 2 2 2 2 2 2 5 2" xfId="5953"/>
    <cellStyle name="標準 3 2 2 2 2 2 2 5 2 2" xfId="5954"/>
    <cellStyle name="標準 3 2 2 2 2 2 2 5 2 2 2" xfId="5955"/>
    <cellStyle name="標準 3 2 2 2 2 2 2 5 2 2 3" xfId="5956"/>
    <cellStyle name="標準 3 2 2 2 2 2 2 5 2 2 4" xfId="5957"/>
    <cellStyle name="標準 3 2 2 2 2 2 2 5 2 3" xfId="5958"/>
    <cellStyle name="標準 3 2 2 2 2 2 2 5 2 4" xfId="5959"/>
    <cellStyle name="標準 3 2 2 2 2 2 2 5 2 5" xfId="5960"/>
    <cellStyle name="標準 3 2 2 2 2 2 2 5 3" xfId="5961"/>
    <cellStyle name="標準 3 2 2 2 2 2 2 5 3 2" xfId="5962"/>
    <cellStyle name="標準 3 2 2 2 2 2 2 5 4" xfId="5963"/>
    <cellStyle name="標準 3 2 2 2 2 2 2 5 5" xfId="5964"/>
    <cellStyle name="標準 3 2 2 2 2 2 2 5 6" xfId="5965"/>
    <cellStyle name="標準 3 2 2 2 2 2 2 5 7" xfId="5966"/>
    <cellStyle name="標準 3 2 2 2 2 2 2 5 8" xfId="5967"/>
    <cellStyle name="標準 3 2 2 2 2 2 2 6" xfId="5968"/>
    <cellStyle name="標準 3 2 2 2 2 2 2 6 2" xfId="5969"/>
    <cellStyle name="標準 3 2 2 2 2 2 2 6 2 2" xfId="5970"/>
    <cellStyle name="標準 3 2 2 2 2 2 2 6 2 2 2" xfId="5971"/>
    <cellStyle name="標準 3 2 2 2 2 2 2 6 2 2 3" xfId="5972"/>
    <cellStyle name="標準 3 2 2 2 2 2 2 6 2 2 4" xfId="5973"/>
    <cellStyle name="標準 3 2 2 2 2 2 2 6 2 3" xfId="5974"/>
    <cellStyle name="標準 3 2 2 2 2 2 2 6 2 4" xfId="5975"/>
    <cellStyle name="標準 3 2 2 2 2 2 2 6 2 5" xfId="5976"/>
    <cellStyle name="標準 3 2 2 2 2 2 2 6 3" xfId="5977"/>
    <cellStyle name="標準 3 2 2 2 2 2 2 6 4" xfId="5978"/>
    <cellStyle name="標準 3 2 2 2 2 2 2 6 5" xfId="5979"/>
    <cellStyle name="標準 3 2 2 2 2 2 2 6 6" xfId="5980"/>
    <cellStyle name="標準 3 2 2 2 2 2 2 6 7" xfId="5981"/>
    <cellStyle name="標準 3 2 2 2 2 2 2 6 8" xfId="5982"/>
    <cellStyle name="標準 3 2 2 2 2 2 2 7" xfId="5983"/>
    <cellStyle name="標準 3 2 2 2 2 2 2 8" xfId="5984"/>
    <cellStyle name="標準 3 2 2 2 2 2 2 9" xfId="5985"/>
    <cellStyle name="標準 3 2 2 2 2 2 20" xfId="5986"/>
    <cellStyle name="標準 3 2 2 2 2 2 21" xfId="5987"/>
    <cellStyle name="標準 3 2 2 2 2 2 22" xfId="5988"/>
    <cellStyle name="標準 3 2 2 2 2 2 22 2" xfId="5989"/>
    <cellStyle name="標準 3 2 2 2 2 2 22 2 2" xfId="5990"/>
    <cellStyle name="標準 3 2 2 2 2 2 22 2 2 2" xfId="5991"/>
    <cellStyle name="標準 3 2 2 2 2 2 22 2 2 2 2" xfId="5992"/>
    <cellStyle name="標準 3 2 2 2 2 2 22 2 2 2 3" xfId="5993"/>
    <cellStyle name="標準 3 2 2 2 2 2 22 2 2 2 4" xfId="5994"/>
    <cellStyle name="標準 3 2 2 2 2 2 22 2 2 2 5" xfId="5995"/>
    <cellStyle name="標準 3 2 2 2 2 2 22 2 2 2 6" xfId="5996"/>
    <cellStyle name="標準 3 2 2 2 2 2 22 2 2 3" xfId="5997"/>
    <cellStyle name="標準 3 2 2 2 2 2 22 2 2 3 2" xfId="5998"/>
    <cellStyle name="標準 3 2 2 2 2 2 22 2 2 3 3" xfId="5999"/>
    <cellStyle name="標準 3 2 2 2 2 2 22 2 2 4" xfId="6000"/>
    <cellStyle name="標準 3 2 2 2 2 2 22 2 2 4 2" xfId="6001"/>
    <cellStyle name="標準 3 2 2 2 2 2 22 2 2 4 3" xfId="6002"/>
    <cellStyle name="標準 3 2 2 2 2 2 22 2 2 5" xfId="6003"/>
    <cellStyle name="標準 3 2 2 2 2 2 22 2 2 5 2" xfId="6004"/>
    <cellStyle name="標準 3 2 2 2 2 2 22 2 2 5 3" xfId="6005"/>
    <cellStyle name="標準 3 2 2 2 2 2 22 2 2 6" xfId="6006"/>
    <cellStyle name="標準 3 2 2 2 2 2 22 2 2 7" xfId="6007"/>
    <cellStyle name="標準 3 2 2 2 2 2 22 2 3" xfId="6008"/>
    <cellStyle name="標準 3 2 2 2 2 2 22 2 3 2" xfId="6009"/>
    <cellStyle name="標準 3 2 2 2 2 2 22 2 3 3" xfId="6010"/>
    <cellStyle name="標準 3 2 2 2 2 2 22 2 4" xfId="6011"/>
    <cellStyle name="標準 3 2 2 2 2 2 22 2 4 2" xfId="6012"/>
    <cellStyle name="標準 3 2 2 2 2 2 22 2 4 3" xfId="6013"/>
    <cellStyle name="標準 3 2 2 2 2 2 22 2 5" xfId="6014"/>
    <cellStyle name="標準 3 2 2 2 2 2 22 2 5 2" xfId="6015"/>
    <cellStyle name="標準 3 2 2 2 2 2 22 2 5 3" xfId="6016"/>
    <cellStyle name="標準 3 2 2 2 2 2 22 2 6" xfId="6017"/>
    <cellStyle name="標準 3 2 2 2 2 2 22 2 6 2" xfId="6018"/>
    <cellStyle name="標準 3 2 2 2 2 2 22 2 6 3" xfId="6019"/>
    <cellStyle name="標準 3 2 2 2 2 2 22 3" xfId="6020"/>
    <cellStyle name="標準 3 2 2 2 2 2 22 3 2" xfId="6021"/>
    <cellStyle name="標準 3 2 2 2 2 2 22 3 3" xfId="6022"/>
    <cellStyle name="標準 3 2 2 2 2 2 22 3 4" xfId="6023"/>
    <cellStyle name="標準 3 2 2 2 2 2 22 3 5" xfId="6024"/>
    <cellStyle name="標準 3 2 2 2 2 2 22 3 6" xfId="6025"/>
    <cellStyle name="標準 3 2 2 2 2 2 22 4" xfId="6026"/>
    <cellStyle name="標準 3 2 2 2 2 2 22 4 2" xfId="6027"/>
    <cellStyle name="標準 3 2 2 2 2 2 22 4 3" xfId="6028"/>
    <cellStyle name="標準 3 2 2 2 2 2 22 5" xfId="6029"/>
    <cellStyle name="標準 3 2 2 2 2 2 22 5 2" xfId="6030"/>
    <cellStyle name="標準 3 2 2 2 2 2 22 5 3" xfId="6031"/>
    <cellStyle name="標準 3 2 2 2 2 2 22 6" xfId="6032"/>
    <cellStyle name="標準 3 2 2 2 2 2 22 6 2" xfId="6033"/>
    <cellStyle name="標準 3 2 2 2 2 2 22 6 3" xfId="6034"/>
    <cellStyle name="標準 3 2 2 2 2 2 22 7" xfId="6035"/>
    <cellStyle name="標準 3 2 2 2 2 2 22 8" xfId="6036"/>
    <cellStyle name="標準 3 2 2 2 2 2 23" xfId="6037"/>
    <cellStyle name="標準 3 2 2 2 2 2 23 2" xfId="6038"/>
    <cellStyle name="標準 3 2 2 2 2 2 23 2 2" xfId="6039"/>
    <cellStyle name="標準 3 2 2 2 2 2 23 2 3" xfId="6040"/>
    <cellStyle name="標準 3 2 2 2 2 2 23 2 4" xfId="6041"/>
    <cellStyle name="標準 3 2 2 2 2 2 23 2 5" xfId="6042"/>
    <cellStyle name="標準 3 2 2 2 2 2 23 2 6" xfId="6043"/>
    <cellStyle name="標準 3 2 2 2 2 2 23 3" xfId="6044"/>
    <cellStyle name="標準 3 2 2 2 2 2 23 3 2" xfId="6045"/>
    <cellStyle name="標準 3 2 2 2 2 2 23 3 3" xfId="6046"/>
    <cellStyle name="標準 3 2 2 2 2 2 23 4" xfId="6047"/>
    <cellStyle name="標準 3 2 2 2 2 2 23 4 2" xfId="6048"/>
    <cellStyle name="標準 3 2 2 2 2 2 23 4 3" xfId="6049"/>
    <cellStyle name="標準 3 2 2 2 2 2 23 5" xfId="6050"/>
    <cellStyle name="標準 3 2 2 2 2 2 23 5 2" xfId="6051"/>
    <cellStyle name="標準 3 2 2 2 2 2 23 5 3" xfId="6052"/>
    <cellStyle name="標準 3 2 2 2 2 2 23 6" xfId="6053"/>
    <cellStyle name="標準 3 2 2 2 2 2 23 7" xfId="6054"/>
    <cellStyle name="標準 3 2 2 2 2 2 23 7 2" xfId="6055"/>
    <cellStyle name="標準 3 2 2 2 2 2 23 8" xfId="6056"/>
    <cellStyle name="標準 3 2 2 2 2 2 24" xfId="6057"/>
    <cellStyle name="標準 3 2 2 2 2 2 24 2" xfId="6058"/>
    <cellStyle name="標準 3 2 2 2 2 2 24 2 2" xfId="6059"/>
    <cellStyle name="標準 3 2 2 2 2 2 24 2 3" xfId="6060"/>
    <cellStyle name="標準 3 2 2 2 2 2 24 3" xfId="6061"/>
    <cellStyle name="標準 3 2 2 2 2 2 25" xfId="6062"/>
    <cellStyle name="標準 3 2 2 2 2 2 25 2" xfId="6063"/>
    <cellStyle name="標準 3 2 2 2 2 2 25 2 2" xfId="6064"/>
    <cellStyle name="標準 3 2 2 2 2 2 25 2 3" xfId="6065"/>
    <cellStyle name="標準 3 2 2 2 2 2 25 3" xfId="6066"/>
    <cellStyle name="標準 3 2 2 2 2 2 26" xfId="6067"/>
    <cellStyle name="標準 3 2 2 2 2 2 26 2" xfId="6068"/>
    <cellStyle name="標準 3 2 2 2 2 2 27" xfId="6069"/>
    <cellStyle name="標準 3 2 2 2 2 2 28" xfId="6070"/>
    <cellStyle name="標準 3 2 2 2 2 2 29" xfId="6071"/>
    <cellStyle name="標準 3 2 2 2 2 2 3" xfId="6072"/>
    <cellStyle name="標準 3 2 2 2 2 2 3 10" xfId="6073"/>
    <cellStyle name="標準 3 2 2 2 2 2 3 11" xfId="6074"/>
    <cellStyle name="標準 3 2 2 2 2 2 3 12" xfId="6075"/>
    <cellStyle name="標準 3 2 2 2 2 2 3 13" xfId="6076"/>
    <cellStyle name="標準 3 2 2 2 2 2 3 14" xfId="6077"/>
    <cellStyle name="標準 3 2 2 2 2 2 3 15" xfId="6078"/>
    <cellStyle name="標準 3 2 2 2 2 2 3 15 2" xfId="6079"/>
    <cellStyle name="標準 3 2 2 2 2 2 3 15 3" xfId="6080"/>
    <cellStyle name="標準 3 2 2 2 2 2 3 16" xfId="6081"/>
    <cellStyle name="標準 3 2 2 2 2 2 3 17" xfId="6082"/>
    <cellStyle name="標準 3 2 2 2 2 2 3 18" xfId="6083"/>
    <cellStyle name="標準 3 2 2 2 2 2 3 2" xfId="6084"/>
    <cellStyle name="標準 3 2 2 2 2 2 3 2 10" xfId="6085"/>
    <cellStyle name="標準 3 2 2 2 2 2 3 2 11" xfId="6086"/>
    <cellStyle name="標準 3 2 2 2 2 2 3 2 12" xfId="6087"/>
    <cellStyle name="標準 3 2 2 2 2 2 3 2 13" xfId="6088"/>
    <cellStyle name="標準 3 2 2 2 2 2 3 2 14" xfId="6089"/>
    <cellStyle name="標準 3 2 2 2 2 2 3 2 15" xfId="6090"/>
    <cellStyle name="標準 3 2 2 2 2 2 3 2 15 2" xfId="6091"/>
    <cellStyle name="標準 3 2 2 2 2 2 3 2 15 3" xfId="6092"/>
    <cellStyle name="標準 3 2 2 2 2 2 3 2 16" xfId="6093"/>
    <cellStyle name="標準 3 2 2 2 2 2 3 2 17" xfId="6094"/>
    <cellStyle name="標準 3 2 2 2 2 2 3 2 18" xfId="6095"/>
    <cellStyle name="標準 3 2 2 2 2 2 3 2 2" xfId="6096"/>
    <cellStyle name="標準 3 2 2 2 2 2 3 2 2 2" xfId="6097"/>
    <cellStyle name="標準 3 2 2 2 2 2 3 2 2 2 2" xfId="6098"/>
    <cellStyle name="標準 3 2 2 2 2 2 3 2 2 2 2 2" xfId="6099"/>
    <cellStyle name="標準 3 2 2 2 2 2 3 2 2 2 2 2 2" xfId="6100"/>
    <cellStyle name="標準 3 2 2 2 2 2 3 2 2 2 2 2 3" xfId="6101"/>
    <cellStyle name="標準 3 2 2 2 2 2 3 2 2 2 2 2 4" xfId="6102"/>
    <cellStyle name="標準 3 2 2 2 2 2 3 2 2 2 2 3" xfId="6103"/>
    <cellStyle name="標準 3 2 2 2 2 2 3 2 2 2 2 4" xfId="6104"/>
    <cellStyle name="標準 3 2 2 2 2 2 3 2 2 2 2 5" xfId="6105"/>
    <cellStyle name="標準 3 2 2 2 2 2 3 2 2 2 3" xfId="6106"/>
    <cellStyle name="標準 3 2 2 2 2 2 3 2 2 2 4" xfId="6107"/>
    <cellStyle name="標準 3 2 2 2 2 2 3 2 2 2 5" xfId="6108"/>
    <cellStyle name="標準 3 2 2 2 2 2 3 2 2 2 6" xfId="6109"/>
    <cellStyle name="標準 3 2 2 2 2 2 3 2 2 2 7" xfId="6110"/>
    <cellStyle name="標準 3 2 2 2 2 2 3 2 2 3" xfId="6111"/>
    <cellStyle name="標準 3 2 2 2 2 2 3 2 2 4" xfId="6112"/>
    <cellStyle name="標準 3 2 2 2 2 2 3 2 2 5" xfId="6113"/>
    <cellStyle name="標準 3 2 2 2 2 2 3 2 2 6" xfId="6114"/>
    <cellStyle name="標準 3 2 2 2 2 2 3 2 2 6 2" xfId="6115"/>
    <cellStyle name="標準 3 2 2 2 2 2 3 2 2 6 3" xfId="6116"/>
    <cellStyle name="標準 3 2 2 2 2 2 3 2 2 7" xfId="6117"/>
    <cellStyle name="標準 3 2 2 2 2 2 3 2 2 8" xfId="6118"/>
    <cellStyle name="標準 3 2 2 2 2 2 3 2 2 9" xfId="6119"/>
    <cellStyle name="標準 3 2 2 2 2 2 3 2 3" xfId="6120"/>
    <cellStyle name="標準 3 2 2 2 2 2 3 2 3 2" xfId="6121"/>
    <cellStyle name="標準 3 2 2 2 2 2 3 2 3 3" xfId="6122"/>
    <cellStyle name="標準 3 2 2 2 2 2 3 2 4" xfId="6123"/>
    <cellStyle name="標準 3 2 2 2 2 2 3 2 5" xfId="6124"/>
    <cellStyle name="標準 3 2 2 2 2 2 3 2 6" xfId="6125"/>
    <cellStyle name="標準 3 2 2 2 2 2 3 2 7" xfId="6126"/>
    <cellStyle name="標準 3 2 2 2 2 2 3 2 7 2" xfId="6127"/>
    <cellStyle name="標準 3 2 2 2 2 2 3 2 7 3" xfId="6128"/>
    <cellStyle name="標準 3 2 2 2 2 2 3 2 8" xfId="6129"/>
    <cellStyle name="標準 3 2 2 2 2 2 3 2 8 2" xfId="6130"/>
    <cellStyle name="標準 3 2 2 2 2 2 3 2 9" xfId="6131"/>
    <cellStyle name="標準 3 2 2 2 2 2 3 2 9 2" xfId="6132"/>
    <cellStyle name="標準 3 2 2 2 2 2 3 3" xfId="6133"/>
    <cellStyle name="標準 3 2 2 2 2 2 3 3 2" xfId="6134"/>
    <cellStyle name="標準 3 2 2 2 2 2 3 3 2 2" xfId="6135"/>
    <cellStyle name="標準 3 2 2 2 2 2 3 3 2 2 2" xfId="6136"/>
    <cellStyle name="標準 3 2 2 2 2 2 3 3 2 2 2 2" xfId="6137"/>
    <cellStyle name="標準 3 2 2 2 2 2 3 3 2 2 2 3" xfId="6138"/>
    <cellStyle name="標準 3 2 2 2 2 2 3 3 2 2 2 4" xfId="6139"/>
    <cellStyle name="標準 3 2 2 2 2 2 3 3 2 2 3" xfId="6140"/>
    <cellStyle name="標準 3 2 2 2 2 2 3 3 2 2 4" xfId="6141"/>
    <cellStyle name="標準 3 2 2 2 2 2 3 3 2 2 5" xfId="6142"/>
    <cellStyle name="標準 3 2 2 2 2 2 3 3 2 3" xfId="6143"/>
    <cellStyle name="標準 3 2 2 2 2 2 3 3 2 4" xfId="6144"/>
    <cellStyle name="標準 3 2 2 2 2 2 3 3 2 5" xfId="6145"/>
    <cellStyle name="標準 3 2 2 2 2 2 3 3 2 6" xfId="6146"/>
    <cellStyle name="標準 3 2 2 2 2 2 3 3 2 7" xfId="6147"/>
    <cellStyle name="標準 3 2 2 2 2 2 3 3 3" xfId="6148"/>
    <cellStyle name="標準 3 2 2 2 2 2 3 3 4" xfId="6149"/>
    <cellStyle name="標準 3 2 2 2 2 2 3 3 5" xfId="6150"/>
    <cellStyle name="標準 3 2 2 2 2 2 3 3 6" xfId="6151"/>
    <cellStyle name="標準 3 2 2 2 2 2 3 3 6 2" xfId="6152"/>
    <cellStyle name="標準 3 2 2 2 2 2 3 3 6 3" xfId="6153"/>
    <cellStyle name="標準 3 2 2 2 2 2 3 3 7" xfId="6154"/>
    <cellStyle name="標準 3 2 2 2 2 2 3 3 8" xfId="6155"/>
    <cellStyle name="標準 3 2 2 2 2 2 3 3 9" xfId="6156"/>
    <cellStyle name="標準 3 2 2 2 2 2 3 4" xfId="6157"/>
    <cellStyle name="標準 3 2 2 2 2 2 3 5" xfId="6158"/>
    <cellStyle name="標準 3 2 2 2 2 2 3 6" xfId="6159"/>
    <cellStyle name="標準 3 2 2 2 2 2 3 7" xfId="6160"/>
    <cellStyle name="標準 3 2 2 2 2 2 3 7 2" xfId="6161"/>
    <cellStyle name="標準 3 2 2 2 2 2 3 7 3" xfId="6162"/>
    <cellStyle name="標準 3 2 2 2 2 2 3 8" xfId="6163"/>
    <cellStyle name="標準 3 2 2 2 2 2 3 8 2" xfId="6164"/>
    <cellStyle name="標準 3 2 2 2 2 2 3 9" xfId="6165"/>
    <cellStyle name="標準 3 2 2 2 2 2 3 9 2" xfId="6166"/>
    <cellStyle name="標準 3 2 2 2 2 2 30" xfId="6167"/>
    <cellStyle name="標準 3 2 2 2 2 2 31" xfId="6168"/>
    <cellStyle name="標準 3 2 2 2 2 2 32" xfId="6169"/>
    <cellStyle name="標準 3 2 2 2 2 2 4" xfId="6170"/>
    <cellStyle name="標準 3 2 2 2 2 2 4 10" xfId="6171"/>
    <cellStyle name="標準 3 2 2 2 2 2 4 11" xfId="6172"/>
    <cellStyle name="標準 3 2 2 2 2 2 4 2" xfId="6173"/>
    <cellStyle name="標準 3 2 2 2 2 2 4 2 2" xfId="6174"/>
    <cellStyle name="標準 3 2 2 2 2 2 4 2 2 2" xfId="6175"/>
    <cellStyle name="標準 3 2 2 2 2 2 4 2 2 2 2" xfId="6176"/>
    <cellStyle name="標準 3 2 2 2 2 2 4 2 2 2 3" xfId="6177"/>
    <cellStyle name="標準 3 2 2 2 2 2 4 2 2 3" xfId="6178"/>
    <cellStyle name="標準 3 2 2 2 2 2 4 2 3" xfId="6179"/>
    <cellStyle name="標準 3 2 2 2 2 2 4 2 4" xfId="6180"/>
    <cellStyle name="標準 3 2 2 2 2 2 4 2 5" xfId="6181"/>
    <cellStyle name="標準 3 2 2 2 2 2 4 2 6" xfId="6182"/>
    <cellStyle name="標準 3 2 2 2 2 2 4 2 7" xfId="6183"/>
    <cellStyle name="標準 3 2 2 2 2 2 4 2 8" xfId="6184"/>
    <cellStyle name="標準 3 2 2 2 2 2 4 2 9" xfId="6185"/>
    <cellStyle name="標準 3 2 2 2 2 2 4 3" xfId="6186"/>
    <cellStyle name="標準 3 2 2 2 2 2 4 3 2" xfId="6187"/>
    <cellStyle name="標準 3 2 2 2 2 2 4 3 2 2" xfId="6188"/>
    <cellStyle name="標準 3 2 2 2 2 2 4 3 2 3" xfId="6189"/>
    <cellStyle name="標準 3 2 2 2 2 2 4 3 3" xfId="6190"/>
    <cellStyle name="標準 3 2 2 2 2 2 4 4" xfId="6191"/>
    <cellStyle name="標準 3 2 2 2 2 2 4 4 2" xfId="6192"/>
    <cellStyle name="標準 3 2 2 2 2 2 4 4 2 2" xfId="6193"/>
    <cellStyle name="標準 3 2 2 2 2 2 4 4 2 3" xfId="6194"/>
    <cellStyle name="標準 3 2 2 2 2 2 4 4 3" xfId="6195"/>
    <cellStyle name="標準 3 2 2 2 2 2 4 5" xfId="6196"/>
    <cellStyle name="標準 3 2 2 2 2 2 4 5 2" xfId="6197"/>
    <cellStyle name="標準 3 2 2 2 2 2 4 5 2 2" xfId="6198"/>
    <cellStyle name="標準 3 2 2 2 2 2 4 5 2 2 2" xfId="6199"/>
    <cellStyle name="標準 3 2 2 2 2 2 4 5 2 2 3" xfId="6200"/>
    <cellStyle name="標準 3 2 2 2 2 2 4 5 2 2 4" xfId="6201"/>
    <cellStyle name="標準 3 2 2 2 2 2 4 5 2 3" xfId="6202"/>
    <cellStyle name="標準 3 2 2 2 2 2 4 5 2 4" xfId="6203"/>
    <cellStyle name="標準 3 2 2 2 2 2 4 5 2 5" xfId="6204"/>
    <cellStyle name="標準 3 2 2 2 2 2 4 5 3" xfId="6205"/>
    <cellStyle name="標準 3 2 2 2 2 2 4 5 4" xfId="6206"/>
    <cellStyle name="標準 3 2 2 2 2 2 4 5 5" xfId="6207"/>
    <cellStyle name="標準 3 2 2 2 2 2 4 5 6" xfId="6208"/>
    <cellStyle name="標準 3 2 2 2 2 2 4 6" xfId="6209"/>
    <cellStyle name="標準 3 2 2 2 2 2 4 7" xfId="6210"/>
    <cellStyle name="標準 3 2 2 2 2 2 4 8" xfId="6211"/>
    <cellStyle name="標準 3 2 2 2 2 2 4 9" xfId="6212"/>
    <cellStyle name="標準 3 2 2 2 2 2 5" xfId="6213"/>
    <cellStyle name="標準 3 2 2 2 2 2 5 2" xfId="6214"/>
    <cellStyle name="標準 3 2 2 2 2 2 5 2 2" xfId="6215"/>
    <cellStyle name="標準 3 2 2 2 2 2 5 2 2 2" xfId="6216"/>
    <cellStyle name="標準 3 2 2 2 2 2 5 2 2 3" xfId="6217"/>
    <cellStyle name="標準 3 2 2 2 2 2 5 2 2 4" xfId="6218"/>
    <cellStyle name="標準 3 2 2 2 2 2 5 2 3" xfId="6219"/>
    <cellStyle name="標準 3 2 2 2 2 2 5 2 4" xfId="6220"/>
    <cellStyle name="標準 3 2 2 2 2 2 5 2 5" xfId="6221"/>
    <cellStyle name="標準 3 2 2 2 2 2 5 3" xfId="6222"/>
    <cellStyle name="標準 3 2 2 2 2 2 5 4" xfId="6223"/>
    <cellStyle name="標準 3 2 2 2 2 2 5 5" xfId="6224"/>
    <cellStyle name="標準 3 2 2 2 2 2 5 6" xfId="6225"/>
    <cellStyle name="標準 3 2 2 2 2 2 5 7" xfId="6226"/>
    <cellStyle name="標準 3 2 2 2 2 2 6" xfId="6227"/>
    <cellStyle name="標準 3 2 2 2 2 2 6 2" xfId="6228"/>
    <cellStyle name="標準 3 2 2 2 2 2 6 2 2" xfId="6229"/>
    <cellStyle name="標準 3 2 2 2 2 2 6 2 2 2" xfId="6230"/>
    <cellStyle name="標準 3 2 2 2 2 2 6 2 2 3" xfId="6231"/>
    <cellStyle name="標準 3 2 2 2 2 2 6 2 2 4" xfId="6232"/>
    <cellStyle name="標準 3 2 2 2 2 2 6 2 3" xfId="6233"/>
    <cellStyle name="標準 3 2 2 2 2 2 6 2 4" xfId="6234"/>
    <cellStyle name="標準 3 2 2 2 2 2 6 2 5" xfId="6235"/>
    <cellStyle name="標準 3 2 2 2 2 2 6 3" xfId="6236"/>
    <cellStyle name="標準 3 2 2 2 2 2 6 4" xfId="6237"/>
    <cellStyle name="標準 3 2 2 2 2 2 6 5" xfId="6238"/>
    <cellStyle name="標準 3 2 2 2 2 2 6 6" xfId="6239"/>
    <cellStyle name="標準 3 2 2 2 2 2 6 7" xfId="6240"/>
    <cellStyle name="標準 3 2 2 2 2 2 6 8" xfId="6241"/>
    <cellStyle name="標準 3 2 2 2 2 2 7" xfId="6242"/>
    <cellStyle name="標準 3 2 2 2 2 2 8" xfId="6243"/>
    <cellStyle name="標準 3 2 2 2 2 2 9" xfId="6244"/>
    <cellStyle name="標準 3 2 2 2 2 20" xfId="6245"/>
    <cellStyle name="標準 3 2 2 2 2 21" xfId="6246"/>
    <cellStyle name="標準 3 2 2 2 2 22" xfId="6247"/>
    <cellStyle name="標準 3 2 2 2 2 23" xfId="6248"/>
    <cellStyle name="標準 3 2 2 2 2 24" xfId="6249"/>
    <cellStyle name="標準 3 2 2 2 2 24 2" xfId="6250"/>
    <cellStyle name="標準 3 2 2 2 2 24 2 2" xfId="6251"/>
    <cellStyle name="標準 3 2 2 2 2 24 2 2 2" xfId="6252"/>
    <cellStyle name="標準 3 2 2 2 2 24 2 2 2 2" xfId="6253"/>
    <cellStyle name="標準 3 2 2 2 2 24 2 2 2 3" xfId="6254"/>
    <cellStyle name="標準 3 2 2 2 2 24 2 2 2 4" xfId="6255"/>
    <cellStyle name="標準 3 2 2 2 2 24 2 2 2 5" xfId="6256"/>
    <cellStyle name="標準 3 2 2 2 2 24 2 2 2 6" xfId="6257"/>
    <cellStyle name="標準 3 2 2 2 2 24 2 2 3" xfId="6258"/>
    <cellStyle name="標準 3 2 2 2 2 24 2 2 3 2" xfId="6259"/>
    <cellStyle name="標準 3 2 2 2 2 24 2 2 3 3" xfId="6260"/>
    <cellStyle name="標準 3 2 2 2 2 24 2 2 4" xfId="6261"/>
    <cellStyle name="標準 3 2 2 2 2 24 2 2 4 2" xfId="6262"/>
    <cellStyle name="標準 3 2 2 2 2 24 2 2 4 3" xfId="6263"/>
    <cellStyle name="標準 3 2 2 2 2 24 2 2 5" xfId="6264"/>
    <cellStyle name="標準 3 2 2 2 2 24 2 2 5 2" xfId="6265"/>
    <cellStyle name="標準 3 2 2 2 2 24 2 2 5 3" xfId="6266"/>
    <cellStyle name="標準 3 2 2 2 2 24 2 2 6" xfId="6267"/>
    <cellStyle name="標準 3 2 2 2 2 24 2 2 7" xfId="6268"/>
    <cellStyle name="標準 3 2 2 2 2 24 2 3" xfId="6269"/>
    <cellStyle name="標準 3 2 2 2 2 24 2 3 2" xfId="6270"/>
    <cellStyle name="標準 3 2 2 2 2 24 2 3 3" xfId="6271"/>
    <cellStyle name="標準 3 2 2 2 2 24 2 4" xfId="6272"/>
    <cellStyle name="標準 3 2 2 2 2 24 2 4 2" xfId="6273"/>
    <cellStyle name="標準 3 2 2 2 2 24 2 4 3" xfId="6274"/>
    <cellStyle name="標準 3 2 2 2 2 24 2 5" xfId="6275"/>
    <cellStyle name="標準 3 2 2 2 2 24 2 5 2" xfId="6276"/>
    <cellStyle name="標準 3 2 2 2 2 24 2 5 3" xfId="6277"/>
    <cellStyle name="標準 3 2 2 2 2 24 2 6" xfId="6278"/>
    <cellStyle name="標準 3 2 2 2 2 24 2 6 2" xfId="6279"/>
    <cellStyle name="標準 3 2 2 2 2 24 2 6 3" xfId="6280"/>
    <cellStyle name="標準 3 2 2 2 2 24 3" xfId="6281"/>
    <cellStyle name="標準 3 2 2 2 2 24 3 2" xfId="6282"/>
    <cellStyle name="標準 3 2 2 2 2 24 3 3" xfId="6283"/>
    <cellStyle name="標準 3 2 2 2 2 24 3 4" xfId="6284"/>
    <cellStyle name="標準 3 2 2 2 2 24 3 5" xfId="6285"/>
    <cellStyle name="標準 3 2 2 2 2 24 3 6" xfId="6286"/>
    <cellStyle name="標準 3 2 2 2 2 24 4" xfId="6287"/>
    <cellStyle name="標準 3 2 2 2 2 24 4 2" xfId="6288"/>
    <cellStyle name="標準 3 2 2 2 2 24 4 3" xfId="6289"/>
    <cellStyle name="標準 3 2 2 2 2 24 5" xfId="6290"/>
    <cellStyle name="標準 3 2 2 2 2 24 5 2" xfId="6291"/>
    <cellStyle name="標準 3 2 2 2 2 24 5 3" xfId="6292"/>
    <cellStyle name="標準 3 2 2 2 2 24 6" xfId="6293"/>
    <cellStyle name="標準 3 2 2 2 2 24 6 2" xfId="6294"/>
    <cellStyle name="標準 3 2 2 2 2 24 6 3" xfId="6295"/>
    <cellStyle name="標準 3 2 2 2 2 24 7" xfId="6296"/>
    <cellStyle name="標準 3 2 2 2 2 25" xfId="6297"/>
    <cellStyle name="標準 3 2 2 2 2 25 2" xfId="6298"/>
    <cellStyle name="標準 3 2 2 2 2 25 2 2" xfId="6299"/>
    <cellStyle name="標準 3 2 2 2 2 25 2 3" xfId="6300"/>
    <cellStyle name="標準 3 2 2 2 2 25 2 4" xfId="6301"/>
    <cellStyle name="標準 3 2 2 2 2 25 2 5" xfId="6302"/>
    <cellStyle name="標準 3 2 2 2 2 25 2 6" xfId="6303"/>
    <cellStyle name="標準 3 2 2 2 2 25 3" xfId="6304"/>
    <cellStyle name="標準 3 2 2 2 2 25 3 2" xfId="6305"/>
    <cellStyle name="標準 3 2 2 2 2 25 3 3" xfId="6306"/>
    <cellStyle name="標準 3 2 2 2 2 25 4" xfId="6307"/>
    <cellStyle name="標準 3 2 2 2 2 25 4 2" xfId="6308"/>
    <cellStyle name="標準 3 2 2 2 2 25 4 3" xfId="6309"/>
    <cellStyle name="標準 3 2 2 2 2 25 5" xfId="6310"/>
    <cellStyle name="標準 3 2 2 2 2 25 5 2" xfId="6311"/>
    <cellStyle name="標準 3 2 2 2 2 25 5 3" xfId="6312"/>
    <cellStyle name="標準 3 2 2 2 2 25 6" xfId="6313"/>
    <cellStyle name="標準 3 2 2 2 2 25 7" xfId="6314"/>
    <cellStyle name="標準 3 2 2 2 2 26" xfId="6315"/>
    <cellStyle name="標準 3 2 2 2 2 26 2" xfId="6316"/>
    <cellStyle name="標準 3 2 2 2 2 26 2 2" xfId="6317"/>
    <cellStyle name="標準 3 2 2 2 2 26 2 3" xfId="6318"/>
    <cellStyle name="標準 3 2 2 2 2 27" xfId="6319"/>
    <cellStyle name="標準 3 2 2 2 2 27 2" xfId="6320"/>
    <cellStyle name="標準 3 2 2 2 2 27 3" xfId="6321"/>
    <cellStyle name="標準 3 2 2 2 2 28" xfId="6322"/>
    <cellStyle name="標準 3 2 2 2 2 29" xfId="6323"/>
    <cellStyle name="標準 3 2 2 2 2 29 2" xfId="6324"/>
    <cellStyle name="標準 3 2 2 2 2 3" xfId="6325"/>
    <cellStyle name="標準 3 2 2 2 2 30" xfId="6326"/>
    <cellStyle name="標準 3 2 2 2 2 30 2" xfId="6327"/>
    <cellStyle name="標準 3 2 2 2 2 31" xfId="6328"/>
    <cellStyle name="標準 3 2 2 2 2 32" xfId="6329"/>
    <cellStyle name="標準 3 2 2 2 2 33" xfId="6330"/>
    <cellStyle name="標準 3 2 2 2 2 34" xfId="6331"/>
    <cellStyle name="標準 3 2 2 2 2 35" xfId="6332"/>
    <cellStyle name="標準 3 2 2 2 2 36" xfId="6333"/>
    <cellStyle name="標準 3 2 2 2 2 4" xfId="6334"/>
    <cellStyle name="標準 3 2 2 2 2 4 10" xfId="6335"/>
    <cellStyle name="標準 3 2 2 2 2 4 11" xfId="6336"/>
    <cellStyle name="標準 3 2 2 2 2 4 12" xfId="6337"/>
    <cellStyle name="標準 3 2 2 2 2 4 13" xfId="6338"/>
    <cellStyle name="標準 3 2 2 2 2 4 14" xfId="6339"/>
    <cellStyle name="標準 3 2 2 2 2 4 15" xfId="6340"/>
    <cellStyle name="標準 3 2 2 2 2 4 15 2" xfId="6341"/>
    <cellStyle name="標準 3 2 2 2 2 4 15 3" xfId="6342"/>
    <cellStyle name="標準 3 2 2 2 2 4 16" xfId="6343"/>
    <cellStyle name="標準 3 2 2 2 2 4 17" xfId="6344"/>
    <cellStyle name="標準 3 2 2 2 2 4 18" xfId="6345"/>
    <cellStyle name="標準 3 2 2 2 2 4 2" xfId="6346"/>
    <cellStyle name="標準 3 2 2 2 2 4 2 10" xfId="6347"/>
    <cellStyle name="標準 3 2 2 2 2 4 2 11" xfId="6348"/>
    <cellStyle name="標準 3 2 2 2 2 4 2 12" xfId="6349"/>
    <cellStyle name="標準 3 2 2 2 2 4 2 13" xfId="6350"/>
    <cellStyle name="標準 3 2 2 2 2 4 2 14" xfId="6351"/>
    <cellStyle name="標準 3 2 2 2 2 4 2 15" xfId="6352"/>
    <cellStyle name="標準 3 2 2 2 2 4 2 15 2" xfId="6353"/>
    <cellStyle name="標準 3 2 2 2 2 4 2 15 3" xfId="6354"/>
    <cellStyle name="標準 3 2 2 2 2 4 2 16" xfId="6355"/>
    <cellStyle name="標準 3 2 2 2 2 4 2 17" xfId="6356"/>
    <cellStyle name="標準 3 2 2 2 2 4 2 18" xfId="6357"/>
    <cellStyle name="標準 3 2 2 2 2 4 2 2" xfId="6358"/>
    <cellStyle name="標準 3 2 2 2 2 4 2 2 2" xfId="6359"/>
    <cellStyle name="標準 3 2 2 2 2 4 2 2 2 2" xfId="6360"/>
    <cellStyle name="標準 3 2 2 2 2 4 2 2 2 2 2" xfId="6361"/>
    <cellStyle name="標準 3 2 2 2 2 4 2 2 2 2 2 2" xfId="6362"/>
    <cellStyle name="標準 3 2 2 2 2 4 2 2 2 2 2 3" xfId="6363"/>
    <cellStyle name="標準 3 2 2 2 2 4 2 2 2 2 2 4" xfId="6364"/>
    <cellStyle name="標準 3 2 2 2 2 4 2 2 2 2 3" xfId="6365"/>
    <cellStyle name="標準 3 2 2 2 2 4 2 2 2 2 4" xfId="6366"/>
    <cellStyle name="標準 3 2 2 2 2 4 2 2 2 2 5" xfId="6367"/>
    <cellStyle name="標準 3 2 2 2 2 4 2 2 2 3" xfId="6368"/>
    <cellStyle name="標準 3 2 2 2 2 4 2 2 2 4" xfId="6369"/>
    <cellStyle name="標準 3 2 2 2 2 4 2 2 2 5" xfId="6370"/>
    <cellStyle name="標準 3 2 2 2 2 4 2 2 2 6" xfId="6371"/>
    <cellStyle name="標準 3 2 2 2 2 4 2 2 3" xfId="6372"/>
    <cellStyle name="標準 3 2 2 2 2 4 2 2 4" xfId="6373"/>
    <cellStyle name="標準 3 2 2 2 2 4 2 2 5" xfId="6374"/>
    <cellStyle name="標準 3 2 2 2 2 4 2 2 6" xfId="6375"/>
    <cellStyle name="標準 3 2 2 2 2 4 2 2 6 2" xfId="6376"/>
    <cellStyle name="標準 3 2 2 2 2 4 2 2 6 3" xfId="6377"/>
    <cellStyle name="標準 3 2 2 2 2 4 2 2 7" xfId="6378"/>
    <cellStyle name="標準 3 2 2 2 2 4 2 2 8" xfId="6379"/>
    <cellStyle name="標準 3 2 2 2 2 4 2 2 9" xfId="6380"/>
    <cellStyle name="標準 3 2 2 2 2 4 2 3" xfId="6381"/>
    <cellStyle name="標準 3 2 2 2 2 4 2 4" xfId="6382"/>
    <cellStyle name="標準 3 2 2 2 2 4 2 5" xfId="6383"/>
    <cellStyle name="標準 3 2 2 2 2 4 2 6" xfId="6384"/>
    <cellStyle name="標準 3 2 2 2 2 4 2 7" xfId="6385"/>
    <cellStyle name="標準 3 2 2 2 2 4 2 8" xfId="6386"/>
    <cellStyle name="標準 3 2 2 2 2 4 2 9" xfId="6387"/>
    <cellStyle name="標準 3 2 2 2 2 4 3" xfId="6388"/>
    <cellStyle name="標準 3 2 2 2 2 4 3 2" xfId="6389"/>
    <cellStyle name="標準 3 2 2 2 2 4 3 2 2" xfId="6390"/>
    <cellStyle name="標準 3 2 2 2 2 4 3 2 2 2" xfId="6391"/>
    <cellStyle name="標準 3 2 2 2 2 4 3 2 2 2 2" xfId="6392"/>
    <cellStyle name="標準 3 2 2 2 2 4 3 2 2 2 3" xfId="6393"/>
    <cellStyle name="標準 3 2 2 2 2 4 3 2 2 2 4" xfId="6394"/>
    <cellStyle name="標準 3 2 2 2 2 4 3 2 2 3" xfId="6395"/>
    <cellStyle name="標準 3 2 2 2 2 4 3 2 2 4" xfId="6396"/>
    <cellStyle name="標準 3 2 2 2 2 4 3 2 2 5" xfId="6397"/>
    <cellStyle name="標準 3 2 2 2 2 4 3 2 3" xfId="6398"/>
    <cellStyle name="標準 3 2 2 2 2 4 3 2 4" xfId="6399"/>
    <cellStyle name="標準 3 2 2 2 2 4 3 2 5" xfId="6400"/>
    <cellStyle name="標準 3 2 2 2 2 4 3 2 6" xfId="6401"/>
    <cellStyle name="標準 3 2 2 2 2 4 3 3" xfId="6402"/>
    <cellStyle name="標準 3 2 2 2 2 4 3 4" xfId="6403"/>
    <cellStyle name="標準 3 2 2 2 2 4 3 5" xfId="6404"/>
    <cellStyle name="標準 3 2 2 2 2 4 3 6" xfId="6405"/>
    <cellStyle name="標準 3 2 2 2 2 4 3 6 2" xfId="6406"/>
    <cellStyle name="標準 3 2 2 2 2 4 3 6 3" xfId="6407"/>
    <cellStyle name="標準 3 2 2 2 2 4 3 7" xfId="6408"/>
    <cellStyle name="標準 3 2 2 2 2 4 3 8" xfId="6409"/>
    <cellStyle name="標準 3 2 2 2 2 4 3 9" xfId="6410"/>
    <cellStyle name="標準 3 2 2 2 2 4 4" xfId="6411"/>
    <cellStyle name="標準 3 2 2 2 2 4 5" xfId="6412"/>
    <cellStyle name="標準 3 2 2 2 2 4 6" xfId="6413"/>
    <cellStyle name="標準 3 2 2 2 2 4 7" xfId="6414"/>
    <cellStyle name="標準 3 2 2 2 2 4 8" xfId="6415"/>
    <cellStyle name="標準 3 2 2 2 2 4 9" xfId="6416"/>
    <cellStyle name="標準 3 2 2 2 2 5" xfId="6417"/>
    <cellStyle name="標準 3 2 2 2 2 6" xfId="6418"/>
    <cellStyle name="標準 3 2 2 2 2 6 2" xfId="6419"/>
    <cellStyle name="標準 3 2 2 2 2 6 2 2" xfId="6420"/>
    <cellStyle name="標準 3 2 2 2 2 6 2 2 2" xfId="6421"/>
    <cellStyle name="標準 3 2 2 2 2 6 2 2 3" xfId="6422"/>
    <cellStyle name="標準 3 2 2 2 2 6 2 3" xfId="6423"/>
    <cellStyle name="標準 3 2 2 2 2 6 2 4" xfId="6424"/>
    <cellStyle name="標準 3 2 2 2 2 6 2 5" xfId="6425"/>
    <cellStyle name="標準 3 2 2 2 2 6 2 6" xfId="6426"/>
    <cellStyle name="標準 3 2 2 2 2 6 2 7" xfId="6427"/>
    <cellStyle name="標準 3 2 2 2 2 6 2 8" xfId="6428"/>
    <cellStyle name="標準 3 2 2 2 2 6 2 9" xfId="6429"/>
    <cellStyle name="標準 3 2 2 2 2 6 3" xfId="6430"/>
    <cellStyle name="標準 3 2 2 2 2 6 3 2" xfId="6431"/>
    <cellStyle name="標準 3 2 2 2 2 6 3 2 2" xfId="6432"/>
    <cellStyle name="標準 3 2 2 2 2 6 3 2 3" xfId="6433"/>
    <cellStyle name="標準 3 2 2 2 2 6 3 3" xfId="6434"/>
    <cellStyle name="標準 3 2 2 2 2 6 3 3 2" xfId="6435"/>
    <cellStyle name="標準 3 2 2 2 2 6 4" xfId="6436"/>
    <cellStyle name="標準 3 2 2 2 2 6 4 2" xfId="6437"/>
    <cellStyle name="標準 3 2 2 2 2 6 4 2 2" xfId="6438"/>
    <cellStyle name="標準 3 2 2 2 2 6 4 2 3" xfId="6439"/>
    <cellStyle name="標準 3 2 2 2 2 6 4 3" xfId="6440"/>
    <cellStyle name="標準 3 2 2 2 2 6 5" xfId="6441"/>
    <cellStyle name="標準 3 2 2 2 2 6 5 2" xfId="6442"/>
    <cellStyle name="標準 3 2 2 2 2 6 5 2 2" xfId="6443"/>
    <cellStyle name="標準 3 2 2 2 2 6 5 2 2 2" xfId="6444"/>
    <cellStyle name="標準 3 2 2 2 2 6 5 2 2 3" xfId="6445"/>
    <cellStyle name="標準 3 2 2 2 2 6 5 2 2 4" xfId="6446"/>
    <cellStyle name="標準 3 2 2 2 2 6 5 2 3" xfId="6447"/>
    <cellStyle name="標準 3 2 2 2 2 6 5 2 4" xfId="6448"/>
    <cellStyle name="標準 3 2 2 2 2 6 5 2 5" xfId="6449"/>
    <cellStyle name="標準 3 2 2 2 2 6 5 3" xfId="6450"/>
    <cellStyle name="標準 3 2 2 2 2 6 5 4" xfId="6451"/>
    <cellStyle name="標準 3 2 2 2 2 6 5 5" xfId="6452"/>
    <cellStyle name="標準 3 2 2 2 2 6 5 6" xfId="6453"/>
    <cellStyle name="標準 3 2 2 2 2 6 6" xfId="6454"/>
    <cellStyle name="標準 3 2 2 2 2 6 7" xfId="6455"/>
    <cellStyle name="標準 3 2 2 2 2 6 8" xfId="6456"/>
    <cellStyle name="標準 3 2 2 2 2 6 9" xfId="6457"/>
    <cellStyle name="標準 3 2 2 2 2 7" xfId="6458"/>
    <cellStyle name="標準 3 2 2 2 2 7 2" xfId="6459"/>
    <cellStyle name="標準 3 2 2 2 2 7 2 2" xfId="6460"/>
    <cellStyle name="標準 3 2 2 2 2 7 2 2 2" xfId="6461"/>
    <cellStyle name="標準 3 2 2 2 2 7 2 2 3" xfId="6462"/>
    <cellStyle name="標準 3 2 2 2 2 7 2 2 4" xfId="6463"/>
    <cellStyle name="標準 3 2 2 2 2 7 2 3" xfId="6464"/>
    <cellStyle name="標準 3 2 2 2 2 7 2 4" xfId="6465"/>
    <cellStyle name="標準 3 2 2 2 2 7 2 5" xfId="6466"/>
    <cellStyle name="標準 3 2 2 2 2 7 3" xfId="6467"/>
    <cellStyle name="標準 3 2 2 2 2 7 3 2" xfId="6468"/>
    <cellStyle name="標準 3 2 2 2 2 7 4" xfId="6469"/>
    <cellStyle name="標準 3 2 2 2 2 7 5" xfId="6470"/>
    <cellStyle name="標準 3 2 2 2 2 7 6" xfId="6471"/>
    <cellStyle name="標準 3 2 2 2 2 7 7" xfId="6472"/>
    <cellStyle name="標準 3 2 2 2 2 7 8" xfId="6473"/>
    <cellStyle name="標準 3 2 2 2 2 8" xfId="6474"/>
    <cellStyle name="標準 3 2 2 2 2 8 2" xfId="6475"/>
    <cellStyle name="標準 3 2 2 2 2 8 2 2" xfId="6476"/>
    <cellStyle name="標準 3 2 2 2 2 8 2 2 2" xfId="6477"/>
    <cellStyle name="標準 3 2 2 2 2 8 2 2 3" xfId="6478"/>
    <cellStyle name="標準 3 2 2 2 2 8 2 2 4" xfId="6479"/>
    <cellStyle name="標準 3 2 2 2 2 8 2 3" xfId="6480"/>
    <cellStyle name="標準 3 2 2 2 2 8 2 4" xfId="6481"/>
    <cellStyle name="標準 3 2 2 2 2 8 2 5" xfId="6482"/>
    <cellStyle name="標準 3 2 2 2 2 8 3" xfId="6483"/>
    <cellStyle name="標準 3 2 2 2 2 8 3 2" xfId="6484"/>
    <cellStyle name="標準 3 2 2 2 2 8 4" xfId="6485"/>
    <cellStyle name="標準 3 2 2 2 2 8 5" xfId="6486"/>
    <cellStyle name="標準 3 2 2 2 2 8 6" xfId="6487"/>
    <cellStyle name="標準 3 2 2 2 2 8 7" xfId="6488"/>
    <cellStyle name="標準 3 2 2 2 2 8 8" xfId="6489"/>
    <cellStyle name="標準 3 2 2 2 2 9" xfId="6490"/>
    <cellStyle name="標準 3 2 2 2 20" xfId="6491"/>
    <cellStyle name="標準 3 2 2 2 21" xfId="6492"/>
    <cellStyle name="標準 3 2 2 2 22" xfId="6493"/>
    <cellStyle name="標準 3 2 2 2 23" xfId="6494"/>
    <cellStyle name="標準 3 2 2 2 24" xfId="6495"/>
    <cellStyle name="標準 3 2 2 2 24 2" xfId="6496"/>
    <cellStyle name="標準 3 2 2 2 24 2 2" xfId="6497"/>
    <cellStyle name="標準 3 2 2 2 24 2 2 2" xfId="6498"/>
    <cellStyle name="標準 3 2 2 2 24 2 2 2 2" xfId="6499"/>
    <cellStyle name="標準 3 2 2 2 24 2 2 2 3" xfId="6500"/>
    <cellStyle name="標準 3 2 2 2 24 2 2 2 4" xfId="6501"/>
    <cellStyle name="標準 3 2 2 2 24 2 2 2 5" xfId="6502"/>
    <cellStyle name="標準 3 2 2 2 24 2 2 2 6" xfId="6503"/>
    <cellStyle name="標準 3 2 2 2 24 2 2 3" xfId="6504"/>
    <cellStyle name="標準 3 2 2 2 24 2 2 3 2" xfId="6505"/>
    <cellStyle name="標準 3 2 2 2 24 2 2 3 3" xfId="6506"/>
    <cellStyle name="標準 3 2 2 2 24 2 2 4" xfId="6507"/>
    <cellStyle name="標準 3 2 2 2 24 2 2 4 2" xfId="6508"/>
    <cellStyle name="標準 3 2 2 2 24 2 2 4 3" xfId="6509"/>
    <cellStyle name="標準 3 2 2 2 24 2 2 5" xfId="6510"/>
    <cellStyle name="標準 3 2 2 2 24 2 2 5 2" xfId="6511"/>
    <cellStyle name="標準 3 2 2 2 24 2 2 5 3" xfId="6512"/>
    <cellStyle name="標準 3 2 2 2 24 2 2 6" xfId="6513"/>
    <cellStyle name="標準 3 2 2 2 24 2 2 7" xfId="6514"/>
    <cellStyle name="標準 3 2 2 2 24 2 3" xfId="6515"/>
    <cellStyle name="標準 3 2 2 2 24 2 3 2" xfId="6516"/>
    <cellStyle name="標準 3 2 2 2 24 2 3 3" xfId="6517"/>
    <cellStyle name="標準 3 2 2 2 24 2 4" xfId="6518"/>
    <cellStyle name="標準 3 2 2 2 24 2 4 2" xfId="6519"/>
    <cellStyle name="標準 3 2 2 2 24 2 4 3" xfId="6520"/>
    <cellStyle name="標準 3 2 2 2 24 2 5" xfId="6521"/>
    <cellStyle name="標準 3 2 2 2 24 2 5 2" xfId="6522"/>
    <cellStyle name="標準 3 2 2 2 24 2 5 3" xfId="6523"/>
    <cellStyle name="標準 3 2 2 2 24 2 6" xfId="6524"/>
    <cellStyle name="標準 3 2 2 2 24 2 6 2" xfId="6525"/>
    <cellStyle name="標準 3 2 2 2 24 2 6 3" xfId="6526"/>
    <cellStyle name="標準 3 2 2 2 24 3" xfId="6527"/>
    <cellStyle name="標準 3 2 2 2 24 3 2" xfId="6528"/>
    <cellStyle name="標準 3 2 2 2 24 3 3" xfId="6529"/>
    <cellStyle name="標準 3 2 2 2 24 3 4" xfId="6530"/>
    <cellStyle name="標準 3 2 2 2 24 3 5" xfId="6531"/>
    <cellStyle name="標準 3 2 2 2 24 3 6" xfId="6532"/>
    <cellStyle name="標準 3 2 2 2 24 4" xfId="6533"/>
    <cellStyle name="標準 3 2 2 2 24 4 2" xfId="6534"/>
    <cellStyle name="標準 3 2 2 2 24 4 3" xfId="6535"/>
    <cellStyle name="標準 3 2 2 2 24 5" xfId="6536"/>
    <cellStyle name="標準 3 2 2 2 24 5 2" xfId="6537"/>
    <cellStyle name="標準 3 2 2 2 24 5 3" xfId="6538"/>
    <cellStyle name="標準 3 2 2 2 24 6" xfId="6539"/>
    <cellStyle name="標準 3 2 2 2 24 6 2" xfId="6540"/>
    <cellStyle name="標準 3 2 2 2 24 6 3" xfId="6541"/>
    <cellStyle name="標準 3 2 2 2 24 7" xfId="6542"/>
    <cellStyle name="標準 3 2 2 2 24 8" xfId="6543"/>
    <cellStyle name="標準 3 2 2 2 25" xfId="6544"/>
    <cellStyle name="標準 3 2 2 2 25 2" xfId="6545"/>
    <cellStyle name="標準 3 2 2 2 25 2 2" xfId="6546"/>
    <cellStyle name="標準 3 2 2 2 25 2 3" xfId="6547"/>
    <cellStyle name="標準 3 2 2 2 25 2 4" xfId="6548"/>
    <cellStyle name="標準 3 2 2 2 25 2 5" xfId="6549"/>
    <cellStyle name="標準 3 2 2 2 25 2 6" xfId="6550"/>
    <cellStyle name="標準 3 2 2 2 25 3" xfId="6551"/>
    <cellStyle name="標準 3 2 2 2 25 3 2" xfId="6552"/>
    <cellStyle name="標準 3 2 2 2 25 3 3" xfId="6553"/>
    <cellStyle name="標準 3 2 2 2 25 4" xfId="6554"/>
    <cellStyle name="標準 3 2 2 2 25 4 2" xfId="6555"/>
    <cellStyle name="標準 3 2 2 2 25 4 3" xfId="6556"/>
    <cellStyle name="標準 3 2 2 2 25 5" xfId="6557"/>
    <cellStyle name="標準 3 2 2 2 25 5 2" xfId="6558"/>
    <cellStyle name="標準 3 2 2 2 25 5 3" xfId="6559"/>
    <cellStyle name="標準 3 2 2 2 25 6" xfId="6560"/>
    <cellStyle name="標準 3 2 2 2 25 7" xfId="6561"/>
    <cellStyle name="標準 3 2 2 2 25 7 2" xfId="6562"/>
    <cellStyle name="標準 3 2 2 2 25 8" xfId="6563"/>
    <cellStyle name="標準 3 2 2 2 26" xfId="6564"/>
    <cellStyle name="標準 3 2 2 2 26 2" xfId="6565"/>
    <cellStyle name="標準 3 2 2 2 26 2 2" xfId="6566"/>
    <cellStyle name="標準 3 2 2 2 26 2 3" xfId="6567"/>
    <cellStyle name="標準 3 2 2 2 26 3" xfId="6568"/>
    <cellStyle name="標準 3 2 2 2 26 3 2" xfId="6569"/>
    <cellStyle name="標準 3 2 2 2 26 4" xfId="6570"/>
    <cellStyle name="標準 3 2 2 2 27" xfId="6571"/>
    <cellStyle name="標準 3 2 2 2 27 2" xfId="6572"/>
    <cellStyle name="標準 3 2 2 2 27 2 2" xfId="6573"/>
    <cellStyle name="標準 3 2 2 2 27 2 3" xfId="6574"/>
    <cellStyle name="標準 3 2 2 2 27 3" xfId="6575"/>
    <cellStyle name="標準 3 2 2 2 28" xfId="6576"/>
    <cellStyle name="標準 3 2 2 2 28 2" xfId="6577"/>
    <cellStyle name="標準 3 2 2 2 29" xfId="6578"/>
    <cellStyle name="標準 3 2 2 2 29 2" xfId="6579"/>
    <cellStyle name="標準 3 2 2 2 3" xfId="6580"/>
    <cellStyle name="標準 3 2 2 2 3 2" xfId="6581"/>
    <cellStyle name="標準 3 2 2 2 3 2 2" xfId="6582"/>
    <cellStyle name="標準 3 2 2 2 3 2 2 2" xfId="6583"/>
    <cellStyle name="標準 3 2 2 2 3 2 3" xfId="6584"/>
    <cellStyle name="標準 3 2 2 2 3 2 3 2" xfId="6585"/>
    <cellStyle name="標準 3 2 2 2 3 2 3 3" xfId="6586"/>
    <cellStyle name="標準 3 2 2 2 3 2 4" xfId="6587"/>
    <cellStyle name="標準 3 2 2 2 3 2 5" xfId="6588"/>
    <cellStyle name="標準 3 2 2 2 3 3" xfId="6589"/>
    <cellStyle name="標準 3 2 2 2 3 3 2" xfId="6590"/>
    <cellStyle name="標準 3 2 2 2 3 4" xfId="6591"/>
    <cellStyle name="標準 3 2 2 2 3 4 2" xfId="6592"/>
    <cellStyle name="標準 3 2 2 2 3 5" xfId="6593"/>
    <cellStyle name="標準 3 2 2 2 3 6" xfId="6594"/>
    <cellStyle name="標準 3 2 2 2 3 7" xfId="6595"/>
    <cellStyle name="標準 3 2 2 2 3 8" xfId="6596"/>
    <cellStyle name="標準 3 2 2 2 30" xfId="6597"/>
    <cellStyle name="標準 3 2 2 2 30 2" xfId="6598"/>
    <cellStyle name="標準 3 2 2 2 31" xfId="6599"/>
    <cellStyle name="標準 3 2 2 2 31 2" xfId="6600"/>
    <cellStyle name="標準 3 2 2 2 32" xfId="6601"/>
    <cellStyle name="標準 3 2 2 2 33" xfId="6602"/>
    <cellStyle name="標準 3 2 2 2 34" xfId="6603"/>
    <cellStyle name="標準 3 2 2 2 35" xfId="6604"/>
    <cellStyle name="標準 3 2 2 2 36" xfId="6605"/>
    <cellStyle name="標準 3 2 2 2 4" xfId="6606"/>
    <cellStyle name="標準 3 2 2 2 4 10" xfId="6607"/>
    <cellStyle name="標準 3 2 2 2 4 11" xfId="6608"/>
    <cellStyle name="標準 3 2 2 2 4 12" xfId="6609"/>
    <cellStyle name="標準 3 2 2 2 4 13" xfId="6610"/>
    <cellStyle name="標準 3 2 2 2 4 14" xfId="6611"/>
    <cellStyle name="標準 3 2 2 2 4 15" xfId="6612"/>
    <cellStyle name="標準 3 2 2 2 4 15 2" xfId="6613"/>
    <cellStyle name="標準 3 2 2 2 4 15 3" xfId="6614"/>
    <cellStyle name="標準 3 2 2 2 4 16" xfId="6615"/>
    <cellStyle name="標準 3 2 2 2 4 17" xfId="6616"/>
    <cellStyle name="標準 3 2 2 2 4 18" xfId="6617"/>
    <cellStyle name="標準 3 2 2 2 4 2" xfId="6618"/>
    <cellStyle name="標準 3 2 2 2 4 2 10" xfId="6619"/>
    <cellStyle name="標準 3 2 2 2 4 2 11" xfId="6620"/>
    <cellStyle name="標準 3 2 2 2 4 2 12" xfId="6621"/>
    <cellStyle name="標準 3 2 2 2 4 2 13" xfId="6622"/>
    <cellStyle name="標準 3 2 2 2 4 2 14" xfId="6623"/>
    <cellStyle name="標準 3 2 2 2 4 2 15" xfId="6624"/>
    <cellStyle name="標準 3 2 2 2 4 2 15 2" xfId="6625"/>
    <cellStyle name="標準 3 2 2 2 4 2 15 3" xfId="6626"/>
    <cellStyle name="標準 3 2 2 2 4 2 16" xfId="6627"/>
    <cellStyle name="標準 3 2 2 2 4 2 17" xfId="6628"/>
    <cellStyle name="標準 3 2 2 2 4 2 18" xfId="6629"/>
    <cellStyle name="標準 3 2 2 2 4 2 2" xfId="6630"/>
    <cellStyle name="標準 3 2 2 2 4 2 2 2" xfId="6631"/>
    <cellStyle name="標準 3 2 2 2 4 2 2 2 2" xfId="6632"/>
    <cellStyle name="標準 3 2 2 2 4 2 2 2 2 2" xfId="6633"/>
    <cellStyle name="標準 3 2 2 2 4 2 2 2 2 2 2" xfId="6634"/>
    <cellStyle name="標準 3 2 2 2 4 2 2 2 2 2 3" xfId="6635"/>
    <cellStyle name="標準 3 2 2 2 4 2 2 2 2 2 4" xfId="6636"/>
    <cellStyle name="標準 3 2 2 2 4 2 2 2 2 3" xfId="6637"/>
    <cellStyle name="標準 3 2 2 2 4 2 2 2 2 4" xfId="6638"/>
    <cellStyle name="標準 3 2 2 2 4 2 2 2 2 5" xfId="6639"/>
    <cellStyle name="標準 3 2 2 2 4 2 2 2 3" xfId="6640"/>
    <cellStyle name="標準 3 2 2 2 4 2 2 2 4" xfId="6641"/>
    <cellStyle name="標準 3 2 2 2 4 2 2 2 5" xfId="6642"/>
    <cellStyle name="標準 3 2 2 2 4 2 2 2 6" xfId="6643"/>
    <cellStyle name="標準 3 2 2 2 4 2 2 2 7" xfId="6644"/>
    <cellStyle name="標準 3 2 2 2 4 2 2 3" xfId="6645"/>
    <cellStyle name="標準 3 2 2 2 4 2 2 4" xfId="6646"/>
    <cellStyle name="標準 3 2 2 2 4 2 2 5" xfId="6647"/>
    <cellStyle name="標準 3 2 2 2 4 2 2 6" xfId="6648"/>
    <cellStyle name="標準 3 2 2 2 4 2 2 6 2" xfId="6649"/>
    <cellStyle name="標準 3 2 2 2 4 2 2 6 3" xfId="6650"/>
    <cellStyle name="標準 3 2 2 2 4 2 2 7" xfId="6651"/>
    <cellStyle name="標準 3 2 2 2 4 2 2 8" xfId="6652"/>
    <cellStyle name="標準 3 2 2 2 4 2 2 9" xfId="6653"/>
    <cellStyle name="標準 3 2 2 2 4 2 3" xfId="6654"/>
    <cellStyle name="標準 3 2 2 2 4 2 3 2" xfId="6655"/>
    <cellStyle name="標準 3 2 2 2 4 2 3 3" xfId="6656"/>
    <cellStyle name="標準 3 2 2 2 4 2 4" xfId="6657"/>
    <cellStyle name="標準 3 2 2 2 4 2 5" xfId="6658"/>
    <cellStyle name="標準 3 2 2 2 4 2 6" xfId="6659"/>
    <cellStyle name="標準 3 2 2 2 4 2 7" xfId="6660"/>
    <cellStyle name="標準 3 2 2 2 4 2 7 2" xfId="6661"/>
    <cellStyle name="標準 3 2 2 2 4 2 7 3" xfId="6662"/>
    <cellStyle name="標準 3 2 2 2 4 2 8" xfId="6663"/>
    <cellStyle name="標準 3 2 2 2 4 2 8 2" xfId="6664"/>
    <cellStyle name="標準 3 2 2 2 4 2 9" xfId="6665"/>
    <cellStyle name="標準 3 2 2 2 4 2 9 2" xfId="6666"/>
    <cellStyle name="標準 3 2 2 2 4 2 9 3" xfId="6667"/>
    <cellStyle name="標準 3 2 2 2 4 3" xfId="6668"/>
    <cellStyle name="標準 3 2 2 2 4 3 2" xfId="6669"/>
    <cellStyle name="標準 3 2 2 2 4 3 2 2" xfId="6670"/>
    <cellStyle name="標準 3 2 2 2 4 3 2 2 2" xfId="6671"/>
    <cellStyle name="標準 3 2 2 2 4 3 2 2 2 2" xfId="6672"/>
    <cellStyle name="標準 3 2 2 2 4 3 2 2 2 3" xfId="6673"/>
    <cellStyle name="標準 3 2 2 2 4 3 2 2 2 4" xfId="6674"/>
    <cellStyle name="標準 3 2 2 2 4 3 2 2 3" xfId="6675"/>
    <cellStyle name="標準 3 2 2 2 4 3 2 2 4" xfId="6676"/>
    <cellStyle name="標準 3 2 2 2 4 3 2 2 5" xfId="6677"/>
    <cellStyle name="標準 3 2 2 2 4 3 2 3" xfId="6678"/>
    <cellStyle name="標準 3 2 2 2 4 3 2 4" xfId="6679"/>
    <cellStyle name="標準 3 2 2 2 4 3 2 5" xfId="6680"/>
    <cellStyle name="標準 3 2 2 2 4 3 2 6" xfId="6681"/>
    <cellStyle name="標準 3 2 2 2 4 3 2 7" xfId="6682"/>
    <cellStyle name="標準 3 2 2 2 4 3 2 8" xfId="6683"/>
    <cellStyle name="標準 3 2 2 2 4 3 3" xfId="6684"/>
    <cellStyle name="標準 3 2 2 2 4 3 4" xfId="6685"/>
    <cellStyle name="標準 3 2 2 2 4 3 5" xfId="6686"/>
    <cellStyle name="標準 3 2 2 2 4 3 6" xfId="6687"/>
    <cellStyle name="標準 3 2 2 2 4 3 6 2" xfId="6688"/>
    <cellStyle name="標準 3 2 2 2 4 3 6 3" xfId="6689"/>
    <cellStyle name="標準 3 2 2 2 4 3 7" xfId="6690"/>
    <cellStyle name="標準 3 2 2 2 4 3 8" xfId="6691"/>
    <cellStyle name="標準 3 2 2 2 4 3 9" xfId="6692"/>
    <cellStyle name="標準 3 2 2 2 4 4" xfId="6693"/>
    <cellStyle name="標準 3 2 2 2 4 5" xfId="6694"/>
    <cellStyle name="標準 3 2 2 2 4 6" xfId="6695"/>
    <cellStyle name="標準 3 2 2 2 4 7" xfId="6696"/>
    <cellStyle name="標準 3 2 2 2 4 7 2" xfId="6697"/>
    <cellStyle name="標準 3 2 2 2 4 7 3" xfId="6698"/>
    <cellStyle name="標準 3 2 2 2 4 8" xfId="6699"/>
    <cellStyle name="標準 3 2 2 2 4 8 2" xfId="6700"/>
    <cellStyle name="標準 3 2 2 2 4 8 2 2" xfId="6701"/>
    <cellStyle name="標準 3 2 2 2 4 8 2 2 2" xfId="6702"/>
    <cellStyle name="標準 3 2 2 2 4 8 2 2 3" xfId="6703"/>
    <cellStyle name="標準 3 2 2 2 4 8 2 2 4" xfId="6704"/>
    <cellStyle name="標準 3 2 2 2 4 8 2 3" xfId="6705"/>
    <cellStyle name="標準 3 2 2 2 4 8 2 4" xfId="6706"/>
    <cellStyle name="標準 3 2 2 2 4 8 2 5" xfId="6707"/>
    <cellStyle name="標準 3 2 2 2 4 8 3" xfId="6708"/>
    <cellStyle name="標準 3 2 2 2 4 8 4" xfId="6709"/>
    <cellStyle name="標準 3 2 2 2 4 8 5" xfId="6710"/>
    <cellStyle name="標準 3 2 2 2 4 8 6" xfId="6711"/>
    <cellStyle name="標準 3 2 2 2 4 8 7" xfId="6712"/>
    <cellStyle name="標準 3 2 2 2 4 9" xfId="6713"/>
    <cellStyle name="標準 3 2 2 2 4 9 2" xfId="6714"/>
    <cellStyle name="標準 3 2 2 2 4 9 3" xfId="6715"/>
    <cellStyle name="標準 3 2 2 2 5" xfId="6716"/>
    <cellStyle name="標準 3 2 2 2 5 2" xfId="6717"/>
    <cellStyle name="標準 3 2 2 2 5 2 2" xfId="6718"/>
    <cellStyle name="標準 3 2 2 2 5 2 3" xfId="6719"/>
    <cellStyle name="標準 3 2 2 2 5 3" xfId="6720"/>
    <cellStyle name="標準 3 2 2 2 6" xfId="6721"/>
    <cellStyle name="標準 3 2 2 2 6 2" xfId="6722"/>
    <cellStyle name="標準 3 2 2 2 6 2 2" xfId="6723"/>
    <cellStyle name="標準 3 2 2 2 6 2 2 2" xfId="6724"/>
    <cellStyle name="標準 3 2 2 2 6 2 3" xfId="6725"/>
    <cellStyle name="標準 3 2 2 2 6 2 4" xfId="6726"/>
    <cellStyle name="標準 3 2 2 2 6 2 5" xfId="6727"/>
    <cellStyle name="標準 3 2 2 2 6 2 6" xfId="6728"/>
    <cellStyle name="標準 3 2 2 2 6 2 7" xfId="6729"/>
    <cellStyle name="標準 3 2 2 2 6 2 8" xfId="6730"/>
    <cellStyle name="標準 3 2 2 2 6 3" xfId="6731"/>
    <cellStyle name="標準 3 2 2 2 6 3 2" xfId="6732"/>
    <cellStyle name="標準 3 2 2 2 6 3 2 2" xfId="6733"/>
    <cellStyle name="標準 3 2 2 2 6 3 2 3" xfId="6734"/>
    <cellStyle name="標準 3 2 2 2 6 3 3" xfId="6735"/>
    <cellStyle name="標準 3 2 2 2 6 4" xfId="6736"/>
    <cellStyle name="標準 3 2 2 2 6 4 2" xfId="6737"/>
    <cellStyle name="標準 3 2 2 2 6 4 2 2" xfId="6738"/>
    <cellStyle name="標準 3 2 2 2 6 4 2 3" xfId="6739"/>
    <cellStyle name="標準 3 2 2 2 6 4 3" xfId="6740"/>
    <cellStyle name="標準 3 2 2 2 6 5" xfId="6741"/>
    <cellStyle name="標準 3 2 2 2 6 5 2" xfId="6742"/>
    <cellStyle name="標準 3 2 2 2 6 5 2 2" xfId="6743"/>
    <cellStyle name="標準 3 2 2 2 6 5 2 2 2" xfId="6744"/>
    <cellStyle name="標準 3 2 2 2 6 5 2 2 3" xfId="6745"/>
    <cellStyle name="標準 3 2 2 2 6 5 2 2 4" xfId="6746"/>
    <cellStyle name="標準 3 2 2 2 6 5 2 3" xfId="6747"/>
    <cellStyle name="標準 3 2 2 2 6 5 2 4" xfId="6748"/>
    <cellStyle name="標準 3 2 2 2 6 5 2 5" xfId="6749"/>
    <cellStyle name="標準 3 2 2 2 6 5 3" xfId="6750"/>
    <cellStyle name="標準 3 2 2 2 6 5 4" xfId="6751"/>
    <cellStyle name="標準 3 2 2 2 6 5 5" xfId="6752"/>
    <cellStyle name="標準 3 2 2 2 6 5 6" xfId="6753"/>
    <cellStyle name="標準 3 2 2 2 6 6" xfId="6754"/>
    <cellStyle name="標準 3 2 2 2 6 7" xfId="6755"/>
    <cellStyle name="標準 3 2 2 2 6 8" xfId="6756"/>
    <cellStyle name="標準 3 2 2 2 7" xfId="6757"/>
    <cellStyle name="標準 3 2 2 2 7 2" xfId="6758"/>
    <cellStyle name="標準 3 2 2 2 7 2 2" xfId="6759"/>
    <cellStyle name="標準 3 2 2 2 7 2 2 2" xfId="6760"/>
    <cellStyle name="標準 3 2 2 2 7 2 2 3" xfId="6761"/>
    <cellStyle name="標準 3 2 2 2 7 2 2 4" xfId="6762"/>
    <cellStyle name="標準 3 2 2 2 7 2 3" xfId="6763"/>
    <cellStyle name="標準 3 2 2 2 7 2 4" xfId="6764"/>
    <cellStyle name="標準 3 2 2 2 7 2 5" xfId="6765"/>
    <cellStyle name="標準 3 2 2 2 7 3" xfId="6766"/>
    <cellStyle name="標準 3 2 2 2 7 4" xfId="6767"/>
    <cellStyle name="標準 3 2 2 2 7 5" xfId="6768"/>
    <cellStyle name="標準 3 2 2 2 7 6" xfId="6769"/>
    <cellStyle name="標準 3 2 2 2 7 7" xfId="6770"/>
    <cellStyle name="標準 3 2 2 2 8" xfId="6771"/>
    <cellStyle name="標準 3 2 2 2 8 2" xfId="6772"/>
    <cellStyle name="標準 3 2 2 2 8 2 2" xfId="6773"/>
    <cellStyle name="標準 3 2 2 2 8 2 2 2" xfId="6774"/>
    <cellStyle name="標準 3 2 2 2 8 2 2 3" xfId="6775"/>
    <cellStyle name="標準 3 2 2 2 8 2 2 4" xfId="6776"/>
    <cellStyle name="標準 3 2 2 2 8 2 3" xfId="6777"/>
    <cellStyle name="標準 3 2 2 2 8 2 4" xfId="6778"/>
    <cellStyle name="標準 3 2 2 2 8 2 5" xfId="6779"/>
    <cellStyle name="標準 3 2 2 2 8 3" xfId="6780"/>
    <cellStyle name="標準 3 2 2 2 8 4" xfId="6781"/>
    <cellStyle name="標準 3 2 2 2 8 5" xfId="6782"/>
    <cellStyle name="標準 3 2 2 2 8 6" xfId="6783"/>
    <cellStyle name="標準 3 2 2 2 8 7" xfId="6784"/>
    <cellStyle name="標準 3 2 2 2 8 8" xfId="6785"/>
    <cellStyle name="標準 3 2 2 2 9" xfId="6786"/>
    <cellStyle name="標準 3 2 2 20" xfId="6787"/>
    <cellStyle name="標準 3 2 2 20 2" xfId="6788"/>
    <cellStyle name="標準 3 2 2 20 2 2" xfId="6789"/>
    <cellStyle name="標準 3 2 2 20 2 2 2" xfId="6790"/>
    <cellStyle name="標準 3 2 2 20 2 2 3" xfId="6791"/>
    <cellStyle name="標準 3 2 2 20 2 2 4" xfId="6792"/>
    <cellStyle name="標準 3 2 2 20 2 3" xfId="6793"/>
    <cellStyle name="標準 3 2 2 20 2 4" xfId="6794"/>
    <cellStyle name="標準 3 2 2 20 2 5" xfId="6795"/>
    <cellStyle name="標準 3 2 2 20 3" xfId="6796"/>
    <cellStyle name="標準 3 2 2 20 4" xfId="6797"/>
    <cellStyle name="標準 3 2 2 20 5" xfId="6798"/>
    <cellStyle name="標準 3 2 2 20 6" xfId="6799"/>
    <cellStyle name="標準 3 2 2 21" xfId="6800"/>
    <cellStyle name="標準 3 2 2 21 2" xfId="6801"/>
    <cellStyle name="標準 3 2 2 21 2 2" xfId="6802"/>
    <cellStyle name="標準 3 2 2 21 2 2 2" xfId="6803"/>
    <cellStyle name="標準 3 2 2 21 2 2 3" xfId="6804"/>
    <cellStyle name="標準 3 2 2 21 2 2 4" xfId="6805"/>
    <cellStyle name="標準 3 2 2 21 2 3" xfId="6806"/>
    <cellStyle name="標準 3 2 2 21 2 4" xfId="6807"/>
    <cellStyle name="標準 3 2 2 21 2 5" xfId="6808"/>
    <cellStyle name="標準 3 2 2 21 3" xfId="6809"/>
    <cellStyle name="標準 3 2 2 21 4" xfId="6810"/>
    <cellStyle name="標準 3 2 2 21 5" xfId="6811"/>
    <cellStyle name="標準 3 2 2 21 6" xfId="6812"/>
    <cellStyle name="標準 3 2 2 22" xfId="6813"/>
    <cellStyle name="標準 3 2 2 22 2" xfId="6814"/>
    <cellStyle name="標準 3 2 2 22 2 2" xfId="6815"/>
    <cellStyle name="標準 3 2 2 22 2 2 2" xfId="6816"/>
    <cellStyle name="標準 3 2 2 22 2 2 3" xfId="6817"/>
    <cellStyle name="標準 3 2 2 22 2 2 4" xfId="6818"/>
    <cellStyle name="標準 3 2 2 22 2 3" xfId="6819"/>
    <cellStyle name="標準 3 2 2 22 2 4" xfId="6820"/>
    <cellStyle name="標準 3 2 2 22 2 5" xfId="6821"/>
    <cellStyle name="標準 3 2 2 22 3" xfId="6822"/>
    <cellStyle name="標準 3 2 2 22 4" xfId="6823"/>
    <cellStyle name="標準 3 2 2 22 5" xfId="6824"/>
    <cellStyle name="標準 3 2 2 22 6" xfId="6825"/>
    <cellStyle name="標準 3 2 2 23" xfId="6826"/>
    <cellStyle name="標準 3 2 2 24" xfId="6827"/>
    <cellStyle name="標準 3 2 2 25" xfId="6828"/>
    <cellStyle name="標準 3 2 2 26" xfId="6829"/>
    <cellStyle name="標準 3 2 2 27" xfId="6830"/>
    <cellStyle name="標準 3 2 2 28" xfId="6831"/>
    <cellStyle name="標準 3 2 2 28 2" xfId="6832"/>
    <cellStyle name="標準 3 2 2 28 2 2" xfId="6833"/>
    <cellStyle name="標準 3 2 2 28 2 2 2" xfId="6834"/>
    <cellStyle name="標準 3 2 2 28 2 2 2 2" xfId="6835"/>
    <cellStyle name="標準 3 2 2 28 2 2 2 3" xfId="6836"/>
    <cellStyle name="標準 3 2 2 28 2 2 2 4" xfId="6837"/>
    <cellStyle name="標準 3 2 2 28 2 2 2 5" xfId="6838"/>
    <cellStyle name="標準 3 2 2 28 2 2 2 6" xfId="6839"/>
    <cellStyle name="標準 3 2 2 28 2 2 3" xfId="6840"/>
    <cellStyle name="標準 3 2 2 28 2 2 3 2" xfId="6841"/>
    <cellStyle name="標準 3 2 2 28 2 2 3 3" xfId="6842"/>
    <cellStyle name="標準 3 2 2 28 2 2 4" xfId="6843"/>
    <cellStyle name="標準 3 2 2 28 2 2 4 2" xfId="6844"/>
    <cellStyle name="標準 3 2 2 28 2 2 4 3" xfId="6845"/>
    <cellStyle name="標準 3 2 2 28 2 2 5" xfId="6846"/>
    <cellStyle name="標準 3 2 2 28 2 2 5 2" xfId="6847"/>
    <cellStyle name="標準 3 2 2 28 2 2 5 3" xfId="6848"/>
    <cellStyle name="標準 3 2 2 28 2 2 6" xfId="6849"/>
    <cellStyle name="標準 3 2 2 28 2 2 7" xfId="6850"/>
    <cellStyle name="標準 3 2 2 28 2 3" xfId="6851"/>
    <cellStyle name="標準 3 2 2 28 2 3 2" xfId="6852"/>
    <cellStyle name="標準 3 2 2 28 2 3 3" xfId="6853"/>
    <cellStyle name="標準 3 2 2 28 2 4" xfId="6854"/>
    <cellStyle name="標準 3 2 2 28 2 4 2" xfId="6855"/>
    <cellStyle name="標準 3 2 2 28 2 4 3" xfId="6856"/>
    <cellStyle name="標準 3 2 2 28 2 5" xfId="6857"/>
    <cellStyle name="標準 3 2 2 28 2 5 2" xfId="6858"/>
    <cellStyle name="標準 3 2 2 28 2 5 3" xfId="6859"/>
    <cellStyle name="標準 3 2 2 28 2 6" xfId="6860"/>
    <cellStyle name="標準 3 2 2 28 2 6 2" xfId="6861"/>
    <cellStyle name="標準 3 2 2 28 2 6 3" xfId="6862"/>
    <cellStyle name="標準 3 2 2 28 3" xfId="6863"/>
    <cellStyle name="標準 3 2 2 28 3 2" xfId="6864"/>
    <cellStyle name="標準 3 2 2 28 3 3" xfId="6865"/>
    <cellStyle name="標準 3 2 2 28 3 4" xfId="6866"/>
    <cellStyle name="標準 3 2 2 28 3 5" xfId="6867"/>
    <cellStyle name="標準 3 2 2 28 3 6" xfId="6868"/>
    <cellStyle name="標準 3 2 2 28 4" xfId="6869"/>
    <cellStyle name="標準 3 2 2 28 4 2" xfId="6870"/>
    <cellStyle name="標準 3 2 2 28 4 3" xfId="6871"/>
    <cellStyle name="標準 3 2 2 28 5" xfId="6872"/>
    <cellStyle name="標準 3 2 2 28 5 2" xfId="6873"/>
    <cellStyle name="標準 3 2 2 28 5 3" xfId="6874"/>
    <cellStyle name="標準 3 2 2 28 6" xfId="6875"/>
    <cellStyle name="標準 3 2 2 28 6 2" xfId="6876"/>
    <cellStyle name="標準 3 2 2 28 6 3" xfId="6877"/>
    <cellStyle name="標準 3 2 2 28 7" xfId="6878"/>
    <cellStyle name="標準 3 2 2 29" xfId="6879"/>
    <cellStyle name="標準 3 2 2 29 2" xfId="6880"/>
    <cellStyle name="標準 3 2 2 29 2 2" xfId="6881"/>
    <cellStyle name="標準 3 2 2 29 2 3" xfId="6882"/>
    <cellStyle name="標準 3 2 2 29 2 4" xfId="6883"/>
    <cellStyle name="標準 3 2 2 29 2 5" xfId="6884"/>
    <cellStyle name="標準 3 2 2 29 2 6" xfId="6885"/>
    <cellStyle name="標準 3 2 2 29 3" xfId="6886"/>
    <cellStyle name="標準 3 2 2 29 3 2" xfId="6887"/>
    <cellStyle name="標準 3 2 2 29 3 3" xfId="6888"/>
    <cellStyle name="標準 3 2 2 29 4" xfId="6889"/>
    <cellStyle name="標準 3 2 2 29 4 2" xfId="6890"/>
    <cellStyle name="標準 3 2 2 29 4 3" xfId="6891"/>
    <cellStyle name="標準 3 2 2 29 5" xfId="6892"/>
    <cellStyle name="標準 3 2 2 29 5 2" xfId="6893"/>
    <cellStyle name="標準 3 2 2 29 5 3" xfId="6894"/>
    <cellStyle name="標準 3 2 2 29 6" xfId="6895"/>
    <cellStyle name="標準 3 2 2 29 7" xfId="6896"/>
    <cellStyle name="標準 3 2 2 3" xfId="6897"/>
    <cellStyle name="標準 3 2 2 3 2" xfId="6898"/>
    <cellStyle name="標準 3 2 2 3 2 2" xfId="6899"/>
    <cellStyle name="標準 3 2 2 3 2 3" xfId="6900"/>
    <cellStyle name="標準 3 2 2 3 3" xfId="6901"/>
    <cellStyle name="標準 3 2 2 30" xfId="6902"/>
    <cellStyle name="標準 3 2 2 30 2" xfId="6903"/>
    <cellStyle name="標準 3 2 2 30 2 2" xfId="6904"/>
    <cellStyle name="標準 3 2 2 30 2 3" xfId="6905"/>
    <cellStyle name="標準 3 2 2 31" xfId="6906"/>
    <cellStyle name="標準 3 2 2 31 2" xfId="6907"/>
    <cellStyle name="標準 3 2 2 31 3" xfId="6908"/>
    <cellStyle name="標準 3 2 2 32" xfId="6909"/>
    <cellStyle name="標準 3 2 2 32 2" xfId="6910"/>
    <cellStyle name="標準 3 2 2 33" xfId="6911"/>
    <cellStyle name="標準 3 2 2 33 2" xfId="6912"/>
    <cellStyle name="標準 3 2 2 34" xfId="6913"/>
    <cellStyle name="標準 3 2 2 35" xfId="6914"/>
    <cellStyle name="標準 3 2 2 36" xfId="6915"/>
    <cellStyle name="標準 3 2 2 37" xfId="6916"/>
    <cellStyle name="標準 3 2 2 37 2" xfId="6917"/>
    <cellStyle name="標準 3 2 2 38" xfId="6918"/>
    <cellStyle name="標準 3 2 2 39" xfId="6919"/>
    <cellStyle name="標準 3 2 2 4" xfId="6920"/>
    <cellStyle name="標準 3 2 2 4 2" xfId="6921"/>
    <cellStyle name="標準 3 2 2 4 2 2" xfId="6922"/>
    <cellStyle name="標準 3 2 2 4 2 3" xfId="6923"/>
    <cellStyle name="標準 3 2 2 4 3" xfId="6924"/>
    <cellStyle name="標準 3 2 2 40" xfId="6925"/>
    <cellStyle name="標準 3 2 2 41" xfId="6926"/>
    <cellStyle name="標準 3 2 2 42" xfId="6927"/>
    <cellStyle name="標準 3 2 2 5" xfId="6928"/>
    <cellStyle name="標準 3 2 2 5 10" xfId="6929"/>
    <cellStyle name="標準 3 2 2 5 11" xfId="6930"/>
    <cellStyle name="標準 3 2 2 5 12" xfId="6931"/>
    <cellStyle name="標準 3 2 2 5 13" xfId="6932"/>
    <cellStyle name="標準 3 2 2 5 14" xfId="6933"/>
    <cellStyle name="標準 3 2 2 5 15" xfId="6934"/>
    <cellStyle name="標準 3 2 2 5 15 2" xfId="6935"/>
    <cellStyle name="標準 3 2 2 5 15 3" xfId="6936"/>
    <cellStyle name="標準 3 2 2 5 16" xfId="6937"/>
    <cellStyle name="標準 3 2 2 5 17" xfId="6938"/>
    <cellStyle name="標準 3 2 2 5 18" xfId="6939"/>
    <cellStyle name="標準 3 2 2 5 2" xfId="6940"/>
    <cellStyle name="標準 3 2 2 5 2 10" xfId="6941"/>
    <cellStyle name="標準 3 2 2 5 2 11" xfId="6942"/>
    <cellStyle name="標準 3 2 2 5 2 12" xfId="6943"/>
    <cellStyle name="標準 3 2 2 5 2 13" xfId="6944"/>
    <cellStyle name="標準 3 2 2 5 2 14" xfId="6945"/>
    <cellStyle name="標準 3 2 2 5 2 15" xfId="6946"/>
    <cellStyle name="標準 3 2 2 5 2 15 2" xfId="6947"/>
    <cellStyle name="標準 3 2 2 5 2 15 3" xfId="6948"/>
    <cellStyle name="標準 3 2 2 5 2 16" xfId="6949"/>
    <cellStyle name="標準 3 2 2 5 2 17" xfId="6950"/>
    <cellStyle name="標準 3 2 2 5 2 18" xfId="6951"/>
    <cellStyle name="標準 3 2 2 5 2 2" xfId="6952"/>
    <cellStyle name="標準 3 2 2 5 2 2 2" xfId="6953"/>
    <cellStyle name="標準 3 2 2 5 2 2 2 2" xfId="6954"/>
    <cellStyle name="標準 3 2 2 5 2 2 2 2 2" xfId="6955"/>
    <cellStyle name="標準 3 2 2 5 2 2 2 2 2 2" xfId="6956"/>
    <cellStyle name="標準 3 2 2 5 2 2 2 2 2 3" xfId="6957"/>
    <cellStyle name="標準 3 2 2 5 2 2 2 2 2 4" xfId="6958"/>
    <cellStyle name="標準 3 2 2 5 2 2 2 2 3" xfId="6959"/>
    <cellStyle name="標準 3 2 2 5 2 2 2 2 4" xfId="6960"/>
    <cellStyle name="標準 3 2 2 5 2 2 2 2 5" xfId="6961"/>
    <cellStyle name="標準 3 2 2 5 2 2 2 3" xfId="6962"/>
    <cellStyle name="標準 3 2 2 5 2 2 2 4" xfId="6963"/>
    <cellStyle name="標準 3 2 2 5 2 2 2 5" xfId="6964"/>
    <cellStyle name="標準 3 2 2 5 2 2 2 6" xfId="6965"/>
    <cellStyle name="標準 3 2 2 5 2 2 3" xfId="6966"/>
    <cellStyle name="標準 3 2 2 5 2 2 4" xfId="6967"/>
    <cellStyle name="標準 3 2 2 5 2 2 5" xfId="6968"/>
    <cellStyle name="標準 3 2 2 5 2 2 6" xfId="6969"/>
    <cellStyle name="標準 3 2 2 5 2 2 6 2" xfId="6970"/>
    <cellStyle name="標準 3 2 2 5 2 2 6 3" xfId="6971"/>
    <cellStyle name="標準 3 2 2 5 2 2 7" xfId="6972"/>
    <cellStyle name="標準 3 2 2 5 2 2 8" xfId="6973"/>
    <cellStyle name="標準 3 2 2 5 2 2 9" xfId="6974"/>
    <cellStyle name="標準 3 2 2 5 2 3" xfId="6975"/>
    <cellStyle name="標準 3 2 2 5 2 4" xfId="6976"/>
    <cellStyle name="標準 3 2 2 5 2 5" xfId="6977"/>
    <cellStyle name="標準 3 2 2 5 2 6" xfId="6978"/>
    <cellStyle name="標準 3 2 2 5 2 7" xfId="6979"/>
    <cellStyle name="標準 3 2 2 5 2 8" xfId="6980"/>
    <cellStyle name="標準 3 2 2 5 2 9" xfId="6981"/>
    <cellStyle name="標準 3 2 2 5 2 9 2" xfId="6982"/>
    <cellStyle name="標準 3 2 2 5 3" xfId="6983"/>
    <cellStyle name="標準 3 2 2 5 3 2" xfId="6984"/>
    <cellStyle name="標準 3 2 2 5 3 2 2" xfId="6985"/>
    <cellStyle name="標準 3 2 2 5 3 2 2 2" xfId="6986"/>
    <cellStyle name="標準 3 2 2 5 3 2 2 2 2" xfId="6987"/>
    <cellStyle name="標準 3 2 2 5 3 2 2 2 3" xfId="6988"/>
    <cellStyle name="標準 3 2 2 5 3 2 2 2 4" xfId="6989"/>
    <cellStyle name="標準 3 2 2 5 3 2 2 3" xfId="6990"/>
    <cellStyle name="標準 3 2 2 5 3 2 2 4" xfId="6991"/>
    <cellStyle name="標準 3 2 2 5 3 2 2 5" xfId="6992"/>
    <cellStyle name="標準 3 2 2 5 3 2 3" xfId="6993"/>
    <cellStyle name="標準 3 2 2 5 3 2 4" xfId="6994"/>
    <cellStyle name="標準 3 2 2 5 3 2 5" xfId="6995"/>
    <cellStyle name="標準 3 2 2 5 3 2 6" xfId="6996"/>
    <cellStyle name="標準 3 2 2 5 3 2 7" xfId="6997"/>
    <cellStyle name="標準 3 2 2 5 3 3" xfId="6998"/>
    <cellStyle name="標準 3 2 2 5 3 4" xfId="6999"/>
    <cellStyle name="標準 3 2 2 5 3 5" xfId="7000"/>
    <cellStyle name="標準 3 2 2 5 3 6" xfId="7001"/>
    <cellStyle name="標準 3 2 2 5 3 6 2" xfId="7002"/>
    <cellStyle name="標準 3 2 2 5 3 6 3" xfId="7003"/>
    <cellStyle name="標準 3 2 2 5 3 7" xfId="7004"/>
    <cellStyle name="標準 3 2 2 5 3 8" xfId="7005"/>
    <cellStyle name="標準 3 2 2 5 3 9" xfId="7006"/>
    <cellStyle name="標準 3 2 2 5 4" xfId="7007"/>
    <cellStyle name="標準 3 2 2 5 5" xfId="7008"/>
    <cellStyle name="標準 3 2 2 5 6" xfId="7009"/>
    <cellStyle name="標準 3 2 2 5 7" xfId="7010"/>
    <cellStyle name="標準 3 2 2 5 8" xfId="7011"/>
    <cellStyle name="標準 3 2 2 5 8 2" xfId="7012"/>
    <cellStyle name="標準 3 2 2 5 8 2 2" xfId="7013"/>
    <cellStyle name="標準 3 2 2 5 8 2 2 2" xfId="7014"/>
    <cellStyle name="標準 3 2 2 5 8 2 2 3" xfId="7015"/>
    <cellStyle name="標準 3 2 2 5 8 2 2 4" xfId="7016"/>
    <cellStyle name="標準 3 2 2 5 8 2 3" xfId="7017"/>
    <cellStyle name="標準 3 2 2 5 8 2 4" xfId="7018"/>
    <cellStyle name="標準 3 2 2 5 8 2 5" xfId="7019"/>
    <cellStyle name="標準 3 2 2 5 8 3" xfId="7020"/>
    <cellStyle name="標準 3 2 2 5 8 4" xfId="7021"/>
    <cellStyle name="標準 3 2 2 5 8 5" xfId="7022"/>
    <cellStyle name="標準 3 2 2 5 8 6" xfId="7023"/>
    <cellStyle name="標準 3 2 2 5 9" xfId="7024"/>
    <cellStyle name="標準 3 2 2 5 9 2" xfId="7025"/>
    <cellStyle name="標準 3 2 2 6" xfId="7026"/>
    <cellStyle name="標準 3 2 2 6 2" xfId="7027"/>
    <cellStyle name="標準 3 2 2 6 2 2" xfId="7028"/>
    <cellStyle name="標準 3 2 2 6 2 3" xfId="7029"/>
    <cellStyle name="標準 3 2 2 6 3" xfId="7030"/>
    <cellStyle name="標準 3 2 2 7" xfId="7031"/>
    <cellStyle name="標準 3 2 2 7 2" xfId="7032"/>
    <cellStyle name="標準 3 2 2 7 2 2" xfId="7033"/>
    <cellStyle name="標準 3 2 2 7 2 3" xfId="7034"/>
    <cellStyle name="標準 3 2 2 7 3" xfId="7035"/>
    <cellStyle name="標準 3 2 2 8" xfId="7036"/>
    <cellStyle name="標準 3 2 2 8 2" xfId="7037"/>
    <cellStyle name="標準 3 2 2 8 2 2" xfId="7038"/>
    <cellStyle name="標準 3 2 2 8 2 2 2" xfId="7039"/>
    <cellStyle name="標準 3 2 2 8 2 3" xfId="7040"/>
    <cellStyle name="標準 3 2 2 8 2 3 2" xfId="7041"/>
    <cellStyle name="標準 3 2 2 8 3" xfId="7042"/>
    <cellStyle name="標準 3 2 2 8 3 2" xfId="7043"/>
    <cellStyle name="標準 3 2 2 8 3 3" xfId="7044"/>
    <cellStyle name="標準 3 2 2 8 4" xfId="7045"/>
    <cellStyle name="標準 3 2 2 9" xfId="7046"/>
    <cellStyle name="標準 3 2 2 9 10" xfId="7047"/>
    <cellStyle name="標準 3 2 2 9 11" xfId="7048"/>
    <cellStyle name="標準 3 2 2 9 2" xfId="7049"/>
    <cellStyle name="標準 3 2 2 9 2 2" xfId="7050"/>
    <cellStyle name="標準 3 2 2 9 2 2 2" xfId="7051"/>
    <cellStyle name="標準 3 2 2 9 2 3" xfId="7052"/>
    <cellStyle name="標準 3 2 2 9 2 4" xfId="7053"/>
    <cellStyle name="標準 3 2 2 9 2 5" xfId="7054"/>
    <cellStyle name="標準 3 2 2 9 2 6" xfId="7055"/>
    <cellStyle name="標準 3 2 2 9 2 7" xfId="7056"/>
    <cellStyle name="標準 3 2 2 9 2 8" xfId="7057"/>
    <cellStyle name="標準 3 2 2 9 3" xfId="7058"/>
    <cellStyle name="標準 3 2 2 9 3 2" xfId="7059"/>
    <cellStyle name="標準 3 2 2 9 3 2 2" xfId="7060"/>
    <cellStyle name="標準 3 2 2 9 3 2 3" xfId="7061"/>
    <cellStyle name="標準 3 2 2 9 3 3" xfId="7062"/>
    <cellStyle name="標準 3 2 2 9 3 3 2" xfId="7063"/>
    <cellStyle name="標準 3 2 2 9 3 4" xfId="7064"/>
    <cellStyle name="標準 3 2 2 9 4" xfId="7065"/>
    <cellStyle name="標準 3 2 2 9 4 2" xfId="7066"/>
    <cellStyle name="標準 3 2 2 9 4 2 2" xfId="7067"/>
    <cellStyle name="標準 3 2 2 9 4 2 3" xfId="7068"/>
    <cellStyle name="標準 3 2 2 9 4 3" xfId="7069"/>
    <cellStyle name="標準 3 2 2 9 5" xfId="7070"/>
    <cellStyle name="標準 3 2 2 9 5 2" xfId="7071"/>
    <cellStyle name="標準 3 2 2 9 5 2 2" xfId="7072"/>
    <cellStyle name="標準 3 2 2 9 5 2 2 2" xfId="7073"/>
    <cellStyle name="標準 3 2 2 9 5 2 2 3" xfId="7074"/>
    <cellStyle name="標準 3 2 2 9 5 2 2 4" xfId="7075"/>
    <cellStyle name="標準 3 2 2 9 5 2 3" xfId="7076"/>
    <cellStyle name="標準 3 2 2 9 5 2 4" xfId="7077"/>
    <cellStyle name="標準 3 2 2 9 5 2 5" xfId="7078"/>
    <cellStyle name="標準 3 2 2 9 5 3" xfId="7079"/>
    <cellStyle name="標準 3 2 2 9 5 4" xfId="7080"/>
    <cellStyle name="標準 3 2 2 9 5 5" xfId="7081"/>
    <cellStyle name="標準 3 2 2 9 5 6" xfId="7082"/>
    <cellStyle name="標準 3 2 2 9 6" xfId="7083"/>
    <cellStyle name="標準 3 2 2 9 7" xfId="7084"/>
    <cellStyle name="標準 3 2 2 9 8" xfId="7085"/>
    <cellStyle name="標準 3 2 2 9 9" xfId="7086"/>
    <cellStyle name="標準 3 2 20" xfId="7087"/>
    <cellStyle name="標準 3 2 20 2" xfId="7088"/>
    <cellStyle name="標準 3 2 21" xfId="7089"/>
    <cellStyle name="標準 3 2 21 2" xfId="7090"/>
    <cellStyle name="標準 3 2 21 2 2" xfId="7091"/>
    <cellStyle name="標準 3 2 21 2 2 2" xfId="7092"/>
    <cellStyle name="標準 3 2 21 2 2 3" xfId="7093"/>
    <cellStyle name="標準 3 2 21 2 2 4" xfId="7094"/>
    <cellStyle name="標準 3 2 21 2 3" xfId="7095"/>
    <cellStyle name="標準 3 2 21 2 4" xfId="7096"/>
    <cellStyle name="標準 3 2 21 2 5" xfId="7097"/>
    <cellStyle name="標準 3 2 21 3" xfId="7098"/>
    <cellStyle name="標準 3 2 21 4" xfId="7099"/>
    <cellStyle name="標準 3 2 21 5" xfId="7100"/>
    <cellStyle name="標準 3 2 21 6" xfId="7101"/>
    <cellStyle name="標準 3 2 22" xfId="7102"/>
    <cellStyle name="標準 3 2 22 2" xfId="7103"/>
    <cellStyle name="標準 3 2 22 2 2" xfId="7104"/>
    <cellStyle name="標準 3 2 22 2 2 2" xfId="7105"/>
    <cellStyle name="標準 3 2 22 2 2 3" xfId="7106"/>
    <cellStyle name="標準 3 2 22 2 2 4" xfId="7107"/>
    <cellStyle name="標準 3 2 22 2 3" xfId="7108"/>
    <cellStyle name="標準 3 2 22 2 4" xfId="7109"/>
    <cellStyle name="標準 3 2 22 2 5" xfId="7110"/>
    <cellStyle name="標準 3 2 22 3" xfId="7111"/>
    <cellStyle name="標準 3 2 22 4" xfId="7112"/>
    <cellStyle name="標準 3 2 22 5" xfId="7113"/>
    <cellStyle name="標準 3 2 22 6" xfId="7114"/>
    <cellStyle name="標準 3 2 23" xfId="7115"/>
    <cellStyle name="標準 3 2 23 2" xfId="7116"/>
    <cellStyle name="標準 3 2 23 2 2" xfId="7117"/>
    <cellStyle name="標準 3 2 23 2 2 2" xfId="7118"/>
    <cellStyle name="標準 3 2 23 2 2 3" xfId="7119"/>
    <cellStyle name="標準 3 2 23 2 2 4" xfId="7120"/>
    <cellStyle name="標準 3 2 23 2 3" xfId="7121"/>
    <cellStyle name="標準 3 2 23 2 4" xfId="7122"/>
    <cellStyle name="標準 3 2 23 2 5" xfId="7123"/>
    <cellStyle name="標準 3 2 23 3" xfId="7124"/>
    <cellStyle name="標準 3 2 23 4" xfId="7125"/>
    <cellStyle name="標準 3 2 23 5" xfId="7126"/>
    <cellStyle name="標準 3 2 23 6" xfId="7127"/>
    <cellStyle name="標準 3 2 24" xfId="7128"/>
    <cellStyle name="標準 3 2 25" xfId="7129"/>
    <cellStyle name="標準 3 2 26" xfId="7130"/>
    <cellStyle name="標準 3 2 27" xfId="7131"/>
    <cellStyle name="標準 3 2 28" xfId="7132"/>
    <cellStyle name="標準 3 2 28 2" xfId="7133"/>
    <cellStyle name="標準 3 2 29" xfId="7134"/>
    <cellStyle name="標準 3 2 29 2" xfId="7135"/>
    <cellStyle name="標準 3 2 29 2 2" xfId="7136"/>
    <cellStyle name="標準 3 2 29 2 2 2" xfId="7137"/>
    <cellStyle name="標準 3 2 29 2 2 2 2" xfId="7138"/>
    <cellStyle name="標準 3 2 29 2 2 2 3" xfId="7139"/>
    <cellStyle name="標準 3 2 29 2 2 2 4" xfId="7140"/>
    <cellStyle name="標準 3 2 29 2 2 2 5" xfId="7141"/>
    <cellStyle name="標準 3 2 29 2 2 2 6" xfId="7142"/>
    <cellStyle name="標準 3 2 29 2 2 3" xfId="7143"/>
    <cellStyle name="標準 3 2 29 2 2 3 2" xfId="7144"/>
    <cellStyle name="標準 3 2 29 2 2 3 3" xfId="7145"/>
    <cellStyle name="標準 3 2 29 2 2 4" xfId="7146"/>
    <cellStyle name="標準 3 2 29 2 2 4 2" xfId="7147"/>
    <cellStyle name="標準 3 2 29 2 2 4 3" xfId="7148"/>
    <cellStyle name="標準 3 2 29 2 2 5" xfId="7149"/>
    <cellStyle name="標準 3 2 29 2 2 5 2" xfId="7150"/>
    <cellStyle name="標準 3 2 29 2 2 5 3" xfId="7151"/>
    <cellStyle name="標準 3 2 29 2 2 6" xfId="7152"/>
    <cellStyle name="標準 3 2 29 2 2 7" xfId="7153"/>
    <cellStyle name="標準 3 2 29 2 3" xfId="7154"/>
    <cellStyle name="標準 3 2 29 2 3 2" xfId="7155"/>
    <cellStyle name="標準 3 2 29 2 3 3" xfId="7156"/>
    <cellStyle name="標準 3 2 29 2 4" xfId="7157"/>
    <cellStyle name="標準 3 2 29 2 4 2" xfId="7158"/>
    <cellStyle name="標準 3 2 29 2 4 3" xfId="7159"/>
    <cellStyle name="標準 3 2 29 2 5" xfId="7160"/>
    <cellStyle name="標準 3 2 29 2 5 2" xfId="7161"/>
    <cellStyle name="標準 3 2 29 2 5 3" xfId="7162"/>
    <cellStyle name="標準 3 2 29 2 6" xfId="7163"/>
    <cellStyle name="標準 3 2 29 2 6 2" xfId="7164"/>
    <cellStyle name="標準 3 2 29 2 6 3" xfId="7165"/>
    <cellStyle name="標準 3 2 29 3" xfId="7166"/>
    <cellStyle name="標準 3 2 29 3 2" xfId="7167"/>
    <cellStyle name="標準 3 2 29 3 3" xfId="7168"/>
    <cellStyle name="標準 3 2 29 3 4" xfId="7169"/>
    <cellStyle name="標準 3 2 29 3 5" xfId="7170"/>
    <cellStyle name="標準 3 2 29 3 6" xfId="7171"/>
    <cellStyle name="標準 3 2 29 4" xfId="7172"/>
    <cellStyle name="標準 3 2 29 4 2" xfId="7173"/>
    <cellStyle name="標準 3 2 29 4 3" xfId="7174"/>
    <cellStyle name="標準 3 2 29 5" xfId="7175"/>
    <cellStyle name="標準 3 2 29 5 2" xfId="7176"/>
    <cellStyle name="標準 3 2 29 5 3" xfId="7177"/>
    <cellStyle name="標準 3 2 29 6" xfId="7178"/>
    <cellStyle name="標準 3 2 29 6 2" xfId="7179"/>
    <cellStyle name="標準 3 2 29 6 3" xfId="7180"/>
    <cellStyle name="標準 3 2 29 7" xfId="7181"/>
    <cellStyle name="標準 3 2 29 8" xfId="7182"/>
    <cellStyle name="標準 3 2 3" xfId="7183"/>
    <cellStyle name="標準 3 2 3 2" xfId="7184"/>
    <cellStyle name="標準 3 2 3 2 2" xfId="7185"/>
    <cellStyle name="標準 3 2 3 2 2 2" xfId="7186"/>
    <cellStyle name="標準 3 2 3 2 2 3" xfId="7187"/>
    <cellStyle name="標準 3 2 3 2 3" xfId="7188"/>
    <cellStyle name="標準 3 2 3 2 3 2" xfId="7189"/>
    <cellStyle name="標準 3 2 3 2 4" xfId="7190"/>
    <cellStyle name="標準 3 2 3 2 5" xfId="7191"/>
    <cellStyle name="標準 3 2 3 3" xfId="7192"/>
    <cellStyle name="標準 3 2 3 3 2" xfId="7193"/>
    <cellStyle name="標準 3 2 3 4" xfId="7194"/>
    <cellStyle name="標準 3 2 3 4 2" xfId="7195"/>
    <cellStyle name="標準 3 2 3 5" xfId="7196"/>
    <cellStyle name="標準 3 2 3 5 2" xfId="7197"/>
    <cellStyle name="標準 3 2 3 6" xfId="7198"/>
    <cellStyle name="標準 3 2 30" xfId="7199"/>
    <cellStyle name="標準 3 2 30 2" xfId="7200"/>
    <cellStyle name="標準 3 2 30 2 2" xfId="7201"/>
    <cellStyle name="標準 3 2 30 2 3" xfId="7202"/>
    <cellStyle name="標準 3 2 30 2 4" xfId="7203"/>
    <cellStyle name="標準 3 2 30 2 5" xfId="7204"/>
    <cellStyle name="標準 3 2 30 2 6" xfId="7205"/>
    <cellStyle name="標準 3 2 30 3" xfId="7206"/>
    <cellStyle name="標準 3 2 30 3 2" xfId="7207"/>
    <cellStyle name="標準 3 2 30 3 3" xfId="7208"/>
    <cellStyle name="標準 3 2 30 4" xfId="7209"/>
    <cellStyle name="標準 3 2 30 4 2" xfId="7210"/>
    <cellStyle name="標準 3 2 30 4 3" xfId="7211"/>
    <cellStyle name="標準 3 2 30 5" xfId="7212"/>
    <cellStyle name="標準 3 2 30 5 2" xfId="7213"/>
    <cellStyle name="標準 3 2 30 5 3" xfId="7214"/>
    <cellStyle name="標準 3 2 30 6" xfId="7215"/>
    <cellStyle name="標準 3 2 30 7" xfId="7216"/>
    <cellStyle name="標準 3 2 30 7 2" xfId="7217"/>
    <cellStyle name="標準 3 2 30 8" xfId="7218"/>
    <cellStyle name="標準 3 2 31" xfId="7219"/>
    <cellStyle name="標準 3 2 31 2" xfId="7220"/>
    <cellStyle name="標準 3 2 31 2 2" xfId="7221"/>
    <cellStyle name="標準 3 2 31 2 3" xfId="7222"/>
    <cellStyle name="標準 3 2 31 3" xfId="7223"/>
    <cellStyle name="標準 3 2 32" xfId="7224"/>
    <cellStyle name="標準 3 2 32 2" xfId="7225"/>
    <cellStyle name="標準 3 2 32 2 2" xfId="7226"/>
    <cellStyle name="標準 3 2 32 2 3" xfId="7227"/>
    <cellStyle name="標準 3 2 32 3" xfId="7228"/>
    <cellStyle name="標準 3 2 33" xfId="7229"/>
    <cellStyle name="標準 3 2 33 2" xfId="7230"/>
    <cellStyle name="標準 3 2 33 2 2" xfId="7231"/>
    <cellStyle name="標準 3 2 33 2 3" xfId="7232"/>
    <cellStyle name="標準 3 2 34" xfId="7233"/>
    <cellStyle name="標準 3 2 34 2" xfId="7234"/>
    <cellStyle name="標準 3 2 34 3" xfId="7235"/>
    <cellStyle name="標準 3 2 35" xfId="7236"/>
    <cellStyle name="標準 3 2 36" xfId="7237"/>
    <cellStyle name="標準 3 2 37" xfId="7238"/>
    <cellStyle name="標準 3 2 38" xfId="7239"/>
    <cellStyle name="標準 3 2 38 2" xfId="7240"/>
    <cellStyle name="標準 3 2 39" xfId="7241"/>
    <cellStyle name="標準 3 2 4" xfId="7242"/>
    <cellStyle name="標準 3 2 4 10" xfId="7243"/>
    <cellStyle name="標準 3 2 4 10 2" xfId="7244"/>
    <cellStyle name="標準 3 2 4 11" xfId="7245"/>
    <cellStyle name="標準 3 2 4 11 2" xfId="7246"/>
    <cellStyle name="標準 3 2 4 12" xfId="7247"/>
    <cellStyle name="標準 3 2 4 12 2" xfId="7248"/>
    <cellStyle name="標準 3 2 4 12 3" xfId="7249"/>
    <cellStyle name="標準 3 2 4 12 4" xfId="7250"/>
    <cellStyle name="標準 3 2 4 13" xfId="7251"/>
    <cellStyle name="標準 3 2 4 13 2" xfId="7252"/>
    <cellStyle name="標準 3 2 4 14" xfId="7253"/>
    <cellStyle name="標準 3 2 4 14 2" xfId="7254"/>
    <cellStyle name="標準 3 2 4 15" xfId="7255"/>
    <cellStyle name="標準 3 2 4 15 2" xfId="7256"/>
    <cellStyle name="標準 3 2 4 16" xfId="7257"/>
    <cellStyle name="標準 3 2 4 17" xfId="7258"/>
    <cellStyle name="標準 3 2 4 2" xfId="7259"/>
    <cellStyle name="標準 3 2 4 2 10" xfId="7260"/>
    <cellStyle name="標準 3 2 4 2 11" xfId="7261"/>
    <cellStyle name="標準 3 2 4 2 12" xfId="7262"/>
    <cellStyle name="標準 3 2 4 2 13" xfId="7263"/>
    <cellStyle name="標準 3 2 4 2 14" xfId="7264"/>
    <cellStyle name="標準 3 2 4 2 15" xfId="7265"/>
    <cellStyle name="標準 3 2 4 2 2" xfId="7266"/>
    <cellStyle name="標準 3 2 4 2 2 2" xfId="7267"/>
    <cellStyle name="標準 3 2 4 2 2 2 2" xfId="7268"/>
    <cellStyle name="標準 3 2 4 2 2 2 2 2" xfId="7269"/>
    <cellStyle name="標準 3 2 4 2 2 2 2 3" xfId="7270"/>
    <cellStyle name="標準 3 2 4 2 2 2 3" xfId="7271"/>
    <cellStyle name="標準 3 2 4 2 2 3" xfId="7272"/>
    <cellStyle name="標準 3 2 4 2 2 4" xfId="7273"/>
    <cellStyle name="標準 3 2 4 2 3" xfId="7274"/>
    <cellStyle name="標準 3 2 4 2 3 2" xfId="7275"/>
    <cellStyle name="標準 3 2 4 2 3 3" xfId="7276"/>
    <cellStyle name="標準 3 2 4 2 4" xfId="7277"/>
    <cellStyle name="標準 3 2 4 2 5" xfId="7278"/>
    <cellStyle name="標準 3 2 4 2 6" xfId="7279"/>
    <cellStyle name="標準 3 2 4 2 7" xfId="7280"/>
    <cellStyle name="標準 3 2 4 2 8" xfId="7281"/>
    <cellStyle name="標準 3 2 4 2 9" xfId="7282"/>
    <cellStyle name="標準 3 2 4 3" xfId="7283"/>
    <cellStyle name="標準 3 2 4 3 2" xfId="7284"/>
    <cellStyle name="標準 3 2 4 3 2 2" xfId="7285"/>
    <cellStyle name="標準 3 2 4 3 2 2 2" xfId="7286"/>
    <cellStyle name="標準 3 2 4 3 2 2 3" xfId="7287"/>
    <cellStyle name="標準 3 2 4 3 2 2 4" xfId="7288"/>
    <cellStyle name="標準 3 2 4 3 2 3" xfId="7289"/>
    <cellStyle name="標準 3 2 4 3 2 4" xfId="7290"/>
    <cellStyle name="標準 3 2 4 3 2 5" xfId="7291"/>
    <cellStyle name="標準 3 2 4 3 2 6" xfId="7292"/>
    <cellStyle name="標準 3 2 4 3 2 7" xfId="7293"/>
    <cellStyle name="標準 3 2 4 3 3" xfId="7294"/>
    <cellStyle name="標準 3 2 4 3 3 2" xfId="7295"/>
    <cellStyle name="標準 3 2 4 3 4" xfId="7296"/>
    <cellStyle name="標準 3 2 4 3 5" xfId="7297"/>
    <cellStyle name="標準 3 2 4 3 6" xfId="7298"/>
    <cellStyle name="標準 3 2 4 3 7" xfId="7299"/>
    <cellStyle name="標準 3 2 4 4" xfId="7300"/>
    <cellStyle name="標準 3 2 4 4 2" xfId="7301"/>
    <cellStyle name="標準 3 2 4 4 2 2" xfId="7302"/>
    <cellStyle name="標準 3 2 4 4 2 2 2" xfId="7303"/>
    <cellStyle name="標準 3 2 4 4 2 2 3" xfId="7304"/>
    <cellStyle name="標準 3 2 4 4 2 2 4" xfId="7305"/>
    <cellStyle name="標準 3 2 4 4 2 3" xfId="7306"/>
    <cellStyle name="標準 3 2 4 4 2 4" xfId="7307"/>
    <cellStyle name="標準 3 2 4 4 2 5" xfId="7308"/>
    <cellStyle name="標準 3 2 4 4 2 6" xfId="7309"/>
    <cellStyle name="標準 3 2 4 4 3" xfId="7310"/>
    <cellStyle name="標準 3 2 4 4 4" xfId="7311"/>
    <cellStyle name="標準 3 2 4 4 5" xfId="7312"/>
    <cellStyle name="標準 3 2 4 4 6" xfId="7313"/>
    <cellStyle name="標準 3 2 4 5" xfId="7314"/>
    <cellStyle name="標準 3 2 4 5 2" xfId="7315"/>
    <cellStyle name="標準 3 2 4 5 2 2" xfId="7316"/>
    <cellStyle name="標準 3 2 4 5 2 2 2" xfId="7317"/>
    <cellStyle name="標準 3 2 4 5 2 2 3" xfId="7318"/>
    <cellStyle name="標準 3 2 4 5 2 2 4" xfId="7319"/>
    <cellStyle name="標準 3 2 4 5 2 3" xfId="7320"/>
    <cellStyle name="標準 3 2 4 5 2 4" xfId="7321"/>
    <cellStyle name="標準 3 2 4 5 2 5" xfId="7322"/>
    <cellStyle name="標準 3 2 4 5 3" xfId="7323"/>
    <cellStyle name="標準 3 2 4 5 4" xfId="7324"/>
    <cellStyle name="標準 3 2 4 5 5" xfId="7325"/>
    <cellStyle name="標準 3 2 4 5 6" xfId="7326"/>
    <cellStyle name="標準 3 2 4 6" xfId="7327"/>
    <cellStyle name="標準 3 2 4 6 2" xfId="7328"/>
    <cellStyle name="標準 3 2 4 6 2 2" xfId="7329"/>
    <cellStyle name="標準 3 2 4 6 2 2 2" xfId="7330"/>
    <cellStyle name="標準 3 2 4 6 2 2 3" xfId="7331"/>
    <cellStyle name="標準 3 2 4 6 2 2 4" xfId="7332"/>
    <cellStyle name="標準 3 2 4 6 2 3" xfId="7333"/>
    <cellStyle name="標準 3 2 4 6 2 4" xfId="7334"/>
    <cellStyle name="標準 3 2 4 6 2 5" xfId="7335"/>
    <cellStyle name="標準 3 2 4 6 3" xfId="7336"/>
    <cellStyle name="標準 3 2 4 6 4" xfId="7337"/>
    <cellStyle name="標準 3 2 4 6 5" xfId="7338"/>
    <cellStyle name="標準 3 2 4 6 6" xfId="7339"/>
    <cellStyle name="標準 3 2 4 7" xfId="7340"/>
    <cellStyle name="標準 3 2 4 7 2" xfId="7341"/>
    <cellStyle name="標準 3 2 4 7 2 2" xfId="7342"/>
    <cellStyle name="標準 3 2 4 7 2 2 2" xfId="7343"/>
    <cellStyle name="標準 3 2 4 7 2 2 3" xfId="7344"/>
    <cellStyle name="標準 3 2 4 7 2 2 4" xfId="7345"/>
    <cellStyle name="標準 3 2 4 7 2 3" xfId="7346"/>
    <cellStyle name="標準 3 2 4 7 2 4" xfId="7347"/>
    <cellStyle name="標準 3 2 4 7 2 5" xfId="7348"/>
    <cellStyle name="標準 3 2 4 7 3" xfId="7349"/>
    <cellStyle name="標準 3 2 4 7 4" xfId="7350"/>
    <cellStyle name="標準 3 2 4 7 5" xfId="7351"/>
    <cellStyle name="標準 3 2 4 7 6" xfId="7352"/>
    <cellStyle name="標準 3 2 4 7 7" xfId="7353"/>
    <cellStyle name="標準 3 2 4 8" xfId="7354"/>
    <cellStyle name="標準 3 2 4 8 2" xfId="7355"/>
    <cellStyle name="標準 3 2 4 8 2 2" xfId="7356"/>
    <cellStyle name="標準 3 2 4 8 2 2 2" xfId="7357"/>
    <cellStyle name="標準 3 2 4 8 2 2 3" xfId="7358"/>
    <cellStyle name="標準 3 2 4 8 2 2 4" xfId="7359"/>
    <cellStyle name="標準 3 2 4 8 2 3" xfId="7360"/>
    <cellStyle name="標準 3 2 4 8 2 4" xfId="7361"/>
    <cellStyle name="標準 3 2 4 8 2 5" xfId="7362"/>
    <cellStyle name="標準 3 2 4 8 3" xfId="7363"/>
    <cellStyle name="標準 3 2 4 8 4" xfId="7364"/>
    <cellStyle name="標準 3 2 4 8 5" xfId="7365"/>
    <cellStyle name="標準 3 2 4 8 6" xfId="7366"/>
    <cellStyle name="標準 3 2 4 8 7" xfId="7367"/>
    <cellStyle name="標準 3 2 4 9" xfId="7368"/>
    <cellStyle name="標準 3 2 4 9 2" xfId="7369"/>
    <cellStyle name="標準 3 2 4 9 2 2" xfId="7370"/>
    <cellStyle name="標準 3 2 4 9 2 2 2" xfId="7371"/>
    <cellStyle name="標準 3 2 4 9 2 2 3" xfId="7372"/>
    <cellStyle name="標準 3 2 4 9 2 2 4" xfId="7373"/>
    <cellStyle name="標準 3 2 4 9 2 3" xfId="7374"/>
    <cellStyle name="標準 3 2 4 9 2 4" xfId="7375"/>
    <cellStyle name="標準 3 2 4 9 2 5" xfId="7376"/>
    <cellStyle name="標準 3 2 4 9 3" xfId="7377"/>
    <cellStyle name="標準 3 2 4 9 4" xfId="7378"/>
    <cellStyle name="標準 3 2 4 9 5" xfId="7379"/>
    <cellStyle name="標準 3 2 4 9 6" xfId="7380"/>
    <cellStyle name="標準 3 2 40" xfId="7381"/>
    <cellStyle name="標準 3 2 41" xfId="7382"/>
    <cellStyle name="標準 3 2 42" xfId="7383"/>
    <cellStyle name="標準 3 2 43" xfId="7384"/>
    <cellStyle name="標準 3 2 5" xfId="7385"/>
    <cellStyle name="標準 3 2 5 2" xfId="7386"/>
    <cellStyle name="標準 3 2 5 2 2" xfId="7387"/>
    <cellStyle name="標準 3 2 5 2 2 2" xfId="7388"/>
    <cellStyle name="標準 3 2 5 2 3" xfId="7389"/>
    <cellStyle name="標準 3 2 5 2 3 2" xfId="7390"/>
    <cellStyle name="標準 3 2 5 2 3 3" xfId="7391"/>
    <cellStyle name="標準 3 2 5 2 4" xfId="7392"/>
    <cellStyle name="標準 3 2 5 2 5" xfId="7393"/>
    <cellStyle name="標準 3 2 5 3" xfId="7394"/>
    <cellStyle name="標準 3 2 5 3 2" xfId="7395"/>
    <cellStyle name="標準 3 2 5 3 3" xfId="7396"/>
    <cellStyle name="標準 3 2 5 4" xfId="7397"/>
    <cellStyle name="標準 3 2 5 4 2" xfId="7398"/>
    <cellStyle name="標準 3 2 5 4 3" xfId="7399"/>
    <cellStyle name="標準 3 2 5 5" xfId="7400"/>
    <cellStyle name="標準 3 2 5 6" xfId="7401"/>
    <cellStyle name="標準 3 2 5 7" xfId="7402"/>
    <cellStyle name="標準 3 2 5 8" xfId="7403"/>
    <cellStyle name="標準 3 2 6" xfId="7404"/>
    <cellStyle name="標準 3 2 6 10" xfId="7405"/>
    <cellStyle name="標準 3 2 6 10 2" xfId="7406"/>
    <cellStyle name="標準 3 2 6 11" xfId="7407"/>
    <cellStyle name="標準 3 2 6 11 2" xfId="7408"/>
    <cellStyle name="標準 3 2 6 12" xfId="7409"/>
    <cellStyle name="標準 3 2 6 13" xfId="7410"/>
    <cellStyle name="標準 3 2 6 14" xfId="7411"/>
    <cellStyle name="標準 3 2 6 15" xfId="7412"/>
    <cellStyle name="標準 3 2 6 15 2" xfId="7413"/>
    <cellStyle name="標準 3 2 6 15 3" xfId="7414"/>
    <cellStyle name="標準 3 2 6 16" xfId="7415"/>
    <cellStyle name="標準 3 2 6 17" xfId="7416"/>
    <cellStyle name="標準 3 2 6 18" xfId="7417"/>
    <cellStyle name="標準 3 2 6 2" xfId="7418"/>
    <cellStyle name="標準 3 2 6 2 10" xfId="7419"/>
    <cellStyle name="標準 3 2 6 2 11" xfId="7420"/>
    <cellStyle name="標準 3 2 6 2 12" xfId="7421"/>
    <cellStyle name="標準 3 2 6 2 13" xfId="7422"/>
    <cellStyle name="標準 3 2 6 2 14" xfId="7423"/>
    <cellStyle name="標準 3 2 6 2 15" xfId="7424"/>
    <cellStyle name="標準 3 2 6 2 15 2" xfId="7425"/>
    <cellStyle name="標準 3 2 6 2 15 3" xfId="7426"/>
    <cellStyle name="標準 3 2 6 2 16" xfId="7427"/>
    <cellStyle name="標準 3 2 6 2 17" xfId="7428"/>
    <cellStyle name="標準 3 2 6 2 18" xfId="7429"/>
    <cellStyle name="標準 3 2 6 2 2" xfId="7430"/>
    <cellStyle name="標準 3 2 6 2 2 2" xfId="7431"/>
    <cellStyle name="標準 3 2 6 2 2 2 2" xfId="7432"/>
    <cellStyle name="標準 3 2 6 2 2 2 2 2" xfId="7433"/>
    <cellStyle name="標準 3 2 6 2 2 2 2 2 2" xfId="7434"/>
    <cellStyle name="標準 3 2 6 2 2 2 2 2 3" xfId="7435"/>
    <cellStyle name="標準 3 2 6 2 2 2 2 2 4" xfId="7436"/>
    <cellStyle name="標準 3 2 6 2 2 2 2 3" xfId="7437"/>
    <cellStyle name="標準 3 2 6 2 2 2 2 4" xfId="7438"/>
    <cellStyle name="標準 3 2 6 2 2 2 2 5" xfId="7439"/>
    <cellStyle name="標準 3 2 6 2 2 2 3" xfId="7440"/>
    <cellStyle name="標準 3 2 6 2 2 2 4" xfId="7441"/>
    <cellStyle name="標準 3 2 6 2 2 2 5" xfId="7442"/>
    <cellStyle name="標準 3 2 6 2 2 2 6" xfId="7443"/>
    <cellStyle name="標準 3 2 6 2 2 2 7" xfId="7444"/>
    <cellStyle name="標準 3 2 6 2 2 3" xfId="7445"/>
    <cellStyle name="標準 3 2 6 2 2 4" xfId="7446"/>
    <cellStyle name="標準 3 2 6 2 2 5" xfId="7447"/>
    <cellStyle name="標準 3 2 6 2 2 6" xfId="7448"/>
    <cellStyle name="標準 3 2 6 2 2 6 2" xfId="7449"/>
    <cellStyle name="標準 3 2 6 2 2 6 3" xfId="7450"/>
    <cellStyle name="標準 3 2 6 2 2 7" xfId="7451"/>
    <cellStyle name="標準 3 2 6 2 2 8" xfId="7452"/>
    <cellStyle name="標準 3 2 6 2 2 9" xfId="7453"/>
    <cellStyle name="標準 3 2 6 2 3" xfId="7454"/>
    <cellStyle name="標準 3 2 6 2 3 2" xfId="7455"/>
    <cellStyle name="標準 3 2 6 2 3 2 2" xfId="7456"/>
    <cellStyle name="標準 3 2 6 2 3 3" xfId="7457"/>
    <cellStyle name="標準 3 2 6 2 4" xfId="7458"/>
    <cellStyle name="標準 3 2 6 2 5" xfId="7459"/>
    <cellStyle name="標準 3 2 6 2 6" xfId="7460"/>
    <cellStyle name="標準 3 2 6 2 7" xfId="7461"/>
    <cellStyle name="標準 3 2 6 2 7 2" xfId="7462"/>
    <cellStyle name="標準 3 2 6 2 7 3" xfId="7463"/>
    <cellStyle name="標準 3 2 6 2 8" xfId="7464"/>
    <cellStyle name="標準 3 2 6 2 8 2" xfId="7465"/>
    <cellStyle name="標準 3 2 6 2 8 3" xfId="7466"/>
    <cellStyle name="標準 3 2 6 2 9" xfId="7467"/>
    <cellStyle name="標準 3 2 6 2 9 2" xfId="7468"/>
    <cellStyle name="標準 3 2 6 3" xfId="7469"/>
    <cellStyle name="標準 3 2 6 3 10" xfId="7470"/>
    <cellStyle name="標準 3 2 6 3 2" xfId="7471"/>
    <cellStyle name="標準 3 2 6 3 2 2" xfId="7472"/>
    <cellStyle name="標準 3 2 6 3 2 2 2" xfId="7473"/>
    <cellStyle name="標準 3 2 6 3 2 2 2 2" xfId="7474"/>
    <cellStyle name="標準 3 2 6 3 2 2 2 3" xfId="7475"/>
    <cellStyle name="標準 3 2 6 3 2 2 2 4" xfId="7476"/>
    <cellStyle name="標準 3 2 6 3 2 2 3" xfId="7477"/>
    <cellStyle name="標準 3 2 6 3 2 2 4" xfId="7478"/>
    <cellStyle name="標準 3 2 6 3 2 2 5" xfId="7479"/>
    <cellStyle name="標準 3 2 6 3 2 3" xfId="7480"/>
    <cellStyle name="標準 3 2 6 3 2 4" xfId="7481"/>
    <cellStyle name="標準 3 2 6 3 2 5" xfId="7482"/>
    <cellStyle name="標準 3 2 6 3 2 6" xfId="7483"/>
    <cellStyle name="標準 3 2 6 3 2 7" xfId="7484"/>
    <cellStyle name="標準 3 2 6 3 3" xfId="7485"/>
    <cellStyle name="標準 3 2 6 3 4" xfId="7486"/>
    <cellStyle name="標準 3 2 6 3 5" xfId="7487"/>
    <cellStyle name="標準 3 2 6 3 6" xfId="7488"/>
    <cellStyle name="標準 3 2 6 3 6 2" xfId="7489"/>
    <cellStyle name="標準 3 2 6 3 6 3" xfId="7490"/>
    <cellStyle name="標準 3 2 6 3 7" xfId="7491"/>
    <cellStyle name="標準 3 2 6 3 8" xfId="7492"/>
    <cellStyle name="標準 3 2 6 3 9" xfId="7493"/>
    <cellStyle name="標準 3 2 6 4" xfId="7494"/>
    <cellStyle name="標準 3 2 6 5" xfId="7495"/>
    <cellStyle name="標準 3 2 6 6" xfId="7496"/>
    <cellStyle name="標準 3 2 6 6 2" xfId="7497"/>
    <cellStyle name="標準 3 2 6 6 3" xfId="7498"/>
    <cellStyle name="標準 3 2 6 7" xfId="7499"/>
    <cellStyle name="標準 3 2 6 7 2" xfId="7500"/>
    <cellStyle name="標準 3 2 6 7 2 2" xfId="7501"/>
    <cellStyle name="標準 3 2 6 7 3" xfId="7502"/>
    <cellStyle name="標準 3 2 6 7 4" xfId="7503"/>
    <cellStyle name="標準 3 2 6 8" xfId="7504"/>
    <cellStyle name="標準 3 2 6 8 2" xfId="7505"/>
    <cellStyle name="標準 3 2 6 8 2 2" xfId="7506"/>
    <cellStyle name="標準 3 2 6 8 2 2 2" xfId="7507"/>
    <cellStyle name="標準 3 2 6 8 2 2 3" xfId="7508"/>
    <cellStyle name="標準 3 2 6 8 2 2 4" xfId="7509"/>
    <cellStyle name="標準 3 2 6 8 2 3" xfId="7510"/>
    <cellStyle name="標準 3 2 6 8 2 4" xfId="7511"/>
    <cellStyle name="標準 3 2 6 8 2 5" xfId="7512"/>
    <cellStyle name="標準 3 2 6 8 3" xfId="7513"/>
    <cellStyle name="標準 3 2 6 8 4" xfId="7514"/>
    <cellStyle name="標準 3 2 6 8 5" xfId="7515"/>
    <cellStyle name="標準 3 2 6 8 6" xfId="7516"/>
    <cellStyle name="標準 3 2 6 8 7" xfId="7517"/>
    <cellStyle name="標準 3 2 6 9" xfId="7518"/>
    <cellStyle name="標準 3 2 6 9 2" xfId="7519"/>
    <cellStyle name="標準 3 2 6 9 3" xfId="7520"/>
    <cellStyle name="標準 3 2 7" xfId="7521"/>
    <cellStyle name="標準 3 2 7 2" xfId="7522"/>
    <cellStyle name="標準 3 2 7 2 2" xfId="7523"/>
    <cellStyle name="標準 3 2 7 2 2 2" xfId="7524"/>
    <cellStyle name="標準 3 2 7 2 3" xfId="7525"/>
    <cellStyle name="標準 3 2 7 2 3 2" xfId="7526"/>
    <cellStyle name="標準 3 2 7 2 4" xfId="7527"/>
    <cellStyle name="標準 3 2 7 3" xfId="7528"/>
    <cellStyle name="標準 3 2 7 3 2" xfId="7529"/>
    <cellStyle name="標準 3 2 7 3 3" xfId="7530"/>
    <cellStyle name="標準 3 2 7 3 4" xfId="7531"/>
    <cellStyle name="標準 3 2 7 4" xfId="7532"/>
    <cellStyle name="標準 3 2 8" xfId="7533"/>
    <cellStyle name="標準 3 2 8 2" xfId="7534"/>
    <cellStyle name="標準 3 2 8 2 2" xfId="7535"/>
    <cellStyle name="標準 3 2 8 2 2 2" xfId="7536"/>
    <cellStyle name="標準 3 2 8 2 3" xfId="7537"/>
    <cellStyle name="標準 3 2 8 2 3 2" xfId="7538"/>
    <cellStyle name="標準 3 2 8 3" xfId="7539"/>
    <cellStyle name="標準 3 2 8 3 2" xfId="7540"/>
    <cellStyle name="標準 3 2 8 3 3" xfId="7541"/>
    <cellStyle name="標準 3 2 8 4" xfId="7542"/>
    <cellStyle name="標準 3 2 9" xfId="7543"/>
    <cellStyle name="標準 3 2 9 2" xfId="7544"/>
    <cellStyle name="標準 3 2 9 2 2" xfId="7545"/>
    <cellStyle name="標準 3 2 9 2 2 2" xfId="7546"/>
    <cellStyle name="標準 3 2 9 2 3" xfId="7547"/>
    <cellStyle name="標準 3 2 9 2 3 2" xfId="7548"/>
    <cellStyle name="標準 3 2 9 3" xfId="7549"/>
    <cellStyle name="標準 3 2 9 3 2" xfId="7550"/>
    <cellStyle name="標準 3 2 9 3 3" xfId="7551"/>
    <cellStyle name="標準 3 2 9 4" xfId="7552"/>
    <cellStyle name="標準 3 20" xfId="7553"/>
    <cellStyle name="標準 3 21" xfId="7554"/>
    <cellStyle name="標準 3 21 10" xfId="7555"/>
    <cellStyle name="標準 3 21 11" xfId="7556"/>
    <cellStyle name="標準 3 21 12" xfId="7557"/>
    <cellStyle name="標準 3 21 13" xfId="7558"/>
    <cellStyle name="標準 3 21 2" xfId="7559"/>
    <cellStyle name="標準 3 21 2 10" xfId="7560"/>
    <cellStyle name="標準 3 21 2 11" xfId="7561"/>
    <cellStyle name="標準 3 21 2 2" xfId="7562"/>
    <cellStyle name="標準 3 21 2 2 2" xfId="7563"/>
    <cellStyle name="標準 3 21 2 2 2 2" xfId="7564"/>
    <cellStyle name="標準 3 21 2 2 2 2 2" xfId="7565"/>
    <cellStyle name="標準 3 21 2 2 2 2 3" xfId="7566"/>
    <cellStyle name="標準 3 21 2 2 2 2 4" xfId="7567"/>
    <cellStyle name="標準 3 21 2 2 2 3" xfId="7568"/>
    <cellStyle name="標準 3 21 2 2 2 4" xfId="7569"/>
    <cellStyle name="標準 3 21 2 2 2 5" xfId="7570"/>
    <cellStyle name="標準 3 21 2 2 3" xfId="7571"/>
    <cellStyle name="標準 3 21 2 2 3 2" xfId="7572"/>
    <cellStyle name="標準 3 21 2 2 3 3" xfId="7573"/>
    <cellStyle name="標準 3 21 2 2 3 4" xfId="7574"/>
    <cellStyle name="標準 3 21 2 2 4" xfId="7575"/>
    <cellStyle name="標準 3 21 2 2 5" xfId="7576"/>
    <cellStyle name="標準 3 21 2 3" xfId="7577"/>
    <cellStyle name="標準 3 21 2 4" xfId="7578"/>
    <cellStyle name="標準 3 21 2 5" xfId="7579"/>
    <cellStyle name="標準 3 21 2 6" xfId="7580"/>
    <cellStyle name="標準 3 21 2 7" xfId="7581"/>
    <cellStyle name="標準 3 21 2 8" xfId="7582"/>
    <cellStyle name="標準 3 21 2 9" xfId="7583"/>
    <cellStyle name="標準 3 21 2 9 2" xfId="7584"/>
    <cellStyle name="標準 3 21 2 9 3" xfId="7585"/>
    <cellStyle name="標準 3 21 2 9 4" xfId="7586"/>
    <cellStyle name="標準 3 21 3" xfId="7587"/>
    <cellStyle name="標準 3 21 3 2" xfId="7588"/>
    <cellStyle name="標準 3 21 3 2 2" xfId="7589"/>
    <cellStyle name="標準 3 21 3 2 3" xfId="7590"/>
    <cellStyle name="標準 3 21 3 3" xfId="7591"/>
    <cellStyle name="標準 3 21 3 3 2" xfId="7592"/>
    <cellStyle name="標準 3 21 4" xfId="7593"/>
    <cellStyle name="標準 3 21 4 2" xfId="7594"/>
    <cellStyle name="標準 3 21 4 2 2" xfId="7595"/>
    <cellStyle name="標準 3 21 4 2 3" xfId="7596"/>
    <cellStyle name="標準 3 21 4 3" xfId="7597"/>
    <cellStyle name="標準 3 21 5" xfId="7598"/>
    <cellStyle name="標準 3 21 6" xfId="7599"/>
    <cellStyle name="標準 3 21 7" xfId="7600"/>
    <cellStyle name="標準 3 21 8" xfId="7601"/>
    <cellStyle name="標準 3 21 9" xfId="7602"/>
    <cellStyle name="標準 3 21 9 2" xfId="7603"/>
    <cellStyle name="標準 3 22" xfId="7604"/>
    <cellStyle name="標準 3 22 2" xfId="7605"/>
    <cellStyle name="標準 3 22 2 2" xfId="7606"/>
    <cellStyle name="標準 3 22 2 2 2" xfId="7607"/>
    <cellStyle name="標準 3 22 2 2 3" xfId="7608"/>
    <cellStyle name="標準 3 22 2 2 4" xfId="7609"/>
    <cellStyle name="標準 3 22 2 3" xfId="7610"/>
    <cellStyle name="標準 3 22 2 4" xfId="7611"/>
    <cellStyle name="標準 3 22 2 5" xfId="7612"/>
    <cellStyle name="標準 3 22 3" xfId="7613"/>
    <cellStyle name="標準 3 22 3 2" xfId="7614"/>
    <cellStyle name="標準 3 22 3 3" xfId="7615"/>
    <cellStyle name="標準 3 22 4" xfId="7616"/>
    <cellStyle name="標準 3 22 5" xfId="7617"/>
    <cellStyle name="標準 3 22 6" xfId="7618"/>
    <cellStyle name="標準 3 22 7" xfId="7619"/>
    <cellStyle name="標準 3 22 8" xfId="7620"/>
    <cellStyle name="標準 3 23" xfId="7621"/>
    <cellStyle name="標準 3 23 2" xfId="7622"/>
    <cellStyle name="標準 3 23 2 2" xfId="7623"/>
    <cellStyle name="標準 3 23 2 2 2" xfId="7624"/>
    <cellStyle name="標準 3 23 2 2 3" xfId="7625"/>
    <cellStyle name="標準 3 23 2 2 4" xfId="7626"/>
    <cellStyle name="標準 3 23 2 3" xfId="7627"/>
    <cellStyle name="標準 3 23 2 4" xfId="7628"/>
    <cellStyle name="標準 3 23 2 5" xfId="7629"/>
    <cellStyle name="標準 3 23 3" xfId="7630"/>
    <cellStyle name="標準 3 23 4" xfId="7631"/>
    <cellStyle name="標準 3 23 5" xfId="7632"/>
    <cellStyle name="標準 3 23 6" xfId="7633"/>
    <cellStyle name="標準 3 23 7" xfId="7634"/>
    <cellStyle name="標準 3 23 8" xfId="7635"/>
    <cellStyle name="標準 3 24" xfId="7636"/>
    <cellStyle name="標準 3 25" xfId="7637"/>
    <cellStyle name="標準 3 25 2" xfId="7638"/>
    <cellStyle name="標準 3 25 3" xfId="7639"/>
    <cellStyle name="標準 3 26" xfId="7640"/>
    <cellStyle name="標準 3 26 2" xfId="7641"/>
    <cellStyle name="標準 3 26 3" xfId="7642"/>
    <cellStyle name="標準 3 27" xfId="7643"/>
    <cellStyle name="標準 3 27 2" xfId="7644"/>
    <cellStyle name="標準 3 27 3" xfId="7645"/>
    <cellStyle name="標準 3 28" xfId="7646"/>
    <cellStyle name="標準 3 28 2" xfId="7647"/>
    <cellStyle name="標準 3 28 3" xfId="7648"/>
    <cellStyle name="標準 3 29" xfId="7649"/>
    <cellStyle name="標準 3 3" xfId="7650"/>
    <cellStyle name="標準 3 3 10" xfId="7651"/>
    <cellStyle name="標準 3 3 11" xfId="7652"/>
    <cellStyle name="標準 3 3 12" xfId="7653"/>
    <cellStyle name="標準 3 3 13" xfId="7654"/>
    <cellStyle name="標準 3 3 14" xfId="7655"/>
    <cellStyle name="標準 3 3 15" xfId="7656"/>
    <cellStyle name="標準 3 3 16" xfId="7657"/>
    <cellStyle name="標準 3 3 17" xfId="9712"/>
    <cellStyle name="標準 3 3 2" xfId="7658"/>
    <cellStyle name="標準 3 3 2 10" xfId="7659"/>
    <cellStyle name="標準 3 3 2 2" xfId="7660"/>
    <cellStyle name="標準 3 3 2 2 2" xfId="7661"/>
    <cellStyle name="標準 3 3 2 2 2 2" xfId="7662"/>
    <cellStyle name="標準 3 3 2 2 2 2 2" xfId="7663"/>
    <cellStyle name="標準 3 3 2 2 2 2 2 2" xfId="7664"/>
    <cellStyle name="標準 3 3 2 2 2 2 3" xfId="7665"/>
    <cellStyle name="標準 3 3 2 2 2 2 4" xfId="7666"/>
    <cellStyle name="標準 3 3 2 2 2 3" xfId="7667"/>
    <cellStyle name="標準 3 3 2 2 2 4" xfId="7668"/>
    <cellStyle name="標準 3 3 2 2 2 5" xfId="7669"/>
    <cellStyle name="標準 3 3 2 2 2 6" xfId="7670"/>
    <cellStyle name="標準 3 3 2 2 3" xfId="7671"/>
    <cellStyle name="標準 3 3 2 2 4" xfId="7672"/>
    <cellStyle name="標準 3 3 2 2 5" xfId="7673"/>
    <cellStyle name="標準 3 3 2 2 6" xfId="7674"/>
    <cellStyle name="標準 3 3 2 2 7" xfId="7675"/>
    <cellStyle name="標準 3 3 2 3" xfId="7676"/>
    <cellStyle name="標準 3 3 2 4" xfId="7677"/>
    <cellStyle name="標準 3 3 2 5" xfId="7678"/>
    <cellStyle name="標準 3 3 2 5 2" xfId="7679"/>
    <cellStyle name="標準 3 3 2 6" xfId="7680"/>
    <cellStyle name="標準 3 3 2 6 2" xfId="7681"/>
    <cellStyle name="標準 3 3 2 6 3" xfId="7682"/>
    <cellStyle name="標準 3 3 2 7" xfId="7683"/>
    <cellStyle name="標準 3 3 2 8" xfId="7684"/>
    <cellStyle name="標準 3 3 2 9" xfId="7685"/>
    <cellStyle name="標準 3 3 3" xfId="7686"/>
    <cellStyle name="標準 3 3 3 2" xfId="7687"/>
    <cellStyle name="標準 3 3 3 3" xfId="7688"/>
    <cellStyle name="標準 3 3 3 4" xfId="7689"/>
    <cellStyle name="標準 3 3 4" xfId="7690"/>
    <cellStyle name="標準 3 3 4 2" xfId="7691"/>
    <cellStyle name="標準 3 3 5" xfId="7692"/>
    <cellStyle name="標準 3 3 5 2" xfId="7693"/>
    <cellStyle name="標準 3 3 6" xfId="7694"/>
    <cellStyle name="標準 3 3 6 2" xfId="7695"/>
    <cellStyle name="標準 3 3 6 3" xfId="7696"/>
    <cellStyle name="標準 3 3 7" xfId="7697"/>
    <cellStyle name="標準 3 3 7 2" xfId="7698"/>
    <cellStyle name="標準 3 3 8" xfId="7699"/>
    <cellStyle name="標準 3 3 8 2" xfId="7700"/>
    <cellStyle name="標準 3 3 9" xfId="7701"/>
    <cellStyle name="標準 3 30" xfId="7702"/>
    <cellStyle name="標準 3 31" xfId="7703"/>
    <cellStyle name="標準 3 32" xfId="7704"/>
    <cellStyle name="標準 3 33" xfId="7705"/>
    <cellStyle name="標準 3 34" xfId="7706"/>
    <cellStyle name="標準 3 35" xfId="7707"/>
    <cellStyle name="標準 3 36" xfId="7708"/>
    <cellStyle name="標準 3 37" xfId="7709"/>
    <cellStyle name="標準 3 38" xfId="7710"/>
    <cellStyle name="標準 3 39" xfId="7711"/>
    <cellStyle name="標準 3 4" xfId="7712"/>
    <cellStyle name="標準 3 4 10" xfId="7713"/>
    <cellStyle name="標準 3 4 11" xfId="7714"/>
    <cellStyle name="標準 3 4 12" xfId="7715"/>
    <cellStyle name="標準 3 4 13" xfId="7716"/>
    <cellStyle name="標準 3 4 14" xfId="7717"/>
    <cellStyle name="標準 3 4 15" xfId="7718"/>
    <cellStyle name="標準 3 4 16" xfId="7719"/>
    <cellStyle name="標準 3 4 2" xfId="7720"/>
    <cellStyle name="標準 3 4 2 10" xfId="7721"/>
    <cellStyle name="標準 3 4 2 11" xfId="7722"/>
    <cellStyle name="標準 3 4 2 12" xfId="7723"/>
    <cellStyle name="標準 3 4 2 2" xfId="7724"/>
    <cellStyle name="標準 3 4 2 2 2" xfId="7725"/>
    <cellStyle name="標準 3 4 2 2 2 2" xfId="7726"/>
    <cellStyle name="標準 3 4 2 2 2 2 2" xfId="7727"/>
    <cellStyle name="標準 3 4 2 2 2 2 3" xfId="7728"/>
    <cellStyle name="標準 3 4 2 2 2 2 4" xfId="7729"/>
    <cellStyle name="標準 3 4 2 2 2 3" xfId="7730"/>
    <cellStyle name="標準 3 4 2 2 2 4" xfId="7731"/>
    <cellStyle name="標準 3 4 2 2 2 5" xfId="7732"/>
    <cellStyle name="標準 3 4 2 2 3" xfId="7733"/>
    <cellStyle name="標準 3 4 2 2 4" xfId="7734"/>
    <cellStyle name="標準 3 4 2 2 5" xfId="7735"/>
    <cellStyle name="標準 3 4 2 2 6" xfId="7736"/>
    <cellStyle name="標準 3 4 2 3" xfId="7737"/>
    <cellStyle name="標準 3 4 2 3 2" xfId="7738"/>
    <cellStyle name="標準 3 4 2 4" xfId="7739"/>
    <cellStyle name="標準 3 4 2 5" xfId="7740"/>
    <cellStyle name="標準 3 4 2 6" xfId="7741"/>
    <cellStyle name="標準 3 4 2 6 2" xfId="7742"/>
    <cellStyle name="標準 3 4 2 6 3" xfId="7743"/>
    <cellStyle name="標準 3 4 2 7" xfId="7744"/>
    <cellStyle name="標準 3 4 2 8" xfId="7745"/>
    <cellStyle name="標準 3 4 2 9" xfId="7746"/>
    <cellStyle name="標準 3 4 3" xfId="7747"/>
    <cellStyle name="標準 3 4 3 2" xfId="7748"/>
    <cellStyle name="標準 3 4 3 3" xfId="7749"/>
    <cellStyle name="標準 3 4 3 4" xfId="7750"/>
    <cellStyle name="標準 3 4 4" xfId="7751"/>
    <cellStyle name="標準 3 4 5" xfId="7752"/>
    <cellStyle name="標準 3 4 6" xfId="7753"/>
    <cellStyle name="標準 3 4 7" xfId="7754"/>
    <cellStyle name="標準 3 4 8" xfId="7755"/>
    <cellStyle name="標準 3 4 9" xfId="7756"/>
    <cellStyle name="標準 3 40" xfId="7757"/>
    <cellStyle name="標準 3 41" xfId="7758"/>
    <cellStyle name="標準 3 42" xfId="7759"/>
    <cellStyle name="標準 3 43" xfId="7760"/>
    <cellStyle name="標準 3 44" xfId="7761"/>
    <cellStyle name="標準 3 45" xfId="7762"/>
    <cellStyle name="標準 3 46" xfId="7763"/>
    <cellStyle name="標準 3 47" xfId="7764"/>
    <cellStyle name="標準 3 48" xfId="7765"/>
    <cellStyle name="標準 3 49" xfId="7766"/>
    <cellStyle name="標準 3 5" xfId="7767"/>
    <cellStyle name="標準 3 5 10" xfId="7768"/>
    <cellStyle name="標準 3 5 11" xfId="7769"/>
    <cellStyle name="標準 3 5 12" xfId="7770"/>
    <cellStyle name="標準 3 5 13" xfId="7771"/>
    <cellStyle name="標準 3 5 14" xfId="7772"/>
    <cellStyle name="標準 3 5 15" xfId="7773"/>
    <cellStyle name="標準 3 5 16" xfId="7774"/>
    <cellStyle name="標準 3 5 2" xfId="7775"/>
    <cellStyle name="標準 3 5 2 2" xfId="7776"/>
    <cellStyle name="標準 3 5 2 2 2" xfId="7777"/>
    <cellStyle name="標準 3 5 2 2 2 2" xfId="7778"/>
    <cellStyle name="標準 3 5 2 2 2 2 2" xfId="7779"/>
    <cellStyle name="標準 3 5 2 2 2 2 3" xfId="7780"/>
    <cellStyle name="標準 3 5 2 2 2 2 4" xfId="7781"/>
    <cellStyle name="標準 3 5 2 2 2 3" xfId="7782"/>
    <cellStyle name="標準 3 5 2 2 2 4" xfId="7783"/>
    <cellStyle name="標準 3 5 2 2 2 5" xfId="7784"/>
    <cellStyle name="標準 3 5 2 2 3" xfId="7785"/>
    <cellStyle name="標準 3 5 2 2 4" xfId="7786"/>
    <cellStyle name="標準 3 5 2 2 5" xfId="7787"/>
    <cellStyle name="標準 3 5 2 2 6" xfId="7788"/>
    <cellStyle name="標準 3 5 2 3" xfId="7789"/>
    <cellStyle name="標準 3 5 2 4" xfId="7790"/>
    <cellStyle name="標準 3 5 2 5" xfId="7791"/>
    <cellStyle name="標準 3 5 2 6" xfId="7792"/>
    <cellStyle name="標準 3 5 2 6 2" xfId="7793"/>
    <cellStyle name="標準 3 5 2 6 3" xfId="7794"/>
    <cellStyle name="標準 3 5 2 7" xfId="7795"/>
    <cellStyle name="標準 3 5 2 8" xfId="7796"/>
    <cellStyle name="標準 3 5 2 9" xfId="7797"/>
    <cellStyle name="標準 3 5 3" xfId="7798"/>
    <cellStyle name="標準 3 5 3 2" xfId="7799"/>
    <cellStyle name="標準 3 5 4" xfId="7800"/>
    <cellStyle name="標準 3 5 5" xfId="7801"/>
    <cellStyle name="標準 3 5 6" xfId="7802"/>
    <cellStyle name="標準 3 5 7" xfId="7803"/>
    <cellStyle name="標準 3 5 8" xfId="7804"/>
    <cellStyle name="標準 3 5 9" xfId="7805"/>
    <cellStyle name="標準 3 50" xfId="7806"/>
    <cellStyle name="標準 3 51" xfId="7807"/>
    <cellStyle name="標準 3 52" xfId="7808"/>
    <cellStyle name="標準 3 53" xfId="7809"/>
    <cellStyle name="標準 3 54" xfId="7810"/>
    <cellStyle name="標準 3 55" xfId="7811"/>
    <cellStyle name="標準 3 56" xfId="7812"/>
    <cellStyle name="標準 3 57" xfId="7813"/>
    <cellStyle name="標準 3 58" xfId="7814"/>
    <cellStyle name="標準 3 59" xfId="7815"/>
    <cellStyle name="標準 3 6" xfId="7816"/>
    <cellStyle name="標準 3 6 10" xfId="7817"/>
    <cellStyle name="標準 3 6 11" xfId="7818"/>
    <cellStyle name="標準 3 6 12" xfId="7819"/>
    <cellStyle name="標準 3 6 13" xfId="7820"/>
    <cellStyle name="標準 3 6 14" xfId="7821"/>
    <cellStyle name="標準 3 6 15" xfId="7822"/>
    <cellStyle name="標準 3 6 16" xfId="7823"/>
    <cellStyle name="標準 3 6 2" xfId="7824"/>
    <cellStyle name="標準 3 6 2 2" xfId="7825"/>
    <cellStyle name="標準 3 6 2 2 2" xfId="7826"/>
    <cellStyle name="標準 3 6 2 2 2 2" xfId="7827"/>
    <cellStyle name="標準 3 6 2 2 2 2 2" xfId="7828"/>
    <cellStyle name="標準 3 6 2 2 2 2 3" xfId="7829"/>
    <cellStyle name="標準 3 6 2 2 2 2 4" xfId="7830"/>
    <cellStyle name="標準 3 6 2 2 2 3" xfId="7831"/>
    <cellStyle name="標準 3 6 2 2 2 4" xfId="7832"/>
    <cellStyle name="標準 3 6 2 2 2 5" xfId="7833"/>
    <cellStyle name="標準 3 6 2 2 3" xfId="7834"/>
    <cellStyle name="標準 3 6 2 2 4" xfId="7835"/>
    <cellStyle name="標準 3 6 2 2 5" xfId="7836"/>
    <cellStyle name="標準 3 6 2 2 6" xfId="7837"/>
    <cellStyle name="標準 3 6 2 3" xfId="7838"/>
    <cellStyle name="標準 3 6 2 4" xfId="7839"/>
    <cellStyle name="標準 3 6 2 5" xfId="7840"/>
    <cellStyle name="標準 3 6 2 6" xfId="7841"/>
    <cellStyle name="標準 3 6 2 6 2" xfId="7842"/>
    <cellStyle name="標準 3 6 2 6 3" xfId="7843"/>
    <cellStyle name="標準 3 6 2 7" xfId="7844"/>
    <cellStyle name="標準 3 6 2 8" xfId="7845"/>
    <cellStyle name="標準 3 6 2 9" xfId="7846"/>
    <cellStyle name="標準 3 6 3" xfId="7847"/>
    <cellStyle name="標準 3 6 3 2" xfId="7848"/>
    <cellStyle name="標準 3 6 4" xfId="7849"/>
    <cellStyle name="標準 3 6 5" xfId="7850"/>
    <cellStyle name="標準 3 6 6" xfId="7851"/>
    <cellStyle name="標準 3 6 7" xfId="7852"/>
    <cellStyle name="標準 3 6 8" xfId="7853"/>
    <cellStyle name="標準 3 6 9" xfId="7854"/>
    <cellStyle name="標準 3 60" xfId="7855"/>
    <cellStyle name="標準 3 61" xfId="7856"/>
    <cellStyle name="標準 3 62" xfId="7857"/>
    <cellStyle name="標準 3 63" xfId="7858"/>
    <cellStyle name="標準 3 63 2" xfId="7859"/>
    <cellStyle name="標準 3 63 2 2" xfId="7860"/>
    <cellStyle name="標準 3 63 2 2 2" xfId="7861"/>
    <cellStyle name="標準 3 63 2 2 2 2" xfId="7862"/>
    <cellStyle name="標準 3 63 2 2 2 3" xfId="7863"/>
    <cellStyle name="標準 3 63 2 2 2 4" xfId="7864"/>
    <cellStyle name="標準 3 63 2 2 2 5" xfId="7865"/>
    <cellStyle name="標準 3 63 2 2 2 6" xfId="7866"/>
    <cellStyle name="標準 3 63 2 2 3" xfId="7867"/>
    <cellStyle name="標準 3 63 2 2 3 2" xfId="7868"/>
    <cellStyle name="標準 3 63 2 2 3 3" xfId="7869"/>
    <cellStyle name="標準 3 63 2 2 4" xfId="7870"/>
    <cellStyle name="標準 3 63 2 2 4 2" xfId="7871"/>
    <cellStyle name="標準 3 63 2 2 4 3" xfId="7872"/>
    <cellStyle name="標準 3 63 2 2 5" xfId="7873"/>
    <cellStyle name="標準 3 63 2 2 5 2" xfId="7874"/>
    <cellStyle name="標準 3 63 2 2 5 3" xfId="7875"/>
    <cellStyle name="標準 3 63 2 2 6" xfId="7876"/>
    <cellStyle name="標準 3 63 2 2 7" xfId="7877"/>
    <cellStyle name="標準 3 63 2 3" xfId="7878"/>
    <cellStyle name="標準 3 63 2 3 2" xfId="7879"/>
    <cellStyle name="標準 3 63 2 3 3" xfId="7880"/>
    <cellStyle name="標準 3 63 2 4" xfId="7881"/>
    <cellStyle name="標準 3 63 2 4 2" xfId="7882"/>
    <cellStyle name="標準 3 63 2 4 3" xfId="7883"/>
    <cellStyle name="標準 3 63 2 5" xfId="7884"/>
    <cellStyle name="標準 3 63 2 5 2" xfId="7885"/>
    <cellStyle name="標準 3 63 2 5 3" xfId="7886"/>
    <cellStyle name="標準 3 63 2 6" xfId="7887"/>
    <cellStyle name="標準 3 63 2 6 2" xfId="7888"/>
    <cellStyle name="標準 3 63 2 6 3" xfId="7889"/>
    <cellStyle name="標準 3 63 3" xfId="7890"/>
    <cellStyle name="標準 3 63 3 2" xfId="7891"/>
    <cellStyle name="標準 3 63 3 3" xfId="7892"/>
    <cellStyle name="標準 3 63 3 4" xfId="7893"/>
    <cellStyle name="標準 3 63 3 5" xfId="7894"/>
    <cellStyle name="標準 3 63 3 6" xfId="7895"/>
    <cellStyle name="標準 3 63 4" xfId="7896"/>
    <cellStyle name="標準 3 63 4 2" xfId="7897"/>
    <cellStyle name="標準 3 63 4 3" xfId="7898"/>
    <cellStyle name="標準 3 63 5" xfId="7899"/>
    <cellStyle name="標準 3 63 5 2" xfId="7900"/>
    <cellStyle name="標準 3 63 5 3" xfId="7901"/>
    <cellStyle name="標準 3 63 6" xfId="7902"/>
    <cellStyle name="標準 3 63 6 2" xfId="7903"/>
    <cellStyle name="標準 3 63 6 3" xfId="7904"/>
    <cellStyle name="標準 3 63 7" xfId="7905"/>
    <cellStyle name="標準 3 64" xfId="7906"/>
    <cellStyle name="標準 3 64 2" xfId="7907"/>
    <cellStyle name="標準 3 64 2 2" xfId="7908"/>
    <cellStyle name="標準 3 64 2 3" xfId="7909"/>
    <cellStyle name="標準 3 64 2 4" xfId="7910"/>
    <cellStyle name="標準 3 64 2 5" xfId="7911"/>
    <cellStyle name="標準 3 64 2 6" xfId="7912"/>
    <cellStyle name="標準 3 64 3" xfId="7913"/>
    <cellStyle name="標準 3 64 3 2" xfId="7914"/>
    <cellStyle name="標準 3 64 3 3" xfId="7915"/>
    <cellStyle name="標準 3 64 4" xfId="7916"/>
    <cellStyle name="標準 3 64 4 2" xfId="7917"/>
    <cellStyle name="標準 3 64 4 3" xfId="7918"/>
    <cellStyle name="標準 3 64 5" xfId="7919"/>
    <cellStyle name="標準 3 64 5 2" xfId="7920"/>
    <cellStyle name="標準 3 64 5 3" xfId="7921"/>
    <cellStyle name="標準 3 64 6" xfId="7922"/>
    <cellStyle name="標準 3 64 7" xfId="7923"/>
    <cellStyle name="標準 3 65" xfId="7924"/>
    <cellStyle name="標準 3 65 2" xfId="7925"/>
    <cellStyle name="標準 3 65 2 2" xfId="7926"/>
    <cellStyle name="標準 3 65 2 3" xfId="7927"/>
    <cellStyle name="標準 3 65 3" xfId="7928"/>
    <cellStyle name="標準 3 66" xfId="7929"/>
    <cellStyle name="標準 3 66 2" xfId="7930"/>
    <cellStyle name="標準 3 67" xfId="7931"/>
    <cellStyle name="標準 3 68" xfId="7932"/>
    <cellStyle name="標準 3 69" xfId="7933"/>
    <cellStyle name="標準 3 7" xfId="7934"/>
    <cellStyle name="標準 3 7 10" xfId="7935"/>
    <cellStyle name="標準 3 7 11" xfId="7936"/>
    <cellStyle name="標準 3 7 12" xfId="7937"/>
    <cellStyle name="標準 3 7 13" xfId="7938"/>
    <cellStyle name="標準 3 7 14" xfId="7939"/>
    <cellStyle name="標準 3 7 15" xfId="7940"/>
    <cellStyle name="標準 3 7 16" xfId="7941"/>
    <cellStyle name="標準 3 7 2" xfId="7942"/>
    <cellStyle name="標準 3 7 2 2" xfId="7943"/>
    <cellStyle name="標準 3 7 2 2 2" xfId="7944"/>
    <cellStyle name="標準 3 7 2 2 2 2" xfId="7945"/>
    <cellStyle name="標準 3 7 2 2 2 2 2" xfId="7946"/>
    <cellStyle name="標準 3 7 2 2 2 2 3" xfId="7947"/>
    <cellStyle name="標準 3 7 2 2 2 2 4" xfId="7948"/>
    <cellStyle name="標準 3 7 2 2 2 3" xfId="7949"/>
    <cellStyle name="標準 3 7 2 2 2 4" xfId="7950"/>
    <cellStyle name="標準 3 7 2 2 2 5" xfId="7951"/>
    <cellStyle name="標準 3 7 2 2 3" xfId="7952"/>
    <cellStyle name="標準 3 7 2 2 4" xfId="7953"/>
    <cellStyle name="標準 3 7 2 2 5" xfId="7954"/>
    <cellStyle name="標準 3 7 2 2 6" xfId="7955"/>
    <cellStyle name="標準 3 7 2 3" xfId="7956"/>
    <cellStyle name="標準 3 7 2 3 2" xfId="7957"/>
    <cellStyle name="標準 3 7 2 3 2 2" xfId="7958"/>
    <cellStyle name="標準 3 7 2 3 2 2 2" xfId="7959"/>
    <cellStyle name="標準 3 7 2 3 2 2 3" xfId="7960"/>
    <cellStyle name="標準 3 7 2 3 2 2 4" xfId="7961"/>
    <cellStyle name="標準 3 7 2 3 2 3" xfId="7962"/>
    <cellStyle name="標準 3 7 2 3 2 4" xfId="7963"/>
    <cellStyle name="標準 3 7 2 3 2 5" xfId="7964"/>
    <cellStyle name="標準 3 7 2 3 3" xfId="7965"/>
    <cellStyle name="標準 3 7 2 3 4" xfId="7966"/>
    <cellStyle name="標準 3 7 2 3 5" xfId="7967"/>
    <cellStyle name="標準 3 7 2 3 6" xfId="7968"/>
    <cellStyle name="標準 3 7 2 3 7" xfId="7969"/>
    <cellStyle name="標準 3 7 2 4" xfId="7970"/>
    <cellStyle name="標準 3 7 2 5" xfId="7971"/>
    <cellStyle name="標準 3 7 2 6" xfId="7972"/>
    <cellStyle name="標準 3 7 2 6 2" xfId="7973"/>
    <cellStyle name="標準 3 7 2 6 3" xfId="7974"/>
    <cellStyle name="標準 3 7 2 7" xfId="7975"/>
    <cellStyle name="標準 3 7 2 8" xfId="7976"/>
    <cellStyle name="標準 3 7 2 9" xfId="7977"/>
    <cellStyle name="標準 3 7 3" xfId="7978"/>
    <cellStyle name="標準 3 7 3 2" xfId="7979"/>
    <cellStyle name="標準 3 7 3 2 2" xfId="7980"/>
    <cellStyle name="標準 3 7 3 2 2 2" xfId="7981"/>
    <cellStyle name="標準 3 7 3 2 2 3" xfId="7982"/>
    <cellStyle name="標準 3 7 3 2 2 4" xfId="7983"/>
    <cellStyle name="標準 3 7 3 2 3" xfId="7984"/>
    <cellStyle name="標準 3 7 3 2 4" xfId="7985"/>
    <cellStyle name="標準 3 7 3 2 5" xfId="7986"/>
    <cellStyle name="標準 3 7 3 3" xfId="7987"/>
    <cellStyle name="標準 3 7 3 4" xfId="7988"/>
    <cellStyle name="標準 3 7 3 5" xfId="7989"/>
    <cellStyle name="標準 3 7 3 6" xfId="7990"/>
    <cellStyle name="標準 3 7 4" xfId="7991"/>
    <cellStyle name="標準 3 7 4 2" xfId="7992"/>
    <cellStyle name="標準 3 7 4 2 2" xfId="7993"/>
    <cellStyle name="標準 3 7 4 2 2 2" xfId="7994"/>
    <cellStyle name="標準 3 7 4 2 2 3" xfId="7995"/>
    <cellStyle name="標準 3 7 4 2 2 4" xfId="7996"/>
    <cellStyle name="標準 3 7 4 2 3" xfId="7997"/>
    <cellStyle name="標準 3 7 4 2 4" xfId="7998"/>
    <cellStyle name="標準 3 7 4 2 5" xfId="7999"/>
    <cellStyle name="標準 3 7 4 3" xfId="8000"/>
    <cellStyle name="標準 3 7 4 4" xfId="8001"/>
    <cellStyle name="標準 3 7 4 5" xfId="8002"/>
    <cellStyle name="標準 3 7 4 6" xfId="8003"/>
    <cellStyle name="標準 3 7 5" xfId="8004"/>
    <cellStyle name="標準 3 7 5 2" xfId="8005"/>
    <cellStyle name="標準 3 7 5 2 2" xfId="8006"/>
    <cellStyle name="標準 3 7 5 2 2 2" xfId="8007"/>
    <cellStyle name="標準 3 7 5 2 2 3" xfId="8008"/>
    <cellStyle name="標準 3 7 5 2 2 4" xfId="8009"/>
    <cellStyle name="標準 3 7 5 2 3" xfId="8010"/>
    <cellStyle name="標準 3 7 5 2 4" xfId="8011"/>
    <cellStyle name="標準 3 7 5 2 5" xfId="8012"/>
    <cellStyle name="標準 3 7 5 3" xfId="8013"/>
    <cellStyle name="標準 3 7 5 4" xfId="8014"/>
    <cellStyle name="標準 3 7 5 5" xfId="8015"/>
    <cellStyle name="標準 3 7 5 6" xfId="8016"/>
    <cellStyle name="標準 3 7 6" xfId="8017"/>
    <cellStyle name="標準 3 7 6 2" xfId="8018"/>
    <cellStyle name="標準 3 7 6 3" xfId="8019"/>
    <cellStyle name="標準 3 7 6 4" xfId="8020"/>
    <cellStyle name="標準 3 7 7" xfId="8021"/>
    <cellStyle name="標準 3 7 7 2" xfId="8022"/>
    <cellStyle name="標準 3 7 8" xfId="8023"/>
    <cellStyle name="標準 3 7 9" xfId="8024"/>
    <cellStyle name="標準 3 70" xfId="8025"/>
    <cellStyle name="標準 3 71" xfId="8026"/>
    <cellStyle name="標準 3 72" xfId="8027"/>
    <cellStyle name="標準 3 73" xfId="8028"/>
    <cellStyle name="標準 3 74" xfId="8029"/>
    <cellStyle name="標準 3 75" xfId="8030"/>
    <cellStyle name="標準 3 76" xfId="8031"/>
    <cellStyle name="標準 3 77" xfId="8032"/>
    <cellStyle name="標準 3 78" xfId="8033"/>
    <cellStyle name="標準 3 79" xfId="8034"/>
    <cellStyle name="標準 3 8" xfId="8035"/>
    <cellStyle name="標準 3 8 10" xfId="8036"/>
    <cellStyle name="標準 3 8 11" xfId="8037"/>
    <cellStyle name="標準 3 8 12" xfId="8038"/>
    <cellStyle name="標準 3 8 13" xfId="8039"/>
    <cellStyle name="標準 3 8 14" xfId="8040"/>
    <cellStyle name="標準 3 8 15" xfId="8041"/>
    <cellStyle name="標準 3 8 16" xfId="8042"/>
    <cellStyle name="標準 3 8 2" xfId="8043"/>
    <cellStyle name="標準 3 8 2 2" xfId="8044"/>
    <cellStyle name="標準 3 8 2 2 2" xfId="8045"/>
    <cellStyle name="標準 3 8 2 2 2 2" xfId="8046"/>
    <cellStyle name="標準 3 8 2 2 2 2 2" xfId="8047"/>
    <cellStyle name="標準 3 8 2 2 2 2 3" xfId="8048"/>
    <cellStyle name="標準 3 8 2 2 2 2 4" xfId="8049"/>
    <cellStyle name="標準 3 8 2 2 2 3" xfId="8050"/>
    <cellStyle name="標準 3 8 2 2 2 4" xfId="8051"/>
    <cellStyle name="標準 3 8 2 2 2 5" xfId="8052"/>
    <cellStyle name="標準 3 8 2 2 3" xfId="8053"/>
    <cellStyle name="標準 3 8 2 2 4" xfId="8054"/>
    <cellStyle name="標準 3 8 2 2 5" xfId="8055"/>
    <cellStyle name="標準 3 8 2 2 6" xfId="8056"/>
    <cellStyle name="標準 3 8 2 2 7" xfId="8057"/>
    <cellStyle name="標準 3 8 2 3" xfId="8058"/>
    <cellStyle name="標準 3 8 2 4" xfId="8059"/>
    <cellStyle name="標準 3 8 2 5" xfId="8060"/>
    <cellStyle name="標準 3 8 2 6" xfId="8061"/>
    <cellStyle name="標準 3 8 2 6 2" xfId="8062"/>
    <cellStyle name="標準 3 8 2 6 3" xfId="8063"/>
    <cellStyle name="標準 3 8 2 7" xfId="8064"/>
    <cellStyle name="標準 3 8 2 8" xfId="8065"/>
    <cellStyle name="標準 3 8 2 9" xfId="8066"/>
    <cellStyle name="標準 3 8 3" xfId="8067"/>
    <cellStyle name="標準 3 8 3 2" xfId="8068"/>
    <cellStyle name="標準 3 8 3 3" xfId="8069"/>
    <cellStyle name="標準 3 8 4" xfId="8070"/>
    <cellStyle name="標準 3 8 4 2" xfId="8071"/>
    <cellStyle name="標準 3 8 5" xfId="8072"/>
    <cellStyle name="標準 3 8 6" xfId="8073"/>
    <cellStyle name="標準 3 8 7" xfId="8074"/>
    <cellStyle name="標準 3 8 8" xfId="8075"/>
    <cellStyle name="標準 3 8 9" xfId="8076"/>
    <cellStyle name="標準 3 80" xfId="8077"/>
    <cellStyle name="標準 3 9" xfId="8078"/>
    <cellStyle name="標準 3 9 2" xfId="8079"/>
    <cellStyle name="標準 3 9 2 2" xfId="8080"/>
    <cellStyle name="標準 3 9 2 2 2" xfId="8081"/>
    <cellStyle name="標準 3 9 2 3" xfId="8082"/>
    <cellStyle name="標準 3 9 2 3 2" xfId="8083"/>
    <cellStyle name="標準 3 9 3" xfId="8084"/>
    <cellStyle name="標準 3_FC改良図番リスト" xfId="8085"/>
    <cellStyle name="標準 32" xfId="8086"/>
    <cellStyle name="標準 33" xfId="8087"/>
    <cellStyle name="標準 4" xfId="8088"/>
    <cellStyle name="標準 4 10" xfId="8089"/>
    <cellStyle name="標準 4 10 2" xfId="8090"/>
    <cellStyle name="標準 4 10 2 2" xfId="8091"/>
    <cellStyle name="標準 4 10 2 3" xfId="8092"/>
    <cellStyle name="標準 4 10 2 4" xfId="8093"/>
    <cellStyle name="標準 4 10 2 5" xfId="8094"/>
    <cellStyle name="標準 4 10 2 6" xfId="8095"/>
    <cellStyle name="標準 4 10 3" xfId="8096"/>
    <cellStyle name="標準 4 10 3 2" xfId="8097"/>
    <cellStyle name="標準 4 10 3 3" xfId="8098"/>
    <cellStyle name="標準 4 10 4" xfId="8099"/>
    <cellStyle name="標準 4 10 4 2" xfId="8100"/>
    <cellStyle name="標準 4 10 4 3" xfId="8101"/>
    <cellStyle name="標準 4 10 5" xfId="8102"/>
    <cellStyle name="標準 4 10 5 2" xfId="8103"/>
    <cellStyle name="標準 4 10 5 3" xfId="8104"/>
    <cellStyle name="標準 4 10 6" xfId="8105"/>
    <cellStyle name="標準 4 10 7" xfId="8106"/>
    <cellStyle name="標準 4 10 7 2" xfId="8107"/>
    <cellStyle name="標準 4 10 8" xfId="8108"/>
    <cellStyle name="標準 4 11" xfId="8109"/>
    <cellStyle name="標準 4 11 2" xfId="8110"/>
    <cellStyle name="標準 4 11 3" xfId="8111"/>
    <cellStyle name="標準 4 11 4" xfId="8112"/>
    <cellStyle name="標準 4 11 5" xfId="8113"/>
    <cellStyle name="標準 4 12" xfId="8114"/>
    <cellStyle name="標準 4 12 2" xfId="8115"/>
    <cellStyle name="標準 4 12 3" xfId="8116"/>
    <cellStyle name="標準 4 12 4" xfId="8117"/>
    <cellStyle name="標準 4 12 5" xfId="8118"/>
    <cellStyle name="標準 4 13" xfId="8119"/>
    <cellStyle name="標準 4 14" xfId="8120"/>
    <cellStyle name="標準 4 15" xfId="8121"/>
    <cellStyle name="標準 4 2" xfId="8122"/>
    <cellStyle name="標準 4 2 10" xfId="8123"/>
    <cellStyle name="標準 4 2 10 2" xfId="8124"/>
    <cellStyle name="標準 4 2 10 2 2" xfId="8125"/>
    <cellStyle name="標準 4 2 10 2 2 2" xfId="8126"/>
    <cellStyle name="標準 4 2 10 2 2 2 2" xfId="8127"/>
    <cellStyle name="標準 4 2 10 2 2 2 3" xfId="8128"/>
    <cellStyle name="標準 4 2 10 2 2 2 4" xfId="8129"/>
    <cellStyle name="標準 4 2 10 2 2 2 5" xfId="8130"/>
    <cellStyle name="標準 4 2 10 2 2 2 6" xfId="8131"/>
    <cellStyle name="標準 4 2 10 2 2 3" xfId="8132"/>
    <cellStyle name="標準 4 2 10 2 2 3 2" xfId="8133"/>
    <cellStyle name="標準 4 2 10 2 2 3 3" xfId="8134"/>
    <cellStyle name="標準 4 2 10 2 2 4" xfId="8135"/>
    <cellStyle name="標準 4 2 10 2 2 4 2" xfId="8136"/>
    <cellStyle name="標準 4 2 10 2 2 4 3" xfId="8137"/>
    <cellStyle name="標準 4 2 10 2 2 5" xfId="8138"/>
    <cellStyle name="標準 4 2 10 2 2 5 2" xfId="8139"/>
    <cellStyle name="標準 4 2 10 2 2 5 3" xfId="8140"/>
    <cellStyle name="標準 4 2 10 2 2 6" xfId="8141"/>
    <cellStyle name="標準 4 2 10 2 2 7" xfId="8142"/>
    <cellStyle name="標準 4 2 10 2 3" xfId="8143"/>
    <cellStyle name="標準 4 2 10 2 3 2" xfId="8144"/>
    <cellStyle name="標準 4 2 10 2 3 3" xfId="8145"/>
    <cellStyle name="標準 4 2 10 2 4" xfId="8146"/>
    <cellStyle name="標準 4 2 10 2 4 2" xfId="8147"/>
    <cellStyle name="標準 4 2 10 2 4 3" xfId="8148"/>
    <cellStyle name="標準 4 2 10 2 5" xfId="8149"/>
    <cellStyle name="標準 4 2 10 2 5 2" xfId="8150"/>
    <cellStyle name="標準 4 2 10 2 5 3" xfId="8151"/>
    <cellStyle name="標準 4 2 10 2 6" xfId="8152"/>
    <cellStyle name="標準 4 2 10 2 6 2" xfId="8153"/>
    <cellStyle name="標準 4 2 10 2 6 3" xfId="8154"/>
    <cellStyle name="標準 4 2 10 3" xfId="8155"/>
    <cellStyle name="標準 4 2 10 3 2" xfId="8156"/>
    <cellStyle name="標準 4 2 10 3 3" xfId="8157"/>
    <cellStyle name="標準 4 2 10 3 4" xfId="8158"/>
    <cellStyle name="標準 4 2 10 3 5" xfId="8159"/>
    <cellStyle name="標準 4 2 10 3 6" xfId="8160"/>
    <cellStyle name="標準 4 2 10 4" xfId="8161"/>
    <cellStyle name="標準 4 2 10 4 2" xfId="8162"/>
    <cellStyle name="標準 4 2 10 4 3" xfId="8163"/>
    <cellStyle name="標準 4 2 10 5" xfId="8164"/>
    <cellStyle name="標準 4 2 10 5 2" xfId="8165"/>
    <cellStyle name="標準 4 2 10 5 3" xfId="8166"/>
    <cellStyle name="標準 4 2 10 6" xfId="8167"/>
    <cellStyle name="標準 4 2 10 6 2" xfId="8168"/>
    <cellStyle name="標準 4 2 10 6 3" xfId="8169"/>
    <cellStyle name="標準 4 2 10 7" xfId="8170"/>
    <cellStyle name="標準 4 2 11" xfId="8171"/>
    <cellStyle name="標準 4 2 11 2" xfId="8172"/>
    <cellStyle name="標準 4 2 11 2 2" xfId="8173"/>
    <cellStyle name="標準 4 2 11 2 3" xfId="8174"/>
    <cellStyle name="標準 4 2 11 2 4" xfId="8175"/>
    <cellStyle name="標準 4 2 11 2 5" xfId="8176"/>
    <cellStyle name="標準 4 2 11 2 6" xfId="8177"/>
    <cellStyle name="標準 4 2 11 3" xfId="8178"/>
    <cellStyle name="標準 4 2 11 3 2" xfId="8179"/>
    <cellStyle name="標準 4 2 11 3 3" xfId="8180"/>
    <cellStyle name="標準 4 2 11 4" xfId="8181"/>
    <cellStyle name="標準 4 2 11 4 2" xfId="8182"/>
    <cellStyle name="標準 4 2 11 4 3" xfId="8183"/>
    <cellStyle name="標準 4 2 11 5" xfId="8184"/>
    <cellStyle name="標準 4 2 11 5 2" xfId="8185"/>
    <cellStyle name="標準 4 2 11 5 3" xfId="8186"/>
    <cellStyle name="標準 4 2 11 6" xfId="8187"/>
    <cellStyle name="標準 4 2 11 7" xfId="8188"/>
    <cellStyle name="標準 4 2 12" xfId="8189"/>
    <cellStyle name="標準 4 2 12 2" xfId="8190"/>
    <cellStyle name="標準 4 2 12 3" xfId="8191"/>
    <cellStyle name="標準 4 2 12 4" xfId="8192"/>
    <cellStyle name="標準 4 2 12 5" xfId="8193"/>
    <cellStyle name="標準 4 2 13" xfId="8194"/>
    <cellStyle name="標準 4 2 14" xfId="8195"/>
    <cellStyle name="標準 4 2 15" xfId="8196"/>
    <cellStyle name="標準 4 2 16" xfId="8197"/>
    <cellStyle name="標準 4 2 16 2" xfId="8198"/>
    <cellStyle name="標準 4 2 16 3" xfId="8199"/>
    <cellStyle name="標準 4 2 17" xfId="8200"/>
    <cellStyle name="標準 4 2 17 2" xfId="8201"/>
    <cellStyle name="標準 4 2 17 3" xfId="8202"/>
    <cellStyle name="標準 4 2 18" xfId="8203"/>
    <cellStyle name="標準 4 2 18 2" xfId="8204"/>
    <cellStyle name="標準 4 2 18 3" xfId="8205"/>
    <cellStyle name="標準 4 2 19" xfId="8206"/>
    <cellStyle name="標準 4 2 19 2" xfId="8207"/>
    <cellStyle name="標準 4 2 2" xfId="8208"/>
    <cellStyle name="標準 4 2 2 10" xfId="8209"/>
    <cellStyle name="標準 4 2 2 10 2" xfId="8210"/>
    <cellStyle name="標準 4 2 2 10 3" xfId="8211"/>
    <cellStyle name="標準 4 2 2 10 4" xfId="8212"/>
    <cellStyle name="標準 4 2 2 10 5" xfId="8213"/>
    <cellStyle name="標準 4 2 2 11" xfId="8214"/>
    <cellStyle name="標準 4 2 2 12" xfId="8215"/>
    <cellStyle name="標準 4 2 2 13" xfId="8216"/>
    <cellStyle name="標準 4 2 2 14" xfId="8217"/>
    <cellStyle name="標準 4 2 2 15" xfId="8218"/>
    <cellStyle name="標準 4 2 2 16" xfId="8219"/>
    <cellStyle name="標準 4 2 2 17" xfId="8220"/>
    <cellStyle name="標準 4 2 2 17 2" xfId="8221"/>
    <cellStyle name="標準 4 2 2 17 3" xfId="8222"/>
    <cellStyle name="標準 4 2 2 18" xfId="8223"/>
    <cellStyle name="標準 4 2 2 19" xfId="8224"/>
    <cellStyle name="標準 4 2 2 2" xfId="8225"/>
    <cellStyle name="標準 4 2 2 2 10" xfId="8226"/>
    <cellStyle name="標準 4 2 2 2 11" xfId="8227"/>
    <cellStyle name="標準 4 2 2 2 12" xfId="8228"/>
    <cellStyle name="標準 4 2 2 2 13" xfId="8229"/>
    <cellStyle name="標準 4 2 2 2 14" xfId="8230"/>
    <cellStyle name="標準 4 2 2 2 15" xfId="8231"/>
    <cellStyle name="標準 4 2 2 2 2" xfId="8232"/>
    <cellStyle name="標準 4 2 2 2 2 10" xfId="8233"/>
    <cellStyle name="標準 4 2 2 2 2 11" xfId="8234"/>
    <cellStyle name="標準 4 2 2 2 2 12" xfId="8235"/>
    <cellStyle name="標準 4 2 2 2 2 13" xfId="8236"/>
    <cellStyle name="標準 4 2 2 2 2 14" xfId="8237"/>
    <cellStyle name="標準 4 2 2 2 2 15" xfId="8238"/>
    <cellStyle name="標準 4 2 2 2 2 2" xfId="8239"/>
    <cellStyle name="標準 4 2 2 2 2 2 10" xfId="8240"/>
    <cellStyle name="標準 4 2 2 2 2 2 11" xfId="8241"/>
    <cellStyle name="標準 4 2 2 2 2 2 12" xfId="8242"/>
    <cellStyle name="標準 4 2 2 2 2 2 13" xfId="8243"/>
    <cellStyle name="標準 4 2 2 2 2 2 14" xfId="8244"/>
    <cellStyle name="標準 4 2 2 2 2 2 2" xfId="8245"/>
    <cellStyle name="標準 4 2 2 2 2 2 2 10" xfId="8246"/>
    <cellStyle name="標準 4 2 2 2 2 2 2 11" xfId="8247"/>
    <cellStyle name="標準 4 2 2 2 2 2 2 12" xfId="8248"/>
    <cellStyle name="標準 4 2 2 2 2 2 2 13" xfId="8249"/>
    <cellStyle name="標準 4 2 2 2 2 2 2 14" xfId="8250"/>
    <cellStyle name="標準 4 2 2 2 2 2 2 2" xfId="8251"/>
    <cellStyle name="標準 4 2 2 2 2 2 2 2 10" xfId="8252"/>
    <cellStyle name="標準 4 2 2 2 2 2 2 2 11" xfId="8253"/>
    <cellStyle name="標準 4 2 2 2 2 2 2 2 12" xfId="8254"/>
    <cellStyle name="標準 4 2 2 2 2 2 2 2 13" xfId="8255"/>
    <cellStyle name="標準 4 2 2 2 2 2 2 2 2" xfId="8256"/>
    <cellStyle name="標準 4 2 2 2 2 2 2 2 2 10" xfId="8257"/>
    <cellStyle name="標準 4 2 2 2 2 2 2 2 2 11" xfId="8258"/>
    <cellStyle name="標準 4 2 2 2 2 2 2 2 2 12" xfId="8259"/>
    <cellStyle name="標準 4 2 2 2 2 2 2 2 2 13" xfId="8260"/>
    <cellStyle name="標準 4 2 2 2 2 2 2 2 2 2" xfId="8261"/>
    <cellStyle name="標準 4 2 2 2 2 2 2 2 2 2 10" xfId="8262"/>
    <cellStyle name="標準 4 2 2 2 2 2 2 2 2 2 11" xfId="8263"/>
    <cellStyle name="標準 4 2 2 2 2 2 2 2 2 2 12" xfId="8264"/>
    <cellStyle name="標準 4 2 2 2 2 2 2 2 2 2 2" xfId="8265"/>
    <cellStyle name="標準 4 2 2 2 2 2 2 2 2 2 2 10" xfId="8266"/>
    <cellStyle name="標準 4 2 2 2 2 2 2 2 2 2 2 11" xfId="8267"/>
    <cellStyle name="標準 4 2 2 2 2 2 2 2 2 2 2 12" xfId="8268"/>
    <cellStyle name="標準 4 2 2 2 2 2 2 2 2 2 2 2" xfId="8269"/>
    <cellStyle name="標準 4 2 2 2 2 2 2 2 2 2 2 2 10" xfId="8270"/>
    <cellStyle name="標準 4 2 2 2 2 2 2 2 2 2 2 2 11" xfId="8271"/>
    <cellStyle name="標準 4 2 2 2 2 2 2 2 2 2 2 2 2" xfId="8272"/>
    <cellStyle name="標準 4 2 2 2 2 2 2 2 2 2 2 2 2 2" xfId="8273"/>
    <cellStyle name="標準 4 2 2 2 2 2 2 2 2 2 2 2 2 2 2" xfId="8274"/>
    <cellStyle name="標準 4 2 2 2 2 2 2 2 2 2 2 2 2 2 2 2" xfId="8275"/>
    <cellStyle name="標準 4 2 2 2 2 2 2 2 2 2 2 2 2 2 2 2 2" xfId="8276"/>
    <cellStyle name="標準 4 2 2 2 2 2 2 2 2 2 2 2 2 2 2 2 2 2" xfId="8277"/>
    <cellStyle name="標準 4 2 2 2 2 2 2 2 2 2 2 2 2 2 2 2 2 2 2" xfId="8278"/>
    <cellStyle name="標準 4 2 2 2 2 2 2 2 2 2 2 2 2 2 2 2 2 2 2 2" xfId="8279"/>
    <cellStyle name="標準 4 2 2 2 2 2 2 2 2 2 2 2 2 2 2 2 2 2 2 3" xfId="8280"/>
    <cellStyle name="標準 4 2 2 2 2 2 2 2 2 2 2 2 2 2 2 2 2 3" xfId="8281"/>
    <cellStyle name="標準 4 2 2 2 2 2 2 2 2 2 2 2 2 2 2 2 2 4" xfId="8282"/>
    <cellStyle name="標準 4 2 2 2 2 2 2 2 2 2 2 2 2 2 2 2 2 5" xfId="8283"/>
    <cellStyle name="標準 4 2 2 2 2 2 2 2 2 2 2 2 2 2 2 2 3" xfId="8284"/>
    <cellStyle name="標準 4 2 2 2 2 2 2 2 2 2 2 2 2 2 2 2 4" xfId="8285"/>
    <cellStyle name="標準 4 2 2 2 2 2 2 2 2 2 2 2 2 2 2 2 5" xfId="8286"/>
    <cellStyle name="標準 4 2 2 2 2 2 2 2 2 2 2 2 2 2 2 2 6" xfId="8287"/>
    <cellStyle name="標準 4 2 2 2 2 2 2 2 2 2 2 2 2 2 2 3" xfId="8288"/>
    <cellStyle name="標準 4 2 2 2 2 2 2 2 2 2 2 2 2 2 2 3 2" xfId="8289"/>
    <cellStyle name="標準 4 2 2 2 2 2 2 2 2 2 2 2 2 2 2 3 3" xfId="8290"/>
    <cellStyle name="標準 4 2 2 2 2 2 2 2 2 2 2 2 2 2 2 3 4" xfId="8291"/>
    <cellStyle name="標準 4 2 2 2 2 2 2 2 2 2 2 2 2 2 2 3 5" xfId="8292"/>
    <cellStyle name="標準 4 2 2 2 2 2 2 2 2 2 2 2 2 2 2 4" xfId="8293"/>
    <cellStyle name="標準 4 2 2 2 2 2 2 2 2 2 2 2 2 2 2 5" xfId="8294"/>
    <cellStyle name="標準 4 2 2 2 2 2 2 2 2 2 2 2 2 2 2 6" xfId="8295"/>
    <cellStyle name="標準 4 2 2 2 2 2 2 2 2 2 2 2 2 2 2 7" xfId="8296"/>
    <cellStyle name="標準 4 2 2 2 2 2 2 2 2 2 2 2 2 2 2 8" xfId="8297"/>
    <cellStyle name="標準 4 2 2 2 2 2 2 2 2 2 2 2 2 2 2 9" xfId="8298"/>
    <cellStyle name="標準 4 2 2 2 2 2 2 2 2 2 2 2 2 2 3" xfId="8299"/>
    <cellStyle name="標準 4 2 2 2 2 2 2 2 2 2 2 2 2 2 3 2" xfId="8300"/>
    <cellStyle name="標準 4 2 2 2 2 2 2 2 2 2 2 2 2 2 3 3" xfId="8301"/>
    <cellStyle name="標準 4 2 2 2 2 2 2 2 2 2 2 2 2 2 3 4" xfId="8302"/>
    <cellStyle name="標準 4 2 2 2 2 2 2 2 2 2 2 2 2 2 3 5" xfId="8303"/>
    <cellStyle name="標準 4 2 2 2 2 2 2 2 2 2 2 2 2 2 4" xfId="8304"/>
    <cellStyle name="標準 4 2 2 2 2 2 2 2 2 2 2 2 2 2 5" xfId="8305"/>
    <cellStyle name="標準 4 2 2 2 2 2 2 2 2 2 2 2 2 2 6" xfId="8306"/>
    <cellStyle name="標準 4 2 2 2 2 2 2 2 2 2 2 2 2 2 7" xfId="8307"/>
    <cellStyle name="標準 4 2 2 2 2 2 2 2 2 2 2 2 2 2 8" xfId="8308"/>
    <cellStyle name="標準 4 2 2 2 2 2 2 2 2 2 2 2 2 2 9" xfId="8309"/>
    <cellStyle name="標準 4 2 2 2 2 2 2 2 2 2 2 2 2 3" xfId="8310"/>
    <cellStyle name="標準 4 2 2 2 2 2 2 2 2 2 2 2 2 4" xfId="8311"/>
    <cellStyle name="標準 4 2 2 2 2 2 2 2 2 2 2 2 2 4 2" xfId="8312"/>
    <cellStyle name="標準 4 2 2 2 2 2 2 2 2 2 2 2 2 4 3" xfId="8313"/>
    <cellStyle name="標準 4 2 2 2 2 2 2 2 2 2 2 2 2 4 4" xfId="8314"/>
    <cellStyle name="標準 4 2 2 2 2 2 2 2 2 2 2 2 2 4 5" xfId="8315"/>
    <cellStyle name="標準 4 2 2 2 2 2 2 2 2 2 2 2 2 5" xfId="8316"/>
    <cellStyle name="標準 4 2 2 2 2 2 2 2 2 2 2 2 2 6" xfId="8317"/>
    <cellStyle name="標準 4 2 2 2 2 2 2 2 2 2 2 2 2 7" xfId="8318"/>
    <cellStyle name="標準 4 2 2 2 2 2 2 2 2 2 2 2 2 8" xfId="8319"/>
    <cellStyle name="標準 4 2 2 2 2 2 2 2 2 2 2 2 2 9" xfId="8320"/>
    <cellStyle name="標準 4 2 2 2 2 2 2 2 2 2 2 2 3" xfId="8321"/>
    <cellStyle name="標準 4 2 2 2 2 2 2 2 2 2 2 2 4" xfId="8322"/>
    <cellStyle name="標準 4 2 2 2 2 2 2 2 2 2 2 2 4 2" xfId="8323"/>
    <cellStyle name="標準 4 2 2 2 2 2 2 2 2 2 2 2 4 2 2" xfId="8324"/>
    <cellStyle name="標準 4 2 2 2 2 2 2 2 2 2 2 2 4 2 3" xfId="8325"/>
    <cellStyle name="標準 4 2 2 2 2 2 2 2 2 2 2 2 4 2 4" xfId="8326"/>
    <cellStyle name="標準 4 2 2 2 2 2 2 2 2 2 2 2 4 2 5" xfId="8327"/>
    <cellStyle name="標準 4 2 2 2 2 2 2 2 2 2 2 2 4 2 6" xfId="8328"/>
    <cellStyle name="標準 4 2 2 2 2 2 2 2 2 2 2 2 4 3" xfId="8329"/>
    <cellStyle name="標準 4 2 2 2 2 2 2 2 2 2 2 2 4 3 2" xfId="8330"/>
    <cellStyle name="標準 4 2 2 2 2 2 2 2 2 2 2 2 4 3 3" xfId="8331"/>
    <cellStyle name="標準 4 2 2 2 2 2 2 2 2 2 2 2 4 4" xfId="8332"/>
    <cellStyle name="標準 4 2 2 2 2 2 2 2 2 2 2 2 4 4 2" xfId="8333"/>
    <cellStyle name="標準 4 2 2 2 2 2 2 2 2 2 2 2 4 4 3" xfId="8334"/>
    <cellStyle name="標準 4 2 2 2 2 2 2 2 2 2 2 2 4 5" xfId="8335"/>
    <cellStyle name="標準 4 2 2 2 2 2 2 2 2 2 2 2 4 5 2" xfId="8336"/>
    <cellStyle name="標準 4 2 2 2 2 2 2 2 2 2 2 2 4 5 3" xfId="8337"/>
    <cellStyle name="標準 4 2 2 2 2 2 2 2 2 2 2 2 4 6" xfId="8338"/>
    <cellStyle name="標準 4 2 2 2 2 2 2 2 2 2 2 2 4 7" xfId="8339"/>
    <cellStyle name="標準 4 2 2 2 2 2 2 2 2 2 2 2 5" xfId="8340"/>
    <cellStyle name="標準 4 2 2 2 2 2 2 2 2 2 2 2 5 2" xfId="8341"/>
    <cellStyle name="標準 4 2 2 2 2 2 2 2 2 2 2 2 5 3" xfId="8342"/>
    <cellStyle name="標準 4 2 2 2 2 2 2 2 2 2 2 2 5 4" xfId="8343"/>
    <cellStyle name="標準 4 2 2 2 2 2 2 2 2 2 2 2 5 5" xfId="8344"/>
    <cellStyle name="標準 4 2 2 2 2 2 2 2 2 2 2 2 6" xfId="8345"/>
    <cellStyle name="標準 4 2 2 2 2 2 2 2 2 2 2 2 7" xfId="8346"/>
    <cellStyle name="標準 4 2 2 2 2 2 2 2 2 2 2 2 8" xfId="8347"/>
    <cellStyle name="標準 4 2 2 2 2 2 2 2 2 2 2 2 9" xfId="8348"/>
    <cellStyle name="標準 4 2 2 2 2 2 2 2 2 2 2 3" xfId="8349"/>
    <cellStyle name="標準 4 2 2 2 2 2 2 2 2 2 2 3 2" xfId="8350"/>
    <cellStyle name="標準 4 2 2 2 2 2 2 2 2 2 2 3 2 2" xfId="8351"/>
    <cellStyle name="標準 4 2 2 2 2 2 2 2 2 2 2 3 2 2 2" xfId="8352"/>
    <cellStyle name="標準 4 2 2 2 2 2 2 2 2 2 2 3 2 2 2 2" xfId="8353"/>
    <cellStyle name="標準 4 2 2 2 2 2 2 2 2 2 2 3 2 2 2 3" xfId="8354"/>
    <cellStyle name="標準 4 2 2 2 2 2 2 2 2 2 2 3 2 2 2 4" xfId="8355"/>
    <cellStyle name="標準 4 2 2 2 2 2 2 2 2 2 2 3 2 2 2 5" xfId="8356"/>
    <cellStyle name="標準 4 2 2 2 2 2 2 2 2 2 2 3 2 2 2 6" xfId="8357"/>
    <cellStyle name="標準 4 2 2 2 2 2 2 2 2 2 2 3 2 2 3" xfId="8358"/>
    <cellStyle name="標準 4 2 2 2 2 2 2 2 2 2 2 3 2 2 3 2" xfId="8359"/>
    <cellStyle name="標準 4 2 2 2 2 2 2 2 2 2 2 3 2 2 3 3" xfId="8360"/>
    <cellStyle name="標準 4 2 2 2 2 2 2 2 2 2 2 3 2 2 4" xfId="8361"/>
    <cellStyle name="標準 4 2 2 2 2 2 2 2 2 2 2 3 2 2 4 2" xfId="8362"/>
    <cellStyle name="標準 4 2 2 2 2 2 2 2 2 2 2 3 2 2 4 3" xfId="8363"/>
    <cellStyle name="標準 4 2 2 2 2 2 2 2 2 2 2 3 2 2 5" xfId="8364"/>
    <cellStyle name="標準 4 2 2 2 2 2 2 2 2 2 2 3 2 2 5 2" xfId="8365"/>
    <cellStyle name="標準 4 2 2 2 2 2 2 2 2 2 2 3 2 2 5 3" xfId="8366"/>
    <cellStyle name="標準 4 2 2 2 2 2 2 2 2 2 2 3 2 2 6" xfId="8367"/>
    <cellStyle name="標準 4 2 2 2 2 2 2 2 2 2 2 3 2 2 7" xfId="8368"/>
    <cellStyle name="標準 4 2 2 2 2 2 2 2 2 2 2 3 2 3" xfId="8369"/>
    <cellStyle name="標準 4 2 2 2 2 2 2 2 2 2 2 3 2 3 2" xfId="8370"/>
    <cellStyle name="標準 4 2 2 2 2 2 2 2 2 2 2 3 2 3 3" xfId="8371"/>
    <cellStyle name="標準 4 2 2 2 2 2 2 2 2 2 2 3 2 4" xfId="8372"/>
    <cellStyle name="標準 4 2 2 2 2 2 2 2 2 2 2 3 2 4 2" xfId="8373"/>
    <cellStyle name="標準 4 2 2 2 2 2 2 2 2 2 2 3 2 4 3" xfId="8374"/>
    <cellStyle name="標準 4 2 2 2 2 2 2 2 2 2 2 3 2 5" xfId="8375"/>
    <cellStyle name="標準 4 2 2 2 2 2 2 2 2 2 2 3 2 5 2" xfId="8376"/>
    <cellStyle name="標準 4 2 2 2 2 2 2 2 2 2 2 3 2 5 3" xfId="8377"/>
    <cellStyle name="標準 4 2 2 2 2 2 2 2 2 2 2 3 2 6" xfId="8378"/>
    <cellStyle name="標準 4 2 2 2 2 2 2 2 2 2 2 3 2 6 2" xfId="8379"/>
    <cellStyle name="標準 4 2 2 2 2 2 2 2 2 2 2 3 2 6 3" xfId="8380"/>
    <cellStyle name="標準 4 2 2 2 2 2 2 2 2 2 2 3 3" xfId="8381"/>
    <cellStyle name="標準 4 2 2 2 2 2 2 2 2 2 2 3 3 2" xfId="8382"/>
    <cellStyle name="標準 4 2 2 2 2 2 2 2 2 2 2 3 3 3" xfId="8383"/>
    <cellStyle name="標準 4 2 2 2 2 2 2 2 2 2 2 3 3 4" xfId="8384"/>
    <cellStyle name="標準 4 2 2 2 2 2 2 2 2 2 2 3 3 5" xfId="8385"/>
    <cellStyle name="標準 4 2 2 2 2 2 2 2 2 2 2 3 3 6" xfId="8386"/>
    <cellStyle name="標準 4 2 2 2 2 2 2 2 2 2 2 3 4" xfId="8387"/>
    <cellStyle name="標準 4 2 2 2 2 2 2 2 2 2 2 3 4 2" xfId="8388"/>
    <cellStyle name="標準 4 2 2 2 2 2 2 2 2 2 2 3 4 3" xfId="8389"/>
    <cellStyle name="標準 4 2 2 2 2 2 2 2 2 2 2 3 5" xfId="8390"/>
    <cellStyle name="標準 4 2 2 2 2 2 2 2 2 2 2 3 5 2" xfId="8391"/>
    <cellStyle name="標準 4 2 2 2 2 2 2 2 2 2 2 3 5 3" xfId="8392"/>
    <cellStyle name="標準 4 2 2 2 2 2 2 2 2 2 2 3 6" xfId="8393"/>
    <cellStyle name="標準 4 2 2 2 2 2 2 2 2 2 2 3 6 2" xfId="8394"/>
    <cellStyle name="標準 4 2 2 2 2 2 2 2 2 2 2 3 6 3" xfId="8395"/>
    <cellStyle name="標準 4 2 2 2 2 2 2 2 2 2 2 3 7" xfId="8396"/>
    <cellStyle name="標準 4 2 2 2 2 2 2 2 2 2 2 4" xfId="8397"/>
    <cellStyle name="標準 4 2 2 2 2 2 2 2 2 2 2 4 2" xfId="8398"/>
    <cellStyle name="標準 4 2 2 2 2 2 2 2 2 2 2 4 2 2" xfId="8399"/>
    <cellStyle name="標準 4 2 2 2 2 2 2 2 2 2 2 4 2 3" xfId="8400"/>
    <cellStyle name="標準 4 2 2 2 2 2 2 2 2 2 2 4 2 4" xfId="8401"/>
    <cellStyle name="標準 4 2 2 2 2 2 2 2 2 2 2 4 2 5" xfId="8402"/>
    <cellStyle name="標準 4 2 2 2 2 2 2 2 2 2 2 4 2 6" xfId="8403"/>
    <cellStyle name="標準 4 2 2 2 2 2 2 2 2 2 2 4 3" xfId="8404"/>
    <cellStyle name="標準 4 2 2 2 2 2 2 2 2 2 2 4 3 2" xfId="8405"/>
    <cellStyle name="標準 4 2 2 2 2 2 2 2 2 2 2 4 3 3" xfId="8406"/>
    <cellStyle name="標準 4 2 2 2 2 2 2 2 2 2 2 4 4" xfId="8407"/>
    <cellStyle name="標準 4 2 2 2 2 2 2 2 2 2 2 4 4 2" xfId="8408"/>
    <cellStyle name="標準 4 2 2 2 2 2 2 2 2 2 2 4 4 3" xfId="8409"/>
    <cellStyle name="標準 4 2 2 2 2 2 2 2 2 2 2 4 5" xfId="8410"/>
    <cellStyle name="標準 4 2 2 2 2 2 2 2 2 2 2 4 5 2" xfId="8411"/>
    <cellStyle name="標準 4 2 2 2 2 2 2 2 2 2 2 4 5 3" xfId="8412"/>
    <cellStyle name="標準 4 2 2 2 2 2 2 2 2 2 2 4 6" xfId="8413"/>
    <cellStyle name="標準 4 2 2 2 2 2 2 2 2 2 2 4 7" xfId="8414"/>
    <cellStyle name="標準 4 2 2 2 2 2 2 2 2 2 2 5" xfId="8415"/>
    <cellStyle name="標準 4 2 2 2 2 2 2 2 2 2 2 5 2" xfId="8416"/>
    <cellStyle name="標準 4 2 2 2 2 2 2 2 2 2 2 5 3" xfId="8417"/>
    <cellStyle name="標準 4 2 2 2 2 2 2 2 2 2 2 5 4" xfId="8418"/>
    <cellStyle name="標準 4 2 2 2 2 2 2 2 2 2 2 5 5" xfId="8419"/>
    <cellStyle name="標準 4 2 2 2 2 2 2 2 2 2 2 6" xfId="8420"/>
    <cellStyle name="標準 4 2 2 2 2 2 2 2 2 2 2 7" xfId="8421"/>
    <cellStyle name="標準 4 2 2 2 2 2 2 2 2 2 2 8" xfId="8422"/>
    <cellStyle name="標準 4 2 2 2 2 2 2 2 2 2 2 9" xfId="8423"/>
    <cellStyle name="標準 4 2 2 2 2 2 2 2 2 2 3" xfId="8424"/>
    <cellStyle name="標準 4 2 2 2 2 2 2 2 2 2 3 2" xfId="8425"/>
    <cellStyle name="標準 4 2 2 2 2 2 2 2 2 2 3 2 2" xfId="8426"/>
    <cellStyle name="標準 4 2 2 2 2 2 2 2 2 2 3 2 2 2" xfId="8427"/>
    <cellStyle name="標準 4 2 2 2 2 2 2 2 2 2 3 2 2 2 2" xfId="8428"/>
    <cellStyle name="標準 4 2 2 2 2 2 2 2 2 2 3 2 2 2 3" xfId="8429"/>
    <cellStyle name="標準 4 2 2 2 2 2 2 2 2 2 3 2 2 2 4" xfId="8430"/>
    <cellStyle name="標準 4 2 2 2 2 2 2 2 2 2 3 2 2 2 5" xfId="8431"/>
    <cellStyle name="標準 4 2 2 2 2 2 2 2 2 2 3 2 2 2 6" xfId="8432"/>
    <cellStyle name="標準 4 2 2 2 2 2 2 2 2 2 3 2 2 3" xfId="8433"/>
    <cellStyle name="標準 4 2 2 2 2 2 2 2 2 2 3 2 2 3 2" xfId="8434"/>
    <cellStyle name="標準 4 2 2 2 2 2 2 2 2 2 3 2 2 3 3" xfId="8435"/>
    <cellStyle name="標準 4 2 2 2 2 2 2 2 2 2 3 2 2 4" xfId="8436"/>
    <cellStyle name="標準 4 2 2 2 2 2 2 2 2 2 3 2 2 4 2" xfId="8437"/>
    <cellStyle name="標準 4 2 2 2 2 2 2 2 2 2 3 2 2 4 3" xfId="8438"/>
    <cellStyle name="標準 4 2 2 2 2 2 2 2 2 2 3 2 2 5" xfId="8439"/>
    <cellStyle name="標準 4 2 2 2 2 2 2 2 2 2 3 2 2 5 2" xfId="8440"/>
    <cellStyle name="標準 4 2 2 2 2 2 2 2 2 2 3 2 2 5 3" xfId="8441"/>
    <cellStyle name="標準 4 2 2 2 2 2 2 2 2 2 3 2 2 6" xfId="8442"/>
    <cellStyle name="標準 4 2 2 2 2 2 2 2 2 2 3 2 2 7" xfId="8443"/>
    <cellStyle name="標準 4 2 2 2 2 2 2 2 2 2 3 2 3" xfId="8444"/>
    <cellStyle name="標準 4 2 2 2 2 2 2 2 2 2 3 2 3 2" xfId="8445"/>
    <cellStyle name="標準 4 2 2 2 2 2 2 2 2 2 3 2 3 3" xfId="8446"/>
    <cellStyle name="標準 4 2 2 2 2 2 2 2 2 2 3 2 4" xfId="8447"/>
    <cellStyle name="標準 4 2 2 2 2 2 2 2 2 2 3 2 4 2" xfId="8448"/>
    <cellStyle name="標準 4 2 2 2 2 2 2 2 2 2 3 2 4 3" xfId="8449"/>
    <cellStyle name="標準 4 2 2 2 2 2 2 2 2 2 3 2 5" xfId="8450"/>
    <cellStyle name="標準 4 2 2 2 2 2 2 2 2 2 3 2 5 2" xfId="8451"/>
    <cellStyle name="標準 4 2 2 2 2 2 2 2 2 2 3 2 5 3" xfId="8452"/>
    <cellStyle name="標準 4 2 2 2 2 2 2 2 2 2 3 2 6" xfId="8453"/>
    <cellStyle name="標準 4 2 2 2 2 2 2 2 2 2 3 2 6 2" xfId="8454"/>
    <cellStyle name="標準 4 2 2 2 2 2 2 2 2 2 3 2 6 3" xfId="8455"/>
    <cellStyle name="標準 4 2 2 2 2 2 2 2 2 2 3 3" xfId="8456"/>
    <cellStyle name="標準 4 2 2 2 2 2 2 2 2 2 3 3 2" xfId="8457"/>
    <cellStyle name="標準 4 2 2 2 2 2 2 2 2 2 3 3 3" xfId="8458"/>
    <cellStyle name="標準 4 2 2 2 2 2 2 2 2 2 3 3 4" xfId="8459"/>
    <cellStyle name="標準 4 2 2 2 2 2 2 2 2 2 3 3 5" xfId="8460"/>
    <cellStyle name="標準 4 2 2 2 2 2 2 2 2 2 3 3 6" xfId="8461"/>
    <cellStyle name="標準 4 2 2 2 2 2 2 2 2 2 3 4" xfId="8462"/>
    <cellStyle name="標準 4 2 2 2 2 2 2 2 2 2 3 4 2" xfId="8463"/>
    <cellStyle name="標準 4 2 2 2 2 2 2 2 2 2 3 4 3" xfId="8464"/>
    <cellStyle name="標準 4 2 2 2 2 2 2 2 2 2 3 5" xfId="8465"/>
    <cellStyle name="標準 4 2 2 2 2 2 2 2 2 2 3 5 2" xfId="8466"/>
    <cellStyle name="標準 4 2 2 2 2 2 2 2 2 2 3 5 3" xfId="8467"/>
    <cellStyle name="標準 4 2 2 2 2 2 2 2 2 2 3 6" xfId="8468"/>
    <cellStyle name="標準 4 2 2 2 2 2 2 2 2 2 3 6 2" xfId="8469"/>
    <cellStyle name="標準 4 2 2 2 2 2 2 2 2 2 3 6 3" xfId="8470"/>
    <cellStyle name="標準 4 2 2 2 2 2 2 2 2 2 3 7" xfId="8471"/>
    <cellStyle name="標準 4 2 2 2 2 2 2 2 2 2 4" xfId="8472"/>
    <cellStyle name="標準 4 2 2 2 2 2 2 2 2 2 4 2" xfId="8473"/>
    <cellStyle name="標準 4 2 2 2 2 2 2 2 2 2 4 2 2" xfId="8474"/>
    <cellStyle name="標準 4 2 2 2 2 2 2 2 2 2 4 2 3" xfId="8475"/>
    <cellStyle name="標準 4 2 2 2 2 2 2 2 2 2 4 2 4" xfId="8476"/>
    <cellStyle name="標準 4 2 2 2 2 2 2 2 2 2 4 2 5" xfId="8477"/>
    <cellStyle name="標準 4 2 2 2 2 2 2 2 2 2 4 2 6" xfId="8478"/>
    <cellStyle name="標準 4 2 2 2 2 2 2 2 2 2 4 3" xfId="8479"/>
    <cellStyle name="標準 4 2 2 2 2 2 2 2 2 2 4 3 2" xfId="8480"/>
    <cellStyle name="標準 4 2 2 2 2 2 2 2 2 2 4 3 3" xfId="8481"/>
    <cellStyle name="標準 4 2 2 2 2 2 2 2 2 2 4 4" xfId="8482"/>
    <cellStyle name="標準 4 2 2 2 2 2 2 2 2 2 4 4 2" xfId="8483"/>
    <cellStyle name="標準 4 2 2 2 2 2 2 2 2 2 4 4 3" xfId="8484"/>
    <cellStyle name="標準 4 2 2 2 2 2 2 2 2 2 4 5" xfId="8485"/>
    <cellStyle name="標準 4 2 2 2 2 2 2 2 2 2 4 5 2" xfId="8486"/>
    <cellStyle name="標準 4 2 2 2 2 2 2 2 2 2 4 5 3" xfId="8487"/>
    <cellStyle name="標準 4 2 2 2 2 2 2 2 2 2 4 6" xfId="8488"/>
    <cellStyle name="標準 4 2 2 2 2 2 2 2 2 2 4 7" xfId="8489"/>
    <cellStyle name="標準 4 2 2 2 2 2 2 2 2 2 5" xfId="8490"/>
    <cellStyle name="標準 4 2 2 2 2 2 2 2 2 2 5 2" xfId="8491"/>
    <cellStyle name="標準 4 2 2 2 2 2 2 2 2 2 5 3" xfId="8492"/>
    <cellStyle name="標準 4 2 2 2 2 2 2 2 2 2 5 4" xfId="8493"/>
    <cellStyle name="標準 4 2 2 2 2 2 2 2 2 2 5 5" xfId="8494"/>
    <cellStyle name="標準 4 2 2 2 2 2 2 2 2 2 6" xfId="8495"/>
    <cellStyle name="標準 4 2 2 2 2 2 2 2 2 2 7" xfId="8496"/>
    <cellStyle name="標準 4 2 2 2 2 2 2 2 2 2 8" xfId="8497"/>
    <cellStyle name="標準 4 2 2 2 2 2 2 2 2 2 9" xfId="8498"/>
    <cellStyle name="標準 4 2 2 2 2 2 2 2 2 3" xfId="8499"/>
    <cellStyle name="標準 4 2 2 2 2 2 2 2 2 4" xfId="8500"/>
    <cellStyle name="標準 4 2 2 2 2 2 2 2 2 4 2" xfId="8501"/>
    <cellStyle name="標準 4 2 2 2 2 2 2 2 2 4 2 2" xfId="8502"/>
    <cellStyle name="標準 4 2 2 2 2 2 2 2 2 4 2 2 2" xfId="8503"/>
    <cellStyle name="標準 4 2 2 2 2 2 2 2 2 4 2 2 2 2" xfId="8504"/>
    <cellStyle name="標準 4 2 2 2 2 2 2 2 2 4 2 2 2 3" xfId="8505"/>
    <cellStyle name="標準 4 2 2 2 2 2 2 2 2 4 2 2 2 4" xfId="8506"/>
    <cellStyle name="標準 4 2 2 2 2 2 2 2 2 4 2 2 2 5" xfId="8507"/>
    <cellStyle name="標準 4 2 2 2 2 2 2 2 2 4 2 2 2 6" xfId="8508"/>
    <cellStyle name="標準 4 2 2 2 2 2 2 2 2 4 2 2 3" xfId="8509"/>
    <cellStyle name="標準 4 2 2 2 2 2 2 2 2 4 2 2 3 2" xfId="8510"/>
    <cellStyle name="標準 4 2 2 2 2 2 2 2 2 4 2 2 3 3" xfId="8511"/>
    <cellStyle name="標準 4 2 2 2 2 2 2 2 2 4 2 2 4" xfId="8512"/>
    <cellStyle name="標準 4 2 2 2 2 2 2 2 2 4 2 2 4 2" xfId="8513"/>
    <cellStyle name="標準 4 2 2 2 2 2 2 2 2 4 2 2 4 3" xfId="8514"/>
    <cellStyle name="標準 4 2 2 2 2 2 2 2 2 4 2 2 5" xfId="8515"/>
    <cellStyle name="標準 4 2 2 2 2 2 2 2 2 4 2 2 5 2" xfId="8516"/>
    <cellStyle name="標準 4 2 2 2 2 2 2 2 2 4 2 2 5 3" xfId="8517"/>
    <cellStyle name="標準 4 2 2 2 2 2 2 2 2 4 2 2 6" xfId="8518"/>
    <cellStyle name="標準 4 2 2 2 2 2 2 2 2 4 2 2 7" xfId="8519"/>
    <cellStyle name="標準 4 2 2 2 2 2 2 2 2 4 2 3" xfId="8520"/>
    <cellStyle name="標準 4 2 2 2 2 2 2 2 2 4 2 3 2" xfId="8521"/>
    <cellStyle name="標準 4 2 2 2 2 2 2 2 2 4 2 3 3" xfId="8522"/>
    <cellStyle name="標準 4 2 2 2 2 2 2 2 2 4 2 4" xfId="8523"/>
    <cellStyle name="標準 4 2 2 2 2 2 2 2 2 4 2 4 2" xfId="8524"/>
    <cellStyle name="標準 4 2 2 2 2 2 2 2 2 4 2 4 3" xfId="8525"/>
    <cellStyle name="標準 4 2 2 2 2 2 2 2 2 4 2 5" xfId="8526"/>
    <cellStyle name="標準 4 2 2 2 2 2 2 2 2 4 2 5 2" xfId="8527"/>
    <cellStyle name="標準 4 2 2 2 2 2 2 2 2 4 2 5 3" xfId="8528"/>
    <cellStyle name="標準 4 2 2 2 2 2 2 2 2 4 2 6" xfId="8529"/>
    <cellStyle name="標準 4 2 2 2 2 2 2 2 2 4 2 6 2" xfId="8530"/>
    <cellStyle name="標準 4 2 2 2 2 2 2 2 2 4 2 6 3" xfId="8531"/>
    <cellStyle name="標準 4 2 2 2 2 2 2 2 2 4 3" xfId="8532"/>
    <cellStyle name="標準 4 2 2 2 2 2 2 2 2 4 3 2" xfId="8533"/>
    <cellStyle name="標準 4 2 2 2 2 2 2 2 2 4 3 3" xfId="8534"/>
    <cellStyle name="標準 4 2 2 2 2 2 2 2 2 4 3 4" xfId="8535"/>
    <cellStyle name="標準 4 2 2 2 2 2 2 2 2 4 3 5" xfId="8536"/>
    <cellStyle name="標準 4 2 2 2 2 2 2 2 2 4 3 6" xfId="8537"/>
    <cellStyle name="標準 4 2 2 2 2 2 2 2 2 4 4" xfId="8538"/>
    <cellStyle name="標準 4 2 2 2 2 2 2 2 2 4 4 2" xfId="8539"/>
    <cellStyle name="標準 4 2 2 2 2 2 2 2 2 4 4 3" xfId="8540"/>
    <cellStyle name="標準 4 2 2 2 2 2 2 2 2 4 5" xfId="8541"/>
    <cellStyle name="標準 4 2 2 2 2 2 2 2 2 4 5 2" xfId="8542"/>
    <cellStyle name="標準 4 2 2 2 2 2 2 2 2 4 5 3" xfId="8543"/>
    <cellStyle name="標準 4 2 2 2 2 2 2 2 2 4 6" xfId="8544"/>
    <cellStyle name="標準 4 2 2 2 2 2 2 2 2 4 6 2" xfId="8545"/>
    <cellStyle name="標準 4 2 2 2 2 2 2 2 2 4 6 3" xfId="8546"/>
    <cellStyle name="標準 4 2 2 2 2 2 2 2 2 4 7" xfId="8547"/>
    <cellStyle name="標準 4 2 2 2 2 2 2 2 2 5" xfId="8548"/>
    <cellStyle name="標準 4 2 2 2 2 2 2 2 2 5 2" xfId="8549"/>
    <cellStyle name="標準 4 2 2 2 2 2 2 2 2 5 2 2" xfId="8550"/>
    <cellStyle name="標準 4 2 2 2 2 2 2 2 2 5 2 3" xfId="8551"/>
    <cellStyle name="標準 4 2 2 2 2 2 2 2 2 5 2 4" xfId="8552"/>
    <cellStyle name="標準 4 2 2 2 2 2 2 2 2 5 2 5" xfId="8553"/>
    <cellStyle name="標準 4 2 2 2 2 2 2 2 2 5 2 6" xfId="8554"/>
    <cellStyle name="標準 4 2 2 2 2 2 2 2 2 5 3" xfId="8555"/>
    <cellStyle name="標準 4 2 2 2 2 2 2 2 2 5 3 2" xfId="8556"/>
    <cellStyle name="標準 4 2 2 2 2 2 2 2 2 5 3 3" xfId="8557"/>
    <cellStyle name="標準 4 2 2 2 2 2 2 2 2 5 4" xfId="8558"/>
    <cellStyle name="標準 4 2 2 2 2 2 2 2 2 5 4 2" xfId="8559"/>
    <cellStyle name="標準 4 2 2 2 2 2 2 2 2 5 4 3" xfId="8560"/>
    <cellStyle name="標準 4 2 2 2 2 2 2 2 2 5 5" xfId="8561"/>
    <cellStyle name="標準 4 2 2 2 2 2 2 2 2 5 5 2" xfId="8562"/>
    <cellStyle name="標準 4 2 2 2 2 2 2 2 2 5 5 3" xfId="8563"/>
    <cellStyle name="標準 4 2 2 2 2 2 2 2 2 5 6" xfId="8564"/>
    <cellStyle name="標準 4 2 2 2 2 2 2 2 2 5 7" xfId="8565"/>
    <cellStyle name="標準 4 2 2 2 2 2 2 2 2 6" xfId="8566"/>
    <cellStyle name="標準 4 2 2 2 2 2 2 2 2 6 2" xfId="8567"/>
    <cellStyle name="標準 4 2 2 2 2 2 2 2 2 6 3" xfId="8568"/>
    <cellStyle name="標準 4 2 2 2 2 2 2 2 2 6 4" xfId="8569"/>
    <cellStyle name="標準 4 2 2 2 2 2 2 2 2 6 5" xfId="8570"/>
    <cellStyle name="標準 4 2 2 2 2 2 2 2 2 7" xfId="8571"/>
    <cellStyle name="標準 4 2 2 2 2 2 2 2 2 8" xfId="8572"/>
    <cellStyle name="標準 4 2 2 2 2 2 2 2 2 9" xfId="8573"/>
    <cellStyle name="標準 4 2 2 2 2 2 2 2 3" xfId="8574"/>
    <cellStyle name="標準 4 2 2 2 2 2 2 2 4" xfId="8575"/>
    <cellStyle name="標準 4 2 2 2 2 2 2 2 4 2" xfId="8576"/>
    <cellStyle name="標準 4 2 2 2 2 2 2 2 4 2 2" xfId="8577"/>
    <cellStyle name="標準 4 2 2 2 2 2 2 2 4 2 2 2" xfId="8578"/>
    <cellStyle name="標準 4 2 2 2 2 2 2 2 4 2 2 2 2" xfId="8579"/>
    <cellStyle name="標準 4 2 2 2 2 2 2 2 4 2 2 2 3" xfId="8580"/>
    <cellStyle name="標準 4 2 2 2 2 2 2 2 4 2 2 2 4" xfId="8581"/>
    <cellStyle name="標準 4 2 2 2 2 2 2 2 4 2 2 2 5" xfId="8582"/>
    <cellStyle name="標準 4 2 2 2 2 2 2 2 4 2 2 2 6" xfId="8583"/>
    <cellStyle name="標準 4 2 2 2 2 2 2 2 4 2 2 3" xfId="8584"/>
    <cellStyle name="標準 4 2 2 2 2 2 2 2 4 2 2 3 2" xfId="8585"/>
    <cellStyle name="標準 4 2 2 2 2 2 2 2 4 2 2 3 3" xfId="8586"/>
    <cellStyle name="標準 4 2 2 2 2 2 2 2 4 2 2 4" xfId="8587"/>
    <cellStyle name="標準 4 2 2 2 2 2 2 2 4 2 2 4 2" xfId="8588"/>
    <cellStyle name="標準 4 2 2 2 2 2 2 2 4 2 2 4 3" xfId="8589"/>
    <cellStyle name="標準 4 2 2 2 2 2 2 2 4 2 2 5" xfId="8590"/>
    <cellStyle name="標準 4 2 2 2 2 2 2 2 4 2 2 5 2" xfId="8591"/>
    <cellStyle name="標準 4 2 2 2 2 2 2 2 4 2 2 5 3" xfId="8592"/>
    <cellStyle name="標準 4 2 2 2 2 2 2 2 4 2 2 6" xfId="8593"/>
    <cellStyle name="標準 4 2 2 2 2 2 2 2 4 2 2 7" xfId="8594"/>
    <cellStyle name="標準 4 2 2 2 2 2 2 2 4 2 3" xfId="8595"/>
    <cellStyle name="標準 4 2 2 2 2 2 2 2 4 2 3 2" xfId="8596"/>
    <cellStyle name="標準 4 2 2 2 2 2 2 2 4 2 3 3" xfId="8597"/>
    <cellStyle name="標準 4 2 2 2 2 2 2 2 4 2 4" xfId="8598"/>
    <cellStyle name="標準 4 2 2 2 2 2 2 2 4 2 4 2" xfId="8599"/>
    <cellStyle name="標準 4 2 2 2 2 2 2 2 4 2 4 3" xfId="8600"/>
    <cellStyle name="標準 4 2 2 2 2 2 2 2 4 2 5" xfId="8601"/>
    <cellStyle name="標準 4 2 2 2 2 2 2 2 4 2 5 2" xfId="8602"/>
    <cellStyle name="標準 4 2 2 2 2 2 2 2 4 2 5 3" xfId="8603"/>
    <cellStyle name="標準 4 2 2 2 2 2 2 2 4 2 6" xfId="8604"/>
    <cellStyle name="標準 4 2 2 2 2 2 2 2 4 2 6 2" xfId="8605"/>
    <cellStyle name="標準 4 2 2 2 2 2 2 2 4 2 6 3" xfId="8606"/>
    <cellStyle name="標準 4 2 2 2 2 2 2 2 4 3" xfId="8607"/>
    <cellStyle name="標準 4 2 2 2 2 2 2 2 4 3 2" xfId="8608"/>
    <cellStyle name="標準 4 2 2 2 2 2 2 2 4 3 3" xfId="8609"/>
    <cellStyle name="標準 4 2 2 2 2 2 2 2 4 3 4" xfId="8610"/>
    <cellStyle name="標準 4 2 2 2 2 2 2 2 4 3 5" xfId="8611"/>
    <cellStyle name="標準 4 2 2 2 2 2 2 2 4 3 6" xfId="8612"/>
    <cellStyle name="標準 4 2 2 2 2 2 2 2 4 4" xfId="8613"/>
    <cellStyle name="標準 4 2 2 2 2 2 2 2 4 4 2" xfId="8614"/>
    <cellStyle name="標準 4 2 2 2 2 2 2 2 4 4 3" xfId="8615"/>
    <cellStyle name="標準 4 2 2 2 2 2 2 2 4 5" xfId="8616"/>
    <cellStyle name="標準 4 2 2 2 2 2 2 2 4 5 2" xfId="8617"/>
    <cellStyle name="標準 4 2 2 2 2 2 2 2 4 5 3" xfId="8618"/>
    <cellStyle name="標準 4 2 2 2 2 2 2 2 4 6" xfId="8619"/>
    <cellStyle name="標準 4 2 2 2 2 2 2 2 4 6 2" xfId="8620"/>
    <cellStyle name="標準 4 2 2 2 2 2 2 2 4 6 3" xfId="8621"/>
    <cellStyle name="標準 4 2 2 2 2 2 2 2 4 7" xfId="8622"/>
    <cellStyle name="標準 4 2 2 2 2 2 2 2 5" xfId="8623"/>
    <cellStyle name="標準 4 2 2 2 2 2 2 2 5 2" xfId="8624"/>
    <cellStyle name="標準 4 2 2 2 2 2 2 2 5 2 2" xfId="8625"/>
    <cellStyle name="標準 4 2 2 2 2 2 2 2 5 2 3" xfId="8626"/>
    <cellStyle name="標準 4 2 2 2 2 2 2 2 5 2 4" xfId="8627"/>
    <cellStyle name="標準 4 2 2 2 2 2 2 2 5 2 5" xfId="8628"/>
    <cellStyle name="標準 4 2 2 2 2 2 2 2 5 2 6" xfId="8629"/>
    <cellStyle name="標準 4 2 2 2 2 2 2 2 5 3" xfId="8630"/>
    <cellStyle name="標準 4 2 2 2 2 2 2 2 5 3 2" xfId="8631"/>
    <cellStyle name="標準 4 2 2 2 2 2 2 2 5 3 3" xfId="8632"/>
    <cellStyle name="標準 4 2 2 2 2 2 2 2 5 4" xfId="8633"/>
    <cellStyle name="標準 4 2 2 2 2 2 2 2 5 4 2" xfId="8634"/>
    <cellStyle name="標準 4 2 2 2 2 2 2 2 5 4 3" xfId="8635"/>
    <cellStyle name="標準 4 2 2 2 2 2 2 2 5 5" xfId="8636"/>
    <cellStyle name="標準 4 2 2 2 2 2 2 2 5 5 2" xfId="8637"/>
    <cellStyle name="標準 4 2 2 2 2 2 2 2 5 5 3" xfId="8638"/>
    <cellStyle name="標準 4 2 2 2 2 2 2 2 5 6" xfId="8639"/>
    <cellStyle name="標準 4 2 2 2 2 2 2 2 5 7" xfId="8640"/>
    <cellStyle name="標準 4 2 2 2 2 2 2 2 6" xfId="8641"/>
    <cellStyle name="標準 4 2 2 2 2 2 2 2 6 2" xfId="8642"/>
    <cellStyle name="標準 4 2 2 2 2 2 2 2 6 3" xfId="8643"/>
    <cellStyle name="標準 4 2 2 2 2 2 2 2 6 4" xfId="8644"/>
    <cellStyle name="標準 4 2 2 2 2 2 2 2 6 5" xfId="8645"/>
    <cellStyle name="標準 4 2 2 2 2 2 2 2 7" xfId="8646"/>
    <cellStyle name="標準 4 2 2 2 2 2 2 2 8" xfId="8647"/>
    <cellStyle name="標準 4 2 2 2 2 2 2 2 9" xfId="8648"/>
    <cellStyle name="標準 4 2 2 2 2 2 2 3" xfId="8649"/>
    <cellStyle name="標準 4 2 2 2 2 2 2 4" xfId="8650"/>
    <cellStyle name="標準 4 2 2 2 2 2 2 5" xfId="8651"/>
    <cellStyle name="標準 4 2 2 2 2 2 2 5 2" xfId="8652"/>
    <cellStyle name="標準 4 2 2 2 2 2 2 5 2 2" xfId="8653"/>
    <cellStyle name="標準 4 2 2 2 2 2 2 5 2 2 2" xfId="8654"/>
    <cellStyle name="標準 4 2 2 2 2 2 2 5 2 2 2 2" xfId="8655"/>
    <cellStyle name="標準 4 2 2 2 2 2 2 5 2 2 2 3" xfId="8656"/>
    <cellStyle name="標準 4 2 2 2 2 2 2 5 2 2 2 4" xfId="8657"/>
    <cellStyle name="標準 4 2 2 2 2 2 2 5 2 2 2 5" xfId="8658"/>
    <cellStyle name="標準 4 2 2 2 2 2 2 5 2 2 2 6" xfId="8659"/>
    <cellStyle name="標準 4 2 2 2 2 2 2 5 2 2 3" xfId="8660"/>
    <cellStyle name="標準 4 2 2 2 2 2 2 5 2 2 3 2" xfId="8661"/>
    <cellStyle name="標準 4 2 2 2 2 2 2 5 2 2 3 3" xfId="8662"/>
    <cellStyle name="標準 4 2 2 2 2 2 2 5 2 2 4" xfId="8663"/>
    <cellStyle name="標準 4 2 2 2 2 2 2 5 2 2 4 2" xfId="8664"/>
    <cellStyle name="標準 4 2 2 2 2 2 2 5 2 2 4 3" xfId="8665"/>
    <cellStyle name="標準 4 2 2 2 2 2 2 5 2 2 5" xfId="8666"/>
    <cellStyle name="標準 4 2 2 2 2 2 2 5 2 2 5 2" xfId="8667"/>
    <cellStyle name="標準 4 2 2 2 2 2 2 5 2 2 5 3" xfId="8668"/>
    <cellStyle name="標準 4 2 2 2 2 2 2 5 2 2 6" xfId="8669"/>
    <cellStyle name="標準 4 2 2 2 2 2 2 5 2 2 7" xfId="8670"/>
    <cellStyle name="標準 4 2 2 2 2 2 2 5 2 3" xfId="8671"/>
    <cellStyle name="標準 4 2 2 2 2 2 2 5 2 3 2" xfId="8672"/>
    <cellStyle name="標準 4 2 2 2 2 2 2 5 2 3 3" xfId="8673"/>
    <cellStyle name="標準 4 2 2 2 2 2 2 5 2 4" xfId="8674"/>
    <cellStyle name="標準 4 2 2 2 2 2 2 5 2 4 2" xfId="8675"/>
    <cellStyle name="標準 4 2 2 2 2 2 2 5 2 4 3" xfId="8676"/>
    <cellStyle name="標準 4 2 2 2 2 2 2 5 2 5" xfId="8677"/>
    <cellStyle name="標準 4 2 2 2 2 2 2 5 2 5 2" xfId="8678"/>
    <cellStyle name="標準 4 2 2 2 2 2 2 5 2 5 3" xfId="8679"/>
    <cellStyle name="標準 4 2 2 2 2 2 2 5 2 6" xfId="8680"/>
    <cellStyle name="標準 4 2 2 2 2 2 2 5 2 6 2" xfId="8681"/>
    <cellStyle name="標準 4 2 2 2 2 2 2 5 2 6 3" xfId="8682"/>
    <cellStyle name="標準 4 2 2 2 2 2 2 5 3" xfId="8683"/>
    <cellStyle name="標準 4 2 2 2 2 2 2 5 3 2" xfId="8684"/>
    <cellStyle name="標準 4 2 2 2 2 2 2 5 3 3" xfId="8685"/>
    <cellStyle name="標準 4 2 2 2 2 2 2 5 3 4" xfId="8686"/>
    <cellStyle name="標準 4 2 2 2 2 2 2 5 3 5" xfId="8687"/>
    <cellStyle name="標準 4 2 2 2 2 2 2 5 3 6" xfId="8688"/>
    <cellStyle name="標準 4 2 2 2 2 2 2 5 4" xfId="8689"/>
    <cellStyle name="標準 4 2 2 2 2 2 2 5 4 2" xfId="8690"/>
    <cellStyle name="標準 4 2 2 2 2 2 2 5 4 3" xfId="8691"/>
    <cellStyle name="標準 4 2 2 2 2 2 2 5 5" xfId="8692"/>
    <cellStyle name="標準 4 2 2 2 2 2 2 5 5 2" xfId="8693"/>
    <cellStyle name="標準 4 2 2 2 2 2 2 5 5 3" xfId="8694"/>
    <cellStyle name="標準 4 2 2 2 2 2 2 5 6" xfId="8695"/>
    <cellStyle name="標準 4 2 2 2 2 2 2 5 6 2" xfId="8696"/>
    <cellStyle name="標準 4 2 2 2 2 2 2 5 6 3" xfId="8697"/>
    <cellStyle name="標準 4 2 2 2 2 2 2 5 7" xfId="8698"/>
    <cellStyle name="標準 4 2 2 2 2 2 2 6" xfId="8699"/>
    <cellStyle name="標準 4 2 2 2 2 2 2 6 2" xfId="8700"/>
    <cellStyle name="標準 4 2 2 2 2 2 2 6 2 2" xfId="8701"/>
    <cellStyle name="標準 4 2 2 2 2 2 2 6 2 3" xfId="8702"/>
    <cellStyle name="標準 4 2 2 2 2 2 2 6 2 4" xfId="8703"/>
    <cellStyle name="標準 4 2 2 2 2 2 2 6 2 5" xfId="8704"/>
    <cellStyle name="標準 4 2 2 2 2 2 2 6 2 6" xfId="8705"/>
    <cellStyle name="標準 4 2 2 2 2 2 2 6 3" xfId="8706"/>
    <cellStyle name="標準 4 2 2 2 2 2 2 6 3 2" xfId="8707"/>
    <cellStyle name="標準 4 2 2 2 2 2 2 6 3 3" xfId="8708"/>
    <cellStyle name="標準 4 2 2 2 2 2 2 6 4" xfId="8709"/>
    <cellStyle name="標準 4 2 2 2 2 2 2 6 4 2" xfId="8710"/>
    <cellStyle name="標準 4 2 2 2 2 2 2 6 4 3" xfId="8711"/>
    <cellStyle name="標準 4 2 2 2 2 2 2 6 5" xfId="8712"/>
    <cellStyle name="標準 4 2 2 2 2 2 2 6 5 2" xfId="8713"/>
    <cellStyle name="標準 4 2 2 2 2 2 2 6 5 3" xfId="8714"/>
    <cellStyle name="標準 4 2 2 2 2 2 2 6 6" xfId="8715"/>
    <cellStyle name="標準 4 2 2 2 2 2 2 6 7" xfId="8716"/>
    <cellStyle name="標準 4 2 2 2 2 2 2 7" xfId="8717"/>
    <cellStyle name="標準 4 2 2 2 2 2 2 7 2" xfId="8718"/>
    <cellStyle name="標準 4 2 2 2 2 2 2 7 3" xfId="8719"/>
    <cellStyle name="標準 4 2 2 2 2 2 2 7 4" xfId="8720"/>
    <cellStyle name="標準 4 2 2 2 2 2 2 7 5" xfId="8721"/>
    <cellStyle name="標準 4 2 2 2 2 2 2 8" xfId="8722"/>
    <cellStyle name="標準 4 2 2 2 2 2 2 9" xfId="8723"/>
    <cellStyle name="標準 4 2 2 2 2 2 3" xfId="8724"/>
    <cellStyle name="標準 4 2 2 2 2 2 4" xfId="8725"/>
    <cellStyle name="標準 4 2 2 2 2 2 5" xfId="8726"/>
    <cellStyle name="標準 4 2 2 2 2 2 5 2" xfId="8727"/>
    <cellStyle name="標準 4 2 2 2 2 2 5 2 2" xfId="8728"/>
    <cellStyle name="標準 4 2 2 2 2 2 5 2 2 2" xfId="8729"/>
    <cellStyle name="標準 4 2 2 2 2 2 5 2 2 2 2" xfId="8730"/>
    <cellStyle name="標準 4 2 2 2 2 2 5 2 2 2 3" xfId="8731"/>
    <cellStyle name="標準 4 2 2 2 2 2 5 2 2 2 4" xfId="8732"/>
    <cellStyle name="標準 4 2 2 2 2 2 5 2 2 2 5" xfId="8733"/>
    <cellStyle name="標準 4 2 2 2 2 2 5 2 2 2 6" xfId="8734"/>
    <cellStyle name="標準 4 2 2 2 2 2 5 2 2 3" xfId="8735"/>
    <cellStyle name="標準 4 2 2 2 2 2 5 2 2 3 2" xfId="8736"/>
    <cellStyle name="標準 4 2 2 2 2 2 5 2 2 3 3" xfId="8737"/>
    <cellStyle name="標準 4 2 2 2 2 2 5 2 2 4" xfId="8738"/>
    <cellStyle name="標準 4 2 2 2 2 2 5 2 2 4 2" xfId="8739"/>
    <cellStyle name="標準 4 2 2 2 2 2 5 2 2 4 3" xfId="8740"/>
    <cellStyle name="標準 4 2 2 2 2 2 5 2 2 5" xfId="8741"/>
    <cellStyle name="標準 4 2 2 2 2 2 5 2 2 5 2" xfId="8742"/>
    <cellStyle name="標準 4 2 2 2 2 2 5 2 2 5 3" xfId="8743"/>
    <cellStyle name="標準 4 2 2 2 2 2 5 2 2 6" xfId="8744"/>
    <cellStyle name="標準 4 2 2 2 2 2 5 2 2 7" xfId="8745"/>
    <cellStyle name="標準 4 2 2 2 2 2 5 2 3" xfId="8746"/>
    <cellStyle name="標準 4 2 2 2 2 2 5 2 3 2" xfId="8747"/>
    <cellStyle name="標準 4 2 2 2 2 2 5 2 3 3" xfId="8748"/>
    <cellStyle name="標準 4 2 2 2 2 2 5 2 4" xfId="8749"/>
    <cellStyle name="標準 4 2 2 2 2 2 5 2 4 2" xfId="8750"/>
    <cellStyle name="標準 4 2 2 2 2 2 5 2 4 3" xfId="8751"/>
    <cellStyle name="標準 4 2 2 2 2 2 5 2 5" xfId="8752"/>
    <cellStyle name="標準 4 2 2 2 2 2 5 2 5 2" xfId="8753"/>
    <cellStyle name="標準 4 2 2 2 2 2 5 2 5 3" xfId="8754"/>
    <cellStyle name="標準 4 2 2 2 2 2 5 2 6" xfId="8755"/>
    <cellStyle name="標準 4 2 2 2 2 2 5 2 6 2" xfId="8756"/>
    <cellStyle name="標準 4 2 2 2 2 2 5 2 6 3" xfId="8757"/>
    <cellStyle name="標準 4 2 2 2 2 2 5 3" xfId="8758"/>
    <cellStyle name="標準 4 2 2 2 2 2 5 3 2" xfId="8759"/>
    <cellStyle name="標準 4 2 2 2 2 2 5 3 3" xfId="8760"/>
    <cellStyle name="標準 4 2 2 2 2 2 5 3 4" xfId="8761"/>
    <cellStyle name="標準 4 2 2 2 2 2 5 3 5" xfId="8762"/>
    <cellStyle name="標準 4 2 2 2 2 2 5 3 6" xfId="8763"/>
    <cellStyle name="標準 4 2 2 2 2 2 5 4" xfId="8764"/>
    <cellStyle name="標準 4 2 2 2 2 2 5 4 2" xfId="8765"/>
    <cellStyle name="標準 4 2 2 2 2 2 5 4 3" xfId="8766"/>
    <cellStyle name="標準 4 2 2 2 2 2 5 5" xfId="8767"/>
    <cellStyle name="標準 4 2 2 2 2 2 5 5 2" xfId="8768"/>
    <cellStyle name="標準 4 2 2 2 2 2 5 5 3" xfId="8769"/>
    <cellStyle name="標準 4 2 2 2 2 2 5 6" xfId="8770"/>
    <cellStyle name="標準 4 2 2 2 2 2 5 6 2" xfId="8771"/>
    <cellStyle name="標準 4 2 2 2 2 2 5 6 3" xfId="8772"/>
    <cellStyle name="標準 4 2 2 2 2 2 5 7" xfId="8773"/>
    <cellStyle name="標準 4 2 2 2 2 2 6" xfId="8774"/>
    <cellStyle name="標準 4 2 2 2 2 2 6 2" xfId="8775"/>
    <cellStyle name="標準 4 2 2 2 2 2 6 2 2" xfId="8776"/>
    <cellStyle name="標準 4 2 2 2 2 2 6 2 3" xfId="8777"/>
    <cellStyle name="標準 4 2 2 2 2 2 6 2 4" xfId="8778"/>
    <cellStyle name="標準 4 2 2 2 2 2 6 2 5" xfId="8779"/>
    <cellStyle name="標準 4 2 2 2 2 2 6 2 6" xfId="8780"/>
    <cellStyle name="標準 4 2 2 2 2 2 6 3" xfId="8781"/>
    <cellStyle name="標準 4 2 2 2 2 2 6 3 2" xfId="8782"/>
    <cellStyle name="標準 4 2 2 2 2 2 6 3 3" xfId="8783"/>
    <cellStyle name="標準 4 2 2 2 2 2 6 4" xfId="8784"/>
    <cellStyle name="標準 4 2 2 2 2 2 6 4 2" xfId="8785"/>
    <cellStyle name="標準 4 2 2 2 2 2 6 4 3" xfId="8786"/>
    <cellStyle name="標準 4 2 2 2 2 2 6 5" xfId="8787"/>
    <cellStyle name="標準 4 2 2 2 2 2 6 5 2" xfId="8788"/>
    <cellStyle name="標準 4 2 2 2 2 2 6 5 3" xfId="8789"/>
    <cellStyle name="標準 4 2 2 2 2 2 6 6" xfId="8790"/>
    <cellStyle name="標準 4 2 2 2 2 2 6 7" xfId="8791"/>
    <cellStyle name="標準 4 2 2 2 2 2 7" xfId="8792"/>
    <cellStyle name="標準 4 2 2 2 2 2 7 2" xfId="8793"/>
    <cellStyle name="標準 4 2 2 2 2 2 7 3" xfId="8794"/>
    <cellStyle name="標準 4 2 2 2 2 2 7 4" xfId="8795"/>
    <cellStyle name="標準 4 2 2 2 2 2 7 5" xfId="8796"/>
    <cellStyle name="標準 4 2 2 2 2 2 8" xfId="8797"/>
    <cellStyle name="標準 4 2 2 2 2 2 9" xfId="8798"/>
    <cellStyle name="標準 4 2 2 2 2 3" xfId="8799"/>
    <cellStyle name="標準 4 2 2 2 2 4" xfId="8800"/>
    <cellStyle name="標準 4 2 2 2 2 5" xfId="8801"/>
    <cellStyle name="標準 4 2 2 2 2 6" xfId="8802"/>
    <cellStyle name="標準 4 2 2 2 2 6 2" xfId="8803"/>
    <cellStyle name="標準 4 2 2 2 2 6 2 2" xfId="8804"/>
    <cellStyle name="標準 4 2 2 2 2 6 2 2 2" xfId="8805"/>
    <cellStyle name="標準 4 2 2 2 2 6 2 2 2 2" xfId="8806"/>
    <cellStyle name="標準 4 2 2 2 2 6 2 2 2 3" xfId="8807"/>
    <cellStyle name="標準 4 2 2 2 2 6 2 2 2 4" xfId="8808"/>
    <cellStyle name="標準 4 2 2 2 2 6 2 2 2 5" xfId="8809"/>
    <cellStyle name="標準 4 2 2 2 2 6 2 2 2 6" xfId="8810"/>
    <cellStyle name="標準 4 2 2 2 2 6 2 2 3" xfId="8811"/>
    <cellStyle name="標準 4 2 2 2 2 6 2 2 3 2" xfId="8812"/>
    <cellStyle name="標準 4 2 2 2 2 6 2 2 3 3" xfId="8813"/>
    <cellStyle name="標準 4 2 2 2 2 6 2 2 4" xfId="8814"/>
    <cellStyle name="標準 4 2 2 2 2 6 2 2 4 2" xfId="8815"/>
    <cellStyle name="標準 4 2 2 2 2 6 2 2 4 3" xfId="8816"/>
    <cellStyle name="標準 4 2 2 2 2 6 2 2 5" xfId="8817"/>
    <cellStyle name="標準 4 2 2 2 2 6 2 2 5 2" xfId="8818"/>
    <cellStyle name="標準 4 2 2 2 2 6 2 2 5 3" xfId="8819"/>
    <cellStyle name="標準 4 2 2 2 2 6 2 2 6" xfId="8820"/>
    <cellStyle name="標準 4 2 2 2 2 6 2 2 7" xfId="8821"/>
    <cellStyle name="標準 4 2 2 2 2 6 2 3" xfId="8822"/>
    <cellStyle name="標準 4 2 2 2 2 6 2 3 2" xfId="8823"/>
    <cellStyle name="標準 4 2 2 2 2 6 2 3 3" xfId="8824"/>
    <cellStyle name="標準 4 2 2 2 2 6 2 4" xfId="8825"/>
    <cellStyle name="標準 4 2 2 2 2 6 2 4 2" xfId="8826"/>
    <cellStyle name="標準 4 2 2 2 2 6 2 4 3" xfId="8827"/>
    <cellStyle name="標準 4 2 2 2 2 6 2 5" xfId="8828"/>
    <cellStyle name="標準 4 2 2 2 2 6 2 5 2" xfId="8829"/>
    <cellStyle name="標準 4 2 2 2 2 6 2 5 3" xfId="8830"/>
    <cellStyle name="標準 4 2 2 2 2 6 2 6" xfId="8831"/>
    <cellStyle name="標準 4 2 2 2 2 6 2 6 2" xfId="8832"/>
    <cellStyle name="標準 4 2 2 2 2 6 2 6 3" xfId="8833"/>
    <cellStyle name="標準 4 2 2 2 2 6 3" xfId="8834"/>
    <cellStyle name="標準 4 2 2 2 2 6 3 2" xfId="8835"/>
    <cellStyle name="標準 4 2 2 2 2 6 3 3" xfId="8836"/>
    <cellStyle name="標準 4 2 2 2 2 6 3 4" xfId="8837"/>
    <cellStyle name="標準 4 2 2 2 2 6 3 5" xfId="8838"/>
    <cellStyle name="標準 4 2 2 2 2 6 3 6" xfId="8839"/>
    <cellStyle name="標準 4 2 2 2 2 6 4" xfId="8840"/>
    <cellStyle name="標準 4 2 2 2 2 6 4 2" xfId="8841"/>
    <cellStyle name="標準 4 2 2 2 2 6 4 3" xfId="8842"/>
    <cellStyle name="標準 4 2 2 2 2 6 5" xfId="8843"/>
    <cellStyle name="標準 4 2 2 2 2 6 5 2" xfId="8844"/>
    <cellStyle name="標準 4 2 2 2 2 6 5 3" xfId="8845"/>
    <cellStyle name="標準 4 2 2 2 2 6 6" xfId="8846"/>
    <cellStyle name="標準 4 2 2 2 2 6 6 2" xfId="8847"/>
    <cellStyle name="標準 4 2 2 2 2 6 6 3" xfId="8848"/>
    <cellStyle name="標準 4 2 2 2 2 6 7" xfId="8849"/>
    <cellStyle name="標準 4 2 2 2 2 7" xfId="8850"/>
    <cellStyle name="標準 4 2 2 2 2 7 2" xfId="8851"/>
    <cellStyle name="標準 4 2 2 2 2 7 2 2" xfId="8852"/>
    <cellStyle name="標準 4 2 2 2 2 7 2 3" xfId="8853"/>
    <cellStyle name="標準 4 2 2 2 2 7 2 4" xfId="8854"/>
    <cellStyle name="標準 4 2 2 2 2 7 2 5" xfId="8855"/>
    <cellStyle name="標準 4 2 2 2 2 7 2 6" xfId="8856"/>
    <cellStyle name="標準 4 2 2 2 2 7 3" xfId="8857"/>
    <cellStyle name="標準 4 2 2 2 2 7 3 2" xfId="8858"/>
    <cellStyle name="標準 4 2 2 2 2 7 3 3" xfId="8859"/>
    <cellStyle name="標準 4 2 2 2 2 7 4" xfId="8860"/>
    <cellStyle name="標準 4 2 2 2 2 7 4 2" xfId="8861"/>
    <cellStyle name="標準 4 2 2 2 2 7 4 3" xfId="8862"/>
    <cellStyle name="標準 4 2 2 2 2 7 5" xfId="8863"/>
    <cellStyle name="標準 4 2 2 2 2 7 5 2" xfId="8864"/>
    <cellStyle name="標準 4 2 2 2 2 7 5 3" xfId="8865"/>
    <cellStyle name="標準 4 2 2 2 2 7 6" xfId="8866"/>
    <cellStyle name="標準 4 2 2 2 2 7 7" xfId="8867"/>
    <cellStyle name="標準 4 2 2 2 2 8" xfId="8868"/>
    <cellStyle name="標準 4 2 2 2 2 8 2" xfId="8869"/>
    <cellStyle name="標準 4 2 2 2 2 8 3" xfId="8870"/>
    <cellStyle name="標準 4 2 2 2 2 8 4" xfId="8871"/>
    <cellStyle name="標準 4 2 2 2 2 8 5" xfId="8872"/>
    <cellStyle name="標準 4 2 2 2 2 9" xfId="8873"/>
    <cellStyle name="標準 4 2 2 2 3" xfId="8874"/>
    <cellStyle name="標準 4 2 2 2 4" xfId="8875"/>
    <cellStyle name="標準 4 2 2 2 5" xfId="8876"/>
    <cellStyle name="標準 4 2 2 2 6" xfId="8877"/>
    <cellStyle name="標準 4 2 2 2 6 2" xfId="8878"/>
    <cellStyle name="標準 4 2 2 2 6 2 2" xfId="8879"/>
    <cellStyle name="標準 4 2 2 2 6 2 2 2" xfId="8880"/>
    <cellStyle name="標準 4 2 2 2 6 2 2 2 2" xfId="8881"/>
    <cellStyle name="標準 4 2 2 2 6 2 2 2 3" xfId="8882"/>
    <cellStyle name="標準 4 2 2 2 6 2 2 2 4" xfId="8883"/>
    <cellStyle name="標準 4 2 2 2 6 2 2 2 5" xfId="8884"/>
    <cellStyle name="標準 4 2 2 2 6 2 2 2 6" xfId="8885"/>
    <cellStyle name="標準 4 2 2 2 6 2 2 3" xfId="8886"/>
    <cellStyle name="標準 4 2 2 2 6 2 2 3 2" xfId="8887"/>
    <cellStyle name="標準 4 2 2 2 6 2 2 3 3" xfId="8888"/>
    <cellStyle name="標準 4 2 2 2 6 2 2 4" xfId="8889"/>
    <cellStyle name="標準 4 2 2 2 6 2 2 4 2" xfId="8890"/>
    <cellStyle name="標準 4 2 2 2 6 2 2 4 3" xfId="8891"/>
    <cellStyle name="標準 4 2 2 2 6 2 2 5" xfId="8892"/>
    <cellStyle name="標準 4 2 2 2 6 2 2 5 2" xfId="8893"/>
    <cellStyle name="標準 4 2 2 2 6 2 2 5 3" xfId="8894"/>
    <cellStyle name="標準 4 2 2 2 6 2 2 6" xfId="8895"/>
    <cellStyle name="標準 4 2 2 2 6 2 2 7" xfId="8896"/>
    <cellStyle name="標準 4 2 2 2 6 2 3" xfId="8897"/>
    <cellStyle name="標準 4 2 2 2 6 2 3 2" xfId="8898"/>
    <cellStyle name="標準 4 2 2 2 6 2 3 3" xfId="8899"/>
    <cellStyle name="標準 4 2 2 2 6 2 4" xfId="8900"/>
    <cellStyle name="標準 4 2 2 2 6 2 4 2" xfId="8901"/>
    <cellStyle name="標準 4 2 2 2 6 2 4 3" xfId="8902"/>
    <cellStyle name="標準 4 2 2 2 6 2 5" xfId="8903"/>
    <cellStyle name="標準 4 2 2 2 6 2 5 2" xfId="8904"/>
    <cellStyle name="標準 4 2 2 2 6 2 5 3" xfId="8905"/>
    <cellStyle name="標準 4 2 2 2 6 2 6" xfId="8906"/>
    <cellStyle name="標準 4 2 2 2 6 2 6 2" xfId="8907"/>
    <cellStyle name="標準 4 2 2 2 6 2 6 3" xfId="8908"/>
    <cellStyle name="標準 4 2 2 2 6 3" xfId="8909"/>
    <cellStyle name="標準 4 2 2 2 6 3 2" xfId="8910"/>
    <cellStyle name="標準 4 2 2 2 6 3 3" xfId="8911"/>
    <cellStyle name="標準 4 2 2 2 6 3 4" xfId="8912"/>
    <cellStyle name="標準 4 2 2 2 6 3 5" xfId="8913"/>
    <cellStyle name="標準 4 2 2 2 6 3 6" xfId="8914"/>
    <cellStyle name="標準 4 2 2 2 6 4" xfId="8915"/>
    <cellStyle name="標準 4 2 2 2 6 4 2" xfId="8916"/>
    <cellStyle name="標準 4 2 2 2 6 4 3" xfId="8917"/>
    <cellStyle name="標準 4 2 2 2 6 5" xfId="8918"/>
    <cellStyle name="標準 4 2 2 2 6 5 2" xfId="8919"/>
    <cellStyle name="標準 4 2 2 2 6 5 3" xfId="8920"/>
    <cellStyle name="標準 4 2 2 2 6 6" xfId="8921"/>
    <cellStyle name="標準 4 2 2 2 6 6 2" xfId="8922"/>
    <cellStyle name="標準 4 2 2 2 6 6 3" xfId="8923"/>
    <cellStyle name="標準 4 2 2 2 6 7" xfId="8924"/>
    <cellStyle name="標準 4 2 2 2 7" xfId="8925"/>
    <cellStyle name="標準 4 2 2 2 7 2" xfId="8926"/>
    <cellStyle name="標準 4 2 2 2 7 2 2" xfId="8927"/>
    <cellStyle name="標準 4 2 2 2 7 2 3" xfId="8928"/>
    <cellStyle name="標準 4 2 2 2 7 2 4" xfId="8929"/>
    <cellStyle name="標準 4 2 2 2 7 2 5" xfId="8930"/>
    <cellStyle name="標準 4 2 2 2 7 2 6" xfId="8931"/>
    <cellStyle name="標準 4 2 2 2 7 3" xfId="8932"/>
    <cellStyle name="標準 4 2 2 2 7 3 2" xfId="8933"/>
    <cellStyle name="標準 4 2 2 2 7 3 3" xfId="8934"/>
    <cellStyle name="標準 4 2 2 2 7 4" xfId="8935"/>
    <cellStyle name="標準 4 2 2 2 7 4 2" xfId="8936"/>
    <cellStyle name="標準 4 2 2 2 7 4 3" xfId="8937"/>
    <cellStyle name="標準 4 2 2 2 7 5" xfId="8938"/>
    <cellStyle name="標準 4 2 2 2 7 5 2" xfId="8939"/>
    <cellStyle name="標準 4 2 2 2 7 5 3" xfId="8940"/>
    <cellStyle name="標準 4 2 2 2 7 6" xfId="8941"/>
    <cellStyle name="標準 4 2 2 2 7 7" xfId="8942"/>
    <cellStyle name="標準 4 2 2 2 8" xfId="8943"/>
    <cellStyle name="標準 4 2 2 2 8 2" xfId="8944"/>
    <cellStyle name="標準 4 2 2 2 8 3" xfId="8945"/>
    <cellStyle name="標準 4 2 2 2 8 4" xfId="8946"/>
    <cellStyle name="標準 4 2 2 2 8 5" xfId="8947"/>
    <cellStyle name="標準 4 2 2 2 9" xfId="8948"/>
    <cellStyle name="標準 4 2 2 20" xfId="8949"/>
    <cellStyle name="標準 4 2 2 3" xfId="8950"/>
    <cellStyle name="標準 4 2 2 4" xfId="8951"/>
    <cellStyle name="標準 4 2 2 5" xfId="8952"/>
    <cellStyle name="標準 4 2 2 6" xfId="8953"/>
    <cellStyle name="標準 4 2 2 7" xfId="8954"/>
    <cellStyle name="標準 4 2 2 8" xfId="8955"/>
    <cellStyle name="標準 4 2 2 8 2" xfId="8956"/>
    <cellStyle name="標準 4 2 2 8 2 2" xfId="8957"/>
    <cellStyle name="標準 4 2 2 8 2 2 2" xfId="8958"/>
    <cellStyle name="標準 4 2 2 8 2 2 2 2" xfId="8959"/>
    <cellStyle name="標準 4 2 2 8 2 2 2 3" xfId="8960"/>
    <cellStyle name="標準 4 2 2 8 2 2 2 4" xfId="8961"/>
    <cellStyle name="標準 4 2 2 8 2 2 2 5" xfId="8962"/>
    <cellStyle name="標準 4 2 2 8 2 2 2 6" xfId="8963"/>
    <cellStyle name="標準 4 2 2 8 2 2 3" xfId="8964"/>
    <cellStyle name="標準 4 2 2 8 2 2 3 2" xfId="8965"/>
    <cellStyle name="標準 4 2 2 8 2 2 3 3" xfId="8966"/>
    <cellStyle name="標準 4 2 2 8 2 2 4" xfId="8967"/>
    <cellStyle name="標準 4 2 2 8 2 2 4 2" xfId="8968"/>
    <cellStyle name="標準 4 2 2 8 2 2 4 3" xfId="8969"/>
    <cellStyle name="標準 4 2 2 8 2 2 5" xfId="8970"/>
    <cellStyle name="標準 4 2 2 8 2 2 5 2" xfId="8971"/>
    <cellStyle name="標準 4 2 2 8 2 2 5 3" xfId="8972"/>
    <cellStyle name="標準 4 2 2 8 2 2 6" xfId="8973"/>
    <cellStyle name="標準 4 2 2 8 2 2 7" xfId="8974"/>
    <cellStyle name="標準 4 2 2 8 2 3" xfId="8975"/>
    <cellStyle name="標準 4 2 2 8 2 3 2" xfId="8976"/>
    <cellStyle name="標準 4 2 2 8 2 3 3" xfId="8977"/>
    <cellStyle name="標準 4 2 2 8 2 4" xfId="8978"/>
    <cellStyle name="標準 4 2 2 8 2 4 2" xfId="8979"/>
    <cellStyle name="標準 4 2 2 8 2 4 3" xfId="8980"/>
    <cellStyle name="標準 4 2 2 8 2 5" xfId="8981"/>
    <cellStyle name="標準 4 2 2 8 2 5 2" xfId="8982"/>
    <cellStyle name="標準 4 2 2 8 2 5 3" xfId="8983"/>
    <cellStyle name="標準 4 2 2 8 2 6" xfId="8984"/>
    <cellStyle name="標準 4 2 2 8 2 6 2" xfId="8985"/>
    <cellStyle name="標準 4 2 2 8 2 6 3" xfId="8986"/>
    <cellStyle name="標準 4 2 2 8 3" xfId="8987"/>
    <cellStyle name="標準 4 2 2 8 3 2" xfId="8988"/>
    <cellStyle name="標準 4 2 2 8 3 3" xfId="8989"/>
    <cellStyle name="標準 4 2 2 8 3 4" xfId="8990"/>
    <cellStyle name="標準 4 2 2 8 3 5" xfId="8991"/>
    <cellStyle name="標準 4 2 2 8 3 6" xfId="8992"/>
    <cellStyle name="標準 4 2 2 8 4" xfId="8993"/>
    <cellStyle name="標準 4 2 2 8 4 2" xfId="8994"/>
    <cellStyle name="標準 4 2 2 8 4 3" xfId="8995"/>
    <cellStyle name="標準 4 2 2 8 5" xfId="8996"/>
    <cellStyle name="標準 4 2 2 8 5 2" xfId="8997"/>
    <cellStyle name="標準 4 2 2 8 5 3" xfId="8998"/>
    <cellStyle name="標準 4 2 2 8 6" xfId="8999"/>
    <cellStyle name="標準 4 2 2 8 6 2" xfId="9000"/>
    <cellStyle name="標準 4 2 2 8 6 3" xfId="9001"/>
    <cellStyle name="標準 4 2 2 8 7" xfId="9002"/>
    <cellStyle name="標準 4 2 2 9" xfId="9003"/>
    <cellStyle name="標準 4 2 2 9 2" xfId="9004"/>
    <cellStyle name="標準 4 2 2 9 2 2" xfId="9005"/>
    <cellStyle name="標準 4 2 2 9 2 3" xfId="9006"/>
    <cellStyle name="標準 4 2 2 9 2 4" xfId="9007"/>
    <cellStyle name="標準 4 2 2 9 2 5" xfId="9008"/>
    <cellStyle name="標準 4 2 2 9 2 6" xfId="9009"/>
    <cellStyle name="標準 4 2 2 9 3" xfId="9010"/>
    <cellStyle name="標準 4 2 2 9 3 2" xfId="9011"/>
    <cellStyle name="標準 4 2 2 9 3 3" xfId="9012"/>
    <cellStyle name="標準 4 2 2 9 4" xfId="9013"/>
    <cellStyle name="標準 4 2 2 9 4 2" xfId="9014"/>
    <cellStyle name="標準 4 2 2 9 4 3" xfId="9015"/>
    <cellStyle name="標準 4 2 2 9 5" xfId="9016"/>
    <cellStyle name="標準 4 2 2 9 5 2" xfId="9017"/>
    <cellStyle name="標準 4 2 2 9 5 3" xfId="9018"/>
    <cellStyle name="標準 4 2 2 9 6" xfId="9019"/>
    <cellStyle name="標準 4 2 2 9 7" xfId="9020"/>
    <cellStyle name="標準 4 2 20" xfId="9021"/>
    <cellStyle name="標準 4 2 21" xfId="9022"/>
    <cellStyle name="標準 4 2 22" xfId="9023"/>
    <cellStyle name="標準 4 2 23" xfId="9024"/>
    <cellStyle name="標準 4 2 24" xfId="9025"/>
    <cellStyle name="標準 4 2 3" xfId="9026"/>
    <cellStyle name="標準 4 2 3 2" xfId="9027"/>
    <cellStyle name="標準 4 2 4" xfId="9028"/>
    <cellStyle name="標準 4 2 4 2" xfId="9029"/>
    <cellStyle name="標準 4 2 4 2 2" xfId="9030"/>
    <cellStyle name="標準 4 2 4 2 3" xfId="9031"/>
    <cellStyle name="標準 4 2 4 3" xfId="9032"/>
    <cellStyle name="標準 4 2 4 3 2" xfId="9033"/>
    <cellStyle name="標準 4 2 5" xfId="9034"/>
    <cellStyle name="標準 4 2 5 2" xfId="9035"/>
    <cellStyle name="標準 4 2 6" xfId="9036"/>
    <cellStyle name="標準 4 2 7" xfId="9037"/>
    <cellStyle name="標準 4 2 8" xfId="9038"/>
    <cellStyle name="標準 4 2 9" xfId="9039"/>
    <cellStyle name="標準 4 3" xfId="9040"/>
    <cellStyle name="標準 4 3 2" xfId="9041"/>
    <cellStyle name="標準 4 3 2 2" xfId="9042"/>
    <cellStyle name="標準 4 3 2 3" xfId="9043"/>
    <cellStyle name="標準 4 3 2 4" xfId="9044"/>
    <cellStyle name="標準 4 3 3" xfId="9045"/>
    <cellStyle name="標準 4 3 3 2" xfId="9046"/>
    <cellStyle name="標準 4 3 3 3" xfId="9047"/>
    <cellStyle name="標準 4 3 3 4" xfId="9048"/>
    <cellStyle name="標準 4 3 4" xfId="9049"/>
    <cellStyle name="標準 4 3 4 2" xfId="9050"/>
    <cellStyle name="標準 4 3 4 3" xfId="9051"/>
    <cellStyle name="標準 4 4" xfId="9052"/>
    <cellStyle name="標準 4 4 2" xfId="9053"/>
    <cellStyle name="標準 4 4 2 2" xfId="9054"/>
    <cellStyle name="標準 4 4 2 3" xfId="9055"/>
    <cellStyle name="標準 4 4 3" xfId="9056"/>
    <cellStyle name="標準 4 4 3 2" xfId="9057"/>
    <cellStyle name="標準 4 4 4" xfId="9058"/>
    <cellStyle name="標準 4 4 4 2" xfId="9059"/>
    <cellStyle name="標準 4 5" xfId="9060"/>
    <cellStyle name="標準 4 5 2" xfId="9061"/>
    <cellStyle name="標準 4 5 3" xfId="9062"/>
    <cellStyle name="標準 4 6" xfId="9063"/>
    <cellStyle name="標準 4 6 2" xfId="9064"/>
    <cellStyle name="標準 4 7" xfId="9065"/>
    <cellStyle name="標準 4 7 2" xfId="9066"/>
    <cellStyle name="標準 4 8" xfId="9067"/>
    <cellStyle name="標準 4 8 2" xfId="9068"/>
    <cellStyle name="標準 4 9" xfId="9069"/>
    <cellStyle name="標準 4 9 2" xfId="9070"/>
    <cellStyle name="標準 4 9 2 2" xfId="9071"/>
    <cellStyle name="標準 4 9 2 2 2" xfId="9072"/>
    <cellStyle name="標準 4 9 2 2 2 2" xfId="9073"/>
    <cellStyle name="標準 4 9 2 2 2 3" xfId="9074"/>
    <cellStyle name="標準 4 9 2 2 2 4" xfId="9075"/>
    <cellStyle name="標準 4 9 2 2 2 5" xfId="9076"/>
    <cellStyle name="標準 4 9 2 2 2 6" xfId="9077"/>
    <cellStyle name="標準 4 9 2 2 3" xfId="9078"/>
    <cellStyle name="標準 4 9 2 2 3 2" xfId="9079"/>
    <cellStyle name="標準 4 9 2 2 3 3" xfId="9080"/>
    <cellStyle name="標準 4 9 2 2 4" xfId="9081"/>
    <cellStyle name="標準 4 9 2 2 4 2" xfId="9082"/>
    <cellStyle name="標準 4 9 2 2 4 3" xfId="9083"/>
    <cellStyle name="標準 4 9 2 2 5" xfId="9084"/>
    <cellStyle name="標準 4 9 2 2 5 2" xfId="9085"/>
    <cellStyle name="標準 4 9 2 2 5 3" xfId="9086"/>
    <cellStyle name="標準 4 9 2 2 6" xfId="9087"/>
    <cellStyle name="標準 4 9 2 2 7" xfId="9088"/>
    <cellStyle name="標準 4 9 2 3" xfId="9089"/>
    <cellStyle name="標準 4 9 2 3 2" xfId="9090"/>
    <cellStyle name="標準 4 9 2 3 3" xfId="9091"/>
    <cellStyle name="標準 4 9 2 4" xfId="9092"/>
    <cellStyle name="標準 4 9 2 4 2" xfId="9093"/>
    <cellStyle name="標準 4 9 2 4 3" xfId="9094"/>
    <cellStyle name="標準 4 9 2 5" xfId="9095"/>
    <cellStyle name="標準 4 9 2 5 2" xfId="9096"/>
    <cellStyle name="標準 4 9 2 5 3" xfId="9097"/>
    <cellStyle name="標準 4 9 2 6" xfId="9098"/>
    <cellStyle name="標準 4 9 2 6 2" xfId="9099"/>
    <cellStyle name="標準 4 9 2 6 3" xfId="9100"/>
    <cellStyle name="標準 4 9 3" xfId="9101"/>
    <cellStyle name="標準 4 9 3 2" xfId="9102"/>
    <cellStyle name="標準 4 9 3 3" xfId="9103"/>
    <cellStyle name="標準 4 9 3 4" xfId="9104"/>
    <cellStyle name="標準 4 9 3 5" xfId="9105"/>
    <cellStyle name="標準 4 9 3 6" xfId="9106"/>
    <cellStyle name="標準 4 9 4" xfId="9107"/>
    <cellStyle name="標準 4 9 4 2" xfId="9108"/>
    <cellStyle name="標準 4 9 4 3" xfId="9109"/>
    <cellStyle name="標準 4 9 5" xfId="9110"/>
    <cellStyle name="標準 4 9 5 2" xfId="9111"/>
    <cellStyle name="標準 4 9 5 3" xfId="9112"/>
    <cellStyle name="標準 4 9 6" xfId="9113"/>
    <cellStyle name="標準 4 9 6 2" xfId="9114"/>
    <cellStyle name="標準 4 9 6 3" xfId="9115"/>
    <cellStyle name="標準 4 9 7" xfId="9116"/>
    <cellStyle name="標準 4 9 8" xfId="9117"/>
    <cellStyle name="標準 5" xfId="9118"/>
    <cellStyle name="標準 5 10" xfId="9119"/>
    <cellStyle name="標準 5 10 2" xfId="9120"/>
    <cellStyle name="標準 5 11" xfId="9121"/>
    <cellStyle name="標準 5 11 2" xfId="9122"/>
    <cellStyle name="標準 5 12" xfId="9123"/>
    <cellStyle name="標準 5 13" xfId="9124"/>
    <cellStyle name="標準 5 14" xfId="9125"/>
    <cellStyle name="標準 5 2" xfId="9126"/>
    <cellStyle name="標準 5 2 2" xfId="9127"/>
    <cellStyle name="標準 5 2 2 2" xfId="14"/>
    <cellStyle name="標準 5 2 2 2 2" xfId="9128"/>
    <cellStyle name="標準 5 2 2 2 3" xfId="9129"/>
    <cellStyle name="標準 5 2 2 2 4" xfId="9130"/>
    <cellStyle name="標準 5 2 2 3" xfId="9131"/>
    <cellStyle name="標準 5 2 2 4" xfId="9132"/>
    <cellStyle name="標準 5 2 2 5" xfId="9133"/>
    <cellStyle name="標準 5 2 2 6" xfId="9134"/>
    <cellStyle name="標準 5 2 2 7" xfId="9135"/>
    <cellStyle name="標準 5 2 3" xfId="9136"/>
    <cellStyle name="標準 5 2 3 2" xfId="9137"/>
    <cellStyle name="標準 5 2 4" xfId="9138"/>
    <cellStyle name="標準 5 2 5" xfId="9139"/>
    <cellStyle name="標準 5 2 6" xfId="9140"/>
    <cellStyle name="標準 5 2 7" xfId="9141"/>
    <cellStyle name="標準 5 3" xfId="9142"/>
    <cellStyle name="標準 5 3 2" xfId="9143"/>
    <cellStyle name="標準 5 3 3" xfId="9144"/>
    <cellStyle name="標準 5 4" xfId="9145"/>
    <cellStyle name="標準 5 4 2" xfId="9146"/>
    <cellStyle name="標準 5 5" xfId="9147"/>
    <cellStyle name="標準 5 5 2" xfId="9148"/>
    <cellStyle name="標準 5 6" xfId="9149"/>
    <cellStyle name="標準 5 6 2" xfId="9150"/>
    <cellStyle name="標準 5 6 2 2" xfId="9151"/>
    <cellStyle name="標準 5 6 3" xfId="9152"/>
    <cellStyle name="標準 5 7" xfId="9153"/>
    <cellStyle name="標準 5 7 2" xfId="9154"/>
    <cellStyle name="標準 5 7 2 2" xfId="9155"/>
    <cellStyle name="標準 5 7 3" xfId="9156"/>
    <cellStyle name="標準 5 8" xfId="9157"/>
    <cellStyle name="標準 5 8 2" xfId="9158"/>
    <cellStyle name="標準 5 8 2 2" xfId="9159"/>
    <cellStyle name="標準 5 8 2 3" xfId="9160"/>
    <cellStyle name="標準 5 8 3" xfId="9161"/>
    <cellStyle name="標準 5 9" xfId="9162"/>
    <cellStyle name="標準 5 9 2" xfId="9163"/>
    <cellStyle name="標準 5 9 2 2" xfId="9164"/>
    <cellStyle name="標準 5 9 3" xfId="9165"/>
    <cellStyle name="標準 6" xfId="9166"/>
    <cellStyle name="標準 6 10" xfId="9167"/>
    <cellStyle name="標準 6 11" xfId="9713"/>
    <cellStyle name="標準 6 2" xfId="9168"/>
    <cellStyle name="標準 6 2 2" xfId="9169"/>
    <cellStyle name="標準 6 2 2 2" xfId="9170"/>
    <cellStyle name="標準 6 2 2 2 2" xfId="9171"/>
    <cellStyle name="標準 6 2 2 3" xfId="9172"/>
    <cellStyle name="標準 6 2 2 4" xfId="9173"/>
    <cellStyle name="標準 6 2 3" xfId="9174"/>
    <cellStyle name="標準 6 2 3 2" xfId="9175"/>
    <cellStyle name="標準 6 2 3 3" xfId="9176"/>
    <cellStyle name="標準 6 2 4" xfId="9177"/>
    <cellStyle name="標準 6 2 4 2" xfId="9178"/>
    <cellStyle name="標準 6 2 5" xfId="9179"/>
    <cellStyle name="標準 6 3" xfId="9180"/>
    <cellStyle name="標準 6 3 2" xfId="9181"/>
    <cellStyle name="標準 6 3 3" xfId="9182"/>
    <cellStyle name="標準 6 3 4" xfId="9183"/>
    <cellStyle name="標準 6 3 5" xfId="9184"/>
    <cellStyle name="標準 6 3 6" xfId="9185"/>
    <cellStyle name="標準 6 3 7" xfId="9186"/>
    <cellStyle name="標準 6 3 8" xfId="9714"/>
    <cellStyle name="標準 6 4" xfId="9187"/>
    <cellStyle name="標準 6 4 2" xfId="9188"/>
    <cellStyle name="標準 6 5" xfId="9189"/>
    <cellStyle name="標準 6 5 2" xfId="9190"/>
    <cellStyle name="標準 6 6" xfId="9191"/>
    <cellStyle name="標準 6 7" xfId="9192"/>
    <cellStyle name="標準 6 8" xfId="9193"/>
    <cellStyle name="標準 6 9" xfId="9194"/>
    <cellStyle name="標準 7" xfId="9195"/>
    <cellStyle name="標準 7 10" xfId="9196"/>
    <cellStyle name="標準 7 2" xfId="9197"/>
    <cellStyle name="標準 7 2 10" xfId="9198"/>
    <cellStyle name="標準 7 2 2" xfId="9199"/>
    <cellStyle name="標準 7 2 2 2" xfId="9200"/>
    <cellStyle name="標準 7 2 3" xfId="9201"/>
    <cellStyle name="標準 7 2 3 2" xfId="9202"/>
    <cellStyle name="標準 7 2 4" xfId="9203"/>
    <cellStyle name="標準 7 2 4 2" xfId="9204"/>
    <cellStyle name="標準 7 2 5" xfId="9205"/>
    <cellStyle name="標準 7 2 5 2" xfId="9206"/>
    <cellStyle name="標準 7 2 6" xfId="9207"/>
    <cellStyle name="標準 7 2 6 2" xfId="9208"/>
    <cellStyle name="標準 7 2 6 3" xfId="9209"/>
    <cellStyle name="標準 7 2 7" xfId="9210"/>
    <cellStyle name="標準 7 2 8" xfId="9211"/>
    <cellStyle name="標準 7 2 9" xfId="9212"/>
    <cellStyle name="標準 7 3" xfId="9213"/>
    <cellStyle name="標準 7 3 2" xfId="9214"/>
    <cellStyle name="標準 7 3 3" xfId="9215"/>
    <cellStyle name="標準 7 3 4" xfId="9216"/>
    <cellStyle name="標準 7 3 5" xfId="9217"/>
    <cellStyle name="標準 7 3 6" xfId="9218"/>
    <cellStyle name="標準 7 3 7" xfId="9219"/>
    <cellStyle name="標準 7 4" xfId="9220"/>
    <cellStyle name="標準 7 4 2" xfId="9221"/>
    <cellStyle name="標準 7 4 3" xfId="9222"/>
    <cellStyle name="標準 7 4 4" xfId="9223"/>
    <cellStyle name="標準 7 4 5" xfId="9224"/>
    <cellStyle name="標準 7 4 6" xfId="9225"/>
    <cellStyle name="標準 7 5" xfId="9226"/>
    <cellStyle name="標準 7 5 2" xfId="9227"/>
    <cellStyle name="標準 7 5 3" xfId="9228"/>
    <cellStyle name="標準 7 5 4" xfId="9229"/>
    <cellStyle name="標準 7 5 5" xfId="9230"/>
    <cellStyle name="標準 7 5 6" xfId="9231"/>
    <cellStyle name="標準 7 6" xfId="9232"/>
    <cellStyle name="標準 7 6 2" xfId="9233"/>
    <cellStyle name="標準 7 7" xfId="9234"/>
    <cellStyle name="標準 7 7 2" xfId="9235"/>
    <cellStyle name="標準 7 7 3" xfId="9236"/>
    <cellStyle name="標準 7 7 4" xfId="9237"/>
    <cellStyle name="標準 7 7 5" xfId="9238"/>
    <cellStyle name="標準 7 7 6" xfId="9239"/>
    <cellStyle name="標準 7 8" xfId="9240"/>
    <cellStyle name="標準 7 8 2" xfId="9241"/>
    <cellStyle name="標準 7 8 3" xfId="9242"/>
    <cellStyle name="標準 7 9" xfId="9243"/>
    <cellStyle name="標準 7 9 2" xfId="9244"/>
    <cellStyle name="標準 8" xfId="9245"/>
    <cellStyle name="標準 8 2" xfId="9246"/>
    <cellStyle name="標準 8 2 2" xfId="9247"/>
    <cellStyle name="標準 8 2 2 2" xfId="9248"/>
    <cellStyle name="標準 8 2 2 3" xfId="9249"/>
    <cellStyle name="標準 8 2 3" xfId="9250"/>
    <cellStyle name="標準 8 2 4" xfId="9251"/>
    <cellStyle name="標準 8 2 5" xfId="9252"/>
    <cellStyle name="標準 8 2 6" xfId="9253"/>
    <cellStyle name="標準 8 2 6 2" xfId="9254"/>
    <cellStyle name="標準 8 2 7" xfId="9255"/>
    <cellStyle name="標準 8 3" xfId="9256"/>
    <cellStyle name="標準 8 3 2" xfId="9257"/>
    <cellStyle name="標準 8 3 3" xfId="9258"/>
    <cellStyle name="標準 8 3 4" xfId="9259"/>
    <cellStyle name="標準 8 3 5" xfId="9260"/>
    <cellStyle name="標準 8 3 6" xfId="9261"/>
    <cellStyle name="標準 8 3 7" xfId="9262"/>
    <cellStyle name="標準 8 4" xfId="9263"/>
    <cellStyle name="標準 8 4 2" xfId="9264"/>
    <cellStyle name="標準 8 4 3" xfId="9265"/>
    <cellStyle name="標準 8 4 4" xfId="9266"/>
    <cellStyle name="標準 8 4 5" xfId="9267"/>
    <cellStyle name="標準 8 4 6" xfId="9268"/>
    <cellStyle name="標準 8 4 7" xfId="9269"/>
    <cellStyle name="標準 8 5" xfId="9270"/>
    <cellStyle name="標準 8 5 2" xfId="9271"/>
    <cellStyle name="標準 8 5 3" xfId="9272"/>
    <cellStyle name="標準 8 5 4" xfId="9273"/>
    <cellStyle name="標準 8 5 5" xfId="9274"/>
    <cellStyle name="標準 8 6" xfId="9275"/>
    <cellStyle name="標準 8 7" xfId="9276"/>
    <cellStyle name="標準 8 7 2" xfId="9277"/>
    <cellStyle name="標準 8 8" xfId="9278"/>
    <cellStyle name="標準 8 9" xfId="9279"/>
    <cellStyle name="標準 9" xfId="9280"/>
    <cellStyle name="標準 9 2" xfId="9281"/>
    <cellStyle name="標準 9 2 2" xfId="9282"/>
    <cellStyle name="標準 9 2 2 2" xfId="9283"/>
    <cellStyle name="標準 9 2 2 3" xfId="9284"/>
    <cellStyle name="標準 9 2 3" xfId="9285"/>
    <cellStyle name="標準 9 2 4" xfId="9286"/>
    <cellStyle name="標準 9 2 5" xfId="9287"/>
    <cellStyle name="標準 9 2 6" xfId="9288"/>
    <cellStyle name="標準 9 3" xfId="9289"/>
    <cellStyle name="標準 9 3 2" xfId="9290"/>
    <cellStyle name="標準 9 3 2 2" xfId="9291"/>
    <cellStyle name="標準 9 3 3" xfId="9292"/>
    <cellStyle name="標準 9 3 3 2" xfId="9293"/>
    <cellStyle name="標準 9 3 4" xfId="9294"/>
    <cellStyle name="標準 9 3 4 2" xfId="9295"/>
    <cellStyle name="標準 9 3 5" xfId="9296"/>
    <cellStyle name="標準 9 3 6" xfId="9297"/>
    <cellStyle name="標準 9 4" xfId="9298"/>
    <cellStyle name="標準 9 4 2" xfId="9299"/>
    <cellStyle name="標準 9 4 3" xfId="9300"/>
    <cellStyle name="標準 9 4 4" xfId="9301"/>
    <cellStyle name="標準 9 4 5" xfId="9302"/>
    <cellStyle name="標準 9 4 6" xfId="9303"/>
    <cellStyle name="標準 9 5" xfId="9304"/>
    <cellStyle name="標準 9 5 2" xfId="9305"/>
    <cellStyle name="標準 9 5 3" xfId="9306"/>
    <cellStyle name="標準 9 5 4" xfId="9307"/>
    <cellStyle name="標準 9 5 5" xfId="9308"/>
    <cellStyle name="標準 9 5 6" xfId="9309"/>
    <cellStyle name="標準 9 6" xfId="9310"/>
    <cellStyle name="標準 9 7" xfId="9311"/>
    <cellStyle name="標準 9 8" xfId="9312"/>
    <cellStyle name="標準_購入仕様書" xfId="12"/>
    <cellStyle name="浦普N標準" xfId="9715"/>
    <cellStyle name="脱浦 [0.00]_laroux" xfId="9716"/>
    <cellStyle name="脱浦_laroux" xfId="9717"/>
    <cellStyle name="良い 2" xfId="9718"/>
    <cellStyle name="見出し 1 2" xfId="9719"/>
    <cellStyle name="見出し 2 2" xfId="9720"/>
    <cellStyle name="見出し 3 2" xfId="9721"/>
    <cellStyle name="見出し 4 2" xfId="9722"/>
    <cellStyle name="見積桁区切り" xfId="9723"/>
    <cellStyle name="見積-桁区切り" xfId="9724"/>
    <cellStyle name="見積-通貨記号" xfId="9725"/>
    <cellStyle name="計算 2" xfId="9726"/>
    <cellStyle name="説明文 2" xfId="9727"/>
    <cellStyle name="警告文 2" xfId="9728"/>
    <cellStyle name="貨物標準" xfId="9729"/>
    <cellStyle name="追加スタイル（梅田）" xfId="9730"/>
    <cellStyle name="集計 2" xfId="9731"/>
  </cellStyles>
  <dxfs count="212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933</xdr:row>
      <xdr:rowOff>147991</xdr:rowOff>
    </xdr:from>
    <xdr:ext cx="5683006" cy="90357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3470311"/>
          <a:ext cx="5683006" cy="903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279145</xdr:colOff>
      <xdr:row>2358</xdr:row>
      <xdr:rowOff>31360</xdr:rowOff>
    </xdr:from>
    <xdr:ext cx="6112509" cy="12250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9459" y="448087360"/>
          <a:ext cx="6112509" cy="122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3.40\Production\Common\STR\3.Production%20Plan\1.Plan%20process%20new\01.Plan%20process\2017\07-Jul-2017\Plan%20PTCA%20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III.PRODUCTION%20PLAN/I.%20DAILY%20PLAN/5.%20STERILIZE/OTHER/UH%20GP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octl11\Desktop\China%20Aeration%20famili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VIII.PRODUCTION%20PLAN/IV.%20LOT%20CONTROL%20CHECK%20SHEET/5.%20STERILIZE/2026/LOT%20PTCA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III.PRODUCTION%20PLAN/IV.%20LOT%20CONTROL%20CHECK%20SHEET/5.%20STERILIZE/2026/LOT%20PTCA%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ho%20STR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LAN%20CAG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 PTCA"/>
      <sheetName val="1.04- LABEL"/>
      <sheetName val="Label"/>
      <sheetName val="Sheet3"/>
      <sheetName val="Seal new"/>
      <sheetName val="Seal Plan"/>
      <sheetName val="PLAN UH"/>
      <sheetName val="Sheet2"/>
      <sheetName val="Sheet1"/>
      <sheetName val="MACHINE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"/>
    </sheetNames>
    <sheetDataSet>
      <sheetData sheetId="0">
        <row r="1">
          <cell r="B1" t="str">
            <v>Item name</v>
          </cell>
          <cell r="C1"/>
          <cell r="D1" t="str">
            <v>Label</v>
          </cell>
          <cell r="E1" t="str">
            <v>seal</v>
          </cell>
          <cell r="F1"/>
          <cell r="G1" t="str">
            <v>Boxing</v>
          </cell>
        </row>
        <row r="2">
          <cell r="B2" t="str">
            <v>AG142000</v>
          </cell>
          <cell r="C2"/>
          <cell r="D2">
            <v>45</v>
          </cell>
          <cell r="E2">
            <v>117.9</v>
          </cell>
          <cell r="F2"/>
          <cell r="G2">
            <v>135.81</v>
          </cell>
        </row>
        <row r="3">
          <cell r="B3" t="str">
            <v>AG14M050</v>
          </cell>
          <cell r="C3"/>
          <cell r="D3">
            <v>21.9</v>
          </cell>
          <cell r="E3">
            <v>117.9</v>
          </cell>
          <cell r="F3"/>
          <cell r="G3">
            <v>148.4</v>
          </cell>
        </row>
        <row r="4">
          <cell r="B4" t="str">
            <v>CKV 165-14</v>
          </cell>
          <cell r="C4"/>
          <cell r="D4">
            <v>44.4</v>
          </cell>
          <cell r="E4">
            <v>140.9</v>
          </cell>
          <cell r="F4"/>
          <cell r="G4">
            <v>174</v>
          </cell>
        </row>
        <row r="5">
          <cell r="B5" t="str">
            <v>AHW14R001S APG</v>
          </cell>
          <cell r="C5"/>
          <cell r="D5">
            <v>21.9</v>
          </cell>
          <cell r="E5">
            <v>117.9</v>
          </cell>
          <cell r="F5"/>
          <cell r="G5">
            <v>135.81</v>
          </cell>
        </row>
        <row r="6">
          <cell r="B6" t="str">
            <v>AGH146300 APG</v>
          </cell>
          <cell r="C6"/>
          <cell r="D6">
            <v>21.9</v>
          </cell>
          <cell r="E6">
            <v>135</v>
          </cell>
          <cell r="F6"/>
          <cell r="G6">
            <v>135.81</v>
          </cell>
        </row>
        <row r="7">
          <cell r="B7" t="str">
            <v>AG145300 APG</v>
          </cell>
          <cell r="C7"/>
          <cell r="D7">
            <v>21.9</v>
          </cell>
          <cell r="E7">
            <v>135</v>
          </cell>
          <cell r="F7"/>
          <cell r="G7">
            <v>135.81</v>
          </cell>
        </row>
        <row r="8">
          <cell r="B8" t="str">
            <v>PAGH143092 AP</v>
          </cell>
          <cell r="C8"/>
          <cell r="D8">
            <v>21.9</v>
          </cell>
          <cell r="E8">
            <v>141</v>
          </cell>
          <cell r="F8"/>
          <cell r="G8">
            <v>158.5</v>
          </cell>
        </row>
        <row r="9">
          <cell r="B9" t="str">
            <v>STM180-18 S</v>
          </cell>
          <cell r="C9"/>
          <cell r="D9">
            <v>43</v>
          </cell>
          <cell r="E9">
            <v>166.9</v>
          </cell>
          <cell r="F9"/>
          <cell r="G9">
            <v>145.30000000000001</v>
          </cell>
        </row>
        <row r="10">
          <cell r="B10" t="str">
            <v>DHN18-01PS</v>
          </cell>
          <cell r="C10"/>
          <cell r="D10">
            <v>21.9</v>
          </cell>
          <cell r="E10">
            <v>91.6</v>
          </cell>
          <cell r="F10"/>
          <cell r="G10">
            <v>135.81</v>
          </cell>
        </row>
        <row r="11">
          <cell r="B11" t="str">
            <v>PAGH18M071 AP</v>
          </cell>
          <cell r="C11"/>
          <cell r="D11">
            <v>21.9</v>
          </cell>
          <cell r="E11">
            <v>117.9</v>
          </cell>
          <cell r="F11"/>
          <cell r="G11">
            <v>158.5</v>
          </cell>
        </row>
        <row r="12">
          <cell r="B12" t="str">
            <v>AG141302 J OS CE</v>
          </cell>
          <cell r="C12"/>
          <cell r="D12">
            <v>21.9</v>
          </cell>
          <cell r="E12">
            <v>91.6</v>
          </cell>
          <cell r="F12"/>
          <cell r="G12">
            <v>42.7</v>
          </cell>
        </row>
        <row r="13">
          <cell r="B13" t="str">
            <v>LOG135-18N</v>
          </cell>
          <cell r="C13"/>
          <cell r="D13">
            <v>72</v>
          </cell>
          <cell r="E13">
            <v>240</v>
          </cell>
          <cell r="F13"/>
          <cell r="G13">
            <v>168</v>
          </cell>
        </row>
        <row r="14">
          <cell r="B14" t="str">
            <v>LOG150-18N</v>
          </cell>
          <cell r="C14"/>
          <cell r="D14">
            <v>43</v>
          </cell>
          <cell r="E14">
            <v>166.9</v>
          </cell>
          <cell r="F14"/>
          <cell r="G14">
            <v>136</v>
          </cell>
        </row>
        <row r="15">
          <cell r="B15" t="str">
            <v>LOG165-18 NA</v>
          </cell>
          <cell r="C15"/>
          <cell r="D15">
            <v>43</v>
          </cell>
          <cell r="E15">
            <v>166.9</v>
          </cell>
          <cell r="F15"/>
          <cell r="G15">
            <v>136</v>
          </cell>
        </row>
        <row r="16">
          <cell r="B16" t="str">
            <v>AHW14S303S APG</v>
          </cell>
          <cell r="C16"/>
          <cell r="D16">
            <v>21.9</v>
          </cell>
          <cell r="E16">
            <v>91.6</v>
          </cell>
          <cell r="F16"/>
          <cell r="G16">
            <v>135.81</v>
          </cell>
        </row>
        <row r="17">
          <cell r="B17" t="str">
            <v>PAGH18M371 AP</v>
          </cell>
          <cell r="C17"/>
          <cell r="D17">
            <v>21.9</v>
          </cell>
          <cell r="E17">
            <v>91.6</v>
          </cell>
          <cell r="F17"/>
          <cell r="G17">
            <v>135.81</v>
          </cell>
        </row>
        <row r="18">
          <cell r="B18" t="str">
            <v>AGP140000J APG</v>
          </cell>
          <cell r="C18"/>
          <cell r="D18">
            <v>21.9</v>
          </cell>
          <cell r="E18">
            <v>117.9</v>
          </cell>
          <cell r="F18"/>
          <cell r="G18">
            <v>135.81</v>
          </cell>
        </row>
        <row r="19">
          <cell r="B19" t="str">
            <v>AG141000J APG</v>
          </cell>
          <cell r="C19"/>
          <cell r="D19">
            <v>21.9</v>
          </cell>
          <cell r="E19">
            <v>117.9</v>
          </cell>
          <cell r="F19"/>
          <cell r="G19">
            <v>135.81</v>
          </cell>
        </row>
        <row r="20">
          <cell r="B20" t="str">
            <v>AG141000 APG</v>
          </cell>
          <cell r="C20"/>
          <cell r="D20">
            <v>21.9</v>
          </cell>
          <cell r="E20">
            <v>117.9</v>
          </cell>
          <cell r="F20"/>
          <cell r="G20">
            <v>135.81</v>
          </cell>
        </row>
        <row r="21">
          <cell r="B21" t="str">
            <v>AG143090J Q OS CE</v>
          </cell>
          <cell r="C21"/>
          <cell r="D21">
            <v>21.9</v>
          </cell>
          <cell r="E21">
            <v>91.6</v>
          </cell>
          <cell r="F21"/>
          <cell r="G21">
            <v>42.7</v>
          </cell>
        </row>
        <row r="22">
          <cell r="B22" t="str">
            <v>AG141002J APG</v>
          </cell>
          <cell r="C22"/>
          <cell r="D22">
            <v>21.9</v>
          </cell>
          <cell r="E22">
            <v>117.9</v>
          </cell>
          <cell r="F22"/>
          <cell r="G22">
            <v>135.81</v>
          </cell>
        </row>
        <row r="23">
          <cell r="B23" t="str">
            <v>AG143000J APG</v>
          </cell>
          <cell r="C23"/>
          <cell r="D23">
            <v>21.9</v>
          </cell>
          <cell r="E23">
            <v>135</v>
          </cell>
          <cell r="F23"/>
          <cell r="G23">
            <v>135.81</v>
          </cell>
        </row>
        <row r="24">
          <cell r="B24" t="str">
            <v>V01-1810</v>
          </cell>
          <cell r="C24"/>
          <cell r="D24">
            <v>77.67</v>
          </cell>
          <cell r="E24">
            <v>117.9</v>
          </cell>
          <cell r="F24"/>
          <cell r="G24">
            <v>0</v>
          </cell>
        </row>
        <row r="25">
          <cell r="B25" t="str">
            <v>V01-1618</v>
          </cell>
          <cell r="C25"/>
          <cell r="D25">
            <v>77.67</v>
          </cell>
          <cell r="E25">
            <v>117.9</v>
          </cell>
          <cell r="F25"/>
          <cell r="G25">
            <v>0</v>
          </cell>
        </row>
        <row r="26">
          <cell r="B26" t="str">
            <v>AGP140000 APG</v>
          </cell>
          <cell r="C26"/>
          <cell r="D26">
            <v>21.9</v>
          </cell>
          <cell r="E26">
            <v>117.9</v>
          </cell>
          <cell r="F26"/>
          <cell r="G26">
            <v>135.81</v>
          </cell>
        </row>
        <row r="27">
          <cell r="B27" t="str">
            <v>HS8614H REEDITION 2</v>
          </cell>
          <cell r="C27"/>
          <cell r="D27">
            <v>77.67</v>
          </cell>
          <cell r="E27">
            <v>117.9</v>
          </cell>
          <cell r="F27"/>
          <cell r="G27">
            <v>0</v>
          </cell>
        </row>
        <row r="28">
          <cell r="B28" t="str">
            <v>HS8616H REEDITION 2</v>
          </cell>
          <cell r="C28"/>
          <cell r="D28">
            <v>77.67</v>
          </cell>
          <cell r="E28">
            <v>117.9</v>
          </cell>
          <cell r="F28"/>
          <cell r="G28">
            <v>0</v>
          </cell>
        </row>
        <row r="29">
          <cell r="B29" t="str">
            <v>WAIN-CKI-008-200</v>
          </cell>
          <cell r="C29"/>
          <cell r="D29">
            <v>43</v>
          </cell>
          <cell r="E29">
            <v>162.4</v>
          </cell>
          <cell r="F29"/>
          <cell r="G29">
            <v>136</v>
          </cell>
        </row>
        <row r="30">
          <cell r="B30" t="str">
            <v>AHW10S302S OS CE</v>
          </cell>
          <cell r="C30"/>
          <cell r="D30">
            <v>21.9</v>
          </cell>
          <cell r="E30">
            <v>102.2</v>
          </cell>
          <cell r="F30"/>
          <cell r="G30">
            <v>42.7</v>
          </cell>
        </row>
        <row r="31">
          <cell r="B31" t="str">
            <v>AGH143090 APG</v>
          </cell>
          <cell r="C31"/>
          <cell r="D31">
            <v>21.9</v>
          </cell>
          <cell r="E31">
            <v>141</v>
          </cell>
          <cell r="F31"/>
          <cell r="G31">
            <v>135.81</v>
          </cell>
        </row>
        <row r="32">
          <cell r="B32" t="str">
            <v>AG14M350J OS CE</v>
          </cell>
          <cell r="C32"/>
          <cell r="D32">
            <v>21.9</v>
          </cell>
          <cell r="E32">
            <v>91.6</v>
          </cell>
          <cell r="F32"/>
          <cell r="G32">
            <v>42.7</v>
          </cell>
        </row>
        <row r="33">
          <cell r="B33" t="str">
            <v>AG14M345J OS CE</v>
          </cell>
          <cell r="C33"/>
          <cell r="D33">
            <v>21.9</v>
          </cell>
          <cell r="E33">
            <v>91.6</v>
          </cell>
          <cell r="F33"/>
          <cell r="G33">
            <v>42.7</v>
          </cell>
        </row>
        <row r="34">
          <cell r="B34" t="str">
            <v>AG14M070J OS CE</v>
          </cell>
          <cell r="C34"/>
          <cell r="D34">
            <v>21.9</v>
          </cell>
          <cell r="E34">
            <v>117.9</v>
          </cell>
          <cell r="F34"/>
          <cell r="G34">
            <v>42.7</v>
          </cell>
        </row>
        <row r="35">
          <cell r="B35" t="str">
            <v>AG14M060J OS CE</v>
          </cell>
          <cell r="C35"/>
          <cell r="D35">
            <v>21.9</v>
          </cell>
          <cell r="E35">
            <v>117.9</v>
          </cell>
          <cell r="F35"/>
          <cell r="G35">
            <v>42.7</v>
          </cell>
        </row>
        <row r="36">
          <cell r="B36" t="str">
            <v>AG14M360J OS CE</v>
          </cell>
          <cell r="C36"/>
          <cell r="D36">
            <v>21.9</v>
          </cell>
          <cell r="E36">
            <v>91.6</v>
          </cell>
          <cell r="F36"/>
          <cell r="G36">
            <v>42.7</v>
          </cell>
        </row>
        <row r="37">
          <cell r="B37" t="str">
            <v>AG14M045J OS CE</v>
          </cell>
          <cell r="C37"/>
          <cell r="D37">
            <v>21.9</v>
          </cell>
          <cell r="E37">
            <v>117.9</v>
          </cell>
          <cell r="F37"/>
          <cell r="G37">
            <v>42.7</v>
          </cell>
        </row>
        <row r="38">
          <cell r="B38" t="str">
            <v>AGP140001 AGP</v>
          </cell>
          <cell r="C38"/>
          <cell r="D38">
            <v>21.9</v>
          </cell>
          <cell r="E38">
            <v>117.9</v>
          </cell>
          <cell r="F38"/>
          <cell r="G38">
            <v>148.4</v>
          </cell>
        </row>
        <row r="39">
          <cell r="B39" t="str">
            <v>APW14R005S OSCE</v>
          </cell>
          <cell r="C39"/>
          <cell r="D39">
            <v>21.9</v>
          </cell>
          <cell r="E39">
            <v>91.6</v>
          </cell>
          <cell r="F39"/>
          <cell r="G39">
            <v>158.5</v>
          </cell>
        </row>
        <row r="40">
          <cell r="B40" t="str">
            <v>AGP140001 ABBOTT</v>
          </cell>
          <cell r="C40"/>
          <cell r="D40">
            <v>21.9</v>
          </cell>
          <cell r="E40">
            <v>135</v>
          </cell>
          <cell r="F40"/>
          <cell r="G40">
            <v>148.4</v>
          </cell>
        </row>
        <row r="41">
          <cell r="B41" t="str">
            <v>AH10S315S</v>
          </cell>
          <cell r="C41"/>
          <cell r="D41">
            <v>21.9</v>
          </cell>
          <cell r="E41">
            <v>135</v>
          </cell>
          <cell r="F41"/>
          <cell r="G41">
            <v>158.5</v>
          </cell>
        </row>
        <row r="42">
          <cell r="B42" t="str">
            <v>DMN18-03 HS</v>
          </cell>
          <cell r="C42"/>
          <cell r="D42">
            <v>45</v>
          </cell>
          <cell r="E42">
            <v>135</v>
          </cell>
          <cell r="F42"/>
          <cell r="G42">
            <v>135.81</v>
          </cell>
        </row>
        <row r="43">
          <cell r="B43" t="str">
            <v>AG14M045 APG</v>
          </cell>
          <cell r="C43"/>
          <cell r="D43">
            <v>45</v>
          </cell>
          <cell r="E43">
            <v>117.9</v>
          </cell>
          <cell r="F43">
            <v>20</v>
          </cell>
          <cell r="G43">
            <v>135.81</v>
          </cell>
        </row>
        <row r="44">
          <cell r="B44" t="str">
            <v>PAGH18M070</v>
          </cell>
          <cell r="C44"/>
          <cell r="D44">
            <v>45</v>
          </cell>
          <cell r="E44">
            <v>117.9</v>
          </cell>
          <cell r="F44">
            <v>22</v>
          </cell>
          <cell r="G44">
            <v>135.81</v>
          </cell>
        </row>
        <row r="45">
          <cell r="B45" t="str">
            <v>PAG14M070</v>
          </cell>
          <cell r="C45"/>
          <cell r="D45">
            <v>45</v>
          </cell>
          <cell r="E45">
            <v>117.9</v>
          </cell>
          <cell r="F45">
            <v>22</v>
          </cell>
          <cell r="G45">
            <v>135.81</v>
          </cell>
        </row>
        <row r="46">
          <cell r="B46" t="str">
            <v>PAG149001</v>
          </cell>
          <cell r="C46"/>
          <cell r="D46">
            <v>45</v>
          </cell>
          <cell r="E46">
            <v>117.9</v>
          </cell>
          <cell r="F46">
            <v>22</v>
          </cell>
          <cell r="G46">
            <v>135.81</v>
          </cell>
        </row>
        <row r="47">
          <cell r="B47" t="str">
            <v>PAGH146300</v>
          </cell>
          <cell r="C47"/>
          <cell r="D47">
            <v>45</v>
          </cell>
          <cell r="E47">
            <v>135</v>
          </cell>
          <cell r="F47">
            <v>22</v>
          </cell>
          <cell r="G47">
            <v>135.81</v>
          </cell>
        </row>
        <row r="48">
          <cell r="B48" t="str">
            <v>PAGH143091</v>
          </cell>
          <cell r="C48"/>
          <cell r="D48">
            <v>45</v>
          </cell>
          <cell r="E48">
            <v>141</v>
          </cell>
          <cell r="F48">
            <v>22</v>
          </cell>
          <cell r="G48">
            <v>135.81</v>
          </cell>
        </row>
        <row r="49">
          <cell r="B49" t="str">
            <v>PAGH143094</v>
          </cell>
          <cell r="C49"/>
          <cell r="D49">
            <v>45</v>
          </cell>
          <cell r="E49">
            <v>141</v>
          </cell>
          <cell r="F49">
            <v>22</v>
          </cell>
          <cell r="G49">
            <v>135.81</v>
          </cell>
        </row>
        <row r="50">
          <cell r="B50" t="str">
            <v>PAGP140000</v>
          </cell>
          <cell r="C50"/>
          <cell r="D50">
            <v>45</v>
          </cell>
          <cell r="E50">
            <v>117.9</v>
          </cell>
          <cell r="F50">
            <v>22</v>
          </cell>
          <cell r="G50">
            <v>135.81</v>
          </cell>
        </row>
        <row r="51">
          <cell r="B51" t="str">
            <v>PAG141302</v>
          </cell>
          <cell r="C51"/>
          <cell r="D51">
            <v>45</v>
          </cell>
          <cell r="E51">
            <v>135</v>
          </cell>
          <cell r="F51">
            <v>22</v>
          </cell>
          <cell r="G51">
            <v>135.81</v>
          </cell>
        </row>
        <row r="52">
          <cell r="B52" t="str">
            <v>PAGH146000</v>
          </cell>
          <cell r="C52"/>
          <cell r="D52">
            <v>45</v>
          </cell>
          <cell r="E52">
            <v>117.9</v>
          </cell>
          <cell r="F52">
            <v>22</v>
          </cell>
          <cell r="G52">
            <v>135.81</v>
          </cell>
        </row>
        <row r="53">
          <cell r="B53" t="str">
            <v>WAIN-CKI-10-200 US</v>
          </cell>
          <cell r="C53"/>
          <cell r="D53">
            <v>44.4</v>
          </cell>
          <cell r="E53">
            <v>140.9</v>
          </cell>
          <cell r="F53">
            <v>22</v>
          </cell>
          <cell r="G53">
            <v>147.4</v>
          </cell>
        </row>
        <row r="54">
          <cell r="B54" t="str">
            <v>PAGH18M072</v>
          </cell>
          <cell r="C54"/>
          <cell r="D54">
            <v>45</v>
          </cell>
          <cell r="E54">
            <v>117.9</v>
          </cell>
          <cell r="F54">
            <v>22</v>
          </cell>
          <cell r="G54">
            <v>135.81</v>
          </cell>
        </row>
        <row r="55">
          <cell r="B55" t="str">
            <v>WAIN-CKI-10-300 US</v>
          </cell>
          <cell r="C55"/>
          <cell r="D55">
            <v>72</v>
          </cell>
          <cell r="E55">
            <v>219.4</v>
          </cell>
          <cell r="F55">
            <v>22</v>
          </cell>
          <cell r="G55">
            <v>168</v>
          </cell>
        </row>
        <row r="56">
          <cell r="B56" t="str">
            <v>AGH143092 Q OS NO CE</v>
          </cell>
          <cell r="C56"/>
          <cell r="D56">
            <v>45</v>
          </cell>
          <cell r="E56">
            <v>117.9</v>
          </cell>
          <cell r="F56">
            <v>22</v>
          </cell>
          <cell r="G56">
            <v>135.81</v>
          </cell>
        </row>
        <row r="57">
          <cell r="B57" t="str">
            <v>WAIN-CKI-300-BA</v>
          </cell>
          <cell r="C57"/>
          <cell r="D57">
            <v>43</v>
          </cell>
          <cell r="E57">
            <v>201.4</v>
          </cell>
          <cell r="F57">
            <v>22</v>
          </cell>
          <cell r="G57">
            <v>136</v>
          </cell>
        </row>
        <row r="58">
          <cell r="B58" t="str">
            <v>AG141010 OS NO CE</v>
          </cell>
          <cell r="C58"/>
          <cell r="D58">
            <v>45</v>
          </cell>
          <cell r="E58">
            <v>117.9</v>
          </cell>
          <cell r="F58">
            <v>22</v>
          </cell>
          <cell r="G58">
            <v>135.81</v>
          </cell>
        </row>
        <row r="59">
          <cell r="B59" t="str">
            <v>AG149000 OS CE</v>
          </cell>
          <cell r="C59"/>
          <cell r="D59">
            <v>45</v>
          </cell>
          <cell r="E59">
            <v>117.9</v>
          </cell>
          <cell r="F59">
            <v>22</v>
          </cell>
          <cell r="G59">
            <v>60</v>
          </cell>
        </row>
        <row r="60">
          <cell r="B60" t="str">
            <v>WAIN-CKI-10-200 CE 2</v>
          </cell>
          <cell r="C60"/>
          <cell r="D60">
            <v>44.4</v>
          </cell>
          <cell r="E60">
            <v>201.4</v>
          </cell>
          <cell r="F60">
            <v>22</v>
          </cell>
          <cell r="G60">
            <v>147.4</v>
          </cell>
        </row>
        <row r="61">
          <cell r="B61" t="str">
            <v>DFN18-Z8HS</v>
          </cell>
          <cell r="C61"/>
          <cell r="D61">
            <v>21.9</v>
          </cell>
          <cell r="E61">
            <v>117.9</v>
          </cell>
          <cell r="F61">
            <v>22</v>
          </cell>
          <cell r="G61">
            <v>158.5</v>
          </cell>
        </row>
        <row r="62">
          <cell r="B62" t="str">
            <v>PAGH18M071</v>
          </cell>
          <cell r="C62"/>
          <cell r="D62">
            <v>21.9</v>
          </cell>
          <cell r="E62">
            <v>117.9</v>
          </cell>
          <cell r="F62">
            <v>22</v>
          </cell>
          <cell r="G62">
            <v>158.5</v>
          </cell>
        </row>
        <row r="63">
          <cell r="B63" t="str">
            <v>PAGH18M372</v>
          </cell>
          <cell r="C63"/>
          <cell r="D63">
            <v>45</v>
          </cell>
          <cell r="E63">
            <v>141</v>
          </cell>
          <cell r="F63">
            <v>22</v>
          </cell>
          <cell r="G63">
            <v>135.81</v>
          </cell>
        </row>
        <row r="64">
          <cell r="B64" t="str">
            <v>AHW14R304S OS CE</v>
          </cell>
          <cell r="C64"/>
          <cell r="D64">
            <v>21.9</v>
          </cell>
          <cell r="E64">
            <v>102.2</v>
          </cell>
          <cell r="F64">
            <v>22</v>
          </cell>
          <cell r="G64">
            <v>42.7</v>
          </cell>
        </row>
        <row r="65">
          <cell r="B65" t="str">
            <v>AHW14R004J OS CE</v>
          </cell>
          <cell r="C65"/>
          <cell r="D65">
            <v>21.9</v>
          </cell>
          <cell r="E65">
            <v>117.9</v>
          </cell>
          <cell r="F65">
            <v>22</v>
          </cell>
          <cell r="G65">
            <v>42.7</v>
          </cell>
        </row>
        <row r="66">
          <cell r="B66" t="str">
            <v>AHW14R304J OS CE</v>
          </cell>
          <cell r="C66"/>
          <cell r="D66">
            <v>21.9</v>
          </cell>
          <cell r="E66">
            <v>102.2</v>
          </cell>
          <cell r="F66">
            <v>22</v>
          </cell>
          <cell r="G66">
            <v>42.7</v>
          </cell>
        </row>
        <row r="67">
          <cell r="B67" t="str">
            <v>AIN-CKI-10-200 T2</v>
          </cell>
          <cell r="C67"/>
          <cell r="D67">
            <v>43</v>
          </cell>
          <cell r="E67">
            <v>162.4</v>
          </cell>
          <cell r="F67">
            <v>22</v>
          </cell>
          <cell r="G67">
            <v>136</v>
          </cell>
        </row>
        <row r="68">
          <cell r="B68" t="str">
            <v>AIN-CKI-10-200 T1</v>
          </cell>
          <cell r="C68"/>
          <cell r="D68">
            <v>44.4</v>
          </cell>
          <cell r="E68">
            <v>162.4</v>
          </cell>
          <cell r="F68">
            <v>22</v>
          </cell>
          <cell r="G68">
            <v>174</v>
          </cell>
        </row>
        <row r="69">
          <cell r="B69" t="str">
            <v>WCKV180-14 US NO CE</v>
          </cell>
          <cell r="C69"/>
          <cell r="D69">
            <v>44.4</v>
          </cell>
          <cell r="E69">
            <v>140.9</v>
          </cell>
          <cell r="F69">
            <v>22</v>
          </cell>
          <cell r="G69">
            <v>147.4</v>
          </cell>
        </row>
        <row r="70">
          <cell r="B70" t="str">
            <v>WAIN-CKI-200 US</v>
          </cell>
          <cell r="C70"/>
          <cell r="D70">
            <v>44.4</v>
          </cell>
          <cell r="E70">
            <v>140.9</v>
          </cell>
          <cell r="F70">
            <v>22</v>
          </cell>
          <cell r="G70">
            <v>147.4</v>
          </cell>
        </row>
        <row r="71">
          <cell r="B71" t="str">
            <v>WAIN-CKI-300 US</v>
          </cell>
          <cell r="C71"/>
          <cell r="D71">
            <v>44.4</v>
          </cell>
          <cell r="E71">
            <v>140.9</v>
          </cell>
          <cell r="F71">
            <v>22</v>
          </cell>
          <cell r="G71">
            <v>147.4</v>
          </cell>
        </row>
        <row r="72">
          <cell r="B72" t="str">
            <v>WCKV165-14 US NO CE</v>
          </cell>
          <cell r="C72"/>
          <cell r="D72">
            <v>44.4</v>
          </cell>
          <cell r="E72">
            <v>162.4</v>
          </cell>
          <cell r="F72">
            <v>22</v>
          </cell>
          <cell r="G72">
            <v>147.4</v>
          </cell>
        </row>
        <row r="73">
          <cell r="B73" t="str">
            <v>AHW14R004S OS CE</v>
          </cell>
          <cell r="C73"/>
          <cell r="D73">
            <v>21.9</v>
          </cell>
          <cell r="E73">
            <v>117.9</v>
          </cell>
          <cell r="F73">
            <v>22</v>
          </cell>
          <cell r="G73">
            <v>42.7</v>
          </cell>
        </row>
        <row r="74">
          <cell r="B74" t="str">
            <v>APW14R305S OS CE</v>
          </cell>
          <cell r="C74"/>
          <cell r="D74">
            <v>21.9</v>
          </cell>
          <cell r="E74">
            <v>91.6</v>
          </cell>
          <cell r="F74">
            <v>22</v>
          </cell>
          <cell r="G74">
            <v>42.7</v>
          </cell>
        </row>
        <row r="75">
          <cell r="B75" t="str">
            <v>WAIN-CKI-300-BS CE</v>
          </cell>
          <cell r="C75"/>
          <cell r="D75">
            <v>43</v>
          </cell>
          <cell r="E75">
            <v>201.4</v>
          </cell>
          <cell r="F75">
            <v>22</v>
          </cell>
          <cell r="G75">
            <v>141.4</v>
          </cell>
        </row>
        <row r="76">
          <cell r="B76" t="str">
            <v>WAIN-CKI-300-BA CE</v>
          </cell>
          <cell r="C76"/>
          <cell r="D76">
            <v>43</v>
          </cell>
          <cell r="E76">
            <v>201.4</v>
          </cell>
          <cell r="F76">
            <v>22</v>
          </cell>
          <cell r="G76">
            <v>141.4</v>
          </cell>
        </row>
        <row r="77">
          <cell r="B77" t="str">
            <v>AGH146000J R OS CE2</v>
          </cell>
          <cell r="C77"/>
          <cell r="D77">
            <v>21.9</v>
          </cell>
          <cell r="E77">
            <v>91.6</v>
          </cell>
          <cell r="F77">
            <v>22</v>
          </cell>
          <cell r="G77">
            <v>42.7</v>
          </cell>
        </row>
        <row r="78">
          <cell r="B78" t="str">
            <v>AGH146300 R OS CE2</v>
          </cell>
          <cell r="C78"/>
          <cell r="D78">
            <v>21.9</v>
          </cell>
          <cell r="E78">
            <v>91.6</v>
          </cell>
          <cell r="F78">
            <v>22</v>
          </cell>
          <cell r="G78">
            <v>42.7</v>
          </cell>
        </row>
        <row r="79">
          <cell r="B79" t="str">
            <v>AG14M360 OS CE2</v>
          </cell>
          <cell r="C79"/>
          <cell r="D79">
            <v>21.9</v>
          </cell>
          <cell r="E79">
            <v>91.6</v>
          </cell>
          <cell r="F79">
            <v>22</v>
          </cell>
          <cell r="G79">
            <v>42.7</v>
          </cell>
        </row>
        <row r="80">
          <cell r="B80" t="str">
            <v>AGH147000J R OS CE2</v>
          </cell>
          <cell r="C80"/>
          <cell r="D80">
            <v>21.9</v>
          </cell>
          <cell r="E80">
            <v>91.6</v>
          </cell>
          <cell r="F80">
            <v>22</v>
          </cell>
          <cell r="G80">
            <v>42.7</v>
          </cell>
        </row>
        <row r="81">
          <cell r="B81" t="str">
            <v>AGH146300J P OS CE2</v>
          </cell>
          <cell r="C81"/>
          <cell r="D81">
            <v>21.9</v>
          </cell>
          <cell r="E81">
            <v>91.6</v>
          </cell>
          <cell r="F81">
            <v>22</v>
          </cell>
          <cell r="G81">
            <v>42.7</v>
          </cell>
        </row>
        <row r="82">
          <cell r="B82" t="str">
            <v>AGH146300 P OS CE2</v>
          </cell>
          <cell r="C82"/>
          <cell r="D82">
            <v>21.9</v>
          </cell>
          <cell r="E82">
            <v>91.6</v>
          </cell>
          <cell r="F82">
            <v>22</v>
          </cell>
          <cell r="G82">
            <v>42.7</v>
          </cell>
        </row>
        <row r="83">
          <cell r="B83" t="str">
            <v>AGH146000J P OS CE2</v>
          </cell>
          <cell r="C83"/>
          <cell r="D83">
            <v>21.9</v>
          </cell>
          <cell r="E83">
            <v>91.6</v>
          </cell>
          <cell r="F83">
            <v>22</v>
          </cell>
          <cell r="G83">
            <v>42.7</v>
          </cell>
        </row>
        <row r="84">
          <cell r="B84" t="str">
            <v>AG14M045 B OS CE2</v>
          </cell>
          <cell r="C84"/>
          <cell r="D84">
            <v>21.9</v>
          </cell>
          <cell r="E84">
            <v>91.6</v>
          </cell>
          <cell r="F84">
            <v>22.31</v>
          </cell>
          <cell r="G84">
            <v>42.7</v>
          </cell>
        </row>
        <row r="85">
          <cell r="B85" t="str">
            <v>AG14M050 B OS CE2</v>
          </cell>
          <cell r="C85"/>
          <cell r="D85">
            <v>21.9</v>
          </cell>
          <cell r="E85">
            <v>91.6</v>
          </cell>
          <cell r="F85">
            <v>22</v>
          </cell>
          <cell r="G85">
            <v>42.7</v>
          </cell>
        </row>
        <row r="86">
          <cell r="B86" t="str">
            <v>AG14M070 OS CE2</v>
          </cell>
          <cell r="C86"/>
          <cell r="D86">
            <v>21.9</v>
          </cell>
          <cell r="E86">
            <v>91.6</v>
          </cell>
          <cell r="F86">
            <v>22</v>
          </cell>
          <cell r="G86">
            <v>42.7</v>
          </cell>
        </row>
        <row r="87">
          <cell r="B87" t="str">
            <v>AGH146000 P OS CE2</v>
          </cell>
          <cell r="C87"/>
          <cell r="D87">
            <v>21.9</v>
          </cell>
          <cell r="E87">
            <v>91.6</v>
          </cell>
          <cell r="F87">
            <v>22</v>
          </cell>
          <cell r="G87">
            <v>42.7</v>
          </cell>
        </row>
        <row r="88">
          <cell r="B88" t="str">
            <v>AG14M370 B OS CE2</v>
          </cell>
          <cell r="C88"/>
          <cell r="D88">
            <v>21.9</v>
          </cell>
          <cell r="E88">
            <v>91.6</v>
          </cell>
          <cell r="F88">
            <v>22</v>
          </cell>
          <cell r="G88">
            <v>42.7</v>
          </cell>
        </row>
        <row r="89">
          <cell r="B89" t="str">
            <v>AGH147300 P OS CE2</v>
          </cell>
          <cell r="C89"/>
          <cell r="D89">
            <v>21.9</v>
          </cell>
          <cell r="E89">
            <v>91.6</v>
          </cell>
          <cell r="F89">
            <v>22.31</v>
          </cell>
          <cell r="G89">
            <v>42.7</v>
          </cell>
        </row>
        <row r="90">
          <cell r="B90" t="str">
            <v>AGH146000 R OS CE2</v>
          </cell>
          <cell r="C90"/>
          <cell r="D90">
            <v>21.9</v>
          </cell>
          <cell r="E90">
            <v>91.6</v>
          </cell>
          <cell r="F90">
            <v>22.31</v>
          </cell>
          <cell r="G90">
            <v>42.7</v>
          </cell>
        </row>
        <row r="91">
          <cell r="B91" t="str">
            <v>AHW14S003J OS CE2</v>
          </cell>
          <cell r="C91"/>
          <cell r="D91">
            <v>21.9</v>
          </cell>
          <cell r="E91">
            <v>91.6</v>
          </cell>
          <cell r="F91">
            <v>22</v>
          </cell>
          <cell r="G91">
            <v>42.7</v>
          </cell>
        </row>
        <row r="92">
          <cell r="B92" t="str">
            <v>AHW14S303S OS CE2</v>
          </cell>
          <cell r="C92"/>
          <cell r="D92">
            <v>21.9</v>
          </cell>
          <cell r="E92">
            <v>91.6</v>
          </cell>
          <cell r="F92">
            <v>22</v>
          </cell>
          <cell r="G92">
            <v>42.7</v>
          </cell>
        </row>
        <row r="93">
          <cell r="B93" t="str">
            <v>AHW14S003S OS CE2</v>
          </cell>
          <cell r="C93"/>
          <cell r="D93">
            <v>21.9</v>
          </cell>
          <cell r="E93">
            <v>91.6</v>
          </cell>
          <cell r="F93">
            <v>22</v>
          </cell>
          <cell r="G93">
            <v>42.7</v>
          </cell>
        </row>
        <row r="94">
          <cell r="B94" t="str">
            <v>AGH143391 F OS CE2</v>
          </cell>
          <cell r="C94"/>
          <cell r="D94">
            <v>21.9</v>
          </cell>
          <cell r="E94">
            <v>91.6</v>
          </cell>
          <cell r="F94">
            <v>22</v>
          </cell>
          <cell r="G94">
            <v>42.7</v>
          </cell>
        </row>
        <row r="95">
          <cell r="B95" t="str">
            <v>AGH143091 F OS CE2</v>
          </cell>
          <cell r="C95"/>
          <cell r="D95">
            <v>21.9</v>
          </cell>
          <cell r="E95">
            <v>91.6</v>
          </cell>
          <cell r="F95">
            <v>22</v>
          </cell>
          <cell r="G95">
            <v>42.7</v>
          </cell>
        </row>
        <row r="96">
          <cell r="B96" t="str">
            <v>AGH143390 F OS CE2</v>
          </cell>
          <cell r="C96"/>
          <cell r="D96">
            <v>21.9</v>
          </cell>
          <cell r="E96">
            <v>91.6</v>
          </cell>
          <cell r="F96">
            <v>22</v>
          </cell>
          <cell r="G96">
            <v>42.7</v>
          </cell>
        </row>
        <row r="97">
          <cell r="B97" t="str">
            <v>AGH143090 F OS CE2</v>
          </cell>
          <cell r="C97"/>
          <cell r="D97">
            <v>21.9</v>
          </cell>
          <cell r="E97">
            <v>91.6</v>
          </cell>
          <cell r="F97">
            <v>22</v>
          </cell>
          <cell r="G97">
            <v>42.7</v>
          </cell>
        </row>
        <row r="98">
          <cell r="B98" t="str">
            <v>AG143390 F OS CE2</v>
          </cell>
          <cell r="C98"/>
          <cell r="D98">
            <v>21.9</v>
          </cell>
          <cell r="E98">
            <v>91.6</v>
          </cell>
          <cell r="F98">
            <v>22</v>
          </cell>
          <cell r="G98">
            <v>42.7</v>
          </cell>
        </row>
        <row r="99">
          <cell r="B99" t="str">
            <v>AG143090 F OS CE2</v>
          </cell>
          <cell r="C99"/>
          <cell r="D99">
            <v>21.9</v>
          </cell>
          <cell r="E99">
            <v>91.6</v>
          </cell>
          <cell r="F99">
            <v>22</v>
          </cell>
          <cell r="G99">
            <v>42.7</v>
          </cell>
        </row>
        <row r="100">
          <cell r="B100" t="str">
            <v>AG142300 M OS CE2</v>
          </cell>
          <cell r="C100"/>
          <cell r="D100">
            <v>21.9</v>
          </cell>
          <cell r="E100">
            <v>91.6</v>
          </cell>
          <cell r="F100">
            <v>22</v>
          </cell>
          <cell r="G100">
            <v>42.7</v>
          </cell>
        </row>
        <row r="101">
          <cell r="B101" t="str">
            <v>AG142000 M OS CE2</v>
          </cell>
          <cell r="C101"/>
          <cell r="D101">
            <v>21.9</v>
          </cell>
          <cell r="E101">
            <v>91.6</v>
          </cell>
          <cell r="F101">
            <v>22</v>
          </cell>
          <cell r="G101">
            <v>42.7</v>
          </cell>
        </row>
        <row r="102">
          <cell r="B102" t="str">
            <v>AG14M070 B OS CE2</v>
          </cell>
          <cell r="C102"/>
          <cell r="D102">
            <v>21.9</v>
          </cell>
          <cell r="E102">
            <v>91.6</v>
          </cell>
          <cell r="F102">
            <v>22</v>
          </cell>
          <cell r="G102">
            <v>42.7</v>
          </cell>
        </row>
        <row r="103">
          <cell r="B103" t="str">
            <v>AG14M350 B OS CE2</v>
          </cell>
          <cell r="C103"/>
          <cell r="D103">
            <v>21.9</v>
          </cell>
          <cell r="E103">
            <v>91.6</v>
          </cell>
          <cell r="F103">
            <v>22</v>
          </cell>
          <cell r="G103">
            <v>42.7</v>
          </cell>
        </row>
        <row r="104">
          <cell r="B104" t="str">
            <v>AG14M360 B OS CE2</v>
          </cell>
          <cell r="C104"/>
          <cell r="D104">
            <v>21.9</v>
          </cell>
          <cell r="E104">
            <v>91.6</v>
          </cell>
          <cell r="F104">
            <v>22</v>
          </cell>
          <cell r="G104">
            <v>42.7</v>
          </cell>
        </row>
        <row r="105">
          <cell r="B105" t="str">
            <v>AG14M060 B OS CE2</v>
          </cell>
          <cell r="C105"/>
          <cell r="D105">
            <v>21.9</v>
          </cell>
          <cell r="E105">
            <v>91.6</v>
          </cell>
          <cell r="F105">
            <v>22.31</v>
          </cell>
          <cell r="G105">
            <v>42.7</v>
          </cell>
        </row>
        <row r="106">
          <cell r="B106" t="str">
            <v>AG14M345 B OS CE2</v>
          </cell>
          <cell r="C106"/>
          <cell r="D106">
            <v>21.9</v>
          </cell>
          <cell r="E106">
            <v>91.6</v>
          </cell>
          <cell r="F106">
            <v>22.31</v>
          </cell>
          <cell r="G106">
            <v>42.7</v>
          </cell>
        </row>
        <row r="107">
          <cell r="B107" t="str">
            <v>AGH143091 Q OS CE2</v>
          </cell>
          <cell r="C107"/>
          <cell r="D107">
            <v>21.9</v>
          </cell>
          <cell r="E107">
            <v>91.6</v>
          </cell>
          <cell r="F107">
            <v>22</v>
          </cell>
          <cell r="G107">
            <v>42.7</v>
          </cell>
        </row>
        <row r="108">
          <cell r="B108" t="str">
            <v>AG145300 J OS CE2</v>
          </cell>
          <cell r="C108"/>
          <cell r="D108">
            <v>21.9</v>
          </cell>
          <cell r="E108">
            <v>91.6</v>
          </cell>
          <cell r="F108">
            <v>22</v>
          </cell>
          <cell r="G108">
            <v>42.7</v>
          </cell>
        </row>
        <row r="109">
          <cell r="B109" t="str">
            <v>AG141000 OS CE2</v>
          </cell>
          <cell r="C109"/>
          <cell r="D109">
            <v>21.9</v>
          </cell>
          <cell r="E109">
            <v>91.6</v>
          </cell>
          <cell r="F109">
            <v>22</v>
          </cell>
          <cell r="G109">
            <v>42.7</v>
          </cell>
        </row>
        <row r="110">
          <cell r="B110" t="str">
            <v>AG141000J OS CE2</v>
          </cell>
          <cell r="C110"/>
          <cell r="D110">
            <v>21.9</v>
          </cell>
          <cell r="E110">
            <v>91.6</v>
          </cell>
          <cell r="F110">
            <v>22</v>
          </cell>
          <cell r="G110">
            <v>42.7</v>
          </cell>
        </row>
        <row r="111">
          <cell r="B111" t="str">
            <v>AG141300 OS CE2</v>
          </cell>
          <cell r="C111"/>
          <cell r="D111">
            <v>21.9</v>
          </cell>
          <cell r="E111">
            <v>91.6</v>
          </cell>
          <cell r="F111">
            <v>22.31</v>
          </cell>
          <cell r="G111">
            <v>42.7</v>
          </cell>
        </row>
        <row r="112">
          <cell r="B112" t="str">
            <v>AG141300J OS CE2</v>
          </cell>
          <cell r="C112"/>
          <cell r="D112">
            <v>21.9</v>
          </cell>
          <cell r="E112">
            <v>91.6</v>
          </cell>
          <cell r="F112">
            <v>22.31</v>
          </cell>
          <cell r="G112">
            <v>42.7</v>
          </cell>
        </row>
        <row r="113">
          <cell r="B113" t="str">
            <v>AG14M350J OS CE2</v>
          </cell>
          <cell r="C113"/>
          <cell r="D113">
            <v>21.9</v>
          </cell>
          <cell r="E113">
            <v>91.6</v>
          </cell>
          <cell r="F113">
            <v>22</v>
          </cell>
          <cell r="G113">
            <v>42.7</v>
          </cell>
        </row>
        <row r="114">
          <cell r="B114" t="str">
            <v>AG14M070J OS CE2</v>
          </cell>
          <cell r="C114"/>
          <cell r="D114">
            <v>21.9</v>
          </cell>
          <cell r="E114">
            <v>117.9</v>
          </cell>
          <cell r="F114">
            <v>22</v>
          </cell>
          <cell r="G114">
            <v>42.7</v>
          </cell>
        </row>
        <row r="115">
          <cell r="B115" t="str">
            <v>AG145300 OS CE2</v>
          </cell>
          <cell r="C115"/>
          <cell r="D115">
            <v>21.9</v>
          </cell>
          <cell r="E115">
            <v>91.6</v>
          </cell>
          <cell r="F115">
            <v>22.31</v>
          </cell>
          <cell r="G115">
            <v>42.7</v>
          </cell>
        </row>
        <row r="116">
          <cell r="B116" t="str">
            <v>AG145000J OS CE2</v>
          </cell>
          <cell r="C116"/>
          <cell r="D116">
            <v>21.9</v>
          </cell>
          <cell r="E116">
            <v>91.6</v>
          </cell>
          <cell r="F116">
            <v>22.31</v>
          </cell>
          <cell r="G116">
            <v>42.7</v>
          </cell>
        </row>
        <row r="117">
          <cell r="B117" t="str">
            <v>AG145000 OS CE2</v>
          </cell>
          <cell r="C117"/>
          <cell r="D117">
            <v>21.9</v>
          </cell>
          <cell r="E117">
            <v>91.6</v>
          </cell>
          <cell r="F117">
            <v>22</v>
          </cell>
          <cell r="G117">
            <v>42.7</v>
          </cell>
        </row>
        <row r="118">
          <cell r="B118" t="str">
            <v>AHW14S303J OS CE2</v>
          </cell>
          <cell r="C118"/>
          <cell r="D118">
            <v>21.9</v>
          </cell>
          <cell r="E118">
            <v>91.6</v>
          </cell>
          <cell r="F118">
            <v>22</v>
          </cell>
          <cell r="G118">
            <v>42.7</v>
          </cell>
        </row>
        <row r="119">
          <cell r="B119" t="str">
            <v>AGH146300J R OS CE2</v>
          </cell>
          <cell r="C119"/>
          <cell r="D119">
            <v>21.9</v>
          </cell>
          <cell r="E119">
            <v>91.6</v>
          </cell>
          <cell r="F119">
            <v>22</v>
          </cell>
          <cell r="G119">
            <v>42.7</v>
          </cell>
        </row>
        <row r="120">
          <cell r="B120" t="str">
            <v>AG14M050 OS CE2</v>
          </cell>
          <cell r="C120"/>
          <cell r="D120">
            <v>21.9</v>
          </cell>
          <cell r="E120">
            <v>91.6</v>
          </cell>
          <cell r="F120">
            <v>22</v>
          </cell>
          <cell r="G120">
            <v>42.7</v>
          </cell>
        </row>
        <row r="121">
          <cell r="B121" t="str">
            <v>AG14M345J OS CE2</v>
          </cell>
          <cell r="C121"/>
          <cell r="D121">
            <v>21.9</v>
          </cell>
          <cell r="E121">
            <v>91.6</v>
          </cell>
          <cell r="F121">
            <v>22</v>
          </cell>
          <cell r="G121">
            <v>42.7</v>
          </cell>
        </row>
        <row r="122">
          <cell r="B122" t="str">
            <v>AG14M060 OS CE2</v>
          </cell>
          <cell r="C122"/>
          <cell r="D122">
            <v>21.9</v>
          </cell>
          <cell r="E122">
            <v>91.6</v>
          </cell>
          <cell r="F122">
            <v>22</v>
          </cell>
          <cell r="G122">
            <v>42.7</v>
          </cell>
        </row>
        <row r="123">
          <cell r="B123" t="str">
            <v>AG14M060J OS CE2</v>
          </cell>
          <cell r="C123"/>
          <cell r="D123">
            <v>21.9</v>
          </cell>
          <cell r="E123">
            <v>117.9</v>
          </cell>
          <cell r="F123">
            <v>22</v>
          </cell>
          <cell r="G123">
            <v>42.7</v>
          </cell>
        </row>
        <row r="124">
          <cell r="B124" t="str">
            <v>AG14M360J OS CE2</v>
          </cell>
          <cell r="C124"/>
          <cell r="D124">
            <v>21.9</v>
          </cell>
          <cell r="E124">
            <v>91.6</v>
          </cell>
          <cell r="F124">
            <v>22</v>
          </cell>
          <cell r="G124">
            <v>42.7</v>
          </cell>
        </row>
        <row r="125">
          <cell r="B125" t="str">
            <v>AGP140302 OS CE2</v>
          </cell>
          <cell r="C125"/>
          <cell r="D125">
            <v>21.9</v>
          </cell>
          <cell r="E125">
            <v>91.6</v>
          </cell>
          <cell r="F125">
            <v>22</v>
          </cell>
          <cell r="G125">
            <v>42.7</v>
          </cell>
        </row>
        <row r="126">
          <cell r="B126" t="str">
            <v>AGH147000 R OS CE2</v>
          </cell>
          <cell r="C126"/>
          <cell r="D126">
            <v>21.9</v>
          </cell>
          <cell r="E126">
            <v>91.6</v>
          </cell>
          <cell r="F126">
            <v>22</v>
          </cell>
          <cell r="G126">
            <v>42.7</v>
          </cell>
        </row>
        <row r="127">
          <cell r="B127" t="str">
            <v>AGH147300 R OS CE2</v>
          </cell>
          <cell r="C127"/>
          <cell r="D127">
            <v>21.9</v>
          </cell>
          <cell r="E127">
            <v>91.6</v>
          </cell>
          <cell r="F127">
            <v>22</v>
          </cell>
          <cell r="G127">
            <v>42.7</v>
          </cell>
        </row>
        <row r="128">
          <cell r="B128" t="str">
            <v>AGH147000 P OS CE2</v>
          </cell>
          <cell r="C128"/>
          <cell r="D128">
            <v>21.9</v>
          </cell>
          <cell r="E128">
            <v>91.6</v>
          </cell>
          <cell r="F128">
            <v>22</v>
          </cell>
          <cell r="G128">
            <v>42.7</v>
          </cell>
        </row>
        <row r="129">
          <cell r="B129" t="str">
            <v>AG143300 OS CE2</v>
          </cell>
          <cell r="C129"/>
          <cell r="D129">
            <v>21.9</v>
          </cell>
          <cell r="E129">
            <v>91.6</v>
          </cell>
          <cell r="F129">
            <v>22</v>
          </cell>
          <cell r="G129">
            <v>42.7</v>
          </cell>
        </row>
        <row r="130">
          <cell r="B130" t="str">
            <v>AG14M045 OS CE2</v>
          </cell>
          <cell r="C130"/>
          <cell r="D130">
            <v>21.9</v>
          </cell>
          <cell r="E130">
            <v>91.6</v>
          </cell>
          <cell r="F130">
            <v>22</v>
          </cell>
          <cell r="G130">
            <v>42.7</v>
          </cell>
        </row>
        <row r="131">
          <cell r="B131" t="str">
            <v>AG14M345 OS CE2</v>
          </cell>
          <cell r="C131"/>
          <cell r="D131">
            <v>21.9</v>
          </cell>
          <cell r="E131">
            <v>91.6</v>
          </cell>
          <cell r="F131">
            <v>22</v>
          </cell>
          <cell r="G131">
            <v>42.7</v>
          </cell>
        </row>
        <row r="132">
          <cell r="B132" t="str">
            <v>AG14M045J OS CE2</v>
          </cell>
          <cell r="C132"/>
          <cell r="D132">
            <v>21.9</v>
          </cell>
          <cell r="E132">
            <v>117.9</v>
          </cell>
          <cell r="F132">
            <v>22</v>
          </cell>
          <cell r="G132">
            <v>42.7</v>
          </cell>
        </row>
        <row r="133">
          <cell r="B133" t="str">
            <v>AGH143390J Q OS CE2</v>
          </cell>
          <cell r="C133"/>
          <cell r="D133">
            <v>21.9</v>
          </cell>
          <cell r="E133">
            <v>91.6</v>
          </cell>
          <cell r="F133">
            <v>22</v>
          </cell>
          <cell r="G133">
            <v>42.7</v>
          </cell>
        </row>
        <row r="134">
          <cell r="B134" t="str">
            <v>AG143000J OS CE2</v>
          </cell>
          <cell r="C134"/>
          <cell r="D134">
            <v>21.9</v>
          </cell>
          <cell r="E134">
            <v>91.6</v>
          </cell>
          <cell r="F134">
            <v>22</v>
          </cell>
          <cell r="G134">
            <v>42.7</v>
          </cell>
        </row>
        <row r="135">
          <cell r="B135" t="str">
            <v>AG143000 OS CE2</v>
          </cell>
          <cell r="C135"/>
          <cell r="D135">
            <v>21.9</v>
          </cell>
          <cell r="E135">
            <v>91.6</v>
          </cell>
          <cell r="F135">
            <v>22</v>
          </cell>
          <cell r="G135">
            <v>42.7</v>
          </cell>
        </row>
        <row r="136">
          <cell r="B136" t="str">
            <v>AG141302J OS CE2</v>
          </cell>
          <cell r="C136"/>
          <cell r="D136">
            <v>21.9</v>
          </cell>
          <cell r="E136">
            <v>91.6</v>
          </cell>
          <cell r="F136">
            <v>22</v>
          </cell>
          <cell r="G136">
            <v>42.7</v>
          </cell>
        </row>
        <row r="137">
          <cell r="B137" t="str">
            <v>AG141302 OS CE2</v>
          </cell>
          <cell r="C137"/>
          <cell r="D137">
            <v>21.9</v>
          </cell>
          <cell r="E137">
            <v>91.6</v>
          </cell>
          <cell r="F137">
            <v>22</v>
          </cell>
          <cell r="G137">
            <v>42.7</v>
          </cell>
        </row>
        <row r="138">
          <cell r="B138" t="str">
            <v>AG141002J OS CE2</v>
          </cell>
          <cell r="C138"/>
          <cell r="D138">
            <v>21.9</v>
          </cell>
          <cell r="E138">
            <v>91.6</v>
          </cell>
          <cell r="F138">
            <v>22</v>
          </cell>
          <cell r="G138">
            <v>42.7</v>
          </cell>
        </row>
        <row r="139">
          <cell r="B139" t="str">
            <v>AG143390J Q OS CE2</v>
          </cell>
          <cell r="C139"/>
          <cell r="D139">
            <v>21.9</v>
          </cell>
          <cell r="E139">
            <v>91.6</v>
          </cell>
          <cell r="F139">
            <v>22</v>
          </cell>
          <cell r="G139">
            <v>42.7</v>
          </cell>
        </row>
        <row r="140">
          <cell r="B140" t="str">
            <v>AG141002 OS CE2</v>
          </cell>
          <cell r="C140"/>
          <cell r="D140">
            <v>21.9</v>
          </cell>
          <cell r="E140">
            <v>91.6</v>
          </cell>
          <cell r="F140">
            <v>22</v>
          </cell>
          <cell r="G140">
            <v>42.7</v>
          </cell>
        </row>
        <row r="141">
          <cell r="B141" t="str">
            <v>AG142000 I OS CE2</v>
          </cell>
          <cell r="C141"/>
          <cell r="D141">
            <v>21.9</v>
          </cell>
          <cell r="E141">
            <v>91.6</v>
          </cell>
          <cell r="F141">
            <v>22</v>
          </cell>
          <cell r="G141">
            <v>42.7</v>
          </cell>
        </row>
        <row r="142">
          <cell r="B142" t="str">
            <v>AGP140000 OS CE2</v>
          </cell>
          <cell r="C142"/>
          <cell r="D142">
            <v>21.9</v>
          </cell>
          <cell r="E142">
            <v>91.6</v>
          </cell>
          <cell r="F142">
            <v>22</v>
          </cell>
          <cell r="G142">
            <v>42.7</v>
          </cell>
        </row>
        <row r="143">
          <cell r="B143" t="str">
            <v>AGP140300 OS CE2</v>
          </cell>
          <cell r="C143"/>
          <cell r="D143">
            <v>21.9</v>
          </cell>
          <cell r="E143">
            <v>91.6</v>
          </cell>
          <cell r="F143">
            <v>22</v>
          </cell>
          <cell r="G143">
            <v>42.7</v>
          </cell>
        </row>
        <row r="144">
          <cell r="B144" t="str">
            <v>AGP140001 OS CE2</v>
          </cell>
          <cell r="C144"/>
          <cell r="D144">
            <v>21.9</v>
          </cell>
          <cell r="E144">
            <v>91.6</v>
          </cell>
          <cell r="F144">
            <v>22</v>
          </cell>
          <cell r="G144">
            <v>42.7</v>
          </cell>
        </row>
        <row r="145">
          <cell r="B145" t="str">
            <v>AGP140001J OS CE2</v>
          </cell>
          <cell r="C145"/>
          <cell r="D145">
            <v>21.9</v>
          </cell>
          <cell r="E145">
            <v>91.6</v>
          </cell>
          <cell r="F145">
            <v>22</v>
          </cell>
          <cell r="G145">
            <v>42.7</v>
          </cell>
        </row>
        <row r="146">
          <cell r="B146" t="str">
            <v>WAIN-CKI-200 CE</v>
          </cell>
          <cell r="C146"/>
          <cell r="D146">
            <v>43</v>
          </cell>
          <cell r="E146">
            <v>162.4</v>
          </cell>
          <cell r="F146">
            <v>22</v>
          </cell>
          <cell r="G146">
            <v>141.4</v>
          </cell>
        </row>
        <row r="147">
          <cell r="B147" t="str">
            <v>WAIN-CKI-10-200 CE</v>
          </cell>
          <cell r="C147"/>
          <cell r="D147">
            <v>43</v>
          </cell>
          <cell r="E147">
            <v>162.4</v>
          </cell>
          <cell r="F147">
            <v>22</v>
          </cell>
          <cell r="G147">
            <v>141.4</v>
          </cell>
        </row>
        <row r="148">
          <cell r="B148" t="str">
            <v>WAIN-CKI-10-300 CE</v>
          </cell>
          <cell r="C148"/>
          <cell r="D148">
            <v>43</v>
          </cell>
          <cell r="E148">
            <v>162.4</v>
          </cell>
          <cell r="F148">
            <v>22</v>
          </cell>
          <cell r="G148">
            <v>141.4</v>
          </cell>
        </row>
        <row r="149">
          <cell r="B149" t="str">
            <v>AGP140301 OS CE2</v>
          </cell>
          <cell r="C149"/>
          <cell r="D149">
            <v>21.9</v>
          </cell>
          <cell r="E149">
            <v>91.6</v>
          </cell>
          <cell r="F149">
            <v>22</v>
          </cell>
          <cell r="G149">
            <v>42.7</v>
          </cell>
        </row>
        <row r="150">
          <cell r="B150" t="str">
            <v>AGP140301J OS CE2</v>
          </cell>
          <cell r="C150"/>
          <cell r="D150">
            <v>21.9</v>
          </cell>
          <cell r="E150">
            <v>91.6</v>
          </cell>
          <cell r="F150">
            <v>22.31</v>
          </cell>
          <cell r="G150">
            <v>42.7</v>
          </cell>
        </row>
        <row r="151">
          <cell r="B151" t="str">
            <v>AGP140002 OS CE2</v>
          </cell>
          <cell r="C151"/>
          <cell r="D151">
            <v>21.9</v>
          </cell>
          <cell r="E151">
            <v>91.6</v>
          </cell>
          <cell r="F151">
            <v>22.31</v>
          </cell>
          <cell r="G151">
            <v>42.7</v>
          </cell>
        </row>
        <row r="152">
          <cell r="B152" t="str">
            <v>AG143390 Q OS CE2</v>
          </cell>
          <cell r="C152"/>
          <cell r="D152">
            <v>21.9</v>
          </cell>
          <cell r="E152">
            <v>91.6</v>
          </cell>
          <cell r="F152">
            <v>22</v>
          </cell>
          <cell r="G152">
            <v>42.7</v>
          </cell>
        </row>
        <row r="153">
          <cell r="B153" t="str">
            <v>AGH143090J Q OS CE2</v>
          </cell>
          <cell r="C153"/>
          <cell r="D153">
            <v>21.9</v>
          </cell>
          <cell r="E153">
            <v>91.6</v>
          </cell>
          <cell r="F153">
            <v>22</v>
          </cell>
          <cell r="G153">
            <v>42.7</v>
          </cell>
        </row>
        <row r="154">
          <cell r="B154" t="str">
            <v>AG14M050J OS CE2</v>
          </cell>
          <cell r="C154"/>
          <cell r="D154">
            <v>21.9</v>
          </cell>
          <cell r="E154">
            <v>91.6</v>
          </cell>
          <cell r="F154">
            <v>22</v>
          </cell>
          <cell r="G154">
            <v>42.7</v>
          </cell>
        </row>
        <row r="155">
          <cell r="B155" t="str">
            <v>AG14M350 OS CE2</v>
          </cell>
          <cell r="C155"/>
          <cell r="D155">
            <v>21.9</v>
          </cell>
          <cell r="E155">
            <v>91.6</v>
          </cell>
          <cell r="F155">
            <v>22</v>
          </cell>
          <cell r="G155">
            <v>42.7</v>
          </cell>
        </row>
        <row r="156">
          <cell r="B156" t="str">
            <v>AGH143090 Q OS CE2</v>
          </cell>
          <cell r="C156"/>
          <cell r="D156">
            <v>21.9</v>
          </cell>
          <cell r="E156">
            <v>91.6</v>
          </cell>
          <cell r="F156">
            <v>22</v>
          </cell>
          <cell r="G156">
            <v>42.7</v>
          </cell>
        </row>
        <row r="157">
          <cell r="B157" t="str">
            <v>AGH143390 Q OS CE2</v>
          </cell>
          <cell r="C157"/>
          <cell r="D157">
            <v>21.9</v>
          </cell>
          <cell r="E157">
            <v>91.6</v>
          </cell>
          <cell r="F157">
            <v>0</v>
          </cell>
          <cell r="G157">
            <v>42.7</v>
          </cell>
        </row>
        <row r="158">
          <cell r="B158" t="str">
            <v>AG143090J Q OS CE2</v>
          </cell>
          <cell r="C158"/>
          <cell r="D158">
            <v>21.9</v>
          </cell>
          <cell r="E158">
            <v>91.6</v>
          </cell>
          <cell r="F158">
            <v>22</v>
          </cell>
          <cell r="G158">
            <v>42.7</v>
          </cell>
        </row>
        <row r="159">
          <cell r="B159" t="str">
            <v>AG143090 Q OS CE2</v>
          </cell>
          <cell r="C159"/>
          <cell r="D159">
            <v>21.9</v>
          </cell>
          <cell r="E159">
            <v>91.6</v>
          </cell>
          <cell r="F159">
            <v>22</v>
          </cell>
          <cell r="G159">
            <v>42.7</v>
          </cell>
        </row>
        <row r="160">
          <cell r="B160" t="str">
            <v>AG143300J OS CE2</v>
          </cell>
          <cell r="C160"/>
          <cell r="D160">
            <v>21.9</v>
          </cell>
          <cell r="E160">
            <v>91.6</v>
          </cell>
          <cell r="F160">
            <v>22</v>
          </cell>
          <cell r="G160">
            <v>42.7</v>
          </cell>
        </row>
        <row r="161">
          <cell r="B161" t="str">
            <v>AGH147000J P OS CE2</v>
          </cell>
          <cell r="C161"/>
          <cell r="D161">
            <v>21.9</v>
          </cell>
          <cell r="E161">
            <v>91.6</v>
          </cell>
          <cell r="F161">
            <v>22</v>
          </cell>
          <cell r="G161">
            <v>42.7</v>
          </cell>
        </row>
        <row r="162">
          <cell r="B162" t="str">
            <v>AG142300 I OS CE2</v>
          </cell>
          <cell r="C162"/>
          <cell r="D162">
            <v>21.9</v>
          </cell>
          <cell r="E162">
            <v>91.6</v>
          </cell>
          <cell r="F162">
            <v>22</v>
          </cell>
          <cell r="G162">
            <v>42.7</v>
          </cell>
        </row>
        <row r="163">
          <cell r="B163" t="str">
            <v>AG142300J I OS CE2</v>
          </cell>
          <cell r="C163"/>
          <cell r="D163">
            <v>21.9</v>
          </cell>
          <cell r="E163">
            <v>91.6</v>
          </cell>
          <cell r="F163">
            <v>22</v>
          </cell>
          <cell r="G163">
            <v>42.7</v>
          </cell>
        </row>
        <row r="164">
          <cell r="B164" t="str">
            <v>DHN18-01 PS</v>
          </cell>
          <cell r="C164"/>
          <cell r="D164">
            <v>21.9</v>
          </cell>
          <cell r="E164">
            <v>117.9</v>
          </cell>
          <cell r="F164">
            <v>22</v>
          </cell>
          <cell r="G164">
            <v>158.5</v>
          </cell>
        </row>
        <row r="165">
          <cell r="B165" t="str">
            <v>WAIN-CKI-008-200 US</v>
          </cell>
          <cell r="C165"/>
          <cell r="D165">
            <v>44.4</v>
          </cell>
          <cell r="E165">
            <v>140.9</v>
          </cell>
          <cell r="F165">
            <v>22</v>
          </cell>
          <cell r="G165">
            <v>147.4</v>
          </cell>
        </row>
        <row r="166">
          <cell r="B166" t="str">
            <v>WAIN-CKI-18-200-BS US</v>
          </cell>
          <cell r="C166"/>
          <cell r="D166">
            <v>44.4</v>
          </cell>
          <cell r="E166">
            <v>172.4</v>
          </cell>
          <cell r="F166">
            <v>22</v>
          </cell>
          <cell r="G166">
            <v>147.4</v>
          </cell>
        </row>
        <row r="167">
          <cell r="B167" t="str">
            <v>WAIN-CKI-200-BA US</v>
          </cell>
          <cell r="C167"/>
          <cell r="D167">
            <v>44.4</v>
          </cell>
          <cell r="E167">
            <v>172.4</v>
          </cell>
          <cell r="F167">
            <v>22</v>
          </cell>
          <cell r="G167">
            <v>147.4</v>
          </cell>
        </row>
        <row r="168">
          <cell r="B168" t="str">
            <v>WAIN-CKI-200-BS US</v>
          </cell>
          <cell r="C168"/>
          <cell r="D168">
            <v>44.4</v>
          </cell>
          <cell r="E168">
            <v>172.4</v>
          </cell>
          <cell r="F168">
            <v>20</v>
          </cell>
          <cell r="G168">
            <v>147.4</v>
          </cell>
        </row>
        <row r="169">
          <cell r="B169" t="str">
            <v>WAIN-CKI-300-BA US</v>
          </cell>
          <cell r="C169"/>
          <cell r="D169">
            <v>44.4</v>
          </cell>
          <cell r="E169">
            <v>172.4</v>
          </cell>
          <cell r="F169">
            <v>22</v>
          </cell>
          <cell r="G169">
            <v>147.4</v>
          </cell>
        </row>
        <row r="170">
          <cell r="B170" t="str">
            <v>WAIN-CKI-300-BS US</v>
          </cell>
          <cell r="C170"/>
          <cell r="D170">
            <v>72</v>
          </cell>
          <cell r="E170">
            <v>235.8</v>
          </cell>
          <cell r="F170">
            <v>22</v>
          </cell>
          <cell r="G170">
            <v>168</v>
          </cell>
        </row>
        <row r="171">
          <cell r="B171" t="str">
            <v>AMS-165-1645-T</v>
          </cell>
          <cell r="C171"/>
          <cell r="D171">
            <v>72</v>
          </cell>
          <cell r="E171">
            <v>201.4</v>
          </cell>
          <cell r="F171">
            <v>22</v>
          </cell>
          <cell r="G171">
            <v>136</v>
          </cell>
        </row>
        <row r="172">
          <cell r="B172" t="str">
            <v>WAIN-CKI-200 KOREA</v>
          </cell>
          <cell r="C172"/>
          <cell r="D172">
            <v>72</v>
          </cell>
          <cell r="E172">
            <v>219.4</v>
          </cell>
          <cell r="F172">
            <v>22</v>
          </cell>
          <cell r="G172">
            <v>139.4</v>
          </cell>
        </row>
        <row r="173">
          <cell r="B173" t="str">
            <v>WCKV180-14 OS CE</v>
          </cell>
          <cell r="C173"/>
          <cell r="D173">
            <v>72</v>
          </cell>
          <cell r="E173">
            <v>162.4</v>
          </cell>
          <cell r="F173">
            <v>22</v>
          </cell>
          <cell r="G173">
            <v>174</v>
          </cell>
        </row>
        <row r="174">
          <cell r="B174" t="str">
            <v>AGP140000J OS CE2</v>
          </cell>
          <cell r="C174"/>
          <cell r="D174">
            <v>21.9</v>
          </cell>
          <cell r="E174">
            <v>117.9</v>
          </cell>
          <cell r="F174">
            <v>22</v>
          </cell>
          <cell r="G174">
            <v>42.7</v>
          </cell>
        </row>
        <row r="175">
          <cell r="B175" t="str">
            <v>AIN-CKI-300-BA</v>
          </cell>
          <cell r="C175"/>
          <cell r="D175">
            <v>43</v>
          </cell>
          <cell r="E175">
            <v>201.4</v>
          </cell>
          <cell r="F175">
            <v>22</v>
          </cell>
          <cell r="G175">
            <v>136</v>
          </cell>
        </row>
        <row r="176">
          <cell r="B176" t="str">
            <v>WAIN-CKI-300-RC US</v>
          </cell>
          <cell r="C176"/>
          <cell r="D176">
            <v>72</v>
          </cell>
          <cell r="E176">
            <v>235.8</v>
          </cell>
          <cell r="F176">
            <v>22</v>
          </cell>
          <cell r="G176">
            <v>174</v>
          </cell>
        </row>
        <row r="177">
          <cell r="B177" t="str">
            <v>WAIN-CKI-200-RC US</v>
          </cell>
          <cell r="C177"/>
          <cell r="D177">
            <v>72</v>
          </cell>
          <cell r="E177">
            <v>235.8</v>
          </cell>
          <cell r="F177">
            <v>22</v>
          </cell>
          <cell r="G177">
            <v>174</v>
          </cell>
        </row>
        <row r="178">
          <cell r="B178" t="str">
            <v>AHW14R304J KR</v>
          </cell>
          <cell r="C178"/>
          <cell r="D178">
            <v>27.6</v>
          </cell>
          <cell r="E178">
            <v>135</v>
          </cell>
          <cell r="F178">
            <v>22</v>
          </cell>
          <cell r="G178">
            <v>48.9</v>
          </cell>
        </row>
        <row r="179">
          <cell r="B179" t="str">
            <v>AMS-135-1445</v>
          </cell>
          <cell r="C179"/>
          <cell r="D179">
            <v>92</v>
          </cell>
          <cell r="E179">
            <v>201.4</v>
          </cell>
          <cell r="F179">
            <v>22</v>
          </cell>
          <cell r="G179">
            <v>136</v>
          </cell>
        </row>
        <row r="180">
          <cell r="B180" t="str">
            <v>AMS-165-1445</v>
          </cell>
          <cell r="C180"/>
          <cell r="D180">
            <v>72</v>
          </cell>
          <cell r="E180">
            <v>201.4</v>
          </cell>
          <cell r="F180">
            <v>22</v>
          </cell>
          <cell r="G180">
            <v>174</v>
          </cell>
        </row>
        <row r="181">
          <cell r="B181" t="str">
            <v>AIN-CKI-200-B-SFT</v>
          </cell>
          <cell r="C181"/>
          <cell r="D181">
            <v>44.4</v>
          </cell>
          <cell r="E181">
            <v>172.4</v>
          </cell>
          <cell r="F181">
            <v>22</v>
          </cell>
          <cell r="G181">
            <v>140.80000000000001</v>
          </cell>
        </row>
        <row r="182">
          <cell r="B182" t="str">
            <v>AIN-CKI-180-B-SFT</v>
          </cell>
          <cell r="C182"/>
          <cell r="D182">
            <v>92</v>
          </cell>
          <cell r="E182">
            <v>256.33</v>
          </cell>
          <cell r="F182">
            <v>22</v>
          </cell>
          <cell r="G182">
            <v>174</v>
          </cell>
        </row>
        <row r="183">
          <cell r="B183" t="str">
            <v>AHW14R304S CN</v>
          </cell>
          <cell r="C183"/>
          <cell r="D183">
            <v>41</v>
          </cell>
          <cell r="E183">
            <v>135</v>
          </cell>
          <cell r="F183">
            <v>22</v>
          </cell>
          <cell r="G183">
            <v>58</v>
          </cell>
        </row>
        <row r="184">
          <cell r="B184" t="str">
            <v>AH14R013S T</v>
          </cell>
          <cell r="C184"/>
          <cell r="D184">
            <v>45</v>
          </cell>
          <cell r="E184">
            <v>135</v>
          </cell>
          <cell r="F184">
            <v>22</v>
          </cell>
          <cell r="G184">
            <v>60</v>
          </cell>
        </row>
        <row r="185">
          <cell r="B185" t="str">
            <v>AH14R000S T</v>
          </cell>
          <cell r="C185"/>
          <cell r="D185">
            <v>45</v>
          </cell>
          <cell r="E185">
            <v>117.9</v>
          </cell>
          <cell r="F185">
            <v>22</v>
          </cell>
          <cell r="G185">
            <v>60</v>
          </cell>
        </row>
        <row r="186">
          <cell r="B186" t="str">
            <v>AG149000 CN</v>
          </cell>
          <cell r="C186"/>
          <cell r="D186">
            <v>80</v>
          </cell>
          <cell r="E186">
            <v>117.9</v>
          </cell>
          <cell r="F186">
            <v>20</v>
          </cell>
          <cell r="G186">
            <v>90</v>
          </cell>
        </row>
        <row r="187">
          <cell r="B187" t="str">
            <v>STM180-14A45 CN</v>
          </cell>
          <cell r="C187"/>
          <cell r="D187">
            <v>59</v>
          </cell>
          <cell r="E187">
            <v>166.9</v>
          </cell>
          <cell r="F187">
            <v>32</v>
          </cell>
          <cell r="G187">
            <v>145.30000000000001</v>
          </cell>
        </row>
        <row r="188">
          <cell r="B188" t="str">
            <v>CKV180-14</v>
          </cell>
          <cell r="C188"/>
          <cell r="D188">
            <v>43</v>
          </cell>
          <cell r="E188">
            <v>162.4</v>
          </cell>
          <cell r="F188">
            <v>32</v>
          </cell>
          <cell r="G188">
            <v>147.1</v>
          </cell>
        </row>
        <row r="189">
          <cell r="B189" t="str">
            <v>CKV165-14</v>
          </cell>
          <cell r="C189"/>
          <cell r="D189">
            <v>43</v>
          </cell>
          <cell r="E189">
            <v>162.4</v>
          </cell>
          <cell r="F189">
            <v>32</v>
          </cell>
          <cell r="G189">
            <v>147.1</v>
          </cell>
        </row>
        <row r="190">
          <cell r="B190" t="str">
            <v>BGN180-14P</v>
          </cell>
          <cell r="C190"/>
          <cell r="D190">
            <v>43</v>
          </cell>
          <cell r="E190">
            <v>166.9</v>
          </cell>
          <cell r="F190">
            <v>32</v>
          </cell>
          <cell r="G190">
            <v>147.1</v>
          </cell>
        </row>
        <row r="191">
          <cell r="B191" t="str">
            <v>BGN135-14</v>
          </cell>
          <cell r="C191"/>
          <cell r="D191">
            <v>43</v>
          </cell>
          <cell r="E191">
            <v>166.9</v>
          </cell>
          <cell r="F191">
            <v>32</v>
          </cell>
          <cell r="G191">
            <v>148.1</v>
          </cell>
        </row>
        <row r="192">
          <cell r="B192" t="str">
            <v>BGN165-14</v>
          </cell>
          <cell r="C192"/>
          <cell r="D192">
            <v>43</v>
          </cell>
          <cell r="E192">
            <v>166.9</v>
          </cell>
          <cell r="F192">
            <v>32</v>
          </cell>
          <cell r="G192">
            <v>147.1</v>
          </cell>
        </row>
        <row r="193">
          <cell r="B193" t="str">
            <v>BGN180-14</v>
          </cell>
          <cell r="C193"/>
          <cell r="D193">
            <v>43</v>
          </cell>
          <cell r="E193">
            <v>166.9</v>
          </cell>
          <cell r="F193">
            <v>32</v>
          </cell>
          <cell r="G193">
            <v>147.1</v>
          </cell>
        </row>
        <row r="194">
          <cell r="B194" t="str">
            <v>BGN180-14A</v>
          </cell>
          <cell r="C194"/>
          <cell r="D194">
            <v>43</v>
          </cell>
          <cell r="E194">
            <v>166.9</v>
          </cell>
          <cell r="F194">
            <v>22</v>
          </cell>
          <cell r="G194">
            <v>147.1</v>
          </cell>
        </row>
        <row r="195">
          <cell r="B195" t="str">
            <v>BGN080-14</v>
          </cell>
          <cell r="C195"/>
          <cell r="D195">
            <v>43</v>
          </cell>
          <cell r="E195">
            <v>166.9</v>
          </cell>
          <cell r="F195">
            <v>22</v>
          </cell>
          <cell r="G195">
            <v>147.1</v>
          </cell>
        </row>
        <row r="196">
          <cell r="B196" t="str">
            <v>BGN080-14P</v>
          </cell>
          <cell r="C196"/>
          <cell r="D196">
            <v>43</v>
          </cell>
          <cell r="E196">
            <v>166.9</v>
          </cell>
          <cell r="F196">
            <v>22</v>
          </cell>
          <cell r="G196">
            <v>155.4</v>
          </cell>
        </row>
        <row r="197">
          <cell r="B197" t="str">
            <v>BGN165-14P</v>
          </cell>
          <cell r="C197"/>
          <cell r="D197">
            <v>43</v>
          </cell>
          <cell r="E197">
            <v>166.9</v>
          </cell>
          <cell r="F197">
            <v>22</v>
          </cell>
          <cell r="G197">
            <v>147.1</v>
          </cell>
        </row>
        <row r="198">
          <cell r="B198" t="str">
            <v>BGN135-14P</v>
          </cell>
          <cell r="C198"/>
          <cell r="D198">
            <v>43</v>
          </cell>
          <cell r="E198">
            <v>166.9</v>
          </cell>
          <cell r="F198">
            <v>22</v>
          </cell>
          <cell r="G198">
            <v>148.1</v>
          </cell>
        </row>
        <row r="199">
          <cell r="B199" t="str">
            <v>LOG165-18N</v>
          </cell>
          <cell r="C199"/>
          <cell r="D199">
            <v>43</v>
          </cell>
          <cell r="E199">
            <v>166.9</v>
          </cell>
          <cell r="F199">
            <v>22</v>
          </cell>
          <cell r="G199">
            <v>147.1</v>
          </cell>
        </row>
        <row r="200">
          <cell r="B200" t="str">
            <v>BGN180-14AP</v>
          </cell>
          <cell r="C200"/>
          <cell r="D200">
            <v>43</v>
          </cell>
          <cell r="E200">
            <v>166.9</v>
          </cell>
          <cell r="F200">
            <v>22</v>
          </cell>
          <cell r="G200">
            <v>147.1</v>
          </cell>
        </row>
        <row r="201">
          <cell r="B201" t="str">
            <v>LOG080-18N</v>
          </cell>
          <cell r="C201"/>
          <cell r="D201">
            <v>43</v>
          </cell>
          <cell r="E201">
            <v>166.9</v>
          </cell>
          <cell r="F201">
            <v>22</v>
          </cell>
          <cell r="G201">
            <v>147.1</v>
          </cell>
        </row>
        <row r="202">
          <cell r="B202" t="str">
            <v>LOG135-18 N</v>
          </cell>
          <cell r="C202"/>
          <cell r="D202">
            <v>43</v>
          </cell>
          <cell r="E202">
            <v>166.9</v>
          </cell>
          <cell r="F202">
            <v>22</v>
          </cell>
          <cell r="G202">
            <v>154.1</v>
          </cell>
        </row>
        <row r="203">
          <cell r="B203" t="str">
            <v>AIN-CKI-200</v>
          </cell>
          <cell r="C203"/>
          <cell r="D203">
            <v>43</v>
          </cell>
          <cell r="E203">
            <v>162.4</v>
          </cell>
          <cell r="F203">
            <v>20</v>
          </cell>
          <cell r="G203">
            <v>147.1</v>
          </cell>
        </row>
        <row r="204">
          <cell r="B204" t="str">
            <v>AHW14R013S KR</v>
          </cell>
          <cell r="C204"/>
          <cell r="D204">
            <v>27.6</v>
          </cell>
          <cell r="E204">
            <v>135</v>
          </cell>
          <cell r="F204">
            <v>32</v>
          </cell>
          <cell r="G204">
            <v>48.9</v>
          </cell>
        </row>
        <row r="205">
          <cell r="B205" t="str">
            <v>AHW14R313S ABBOTT</v>
          </cell>
          <cell r="C205"/>
          <cell r="D205">
            <v>21.9</v>
          </cell>
          <cell r="E205">
            <v>123</v>
          </cell>
          <cell r="F205">
            <v>32</v>
          </cell>
          <cell r="G205">
            <v>65.5</v>
          </cell>
        </row>
        <row r="206">
          <cell r="B206" t="str">
            <v>AHW14R313S KR</v>
          </cell>
          <cell r="C206"/>
          <cell r="D206">
            <v>45</v>
          </cell>
          <cell r="E206">
            <v>135</v>
          </cell>
          <cell r="F206">
            <v>32</v>
          </cell>
          <cell r="G206">
            <v>48.9</v>
          </cell>
        </row>
        <row r="207">
          <cell r="B207" t="str">
            <v>AHW14R313P ABBOTT</v>
          </cell>
          <cell r="C207"/>
          <cell r="D207">
            <v>21.9</v>
          </cell>
          <cell r="E207">
            <v>123</v>
          </cell>
          <cell r="F207">
            <v>32</v>
          </cell>
          <cell r="G207">
            <v>65.5</v>
          </cell>
        </row>
        <row r="208">
          <cell r="B208" t="str">
            <v>AHW14R313P KR</v>
          </cell>
          <cell r="C208"/>
          <cell r="D208">
            <v>45</v>
          </cell>
          <cell r="E208">
            <v>135</v>
          </cell>
          <cell r="F208">
            <v>32</v>
          </cell>
          <cell r="G208">
            <v>48.9</v>
          </cell>
        </row>
        <row r="209">
          <cell r="B209" t="str">
            <v>WAIN-CKI-200-RC KR</v>
          </cell>
          <cell r="C209"/>
          <cell r="D209">
            <v>45.3</v>
          </cell>
          <cell r="E209">
            <v>162.4</v>
          </cell>
          <cell r="F209">
            <v>20</v>
          </cell>
          <cell r="G209">
            <v>141.4</v>
          </cell>
        </row>
        <row r="210">
          <cell r="B210" t="str">
            <v>AHW14R013S ABBOTT</v>
          </cell>
          <cell r="C210"/>
          <cell r="D210">
            <v>21.9</v>
          </cell>
          <cell r="E210">
            <v>92.6</v>
          </cell>
          <cell r="F210">
            <v>32</v>
          </cell>
          <cell r="G210">
            <v>65.5</v>
          </cell>
        </row>
        <row r="211">
          <cell r="B211" t="str">
            <v>WAMS-165-16WA NO CE</v>
          </cell>
          <cell r="C211"/>
          <cell r="D211">
            <v>43</v>
          </cell>
          <cell r="E211">
            <v>201.4</v>
          </cell>
          <cell r="F211">
            <v>32</v>
          </cell>
          <cell r="G211">
            <v>140.9</v>
          </cell>
        </row>
        <row r="212">
          <cell r="B212" t="str">
            <v>AMS-165-16ST</v>
          </cell>
          <cell r="C212"/>
          <cell r="D212">
            <v>43</v>
          </cell>
          <cell r="E212">
            <v>201.4</v>
          </cell>
          <cell r="F212">
            <v>20</v>
          </cell>
          <cell r="G212">
            <v>145.1</v>
          </cell>
        </row>
        <row r="213">
          <cell r="B213" t="str">
            <v>WAIN-CKI-300-RC KR</v>
          </cell>
          <cell r="C213"/>
          <cell r="D213">
            <v>45.3</v>
          </cell>
          <cell r="E213">
            <v>162.4</v>
          </cell>
          <cell r="F213">
            <v>32</v>
          </cell>
          <cell r="G213">
            <v>141.4</v>
          </cell>
        </row>
        <row r="214">
          <cell r="B214" t="str">
            <v>AMS-165-1645</v>
          </cell>
          <cell r="C214"/>
          <cell r="D214">
            <v>43</v>
          </cell>
          <cell r="E214">
            <v>201.4</v>
          </cell>
          <cell r="F214">
            <v>20</v>
          </cell>
          <cell r="G214">
            <v>147.1</v>
          </cell>
        </row>
        <row r="215">
          <cell r="B215" t="str">
            <v>AIN-CKI-180-B-SFT JP</v>
          </cell>
          <cell r="C215"/>
          <cell r="D215">
            <v>43</v>
          </cell>
          <cell r="E215">
            <v>201.4</v>
          </cell>
          <cell r="F215">
            <v>32</v>
          </cell>
          <cell r="G215">
            <v>145.1</v>
          </cell>
        </row>
        <row r="216">
          <cell r="B216" t="str">
            <v>AIN-CKI-200-RC</v>
          </cell>
          <cell r="C216"/>
          <cell r="D216">
            <v>43</v>
          </cell>
          <cell r="E216">
            <v>162.4</v>
          </cell>
          <cell r="F216">
            <v>32</v>
          </cell>
          <cell r="G216">
            <v>145.1</v>
          </cell>
        </row>
        <row r="217">
          <cell r="B217" t="str">
            <v>WAMS-165-1645 NO CE</v>
          </cell>
          <cell r="C217"/>
          <cell r="D217">
            <v>43</v>
          </cell>
          <cell r="E217">
            <v>201.4</v>
          </cell>
          <cell r="F217">
            <v>20</v>
          </cell>
          <cell r="G217">
            <v>140.9</v>
          </cell>
        </row>
        <row r="218">
          <cell r="B218" t="str">
            <v>AMS-165-16WA</v>
          </cell>
          <cell r="C218"/>
          <cell r="D218">
            <v>43</v>
          </cell>
          <cell r="E218">
            <v>201.4</v>
          </cell>
          <cell r="F218">
            <v>32</v>
          </cell>
          <cell r="G218">
            <v>147.1</v>
          </cell>
        </row>
        <row r="219">
          <cell r="B219" t="str">
            <v>WAMS-180-16WA KR</v>
          </cell>
          <cell r="C219"/>
          <cell r="D219">
            <v>45.2</v>
          </cell>
          <cell r="E219">
            <v>201.4</v>
          </cell>
          <cell r="F219">
            <v>32</v>
          </cell>
          <cell r="G219">
            <v>141.4</v>
          </cell>
        </row>
        <row r="220">
          <cell r="B220" t="str">
            <v>WCKV180-14 US2</v>
          </cell>
          <cell r="C220"/>
          <cell r="D220">
            <v>43</v>
          </cell>
          <cell r="E220">
            <v>162.4</v>
          </cell>
          <cell r="F220">
            <v>32</v>
          </cell>
          <cell r="G220">
            <v>136</v>
          </cell>
        </row>
        <row r="221">
          <cell r="B221" t="str">
            <v>WAMS-135-16ST US</v>
          </cell>
          <cell r="C221"/>
          <cell r="D221">
            <v>43</v>
          </cell>
          <cell r="E221">
            <v>201.4</v>
          </cell>
          <cell r="F221">
            <v>32</v>
          </cell>
          <cell r="G221">
            <v>145.1</v>
          </cell>
        </row>
        <row r="222">
          <cell r="B222" t="str">
            <v>WAMS-135-16WA US</v>
          </cell>
          <cell r="C222"/>
          <cell r="D222">
            <v>43</v>
          </cell>
          <cell r="E222">
            <v>201.4</v>
          </cell>
          <cell r="F222">
            <v>32</v>
          </cell>
          <cell r="G222">
            <v>145.1</v>
          </cell>
        </row>
        <row r="223">
          <cell r="B223" t="str">
            <v>WAMS-165-16ST NO CE</v>
          </cell>
          <cell r="C223"/>
          <cell r="D223">
            <v>43</v>
          </cell>
          <cell r="E223">
            <v>201.4</v>
          </cell>
          <cell r="F223">
            <v>32</v>
          </cell>
          <cell r="G223">
            <v>140.9</v>
          </cell>
        </row>
        <row r="224">
          <cell r="B224" t="str">
            <v>WAMS-180-1645 NO CE</v>
          </cell>
          <cell r="C224"/>
          <cell r="D224">
            <v>43</v>
          </cell>
          <cell r="E224">
            <v>201.4</v>
          </cell>
          <cell r="F224">
            <v>32</v>
          </cell>
          <cell r="G224">
            <v>140.9</v>
          </cell>
        </row>
        <row r="225">
          <cell r="B225" t="str">
            <v>AMS-180-16WA</v>
          </cell>
          <cell r="C225"/>
          <cell r="D225">
            <v>43</v>
          </cell>
          <cell r="E225">
            <v>201.4</v>
          </cell>
          <cell r="F225">
            <v>32</v>
          </cell>
          <cell r="G225">
            <v>145.1</v>
          </cell>
        </row>
        <row r="226">
          <cell r="B226" t="str">
            <v>WAMS-180-16WA NOCE</v>
          </cell>
          <cell r="C226"/>
          <cell r="D226">
            <v>43</v>
          </cell>
          <cell r="E226">
            <v>201.4</v>
          </cell>
          <cell r="F226">
            <v>32</v>
          </cell>
          <cell r="G226">
            <v>140.9</v>
          </cell>
        </row>
        <row r="227">
          <cell r="B227" t="str">
            <v>AMS-180-16ST</v>
          </cell>
          <cell r="C227"/>
          <cell r="D227">
            <v>43</v>
          </cell>
          <cell r="E227">
            <v>201.4</v>
          </cell>
          <cell r="F227">
            <v>32</v>
          </cell>
          <cell r="G227">
            <v>145.1</v>
          </cell>
        </row>
        <row r="228">
          <cell r="B228" t="str">
            <v>WAMS-180-16ST NO CE</v>
          </cell>
          <cell r="C228"/>
          <cell r="D228">
            <v>43</v>
          </cell>
          <cell r="E228">
            <v>201.4</v>
          </cell>
          <cell r="F228">
            <v>32</v>
          </cell>
          <cell r="G228">
            <v>140.9</v>
          </cell>
        </row>
        <row r="229">
          <cell r="B229" t="str">
            <v>WAMS-180-16ST KR</v>
          </cell>
          <cell r="C229"/>
          <cell r="D229">
            <v>45.2</v>
          </cell>
          <cell r="E229">
            <v>201.4</v>
          </cell>
          <cell r="F229">
            <v>32</v>
          </cell>
          <cell r="G229">
            <v>141.4</v>
          </cell>
        </row>
        <row r="230">
          <cell r="B230" t="str">
            <v>TRF-10-200 JP</v>
          </cell>
          <cell r="C230"/>
          <cell r="D230">
            <v>44.4</v>
          </cell>
          <cell r="E230">
            <v>201.4</v>
          </cell>
          <cell r="F230">
            <v>32</v>
          </cell>
          <cell r="G230">
            <v>174</v>
          </cell>
        </row>
        <row r="231">
          <cell r="B231" t="str">
            <v>AIN-CKI-10-200</v>
          </cell>
          <cell r="C231"/>
          <cell r="D231">
            <v>43</v>
          </cell>
          <cell r="E231">
            <v>162.4</v>
          </cell>
          <cell r="F231">
            <v>32</v>
          </cell>
          <cell r="G231">
            <v>147.1</v>
          </cell>
        </row>
        <row r="232">
          <cell r="B232" t="str">
            <v>AG149000 US</v>
          </cell>
          <cell r="C232"/>
          <cell r="D232">
            <v>34</v>
          </cell>
          <cell r="E232">
            <v>117.9</v>
          </cell>
          <cell r="F232">
            <v>32</v>
          </cell>
          <cell r="G232">
            <v>60</v>
          </cell>
        </row>
        <row r="233">
          <cell r="B233" t="str">
            <v>APW14R010S US</v>
          </cell>
          <cell r="C233"/>
          <cell r="D233">
            <v>34</v>
          </cell>
          <cell r="E233">
            <v>101</v>
          </cell>
          <cell r="F233">
            <v>20</v>
          </cell>
          <cell r="G233">
            <v>60</v>
          </cell>
        </row>
        <row r="234">
          <cell r="B234" t="str">
            <v>APW14R310S US</v>
          </cell>
          <cell r="C234"/>
          <cell r="D234">
            <v>34</v>
          </cell>
          <cell r="E234">
            <v>101</v>
          </cell>
          <cell r="F234">
            <v>20</v>
          </cell>
          <cell r="G234">
            <v>60</v>
          </cell>
        </row>
        <row r="235">
          <cell r="B235" t="str">
            <v>AIN-CKI-200-BA</v>
          </cell>
          <cell r="C235"/>
          <cell r="D235">
            <v>53.8</v>
          </cell>
          <cell r="E235">
            <v>201.4</v>
          </cell>
          <cell r="F235">
            <v>20</v>
          </cell>
          <cell r="G235">
            <v>154.1</v>
          </cell>
        </row>
        <row r="236">
          <cell r="B236" t="str">
            <v>WAIN-CKI-200-BA KR</v>
          </cell>
          <cell r="C236"/>
          <cell r="D236">
            <v>48</v>
          </cell>
          <cell r="E236">
            <v>195.1</v>
          </cell>
          <cell r="F236">
            <v>20</v>
          </cell>
          <cell r="G236">
            <v>144</v>
          </cell>
        </row>
        <row r="237">
          <cell r="B237" t="str">
            <v>APW14R310J US</v>
          </cell>
          <cell r="C237"/>
          <cell r="D237">
            <v>34</v>
          </cell>
          <cell r="E237">
            <v>101</v>
          </cell>
          <cell r="F237">
            <v>32</v>
          </cell>
          <cell r="G237">
            <v>60</v>
          </cell>
        </row>
        <row r="238">
          <cell r="B238" t="str">
            <v>APW14R310P US</v>
          </cell>
          <cell r="C238"/>
          <cell r="D238">
            <v>34</v>
          </cell>
          <cell r="E238">
            <v>101</v>
          </cell>
          <cell r="F238">
            <v>32</v>
          </cell>
          <cell r="G238">
            <v>60</v>
          </cell>
        </row>
        <row r="239">
          <cell r="B239" t="str">
            <v>WAIN-CKI-18-200-BS KR</v>
          </cell>
          <cell r="C239"/>
          <cell r="D239">
            <v>43.3</v>
          </cell>
          <cell r="E239">
            <v>195.1</v>
          </cell>
          <cell r="F239">
            <v>20</v>
          </cell>
          <cell r="G239">
            <v>141.4</v>
          </cell>
        </row>
        <row r="240">
          <cell r="B240" t="str">
            <v>AIN-CKI-200-B-SFT JP</v>
          </cell>
          <cell r="C240"/>
          <cell r="D240">
            <v>50.4</v>
          </cell>
          <cell r="E240">
            <v>178.8</v>
          </cell>
          <cell r="F240">
            <v>32</v>
          </cell>
          <cell r="G240">
            <v>154.1</v>
          </cell>
        </row>
        <row r="241">
          <cell r="B241" t="str">
            <v>APW14R010P US</v>
          </cell>
          <cell r="C241"/>
          <cell r="D241">
            <v>34</v>
          </cell>
          <cell r="E241">
            <v>101</v>
          </cell>
          <cell r="F241">
            <v>32</v>
          </cell>
          <cell r="G241">
            <v>60</v>
          </cell>
        </row>
        <row r="242">
          <cell r="B242" t="str">
            <v>APW14R010J US</v>
          </cell>
          <cell r="C242"/>
          <cell r="D242">
            <v>34</v>
          </cell>
          <cell r="E242">
            <v>101</v>
          </cell>
          <cell r="F242">
            <v>32</v>
          </cell>
          <cell r="G242">
            <v>60</v>
          </cell>
        </row>
        <row r="243">
          <cell r="B243" t="str">
            <v>AIN-CKI-300</v>
          </cell>
          <cell r="C243"/>
          <cell r="D243">
            <v>50.4</v>
          </cell>
          <cell r="E243">
            <v>162.4</v>
          </cell>
          <cell r="F243">
            <v>32</v>
          </cell>
          <cell r="G243">
            <v>147.1</v>
          </cell>
        </row>
        <row r="244">
          <cell r="B244" t="str">
            <v>AIN-CKI-10-300</v>
          </cell>
          <cell r="C244"/>
          <cell r="D244">
            <v>50.4</v>
          </cell>
          <cell r="E244">
            <v>162.4</v>
          </cell>
          <cell r="F244">
            <v>32</v>
          </cell>
          <cell r="G244">
            <v>147.1</v>
          </cell>
        </row>
        <row r="245">
          <cell r="B245" t="str">
            <v>AG14M350 OS CE</v>
          </cell>
          <cell r="C245"/>
          <cell r="D245">
            <v>45</v>
          </cell>
          <cell r="E245">
            <v>141</v>
          </cell>
          <cell r="F245">
            <v>32</v>
          </cell>
          <cell r="G245">
            <v>60</v>
          </cell>
        </row>
        <row r="246">
          <cell r="B246" t="str">
            <v>AG14M345 OS CE</v>
          </cell>
          <cell r="C246"/>
          <cell r="D246">
            <v>45</v>
          </cell>
          <cell r="E246">
            <v>141</v>
          </cell>
          <cell r="F246">
            <v>32</v>
          </cell>
          <cell r="G246">
            <v>60</v>
          </cell>
        </row>
        <row r="247">
          <cell r="B247" t="str">
            <v>AG14M360 OS CE</v>
          </cell>
          <cell r="C247"/>
          <cell r="D247">
            <v>45</v>
          </cell>
          <cell r="E247">
            <v>141</v>
          </cell>
          <cell r="F247">
            <v>20</v>
          </cell>
          <cell r="G247">
            <v>60</v>
          </cell>
        </row>
        <row r="248">
          <cell r="B248" t="str">
            <v>AGH147300 R OS CE</v>
          </cell>
          <cell r="C248"/>
          <cell r="D248">
            <v>21.9</v>
          </cell>
          <cell r="E248">
            <v>94.9</v>
          </cell>
          <cell r="F248">
            <v>32</v>
          </cell>
          <cell r="G248">
            <v>42.7</v>
          </cell>
        </row>
        <row r="249">
          <cell r="B249" t="str">
            <v>AGH147300 P OS CE</v>
          </cell>
          <cell r="C249"/>
          <cell r="D249">
            <v>21.9</v>
          </cell>
          <cell r="E249">
            <v>91.6</v>
          </cell>
          <cell r="F249">
            <v>32</v>
          </cell>
          <cell r="G249">
            <v>42.7</v>
          </cell>
        </row>
        <row r="250">
          <cell r="B250" t="str">
            <v>AG142300J I OS CE</v>
          </cell>
          <cell r="C250"/>
          <cell r="D250">
            <v>45</v>
          </cell>
          <cell r="E250">
            <v>135</v>
          </cell>
          <cell r="F250">
            <v>32</v>
          </cell>
          <cell r="G250">
            <v>60</v>
          </cell>
        </row>
        <row r="251">
          <cell r="B251" t="str">
            <v>WAIN-CKI-300-BA US2</v>
          </cell>
          <cell r="C251"/>
          <cell r="D251">
            <v>44.4</v>
          </cell>
          <cell r="E251">
            <v>201.4</v>
          </cell>
          <cell r="F251">
            <v>32</v>
          </cell>
          <cell r="G251">
            <v>168</v>
          </cell>
        </row>
        <row r="252">
          <cell r="B252" t="str">
            <v>WAIN-CKI-300-BS US2</v>
          </cell>
          <cell r="C252"/>
          <cell r="D252">
            <v>44.4</v>
          </cell>
          <cell r="E252">
            <v>201.4</v>
          </cell>
          <cell r="F252">
            <v>32</v>
          </cell>
          <cell r="G252">
            <v>168</v>
          </cell>
        </row>
        <row r="253">
          <cell r="B253" t="str">
            <v>AGH146000J ABBOTT</v>
          </cell>
          <cell r="C253"/>
          <cell r="D253">
            <v>21.9</v>
          </cell>
          <cell r="E253">
            <v>135</v>
          </cell>
          <cell r="F253">
            <v>32</v>
          </cell>
          <cell r="G253">
            <v>67.599999999999994</v>
          </cell>
        </row>
        <row r="254">
          <cell r="B254" t="str">
            <v>AGH146300 ABBOTT</v>
          </cell>
          <cell r="C254"/>
          <cell r="D254">
            <v>21.9</v>
          </cell>
          <cell r="E254">
            <v>135</v>
          </cell>
          <cell r="F254">
            <v>32</v>
          </cell>
          <cell r="G254">
            <v>67.599999999999994</v>
          </cell>
        </row>
        <row r="255">
          <cell r="B255" t="str">
            <v>AGH146300J ABBOTT</v>
          </cell>
          <cell r="C255"/>
          <cell r="D255">
            <v>21.9</v>
          </cell>
          <cell r="E255">
            <v>135</v>
          </cell>
          <cell r="F255">
            <v>32</v>
          </cell>
          <cell r="G255">
            <v>67.599999999999994</v>
          </cell>
        </row>
        <row r="256">
          <cell r="B256" t="str">
            <v>AGH146000 ABBOTT</v>
          </cell>
          <cell r="C256"/>
          <cell r="D256">
            <v>21.9</v>
          </cell>
          <cell r="E256">
            <v>135</v>
          </cell>
          <cell r="F256">
            <v>32</v>
          </cell>
          <cell r="G256">
            <v>67.599999999999994</v>
          </cell>
        </row>
        <row r="257">
          <cell r="B257" t="str">
            <v>AG14M060 B OS CE</v>
          </cell>
          <cell r="C257"/>
          <cell r="D257">
            <v>21.9</v>
          </cell>
          <cell r="E257">
            <v>117.9</v>
          </cell>
          <cell r="F257">
            <v>32</v>
          </cell>
          <cell r="G257">
            <v>42.7</v>
          </cell>
        </row>
        <row r="258">
          <cell r="B258" t="str">
            <v>AG14M360 B OS CE</v>
          </cell>
          <cell r="C258"/>
          <cell r="D258">
            <v>21.9</v>
          </cell>
          <cell r="E258">
            <v>94.9</v>
          </cell>
          <cell r="F258">
            <v>32</v>
          </cell>
          <cell r="G258">
            <v>42.7</v>
          </cell>
        </row>
        <row r="259">
          <cell r="B259" t="str">
            <v>AGH147000J P OS CE</v>
          </cell>
          <cell r="C259"/>
          <cell r="D259">
            <v>21.9</v>
          </cell>
          <cell r="E259">
            <v>117.9</v>
          </cell>
          <cell r="F259">
            <v>20</v>
          </cell>
          <cell r="G259">
            <v>42.7</v>
          </cell>
        </row>
        <row r="260">
          <cell r="B260" t="str">
            <v>AGH147000J R OS CE</v>
          </cell>
          <cell r="C260"/>
          <cell r="D260">
            <v>21.9</v>
          </cell>
          <cell r="E260">
            <v>117.9</v>
          </cell>
          <cell r="F260">
            <v>32</v>
          </cell>
          <cell r="G260">
            <v>60</v>
          </cell>
        </row>
        <row r="261">
          <cell r="B261" t="str">
            <v>AG14M050J OS CE</v>
          </cell>
          <cell r="C261"/>
          <cell r="D261">
            <v>45</v>
          </cell>
          <cell r="E261">
            <v>117.9</v>
          </cell>
          <cell r="F261">
            <v>32</v>
          </cell>
          <cell r="G261">
            <v>60</v>
          </cell>
        </row>
        <row r="262">
          <cell r="B262" t="str">
            <v>PAGH18M371 OS</v>
          </cell>
          <cell r="C262"/>
          <cell r="D262">
            <v>21.9</v>
          </cell>
          <cell r="E262">
            <v>94.9</v>
          </cell>
          <cell r="F262">
            <v>32</v>
          </cell>
          <cell r="G262">
            <v>158.5</v>
          </cell>
        </row>
        <row r="263">
          <cell r="B263" t="str">
            <v>AGH146300 R OS CE</v>
          </cell>
          <cell r="C263"/>
          <cell r="D263">
            <v>21.9</v>
          </cell>
          <cell r="E263">
            <v>135</v>
          </cell>
          <cell r="F263">
            <v>20</v>
          </cell>
          <cell r="G263">
            <v>42.7</v>
          </cell>
        </row>
        <row r="264">
          <cell r="B264" t="str">
            <v>AGH146300J R OS CE</v>
          </cell>
          <cell r="C264"/>
          <cell r="D264">
            <v>21.9</v>
          </cell>
          <cell r="E264">
            <v>91.6</v>
          </cell>
          <cell r="F264">
            <v>20</v>
          </cell>
          <cell r="G264">
            <v>42.7</v>
          </cell>
        </row>
        <row r="265">
          <cell r="B265" t="str">
            <v>AHW14S303S OS CE</v>
          </cell>
          <cell r="C265"/>
          <cell r="D265">
            <v>21.9</v>
          </cell>
          <cell r="E265">
            <v>91.6</v>
          </cell>
          <cell r="F265">
            <v>32</v>
          </cell>
          <cell r="G265">
            <v>42.7</v>
          </cell>
        </row>
        <row r="266">
          <cell r="B266" t="str">
            <v>AIN-CKI-300-RC</v>
          </cell>
          <cell r="C266"/>
          <cell r="D266">
            <v>50.4</v>
          </cell>
          <cell r="E266">
            <v>162.4</v>
          </cell>
          <cell r="F266">
            <v>20</v>
          </cell>
          <cell r="G266">
            <v>147.1</v>
          </cell>
        </row>
        <row r="267">
          <cell r="B267" t="str">
            <v>AG145000 OS CE</v>
          </cell>
          <cell r="C267"/>
          <cell r="D267">
            <v>21.9</v>
          </cell>
          <cell r="E267">
            <v>117.9</v>
          </cell>
          <cell r="F267">
            <v>32</v>
          </cell>
          <cell r="G267">
            <v>42.7</v>
          </cell>
        </row>
        <row r="268">
          <cell r="B268" t="str">
            <v>AG14M045 OS CE</v>
          </cell>
          <cell r="C268"/>
          <cell r="D268">
            <v>21.9</v>
          </cell>
          <cell r="E268">
            <v>117.9</v>
          </cell>
          <cell r="F268">
            <v>32</v>
          </cell>
          <cell r="G268">
            <v>42.7</v>
          </cell>
        </row>
        <row r="269">
          <cell r="B269" t="str">
            <v>AHW14R001S OS CE</v>
          </cell>
          <cell r="C269"/>
          <cell r="D269">
            <v>27.8</v>
          </cell>
          <cell r="E269">
            <v>117.9</v>
          </cell>
          <cell r="F269">
            <v>20</v>
          </cell>
          <cell r="G269">
            <v>44.7</v>
          </cell>
        </row>
        <row r="270">
          <cell r="B270" t="str">
            <v>AHW14R301S OS CE</v>
          </cell>
          <cell r="C270"/>
          <cell r="D270">
            <v>27.8</v>
          </cell>
          <cell r="E270">
            <v>91.6</v>
          </cell>
          <cell r="F270">
            <v>20</v>
          </cell>
          <cell r="G270">
            <v>44.7</v>
          </cell>
        </row>
        <row r="271">
          <cell r="B271" t="str">
            <v>AHW14R001J OS CE</v>
          </cell>
          <cell r="C271"/>
          <cell r="D271">
            <v>21.9</v>
          </cell>
          <cell r="E271">
            <v>117.9</v>
          </cell>
          <cell r="F271">
            <v>32</v>
          </cell>
          <cell r="G271">
            <v>42.7</v>
          </cell>
        </row>
        <row r="272">
          <cell r="B272" t="str">
            <v>AHW14R301J OS CE</v>
          </cell>
          <cell r="C272"/>
          <cell r="D272">
            <v>21.9</v>
          </cell>
          <cell r="E272">
            <v>94.9</v>
          </cell>
          <cell r="F272">
            <v>32</v>
          </cell>
          <cell r="G272">
            <v>42.7</v>
          </cell>
        </row>
        <row r="273">
          <cell r="B273" t="str">
            <v>AGH146000J R OS CE</v>
          </cell>
          <cell r="C273"/>
          <cell r="D273">
            <v>21.9</v>
          </cell>
          <cell r="E273">
            <v>117.9</v>
          </cell>
          <cell r="F273">
            <v>32</v>
          </cell>
          <cell r="G273">
            <v>42.7</v>
          </cell>
        </row>
        <row r="274">
          <cell r="B274" t="str">
            <v>AG14M060 OS CE</v>
          </cell>
          <cell r="C274"/>
          <cell r="D274">
            <v>21.9</v>
          </cell>
          <cell r="E274">
            <v>117.9</v>
          </cell>
          <cell r="F274">
            <v>32</v>
          </cell>
          <cell r="G274">
            <v>42.7</v>
          </cell>
        </row>
        <row r="275">
          <cell r="B275" t="str">
            <v>AG14M070 OS CE</v>
          </cell>
          <cell r="C275"/>
          <cell r="D275">
            <v>21.9</v>
          </cell>
          <cell r="E275">
            <v>117.9</v>
          </cell>
          <cell r="F275">
            <v>32</v>
          </cell>
          <cell r="G275">
            <v>42.7</v>
          </cell>
        </row>
        <row r="276">
          <cell r="B276" t="str">
            <v>AG14M070 B OS CE</v>
          </cell>
          <cell r="C276"/>
          <cell r="D276">
            <v>21.9</v>
          </cell>
          <cell r="E276">
            <v>117.9</v>
          </cell>
          <cell r="F276">
            <v>32</v>
          </cell>
          <cell r="G276">
            <v>42.7</v>
          </cell>
        </row>
        <row r="277">
          <cell r="B277" t="str">
            <v>AG145000J OS CE</v>
          </cell>
          <cell r="C277"/>
          <cell r="D277">
            <v>21.9</v>
          </cell>
          <cell r="E277">
            <v>117.9</v>
          </cell>
          <cell r="F277">
            <v>20</v>
          </cell>
          <cell r="G277">
            <v>42.7</v>
          </cell>
        </row>
        <row r="278">
          <cell r="B278" t="str">
            <v>AG145300J OS CE</v>
          </cell>
          <cell r="C278"/>
          <cell r="D278">
            <v>21.9</v>
          </cell>
          <cell r="E278">
            <v>94.9</v>
          </cell>
          <cell r="F278">
            <v>32</v>
          </cell>
          <cell r="G278">
            <v>42.7</v>
          </cell>
        </row>
        <row r="279">
          <cell r="B279" t="str">
            <v>AG141000J OS CE</v>
          </cell>
          <cell r="C279"/>
          <cell r="D279">
            <v>21.9</v>
          </cell>
          <cell r="E279">
            <v>117.9</v>
          </cell>
          <cell r="F279">
            <v>20</v>
          </cell>
          <cell r="G279">
            <v>42.7</v>
          </cell>
        </row>
        <row r="280">
          <cell r="B280" t="str">
            <v>AG141300J OS CE</v>
          </cell>
          <cell r="C280"/>
          <cell r="D280">
            <v>21.9</v>
          </cell>
          <cell r="E280">
            <v>135</v>
          </cell>
          <cell r="F280">
            <v>32</v>
          </cell>
          <cell r="G280">
            <v>42.7</v>
          </cell>
        </row>
        <row r="281">
          <cell r="B281" t="str">
            <v>AHW14S003S OS CE</v>
          </cell>
          <cell r="C281"/>
          <cell r="D281">
            <v>21.9</v>
          </cell>
          <cell r="E281">
            <v>117.9</v>
          </cell>
          <cell r="F281">
            <v>22</v>
          </cell>
          <cell r="G281">
            <v>42.7</v>
          </cell>
        </row>
        <row r="282">
          <cell r="B282" t="str">
            <v>AGP140301 OS CE</v>
          </cell>
          <cell r="C282"/>
          <cell r="D282">
            <v>21.9</v>
          </cell>
          <cell r="E282">
            <v>94.9</v>
          </cell>
          <cell r="F282">
            <v>22</v>
          </cell>
          <cell r="G282">
            <v>42.7</v>
          </cell>
        </row>
        <row r="283">
          <cell r="B283" t="str">
            <v>AG141302J OS CE</v>
          </cell>
          <cell r="C283"/>
          <cell r="D283">
            <v>21.9</v>
          </cell>
          <cell r="E283">
            <v>91.6</v>
          </cell>
          <cell r="F283">
            <v>22</v>
          </cell>
          <cell r="G283">
            <v>42.7</v>
          </cell>
        </row>
        <row r="284">
          <cell r="B284" t="str">
            <v>AG141002J OS CE</v>
          </cell>
          <cell r="C284"/>
          <cell r="D284">
            <v>21.9</v>
          </cell>
          <cell r="E284">
            <v>117.9</v>
          </cell>
          <cell r="F284">
            <v>22</v>
          </cell>
          <cell r="G284">
            <v>42.7</v>
          </cell>
        </row>
        <row r="285">
          <cell r="B285" t="str">
            <v>AG143390 US</v>
          </cell>
          <cell r="C285"/>
          <cell r="D285">
            <v>34</v>
          </cell>
          <cell r="E285">
            <v>101</v>
          </cell>
          <cell r="F285">
            <v>20</v>
          </cell>
          <cell r="G285">
            <v>60</v>
          </cell>
        </row>
        <row r="286">
          <cell r="B286" t="str">
            <v>AGP140000J OS CE</v>
          </cell>
          <cell r="C286"/>
          <cell r="D286">
            <v>21.9</v>
          </cell>
          <cell r="E286">
            <v>117.9</v>
          </cell>
          <cell r="F286">
            <v>20</v>
          </cell>
          <cell r="G286">
            <v>42.7</v>
          </cell>
        </row>
        <row r="287">
          <cell r="B287" t="str">
            <v>AGP140001J OS CE</v>
          </cell>
          <cell r="C287"/>
          <cell r="D287">
            <v>21.9</v>
          </cell>
          <cell r="E287">
            <v>117.9</v>
          </cell>
          <cell r="F287">
            <v>32</v>
          </cell>
          <cell r="G287">
            <v>42.7</v>
          </cell>
        </row>
        <row r="288">
          <cell r="B288" t="str">
            <v>AG143000J OS CE</v>
          </cell>
          <cell r="C288"/>
          <cell r="D288">
            <v>21.9</v>
          </cell>
          <cell r="E288">
            <v>92.6</v>
          </cell>
          <cell r="F288">
            <v>20</v>
          </cell>
          <cell r="G288">
            <v>42.7</v>
          </cell>
        </row>
        <row r="289">
          <cell r="B289" t="str">
            <v>AG143300 OS CE</v>
          </cell>
          <cell r="C289"/>
          <cell r="D289">
            <v>21.9</v>
          </cell>
          <cell r="E289">
            <v>135</v>
          </cell>
          <cell r="F289">
            <v>20</v>
          </cell>
          <cell r="G289">
            <v>42.7</v>
          </cell>
        </row>
        <row r="290">
          <cell r="B290" t="str">
            <v>AG143390 Q OS CE</v>
          </cell>
          <cell r="C290"/>
          <cell r="D290">
            <v>21.9</v>
          </cell>
          <cell r="E290">
            <v>91.6</v>
          </cell>
          <cell r="F290">
            <v>32</v>
          </cell>
          <cell r="G290">
            <v>42.7</v>
          </cell>
        </row>
        <row r="291">
          <cell r="B291" t="str">
            <v>AGH143090 Q OS CE</v>
          </cell>
          <cell r="C291"/>
          <cell r="D291">
            <v>21.9</v>
          </cell>
          <cell r="E291">
            <v>91.6</v>
          </cell>
          <cell r="F291">
            <v>32</v>
          </cell>
          <cell r="G291">
            <v>42.7</v>
          </cell>
        </row>
        <row r="292">
          <cell r="B292" t="str">
            <v>AGH143390 Q OS CE</v>
          </cell>
          <cell r="C292"/>
          <cell r="D292">
            <v>21.9</v>
          </cell>
          <cell r="E292">
            <v>91.6</v>
          </cell>
          <cell r="F292">
            <v>32</v>
          </cell>
          <cell r="G292">
            <v>42.7</v>
          </cell>
        </row>
        <row r="293">
          <cell r="B293" t="str">
            <v>AGH143090 F OS CE</v>
          </cell>
          <cell r="C293"/>
          <cell r="D293">
            <v>21.9</v>
          </cell>
          <cell r="E293">
            <v>91.6</v>
          </cell>
          <cell r="F293">
            <v>32</v>
          </cell>
          <cell r="G293">
            <v>42.7</v>
          </cell>
        </row>
        <row r="294">
          <cell r="B294" t="str">
            <v>AGH143390 F OS CE</v>
          </cell>
          <cell r="C294"/>
          <cell r="D294">
            <v>21.9</v>
          </cell>
          <cell r="E294">
            <v>94.9</v>
          </cell>
          <cell r="F294">
            <v>32</v>
          </cell>
          <cell r="G294">
            <v>42.7</v>
          </cell>
        </row>
        <row r="295">
          <cell r="B295" t="str">
            <v>AGH143091 F OS CE</v>
          </cell>
          <cell r="C295"/>
          <cell r="D295">
            <v>21.9</v>
          </cell>
          <cell r="E295">
            <v>91.6</v>
          </cell>
          <cell r="F295">
            <v>32</v>
          </cell>
          <cell r="G295">
            <v>42.7</v>
          </cell>
        </row>
        <row r="296">
          <cell r="B296" t="str">
            <v>AGP140002 OS CE</v>
          </cell>
          <cell r="C296"/>
          <cell r="D296">
            <v>21.9</v>
          </cell>
          <cell r="E296">
            <v>117.9</v>
          </cell>
          <cell r="F296">
            <v>20</v>
          </cell>
          <cell r="G296">
            <v>42.7</v>
          </cell>
        </row>
        <row r="297">
          <cell r="B297" t="str">
            <v>AGP140000 OS CE</v>
          </cell>
          <cell r="C297"/>
          <cell r="D297">
            <v>21.9</v>
          </cell>
          <cell r="E297">
            <v>117.9</v>
          </cell>
          <cell r="F297">
            <v>20</v>
          </cell>
          <cell r="G297">
            <v>42.7</v>
          </cell>
        </row>
        <row r="298">
          <cell r="B298" t="str">
            <v>AGP140001 OS CE</v>
          </cell>
          <cell r="C298"/>
          <cell r="D298">
            <v>21.9</v>
          </cell>
          <cell r="E298">
            <v>117.9</v>
          </cell>
          <cell r="F298">
            <v>20</v>
          </cell>
          <cell r="G298">
            <v>42.7</v>
          </cell>
        </row>
        <row r="299">
          <cell r="B299" t="str">
            <v>AGP140300 OS CE</v>
          </cell>
          <cell r="C299"/>
          <cell r="D299">
            <v>21.9</v>
          </cell>
          <cell r="E299">
            <v>94.9</v>
          </cell>
          <cell r="F299">
            <v>32</v>
          </cell>
          <cell r="G299">
            <v>42.7</v>
          </cell>
        </row>
        <row r="300">
          <cell r="B300" t="str">
            <v>AGP140302 OS CE</v>
          </cell>
          <cell r="C300"/>
          <cell r="D300">
            <v>21.9</v>
          </cell>
          <cell r="E300">
            <v>94.9</v>
          </cell>
          <cell r="F300">
            <v>32</v>
          </cell>
          <cell r="G300">
            <v>42.7</v>
          </cell>
        </row>
        <row r="301">
          <cell r="B301" t="str">
            <v>AGH143391 F OS CE</v>
          </cell>
          <cell r="C301"/>
          <cell r="D301">
            <v>21.9</v>
          </cell>
          <cell r="E301">
            <v>94.9</v>
          </cell>
          <cell r="F301">
            <v>32</v>
          </cell>
          <cell r="G301">
            <v>42.7</v>
          </cell>
        </row>
        <row r="302">
          <cell r="B302" t="str">
            <v>AHW14S003J OS CE</v>
          </cell>
          <cell r="C302"/>
          <cell r="D302">
            <v>21.9</v>
          </cell>
          <cell r="E302">
            <v>117.9</v>
          </cell>
          <cell r="F302">
            <v>32</v>
          </cell>
          <cell r="G302">
            <v>42.7</v>
          </cell>
        </row>
        <row r="303">
          <cell r="B303" t="str">
            <v>AHW14S303 J OS CE</v>
          </cell>
          <cell r="C303"/>
          <cell r="D303">
            <v>21.9</v>
          </cell>
          <cell r="E303">
            <v>92.6</v>
          </cell>
          <cell r="F303">
            <v>20</v>
          </cell>
          <cell r="G303">
            <v>42.7</v>
          </cell>
        </row>
        <row r="304">
          <cell r="B304" t="str">
            <v>AG141000 OS CE</v>
          </cell>
          <cell r="C304"/>
          <cell r="D304">
            <v>21.9</v>
          </cell>
          <cell r="E304">
            <v>117.9</v>
          </cell>
          <cell r="F304">
            <v>20</v>
          </cell>
          <cell r="G304">
            <v>42.7</v>
          </cell>
        </row>
        <row r="305">
          <cell r="B305" t="str">
            <v>AGH147000 R OS CE</v>
          </cell>
          <cell r="C305"/>
          <cell r="D305">
            <v>45</v>
          </cell>
          <cell r="E305">
            <v>117.9</v>
          </cell>
          <cell r="F305">
            <v>20</v>
          </cell>
          <cell r="G305">
            <v>60</v>
          </cell>
        </row>
        <row r="306">
          <cell r="B306" t="str">
            <v>AGH147000 P OS CE</v>
          </cell>
          <cell r="C306"/>
          <cell r="D306">
            <v>21.9</v>
          </cell>
          <cell r="E306">
            <v>117.9</v>
          </cell>
          <cell r="F306">
            <v>20</v>
          </cell>
          <cell r="G306">
            <v>42.7</v>
          </cell>
        </row>
        <row r="307">
          <cell r="B307" t="str">
            <v>AGH146000 R OS CE</v>
          </cell>
          <cell r="C307"/>
          <cell r="D307">
            <v>21.9</v>
          </cell>
          <cell r="E307">
            <v>117.9</v>
          </cell>
          <cell r="F307">
            <v>20</v>
          </cell>
          <cell r="G307">
            <v>42.7</v>
          </cell>
        </row>
        <row r="308">
          <cell r="B308" t="str">
            <v>AG143090 Q OS CE</v>
          </cell>
          <cell r="C308"/>
          <cell r="D308">
            <v>21.9</v>
          </cell>
          <cell r="E308">
            <v>92.6</v>
          </cell>
          <cell r="F308">
            <v>20</v>
          </cell>
          <cell r="G308">
            <v>42.7</v>
          </cell>
        </row>
        <row r="309">
          <cell r="B309" t="str">
            <v>AGH143091 Q OS CE</v>
          </cell>
          <cell r="C309"/>
          <cell r="D309">
            <v>21.9</v>
          </cell>
          <cell r="E309">
            <v>91.6</v>
          </cell>
          <cell r="F309">
            <v>32</v>
          </cell>
          <cell r="G309">
            <v>42.7</v>
          </cell>
        </row>
        <row r="310">
          <cell r="B310" t="str">
            <v>AG142000 M OS CE</v>
          </cell>
          <cell r="C310"/>
          <cell r="D310">
            <v>21.9</v>
          </cell>
          <cell r="E310">
            <v>117.9</v>
          </cell>
          <cell r="F310">
            <v>32</v>
          </cell>
          <cell r="G310">
            <v>42.7</v>
          </cell>
        </row>
        <row r="311">
          <cell r="B311" t="str">
            <v>AG142300 M OS CE</v>
          </cell>
          <cell r="C311"/>
          <cell r="D311">
            <v>21.9</v>
          </cell>
          <cell r="E311">
            <v>135</v>
          </cell>
          <cell r="F311">
            <v>32</v>
          </cell>
          <cell r="G311">
            <v>42.7</v>
          </cell>
        </row>
        <row r="312">
          <cell r="B312" t="str">
            <v>AG143390 F OS CE</v>
          </cell>
          <cell r="C312"/>
          <cell r="D312">
            <v>21.9</v>
          </cell>
          <cell r="E312">
            <v>91.6</v>
          </cell>
          <cell r="F312">
            <v>20</v>
          </cell>
          <cell r="G312">
            <v>42.7</v>
          </cell>
        </row>
        <row r="313">
          <cell r="B313" t="str">
            <v>AG145300 OS CE</v>
          </cell>
          <cell r="C313"/>
          <cell r="D313">
            <v>45</v>
          </cell>
          <cell r="E313">
            <v>135</v>
          </cell>
          <cell r="F313">
            <v>20</v>
          </cell>
          <cell r="G313">
            <v>60</v>
          </cell>
        </row>
        <row r="314">
          <cell r="B314" t="str">
            <v>AG141300 OS CE</v>
          </cell>
          <cell r="C314"/>
          <cell r="D314">
            <v>21.9</v>
          </cell>
          <cell r="E314">
            <v>94.9</v>
          </cell>
          <cell r="F314">
            <v>20</v>
          </cell>
          <cell r="G314">
            <v>42.7</v>
          </cell>
        </row>
        <row r="315">
          <cell r="B315" t="str">
            <v>AG141302 OS CE</v>
          </cell>
          <cell r="C315"/>
          <cell r="D315">
            <v>21.9</v>
          </cell>
          <cell r="E315">
            <v>94.9</v>
          </cell>
          <cell r="F315">
            <v>20</v>
          </cell>
          <cell r="G315">
            <v>42.7</v>
          </cell>
        </row>
        <row r="316">
          <cell r="B316" t="str">
            <v>AG142300 I OS CE</v>
          </cell>
          <cell r="C316"/>
          <cell r="D316">
            <v>21.9</v>
          </cell>
          <cell r="E316">
            <v>94.9</v>
          </cell>
          <cell r="F316">
            <v>20</v>
          </cell>
          <cell r="G316">
            <v>42.7</v>
          </cell>
        </row>
        <row r="317">
          <cell r="B317" t="str">
            <v>AG14M050 B OS CE</v>
          </cell>
          <cell r="C317"/>
          <cell r="D317">
            <v>21.9</v>
          </cell>
          <cell r="E317">
            <v>117.9</v>
          </cell>
          <cell r="F317">
            <v>20</v>
          </cell>
          <cell r="G317">
            <v>42.7</v>
          </cell>
        </row>
        <row r="318">
          <cell r="B318" t="str">
            <v>AG14M350 B OS CE</v>
          </cell>
          <cell r="C318"/>
          <cell r="D318">
            <v>21.9</v>
          </cell>
          <cell r="E318">
            <v>94.9</v>
          </cell>
          <cell r="F318">
            <v>20</v>
          </cell>
          <cell r="G318">
            <v>42.7</v>
          </cell>
        </row>
        <row r="319">
          <cell r="B319" t="str">
            <v>AG14M045 B OS CE</v>
          </cell>
          <cell r="C319"/>
          <cell r="D319">
            <v>21.9</v>
          </cell>
          <cell r="E319">
            <v>117.9</v>
          </cell>
          <cell r="F319">
            <v>20</v>
          </cell>
          <cell r="G319">
            <v>42.7</v>
          </cell>
        </row>
        <row r="320">
          <cell r="B320" t="str">
            <v>AG14M345 B OS CE</v>
          </cell>
          <cell r="C320"/>
          <cell r="D320">
            <v>21.9</v>
          </cell>
          <cell r="E320">
            <v>141</v>
          </cell>
          <cell r="F320">
            <v>20</v>
          </cell>
          <cell r="G320">
            <v>42.7</v>
          </cell>
        </row>
        <row r="321">
          <cell r="B321" t="str">
            <v>AGH146000 P OS CE</v>
          </cell>
          <cell r="C321"/>
          <cell r="D321">
            <v>21.9</v>
          </cell>
          <cell r="E321">
            <v>117.9</v>
          </cell>
          <cell r="F321">
            <v>20</v>
          </cell>
          <cell r="G321">
            <v>42.7</v>
          </cell>
        </row>
        <row r="322">
          <cell r="B322" t="str">
            <v>AGH146300 P OS CE</v>
          </cell>
          <cell r="C322"/>
          <cell r="D322">
            <v>21.9</v>
          </cell>
          <cell r="E322">
            <v>91.6</v>
          </cell>
          <cell r="F322">
            <v>20</v>
          </cell>
          <cell r="G322">
            <v>42.7</v>
          </cell>
        </row>
        <row r="323">
          <cell r="B323" t="str">
            <v>AGH146000J P OS CE</v>
          </cell>
          <cell r="C323"/>
          <cell r="D323">
            <v>21.9</v>
          </cell>
          <cell r="E323">
            <v>117.9</v>
          </cell>
          <cell r="F323">
            <v>20</v>
          </cell>
          <cell r="G323">
            <v>42.7</v>
          </cell>
        </row>
        <row r="324">
          <cell r="B324" t="str">
            <v>AGH146300J P OS CE</v>
          </cell>
          <cell r="C324"/>
          <cell r="D324">
            <v>21.9</v>
          </cell>
          <cell r="E324">
            <v>135</v>
          </cell>
          <cell r="F324">
            <v>20</v>
          </cell>
          <cell r="G324">
            <v>42.7</v>
          </cell>
        </row>
        <row r="325">
          <cell r="B325" t="str">
            <v>AG14M050 OS CE</v>
          </cell>
          <cell r="C325"/>
          <cell r="D325">
            <v>21.9</v>
          </cell>
          <cell r="E325">
            <v>117.9</v>
          </cell>
          <cell r="F325">
            <v>20</v>
          </cell>
          <cell r="G325">
            <v>42.7</v>
          </cell>
        </row>
        <row r="326">
          <cell r="B326" t="str">
            <v>AIN-ENV</v>
          </cell>
          <cell r="C326"/>
          <cell r="D326">
            <v>50.4</v>
          </cell>
          <cell r="E326">
            <v>117.9</v>
          </cell>
          <cell r="F326">
            <v>20</v>
          </cell>
          <cell r="G326">
            <v>147.1</v>
          </cell>
        </row>
        <row r="327">
          <cell r="B327" t="str">
            <v>AG143090 F OS CE</v>
          </cell>
          <cell r="C327"/>
          <cell r="D327">
            <v>21.9</v>
          </cell>
          <cell r="E327">
            <v>92.6</v>
          </cell>
          <cell r="F327">
            <v>32</v>
          </cell>
          <cell r="G327">
            <v>42.7</v>
          </cell>
        </row>
        <row r="328">
          <cell r="B328" t="str">
            <v>AG141002 OS CE</v>
          </cell>
          <cell r="C328"/>
          <cell r="D328">
            <v>21.9</v>
          </cell>
          <cell r="E328">
            <v>117.9</v>
          </cell>
          <cell r="F328">
            <v>32</v>
          </cell>
          <cell r="G328">
            <v>42.7</v>
          </cell>
        </row>
        <row r="329">
          <cell r="B329" t="str">
            <v>AG143000 OS CE</v>
          </cell>
          <cell r="C329"/>
          <cell r="D329">
            <v>21.9</v>
          </cell>
          <cell r="E329">
            <v>92.6</v>
          </cell>
          <cell r="F329">
            <v>20</v>
          </cell>
          <cell r="G329">
            <v>42.7</v>
          </cell>
        </row>
        <row r="330">
          <cell r="B330" t="str">
            <v>AG14M370 B OS CE</v>
          </cell>
          <cell r="C330"/>
          <cell r="D330">
            <v>21.9</v>
          </cell>
          <cell r="E330">
            <v>94.9</v>
          </cell>
          <cell r="F330">
            <v>20</v>
          </cell>
          <cell r="G330">
            <v>42.7</v>
          </cell>
        </row>
        <row r="331">
          <cell r="B331" t="str">
            <v>AGH146300J P CE2</v>
          </cell>
          <cell r="C331"/>
          <cell r="D331">
            <v>21</v>
          </cell>
          <cell r="E331">
            <v>88</v>
          </cell>
          <cell r="F331">
            <v>32</v>
          </cell>
          <cell r="G331">
            <v>43</v>
          </cell>
        </row>
        <row r="332">
          <cell r="B332" t="str">
            <v>AJ1653573-01-A</v>
          </cell>
          <cell r="C332"/>
          <cell r="D332">
            <v>45</v>
          </cell>
          <cell r="E332">
            <v>184</v>
          </cell>
          <cell r="F332">
            <v>20</v>
          </cell>
          <cell r="G332">
            <v>90</v>
          </cell>
        </row>
        <row r="333">
          <cell r="B333" t="str">
            <v>AG149001 OS CE</v>
          </cell>
          <cell r="C333"/>
          <cell r="D333">
            <v>21.9</v>
          </cell>
          <cell r="E333">
            <v>117.9</v>
          </cell>
          <cell r="F333">
            <v>32</v>
          </cell>
          <cell r="G333">
            <v>42.7</v>
          </cell>
        </row>
        <row r="334">
          <cell r="B334" t="str">
            <v>AG142000 I OS CE</v>
          </cell>
          <cell r="C334"/>
          <cell r="D334">
            <v>21.9</v>
          </cell>
          <cell r="E334">
            <v>117.9</v>
          </cell>
          <cell r="F334">
            <v>32</v>
          </cell>
          <cell r="G334">
            <v>42.7</v>
          </cell>
        </row>
        <row r="335">
          <cell r="B335" t="str">
            <v>AG142000J I OS CE</v>
          </cell>
          <cell r="C335"/>
          <cell r="D335">
            <v>21.9</v>
          </cell>
          <cell r="E335">
            <v>117.9</v>
          </cell>
          <cell r="F335">
            <v>32</v>
          </cell>
          <cell r="G335">
            <v>42.7</v>
          </cell>
        </row>
        <row r="336">
          <cell r="B336" t="str">
            <v>AG14M045 CE2</v>
          </cell>
          <cell r="C336"/>
          <cell r="D336">
            <v>21</v>
          </cell>
          <cell r="E336">
            <v>117.9</v>
          </cell>
          <cell r="F336">
            <v>32</v>
          </cell>
          <cell r="G336">
            <v>43</v>
          </cell>
        </row>
        <row r="337">
          <cell r="B337" t="str">
            <v>AG145300 CE2</v>
          </cell>
          <cell r="C337"/>
          <cell r="D337">
            <v>21</v>
          </cell>
          <cell r="E337">
            <v>88</v>
          </cell>
          <cell r="F337">
            <v>20</v>
          </cell>
          <cell r="G337">
            <v>43</v>
          </cell>
        </row>
        <row r="338">
          <cell r="B338" t="str">
            <v>AGH147300 R CE2</v>
          </cell>
          <cell r="C338"/>
          <cell r="D338">
            <v>21</v>
          </cell>
          <cell r="E338">
            <v>88</v>
          </cell>
          <cell r="F338">
            <v>20</v>
          </cell>
          <cell r="G338">
            <v>43</v>
          </cell>
        </row>
        <row r="339">
          <cell r="B339" t="str">
            <v>AG143300J CE2</v>
          </cell>
          <cell r="C339"/>
          <cell r="D339">
            <v>21.9</v>
          </cell>
          <cell r="E339">
            <v>94.9</v>
          </cell>
          <cell r="F339">
            <v>20</v>
          </cell>
          <cell r="G339">
            <v>42.7</v>
          </cell>
        </row>
        <row r="340">
          <cell r="B340" t="str">
            <v>AGH146300J US</v>
          </cell>
          <cell r="C340"/>
          <cell r="D340">
            <v>34</v>
          </cell>
          <cell r="E340">
            <v>101</v>
          </cell>
          <cell r="F340">
            <v>32</v>
          </cell>
          <cell r="G340">
            <v>60</v>
          </cell>
        </row>
        <row r="341">
          <cell r="B341" t="str">
            <v>AGP140000 US</v>
          </cell>
          <cell r="C341"/>
          <cell r="D341">
            <v>34</v>
          </cell>
          <cell r="E341">
            <v>117.9</v>
          </cell>
          <cell r="F341">
            <v>20</v>
          </cell>
          <cell r="G341">
            <v>60</v>
          </cell>
        </row>
        <row r="342">
          <cell r="B342" t="str">
            <v>AGP140300 US</v>
          </cell>
          <cell r="C342"/>
          <cell r="D342">
            <v>34</v>
          </cell>
          <cell r="E342">
            <v>101</v>
          </cell>
          <cell r="F342">
            <v>20</v>
          </cell>
          <cell r="G342">
            <v>60</v>
          </cell>
        </row>
        <row r="343">
          <cell r="B343" t="str">
            <v>AIN-CKI-200T US</v>
          </cell>
          <cell r="C343"/>
          <cell r="D343">
            <v>46</v>
          </cell>
          <cell r="E343">
            <v>162.4</v>
          </cell>
          <cell r="F343">
            <v>32</v>
          </cell>
          <cell r="G343">
            <v>147</v>
          </cell>
        </row>
        <row r="344">
          <cell r="B344" t="str">
            <v>PAGH143094R JP</v>
          </cell>
          <cell r="C344"/>
          <cell r="D344">
            <v>27.5</v>
          </cell>
          <cell r="E344">
            <v>92.6</v>
          </cell>
          <cell r="F344">
            <v>20</v>
          </cell>
          <cell r="G344">
            <v>70</v>
          </cell>
        </row>
        <row r="345">
          <cell r="B345" t="str">
            <v>A0419-01PSR JP</v>
          </cell>
          <cell r="C345"/>
          <cell r="D345">
            <v>22</v>
          </cell>
          <cell r="E345">
            <v>117.9</v>
          </cell>
          <cell r="F345">
            <v>32</v>
          </cell>
          <cell r="G345">
            <v>70</v>
          </cell>
        </row>
        <row r="346">
          <cell r="B346" t="str">
            <v>AIN-CKI-300R JP</v>
          </cell>
          <cell r="C346"/>
          <cell r="D346">
            <v>44</v>
          </cell>
          <cell r="E346">
            <v>162.4</v>
          </cell>
          <cell r="F346">
            <v>32</v>
          </cell>
          <cell r="G346">
            <v>141</v>
          </cell>
        </row>
        <row r="347">
          <cell r="B347" t="str">
            <v>AH14R013SR JP</v>
          </cell>
          <cell r="C347"/>
          <cell r="D347">
            <v>22</v>
          </cell>
          <cell r="E347">
            <v>138</v>
          </cell>
          <cell r="F347">
            <v>32</v>
          </cell>
          <cell r="G347">
            <v>70</v>
          </cell>
        </row>
        <row r="348">
          <cell r="B348" t="str">
            <v>AIN-CKI-10-200R JP</v>
          </cell>
          <cell r="C348"/>
          <cell r="D348">
            <v>44</v>
          </cell>
          <cell r="E348">
            <v>162.4</v>
          </cell>
          <cell r="F348">
            <v>32</v>
          </cell>
          <cell r="G348">
            <v>141</v>
          </cell>
        </row>
        <row r="349">
          <cell r="B349" t="str">
            <v>AHW14R013P ABBOTT</v>
          </cell>
          <cell r="C349"/>
          <cell r="D349">
            <v>21.9</v>
          </cell>
          <cell r="E349">
            <v>92.6</v>
          </cell>
          <cell r="F349">
            <v>32</v>
          </cell>
          <cell r="G349">
            <v>65.5</v>
          </cell>
        </row>
        <row r="350">
          <cell r="B350" t="str">
            <v>AG141000R JP</v>
          </cell>
          <cell r="C350"/>
          <cell r="D350">
            <v>27.5</v>
          </cell>
          <cell r="E350">
            <v>117.9</v>
          </cell>
          <cell r="F350">
            <v>32</v>
          </cell>
          <cell r="G350">
            <v>70</v>
          </cell>
        </row>
        <row r="351">
          <cell r="B351" t="str">
            <v>AG141002R JP</v>
          </cell>
          <cell r="C351"/>
          <cell r="D351">
            <v>27.5</v>
          </cell>
          <cell r="E351">
            <v>117.9</v>
          </cell>
          <cell r="F351">
            <v>32</v>
          </cell>
          <cell r="G351">
            <v>70</v>
          </cell>
        </row>
        <row r="352">
          <cell r="B352" t="str">
            <v>AIN-CKI-315-EXCR JP</v>
          </cell>
          <cell r="C352"/>
          <cell r="D352">
            <v>44</v>
          </cell>
          <cell r="E352">
            <v>162.4</v>
          </cell>
          <cell r="F352">
            <v>32</v>
          </cell>
          <cell r="G352">
            <v>141</v>
          </cell>
        </row>
        <row r="353">
          <cell r="B353" t="str">
            <v>AIN-CKI-200-B-SFTR JP</v>
          </cell>
          <cell r="C353"/>
          <cell r="D353">
            <v>44</v>
          </cell>
          <cell r="E353">
            <v>201.4</v>
          </cell>
          <cell r="F353">
            <v>32</v>
          </cell>
          <cell r="G353">
            <v>141</v>
          </cell>
        </row>
        <row r="354">
          <cell r="B354" t="str">
            <v>AIN-CKI-200-BSR JP</v>
          </cell>
          <cell r="C354"/>
          <cell r="D354">
            <v>44</v>
          </cell>
          <cell r="E354">
            <v>201.4</v>
          </cell>
          <cell r="F354">
            <v>32</v>
          </cell>
          <cell r="G354">
            <v>141</v>
          </cell>
        </row>
        <row r="355">
          <cell r="B355" t="str">
            <v>AIN-CKI-200-BAR JP</v>
          </cell>
          <cell r="C355"/>
          <cell r="D355">
            <v>44</v>
          </cell>
          <cell r="E355">
            <v>201.4</v>
          </cell>
          <cell r="F355">
            <v>32</v>
          </cell>
          <cell r="G355">
            <v>141</v>
          </cell>
        </row>
        <row r="356">
          <cell r="B356" t="str">
            <v>AIN-CKI-10-300R JP</v>
          </cell>
          <cell r="C356"/>
          <cell r="D356">
            <v>44</v>
          </cell>
          <cell r="E356">
            <v>162.4</v>
          </cell>
          <cell r="F356">
            <v>32</v>
          </cell>
          <cell r="G356">
            <v>141</v>
          </cell>
        </row>
        <row r="357">
          <cell r="B357" t="str">
            <v>AP14R010PR JP</v>
          </cell>
          <cell r="C357"/>
          <cell r="D357">
            <v>27.5</v>
          </cell>
          <cell r="E357">
            <v>92.6</v>
          </cell>
          <cell r="F357">
            <v>20</v>
          </cell>
          <cell r="G357">
            <v>70</v>
          </cell>
        </row>
        <row r="358">
          <cell r="B358" t="str">
            <v>AIN-CKI-180-B-SFTR JP</v>
          </cell>
          <cell r="C358"/>
          <cell r="D358">
            <v>44</v>
          </cell>
          <cell r="E358">
            <v>201.4</v>
          </cell>
          <cell r="F358">
            <v>20</v>
          </cell>
          <cell r="G358">
            <v>141</v>
          </cell>
        </row>
        <row r="359">
          <cell r="B359" t="str">
            <v>AIN-CKI-200-RCR JP</v>
          </cell>
          <cell r="C359"/>
          <cell r="D359">
            <v>44</v>
          </cell>
          <cell r="E359">
            <v>162.4</v>
          </cell>
          <cell r="F359">
            <v>32</v>
          </cell>
          <cell r="G359">
            <v>141</v>
          </cell>
        </row>
        <row r="360">
          <cell r="B360" t="str">
            <v>AGP140000R JP</v>
          </cell>
          <cell r="C360"/>
          <cell r="D360">
            <v>21</v>
          </cell>
          <cell r="E360">
            <v>117.9</v>
          </cell>
          <cell r="F360">
            <v>20</v>
          </cell>
          <cell r="G360">
            <v>43</v>
          </cell>
        </row>
        <row r="361">
          <cell r="B361" t="str">
            <v>AGP140001R JP</v>
          </cell>
          <cell r="C361"/>
          <cell r="D361">
            <v>21</v>
          </cell>
          <cell r="E361">
            <v>117.9</v>
          </cell>
          <cell r="F361">
            <v>20</v>
          </cell>
          <cell r="G361">
            <v>43</v>
          </cell>
        </row>
        <row r="362">
          <cell r="B362" t="str">
            <v>AGP140301R JP</v>
          </cell>
          <cell r="C362"/>
          <cell r="D362">
            <v>21</v>
          </cell>
          <cell r="E362">
            <v>88</v>
          </cell>
          <cell r="F362">
            <v>20</v>
          </cell>
          <cell r="G362">
            <v>43</v>
          </cell>
        </row>
        <row r="363">
          <cell r="B363" t="str">
            <v>AH14R000SR JP</v>
          </cell>
          <cell r="C363"/>
          <cell r="D363">
            <v>22</v>
          </cell>
          <cell r="E363">
            <v>117.9</v>
          </cell>
          <cell r="F363">
            <v>20</v>
          </cell>
          <cell r="G363">
            <v>70</v>
          </cell>
        </row>
        <row r="364">
          <cell r="B364" t="str">
            <v>AG14M050R JP</v>
          </cell>
          <cell r="C364"/>
          <cell r="D364">
            <v>27.5</v>
          </cell>
          <cell r="E364">
            <v>117.9</v>
          </cell>
          <cell r="F364">
            <v>20</v>
          </cell>
          <cell r="G364">
            <v>70</v>
          </cell>
        </row>
        <row r="365">
          <cell r="B365" t="str">
            <v>AG14M060R JP</v>
          </cell>
          <cell r="C365"/>
          <cell r="D365">
            <v>27.5</v>
          </cell>
          <cell r="E365">
            <v>117.9</v>
          </cell>
          <cell r="F365">
            <v>20</v>
          </cell>
          <cell r="G365">
            <v>70</v>
          </cell>
        </row>
        <row r="366">
          <cell r="B366" t="str">
            <v>AG14M070R JP</v>
          </cell>
          <cell r="C366"/>
          <cell r="D366">
            <v>34</v>
          </cell>
          <cell r="E366">
            <v>117.9</v>
          </cell>
          <cell r="F366">
            <v>20</v>
          </cell>
          <cell r="G366">
            <v>70</v>
          </cell>
        </row>
        <row r="367">
          <cell r="B367" t="str">
            <v>AG141302R JP</v>
          </cell>
          <cell r="C367"/>
          <cell r="D367">
            <v>27.5</v>
          </cell>
          <cell r="E367">
            <v>92.6</v>
          </cell>
          <cell r="F367">
            <v>20</v>
          </cell>
          <cell r="G367">
            <v>68</v>
          </cell>
        </row>
        <row r="368">
          <cell r="B368" t="str">
            <v>AGH146010R JP</v>
          </cell>
          <cell r="C368"/>
          <cell r="D368">
            <v>22</v>
          </cell>
          <cell r="E368">
            <v>117.9</v>
          </cell>
          <cell r="F368">
            <v>20</v>
          </cell>
          <cell r="G368">
            <v>70</v>
          </cell>
        </row>
        <row r="369">
          <cell r="B369" t="str">
            <v>AGH143090R JP</v>
          </cell>
          <cell r="C369"/>
          <cell r="D369">
            <v>22</v>
          </cell>
          <cell r="E369">
            <v>93</v>
          </cell>
          <cell r="F369">
            <v>20</v>
          </cell>
          <cell r="G369">
            <v>70</v>
          </cell>
        </row>
        <row r="370">
          <cell r="B370" t="str">
            <v>PAGH146000R JP</v>
          </cell>
          <cell r="C370"/>
          <cell r="D370">
            <v>27.5</v>
          </cell>
          <cell r="E370">
            <v>117.9</v>
          </cell>
          <cell r="F370">
            <v>20</v>
          </cell>
          <cell r="G370">
            <v>70</v>
          </cell>
        </row>
        <row r="371">
          <cell r="B371" t="str">
            <v>AMS-180-1445 KR</v>
          </cell>
          <cell r="C371"/>
          <cell r="D371">
            <v>44</v>
          </cell>
          <cell r="E371">
            <v>201.4</v>
          </cell>
          <cell r="F371">
            <v>20</v>
          </cell>
          <cell r="G371">
            <v>138</v>
          </cell>
        </row>
        <row r="372">
          <cell r="B372" t="str">
            <v>R0419-Z6PSR JP</v>
          </cell>
          <cell r="C372"/>
          <cell r="D372">
            <v>22</v>
          </cell>
          <cell r="E372">
            <v>117.9</v>
          </cell>
          <cell r="F372">
            <v>20</v>
          </cell>
          <cell r="G372">
            <v>70</v>
          </cell>
        </row>
        <row r="373">
          <cell r="B373" t="str">
            <v>PX9419-Z8PSR JP</v>
          </cell>
          <cell r="C373"/>
          <cell r="D373">
            <v>22</v>
          </cell>
          <cell r="E373">
            <v>117.9</v>
          </cell>
          <cell r="F373">
            <v>20</v>
          </cell>
          <cell r="G373">
            <v>70</v>
          </cell>
        </row>
        <row r="374">
          <cell r="B374" t="str">
            <v>PAGH18M070R JP</v>
          </cell>
          <cell r="C374"/>
          <cell r="D374">
            <v>27.5</v>
          </cell>
          <cell r="E374">
            <v>117.9</v>
          </cell>
          <cell r="F374">
            <v>20</v>
          </cell>
          <cell r="G374">
            <v>70</v>
          </cell>
        </row>
        <row r="375">
          <cell r="B375" t="str">
            <v>PAGH18M071R JP</v>
          </cell>
          <cell r="C375"/>
          <cell r="D375">
            <v>27.5</v>
          </cell>
          <cell r="E375">
            <v>117.9</v>
          </cell>
          <cell r="F375">
            <v>20</v>
          </cell>
          <cell r="G375">
            <v>70</v>
          </cell>
        </row>
        <row r="376">
          <cell r="B376" t="str">
            <v>PAGH18M072R JP</v>
          </cell>
          <cell r="C376"/>
          <cell r="D376">
            <v>27.5</v>
          </cell>
          <cell r="E376">
            <v>117.9</v>
          </cell>
          <cell r="F376">
            <v>20</v>
          </cell>
          <cell r="G376">
            <v>70</v>
          </cell>
        </row>
        <row r="377">
          <cell r="B377" t="str">
            <v>PAGH18M372R JP</v>
          </cell>
          <cell r="C377"/>
          <cell r="D377">
            <v>27.5</v>
          </cell>
          <cell r="E377">
            <v>92.6</v>
          </cell>
          <cell r="F377">
            <v>32</v>
          </cell>
          <cell r="G377">
            <v>70</v>
          </cell>
        </row>
        <row r="378">
          <cell r="B378" t="str">
            <v>PAGP140000R JP</v>
          </cell>
          <cell r="C378"/>
          <cell r="D378">
            <v>27.5</v>
          </cell>
          <cell r="E378">
            <v>117.9</v>
          </cell>
          <cell r="F378">
            <v>20</v>
          </cell>
          <cell r="G378">
            <v>70</v>
          </cell>
        </row>
        <row r="379">
          <cell r="B379" t="str">
            <v>PAG141302R JP</v>
          </cell>
          <cell r="C379"/>
          <cell r="D379">
            <v>27.5</v>
          </cell>
          <cell r="E379">
            <v>92.6</v>
          </cell>
          <cell r="F379">
            <v>20</v>
          </cell>
          <cell r="G379">
            <v>68</v>
          </cell>
        </row>
        <row r="380">
          <cell r="B380" t="str">
            <v>PAG14M070R JP</v>
          </cell>
          <cell r="C380"/>
          <cell r="D380">
            <v>27.5</v>
          </cell>
          <cell r="E380">
            <v>117.9</v>
          </cell>
          <cell r="F380">
            <v>20</v>
          </cell>
          <cell r="G380">
            <v>70</v>
          </cell>
        </row>
        <row r="381">
          <cell r="B381" t="str">
            <v>X9419-Z8PSR JP</v>
          </cell>
          <cell r="C381"/>
          <cell r="D381">
            <v>22</v>
          </cell>
          <cell r="E381">
            <v>117.9</v>
          </cell>
          <cell r="F381">
            <v>20</v>
          </cell>
          <cell r="G381">
            <v>70</v>
          </cell>
        </row>
        <row r="382">
          <cell r="B382" t="str">
            <v>PAGH146300R JP</v>
          </cell>
          <cell r="C382"/>
          <cell r="D382">
            <v>27.5</v>
          </cell>
          <cell r="E382">
            <v>92.6</v>
          </cell>
          <cell r="F382">
            <v>20</v>
          </cell>
          <cell r="G382">
            <v>70</v>
          </cell>
        </row>
        <row r="383">
          <cell r="B383" t="str">
            <v>AG142300 I CE2</v>
          </cell>
          <cell r="C383"/>
          <cell r="D383">
            <v>21</v>
          </cell>
          <cell r="E383">
            <v>88</v>
          </cell>
          <cell r="F383">
            <v>32</v>
          </cell>
          <cell r="G383">
            <v>43</v>
          </cell>
        </row>
        <row r="384">
          <cell r="B384" t="str">
            <v>AG143300 CE2</v>
          </cell>
          <cell r="C384"/>
          <cell r="D384">
            <v>21</v>
          </cell>
          <cell r="E384">
            <v>88</v>
          </cell>
          <cell r="F384">
            <v>32</v>
          </cell>
          <cell r="G384">
            <v>43</v>
          </cell>
        </row>
        <row r="385">
          <cell r="B385" t="str">
            <v>AG14M350 CE2</v>
          </cell>
          <cell r="C385"/>
          <cell r="D385">
            <v>21</v>
          </cell>
          <cell r="E385">
            <v>88</v>
          </cell>
          <cell r="F385">
            <v>32</v>
          </cell>
          <cell r="G385">
            <v>43</v>
          </cell>
        </row>
        <row r="386">
          <cell r="B386" t="str">
            <v>AG14M345 CE2</v>
          </cell>
          <cell r="C386"/>
          <cell r="D386">
            <v>21</v>
          </cell>
          <cell r="E386">
            <v>88</v>
          </cell>
          <cell r="F386">
            <v>32</v>
          </cell>
          <cell r="G386">
            <v>43</v>
          </cell>
        </row>
        <row r="387">
          <cell r="B387" t="str">
            <v>AG14M360 CE2</v>
          </cell>
          <cell r="C387"/>
          <cell r="D387">
            <v>21</v>
          </cell>
          <cell r="E387">
            <v>88</v>
          </cell>
          <cell r="F387">
            <v>32</v>
          </cell>
          <cell r="G387">
            <v>43</v>
          </cell>
        </row>
        <row r="388">
          <cell r="B388" t="str">
            <v>PX9419-Z8PS</v>
          </cell>
          <cell r="C388"/>
          <cell r="D388">
            <v>92.8</v>
          </cell>
          <cell r="E388">
            <v>117.9</v>
          </cell>
          <cell r="F388">
            <v>32</v>
          </cell>
          <cell r="G388">
            <v>69.900000000000006</v>
          </cell>
        </row>
        <row r="389">
          <cell r="B389" t="str">
            <v>AGP140000J US</v>
          </cell>
          <cell r="C389"/>
          <cell r="D389">
            <v>34</v>
          </cell>
          <cell r="E389">
            <v>117.9</v>
          </cell>
          <cell r="F389">
            <v>20</v>
          </cell>
          <cell r="G389">
            <v>60</v>
          </cell>
        </row>
        <row r="390">
          <cell r="B390" t="str">
            <v>AGP140300J US</v>
          </cell>
          <cell r="C390"/>
          <cell r="D390">
            <v>34</v>
          </cell>
          <cell r="E390">
            <v>101</v>
          </cell>
          <cell r="F390">
            <v>20</v>
          </cell>
          <cell r="G390">
            <v>60</v>
          </cell>
        </row>
        <row r="391">
          <cell r="B391" t="str">
            <v>AGP140001J US</v>
          </cell>
          <cell r="C391"/>
          <cell r="D391">
            <v>34</v>
          </cell>
          <cell r="E391">
            <v>117.9</v>
          </cell>
          <cell r="F391">
            <v>20</v>
          </cell>
          <cell r="G391">
            <v>60</v>
          </cell>
        </row>
        <row r="392">
          <cell r="B392" t="str">
            <v>AGP140301 US</v>
          </cell>
          <cell r="C392"/>
          <cell r="D392">
            <v>34</v>
          </cell>
          <cell r="E392">
            <v>101</v>
          </cell>
          <cell r="F392">
            <v>20</v>
          </cell>
          <cell r="G392">
            <v>60</v>
          </cell>
        </row>
        <row r="393">
          <cell r="B393" t="str">
            <v>AGP140301J US</v>
          </cell>
          <cell r="C393"/>
          <cell r="D393">
            <v>34</v>
          </cell>
          <cell r="E393">
            <v>101</v>
          </cell>
          <cell r="F393">
            <v>20</v>
          </cell>
          <cell r="G393">
            <v>60</v>
          </cell>
        </row>
        <row r="394">
          <cell r="B394" t="str">
            <v>AG141300J US</v>
          </cell>
          <cell r="C394"/>
          <cell r="D394">
            <v>34</v>
          </cell>
          <cell r="E394">
            <v>101</v>
          </cell>
          <cell r="F394">
            <v>154</v>
          </cell>
          <cell r="G394">
            <v>60</v>
          </cell>
        </row>
        <row r="395">
          <cell r="B395" t="str">
            <v>AG145000J CE2</v>
          </cell>
          <cell r="C395"/>
          <cell r="D395">
            <v>21</v>
          </cell>
          <cell r="E395">
            <v>117.9</v>
          </cell>
          <cell r="F395">
            <v>154</v>
          </cell>
          <cell r="G395">
            <v>43</v>
          </cell>
        </row>
        <row r="396">
          <cell r="B396" t="str">
            <v>AGH147000J R CE2</v>
          </cell>
          <cell r="C396"/>
          <cell r="D396">
            <v>21</v>
          </cell>
          <cell r="E396">
            <v>117.9</v>
          </cell>
          <cell r="F396">
            <v>20</v>
          </cell>
          <cell r="G396">
            <v>43</v>
          </cell>
        </row>
        <row r="397">
          <cell r="B397" t="str">
            <v>AGP140001 US</v>
          </cell>
          <cell r="C397"/>
          <cell r="D397">
            <v>34</v>
          </cell>
          <cell r="E397">
            <v>117.9</v>
          </cell>
          <cell r="F397">
            <v>20</v>
          </cell>
          <cell r="G397">
            <v>60</v>
          </cell>
        </row>
        <row r="398">
          <cell r="B398" t="str">
            <v>AG145300J US</v>
          </cell>
          <cell r="C398"/>
          <cell r="D398">
            <v>34</v>
          </cell>
          <cell r="E398">
            <v>101</v>
          </cell>
          <cell r="F398">
            <v>32</v>
          </cell>
          <cell r="G398">
            <v>60</v>
          </cell>
        </row>
        <row r="399">
          <cell r="B399" t="str">
            <v>AG145000J US</v>
          </cell>
          <cell r="C399"/>
          <cell r="D399">
            <v>34</v>
          </cell>
          <cell r="E399">
            <v>117.9</v>
          </cell>
          <cell r="F399">
            <v>32</v>
          </cell>
          <cell r="G399">
            <v>60</v>
          </cell>
        </row>
        <row r="400">
          <cell r="B400" t="str">
            <v>AG145300 US</v>
          </cell>
          <cell r="C400"/>
          <cell r="D400">
            <v>34</v>
          </cell>
          <cell r="E400">
            <v>101</v>
          </cell>
          <cell r="F400">
            <v>32</v>
          </cell>
          <cell r="G400">
            <v>60</v>
          </cell>
        </row>
        <row r="401">
          <cell r="B401" t="str">
            <v>AG145000 US</v>
          </cell>
          <cell r="C401"/>
          <cell r="D401">
            <v>34</v>
          </cell>
          <cell r="E401">
            <v>117.9</v>
          </cell>
          <cell r="F401">
            <v>32</v>
          </cell>
          <cell r="G401">
            <v>60</v>
          </cell>
        </row>
        <row r="402">
          <cell r="B402" t="str">
            <v>AG141300 US</v>
          </cell>
          <cell r="C402"/>
          <cell r="D402">
            <v>34</v>
          </cell>
          <cell r="E402">
            <v>101</v>
          </cell>
          <cell r="F402">
            <v>32</v>
          </cell>
          <cell r="G402">
            <v>60</v>
          </cell>
        </row>
        <row r="403">
          <cell r="B403" t="str">
            <v>AG142000J I CE2</v>
          </cell>
          <cell r="C403"/>
          <cell r="D403">
            <v>21</v>
          </cell>
          <cell r="E403">
            <v>117.9</v>
          </cell>
          <cell r="F403">
            <v>32</v>
          </cell>
          <cell r="G403">
            <v>43</v>
          </cell>
        </row>
        <row r="404">
          <cell r="B404" t="str">
            <v>AG143000J CE2</v>
          </cell>
          <cell r="C404"/>
          <cell r="D404">
            <v>21</v>
          </cell>
          <cell r="E404">
            <v>88</v>
          </cell>
          <cell r="F404">
            <v>32</v>
          </cell>
          <cell r="G404">
            <v>43</v>
          </cell>
        </row>
        <row r="405">
          <cell r="B405" t="str">
            <v>AG14M050J CE2</v>
          </cell>
          <cell r="C405"/>
          <cell r="D405">
            <v>21</v>
          </cell>
          <cell r="E405">
            <v>117.9</v>
          </cell>
          <cell r="F405">
            <v>32</v>
          </cell>
          <cell r="G405">
            <v>43</v>
          </cell>
        </row>
        <row r="406">
          <cell r="B406" t="str">
            <v>AHW14S303J CE2</v>
          </cell>
          <cell r="C406"/>
          <cell r="D406">
            <v>21</v>
          </cell>
          <cell r="E406">
            <v>88</v>
          </cell>
          <cell r="F406">
            <v>32</v>
          </cell>
          <cell r="G406">
            <v>43</v>
          </cell>
        </row>
        <row r="407">
          <cell r="B407" t="str">
            <v>AGH146300J R CE2</v>
          </cell>
          <cell r="C407"/>
          <cell r="D407">
            <v>21</v>
          </cell>
          <cell r="E407">
            <v>88</v>
          </cell>
          <cell r="F407">
            <v>32</v>
          </cell>
          <cell r="G407">
            <v>43</v>
          </cell>
        </row>
        <row r="408">
          <cell r="B408" t="str">
            <v>AG142300J I CE2</v>
          </cell>
          <cell r="C408"/>
          <cell r="D408">
            <v>21</v>
          </cell>
          <cell r="E408">
            <v>88</v>
          </cell>
          <cell r="F408">
            <v>32</v>
          </cell>
          <cell r="G408">
            <v>43</v>
          </cell>
        </row>
        <row r="409">
          <cell r="B409" t="str">
            <v>AG141002J US</v>
          </cell>
          <cell r="C409"/>
          <cell r="D409">
            <v>34</v>
          </cell>
          <cell r="E409">
            <v>117.9</v>
          </cell>
          <cell r="F409">
            <v>32</v>
          </cell>
          <cell r="G409">
            <v>60</v>
          </cell>
        </row>
        <row r="410">
          <cell r="B410" t="str">
            <v>AG141002 US</v>
          </cell>
          <cell r="C410"/>
          <cell r="D410">
            <v>34</v>
          </cell>
          <cell r="E410">
            <v>117.9</v>
          </cell>
          <cell r="F410">
            <v>32</v>
          </cell>
          <cell r="G410">
            <v>60</v>
          </cell>
        </row>
        <row r="411">
          <cell r="B411" t="str">
            <v>AGH146300 US</v>
          </cell>
          <cell r="C411"/>
          <cell r="D411">
            <v>34</v>
          </cell>
          <cell r="E411">
            <v>101</v>
          </cell>
          <cell r="F411">
            <v>32</v>
          </cell>
          <cell r="G411">
            <v>60</v>
          </cell>
        </row>
        <row r="412">
          <cell r="B412" t="str">
            <v>AGH147300 US</v>
          </cell>
          <cell r="C412"/>
          <cell r="D412">
            <v>34</v>
          </cell>
          <cell r="E412">
            <v>101</v>
          </cell>
          <cell r="F412">
            <v>32</v>
          </cell>
          <cell r="G412">
            <v>60</v>
          </cell>
        </row>
        <row r="413">
          <cell r="B413" t="str">
            <v>AGH147300J US</v>
          </cell>
          <cell r="C413"/>
          <cell r="D413">
            <v>34</v>
          </cell>
          <cell r="E413">
            <v>101</v>
          </cell>
          <cell r="F413">
            <v>20</v>
          </cell>
          <cell r="G413">
            <v>60</v>
          </cell>
        </row>
        <row r="414">
          <cell r="B414" t="str">
            <v>AHW10S302S US</v>
          </cell>
          <cell r="C414"/>
          <cell r="D414">
            <v>34</v>
          </cell>
          <cell r="E414">
            <v>101</v>
          </cell>
          <cell r="F414">
            <v>32</v>
          </cell>
          <cell r="G414">
            <v>60</v>
          </cell>
        </row>
        <row r="415">
          <cell r="B415" t="str">
            <v>AG142000 M CE2</v>
          </cell>
          <cell r="C415"/>
          <cell r="D415">
            <v>21</v>
          </cell>
          <cell r="E415">
            <v>117.9</v>
          </cell>
          <cell r="F415">
            <v>32</v>
          </cell>
          <cell r="G415">
            <v>43</v>
          </cell>
        </row>
        <row r="416">
          <cell r="B416" t="str">
            <v>AG14M045 B CE2</v>
          </cell>
          <cell r="C416"/>
          <cell r="D416">
            <v>21</v>
          </cell>
          <cell r="E416">
            <v>117.9</v>
          </cell>
          <cell r="F416">
            <v>32</v>
          </cell>
          <cell r="G416">
            <v>43</v>
          </cell>
        </row>
        <row r="417">
          <cell r="B417" t="str">
            <v>AG14M350 B CE2</v>
          </cell>
          <cell r="C417"/>
          <cell r="D417">
            <v>21</v>
          </cell>
          <cell r="E417">
            <v>88</v>
          </cell>
          <cell r="F417">
            <v>32</v>
          </cell>
          <cell r="G417">
            <v>43</v>
          </cell>
        </row>
        <row r="418">
          <cell r="B418" t="str">
            <v>AG14M345 B CE2</v>
          </cell>
          <cell r="C418"/>
          <cell r="D418">
            <v>21</v>
          </cell>
          <cell r="E418">
            <v>88</v>
          </cell>
          <cell r="F418">
            <v>32</v>
          </cell>
          <cell r="G418">
            <v>43</v>
          </cell>
        </row>
        <row r="419">
          <cell r="B419" t="str">
            <v>AG145000 CE2</v>
          </cell>
          <cell r="C419"/>
          <cell r="D419">
            <v>21</v>
          </cell>
          <cell r="E419">
            <v>117.9</v>
          </cell>
          <cell r="F419">
            <v>32</v>
          </cell>
          <cell r="G419">
            <v>43</v>
          </cell>
        </row>
        <row r="420">
          <cell r="B420" t="str">
            <v>AG142300 M CE2</v>
          </cell>
          <cell r="C420"/>
          <cell r="D420">
            <v>21</v>
          </cell>
          <cell r="E420">
            <v>88</v>
          </cell>
          <cell r="F420">
            <v>20</v>
          </cell>
          <cell r="G420">
            <v>43</v>
          </cell>
        </row>
        <row r="421">
          <cell r="B421" t="str">
            <v>AGH143390J Q CE2</v>
          </cell>
          <cell r="C421"/>
          <cell r="D421">
            <v>22</v>
          </cell>
          <cell r="E421">
            <v>94.9</v>
          </cell>
          <cell r="F421">
            <v>32</v>
          </cell>
          <cell r="G421">
            <v>42.7</v>
          </cell>
        </row>
        <row r="422">
          <cell r="B422" t="str">
            <v>BGN180-14AR JP</v>
          </cell>
          <cell r="C422"/>
          <cell r="D422">
            <v>44.4</v>
          </cell>
          <cell r="E422">
            <v>166.9</v>
          </cell>
          <cell r="F422">
            <v>32</v>
          </cell>
          <cell r="G422">
            <v>147.1</v>
          </cell>
        </row>
        <row r="423">
          <cell r="B423" t="str">
            <v>AG142000 I CE2</v>
          </cell>
          <cell r="C423"/>
          <cell r="D423">
            <v>21</v>
          </cell>
          <cell r="E423">
            <v>117.9</v>
          </cell>
          <cell r="F423">
            <v>20</v>
          </cell>
          <cell r="G423">
            <v>43</v>
          </cell>
        </row>
        <row r="424">
          <cell r="B424" t="str">
            <v>AG143000 CE2</v>
          </cell>
          <cell r="C424"/>
          <cell r="D424">
            <v>21</v>
          </cell>
          <cell r="E424">
            <v>88</v>
          </cell>
          <cell r="F424">
            <v>20</v>
          </cell>
          <cell r="G424">
            <v>43</v>
          </cell>
        </row>
        <row r="425">
          <cell r="B425" t="str">
            <v>WAMS-180-1645</v>
          </cell>
          <cell r="C425"/>
          <cell r="D425">
            <v>44.4</v>
          </cell>
          <cell r="E425">
            <v>201.4</v>
          </cell>
          <cell r="F425">
            <v>32</v>
          </cell>
          <cell r="G425">
            <v>144</v>
          </cell>
        </row>
        <row r="426">
          <cell r="B426" t="str">
            <v>WCKV180-14</v>
          </cell>
          <cell r="C426"/>
          <cell r="D426">
            <v>72</v>
          </cell>
          <cell r="E426">
            <v>162.4</v>
          </cell>
          <cell r="F426">
            <v>32</v>
          </cell>
          <cell r="G426">
            <v>174</v>
          </cell>
        </row>
        <row r="427">
          <cell r="B427" t="str">
            <v>AG143090 KR</v>
          </cell>
          <cell r="C427"/>
          <cell r="D427">
            <v>27.6</v>
          </cell>
          <cell r="E427">
            <v>92.6</v>
          </cell>
          <cell r="F427">
            <v>20</v>
          </cell>
          <cell r="G427">
            <v>50.5</v>
          </cell>
        </row>
        <row r="428">
          <cell r="B428" t="str">
            <v>AG141302J KR</v>
          </cell>
          <cell r="C428"/>
          <cell r="D428">
            <v>27.6</v>
          </cell>
          <cell r="E428">
            <v>135</v>
          </cell>
          <cell r="F428">
            <v>20</v>
          </cell>
          <cell r="G428">
            <v>50.5</v>
          </cell>
        </row>
        <row r="429">
          <cell r="B429" t="str">
            <v>AHW14S303S KR</v>
          </cell>
          <cell r="C429"/>
          <cell r="D429">
            <v>27.6</v>
          </cell>
          <cell r="E429">
            <v>135</v>
          </cell>
          <cell r="F429">
            <v>20</v>
          </cell>
          <cell r="G429">
            <v>50.5</v>
          </cell>
        </row>
        <row r="430">
          <cell r="B430" t="str">
            <v>AHW14S303J KR</v>
          </cell>
          <cell r="C430"/>
          <cell r="D430">
            <v>27.6</v>
          </cell>
          <cell r="E430">
            <v>135</v>
          </cell>
          <cell r="F430">
            <v>20</v>
          </cell>
          <cell r="G430">
            <v>45.7</v>
          </cell>
        </row>
        <row r="431">
          <cell r="B431" t="str">
            <v>AHW14R013P CN</v>
          </cell>
          <cell r="C431"/>
          <cell r="D431">
            <v>42.4</v>
          </cell>
          <cell r="E431">
            <v>92.6</v>
          </cell>
          <cell r="F431">
            <v>20</v>
          </cell>
          <cell r="G431">
            <v>58</v>
          </cell>
        </row>
        <row r="432">
          <cell r="B432" t="str">
            <v>LOG080-18NR JP</v>
          </cell>
          <cell r="C432"/>
          <cell r="D432">
            <v>44.4</v>
          </cell>
          <cell r="E432">
            <v>166.9</v>
          </cell>
          <cell r="F432">
            <v>20</v>
          </cell>
          <cell r="G432">
            <v>147.1</v>
          </cell>
        </row>
        <row r="433">
          <cell r="B433" t="str">
            <v>AG142300J KR</v>
          </cell>
          <cell r="C433"/>
          <cell r="D433">
            <v>27.6</v>
          </cell>
          <cell r="E433">
            <v>135</v>
          </cell>
          <cell r="F433">
            <v>32</v>
          </cell>
          <cell r="G433">
            <v>50.5</v>
          </cell>
        </row>
        <row r="434">
          <cell r="B434" t="str">
            <v>AG141300 KR</v>
          </cell>
          <cell r="C434"/>
          <cell r="D434">
            <v>27.6</v>
          </cell>
          <cell r="E434">
            <v>135</v>
          </cell>
          <cell r="F434">
            <v>32</v>
          </cell>
          <cell r="G434">
            <v>50.5</v>
          </cell>
        </row>
        <row r="435">
          <cell r="B435" t="str">
            <v>AG141300J KR</v>
          </cell>
          <cell r="C435"/>
          <cell r="D435">
            <v>27.6</v>
          </cell>
          <cell r="E435">
            <v>135</v>
          </cell>
          <cell r="F435">
            <v>20</v>
          </cell>
          <cell r="G435">
            <v>50.5</v>
          </cell>
        </row>
        <row r="436">
          <cell r="B436" t="str">
            <v>AG143390 KR</v>
          </cell>
          <cell r="C436"/>
          <cell r="D436">
            <v>27.6</v>
          </cell>
          <cell r="E436">
            <v>141</v>
          </cell>
          <cell r="F436">
            <v>20</v>
          </cell>
          <cell r="G436">
            <v>50.5</v>
          </cell>
        </row>
        <row r="437">
          <cell r="B437" t="str">
            <v>AHW14S003J KR</v>
          </cell>
          <cell r="C437"/>
          <cell r="D437">
            <v>27.6</v>
          </cell>
          <cell r="E437">
            <v>117.9</v>
          </cell>
          <cell r="F437">
            <v>20</v>
          </cell>
          <cell r="G437">
            <v>45.7</v>
          </cell>
        </row>
        <row r="438">
          <cell r="B438" t="str">
            <v>AHW14R301J KR</v>
          </cell>
          <cell r="C438"/>
          <cell r="D438">
            <v>27.6</v>
          </cell>
          <cell r="E438">
            <v>135</v>
          </cell>
          <cell r="F438">
            <v>20</v>
          </cell>
          <cell r="G438">
            <v>50.5</v>
          </cell>
        </row>
        <row r="439">
          <cell r="B439" t="str">
            <v>AGH146300J KR</v>
          </cell>
          <cell r="C439"/>
          <cell r="D439">
            <v>27.6</v>
          </cell>
          <cell r="E439">
            <v>135</v>
          </cell>
          <cell r="F439">
            <v>32</v>
          </cell>
          <cell r="G439">
            <v>50.5</v>
          </cell>
        </row>
        <row r="440">
          <cell r="B440" t="str">
            <v>AG142300 KR</v>
          </cell>
          <cell r="C440"/>
          <cell r="D440">
            <v>27.6</v>
          </cell>
          <cell r="E440">
            <v>135</v>
          </cell>
          <cell r="F440">
            <v>20</v>
          </cell>
          <cell r="G440">
            <v>50.5</v>
          </cell>
        </row>
        <row r="441">
          <cell r="B441" t="str">
            <v>WAIN-CKI-300 KR</v>
          </cell>
          <cell r="C441"/>
          <cell r="D441">
            <v>45.3</v>
          </cell>
          <cell r="E441">
            <v>162.4</v>
          </cell>
          <cell r="F441">
            <v>20</v>
          </cell>
          <cell r="G441">
            <v>153.4</v>
          </cell>
        </row>
        <row r="442">
          <cell r="B442" t="str">
            <v>AGP140301J KR</v>
          </cell>
          <cell r="C442"/>
          <cell r="D442">
            <v>27.6</v>
          </cell>
          <cell r="E442">
            <v>135</v>
          </cell>
          <cell r="F442">
            <v>20</v>
          </cell>
          <cell r="G442">
            <v>45.7</v>
          </cell>
        </row>
        <row r="443">
          <cell r="B443" t="str">
            <v>AG14M350 KR</v>
          </cell>
          <cell r="C443"/>
          <cell r="D443">
            <v>27.6</v>
          </cell>
          <cell r="E443">
            <v>141</v>
          </cell>
          <cell r="F443">
            <v>20</v>
          </cell>
          <cell r="G443">
            <v>50.5</v>
          </cell>
        </row>
        <row r="444">
          <cell r="B444" t="str">
            <v>AG14M045 KR</v>
          </cell>
          <cell r="C444"/>
          <cell r="D444">
            <v>27.6</v>
          </cell>
          <cell r="E444">
            <v>117.9</v>
          </cell>
          <cell r="F444">
            <v>20</v>
          </cell>
          <cell r="G444">
            <v>45.7</v>
          </cell>
        </row>
        <row r="445">
          <cell r="B445" t="str">
            <v>AG14M050J KR</v>
          </cell>
          <cell r="C445"/>
          <cell r="D445">
            <v>27.6</v>
          </cell>
          <cell r="E445">
            <v>117.9</v>
          </cell>
          <cell r="F445">
            <v>32</v>
          </cell>
          <cell r="G445">
            <v>50.5</v>
          </cell>
        </row>
        <row r="446">
          <cell r="B446" t="str">
            <v>AG14M345 KR</v>
          </cell>
          <cell r="C446"/>
          <cell r="D446">
            <v>27.6</v>
          </cell>
          <cell r="E446">
            <v>141</v>
          </cell>
          <cell r="F446">
            <v>20</v>
          </cell>
          <cell r="G446">
            <v>50.5</v>
          </cell>
        </row>
        <row r="447">
          <cell r="B447" t="str">
            <v>AG14M360 KR</v>
          </cell>
          <cell r="C447"/>
          <cell r="D447">
            <v>27.6</v>
          </cell>
          <cell r="E447">
            <v>141</v>
          </cell>
          <cell r="F447">
            <v>20</v>
          </cell>
          <cell r="G447">
            <v>50.5</v>
          </cell>
        </row>
        <row r="448">
          <cell r="B448" t="str">
            <v>AIN-ENV JP</v>
          </cell>
          <cell r="C448"/>
          <cell r="D448">
            <v>44.4</v>
          </cell>
          <cell r="E448">
            <v>117.9</v>
          </cell>
          <cell r="F448">
            <v>20</v>
          </cell>
          <cell r="G448">
            <v>174</v>
          </cell>
        </row>
        <row r="449">
          <cell r="B449" t="str">
            <v>PAG149001 JP</v>
          </cell>
          <cell r="C449"/>
          <cell r="D449">
            <v>27.5</v>
          </cell>
          <cell r="E449">
            <v>117.9</v>
          </cell>
          <cell r="F449">
            <v>20</v>
          </cell>
          <cell r="G449">
            <v>174</v>
          </cell>
        </row>
        <row r="450">
          <cell r="B450" t="str">
            <v>AIN-CKI-18-200-SFT JP</v>
          </cell>
          <cell r="C450"/>
          <cell r="D450">
            <v>44.4</v>
          </cell>
          <cell r="E450">
            <v>201.4</v>
          </cell>
          <cell r="F450">
            <v>20</v>
          </cell>
          <cell r="G450">
            <v>148</v>
          </cell>
        </row>
        <row r="451">
          <cell r="B451" t="str">
            <v>AIN-CKX-14-200-SFT JP</v>
          </cell>
          <cell r="C451"/>
          <cell r="D451">
            <v>44</v>
          </cell>
          <cell r="E451">
            <v>162.4</v>
          </cell>
          <cell r="F451">
            <v>32</v>
          </cell>
          <cell r="G451">
            <v>146</v>
          </cell>
        </row>
        <row r="452">
          <cell r="B452" t="str">
            <v>WAIN-CKI-200-BA CN</v>
          </cell>
          <cell r="C452"/>
          <cell r="D452">
            <v>43</v>
          </cell>
          <cell r="E452">
            <v>201.4</v>
          </cell>
          <cell r="F452">
            <v>20</v>
          </cell>
          <cell r="G452">
            <v>144</v>
          </cell>
        </row>
        <row r="453">
          <cell r="B453" t="str">
            <v>AP14R010SR JP</v>
          </cell>
          <cell r="C453"/>
          <cell r="D453">
            <v>27.5</v>
          </cell>
          <cell r="E453">
            <v>92.6</v>
          </cell>
          <cell r="F453">
            <v>20</v>
          </cell>
          <cell r="G453">
            <v>69.599999999999994</v>
          </cell>
        </row>
        <row r="454">
          <cell r="B454" t="str">
            <v>AGH147000J KR</v>
          </cell>
          <cell r="C454"/>
          <cell r="D454">
            <v>27.6</v>
          </cell>
          <cell r="E454">
            <v>117.9</v>
          </cell>
          <cell r="F454">
            <v>20</v>
          </cell>
          <cell r="G454">
            <v>50.5</v>
          </cell>
        </row>
        <row r="455">
          <cell r="B455" t="str">
            <v>AG142000 KR</v>
          </cell>
          <cell r="C455"/>
          <cell r="D455">
            <v>27.6</v>
          </cell>
          <cell r="E455">
            <v>117.9</v>
          </cell>
          <cell r="F455">
            <v>20</v>
          </cell>
          <cell r="G455">
            <v>45.7</v>
          </cell>
        </row>
        <row r="456">
          <cell r="B456" t="str">
            <v>AGH143390 KR</v>
          </cell>
          <cell r="C456"/>
          <cell r="D456">
            <v>27.6</v>
          </cell>
          <cell r="E456">
            <v>141</v>
          </cell>
          <cell r="F456">
            <v>20</v>
          </cell>
          <cell r="G456">
            <v>50.5</v>
          </cell>
        </row>
        <row r="457">
          <cell r="B457" t="str">
            <v>WAIN-CKI-300 CE</v>
          </cell>
          <cell r="C457"/>
          <cell r="D457">
            <v>43</v>
          </cell>
          <cell r="E457">
            <v>162.4</v>
          </cell>
          <cell r="F457">
            <v>20</v>
          </cell>
          <cell r="G457">
            <v>147.4</v>
          </cell>
        </row>
        <row r="458">
          <cell r="B458" t="str">
            <v>AMS-135-1445 JP</v>
          </cell>
          <cell r="C458"/>
          <cell r="D458">
            <v>43</v>
          </cell>
          <cell r="E458">
            <v>201.4</v>
          </cell>
          <cell r="F458">
            <v>20</v>
          </cell>
          <cell r="G458">
            <v>138</v>
          </cell>
        </row>
        <row r="459">
          <cell r="B459" t="str">
            <v>AGH147000 KR</v>
          </cell>
          <cell r="C459"/>
          <cell r="D459">
            <v>27.6</v>
          </cell>
          <cell r="E459">
            <v>117.9</v>
          </cell>
          <cell r="F459">
            <v>20</v>
          </cell>
          <cell r="G459">
            <v>77.900000000000006</v>
          </cell>
        </row>
        <row r="460">
          <cell r="B460" t="str">
            <v>AG141002J KR</v>
          </cell>
          <cell r="C460"/>
          <cell r="D460">
            <v>27.6</v>
          </cell>
          <cell r="E460">
            <v>117.9</v>
          </cell>
          <cell r="F460">
            <v>20</v>
          </cell>
          <cell r="G460">
            <v>50.5</v>
          </cell>
        </row>
        <row r="461">
          <cell r="B461" t="str">
            <v>AGP140001J KR</v>
          </cell>
          <cell r="C461"/>
          <cell r="D461">
            <v>27.6</v>
          </cell>
          <cell r="E461">
            <v>117.9</v>
          </cell>
          <cell r="F461">
            <v>20</v>
          </cell>
          <cell r="G461">
            <v>45.7</v>
          </cell>
        </row>
        <row r="462">
          <cell r="B462" t="str">
            <v>AGP140300 KR</v>
          </cell>
          <cell r="C462"/>
          <cell r="D462">
            <v>27.6</v>
          </cell>
          <cell r="E462">
            <v>135</v>
          </cell>
          <cell r="F462">
            <v>20</v>
          </cell>
          <cell r="G462">
            <v>45.7</v>
          </cell>
        </row>
        <row r="463">
          <cell r="B463" t="str">
            <v>AG142000J KR</v>
          </cell>
          <cell r="C463"/>
          <cell r="D463">
            <v>27.6</v>
          </cell>
          <cell r="E463">
            <v>117.9</v>
          </cell>
          <cell r="F463">
            <v>20</v>
          </cell>
          <cell r="G463">
            <v>50.5</v>
          </cell>
        </row>
        <row r="464">
          <cell r="B464" t="str">
            <v>AG14M070 CE2</v>
          </cell>
          <cell r="C464"/>
          <cell r="D464">
            <v>21</v>
          </cell>
          <cell r="E464">
            <v>91.6</v>
          </cell>
          <cell r="F464">
            <v>20</v>
          </cell>
          <cell r="G464">
            <v>43</v>
          </cell>
        </row>
        <row r="465">
          <cell r="B465" t="str">
            <v>BGN080-14R JP</v>
          </cell>
          <cell r="C465"/>
          <cell r="D465">
            <v>44.4</v>
          </cell>
          <cell r="E465">
            <v>166.9</v>
          </cell>
          <cell r="F465">
            <v>20</v>
          </cell>
          <cell r="G465">
            <v>148.1</v>
          </cell>
        </row>
        <row r="466">
          <cell r="B466" t="str">
            <v>BGN135-14R JP</v>
          </cell>
          <cell r="C466"/>
          <cell r="D466">
            <v>44.4</v>
          </cell>
          <cell r="E466">
            <v>166.9</v>
          </cell>
          <cell r="F466">
            <v>20</v>
          </cell>
          <cell r="G466">
            <v>148.1</v>
          </cell>
        </row>
        <row r="467">
          <cell r="B467" t="str">
            <v>BGN165-14R JP</v>
          </cell>
          <cell r="C467"/>
          <cell r="D467">
            <v>44.4</v>
          </cell>
          <cell r="E467">
            <v>166.9</v>
          </cell>
          <cell r="F467">
            <v>20</v>
          </cell>
          <cell r="G467">
            <v>148.1</v>
          </cell>
        </row>
        <row r="468">
          <cell r="B468" t="str">
            <v>LOG135-18NR JP</v>
          </cell>
          <cell r="C468"/>
          <cell r="D468">
            <v>44.4</v>
          </cell>
          <cell r="E468">
            <v>166.9</v>
          </cell>
          <cell r="F468">
            <v>20</v>
          </cell>
          <cell r="G468">
            <v>147.1</v>
          </cell>
        </row>
        <row r="469">
          <cell r="B469" t="str">
            <v>LOG180-18NR JP</v>
          </cell>
          <cell r="C469"/>
          <cell r="D469">
            <v>44.4</v>
          </cell>
          <cell r="E469">
            <v>166.9</v>
          </cell>
          <cell r="F469">
            <v>20</v>
          </cell>
          <cell r="G469">
            <v>147.1</v>
          </cell>
        </row>
        <row r="470">
          <cell r="B470" t="str">
            <v>LOG165-18NR JP</v>
          </cell>
          <cell r="C470"/>
          <cell r="D470">
            <v>44.4</v>
          </cell>
          <cell r="E470">
            <v>166.9</v>
          </cell>
          <cell r="F470">
            <v>20</v>
          </cell>
          <cell r="G470">
            <v>147.1</v>
          </cell>
        </row>
        <row r="471">
          <cell r="B471" t="str">
            <v>BGN135-14PR JP</v>
          </cell>
          <cell r="C471"/>
          <cell r="D471">
            <v>44.4</v>
          </cell>
          <cell r="E471">
            <v>166.9</v>
          </cell>
          <cell r="F471">
            <v>20</v>
          </cell>
          <cell r="G471">
            <v>148.1</v>
          </cell>
        </row>
        <row r="472">
          <cell r="B472" t="str">
            <v>BGN165-14PR JP</v>
          </cell>
          <cell r="C472"/>
          <cell r="D472">
            <v>44.4</v>
          </cell>
          <cell r="E472">
            <v>166.9</v>
          </cell>
          <cell r="F472">
            <v>20</v>
          </cell>
          <cell r="G472">
            <v>148.1</v>
          </cell>
        </row>
        <row r="473">
          <cell r="B473" t="str">
            <v>BGN180-14PR JP</v>
          </cell>
          <cell r="C473"/>
          <cell r="D473">
            <v>44.4</v>
          </cell>
          <cell r="E473">
            <v>166.9</v>
          </cell>
          <cell r="F473">
            <v>20</v>
          </cell>
          <cell r="G473">
            <v>148.1</v>
          </cell>
        </row>
        <row r="474">
          <cell r="B474" t="str">
            <v>BGN180-14APR JP</v>
          </cell>
          <cell r="C474"/>
          <cell r="D474">
            <v>44.4</v>
          </cell>
          <cell r="E474">
            <v>166.9</v>
          </cell>
          <cell r="F474">
            <v>20</v>
          </cell>
          <cell r="G474">
            <v>148.1</v>
          </cell>
        </row>
        <row r="475">
          <cell r="B475" t="str">
            <v>BGN080-14PR JP</v>
          </cell>
          <cell r="C475"/>
          <cell r="D475">
            <v>44.4</v>
          </cell>
          <cell r="E475">
            <v>166.9</v>
          </cell>
          <cell r="F475">
            <v>20</v>
          </cell>
          <cell r="G475">
            <v>148.1</v>
          </cell>
        </row>
        <row r="476">
          <cell r="B476" t="str">
            <v>AGH146000J P CE2</v>
          </cell>
          <cell r="C476"/>
          <cell r="D476">
            <v>21</v>
          </cell>
          <cell r="E476">
            <v>88</v>
          </cell>
          <cell r="F476">
            <v>20</v>
          </cell>
          <cell r="G476">
            <v>43</v>
          </cell>
        </row>
        <row r="477">
          <cell r="B477" t="str">
            <v>AGH147000J US</v>
          </cell>
          <cell r="C477"/>
          <cell r="D477">
            <v>23.5</v>
          </cell>
          <cell r="E477">
            <v>101</v>
          </cell>
          <cell r="F477">
            <v>20</v>
          </cell>
          <cell r="G477">
            <v>60</v>
          </cell>
        </row>
        <row r="478">
          <cell r="B478" t="str">
            <v>AGH147000J P CE2</v>
          </cell>
          <cell r="C478"/>
          <cell r="D478">
            <v>21</v>
          </cell>
          <cell r="E478">
            <v>88</v>
          </cell>
          <cell r="F478">
            <v>20</v>
          </cell>
          <cell r="G478">
            <v>43</v>
          </cell>
        </row>
        <row r="479">
          <cell r="B479" t="str">
            <v>AHW14R001J CE2</v>
          </cell>
          <cell r="C479"/>
          <cell r="D479">
            <v>21</v>
          </cell>
          <cell r="E479">
            <v>91.6</v>
          </cell>
          <cell r="F479">
            <v>20</v>
          </cell>
          <cell r="G479">
            <v>43</v>
          </cell>
        </row>
        <row r="480">
          <cell r="B480" t="str">
            <v>AHW14R004J CE2</v>
          </cell>
          <cell r="C480"/>
          <cell r="D480">
            <v>21</v>
          </cell>
          <cell r="E480">
            <v>91.6</v>
          </cell>
          <cell r="F480">
            <v>20</v>
          </cell>
          <cell r="G480">
            <v>43</v>
          </cell>
        </row>
        <row r="481">
          <cell r="B481" t="str">
            <v>AG141302J CE2</v>
          </cell>
          <cell r="C481"/>
          <cell r="D481">
            <v>21</v>
          </cell>
          <cell r="E481">
            <v>88</v>
          </cell>
          <cell r="F481">
            <v>20</v>
          </cell>
          <cell r="G481">
            <v>43</v>
          </cell>
        </row>
        <row r="482">
          <cell r="B482" t="str">
            <v>AHW14R301J CE2</v>
          </cell>
          <cell r="C482"/>
          <cell r="D482">
            <v>21</v>
          </cell>
          <cell r="E482">
            <v>91.6</v>
          </cell>
          <cell r="F482">
            <v>20</v>
          </cell>
          <cell r="G482">
            <v>43</v>
          </cell>
        </row>
        <row r="483">
          <cell r="B483" t="str">
            <v>WAMS-180-16WAC CN</v>
          </cell>
          <cell r="C483"/>
          <cell r="D483">
            <v>46</v>
          </cell>
          <cell r="E483">
            <v>201.4</v>
          </cell>
          <cell r="F483">
            <v>20</v>
          </cell>
          <cell r="G483">
            <v>147</v>
          </cell>
        </row>
        <row r="484">
          <cell r="B484" t="str">
            <v>WAMS-180-16STC CN</v>
          </cell>
          <cell r="C484"/>
          <cell r="D484">
            <v>46</v>
          </cell>
          <cell r="E484">
            <v>201.4</v>
          </cell>
          <cell r="F484">
            <v>20</v>
          </cell>
          <cell r="G484">
            <v>147</v>
          </cell>
        </row>
        <row r="485">
          <cell r="B485" t="str">
            <v>APW14R010S CN</v>
          </cell>
          <cell r="C485"/>
          <cell r="D485">
            <v>42.4</v>
          </cell>
          <cell r="E485">
            <v>92.6</v>
          </cell>
          <cell r="F485">
            <v>20</v>
          </cell>
          <cell r="G485">
            <v>58</v>
          </cell>
        </row>
        <row r="486">
          <cell r="B486" t="str">
            <v>AG14M050 CE2</v>
          </cell>
          <cell r="C486"/>
          <cell r="D486">
            <v>21</v>
          </cell>
          <cell r="E486">
            <v>91.6</v>
          </cell>
          <cell r="F486">
            <v>20</v>
          </cell>
          <cell r="G486">
            <v>43</v>
          </cell>
        </row>
        <row r="487">
          <cell r="B487" t="str">
            <v>AG14M050 B CE2</v>
          </cell>
          <cell r="C487"/>
          <cell r="D487">
            <v>21</v>
          </cell>
          <cell r="E487">
            <v>91.6</v>
          </cell>
          <cell r="F487">
            <v>20</v>
          </cell>
          <cell r="G487">
            <v>43</v>
          </cell>
        </row>
        <row r="488">
          <cell r="B488" t="str">
            <v>AG14M060 CE2</v>
          </cell>
          <cell r="C488"/>
          <cell r="D488">
            <v>21</v>
          </cell>
          <cell r="E488">
            <v>88</v>
          </cell>
          <cell r="F488">
            <v>20</v>
          </cell>
          <cell r="G488">
            <v>43</v>
          </cell>
        </row>
        <row r="489">
          <cell r="B489" t="str">
            <v>AHW14S003S CE2</v>
          </cell>
          <cell r="C489"/>
          <cell r="D489">
            <v>21</v>
          </cell>
          <cell r="E489">
            <v>91.6</v>
          </cell>
          <cell r="F489">
            <v>20</v>
          </cell>
          <cell r="G489">
            <v>43</v>
          </cell>
        </row>
        <row r="490">
          <cell r="B490" t="str">
            <v>AGP140002 CE2</v>
          </cell>
          <cell r="C490"/>
          <cell r="D490">
            <v>21</v>
          </cell>
          <cell r="E490">
            <v>91.6</v>
          </cell>
          <cell r="F490">
            <v>20</v>
          </cell>
          <cell r="G490">
            <v>43</v>
          </cell>
        </row>
        <row r="491">
          <cell r="B491" t="str">
            <v>WAIN-CKI-200-BS KR</v>
          </cell>
          <cell r="C491"/>
          <cell r="D491">
            <v>43.3</v>
          </cell>
          <cell r="E491">
            <v>195.1</v>
          </cell>
          <cell r="F491">
            <v>22</v>
          </cell>
          <cell r="G491">
            <v>141.4</v>
          </cell>
        </row>
        <row r="492">
          <cell r="B492" t="str">
            <v>AGH143091 US</v>
          </cell>
          <cell r="C492"/>
          <cell r="D492">
            <v>23.5</v>
          </cell>
          <cell r="E492">
            <v>123</v>
          </cell>
          <cell r="F492">
            <v>22</v>
          </cell>
          <cell r="G492">
            <v>75</v>
          </cell>
        </row>
        <row r="493">
          <cell r="B493" t="str">
            <v>AG14M070 B CE2</v>
          </cell>
          <cell r="C493"/>
          <cell r="D493">
            <v>21</v>
          </cell>
          <cell r="E493">
            <v>88</v>
          </cell>
          <cell r="F493">
            <v>22</v>
          </cell>
          <cell r="G493">
            <v>43</v>
          </cell>
        </row>
        <row r="494">
          <cell r="B494" t="str">
            <v>AGH143090 US</v>
          </cell>
          <cell r="C494"/>
          <cell r="D494">
            <v>23.5</v>
          </cell>
          <cell r="E494">
            <v>123</v>
          </cell>
          <cell r="F494">
            <v>22</v>
          </cell>
          <cell r="G494">
            <v>75</v>
          </cell>
        </row>
        <row r="495">
          <cell r="B495" t="str">
            <v>AGH143090 Q CE2</v>
          </cell>
          <cell r="C495"/>
          <cell r="D495">
            <v>21</v>
          </cell>
          <cell r="E495">
            <v>88</v>
          </cell>
          <cell r="F495">
            <v>22</v>
          </cell>
          <cell r="G495">
            <v>43</v>
          </cell>
        </row>
        <row r="496">
          <cell r="B496" t="str">
            <v>AGH143090 F CE2</v>
          </cell>
          <cell r="C496"/>
          <cell r="D496">
            <v>21</v>
          </cell>
          <cell r="E496">
            <v>88</v>
          </cell>
          <cell r="F496">
            <v>22</v>
          </cell>
          <cell r="G496">
            <v>43</v>
          </cell>
        </row>
        <row r="497">
          <cell r="B497" t="str">
            <v>AGP140301 CE2</v>
          </cell>
          <cell r="C497"/>
          <cell r="D497">
            <v>21</v>
          </cell>
          <cell r="E497">
            <v>88</v>
          </cell>
          <cell r="F497">
            <v>22</v>
          </cell>
          <cell r="G497">
            <v>43</v>
          </cell>
        </row>
        <row r="498">
          <cell r="B498" t="str">
            <v>AHW14R004S CE2</v>
          </cell>
          <cell r="C498"/>
          <cell r="D498">
            <v>21</v>
          </cell>
          <cell r="E498">
            <v>91.6</v>
          </cell>
          <cell r="F498">
            <v>22</v>
          </cell>
          <cell r="G498">
            <v>43</v>
          </cell>
        </row>
        <row r="499">
          <cell r="B499" t="str">
            <v>AHW10S302S CE2</v>
          </cell>
          <cell r="C499"/>
          <cell r="D499">
            <v>21</v>
          </cell>
          <cell r="E499">
            <v>91.6</v>
          </cell>
          <cell r="F499">
            <v>22</v>
          </cell>
          <cell r="G499">
            <v>43</v>
          </cell>
        </row>
        <row r="500">
          <cell r="B500" t="str">
            <v>AHW14R101S US</v>
          </cell>
          <cell r="C500"/>
          <cell r="D500">
            <v>34</v>
          </cell>
          <cell r="E500">
            <v>101</v>
          </cell>
          <cell r="F500">
            <v>22</v>
          </cell>
          <cell r="G500">
            <v>60</v>
          </cell>
        </row>
        <row r="501">
          <cell r="B501" t="str">
            <v>AHW14R301J US</v>
          </cell>
          <cell r="C501"/>
          <cell r="D501">
            <v>34</v>
          </cell>
          <cell r="E501">
            <v>101</v>
          </cell>
          <cell r="F501">
            <v>22</v>
          </cell>
          <cell r="G501">
            <v>60</v>
          </cell>
        </row>
        <row r="502">
          <cell r="B502" t="str">
            <v>AHW14R301S US</v>
          </cell>
          <cell r="C502"/>
          <cell r="D502">
            <v>34</v>
          </cell>
          <cell r="E502">
            <v>101</v>
          </cell>
          <cell r="F502">
            <v>22</v>
          </cell>
          <cell r="G502">
            <v>60</v>
          </cell>
        </row>
        <row r="503">
          <cell r="B503" t="str">
            <v>WAMS-180-1645 KR</v>
          </cell>
          <cell r="C503"/>
          <cell r="D503">
            <v>45.3</v>
          </cell>
          <cell r="E503">
            <v>207.8</v>
          </cell>
          <cell r="F503">
            <v>22</v>
          </cell>
          <cell r="G503">
            <v>141.4</v>
          </cell>
        </row>
        <row r="504">
          <cell r="B504" t="str">
            <v>PAGP140000 CE</v>
          </cell>
          <cell r="C504"/>
          <cell r="D504">
            <v>21.9</v>
          </cell>
          <cell r="E504">
            <v>93</v>
          </cell>
          <cell r="F504">
            <v>22</v>
          </cell>
          <cell r="G504">
            <v>70</v>
          </cell>
        </row>
        <row r="505">
          <cell r="B505" t="str">
            <v>AHW14R104P US</v>
          </cell>
          <cell r="C505"/>
          <cell r="D505">
            <v>22</v>
          </cell>
          <cell r="E505">
            <v>153.5</v>
          </cell>
          <cell r="F505">
            <v>22</v>
          </cell>
          <cell r="G505">
            <v>65.5</v>
          </cell>
        </row>
        <row r="506">
          <cell r="B506" t="str">
            <v>PAGH18M072 CE</v>
          </cell>
          <cell r="C506"/>
          <cell r="D506">
            <v>21.9</v>
          </cell>
          <cell r="E506">
            <v>91.6</v>
          </cell>
          <cell r="F506">
            <v>22</v>
          </cell>
          <cell r="G506">
            <v>68</v>
          </cell>
        </row>
        <row r="507">
          <cell r="B507" t="str">
            <v>AGH146300 KR</v>
          </cell>
          <cell r="C507"/>
          <cell r="D507">
            <v>27.6</v>
          </cell>
          <cell r="E507">
            <v>135</v>
          </cell>
          <cell r="F507">
            <v>22</v>
          </cell>
          <cell r="G507">
            <v>50.5</v>
          </cell>
        </row>
        <row r="508">
          <cell r="B508" t="str">
            <v>AHW14R301P US</v>
          </cell>
          <cell r="C508"/>
          <cell r="D508">
            <v>34</v>
          </cell>
          <cell r="E508">
            <v>101</v>
          </cell>
          <cell r="F508">
            <v>22</v>
          </cell>
          <cell r="G508">
            <v>60</v>
          </cell>
        </row>
        <row r="509">
          <cell r="B509" t="str">
            <v>AH14R011PR JP</v>
          </cell>
          <cell r="C509"/>
          <cell r="D509">
            <v>21.9</v>
          </cell>
          <cell r="E509">
            <v>92.6</v>
          </cell>
          <cell r="F509">
            <v>22</v>
          </cell>
          <cell r="G509">
            <v>69.900000000000006</v>
          </cell>
        </row>
        <row r="510">
          <cell r="B510" t="str">
            <v>APW14R010S CE2</v>
          </cell>
          <cell r="C510"/>
          <cell r="D510">
            <v>21</v>
          </cell>
          <cell r="E510">
            <v>91.6</v>
          </cell>
          <cell r="F510">
            <v>22</v>
          </cell>
          <cell r="G510">
            <v>60</v>
          </cell>
        </row>
        <row r="511">
          <cell r="B511" t="str">
            <v>AG141000 KR</v>
          </cell>
          <cell r="C511"/>
          <cell r="D511">
            <v>27.6</v>
          </cell>
          <cell r="E511">
            <v>125.8</v>
          </cell>
          <cell r="F511">
            <v>22</v>
          </cell>
          <cell r="G511">
            <v>50.5</v>
          </cell>
        </row>
        <row r="512">
          <cell r="B512" t="str">
            <v>AGH146000 KR</v>
          </cell>
          <cell r="C512"/>
          <cell r="D512">
            <v>27.6</v>
          </cell>
          <cell r="E512">
            <v>125.8</v>
          </cell>
          <cell r="F512">
            <v>22</v>
          </cell>
          <cell r="G512">
            <v>50.5</v>
          </cell>
        </row>
        <row r="513">
          <cell r="B513" t="str">
            <v>AGH146000J KR</v>
          </cell>
          <cell r="C513"/>
          <cell r="D513">
            <v>27.6</v>
          </cell>
          <cell r="E513">
            <v>125.8</v>
          </cell>
          <cell r="F513">
            <v>22</v>
          </cell>
          <cell r="G513">
            <v>50.5</v>
          </cell>
        </row>
        <row r="514">
          <cell r="B514" t="str">
            <v>AG14M050 KR</v>
          </cell>
          <cell r="C514"/>
          <cell r="D514">
            <v>27.6</v>
          </cell>
          <cell r="E514">
            <v>125.8</v>
          </cell>
          <cell r="F514">
            <v>22</v>
          </cell>
          <cell r="G514">
            <v>45.7</v>
          </cell>
        </row>
        <row r="515">
          <cell r="B515" t="str">
            <v>AHW14R101J US</v>
          </cell>
          <cell r="C515"/>
          <cell r="D515">
            <v>34</v>
          </cell>
          <cell r="E515">
            <v>101</v>
          </cell>
          <cell r="F515">
            <v>22</v>
          </cell>
          <cell r="G515">
            <v>60</v>
          </cell>
        </row>
        <row r="516">
          <cell r="B516" t="str">
            <v>AHW14R001J US</v>
          </cell>
          <cell r="C516"/>
          <cell r="D516">
            <v>34</v>
          </cell>
          <cell r="E516">
            <v>125.8</v>
          </cell>
          <cell r="F516">
            <v>22</v>
          </cell>
          <cell r="G516">
            <v>60</v>
          </cell>
        </row>
        <row r="517">
          <cell r="B517" t="str">
            <v>AHW14R001S US</v>
          </cell>
          <cell r="C517"/>
          <cell r="D517">
            <v>34</v>
          </cell>
          <cell r="E517">
            <v>125.8</v>
          </cell>
          <cell r="F517">
            <v>22</v>
          </cell>
          <cell r="G517">
            <v>60</v>
          </cell>
        </row>
        <row r="518">
          <cell r="B518" t="str">
            <v>AHW14R304P US</v>
          </cell>
          <cell r="C518"/>
          <cell r="D518">
            <v>23.5</v>
          </cell>
          <cell r="E518">
            <v>92.6</v>
          </cell>
          <cell r="F518">
            <v>22</v>
          </cell>
          <cell r="G518">
            <v>58.1</v>
          </cell>
        </row>
        <row r="519">
          <cell r="B519" t="str">
            <v>AG141302 KR</v>
          </cell>
          <cell r="C519"/>
          <cell r="D519">
            <v>27.6</v>
          </cell>
          <cell r="E519">
            <v>92.6</v>
          </cell>
          <cell r="F519">
            <v>22</v>
          </cell>
          <cell r="G519">
            <v>50.5</v>
          </cell>
        </row>
        <row r="520">
          <cell r="B520" t="str">
            <v>Z130-1005-A-A</v>
          </cell>
          <cell r="C520"/>
          <cell r="D520">
            <v>132</v>
          </cell>
          <cell r="E520">
            <v>152</v>
          </cell>
          <cell r="F520">
            <v>22</v>
          </cell>
          <cell r="G520">
            <v>76</v>
          </cell>
        </row>
        <row r="521">
          <cell r="B521" t="str">
            <v>AHW14R101P US</v>
          </cell>
          <cell r="C521"/>
          <cell r="D521">
            <v>34</v>
          </cell>
          <cell r="E521">
            <v>101</v>
          </cell>
          <cell r="F521">
            <v>22</v>
          </cell>
          <cell r="G521">
            <v>60</v>
          </cell>
        </row>
        <row r="522">
          <cell r="B522" t="str">
            <v>AGH146300 R CE2</v>
          </cell>
          <cell r="C522"/>
          <cell r="D522">
            <v>21</v>
          </cell>
          <cell r="E522">
            <v>117.9</v>
          </cell>
          <cell r="F522">
            <v>22</v>
          </cell>
          <cell r="G522">
            <v>43</v>
          </cell>
        </row>
        <row r="523">
          <cell r="B523" t="str">
            <v>AGP140001 CN</v>
          </cell>
          <cell r="C523"/>
          <cell r="D523">
            <v>42.4</v>
          </cell>
          <cell r="E523">
            <v>117.9</v>
          </cell>
          <cell r="F523">
            <v>22</v>
          </cell>
          <cell r="G523">
            <v>58</v>
          </cell>
        </row>
        <row r="524">
          <cell r="B524" t="str">
            <v>AGP140301 CN</v>
          </cell>
          <cell r="C524"/>
          <cell r="D524">
            <v>42.4</v>
          </cell>
          <cell r="E524">
            <v>92.6</v>
          </cell>
          <cell r="F524">
            <v>22</v>
          </cell>
          <cell r="G524">
            <v>58</v>
          </cell>
        </row>
        <row r="525">
          <cell r="B525" t="str">
            <v>AGP140001J CN</v>
          </cell>
          <cell r="C525"/>
          <cell r="D525">
            <v>42.4</v>
          </cell>
          <cell r="E525">
            <v>117.9</v>
          </cell>
          <cell r="F525">
            <v>22</v>
          </cell>
          <cell r="G525">
            <v>58</v>
          </cell>
        </row>
        <row r="526">
          <cell r="B526" t="str">
            <v>AGP140301J CN</v>
          </cell>
          <cell r="C526"/>
          <cell r="D526">
            <v>42.4</v>
          </cell>
          <cell r="E526">
            <v>135</v>
          </cell>
          <cell r="F526">
            <v>22</v>
          </cell>
          <cell r="G526">
            <v>58</v>
          </cell>
        </row>
        <row r="527">
          <cell r="B527" t="str">
            <v>AGP140302 CN</v>
          </cell>
          <cell r="C527"/>
          <cell r="D527">
            <v>42.4</v>
          </cell>
          <cell r="E527">
            <v>94.9</v>
          </cell>
          <cell r="F527">
            <v>22</v>
          </cell>
          <cell r="G527">
            <v>58</v>
          </cell>
        </row>
        <row r="528">
          <cell r="B528" t="str">
            <v>AG149001 JP</v>
          </cell>
          <cell r="C528"/>
          <cell r="D528">
            <v>72</v>
          </cell>
          <cell r="E528">
            <v>125.8</v>
          </cell>
          <cell r="F528">
            <v>22</v>
          </cell>
          <cell r="G528">
            <v>68</v>
          </cell>
        </row>
        <row r="529">
          <cell r="B529" t="str">
            <v>AGP140001 CE2</v>
          </cell>
          <cell r="C529"/>
          <cell r="D529">
            <v>21</v>
          </cell>
          <cell r="E529">
            <v>88</v>
          </cell>
          <cell r="F529">
            <v>22</v>
          </cell>
          <cell r="G529">
            <v>43</v>
          </cell>
        </row>
        <row r="530">
          <cell r="B530" t="str">
            <v>AHW14R001S CE2</v>
          </cell>
          <cell r="C530"/>
          <cell r="D530">
            <v>21</v>
          </cell>
          <cell r="E530">
            <v>91.6</v>
          </cell>
          <cell r="F530">
            <v>22</v>
          </cell>
          <cell r="G530">
            <v>43</v>
          </cell>
        </row>
        <row r="531">
          <cell r="B531" t="str">
            <v>AGP140302 CE2</v>
          </cell>
          <cell r="C531"/>
          <cell r="D531">
            <v>21</v>
          </cell>
          <cell r="E531">
            <v>88</v>
          </cell>
          <cell r="F531">
            <v>22</v>
          </cell>
          <cell r="G531">
            <v>43</v>
          </cell>
        </row>
        <row r="532">
          <cell r="B532" t="str">
            <v>AGP140001J CE2</v>
          </cell>
          <cell r="C532"/>
          <cell r="D532">
            <v>21</v>
          </cell>
          <cell r="E532">
            <v>88</v>
          </cell>
          <cell r="F532">
            <v>22</v>
          </cell>
          <cell r="G532">
            <v>43</v>
          </cell>
        </row>
        <row r="533">
          <cell r="B533" t="str">
            <v>AHW14S003J CE2</v>
          </cell>
          <cell r="C533"/>
          <cell r="D533">
            <v>21.9</v>
          </cell>
          <cell r="E533">
            <v>92.6</v>
          </cell>
          <cell r="F533">
            <v>22</v>
          </cell>
          <cell r="G533">
            <v>42.7</v>
          </cell>
        </row>
        <row r="534">
          <cell r="B534" t="str">
            <v>WAMS-165-1645 US</v>
          </cell>
          <cell r="C534"/>
          <cell r="D534">
            <v>43</v>
          </cell>
          <cell r="E534">
            <v>178.8</v>
          </cell>
          <cell r="F534">
            <v>22</v>
          </cell>
          <cell r="G534">
            <v>147.4</v>
          </cell>
        </row>
        <row r="535">
          <cell r="B535" t="str">
            <v>WAMS-180-1645 US</v>
          </cell>
          <cell r="C535"/>
          <cell r="D535">
            <v>43</v>
          </cell>
          <cell r="E535">
            <v>178.8</v>
          </cell>
          <cell r="F535">
            <v>22</v>
          </cell>
          <cell r="G535">
            <v>147.4</v>
          </cell>
        </row>
        <row r="536">
          <cell r="B536" t="str">
            <v>AHW14R301S CN</v>
          </cell>
          <cell r="C536"/>
          <cell r="D536">
            <v>42.4</v>
          </cell>
          <cell r="E536">
            <v>135</v>
          </cell>
          <cell r="F536">
            <v>22</v>
          </cell>
          <cell r="G536">
            <v>58</v>
          </cell>
        </row>
        <row r="537">
          <cell r="B537" t="str">
            <v>AGH143090 CN</v>
          </cell>
          <cell r="C537"/>
          <cell r="D537">
            <v>42.4</v>
          </cell>
          <cell r="E537">
            <v>92.6</v>
          </cell>
          <cell r="F537">
            <v>22</v>
          </cell>
          <cell r="G537">
            <v>58</v>
          </cell>
        </row>
        <row r="538">
          <cell r="B538" t="str">
            <v>AGH143090J CN</v>
          </cell>
          <cell r="C538"/>
          <cell r="D538">
            <v>42.4</v>
          </cell>
          <cell r="E538">
            <v>141</v>
          </cell>
          <cell r="F538">
            <v>22</v>
          </cell>
          <cell r="G538">
            <v>58</v>
          </cell>
        </row>
        <row r="539">
          <cell r="B539" t="str">
            <v>AGH143390 CN</v>
          </cell>
          <cell r="C539"/>
          <cell r="D539">
            <v>42.4</v>
          </cell>
          <cell r="E539">
            <v>141</v>
          </cell>
          <cell r="F539">
            <v>22</v>
          </cell>
          <cell r="G539">
            <v>58</v>
          </cell>
        </row>
        <row r="540">
          <cell r="B540" t="str">
            <v>AGH143390J CN</v>
          </cell>
          <cell r="C540"/>
          <cell r="D540">
            <v>42.4</v>
          </cell>
          <cell r="E540">
            <v>141</v>
          </cell>
          <cell r="F540">
            <v>22</v>
          </cell>
          <cell r="G540">
            <v>58</v>
          </cell>
        </row>
        <row r="541">
          <cell r="B541" t="str">
            <v>AGH143391 CN</v>
          </cell>
          <cell r="C541"/>
          <cell r="D541">
            <v>42.4</v>
          </cell>
          <cell r="E541">
            <v>141</v>
          </cell>
          <cell r="F541">
            <v>22</v>
          </cell>
          <cell r="G541">
            <v>58</v>
          </cell>
        </row>
        <row r="542">
          <cell r="B542" t="str">
            <v>AGP140000 CN</v>
          </cell>
          <cell r="C542"/>
          <cell r="D542">
            <v>42.4</v>
          </cell>
          <cell r="E542">
            <v>117.9</v>
          </cell>
          <cell r="F542">
            <v>22</v>
          </cell>
          <cell r="G542">
            <v>58</v>
          </cell>
        </row>
        <row r="543">
          <cell r="B543" t="str">
            <v>AH14R007PR JP</v>
          </cell>
          <cell r="C543"/>
          <cell r="D543">
            <v>27.8</v>
          </cell>
          <cell r="E543">
            <v>117.9</v>
          </cell>
          <cell r="F543">
            <v>22</v>
          </cell>
          <cell r="G543">
            <v>69.599999999999994</v>
          </cell>
        </row>
        <row r="544">
          <cell r="B544" t="str">
            <v>AG141010 CN</v>
          </cell>
          <cell r="C544"/>
          <cell r="D544">
            <v>42.4</v>
          </cell>
          <cell r="E544">
            <v>117.9</v>
          </cell>
          <cell r="F544">
            <v>22</v>
          </cell>
          <cell r="G544">
            <v>58</v>
          </cell>
        </row>
        <row r="545">
          <cell r="B545" t="str">
            <v>AG142000 CN</v>
          </cell>
          <cell r="C545"/>
          <cell r="D545">
            <v>42.4</v>
          </cell>
          <cell r="E545">
            <v>117.9</v>
          </cell>
          <cell r="F545">
            <v>22</v>
          </cell>
          <cell r="G545">
            <v>58</v>
          </cell>
        </row>
        <row r="546">
          <cell r="B546" t="str">
            <v>AGP140000 CE2</v>
          </cell>
          <cell r="C546"/>
          <cell r="D546">
            <v>21</v>
          </cell>
          <cell r="E546">
            <v>91.6</v>
          </cell>
          <cell r="F546">
            <v>22</v>
          </cell>
          <cell r="G546">
            <v>43</v>
          </cell>
        </row>
        <row r="547">
          <cell r="B547" t="str">
            <v>AGP140300 CE2</v>
          </cell>
          <cell r="C547"/>
          <cell r="D547">
            <v>21</v>
          </cell>
          <cell r="E547">
            <v>91.6</v>
          </cell>
          <cell r="F547">
            <v>22</v>
          </cell>
          <cell r="G547">
            <v>43</v>
          </cell>
        </row>
        <row r="548">
          <cell r="B548" t="str">
            <v>AGP140000J CE2</v>
          </cell>
          <cell r="C548"/>
          <cell r="D548">
            <v>21.9</v>
          </cell>
          <cell r="E548">
            <v>91.6</v>
          </cell>
          <cell r="F548">
            <v>22</v>
          </cell>
          <cell r="G548">
            <v>42.7</v>
          </cell>
        </row>
        <row r="549">
          <cell r="B549" t="str">
            <v>AGP140301J CE2</v>
          </cell>
          <cell r="C549"/>
          <cell r="D549">
            <v>21</v>
          </cell>
          <cell r="E549">
            <v>91.6</v>
          </cell>
          <cell r="F549">
            <v>22</v>
          </cell>
          <cell r="G549">
            <v>43</v>
          </cell>
        </row>
        <row r="550">
          <cell r="B550" t="str">
            <v>AG141000 US</v>
          </cell>
          <cell r="C550"/>
          <cell r="D550">
            <v>34</v>
          </cell>
          <cell r="E550">
            <v>101</v>
          </cell>
          <cell r="F550">
            <v>22</v>
          </cell>
          <cell r="G550">
            <v>69.900000000000006</v>
          </cell>
        </row>
        <row r="551">
          <cell r="B551" t="str">
            <v>AG141000 CE2</v>
          </cell>
          <cell r="C551"/>
          <cell r="D551">
            <v>21</v>
          </cell>
          <cell r="E551">
            <v>88</v>
          </cell>
          <cell r="F551">
            <v>32</v>
          </cell>
          <cell r="G551">
            <v>43</v>
          </cell>
        </row>
        <row r="552">
          <cell r="B552" t="str">
            <v>AGH147000 US</v>
          </cell>
          <cell r="C552"/>
          <cell r="D552">
            <v>23.5</v>
          </cell>
          <cell r="E552">
            <v>101</v>
          </cell>
          <cell r="F552">
            <v>20</v>
          </cell>
          <cell r="G552">
            <v>60</v>
          </cell>
        </row>
        <row r="553">
          <cell r="B553" t="str">
            <v>AGH146000 P CE2</v>
          </cell>
          <cell r="C553"/>
          <cell r="D553">
            <v>21</v>
          </cell>
          <cell r="E553">
            <v>91.6</v>
          </cell>
          <cell r="F553">
            <v>20</v>
          </cell>
          <cell r="G553">
            <v>43</v>
          </cell>
        </row>
        <row r="554">
          <cell r="B554" t="str">
            <v>AG143090 US</v>
          </cell>
          <cell r="C554"/>
          <cell r="D554">
            <v>23.5</v>
          </cell>
          <cell r="E554">
            <v>92.6</v>
          </cell>
          <cell r="F554">
            <v>20</v>
          </cell>
          <cell r="G554">
            <v>58.1</v>
          </cell>
        </row>
        <row r="555">
          <cell r="B555" t="str">
            <v>AG143090 Q CE2</v>
          </cell>
          <cell r="C555"/>
          <cell r="D555">
            <v>21</v>
          </cell>
          <cell r="E555">
            <v>91.6</v>
          </cell>
          <cell r="F555">
            <v>20</v>
          </cell>
          <cell r="G555">
            <v>43</v>
          </cell>
        </row>
        <row r="556">
          <cell r="B556" t="str">
            <v>AG143090 F CE2</v>
          </cell>
          <cell r="C556"/>
          <cell r="D556">
            <v>21</v>
          </cell>
          <cell r="E556">
            <v>91.6</v>
          </cell>
          <cell r="F556">
            <v>20</v>
          </cell>
          <cell r="G556">
            <v>43</v>
          </cell>
        </row>
        <row r="557">
          <cell r="B557" t="str">
            <v>AGP140000J CN</v>
          </cell>
          <cell r="C557"/>
          <cell r="D557">
            <v>42.4</v>
          </cell>
          <cell r="E557">
            <v>117.9</v>
          </cell>
          <cell r="F557">
            <v>20</v>
          </cell>
          <cell r="G557">
            <v>58</v>
          </cell>
        </row>
        <row r="558">
          <cell r="B558" t="str">
            <v>AGP140300 CN</v>
          </cell>
          <cell r="C558"/>
          <cell r="D558">
            <v>42.4</v>
          </cell>
          <cell r="E558">
            <v>135</v>
          </cell>
          <cell r="F558">
            <v>20</v>
          </cell>
          <cell r="G558">
            <v>58</v>
          </cell>
        </row>
        <row r="559">
          <cell r="B559" t="str">
            <v>AGP140300J CN</v>
          </cell>
          <cell r="C559"/>
          <cell r="D559">
            <v>42.4</v>
          </cell>
          <cell r="E559">
            <v>135</v>
          </cell>
          <cell r="F559">
            <v>32</v>
          </cell>
          <cell r="G559">
            <v>58</v>
          </cell>
        </row>
        <row r="560">
          <cell r="B560" t="str">
            <v>AG141000 CN</v>
          </cell>
          <cell r="C560"/>
          <cell r="D560">
            <v>42.4</v>
          </cell>
          <cell r="E560">
            <v>117.9</v>
          </cell>
          <cell r="F560">
            <v>32</v>
          </cell>
          <cell r="G560">
            <v>58</v>
          </cell>
        </row>
        <row r="561">
          <cell r="B561" t="str">
            <v>AG14M045 CN</v>
          </cell>
          <cell r="C561"/>
          <cell r="D561">
            <v>42.4</v>
          </cell>
          <cell r="E561">
            <v>117.9</v>
          </cell>
          <cell r="F561">
            <v>32</v>
          </cell>
          <cell r="G561">
            <v>58</v>
          </cell>
        </row>
        <row r="562">
          <cell r="B562" t="str">
            <v>WAMS-165-16ST CE</v>
          </cell>
          <cell r="C562"/>
          <cell r="D562">
            <v>43</v>
          </cell>
          <cell r="E562">
            <v>201.4</v>
          </cell>
          <cell r="F562">
            <v>32</v>
          </cell>
          <cell r="G562">
            <v>140.9</v>
          </cell>
        </row>
        <row r="563">
          <cell r="B563" t="str">
            <v>AGH147000 P CE2</v>
          </cell>
          <cell r="C563"/>
          <cell r="D563">
            <v>21</v>
          </cell>
          <cell r="E563">
            <v>88</v>
          </cell>
          <cell r="F563">
            <v>20</v>
          </cell>
          <cell r="G563">
            <v>43</v>
          </cell>
        </row>
        <row r="564">
          <cell r="B564" t="str">
            <v>AGH146000 R CE2</v>
          </cell>
          <cell r="C564"/>
          <cell r="D564">
            <v>21</v>
          </cell>
          <cell r="E564">
            <v>91.6</v>
          </cell>
          <cell r="F564">
            <v>32</v>
          </cell>
          <cell r="G564">
            <v>43</v>
          </cell>
        </row>
        <row r="565">
          <cell r="B565" t="str">
            <v>AGH146000 US</v>
          </cell>
          <cell r="C565"/>
          <cell r="D565">
            <v>34</v>
          </cell>
          <cell r="E565">
            <v>101</v>
          </cell>
          <cell r="F565">
            <v>20</v>
          </cell>
          <cell r="G565">
            <v>60</v>
          </cell>
        </row>
        <row r="566">
          <cell r="B566" t="str">
            <v>AG149001 US</v>
          </cell>
          <cell r="C566"/>
          <cell r="D566">
            <v>34</v>
          </cell>
          <cell r="E566">
            <v>92.6</v>
          </cell>
          <cell r="F566">
            <v>32</v>
          </cell>
          <cell r="G566">
            <v>58.1</v>
          </cell>
        </row>
        <row r="567">
          <cell r="B567" t="str">
            <v>AG149001 CE2</v>
          </cell>
          <cell r="C567"/>
          <cell r="D567">
            <v>21</v>
          </cell>
          <cell r="E567">
            <v>88</v>
          </cell>
          <cell r="F567">
            <v>32</v>
          </cell>
          <cell r="G567">
            <v>43</v>
          </cell>
        </row>
        <row r="568">
          <cell r="B568" t="str">
            <v>AG141300 CE2</v>
          </cell>
          <cell r="C568"/>
          <cell r="D568">
            <v>21</v>
          </cell>
          <cell r="E568">
            <v>91.6</v>
          </cell>
          <cell r="F568">
            <v>32</v>
          </cell>
          <cell r="G568">
            <v>43</v>
          </cell>
        </row>
        <row r="569">
          <cell r="B569" t="str">
            <v>AG141002 CE2</v>
          </cell>
          <cell r="C569"/>
          <cell r="D569">
            <v>21</v>
          </cell>
          <cell r="E569">
            <v>88</v>
          </cell>
          <cell r="F569">
            <v>20</v>
          </cell>
          <cell r="G569">
            <v>43</v>
          </cell>
        </row>
        <row r="570">
          <cell r="B570" t="str">
            <v>AG145000 CN</v>
          </cell>
          <cell r="C570"/>
          <cell r="D570">
            <v>42.4</v>
          </cell>
          <cell r="E570">
            <v>117.9</v>
          </cell>
          <cell r="F570">
            <v>32</v>
          </cell>
          <cell r="G570">
            <v>58</v>
          </cell>
        </row>
        <row r="571">
          <cell r="B571" t="str">
            <v>AHW14R304J US</v>
          </cell>
          <cell r="C571"/>
          <cell r="D571">
            <v>23.5</v>
          </cell>
          <cell r="E571">
            <v>92.6</v>
          </cell>
          <cell r="F571">
            <v>32</v>
          </cell>
          <cell r="G571">
            <v>58.1</v>
          </cell>
        </row>
        <row r="572">
          <cell r="B572" t="str">
            <v>AHW14R304S US</v>
          </cell>
          <cell r="C572"/>
          <cell r="D572">
            <v>23.5</v>
          </cell>
          <cell r="E572">
            <v>92.6</v>
          </cell>
          <cell r="F572">
            <v>20</v>
          </cell>
          <cell r="G572">
            <v>58.1</v>
          </cell>
        </row>
        <row r="573">
          <cell r="B573" t="str">
            <v>AHW14R007P CN</v>
          </cell>
          <cell r="C573"/>
          <cell r="D573">
            <v>42.4</v>
          </cell>
          <cell r="E573">
            <v>92.6</v>
          </cell>
          <cell r="F573">
            <v>32</v>
          </cell>
          <cell r="G573">
            <v>58</v>
          </cell>
        </row>
        <row r="574">
          <cell r="B574" t="str">
            <v>AGH147000 CN</v>
          </cell>
          <cell r="C574"/>
          <cell r="D574">
            <v>80</v>
          </cell>
          <cell r="E574">
            <v>117.9</v>
          </cell>
          <cell r="F574">
            <v>32</v>
          </cell>
          <cell r="G574">
            <v>58</v>
          </cell>
        </row>
        <row r="575">
          <cell r="B575" t="str">
            <v>WAMS-135-1645 CE</v>
          </cell>
          <cell r="C575"/>
          <cell r="D575">
            <v>43</v>
          </cell>
          <cell r="E575">
            <v>201.4</v>
          </cell>
          <cell r="F575">
            <v>20</v>
          </cell>
          <cell r="G575">
            <v>140.9</v>
          </cell>
        </row>
        <row r="576">
          <cell r="B576" t="str">
            <v>WAMS-135-16WA CE</v>
          </cell>
          <cell r="C576"/>
          <cell r="D576">
            <v>43</v>
          </cell>
          <cell r="E576">
            <v>201.4</v>
          </cell>
          <cell r="F576">
            <v>32</v>
          </cell>
          <cell r="G576">
            <v>140.9</v>
          </cell>
        </row>
        <row r="577">
          <cell r="B577" t="str">
            <v>WAMS-135-16ST CE</v>
          </cell>
          <cell r="C577"/>
          <cell r="D577">
            <v>43</v>
          </cell>
          <cell r="E577">
            <v>201.4</v>
          </cell>
          <cell r="F577">
            <v>32</v>
          </cell>
          <cell r="G577">
            <v>140.9</v>
          </cell>
        </row>
        <row r="578">
          <cell r="B578" t="str">
            <v>AHW14R008S CN</v>
          </cell>
          <cell r="C578"/>
          <cell r="D578">
            <v>41</v>
          </cell>
          <cell r="E578">
            <v>135</v>
          </cell>
          <cell r="F578">
            <v>20</v>
          </cell>
          <cell r="G578">
            <v>58</v>
          </cell>
        </row>
        <row r="579">
          <cell r="B579" t="str">
            <v>AHW14R308S CN</v>
          </cell>
          <cell r="C579"/>
          <cell r="D579">
            <v>42.4</v>
          </cell>
          <cell r="E579">
            <v>135</v>
          </cell>
          <cell r="F579">
            <v>20</v>
          </cell>
          <cell r="G579">
            <v>58</v>
          </cell>
        </row>
        <row r="580">
          <cell r="B580" t="str">
            <v>AHW14R011P CN</v>
          </cell>
          <cell r="C580"/>
          <cell r="D580">
            <v>42.4</v>
          </cell>
          <cell r="E580">
            <v>92.6</v>
          </cell>
          <cell r="F580">
            <v>22.08</v>
          </cell>
          <cell r="G580">
            <v>58</v>
          </cell>
        </row>
        <row r="581">
          <cell r="B581" t="str">
            <v>AHW14R311P CN</v>
          </cell>
          <cell r="C581"/>
          <cell r="D581">
            <v>42.4</v>
          </cell>
          <cell r="E581">
            <v>135</v>
          </cell>
          <cell r="F581">
            <v>20</v>
          </cell>
          <cell r="G581">
            <v>58</v>
          </cell>
        </row>
        <row r="582">
          <cell r="B582" t="str">
            <v>AIN-CKX-10-200-R JP</v>
          </cell>
          <cell r="C582"/>
          <cell r="D582">
            <v>43</v>
          </cell>
          <cell r="E582">
            <v>162.4</v>
          </cell>
          <cell r="F582">
            <v>20</v>
          </cell>
          <cell r="G582">
            <v>146.30000000000001</v>
          </cell>
        </row>
        <row r="583">
          <cell r="B583" t="str">
            <v>AG141302 CE2</v>
          </cell>
          <cell r="C583"/>
          <cell r="D583">
            <v>21</v>
          </cell>
          <cell r="E583">
            <v>88</v>
          </cell>
          <cell r="F583">
            <v>20</v>
          </cell>
          <cell r="G583">
            <v>43</v>
          </cell>
        </row>
        <row r="584">
          <cell r="B584" t="str">
            <v>AG143390 Q CE2</v>
          </cell>
          <cell r="C584"/>
          <cell r="D584">
            <v>21</v>
          </cell>
          <cell r="E584">
            <v>88</v>
          </cell>
          <cell r="F584">
            <v>20</v>
          </cell>
          <cell r="G584">
            <v>43</v>
          </cell>
        </row>
        <row r="585">
          <cell r="B585" t="str">
            <v>AGH146300 P CE2</v>
          </cell>
          <cell r="C585"/>
          <cell r="D585">
            <v>21</v>
          </cell>
          <cell r="E585">
            <v>88</v>
          </cell>
          <cell r="F585">
            <v>20</v>
          </cell>
          <cell r="G585">
            <v>43</v>
          </cell>
        </row>
        <row r="586">
          <cell r="B586" t="str">
            <v>AGH143390 F CE2</v>
          </cell>
          <cell r="C586"/>
          <cell r="D586">
            <v>21</v>
          </cell>
          <cell r="E586">
            <v>88</v>
          </cell>
          <cell r="F586">
            <v>22.08</v>
          </cell>
          <cell r="G586">
            <v>43</v>
          </cell>
        </row>
        <row r="587">
          <cell r="B587" t="str">
            <v>AHW14S303S CE2</v>
          </cell>
          <cell r="C587"/>
          <cell r="D587">
            <v>21</v>
          </cell>
          <cell r="E587">
            <v>88</v>
          </cell>
          <cell r="F587">
            <v>22.08</v>
          </cell>
          <cell r="G587">
            <v>43</v>
          </cell>
        </row>
        <row r="588">
          <cell r="B588" t="str">
            <v>AHW14R004J US</v>
          </cell>
          <cell r="C588"/>
          <cell r="D588">
            <v>23.5</v>
          </cell>
          <cell r="E588">
            <v>125.8</v>
          </cell>
          <cell r="F588">
            <v>22.08</v>
          </cell>
          <cell r="G588">
            <v>58.1</v>
          </cell>
        </row>
        <row r="589">
          <cell r="B589" t="str">
            <v>AHW14R004S US</v>
          </cell>
          <cell r="C589"/>
          <cell r="D589">
            <v>23.5</v>
          </cell>
          <cell r="E589">
            <v>125.8</v>
          </cell>
          <cell r="F589">
            <v>22.08</v>
          </cell>
          <cell r="G589">
            <v>58.1</v>
          </cell>
        </row>
        <row r="590">
          <cell r="B590" t="str">
            <v>APW14R305S CN</v>
          </cell>
          <cell r="C590"/>
          <cell r="D590">
            <v>42.4</v>
          </cell>
          <cell r="E590">
            <v>135</v>
          </cell>
          <cell r="F590">
            <v>20</v>
          </cell>
          <cell r="G590">
            <v>58</v>
          </cell>
        </row>
        <row r="591">
          <cell r="B591" t="str">
            <v>WAMS-180-1645C CN</v>
          </cell>
          <cell r="C591"/>
          <cell r="D591">
            <v>46</v>
          </cell>
          <cell r="E591">
            <v>201.4</v>
          </cell>
          <cell r="F591">
            <v>20</v>
          </cell>
          <cell r="G591">
            <v>147</v>
          </cell>
        </row>
        <row r="592">
          <cell r="B592" t="str">
            <v>AG14M360 B CE2</v>
          </cell>
          <cell r="C592"/>
          <cell r="D592">
            <v>21</v>
          </cell>
          <cell r="E592">
            <v>88</v>
          </cell>
          <cell r="F592">
            <v>20</v>
          </cell>
          <cell r="G592">
            <v>43</v>
          </cell>
        </row>
        <row r="593">
          <cell r="B593" t="str">
            <v>AG141000J CE2</v>
          </cell>
          <cell r="C593"/>
          <cell r="D593">
            <v>21</v>
          </cell>
          <cell r="E593">
            <v>91.6</v>
          </cell>
          <cell r="F593">
            <v>20</v>
          </cell>
          <cell r="G593">
            <v>43</v>
          </cell>
        </row>
        <row r="594">
          <cell r="B594" t="str">
            <v>AG141000J KR</v>
          </cell>
          <cell r="C594"/>
          <cell r="D594">
            <v>27.6</v>
          </cell>
          <cell r="E594">
            <v>92.6</v>
          </cell>
          <cell r="F594">
            <v>20</v>
          </cell>
          <cell r="G594">
            <v>50.5</v>
          </cell>
        </row>
        <row r="595">
          <cell r="B595" t="str">
            <v>AH14R008PR JP</v>
          </cell>
          <cell r="C595"/>
          <cell r="D595">
            <v>22</v>
          </cell>
          <cell r="E595">
            <v>93</v>
          </cell>
          <cell r="F595">
            <v>20</v>
          </cell>
          <cell r="G595">
            <v>70</v>
          </cell>
        </row>
        <row r="596">
          <cell r="B596" t="str">
            <v>AG141002J CE2</v>
          </cell>
          <cell r="C596"/>
          <cell r="D596">
            <v>21</v>
          </cell>
          <cell r="E596">
            <v>88</v>
          </cell>
          <cell r="F596">
            <v>20</v>
          </cell>
          <cell r="G596">
            <v>43</v>
          </cell>
        </row>
        <row r="597">
          <cell r="B597" t="str">
            <v>AGH146000J R CE2</v>
          </cell>
          <cell r="C597"/>
          <cell r="D597">
            <v>21</v>
          </cell>
          <cell r="E597">
            <v>92.6</v>
          </cell>
          <cell r="F597">
            <v>20</v>
          </cell>
          <cell r="G597">
            <v>43</v>
          </cell>
        </row>
        <row r="598">
          <cell r="B598" t="str">
            <v>AGH146000J US</v>
          </cell>
          <cell r="C598"/>
          <cell r="D598">
            <v>23.5</v>
          </cell>
          <cell r="E598">
            <v>101</v>
          </cell>
          <cell r="F598">
            <v>20</v>
          </cell>
          <cell r="G598">
            <v>60</v>
          </cell>
        </row>
        <row r="599">
          <cell r="B599" t="str">
            <v>AHW14R307P CN</v>
          </cell>
          <cell r="C599"/>
          <cell r="D599">
            <v>42.4</v>
          </cell>
          <cell r="E599">
            <v>135</v>
          </cell>
          <cell r="F599">
            <v>20</v>
          </cell>
          <cell r="G599">
            <v>58</v>
          </cell>
        </row>
        <row r="600">
          <cell r="B600" t="str">
            <v>AHW14R007S CN</v>
          </cell>
          <cell r="C600"/>
          <cell r="D600">
            <v>42.4</v>
          </cell>
          <cell r="E600">
            <v>135</v>
          </cell>
          <cell r="F600">
            <v>20</v>
          </cell>
          <cell r="G600">
            <v>58</v>
          </cell>
        </row>
        <row r="601">
          <cell r="B601" t="str">
            <v>AHW14R008P CN</v>
          </cell>
          <cell r="C601"/>
          <cell r="D601">
            <v>42.4</v>
          </cell>
          <cell r="E601">
            <v>92.6</v>
          </cell>
          <cell r="F601">
            <v>20</v>
          </cell>
          <cell r="G601">
            <v>58</v>
          </cell>
        </row>
        <row r="602">
          <cell r="B602" t="str">
            <v>AHW14R308P CN</v>
          </cell>
          <cell r="C602"/>
          <cell r="D602">
            <v>42.4</v>
          </cell>
          <cell r="E602">
            <v>135</v>
          </cell>
          <cell r="F602">
            <v>20</v>
          </cell>
          <cell r="G602">
            <v>58</v>
          </cell>
        </row>
        <row r="603">
          <cell r="B603" t="str">
            <v>1151003-A-B</v>
          </cell>
          <cell r="C603"/>
          <cell r="D603">
            <v>77.67</v>
          </cell>
          <cell r="E603">
            <v>132.72</v>
          </cell>
          <cell r="F603"/>
          <cell r="G603">
            <v>0</v>
          </cell>
        </row>
        <row r="604">
          <cell r="B604" t="str">
            <v>1051015-C-B</v>
          </cell>
          <cell r="C604"/>
          <cell r="D604">
            <v>77.67</v>
          </cell>
          <cell r="E604">
            <v>132.72</v>
          </cell>
          <cell r="F604"/>
          <cell r="G604">
            <v>0</v>
          </cell>
        </row>
        <row r="605">
          <cell r="B605" t="str">
            <v>AH14R104PR JP</v>
          </cell>
          <cell r="C605"/>
          <cell r="D605">
            <v>21.9</v>
          </cell>
          <cell r="E605">
            <v>92.6</v>
          </cell>
          <cell r="F605">
            <v>20</v>
          </cell>
          <cell r="G605">
            <v>69.900000000000006</v>
          </cell>
        </row>
        <row r="606">
          <cell r="B606" t="str">
            <v>AGH143391 F CE2</v>
          </cell>
          <cell r="C606"/>
          <cell r="D606">
            <v>21.9</v>
          </cell>
          <cell r="E606">
            <v>91.6</v>
          </cell>
          <cell r="F606">
            <v>20</v>
          </cell>
          <cell r="G606">
            <v>42.7</v>
          </cell>
        </row>
        <row r="607">
          <cell r="B607" t="str">
            <v>AHW14R011S CN</v>
          </cell>
          <cell r="C607"/>
          <cell r="D607">
            <v>42.4</v>
          </cell>
          <cell r="E607">
            <v>135</v>
          </cell>
          <cell r="F607">
            <v>20</v>
          </cell>
          <cell r="G607">
            <v>58</v>
          </cell>
        </row>
        <row r="608">
          <cell r="B608" t="str">
            <v>AHW14R311S CN</v>
          </cell>
          <cell r="C608"/>
          <cell r="D608">
            <v>42.4</v>
          </cell>
          <cell r="E608">
            <v>135</v>
          </cell>
          <cell r="F608">
            <v>20</v>
          </cell>
          <cell r="G608">
            <v>58</v>
          </cell>
        </row>
        <row r="609">
          <cell r="B609" t="str">
            <v>APW14R009S CN</v>
          </cell>
          <cell r="C609"/>
          <cell r="D609">
            <v>42.4</v>
          </cell>
          <cell r="E609">
            <v>92.6</v>
          </cell>
          <cell r="F609">
            <v>32</v>
          </cell>
          <cell r="G609">
            <v>58</v>
          </cell>
        </row>
        <row r="610">
          <cell r="B610" t="str">
            <v>APW14R309S CN</v>
          </cell>
          <cell r="C610"/>
          <cell r="D610">
            <v>42.4</v>
          </cell>
          <cell r="E610">
            <v>135</v>
          </cell>
          <cell r="F610">
            <v>32</v>
          </cell>
          <cell r="G610">
            <v>58</v>
          </cell>
        </row>
        <row r="611">
          <cell r="B611" t="str">
            <v>APW14R005S CN</v>
          </cell>
          <cell r="C611"/>
          <cell r="D611">
            <v>42.4</v>
          </cell>
          <cell r="E611">
            <v>92.6</v>
          </cell>
          <cell r="F611">
            <v>32</v>
          </cell>
          <cell r="G611">
            <v>58</v>
          </cell>
        </row>
        <row r="612">
          <cell r="B612" t="str">
            <v>AH14S003SR JP</v>
          </cell>
          <cell r="C612"/>
          <cell r="D612">
            <v>22</v>
          </cell>
          <cell r="E612">
            <v>117.9</v>
          </cell>
          <cell r="F612">
            <v>32</v>
          </cell>
          <cell r="G612">
            <v>70</v>
          </cell>
        </row>
        <row r="613">
          <cell r="B613" t="str">
            <v>AJ1653331-01-A</v>
          </cell>
          <cell r="C613"/>
          <cell r="D613">
            <v>32</v>
          </cell>
          <cell r="E613">
            <v>101</v>
          </cell>
          <cell r="F613">
            <v>32</v>
          </cell>
          <cell r="G613">
            <v>60</v>
          </cell>
        </row>
        <row r="614">
          <cell r="B614" t="str">
            <v>AJ1653510-01-A</v>
          </cell>
          <cell r="C614"/>
          <cell r="D614">
            <v>27</v>
          </cell>
          <cell r="E614">
            <v>99</v>
          </cell>
          <cell r="F614"/>
          <cell r="G614">
            <v>0</v>
          </cell>
        </row>
        <row r="615">
          <cell r="B615" t="str">
            <v>AIN-CKI-300-BS</v>
          </cell>
          <cell r="C615"/>
          <cell r="D615">
            <v>98.39</v>
          </cell>
          <cell r="E615">
            <v>201.4</v>
          </cell>
          <cell r="F615">
            <v>32</v>
          </cell>
          <cell r="G615">
            <v>196.25</v>
          </cell>
        </row>
        <row r="616">
          <cell r="B616" t="str">
            <v>X9419-Z8PS</v>
          </cell>
          <cell r="C616"/>
          <cell r="D616">
            <v>45</v>
          </cell>
          <cell r="E616">
            <v>135</v>
          </cell>
          <cell r="F616">
            <v>32</v>
          </cell>
          <cell r="G616">
            <v>135.81</v>
          </cell>
        </row>
        <row r="617">
          <cell r="B617" t="str">
            <v>APW14R005S CE3</v>
          </cell>
          <cell r="C617"/>
          <cell r="D617">
            <v>21.9</v>
          </cell>
          <cell r="E617">
            <v>117.9</v>
          </cell>
          <cell r="F617">
            <v>20</v>
          </cell>
          <cell r="G617">
            <v>158.5</v>
          </cell>
        </row>
        <row r="618">
          <cell r="B618" t="str">
            <v>AGH147000 R CE2</v>
          </cell>
          <cell r="C618"/>
          <cell r="D618">
            <v>21</v>
          </cell>
          <cell r="E618">
            <v>117.9</v>
          </cell>
          <cell r="F618">
            <v>20</v>
          </cell>
          <cell r="G618">
            <v>43</v>
          </cell>
        </row>
        <row r="619">
          <cell r="B619" t="str">
            <v>AGH143090J Q CE2</v>
          </cell>
          <cell r="C619"/>
          <cell r="D619">
            <v>21.9</v>
          </cell>
          <cell r="E619">
            <v>91.6</v>
          </cell>
          <cell r="F619">
            <v>20</v>
          </cell>
          <cell r="G619">
            <v>42.7</v>
          </cell>
        </row>
        <row r="620">
          <cell r="B620" t="str">
            <v>APW14R310P CN</v>
          </cell>
          <cell r="C620"/>
          <cell r="D620">
            <v>53</v>
          </cell>
          <cell r="E620">
            <v>91.6</v>
          </cell>
          <cell r="F620">
            <v>20</v>
          </cell>
          <cell r="G620">
            <v>58</v>
          </cell>
        </row>
        <row r="621">
          <cell r="B621" t="str">
            <v>AMS-180-1645</v>
          </cell>
          <cell r="C621"/>
          <cell r="D621">
            <v>72</v>
          </cell>
          <cell r="E621">
            <v>235.8</v>
          </cell>
          <cell r="F621">
            <v>20</v>
          </cell>
          <cell r="G621">
            <v>174</v>
          </cell>
        </row>
        <row r="622">
          <cell r="B622" t="str">
            <v>AGP140301 J OS CE</v>
          </cell>
          <cell r="C622"/>
          <cell r="D622">
            <v>45</v>
          </cell>
          <cell r="E622">
            <v>135</v>
          </cell>
          <cell r="F622">
            <v>20</v>
          </cell>
          <cell r="G622">
            <v>60</v>
          </cell>
        </row>
        <row r="623">
          <cell r="B623" t="str">
            <v>AHW14R313S CE2</v>
          </cell>
          <cell r="C623"/>
          <cell r="D623">
            <v>21</v>
          </cell>
          <cell r="E623">
            <v>88</v>
          </cell>
          <cell r="F623">
            <v>20</v>
          </cell>
          <cell r="G623">
            <v>43</v>
          </cell>
        </row>
        <row r="624">
          <cell r="B624" t="str">
            <v>Z130-1005-B-A</v>
          </cell>
          <cell r="C624"/>
          <cell r="D624">
            <v>21.9</v>
          </cell>
          <cell r="E624">
            <v>117.9</v>
          </cell>
          <cell r="F624">
            <v>32</v>
          </cell>
          <cell r="G624">
            <v>44.7</v>
          </cell>
        </row>
        <row r="625">
          <cell r="B625" t="str">
            <v>AHW14R004J CN</v>
          </cell>
          <cell r="C625"/>
          <cell r="D625">
            <v>41</v>
          </cell>
          <cell r="E625">
            <v>117.9</v>
          </cell>
          <cell r="F625">
            <v>32</v>
          </cell>
          <cell r="G625">
            <v>58</v>
          </cell>
        </row>
        <row r="626">
          <cell r="B626" t="str">
            <v>WAMS-135-1645 US</v>
          </cell>
          <cell r="C626"/>
          <cell r="D626">
            <v>43</v>
          </cell>
          <cell r="E626">
            <v>201.4</v>
          </cell>
          <cell r="F626">
            <v>32</v>
          </cell>
          <cell r="G626">
            <v>145.1</v>
          </cell>
        </row>
        <row r="627">
          <cell r="B627" t="str">
            <v>WAIN-CKI-200-BA CE</v>
          </cell>
          <cell r="C627"/>
          <cell r="D627">
            <v>43</v>
          </cell>
          <cell r="E627">
            <v>201.4</v>
          </cell>
          <cell r="F627">
            <v>32</v>
          </cell>
          <cell r="G627">
            <v>140.9</v>
          </cell>
        </row>
        <row r="628">
          <cell r="B628" t="str">
            <v>WAIN-CKI-200-BS CE</v>
          </cell>
          <cell r="C628"/>
          <cell r="D628">
            <v>43</v>
          </cell>
          <cell r="E628">
            <v>201.4</v>
          </cell>
          <cell r="F628">
            <v>32</v>
          </cell>
          <cell r="G628">
            <v>140.9</v>
          </cell>
        </row>
        <row r="629">
          <cell r="B629" t="str">
            <v>AHW14R313P CE</v>
          </cell>
          <cell r="C629"/>
          <cell r="D629">
            <v>21.9</v>
          </cell>
          <cell r="E629">
            <v>92.6</v>
          </cell>
          <cell r="F629">
            <v>20</v>
          </cell>
          <cell r="G629">
            <v>42.7</v>
          </cell>
        </row>
        <row r="630">
          <cell r="B630" t="str">
            <v>AHW14R313S CE</v>
          </cell>
          <cell r="C630"/>
          <cell r="D630">
            <v>21.9</v>
          </cell>
          <cell r="E630">
            <v>92.6</v>
          </cell>
          <cell r="F630">
            <v>32</v>
          </cell>
          <cell r="G630">
            <v>42.7</v>
          </cell>
        </row>
        <row r="631">
          <cell r="B631" t="str">
            <v>WAIN-CKI-200-RC CE2</v>
          </cell>
          <cell r="C631"/>
          <cell r="D631">
            <v>72</v>
          </cell>
          <cell r="E631">
            <v>140.9</v>
          </cell>
          <cell r="F631">
            <v>20</v>
          </cell>
          <cell r="G631">
            <v>174</v>
          </cell>
        </row>
        <row r="632">
          <cell r="B632" t="str">
            <v>WAIN-CKI-300-RC CE2</v>
          </cell>
          <cell r="C632"/>
          <cell r="D632">
            <v>42</v>
          </cell>
          <cell r="E632">
            <v>134</v>
          </cell>
          <cell r="F632">
            <v>20</v>
          </cell>
          <cell r="G632">
            <v>147</v>
          </cell>
        </row>
        <row r="633">
          <cell r="B633" t="str">
            <v>AP14R010JR JP</v>
          </cell>
          <cell r="C633"/>
          <cell r="D633">
            <v>21.9</v>
          </cell>
          <cell r="E633">
            <v>117.9</v>
          </cell>
          <cell r="F633">
            <v>32</v>
          </cell>
          <cell r="G633">
            <v>44.7</v>
          </cell>
        </row>
        <row r="634">
          <cell r="B634" t="str">
            <v>WAIN-CKI-200-RC CE</v>
          </cell>
          <cell r="C634"/>
          <cell r="D634">
            <v>43</v>
          </cell>
          <cell r="E634">
            <v>162.4</v>
          </cell>
          <cell r="F634">
            <v>20</v>
          </cell>
          <cell r="G634">
            <v>138</v>
          </cell>
        </row>
        <row r="635">
          <cell r="B635" t="str">
            <v>WAIN-CKI-300-RC CE</v>
          </cell>
          <cell r="C635"/>
          <cell r="D635">
            <v>50.4</v>
          </cell>
          <cell r="E635">
            <v>162.4</v>
          </cell>
          <cell r="F635">
            <v>20</v>
          </cell>
          <cell r="G635">
            <v>147.4</v>
          </cell>
        </row>
        <row r="636">
          <cell r="B636" t="str">
            <v>AIN-CKX-10-200-R CE</v>
          </cell>
          <cell r="C636"/>
          <cell r="D636">
            <v>44</v>
          </cell>
          <cell r="E636">
            <v>162.4</v>
          </cell>
          <cell r="F636">
            <v>20</v>
          </cell>
          <cell r="G636">
            <v>146</v>
          </cell>
        </row>
        <row r="637">
          <cell r="B637" t="str">
            <v>AIN-CKI-18-200-SFT CE</v>
          </cell>
          <cell r="C637"/>
          <cell r="D637">
            <v>47</v>
          </cell>
          <cell r="E637">
            <v>160</v>
          </cell>
          <cell r="F637">
            <v>20</v>
          </cell>
          <cell r="G637">
            <v>148</v>
          </cell>
        </row>
        <row r="638">
          <cell r="B638" t="str">
            <v>AIN-CKI-200-B-SFT CE</v>
          </cell>
          <cell r="C638"/>
          <cell r="D638">
            <v>46</v>
          </cell>
          <cell r="E638">
            <v>179</v>
          </cell>
          <cell r="F638">
            <v>32</v>
          </cell>
          <cell r="G638">
            <v>147</v>
          </cell>
        </row>
        <row r="639">
          <cell r="B639" t="str">
            <v>2051001-001-A</v>
          </cell>
          <cell r="C639"/>
          <cell r="D639">
            <v>21.9</v>
          </cell>
          <cell r="E639">
            <v>117.9</v>
          </cell>
          <cell r="F639">
            <v>32</v>
          </cell>
          <cell r="G639">
            <v>44.7</v>
          </cell>
        </row>
        <row r="640">
          <cell r="B640" t="str">
            <v>2051002-001-A</v>
          </cell>
          <cell r="C640"/>
          <cell r="D640">
            <v>21.9</v>
          </cell>
          <cell r="E640">
            <v>117.9</v>
          </cell>
          <cell r="F640">
            <v>20</v>
          </cell>
          <cell r="G640">
            <v>44.7</v>
          </cell>
        </row>
        <row r="641">
          <cell r="B641" t="str">
            <v>AH14R101JR JP</v>
          </cell>
          <cell r="C641"/>
          <cell r="D641">
            <v>21.9</v>
          </cell>
          <cell r="E641">
            <v>117.9</v>
          </cell>
          <cell r="F641">
            <v>20</v>
          </cell>
          <cell r="G641">
            <v>44.7</v>
          </cell>
        </row>
        <row r="642">
          <cell r="B642" t="str">
            <v>AHW14R013P CE</v>
          </cell>
          <cell r="C642"/>
          <cell r="D642">
            <v>32.46</v>
          </cell>
          <cell r="E642">
            <v>92.6</v>
          </cell>
          <cell r="F642">
            <v>20</v>
          </cell>
          <cell r="G642">
            <v>42.7</v>
          </cell>
        </row>
        <row r="643">
          <cell r="B643" t="str">
            <v>AHW14R013S CE</v>
          </cell>
          <cell r="C643"/>
          <cell r="D643">
            <v>21.9</v>
          </cell>
          <cell r="E643">
            <v>92.6</v>
          </cell>
          <cell r="F643">
            <v>20</v>
          </cell>
          <cell r="G643">
            <v>42.7</v>
          </cell>
        </row>
        <row r="644">
          <cell r="B644" t="str">
            <v>WAIN-CKI-300 CE2</v>
          </cell>
          <cell r="C644"/>
          <cell r="D644">
            <v>50.4</v>
          </cell>
          <cell r="E644">
            <v>162.4</v>
          </cell>
          <cell r="F644">
            <v>20</v>
          </cell>
          <cell r="G644">
            <v>147.4</v>
          </cell>
        </row>
        <row r="645">
          <cell r="B645" t="str">
            <v>WAIN-CKI-10-200 CE2</v>
          </cell>
          <cell r="C645"/>
          <cell r="D645">
            <v>43</v>
          </cell>
          <cell r="E645">
            <v>162.4</v>
          </cell>
          <cell r="F645">
            <v>22</v>
          </cell>
          <cell r="G645">
            <v>140.9</v>
          </cell>
        </row>
        <row r="646">
          <cell r="B646" t="str">
            <v>WAIN-CKI-10-300 CE2</v>
          </cell>
          <cell r="C646"/>
          <cell r="D646">
            <v>50.4</v>
          </cell>
          <cell r="E646">
            <v>162.4</v>
          </cell>
          <cell r="F646">
            <v>22</v>
          </cell>
          <cell r="G646">
            <v>147.4</v>
          </cell>
        </row>
        <row r="647">
          <cell r="B647" t="str">
            <v>WAIN-CKI-008-200 CE</v>
          </cell>
          <cell r="C647"/>
          <cell r="D647">
            <v>43</v>
          </cell>
          <cell r="E647">
            <v>162.4</v>
          </cell>
          <cell r="F647">
            <v>22</v>
          </cell>
          <cell r="G647">
            <v>140.9</v>
          </cell>
        </row>
        <row r="648">
          <cell r="B648" t="str">
            <v>A42FC4000M04500R JP</v>
          </cell>
          <cell r="C648"/>
          <cell r="D648">
            <v>22</v>
          </cell>
          <cell r="E648">
            <v>234</v>
          </cell>
          <cell r="F648">
            <v>20</v>
          </cell>
          <cell r="G648">
            <v>123.8</v>
          </cell>
        </row>
        <row r="649">
          <cell r="B649" t="str">
            <v>A42IM0000J10000R JP</v>
          </cell>
          <cell r="C649"/>
          <cell r="D649">
            <v>22</v>
          </cell>
          <cell r="E649">
            <v>168.3</v>
          </cell>
          <cell r="F649">
            <v>20</v>
          </cell>
          <cell r="G649">
            <v>162</v>
          </cell>
        </row>
        <row r="650">
          <cell r="B650" t="str">
            <v>A52JL4000H10001R JP</v>
          </cell>
          <cell r="C650"/>
          <cell r="D650">
            <v>22</v>
          </cell>
          <cell r="E650">
            <v>168.3</v>
          </cell>
          <cell r="F650">
            <v>20</v>
          </cell>
          <cell r="G650">
            <v>162</v>
          </cell>
        </row>
        <row r="651">
          <cell r="B651" t="str">
            <v>A52JB0200J13000R JP</v>
          </cell>
          <cell r="C651"/>
          <cell r="D651">
            <v>22</v>
          </cell>
          <cell r="E651">
            <v>277.5</v>
          </cell>
          <cell r="F651">
            <v>22</v>
          </cell>
          <cell r="G651">
            <v>174</v>
          </cell>
        </row>
        <row r="652">
          <cell r="B652" t="str">
            <v>A52B23500H08000</v>
          </cell>
          <cell r="C652"/>
          <cell r="D652">
            <v>60.4</v>
          </cell>
          <cell r="E652">
            <v>234</v>
          </cell>
          <cell r="F652">
            <v>20</v>
          </cell>
          <cell r="G652">
            <v>162</v>
          </cell>
        </row>
        <row r="653">
          <cell r="B653" t="str">
            <v>A52AL0302H10000</v>
          </cell>
          <cell r="C653"/>
          <cell r="D653">
            <v>60.4</v>
          </cell>
          <cell r="E653">
            <v>234</v>
          </cell>
          <cell r="F653">
            <v>20</v>
          </cell>
          <cell r="G653">
            <v>162</v>
          </cell>
        </row>
        <row r="654">
          <cell r="B654" t="str">
            <v>A42P04008G06500R JP</v>
          </cell>
          <cell r="C654"/>
          <cell r="D654">
            <v>22</v>
          </cell>
          <cell r="E654">
            <v>234</v>
          </cell>
          <cell r="F654">
            <v>22</v>
          </cell>
          <cell r="G654">
            <v>162</v>
          </cell>
        </row>
        <row r="655">
          <cell r="B655" t="str">
            <v>A42P04012G11000R JP</v>
          </cell>
          <cell r="C655"/>
          <cell r="D655">
            <v>22</v>
          </cell>
          <cell r="E655">
            <v>168.3</v>
          </cell>
          <cell r="F655">
            <v>22</v>
          </cell>
          <cell r="G655">
            <v>162</v>
          </cell>
        </row>
        <row r="656">
          <cell r="B656" t="str">
            <v>A42P34006G110P0R JP</v>
          </cell>
          <cell r="C656"/>
          <cell r="D656">
            <v>22</v>
          </cell>
          <cell r="E656">
            <v>234</v>
          </cell>
          <cell r="F656">
            <v>22</v>
          </cell>
          <cell r="G656">
            <v>162</v>
          </cell>
        </row>
        <row r="657">
          <cell r="B657" t="str">
            <v>A60JR4000H10000R JP</v>
          </cell>
          <cell r="C657"/>
          <cell r="D657">
            <v>22</v>
          </cell>
          <cell r="E657">
            <v>234</v>
          </cell>
          <cell r="F657">
            <v>22</v>
          </cell>
          <cell r="G657">
            <v>162</v>
          </cell>
        </row>
        <row r="658">
          <cell r="B658" t="str">
            <v>A42JR4500M10004R JP</v>
          </cell>
          <cell r="C658"/>
          <cell r="D658">
            <v>22</v>
          </cell>
          <cell r="E658">
            <v>234</v>
          </cell>
          <cell r="F658">
            <v>22</v>
          </cell>
          <cell r="G658">
            <v>162</v>
          </cell>
        </row>
        <row r="659">
          <cell r="B659" t="str">
            <v>A42JR5000H10000R JP</v>
          </cell>
          <cell r="C659"/>
          <cell r="D659">
            <v>22</v>
          </cell>
          <cell r="E659">
            <v>234</v>
          </cell>
          <cell r="F659">
            <v>32</v>
          </cell>
          <cell r="G659">
            <v>162</v>
          </cell>
        </row>
        <row r="660">
          <cell r="B660" t="str">
            <v>A42JR5000J10000R JP</v>
          </cell>
          <cell r="C660"/>
          <cell r="D660">
            <v>22</v>
          </cell>
          <cell r="E660">
            <v>168.3</v>
          </cell>
          <cell r="F660">
            <v>20</v>
          </cell>
          <cell r="G660">
            <v>162</v>
          </cell>
        </row>
        <row r="661">
          <cell r="B661" t="str">
            <v>A42JR5002H10000R JP</v>
          </cell>
          <cell r="C661"/>
          <cell r="D661">
            <v>22</v>
          </cell>
          <cell r="E661">
            <v>168.3</v>
          </cell>
          <cell r="F661">
            <v>20</v>
          </cell>
          <cell r="G661">
            <v>162</v>
          </cell>
        </row>
        <row r="662">
          <cell r="B662" t="str">
            <v>A42JR5002J10000R JP</v>
          </cell>
          <cell r="C662"/>
          <cell r="D662">
            <v>22</v>
          </cell>
          <cell r="E662">
            <v>234</v>
          </cell>
          <cell r="F662">
            <v>20</v>
          </cell>
          <cell r="G662">
            <v>162</v>
          </cell>
        </row>
        <row r="663">
          <cell r="B663" t="str">
            <v>A42NH3006J08000R JP</v>
          </cell>
          <cell r="C663"/>
          <cell r="D663">
            <v>22</v>
          </cell>
          <cell r="E663">
            <v>168.3</v>
          </cell>
          <cell r="F663">
            <v>20</v>
          </cell>
          <cell r="G663">
            <v>162</v>
          </cell>
        </row>
        <row r="664">
          <cell r="B664" t="str">
            <v>A52CS0004J10004R JP</v>
          </cell>
          <cell r="C664"/>
          <cell r="D664">
            <v>22</v>
          </cell>
          <cell r="E664">
            <v>168.3</v>
          </cell>
          <cell r="F664">
            <v>20</v>
          </cell>
          <cell r="G664">
            <v>162</v>
          </cell>
        </row>
        <row r="665">
          <cell r="B665" t="str">
            <v>A52FC0000M10000R JP</v>
          </cell>
          <cell r="C665"/>
          <cell r="D665">
            <v>22</v>
          </cell>
          <cell r="E665">
            <v>234</v>
          </cell>
          <cell r="F665">
            <v>20</v>
          </cell>
          <cell r="G665">
            <v>162</v>
          </cell>
        </row>
        <row r="666">
          <cell r="B666" t="str">
            <v>A52IM0000H10000R JP</v>
          </cell>
          <cell r="C666"/>
          <cell r="D666">
            <v>22</v>
          </cell>
          <cell r="E666">
            <v>168.3</v>
          </cell>
          <cell r="F666">
            <v>20</v>
          </cell>
          <cell r="G666">
            <v>162</v>
          </cell>
        </row>
        <row r="667">
          <cell r="B667" t="str">
            <v>A52IM0000J10000R JP</v>
          </cell>
          <cell r="C667"/>
          <cell r="D667">
            <v>22</v>
          </cell>
          <cell r="E667">
            <v>168.3</v>
          </cell>
          <cell r="F667">
            <v>20</v>
          </cell>
          <cell r="G667">
            <v>162</v>
          </cell>
        </row>
        <row r="668">
          <cell r="B668" t="str">
            <v>A52IM0000J10005R JP</v>
          </cell>
          <cell r="C668"/>
          <cell r="D668">
            <v>22</v>
          </cell>
          <cell r="E668">
            <v>234</v>
          </cell>
          <cell r="F668">
            <v>20</v>
          </cell>
          <cell r="G668">
            <v>162</v>
          </cell>
        </row>
        <row r="669">
          <cell r="B669" t="str">
            <v>A52IM0000M10005MR JP</v>
          </cell>
          <cell r="C669"/>
          <cell r="D669">
            <v>22</v>
          </cell>
          <cell r="E669">
            <v>168.3</v>
          </cell>
          <cell r="F669">
            <v>20</v>
          </cell>
          <cell r="G669">
            <v>162</v>
          </cell>
        </row>
        <row r="670">
          <cell r="B670" t="str">
            <v>A52IM0002J10000R JP</v>
          </cell>
          <cell r="C670"/>
          <cell r="D670">
            <v>22</v>
          </cell>
          <cell r="E670">
            <v>234</v>
          </cell>
          <cell r="F670">
            <v>20</v>
          </cell>
          <cell r="G670">
            <v>162</v>
          </cell>
        </row>
        <row r="671">
          <cell r="B671" t="str">
            <v>A52JL3000J10000R JP</v>
          </cell>
          <cell r="C671"/>
          <cell r="D671">
            <v>22</v>
          </cell>
          <cell r="E671">
            <v>234</v>
          </cell>
          <cell r="F671">
            <v>20</v>
          </cell>
          <cell r="G671">
            <v>162</v>
          </cell>
        </row>
        <row r="672">
          <cell r="B672" t="str">
            <v>A52SO4000H10000R JP</v>
          </cell>
          <cell r="C672"/>
          <cell r="D672">
            <v>44.4</v>
          </cell>
          <cell r="E672">
            <v>168.3</v>
          </cell>
          <cell r="F672">
            <v>20</v>
          </cell>
          <cell r="G672">
            <v>252</v>
          </cell>
        </row>
        <row r="673">
          <cell r="B673" t="str">
            <v>A60JL3500H10000R JP</v>
          </cell>
          <cell r="C673"/>
          <cell r="D673">
            <v>22</v>
          </cell>
          <cell r="E673">
            <v>234</v>
          </cell>
          <cell r="F673">
            <v>20</v>
          </cell>
          <cell r="G673">
            <v>162</v>
          </cell>
        </row>
        <row r="674">
          <cell r="B674" t="str">
            <v>A60JL4000H10003R JP</v>
          </cell>
          <cell r="C674"/>
          <cell r="D674">
            <v>22</v>
          </cell>
          <cell r="E674">
            <v>234</v>
          </cell>
          <cell r="F674">
            <v>20</v>
          </cell>
          <cell r="G674">
            <v>162</v>
          </cell>
        </row>
        <row r="675">
          <cell r="B675" t="str">
            <v>A60JL4002H10000R JP</v>
          </cell>
          <cell r="C675"/>
          <cell r="D675">
            <v>22</v>
          </cell>
          <cell r="E675">
            <v>234</v>
          </cell>
          <cell r="F675">
            <v>20</v>
          </cell>
          <cell r="G675">
            <v>162</v>
          </cell>
        </row>
        <row r="676">
          <cell r="B676" t="str">
            <v>A60JR3500H10000R JP</v>
          </cell>
          <cell r="C676"/>
          <cell r="D676">
            <v>22</v>
          </cell>
          <cell r="E676">
            <v>234</v>
          </cell>
          <cell r="F676">
            <v>20</v>
          </cell>
          <cell r="G676">
            <v>162</v>
          </cell>
        </row>
        <row r="677">
          <cell r="B677" t="str">
            <v>A42JR3502J10000R JP</v>
          </cell>
          <cell r="C677"/>
          <cell r="D677">
            <v>22</v>
          </cell>
          <cell r="E677">
            <v>168.3</v>
          </cell>
          <cell r="F677">
            <v>32</v>
          </cell>
          <cell r="G677">
            <v>162</v>
          </cell>
        </row>
        <row r="678">
          <cell r="B678" t="str">
            <v>A42JR4000H10000R JP</v>
          </cell>
          <cell r="C678"/>
          <cell r="D678">
            <v>22</v>
          </cell>
          <cell r="E678">
            <v>168.3</v>
          </cell>
          <cell r="F678">
            <v>20</v>
          </cell>
          <cell r="G678">
            <v>162</v>
          </cell>
        </row>
        <row r="679">
          <cell r="B679" t="str">
            <v>A42JR4000H10002R JP</v>
          </cell>
          <cell r="C679"/>
          <cell r="D679">
            <v>22</v>
          </cell>
          <cell r="E679">
            <v>234</v>
          </cell>
          <cell r="F679">
            <v>20</v>
          </cell>
          <cell r="G679">
            <v>123.8</v>
          </cell>
        </row>
        <row r="680">
          <cell r="B680" t="str">
            <v>A42JR4000J10000R JP</v>
          </cell>
          <cell r="C680"/>
          <cell r="D680">
            <v>22</v>
          </cell>
          <cell r="E680">
            <v>168.3</v>
          </cell>
          <cell r="F680">
            <v>20</v>
          </cell>
          <cell r="G680">
            <v>162</v>
          </cell>
        </row>
        <row r="681">
          <cell r="B681" t="str">
            <v>A42JR4000M10004R JP</v>
          </cell>
          <cell r="C681"/>
          <cell r="D681">
            <v>22</v>
          </cell>
          <cell r="E681">
            <v>168.3</v>
          </cell>
          <cell r="F681">
            <v>20</v>
          </cell>
          <cell r="G681">
            <v>162</v>
          </cell>
        </row>
        <row r="682">
          <cell r="B682" t="str">
            <v>A42JR4002H10000R JP</v>
          </cell>
          <cell r="C682"/>
          <cell r="D682">
            <v>22</v>
          </cell>
          <cell r="E682">
            <v>168.3</v>
          </cell>
          <cell r="F682">
            <v>20</v>
          </cell>
          <cell r="G682">
            <v>162</v>
          </cell>
        </row>
        <row r="683">
          <cell r="B683" t="str">
            <v>A42JR4002J10000R JP</v>
          </cell>
          <cell r="C683"/>
          <cell r="D683">
            <v>22</v>
          </cell>
          <cell r="E683">
            <v>168.3</v>
          </cell>
          <cell r="F683">
            <v>20</v>
          </cell>
          <cell r="G683">
            <v>162</v>
          </cell>
        </row>
        <row r="684">
          <cell r="B684" t="str">
            <v>A42JR4002J10003R JP</v>
          </cell>
          <cell r="C684"/>
          <cell r="D684">
            <v>22</v>
          </cell>
          <cell r="E684">
            <v>168.3</v>
          </cell>
          <cell r="F684">
            <v>20</v>
          </cell>
          <cell r="G684">
            <v>162</v>
          </cell>
        </row>
        <row r="685">
          <cell r="B685" t="str">
            <v>A42JR4500J10000R JP</v>
          </cell>
          <cell r="C685"/>
          <cell r="D685">
            <v>22</v>
          </cell>
          <cell r="E685">
            <v>168.3</v>
          </cell>
          <cell r="F685">
            <v>20</v>
          </cell>
          <cell r="G685">
            <v>123.8</v>
          </cell>
        </row>
        <row r="686">
          <cell r="B686" t="str">
            <v>A52CS0004H10004R JP</v>
          </cell>
          <cell r="C686"/>
          <cell r="D686">
            <v>22</v>
          </cell>
          <cell r="E686">
            <v>234</v>
          </cell>
          <cell r="F686">
            <v>20</v>
          </cell>
          <cell r="G686">
            <v>162</v>
          </cell>
        </row>
        <row r="687">
          <cell r="B687" t="str">
            <v>A52B14000H10000R JP</v>
          </cell>
          <cell r="C687"/>
          <cell r="D687">
            <v>22</v>
          </cell>
          <cell r="E687">
            <v>168.3</v>
          </cell>
          <cell r="F687">
            <v>20</v>
          </cell>
          <cell r="G687">
            <v>162</v>
          </cell>
        </row>
        <row r="688">
          <cell r="B688" t="str">
            <v>A52B14001H10000R JP</v>
          </cell>
          <cell r="C688"/>
          <cell r="D688">
            <v>22</v>
          </cell>
          <cell r="E688">
            <v>168.3</v>
          </cell>
          <cell r="F688">
            <v>20</v>
          </cell>
          <cell r="G688">
            <v>162</v>
          </cell>
        </row>
        <row r="689">
          <cell r="B689" t="str">
            <v>A52B14002H10004R JP</v>
          </cell>
          <cell r="C689"/>
          <cell r="D689">
            <v>22</v>
          </cell>
          <cell r="E689">
            <v>234</v>
          </cell>
          <cell r="F689">
            <v>20</v>
          </cell>
          <cell r="G689">
            <v>162</v>
          </cell>
        </row>
        <row r="690">
          <cell r="B690" t="str">
            <v>A52B34002H10004R JP</v>
          </cell>
          <cell r="C690"/>
          <cell r="D690">
            <v>22</v>
          </cell>
          <cell r="E690">
            <v>168.3</v>
          </cell>
          <cell r="F690">
            <v>20</v>
          </cell>
          <cell r="G690">
            <v>162</v>
          </cell>
        </row>
        <row r="691">
          <cell r="B691" t="str">
            <v>A52JR5000H10000R JP</v>
          </cell>
          <cell r="C691"/>
          <cell r="D691">
            <v>22</v>
          </cell>
          <cell r="E691">
            <v>168.3</v>
          </cell>
          <cell r="F691">
            <v>20</v>
          </cell>
          <cell r="G691">
            <v>162</v>
          </cell>
        </row>
        <row r="692">
          <cell r="B692" t="str">
            <v>A52JR5000J10000R JP</v>
          </cell>
          <cell r="C692"/>
          <cell r="D692">
            <v>22</v>
          </cell>
          <cell r="E692">
            <v>168.3</v>
          </cell>
          <cell r="F692">
            <v>20</v>
          </cell>
          <cell r="G692">
            <v>162</v>
          </cell>
        </row>
        <row r="693">
          <cell r="B693" t="str">
            <v>A52JR5000M10002MR JP</v>
          </cell>
          <cell r="C693"/>
          <cell r="D693">
            <v>22</v>
          </cell>
          <cell r="E693">
            <v>234</v>
          </cell>
          <cell r="F693">
            <v>20</v>
          </cell>
          <cell r="G693">
            <v>162</v>
          </cell>
        </row>
        <row r="694">
          <cell r="B694" t="str">
            <v>A52JR5002J10000R JP</v>
          </cell>
          <cell r="C694"/>
          <cell r="D694">
            <v>22</v>
          </cell>
          <cell r="E694">
            <v>234</v>
          </cell>
          <cell r="F694">
            <v>20</v>
          </cell>
          <cell r="G694">
            <v>162</v>
          </cell>
        </row>
        <row r="695">
          <cell r="B695" t="str">
            <v>A52NH3006J10000R JP</v>
          </cell>
          <cell r="C695"/>
          <cell r="D695">
            <v>22</v>
          </cell>
          <cell r="E695">
            <v>234</v>
          </cell>
          <cell r="F695">
            <v>20</v>
          </cell>
          <cell r="G695">
            <v>162</v>
          </cell>
        </row>
        <row r="696">
          <cell r="B696" t="str">
            <v>A52SO3002J10000R JP</v>
          </cell>
          <cell r="C696"/>
          <cell r="D696">
            <v>44.4</v>
          </cell>
          <cell r="E696">
            <v>168.3</v>
          </cell>
          <cell r="F696">
            <v>20</v>
          </cell>
          <cell r="G696">
            <v>252</v>
          </cell>
        </row>
        <row r="697">
          <cell r="B697" t="str">
            <v>A52SO3500H10000R JP</v>
          </cell>
          <cell r="C697"/>
          <cell r="D697">
            <v>44.4</v>
          </cell>
          <cell r="E697">
            <v>234</v>
          </cell>
          <cell r="F697">
            <v>20</v>
          </cell>
          <cell r="G697">
            <v>252</v>
          </cell>
        </row>
        <row r="698">
          <cell r="B698" t="str">
            <v>A52SO3500J10000R JP</v>
          </cell>
          <cell r="C698"/>
          <cell r="D698">
            <v>44.4</v>
          </cell>
          <cell r="E698">
            <v>234</v>
          </cell>
          <cell r="F698">
            <v>20</v>
          </cell>
          <cell r="G698">
            <v>252</v>
          </cell>
        </row>
        <row r="699">
          <cell r="B699" t="str">
            <v>A52SO3502J10000R JP</v>
          </cell>
          <cell r="C699"/>
          <cell r="D699">
            <v>44.4</v>
          </cell>
          <cell r="E699">
            <v>234</v>
          </cell>
          <cell r="F699">
            <v>20</v>
          </cell>
          <cell r="G699">
            <v>252</v>
          </cell>
        </row>
        <row r="700">
          <cell r="B700" t="str">
            <v>A42JL5000J1000GR JP</v>
          </cell>
          <cell r="C700"/>
          <cell r="D700">
            <v>22</v>
          </cell>
          <cell r="E700">
            <v>168.3</v>
          </cell>
          <cell r="F700">
            <v>20</v>
          </cell>
          <cell r="G700">
            <v>162</v>
          </cell>
        </row>
        <row r="701">
          <cell r="B701" t="str">
            <v>A42JL5000M10001R JP</v>
          </cell>
          <cell r="C701"/>
          <cell r="D701">
            <v>22</v>
          </cell>
          <cell r="E701">
            <v>234</v>
          </cell>
          <cell r="F701">
            <v>20</v>
          </cell>
          <cell r="G701">
            <v>162</v>
          </cell>
        </row>
        <row r="702">
          <cell r="B702" t="str">
            <v>A42JL5000M10004R JP</v>
          </cell>
          <cell r="C702"/>
          <cell r="D702">
            <v>22</v>
          </cell>
          <cell r="E702">
            <v>234</v>
          </cell>
          <cell r="F702">
            <v>20</v>
          </cell>
          <cell r="G702">
            <v>162</v>
          </cell>
        </row>
        <row r="703">
          <cell r="B703" t="str">
            <v>A42JL5002H10000R JP</v>
          </cell>
          <cell r="C703"/>
          <cell r="D703">
            <v>22</v>
          </cell>
          <cell r="E703">
            <v>168.3</v>
          </cell>
          <cell r="F703">
            <v>20</v>
          </cell>
          <cell r="G703">
            <v>162</v>
          </cell>
        </row>
        <row r="704">
          <cell r="B704" t="str">
            <v>A42JL5002J10000R JP</v>
          </cell>
          <cell r="C704"/>
          <cell r="D704">
            <v>22</v>
          </cell>
          <cell r="E704">
            <v>234</v>
          </cell>
          <cell r="F704">
            <v>20</v>
          </cell>
          <cell r="G704">
            <v>162</v>
          </cell>
        </row>
        <row r="705">
          <cell r="B705" t="str">
            <v>A42JR3500H10000R JP</v>
          </cell>
          <cell r="C705"/>
          <cell r="D705">
            <v>22</v>
          </cell>
          <cell r="E705">
            <v>168.3</v>
          </cell>
          <cell r="F705">
            <v>20</v>
          </cell>
          <cell r="G705">
            <v>162</v>
          </cell>
        </row>
        <row r="706">
          <cell r="B706" t="str">
            <v>A42JR3500J10000R JP</v>
          </cell>
          <cell r="C706"/>
          <cell r="D706">
            <v>22</v>
          </cell>
          <cell r="E706">
            <v>168.3</v>
          </cell>
          <cell r="F706">
            <v>20</v>
          </cell>
          <cell r="G706">
            <v>162</v>
          </cell>
        </row>
        <row r="707">
          <cell r="B707" t="str">
            <v>A42JR3500M10005R JP</v>
          </cell>
          <cell r="C707"/>
          <cell r="D707">
            <v>22</v>
          </cell>
          <cell r="E707">
            <v>168.3</v>
          </cell>
          <cell r="F707">
            <v>20</v>
          </cell>
          <cell r="G707">
            <v>162</v>
          </cell>
        </row>
        <row r="708">
          <cell r="B708" t="str">
            <v>A42JR3502H10000R JP</v>
          </cell>
          <cell r="C708"/>
          <cell r="D708">
            <v>22</v>
          </cell>
          <cell r="E708">
            <v>168.3</v>
          </cell>
          <cell r="F708">
            <v>20</v>
          </cell>
          <cell r="G708">
            <v>162</v>
          </cell>
        </row>
        <row r="709">
          <cell r="B709" t="str">
            <v>A52B04000H10000R JP</v>
          </cell>
          <cell r="C709"/>
          <cell r="D709">
            <v>22</v>
          </cell>
          <cell r="E709">
            <v>168.3</v>
          </cell>
          <cell r="F709">
            <v>20</v>
          </cell>
          <cell r="G709">
            <v>162</v>
          </cell>
        </row>
        <row r="710">
          <cell r="B710" t="str">
            <v>A52B04000J10000R JP</v>
          </cell>
          <cell r="C710"/>
          <cell r="D710">
            <v>22</v>
          </cell>
          <cell r="E710">
            <v>234</v>
          </cell>
          <cell r="F710">
            <v>20</v>
          </cell>
          <cell r="G710">
            <v>162</v>
          </cell>
        </row>
        <row r="711">
          <cell r="B711" t="str">
            <v>A52B04001H10000R JP</v>
          </cell>
          <cell r="C711"/>
          <cell r="D711">
            <v>22</v>
          </cell>
          <cell r="E711">
            <v>168.3</v>
          </cell>
          <cell r="F711">
            <v>20</v>
          </cell>
          <cell r="G711">
            <v>162</v>
          </cell>
        </row>
        <row r="712">
          <cell r="B712" t="str">
            <v>A52B13500H10000R JP</v>
          </cell>
          <cell r="C712"/>
          <cell r="D712">
            <v>22</v>
          </cell>
          <cell r="E712">
            <v>168.3</v>
          </cell>
          <cell r="F712">
            <v>20</v>
          </cell>
          <cell r="G712">
            <v>162</v>
          </cell>
        </row>
        <row r="713">
          <cell r="B713" t="str">
            <v>A52B13501H10000R JP</v>
          </cell>
          <cell r="C713"/>
          <cell r="D713">
            <v>22</v>
          </cell>
          <cell r="E713">
            <v>168.3</v>
          </cell>
          <cell r="F713">
            <v>20</v>
          </cell>
          <cell r="G713">
            <v>162</v>
          </cell>
        </row>
        <row r="714">
          <cell r="B714" t="str">
            <v>A52JR4000H10002R JP</v>
          </cell>
          <cell r="C714"/>
          <cell r="D714">
            <v>22</v>
          </cell>
          <cell r="E714">
            <v>168.3</v>
          </cell>
          <cell r="F714">
            <v>20</v>
          </cell>
          <cell r="G714">
            <v>162</v>
          </cell>
        </row>
        <row r="715">
          <cell r="B715" t="str">
            <v>A52JR4000H10003R JP</v>
          </cell>
          <cell r="C715"/>
          <cell r="D715">
            <v>22</v>
          </cell>
          <cell r="E715">
            <v>168.3</v>
          </cell>
          <cell r="F715">
            <v>20</v>
          </cell>
          <cell r="G715">
            <v>162</v>
          </cell>
        </row>
        <row r="716">
          <cell r="B716" t="str">
            <v>A52JR4000J10000R JP</v>
          </cell>
          <cell r="C716"/>
          <cell r="D716">
            <v>22</v>
          </cell>
          <cell r="E716">
            <v>168.3</v>
          </cell>
          <cell r="F716">
            <v>20</v>
          </cell>
          <cell r="G716">
            <v>162</v>
          </cell>
        </row>
        <row r="717">
          <cell r="B717" t="str">
            <v>A52JR4000L10000R JP</v>
          </cell>
          <cell r="C717"/>
          <cell r="D717">
            <v>22</v>
          </cell>
          <cell r="E717">
            <v>168.3</v>
          </cell>
          <cell r="F717">
            <v>20</v>
          </cell>
          <cell r="G717">
            <v>162</v>
          </cell>
        </row>
        <row r="718">
          <cell r="B718" t="str">
            <v>A52JR4000M10002MR JP</v>
          </cell>
          <cell r="C718"/>
          <cell r="D718">
            <v>22</v>
          </cell>
          <cell r="E718">
            <v>168.3</v>
          </cell>
          <cell r="F718">
            <v>20</v>
          </cell>
          <cell r="G718">
            <v>162</v>
          </cell>
        </row>
        <row r="719">
          <cell r="B719" t="str">
            <v>A52JR4002H10000R JP</v>
          </cell>
          <cell r="C719"/>
          <cell r="D719">
            <v>22</v>
          </cell>
          <cell r="E719">
            <v>168.3</v>
          </cell>
          <cell r="F719">
            <v>20</v>
          </cell>
          <cell r="G719">
            <v>162</v>
          </cell>
        </row>
        <row r="720">
          <cell r="B720" t="str">
            <v>A52JR4002J08000R JP</v>
          </cell>
          <cell r="C720"/>
          <cell r="D720">
            <v>22</v>
          </cell>
          <cell r="E720">
            <v>234</v>
          </cell>
          <cell r="F720">
            <v>20</v>
          </cell>
          <cell r="G720">
            <v>123.8</v>
          </cell>
        </row>
        <row r="721">
          <cell r="B721" t="str">
            <v>A52JR4002J10000R JP</v>
          </cell>
          <cell r="C721"/>
          <cell r="D721">
            <v>22</v>
          </cell>
          <cell r="E721">
            <v>168.3</v>
          </cell>
          <cell r="F721">
            <v>20</v>
          </cell>
          <cell r="G721">
            <v>162</v>
          </cell>
        </row>
        <row r="722">
          <cell r="B722" t="str">
            <v>A52JR4500J10000R JP</v>
          </cell>
          <cell r="C722"/>
          <cell r="D722">
            <v>22</v>
          </cell>
          <cell r="E722">
            <v>234</v>
          </cell>
          <cell r="F722">
            <v>20</v>
          </cell>
          <cell r="G722">
            <v>162</v>
          </cell>
        </row>
        <row r="723">
          <cell r="B723" t="str">
            <v>A42JL4002M10001R JP</v>
          </cell>
          <cell r="C723"/>
          <cell r="D723">
            <v>22</v>
          </cell>
          <cell r="E723">
            <v>234</v>
          </cell>
          <cell r="F723">
            <v>20</v>
          </cell>
          <cell r="G723">
            <v>162</v>
          </cell>
        </row>
        <row r="724">
          <cell r="B724" t="str">
            <v>A42JL4500J10000R JP</v>
          </cell>
          <cell r="C724"/>
          <cell r="D724">
            <v>22</v>
          </cell>
          <cell r="E724">
            <v>168.3</v>
          </cell>
          <cell r="F724">
            <v>20</v>
          </cell>
          <cell r="G724">
            <v>162</v>
          </cell>
        </row>
        <row r="725">
          <cell r="B725" t="str">
            <v>A42JL4502H10000R JP</v>
          </cell>
          <cell r="C725"/>
          <cell r="D725">
            <v>22</v>
          </cell>
          <cell r="E725">
            <v>168.3</v>
          </cell>
          <cell r="F725">
            <v>20</v>
          </cell>
          <cell r="G725">
            <v>162</v>
          </cell>
        </row>
        <row r="726">
          <cell r="B726" t="str">
            <v>A42JL4502J10000R JP</v>
          </cell>
          <cell r="C726"/>
          <cell r="D726">
            <v>22</v>
          </cell>
          <cell r="E726">
            <v>168.3</v>
          </cell>
          <cell r="F726">
            <v>20</v>
          </cell>
          <cell r="G726">
            <v>162</v>
          </cell>
        </row>
        <row r="727">
          <cell r="B727" t="str">
            <v>A42JL5000H10000R JP</v>
          </cell>
          <cell r="C727"/>
          <cell r="D727">
            <v>22</v>
          </cell>
          <cell r="E727">
            <v>234</v>
          </cell>
          <cell r="F727">
            <v>20</v>
          </cell>
          <cell r="G727">
            <v>162</v>
          </cell>
        </row>
        <row r="728">
          <cell r="B728" t="str">
            <v>A42JL5000H1000GR JP</v>
          </cell>
          <cell r="C728"/>
          <cell r="D728">
            <v>22</v>
          </cell>
          <cell r="E728">
            <v>234</v>
          </cell>
          <cell r="F728">
            <v>20</v>
          </cell>
          <cell r="G728">
            <v>162</v>
          </cell>
        </row>
        <row r="729">
          <cell r="B729" t="str">
            <v>A42JL5000J10000R JP</v>
          </cell>
          <cell r="C729"/>
          <cell r="D729">
            <v>22</v>
          </cell>
          <cell r="E729">
            <v>168.3</v>
          </cell>
          <cell r="F729">
            <v>20</v>
          </cell>
          <cell r="G729">
            <v>162</v>
          </cell>
        </row>
        <row r="730">
          <cell r="B730" t="str">
            <v>A52AL0200J10000R JP</v>
          </cell>
          <cell r="C730"/>
          <cell r="D730">
            <v>22</v>
          </cell>
          <cell r="E730">
            <v>168.3</v>
          </cell>
          <cell r="F730">
            <v>20</v>
          </cell>
          <cell r="G730">
            <v>123.8</v>
          </cell>
        </row>
        <row r="731">
          <cell r="B731" t="str">
            <v>A52AL0200M10000MR JP</v>
          </cell>
          <cell r="C731"/>
          <cell r="D731">
            <v>22</v>
          </cell>
          <cell r="E731">
            <v>234</v>
          </cell>
          <cell r="F731">
            <v>20</v>
          </cell>
          <cell r="G731">
            <v>162</v>
          </cell>
        </row>
        <row r="732">
          <cell r="B732" t="str">
            <v>A52AL0202H10000R JP</v>
          </cell>
          <cell r="C732"/>
          <cell r="D732">
            <v>22</v>
          </cell>
          <cell r="E732">
            <v>234</v>
          </cell>
          <cell r="F732">
            <v>20</v>
          </cell>
          <cell r="G732">
            <v>123.8</v>
          </cell>
        </row>
        <row r="733">
          <cell r="B733" t="str">
            <v>A52AL0202J10000R JP</v>
          </cell>
          <cell r="C733"/>
          <cell r="D733">
            <v>22</v>
          </cell>
          <cell r="E733">
            <v>234</v>
          </cell>
          <cell r="F733">
            <v>20</v>
          </cell>
          <cell r="G733">
            <v>162</v>
          </cell>
        </row>
        <row r="734">
          <cell r="B734" t="str">
            <v>A52AL0702J10000R JP</v>
          </cell>
          <cell r="C734"/>
          <cell r="D734">
            <v>22</v>
          </cell>
          <cell r="E734">
            <v>168.3</v>
          </cell>
          <cell r="F734">
            <v>20</v>
          </cell>
          <cell r="G734">
            <v>162</v>
          </cell>
        </row>
        <row r="735">
          <cell r="B735" t="str">
            <v>A52AL1502H10000R JP</v>
          </cell>
          <cell r="C735"/>
          <cell r="D735">
            <v>22</v>
          </cell>
          <cell r="E735">
            <v>234</v>
          </cell>
          <cell r="F735">
            <v>20</v>
          </cell>
          <cell r="G735">
            <v>162</v>
          </cell>
        </row>
        <row r="736">
          <cell r="B736" t="str">
            <v>A52AR0200J10000R JP</v>
          </cell>
          <cell r="C736"/>
          <cell r="D736">
            <v>22</v>
          </cell>
          <cell r="E736">
            <v>234</v>
          </cell>
          <cell r="F736">
            <v>20</v>
          </cell>
          <cell r="G736">
            <v>162</v>
          </cell>
        </row>
        <row r="737">
          <cell r="B737" t="str">
            <v>A52B03500H10000R JP</v>
          </cell>
          <cell r="C737"/>
          <cell r="D737">
            <v>22</v>
          </cell>
          <cell r="E737">
            <v>168.3</v>
          </cell>
          <cell r="F737">
            <v>20</v>
          </cell>
          <cell r="G737">
            <v>123.8</v>
          </cell>
        </row>
        <row r="738">
          <cell r="B738" t="str">
            <v>A52B03501H10000R JP</v>
          </cell>
          <cell r="C738"/>
          <cell r="D738">
            <v>22</v>
          </cell>
          <cell r="E738">
            <v>168.3</v>
          </cell>
          <cell r="F738">
            <v>20</v>
          </cell>
          <cell r="G738">
            <v>162</v>
          </cell>
        </row>
        <row r="739">
          <cell r="B739" t="str">
            <v>A52JR3500L10000R JP</v>
          </cell>
          <cell r="C739"/>
          <cell r="D739">
            <v>22</v>
          </cell>
          <cell r="E739">
            <v>168.3</v>
          </cell>
          <cell r="F739">
            <v>20</v>
          </cell>
          <cell r="G739">
            <v>162</v>
          </cell>
        </row>
        <row r="740">
          <cell r="B740" t="str">
            <v>A52JR3500M10006MR JP</v>
          </cell>
          <cell r="C740"/>
          <cell r="D740">
            <v>22</v>
          </cell>
          <cell r="E740">
            <v>234</v>
          </cell>
          <cell r="F740">
            <v>20</v>
          </cell>
          <cell r="G740">
            <v>162</v>
          </cell>
        </row>
        <row r="741">
          <cell r="B741" t="str">
            <v>A52JR3502H10000R JP</v>
          </cell>
          <cell r="C741"/>
          <cell r="D741">
            <v>22</v>
          </cell>
          <cell r="E741">
            <v>168.3</v>
          </cell>
          <cell r="F741">
            <v>20</v>
          </cell>
          <cell r="G741">
            <v>162</v>
          </cell>
        </row>
        <row r="742">
          <cell r="B742" t="str">
            <v>A52JR3502J10000R JP</v>
          </cell>
          <cell r="C742"/>
          <cell r="D742">
            <v>22</v>
          </cell>
          <cell r="E742">
            <v>234</v>
          </cell>
          <cell r="F742">
            <v>20</v>
          </cell>
          <cell r="G742">
            <v>123.8</v>
          </cell>
        </row>
        <row r="743">
          <cell r="B743" t="str">
            <v>A52JR4000H10000R JP</v>
          </cell>
          <cell r="C743"/>
          <cell r="D743">
            <v>22</v>
          </cell>
          <cell r="E743">
            <v>168.3</v>
          </cell>
          <cell r="F743">
            <v>20</v>
          </cell>
          <cell r="G743">
            <v>162</v>
          </cell>
        </row>
        <row r="744">
          <cell r="B744" t="str">
            <v>A42JL4002J1000GR JP</v>
          </cell>
          <cell r="C744"/>
          <cell r="D744">
            <v>22</v>
          </cell>
          <cell r="E744">
            <v>168.3</v>
          </cell>
          <cell r="F744">
            <v>20</v>
          </cell>
          <cell r="G744">
            <v>162</v>
          </cell>
        </row>
        <row r="745">
          <cell r="B745" t="str">
            <v>A42JL4002M10000R JP</v>
          </cell>
          <cell r="C745"/>
          <cell r="D745">
            <v>22</v>
          </cell>
          <cell r="E745">
            <v>168.3</v>
          </cell>
          <cell r="F745">
            <v>20</v>
          </cell>
          <cell r="G745">
            <v>162</v>
          </cell>
        </row>
        <row r="746">
          <cell r="B746" t="str">
            <v>A42JL4002H10001R JP</v>
          </cell>
          <cell r="C746"/>
          <cell r="D746">
            <v>22</v>
          </cell>
          <cell r="E746">
            <v>168.3</v>
          </cell>
          <cell r="F746">
            <v>20</v>
          </cell>
          <cell r="G746">
            <v>162</v>
          </cell>
        </row>
        <row r="747">
          <cell r="B747" t="str">
            <v>A42JL4002J10000R JP</v>
          </cell>
          <cell r="C747"/>
          <cell r="D747">
            <v>22</v>
          </cell>
          <cell r="E747">
            <v>168.3</v>
          </cell>
          <cell r="F747">
            <v>20</v>
          </cell>
          <cell r="G747">
            <v>162</v>
          </cell>
        </row>
        <row r="748">
          <cell r="B748" t="str">
            <v>A42JL4002J10004R JP</v>
          </cell>
          <cell r="C748"/>
          <cell r="D748">
            <v>22</v>
          </cell>
          <cell r="E748">
            <v>168.3</v>
          </cell>
          <cell r="F748">
            <v>20</v>
          </cell>
          <cell r="G748">
            <v>162</v>
          </cell>
        </row>
        <row r="749">
          <cell r="B749" t="str">
            <v>A52AL0100H10000R JP</v>
          </cell>
          <cell r="C749"/>
          <cell r="D749">
            <v>22</v>
          </cell>
          <cell r="E749">
            <v>168.3</v>
          </cell>
          <cell r="F749">
            <v>20</v>
          </cell>
          <cell r="G749">
            <v>162</v>
          </cell>
        </row>
        <row r="750">
          <cell r="B750" t="str">
            <v>A52AL0100J10000R JP</v>
          </cell>
          <cell r="C750"/>
          <cell r="D750">
            <v>22</v>
          </cell>
          <cell r="E750">
            <v>168.3</v>
          </cell>
          <cell r="F750">
            <v>20</v>
          </cell>
          <cell r="G750">
            <v>162</v>
          </cell>
        </row>
        <row r="751">
          <cell r="B751" t="str">
            <v>A52AL0100J10004R JP</v>
          </cell>
          <cell r="C751"/>
          <cell r="D751">
            <v>22</v>
          </cell>
          <cell r="E751">
            <v>168.3</v>
          </cell>
          <cell r="F751">
            <v>20</v>
          </cell>
          <cell r="G751">
            <v>162</v>
          </cell>
        </row>
        <row r="752">
          <cell r="B752" t="str">
            <v>A52AL0100L10000R JP</v>
          </cell>
          <cell r="C752"/>
          <cell r="D752">
            <v>22</v>
          </cell>
          <cell r="E752">
            <v>234</v>
          </cell>
          <cell r="F752">
            <v>20</v>
          </cell>
          <cell r="G752">
            <v>162</v>
          </cell>
        </row>
        <row r="753">
          <cell r="B753" t="str">
            <v>A52AL0100M10000MR JP</v>
          </cell>
          <cell r="C753"/>
          <cell r="D753">
            <v>22</v>
          </cell>
          <cell r="E753">
            <v>168.3</v>
          </cell>
          <cell r="F753">
            <v>20</v>
          </cell>
          <cell r="G753">
            <v>162</v>
          </cell>
        </row>
        <row r="754">
          <cell r="B754" t="str">
            <v>A52AL0102H10000R JP</v>
          </cell>
          <cell r="C754"/>
          <cell r="D754">
            <v>22</v>
          </cell>
          <cell r="E754">
            <v>234</v>
          </cell>
          <cell r="F754">
            <v>20</v>
          </cell>
          <cell r="G754">
            <v>162</v>
          </cell>
        </row>
        <row r="755">
          <cell r="B755" t="str">
            <v>A52AL0102J10000R JP</v>
          </cell>
          <cell r="C755"/>
          <cell r="D755">
            <v>22</v>
          </cell>
          <cell r="E755">
            <v>234</v>
          </cell>
          <cell r="F755">
            <v>20</v>
          </cell>
          <cell r="G755">
            <v>162</v>
          </cell>
        </row>
        <row r="756">
          <cell r="B756" t="str">
            <v>A52AL0102M10004R JP</v>
          </cell>
          <cell r="C756"/>
          <cell r="D756">
            <v>22</v>
          </cell>
          <cell r="E756">
            <v>234</v>
          </cell>
          <cell r="F756">
            <v>20</v>
          </cell>
          <cell r="G756">
            <v>162</v>
          </cell>
        </row>
        <row r="757">
          <cell r="B757" t="str">
            <v>A52AL0200H10000R JP</v>
          </cell>
          <cell r="C757"/>
          <cell r="D757">
            <v>22</v>
          </cell>
          <cell r="E757">
            <v>168.3</v>
          </cell>
          <cell r="F757">
            <v>20</v>
          </cell>
          <cell r="G757">
            <v>162</v>
          </cell>
        </row>
        <row r="758">
          <cell r="B758" t="str">
            <v>A52JL5002J10000R JP</v>
          </cell>
          <cell r="C758"/>
          <cell r="D758">
            <v>22</v>
          </cell>
          <cell r="E758">
            <v>234</v>
          </cell>
          <cell r="F758">
            <v>20</v>
          </cell>
          <cell r="G758">
            <v>162</v>
          </cell>
        </row>
        <row r="759">
          <cell r="B759" t="str">
            <v>A52JR3500H10000R JP</v>
          </cell>
          <cell r="C759"/>
          <cell r="D759">
            <v>22</v>
          </cell>
          <cell r="E759">
            <v>168.3</v>
          </cell>
          <cell r="F759">
            <v>20</v>
          </cell>
          <cell r="G759">
            <v>162</v>
          </cell>
        </row>
        <row r="760">
          <cell r="B760" t="str">
            <v>A52JR3500H10003R JP</v>
          </cell>
          <cell r="C760"/>
          <cell r="D760">
            <v>22</v>
          </cell>
          <cell r="E760">
            <v>168.3</v>
          </cell>
          <cell r="F760">
            <v>20</v>
          </cell>
          <cell r="G760">
            <v>162</v>
          </cell>
        </row>
        <row r="761">
          <cell r="B761" t="str">
            <v>A52JR3500J10000R JP</v>
          </cell>
          <cell r="C761"/>
          <cell r="D761">
            <v>22</v>
          </cell>
          <cell r="E761">
            <v>168.3</v>
          </cell>
          <cell r="F761">
            <v>20</v>
          </cell>
          <cell r="G761">
            <v>162</v>
          </cell>
        </row>
        <row r="762">
          <cell r="B762" t="str">
            <v>A52JL5000M1000GMR JP</v>
          </cell>
          <cell r="C762"/>
          <cell r="D762">
            <v>22</v>
          </cell>
          <cell r="E762">
            <v>168.3</v>
          </cell>
          <cell r="F762">
            <v>20</v>
          </cell>
          <cell r="G762">
            <v>162</v>
          </cell>
        </row>
        <row r="763">
          <cell r="B763" t="str">
            <v>A42JL4000J10001R JP</v>
          </cell>
          <cell r="C763"/>
          <cell r="D763">
            <v>22</v>
          </cell>
          <cell r="E763">
            <v>234</v>
          </cell>
          <cell r="F763">
            <v>20</v>
          </cell>
          <cell r="G763">
            <v>162</v>
          </cell>
        </row>
        <row r="764">
          <cell r="B764" t="str">
            <v>A42JL4000J1000GR JP</v>
          </cell>
          <cell r="C764"/>
          <cell r="D764">
            <v>22</v>
          </cell>
          <cell r="E764">
            <v>168.3</v>
          </cell>
          <cell r="F764">
            <v>20</v>
          </cell>
          <cell r="G764">
            <v>162</v>
          </cell>
        </row>
        <row r="765">
          <cell r="B765" t="str">
            <v>A42JL4000J10041R JP</v>
          </cell>
          <cell r="C765"/>
          <cell r="D765">
            <v>22</v>
          </cell>
          <cell r="E765">
            <v>168.3</v>
          </cell>
          <cell r="F765">
            <v>20</v>
          </cell>
          <cell r="G765">
            <v>162</v>
          </cell>
        </row>
        <row r="766">
          <cell r="B766" t="str">
            <v>A42JL4000M10001R JP</v>
          </cell>
          <cell r="C766"/>
          <cell r="D766">
            <v>22</v>
          </cell>
          <cell r="E766">
            <v>168.3</v>
          </cell>
          <cell r="F766">
            <v>20</v>
          </cell>
          <cell r="G766">
            <v>162</v>
          </cell>
        </row>
        <row r="767">
          <cell r="B767" t="str">
            <v>A42JL4000M10004R JP</v>
          </cell>
          <cell r="C767"/>
          <cell r="D767">
            <v>22</v>
          </cell>
          <cell r="E767">
            <v>168.3</v>
          </cell>
          <cell r="F767">
            <v>20</v>
          </cell>
          <cell r="G767">
            <v>162</v>
          </cell>
        </row>
        <row r="768">
          <cell r="B768" t="str">
            <v>A42JL4002H10000R JP</v>
          </cell>
          <cell r="C768"/>
          <cell r="D768">
            <v>22</v>
          </cell>
          <cell r="E768">
            <v>168.3</v>
          </cell>
          <cell r="F768">
            <v>20</v>
          </cell>
          <cell r="G768">
            <v>162</v>
          </cell>
        </row>
        <row r="769">
          <cell r="B769" t="str">
            <v>A42XO0002J06500R JP</v>
          </cell>
          <cell r="C769"/>
          <cell r="D769">
            <v>22</v>
          </cell>
          <cell r="E769">
            <v>168.3</v>
          </cell>
          <cell r="F769">
            <v>20</v>
          </cell>
          <cell r="G769">
            <v>162</v>
          </cell>
        </row>
        <row r="770">
          <cell r="B770" t="str">
            <v>A50P04002G110P1R JP</v>
          </cell>
          <cell r="C770"/>
          <cell r="D770">
            <v>22</v>
          </cell>
          <cell r="E770">
            <v>234</v>
          </cell>
          <cell r="F770">
            <v>20</v>
          </cell>
          <cell r="G770">
            <v>162</v>
          </cell>
        </row>
        <row r="771">
          <cell r="B771" t="str">
            <v>A50P04006G06500R JP</v>
          </cell>
          <cell r="C771"/>
          <cell r="D771">
            <v>22</v>
          </cell>
          <cell r="E771">
            <v>168.3</v>
          </cell>
          <cell r="F771">
            <v>20</v>
          </cell>
          <cell r="G771">
            <v>162</v>
          </cell>
        </row>
        <row r="772">
          <cell r="B772" t="str">
            <v>A50P04012G11000R JP</v>
          </cell>
          <cell r="C772"/>
          <cell r="D772">
            <v>22</v>
          </cell>
          <cell r="E772">
            <v>168.3</v>
          </cell>
          <cell r="F772">
            <v>20</v>
          </cell>
          <cell r="G772">
            <v>162</v>
          </cell>
        </row>
        <row r="773">
          <cell r="B773" t="str">
            <v>A50P32004G11000R JP</v>
          </cell>
          <cell r="C773"/>
          <cell r="D773">
            <v>22</v>
          </cell>
          <cell r="E773">
            <v>168.3</v>
          </cell>
          <cell r="F773">
            <v>20</v>
          </cell>
          <cell r="G773">
            <v>162</v>
          </cell>
        </row>
        <row r="774">
          <cell r="B774" t="str">
            <v>A50P44010G11000R JP</v>
          </cell>
          <cell r="C774"/>
          <cell r="D774">
            <v>22</v>
          </cell>
          <cell r="E774">
            <v>234</v>
          </cell>
          <cell r="F774">
            <v>20</v>
          </cell>
          <cell r="G774">
            <v>162</v>
          </cell>
        </row>
        <row r="775">
          <cell r="B775" t="str">
            <v>A50P44012G11000R JP</v>
          </cell>
          <cell r="C775"/>
          <cell r="D775">
            <v>22</v>
          </cell>
          <cell r="E775">
            <v>168.3</v>
          </cell>
          <cell r="F775">
            <v>20</v>
          </cell>
          <cell r="G775">
            <v>162</v>
          </cell>
        </row>
        <row r="776">
          <cell r="B776" t="str">
            <v>A50P54012G11000R JP</v>
          </cell>
          <cell r="C776"/>
          <cell r="D776">
            <v>22</v>
          </cell>
          <cell r="E776">
            <v>168.3</v>
          </cell>
          <cell r="F776">
            <v>20</v>
          </cell>
          <cell r="G776">
            <v>162</v>
          </cell>
        </row>
        <row r="777">
          <cell r="B777" t="str">
            <v>A52JL4500H10000R JP</v>
          </cell>
          <cell r="C777"/>
          <cell r="D777">
            <v>22</v>
          </cell>
          <cell r="E777">
            <v>234</v>
          </cell>
          <cell r="F777">
            <v>20</v>
          </cell>
          <cell r="G777">
            <v>162</v>
          </cell>
        </row>
        <row r="778">
          <cell r="B778" t="str">
            <v>A52JL4500J10000R JP</v>
          </cell>
          <cell r="C778"/>
          <cell r="D778">
            <v>22</v>
          </cell>
          <cell r="E778">
            <v>168.3</v>
          </cell>
          <cell r="F778">
            <v>20</v>
          </cell>
          <cell r="G778">
            <v>162</v>
          </cell>
        </row>
        <row r="779">
          <cell r="B779" t="str">
            <v>A52JL4502J10000R JP</v>
          </cell>
          <cell r="C779"/>
          <cell r="D779">
            <v>22</v>
          </cell>
          <cell r="E779">
            <v>168.3</v>
          </cell>
          <cell r="F779">
            <v>20</v>
          </cell>
          <cell r="G779">
            <v>123.8</v>
          </cell>
        </row>
        <row r="780">
          <cell r="B780" t="str">
            <v>A52JL5000H10000R JP</v>
          </cell>
          <cell r="C780"/>
          <cell r="D780">
            <v>22</v>
          </cell>
          <cell r="E780">
            <v>168.3</v>
          </cell>
          <cell r="F780">
            <v>20</v>
          </cell>
          <cell r="G780">
            <v>162</v>
          </cell>
        </row>
        <row r="781">
          <cell r="B781" t="str">
            <v>A52JL5000H10001R JP</v>
          </cell>
          <cell r="C781"/>
          <cell r="D781">
            <v>22</v>
          </cell>
          <cell r="E781">
            <v>234</v>
          </cell>
          <cell r="F781">
            <v>20</v>
          </cell>
          <cell r="G781">
            <v>162</v>
          </cell>
        </row>
        <row r="782">
          <cell r="B782" t="str">
            <v>A52JL5000H1000GR JP</v>
          </cell>
          <cell r="C782"/>
          <cell r="D782">
            <v>22</v>
          </cell>
          <cell r="E782">
            <v>168.3</v>
          </cell>
          <cell r="F782">
            <v>20</v>
          </cell>
          <cell r="G782">
            <v>123.8</v>
          </cell>
        </row>
        <row r="783">
          <cell r="B783" t="str">
            <v>A52JL5000J10000R JP</v>
          </cell>
          <cell r="C783"/>
          <cell r="D783">
            <v>22</v>
          </cell>
          <cell r="E783">
            <v>168.3</v>
          </cell>
          <cell r="F783">
            <v>20</v>
          </cell>
          <cell r="G783">
            <v>162</v>
          </cell>
        </row>
        <row r="784">
          <cell r="B784" t="str">
            <v>A52JL5000J1000GR JP</v>
          </cell>
          <cell r="C784"/>
          <cell r="D784">
            <v>22</v>
          </cell>
          <cell r="E784">
            <v>168.3</v>
          </cell>
          <cell r="F784">
            <v>20</v>
          </cell>
          <cell r="G784">
            <v>162</v>
          </cell>
        </row>
        <row r="785">
          <cell r="B785" t="str">
            <v>A42JL3502H10004R JP</v>
          </cell>
          <cell r="C785"/>
          <cell r="D785">
            <v>22</v>
          </cell>
          <cell r="E785">
            <v>234</v>
          </cell>
          <cell r="F785">
            <v>20</v>
          </cell>
          <cell r="G785">
            <v>162</v>
          </cell>
        </row>
        <row r="786">
          <cell r="B786" t="str">
            <v>A42JL3502J10000R JP</v>
          </cell>
          <cell r="C786"/>
          <cell r="D786">
            <v>22</v>
          </cell>
          <cell r="E786">
            <v>168.3</v>
          </cell>
          <cell r="F786">
            <v>20</v>
          </cell>
          <cell r="G786">
            <v>162</v>
          </cell>
        </row>
        <row r="787">
          <cell r="B787" t="str">
            <v>A42JL3502J10004R JP</v>
          </cell>
          <cell r="C787"/>
          <cell r="D787">
            <v>22</v>
          </cell>
          <cell r="E787">
            <v>168.3</v>
          </cell>
          <cell r="F787">
            <v>20</v>
          </cell>
          <cell r="G787">
            <v>162</v>
          </cell>
        </row>
        <row r="788">
          <cell r="B788" t="str">
            <v>A42JL3502J1000GR JP</v>
          </cell>
          <cell r="C788"/>
          <cell r="D788">
            <v>22</v>
          </cell>
          <cell r="E788">
            <v>234</v>
          </cell>
          <cell r="F788">
            <v>20</v>
          </cell>
          <cell r="G788">
            <v>162</v>
          </cell>
        </row>
        <row r="789">
          <cell r="B789" t="str">
            <v>A42JL3502M10001R JP</v>
          </cell>
          <cell r="C789"/>
          <cell r="D789">
            <v>22</v>
          </cell>
          <cell r="E789">
            <v>234</v>
          </cell>
          <cell r="F789">
            <v>20</v>
          </cell>
          <cell r="G789">
            <v>162</v>
          </cell>
        </row>
        <row r="790">
          <cell r="B790" t="str">
            <v>A42JL3700M10004R JP</v>
          </cell>
          <cell r="C790"/>
          <cell r="D790">
            <v>22</v>
          </cell>
          <cell r="E790">
            <v>168.3</v>
          </cell>
          <cell r="F790">
            <v>20</v>
          </cell>
          <cell r="G790">
            <v>162</v>
          </cell>
        </row>
        <row r="791">
          <cell r="B791" t="str">
            <v>A42JL4000H10000R JP</v>
          </cell>
          <cell r="C791"/>
          <cell r="D791">
            <v>22</v>
          </cell>
          <cell r="E791">
            <v>168.3</v>
          </cell>
          <cell r="F791">
            <v>20</v>
          </cell>
          <cell r="G791">
            <v>162</v>
          </cell>
        </row>
        <row r="792">
          <cell r="B792" t="str">
            <v>A42JL4000H1000GR JP</v>
          </cell>
          <cell r="C792"/>
          <cell r="D792">
            <v>22</v>
          </cell>
          <cell r="E792">
            <v>168.3</v>
          </cell>
          <cell r="F792">
            <v>20</v>
          </cell>
          <cell r="G792">
            <v>162</v>
          </cell>
        </row>
        <row r="793">
          <cell r="B793" t="str">
            <v>A42JL4000J10000R JP</v>
          </cell>
          <cell r="C793"/>
          <cell r="D793">
            <v>22</v>
          </cell>
          <cell r="E793">
            <v>168.3</v>
          </cell>
          <cell r="F793">
            <v>20</v>
          </cell>
          <cell r="G793">
            <v>162</v>
          </cell>
        </row>
        <row r="794">
          <cell r="B794" t="str">
            <v>A42UC3702H11000R JP</v>
          </cell>
          <cell r="C794"/>
          <cell r="D794">
            <v>22</v>
          </cell>
          <cell r="E794">
            <v>168.3</v>
          </cell>
          <cell r="F794">
            <v>20</v>
          </cell>
          <cell r="G794">
            <v>162</v>
          </cell>
        </row>
        <row r="795">
          <cell r="B795" t="str">
            <v>A60FC0000L11000R JP</v>
          </cell>
          <cell r="C795"/>
          <cell r="D795">
            <v>22</v>
          </cell>
          <cell r="E795">
            <v>302</v>
          </cell>
          <cell r="F795">
            <v>20</v>
          </cell>
          <cell r="G795">
            <v>174</v>
          </cell>
        </row>
        <row r="796">
          <cell r="B796" t="str">
            <v>A60JB0200J12500R JP</v>
          </cell>
          <cell r="C796"/>
          <cell r="D796">
            <v>22</v>
          </cell>
          <cell r="E796">
            <v>277.5</v>
          </cell>
          <cell r="F796">
            <v>20</v>
          </cell>
          <cell r="G796">
            <v>174</v>
          </cell>
        </row>
        <row r="797">
          <cell r="B797" t="str">
            <v>A42P54012G12000R JP</v>
          </cell>
          <cell r="C797"/>
          <cell r="D797">
            <v>22</v>
          </cell>
          <cell r="E797">
            <v>277.5</v>
          </cell>
          <cell r="F797">
            <v>20</v>
          </cell>
          <cell r="G797">
            <v>174</v>
          </cell>
        </row>
        <row r="798">
          <cell r="B798" t="str">
            <v>A42P54012G13000R JP</v>
          </cell>
          <cell r="C798"/>
          <cell r="D798">
            <v>22</v>
          </cell>
          <cell r="E798">
            <v>277.5</v>
          </cell>
          <cell r="F798">
            <v>20</v>
          </cell>
          <cell r="G798">
            <v>174</v>
          </cell>
        </row>
        <row r="799">
          <cell r="B799" t="str">
            <v>A42SO3002H13000R JP</v>
          </cell>
          <cell r="C799"/>
          <cell r="D799">
            <v>44.4</v>
          </cell>
          <cell r="E799">
            <v>302</v>
          </cell>
          <cell r="F799">
            <v>20</v>
          </cell>
          <cell r="G799">
            <v>252</v>
          </cell>
        </row>
        <row r="800">
          <cell r="B800" t="str">
            <v>A42SO3502H13000R JP</v>
          </cell>
          <cell r="C800"/>
          <cell r="D800">
            <v>44.4</v>
          </cell>
          <cell r="E800">
            <v>302</v>
          </cell>
          <cell r="F800">
            <v>20</v>
          </cell>
          <cell r="G800">
            <v>252</v>
          </cell>
        </row>
        <row r="801">
          <cell r="B801" t="str">
            <v>A42SO4002H13000R JP</v>
          </cell>
          <cell r="C801"/>
          <cell r="D801">
            <v>44.4</v>
          </cell>
          <cell r="E801">
            <v>277.5</v>
          </cell>
          <cell r="F801">
            <v>20</v>
          </cell>
          <cell r="G801">
            <v>252</v>
          </cell>
        </row>
        <row r="802">
          <cell r="B802" t="str">
            <v>A50P04012G13001R JP</v>
          </cell>
          <cell r="C802"/>
          <cell r="D802">
            <v>22</v>
          </cell>
          <cell r="E802">
            <v>302</v>
          </cell>
          <cell r="F802">
            <v>20</v>
          </cell>
          <cell r="G802">
            <v>174</v>
          </cell>
        </row>
        <row r="803">
          <cell r="B803" t="str">
            <v>A50P54012G13000R JP</v>
          </cell>
          <cell r="C803"/>
          <cell r="D803">
            <v>22</v>
          </cell>
          <cell r="E803">
            <v>277.5</v>
          </cell>
          <cell r="F803">
            <v>20</v>
          </cell>
          <cell r="G803">
            <v>174</v>
          </cell>
        </row>
        <row r="804">
          <cell r="B804" t="str">
            <v>A50P73008G13001R JP</v>
          </cell>
          <cell r="C804"/>
          <cell r="D804">
            <v>22</v>
          </cell>
          <cell r="E804">
            <v>277.5</v>
          </cell>
          <cell r="F804">
            <v>20</v>
          </cell>
          <cell r="G804">
            <v>174</v>
          </cell>
        </row>
        <row r="805">
          <cell r="B805" t="str">
            <v>A52FC0000M13000R JP</v>
          </cell>
          <cell r="C805"/>
          <cell r="D805">
            <v>22</v>
          </cell>
          <cell r="E805">
            <v>302</v>
          </cell>
          <cell r="F805">
            <v>20</v>
          </cell>
          <cell r="G805">
            <v>151.19999999999999</v>
          </cell>
        </row>
        <row r="806">
          <cell r="B806" t="str">
            <v>A52JB0300J13000R JP</v>
          </cell>
          <cell r="C806"/>
          <cell r="D806">
            <v>22</v>
          </cell>
          <cell r="E806">
            <v>302</v>
          </cell>
          <cell r="F806">
            <v>20</v>
          </cell>
          <cell r="G806">
            <v>174</v>
          </cell>
        </row>
        <row r="807">
          <cell r="B807" t="str">
            <v>A52JL4000J13000R JP</v>
          </cell>
          <cell r="C807"/>
          <cell r="D807">
            <v>22</v>
          </cell>
          <cell r="E807">
            <v>302</v>
          </cell>
          <cell r="F807">
            <v>20</v>
          </cell>
          <cell r="G807">
            <v>174</v>
          </cell>
        </row>
        <row r="808">
          <cell r="B808" t="str">
            <v>A52JL7000J13000R JP</v>
          </cell>
          <cell r="C808"/>
          <cell r="D808">
            <v>22</v>
          </cell>
          <cell r="E808">
            <v>277.5</v>
          </cell>
          <cell r="F808">
            <v>20</v>
          </cell>
          <cell r="G808">
            <v>151.19999999999999</v>
          </cell>
        </row>
        <row r="809">
          <cell r="B809" t="str">
            <v>A52JR4000J12000R JP</v>
          </cell>
          <cell r="C809"/>
          <cell r="D809">
            <v>22</v>
          </cell>
          <cell r="E809">
            <v>277.5</v>
          </cell>
          <cell r="F809">
            <v>32</v>
          </cell>
          <cell r="G809">
            <v>174</v>
          </cell>
        </row>
        <row r="810">
          <cell r="B810" t="str">
            <v>A52JR4000J13000R JP</v>
          </cell>
          <cell r="C810"/>
          <cell r="D810">
            <v>22</v>
          </cell>
          <cell r="E810">
            <v>277.5</v>
          </cell>
          <cell r="F810">
            <v>20</v>
          </cell>
          <cell r="G810">
            <v>174</v>
          </cell>
        </row>
        <row r="811">
          <cell r="B811" t="str">
            <v>A52SO3502J13000R JP</v>
          </cell>
          <cell r="C811"/>
          <cell r="D811">
            <v>44.4</v>
          </cell>
          <cell r="E811">
            <v>302</v>
          </cell>
          <cell r="F811">
            <v>20</v>
          </cell>
          <cell r="G811">
            <v>252</v>
          </cell>
        </row>
        <row r="812">
          <cell r="B812" t="str">
            <v>A42FC0000H11500R JP</v>
          </cell>
          <cell r="C812"/>
          <cell r="D812">
            <v>22</v>
          </cell>
          <cell r="E812">
            <v>277.5</v>
          </cell>
          <cell r="F812">
            <v>20</v>
          </cell>
          <cell r="G812">
            <v>174</v>
          </cell>
        </row>
        <row r="813">
          <cell r="B813" t="str">
            <v>A42FC0000H13000R JP</v>
          </cell>
          <cell r="C813"/>
          <cell r="D813">
            <v>22</v>
          </cell>
          <cell r="E813">
            <v>302</v>
          </cell>
          <cell r="F813">
            <v>22</v>
          </cell>
          <cell r="G813">
            <v>174</v>
          </cell>
        </row>
        <row r="814">
          <cell r="B814" t="str">
            <v>A42FC0000M11500R JP</v>
          </cell>
          <cell r="C814"/>
          <cell r="D814">
            <v>22</v>
          </cell>
          <cell r="E814">
            <v>277.5</v>
          </cell>
          <cell r="F814">
            <v>22</v>
          </cell>
          <cell r="G814">
            <v>174</v>
          </cell>
        </row>
        <row r="815">
          <cell r="B815" t="str">
            <v>A42FC0000M12500R JP</v>
          </cell>
          <cell r="C815"/>
          <cell r="D815">
            <v>22</v>
          </cell>
          <cell r="E815">
            <v>302</v>
          </cell>
          <cell r="F815">
            <v>22</v>
          </cell>
          <cell r="G815">
            <v>174</v>
          </cell>
        </row>
        <row r="816">
          <cell r="B816" t="str">
            <v>A42FC0000M13000R JP</v>
          </cell>
          <cell r="C816"/>
          <cell r="D816">
            <v>22</v>
          </cell>
          <cell r="E816">
            <v>277.5</v>
          </cell>
          <cell r="F816">
            <v>22</v>
          </cell>
          <cell r="G816">
            <v>174</v>
          </cell>
        </row>
        <row r="817">
          <cell r="B817" t="str">
            <v>A42JB0200J13000R JP</v>
          </cell>
          <cell r="C817"/>
          <cell r="D817">
            <v>22</v>
          </cell>
          <cell r="E817">
            <v>302</v>
          </cell>
          <cell r="F817">
            <v>22</v>
          </cell>
          <cell r="G817">
            <v>174</v>
          </cell>
        </row>
        <row r="818">
          <cell r="B818" t="str">
            <v>A42JR4000J13000R JP</v>
          </cell>
          <cell r="C818"/>
          <cell r="D818">
            <v>22</v>
          </cell>
          <cell r="E818">
            <v>277.5</v>
          </cell>
          <cell r="F818">
            <v>22</v>
          </cell>
          <cell r="G818">
            <v>174</v>
          </cell>
        </row>
        <row r="819">
          <cell r="B819" t="str">
            <v>A42JR4002H12000R JP</v>
          </cell>
          <cell r="C819"/>
          <cell r="D819">
            <v>22</v>
          </cell>
          <cell r="E819">
            <v>277.5</v>
          </cell>
          <cell r="F819">
            <v>22</v>
          </cell>
          <cell r="G819">
            <v>174</v>
          </cell>
        </row>
        <row r="820">
          <cell r="B820" t="str">
            <v>A42JR4002H13000R JP</v>
          </cell>
          <cell r="C820"/>
          <cell r="D820">
            <v>22</v>
          </cell>
          <cell r="E820">
            <v>277.5</v>
          </cell>
          <cell r="F820">
            <v>22</v>
          </cell>
          <cell r="G820">
            <v>174</v>
          </cell>
        </row>
        <row r="821">
          <cell r="B821" t="str">
            <v>A42P04008G13000R JP</v>
          </cell>
          <cell r="C821"/>
          <cell r="D821">
            <v>22</v>
          </cell>
          <cell r="E821">
            <v>277.5</v>
          </cell>
          <cell r="F821">
            <v>22</v>
          </cell>
          <cell r="G821">
            <v>174</v>
          </cell>
        </row>
        <row r="822">
          <cell r="B822" t="str">
            <v>A42P04012G13000R JP</v>
          </cell>
          <cell r="C822"/>
          <cell r="D822">
            <v>22</v>
          </cell>
          <cell r="E822">
            <v>277.5</v>
          </cell>
          <cell r="F822">
            <v>22</v>
          </cell>
          <cell r="G822">
            <v>174</v>
          </cell>
        </row>
        <row r="823">
          <cell r="B823" t="str">
            <v>A42P54006G120P0R JP</v>
          </cell>
          <cell r="C823"/>
          <cell r="D823">
            <v>22</v>
          </cell>
          <cell r="E823">
            <v>277.5</v>
          </cell>
          <cell r="F823">
            <v>22</v>
          </cell>
          <cell r="G823">
            <v>174</v>
          </cell>
        </row>
        <row r="824">
          <cell r="B824" t="str">
            <v>A42P54008G13000R JP</v>
          </cell>
          <cell r="C824"/>
          <cell r="D824">
            <v>22</v>
          </cell>
          <cell r="E824">
            <v>302</v>
          </cell>
          <cell r="F824">
            <v>22</v>
          </cell>
          <cell r="G824">
            <v>174</v>
          </cell>
        </row>
        <row r="825">
          <cell r="B825" t="str">
            <v>A42SO4002H10000R JP</v>
          </cell>
          <cell r="C825"/>
          <cell r="D825">
            <v>44.4</v>
          </cell>
          <cell r="E825">
            <v>234</v>
          </cell>
          <cell r="F825">
            <v>22</v>
          </cell>
          <cell r="G825">
            <v>252</v>
          </cell>
        </row>
        <row r="826">
          <cell r="B826" t="str">
            <v>A42UC3002H11000R JP</v>
          </cell>
          <cell r="C826"/>
          <cell r="D826">
            <v>22</v>
          </cell>
          <cell r="E826">
            <v>168.3</v>
          </cell>
          <cell r="F826" t="e">
            <v>#N/A</v>
          </cell>
          <cell r="G826">
            <v>162</v>
          </cell>
        </row>
        <row r="827">
          <cell r="B827" t="str">
            <v>A42UC3502H11000R JP</v>
          </cell>
          <cell r="C827"/>
          <cell r="D827">
            <v>22</v>
          </cell>
          <cell r="E827">
            <v>168.3</v>
          </cell>
          <cell r="F827">
            <v>22</v>
          </cell>
          <cell r="G827">
            <v>162</v>
          </cell>
        </row>
        <row r="828">
          <cell r="B828" t="str">
            <v>A52JL3502J10000R JP</v>
          </cell>
          <cell r="C828"/>
          <cell r="D828">
            <v>22</v>
          </cell>
          <cell r="E828">
            <v>168.3</v>
          </cell>
          <cell r="F828">
            <v>22</v>
          </cell>
          <cell r="G828">
            <v>162</v>
          </cell>
        </row>
        <row r="829">
          <cell r="B829" t="str">
            <v>A52JL4000H10000R JP</v>
          </cell>
          <cell r="C829"/>
          <cell r="D829">
            <v>22</v>
          </cell>
          <cell r="E829">
            <v>168.3</v>
          </cell>
          <cell r="F829">
            <v>22</v>
          </cell>
          <cell r="G829">
            <v>162</v>
          </cell>
        </row>
        <row r="830">
          <cell r="B830" t="str">
            <v>A52JL4000H1000GR JP</v>
          </cell>
          <cell r="C830"/>
          <cell r="D830">
            <v>22</v>
          </cell>
          <cell r="E830">
            <v>168.3</v>
          </cell>
          <cell r="F830">
            <v>22</v>
          </cell>
          <cell r="G830">
            <v>162</v>
          </cell>
        </row>
        <row r="831">
          <cell r="B831" t="str">
            <v>A52JL4000J10000R JP</v>
          </cell>
          <cell r="C831"/>
          <cell r="D831">
            <v>22</v>
          </cell>
          <cell r="E831">
            <v>168.3</v>
          </cell>
          <cell r="F831">
            <v>22</v>
          </cell>
          <cell r="G831">
            <v>162</v>
          </cell>
        </row>
        <row r="832">
          <cell r="B832" t="str">
            <v>A52JL4000J1000GR JP</v>
          </cell>
          <cell r="C832"/>
          <cell r="D832">
            <v>22</v>
          </cell>
          <cell r="E832">
            <v>168.3</v>
          </cell>
          <cell r="F832">
            <v>22</v>
          </cell>
          <cell r="G832">
            <v>162</v>
          </cell>
        </row>
        <row r="833">
          <cell r="B833" t="str">
            <v>A52JL4000L10001R JP</v>
          </cell>
          <cell r="C833"/>
          <cell r="D833">
            <v>22</v>
          </cell>
          <cell r="E833">
            <v>168.3</v>
          </cell>
          <cell r="F833">
            <v>22</v>
          </cell>
          <cell r="G833">
            <v>162</v>
          </cell>
        </row>
        <row r="834">
          <cell r="B834" t="str">
            <v>A52JL4000M1000GMR JP</v>
          </cell>
          <cell r="C834"/>
          <cell r="D834">
            <v>22</v>
          </cell>
          <cell r="E834">
            <v>168.3</v>
          </cell>
          <cell r="F834">
            <v>22</v>
          </cell>
          <cell r="G834">
            <v>162</v>
          </cell>
        </row>
        <row r="835">
          <cell r="B835" t="str">
            <v>A52JL4002H10000R JP</v>
          </cell>
          <cell r="C835"/>
          <cell r="D835">
            <v>22</v>
          </cell>
          <cell r="E835">
            <v>168.3</v>
          </cell>
          <cell r="F835">
            <v>22</v>
          </cell>
          <cell r="G835">
            <v>162</v>
          </cell>
        </row>
        <row r="836">
          <cell r="B836" t="str">
            <v>A52JL4002J10000R JP</v>
          </cell>
          <cell r="C836"/>
          <cell r="D836">
            <v>22</v>
          </cell>
          <cell r="E836">
            <v>168.3</v>
          </cell>
          <cell r="F836">
            <v>22</v>
          </cell>
          <cell r="G836">
            <v>162</v>
          </cell>
        </row>
        <row r="837">
          <cell r="B837" t="str">
            <v>A42SO3502H10000R JP</v>
          </cell>
          <cell r="C837"/>
          <cell r="D837">
            <v>44.4</v>
          </cell>
          <cell r="E837">
            <v>168.3</v>
          </cell>
          <cell r="F837" t="e">
            <v>#N/A</v>
          </cell>
          <cell r="G837">
            <v>252</v>
          </cell>
        </row>
        <row r="838">
          <cell r="B838" t="str">
            <v>A42SO3502J08000R JP</v>
          </cell>
          <cell r="C838"/>
          <cell r="D838">
            <v>44.4</v>
          </cell>
          <cell r="E838">
            <v>234</v>
          </cell>
          <cell r="F838">
            <v>22</v>
          </cell>
          <cell r="G838">
            <v>252</v>
          </cell>
        </row>
        <row r="839">
          <cell r="B839" t="str">
            <v>A42SO3502J10000R JP</v>
          </cell>
          <cell r="C839"/>
          <cell r="D839">
            <v>44.4</v>
          </cell>
          <cell r="E839">
            <v>234</v>
          </cell>
          <cell r="F839">
            <v>22</v>
          </cell>
          <cell r="G839">
            <v>252</v>
          </cell>
        </row>
        <row r="840">
          <cell r="B840" t="str">
            <v>A42SO3502J11000R JP</v>
          </cell>
          <cell r="C840"/>
          <cell r="D840">
            <v>44.4</v>
          </cell>
          <cell r="E840">
            <v>234</v>
          </cell>
          <cell r="F840">
            <v>22</v>
          </cell>
          <cell r="G840">
            <v>252</v>
          </cell>
        </row>
        <row r="841">
          <cell r="B841" t="str">
            <v>A42SO4000J10000R JP</v>
          </cell>
          <cell r="C841"/>
          <cell r="D841">
            <v>44.4</v>
          </cell>
          <cell r="E841">
            <v>234</v>
          </cell>
          <cell r="F841">
            <v>22</v>
          </cell>
          <cell r="G841">
            <v>252</v>
          </cell>
        </row>
        <row r="842">
          <cell r="B842" t="str">
            <v>A52JL3000M1000GMR JP</v>
          </cell>
          <cell r="C842"/>
          <cell r="D842">
            <v>22</v>
          </cell>
          <cell r="E842">
            <v>234</v>
          </cell>
          <cell r="F842">
            <v>22</v>
          </cell>
          <cell r="G842">
            <v>162</v>
          </cell>
        </row>
        <row r="843">
          <cell r="B843" t="str">
            <v>A52JL3500H10000R JP</v>
          </cell>
          <cell r="C843"/>
          <cell r="D843">
            <v>22</v>
          </cell>
          <cell r="E843">
            <v>168.3</v>
          </cell>
          <cell r="F843">
            <v>22</v>
          </cell>
          <cell r="G843">
            <v>162</v>
          </cell>
        </row>
        <row r="844">
          <cell r="B844" t="str">
            <v>A52JL3500H10001R JP</v>
          </cell>
          <cell r="C844"/>
          <cell r="D844">
            <v>22</v>
          </cell>
          <cell r="E844">
            <v>168.3</v>
          </cell>
          <cell r="F844">
            <v>22</v>
          </cell>
          <cell r="G844">
            <v>162</v>
          </cell>
        </row>
        <row r="845">
          <cell r="B845" t="str">
            <v>A52JL3500H1000GR JP</v>
          </cell>
          <cell r="C845"/>
          <cell r="D845">
            <v>22</v>
          </cell>
          <cell r="E845">
            <v>168.3</v>
          </cell>
          <cell r="F845">
            <v>22</v>
          </cell>
          <cell r="G845">
            <v>162</v>
          </cell>
        </row>
        <row r="846">
          <cell r="B846" t="str">
            <v>A52JL3500J10000R JP</v>
          </cell>
          <cell r="C846"/>
          <cell r="D846">
            <v>22</v>
          </cell>
          <cell r="E846">
            <v>168.3</v>
          </cell>
          <cell r="F846">
            <v>22</v>
          </cell>
          <cell r="G846">
            <v>162</v>
          </cell>
        </row>
        <row r="847">
          <cell r="B847" t="str">
            <v>A52JL3500J1000GR JP</v>
          </cell>
          <cell r="C847"/>
          <cell r="D847">
            <v>22</v>
          </cell>
          <cell r="E847">
            <v>168.3</v>
          </cell>
          <cell r="F847">
            <v>22</v>
          </cell>
          <cell r="G847">
            <v>162</v>
          </cell>
        </row>
        <row r="848">
          <cell r="B848" t="str">
            <v>A52JL3500L10001R JP</v>
          </cell>
          <cell r="C848"/>
          <cell r="D848">
            <v>22</v>
          </cell>
          <cell r="E848">
            <v>168.3</v>
          </cell>
          <cell r="F848">
            <v>22</v>
          </cell>
          <cell r="G848">
            <v>162</v>
          </cell>
        </row>
        <row r="849">
          <cell r="B849" t="str">
            <v>A52JL3500M1000GMR JP</v>
          </cell>
          <cell r="C849"/>
          <cell r="D849">
            <v>22</v>
          </cell>
          <cell r="E849">
            <v>168.3</v>
          </cell>
          <cell r="F849">
            <v>22</v>
          </cell>
          <cell r="G849">
            <v>162</v>
          </cell>
        </row>
        <row r="850">
          <cell r="B850" t="str">
            <v>A52JL3502H10000R JP</v>
          </cell>
          <cell r="C850"/>
          <cell r="D850">
            <v>22</v>
          </cell>
          <cell r="E850">
            <v>168.3</v>
          </cell>
          <cell r="F850">
            <v>22</v>
          </cell>
          <cell r="G850">
            <v>162</v>
          </cell>
        </row>
        <row r="851">
          <cell r="B851" t="str">
            <v>A60JR4000H10002R JP</v>
          </cell>
          <cell r="C851"/>
          <cell r="D851">
            <v>22</v>
          </cell>
          <cell r="E851">
            <v>234</v>
          </cell>
          <cell r="F851">
            <v>22</v>
          </cell>
          <cell r="G851">
            <v>162</v>
          </cell>
        </row>
        <row r="852">
          <cell r="B852" t="str">
            <v>A60NH4506G10000R JP</v>
          </cell>
          <cell r="C852"/>
          <cell r="D852">
            <v>22</v>
          </cell>
          <cell r="E852">
            <v>234</v>
          </cell>
          <cell r="F852">
            <v>22</v>
          </cell>
          <cell r="G852">
            <v>162</v>
          </cell>
        </row>
        <row r="853">
          <cell r="B853" t="str">
            <v>A60NS0110J11000R JP</v>
          </cell>
          <cell r="C853"/>
          <cell r="D853">
            <v>22</v>
          </cell>
          <cell r="E853">
            <v>234</v>
          </cell>
          <cell r="F853">
            <v>22</v>
          </cell>
          <cell r="G853">
            <v>162</v>
          </cell>
        </row>
        <row r="854">
          <cell r="B854" t="str">
            <v>A60P44012G11000R JP</v>
          </cell>
          <cell r="C854"/>
          <cell r="D854">
            <v>22</v>
          </cell>
          <cell r="E854">
            <v>234</v>
          </cell>
          <cell r="F854">
            <v>22</v>
          </cell>
          <cell r="G854">
            <v>162</v>
          </cell>
        </row>
        <row r="855">
          <cell r="B855" t="str">
            <v>A60P54012G11000R JP</v>
          </cell>
          <cell r="C855"/>
          <cell r="D855">
            <v>22</v>
          </cell>
          <cell r="E855">
            <v>168.3</v>
          </cell>
          <cell r="F855">
            <v>22</v>
          </cell>
          <cell r="G855">
            <v>162</v>
          </cell>
        </row>
        <row r="856">
          <cell r="B856" t="str">
            <v>A60SO3500H10000R JP</v>
          </cell>
          <cell r="C856"/>
          <cell r="D856">
            <v>44.4</v>
          </cell>
          <cell r="E856">
            <v>234</v>
          </cell>
          <cell r="F856">
            <v>22</v>
          </cell>
          <cell r="G856">
            <v>252</v>
          </cell>
        </row>
        <row r="857">
          <cell r="B857" t="str">
            <v>A42P44012G11000R JP</v>
          </cell>
          <cell r="C857"/>
          <cell r="D857">
            <v>22</v>
          </cell>
          <cell r="E857">
            <v>168.3</v>
          </cell>
          <cell r="F857">
            <v>22</v>
          </cell>
          <cell r="G857">
            <v>162</v>
          </cell>
        </row>
        <row r="858">
          <cell r="B858" t="str">
            <v>A42P54006G110P0R JP</v>
          </cell>
          <cell r="C858"/>
          <cell r="D858">
            <v>22</v>
          </cell>
          <cell r="E858">
            <v>168.3</v>
          </cell>
          <cell r="F858">
            <v>22</v>
          </cell>
          <cell r="G858">
            <v>162</v>
          </cell>
        </row>
        <row r="859">
          <cell r="B859" t="str">
            <v>A42P54012G11000R JP</v>
          </cell>
          <cell r="C859"/>
          <cell r="D859">
            <v>22</v>
          </cell>
          <cell r="E859">
            <v>168.3</v>
          </cell>
          <cell r="F859">
            <v>22</v>
          </cell>
          <cell r="G859">
            <v>162</v>
          </cell>
        </row>
        <row r="860">
          <cell r="B860" t="str">
            <v>A42PA0008G11004R JP</v>
          </cell>
          <cell r="C860"/>
          <cell r="D860">
            <v>22</v>
          </cell>
          <cell r="E860">
            <v>234</v>
          </cell>
          <cell r="F860">
            <v>22</v>
          </cell>
          <cell r="G860">
            <v>162</v>
          </cell>
        </row>
        <row r="861">
          <cell r="B861" t="str">
            <v>A42PA0012G110P2R JP</v>
          </cell>
          <cell r="C861"/>
          <cell r="D861">
            <v>22</v>
          </cell>
          <cell r="E861">
            <v>168.3</v>
          </cell>
          <cell r="F861">
            <v>22</v>
          </cell>
          <cell r="G861">
            <v>162</v>
          </cell>
        </row>
        <row r="862">
          <cell r="B862" t="str">
            <v>A42SO3001J10000R JP</v>
          </cell>
          <cell r="C862"/>
          <cell r="D862">
            <v>44.4</v>
          </cell>
          <cell r="E862">
            <v>168.3</v>
          </cell>
          <cell r="F862">
            <v>22</v>
          </cell>
          <cell r="G862">
            <v>252</v>
          </cell>
        </row>
        <row r="863">
          <cell r="B863" t="str">
            <v>A42SO3500H08000R JP</v>
          </cell>
          <cell r="C863"/>
          <cell r="D863">
            <v>44.4</v>
          </cell>
          <cell r="E863">
            <v>234</v>
          </cell>
          <cell r="F863">
            <v>22</v>
          </cell>
          <cell r="G863">
            <v>252</v>
          </cell>
        </row>
        <row r="864">
          <cell r="B864" t="str">
            <v>A42SO3500H10000R JP</v>
          </cell>
          <cell r="C864"/>
          <cell r="D864">
            <v>44.4</v>
          </cell>
          <cell r="E864">
            <v>234</v>
          </cell>
          <cell r="F864">
            <v>22</v>
          </cell>
          <cell r="G864">
            <v>252</v>
          </cell>
        </row>
        <row r="865">
          <cell r="B865" t="str">
            <v>A42SO3500J10000R JP</v>
          </cell>
          <cell r="C865"/>
          <cell r="D865">
            <v>44.4</v>
          </cell>
          <cell r="E865">
            <v>168.3</v>
          </cell>
          <cell r="F865">
            <v>22</v>
          </cell>
          <cell r="G865">
            <v>252</v>
          </cell>
        </row>
        <row r="866">
          <cell r="B866" t="str">
            <v>A42JL3502H10001R JP</v>
          </cell>
          <cell r="C866"/>
          <cell r="D866">
            <v>22</v>
          </cell>
          <cell r="E866">
            <v>168.3</v>
          </cell>
          <cell r="F866">
            <v>22</v>
          </cell>
          <cell r="G866">
            <v>162</v>
          </cell>
        </row>
        <row r="867">
          <cell r="B867" t="str">
            <v>A52FC0000L11500R JP</v>
          </cell>
          <cell r="C867"/>
          <cell r="D867">
            <v>22</v>
          </cell>
          <cell r="E867">
            <v>279</v>
          </cell>
          <cell r="F867">
            <v>22</v>
          </cell>
          <cell r="G867">
            <v>151</v>
          </cell>
        </row>
        <row r="868">
          <cell r="B868" t="str">
            <v>A52FC0000M11500R JP</v>
          </cell>
          <cell r="C868"/>
          <cell r="D868">
            <v>22</v>
          </cell>
          <cell r="E868">
            <v>277.5</v>
          </cell>
          <cell r="F868">
            <v>22</v>
          </cell>
          <cell r="G868">
            <v>151</v>
          </cell>
        </row>
        <row r="869">
          <cell r="B869" t="str">
            <v>A42AL0100H10000R JP</v>
          </cell>
          <cell r="C869"/>
          <cell r="D869">
            <v>22</v>
          </cell>
          <cell r="E869">
            <v>168.3</v>
          </cell>
          <cell r="F869">
            <v>22</v>
          </cell>
          <cell r="G869">
            <v>162</v>
          </cell>
        </row>
        <row r="870">
          <cell r="B870" t="str">
            <v>A42AL0100H10004R JP</v>
          </cell>
          <cell r="C870"/>
          <cell r="D870">
            <v>22</v>
          </cell>
          <cell r="E870">
            <v>234</v>
          </cell>
          <cell r="F870">
            <v>22</v>
          </cell>
          <cell r="G870">
            <v>162</v>
          </cell>
        </row>
        <row r="871">
          <cell r="B871" t="str">
            <v>A42AL0100J10000R JP</v>
          </cell>
          <cell r="C871"/>
          <cell r="D871">
            <v>22</v>
          </cell>
          <cell r="E871">
            <v>168.3</v>
          </cell>
          <cell r="F871">
            <v>22</v>
          </cell>
          <cell r="G871">
            <v>162</v>
          </cell>
        </row>
        <row r="872">
          <cell r="B872" t="str">
            <v>A42JL3500H10000R JP</v>
          </cell>
          <cell r="C872"/>
          <cell r="D872">
            <v>22</v>
          </cell>
          <cell r="E872">
            <v>168.3</v>
          </cell>
          <cell r="F872">
            <v>22</v>
          </cell>
          <cell r="G872">
            <v>162</v>
          </cell>
        </row>
        <row r="873">
          <cell r="B873" t="str">
            <v>A42JL3500H10001R JP</v>
          </cell>
          <cell r="C873"/>
          <cell r="D873">
            <v>22</v>
          </cell>
          <cell r="E873">
            <v>234</v>
          </cell>
          <cell r="F873">
            <v>22</v>
          </cell>
          <cell r="G873">
            <v>162</v>
          </cell>
        </row>
        <row r="874">
          <cell r="B874" t="str">
            <v>A42JL3500H1000GR JP</v>
          </cell>
          <cell r="C874"/>
          <cell r="D874">
            <v>22</v>
          </cell>
          <cell r="E874">
            <v>168.3</v>
          </cell>
          <cell r="F874">
            <v>22</v>
          </cell>
          <cell r="G874">
            <v>162</v>
          </cell>
        </row>
        <row r="875">
          <cell r="B875" t="str">
            <v>A42JL3500J10000R JP</v>
          </cell>
          <cell r="C875"/>
          <cell r="D875">
            <v>22</v>
          </cell>
          <cell r="E875">
            <v>168.3</v>
          </cell>
          <cell r="F875">
            <v>22</v>
          </cell>
          <cell r="G875">
            <v>162</v>
          </cell>
        </row>
        <row r="876">
          <cell r="B876" t="str">
            <v>A42JL3500J10005R JP</v>
          </cell>
          <cell r="C876"/>
          <cell r="D876">
            <v>22</v>
          </cell>
          <cell r="E876">
            <v>168.3</v>
          </cell>
          <cell r="F876">
            <v>22</v>
          </cell>
          <cell r="G876">
            <v>162</v>
          </cell>
        </row>
        <row r="877">
          <cell r="B877" t="str">
            <v>A42JL3500J1000GR JP</v>
          </cell>
          <cell r="C877"/>
          <cell r="D877">
            <v>22</v>
          </cell>
          <cell r="E877">
            <v>168.3</v>
          </cell>
          <cell r="F877">
            <v>22</v>
          </cell>
          <cell r="G877">
            <v>162</v>
          </cell>
        </row>
        <row r="878">
          <cell r="B878" t="str">
            <v>A42JL3500M10001R JP</v>
          </cell>
          <cell r="C878"/>
          <cell r="D878">
            <v>22</v>
          </cell>
          <cell r="E878">
            <v>168.3</v>
          </cell>
          <cell r="F878">
            <v>22</v>
          </cell>
          <cell r="G878">
            <v>162</v>
          </cell>
        </row>
        <row r="879">
          <cell r="B879" t="str">
            <v>A42JL3502H10000R JP</v>
          </cell>
          <cell r="C879"/>
          <cell r="D879">
            <v>22</v>
          </cell>
          <cell r="E879">
            <v>168.3</v>
          </cell>
          <cell r="F879">
            <v>22</v>
          </cell>
          <cell r="G879">
            <v>162</v>
          </cell>
        </row>
        <row r="880">
          <cell r="B880" t="str">
            <v>A42FC3000J06500R JP</v>
          </cell>
          <cell r="C880"/>
          <cell r="D880">
            <v>22</v>
          </cell>
          <cell r="E880">
            <v>234</v>
          </cell>
          <cell r="F880">
            <v>22</v>
          </cell>
          <cell r="G880">
            <v>162</v>
          </cell>
        </row>
        <row r="881">
          <cell r="B881" t="str">
            <v>A42FC3000J08000R JP</v>
          </cell>
          <cell r="C881"/>
          <cell r="D881">
            <v>22</v>
          </cell>
          <cell r="E881">
            <v>168.3</v>
          </cell>
          <cell r="F881">
            <v>22</v>
          </cell>
          <cell r="G881">
            <v>162</v>
          </cell>
        </row>
        <row r="882">
          <cell r="B882" t="str">
            <v>A42FC3001H08000R JP</v>
          </cell>
          <cell r="C882"/>
          <cell r="D882">
            <v>22</v>
          </cell>
          <cell r="E882">
            <v>168.3</v>
          </cell>
          <cell r="F882">
            <v>22</v>
          </cell>
          <cell r="G882">
            <v>162</v>
          </cell>
        </row>
        <row r="883">
          <cell r="B883" t="str">
            <v>A42FC4500J08000R JP</v>
          </cell>
          <cell r="C883"/>
          <cell r="D883">
            <v>22</v>
          </cell>
          <cell r="E883">
            <v>234</v>
          </cell>
          <cell r="F883">
            <v>22</v>
          </cell>
          <cell r="G883">
            <v>162</v>
          </cell>
        </row>
        <row r="884">
          <cell r="B884" t="str">
            <v>A42FC4501H08000R JP</v>
          </cell>
          <cell r="C884"/>
          <cell r="D884">
            <v>22</v>
          </cell>
          <cell r="E884">
            <v>168.3</v>
          </cell>
          <cell r="F884">
            <v>22</v>
          </cell>
          <cell r="G884">
            <v>162</v>
          </cell>
        </row>
        <row r="885">
          <cell r="B885" t="str">
            <v>A42FC4501J10000R JP</v>
          </cell>
          <cell r="C885"/>
          <cell r="D885">
            <v>22</v>
          </cell>
          <cell r="E885">
            <v>234</v>
          </cell>
          <cell r="F885">
            <v>22</v>
          </cell>
          <cell r="G885">
            <v>162</v>
          </cell>
        </row>
        <row r="886">
          <cell r="B886" t="str">
            <v>A42FC0000M06500R JP</v>
          </cell>
          <cell r="C886"/>
          <cell r="D886">
            <v>22</v>
          </cell>
          <cell r="E886">
            <v>168.3</v>
          </cell>
          <cell r="F886">
            <v>22</v>
          </cell>
          <cell r="G886">
            <v>162</v>
          </cell>
        </row>
        <row r="887">
          <cell r="B887" t="str">
            <v>A42FC0000M08000R JP</v>
          </cell>
          <cell r="C887"/>
          <cell r="D887">
            <v>22</v>
          </cell>
          <cell r="E887">
            <v>168.3</v>
          </cell>
          <cell r="F887">
            <v>22</v>
          </cell>
          <cell r="G887">
            <v>162</v>
          </cell>
        </row>
        <row r="888">
          <cell r="B888" t="str">
            <v>A42FC0000M10500R JP</v>
          </cell>
          <cell r="C888"/>
          <cell r="D888">
            <v>22</v>
          </cell>
          <cell r="E888">
            <v>234</v>
          </cell>
          <cell r="F888">
            <v>22</v>
          </cell>
          <cell r="G888">
            <v>162</v>
          </cell>
        </row>
        <row r="889">
          <cell r="B889" t="str">
            <v>A42FK0200M08004R JP</v>
          </cell>
          <cell r="C889"/>
          <cell r="D889">
            <v>22</v>
          </cell>
          <cell r="E889">
            <v>168.3</v>
          </cell>
          <cell r="F889">
            <v>22</v>
          </cell>
          <cell r="G889">
            <v>162</v>
          </cell>
        </row>
        <row r="890">
          <cell r="B890" t="str">
            <v>A42IM0000H10000R JP</v>
          </cell>
          <cell r="C890"/>
          <cell r="D890">
            <v>22</v>
          </cell>
          <cell r="E890">
            <v>168.3</v>
          </cell>
          <cell r="F890">
            <v>22</v>
          </cell>
          <cell r="G890">
            <v>162</v>
          </cell>
        </row>
        <row r="891">
          <cell r="B891" t="str">
            <v>A42IM0000M10000R JP</v>
          </cell>
          <cell r="C891"/>
          <cell r="D891">
            <v>22</v>
          </cell>
          <cell r="E891">
            <v>234</v>
          </cell>
          <cell r="F891">
            <v>22</v>
          </cell>
          <cell r="G891">
            <v>162</v>
          </cell>
        </row>
        <row r="892">
          <cell r="B892" t="str">
            <v>A42IM0002H10000R JP</v>
          </cell>
          <cell r="C892"/>
          <cell r="D892">
            <v>22</v>
          </cell>
          <cell r="E892">
            <v>168.3</v>
          </cell>
          <cell r="F892">
            <v>22</v>
          </cell>
          <cell r="G892">
            <v>162</v>
          </cell>
        </row>
        <row r="893">
          <cell r="B893" t="str">
            <v>A42IM0002J08000R JP</v>
          </cell>
          <cell r="C893"/>
          <cell r="D893">
            <v>22</v>
          </cell>
          <cell r="E893">
            <v>234</v>
          </cell>
          <cell r="F893">
            <v>22</v>
          </cell>
          <cell r="G893">
            <v>162</v>
          </cell>
        </row>
        <row r="894">
          <cell r="B894" t="str">
            <v>A42IM0002J10000R JP</v>
          </cell>
          <cell r="C894"/>
          <cell r="D894">
            <v>22</v>
          </cell>
          <cell r="E894">
            <v>168.3</v>
          </cell>
          <cell r="F894">
            <v>22</v>
          </cell>
          <cell r="G894">
            <v>162</v>
          </cell>
        </row>
        <row r="895">
          <cell r="B895" t="str">
            <v>A42JL1000H10000R JP</v>
          </cell>
          <cell r="C895"/>
          <cell r="D895">
            <v>22</v>
          </cell>
          <cell r="E895">
            <v>168.3</v>
          </cell>
          <cell r="F895">
            <v>22</v>
          </cell>
          <cell r="G895">
            <v>162</v>
          </cell>
        </row>
        <row r="896">
          <cell r="B896" t="str">
            <v>A42JL3000J10000R JP</v>
          </cell>
          <cell r="C896"/>
          <cell r="D896">
            <v>22</v>
          </cell>
          <cell r="E896">
            <v>168.3</v>
          </cell>
          <cell r="F896">
            <v>22</v>
          </cell>
          <cell r="G896">
            <v>162</v>
          </cell>
        </row>
        <row r="897">
          <cell r="B897" t="str">
            <v>A42JL3002H10000R JP</v>
          </cell>
          <cell r="C897"/>
          <cell r="D897">
            <v>22</v>
          </cell>
          <cell r="E897">
            <v>234</v>
          </cell>
          <cell r="F897">
            <v>22</v>
          </cell>
          <cell r="G897">
            <v>162</v>
          </cell>
        </row>
        <row r="898">
          <cell r="B898" t="str">
            <v>A42B23502J10000R JP</v>
          </cell>
          <cell r="C898"/>
          <cell r="D898">
            <v>22</v>
          </cell>
          <cell r="E898">
            <v>168.3</v>
          </cell>
          <cell r="F898">
            <v>22</v>
          </cell>
          <cell r="G898">
            <v>162</v>
          </cell>
        </row>
        <row r="899">
          <cell r="B899" t="str">
            <v>A42B24502J10001R JP</v>
          </cell>
          <cell r="C899"/>
          <cell r="D899">
            <v>22</v>
          </cell>
          <cell r="E899">
            <v>234</v>
          </cell>
          <cell r="F899">
            <v>22</v>
          </cell>
          <cell r="G899">
            <v>162</v>
          </cell>
        </row>
        <row r="900">
          <cell r="B900" t="str">
            <v>A42B33500J10004R JP</v>
          </cell>
          <cell r="C900"/>
          <cell r="D900">
            <v>22</v>
          </cell>
          <cell r="E900">
            <v>234</v>
          </cell>
          <cell r="F900">
            <v>22</v>
          </cell>
          <cell r="G900">
            <v>162</v>
          </cell>
        </row>
        <row r="901">
          <cell r="B901" t="str">
            <v>A42B33502J10006R JP</v>
          </cell>
          <cell r="C901"/>
          <cell r="D901">
            <v>22</v>
          </cell>
          <cell r="E901">
            <v>234</v>
          </cell>
          <cell r="F901">
            <v>22</v>
          </cell>
          <cell r="G901">
            <v>162</v>
          </cell>
        </row>
        <row r="902">
          <cell r="B902" t="str">
            <v>A42B34000H10000R JP</v>
          </cell>
          <cell r="C902"/>
          <cell r="D902">
            <v>22</v>
          </cell>
          <cell r="E902">
            <v>168.3</v>
          </cell>
          <cell r="F902">
            <v>22</v>
          </cell>
          <cell r="G902">
            <v>162</v>
          </cell>
        </row>
        <row r="903">
          <cell r="B903" t="str">
            <v>A42B34001J10001R JP</v>
          </cell>
          <cell r="C903"/>
          <cell r="D903">
            <v>22</v>
          </cell>
          <cell r="E903">
            <v>168.3</v>
          </cell>
          <cell r="F903">
            <v>22</v>
          </cell>
          <cell r="G903">
            <v>123.8</v>
          </cell>
        </row>
        <row r="904">
          <cell r="B904" t="str">
            <v>A42B34001J10004R JP</v>
          </cell>
          <cell r="C904"/>
          <cell r="D904">
            <v>22</v>
          </cell>
          <cell r="E904">
            <v>234</v>
          </cell>
          <cell r="F904">
            <v>22</v>
          </cell>
          <cell r="G904">
            <v>123.8</v>
          </cell>
        </row>
        <row r="905">
          <cell r="B905" t="str">
            <v>A42B34002J10005R JP</v>
          </cell>
          <cell r="C905"/>
          <cell r="D905">
            <v>22</v>
          </cell>
          <cell r="E905">
            <v>234</v>
          </cell>
          <cell r="F905">
            <v>22</v>
          </cell>
          <cell r="G905">
            <v>123.8</v>
          </cell>
        </row>
        <row r="906">
          <cell r="B906" t="str">
            <v>A42FC0000M04500R JP</v>
          </cell>
          <cell r="C906"/>
          <cell r="D906">
            <v>22</v>
          </cell>
          <cell r="E906">
            <v>168.3</v>
          </cell>
          <cell r="F906">
            <v>22</v>
          </cell>
          <cell r="G906">
            <v>162</v>
          </cell>
        </row>
        <row r="907">
          <cell r="B907" t="str">
            <v>A42B14000H10000R JP</v>
          </cell>
          <cell r="C907"/>
          <cell r="D907">
            <v>22</v>
          </cell>
          <cell r="E907">
            <v>168.3</v>
          </cell>
          <cell r="F907">
            <v>22</v>
          </cell>
          <cell r="G907">
            <v>162</v>
          </cell>
        </row>
        <row r="908">
          <cell r="B908" t="str">
            <v>A42B14001H10000R JP</v>
          </cell>
          <cell r="C908"/>
          <cell r="D908">
            <v>22</v>
          </cell>
          <cell r="E908">
            <v>168.3</v>
          </cell>
          <cell r="F908">
            <v>22</v>
          </cell>
          <cell r="G908">
            <v>162</v>
          </cell>
        </row>
        <row r="909">
          <cell r="B909" t="str">
            <v>A42B23000H10000R JP</v>
          </cell>
          <cell r="C909"/>
          <cell r="D909">
            <v>22</v>
          </cell>
          <cell r="E909">
            <v>234</v>
          </cell>
          <cell r="F909">
            <v>22</v>
          </cell>
          <cell r="G909">
            <v>162</v>
          </cell>
        </row>
        <row r="910">
          <cell r="B910" t="str">
            <v>A42B23002M11000R JP</v>
          </cell>
          <cell r="C910"/>
          <cell r="D910">
            <v>22</v>
          </cell>
          <cell r="E910">
            <v>234</v>
          </cell>
          <cell r="F910">
            <v>22</v>
          </cell>
          <cell r="G910">
            <v>162</v>
          </cell>
        </row>
        <row r="911">
          <cell r="B911" t="str">
            <v>A42B23502H10000R JP</v>
          </cell>
          <cell r="C911"/>
          <cell r="D911">
            <v>22</v>
          </cell>
          <cell r="E911">
            <v>234</v>
          </cell>
          <cell r="F911">
            <v>22</v>
          </cell>
          <cell r="G911">
            <v>162</v>
          </cell>
        </row>
        <row r="912">
          <cell r="B912" t="str">
            <v>A42B13500H10000R JP</v>
          </cell>
          <cell r="C912"/>
          <cell r="D912">
            <v>22</v>
          </cell>
          <cell r="E912">
            <v>234</v>
          </cell>
          <cell r="F912">
            <v>22</v>
          </cell>
          <cell r="G912">
            <v>162</v>
          </cell>
        </row>
        <row r="913">
          <cell r="B913" t="str">
            <v>A42B13501H10000R JP</v>
          </cell>
          <cell r="C913"/>
          <cell r="D913">
            <v>22</v>
          </cell>
          <cell r="E913">
            <v>168.3</v>
          </cell>
          <cell r="F913">
            <v>22</v>
          </cell>
          <cell r="G913">
            <v>162</v>
          </cell>
        </row>
        <row r="914">
          <cell r="B914" t="str">
            <v>A42B13501H10500R JP</v>
          </cell>
          <cell r="C914"/>
          <cell r="D914">
            <v>22</v>
          </cell>
          <cell r="E914">
            <v>168.3</v>
          </cell>
          <cell r="F914">
            <v>22</v>
          </cell>
          <cell r="G914">
            <v>162</v>
          </cell>
        </row>
        <row r="915">
          <cell r="B915" t="str">
            <v>A42B13501J10000R JP</v>
          </cell>
          <cell r="C915"/>
          <cell r="D915">
            <v>22</v>
          </cell>
          <cell r="E915">
            <v>234</v>
          </cell>
          <cell r="F915">
            <v>22</v>
          </cell>
          <cell r="G915">
            <v>162</v>
          </cell>
        </row>
        <row r="916">
          <cell r="B916" t="str">
            <v>A42B03500J10000R JP</v>
          </cell>
          <cell r="C916"/>
          <cell r="D916">
            <v>22</v>
          </cell>
          <cell r="E916">
            <v>234</v>
          </cell>
          <cell r="F916">
            <v>22</v>
          </cell>
          <cell r="G916">
            <v>162</v>
          </cell>
        </row>
        <row r="917">
          <cell r="B917" t="str">
            <v>A42B03501H10000R JP</v>
          </cell>
          <cell r="C917"/>
          <cell r="D917">
            <v>22</v>
          </cell>
          <cell r="E917">
            <v>168.3</v>
          </cell>
          <cell r="F917">
            <v>22</v>
          </cell>
          <cell r="G917">
            <v>162</v>
          </cell>
        </row>
        <row r="918">
          <cell r="B918" t="str">
            <v>A42B03502J10000R JP</v>
          </cell>
          <cell r="C918"/>
          <cell r="D918">
            <v>22</v>
          </cell>
          <cell r="E918">
            <v>168.3</v>
          </cell>
          <cell r="F918">
            <v>22</v>
          </cell>
          <cell r="G918">
            <v>162</v>
          </cell>
        </row>
        <row r="919">
          <cell r="B919" t="str">
            <v>A42B04000H10000R JP</v>
          </cell>
          <cell r="C919"/>
          <cell r="D919">
            <v>22</v>
          </cell>
          <cell r="E919">
            <v>234</v>
          </cell>
          <cell r="F919">
            <v>22</v>
          </cell>
          <cell r="G919">
            <v>162</v>
          </cell>
        </row>
        <row r="920">
          <cell r="B920" t="str">
            <v>A42B04000J10000R JP</v>
          </cell>
          <cell r="C920"/>
          <cell r="D920">
            <v>22</v>
          </cell>
          <cell r="E920">
            <v>168.3</v>
          </cell>
          <cell r="F920">
            <v>22</v>
          </cell>
          <cell r="G920">
            <v>162</v>
          </cell>
        </row>
        <row r="921">
          <cell r="B921" t="str">
            <v>A42B04001H10000R JP</v>
          </cell>
          <cell r="C921"/>
          <cell r="D921">
            <v>22</v>
          </cell>
          <cell r="E921">
            <v>168.3</v>
          </cell>
          <cell r="F921">
            <v>22</v>
          </cell>
          <cell r="G921">
            <v>162</v>
          </cell>
        </row>
        <row r="922">
          <cell r="B922" t="str">
            <v>A42B04001J10000R JP</v>
          </cell>
          <cell r="C922"/>
          <cell r="D922">
            <v>22</v>
          </cell>
          <cell r="E922">
            <v>168.3</v>
          </cell>
          <cell r="F922">
            <v>22</v>
          </cell>
          <cell r="G922">
            <v>162</v>
          </cell>
        </row>
        <row r="923">
          <cell r="B923" t="str">
            <v>A42B04002J10000R JP</v>
          </cell>
          <cell r="C923"/>
          <cell r="D923">
            <v>22</v>
          </cell>
          <cell r="E923">
            <v>168.3</v>
          </cell>
          <cell r="F923">
            <v>22</v>
          </cell>
          <cell r="G923">
            <v>162</v>
          </cell>
        </row>
        <row r="924">
          <cell r="B924" t="str">
            <v>A42B04002J11000R JP</v>
          </cell>
          <cell r="C924"/>
          <cell r="D924">
            <v>22</v>
          </cell>
          <cell r="E924">
            <v>168.3</v>
          </cell>
          <cell r="F924">
            <v>22</v>
          </cell>
          <cell r="G924">
            <v>162</v>
          </cell>
        </row>
        <row r="925">
          <cell r="B925" t="str">
            <v>A42AL0202J10000R JP</v>
          </cell>
          <cell r="C925"/>
          <cell r="D925">
            <v>22</v>
          </cell>
          <cell r="E925">
            <v>234</v>
          </cell>
          <cell r="F925">
            <v>22</v>
          </cell>
          <cell r="G925">
            <v>162</v>
          </cell>
        </row>
        <row r="926">
          <cell r="B926" t="str">
            <v>A42AL0700J10000R JP</v>
          </cell>
          <cell r="C926"/>
          <cell r="D926">
            <v>22</v>
          </cell>
          <cell r="E926">
            <v>168.3</v>
          </cell>
          <cell r="F926">
            <v>22</v>
          </cell>
          <cell r="G926">
            <v>162</v>
          </cell>
        </row>
        <row r="927">
          <cell r="B927" t="str">
            <v>A42AL0700J10001R JP</v>
          </cell>
          <cell r="C927"/>
          <cell r="D927">
            <v>22</v>
          </cell>
          <cell r="E927">
            <v>234</v>
          </cell>
          <cell r="F927">
            <v>22</v>
          </cell>
          <cell r="G927">
            <v>162</v>
          </cell>
        </row>
        <row r="928">
          <cell r="B928" t="str">
            <v>A42AL0702H10000R JP</v>
          </cell>
          <cell r="C928"/>
          <cell r="D928">
            <v>22</v>
          </cell>
          <cell r="E928">
            <v>234</v>
          </cell>
          <cell r="F928">
            <v>22</v>
          </cell>
          <cell r="G928">
            <v>123.8</v>
          </cell>
        </row>
        <row r="929">
          <cell r="B929" t="str">
            <v>A42AL1500J10000R JP</v>
          </cell>
          <cell r="C929"/>
          <cell r="D929">
            <v>22</v>
          </cell>
          <cell r="E929">
            <v>168.3</v>
          </cell>
          <cell r="F929">
            <v>22</v>
          </cell>
          <cell r="G929">
            <v>162</v>
          </cell>
        </row>
        <row r="930">
          <cell r="B930" t="str">
            <v>A42AR0100H10000R JP</v>
          </cell>
          <cell r="C930"/>
          <cell r="D930">
            <v>22</v>
          </cell>
          <cell r="E930">
            <v>234</v>
          </cell>
          <cell r="F930">
            <v>22</v>
          </cell>
          <cell r="G930">
            <v>162</v>
          </cell>
        </row>
        <row r="931">
          <cell r="B931" t="str">
            <v>A42AR0100J10000R JP</v>
          </cell>
          <cell r="C931"/>
          <cell r="D931">
            <v>22</v>
          </cell>
          <cell r="E931">
            <v>234</v>
          </cell>
          <cell r="F931">
            <v>22</v>
          </cell>
          <cell r="G931">
            <v>162</v>
          </cell>
        </row>
        <row r="932">
          <cell r="B932" t="str">
            <v>A42AR0200J10000R JP</v>
          </cell>
          <cell r="C932"/>
          <cell r="D932">
            <v>22</v>
          </cell>
          <cell r="E932">
            <v>168.3</v>
          </cell>
          <cell r="F932">
            <v>22</v>
          </cell>
          <cell r="G932">
            <v>162</v>
          </cell>
        </row>
        <row r="933">
          <cell r="B933" t="str">
            <v>A42B03500H10000R JP</v>
          </cell>
          <cell r="C933"/>
          <cell r="D933">
            <v>22</v>
          </cell>
          <cell r="E933">
            <v>168.3</v>
          </cell>
          <cell r="F933">
            <v>22</v>
          </cell>
          <cell r="G933">
            <v>162</v>
          </cell>
        </row>
        <row r="934">
          <cell r="B934" t="str">
            <v>A42AL0102J10000R JP</v>
          </cell>
          <cell r="C934"/>
          <cell r="D934">
            <v>22</v>
          </cell>
          <cell r="E934">
            <v>168.3</v>
          </cell>
          <cell r="F934">
            <v>22</v>
          </cell>
          <cell r="G934">
            <v>162</v>
          </cell>
        </row>
        <row r="935">
          <cell r="B935" t="str">
            <v>A42AL0200H10000R JP</v>
          </cell>
          <cell r="C935"/>
          <cell r="D935">
            <v>22</v>
          </cell>
          <cell r="E935">
            <v>234</v>
          </cell>
          <cell r="F935">
            <v>22</v>
          </cell>
          <cell r="G935">
            <v>162</v>
          </cell>
        </row>
        <row r="936">
          <cell r="B936" t="str">
            <v>A42AL0200J10000R JP</v>
          </cell>
          <cell r="C936"/>
          <cell r="D936">
            <v>22</v>
          </cell>
          <cell r="E936">
            <v>168.3</v>
          </cell>
          <cell r="F936">
            <v>22</v>
          </cell>
          <cell r="G936">
            <v>162</v>
          </cell>
        </row>
        <row r="937">
          <cell r="B937" t="str">
            <v>A42AL0200J10001R JP</v>
          </cell>
          <cell r="C937"/>
          <cell r="D937">
            <v>22</v>
          </cell>
          <cell r="E937">
            <v>234</v>
          </cell>
          <cell r="F937">
            <v>22</v>
          </cell>
          <cell r="G937">
            <v>162</v>
          </cell>
        </row>
        <row r="938">
          <cell r="B938" t="str">
            <v>A42AL0200M10001R JP</v>
          </cell>
          <cell r="C938"/>
          <cell r="D938">
            <v>22</v>
          </cell>
          <cell r="E938">
            <v>234</v>
          </cell>
          <cell r="F938">
            <v>22</v>
          </cell>
          <cell r="G938">
            <v>162</v>
          </cell>
        </row>
        <row r="939">
          <cell r="B939" t="str">
            <v>A42AL0202H10000R JP</v>
          </cell>
          <cell r="C939"/>
          <cell r="D939">
            <v>22</v>
          </cell>
          <cell r="E939">
            <v>168.3</v>
          </cell>
          <cell r="F939">
            <v>22</v>
          </cell>
          <cell r="G939">
            <v>162</v>
          </cell>
        </row>
        <row r="940">
          <cell r="B940" t="str">
            <v>A42AL0100M10000R JP</v>
          </cell>
          <cell r="C940"/>
          <cell r="D940">
            <v>22</v>
          </cell>
          <cell r="E940">
            <v>168.3</v>
          </cell>
          <cell r="F940">
            <v>22</v>
          </cell>
          <cell r="G940">
            <v>162</v>
          </cell>
        </row>
        <row r="941">
          <cell r="B941" t="str">
            <v>A42AL0100M10001R JP</v>
          </cell>
          <cell r="C941"/>
          <cell r="D941">
            <v>22</v>
          </cell>
          <cell r="E941">
            <v>168.3</v>
          </cell>
          <cell r="F941">
            <v>22</v>
          </cell>
          <cell r="G941">
            <v>162</v>
          </cell>
        </row>
        <row r="942">
          <cell r="B942" t="str">
            <v>A42AL0102H10000R JP</v>
          </cell>
          <cell r="C942"/>
          <cell r="D942">
            <v>22</v>
          </cell>
          <cell r="E942">
            <v>168.3</v>
          </cell>
          <cell r="F942">
            <v>22</v>
          </cell>
          <cell r="G942">
            <v>162</v>
          </cell>
        </row>
        <row r="943">
          <cell r="B943" t="str">
            <v>A60SO4000J12500</v>
          </cell>
          <cell r="C943"/>
          <cell r="D943">
            <v>22</v>
          </cell>
          <cell r="E943">
            <v>300</v>
          </cell>
          <cell r="F943">
            <v>22</v>
          </cell>
          <cell r="G943">
            <v>167</v>
          </cell>
        </row>
        <row r="944">
          <cell r="B944" t="str">
            <v>A60FC4500J12500</v>
          </cell>
          <cell r="C944"/>
          <cell r="D944">
            <v>22</v>
          </cell>
          <cell r="E944">
            <v>300</v>
          </cell>
          <cell r="F944">
            <v>22</v>
          </cell>
          <cell r="G944">
            <v>167</v>
          </cell>
        </row>
        <row r="945">
          <cell r="B945" t="str">
            <v>A60FK0200J12500</v>
          </cell>
          <cell r="C945"/>
          <cell r="D945">
            <v>22</v>
          </cell>
          <cell r="E945">
            <v>300</v>
          </cell>
          <cell r="F945">
            <v>22</v>
          </cell>
          <cell r="G945">
            <v>167</v>
          </cell>
        </row>
        <row r="946">
          <cell r="B946" t="str">
            <v>A52AL0700M10000M</v>
          </cell>
          <cell r="C946"/>
          <cell r="D946">
            <v>21.9</v>
          </cell>
          <cell r="E946">
            <v>270</v>
          </cell>
          <cell r="F946">
            <v>20</v>
          </cell>
          <cell r="G946">
            <v>140.69999999999999</v>
          </cell>
        </row>
        <row r="947">
          <cell r="B947" t="str">
            <v>A42B34002J10005</v>
          </cell>
          <cell r="C947"/>
          <cell r="D947">
            <v>21.9</v>
          </cell>
          <cell r="E947">
            <v>176</v>
          </cell>
          <cell r="F947">
            <v>20</v>
          </cell>
          <cell r="G947">
            <v>132</v>
          </cell>
        </row>
        <row r="948">
          <cell r="B948" t="str">
            <v>AJ1729012-01-A</v>
          </cell>
          <cell r="C948"/>
          <cell r="D948">
            <v>56</v>
          </cell>
          <cell r="E948">
            <v>183.5</v>
          </cell>
          <cell r="F948">
            <v>20</v>
          </cell>
          <cell r="G948">
            <v>192</v>
          </cell>
        </row>
        <row r="949">
          <cell r="B949" t="str">
            <v>AJ1729013-01-A</v>
          </cell>
          <cell r="C949"/>
          <cell r="D949">
            <v>56</v>
          </cell>
          <cell r="E949">
            <v>183.5</v>
          </cell>
          <cell r="F949">
            <v>20</v>
          </cell>
          <cell r="G949">
            <v>192</v>
          </cell>
        </row>
        <row r="950">
          <cell r="B950" t="str">
            <v>AJ1728002-01-A</v>
          </cell>
          <cell r="C950"/>
          <cell r="D950">
            <v>56</v>
          </cell>
          <cell r="E950">
            <v>183.5</v>
          </cell>
          <cell r="F950">
            <v>20</v>
          </cell>
          <cell r="G950">
            <v>192</v>
          </cell>
        </row>
        <row r="951">
          <cell r="B951" t="str">
            <v>A52B34002H10004</v>
          </cell>
          <cell r="C951"/>
          <cell r="D951">
            <v>21.9</v>
          </cell>
          <cell r="E951">
            <v>168</v>
          </cell>
          <cell r="F951">
            <v>20</v>
          </cell>
          <cell r="G951">
            <v>140.69999999999999</v>
          </cell>
        </row>
        <row r="952">
          <cell r="B952" t="str">
            <v>A52B04000J08000</v>
          </cell>
          <cell r="C952"/>
          <cell r="D952">
            <v>21.9</v>
          </cell>
          <cell r="E952">
            <v>177.9</v>
          </cell>
          <cell r="F952">
            <v>22</v>
          </cell>
          <cell r="G952">
            <v>140.69999999999999</v>
          </cell>
        </row>
        <row r="953">
          <cell r="B953" t="str">
            <v>A52B04002J10000</v>
          </cell>
          <cell r="C953"/>
          <cell r="D953">
            <v>21.9</v>
          </cell>
          <cell r="E953">
            <v>177.9</v>
          </cell>
          <cell r="F953">
            <v>22</v>
          </cell>
          <cell r="G953">
            <v>140.69999999999999</v>
          </cell>
        </row>
        <row r="954">
          <cell r="B954" t="str">
            <v>A52B04001L10000</v>
          </cell>
          <cell r="C954"/>
          <cell r="D954">
            <v>21.9</v>
          </cell>
          <cell r="E954">
            <v>177.9</v>
          </cell>
          <cell r="F954">
            <v>22</v>
          </cell>
          <cell r="G954">
            <v>140.69999999999999</v>
          </cell>
        </row>
        <row r="955">
          <cell r="B955" t="str">
            <v>A52B13500J08000</v>
          </cell>
          <cell r="C955"/>
          <cell r="D955">
            <v>21.9</v>
          </cell>
          <cell r="E955">
            <v>177.9</v>
          </cell>
          <cell r="F955">
            <v>22</v>
          </cell>
          <cell r="G955">
            <v>140.69999999999999</v>
          </cell>
        </row>
        <row r="956">
          <cell r="B956" t="str">
            <v>A52B33502J10004</v>
          </cell>
          <cell r="C956"/>
          <cell r="D956">
            <v>21.9</v>
          </cell>
          <cell r="E956">
            <v>177.9</v>
          </cell>
          <cell r="F956">
            <v>22</v>
          </cell>
          <cell r="G956">
            <v>140.69999999999999</v>
          </cell>
        </row>
        <row r="957">
          <cell r="B957" t="str">
            <v>A52FC0000L06500</v>
          </cell>
          <cell r="C957"/>
          <cell r="D957">
            <v>21.9</v>
          </cell>
          <cell r="E957">
            <v>177.9</v>
          </cell>
          <cell r="F957">
            <v>22</v>
          </cell>
          <cell r="G957">
            <v>140.69999999999999</v>
          </cell>
        </row>
        <row r="958">
          <cell r="B958" t="str">
            <v>A52B23002J10000</v>
          </cell>
          <cell r="C958"/>
          <cell r="D958">
            <v>21.9</v>
          </cell>
          <cell r="E958">
            <v>177.9</v>
          </cell>
          <cell r="F958">
            <v>22</v>
          </cell>
          <cell r="G958">
            <v>140.69999999999999</v>
          </cell>
        </row>
        <row r="959">
          <cell r="B959" t="str">
            <v>A42AL0102H10004</v>
          </cell>
          <cell r="C959"/>
          <cell r="D959">
            <v>21.9</v>
          </cell>
          <cell r="E959">
            <v>177.9</v>
          </cell>
          <cell r="F959">
            <v>22</v>
          </cell>
          <cell r="G959">
            <v>140.69999999999999</v>
          </cell>
        </row>
        <row r="960">
          <cell r="B960" t="str">
            <v>A52B34001L10001</v>
          </cell>
          <cell r="C960"/>
          <cell r="D960">
            <v>21.9</v>
          </cell>
          <cell r="E960">
            <v>177.9</v>
          </cell>
          <cell r="F960">
            <v>22</v>
          </cell>
          <cell r="G960">
            <v>140.69999999999999</v>
          </cell>
        </row>
        <row r="961">
          <cell r="B961" t="str">
            <v>A52B24002J08000</v>
          </cell>
          <cell r="C961"/>
          <cell r="D961">
            <v>21.9</v>
          </cell>
          <cell r="E961">
            <v>177.9</v>
          </cell>
          <cell r="F961">
            <v>22</v>
          </cell>
          <cell r="G961">
            <v>140.69999999999999</v>
          </cell>
        </row>
        <row r="962">
          <cell r="B962" t="str">
            <v>A52B23502J10000</v>
          </cell>
          <cell r="C962"/>
          <cell r="D962">
            <v>21.9</v>
          </cell>
          <cell r="E962">
            <v>177.9</v>
          </cell>
          <cell r="F962">
            <v>22</v>
          </cell>
          <cell r="G962">
            <v>140.69999999999999</v>
          </cell>
        </row>
        <row r="963">
          <cell r="B963" t="str">
            <v>A52B23502J08000</v>
          </cell>
          <cell r="C963"/>
          <cell r="D963">
            <v>21.9</v>
          </cell>
          <cell r="E963">
            <v>177.9</v>
          </cell>
          <cell r="F963">
            <v>22</v>
          </cell>
          <cell r="G963">
            <v>140.69999999999999</v>
          </cell>
        </row>
        <row r="964">
          <cell r="B964" t="str">
            <v>A52B23500J10000</v>
          </cell>
          <cell r="C964"/>
          <cell r="D964">
            <v>21.9</v>
          </cell>
          <cell r="E964">
            <v>177.9</v>
          </cell>
          <cell r="F964">
            <v>22</v>
          </cell>
          <cell r="G964">
            <v>140.69999999999999</v>
          </cell>
        </row>
        <row r="965">
          <cell r="B965" t="str">
            <v>A52B03702J10000</v>
          </cell>
          <cell r="C965"/>
          <cell r="D965">
            <v>21.9</v>
          </cell>
          <cell r="E965">
            <v>177.9</v>
          </cell>
          <cell r="F965">
            <v>22</v>
          </cell>
          <cell r="G965">
            <v>140.69999999999999</v>
          </cell>
        </row>
        <row r="966">
          <cell r="B966" t="str">
            <v>A52B04000H08000</v>
          </cell>
          <cell r="C966"/>
          <cell r="D966">
            <v>21.9</v>
          </cell>
          <cell r="E966">
            <v>177.9</v>
          </cell>
          <cell r="F966">
            <v>22</v>
          </cell>
          <cell r="G966">
            <v>140.69999999999999</v>
          </cell>
        </row>
        <row r="967">
          <cell r="B967" t="str">
            <v>A52B13500J10000</v>
          </cell>
          <cell r="C967"/>
          <cell r="D967">
            <v>21.9</v>
          </cell>
          <cell r="E967">
            <v>177.9</v>
          </cell>
          <cell r="F967">
            <v>22</v>
          </cell>
          <cell r="G967">
            <v>140.69999999999999</v>
          </cell>
        </row>
        <row r="968">
          <cell r="B968" t="str">
            <v>A52B03501L10000</v>
          </cell>
          <cell r="C968"/>
          <cell r="D968">
            <v>21.9</v>
          </cell>
          <cell r="E968">
            <v>177.9</v>
          </cell>
          <cell r="F968">
            <v>22</v>
          </cell>
          <cell r="G968">
            <v>140.69999999999999</v>
          </cell>
        </row>
        <row r="969">
          <cell r="B969" t="str">
            <v>A60JR3500H10004M</v>
          </cell>
          <cell r="C969"/>
          <cell r="D969">
            <v>21.9</v>
          </cell>
          <cell r="E969">
            <v>162</v>
          </cell>
          <cell r="F969">
            <v>22</v>
          </cell>
          <cell r="G969">
            <v>140.69999999999999</v>
          </cell>
        </row>
        <row r="970">
          <cell r="B970" t="str">
            <v>A60JL4002J08000</v>
          </cell>
          <cell r="C970"/>
          <cell r="D970">
            <v>21.9</v>
          </cell>
          <cell r="E970">
            <v>177.9</v>
          </cell>
          <cell r="F970">
            <v>22</v>
          </cell>
          <cell r="G970">
            <v>140.69999999999999</v>
          </cell>
        </row>
        <row r="971">
          <cell r="B971" t="str">
            <v>A60JL3500L1000GM</v>
          </cell>
          <cell r="C971"/>
          <cell r="D971">
            <v>21.9</v>
          </cell>
          <cell r="E971">
            <v>162</v>
          </cell>
          <cell r="F971">
            <v>22</v>
          </cell>
          <cell r="G971">
            <v>140.69999999999999</v>
          </cell>
        </row>
        <row r="972">
          <cell r="B972" t="str">
            <v>A52JL4002J10004</v>
          </cell>
          <cell r="C972"/>
          <cell r="D972">
            <v>21.9</v>
          </cell>
          <cell r="E972">
            <v>177.9</v>
          </cell>
          <cell r="F972">
            <v>22</v>
          </cell>
          <cell r="G972">
            <v>140.69999999999999</v>
          </cell>
        </row>
        <row r="973">
          <cell r="B973" t="str">
            <v>A52JL3702J10000</v>
          </cell>
          <cell r="C973"/>
          <cell r="D973">
            <v>21.9</v>
          </cell>
          <cell r="E973">
            <v>177.9</v>
          </cell>
          <cell r="F973">
            <v>22</v>
          </cell>
          <cell r="G973">
            <v>140.69999999999999</v>
          </cell>
        </row>
        <row r="974">
          <cell r="B974" t="str">
            <v>A52JL3700L12001</v>
          </cell>
          <cell r="C974"/>
          <cell r="D974">
            <v>21.9</v>
          </cell>
          <cell r="E974">
            <v>300.10000000000002</v>
          </cell>
          <cell r="F974">
            <v>22</v>
          </cell>
          <cell r="G974">
            <v>166.9</v>
          </cell>
        </row>
        <row r="975">
          <cell r="B975" t="str">
            <v>A52JB0100J13000</v>
          </cell>
          <cell r="C975"/>
          <cell r="D975">
            <v>21.9</v>
          </cell>
          <cell r="E975">
            <v>300.10000000000002</v>
          </cell>
          <cell r="F975">
            <v>22</v>
          </cell>
          <cell r="G975">
            <v>166.9</v>
          </cell>
        </row>
        <row r="976">
          <cell r="B976" t="str">
            <v>A52IM0000J10006</v>
          </cell>
          <cell r="C976"/>
          <cell r="D976">
            <v>21.9</v>
          </cell>
          <cell r="E976">
            <v>177.9</v>
          </cell>
          <cell r="F976">
            <v>22</v>
          </cell>
          <cell r="G976">
            <v>140.69999999999999</v>
          </cell>
        </row>
        <row r="977">
          <cell r="B977" t="str">
            <v>A52IM0000J10004</v>
          </cell>
          <cell r="C977"/>
          <cell r="D977">
            <v>21.9</v>
          </cell>
          <cell r="E977">
            <v>177.9</v>
          </cell>
          <cell r="F977">
            <v>22</v>
          </cell>
          <cell r="G977">
            <v>140.69999999999999</v>
          </cell>
        </row>
        <row r="978">
          <cell r="B978" t="str">
            <v>A52B03501J08000</v>
          </cell>
          <cell r="C978"/>
          <cell r="D978">
            <v>21.9</v>
          </cell>
          <cell r="E978">
            <v>177.9</v>
          </cell>
          <cell r="F978">
            <v>22</v>
          </cell>
          <cell r="G978">
            <v>140.69999999999999</v>
          </cell>
        </row>
        <row r="979">
          <cell r="B979" t="str">
            <v>A60FC0000G11500</v>
          </cell>
          <cell r="C979"/>
          <cell r="D979">
            <v>21.9</v>
          </cell>
          <cell r="E979">
            <v>300.10000000000002</v>
          </cell>
          <cell r="F979">
            <v>22</v>
          </cell>
          <cell r="G979">
            <v>166.9</v>
          </cell>
        </row>
        <row r="980">
          <cell r="B980" t="str">
            <v>A60SO4000J10000</v>
          </cell>
          <cell r="C980"/>
          <cell r="D980">
            <v>44.4</v>
          </cell>
          <cell r="E980">
            <v>177.9</v>
          </cell>
          <cell r="F980">
            <v>22</v>
          </cell>
          <cell r="G980">
            <v>346.7</v>
          </cell>
        </row>
        <row r="981">
          <cell r="B981" t="str">
            <v>A52JL3502H10001</v>
          </cell>
          <cell r="C981"/>
          <cell r="D981">
            <v>21.9</v>
          </cell>
          <cell r="E981">
            <v>177.9</v>
          </cell>
          <cell r="F981">
            <v>22</v>
          </cell>
          <cell r="G981">
            <v>140.69999999999999</v>
          </cell>
        </row>
        <row r="982">
          <cell r="B982" t="str">
            <v>A60SO3500J10000</v>
          </cell>
          <cell r="C982"/>
          <cell r="D982">
            <v>44.4</v>
          </cell>
          <cell r="E982">
            <v>177.9</v>
          </cell>
          <cell r="F982">
            <v>22</v>
          </cell>
          <cell r="G982">
            <v>346.7</v>
          </cell>
        </row>
        <row r="983">
          <cell r="B983" t="str">
            <v>A42JL4002H12000</v>
          </cell>
          <cell r="C983"/>
          <cell r="D983">
            <v>21.9</v>
          </cell>
          <cell r="E983">
            <v>300.10000000000002</v>
          </cell>
          <cell r="F983">
            <v>20</v>
          </cell>
          <cell r="G983">
            <v>166.9</v>
          </cell>
        </row>
        <row r="984">
          <cell r="B984" t="str">
            <v>A42JL3500H10005</v>
          </cell>
          <cell r="C984"/>
          <cell r="D984">
            <v>21.9</v>
          </cell>
          <cell r="E984">
            <v>177.9</v>
          </cell>
          <cell r="F984">
            <v>20</v>
          </cell>
          <cell r="G984">
            <v>140.69999999999999</v>
          </cell>
        </row>
        <row r="985">
          <cell r="B985" t="str">
            <v>A42JL3500J10006</v>
          </cell>
          <cell r="C985"/>
          <cell r="D985">
            <v>21.9</v>
          </cell>
          <cell r="E985">
            <v>177.9</v>
          </cell>
          <cell r="F985">
            <v>20</v>
          </cell>
          <cell r="G985">
            <v>140.69999999999999</v>
          </cell>
        </row>
        <row r="986">
          <cell r="B986" t="str">
            <v>A42JB0200J12500</v>
          </cell>
          <cell r="C986"/>
          <cell r="D986">
            <v>21.9</v>
          </cell>
          <cell r="E986">
            <v>300.10000000000002</v>
          </cell>
          <cell r="F986">
            <v>20</v>
          </cell>
          <cell r="G986">
            <v>166.9</v>
          </cell>
        </row>
        <row r="987">
          <cell r="B987" t="str">
            <v>A42FK0100J12004</v>
          </cell>
          <cell r="C987"/>
          <cell r="D987">
            <v>21.9</v>
          </cell>
          <cell r="E987">
            <v>300.10000000000002</v>
          </cell>
          <cell r="F987">
            <v>20</v>
          </cell>
          <cell r="G987">
            <v>166.9</v>
          </cell>
        </row>
        <row r="988">
          <cell r="B988" t="str">
            <v>A42FC4500J04500</v>
          </cell>
          <cell r="C988"/>
          <cell r="D988">
            <v>21.9</v>
          </cell>
          <cell r="E988">
            <v>177.9</v>
          </cell>
          <cell r="F988">
            <v>20</v>
          </cell>
          <cell r="G988">
            <v>140.69999999999999</v>
          </cell>
        </row>
        <row r="989">
          <cell r="B989" t="str">
            <v>A42JL4002J11000</v>
          </cell>
          <cell r="C989"/>
          <cell r="D989">
            <v>21.9</v>
          </cell>
          <cell r="E989">
            <v>177.9</v>
          </cell>
          <cell r="F989">
            <v>22</v>
          </cell>
          <cell r="G989">
            <v>140.69999999999999</v>
          </cell>
        </row>
        <row r="990">
          <cell r="B990" t="str">
            <v>A42JL3502H12000</v>
          </cell>
          <cell r="C990"/>
          <cell r="D990">
            <v>21.9</v>
          </cell>
          <cell r="E990">
            <v>300.10000000000002</v>
          </cell>
          <cell r="F990">
            <v>22</v>
          </cell>
          <cell r="G990">
            <v>166.9</v>
          </cell>
        </row>
        <row r="991">
          <cell r="B991" t="str">
            <v>A52B14001L08004</v>
          </cell>
          <cell r="C991"/>
          <cell r="D991">
            <v>21.9</v>
          </cell>
          <cell r="E991">
            <v>177.9</v>
          </cell>
          <cell r="F991">
            <v>22</v>
          </cell>
          <cell r="G991">
            <v>140.69999999999999</v>
          </cell>
        </row>
        <row r="992">
          <cell r="B992" t="str">
            <v>A52B14001L10000</v>
          </cell>
          <cell r="C992"/>
          <cell r="D992">
            <v>21.9</v>
          </cell>
          <cell r="E992">
            <v>177.9</v>
          </cell>
          <cell r="F992">
            <v>22</v>
          </cell>
          <cell r="G992">
            <v>140.69999999999999</v>
          </cell>
        </row>
        <row r="993">
          <cell r="B993" t="str">
            <v>A52B13501J08000</v>
          </cell>
          <cell r="C993"/>
          <cell r="D993">
            <v>21.9</v>
          </cell>
          <cell r="E993">
            <v>177.9</v>
          </cell>
          <cell r="F993">
            <v>22</v>
          </cell>
          <cell r="G993">
            <v>140.69999999999999</v>
          </cell>
        </row>
        <row r="994">
          <cell r="B994" t="str">
            <v>A42B33502J08004</v>
          </cell>
          <cell r="C994"/>
          <cell r="D994">
            <v>21.9</v>
          </cell>
          <cell r="E994">
            <v>177.9</v>
          </cell>
          <cell r="F994">
            <v>22</v>
          </cell>
          <cell r="G994">
            <v>140.69999999999999</v>
          </cell>
        </row>
        <row r="995">
          <cell r="B995" t="str">
            <v>A42B33002J10004</v>
          </cell>
          <cell r="C995"/>
          <cell r="D995">
            <v>21.9</v>
          </cell>
          <cell r="E995">
            <v>177.9</v>
          </cell>
          <cell r="F995">
            <v>22</v>
          </cell>
          <cell r="G995">
            <v>140.69999999999999</v>
          </cell>
        </row>
        <row r="996">
          <cell r="B996" t="str">
            <v>A42B03500H08000</v>
          </cell>
          <cell r="C996"/>
          <cell r="D996">
            <v>21.9</v>
          </cell>
          <cell r="E996">
            <v>177.9</v>
          </cell>
          <cell r="F996">
            <v>22</v>
          </cell>
          <cell r="G996">
            <v>140.69999999999999</v>
          </cell>
        </row>
        <row r="997">
          <cell r="B997" t="str">
            <v>A42B23000H08000</v>
          </cell>
          <cell r="C997"/>
          <cell r="D997">
            <v>21.9</v>
          </cell>
          <cell r="E997">
            <v>177.9</v>
          </cell>
          <cell r="F997">
            <v>22</v>
          </cell>
          <cell r="G997">
            <v>140.69999999999999</v>
          </cell>
        </row>
        <row r="998">
          <cell r="B998" t="str">
            <v>A42B14001H08000</v>
          </cell>
          <cell r="C998"/>
          <cell r="D998">
            <v>21.9</v>
          </cell>
          <cell r="E998">
            <v>177.9</v>
          </cell>
          <cell r="F998">
            <v>22</v>
          </cell>
          <cell r="G998">
            <v>140.69999999999999</v>
          </cell>
        </row>
        <row r="999">
          <cell r="B999" t="str">
            <v>A42B14002H08000</v>
          </cell>
          <cell r="C999"/>
          <cell r="D999">
            <v>21.9</v>
          </cell>
          <cell r="E999">
            <v>177.9</v>
          </cell>
          <cell r="F999">
            <v>22</v>
          </cell>
          <cell r="G999">
            <v>140.69999999999999</v>
          </cell>
        </row>
        <row r="1000">
          <cell r="B1000" t="str">
            <v>A42B03501H08000</v>
          </cell>
          <cell r="C1000"/>
          <cell r="D1000">
            <v>21.9</v>
          </cell>
          <cell r="E1000">
            <v>177.9</v>
          </cell>
          <cell r="F1000">
            <v>22</v>
          </cell>
          <cell r="G1000">
            <v>140.69999999999999</v>
          </cell>
        </row>
        <row r="1001">
          <cell r="B1001" t="str">
            <v>A52B14002H10000</v>
          </cell>
          <cell r="C1001"/>
          <cell r="D1001">
            <v>21.9</v>
          </cell>
          <cell r="E1001">
            <v>177.9</v>
          </cell>
          <cell r="F1001">
            <v>22</v>
          </cell>
          <cell r="G1001">
            <v>140.69999999999999</v>
          </cell>
        </row>
        <row r="1002">
          <cell r="B1002" t="str">
            <v>A52B23000H10000</v>
          </cell>
          <cell r="C1002"/>
          <cell r="D1002">
            <v>21.9</v>
          </cell>
          <cell r="E1002">
            <v>177.9</v>
          </cell>
          <cell r="F1002">
            <v>22</v>
          </cell>
          <cell r="G1002">
            <v>140.69999999999999</v>
          </cell>
        </row>
        <row r="1003">
          <cell r="B1003" t="str">
            <v>A52B14000J10000</v>
          </cell>
          <cell r="C1003"/>
          <cell r="D1003">
            <v>21.9</v>
          </cell>
          <cell r="E1003">
            <v>177.9</v>
          </cell>
          <cell r="F1003">
            <v>22</v>
          </cell>
          <cell r="G1003">
            <v>140.69999999999999</v>
          </cell>
        </row>
        <row r="1004">
          <cell r="B1004" t="str">
            <v>A52B14001J08000</v>
          </cell>
          <cell r="C1004"/>
          <cell r="D1004">
            <v>21.9</v>
          </cell>
          <cell r="E1004">
            <v>177.9</v>
          </cell>
          <cell r="F1004">
            <v>22</v>
          </cell>
          <cell r="G1004">
            <v>140.69999999999999</v>
          </cell>
        </row>
        <row r="1005">
          <cell r="B1005" t="str">
            <v>A52B14001J10000</v>
          </cell>
          <cell r="C1005"/>
          <cell r="D1005">
            <v>21.9</v>
          </cell>
          <cell r="E1005">
            <v>177.9</v>
          </cell>
          <cell r="F1005">
            <v>22</v>
          </cell>
          <cell r="G1005">
            <v>140.69999999999999</v>
          </cell>
        </row>
        <row r="1006">
          <cell r="B1006" t="str">
            <v>A42B34002J08004</v>
          </cell>
          <cell r="C1006"/>
          <cell r="D1006">
            <v>21.9</v>
          </cell>
          <cell r="E1006">
            <v>177.9</v>
          </cell>
          <cell r="F1006">
            <v>22</v>
          </cell>
          <cell r="G1006">
            <v>140.69999999999999</v>
          </cell>
        </row>
        <row r="1007">
          <cell r="B1007" t="str">
            <v>A52B14000J08000</v>
          </cell>
          <cell r="C1007"/>
          <cell r="D1007">
            <v>21.9</v>
          </cell>
          <cell r="E1007">
            <v>177.9</v>
          </cell>
          <cell r="F1007">
            <v>20</v>
          </cell>
          <cell r="G1007">
            <v>140.69999999999999</v>
          </cell>
        </row>
        <row r="1008">
          <cell r="B1008" t="str">
            <v>A52B23000J08000</v>
          </cell>
          <cell r="C1008"/>
          <cell r="D1008">
            <v>21.9</v>
          </cell>
          <cell r="E1008">
            <v>177.9</v>
          </cell>
          <cell r="F1008">
            <v>20</v>
          </cell>
          <cell r="G1008">
            <v>140.69999999999999</v>
          </cell>
        </row>
        <row r="1009">
          <cell r="B1009" t="str">
            <v>A52B13501J10000</v>
          </cell>
          <cell r="C1009"/>
          <cell r="D1009">
            <v>21.9</v>
          </cell>
          <cell r="E1009">
            <v>177.9</v>
          </cell>
          <cell r="F1009">
            <v>20</v>
          </cell>
          <cell r="G1009">
            <v>140.69999999999999</v>
          </cell>
        </row>
        <row r="1010">
          <cell r="B1010" t="str">
            <v>A52JR4002J10004</v>
          </cell>
          <cell r="C1010"/>
          <cell r="D1010">
            <v>21.9</v>
          </cell>
          <cell r="E1010">
            <v>177.9</v>
          </cell>
          <cell r="F1010">
            <v>20</v>
          </cell>
          <cell r="G1010">
            <v>140.69999999999999</v>
          </cell>
        </row>
        <row r="1011">
          <cell r="B1011" t="str">
            <v>A52JR3700H12000</v>
          </cell>
          <cell r="C1011"/>
          <cell r="D1011">
            <v>21.9</v>
          </cell>
          <cell r="E1011">
            <v>300.10000000000002</v>
          </cell>
          <cell r="F1011">
            <v>20</v>
          </cell>
          <cell r="G1011">
            <v>166.9</v>
          </cell>
        </row>
        <row r="1012">
          <cell r="B1012" t="str">
            <v>A52JR3702J10000</v>
          </cell>
          <cell r="C1012"/>
          <cell r="D1012">
            <v>21.9</v>
          </cell>
          <cell r="E1012">
            <v>177.9</v>
          </cell>
          <cell r="F1012">
            <v>20</v>
          </cell>
          <cell r="G1012">
            <v>140.69999999999999</v>
          </cell>
        </row>
        <row r="1013">
          <cell r="B1013" t="str">
            <v>A52JL3500L10000</v>
          </cell>
          <cell r="C1013"/>
          <cell r="D1013">
            <v>21.9</v>
          </cell>
          <cell r="E1013">
            <v>177.9</v>
          </cell>
          <cell r="F1013">
            <v>20</v>
          </cell>
          <cell r="G1013">
            <v>140.69999999999999</v>
          </cell>
        </row>
        <row r="1014">
          <cell r="B1014" t="str">
            <v>A52JL3000L10000</v>
          </cell>
          <cell r="C1014"/>
          <cell r="D1014">
            <v>21.9</v>
          </cell>
          <cell r="E1014">
            <v>177.9</v>
          </cell>
          <cell r="F1014">
            <v>20</v>
          </cell>
          <cell r="G1014">
            <v>140.69999999999999</v>
          </cell>
        </row>
        <row r="1015">
          <cell r="B1015" t="str">
            <v>A52B23002J08000</v>
          </cell>
          <cell r="C1015"/>
          <cell r="D1015">
            <v>21.9</v>
          </cell>
          <cell r="E1015">
            <v>177.9</v>
          </cell>
          <cell r="F1015">
            <v>20</v>
          </cell>
          <cell r="G1015">
            <v>140.69999999999999</v>
          </cell>
        </row>
        <row r="1016">
          <cell r="B1016" t="str">
            <v>A52B23000J10000</v>
          </cell>
          <cell r="C1016"/>
          <cell r="D1016">
            <v>21.9</v>
          </cell>
          <cell r="E1016">
            <v>177.9</v>
          </cell>
          <cell r="F1016">
            <v>20</v>
          </cell>
          <cell r="G1016">
            <v>140.69999999999999</v>
          </cell>
        </row>
        <row r="1017">
          <cell r="B1017" t="str">
            <v>A42FC0000M11000</v>
          </cell>
          <cell r="C1017"/>
          <cell r="D1017">
            <v>21.9</v>
          </cell>
          <cell r="E1017">
            <v>177.9</v>
          </cell>
          <cell r="F1017">
            <v>20</v>
          </cell>
          <cell r="G1017">
            <v>166.9</v>
          </cell>
        </row>
        <row r="1018">
          <cell r="B1018" t="str">
            <v>A52B23500J08000</v>
          </cell>
          <cell r="C1018"/>
          <cell r="D1018">
            <v>21.9</v>
          </cell>
          <cell r="E1018">
            <v>177.9</v>
          </cell>
          <cell r="F1018">
            <v>32</v>
          </cell>
          <cell r="G1018">
            <v>140.69999999999999</v>
          </cell>
        </row>
        <row r="1019">
          <cell r="B1019" t="str">
            <v>A52B23002L10000</v>
          </cell>
          <cell r="C1019"/>
          <cell r="D1019">
            <v>21.9</v>
          </cell>
          <cell r="E1019">
            <v>177.9</v>
          </cell>
          <cell r="F1019">
            <v>20</v>
          </cell>
          <cell r="G1019">
            <v>140.69999999999999</v>
          </cell>
        </row>
        <row r="1020">
          <cell r="B1020" t="str">
            <v>A60CR9000J08000</v>
          </cell>
          <cell r="C1020"/>
          <cell r="D1020">
            <v>21.9</v>
          </cell>
          <cell r="E1020">
            <v>177.9</v>
          </cell>
          <cell r="F1020">
            <v>20</v>
          </cell>
          <cell r="G1020">
            <v>140.69999999999999</v>
          </cell>
        </row>
        <row r="1021">
          <cell r="B1021" t="str">
            <v>A60CR4500J08000</v>
          </cell>
          <cell r="C1021"/>
          <cell r="D1021">
            <v>21.9</v>
          </cell>
          <cell r="E1021">
            <v>177.9</v>
          </cell>
          <cell r="F1021">
            <v>20</v>
          </cell>
          <cell r="G1021">
            <v>140.69999999999999</v>
          </cell>
        </row>
        <row r="1022">
          <cell r="B1022" t="str">
            <v>A52SO3502H11000</v>
          </cell>
          <cell r="C1022"/>
          <cell r="D1022">
            <v>44.4</v>
          </cell>
          <cell r="E1022">
            <v>177.9</v>
          </cell>
          <cell r="F1022">
            <v>20</v>
          </cell>
          <cell r="G1022">
            <v>346.7</v>
          </cell>
        </row>
        <row r="1023">
          <cell r="B1023" t="str">
            <v>A52SH0000J08004</v>
          </cell>
          <cell r="C1023"/>
          <cell r="D1023">
            <v>21.9</v>
          </cell>
          <cell r="E1023">
            <v>177.9</v>
          </cell>
          <cell r="F1023">
            <v>20</v>
          </cell>
          <cell r="G1023">
            <v>140.69999999999999</v>
          </cell>
        </row>
        <row r="1024">
          <cell r="B1024" t="str">
            <v>A52SC4000J10000</v>
          </cell>
          <cell r="C1024"/>
          <cell r="D1024">
            <v>21.9</v>
          </cell>
          <cell r="E1024">
            <v>177.9</v>
          </cell>
          <cell r="F1024">
            <v>20</v>
          </cell>
          <cell r="G1024">
            <v>140.69999999999999</v>
          </cell>
        </row>
        <row r="1025">
          <cell r="B1025" t="str">
            <v>A52PR0000J10000</v>
          </cell>
          <cell r="C1025"/>
          <cell r="D1025">
            <v>21.9</v>
          </cell>
          <cell r="E1025">
            <v>177.9</v>
          </cell>
          <cell r="F1025">
            <v>20</v>
          </cell>
          <cell r="G1025">
            <v>140.69999999999999</v>
          </cell>
        </row>
        <row r="1026">
          <cell r="B1026" t="str">
            <v>A52MH0012H06004</v>
          </cell>
          <cell r="C1026"/>
          <cell r="D1026">
            <v>21.9</v>
          </cell>
          <cell r="E1026">
            <v>177.9</v>
          </cell>
          <cell r="F1026">
            <v>20</v>
          </cell>
          <cell r="G1026">
            <v>140.69999999999999</v>
          </cell>
        </row>
        <row r="1027">
          <cell r="B1027" t="str">
            <v>A52AR0100J10004</v>
          </cell>
          <cell r="C1027"/>
          <cell r="D1027">
            <v>21.9</v>
          </cell>
          <cell r="E1027">
            <v>177.9</v>
          </cell>
          <cell r="F1027">
            <v>0</v>
          </cell>
          <cell r="G1027">
            <v>140.69999999999999</v>
          </cell>
        </row>
        <row r="1028">
          <cell r="B1028" t="str">
            <v>A52B03500J10000</v>
          </cell>
          <cell r="C1028"/>
          <cell r="D1028">
            <v>21.9</v>
          </cell>
          <cell r="E1028">
            <v>177.9</v>
          </cell>
          <cell r="F1028">
            <v>0</v>
          </cell>
          <cell r="G1028">
            <v>140.69999999999999</v>
          </cell>
        </row>
        <row r="1029">
          <cell r="B1029" t="str">
            <v>A52AR0202H10000</v>
          </cell>
          <cell r="C1029"/>
          <cell r="D1029">
            <v>21.9</v>
          </cell>
          <cell r="E1029">
            <v>177.9</v>
          </cell>
          <cell r="F1029">
            <v>0</v>
          </cell>
          <cell r="G1029">
            <v>140.69999999999999</v>
          </cell>
        </row>
        <row r="1030">
          <cell r="B1030" t="str">
            <v>A42SO4000H08000</v>
          </cell>
          <cell r="C1030"/>
          <cell r="D1030">
            <v>44.4</v>
          </cell>
          <cell r="E1030">
            <v>177.9</v>
          </cell>
          <cell r="F1030">
            <v>0</v>
          </cell>
          <cell r="G1030">
            <v>346.7</v>
          </cell>
        </row>
        <row r="1031">
          <cell r="B1031" t="str">
            <v>A52AR0200M10000M</v>
          </cell>
          <cell r="C1031"/>
          <cell r="D1031">
            <v>21.9</v>
          </cell>
          <cell r="E1031">
            <v>162</v>
          </cell>
          <cell r="F1031">
            <v>0</v>
          </cell>
          <cell r="G1031">
            <v>140.69999999999999</v>
          </cell>
        </row>
        <row r="1032">
          <cell r="B1032" t="str">
            <v>A52AL0200M10000</v>
          </cell>
          <cell r="C1032"/>
          <cell r="D1032">
            <v>21.9</v>
          </cell>
          <cell r="E1032">
            <v>177.9</v>
          </cell>
          <cell r="F1032">
            <v>22</v>
          </cell>
          <cell r="G1032">
            <v>140.69999999999999</v>
          </cell>
        </row>
        <row r="1033">
          <cell r="B1033" t="str">
            <v>A52AR0100J10000</v>
          </cell>
          <cell r="C1033"/>
          <cell r="D1033">
            <v>21.9</v>
          </cell>
          <cell r="E1033">
            <v>177.9</v>
          </cell>
          <cell r="F1033">
            <v>22</v>
          </cell>
          <cell r="G1033">
            <v>140.69999999999999</v>
          </cell>
        </row>
        <row r="1034">
          <cell r="B1034" t="str">
            <v>A52B03500J08000</v>
          </cell>
          <cell r="C1034"/>
          <cell r="D1034">
            <v>21.9</v>
          </cell>
          <cell r="E1034">
            <v>177.9</v>
          </cell>
          <cell r="F1034">
            <v>22</v>
          </cell>
          <cell r="G1034">
            <v>140.69999999999999</v>
          </cell>
        </row>
        <row r="1035">
          <cell r="B1035" t="str">
            <v>A52AR0102H10000</v>
          </cell>
          <cell r="C1035"/>
          <cell r="D1035">
            <v>21.9</v>
          </cell>
          <cell r="E1035">
            <v>177.9</v>
          </cell>
          <cell r="F1035">
            <v>20</v>
          </cell>
          <cell r="G1035">
            <v>140.69999999999999</v>
          </cell>
        </row>
        <row r="1036">
          <cell r="B1036" t="str">
            <v>A42JR4000H10005</v>
          </cell>
          <cell r="C1036"/>
          <cell r="D1036">
            <v>21.9</v>
          </cell>
          <cell r="E1036">
            <v>177.9</v>
          </cell>
          <cell r="F1036">
            <v>20</v>
          </cell>
          <cell r="G1036">
            <v>140.69999999999999</v>
          </cell>
        </row>
        <row r="1037">
          <cell r="B1037" t="str">
            <v>A52AL0100J10001</v>
          </cell>
          <cell r="C1037"/>
          <cell r="D1037">
            <v>21.9</v>
          </cell>
          <cell r="E1037">
            <v>177.9</v>
          </cell>
          <cell r="F1037">
            <v>20</v>
          </cell>
          <cell r="G1037">
            <v>140.69999999999999</v>
          </cell>
        </row>
        <row r="1038">
          <cell r="B1038" t="str">
            <v>A42JR4002M11000</v>
          </cell>
          <cell r="C1038"/>
          <cell r="D1038">
            <v>21.9</v>
          </cell>
          <cell r="E1038">
            <v>177.9</v>
          </cell>
          <cell r="F1038">
            <v>20</v>
          </cell>
          <cell r="G1038">
            <v>140.69999999999999</v>
          </cell>
        </row>
        <row r="1039">
          <cell r="B1039" t="str">
            <v>A42MH0012H06000</v>
          </cell>
          <cell r="C1039"/>
          <cell r="D1039">
            <v>21.9</v>
          </cell>
          <cell r="E1039">
            <v>177.9</v>
          </cell>
          <cell r="F1039">
            <v>32</v>
          </cell>
          <cell r="G1039">
            <v>140.69999999999999</v>
          </cell>
        </row>
        <row r="1040">
          <cell r="B1040" t="str">
            <v>A42P04008G09004</v>
          </cell>
          <cell r="C1040"/>
          <cell r="D1040">
            <v>21.9</v>
          </cell>
          <cell r="E1040">
            <v>177.9</v>
          </cell>
          <cell r="F1040">
            <v>20</v>
          </cell>
          <cell r="G1040">
            <v>140.69999999999999</v>
          </cell>
        </row>
        <row r="1041">
          <cell r="B1041" t="str">
            <v>A42SC4000J10000</v>
          </cell>
          <cell r="C1041"/>
          <cell r="D1041">
            <v>21.9</v>
          </cell>
          <cell r="E1041">
            <v>177.9</v>
          </cell>
          <cell r="F1041">
            <v>20</v>
          </cell>
          <cell r="G1041">
            <v>140.69999999999999</v>
          </cell>
        </row>
        <row r="1042">
          <cell r="B1042" t="str">
            <v>A50P54006G110P0</v>
          </cell>
          <cell r="C1042"/>
          <cell r="D1042">
            <v>21.9</v>
          </cell>
          <cell r="E1042">
            <v>177.9</v>
          </cell>
          <cell r="F1042">
            <v>20</v>
          </cell>
          <cell r="G1042">
            <v>140.69999999999999</v>
          </cell>
        </row>
        <row r="1043">
          <cell r="B1043" t="str">
            <v>A50P04012G09001</v>
          </cell>
          <cell r="C1043"/>
          <cell r="D1043">
            <v>21.9</v>
          </cell>
          <cell r="E1043">
            <v>177.9</v>
          </cell>
          <cell r="F1043">
            <v>20</v>
          </cell>
          <cell r="G1043">
            <v>140.69999999999999</v>
          </cell>
        </row>
        <row r="1044">
          <cell r="B1044" t="str">
            <v>A42JR3502M11000</v>
          </cell>
          <cell r="C1044"/>
          <cell r="D1044">
            <v>21.9</v>
          </cell>
          <cell r="E1044">
            <v>177.9</v>
          </cell>
          <cell r="F1044">
            <v>32</v>
          </cell>
          <cell r="G1044">
            <v>140.69999999999999</v>
          </cell>
        </row>
        <row r="1045">
          <cell r="B1045" t="str">
            <v>A42JL5002J11000</v>
          </cell>
          <cell r="C1045"/>
          <cell r="D1045">
            <v>21.9</v>
          </cell>
          <cell r="E1045">
            <v>177.9</v>
          </cell>
          <cell r="F1045">
            <v>20</v>
          </cell>
          <cell r="G1045">
            <v>140.69999999999999</v>
          </cell>
        </row>
        <row r="1046">
          <cell r="B1046" t="str">
            <v>A50PA0008G11004</v>
          </cell>
          <cell r="C1046"/>
          <cell r="D1046">
            <v>21.9</v>
          </cell>
          <cell r="E1046">
            <v>177.9</v>
          </cell>
          <cell r="F1046">
            <v>32</v>
          </cell>
          <cell r="G1046">
            <v>140.69999999999999</v>
          </cell>
        </row>
        <row r="1047">
          <cell r="B1047" t="str">
            <v>A42IM0002H10000</v>
          </cell>
          <cell r="C1047"/>
          <cell r="D1047">
            <v>60.4</v>
          </cell>
          <cell r="E1047">
            <v>234</v>
          </cell>
          <cell r="F1047"/>
          <cell r="G1047">
            <v>162</v>
          </cell>
        </row>
        <row r="1048">
          <cell r="B1048" t="str">
            <v>A42B13501H10500</v>
          </cell>
          <cell r="C1048"/>
          <cell r="D1048">
            <v>60.4</v>
          </cell>
          <cell r="E1048">
            <v>234</v>
          </cell>
          <cell r="F1048"/>
          <cell r="G1048">
            <v>162</v>
          </cell>
        </row>
        <row r="1049">
          <cell r="B1049" t="str">
            <v>A42B04000H08000</v>
          </cell>
          <cell r="C1049"/>
          <cell r="D1049">
            <v>60.4</v>
          </cell>
          <cell r="E1049">
            <v>234</v>
          </cell>
          <cell r="F1049"/>
          <cell r="G1049">
            <v>162</v>
          </cell>
        </row>
        <row r="1050">
          <cell r="B1050" t="str">
            <v>A42B34001J10004</v>
          </cell>
          <cell r="C1050"/>
          <cell r="D1050">
            <v>60.4</v>
          </cell>
          <cell r="E1050">
            <v>234</v>
          </cell>
          <cell r="F1050"/>
          <cell r="G1050">
            <v>162</v>
          </cell>
        </row>
        <row r="1051">
          <cell r="B1051" t="str">
            <v>MS3552M22-ANG110B</v>
          </cell>
          <cell r="C1051"/>
          <cell r="D1051">
            <v>72.239999999999995</v>
          </cell>
          <cell r="E1051">
            <v>234</v>
          </cell>
          <cell r="F1051"/>
          <cell r="G1051">
            <v>252</v>
          </cell>
        </row>
        <row r="1052">
          <cell r="B1052" t="str">
            <v>MS3552M22-PIG70C</v>
          </cell>
          <cell r="C1052"/>
          <cell r="D1052">
            <v>72.239999999999995</v>
          </cell>
          <cell r="E1052">
            <v>234</v>
          </cell>
          <cell r="F1052"/>
          <cell r="G1052">
            <v>252</v>
          </cell>
        </row>
        <row r="1053">
          <cell r="B1053" t="str">
            <v>A42B34001J10005</v>
          </cell>
          <cell r="C1053"/>
          <cell r="D1053">
            <v>21.9</v>
          </cell>
          <cell r="E1053">
            <v>168.3</v>
          </cell>
          <cell r="F1053"/>
          <cell r="G1053">
            <v>123.8</v>
          </cell>
        </row>
        <row r="1054">
          <cell r="B1054" t="str">
            <v>A42IM0000M10000</v>
          </cell>
          <cell r="C1054"/>
          <cell r="D1054">
            <v>60.4</v>
          </cell>
          <cell r="E1054">
            <v>234</v>
          </cell>
          <cell r="F1054"/>
          <cell r="G1054">
            <v>162</v>
          </cell>
        </row>
        <row r="1055">
          <cell r="B1055" t="str">
            <v>A42IM0002J08000</v>
          </cell>
          <cell r="C1055"/>
          <cell r="D1055">
            <v>60.4</v>
          </cell>
          <cell r="E1055">
            <v>234</v>
          </cell>
          <cell r="F1055"/>
          <cell r="G1055">
            <v>162</v>
          </cell>
        </row>
        <row r="1056">
          <cell r="B1056" t="str">
            <v>W20335000A</v>
          </cell>
          <cell r="C1056"/>
          <cell r="D1056">
            <v>55</v>
          </cell>
          <cell r="E1056">
            <v>238.96</v>
          </cell>
          <cell r="F1056"/>
          <cell r="G1056">
            <v>220.8</v>
          </cell>
        </row>
        <row r="1057">
          <cell r="B1057" t="str">
            <v>A60JL3500H1000G</v>
          </cell>
          <cell r="C1057"/>
          <cell r="D1057">
            <v>60.4</v>
          </cell>
          <cell r="E1057">
            <v>234</v>
          </cell>
          <cell r="F1057"/>
          <cell r="G1057">
            <v>162</v>
          </cell>
        </row>
        <row r="1058">
          <cell r="B1058" t="str">
            <v>A42AL1502J10000</v>
          </cell>
          <cell r="C1058"/>
          <cell r="D1058">
            <v>60.4</v>
          </cell>
          <cell r="E1058">
            <v>234</v>
          </cell>
          <cell r="F1058"/>
          <cell r="G1058">
            <v>162</v>
          </cell>
        </row>
        <row r="1059">
          <cell r="B1059" t="str">
            <v>A52FC0000M10800</v>
          </cell>
          <cell r="C1059"/>
          <cell r="D1059">
            <v>60.4</v>
          </cell>
          <cell r="E1059">
            <v>234</v>
          </cell>
          <cell r="F1059"/>
          <cell r="G1059">
            <v>162</v>
          </cell>
        </row>
        <row r="1060">
          <cell r="B1060" t="str">
            <v>A52B04002J10004</v>
          </cell>
          <cell r="C1060"/>
          <cell r="D1060">
            <v>60.4</v>
          </cell>
          <cell r="E1060">
            <v>234</v>
          </cell>
          <cell r="F1060"/>
          <cell r="G1060">
            <v>162</v>
          </cell>
        </row>
        <row r="1061">
          <cell r="B1061" t="str">
            <v>A42FC3000J13000</v>
          </cell>
          <cell r="C1061"/>
          <cell r="D1061">
            <v>60.4</v>
          </cell>
          <cell r="E1061">
            <v>302</v>
          </cell>
          <cell r="F1061"/>
          <cell r="G1061">
            <v>174</v>
          </cell>
        </row>
        <row r="1062">
          <cell r="B1062" t="str">
            <v>A52PL0002J10004</v>
          </cell>
          <cell r="C1062"/>
          <cell r="D1062">
            <v>60.4</v>
          </cell>
          <cell r="E1062">
            <v>234</v>
          </cell>
          <cell r="F1062"/>
          <cell r="G1062">
            <v>162</v>
          </cell>
        </row>
        <row r="1063">
          <cell r="B1063" t="str">
            <v>A60P04012G11000</v>
          </cell>
          <cell r="C1063"/>
          <cell r="D1063">
            <v>60.4</v>
          </cell>
          <cell r="E1063">
            <v>234</v>
          </cell>
          <cell r="F1063"/>
          <cell r="G1063">
            <v>162</v>
          </cell>
        </row>
        <row r="1064">
          <cell r="B1064" t="str">
            <v>A42P54006G120P0</v>
          </cell>
          <cell r="C1064"/>
          <cell r="D1064">
            <v>60.4</v>
          </cell>
          <cell r="E1064">
            <v>234</v>
          </cell>
          <cell r="F1064"/>
          <cell r="G1064">
            <v>174</v>
          </cell>
        </row>
        <row r="1065">
          <cell r="B1065" t="str">
            <v>A42JR4002J11000</v>
          </cell>
          <cell r="C1065"/>
          <cell r="D1065">
            <v>60.4</v>
          </cell>
          <cell r="E1065">
            <v>234</v>
          </cell>
          <cell r="F1065"/>
          <cell r="G1065">
            <v>162</v>
          </cell>
        </row>
        <row r="1066">
          <cell r="B1066" t="str">
            <v>A60JL4000H1000GM</v>
          </cell>
          <cell r="C1066"/>
          <cell r="D1066">
            <v>60.4</v>
          </cell>
          <cell r="E1066">
            <v>234</v>
          </cell>
          <cell r="F1066"/>
          <cell r="G1066">
            <v>162</v>
          </cell>
        </row>
        <row r="1067">
          <cell r="B1067" t="str">
            <v>A42PA0012G110P2</v>
          </cell>
          <cell r="C1067"/>
          <cell r="D1067">
            <v>60.4</v>
          </cell>
          <cell r="E1067">
            <v>234</v>
          </cell>
          <cell r="F1067"/>
          <cell r="G1067">
            <v>162</v>
          </cell>
        </row>
        <row r="1068">
          <cell r="B1068" t="str">
            <v>A52FC0000L13000</v>
          </cell>
          <cell r="C1068"/>
          <cell r="D1068">
            <v>60.4</v>
          </cell>
          <cell r="E1068">
            <v>302</v>
          </cell>
          <cell r="F1068"/>
          <cell r="G1068">
            <v>174</v>
          </cell>
        </row>
        <row r="1069">
          <cell r="B1069" t="str">
            <v>C6U235F0002</v>
          </cell>
          <cell r="C1069"/>
          <cell r="D1069">
            <v>72.239999999999995</v>
          </cell>
          <cell r="E1069">
            <v>234</v>
          </cell>
          <cell r="F1069"/>
          <cell r="G1069">
            <v>192</v>
          </cell>
        </row>
        <row r="1070">
          <cell r="B1070" t="str">
            <v>A42LT0000J11004</v>
          </cell>
          <cell r="C1070"/>
          <cell r="D1070">
            <v>60.4</v>
          </cell>
          <cell r="E1070">
            <v>234</v>
          </cell>
          <cell r="F1070"/>
          <cell r="G1070">
            <v>162</v>
          </cell>
        </row>
        <row r="1071">
          <cell r="B1071" t="str">
            <v>A42SO3500H08000</v>
          </cell>
          <cell r="C1071"/>
          <cell r="D1071">
            <v>72</v>
          </cell>
          <cell r="E1071">
            <v>234</v>
          </cell>
          <cell r="F1071"/>
          <cell r="G1071">
            <v>252</v>
          </cell>
        </row>
        <row r="1072">
          <cell r="B1072" t="str">
            <v>A52SO3502J10000</v>
          </cell>
          <cell r="C1072"/>
          <cell r="D1072">
            <v>72.239999999999995</v>
          </cell>
          <cell r="E1072">
            <v>234</v>
          </cell>
          <cell r="F1072"/>
          <cell r="G1072">
            <v>252</v>
          </cell>
        </row>
        <row r="1073">
          <cell r="B1073" t="str">
            <v>A42JL3702J11004</v>
          </cell>
          <cell r="C1073"/>
          <cell r="D1073">
            <v>60.4</v>
          </cell>
          <cell r="E1073">
            <v>234</v>
          </cell>
          <cell r="F1073"/>
          <cell r="G1073">
            <v>162</v>
          </cell>
        </row>
        <row r="1074">
          <cell r="B1074" t="str">
            <v>A42AL0202J10000</v>
          </cell>
          <cell r="C1074"/>
          <cell r="D1074">
            <v>60.4</v>
          </cell>
          <cell r="E1074">
            <v>234</v>
          </cell>
          <cell r="F1074"/>
          <cell r="G1074">
            <v>162</v>
          </cell>
        </row>
        <row r="1075">
          <cell r="B1075" t="str">
            <v>C6U378F1012-PE</v>
          </cell>
          <cell r="C1075"/>
          <cell r="D1075">
            <v>72.239999999999995</v>
          </cell>
          <cell r="E1075">
            <v>234</v>
          </cell>
          <cell r="F1075"/>
          <cell r="G1075">
            <v>192</v>
          </cell>
        </row>
        <row r="1076">
          <cell r="B1076" t="str">
            <v>A42SO3502H13000</v>
          </cell>
          <cell r="C1076"/>
          <cell r="D1076">
            <v>72</v>
          </cell>
          <cell r="E1076">
            <v>302</v>
          </cell>
          <cell r="F1076"/>
          <cell r="G1076">
            <v>264</v>
          </cell>
        </row>
        <row r="1077">
          <cell r="B1077" t="str">
            <v>A42SO3002H13000</v>
          </cell>
          <cell r="C1077"/>
          <cell r="D1077">
            <v>72</v>
          </cell>
          <cell r="E1077">
            <v>302</v>
          </cell>
          <cell r="F1077"/>
          <cell r="G1077">
            <v>264</v>
          </cell>
        </row>
        <row r="1078">
          <cell r="B1078" t="str">
            <v>A42P64008G11001</v>
          </cell>
          <cell r="C1078"/>
          <cell r="D1078">
            <v>60.4</v>
          </cell>
          <cell r="E1078">
            <v>234</v>
          </cell>
          <cell r="F1078"/>
          <cell r="G1078">
            <v>162</v>
          </cell>
        </row>
        <row r="1079">
          <cell r="B1079" t="str">
            <v>C5N325C2010-PB</v>
          </cell>
          <cell r="C1079"/>
          <cell r="D1079">
            <v>72.239999999999995</v>
          </cell>
          <cell r="E1079">
            <v>234</v>
          </cell>
          <cell r="F1079"/>
          <cell r="G1079">
            <v>204</v>
          </cell>
        </row>
        <row r="1080">
          <cell r="B1080" t="str">
            <v>C4J240A0002-2</v>
          </cell>
          <cell r="C1080"/>
          <cell r="D1080">
            <v>72.239999999999995</v>
          </cell>
          <cell r="E1080">
            <v>234</v>
          </cell>
          <cell r="F1080"/>
          <cell r="G1080">
            <v>192</v>
          </cell>
        </row>
        <row r="1081">
          <cell r="B1081" t="str">
            <v>A60JR4000H10002M</v>
          </cell>
          <cell r="C1081"/>
          <cell r="D1081">
            <v>60.4</v>
          </cell>
          <cell r="E1081">
            <v>234</v>
          </cell>
          <cell r="F1081"/>
          <cell r="G1081">
            <v>162</v>
          </cell>
        </row>
        <row r="1082">
          <cell r="B1082" t="str">
            <v>A50P04006G06500</v>
          </cell>
          <cell r="C1082"/>
          <cell r="D1082">
            <v>60.4</v>
          </cell>
          <cell r="E1082">
            <v>234</v>
          </cell>
          <cell r="F1082"/>
          <cell r="G1082">
            <v>162</v>
          </cell>
        </row>
        <row r="1083">
          <cell r="B1083" t="str">
            <v>A42JR4000M13004</v>
          </cell>
          <cell r="C1083"/>
          <cell r="D1083">
            <v>60.4</v>
          </cell>
          <cell r="E1083">
            <v>302</v>
          </cell>
          <cell r="F1083"/>
          <cell r="G1083">
            <v>174</v>
          </cell>
        </row>
        <row r="1084">
          <cell r="B1084" t="str">
            <v>A52FC0000M10000</v>
          </cell>
          <cell r="C1084"/>
          <cell r="D1084">
            <v>60.4</v>
          </cell>
          <cell r="E1084">
            <v>234</v>
          </cell>
          <cell r="F1084"/>
          <cell r="G1084">
            <v>162</v>
          </cell>
        </row>
        <row r="1085">
          <cell r="B1085" t="str">
            <v>A52JB0300J13000</v>
          </cell>
          <cell r="C1085"/>
          <cell r="D1085">
            <v>60.4</v>
          </cell>
          <cell r="E1085">
            <v>302</v>
          </cell>
          <cell r="F1085"/>
          <cell r="G1085">
            <v>174</v>
          </cell>
        </row>
        <row r="1086">
          <cell r="B1086" t="str">
            <v>A42JR4500J10000</v>
          </cell>
          <cell r="C1086"/>
          <cell r="D1086">
            <v>60.4</v>
          </cell>
          <cell r="E1086">
            <v>234</v>
          </cell>
          <cell r="F1086"/>
          <cell r="G1086">
            <v>162</v>
          </cell>
        </row>
        <row r="1087">
          <cell r="B1087" t="str">
            <v>A42JL3500H10001</v>
          </cell>
          <cell r="C1087"/>
          <cell r="D1087">
            <v>60.4</v>
          </cell>
          <cell r="E1087">
            <v>234</v>
          </cell>
          <cell r="F1087"/>
          <cell r="G1087">
            <v>162</v>
          </cell>
        </row>
        <row r="1088">
          <cell r="B1088" t="str">
            <v>A52JR4502J10000</v>
          </cell>
          <cell r="C1088"/>
          <cell r="D1088">
            <v>60.4</v>
          </cell>
          <cell r="E1088">
            <v>234</v>
          </cell>
          <cell r="F1088"/>
          <cell r="G1088">
            <v>162</v>
          </cell>
        </row>
        <row r="1089">
          <cell r="B1089" t="str">
            <v>A52SH0000H08004</v>
          </cell>
          <cell r="C1089"/>
          <cell r="D1089">
            <v>60.4</v>
          </cell>
          <cell r="E1089">
            <v>234</v>
          </cell>
          <cell r="F1089"/>
          <cell r="G1089">
            <v>162</v>
          </cell>
        </row>
        <row r="1090">
          <cell r="B1090" t="str">
            <v>A60IM0000J10000</v>
          </cell>
          <cell r="C1090"/>
          <cell r="D1090">
            <v>60.4</v>
          </cell>
          <cell r="E1090">
            <v>234</v>
          </cell>
          <cell r="F1090"/>
          <cell r="G1090">
            <v>162</v>
          </cell>
        </row>
        <row r="1091">
          <cell r="B1091" t="str">
            <v>W20225000A</v>
          </cell>
          <cell r="C1091"/>
          <cell r="D1091">
            <v>55</v>
          </cell>
          <cell r="E1091">
            <v>234</v>
          </cell>
          <cell r="F1091"/>
          <cell r="G1091">
            <v>220.8</v>
          </cell>
        </row>
        <row r="1092">
          <cell r="B1092" t="str">
            <v>A42JL1000H10004</v>
          </cell>
          <cell r="C1092"/>
          <cell r="D1092">
            <v>60.4</v>
          </cell>
          <cell r="E1092">
            <v>234</v>
          </cell>
          <cell r="F1092"/>
          <cell r="G1092">
            <v>162</v>
          </cell>
        </row>
        <row r="1093">
          <cell r="B1093" t="str">
            <v>A52AL0202H10000</v>
          </cell>
          <cell r="C1093"/>
          <cell r="D1093">
            <v>60.4</v>
          </cell>
          <cell r="E1093">
            <v>234</v>
          </cell>
          <cell r="F1093"/>
          <cell r="G1093">
            <v>162</v>
          </cell>
        </row>
        <row r="1094">
          <cell r="B1094" t="str">
            <v>A42B34002J11004</v>
          </cell>
          <cell r="C1094"/>
          <cell r="D1094">
            <v>60.4</v>
          </cell>
          <cell r="E1094">
            <v>234</v>
          </cell>
          <cell r="F1094"/>
          <cell r="G1094">
            <v>162</v>
          </cell>
        </row>
        <row r="1095">
          <cell r="B1095" t="str">
            <v>A42FC0000M10800</v>
          </cell>
          <cell r="C1095"/>
          <cell r="D1095">
            <v>60.4</v>
          </cell>
          <cell r="E1095">
            <v>234</v>
          </cell>
          <cell r="F1095"/>
          <cell r="G1095">
            <v>162</v>
          </cell>
        </row>
        <row r="1096">
          <cell r="B1096" t="str">
            <v>A50P04006G08000</v>
          </cell>
          <cell r="C1096"/>
          <cell r="D1096">
            <v>60.4</v>
          </cell>
          <cell r="E1096">
            <v>234</v>
          </cell>
          <cell r="F1096"/>
          <cell r="G1096">
            <v>162</v>
          </cell>
        </row>
        <row r="1097">
          <cell r="B1097" t="str">
            <v>A52B23502L10000</v>
          </cell>
          <cell r="C1097"/>
          <cell r="D1097">
            <v>60.4</v>
          </cell>
          <cell r="E1097">
            <v>234</v>
          </cell>
          <cell r="F1097"/>
          <cell r="G1097">
            <v>162</v>
          </cell>
        </row>
        <row r="1098">
          <cell r="B1098" t="str">
            <v>A52B24002H10000</v>
          </cell>
          <cell r="C1098"/>
          <cell r="D1098">
            <v>60.4</v>
          </cell>
          <cell r="E1098">
            <v>234</v>
          </cell>
          <cell r="F1098"/>
          <cell r="G1098">
            <v>162</v>
          </cell>
        </row>
        <row r="1099">
          <cell r="B1099" t="str">
            <v>A52JR5000L10000</v>
          </cell>
          <cell r="C1099"/>
          <cell r="D1099">
            <v>60.4</v>
          </cell>
          <cell r="E1099">
            <v>234</v>
          </cell>
          <cell r="F1099"/>
          <cell r="G1099">
            <v>162</v>
          </cell>
        </row>
        <row r="1100">
          <cell r="B1100" t="str">
            <v>A42IM0002J08004</v>
          </cell>
          <cell r="C1100"/>
          <cell r="D1100">
            <v>60.4</v>
          </cell>
          <cell r="E1100">
            <v>234</v>
          </cell>
          <cell r="F1100"/>
          <cell r="G1100">
            <v>162</v>
          </cell>
        </row>
        <row r="1101">
          <cell r="B1101" t="str">
            <v>A52JR5002J10000</v>
          </cell>
          <cell r="C1101"/>
          <cell r="D1101">
            <v>60.4</v>
          </cell>
          <cell r="E1101">
            <v>234</v>
          </cell>
          <cell r="F1101"/>
          <cell r="G1101">
            <v>162</v>
          </cell>
        </row>
        <row r="1102">
          <cell r="B1102" t="str">
            <v>W05245010A</v>
          </cell>
          <cell r="C1102"/>
          <cell r="D1102">
            <v>55</v>
          </cell>
          <cell r="E1102">
            <v>234</v>
          </cell>
          <cell r="F1102"/>
          <cell r="G1102">
            <v>220.8</v>
          </cell>
        </row>
        <row r="1103">
          <cell r="B1103" t="str">
            <v>A42SO3001J10000</v>
          </cell>
          <cell r="C1103"/>
          <cell r="D1103">
            <v>72</v>
          </cell>
          <cell r="E1103">
            <v>234</v>
          </cell>
          <cell r="F1103"/>
          <cell r="G1103">
            <v>252</v>
          </cell>
        </row>
        <row r="1104">
          <cell r="B1104" t="str">
            <v>W20515000A</v>
          </cell>
          <cell r="C1104"/>
          <cell r="D1104">
            <v>55</v>
          </cell>
          <cell r="E1104">
            <v>238.96</v>
          </cell>
          <cell r="F1104"/>
          <cell r="G1104">
            <v>220.8</v>
          </cell>
        </row>
        <row r="1105">
          <cell r="B1105" t="str">
            <v>W24135010S</v>
          </cell>
          <cell r="C1105"/>
          <cell r="D1105">
            <v>55</v>
          </cell>
          <cell r="E1105">
            <v>238.96</v>
          </cell>
          <cell r="F1105"/>
          <cell r="G1105">
            <v>220.8</v>
          </cell>
        </row>
        <row r="1106">
          <cell r="B1106" t="str">
            <v>A60JL4000H10000</v>
          </cell>
          <cell r="C1106"/>
          <cell r="D1106">
            <v>60.4</v>
          </cell>
          <cell r="E1106">
            <v>234</v>
          </cell>
          <cell r="F1106"/>
          <cell r="G1106">
            <v>162</v>
          </cell>
        </row>
        <row r="1107">
          <cell r="B1107" t="str">
            <v>A52IM0002H10000</v>
          </cell>
          <cell r="C1107"/>
          <cell r="D1107">
            <v>60.4</v>
          </cell>
          <cell r="E1107">
            <v>234</v>
          </cell>
          <cell r="F1107"/>
          <cell r="G1107">
            <v>162</v>
          </cell>
        </row>
        <row r="1108">
          <cell r="B1108" t="str">
            <v>A52FC0000M06500</v>
          </cell>
          <cell r="C1108"/>
          <cell r="D1108">
            <v>60.4</v>
          </cell>
          <cell r="E1108">
            <v>234</v>
          </cell>
          <cell r="F1108"/>
          <cell r="G1108">
            <v>162</v>
          </cell>
        </row>
        <row r="1109">
          <cell r="B1109" t="str">
            <v>A52B23002H10000</v>
          </cell>
          <cell r="C1109"/>
          <cell r="D1109">
            <v>60.4</v>
          </cell>
          <cell r="E1109">
            <v>234</v>
          </cell>
          <cell r="F1109"/>
          <cell r="G1109">
            <v>162</v>
          </cell>
        </row>
        <row r="1110">
          <cell r="B1110" t="str">
            <v>A52B23502H08000</v>
          </cell>
          <cell r="C1110"/>
          <cell r="D1110">
            <v>60.4</v>
          </cell>
          <cell r="E1110">
            <v>234</v>
          </cell>
          <cell r="F1110"/>
          <cell r="G1110">
            <v>162</v>
          </cell>
        </row>
        <row r="1111">
          <cell r="B1111" t="str">
            <v>A52AL1502H10000</v>
          </cell>
          <cell r="C1111"/>
          <cell r="D1111">
            <v>60.4</v>
          </cell>
          <cell r="E1111">
            <v>234</v>
          </cell>
          <cell r="F1111"/>
          <cell r="G1111">
            <v>162</v>
          </cell>
        </row>
        <row r="1112">
          <cell r="B1112" t="str">
            <v>A50PA0012G11004</v>
          </cell>
          <cell r="C1112"/>
          <cell r="D1112">
            <v>60.4</v>
          </cell>
          <cell r="E1112">
            <v>234</v>
          </cell>
          <cell r="F1112"/>
          <cell r="G1112">
            <v>162</v>
          </cell>
        </row>
        <row r="1113">
          <cell r="B1113" t="str">
            <v>A52AL0100L10000</v>
          </cell>
          <cell r="C1113"/>
          <cell r="D1113">
            <v>60.4</v>
          </cell>
          <cell r="E1113">
            <v>234</v>
          </cell>
          <cell r="F1113"/>
          <cell r="G1113">
            <v>162</v>
          </cell>
        </row>
        <row r="1114">
          <cell r="B1114" t="str">
            <v>A52AL0102H10000</v>
          </cell>
          <cell r="C1114"/>
          <cell r="D1114">
            <v>60.4</v>
          </cell>
          <cell r="E1114">
            <v>234</v>
          </cell>
          <cell r="F1114"/>
          <cell r="G1114">
            <v>162</v>
          </cell>
        </row>
        <row r="1115">
          <cell r="B1115" t="str">
            <v>A52B03502J10000</v>
          </cell>
          <cell r="C1115"/>
          <cell r="D1115">
            <v>60.4</v>
          </cell>
          <cell r="E1115">
            <v>234</v>
          </cell>
          <cell r="F1115"/>
          <cell r="G1115">
            <v>162</v>
          </cell>
        </row>
        <row r="1116">
          <cell r="B1116" t="str">
            <v>A42JR3702J10004</v>
          </cell>
          <cell r="C1116"/>
          <cell r="D1116">
            <v>60.4</v>
          </cell>
          <cell r="E1116">
            <v>234</v>
          </cell>
          <cell r="F1116"/>
          <cell r="G1116">
            <v>162</v>
          </cell>
        </row>
        <row r="1117">
          <cell r="B1117" t="str">
            <v>W22135000B</v>
          </cell>
          <cell r="C1117"/>
          <cell r="D1117">
            <v>55</v>
          </cell>
          <cell r="E1117">
            <v>238.96</v>
          </cell>
          <cell r="F1117"/>
          <cell r="G1117">
            <v>220.8</v>
          </cell>
        </row>
        <row r="1118">
          <cell r="B1118" t="str">
            <v>W22135080B</v>
          </cell>
          <cell r="C1118"/>
          <cell r="D1118">
            <v>55</v>
          </cell>
          <cell r="E1118">
            <v>238.96</v>
          </cell>
          <cell r="F1118"/>
          <cell r="G1118">
            <v>220.8</v>
          </cell>
        </row>
        <row r="1119">
          <cell r="B1119" t="str">
            <v>W23525000A</v>
          </cell>
          <cell r="C1119"/>
          <cell r="D1119">
            <v>55</v>
          </cell>
          <cell r="E1119">
            <v>238.96</v>
          </cell>
          <cell r="F1119"/>
          <cell r="G1119">
            <v>220.8</v>
          </cell>
        </row>
        <row r="1120">
          <cell r="B1120" t="str">
            <v>W23935000B</v>
          </cell>
          <cell r="C1120"/>
          <cell r="D1120">
            <v>55</v>
          </cell>
          <cell r="E1120">
            <v>238.96</v>
          </cell>
          <cell r="F1120"/>
          <cell r="G1120">
            <v>220.8</v>
          </cell>
        </row>
        <row r="1121">
          <cell r="B1121" t="str">
            <v>W20415000A</v>
          </cell>
          <cell r="C1121"/>
          <cell r="D1121">
            <v>55</v>
          </cell>
          <cell r="E1121">
            <v>234</v>
          </cell>
          <cell r="F1121"/>
          <cell r="G1121">
            <v>220.8</v>
          </cell>
        </row>
        <row r="1122">
          <cell r="B1122" t="str">
            <v>A42JL3500J10000</v>
          </cell>
          <cell r="C1122"/>
          <cell r="D1122">
            <v>60.4</v>
          </cell>
          <cell r="E1122">
            <v>234</v>
          </cell>
          <cell r="F1122"/>
          <cell r="G1122">
            <v>162</v>
          </cell>
        </row>
        <row r="1123">
          <cell r="B1123" t="str">
            <v>A52JL3000J10000</v>
          </cell>
          <cell r="C1123"/>
          <cell r="D1123">
            <v>60.4</v>
          </cell>
          <cell r="E1123">
            <v>234</v>
          </cell>
          <cell r="F1123"/>
          <cell r="G1123">
            <v>162</v>
          </cell>
        </row>
        <row r="1124">
          <cell r="B1124" t="str">
            <v>A52AL0100J10004</v>
          </cell>
          <cell r="C1124"/>
          <cell r="D1124">
            <v>60.4</v>
          </cell>
          <cell r="E1124">
            <v>234</v>
          </cell>
          <cell r="F1124"/>
          <cell r="G1124">
            <v>162</v>
          </cell>
        </row>
        <row r="1125">
          <cell r="B1125" t="str">
            <v>A52XO0002H06500</v>
          </cell>
          <cell r="C1125"/>
          <cell r="D1125">
            <v>60.4</v>
          </cell>
          <cell r="E1125">
            <v>234</v>
          </cell>
          <cell r="F1125"/>
          <cell r="G1125">
            <v>162</v>
          </cell>
        </row>
        <row r="1126">
          <cell r="B1126" t="str">
            <v>A42JL4500M10001</v>
          </cell>
          <cell r="C1126"/>
          <cell r="D1126">
            <v>60.4</v>
          </cell>
          <cell r="E1126">
            <v>234</v>
          </cell>
          <cell r="F1126"/>
          <cell r="G1126">
            <v>162</v>
          </cell>
        </row>
        <row r="1127">
          <cell r="B1127" t="str">
            <v>A42JL5000M10004</v>
          </cell>
          <cell r="C1127"/>
          <cell r="D1127">
            <v>60.4</v>
          </cell>
          <cell r="E1127">
            <v>234</v>
          </cell>
          <cell r="F1127"/>
          <cell r="G1127">
            <v>162</v>
          </cell>
        </row>
        <row r="1128">
          <cell r="B1128" t="str">
            <v>A42JR4500M10004</v>
          </cell>
          <cell r="C1128"/>
          <cell r="D1128">
            <v>60.4</v>
          </cell>
          <cell r="E1128">
            <v>234</v>
          </cell>
          <cell r="F1128"/>
          <cell r="G1128">
            <v>162</v>
          </cell>
        </row>
        <row r="1129">
          <cell r="B1129" t="str">
            <v>A42NH3006J08000</v>
          </cell>
          <cell r="C1129"/>
          <cell r="D1129">
            <v>60.4</v>
          </cell>
          <cell r="E1129">
            <v>234</v>
          </cell>
          <cell r="F1129"/>
          <cell r="G1129">
            <v>162</v>
          </cell>
        </row>
        <row r="1130">
          <cell r="B1130" t="str">
            <v>A52JL5002H10000</v>
          </cell>
          <cell r="C1130"/>
          <cell r="D1130">
            <v>60.4</v>
          </cell>
          <cell r="E1130">
            <v>234</v>
          </cell>
          <cell r="F1130"/>
          <cell r="G1130">
            <v>162</v>
          </cell>
        </row>
        <row r="1131">
          <cell r="B1131" t="str">
            <v>A42JR4002H13000</v>
          </cell>
          <cell r="C1131"/>
          <cell r="D1131">
            <v>60.4</v>
          </cell>
          <cell r="E1131">
            <v>302</v>
          </cell>
          <cell r="F1131"/>
          <cell r="G1131">
            <v>174</v>
          </cell>
        </row>
        <row r="1132">
          <cell r="B1132" t="str">
            <v>A52AL0702J10000</v>
          </cell>
          <cell r="C1132"/>
          <cell r="D1132">
            <v>60.4</v>
          </cell>
          <cell r="E1132">
            <v>234</v>
          </cell>
          <cell r="F1132"/>
          <cell r="G1132">
            <v>162</v>
          </cell>
        </row>
        <row r="1133">
          <cell r="B1133" t="str">
            <v>A42JL4500H10000</v>
          </cell>
          <cell r="C1133"/>
          <cell r="D1133">
            <v>60.4</v>
          </cell>
          <cell r="E1133">
            <v>234</v>
          </cell>
          <cell r="F1133"/>
          <cell r="G1133">
            <v>162</v>
          </cell>
        </row>
        <row r="1134">
          <cell r="B1134" t="str">
            <v>A42JL4000M10004</v>
          </cell>
          <cell r="C1134"/>
          <cell r="D1134">
            <v>60.4</v>
          </cell>
          <cell r="E1134">
            <v>234</v>
          </cell>
          <cell r="F1134"/>
          <cell r="G1134">
            <v>162</v>
          </cell>
        </row>
        <row r="1135">
          <cell r="B1135" t="str">
            <v>A42B13501H08000</v>
          </cell>
          <cell r="C1135"/>
          <cell r="D1135">
            <v>60.4</v>
          </cell>
          <cell r="E1135">
            <v>234</v>
          </cell>
          <cell r="F1135"/>
          <cell r="G1135">
            <v>162</v>
          </cell>
        </row>
        <row r="1136">
          <cell r="B1136" t="str">
            <v>A42JL3702M11004</v>
          </cell>
          <cell r="C1136"/>
          <cell r="D1136">
            <v>60.4</v>
          </cell>
          <cell r="E1136">
            <v>234</v>
          </cell>
          <cell r="F1136"/>
          <cell r="G1136">
            <v>162</v>
          </cell>
        </row>
        <row r="1137">
          <cell r="B1137" t="str">
            <v>A42AR0100M10000</v>
          </cell>
          <cell r="C1137"/>
          <cell r="D1137">
            <v>60.4</v>
          </cell>
          <cell r="E1137">
            <v>234</v>
          </cell>
          <cell r="F1137"/>
          <cell r="G1137">
            <v>162</v>
          </cell>
        </row>
        <row r="1138">
          <cell r="B1138" t="str">
            <v>A60FC0000L11000</v>
          </cell>
          <cell r="C1138"/>
          <cell r="D1138">
            <v>60.4</v>
          </cell>
          <cell r="E1138">
            <v>234</v>
          </cell>
          <cell r="F1138"/>
          <cell r="G1138">
            <v>174</v>
          </cell>
        </row>
        <row r="1139">
          <cell r="B1139" t="str">
            <v>W23925000B</v>
          </cell>
          <cell r="C1139"/>
          <cell r="D1139">
            <v>55</v>
          </cell>
          <cell r="E1139">
            <v>238.96</v>
          </cell>
          <cell r="F1139"/>
          <cell r="G1139">
            <v>220.8</v>
          </cell>
        </row>
        <row r="1140">
          <cell r="B1140" t="str">
            <v>A52PL0000J10004</v>
          </cell>
          <cell r="C1140"/>
          <cell r="D1140">
            <v>60.4</v>
          </cell>
          <cell r="E1140">
            <v>234</v>
          </cell>
          <cell r="F1140"/>
          <cell r="G1140">
            <v>162</v>
          </cell>
        </row>
        <row r="1141">
          <cell r="B1141" t="str">
            <v>A52JR4000J12000</v>
          </cell>
          <cell r="C1141"/>
          <cell r="D1141">
            <v>60.4</v>
          </cell>
          <cell r="E1141">
            <v>302</v>
          </cell>
          <cell r="F1141"/>
          <cell r="G1141">
            <v>174</v>
          </cell>
        </row>
        <row r="1142">
          <cell r="B1142" t="str">
            <v>A52PR0000J10004M</v>
          </cell>
          <cell r="C1142"/>
          <cell r="D1142">
            <v>60.4</v>
          </cell>
          <cell r="E1142">
            <v>234</v>
          </cell>
          <cell r="F1142"/>
          <cell r="G1142">
            <v>162</v>
          </cell>
        </row>
        <row r="1143">
          <cell r="B1143" t="str">
            <v>A50P32004G11000</v>
          </cell>
          <cell r="C1143"/>
          <cell r="D1143">
            <v>60.4</v>
          </cell>
          <cell r="E1143">
            <v>234</v>
          </cell>
          <cell r="F1143"/>
          <cell r="G1143">
            <v>162</v>
          </cell>
        </row>
        <row r="1144">
          <cell r="B1144" t="str">
            <v>A42JL3500M10001</v>
          </cell>
          <cell r="C1144"/>
          <cell r="D1144">
            <v>60.4</v>
          </cell>
          <cell r="E1144">
            <v>234</v>
          </cell>
          <cell r="F1144"/>
          <cell r="G1144">
            <v>162</v>
          </cell>
        </row>
        <row r="1145">
          <cell r="B1145" t="str">
            <v>A60JR4002H10000</v>
          </cell>
          <cell r="C1145"/>
          <cell r="D1145">
            <v>60.4</v>
          </cell>
          <cell r="E1145">
            <v>234</v>
          </cell>
          <cell r="F1145"/>
          <cell r="G1145">
            <v>162</v>
          </cell>
        </row>
        <row r="1146">
          <cell r="B1146" t="str">
            <v>A60JL4002H10000</v>
          </cell>
          <cell r="C1146"/>
          <cell r="D1146">
            <v>60.4</v>
          </cell>
          <cell r="E1146">
            <v>234</v>
          </cell>
          <cell r="F1146"/>
          <cell r="G1146">
            <v>162</v>
          </cell>
        </row>
        <row r="1147">
          <cell r="B1147" t="str">
            <v>A42LT0000M11005</v>
          </cell>
          <cell r="C1147"/>
          <cell r="D1147">
            <v>60.4</v>
          </cell>
          <cell r="E1147">
            <v>234</v>
          </cell>
          <cell r="F1147"/>
          <cell r="G1147">
            <v>162</v>
          </cell>
        </row>
        <row r="1148">
          <cell r="B1148" t="str">
            <v>W20314200A</v>
          </cell>
          <cell r="C1148"/>
          <cell r="D1148">
            <v>55</v>
          </cell>
          <cell r="E1148">
            <v>234</v>
          </cell>
          <cell r="F1148"/>
          <cell r="G1148">
            <v>220.8</v>
          </cell>
        </row>
        <row r="1149">
          <cell r="B1149" t="str">
            <v>W20324200A</v>
          </cell>
          <cell r="C1149"/>
          <cell r="D1149">
            <v>55</v>
          </cell>
          <cell r="E1149">
            <v>234</v>
          </cell>
          <cell r="F1149"/>
          <cell r="G1149">
            <v>220.8</v>
          </cell>
        </row>
        <row r="1150">
          <cell r="B1150" t="str">
            <v>A42B23501H08000</v>
          </cell>
          <cell r="C1150"/>
          <cell r="D1150">
            <v>60.4</v>
          </cell>
          <cell r="E1150">
            <v>234</v>
          </cell>
          <cell r="F1150"/>
          <cell r="G1150">
            <v>162</v>
          </cell>
        </row>
        <row r="1151">
          <cell r="B1151" t="str">
            <v>A50P57012G11000</v>
          </cell>
          <cell r="C1151"/>
          <cell r="D1151">
            <v>60.4</v>
          </cell>
          <cell r="E1151">
            <v>234</v>
          </cell>
          <cell r="F1151"/>
          <cell r="G1151">
            <v>162</v>
          </cell>
        </row>
        <row r="1152">
          <cell r="B1152" t="str">
            <v>A42B23001H08000</v>
          </cell>
          <cell r="C1152"/>
          <cell r="D1152">
            <v>60.4</v>
          </cell>
          <cell r="E1152">
            <v>234</v>
          </cell>
          <cell r="F1152"/>
          <cell r="G1152">
            <v>162</v>
          </cell>
        </row>
        <row r="1153">
          <cell r="B1153" t="str">
            <v>A42B03502H08000</v>
          </cell>
          <cell r="C1153"/>
          <cell r="D1153">
            <v>60.4</v>
          </cell>
          <cell r="E1153">
            <v>234</v>
          </cell>
          <cell r="F1153"/>
          <cell r="G1153">
            <v>162</v>
          </cell>
        </row>
        <row r="1154">
          <cell r="B1154" t="str">
            <v>A42JL4002H10001</v>
          </cell>
          <cell r="C1154"/>
          <cell r="D1154">
            <v>60.4</v>
          </cell>
          <cell r="E1154">
            <v>234</v>
          </cell>
          <cell r="F1154"/>
          <cell r="G1154">
            <v>162</v>
          </cell>
        </row>
        <row r="1155">
          <cell r="B1155" t="str">
            <v>A52JL4000L10001</v>
          </cell>
          <cell r="C1155"/>
          <cell r="D1155">
            <v>60.4</v>
          </cell>
          <cell r="E1155">
            <v>234</v>
          </cell>
          <cell r="F1155"/>
          <cell r="G1155">
            <v>162</v>
          </cell>
        </row>
        <row r="1156">
          <cell r="B1156" t="str">
            <v>A42JL4000J10000</v>
          </cell>
          <cell r="C1156"/>
          <cell r="D1156">
            <v>60.4</v>
          </cell>
          <cell r="E1156">
            <v>234</v>
          </cell>
          <cell r="F1156"/>
          <cell r="G1156">
            <v>162</v>
          </cell>
        </row>
        <row r="1157">
          <cell r="B1157" t="str">
            <v>A60JL3502H10000</v>
          </cell>
          <cell r="C1157"/>
          <cell r="D1157">
            <v>60.4</v>
          </cell>
          <cell r="E1157">
            <v>234</v>
          </cell>
          <cell r="F1157"/>
          <cell r="G1157">
            <v>162</v>
          </cell>
        </row>
        <row r="1158">
          <cell r="B1158" t="str">
            <v>A42FC4501J10000</v>
          </cell>
          <cell r="C1158"/>
          <cell r="D1158">
            <v>60.4</v>
          </cell>
          <cell r="E1158">
            <v>234</v>
          </cell>
          <cell r="F1158"/>
          <cell r="G1158">
            <v>162</v>
          </cell>
        </row>
        <row r="1159">
          <cell r="B1159" t="str">
            <v>A52B23500H10000</v>
          </cell>
          <cell r="C1159"/>
          <cell r="D1159">
            <v>60.4</v>
          </cell>
          <cell r="E1159">
            <v>234</v>
          </cell>
          <cell r="F1159"/>
          <cell r="G1159">
            <v>162</v>
          </cell>
        </row>
        <row r="1160">
          <cell r="B1160" t="str">
            <v>A52AL0102M10004</v>
          </cell>
          <cell r="C1160"/>
          <cell r="D1160">
            <v>60.4</v>
          </cell>
          <cell r="E1160">
            <v>234</v>
          </cell>
          <cell r="F1160"/>
          <cell r="G1160">
            <v>162</v>
          </cell>
        </row>
        <row r="1161">
          <cell r="B1161" t="str">
            <v>A52B34001H10001</v>
          </cell>
          <cell r="C1161"/>
          <cell r="D1161">
            <v>60.4</v>
          </cell>
          <cell r="E1161">
            <v>234</v>
          </cell>
          <cell r="F1161"/>
          <cell r="G1161">
            <v>162</v>
          </cell>
        </row>
        <row r="1162">
          <cell r="B1162" t="str">
            <v>A52SO3502J12000</v>
          </cell>
          <cell r="C1162"/>
          <cell r="D1162">
            <v>72.239999999999995</v>
          </cell>
          <cell r="E1162">
            <v>302</v>
          </cell>
          <cell r="F1162"/>
          <cell r="G1162">
            <v>264</v>
          </cell>
        </row>
        <row r="1163">
          <cell r="B1163" t="str">
            <v>A52SO3502J13000</v>
          </cell>
          <cell r="C1163"/>
          <cell r="D1163">
            <v>72.239999999999995</v>
          </cell>
          <cell r="E1163">
            <v>302</v>
          </cell>
          <cell r="F1163"/>
          <cell r="G1163">
            <v>264</v>
          </cell>
        </row>
        <row r="1164">
          <cell r="B1164" t="str">
            <v>A42B04002H08000</v>
          </cell>
          <cell r="C1164"/>
          <cell r="D1164">
            <v>60.4</v>
          </cell>
          <cell r="E1164">
            <v>234</v>
          </cell>
          <cell r="F1164"/>
          <cell r="G1164">
            <v>162</v>
          </cell>
        </row>
        <row r="1165">
          <cell r="B1165" t="str">
            <v>A42JR3700J11000</v>
          </cell>
          <cell r="C1165"/>
          <cell r="D1165">
            <v>60.4</v>
          </cell>
          <cell r="E1165">
            <v>234</v>
          </cell>
          <cell r="F1165"/>
          <cell r="G1165">
            <v>162</v>
          </cell>
        </row>
        <row r="1166">
          <cell r="B1166" t="str">
            <v>A42P54012G12000</v>
          </cell>
          <cell r="C1166"/>
          <cell r="D1166">
            <v>60.4</v>
          </cell>
          <cell r="E1166">
            <v>302</v>
          </cell>
          <cell r="F1166"/>
          <cell r="G1166">
            <v>174</v>
          </cell>
        </row>
        <row r="1167">
          <cell r="B1167" t="str">
            <v>A52PL0000J10004M</v>
          </cell>
          <cell r="C1167"/>
          <cell r="D1167">
            <v>60.4</v>
          </cell>
          <cell r="E1167">
            <v>234</v>
          </cell>
          <cell r="F1167"/>
          <cell r="G1167">
            <v>162</v>
          </cell>
        </row>
        <row r="1168">
          <cell r="B1168" t="str">
            <v>A60AL0200J10000</v>
          </cell>
          <cell r="C1168"/>
          <cell r="D1168">
            <v>60.4</v>
          </cell>
          <cell r="E1168">
            <v>234</v>
          </cell>
          <cell r="F1168"/>
          <cell r="G1168">
            <v>162</v>
          </cell>
        </row>
        <row r="1169">
          <cell r="B1169" t="str">
            <v>A60JR4002J08000</v>
          </cell>
          <cell r="C1169"/>
          <cell r="D1169">
            <v>60.4</v>
          </cell>
          <cell r="E1169">
            <v>234</v>
          </cell>
          <cell r="F1169"/>
          <cell r="G1169">
            <v>162</v>
          </cell>
        </row>
        <row r="1170">
          <cell r="B1170" t="str">
            <v>A42JR4000J10000</v>
          </cell>
          <cell r="C1170"/>
          <cell r="D1170">
            <v>60.4</v>
          </cell>
          <cell r="E1170">
            <v>234</v>
          </cell>
          <cell r="F1170"/>
          <cell r="G1170">
            <v>162</v>
          </cell>
        </row>
        <row r="1171">
          <cell r="B1171" t="str">
            <v>A42AL0200J10001</v>
          </cell>
          <cell r="C1171"/>
          <cell r="D1171">
            <v>60.4</v>
          </cell>
          <cell r="E1171">
            <v>234</v>
          </cell>
          <cell r="F1171"/>
          <cell r="G1171">
            <v>162</v>
          </cell>
        </row>
        <row r="1172">
          <cell r="B1172" t="str">
            <v>A42B03502H10004</v>
          </cell>
          <cell r="C1172"/>
          <cell r="D1172">
            <v>60.4</v>
          </cell>
          <cell r="E1172">
            <v>234</v>
          </cell>
          <cell r="F1172"/>
          <cell r="G1172">
            <v>162</v>
          </cell>
        </row>
        <row r="1173">
          <cell r="B1173" t="str">
            <v>A42B04502H10004</v>
          </cell>
          <cell r="C1173"/>
          <cell r="D1173">
            <v>60.4</v>
          </cell>
          <cell r="E1173">
            <v>234</v>
          </cell>
          <cell r="F1173"/>
          <cell r="G1173">
            <v>162</v>
          </cell>
        </row>
        <row r="1174">
          <cell r="B1174" t="str">
            <v>A42AL0700J10001</v>
          </cell>
          <cell r="C1174"/>
          <cell r="D1174">
            <v>60.4</v>
          </cell>
          <cell r="E1174">
            <v>234</v>
          </cell>
          <cell r="F1174"/>
          <cell r="G1174">
            <v>162</v>
          </cell>
        </row>
        <row r="1175">
          <cell r="B1175" t="str">
            <v>W23524280A</v>
          </cell>
          <cell r="C1175"/>
          <cell r="D1175">
            <v>55</v>
          </cell>
          <cell r="E1175">
            <v>238.96</v>
          </cell>
          <cell r="F1175"/>
          <cell r="G1175">
            <v>220.8</v>
          </cell>
        </row>
        <row r="1176">
          <cell r="B1176" t="str">
            <v>W04225000A</v>
          </cell>
          <cell r="C1176"/>
          <cell r="D1176">
            <v>55</v>
          </cell>
          <cell r="E1176">
            <v>238.96</v>
          </cell>
          <cell r="F1176"/>
          <cell r="G1176">
            <v>220.8</v>
          </cell>
        </row>
        <row r="1177">
          <cell r="B1177" t="str">
            <v>A42B04002H10004</v>
          </cell>
          <cell r="C1177"/>
          <cell r="D1177">
            <v>60.4</v>
          </cell>
          <cell r="E1177">
            <v>234</v>
          </cell>
          <cell r="F1177"/>
          <cell r="G1177">
            <v>162</v>
          </cell>
        </row>
        <row r="1178">
          <cell r="B1178" t="str">
            <v>A52JL6000J10000</v>
          </cell>
          <cell r="C1178"/>
          <cell r="D1178">
            <v>60.4</v>
          </cell>
          <cell r="E1178">
            <v>234</v>
          </cell>
          <cell r="F1178"/>
          <cell r="G1178">
            <v>162</v>
          </cell>
        </row>
        <row r="1179">
          <cell r="B1179" t="str">
            <v>A50P04002G110P1</v>
          </cell>
          <cell r="C1179"/>
          <cell r="D1179">
            <v>60.4</v>
          </cell>
          <cell r="E1179">
            <v>234</v>
          </cell>
          <cell r="F1179"/>
          <cell r="G1179">
            <v>162</v>
          </cell>
        </row>
        <row r="1180">
          <cell r="B1180" t="str">
            <v>A52CS0004H10004</v>
          </cell>
          <cell r="C1180"/>
          <cell r="D1180">
            <v>60.4</v>
          </cell>
          <cell r="E1180">
            <v>234</v>
          </cell>
          <cell r="F1180"/>
          <cell r="G1180">
            <v>162</v>
          </cell>
        </row>
        <row r="1181">
          <cell r="B1181" t="str">
            <v>A42JL4000J11000</v>
          </cell>
          <cell r="C1181"/>
          <cell r="D1181">
            <v>60.4</v>
          </cell>
          <cell r="E1181">
            <v>234</v>
          </cell>
          <cell r="F1181"/>
          <cell r="G1181">
            <v>162</v>
          </cell>
        </row>
        <row r="1182">
          <cell r="B1182" t="str">
            <v>A42JR3002J10000</v>
          </cell>
          <cell r="C1182"/>
          <cell r="D1182">
            <v>60.4</v>
          </cell>
          <cell r="E1182">
            <v>234</v>
          </cell>
          <cell r="F1182"/>
          <cell r="G1182">
            <v>162</v>
          </cell>
        </row>
        <row r="1183">
          <cell r="B1183" t="str">
            <v>A52B33502H10001</v>
          </cell>
          <cell r="C1183"/>
          <cell r="D1183">
            <v>60.4</v>
          </cell>
          <cell r="E1183">
            <v>234</v>
          </cell>
          <cell r="F1183"/>
          <cell r="G1183">
            <v>162</v>
          </cell>
        </row>
        <row r="1184">
          <cell r="B1184" t="str">
            <v>A42AR0100J10000</v>
          </cell>
          <cell r="C1184"/>
          <cell r="D1184">
            <v>60.4</v>
          </cell>
          <cell r="E1184">
            <v>234</v>
          </cell>
          <cell r="F1184"/>
          <cell r="G1184">
            <v>162</v>
          </cell>
        </row>
        <row r="1185">
          <cell r="B1185" t="str">
            <v>A42JL3502J10004</v>
          </cell>
          <cell r="C1185"/>
          <cell r="D1185">
            <v>60.4</v>
          </cell>
          <cell r="E1185">
            <v>234</v>
          </cell>
          <cell r="F1185"/>
          <cell r="G1185">
            <v>162</v>
          </cell>
        </row>
        <row r="1186">
          <cell r="B1186" t="str">
            <v>A42JL3502J11000</v>
          </cell>
          <cell r="C1186"/>
          <cell r="D1186">
            <v>60.4</v>
          </cell>
          <cell r="E1186">
            <v>234</v>
          </cell>
          <cell r="F1186"/>
          <cell r="G1186">
            <v>162</v>
          </cell>
        </row>
        <row r="1187">
          <cell r="B1187" t="str">
            <v>W20244200A</v>
          </cell>
          <cell r="C1187"/>
          <cell r="D1187">
            <v>55</v>
          </cell>
          <cell r="E1187">
            <v>234</v>
          </cell>
          <cell r="F1187"/>
          <cell r="G1187">
            <v>220.8</v>
          </cell>
        </row>
        <row r="1188">
          <cell r="B1188" t="str">
            <v>W24024200A</v>
          </cell>
          <cell r="C1188"/>
          <cell r="D1188">
            <v>55</v>
          </cell>
          <cell r="E1188">
            <v>238.96</v>
          </cell>
          <cell r="F1188"/>
          <cell r="G1188">
            <v>220.8</v>
          </cell>
        </row>
        <row r="1189">
          <cell r="B1189" t="str">
            <v>W20345000A</v>
          </cell>
          <cell r="C1189"/>
          <cell r="D1189">
            <v>55</v>
          </cell>
          <cell r="E1189">
            <v>238.96</v>
          </cell>
          <cell r="F1189"/>
          <cell r="G1189">
            <v>220.8</v>
          </cell>
        </row>
        <row r="1190">
          <cell r="B1190" t="str">
            <v>A52JL6000M1000GM</v>
          </cell>
          <cell r="C1190"/>
          <cell r="D1190">
            <v>60.4</v>
          </cell>
          <cell r="E1190">
            <v>234</v>
          </cell>
          <cell r="F1190"/>
          <cell r="G1190">
            <v>162</v>
          </cell>
        </row>
        <row r="1191">
          <cell r="B1191" t="str">
            <v>A42P04006G08001</v>
          </cell>
          <cell r="C1191"/>
          <cell r="D1191">
            <v>60.4</v>
          </cell>
          <cell r="E1191">
            <v>234</v>
          </cell>
          <cell r="F1191"/>
          <cell r="G1191">
            <v>162</v>
          </cell>
        </row>
        <row r="1192">
          <cell r="B1192" t="str">
            <v>A42JL3502H10004</v>
          </cell>
          <cell r="C1192"/>
          <cell r="D1192">
            <v>60.4</v>
          </cell>
          <cell r="E1192">
            <v>234</v>
          </cell>
          <cell r="F1192"/>
          <cell r="G1192">
            <v>162</v>
          </cell>
        </row>
        <row r="1193">
          <cell r="B1193" t="str">
            <v>A52JL3502H10006</v>
          </cell>
          <cell r="C1193"/>
          <cell r="D1193">
            <v>60.4</v>
          </cell>
          <cell r="E1193">
            <v>234</v>
          </cell>
          <cell r="F1193"/>
          <cell r="G1193">
            <v>162</v>
          </cell>
        </row>
        <row r="1194">
          <cell r="B1194" t="str">
            <v>A52JL4002H10005</v>
          </cell>
          <cell r="C1194"/>
          <cell r="D1194">
            <v>60.4</v>
          </cell>
          <cell r="E1194">
            <v>234</v>
          </cell>
          <cell r="F1194"/>
          <cell r="G1194">
            <v>162</v>
          </cell>
        </row>
        <row r="1195">
          <cell r="B1195" t="str">
            <v>A52JL4000J13000</v>
          </cell>
          <cell r="C1195"/>
          <cell r="D1195">
            <v>60.4</v>
          </cell>
          <cell r="E1195">
            <v>302</v>
          </cell>
          <cell r="F1195"/>
          <cell r="G1195">
            <v>174</v>
          </cell>
        </row>
        <row r="1196">
          <cell r="B1196" t="str">
            <v>W24014200A</v>
          </cell>
          <cell r="C1196"/>
          <cell r="D1196">
            <v>55</v>
          </cell>
          <cell r="E1196">
            <v>238.96</v>
          </cell>
          <cell r="F1196"/>
          <cell r="G1196">
            <v>220.8</v>
          </cell>
        </row>
        <row r="1197">
          <cell r="B1197" t="str">
            <v>W20326000A</v>
          </cell>
          <cell r="C1197"/>
          <cell r="D1197">
            <v>55</v>
          </cell>
          <cell r="E1197">
            <v>238.96</v>
          </cell>
          <cell r="F1197"/>
          <cell r="G1197">
            <v>220.8</v>
          </cell>
        </row>
        <row r="1198">
          <cell r="B1198" t="str">
            <v>W20226000B</v>
          </cell>
          <cell r="C1198"/>
          <cell r="D1198">
            <v>55</v>
          </cell>
          <cell r="E1198">
            <v>238.96</v>
          </cell>
          <cell r="F1198"/>
          <cell r="G1198">
            <v>220.8</v>
          </cell>
        </row>
        <row r="1199">
          <cell r="B1199" t="str">
            <v>A52B23000H08000</v>
          </cell>
          <cell r="C1199"/>
          <cell r="D1199">
            <v>60.4</v>
          </cell>
          <cell r="E1199">
            <v>234</v>
          </cell>
          <cell r="F1199"/>
          <cell r="G1199">
            <v>162</v>
          </cell>
        </row>
        <row r="1200">
          <cell r="B1200" t="str">
            <v>A52B03500H08000</v>
          </cell>
          <cell r="C1200"/>
          <cell r="D1200">
            <v>60.4</v>
          </cell>
          <cell r="E1200">
            <v>234</v>
          </cell>
          <cell r="F1200"/>
          <cell r="G1200">
            <v>162</v>
          </cell>
        </row>
        <row r="1201">
          <cell r="B1201" t="str">
            <v>A52B13501L10000</v>
          </cell>
          <cell r="C1201"/>
          <cell r="D1201">
            <v>60.4</v>
          </cell>
          <cell r="E1201">
            <v>234</v>
          </cell>
          <cell r="F1201"/>
          <cell r="G1201">
            <v>162</v>
          </cell>
        </row>
        <row r="1202">
          <cell r="B1202" t="str">
            <v>A52B34000H08001</v>
          </cell>
          <cell r="C1202"/>
          <cell r="D1202">
            <v>60.4</v>
          </cell>
          <cell r="E1202">
            <v>234</v>
          </cell>
          <cell r="F1202"/>
          <cell r="G1202">
            <v>162</v>
          </cell>
        </row>
        <row r="1203">
          <cell r="B1203" t="str">
            <v>A52B14000H08000</v>
          </cell>
          <cell r="C1203"/>
          <cell r="D1203">
            <v>60.4</v>
          </cell>
          <cell r="E1203">
            <v>234</v>
          </cell>
          <cell r="F1203"/>
          <cell r="G1203">
            <v>162</v>
          </cell>
        </row>
        <row r="1204">
          <cell r="B1204" t="str">
            <v>A52SO3500H10000</v>
          </cell>
          <cell r="C1204"/>
          <cell r="D1204">
            <v>72.239999999999995</v>
          </cell>
          <cell r="E1204">
            <v>234</v>
          </cell>
          <cell r="F1204"/>
          <cell r="G1204">
            <v>252</v>
          </cell>
        </row>
        <row r="1205">
          <cell r="B1205" t="str">
            <v>A42FC0000M12500</v>
          </cell>
          <cell r="C1205"/>
          <cell r="D1205">
            <v>60.4</v>
          </cell>
          <cell r="E1205">
            <v>302</v>
          </cell>
          <cell r="F1205"/>
          <cell r="G1205">
            <v>174</v>
          </cell>
        </row>
        <row r="1206">
          <cell r="B1206" t="str">
            <v>A42JL3502H10001</v>
          </cell>
          <cell r="C1206"/>
          <cell r="D1206">
            <v>60.4</v>
          </cell>
          <cell r="E1206">
            <v>234</v>
          </cell>
          <cell r="F1206"/>
          <cell r="G1206">
            <v>162</v>
          </cell>
        </row>
        <row r="1207">
          <cell r="B1207" t="str">
            <v>A42PA0012G110P3</v>
          </cell>
          <cell r="C1207"/>
          <cell r="D1207">
            <v>60.4</v>
          </cell>
          <cell r="E1207">
            <v>234</v>
          </cell>
          <cell r="F1207"/>
          <cell r="G1207">
            <v>162</v>
          </cell>
        </row>
        <row r="1208">
          <cell r="B1208" t="str">
            <v>A42JL3002H10000</v>
          </cell>
          <cell r="C1208"/>
          <cell r="D1208">
            <v>60.4</v>
          </cell>
          <cell r="E1208">
            <v>234</v>
          </cell>
          <cell r="F1208"/>
          <cell r="G1208">
            <v>162</v>
          </cell>
        </row>
        <row r="1209">
          <cell r="B1209" t="str">
            <v>A42JL4002M10000</v>
          </cell>
          <cell r="C1209"/>
          <cell r="D1209">
            <v>60.4</v>
          </cell>
          <cell r="E1209">
            <v>234</v>
          </cell>
          <cell r="F1209"/>
          <cell r="G1209">
            <v>162</v>
          </cell>
        </row>
        <row r="1210">
          <cell r="B1210" t="str">
            <v>A42JR3500M10005</v>
          </cell>
          <cell r="C1210"/>
          <cell r="D1210">
            <v>60.4</v>
          </cell>
          <cell r="E1210">
            <v>234</v>
          </cell>
          <cell r="F1210"/>
          <cell r="G1210">
            <v>162</v>
          </cell>
        </row>
        <row r="1211">
          <cell r="B1211" t="str">
            <v>A42P04008G06500</v>
          </cell>
          <cell r="C1211"/>
          <cell r="D1211">
            <v>60.4</v>
          </cell>
          <cell r="E1211">
            <v>234</v>
          </cell>
          <cell r="F1211"/>
          <cell r="G1211">
            <v>162</v>
          </cell>
        </row>
        <row r="1212">
          <cell r="B1212" t="str">
            <v>A42SO3002H10000</v>
          </cell>
          <cell r="C1212"/>
          <cell r="D1212">
            <v>72</v>
          </cell>
          <cell r="E1212">
            <v>234</v>
          </cell>
          <cell r="F1212"/>
          <cell r="G1212">
            <v>252</v>
          </cell>
        </row>
        <row r="1213">
          <cell r="B1213" t="str">
            <v>A42JL4500H10001</v>
          </cell>
          <cell r="C1213"/>
          <cell r="D1213">
            <v>60.4</v>
          </cell>
          <cell r="E1213">
            <v>234</v>
          </cell>
          <cell r="F1213"/>
          <cell r="G1213">
            <v>162</v>
          </cell>
        </row>
        <row r="1214">
          <cell r="B1214" t="str">
            <v>A42B23502H10005</v>
          </cell>
          <cell r="C1214"/>
          <cell r="D1214">
            <v>60.4</v>
          </cell>
          <cell r="E1214">
            <v>234</v>
          </cell>
          <cell r="F1214"/>
          <cell r="G1214">
            <v>162</v>
          </cell>
        </row>
        <row r="1215">
          <cell r="B1215" t="str">
            <v>A42FC0000M10500</v>
          </cell>
          <cell r="C1215"/>
          <cell r="D1215">
            <v>60.4</v>
          </cell>
          <cell r="E1215">
            <v>234</v>
          </cell>
          <cell r="F1215"/>
          <cell r="G1215">
            <v>162</v>
          </cell>
        </row>
        <row r="1216">
          <cell r="B1216" t="str">
            <v>A42FC3001H08000</v>
          </cell>
          <cell r="C1216"/>
          <cell r="D1216">
            <v>60.4</v>
          </cell>
          <cell r="E1216">
            <v>234</v>
          </cell>
          <cell r="F1216"/>
          <cell r="G1216">
            <v>162</v>
          </cell>
        </row>
        <row r="1217">
          <cell r="B1217" t="str">
            <v>A42FC4501H08000</v>
          </cell>
          <cell r="C1217"/>
          <cell r="D1217">
            <v>60.4</v>
          </cell>
          <cell r="E1217">
            <v>234</v>
          </cell>
          <cell r="F1217"/>
          <cell r="G1217">
            <v>162</v>
          </cell>
        </row>
        <row r="1218">
          <cell r="B1218" t="str">
            <v>A42JL3002J10000</v>
          </cell>
          <cell r="C1218"/>
          <cell r="D1218">
            <v>60.4</v>
          </cell>
          <cell r="E1218">
            <v>234</v>
          </cell>
          <cell r="F1218"/>
          <cell r="G1218">
            <v>162</v>
          </cell>
        </row>
        <row r="1219">
          <cell r="B1219" t="str">
            <v>A42HS0100M10004</v>
          </cell>
          <cell r="C1219"/>
          <cell r="D1219">
            <v>60.4</v>
          </cell>
          <cell r="E1219">
            <v>234</v>
          </cell>
          <cell r="F1219"/>
          <cell r="G1219">
            <v>162</v>
          </cell>
        </row>
        <row r="1220">
          <cell r="B1220" t="str">
            <v>A42AL0100M10000</v>
          </cell>
          <cell r="C1220"/>
          <cell r="D1220">
            <v>60.4</v>
          </cell>
          <cell r="E1220">
            <v>234</v>
          </cell>
          <cell r="F1220"/>
          <cell r="G1220">
            <v>162</v>
          </cell>
        </row>
        <row r="1221">
          <cell r="B1221" t="str">
            <v>A42B03502J10000</v>
          </cell>
          <cell r="C1221"/>
          <cell r="D1221">
            <v>60.4</v>
          </cell>
          <cell r="E1221">
            <v>234</v>
          </cell>
          <cell r="F1221"/>
          <cell r="G1221">
            <v>162</v>
          </cell>
        </row>
        <row r="1222">
          <cell r="B1222" t="str">
            <v>A42B33502J10006</v>
          </cell>
          <cell r="C1222"/>
          <cell r="D1222">
            <v>60.4</v>
          </cell>
          <cell r="E1222">
            <v>234</v>
          </cell>
          <cell r="F1222"/>
          <cell r="G1222">
            <v>162</v>
          </cell>
        </row>
        <row r="1223">
          <cell r="B1223" t="str">
            <v>A42B03502J11000</v>
          </cell>
          <cell r="C1223"/>
          <cell r="D1223">
            <v>60.4</v>
          </cell>
          <cell r="E1223">
            <v>234</v>
          </cell>
          <cell r="F1223"/>
          <cell r="G1223">
            <v>162</v>
          </cell>
        </row>
        <row r="1224">
          <cell r="B1224" t="str">
            <v>A42B04002J11000</v>
          </cell>
          <cell r="C1224"/>
          <cell r="D1224">
            <v>60.4</v>
          </cell>
          <cell r="E1224">
            <v>234</v>
          </cell>
          <cell r="F1224"/>
          <cell r="G1224">
            <v>162</v>
          </cell>
        </row>
        <row r="1225">
          <cell r="B1225" t="str">
            <v>A42B23002M11000</v>
          </cell>
          <cell r="C1225"/>
          <cell r="D1225">
            <v>60.4</v>
          </cell>
          <cell r="E1225">
            <v>234</v>
          </cell>
          <cell r="F1225"/>
          <cell r="G1225">
            <v>162</v>
          </cell>
        </row>
        <row r="1226">
          <cell r="B1226" t="str">
            <v>A42B33500J10004</v>
          </cell>
          <cell r="C1226"/>
          <cell r="D1226">
            <v>60.4</v>
          </cell>
          <cell r="E1226">
            <v>234</v>
          </cell>
          <cell r="F1226"/>
          <cell r="G1226">
            <v>162</v>
          </cell>
        </row>
        <row r="1227">
          <cell r="B1227" t="str">
            <v>A42JL3500J10005</v>
          </cell>
          <cell r="C1227"/>
          <cell r="D1227">
            <v>60.4</v>
          </cell>
          <cell r="E1227">
            <v>234</v>
          </cell>
          <cell r="F1227"/>
          <cell r="G1227">
            <v>162</v>
          </cell>
        </row>
        <row r="1228">
          <cell r="B1228" t="str">
            <v>A42JL3700M10004</v>
          </cell>
          <cell r="C1228"/>
          <cell r="D1228">
            <v>60.4</v>
          </cell>
          <cell r="E1228">
            <v>234</v>
          </cell>
          <cell r="F1228"/>
          <cell r="G1228">
            <v>162</v>
          </cell>
        </row>
        <row r="1229">
          <cell r="B1229" t="str">
            <v>A42JL4000J10001</v>
          </cell>
          <cell r="C1229"/>
          <cell r="D1229">
            <v>60.4</v>
          </cell>
          <cell r="E1229">
            <v>234</v>
          </cell>
          <cell r="F1229"/>
          <cell r="G1229">
            <v>162</v>
          </cell>
        </row>
        <row r="1230">
          <cell r="B1230" t="str">
            <v>A42JL4002J10004</v>
          </cell>
          <cell r="C1230"/>
          <cell r="D1230">
            <v>60.4</v>
          </cell>
          <cell r="E1230">
            <v>234</v>
          </cell>
          <cell r="F1230"/>
          <cell r="G1230">
            <v>162</v>
          </cell>
        </row>
        <row r="1231">
          <cell r="B1231" t="str">
            <v>A42SO3500H10000</v>
          </cell>
          <cell r="C1231"/>
          <cell r="D1231">
            <v>72</v>
          </cell>
          <cell r="E1231">
            <v>234</v>
          </cell>
          <cell r="F1231"/>
          <cell r="G1231">
            <v>252</v>
          </cell>
        </row>
        <row r="1232">
          <cell r="B1232" t="str">
            <v>A42SO3502H10000</v>
          </cell>
          <cell r="C1232"/>
          <cell r="D1232">
            <v>72</v>
          </cell>
          <cell r="E1232">
            <v>234</v>
          </cell>
          <cell r="F1232"/>
          <cell r="G1232">
            <v>252</v>
          </cell>
        </row>
        <row r="1233">
          <cell r="B1233" t="str">
            <v>A42JL3500J1000G</v>
          </cell>
          <cell r="C1233"/>
          <cell r="D1233">
            <v>60.4</v>
          </cell>
          <cell r="E1233">
            <v>234</v>
          </cell>
          <cell r="F1233"/>
          <cell r="G1233">
            <v>162</v>
          </cell>
        </row>
        <row r="1234">
          <cell r="B1234" t="str">
            <v>A42JL4000J1000G</v>
          </cell>
          <cell r="C1234"/>
          <cell r="D1234">
            <v>60.4</v>
          </cell>
          <cell r="E1234">
            <v>234</v>
          </cell>
          <cell r="F1234"/>
          <cell r="G1234">
            <v>162</v>
          </cell>
        </row>
        <row r="1235">
          <cell r="B1235" t="str">
            <v>A42JL5000J1000G</v>
          </cell>
          <cell r="C1235"/>
          <cell r="D1235">
            <v>60.4</v>
          </cell>
          <cell r="E1235">
            <v>234</v>
          </cell>
          <cell r="F1235"/>
          <cell r="G1235">
            <v>162</v>
          </cell>
        </row>
        <row r="1236">
          <cell r="B1236" t="str">
            <v>A42B03500J10000</v>
          </cell>
          <cell r="C1236"/>
          <cell r="D1236">
            <v>60.4</v>
          </cell>
          <cell r="E1236">
            <v>234</v>
          </cell>
          <cell r="F1236"/>
          <cell r="G1236">
            <v>162</v>
          </cell>
        </row>
        <row r="1237">
          <cell r="B1237" t="str">
            <v>A42B04000J10000</v>
          </cell>
          <cell r="C1237"/>
          <cell r="D1237">
            <v>60.4</v>
          </cell>
          <cell r="E1237">
            <v>234</v>
          </cell>
          <cell r="F1237"/>
          <cell r="G1237">
            <v>162</v>
          </cell>
        </row>
        <row r="1238">
          <cell r="B1238" t="str">
            <v>A42B14000J10000</v>
          </cell>
          <cell r="C1238"/>
          <cell r="D1238">
            <v>60.4</v>
          </cell>
          <cell r="E1238">
            <v>234</v>
          </cell>
          <cell r="F1238"/>
          <cell r="G1238">
            <v>162</v>
          </cell>
        </row>
        <row r="1239">
          <cell r="B1239" t="str">
            <v>A42JL3500H1000G</v>
          </cell>
          <cell r="C1239"/>
          <cell r="D1239">
            <v>60.4</v>
          </cell>
          <cell r="E1239">
            <v>234</v>
          </cell>
          <cell r="F1239"/>
          <cell r="G1239">
            <v>162</v>
          </cell>
        </row>
        <row r="1240">
          <cell r="B1240" t="str">
            <v>A42JL4000H1000G</v>
          </cell>
          <cell r="C1240"/>
          <cell r="D1240">
            <v>60.4</v>
          </cell>
          <cell r="E1240">
            <v>234</v>
          </cell>
          <cell r="F1240"/>
          <cell r="G1240">
            <v>162</v>
          </cell>
        </row>
        <row r="1241">
          <cell r="B1241" t="str">
            <v>A42JL5000H1000G</v>
          </cell>
          <cell r="C1241"/>
          <cell r="D1241">
            <v>60.4</v>
          </cell>
          <cell r="E1241">
            <v>234</v>
          </cell>
          <cell r="F1241"/>
          <cell r="G1241">
            <v>162</v>
          </cell>
        </row>
        <row r="1242">
          <cell r="B1242" t="str">
            <v>A42JL3502M10001</v>
          </cell>
          <cell r="C1242"/>
          <cell r="D1242">
            <v>60.4</v>
          </cell>
          <cell r="E1242">
            <v>234</v>
          </cell>
          <cell r="F1242"/>
          <cell r="G1242">
            <v>162</v>
          </cell>
        </row>
        <row r="1243">
          <cell r="B1243" t="str">
            <v>A42JL4002M10001</v>
          </cell>
          <cell r="C1243"/>
          <cell r="D1243">
            <v>60.4</v>
          </cell>
          <cell r="E1243">
            <v>234</v>
          </cell>
          <cell r="F1243"/>
          <cell r="G1243">
            <v>162</v>
          </cell>
        </row>
        <row r="1244">
          <cell r="B1244" t="str">
            <v>A42P54008G12000</v>
          </cell>
          <cell r="C1244"/>
          <cell r="D1244">
            <v>60.4</v>
          </cell>
          <cell r="E1244">
            <v>302</v>
          </cell>
          <cell r="F1244"/>
          <cell r="G1244">
            <v>174</v>
          </cell>
        </row>
        <row r="1245">
          <cell r="B1245" t="str">
            <v>A42FC0000H13000</v>
          </cell>
          <cell r="C1245"/>
          <cell r="D1245">
            <v>60.4</v>
          </cell>
          <cell r="E1245">
            <v>302</v>
          </cell>
          <cell r="F1245"/>
          <cell r="G1245">
            <v>174</v>
          </cell>
        </row>
        <row r="1246">
          <cell r="B1246" t="str">
            <v>A42UC3002H11000</v>
          </cell>
          <cell r="C1246"/>
          <cell r="D1246">
            <v>60.4</v>
          </cell>
          <cell r="E1246">
            <v>234</v>
          </cell>
          <cell r="F1246"/>
          <cell r="G1246">
            <v>162</v>
          </cell>
        </row>
        <row r="1247">
          <cell r="B1247" t="str">
            <v>A50P04012G11001</v>
          </cell>
          <cell r="C1247"/>
          <cell r="D1247">
            <v>60.4</v>
          </cell>
          <cell r="E1247">
            <v>234</v>
          </cell>
          <cell r="F1247"/>
          <cell r="G1247">
            <v>162</v>
          </cell>
        </row>
        <row r="1248">
          <cell r="B1248" t="str">
            <v>A42JL4502J10000</v>
          </cell>
          <cell r="C1248"/>
          <cell r="D1248">
            <v>60.4</v>
          </cell>
          <cell r="E1248">
            <v>234</v>
          </cell>
          <cell r="F1248"/>
          <cell r="G1248">
            <v>162</v>
          </cell>
        </row>
        <row r="1249">
          <cell r="B1249" t="str">
            <v>A50P04012G13001</v>
          </cell>
          <cell r="C1249"/>
          <cell r="D1249">
            <v>60.4</v>
          </cell>
          <cell r="E1249">
            <v>302</v>
          </cell>
          <cell r="F1249"/>
          <cell r="G1249">
            <v>174</v>
          </cell>
        </row>
        <row r="1250">
          <cell r="B1250" t="str">
            <v>A60JL5000J1000G</v>
          </cell>
          <cell r="C1250"/>
          <cell r="D1250">
            <v>60.4</v>
          </cell>
          <cell r="E1250">
            <v>234</v>
          </cell>
          <cell r="F1250"/>
          <cell r="G1250">
            <v>162</v>
          </cell>
        </row>
        <row r="1251">
          <cell r="B1251" t="str">
            <v>A60JR4000J13000</v>
          </cell>
          <cell r="C1251"/>
          <cell r="D1251">
            <v>60.4</v>
          </cell>
          <cell r="E1251">
            <v>302</v>
          </cell>
          <cell r="F1251"/>
          <cell r="G1251">
            <v>174</v>
          </cell>
        </row>
        <row r="1252">
          <cell r="B1252" t="str">
            <v>A60JR5000J10000</v>
          </cell>
          <cell r="C1252"/>
          <cell r="D1252">
            <v>60.4</v>
          </cell>
          <cell r="E1252">
            <v>234</v>
          </cell>
          <cell r="F1252"/>
          <cell r="G1252">
            <v>162</v>
          </cell>
        </row>
        <row r="1253">
          <cell r="B1253" t="str">
            <v>A60P44012G11000</v>
          </cell>
          <cell r="C1253"/>
          <cell r="D1253">
            <v>60.4</v>
          </cell>
          <cell r="E1253">
            <v>234</v>
          </cell>
          <cell r="F1253"/>
          <cell r="G1253">
            <v>162</v>
          </cell>
        </row>
        <row r="1254">
          <cell r="B1254" t="str">
            <v>A42JL5002H10001</v>
          </cell>
          <cell r="C1254"/>
          <cell r="D1254">
            <v>60.4</v>
          </cell>
          <cell r="E1254">
            <v>234</v>
          </cell>
          <cell r="F1254"/>
          <cell r="G1254">
            <v>162</v>
          </cell>
        </row>
        <row r="1255">
          <cell r="B1255" t="str">
            <v>A42AL0100H10000</v>
          </cell>
          <cell r="C1255"/>
          <cell r="D1255">
            <v>60.4</v>
          </cell>
          <cell r="E1255">
            <v>234</v>
          </cell>
          <cell r="F1255"/>
          <cell r="G1255">
            <v>162</v>
          </cell>
        </row>
        <row r="1256">
          <cell r="B1256" t="str">
            <v>A42AL0102H10000</v>
          </cell>
          <cell r="C1256"/>
          <cell r="D1256">
            <v>60.4</v>
          </cell>
          <cell r="E1256">
            <v>234</v>
          </cell>
          <cell r="F1256"/>
          <cell r="G1256">
            <v>162</v>
          </cell>
        </row>
        <row r="1257">
          <cell r="B1257" t="str">
            <v>A42AL0200H10000</v>
          </cell>
          <cell r="C1257"/>
          <cell r="D1257">
            <v>60.4</v>
          </cell>
          <cell r="E1257">
            <v>234</v>
          </cell>
          <cell r="F1257"/>
          <cell r="G1257">
            <v>162</v>
          </cell>
        </row>
        <row r="1258">
          <cell r="B1258" t="str">
            <v>A42JL3500H10000</v>
          </cell>
          <cell r="C1258"/>
          <cell r="D1258">
            <v>60.4</v>
          </cell>
          <cell r="E1258">
            <v>234</v>
          </cell>
          <cell r="F1258"/>
          <cell r="G1258">
            <v>162</v>
          </cell>
        </row>
        <row r="1259">
          <cell r="B1259" t="str">
            <v>A42JL3502H10000</v>
          </cell>
          <cell r="C1259"/>
          <cell r="D1259">
            <v>60.4</v>
          </cell>
          <cell r="E1259">
            <v>234</v>
          </cell>
          <cell r="F1259"/>
          <cell r="G1259">
            <v>162</v>
          </cell>
        </row>
        <row r="1260">
          <cell r="B1260" t="str">
            <v>A42JR3500H10000</v>
          </cell>
          <cell r="C1260"/>
          <cell r="D1260">
            <v>60.4</v>
          </cell>
          <cell r="E1260">
            <v>234</v>
          </cell>
          <cell r="F1260"/>
          <cell r="G1260">
            <v>162</v>
          </cell>
        </row>
        <row r="1261">
          <cell r="B1261" t="str">
            <v>A42JR3502H10000</v>
          </cell>
          <cell r="C1261"/>
          <cell r="D1261">
            <v>60.4</v>
          </cell>
          <cell r="E1261">
            <v>234</v>
          </cell>
          <cell r="F1261"/>
          <cell r="G1261">
            <v>162</v>
          </cell>
        </row>
        <row r="1262">
          <cell r="B1262" t="str">
            <v>A52JR5002H10000</v>
          </cell>
          <cell r="C1262"/>
          <cell r="D1262">
            <v>60.4</v>
          </cell>
          <cell r="E1262">
            <v>234</v>
          </cell>
          <cell r="F1262"/>
          <cell r="G1262">
            <v>162</v>
          </cell>
        </row>
        <row r="1263">
          <cell r="B1263" t="str">
            <v>A42SO3500J10000</v>
          </cell>
          <cell r="C1263"/>
          <cell r="D1263">
            <v>72</v>
          </cell>
          <cell r="E1263">
            <v>234</v>
          </cell>
          <cell r="F1263"/>
          <cell r="G1263">
            <v>252</v>
          </cell>
        </row>
        <row r="1264">
          <cell r="B1264" t="str">
            <v>A42SO3502J10000</v>
          </cell>
          <cell r="C1264"/>
          <cell r="D1264">
            <v>72</v>
          </cell>
          <cell r="E1264">
            <v>234</v>
          </cell>
          <cell r="F1264"/>
          <cell r="G1264">
            <v>252</v>
          </cell>
        </row>
        <row r="1265">
          <cell r="B1265" t="str">
            <v>A42SO4000J10000</v>
          </cell>
          <cell r="C1265"/>
          <cell r="D1265">
            <v>72</v>
          </cell>
          <cell r="E1265">
            <v>234</v>
          </cell>
          <cell r="F1265"/>
          <cell r="G1265">
            <v>252</v>
          </cell>
        </row>
        <row r="1266">
          <cell r="B1266" t="str">
            <v>A42SO3502J11000</v>
          </cell>
          <cell r="C1266"/>
          <cell r="D1266">
            <v>72</v>
          </cell>
          <cell r="E1266">
            <v>234</v>
          </cell>
          <cell r="F1266"/>
          <cell r="G1266">
            <v>252</v>
          </cell>
        </row>
        <row r="1267">
          <cell r="B1267" t="str">
            <v>A42P41506G11001</v>
          </cell>
          <cell r="C1267"/>
          <cell r="D1267">
            <v>60.4</v>
          </cell>
          <cell r="E1267">
            <v>234</v>
          </cell>
          <cell r="F1267"/>
          <cell r="G1267">
            <v>162</v>
          </cell>
        </row>
        <row r="1268">
          <cell r="B1268" t="str">
            <v>A42IM0000H10000</v>
          </cell>
          <cell r="C1268"/>
          <cell r="D1268">
            <v>60.4</v>
          </cell>
          <cell r="E1268">
            <v>234</v>
          </cell>
          <cell r="F1268"/>
          <cell r="G1268">
            <v>162</v>
          </cell>
        </row>
        <row r="1269">
          <cell r="B1269" t="str">
            <v>A42P04012G13000</v>
          </cell>
          <cell r="C1269"/>
          <cell r="D1269">
            <v>60.4</v>
          </cell>
          <cell r="E1269">
            <v>302</v>
          </cell>
          <cell r="F1269"/>
          <cell r="G1269">
            <v>174</v>
          </cell>
        </row>
        <row r="1270">
          <cell r="B1270" t="str">
            <v>A52JL7000J13000</v>
          </cell>
          <cell r="C1270"/>
          <cell r="D1270">
            <v>60.4</v>
          </cell>
          <cell r="E1270">
            <v>302</v>
          </cell>
          <cell r="F1270"/>
          <cell r="G1270">
            <v>174</v>
          </cell>
        </row>
        <row r="1271">
          <cell r="B1271" t="str">
            <v>A60NH4506G10000</v>
          </cell>
          <cell r="C1271"/>
          <cell r="D1271">
            <v>60.4</v>
          </cell>
          <cell r="E1271">
            <v>234</v>
          </cell>
          <cell r="F1271"/>
          <cell r="G1271">
            <v>162</v>
          </cell>
        </row>
        <row r="1272">
          <cell r="B1272" t="str">
            <v>A42B13500H08000</v>
          </cell>
          <cell r="C1272"/>
          <cell r="D1272">
            <v>60.4</v>
          </cell>
          <cell r="E1272">
            <v>234</v>
          </cell>
          <cell r="F1272"/>
          <cell r="G1272">
            <v>162</v>
          </cell>
        </row>
        <row r="1273">
          <cell r="B1273" t="str">
            <v>A42AL0202H10000</v>
          </cell>
          <cell r="C1273"/>
          <cell r="D1273">
            <v>60.4</v>
          </cell>
          <cell r="E1273">
            <v>234</v>
          </cell>
          <cell r="F1273"/>
          <cell r="G1273">
            <v>162</v>
          </cell>
        </row>
        <row r="1274">
          <cell r="B1274" t="str">
            <v>A60AL0200H10000</v>
          </cell>
          <cell r="C1274"/>
          <cell r="D1274">
            <v>60.4</v>
          </cell>
          <cell r="E1274">
            <v>234</v>
          </cell>
          <cell r="F1274"/>
          <cell r="G1274">
            <v>162</v>
          </cell>
        </row>
        <row r="1275">
          <cell r="B1275" t="str">
            <v>A52JR5000H10000</v>
          </cell>
          <cell r="C1275"/>
          <cell r="D1275">
            <v>60.4</v>
          </cell>
          <cell r="E1275">
            <v>234</v>
          </cell>
          <cell r="F1275"/>
          <cell r="G1275">
            <v>162</v>
          </cell>
        </row>
        <row r="1276">
          <cell r="B1276" t="str">
            <v>A52JL3502J08000</v>
          </cell>
          <cell r="C1276"/>
          <cell r="D1276">
            <v>60.4</v>
          </cell>
          <cell r="E1276">
            <v>234</v>
          </cell>
          <cell r="F1276"/>
          <cell r="G1276">
            <v>162</v>
          </cell>
        </row>
        <row r="1277">
          <cell r="B1277" t="str">
            <v>A52JR4500J10000</v>
          </cell>
          <cell r="C1277"/>
          <cell r="D1277">
            <v>60.4</v>
          </cell>
          <cell r="E1277">
            <v>234</v>
          </cell>
          <cell r="F1277"/>
          <cell r="G1277">
            <v>162</v>
          </cell>
        </row>
        <row r="1278">
          <cell r="B1278" t="str">
            <v>A52B23502H10000</v>
          </cell>
          <cell r="C1278"/>
          <cell r="D1278">
            <v>60.4</v>
          </cell>
          <cell r="E1278">
            <v>234</v>
          </cell>
          <cell r="F1278"/>
          <cell r="G1278">
            <v>162</v>
          </cell>
        </row>
        <row r="1279">
          <cell r="B1279" t="str">
            <v>A52B04001J08000</v>
          </cell>
          <cell r="C1279"/>
          <cell r="D1279">
            <v>60.4</v>
          </cell>
          <cell r="E1279">
            <v>234</v>
          </cell>
          <cell r="F1279"/>
          <cell r="G1279">
            <v>162</v>
          </cell>
        </row>
        <row r="1280">
          <cell r="B1280" t="str">
            <v>A42B23502H10000</v>
          </cell>
          <cell r="C1280"/>
          <cell r="D1280">
            <v>60.4</v>
          </cell>
          <cell r="E1280">
            <v>234</v>
          </cell>
          <cell r="F1280"/>
          <cell r="G1280">
            <v>162</v>
          </cell>
        </row>
        <row r="1281">
          <cell r="B1281" t="str">
            <v>A52JR3500L10000</v>
          </cell>
          <cell r="C1281"/>
          <cell r="D1281">
            <v>60.4</v>
          </cell>
          <cell r="E1281">
            <v>234</v>
          </cell>
          <cell r="F1281"/>
          <cell r="G1281">
            <v>162</v>
          </cell>
        </row>
        <row r="1282">
          <cell r="B1282" t="str">
            <v>A52JR4000L10000</v>
          </cell>
          <cell r="C1282"/>
          <cell r="D1282">
            <v>60.4</v>
          </cell>
          <cell r="E1282">
            <v>234</v>
          </cell>
          <cell r="F1282"/>
          <cell r="G1282">
            <v>162</v>
          </cell>
        </row>
        <row r="1283">
          <cell r="B1283" t="str">
            <v>A52JL5000J10000</v>
          </cell>
          <cell r="C1283"/>
          <cell r="D1283">
            <v>60.4</v>
          </cell>
          <cell r="E1283">
            <v>234</v>
          </cell>
          <cell r="F1283"/>
          <cell r="G1283">
            <v>162</v>
          </cell>
        </row>
        <row r="1284">
          <cell r="B1284" t="str">
            <v>A52AR0200J10000</v>
          </cell>
          <cell r="C1284"/>
          <cell r="D1284">
            <v>60.4</v>
          </cell>
          <cell r="E1284">
            <v>234</v>
          </cell>
          <cell r="F1284"/>
          <cell r="G1284">
            <v>162</v>
          </cell>
        </row>
        <row r="1285">
          <cell r="B1285" t="str">
            <v>A52AL0200H10000</v>
          </cell>
          <cell r="C1285"/>
          <cell r="D1285">
            <v>60.4</v>
          </cell>
          <cell r="E1285">
            <v>234</v>
          </cell>
          <cell r="F1285"/>
          <cell r="G1285">
            <v>162</v>
          </cell>
        </row>
        <row r="1286">
          <cell r="B1286" t="str">
            <v>A52JL3500L10001</v>
          </cell>
          <cell r="C1286"/>
          <cell r="D1286">
            <v>60.4</v>
          </cell>
          <cell r="E1286">
            <v>234</v>
          </cell>
          <cell r="F1286"/>
          <cell r="G1286">
            <v>162</v>
          </cell>
        </row>
        <row r="1287">
          <cell r="B1287" t="str">
            <v>A52JL4500L10001</v>
          </cell>
          <cell r="C1287"/>
          <cell r="D1287">
            <v>60.4</v>
          </cell>
          <cell r="E1287">
            <v>234</v>
          </cell>
          <cell r="F1287"/>
          <cell r="G1287">
            <v>162</v>
          </cell>
        </row>
        <row r="1288">
          <cell r="B1288" t="str">
            <v>A52JL5000L10001</v>
          </cell>
          <cell r="C1288"/>
          <cell r="D1288">
            <v>60.4</v>
          </cell>
          <cell r="E1288">
            <v>234</v>
          </cell>
          <cell r="F1288"/>
          <cell r="G1288">
            <v>162</v>
          </cell>
        </row>
        <row r="1289">
          <cell r="B1289" t="str">
            <v>A52JR5000J10000</v>
          </cell>
          <cell r="C1289"/>
          <cell r="D1289">
            <v>60.4</v>
          </cell>
          <cell r="E1289">
            <v>234</v>
          </cell>
          <cell r="F1289"/>
          <cell r="G1289">
            <v>162</v>
          </cell>
        </row>
        <row r="1290">
          <cell r="B1290" t="str">
            <v>A52B40102J10000</v>
          </cell>
          <cell r="C1290"/>
          <cell r="D1290">
            <v>60.4</v>
          </cell>
          <cell r="E1290">
            <v>234</v>
          </cell>
          <cell r="F1290"/>
          <cell r="G1290">
            <v>162</v>
          </cell>
        </row>
        <row r="1291">
          <cell r="B1291" t="str">
            <v>A52FC0000M11500</v>
          </cell>
          <cell r="C1291"/>
          <cell r="D1291">
            <v>60.4</v>
          </cell>
          <cell r="E1291">
            <v>302</v>
          </cell>
          <cell r="F1291"/>
          <cell r="G1291">
            <v>174</v>
          </cell>
        </row>
        <row r="1292">
          <cell r="B1292" t="str">
            <v>A42JL4000H10001</v>
          </cell>
          <cell r="C1292"/>
          <cell r="D1292">
            <v>60.4</v>
          </cell>
          <cell r="E1292">
            <v>234</v>
          </cell>
          <cell r="F1292"/>
          <cell r="G1292">
            <v>162</v>
          </cell>
        </row>
        <row r="1293">
          <cell r="B1293" t="str">
            <v>A42JR4002J12000</v>
          </cell>
          <cell r="C1293"/>
          <cell r="D1293">
            <v>60.4</v>
          </cell>
          <cell r="E1293">
            <v>302</v>
          </cell>
          <cell r="F1293"/>
          <cell r="G1293">
            <v>174</v>
          </cell>
        </row>
        <row r="1294">
          <cell r="B1294" t="str">
            <v>A42SH0000J07004</v>
          </cell>
          <cell r="C1294"/>
          <cell r="D1294">
            <v>60.4</v>
          </cell>
          <cell r="E1294">
            <v>234</v>
          </cell>
          <cell r="F1294"/>
          <cell r="G1294">
            <v>162</v>
          </cell>
        </row>
        <row r="1295">
          <cell r="B1295" t="str">
            <v>A42SH0000J07005</v>
          </cell>
          <cell r="C1295"/>
          <cell r="D1295">
            <v>60.4</v>
          </cell>
          <cell r="E1295">
            <v>234</v>
          </cell>
          <cell r="F1295"/>
          <cell r="G1295">
            <v>162</v>
          </cell>
        </row>
        <row r="1296">
          <cell r="B1296" t="str">
            <v>A52B34002H10001</v>
          </cell>
          <cell r="C1296"/>
          <cell r="D1296">
            <v>60.4</v>
          </cell>
          <cell r="E1296">
            <v>234</v>
          </cell>
          <cell r="F1296"/>
          <cell r="G1296">
            <v>162</v>
          </cell>
        </row>
        <row r="1297">
          <cell r="B1297" t="str">
            <v>A42AR0200J10000</v>
          </cell>
          <cell r="C1297"/>
          <cell r="D1297">
            <v>60.4</v>
          </cell>
          <cell r="E1297">
            <v>234</v>
          </cell>
          <cell r="F1297"/>
          <cell r="G1297">
            <v>162</v>
          </cell>
        </row>
        <row r="1298">
          <cell r="B1298" t="str">
            <v>A42B13501H10000</v>
          </cell>
          <cell r="C1298"/>
          <cell r="D1298">
            <v>60.4</v>
          </cell>
          <cell r="E1298">
            <v>234</v>
          </cell>
          <cell r="F1298"/>
          <cell r="G1298">
            <v>162</v>
          </cell>
        </row>
        <row r="1299">
          <cell r="B1299" t="str">
            <v>A42B14001H10000</v>
          </cell>
          <cell r="C1299"/>
          <cell r="D1299">
            <v>60.4</v>
          </cell>
          <cell r="E1299">
            <v>234</v>
          </cell>
          <cell r="F1299"/>
          <cell r="G1299">
            <v>162</v>
          </cell>
        </row>
        <row r="1300">
          <cell r="B1300" t="str">
            <v>A42B23001H10000</v>
          </cell>
          <cell r="C1300"/>
          <cell r="D1300">
            <v>60.4</v>
          </cell>
          <cell r="E1300">
            <v>234</v>
          </cell>
          <cell r="F1300"/>
          <cell r="G1300">
            <v>162</v>
          </cell>
        </row>
        <row r="1301">
          <cell r="B1301" t="str">
            <v>A42B23501H10000</v>
          </cell>
          <cell r="C1301"/>
          <cell r="D1301">
            <v>60.4</v>
          </cell>
          <cell r="E1301">
            <v>234</v>
          </cell>
          <cell r="F1301"/>
          <cell r="G1301">
            <v>162</v>
          </cell>
        </row>
        <row r="1302">
          <cell r="B1302" t="str">
            <v>A42AL0700J10000</v>
          </cell>
          <cell r="C1302"/>
          <cell r="D1302">
            <v>60.4</v>
          </cell>
          <cell r="E1302">
            <v>234</v>
          </cell>
          <cell r="F1302"/>
          <cell r="G1302">
            <v>162</v>
          </cell>
        </row>
        <row r="1303">
          <cell r="B1303" t="str">
            <v>A42AL1500J10000</v>
          </cell>
          <cell r="C1303"/>
          <cell r="D1303">
            <v>60.4</v>
          </cell>
          <cell r="E1303">
            <v>234</v>
          </cell>
          <cell r="F1303"/>
          <cell r="G1303">
            <v>162</v>
          </cell>
        </row>
        <row r="1304">
          <cell r="B1304" t="str">
            <v>A42JL3000J10000</v>
          </cell>
          <cell r="C1304"/>
          <cell r="D1304">
            <v>60.4</v>
          </cell>
          <cell r="E1304">
            <v>234</v>
          </cell>
          <cell r="F1304"/>
          <cell r="G1304">
            <v>162</v>
          </cell>
        </row>
        <row r="1305">
          <cell r="B1305" t="str">
            <v>A42FK0200M08004</v>
          </cell>
          <cell r="C1305"/>
          <cell r="D1305">
            <v>60.4</v>
          </cell>
          <cell r="E1305">
            <v>234</v>
          </cell>
          <cell r="F1305"/>
          <cell r="G1305">
            <v>162</v>
          </cell>
        </row>
        <row r="1306">
          <cell r="B1306" t="str">
            <v>A42LT0000M11004</v>
          </cell>
          <cell r="C1306"/>
          <cell r="D1306">
            <v>60.4</v>
          </cell>
          <cell r="E1306">
            <v>234</v>
          </cell>
          <cell r="F1306"/>
          <cell r="G1306">
            <v>162</v>
          </cell>
        </row>
        <row r="1307">
          <cell r="B1307" t="str">
            <v>A42JL4502H10000</v>
          </cell>
          <cell r="C1307"/>
          <cell r="D1307">
            <v>60.4</v>
          </cell>
          <cell r="E1307">
            <v>234</v>
          </cell>
          <cell r="F1307"/>
          <cell r="G1307">
            <v>162</v>
          </cell>
        </row>
        <row r="1308">
          <cell r="B1308" t="str">
            <v>A42JL1000H10000</v>
          </cell>
          <cell r="C1308"/>
          <cell r="D1308">
            <v>60.4</v>
          </cell>
          <cell r="E1308">
            <v>234</v>
          </cell>
          <cell r="F1308"/>
          <cell r="G1308">
            <v>162</v>
          </cell>
        </row>
        <row r="1309">
          <cell r="B1309" t="str">
            <v>A42FC0000H11500</v>
          </cell>
          <cell r="C1309"/>
          <cell r="D1309">
            <v>60.4</v>
          </cell>
          <cell r="E1309">
            <v>302</v>
          </cell>
          <cell r="F1309"/>
          <cell r="G1309">
            <v>174</v>
          </cell>
        </row>
        <row r="1310">
          <cell r="B1310" t="str">
            <v>A42B33500H10001</v>
          </cell>
          <cell r="C1310"/>
          <cell r="D1310">
            <v>60.4</v>
          </cell>
          <cell r="E1310">
            <v>234</v>
          </cell>
          <cell r="F1310"/>
          <cell r="G1310">
            <v>162</v>
          </cell>
        </row>
        <row r="1311">
          <cell r="B1311" t="str">
            <v>A42B23500H08000</v>
          </cell>
          <cell r="C1311"/>
          <cell r="D1311">
            <v>60.4</v>
          </cell>
          <cell r="E1311">
            <v>234</v>
          </cell>
          <cell r="F1311"/>
          <cell r="G1311">
            <v>162</v>
          </cell>
        </row>
        <row r="1312">
          <cell r="B1312" t="str">
            <v>A42B14000H08000</v>
          </cell>
          <cell r="C1312"/>
          <cell r="D1312">
            <v>60.4</v>
          </cell>
          <cell r="E1312">
            <v>234</v>
          </cell>
          <cell r="F1312"/>
          <cell r="G1312">
            <v>162</v>
          </cell>
        </row>
        <row r="1313">
          <cell r="B1313" t="str">
            <v>A42B13502H08000</v>
          </cell>
          <cell r="C1313"/>
          <cell r="D1313">
            <v>60.4</v>
          </cell>
          <cell r="E1313">
            <v>234</v>
          </cell>
          <cell r="F1313"/>
          <cell r="G1313">
            <v>162</v>
          </cell>
        </row>
        <row r="1314">
          <cell r="B1314" t="str">
            <v>A52JL3500H10001</v>
          </cell>
          <cell r="C1314"/>
          <cell r="D1314">
            <v>60.4</v>
          </cell>
          <cell r="E1314">
            <v>234</v>
          </cell>
          <cell r="F1314"/>
          <cell r="G1314">
            <v>162</v>
          </cell>
        </row>
        <row r="1315">
          <cell r="B1315" t="str">
            <v>A52B13501H08000</v>
          </cell>
          <cell r="C1315"/>
          <cell r="D1315">
            <v>60.4</v>
          </cell>
          <cell r="E1315">
            <v>234</v>
          </cell>
          <cell r="F1315"/>
          <cell r="G1315">
            <v>162</v>
          </cell>
        </row>
        <row r="1316">
          <cell r="B1316" t="str">
            <v>A52B14001H08000</v>
          </cell>
          <cell r="C1316"/>
          <cell r="D1316">
            <v>60.4</v>
          </cell>
          <cell r="E1316">
            <v>234</v>
          </cell>
          <cell r="F1316"/>
          <cell r="G1316">
            <v>162</v>
          </cell>
        </row>
        <row r="1317">
          <cell r="B1317" t="str">
            <v>A52AL0100J10000</v>
          </cell>
          <cell r="C1317"/>
          <cell r="D1317">
            <v>60.4</v>
          </cell>
          <cell r="E1317">
            <v>234</v>
          </cell>
          <cell r="F1317"/>
          <cell r="G1317">
            <v>162</v>
          </cell>
        </row>
        <row r="1318">
          <cell r="B1318" t="str">
            <v>A52JR3500H10003</v>
          </cell>
          <cell r="C1318"/>
          <cell r="D1318">
            <v>60.4</v>
          </cell>
          <cell r="E1318">
            <v>234</v>
          </cell>
          <cell r="F1318"/>
          <cell r="G1318">
            <v>162</v>
          </cell>
        </row>
        <row r="1319">
          <cell r="B1319" t="str">
            <v>A52JR4000H10002</v>
          </cell>
          <cell r="C1319"/>
          <cell r="D1319">
            <v>60.4</v>
          </cell>
          <cell r="E1319">
            <v>234</v>
          </cell>
          <cell r="F1319"/>
          <cell r="G1319">
            <v>162</v>
          </cell>
        </row>
        <row r="1320">
          <cell r="B1320" t="str">
            <v>A52AL0100H10000</v>
          </cell>
          <cell r="C1320"/>
          <cell r="D1320">
            <v>60.4</v>
          </cell>
          <cell r="E1320">
            <v>234</v>
          </cell>
          <cell r="F1320"/>
          <cell r="G1320">
            <v>162</v>
          </cell>
        </row>
        <row r="1321">
          <cell r="B1321" t="str">
            <v>A52B03501H08000</v>
          </cell>
          <cell r="C1321"/>
          <cell r="D1321">
            <v>60.4</v>
          </cell>
          <cell r="E1321">
            <v>234</v>
          </cell>
          <cell r="F1321"/>
          <cell r="G1321">
            <v>162</v>
          </cell>
        </row>
        <row r="1322">
          <cell r="B1322" t="str">
            <v>A52IM0002J10000</v>
          </cell>
          <cell r="C1322"/>
          <cell r="D1322">
            <v>60.4</v>
          </cell>
          <cell r="E1322">
            <v>234</v>
          </cell>
          <cell r="F1322"/>
          <cell r="G1322">
            <v>162</v>
          </cell>
        </row>
        <row r="1323">
          <cell r="B1323" t="str">
            <v>A52B13501H10000</v>
          </cell>
          <cell r="C1323"/>
          <cell r="D1323">
            <v>60.4</v>
          </cell>
          <cell r="E1323">
            <v>234</v>
          </cell>
          <cell r="F1323"/>
          <cell r="G1323">
            <v>162</v>
          </cell>
        </row>
        <row r="1324">
          <cell r="B1324" t="str">
            <v>A52B14001H10000</v>
          </cell>
          <cell r="C1324"/>
          <cell r="D1324">
            <v>60.4</v>
          </cell>
          <cell r="E1324">
            <v>234</v>
          </cell>
          <cell r="F1324"/>
          <cell r="G1324">
            <v>162</v>
          </cell>
        </row>
        <row r="1325">
          <cell r="B1325" t="str">
            <v>A52B03501H10000</v>
          </cell>
          <cell r="C1325"/>
          <cell r="D1325">
            <v>60.4</v>
          </cell>
          <cell r="E1325">
            <v>234</v>
          </cell>
          <cell r="F1325"/>
          <cell r="G1325">
            <v>162</v>
          </cell>
        </row>
        <row r="1326">
          <cell r="B1326" t="str">
            <v>A52B04001H10000</v>
          </cell>
          <cell r="C1326"/>
          <cell r="D1326">
            <v>60.4</v>
          </cell>
          <cell r="E1326">
            <v>234</v>
          </cell>
          <cell r="F1326"/>
          <cell r="G1326">
            <v>162</v>
          </cell>
        </row>
        <row r="1327">
          <cell r="B1327" t="str">
            <v>A52IM0000H10000</v>
          </cell>
          <cell r="C1327"/>
          <cell r="D1327">
            <v>60.4</v>
          </cell>
          <cell r="E1327">
            <v>234</v>
          </cell>
          <cell r="F1327"/>
          <cell r="G1327">
            <v>162</v>
          </cell>
        </row>
        <row r="1328">
          <cell r="B1328" t="str">
            <v>A42JL4000M10001</v>
          </cell>
          <cell r="C1328"/>
          <cell r="D1328">
            <v>60.4</v>
          </cell>
          <cell r="E1328">
            <v>234</v>
          </cell>
          <cell r="F1328"/>
          <cell r="G1328">
            <v>162</v>
          </cell>
        </row>
        <row r="1329">
          <cell r="B1329" t="str">
            <v>A42JR3500M10004</v>
          </cell>
          <cell r="C1329"/>
          <cell r="D1329">
            <v>60.4</v>
          </cell>
          <cell r="E1329">
            <v>234</v>
          </cell>
          <cell r="F1329"/>
          <cell r="G1329">
            <v>162</v>
          </cell>
        </row>
        <row r="1330">
          <cell r="B1330" t="str">
            <v>A42JR4000M10004</v>
          </cell>
          <cell r="C1330"/>
          <cell r="D1330">
            <v>60.4</v>
          </cell>
          <cell r="E1330">
            <v>234</v>
          </cell>
          <cell r="F1330"/>
          <cell r="G1330">
            <v>162</v>
          </cell>
        </row>
        <row r="1331">
          <cell r="B1331" t="str">
            <v>A42AL0200M10001</v>
          </cell>
          <cell r="C1331"/>
          <cell r="D1331">
            <v>60.4</v>
          </cell>
          <cell r="E1331">
            <v>234</v>
          </cell>
          <cell r="F1331"/>
          <cell r="G1331">
            <v>162</v>
          </cell>
        </row>
        <row r="1332">
          <cell r="B1332" t="str">
            <v>A42B23000H10000</v>
          </cell>
          <cell r="C1332"/>
          <cell r="D1332">
            <v>60.4</v>
          </cell>
          <cell r="E1332">
            <v>234</v>
          </cell>
          <cell r="F1332"/>
          <cell r="G1332">
            <v>162</v>
          </cell>
        </row>
        <row r="1333">
          <cell r="B1333" t="str">
            <v>A42FC0000M06500</v>
          </cell>
          <cell r="C1333"/>
          <cell r="D1333">
            <v>60.4</v>
          </cell>
          <cell r="E1333">
            <v>234</v>
          </cell>
          <cell r="F1333"/>
          <cell r="G1333">
            <v>162</v>
          </cell>
        </row>
        <row r="1334">
          <cell r="B1334" t="str">
            <v>A42JR4000J13000</v>
          </cell>
          <cell r="C1334"/>
          <cell r="D1334">
            <v>60.4</v>
          </cell>
          <cell r="E1334">
            <v>302</v>
          </cell>
          <cell r="F1334"/>
          <cell r="G1334">
            <v>174</v>
          </cell>
        </row>
        <row r="1335">
          <cell r="B1335" t="str">
            <v>A42JL5000M10001</v>
          </cell>
          <cell r="C1335"/>
          <cell r="D1335">
            <v>60.4</v>
          </cell>
          <cell r="E1335">
            <v>234</v>
          </cell>
          <cell r="F1335"/>
          <cell r="G1335">
            <v>162</v>
          </cell>
        </row>
        <row r="1336">
          <cell r="B1336" t="str">
            <v>A42AL0100M10001</v>
          </cell>
          <cell r="C1336"/>
          <cell r="D1336">
            <v>60.4</v>
          </cell>
          <cell r="E1336">
            <v>234</v>
          </cell>
          <cell r="F1336"/>
          <cell r="G1336">
            <v>162</v>
          </cell>
        </row>
        <row r="1337">
          <cell r="B1337" t="str">
            <v>A42JL5000H10000</v>
          </cell>
          <cell r="C1337"/>
          <cell r="D1337">
            <v>60.4</v>
          </cell>
          <cell r="E1337">
            <v>234</v>
          </cell>
          <cell r="F1337"/>
          <cell r="G1337">
            <v>162</v>
          </cell>
        </row>
        <row r="1338">
          <cell r="B1338" t="str">
            <v>A52SO4000H10000</v>
          </cell>
          <cell r="C1338"/>
          <cell r="D1338">
            <v>72.239999999999995</v>
          </cell>
          <cell r="E1338">
            <v>234</v>
          </cell>
          <cell r="F1338"/>
          <cell r="G1338">
            <v>252</v>
          </cell>
        </row>
        <row r="1339">
          <cell r="B1339" t="str">
            <v>A52IM0000J10000</v>
          </cell>
          <cell r="C1339"/>
          <cell r="D1339">
            <v>60.4</v>
          </cell>
          <cell r="E1339">
            <v>234</v>
          </cell>
          <cell r="F1339"/>
          <cell r="G1339">
            <v>162</v>
          </cell>
        </row>
        <row r="1340">
          <cell r="B1340" t="str">
            <v>A52JR4000J13000</v>
          </cell>
          <cell r="C1340"/>
          <cell r="D1340">
            <v>60.4</v>
          </cell>
          <cell r="E1340">
            <v>302</v>
          </cell>
          <cell r="F1340"/>
          <cell r="G1340">
            <v>174</v>
          </cell>
        </row>
        <row r="1341">
          <cell r="B1341" t="str">
            <v>A52AL0200J10000</v>
          </cell>
          <cell r="C1341"/>
          <cell r="D1341">
            <v>60.4</v>
          </cell>
          <cell r="E1341">
            <v>234</v>
          </cell>
          <cell r="F1341"/>
          <cell r="G1341">
            <v>162</v>
          </cell>
        </row>
        <row r="1342">
          <cell r="B1342" t="str">
            <v>A52JL5000H10001</v>
          </cell>
          <cell r="C1342"/>
          <cell r="D1342">
            <v>60.4</v>
          </cell>
          <cell r="E1342">
            <v>234</v>
          </cell>
          <cell r="F1342"/>
          <cell r="G1342">
            <v>162</v>
          </cell>
        </row>
        <row r="1343">
          <cell r="B1343" t="str">
            <v>A42SO3502J08000</v>
          </cell>
          <cell r="C1343"/>
          <cell r="D1343">
            <v>72</v>
          </cell>
          <cell r="E1343">
            <v>234</v>
          </cell>
          <cell r="F1343"/>
          <cell r="G1343">
            <v>252</v>
          </cell>
        </row>
        <row r="1344">
          <cell r="B1344" t="str">
            <v>A52JR4000M10002</v>
          </cell>
          <cell r="C1344"/>
          <cell r="D1344">
            <v>60.4</v>
          </cell>
          <cell r="E1344">
            <v>234</v>
          </cell>
          <cell r="F1344"/>
          <cell r="G1344">
            <v>162</v>
          </cell>
        </row>
        <row r="1345">
          <cell r="B1345" t="str">
            <v>A60P54012G11000</v>
          </cell>
          <cell r="C1345"/>
          <cell r="D1345">
            <v>60.4</v>
          </cell>
          <cell r="E1345">
            <v>234</v>
          </cell>
          <cell r="F1345"/>
          <cell r="G1345">
            <v>162</v>
          </cell>
        </row>
        <row r="1346">
          <cell r="B1346" t="str">
            <v>A60SO4000H10000</v>
          </cell>
          <cell r="C1346"/>
          <cell r="D1346">
            <v>72</v>
          </cell>
          <cell r="E1346">
            <v>234</v>
          </cell>
          <cell r="F1346"/>
          <cell r="G1346">
            <v>252</v>
          </cell>
        </row>
        <row r="1347">
          <cell r="B1347" t="str">
            <v>A60JR5000H10000M</v>
          </cell>
          <cell r="C1347"/>
          <cell r="D1347">
            <v>60.4</v>
          </cell>
          <cell r="E1347">
            <v>234</v>
          </cell>
          <cell r="F1347"/>
          <cell r="G1347">
            <v>162</v>
          </cell>
        </row>
        <row r="1348">
          <cell r="B1348" t="str">
            <v>A60JL5000H1000G</v>
          </cell>
          <cell r="C1348"/>
          <cell r="D1348">
            <v>60.4</v>
          </cell>
          <cell r="E1348">
            <v>234</v>
          </cell>
          <cell r="F1348"/>
          <cell r="G1348">
            <v>162</v>
          </cell>
        </row>
        <row r="1349">
          <cell r="B1349" t="str">
            <v>A60JR5000H10000</v>
          </cell>
          <cell r="C1349"/>
          <cell r="D1349">
            <v>60.4</v>
          </cell>
          <cell r="E1349">
            <v>234</v>
          </cell>
          <cell r="F1349"/>
          <cell r="G1349">
            <v>162</v>
          </cell>
        </row>
        <row r="1350">
          <cell r="B1350" t="str">
            <v>A60JL3500H10000</v>
          </cell>
          <cell r="C1350"/>
          <cell r="D1350">
            <v>60.4</v>
          </cell>
          <cell r="E1350">
            <v>234</v>
          </cell>
          <cell r="F1350"/>
          <cell r="G1350">
            <v>162</v>
          </cell>
        </row>
        <row r="1351">
          <cell r="B1351" t="str">
            <v>A60IM0000H10000</v>
          </cell>
          <cell r="C1351"/>
          <cell r="D1351">
            <v>60.4</v>
          </cell>
          <cell r="E1351">
            <v>234</v>
          </cell>
          <cell r="F1351"/>
          <cell r="G1351">
            <v>162</v>
          </cell>
        </row>
        <row r="1352">
          <cell r="B1352" t="str">
            <v>A52AL0102J10000</v>
          </cell>
          <cell r="C1352"/>
          <cell r="D1352">
            <v>60.4</v>
          </cell>
          <cell r="E1352">
            <v>234</v>
          </cell>
          <cell r="F1352"/>
          <cell r="G1352">
            <v>162</v>
          </cell>
        </row>
        <row r="1353">
          <cell r="B1353" t="str">
            <v>A52AL0202J10000</v>
          </cell>
          <cell r="C1353"/>
          <cell r="D1353">
            <v>60.4</v>
          </cell>
          <cell r="E1353">
            <v>234</v>
          </cell>
          <cell r="F1353"/>
          <cell r="G1353">
            <v>162</v>
          </cell>
        </row>
        <row r="1354">
          <cell r="B1354" t="str">
            <v>A52JL4002H10000</v>
          </cell>
          <cell r="C1354"/>
          <cell r="D1354">
            <v>60.4</v>
          </cell>
          <cell r="E1354">
            <v>234</v>
          </cell>
          <cell r="F1354"/>
          <cell r="G1354">
            <v>162</v>
          </cell>
        </row>
        <row r="1355">
          <cell r="B1355" t="str">
            <v>A52JR3500H10000</v>
          </cell>
          <cell r="C1355"/>
          <cell r="D1355">
            <v>60.4</v>
          </cell>
          <cell r="E1355">
            <v>234</v>
          </cell>
          <cell r="F1355"/>
          <cell r="G1355">
            <v>162</v>
          </cell>
        </row>
        <row r="1356">
          <cell r="B1356" t="str">
            <v>A52JR3502H10000</v>
          </cell>
          <cell r="C1356"/>
          <cell r="D1356">
            <v>60.4</v>
          </cell>
          <cell r="E1356">
            <v>234</v>
          </cell>
          <cell r="F1356"/>
          <cell r="G1356">
            <v>162</v>
          </cell>
        </row>
        <row r="1357">
          <cell r="B1357" t="str">
            <v>A52JR4002H10000</v>
          </cell>
          <cell r="C1357"/>
          <cell r="D1357">
            <v>60.4</v>
          </cell>
          <cell r="E1357">
            <v>234</v>
          </cell>
          <cell r="F1357"/>
          <cell r="G1357">
            <v>162</v>
          </cell>
        </row>
        <row r="1358">
          <cell r="B1358" t="str">
            <v>A52B03500H10000</v>
          </cell>
          <cell r="C1358"/>
          <cell r="D1358">
            <v>60.4</v>
          </cell>
          <cell r="E1358">
            <v>234</v>
          </cell>
          <cell r="F1358"/>
          <cell r="G1358">
            <v>162</v>
          </cell>
        </row>
        <row r="1359">
          <cell r="B1359" t="str">
            <v>A52B04000H10000</v>
          </cell>
          <cell r="C1359"/>
          <cell r="D1359">
            <v>60.4</v>
          </cell>
          <cell r="E1359">
            <v>234</v>
          </cell>
          <cell r="F1359"/>
          <cell r="G1359">
            <v>162</v>
          </cell>
        </row>
        <row r="1360">
          <cell r="B1360" t="str">
            <v>A52B13500H10000</v>
          </cell>
          <cell r="C1360"/>
          <cell r="D1360">
            <v>60.4</v>
          </cell>
          <cell r="E1360">
            <v>234</v>
          </cell>
          <cell r="F1360"/>
          <cell r="G1360">
            <v>162</v>
          </cell>
        </row>
        <row r="1361">
          <cell r="B1361" t="str">
            <v>A52B14000H10000</v>
          </cell>
          <cell r="C1361"/>
          <cell r="D1361">
            <v>60.4</v>
          </cell>
          <cell r="E1361">
            <v>234</v>
          </cell>
          <cell r="F1361"/>
          <cell r="G1361">
            <v>162</v>
          </cell>
        </row>
        <row r="1362">
          <cell r="B1362" t="str">
            <v>A52JL5002J10000</v>
          </cell>
          <cell r="C1362"/>
          <cell r="D1362">
            <v>60.4</v>
          </cell>
          <cell r="E1362">
            <v>234</v>
          </cell>
          <cell r="F1362"/>
          <cell r="G1362">
            <v>162</v>
          </cell>
        </row>
        <row r="1363">
          <cell r="B1363" t="str">
            <v>A52SO3002J10000</v>
          </cell>
          <cell r="C1363"/>
          <cell r="D1363">
            <v>72.239999999999995</v>
          </cell>
          <cell r="E1363">
            <v>234</v>
          </cell>
          <cell r="F1363"/>
          <cell r="G1363">
            <v>252</v>
          </cell>
        </row>
        <row r="1364">
          <cell r="B1364" t="str">
            <v>A52SO3500J10000</v>
          </cell>
          <cell r="C1364"/>
          <cell r="D1364">
            <v>72.239999999999995</v>
          </cell>
          <cell r="E1364">
            <v>234</v>
          </cell>
          <cell r="F1364"/>
          <cell r="G1364">
            <v>252</v>
          </cell>
        </row>
        <row r="1365">
          <cell r="B1365" t="str">
            <v>A52SO4000J10000</v>
          </cell>
          <cell r="C1365"/>
          <cell r="D1365">
            <v>72.239999999999995</v>
          </cell>
          <cell r="E1365">
            <v>234</v>
          </cell>
          <cell r="F1365"/>
          <cell r="G1365">
            <v>252</v>
          </cell>
        </row>
        <row r="1366">
          <cell r="B1366" t="str">
            <v>A52SO4002J10000</v>
          </cell>
          <cell r="C1366"/>
          <cell r="D1366">
            <v>72.239999999999995</v>
          </cell>
          <cell r="E1366">
            <v>234</v>
          </cell>
          <cell r="F1366"/>
          <cell r="G1366">
            <v>252</v>
          </cell>
        </row>
        <row r="1367">
          <cell r="B1367" t="str">
            <v>A52JL3502H10000</v>
          </cell>
          <cell r="C1367"/>
          <cell r="D1367">
            <v>60.4</v>
          </cell>
          <cell r="E1367">
            <v>234</v>
          </cell>
          <cell r="F1367"/>
          <cell r="G1367">
            <v>162</v>
          </cell>
        </row>
        <row r="1368">
          <cell r="B1368" t="str">
            <v>A42B03501H10000</v>
          </cell>
          <cell r="C1368"/>
          <cell r="D1368">
            <v>60.4</v>
          </cell>
          <cell r="E1368">
            <v>234</v>
          </cell>
          <cell r="F1368"/>
          <cell r="G1368">
            <v>162</v>
          </cell>
        </row>
        <row r="1369">
          <cell r="B1369" t="str">
            <v>A42B03500H10000</v>
          </cell>
          <cell r="C1369"/>
          <cell r="D1369">
            <v>60.4</v>
          </cell>
          <cell r="E1369">
            <v>234</v>
          </cell>
          <cell r="F1369"/>
          <cell r="G1369">
            <v>162</v>
          </cell>
        </row>
        <row r="1370">
          <cell r="B1370" t="str">
            <v>A42B13500H10000</v>
          </cell>
          <cell r="C1370"/>
          <cell r="D1370">
            <v>60.4</v>
          </cell>
          <cell r="E1370">
            <v>234</v>
          </cell>
          <cell r="F1370"/>
          <cell r="G1370">
            <v>162</v>
          </cell>
        </row>
        <row r="1371">
          <cell r="B1371" t="str">
            <v>A42B23500H10000</v>
          </cell>
          <cell r="C1371"/>
          <cell r="D1371">
            <v>60.4</v>
          </cell>
          <cell r="E1371">
            <v>234</v>
          </cell>
          <cell r="F1371"/>
          <cell r="G1371">
            <v>162</v>
          </cell>
        </row>
        <row r="1372">
          <cell r="B1372" t="str">
            <v>A42B04001H10000</v>
          </cell>
          <cell r="C1372"/>
          <cell r="D1372">
            <v>60.4</v>
          </cell>
          <cell r="E1372">
            <v>234</v>
          </cell>
          <cell r="F1372"/>
          <cell r="G1372">
            <v>162</v>
          </cell>
        </row>
        <row r="1373">
          <cell r="B1373" t="str">
            <v>A42B04000H10000</v>
          </cell>
          <cell r="C1373"/>
          <cell r="D1373">
            <v>60.4</v>
          </cell>
          <cell r="E1373">
            <v>234</v>
          </cell>
          <cell r="F1373"/>
          <cell r="G1373">
            <v>162</v>
          </cell>
        </row>
        <row r="1374">
          <cell r="B1374" t="str">
            <v>A42B14000H10000</v>
          </cell>
          <cell r="C1374"/>
          <cell r="D1374">
            <v>60.4</v>
          </cell>
          <cell r="E1374">
            <v>234</v>
          </cell>
          <cell r="F1374"/>
          <cell r="G1374">
            <v>162</v>
          </cell>
        </row>
        <row r="1375">
          <cell r="B1375" t="str">
            <v>A42B34000H10000</v>
          </cell>
          <cell r="C1375"/>
          <cell r="D1375">
            <v>60.4</v>
          </cell>
          <cell r="E1375">
            <v>234</v>
          </cell>
          <cell r="F1375"/>
          <cell r="G1375">
            <v>162</v>
          </cell>
        </row>
        <row r="1376">
          <cell r="B1376" t="str">
            <v>A50P44010G11000</v>
          </cell>
          <cell r="C1376"/>
          <cell r="D1376">
            <v>60.4</v>
          </cell>
          <cell r="E1376">
            <v>234</v>
          </cell>
          <cell r="F1376"/>
          <cell r="G1376">
            <v>162</v>
          </cell>
        </row>
        <row r="1377">
          <cell r="B1377" t="str">
            <v>A52JL3502J10000</v>
          </cell>
          <cell r="C1377"/>
          <cell r="D1377">
            <v>60.4</v>
          </cell>
          <cell r="E1377">
            <v>234</v>
          </cell>
          <cell r="F1377"/>
          <cell r="G1377">
            <v>162</v>
          </cell>
        </row>
        <row r="1378">
          <cell r="B1378" t="str">
            <v>A52JL4002J10000</v>
          </cell>
          <cell r="C1378"/>
          <cell r="D1378">
            <v>60.4</v>
          </cell>
          <cell r="E1378">
            <v>234</v>
          </cell>
          <cell r="F1378"/>
          <cell r="G1378">
            <v>162</v>
          </cell>
        </row>
        <row r="1379">
          <cell r="B1379" t="str">
            <v>A52JL4500J10000</v>
          </cell>
          <cell r="C1379"/>
          <cell r="D1379">
            <v>60.4</v>
          </cell>
          <cell r="E1379">
            <v>234</v>
          </cell>
          <cell r="F1379"/>
          <cell r="G1379">
            <v>162</v>
          </cell>
        </row>
        <row r="1380">
          <cell r="B1380" t="str">
            <v>A52JL4502J10000</v>
          </cell>
          <cell r="C1380"/>
          <cell r="D1380">
            <v>60.4</v>
          </cell>
          <cell r="E1380">
            <v>234</v>
          </cell>
          <cell r="F1380"/>
          <cell r="G1380">
            <v>162</v>
          </cell>
        </row>
        <row r="1381">
          <cell r="B1381" t="str">
            <v>A52JR4002J10000</v>
          </cell>
          <cell r="C1381"/>
          <cell r="D1381">
            <v>60.4</v>
          </cell>
          <cell r="E1381">
            <v>234</v>
          </cell>
          <cell r="F1381"/>
          <cell r="G1381">
            <v>162</v>
          </cell>
        </row>
        <row r="1382">
          <cell r="B1382" t="str">
            <v>A52JR3500J10000</v>
          </cell>
          <cell r="C1382"/>
          <cell r="D1382">
            <v>60.4</v>
          </cell>
          <cell r="E1382">
            <v>234</v>
          </cell>
          <cell r="F1382"/>
          <cell r="G1382">
            <v>162</v>
          </cell>
        </row>
        <row r="1383">
          <cell r="B1383" t="str">
            <v>A52JR3502J10000</v>
          </cell>
          <cell r="C1383"/>
          <cell r="D1383">
            <v>60.4</v>
          </cell>
          <cell r="E1383">
            <v>234</v>
          </cell>
          <cell r="F1383"/>
          <cell r="G1383">
            <v>162</v>
          </cell>
        </row>
        <row r="1384">
          <cell r="B1384" t="str">
            <v>A52JL3500H10000</v>
          </cell>
          <cell r="C1384"/>
          <cell r="D1384">
            <v>60.4</v>
          </cell>
          <cell r="E1384">
            <v>234</v>
          </cell>
          <cell r="F1384"/>
          <cell r="G1384">
            <v>162</v>
          </cell>
        </row>
        <row r="1385">
          <cell r="B1385" t="str">
            <v>A42B13501J10000</v>
          </cell>
          <cell r="C1385"/>
          <cell r="D1385">
            <v>60.4</v>
          </cell>
          <cell r="E1385">
            <v>234</v>
          </cell>
          <cell r="F1385"/>
          <cell r="G1385">
            <v>162</v>
          </cell>
        </row>
        <row r="1386">
          <cell r="B1386" t="str">
            <v>A42B04001J10000</v>
          </cell>
          <cell r="C1386"/>
          <cell r="D1386">
            <v>60.4</v>
          </cell>
          <cell r="E1386">
            <v>234</v>
          </cell>
          <cell r="F1386"/>
          <cell r="G1386">
            <v>162</v>
          </cell>
        </row>
        <row r="1387">
          <cell r="B1387" t="str">
            <v>A42JR5000J10000</v>
          </cell>
          <cell r="C1387"/>
          <cell r="D1387">
            <v>60.4</v>
          </cell>
          <cell r="E1387">
            <v>234</v>
          </cell>
          <cell r="F1387"/>
          <cell r="G1387">
            <v>162</v>
          </cell>
        </row>
        <row r="1388">
          <cell r="B1388" t="str">
            <v>A42FC0000M11500</v>
          </cell>
          <cell r="C1388"/>
          <cell r="D1388">
            <v>60.4</v>
          </cell>
          <cell r="E1388">
            <v>302</v>
          </cell>
          <cell r="F1388"/>
          <cell r="G1388">
            <v>174</v>
          </cell>
        </row>
        <row r="1389">
          <cell r="B1389" t="str">
            <v>A50P73008G13001</v>
          </cell>
          <cell r="C1389"/>
          <cell r="D1389">
            <v>60.4</v>
          </cell>
          <cell r="E1389">
            <v>302</v>
          </cell>
          <cell r="F1389"/>
          <cell r="G1389">
            <v>174</v>
          </cell>
        </row>
        <row r="1390">
          <cell r="B1390" t="str">
            <v>A52JL3500J10000</v>
          </cell>
          <cell r="C1390"/>
          <cell r="D1390">
            <v>60.4</v>
          </cell>
          <cell r="E1390">
            <v>234</v>
          </cell>
          <cell r="F1390"/>
          <cell r="G1390">
            <v>162</v>
          </cell>
        </row>
        <row r="1391">
          <cell r="B1391" t="str">
            <v>A42JR5000H10000</v>
          </cell>
          <cell r="C1391"/>
          <cell r="D1391">
            <v>60.4</v>
          </cell>
          <cell r="E1391">
            <v>234</v>
          </cell>
          <cell r="F1391"/>
          <cell r="G1391">
            <v>162</v>
          </cell>
        </row>
        <row r="1392">
          <cell r="B1392" t="str">
            <v>A42JR5002H10000</v>
          </cell>
          <cell r="C1392"/>
          <cell r="D1392">
            <v>60.4</v>
          </cell>
          <cell r="E1392">
            <v>234</v>
          </cell>
          <cell r="F1392"/>
          <cell r="G1392">
            <v>162</v>
          </cell>
        </row>
        <row r="1393">
          <cell r="B1393" t="str">
            <v>A42JL3702J10000</v>
          </cell>
          <cell r="C1393"/>
          <cell r="D1393">
            <v>60.4</v>
          </cell>
          <cell r="E1393">
            <v>234</v>
          </cell>
          <cell r="F1393"/>
          <cell r="G1393">
            <v>162</v>
          </cell>
        </row>
        <row r="1394">
          <cell r="B1394" t="str">
            <v>A42FC0000M13000</v>
          </cell>
          <cell r="C1394"/>
          <cell r="D1394">
            <v>60.4</v>
          </cell>
          <cell r="E1394">
            <v>302</v>
          </cell>
          <cell r="F1394"/>
          <cell r="G1394">
            <v>174</v>
          </cell>
        </row>
        <row r="1395">
          <cell r="B1395" t="str">
            <v>A42B24502J10001</v>
          </cell>
          <cell r="C1395"/>
          <cell r="D1395">
            <v>60.4</v>
          </cell>
          <cell r="E1395">
            <v>234</v>
          </cell>
          <cell r="F1395"/>
          <cell r="G1395">
            <v>162</v>
          </cell>
        </row>
        <row r="1396">
          <cell r="B1396" t="str">
            <v>A42FC0000M08000</v>
          </cell>
          <cell r="C1396"/>
          <cell r="D1396">
            <v>60.4</v>
          </cell>
          <cell r="E1396">
            <v>234</v>
          </cell>
          <cell r="F1396"/>
          <cell r="G1396">
            <v>162</v>
          </cell>
        </row>
        <row r="1397">
          <cell r="B1397" t="str">
            <v>A42FC4500J08000</v>
          </cell>
          <cell r="C1397"/>
          <cell r="D1397">
            <v>60.4</v>
          </cell>
          <cell r="E1397">
            <v>234</v>
          </cell>
          <cell r="F1397"/>
          <cell r="G1397">
            <v>162</v>
          </cell>
        </row>
        <row r="1398">
          <cell r="B1398" t="str">
            <v>A42FC3000J08000</v>
          </cell>
          <cell r="C1398"/>
          <cell r="D1398">
            <v>60.4</v>
          </cell>
          <cell r="E1398">
            <v>234</v>
          </cell>
          <cell r="F1398"/>
          <cell r="G1398">
            <v>162</v>
          </cell>
        </row>
        <row r="1399">
          <cell r="B1399" t="str">
            <v>A42SO4002H13000</v>
          </cell>
          <cell r="C1399"/>
          <cell r="D1399">
            <v>72</v>
          </cell>
          <cell r="E1399">
            <v>302</v>
          </cell>
          <cell r="F1399"/>
          <cell r="G1399">
            <v>264</v>
          </cell>
        </row>
        <row r="1400">
          <cell r="B1400" t="str">
            <v>A42JL5000J10000</v>
          </cell>
          <cell r="C1400"/>
          <cell r="D1400">
            <v>60.4</v>
          </cell>
          <cell r="E1400">
            <v>234</v>
          </cell>
          <cell r="F1400"/>
          <cell r="G1400">
            <v>162</v>
          </cell>
        </row>
        <row r="1401">
          <cell r="B1401" t="str">
            <v>A42AL0100J10000</v>
          </cell>
          <cell r="C1401"/>
          <cell r="D1401">
            <v>60.4</v>
          </cell>
          <cell r="E1401">
            <v>234</v>
          </cell>
          <cell r="F1401"/>
          <cell r="G1401">
            <v>162</v>
          </cell>
        </row>
        <row r="1402">
          <cell r="B1402" t="str">
            <v>A42AL0200J10000</v>
          </cell>
          <cell r="C1402"/>
          <cell r="D1402">
            <v>60.4</v>
          </cell>
          <cell r="E1402">
            <v>234</v>
          </cell>
          <cell r="F1402"/>
          <cell r="G1402">
            <v>162</v>
          </cell>
        </row>
        <row r="1403">
          <cell r="B1403" t="str">
            <v>A42IM0000J10000</v>
          </cell>
          <cell r="C1403"/>
          <cell r="D1403">
            <v>60.4</v>
          </cell>
          <cell r="E1403">
            <v>234</v>
          </cell>
          <cell r="F1403"/>
          <cell r="G1403">
            <v>162</v>
          </cell>
        </row>
        <row r="1404">
          <cell r="B1404" t="str">
            <v>A42B14001J10000</v>
          </cell>
          <cell r="C1404"/>
          <cell r="D1404">
            <v>60.4</v>
          </cell>
          <cell r="E1404">
            <v>234</v>
          </cell>
          <cell r="F1404"/>
          <cell r="G1404">
            <v>162</v>
          </cell>
        </row>
        <row r="1405">
          <cell r="B1405" t="str">
            <v>A42B04002J10000</v>
          </cell>
          <cell r="C1405"/>
          <cell r="D1405">
            <v>60.4</v>
          </cell>
          <cell r="E1405">
            <v>234</v>
          </cell>
          <cell r="F1405"/>
          <cell r="G1405">
            <v>162</v>
          </cell>
        </row>
        <row r="1406">
          <cell r="B1406" t="str">
            <v>A42B03501J10000</v>
          </cell>
          <cell r="C1406"/>
          <cell r="D1406">
            <v>60.4</v>
          </cell>
          <cell r="E1406">
            <v>234</v>
          </cell>
          <cell r="F1406"/>
          <cell r="G1406">
            <v>162</v>
          </cell>
        </row>
        <row r="1407">
          <cell r="B1407" t="str">
            <v>A52JR4000H10003</v>
          </cell>
          <cell r="C1407"/>
          <cell r="D1407">
            <v>60.4</v>
          </cell>
          <cell r="E1407">
            <v>234</v>
          </cell>
          <cell r="F1407"/>
          <cell r="G1407">
            <v>162</v>
          </cell>
        </row>
        <row r="1408">
          <cell r="B1408" t="str">
            <v>A52JR4000H10000</v>
          </cell>
          <cell r="C1408"/>
          <cell r="D1408">
            <v>60.4</v>
          </cell>
          <cell r="E1408">
            <v>234</v>
          </cell>
          <cell r="F1408"/>
          <cell r="G1408">
            <v>162</v>
          </cell>
        </row>
        <row r="1409">
          <cell r="B1409" t="str">
            <v>A42B23502J10000</v>
          </cell>
          <cell r="C1409"/>
          <cell r="D1409">
            <v>60.4</v>
          </cell>
          <cell r="E1409">
            <v>234</v>
          </cell>
          <cell r="F1409"/>
          <cell r="G1409">
            <v>162</v>
          </cell>
        </row>
        <row r="1410">
          <cell r="B1410" t="str">
            <v>A42JR3500J10000</v>
          </cell>
          <cell r="C1410"/>
          <cell r="D1410">
            <v>60.4</v>
          </cell>
          <cell r="E1410">
            <v>234</v>
          </cell>
          <cell r="F1410"/>
          <cell r="G1410">
            <v>162</v>
          </cell>
        </row>
        <row r="1411">
          <cell r="B1411" t="str">
            <v>A42JR3502J10000</v>
          </cell>
          <cell r="C1411"/>
          <cell r="D1411">
            <v>60.4</v>
          </cell>
          <cell r="E1411">
            <v>234</v>
          </cell>
          <cell r="F1411"/>
          <cell r="G1411">
            <v>162</v>
          </cell>
        </row>
        <row r="1412">
          <cell r="B1412" t="str">
            <v>A42JL3502J10000</v>
          </cell>
          <cell r="C1412"/>
          <cell r="D1412">
            <v>60.4</v>
          </cell>
          <cell r="E1412">
            <v>234</v>
          </cell>
          <cell r="F1412"/>
          <cell r="G1412">
            <v>162</v>
          </cell>
        </row>
        <row r="1413">
          <cell r="B1413" t="str">
            <v>A42JL4500J10000</v>
          </cell>
          <cell r="C1413"/>
          <cell r="D1413">
            <v>60.4</v>
          </cell>
          <cell r="E1413">
            <v>234</v>
          </cell>
          <cell r="F1413"/>
          <cell r="G1413">
            <v>162</v>
          </cell>
        </row>
        <row r="1414">
          <cell r="B1414" t="str">
            <v>A42P54012G13000</v>
          </cell>
          <cell r="C1414"/>
          <cell r="D1414">
            <v>60.4</v>
          </cell>
          <cell r="E1414">
            <v>302</v>
          </cell>
          <cell r="F1414"/>
          <cell r="G1414">
            <v>174</v>
          </cell>
        </row>
        <row r="1415">
          <cell r="B1415" t="str">
            <v>A42JL5002J10000</v>
          </cell>
          <cell r="C1415"/>
          <cell r="D1415">
            <v>60.4</v>
          </cell>
          <cell r="E1415">
            <v>234</v>
          </cell>
          <cell r="F1415"/>
          <cell r="G1415">
            <v>162</v>
          </cell>
        </row>
        <row r="1416">
          <cell r="B1416" t="str">
            <v>A42JR5002J10000</v>
          </cell>
          <cell r="C1416"/>
          <cell r="D1416">
            <v>60.4</v>
          </cell>
          <cell r="E1416">
            <v>234</v>
          </cell>
          <cell r="F1416"/>
          <cell r="G1416">
            <v>162</v>
          </cell>
        </row>
        <row r="1417">
          <cell r="B1417" t="str">
            <v>A42AL0102J10000</v>
          </cell>
          <cell r="C1417"/>
          <cell r="D1417">
            <v>60.4</v>
          </cell>
          <cell r="E1417">
            <v>234</v>
          </cell>
          <cell r="F1417"/>
          <cell r="G1417">
            <v>162</v>
          </cell>
        </row>
        <row r="1418">
          <cell r="B1418" t="str">
            <v>A42IM0002J10000</v>
          </cell>
          <cell r="C1418"/>
          <cell r="D1418">
            <v>60.4</v>
          </cell>
          <cell r="E1418">
            <v>234</v>
          </cell>
          <cell r="F1418"/>
          <cell r="G1418">
            <v>162</v>
          </cell>
        </row>
        <row r="1419">
          <cell r="B1419" t="str">
            <v>A42P54012G13500</v>
          </cell>
          <cell r="C1419"/>
          <cell r="D1419">
            <v>60.4</v>
          </cell>
          <cell r="E1419">
            <v>302</v>
          </cell>
          <cell r="F1419"/>
          <cell r="G1419">
            <v>174</v>
          </cell>
        </row>
        <row r="1420">
          <cell r="B1420" t="str">
            <v>A42JL4000J10041</v>
          </cell>
          <cell r="C1420"/>
          <cell r="D1420">
            <v>60.4</v>
          </cell>
          <cell r="E1420">
            <v>234</v>
          </cell>
          <cell r="F1420"/>
          <cell r="G1420">
            <v>162</v>
          </cell>
        </row>
        <row r="1421">
          <cell r="B1421" t="str">
            <v>A42FC0000J11500</v>
          </cell>
          <cell r="C1421"/>
          <cell r="D1421">
            <v>60.4</v>
          </cell>
          <cell r="E1421">
            <v>302</v>
          </cell>
          <cell r="F1421"/>
          <cell r="G1421">
            <v>174</v>
          </cell>
        </row>
        <row r="1422">
          <cell r="B1422" t="str">
            <v>A42B34001J10001</v>
          </cell>
          <cell r="C1422"/>
          <cell r="D1422">
            <v>60.4</v>
          </cell>
          <cell r="E1422">
            <v>234</v>
          </cell>
          <cell r="F1422"/>
          <cell r="G1422">
            <v>162</v>
          </cell>
        </row>
        <row r="1423">
          <cell r="B1423" t="str">
            <v>A42JL4002J10000</v>
          </cell>
          <cell r="C1423"/>
          <cell r="D1423">
            <v>60.4</v>
          </cell>
          <cell r="E1423">
            <v>234</v>
          </cell>
          <cell r="F1423"/>
          <cell r="G1423">
            <v>162</v>
          </cell>
        </row>
        <row r="1424">
          <cell r="B1424" t="str">
            <v>A42JL4000H10000</v>
          </cell>
          <cell r="C1424"/>
          <cell r="D1424">
            <v>60.4</v>
          </cell>
          <cell r="E1424">
            <v>234</v>
          </cell>
          <cell r="F1424"/>
          <cell r="G1424">
            <v>162</v>
          </cell>
        </row>
        <row r="1425">
          <cell r="B1425" t="str">
            <v>A42JL4002H10000</v>
          </cell>
          <cell r="C1425"/>
          <cell r="D1425">
            <v>60.4</v>
          </cell>
          <cell r="E1425">
            <v>234</v>
          </cell>
          <cell r="F1425"/>
          <cell r="G1425">
            <v>162</v>
          </cell>
        </row>
        <row r="1426">
          <cell r="B1426" t="str">
            <v>A42JR4000H10000</v>
          </cell>
          <cell r="C1426"/>
          <cell r="D1426">
            <v>60.4</v>
          </cell>
          <cell r="E1426">
            <v>234</v>
          </cell>
          <cell r="F1426"/>
          <cell r="G1426">
            <v>162</v>
          </cell>
        </row>
        <row r="1427">
          <cell r="B1427" t="str">
            <v>A42JR4002H10000</v>
          </cell>
          <cell r="C1427"/>
          <cell r="D1427">
            <v>60.4</v>
          </cell>
          <cell r="E1427">
            <v>234</v>
          </cell>
          <cell r="F1427"/>
          <cell r="G1427">
            <v>162</v>
          </cell>
        </row>
        <row r="1428">
          <cell r="B1428" t="str">
            <v>A42SO4000H10000</v>
          </cell>
          <cell r="C1428"/>
          <cell r="D1428">
            <v>72</v>
          </cell>
          <cell r="E1428">
            <v>234</v>
          </cell>
          <cell r="F1428"/>
          <cell r="G1428">
            <v>252</v>
          </cell>
        </row>
        <row r="1429">
          <cell r="B1429" t="str">
            <v>A42SO4002H10000</v>
          </cell>
          <cell r="C1429"/>
          <cell r="D1429">
            <v>72</v>
          </cell>
          <cell r="E1429">
            <v>234</v>
          </cell>
          <cell r="F1429"/>
          <cell r="G1429">
            <v>252</v>
          </cell>
        </row>
        <row r="1430">
          <cell r="B1430" t="str">
            <v>A42B04001H08000</v>
          </cell>
          <cell r="C1430"/>
          <cell r="D1430">
            <v>60.4</v>
          </cell>
          <cell r="E1430">
            <v>234</v>
          </cell>
          <cell r="F1430"/>
          <cell r="G1430">
            <v>162</v>
          </cell>
        </row>
        <row r="1431">
          <cell r="B1431" t="str">
            <v>A42JL5002H10000</v>
          </cell>
          <cell r="C1431"/>
          <cell r="D1431">
            <v>60.4</v>
          </cell>
          <cell r="E1431">
            <v>234</v>
          </cell>
          <cell r="F1431"/>
          <cell r="G1431">
            <v>162</v>
          </cell>
        </row>
        <row r="1432">
          <cell r="B1432" t="str">
            <v>A42JR4002J10000</v>
          </cell>
          <cell r="C1432"/>
          <cell r="D1432">
            <v>60.4</v>
          </cell>
          <cell r="E1432">
            <v>234</v>
          </cell>
          <cell r="F1432"/>
          <cell r="G1432">
            <v>162</v>
          </cell>
        </row>
        <row r="1433">
          <cell r="B1433" t="str">
            <v>A50P54012G13000</v>
          </cell>
          <cell r="C1433"/>
          <cell r="D1433">
            <v>60.4</v>
          </cell>
          <cell r="E1433">
            <v>302</v>
          </cell>
          <cell r="F1433"/>
          <cell r="G1433">
            <v>174</v>
          </cell>
        </row>
        <row r="1434">
          <cell r="B1434" t="str">
            <v>A52JL4000J10000</v>
          </cell>
          <cell r="C1434"/>
          <cell r="D1434">
            <v>60.4</v>
          </cell>
          <cell r="E1434">
            <v>234</v>
          </cell>
          <cell r="F1434"/>
          <cell r="G1434">
            <v>162</v>
          </cell>
        </row>
        <row r="1435">
          <cell r="B1435" t="str">
            <v>A52JR4000J10000</v>
          </cell>
          <cell r="C1435"/>
          <cell r="D1435">
            <v>60.4</v>
          </cell>
          <cell r="E1435">
            <v>234</v>
          </cell>
          <cell r="F1435"/>
          <cell r="G1435">
            <v>162</v>
          </cell>
        </row>
        <row r="1436">
          <cell r="B1436" t="str">
            <v>A52B04001H08000</v>
          </cell>
          <cell r="C1436"/>
          <cell r="D1436">
            <v>60.4</v>
          </cell>
          <cell r="E1436">
            <v>234</v>
          </cell>
          <cell r="F1436"/>
          <cell r="G1436">
            <v>162</v>
          </cell>
        </row>
        <row r="1437">
          <cell r="B1437" t="str">
            <v>A52JL4000H10000</v>
          </cell>
          <cell r="C1437"/>
          <cell r="D1437">
            <v>60.4</v>
          </cell>
          <cell r="E1437">
            <v>234</v>
          </cell>
          <cell r="F1437"/>
          <cell r="G1437">
            <v>162</v>
          </cell>
        </row>
        <row r="1438">
          <cell r="B1438" t="str">
            <v>A52JL4000H10001</v>
          </cell>
          <cell r="C1438"/>
          <cell r="D1438">
            <v>60.4</v>
          </cell>
          <cell r="E1438">
            <v>234</v>
          </cell>
          <cell r="F1438"/>
          <cell r="G1438">
            <v>162</v>
          </cell>
        </row>
        <row r="1439">
          <cell r="B1439" t="str">
            <v>A42JL4002J1000G</v>
          </cell>
          <cell r="C1439"/>
          <cell r="D1439">
            <v>60.4</v>
          </cell>
          <cell r="E1439">
            <v>234</v>
          </cell>
          <cell r="F1439"/>
          <cell r="G1439">
            <v>162</v>
          </cell>
        </row>
        <row r="1440">
          <cell r="B1440" t="str">
            <v>A42P34006G110P0</v>
          </cell>
          <cell r="C1440"/>
          <cell r="D1440">
            <v>60.4</v>
          </cell>
          <cell r="E1440">
            <v>234</v>
          </cell>
          <cell r="F1440"/>
          <cell r="G1440">
            <v>162</v>
          </cell>
        </row>
        <row r="1441">
          <cell r="B1441" t="str">
            <v>A42B14002H10004</v>
          </cell>
          <cell r="C1441"/>
          <cell r="D1441">
            <v>60.4</v>
          </cell>
          <cell r="E1441">
            <v>234</v>
          </cell>
          <cell r="F1441"/>
          <cell r="G1441">
            <v>162</v>
          </cell>
        </row>
        <row r="1442">
          <cell r="B1442" t="str">
            <v>A52AL0102J10004</v>
          </cell>
          <cell r="C1442"/>
          <cell r="D1442">
            <v>60.4</v>
          </cell>
          <cell r="E1442">
            <v>234</v>
          </cell>
          <cell r="F1442"/>
          <cell r="G1442">
            <v>162</v>
          </cell>
        </row>
        <row r="1443">
          <cell r="B1443" t="str">
            <v>A52AL0200M10000M</v>
          </cell>
          <cell r="C1443"/>
          <cell r="D1443">
            <v>60.4</v>
          </cell>
          <cell r="E1443">
            <v>234</v>
          </cell>
          <cell r="F1443"/>
          <cell r="G1443">
            <v>162</v>
          </cell>
        </row>
        <row r="1444">
          <cell r="B1444" t="str">
            <v>A52JB0200J13000</v>
          </cell>
          <cell r="C1444"/>
          <cell r="D1444">
            <v>60.4</v>
          </cell>
          <cell r="E1444">
            <v>302</v>
          </cell>
          <cell r="F1444"/>
          <cell r="G1444">
            <v>174</v>
          </cell>
        </row>
        <row r="1445">
          <cell r="B1445" t="str">
            <v>A52B14002H10004</v>
          </cell>
          <cell r="C1445"/>
          <cell r="D1445">
            <v>60.4</v>
          </cell>
          <cell r="E1445">
            <v>234</v>
          </cell>
          <cell r="F1445"/>
          <cell r="G1445">
            <v>162</v>
          </cell>
        </row>
        <row r="1446">
          <cell r="B1446" t="str">
            <v>A60JB0200J12500</v>
          </cell>
          <cell r="C1446"/>
          <cell r="D1446">
            <v>60.4</v>
          </cell>
          <cell r="E1446">
            <v>302</v>
          </cell>
          <cell r="F1446"/>
          <cell r="G1446">
            <v>174</v>
          </cell>
        </row>
        <row r="1447">
          <cell r="B1447" t="str">
            <v>A42JL3502J1000G</v>
          </cell>
          <cell r="C1447"/>
          <cell r="D1447">
            <v>60.4</v>
          </cell>
          <cell r="E1447">
            <v>234</v>
          </cell>
          <cell r="F1447"/>
          <cell r="G1447">
            <v>162</v>
          </cell>
        </row>
        <row r="1448">
          <cell r="B1448" t="str">
            <v>A50P43004G090P1</v>
          </cell>
          <cell r="C1448"/>
          <cell r="D1448">
            <v>60.4</v>
          </cell>
          <cell r="E1448">
            <v>234</v>
          </cell>
          <cell r="F1448"/>
          <cell r="G1448">
            <v>162</v>
          </cell>
        </row>
        <row r="1449">
          <cell r="B1449" t="str">
            <v>A50P04012G11000</v>
          </cell>
          <cell r="C1449"/>
          <cell r="D1449">
            <v>60.4</v>
          </cell>
          <cell r="E1449">
            <v>234</v>
          </cell>
          <cell r="F1449"/>
          <cell r="G1449">
            <v>162</v>
          </cell>
        </row>
        <row r="1450">
          <cell r="B1450" t="str">
            <v>A50P44012G11000</v>
          </cell>
          <cell r="C1450"/>
          <cell r="D1450">
            <v>60.4</v>
          </cell>
          <cell r="E1450">
            <v>234</v>
          </cell>
          <cell r="F1450"/>
          <cell r="G1450">
            <v>162</v>
          </cell>
        </row>
        <row r="1451">
          <cell r="B1451" t="str">
            <v>A50P54012G11000</v>
          </cell>
          <cell r="C1451"/>
          <cell r="D1451">
            <v>60.4</v>
          </cell>
          <cell r="E1451">
            <v>234</v>
          </cell>
          <cell r="F1451"/>
          <cell r="G1451">
            <v>162</v>
          </cell>
        </row>
        <row r="1452">
          <cell r="B1452" t="str">
            <v>A42P04012G11000</v>
          </cell>
          <cell r="C1452"/>
          <cell r="D1452">
            <v>60.4</v>
          </cell>
          <cell r="E1452">
            <v>234</v>
          </cell>
          <cell r="F1452"/>
          <cell r="G1452">
            <v>162</v>
          </cell>
        </row>
        <row r="1453">
          <cell r="B1453" t="str">
            <v>A42P44012G11000</v>
          </cell>
          <cell r="C1453"/>
          <cell r="D1453">
            <v>60.4</v>
          </cell>
          <cell r="E1453">
            <v>234</v>
          </cell>
          <cell r="F1453"/>
          <cell r="G1453">
            <v>162</v>
          </cell>
        </row>
        <row r="1454">
          <cell r="B1454" t="str">
            <v>A42P54012G11000</v>
          </cell>
          <cell r="C1454"/>
          <cell r="D1454">
            <v>60.4</v>
          </cell>
          <cell r="E1454">
            <v>234</v>
          </cell>
          <cell r="F1454"/>
          <cell r="G1454">
            <v>162</v>
          </cell>
        </row>
        <row r="1455">
          <cell r="B1455" t="str">
            <v>A60AL0100H10000M</v>
          </cell>
          <cell r="C1455"/>
          <cell r="D1455">
            <v>60.4</v>
          </cell>
          <cell r="E1455">
            <v>234</v>
          </cell>
          <cell r="F1455"/>
          <cell r="G1455">
            <v>162</v>
          </cell>
        </row>
        <row r="1456">
          <cell r="B1456" t="str">
            <v>A60FC0000H11500</v>
          </cell>
          <cell r="C1456"/>
          <cell r="D1456">
            <v>60.4</v>
          </cell>
          <cell r="E1456">
            <v>302</v>
          </cell>
          <cell r="F1456"/>
          <cell r="G1456">
            <v>174</v>
          </cell>
        </row>
        <row r="1457">
          <cell r="B1457" t="str">
            <v>A60JL4000H1000G</v>
          </cell>
          <cell r="C1457"/>
          <cell r="D1457">
            <v>60.4</v>
          </cell>
          <cell r="E1457">
            <v>234</v>
          </cell>
          <cell r="F1457"/>
          <cell r="G1457">
            <v>162</v>
          </cell>
        </row>
        <row r="1458">
          <cell r="B1458" t="str">
            <v>A60JR3500H10000</v>
          </cell>
          <cell r="C1458"/>
          <cell r="D1458">
            <v>60.4</v>
          </cell>
          <cell r="E1458">
            <v>234</v>
          </cell>
          <cell r="F1458"/>
          <cell r="G1458">
            <v>162</v>
          </cell>
        </row>
        <row r="1459">
          <cell r="B1459" t="str">
            <v>A60JR3500H10004</v>
          </cell>
          <cell r="C1459"/>
          <cell r="D1459">
            <v>60.4</v>
          </cell>
          <cell r="E1459">
            <v>234</v>
          </cell>
          <cell r="F1459"/>
          <cell r="G1459">
            <v>162</v>
          </cell>
        </row>
        <row r="1460">
          <cell r="B1460" t="str">
            <v>A60JR4000H10000</v>
          </cell>
          <cell r="C1460"/>
          <cell r="D1460">
            <v>60.4</v>
          </cell>
          <cell r="E1460">
            <v>234</v>
          </cell>
          <cell r="F1460"/>
          <cell r="G1460">
            <v>162</v>
          </cell>
        </row>
        <row r="1461">
          <cell r="B1461" t="str">
            <v>A60JR4000H10002</v>
          </cell>
          <cell r="C1461"/>
          <cell r="D1461">
            <v>60.4</v>
          </cell>
          <cell r="E1461">
            <v>234</v>
          </cell>
          <cell r="F1461"/>
          <cell r="G1461">
            <v>162</v>
          </cell>
        </row>
        <row r="1462">
          <cell r="B1462" t="str">
            <v>A60JR4000H13002</v>
          </cell>
          <cell r="C1462"/>
          <cell r="D1462">
            <v>60.4</v>
          </cell>
          <cell r="E1462">
            <v>302</v>
          </cell>
          <cell r="F1462"/>
          <cell r="G1462">
            <v>174</v>
          </cell>
        </row>
        <row r="1463">
          <cell r="B1463" t="str">
            <v>A60JL4000H10003</v>
          </cell>
          <cell r="C1463"/>
          <cell r="D1463">
            <v>60.4</v>
          </cell>
          <cell r="E1463">
            <v>234</v>
          </cell>
          <cell r="F1463"/>
          <cell r="G1463">
            <v>162</v>
          </cell>
        </row>
        <row r="1464">
          <cell r="B1464" t="str">
            <v>A42B33002H10004</v>
          </cell>
          <cell r="C1464"/>
          <cell r="D1464">
            <v>60.4</v>
          </cell>
          <cell r="E1464">
            <v>234</v>
          </cell>
          <cell r="F1464"/>
          <cell r="G1464">
            <v>162</v>
          </cell>
        </row>
        <row r="1465">
          <cell r="B1465" t="str">
            <v>A42RD0102J08000</v>
          </cell>
          <cell r="C1465"/>
          <cell r="D1465">
            <v>60.4</v>
          </cell>
          <cell r="E1465">
            <v>234</v>
          </cell>
          <cell r="F1465"/>
          <cell r="G1465">
            <v>162</v>
          </cell>
        </row>
        <row r="1466">
          <cell r="B1466" t="str">
            <v>A42JB0200J13000</v>
          </cell>
          <cell r="C1466"/>
          <cell r="D1466">
            <v>60.4</v>
          </cell>
          <cell r="E1466">
            <v>302</v>
          </cell>
          <cell r="F1466"/>
          <cell r="G1466">
            <v>174</v>
          </cell>
        </row>
        <row r="1467">
          <cell r="B1467" t="str">
            <v>A42PR0000J10001</v>
          </cell>
          <cell r="C1467"/>
          <cell r="D1467">
            <v>60.4</v>
          </cell>
          <cell r="E1467">
            <v>234</v>
          </cell>
          <cell r="F1467"/>
          <cell r="G1467">
            <v>162</v>
          </cell>
        </row>
        <row r="1468">
          <cell r="B1468" t="str">
            <v>A42PL0000J10002</v>
          </cell>
          <cell r="C1468"/>
          <cell r="D1468">
            <v>60.4</v>
          </cell>
          <cell r="E1468">
            <v>234</v>
          </cell>
          <cell r="F1468"/>
          <cell r="G1468">
            <v>162</v>
          </cell>
        </row>
        <row r="1469">
          <cell r="B1469" t="str">
            <v>A42JL6000J10000</v>
          </cell>
          <cell r="C1469"/>
          <cell r="D1469">
            <v>60.4</v>
          </cell>
          <cell r="E1469">
            <v>234</v>
          </cell>
          <cell r="F1469"/>
          <cell r="G1469">
            <v>162</v>
          </cell>
        </row>
        <row r="1470">
          <cell r="B1470" t="str">
            <v>A42B34002J10004</v>
          </cell>
          <cell r="C1470"/>
          <cell r="D1470">
            <v>60.4</v>
          </cell>
          <cell r="E1470">
            <v>234</v>
          </cell>
          <cell r="F1470"/>
          <cell r="G1470">
            <v>162</v>
          </cell>
        </row>
        <row r="1471">
          <cell r="B1471" t="str">
            <v>A60JR4002J10000</v>
          </cell>
          <cell r="C1471"/>
          <cell r="D1471">
            <v>60.4</v>
          </cell>
          <cell r="E1471">
            <v>234</v>
          </cell>
          <cell r="F1471"/>
          <cell r="G1471">
            <v>162</v>
          </cell>
        </row>
        <row r="1472">
          <cell r="B1472" t="str">
            <v>A60P32004G11000</v>
          </cell>
          <cell r="C1472"/>
          <cell r="D1472">
            <v>60.4</v>
          </cell>
          <cell r="E1472">
            <v>234</v>
          </cell>
          <cell r="F1472"/>
          <cell r="G1472">
            <v>162</v>
          </cell>
        </row>
        <row r="1473">
          <cell r="B1473" t="str">
            <v>A60JL4002J10000</v>
          </cell>
          <cell r="C1473"/>
          <cell r="D1473">
            <v>60.4</v>
          </cell>
          <cell r="E1473">
            <v>234</v>
          </cell>
          <cell r="F1473"/>
          <cell r="G1473">
            <v>162</v>
          </cell>
        </row>
        <row r="1474">
          <cell r="B1474" t="str">
            <v>A60CR1100J08000</v>
          </cell>
          <cell r="C1474"/>
          <cell r="D1474">
            <v>60.4</v>
          </cell>
          <cell r="E1474">
            <v>234</v>
          </cell>
          <cell r="F1474"/>
          <cell r="G1474">
            <v>162</v>
          </cell>
        </row>
        <row r="1475">
          <cell r="B1475" t="str">
            <v>A60NS0110J11000</v>
          </cell>
          <cell r="C1475"/>
          <cell r="D1475">
            <v>60.4</v>
          </cell>
          <cell r="E1475">
            <v>234</v>
          </cell>
          <cell r="F1475"/>
          <cell r="G1475">
            <v>162</v>
          </cell>
        </row>
        <row r="1476">
          <cell r="B1476" t="str">
            <v>A42XO0002H06500</v>
          </cell>
          <cell r="C1476"/>
          <cell r="D1476">
            <v>60.4</v>
          </cell>
          <cell r="E1476">
            <v>234</v>
          </cell>
          <cell r="F1476"/>
          <cell r="G1476">
            <v>162</v>
          </cell>
        </row>
        <row r="1477">
          <cell r="B1477" t="str">
            <v>A42FC0000M04500</v>
          </cell>
          <cell r="C1477"/>
          <cell r="D1477">
            <v>60.4</v>
          </cell>
          <cell r="E1477">
            <v>234</v>
          </cell>
          <cell r="F1477"/>
          <cell r="G1477">
            <v>162</v>
          </cell>
        </row>
        <row r="1478">
          <cell r="B1478" t="str">
            <v>A42UC3502H11000</v>
          </cell>
          <cell r="C1478"/>
          <cell r="D1478">
            <v>60.4</v>
          </cell>
          <cell r="E1478">
            <v>234</v>
          </cell>
          <cell r="F1478"/>
          <cell r="G1478">
            <v>162</v>
          </cell>
        </row>
        <row r="1479">
          <cell r="B1479" t="str">
            <v>A42UC3702H11000</v>
          </cell>
          <cell r="C1479"/>
          <cell r="D1479">
            <v>60.4</v>
          </cell>
          <cell r="E1479">
            <v>234</v>
          </cell>
          <cell r="F1479"/>
          <cell r="G1479">
            <v>162</v>
          </cell>
        </row>
        <row r="1480">
          <cell r="B1480" t="str">
            <v>A42JR4000H10002</v>
          </cell>
          <cell r="C1480"/>
          <cell r="D1480">
            <v>60.4</v>
          </cell>
          <cell r="E1480">
            <v>234</v>
          </cell>
          <cell r="F1480"/>
          <cell r="G1480">
            <v>162</v>
          </cell>
        </row>
        <row r="1481">
          <cell r="B1481" t="str">
            <v>A42AL0100H10004</v>
          </cell>
          <cell r="C1481"/>
          <cell r="D1481">
            <v>60.4</v>
          </cell>
          <cell r="E1481">
            <v>234</v>
          </cell>
          <cell r="F1481"/>
          <cell r="G1481">
            <v>162</v>
          </cell>
        </row>
        <row r="1482">
          <cell r="B1482" t="str">
            <v>A42P54006G110P0</v>
          </cell>
          <cell r="C1482"/>
          <cell r="D1482">
            <v>60.4</v>
          </cell>
          <cell r="E1482">
            <v>234</v>
          </cell>
          <cell r="F1482"/>
          <cell r="G1482">
            <v>162</v>
          </cell>
        </row>
        <row r="1483">
          <cell r="B1483" t="str">
            <v>A42FC4000M04500</v>
          </cell>
          <cell r="C1483"/>
          <cell r="D1483">
            <v>60.4</v>
          </cell>
          <cell r="E1483">
            <v>234</v>
          </cell>
          <cell r="F1483"/>
          <cell r="G1483">
            <v>162</v>
          </cell>
        </row>
        <row r="1484">
          <cell r="B1484" t="str">
            <v>A52JL5000H10000</v>
          </cell>
          <cell r="C1484"/>
          <cell r="D1484">
            <v>60.4</v>
          </cell>
          <cell r="E1484">
            <v>234</v>
          </cell>
          <cell r="F1484"/>
          <cell r="G1484">
            <v>162</v>
          </cell>
        </row>
        <row r="1485">
          <cell r="B1485" t="str">
            <v>A52JR4000H10004</v>
          </cell>
          <cell r="C1485"/>
          <cell r="D1485">
            <v>60.4</v>
          </cell>
          <cell r="E1485">
            <v>234</v>
          </cell>
          <cell r="F1485"/>
          <cell r="G1485">
            <v>162</v>
          </cell>
        </row>
        <row r="1486">
          <cell r="B1486" t="str">
            <v>A60AL0100H10000</v>
          </cell>
          <cell r="C1486"/>
          <cell r="D1486">
            <v>60.4</v>
          </cell>
          <cell r="E1486">
            <v>234</v>
          </cell>
          <cell r="F1486"/>
          <cell r="G1486">
            <v>162</v>
          </cell>
        </row>
        <row r="1487">
          <cell r="B1487" t="str">
            <v>A52AR0100M10000M</v>
          </cell>
          <cell r="C1487"/>
          <cell r="D1487">
            <v>60.4</v>
          </cell>
          <cell r="E1487">
            <v>234</v>
          </cell>
          <cell r="F1487"/>
          <cell r="G1487">
            <v>162</v>
          </cell>
        </row>
        <row r="1488">
          <cell r="B1488" t="str">
            <v>A52CS0004J10004</v>
          </cell>
          <cell r="C1488"/>
          <cell r="D1488">
            <v>60.4</v>
          </cell>
          <cell r="E1488">
            <v>234</v>
          </cell>
          <cell r="F1488"/>
          <cell r="G1488">
            <v>162</v>
          </cell>
        </row>
        <row r="1489">
          <cell r="B1489" t="str">
            <v>A52JR5000M10002M</v>
          </cell>
          <cell r="C1489"/>
          <cell r="D1489">
            <v>60.4</v>
          </cell>
          <cell r="E1489">
            <v>234</v>
          </cell>
          <cell r="F1489"/>
          <cell r="G1489">
            <v>162</v>
          </cell>
        </row>
        <row r="1490">
          <cell r="B1490" t="str">
            <v>A52XO0002J06500</v>
          </cell>
          <cell r="C1490"/>
          <cell r="D1490">
            <v>60.4</v>
          </cell>
          <cell r="E1490">
            <v>234</v>
          </cell>
          <cell r="F1490"/>
          <cell r="G1490">
            <v>162</v>
          </cell>
        </row>
        <row r="1491">
          <cell r="B1491" t="str">
            <v>A52IM0000J10005</v>
          </cell>
          <cell r="C1491"/>
          <cell r="D1491">
            <v>60.4</v>
          </cell>
          <cell r="E1491">
            <v>234</v>
          </cell>
          <cell r="F1491"/>
          <cell r="G1491">
            <v>162</v>
          </cell>
        </row>
        <row r="1492">
          <cell r="B1492" t="str">
            <v>A52B23002H08000</v>
          </cell>
          <cell r="C1492"/>
          <cell r="D1492">
            <v>60.4</v>
          </cell>
          <cell r="E1492">
            <v>234</v>
          </cell>
          <cell r="F1492"/>
          <cell r="G1492">
            <v>162</v>
          </cell>
        </row>
        <row r="1493">
          <cell r="B1493" t="str">
            <v>A52NH3006J10000</v>
          </cell>
          <cell r="C1493"/>
          <cell r="D1493">
            <v>60.4</v>
          </cell>
          <cell r="E1493">
            <v>234</v>
          </cell>
          <cell r="F1493"/>
          <cell r="G1493">
            <v>162</v>
          </cell>
        </row>
        <row r="1494">
          <cell r="B1494" t="str">
            <v>A52FC0000M13000</v>
          </cell>
          <cell r="C1494"/>
          <cell r="D1494">
            <v>60.4</v>
          </cell>
          <cell r="E1494">
            <v>302</v>
          </cell>
          <cell r="F1494"/>
          <cell r="G1494">
            <v>174</v>
          </cell>
        </row>
        <row r="1495">
          <cell r="B1495" t="str">
            <v>A52JL3000M1000GM</v>
          </cell>
          <cell r="C1495"/>
          <cell r="D1495">
            <v>60.4</v>
          </cell>
          <cell r="E1495">
            <v>234</v>
          </cell>
          <cell r="F1495"/>
          <cell r="G1495">
            <v>162</v>
          </cell>
        </row>
        <row r="1496">
          <cell r="B1496" t="str">
            <v>A60JL3500J1000G</v>
          </cell>
          <cell r="C1496"/>
          <cell r="D1496">
            <v>60.4</v>
          </cell>
          <cell r="E1496">
            <v>234</v>
          </cell>
          <cell r="F1496"/>
          <cell r="G1496">
            <v>162</v>
          </cell>
        </row>
        <row r="1497">
          <cell r="B1497" t="str">
            <v>A60JL4000J1000G</v>
          </cell>
          <cell r="C1497"/>
          <cell r="D1497">
            <v>60.4</v>
          </cell>
          <cell r="E1497">
            <v>234</v>
          </cell>
          <cell r="F1497"/>
          <cell r="G1497">
            <v>162</v>
          </cell>
        </row>
        <row r="1498">
          <cell r="B1498" t="str">
            <v>A60JR3500J10000</v>
          </cell>
          <cell r="C1498"/>
          <cell r="D1498">
            <v>60.4</v>
          </cell>
          <cell r="E1498">
            <v>234</v>
          </cell>
          <cell r="F1498"/>
          <cell r="G1498">
            <v>162</v>
          </cell>
        </row>
        <row r="1499">
          <cell r="B1499" t="str">
            <v>A60JR4000J10000</v>
          </cell>
          <cell r="C1499"/>
          <cell r="D1499">
            <v>60.4</v>
          </cell>
          <cell r="E1499">
            <v>234</v>
          </cell>
          <cell r="F1499"/>
          <cell r="G1499">
            <v>162</v>
          </cell>
        </row>
        <row r="1500">
          <cell r="B1500" t="str">
            <v>A60AL0100J10000</v>
          </cell>
          <cell r="C1500"/>
          <cell r="D1500">
            <v>60.4</v>
          </cell>
          <cell r="E1500">
            <v>234</v>
          </cell>
          <cell r="F1500"/>
          <cell r="G1500">
            <v>162</v>
          </cell>
        </row>
        <row r="1501">
          <cell r="B1501" t="str">
            <v>A60FK0200J13004</v>
          </cell>
          <cell r="C1501"/>
          <cell r="D1501">
            <v>60.4</v>
          </cell>
          <cell r="E1501">
            <v>302</v>
          </cell>
          <cell r="F1501"/>
          <cell r="G1501">
            <v>174</v>
          </cell>
        </row>
        <row r="1502">
          <cell r="B1502" t="str">
            <v>A60JL3502J10000</v>
          </cell>
          <cell r="C1502"/>
          <cell r="D1502">
            <v>60.4</v>
          </cell>
          <cell r="E1502">
            <v>234</v>
          </cell>
          <cell r="F1502"/>
          <cell r="G1502">
            <v>162</v>
          </cell>
        </row>
        <row r="1503">
          <cell r="B1503" t="str">
            <v>A52JR4002J08000</v>
          </cell>
          <cell r="C1503"/>
          <cell r="D1503">
            <v>60.4</v>
          </cell>
          <cell r="E1503">
            <v>234</v>
          </cell>
          <cell r="F1503"/>
          <cell r="G1503">
            <v>162</v>
          </cell>
        </row>
        <row r="1504">
          <cell r="B1504" t="str">
            <v>A42B13702M11004</v>
          </cell>
          <cell r="C1504"/>
          <cell r="D1504">
            <v>60.4</v>
          </cell>
          <cell r="E1504">
            <v>234</v>
          </cell>
          <cell r="F1504"/>
          <cell r="G1504">
            <v>162</v>
          </cell>
        </row>
        <row r="1505">
          <cell r="B1505" t="str">
            <v>A42JR4002J10003</v>
          </cell>
          <cell r="C1505"/>
          <cell r="D1505">
            <v>60.4</v>
          </cell>
          <cell r="E1505">
            <v>234</v>
          </cell>
          <cell r="F1505"/>
          <cell r="G1505">
            <v>162</v>
          </cell>
        </row>
        <row r="1506">
          <cell r="B1506" t="str">
            <v>A42JR4002H12000</v>
          </cell>
          <cell r="C1506"/>
          <cell r="D1506">
            <v>60.4</v>
          </cell>
          <cell r="E1506">
            <v>302</v>
          </cell>
          <cell r="F1506"/>
          <cell r="G1506">
            <v>174</v>
          </cell>
        </row>
        <row r="1507">
          <cell r="B1507" t="str">
            <v>A42XO0002J06500</v>
          </cell>
          <cell r="C1507"/>
          <cell r="D1507">
            <v>60.4</v>
          </cell>
          <cell r="E1507">
            <v>234</v>
          </cell>
          <cell r="F1507"/>
          <cell r="G1507">
            <v>162</v>
          </cell>
        </row>
        <row r="1508">
          <cell r="B1508" t="str">
            <v>A52JL3500J1000G</v>
          </cell>
          <cell r="C1508"/>
          <cell r="D1508">
            <v>60.4</v>
          </cell>
          <cell r="E1508">
            <v>234</v>
          </cell>
          <cell r="F1508"/>
          <cell r="G1508">
            <v>162</v>
          </cell>
        </row>
        <row r="1509">
          <cell r="B1509" t="str">
            <v>A52JL4000J1000G</v>
          </cell>
          <cell r="C1509"/>
          <cell r="D1509">
            <v>60.4</v>
          </cell>
          <cell r="E1509">
            <v>234</v>
          </cell>
          <cell r="F1509"/>
          <cell r="G1509">
            <v>162</v>
          </cell>
        </row>
        <row r="1510">
          <cell r="B1510" t="str">
            <v>A52JL5000J1000G</v>
          </cell>
          <cell r="C1510"/>
          <cell r="D1510">
            <v>60.4</v>
          </cell>
          <cell r="E1510">
            <v>234</v>
          </cell>
          <cell r="F1510"/>
          <cell r="G1510">
            <v>162</v>
          </cell>
        </row>
        <row r="1511">
          <cell r="B1511" t="str">
            <v>A52B04000J10000</v>
          </cell>
          <cell r="C1511"/>
          <cell r="D1511">
            <v>60.4</v>
          </cell>
          <cell r="E1511">
            <v>234</v>
          </cell>
          <cell r="F1511"/>
          <cell r="G1511">
            <v>162</v>
          </cell>
        </row>
        <row r="1512">
          <cell r="B1512" t="str">
            <v>A52JL3500H1000G</v>
          </cell>
          <cell r="C1512"/>
          <cell r="D1512">
            <v>60.4</v>
          </cell>
          <cell r="E1512">
            <v>234</v>
          </cell>
          <cell r="F1512"/>
          <cell r="G1512">
            <v>162</v>
          </cell>
        </row>
        <row r="1513">
          <cell r="B1513" t="str">
            <v>A52JL4000H1000G</v>
          </cell>
          <cell r="C1513"/>
          <cell r="D1513">
            <v>60.4</v>
          </cell>
          <cell r="E1513">
            <v>234</v>
          </cell>
          <cell r="F1513"/>
          <cell r="G1513">
            <v>162</v>
          </cell>
        </row>
        <row r="1514">
          <cell r="B1514" t="str">
            <v>A52JL5000H1000G</v>
          </cell>
          <cell r="C1514"/>
          <cell r="D1514">
            <v>60.4</v>
          </cell>
          <cell r="E1514">
            <v>234</v>
          </cell>
          <cell r="F1514"/>
          <cell r="G1514">
            <v>162</v>
          </cell>
        </row>
        <row r="1515">
          <cell r="B1515" t="str">
            <v>A52FC0000M10500</v>
          </cell>
          <cell r="C1515"/>
          <cell r="D1515">
            <v>60.4</v>
          </cell>
          <cell r="E1515">
            <v>234</v>
          </cell>
          <cell r="F1515"/>
          <cell r="G1515">
            <v>162</v>
          </cell>
        </row>
        <row r="1516">
          <cell r="B1516" t="str">
            <v>A52B13500H08000</v>
          </cell>
          <cell r="C1516"/>
          <cell r="D1516">
            <v>60.4</v>
          </cell>
          <cell r="E1516">
            <v>234</v>
          </cell>
          <cell r="F1516"/>
          <cell r="G1516">
            <v>162</v>
          </cell>
        </row>
        <row r="1517">
          <cell r="B1517" t="str">
            <v>A52FC0000L11500</v>
          </cell>
          <cell r="C1517"/>
          <cell r="D1517">
            <v>60.4</v>
          </cell>
          <cell r="E1517">
            <v>302</v>
          </cell>
          <cell r="F1517"/>
          <cell r="G1517">
            <v>174</v>
          </cell>
        </row>
        <row r="1518">
          <cell r="B1518" t="str">
            <v>A52AL0100M10000M</v>
          </cell>
          <cell r="C1518"/>
          <cell r="D1518">
            <v>60.4</v>
          </cell>
          <cell r="E1518">
            <v>234</v>
          </cell>
          <cell r="F1518"/>
          <cell r="G1518">
            <v>162</v>
          </cell>
        </row>
        <row r="1519">
          <cell r="B1519" t="str">
            <v>A42P04008G13000</v>
          </cell>
          <cell r="C1519"/>
          <cell r="D1519">
            <v>60.4</v>
          </cell>
          <cell r="E1519">
            <v>302</v>
          </cell>
          <cell r="F1519"/>
          <cell r="G1519">
            <v>174</v>
          </cell>
        </row>
        <row r="1520">
          <cell r="B1520" t="str">
            <v>A42P54008G13000</v>
          </cell>
          <cell r="C1520"/>
          <cell r="D1520">
            <v>60.4</v>
          </cell>
          <cell r="E1520">
            <v>302</v>
          </cell>
          <cell r="F1520"/>
          <cell r="G1520">
            <v>174</v>
          </cell>
        </row>
        <row r="1521">
          <cell r="B1521" t="str">
            <v>A42PA0008G11004</v>
          </cell>
          <cell r="C1521"/>
          <cell r="D1521">
            <v>60.4</v>
          </cell>
          <cell r="E1521">
            <v>234</v>
          </cell>
          <cell r="F1521"/>
          <cell r="G1521">
            <v>162</v>
          </cell>
        </row>
        <row r="1522">
          <cell r="B1522" t="str">
            <v>A42SO4002M10000</v>
          </cell>
          <cell r="C1522"/>
          <cell r="D1522">
            <v>72</v>
          </cell>
          <cell r="E1522">
            <v>234</v>
          </cell>
          <cell r="F1522"/>
          <cell r="G1522">
            <v>252</v>
          </cell>
        </row>
        <row r="1523">
          <cell r="B1523" t="str">
            <v>A42JL3502M10000</v>
          </cell>
          <cell r="C1523"/>
          <cell r="D1523">
            <v>60.4</v>
          </cell>
          <cell r="E1523">
            <v>234</v>
          </cell>
          <cell r="F1523"/>
          <cell r="G1523">
            <v>162</v>
          </cell>
        </row>
        <row r="1524">
          <cell r="B1524" t="str">
            <v>A42JR3502J11000</v>
          </cell>
          <cell r="C1524"/>
          <cell r="D1524">
            <v>60.4</v>
          </cell>
          <cell r="E1524">
            <v>234</v>
          </cell>
          <cell r="F1524"/>
          <cell r="G1524">
            <v>162</v>
          </cell>
        </row>
        <row r="1525">
          <cell r="B1525" t="str">
            <v>A42B13702J11004</v>
          </cell>
          <cell r="C1525"/>
          <cell r="D1525">
            <v>60.4</v>
          </cell>
          <cell r="E1525">
            <v>234</v>
          </cell>
          <cell r="F1525"/>
          <cell r="G1525">
            <v>162</v>
          </cell>
        </row>
        <row r="1526">
          <cell r="B1526" t="str">
            <v>A42AL0102J11000</v>
          </cell>
          <cell r="C1526"/>
          <cell r="D1526">
            <v>60.4</v>
          </cell>
          <cell r="E1526">
            <v>234</v>
          </cell>
          <cell r="F1526"/>
          <cell r="G1526">
            <v>162</v>
          </cell>
        </row>
        <row r="1527">
          <cell r="B1527" t="str">
            <v>A42AL0202J11000</v>
          </cell>
          <cell r="C1527"/>
          <cell r="D1527">
            <v>60.4</v>
          </cell>
          <cell r="E1527">
            <v>234</v>
          </cell>
          <cell r="F1527"/>
          <cell r="G1527">
            <v>162</v>
          </cell>
        </row>
        <row r="1528">
          <cell r="B1528" t="str">
            <v>A52IM0000M10005M</v>
          </cell>
          <cell r="C1528"/>
          <cell r="D1528">
            <v>60.4</v>
          </cell>
          <cell r="E1528">
            <v>234</v>
          </cell>
          <cell r="F1528"/>
          <cell r="G1528">
            <v>162</v>
          </cell>
        </row>
        <row r="1529">
          <cell r="B1529" t="str">
            <v>A52JL3500M1000GM</v>
          </cell>
          <cell r="C1529"/>
          <cell r="D1529">
            <v>60.4</v>
          </cell>
          <cell r="E1529">
            <v>234</v>
          </cell>
          <cell r="F1529"/>
          <cell r="G1529">
            <v>162</v>
          </cell>
        </row>
        <row r="1530">
          <cell r="B1530" t="str">
            <v>A52JL4000M1000GM</v>
          </cell>
          <cell r="C1530"/>
          <cell r="D1530">
            <v>60.4</v>
          </cell>
          <cell r="E1530">
            <v>234</v>
          </cell>
          <cell r="F1530"/>
          <cell r="G1530">
            <v>162</v>
          </cell>
        </row>
        <row r="1531">
          <cell r="B1531" t="str">
            <v>A52JL4002J08000</v>
          </cell>
          <cell r="C1531"/>
          <cell r="D1531">
            <v>60.4</v>
          </cell>
          <cell r="E1531">
            <v>234</v>
          </cell>
          <cell r="F1531"/>
          <cell r="G1531">
            <v>162</v>
          </cell>
        </row>
        <row r="1532">
          <cell r="B1532" t="str">
            <v>A52JL5000M1000GM</v>
          </cell>
          <cell r="C1532"/>
          <cell r="D1532">
            <v>60.4</v>
          </cell>
          <cell r="E1532">
            <v>234</v>
          </cell>
          <cell r="F1532"/>
          <cell r="G1532">
            <v>162</v>
          </cell>
        </row>
        <row r="1533">
          <cell r="B1533" t="str">
            <v>A52JR3500M10006M</v>
          </cell>
          <cell r="C1533"/>
          <cell r="D1533">
            <v>60.4</v>
          </cell>
          <cell r="E1533">
            <v>234</v>
          </cell>
          <cell r="F1533"/>
          <cell r="G1533">
            <v>162</v>
          </cell>
        </row>
        <row r="1534">
          <cell r="B1534" t="str">
            <v>A52JR4000M10002M</v>
          </cell>
          <cell r="C1534"/>
          <cell r="D1534">
            <v>60.4</v>
          </cell>
          <cell r="E1534">
            <v>234</v>
          </cell>
          <cell r="F1534"/>
          <cell r="G1534">
            <v>162</v>
          </cell>
        </row>
        <row r="1535">
          <cell r="B1535" t="str">
            <v>LUBRIGUIDE0.049INCHX3500</v>
          </cell>
          <cell r="C1535"/>
          <cell r="D1535">
            <v>56</v>
          </cell>
          <cell r="E1535">
            <v>135</v>
          </cell>
          <cell r="F1535"/>
          <cell r="G1535">
            <v>148</v>
          </cell>
        </row>
        <row r="1536">
          <cell r="B1536" t="str">
            <v>UJ1535B2000</v>
          </cell>
          <cell r="C1536"/>
          <cell r="D1536">
            <v>21.9</v>
          </cell>
          <cell r="E1536">
            <v>135</v>
          </cell>
          <cell r="F1536"/>
          <cell r="G1536">
            <v>75</v>
          </cell>
        </row>
        <row r="1537">
          <cell r="B1537" t="str">
            <v>UJ3035B1500</v>
          </cell>
          <cell r="C1537"/>
          <cell r="D1537">
            <v>21.9</v>
          </cell>
          <cell r="E1537">
            <v>104.1</v>
          </cell>
          <cell r="F1537"/>
          <cell r="G1537">
            <v>70</v>
          </cell>
        </row>
        <row r="1538">
          <cell r="B1538" t="str">
            <v>UA0035B0800</v>
          </cell>
          <cell r="C1538"/>
          <cell r="D1538">
            <v>34</v>
          </cell>
          <cell r="E1538">
            <v>135</v>
          </cell>
          <cell r="F1538"/>
          <cell r="G1538">
            <v>72.5</v>
          </cell>
        </row>
        <row r="1539">
          <cell r="B1539" t="str">
            <v>UA0035B1750</v>
          </cell>
          <cell r="C1539"/>
          <cell r="D1539">
            <v>34</v>
          </cell>
          <cell r="E1539">
            <v>135</v>
          </cell>
          <cell r="F1539"/>
          <cell r="G1539">
            <v>75</v>
          </cell>
        </row>
        <row r="1540">
          <cell r="B1540" t="str">
            <v>UA0035B2000</v>
          </cell>
          <cell r="C1540"/>
          <cell r="D1540">
            <v>21.9</v>
          </cell>
          <cell r="E1540">
            <v>104.1</v>
          </cell>
          <cell r="F1540"/>
          <cell r="G1540">
            <v>72.5</v>
          </cell>
        </row>
        <row r="1541">
          <cell r="B1541" t="str">
            <v>UA0035B2200</v>
          </cell>
          <cell r="C1541"/>
          <cell r="D1541">
            <v>34</v>
          </cell>
          <cell r="E1541">
            <v>135</v>
          </cell>
          <cell r="F1541"/>
          <cell r="G1541">
            <v>75</v>
          </cell>
        </row>
        <row r="1542">
          <cell r="B1542" t="str">
            <v>UA0035B1800</v>
          </cell>
          <cell r="C1542"/>
          <cell r="D1542">
            <v>21.9</v>
          </cell>
          <cell r="E1542">
            <v>104.1</v>
          </cell>
          <cell r="F1542"/>
          <cell r="G1542">
            <v>72.5</v>
          </cell>
        </row>
        <row r="1543">
          <cell r="B1543" t="str">
            <v>UJ6035B2600</v>
          </cell>
          <cell r="C1543"/>
          <cell r="D1543">
            <v>34</v>
          </cell>
          <cell r="E1543">
            <v>135</v>
          </cell>
          <cell r="F1543"/>
          <cell r="G1543">
            <v>75</v>
          </cell>
        </row>
        <row r="1544">
          <cell r="B1544" t="str">
            <v>UJ6035B3000</v>
          </cell>
          <cell r="C1544"/>
          <cell r="D1544">
            <v>34</v>
          </cell>
          <cell r="E1544">
            <v>135</v>
          </cell>
          <cell r="F1544"/>
          <cell r="G1544">
            <v>75</v>
          </cell>
        </row>
        <row r="1545">
          <cell r="B1545" t="str">
            <v>UJ1535B2200</v>
          </cell>
          <cell r="C1545"/>
          <cell r="D1545">
            <v>35</v>
          </cell>
          <cell r="E1545">
            <v>135</v>
          </cell>
          <cell r="F1545"/>
          <cell r="G1545">
            <v>72.5</v>
          </cell>
        </row>
        <row r="1546">
          <cell r="B1546" t="str">
            <v>UJ1535B3000</v>
          </cell>
          <cell r="C1546"/>
          <cell r="D1546">
            <v>21.9</v>
          </cell>
          <cell r="E1546">
            <v>104.1</v>
          </cell>
          <cell r="F1546"/>
          <cell r="G1546">
            <v>72.5</v>
          </cell>
        </row>
        <row r="1547">
          <cell r="B1547" t="str">
            <v>UJ3035B1800</v>
          </cell>
          <cell r="C1547"/>
          <cell r="D1547">
            <v>21.9</v>
          </cell>
          <cell r="E1547">
            <v>104.1</v>
          </cell>
          <cell r="F1547"/>
          <cell r="G1547">
            <v>76</v>
          </cell>
        </row>
        <row r="1548">
          <cell r="B1548" t="str">
            <v>UJ3035B2000</v>
          </cell>
          <cell r="C1548"/>
          <cell r="D1548">
            <v>34</v>
          </cell>
          <cell r="E1548">
            <v>104.1</v>
          </cell>
          <cell r="F1548"/>
          <cell r="G1548">
            <v>75</v>
          </cell>
        </row>
        <row r="1549">
          <cell r="B1549" t="str">
            <v>UJ3035B3000</v>
          </cell>
          <cell r="C1549"/>
          <cell r="D1549">
            <v>21.9</v>
          </cell>
          <cell r="E1549">
            <v>104.1</v>
          </cell>
          <cell r="F1549"/>
          <cell r="G1549">
            <v>72.5</v>
          </cell>
        </row>
        <row r="1550">
          <cell r="B1550" t="str">
            <v>UJ6035B1500</v>
          </cell>
          <cell r="C1550"/>
          <cell r="D1550">
            <v>21.9</v>
          </cell>
          <cell r="E1550">
            <v>135</v>
          </cell>
          <cell r="F1550"/>
          <cell r="G1550">
            <v>72.5</v>
          </cell>
        </row>
        <row r="1551">
          <cell r="B1551" t="str">
            <v>UJ6035B2000</v>
          </cell>
          <cell r="C1551"/>
          <cell r="D1551">
            <v>34</v>
          </cell>
          <cell r="E1551">
            <v>135</v>
          </cell>
          <cell r="F1551"/>
          <cell r="G1551">
            <v>75</v>
          </cell>
        </row>
        <row r="1552">
          <cell r="B1552" t="str">
            <v>UJ1535B1800</v>
          </cell>
          <cell r="C1552"/>
          <cell r="D1552">
            <v>21.9</v>
          </cell>
          <cell r="E1552">
            <v>104.1</v>
          </cell>
          <cell r="F1552"/>
          <cell r="G1552">
            <v>72.5</v>
          </cell>
        </row>
        <row r="1553">
          <cell r="B1553" t="str">
            <v>UA0035B2000 CN</v>
          </cell>
          <cell r="C1553"/>
          <cell r="D1553">
            <v>41</v>
          </cell>
          <cell r="E1553">
            <v>105.9</v>
          </cell>
          <cell r="F1553"/>
          <cell r="G1553">
            <v>72.5</v>
          </cell>
        </row>
        <row r="1554">
          <cell r="B1554" t="str">
            <v>UA0035B2200 CN</v>
          </cell>
          <cell r="C1554"/>
          <cell r="D1554">
            <v>41</v>
          </cell>
          <cell r="E1554">
            <v>104.1</v>
          </cell>
          <cell r="F1554"/>
          <cell r="G1554">
            <v>72.5</v>
          </cell>
        </row>
        <row r="1555">
          <cell r="B1555" t="str">
            <v>UA0035B3000 CN</v>
          </cell>
          <cell r="C1555"/>
          <cell r="D1555">
            <v>62</v>
          </cell>
          <cell r="E1555">
            <v>104.1</v>
          </cell>
          <cell r="F1555"/>
          <cell r="G1555">
            <v>72.5</v>
          </cell>
        </row>
        <row r="1556">
          <cell r="B1556" t="str">
            <v>UJ1535B1800 CN</v>
          </cell>
          <cell r="C1556"/>
          <cell r="D1556">
            <v>41</v>
          </cell>
          <cell r="E1556">
            <v>104.1</v>
          </cell>
          <cell r="F1556"/>
          <cell r="G1556">
            <v>72.5</v>
          </cell>
        </row>
        <row r="1557">
          <cell r="B1557" t="str">
            <v>UJ1535B2000 CN</v>
          </cell>
          <cell r="C1557"/>
          <cell r="D1557">
            <v>41</v>
          </cell>
          <cell r="E1557">
            <v>104.1</v>
          </cell>
          <cell r="F1557"/>
          <cell r="G1557">
            <v>72.5</v>
          </cell>
        </row>
        <row r="1558">
          <cell r="B1558" t="str">
            <v>UJ1535B2200 CN</v>
          </cell>
          <cell r="C1558"/>
          <cell r="D1558">
            <v>41</v>
          </cell>
          <cell r="E1558">
            <v>104.1</v>
          </cell>
          <cell r="F1558"/>
          <cell r="G1558">
            <v>72.5</v>
          </cell>
        </row>
        <row r="1559">
          <cell r="B1559" t="str">
            <v>UJ1535B3000 CN</v>
          </cell>
          <cell r="C1559"/>
          <cell r="D1559">
            <v>41</v>
          </cell>
          <cell r="E1559">
            <v>104.1</v>
          </cell>
          <cell r="F1559"/>
          <cell r="G1559">
            <v>72.5</v>
          </cell>
        </row>
        <row r="1560">
          <cell r="B1560" t="str">
            <v>US0035B2600 CN</v>
          </cell>
          <cell r="C1560"/>
          <cell r="D1560">
            <v>41</v>
          </cell>
          <cell r="E1560">
            <v>104.1</v>
          </cell>
          <cell r="F1560"/>
          <cell r="G1560">
            <v>72.5</v>
          </cell>
        </row>
        <row r="1561">
          <cell r="B1561" t="str">
            <v>UJ1535B2600 CN</v>
          </cell>
          <cell r="C1561"/>
          <cell r="D1561">
            <v>41</v>
          </cell>
          <cell r="E1561">
            <v>104.1</v>
          </cell>
          <cell r="F1561"/>
          <cell r="G1561">
            <v>72.5</v>
          </cell>
        </row>
        <row r="1562">
          <cell r="B1562" t="str">
            <v>UJ3035B2600 CN</v>
          </cell>
          <cell r="C1562"/>
          <cell r="D1562">
            <v>41</v>
          </cell>
          <cell r="E1562">
            <v>104.1</v>
          </cell>
          <cell r="F1562"/>
          <cell r="G1562">
            <v>72.5</v>
          </cell>
        </row>
        <row r="1563">
          <cell r="B1563" t="str">
            <v>UA0035B2600 CN</v>
          </cell>
          <cell r="C1563"/>
          <cell r="D1563">
            <v>41</v>
          </cell>
          <cell r="E1563">
            <v>104.1</v>
          </cell>
          <cell r="F1563"/>
          <cell r="G1563">
            <v>72.5</v>
          </cell>
        </row>
        <row r="1564">
          <cell r="B1564" t="str">
            <v>US0035B1500 CN</v>
          </cell>
          <cell r="C1564"/>
          <cell r="D1564">
            <v>41</v>
          </cell>
          <cell r="E1564">
            <v>135</v>
          </cell>
          <cell r="F1564"/>
          <cell r="G1564">
            <v>72.5</v>
          </cell>
        </row>
        <row r="1565">
          <cell r="B1565" t="str">
            <v>UA0035B1500 CN</v>
          </cell>
          <cell r="C1565"/>
          <cell r="D1565">
            <v>41</v>
          </cell>
          <cell r="E1565">
            <v>103.9</v>
          </cell>
          <cell r="F1565"/>
          <cell r="G1565">
            <v>72.5</v>
          </cell>
        </row>
        <row r="1566">
          <cell r="B1566" t="str">
            <v>UJ1535B1500 CN</v>
          </cell>
          <cell r="C1566"/>
          <cell r="D1566">
            <v>41</v>
          </cell>
          <cell r="E1566">
            <v>104.1</v>
          </cell>
          <cell r="F1566"/>
          <cell r="G1566">
            <v>72.5</v>
          </cell>
        </row>
        <row r="1567">
          <cell r="B1567" t="str">
            <v>UJ3035B1500 CN</v>
          </cell>
          <cell r="C1567"/>
          <cell r="D1567">
            <v>41</v>
          </cell>
          <cell r="E1567">
            <v>104.1</v>
          </cell>
          <cell r="F1567"/>
          <cell r="G1567">
            <v>72.5</v>
          </cell>
        </row>
        <row r="1568">
          <cell r="B1568" t="str">
            <v>US0035B1800</v>
          </cell>
          <cell r="C1568"/>
          <cell r="D1568">
            <v>21.9</v>
          </cell>
          <cell r="E1568">
            <v>104.1</v>
          </cell>
          <cell r="F1568"/>
          <cell r="G1568">
            <v>72.5</v>
          </cell>
        </row>
        <row r="1569">
          <cell r="B1569" t="str">
            <v>UA0035B3000</v>
          </cell>
          <cell r="C1569"/>
          <cell r="D1569">
            <v>45</v>
          </cell>
          <cell r="E1569">
            <v>104.1</v>
          </cell>
          <cell r="F1569"/>
          <cell r="G1569">
            <v>70</v>
          </cell>
        </row>
        <row r="1570">
          <cell r="B1570" t="str">
            <v>A4038-120 TEST SAMPLE PLGW</v>
          </cell>
          <cell r="C1570"/>
          <cell r="D1570">
            <v>62</v>
          </cell>
          <cell r="E1570">
            <v>135</v>
          </cell>
          <cell r="F1570"/>
          <cell r="G1570">
            <v>82</v>
          </cell>
        </row>
        <row r="1571">
          <cell r="B1571" t="str">
            <v>US0035B2600</v>
          </cell>
          <cell r="C1571"/>
          <cell r="D1571">
            <v>21.9</v>
          </cell>
          <cell r="E1571">
            <v>104.1</v>
          </cell>
          <cell r="F1571"/>
          <cell r="G1571">
            <v>70</v>
          </cell>
        </row>
        <row r="1572">
          <cell r="B1572" t="str">
            <v>UJ1535B2600</v>
          </cell>
          <cell r="C1572"/>
          <cell r="D1572">
            <v>21.9</v>
          </cell>
          <cell r="E1572">
            <v>104.1</v>
          </cell>
          <cell r="F1572"/>
          <cell r="G1572">
            <v>70</v>
          </cell>
        </row>
        <row r="1573">
          <cell r="B1573" t="str">
            <v>UJ3035B2600</v>
          </cell>
          <cell r="C1573"/>
          <cell r="D1573">
            <v>21.9</v>
          </cell>
          <cell r="E1573">
            <v>104.1</v>
          </cell>
          <cell r="F1573"/>
          <cell r="G1573">
            <v>70</v>
          </cell>
        </row>
        <row r="1574">
          <cell r="B1574" t="str">
            <v>UA0035B2600</v>
          </cell>
          <cell r="C1574"/>
          <cell r="D1574">
            <v>21.9</v>
          </cell>
          <cell r="E1574">
            <v>104.1</v>
          </cell>
          <cell r="F1574"/>
          <cell r="G1574">
            <v>72.5</v>
          </cell>
        </row>
        <row r="1575">
          <cell r="B1575" t="str">
            <v>US0035B1500</v>
          </cell>
          <cell r="C1575"/>
          <cell r="D1575">
            <v>45</v>
          </cell>
          <cell r="E1575">
            <v>104.1</v>
          </cell>
          <cell r="F1575"/>
          <cell r="G1575">
            <v>72.5</v>
          </cell>
        </row>
        <row r="1576">
          <cell r="B1576" t="str">
            <v>UA0035B1500</v>
          </cell>
          <cell r="C1576"/>
          <cell r="D1576">
            <v>21.9</v>
          </cell>
          <cell r="E1576">
            <v>104.1</v>
          </cell>
          <cell r="F1576"/>
          <cell r="G1576">
            <v>72.5</v>
          </cell>
        </row>
        <row r="1577">
          <cell r="B1577" t="str">
            <v>UJ1535B1500</v>
          </cell>
          <cell r="C1577"/>
          <cell r="D1577">
            <v>21.9</v>
          </cell>
          <cell r="E1577">
            <v>104.1</v>
          </cell>
          <cell r="F1577"/>
          <cell r="G1577">
            <v>72.5</v>
          </cell>
        </row>
        <row r="1578">
          <cell r="B1578" t="str">
            <v>UJ3035B1800 CN</v>
          </cell>
          <cell r="C1578"/>
          <cell r="D1578">
            <v>41</v>
          </cell>
          <cell r="E1578">
            <v>104.1</v>
          </cell>
          <cell r="F1578"/>
          <cell r="G1578">
            <v>72.5</v>
          </cell>
        </row>
        <row r="1579">
          <cell r="B1579" t="str">
            <v>UJ3035B2000 CN</v>
          </cell>
          <cell r="C1579"/>
          <cell r="D1579">
            <v>41</v>
          </cell>
          <cell r="E1579">
            <v>104.1</v>
          </cell>
          <cell r="F1579"/>
          <cell r="G1579">
            <v>72.5</v>
          </cell>
        </row>
        <row r="1580">
          <cell r="B1580" t="str">
            <v>UJ3035B3000 CN</v>
          </cell>
          <cell r="C1580"/>
          <cell r="D1580">
            <v>41</v>
          </cell>
          <cell r="E1580">
            <v>104.1</v>
          </cell>
          <cell r="F1580"/>
          <cell r="G1580">
            <v>72.5</v>
          </cell>
        </row>
        <row r="1581">
          <cell r="B1581" t="str">
            <v>US0035B1800 CN</v>
          </cell>
          <cell r="C1581"/>
          <cell r="D1581">
            <v>41</v>
          </cell>
          <cell r="E1581">
            <v>104.1</v>
          </cell>
          <cell r="F1581"/>
          <cell r="G1581">
            <v>72.5</v>
          </cell>
        </row>
        <row r="1582">
          <cell r="B1582" t="str">
            <v>UA0035B0500</v>
          </cell>
          <cell r="C1582"/>
          <cell r="D1582">
            <v>21.9</v>
          </cell>
          <cell r="E1582">
            <v>104.1</v>
          </cell>
          <cell r="F1582"/>
          <cell r="G1582">
            <v>72.5</v>
          </cell>
        </row>
        <row r="1583">
          <cell r="B1583" t="str">
            <v>UA0035B0500 CN</v>
          </cell>
          <cell r="C1583"/>
          <cell r="D1583">
            <v>41</v>
          </cell>
          <cell r="E1583">
            <v>104.1</v>
          </cell>
          <cell r="F1583"/>
          <cell r="G1583">
            <v>72.5</v>
          </cell>
        </row>
        <row r="1584">
          <cell r="B1584" t="str">
            <v>UA0035B1800 CN</v>
          </cell>
          <cell r="C1584"/>
          <cell r="D1584">
            <v>41</v>
          </cell>
          <cell r="E1584">
            <v>104.1</v>
          </cell>
          <cell r="F1584"/>
          <cell r="G1584">
            <v>72.5</v>
          </cell>
        </row>
        <row r="1585">
          <cell r="B1585" t="str">
            <v>SA0035N22S NO CE</v>
          </cell>
          <cell r="C1585"/>
          <cell r="D1585">
            <v>34</v>
          </cell>
          <cell r="E1585">
            <v>88</v>
          </cell>
          <cell r="F1585"/>
          <cell r="G1585">
            <v>64</v>
          </cell>
        </row>
        <row r="1586">
          <cell r="B1586" t="str">
            <v>G1126-201 TEST SAMPLE GW</v>
          </cell>
          <cell r="C1586"/>
          <cell r="D1586">
            <v>34</v>
          </cell>
          <cell r="E1586">
            <v>132</v>
          </cell>
          <cell r="F1586"/>
          <cell r="G1586">
            <v>84</v>
          </cell>
        </row>
        <row r="1587">
          <cell r="B1587" t="str">
            <v>SJ1535N22S NO CE</v>
          </cell>
          <cell r="C1587"/>
          <cell r="D1587">
            <v>34</v>
          </cell>
          <cell r="E1587">
            <v>88</v>
          </cell>
          <cell r="F1587"/>
          <cell r="G1587">
            <v>64</v>
          </cell>
        </row>
        <row r="1588">
          <cell r="B1588" t="str">
            <v>SJ3035N30S N0 CE</v>
          </cell>
          <cell r="C1588"/>
          <cell r="D1588">
            <v>34</v>
          </cell>
          <cell r="E1588">
            <v>88</v>
          </cell>
          <cell r="F1588"/>
          <cell r="G1588">
            <v>84</v>
          </cell>
        </row>
        <row r="1589">
          <cell r="B1589" t="str">
            <v>SA0035N22S N0 CE</v>
          </cell>
          <cell r="C1589"/>
          <cell r="D1589">
            <v>34</v>
          </cell>
          <cell r="E1589">
            <v>88</v>
          </cell>
          <cell r="F1589"/>
          <cell r="G1589">
            <v>84</v>
          </cell>
        </row>
        <row r="1590">
          <cell r="B1590" t="str">
            <v>SA0035N18S NO CE</v>
          </cell>
          <cell r="C1590"/>
          <cell r="D1590">
            <v>34</v>
          </cell>
          <cell r="E1590">
            <v>88</v>
          </cell>
          <cell r="F1590"/>
          <cell r="G1590">
            <v>84</v>
          </cell>
        </row>
        <row r="1591">
          <cell r="B1591" t="str">
            <v>SJ1535N20S N0 CE</v>
          </cell>
          <cell r="C1591"/>
          <cell r="D1591">
            <v>34</v>
          </cell>
          <cell r="E1591">
            <v>88</v>
          </cell>
          <cell r="F1591"/>
          <cell r="G1591">
            <v>84</v>
          </cell>
        </row>
        <row r="1592">
          <cell r="B1592" t="str">
            <v>SJ3035N22S NO CE</v>
          </cell>
          <cell r="C1592"/>
          <cell r="D1592">
            <v>34</v>
          </cell>
          <cell r="E1592">
            <v>88</v>
          </cell>
          <cell r="F1592"/>
          <cell r="G1592">
            <v>84</v>
          </cell>
        </row>
        <row r="1593">
          <cell r="B1593" t="str">
            <v>SJ1535N22S US</v>
          </cell>
          <cell r="C1593"/>
          <cell r="D1593">
            <v>22</v>
          </cell>
          <cell r="E1593">
            <v>93</v>
          </cell>
          <cell r="F1593"/>
          <cell r="G1593">
            <v>115</v>
          </cell>
        </row>
        <row r="1594">
          <cell r="B1594" t="str">
            <v>SA0035N15S NO CE</v>
          </cell>
          <cell r="C1594"/>
          <cell r="D1594">
            <v>34</v>
          </cell>
          <cell r="E1594">
            <v>88</v>
          </cell>
          <cell r="F1594"/>
          <cell r="G1594">
            <v>84</v>
          </cell>
        </row>
        <row r="1595">
          <cell r="B1595" t="str">
            <v>SJ3035N20S NO CE</v>
          </cell>
          <cell r="C1595"/>
          <cell r="D1595">
            <v>34</v>
          </cell>
          <cell r="E1595">
            <v>88</v>
          </cell>
          <cell r="F1595"/>
          <cell r="G1595">
            <v>84</v>
          </cell>
        </row>
        <row r="1596">
          <cell r="B1596" t="str">
            <v>SJ1535N18S NO CE</v>
          </cell>
          <cell r="C1596"/>
          <cell r="D1596">
            <v>34</v>
          </cell>
          <cell r="E1596">
            <v>88</v>
          </cell>
          <cell r="F1596"/>
          <cell r="G1596">
            <v>84</v>
          </cell>
        </row>
        <row r="1597">
          <cell r="B1597" t="str">
            <v>SJ3035N18S NO CE</v>
          </cell>
          <cell r="C1597"/>
          <cell r="D1597">
            <v>34</v>
          </cell>
          <cell r="E1597">
            <v>88</v>
          </cell>
          <cell r="F1597"/>
          <cell r="G1597">
            <v>84</v>
          </cell>
        </row>
        <row r="1598">
          <cell r="B1598" t="str">
            <v>SJ1535N20S NO CE</v>
          </cell>
          <cell r="C1598"/>
          <cell r="D1598">
            <v>34</v>
          </cell>
          <cell r="E1598">
            <v>88</v>
          </cell>
          <cell r="F1598"/>
          <cell r="G1598">
            <v>84</v>
          </cell>
        </row>
        <row r="1599">
          <cell r="B1599" t="str">
            <v>SJ3035N15S NO CE</v>
          </cell>
          <cell r="C1599"/>
          <cell r="D1599">
            <v>34</v>
          </cell>
          <cell r="E1599">
            <v>88</v>
          </cell>
          <cell r="F1599"/>
          <cell r="G1599">
            <v>84</v>
          </cell>
        </row>
        <row r="1600">
          <cell r="B1600" t="str">
            <v>SJ1535N30S NO CE</v>
          </cell>
          <cell r="C1600"/>
          <cell r="D1600">
            <v>34</v>
          </cell>
          <cell r="E1600">
            <v>88</v>
          </cell>
          <cell r="F1600"/>
          <cell r="G1600">
            <v>84</v>
          </cell>
        </row>
        <row r="1601">
          <cell r="B1601" t="str">
            <v>SJ3035N30S NO CE</v>
          </cell>
          <cell r="C1601"/>
          <cell r="D1601">
            <v>34</v>
          </cell>
          <cell r="E1601">
            <v>88</v>
          </cell>
          <cell r="F1601"/>
          <cell r="G1601">
            <v>84</v>
          </cell>
        </row>
        <row r="1602">
          <cell r="B1602" t="str">
            <v>SJ1535N15S NO CE</v>
          </cell>
          <cell r="C1602"/>
          <cell r="D1602">
            <v>34</v>
          </cell>
          <cell r="E1602">
            <v>88</v>
          </cell>
          <cell r="F1602"/>
          <cell r="G1602">
            <v>84</v>
          </cell>
        </row>
        <row r="1603">
          <cell r="B1603" t="str">
            <v>SA0035N30S NO CE</v>
          </cell>
          <cell r="C1603"/>
          <cell r="D1603">
            <v>34</v>
          </cell>
          <cell r="E1603">
            <v>88</v>
          </cell>
          <cell r="F1603"/>
          <cell r="G1603">
            <v>84</v>
          </cell>
        </row>
        <row r="1604">
          <cell r="B1604" t="str">
            <v>SJ3035N26S NO CE</v>
          </cell>
          <cell r="C1604"/>
          <cell r="D1604">
            <v>34</v>
          </cell>
          <cell r="E1604">
            <v>88</v>
          </cell>
          <cell r="F1604"/>
          <cell r="G1604">
            <v>84</v>
          </cell>
        </row>
        <row r="1605">
          <cell r="B1605" t="str">
            <v>SA0035N26S NO CE</v>
          </cell>
          <cell r="C1605"/>
          <cell r="D1605">
            <v>34</v>
          </cell>
          <cell r="E1605">
            <v>88</v>
          </cell>
          <cell r="F1605"/>
          <cell r="G1605">
            <v>84</v>
          </cell>
        </row>
        <row r="1606">
          <cell r="B1606" t="str">
            <v>SA0035N20S NO CE</v>
          </cell>
          <cell r="C1606"/>
          <cell r="D1606">
            <v>34</v>
          </cell>
          <cell r="E1606">
            <v>88</v>
          </cell>
          <cell r="F1606"/>
          <cell r="G1606">
            <v>84</v>
          </cell>
        </row>
        <row r="1607">
          <cell r="B1607" t="str">
            <v>SJ3035N22S US</v>
          </cell>
          <cell r="C1607"/>
          <cell r="D1607">
            <v>22</v>
          </cell>
          <cell r="E1607">
            <v>93</v>
          </cell>
          <cell r="F1607"/>
          <cell r="G1607">
            <v>115</v>
          </cell>
        </row>
        <row r="1608">
          <cell r="B1608" t="str">
            <v>SA0035N26S US</v>
          </cell>
          <cell r="C1608"/>
          <cell r="D1608">
            <v>22</v>
          </cell>
          <cell r="E1608">
            <v>93</v>
          </cell>
          <cell r="F1608"/>
          <cell r="G1608">
            <v>115</v>
          </cell>
        </row>
        <row r="1609">
          <cell r="B1609" t="str">
            <v>SJ1535N26S US</v>
          </cell>
          <cell r="C1609"/>
          <cell r="D1609">
            <v>22</v>
          </cell>
          <cell r="E1609">
            <v>93</v>
          </cell>
          <cell r="F1609"/>
          <cell r="G1609">
            <v>115</v>
          </cell>
        </row>
        <row r="1610">
          <cell r="B1610" t="str">
            <v>SJ3035N26S US</v>
          </cell>
          <cell r="C1610"/>
          <cell r="D1610">
            <v>22</v>
          </cell>
          <cell r="E1610">
            <v>93</v>
          </cell>
          <cell r="F1610"/>
          <cell r="G1610">
            <v>115</v>
          </cell>
        </row>
        <row r="1611">
          <cell r="B1611" t="str">
            <v>SA0035N30S US</v>
          </cell>
          <cell r="C1611"/>
          <cell r="D1611">
            <v>22</v>
          </cell>
          <cell r="E1611">
            <v>93</v>
          </cell>
          <cell r="F1611"/>
          <cell r="G1611">
            <v>115</v>
          </cell>
        </row>
        <row r="1612">
          <cell r="B1612" t="str">
            <v>SJ1535N30S US</v>
          </cell>
          <cell r="C1612"/>
          <cell r="D1612">
            <v>22</v>
          </cell>
          <cell r="E1612">
            <v>93</v>
          </cell>
          <cell r="F1612"/>
          <cell r="G1612">
            <v>115</v>
          </cell>
        </row>
        <row r="1613">
          <cell r="B1613" t="str">
            <v>SA0035N22S US</v>
          </cell>
          <cell r="C1613"/>
          <cell r="D1613">
            <v>22</v>
          </cell>
          <cell r="E1613">
            <v>93</v>
          </cell>
          <cell r="F1613"/>
          <cell r="G1613">
            <v>115</v>
          </cell>
        </row>
        <row r="1614">
          <cell r="B1614" t="str">
            <v>SA0035N20S US</v>
          </cell>
          <cell r="C1614"/>
          <cell r="D1614">
            <v>22</v>
          </cell>
          <cell r="E1614">
            <v>93</v>
          </cell>
          <cell r="F1614"/>
          <cell r="G1614">
            <v>115</v>
          </cell>
        </row>
        <row r="1615">
          <cell r="B1615" t="str">
            <v>SJ1535N20S US</v>
          </cell>
          <cell r="C1615"/>
          <cell r="D1615">
            <v>22</v>
          </cell>
          <cell r="E1615">
            <v>93</v>
          </cell>
          <cell r="F1615"/>
          <cell r="G1615">
            <v>115</v>
          </cell>
        </row>
        <row r="1616">
          <cell r="B1616" t="str">
            <v>SJ3035N20S US</v>
          </cell>
          <cell r="C1616"/>
          <cell r="D1616">
            <v>22</v>
          </cell>
          <cell r="E1616">
            <v>93</v>
          </cell>
          <cell r="F1616"/>
          <cell r="G1616">
            <v>115</v>
          </cell>
        </row>
        <row r="1617">
          <cell r="B1617" t="str">
            <v>SJ1535N15S US</v>
          </cell>
          <cell r="C1617"/>
          <cell r="D1617">
            <v>22</v>
          </cell>
          <cell r="E1617">
            <v>93</v>
          </cell>
          <cell r="F1617"/>
          <cell r="G1617">
            <v>115</v>
          </cell>
        </row>
        <row r="1618">
          <cell r="B1618" t="str">
            <v>SA0035N15S US</v>
          </cell>
          <cell r="C1618"/>
          <cell r="D1618">
            <v>22</v>
          </cell>
          <cell r="E1618">
            <v>93</v>
          </cell>
          <cell r="F1618"/>
          <cell r="G1618">
            <v>115</v>
          </cell>
        </row>
        <row r="1619">
          <cell r="B1619" t="str">
            <v>SJ3035N30S US</v>
          </cell>
          <cell r="C1619"/>
          <cell r="D1619">
            <v>22</v>
          </cell>
          <cell r="E1619">
            <v>93</v>
          </cell>
          <cell r="F1619"/>
          <cell r="G1619">
            <v>115</v>
          </cell>
        </row>
        <row r="1620">
          <cell r="B1620" t="str">
            <v>SJ3035N15S US</v>
          </cell>
          <cell r="C1620"/>
          <cell r="D1620">
            <v>22</v>
          </cell>
          <cell r="E1620">
            <v>93</v>
          </cell>
          <cell r="F1620"/>
          <cell r="G1620">
            <v>115</v>
          </cell>
        </row>
        <row r="1621">
          <cell r="B1621" t="str">
            <v>SA0035N18S US</v>
          </cell>
          <cell r="C1621"/>
          <cell r="D1621">
            <v>22</v>
          </cell>
          <cell r="E1621">
            <v>93</v>
          </cell>
          <cell r="F1621"/>
          <cell r="G1621">
            <v>115</v>
          </cell>
        </row>
        <row r="1622">
          <cell r="B1622" t="str">
            <v>SJ1535N18S US</v>
          </cell>
          <cell r="C1622"/>
          <cell r="D1622">
            <v>22</v>
          </cell>
          <cell r="E1622">
            <v>93</v>
          </cell>
          <cell r="F1622"/>
          <cell r="G1622">
            <v>115</v>
          </cell>
        </row>
        <row r="1623">
          <cell r="B1623" t="str">
            <v>SJ3035N18S US</v>
          </cell>
          <cell r="C1623"/>
          <cell r="D1623">
            <v>22</v>
          </cell>
          <cell r="E1623">
            <v>93</v>
          </cell>
          <cell r="F1623"/>
          <cell r="G1623">
            <v>115</v>
          </cell>
        </row>
        <row r="1624">
          <cell r="B1624" t="str">
            <v>SJ1535N26S KR</v>
          </cell>
          <cell r="C1624"/>
          <cell r="D1624">
            <v>27.6</v>
          </cell>
          <cell r="E1624">
            <v>92.6</v>
          </cell>
          <cell r="F1624"/>
          <cell r="G1624">
            <v>64</v>
          </cell>
        </row>
        <row r="1625">
          <cell r="B1625" t="str">
            <v>SJ3035N26S KR</v>
          </cell>
          <cell r="C1625"/>
          <cell r="D1625">
            <v>39.700000000000003</v>
          </cell>
          <cell r="E1625">
            <v>92.6</v>
          </cell>
          <cell r="F1625"/>
          <cell r="G1625">
            <v>64</v>
          </cell>
        </row>
        <row r="1626">
          <cell r="B1626" t="str">
            <v>SA0035N30S KR</v>
          </cell>
          <cell r="C1626"/>
          <cell r="D1626">
            <v>21.9</v>
          </cell>
          <cell r="E1626">
            <v>92.6</v>
          </cell>
          <cell r="F1626"/>
          <cell r="G1626">
            <v>64</v>
          </cell>
        </row>
        <row r="1627">
          <cell r="B1627" t="str">
            <v>SJ1535N30S KR</v>
          </cell>
          <cell r="C1627"/>
          <cell r="D1627">
            <v>21.9</v>
          </cell>
          <cell r="E1627">
            <v>92.6</v>
          </cell>
          <cell r="F1627"/>
          <cell r="G1627">
            <v>64</v>
          </cell>
        </row>
        <row r="1628">
          <cell r="B1628" t="str">
            <v>SJ3035N30S KR</v>
          </cell>
          <cell r="C1628"/>
          <cell r="D1628">
            <v>33.700000000000003</v>
          </cell>
          <cell r="E1628">
            <v>92.6</v>
          </cell>
          <cell r="F1628"/>
          <cell r="G1628">
            <v>84</v>
          </cell>
        </row>
        <row r="1629">
          <cell r="B1629" t="str">
            <v>SJ3035N18S KR</v>
          </cell>
          <cell r="C1629"/>
          <cell r="D1629">
            <v>28.5</v>
          </cell>
          <cell r="E1629">
            <v>92.6</v>
          </cell>
          <cell r="F1629"/>
          <cell r="G1629">
            <v>64</v>
          </cell>
        </row>
        <row r="1630">
          <cell r="B1630" t="str">
            <v>SJ1535N15S KR</v>
          </cell>
          <cell r="C1630"/>
          <cell r="D1630">
            <v>28.5</v>
          </cell>
          <cell r="E1630">
            <v>92.6</v>
          </cell>
          <cell r="F1630"/>
          <cell r="G1630">
            <v>64</v>
          </cell>
        </row>
        <row r="1631">
          <cell r="B1631" t="str">
            <v>SJ3035N15S KR</v>
          </cell>
          <cell r="C1631"/>
          <cell r="D1631">
            <v>33.700000000000003</v>
          </cell>
          <cell r="E1631">
            <v>92.6</v>
          </cell>
          <cell r="F1631"/>
          <cell r="G1631">
            <v>64</v>
          </cell>
        </row>
        <row r="1632">
          <cell r="B1632" t="str">
            <v>SA0035N15S KR</v>
          </cell>
          <cell r="C1632"/>
          <cell r="D1632">
            <v>28.5</v>
          </cell>
          <cell r="E1632">
            <v>92.6</v>
          </cell>
          <cell r="F1632"/>
          <cell r="G1632">
            <v>64</v>
          </cell>
        </row>
        <row r="1633">
          <cell r="B1633" t="str">
            <v>SA0035N20S KR</v>
          </cell>
          <cell r="C1633"/>
          <cell r="D1633">
            <v>27.6</v>
          </cell>
          <cell r="E1633">
            <v>92.6</v>
          </cell>
          <cell r="F1633"/>
          <cell r="G1633">
            <v>64</v>
          </cell>
        </row>
        <row r="1634">
          <cell r="B1634" t="str">
            <v>SJ1535N20S KR</v>
          </cell>
          <cell r="C1634"/>
          <cell r="D1634">
            <v>33.700000000000003</v>
          </cell>
          <cell r="E1634">
            <v>122</v>
          </cell>
          <cell r="F1634"/>
          <cell r="G1634">
            <v>64</v>
          </cell>
        </row>
        <row r="1635">
          <cell r="B1635" t="str">
            <v>SJ3035N20S KR</v>
          </cell>
          <cell r="C1635"/>
          <cell r="D1635">
            <v>33.700000000000003</v>
          </cell>
          <cell r="E1635">
            <v>92.6</v>
          </cell>
          <cell r="F1635"/>
          <cell r="G1635">
            <v>64</v>
          </cell>
        </row>
        <row r="1636">
          <cell r="B1636" t="str">
            <v>SA0035N22S KR</v>
          </cell>
          <cell r="C1636"/>
          <cell r="D1636">
            <v>33.700000000000003</v>
          </cell>
          <cell r="E1636">
            <v>92.6</v>
          </cell>
          <cell r="F1636"/>
          <cell r="G1636">
            <v>64</v>
          </cell>
        </row>
        <row r="1637">
          <cell r="B1637" t="str">
            <v>SJ1535N22S KR</v>
          </cell>
          <cell r="C1637"/>
          <cell r="D1637">
            <v>33.700000000000003</v>
          </cell>
          <cell r="E1637">
            <v>92.6</v>
          </cell>
          <cell r="F1637"/>
          <cell r="G1637">
            <v>84</v>
          </cell>
        </row>
        <row r="1638">
          <cell r="B1638" t="str">
            <v>SJ1535N18S KR</v>
          </cell>
          <cell r="C1638"/>
          <cell r="D1638">
            <v>27.6</v>
          </cell>
          <cell r="E1638">
            <v>92.6</v>
          </cell>
          <cell r="F1638"/>
          <cell r="G1638">
            <v>64</v>
          </cell>
        </row>
        <row r="1639">
          <cell r="B1639" t="str">
            <v>SA0035N18S KR</v>
          </cell>
          <cell r="C1639"/>
          <cell r="D1639">
            <v>27.6</v>
          </cell>
          <cell r="E1639">
            <v>92.6</v>
          </cell>
          <cell r="F1639"/>
          <cell r="G1639">
            <v>64</v>
          </cell>
        </row>
        <row r="1640">
          <cell r="B1640" t="str">
            <v>SJ3035N18S</v>
          </cell>
          <cell r="C1640"/>
          <cell r="D1640">
            <v>34</v>
          </cell>
          <cell r="E1640">
            <v>92.6</v>
          </cell>
          <cell r="F1640"/>
          <cell r="G1640">
            <v>84</v>
          </cell>
        </row>
        <row r="1641">
          <cell r="B1641" t="str">
            <v>SA0035N18S</v>
          </cell>
          <cell r="C1641"/>
          <cell r="D1641">
            <v>34</v>
          </cell>
          <cell r="E1641">
            <v>92.6</v>
          </cell>
          <cell r="F1641"/>
          <cell r="G1641">
            <v>84</v>
          </cell>
        </row>
        <row r="1642">
          <cell r="B1642" t="str">
            <v>SJ3035N22S KR</v>
          </cell>
          <cell r="C1642"/>
          <cell r="D1642">
            <v>33.700000000000003</v>
          </cell>
          <cell r="E1642">
            <v>92.6</v>
          </cell>
          <cell r="F1642"/>
          <cell r="G1642">
            <v>84</v>
          </cell>
        </row>
        <row r="1643">
          <cell r="B1643" t="str">
            <v>SA0035N26S KR</v>
          </cell>
          <cell r="C1643"/>
          <cell r="D1643">
            <v>28.5</v>
          </cell>
          <cell r="E1643">
            <v>92.6</v>
          </cell>
          <cell r="F1643"/>
          <cell r="G1643">
            <v>64</v>
          </cell>
        </row>
        <row r="1644">
          <cell r="B1644" t="str">
            <v>SA0025N15S NO CE</v>
          </cell>
          <cell r="C1644"/>
          <cell r="D1644">
            <v>34</v>
          </cell>
          <cell r="E1644">
            <v>132</v>
          </cell>
          <cell r="F1644"/>
          <cell r="G1644">
            <v>84</v>
          </cell>
        </row>
        <row r="1645">
          <cell r="B1645" t="str">
            <v>SA0025N18S JP</v>
          </cell>
          <cell r="C1645"/>
          <cell r="D1645">
            <v>34</v>
          </cell>
          <cell r="E1645">
            <v>92.6</v>
          </cell>
          <cell r="F1645"/>
          <cell r="G1645">
            <v>84</v>
          </cell>
        </row>
        <row r="1646">
          <cell r="B1646" t="str">
            <v>SA0025N18S NO CE</v>
          </cell>
          <cell r="C1646"/>
          <cell r="D1646">
            <v>31.5</v>
          </cell>
          <cell r="E1646">
            <v>92.6</v>
          </cell>
          <cell r="F1646"/>
          <cell r="G1646">
            <v>84</v>
          </cell>
        </row>
        <row r="1647">
          <cell r="B1647" t="str">
            <v>SJ3025N30SP JP</v>
          </cell>
          <cell r="C1647"/>
          <cell r="D1647">
            <v>21.9</v>
          </cell>
          <cell r="E1647">
            <v>117.9</v>
          </cell>
          <cell r="F1647"/>
          <cell r="G1647">
            <v>76</v>
          </cell>
        </row>
        <row r="1648">
          <cell r="B1648" t="str">
            <v>SJ3025N22S NO CE</v>
          </cell>
          <cell r="C1648"/>
          <cell r="D1648">
            <v>34</v>
          </cell>
          <cell r="E1648">
            <v>132</v>
          </cell>
          <cell r="F1648"/>
          <cell r="G1648">
            <v>84</v>
          </cell>
        </row>
        <row r="1649">
          <cell r="B1649" t="str">
            <v>SJ3025N26S JP</v>
          </cell>
          <cell r="C1649"/>
          <cell r="D1649">
            <v>34</v>
          </cell>
          <cell r="E1649">
            <v>92.6</v>
          </cell>
          <cell r="F1649"/>
          <cell r="G1649">
            <v>84</v>
          </cell>
        </row>
        <row r="1650">
          <cell r="B1650" t="str">
            <v>SJ3025N26S NO CE</v>
          </cell>
          <cell r="C1650"/>
          <cell r="D1650">
            <v>34</v>
          </cell>
          <cell r="E1650">
            <v>132</v>
          </cell>
          <cell r="F1650"/>
          <cell r="G1650">
            <v>84</v>
          </cell>
        </row>
        <row r="1651">
          <cell r="B1651" t="str">
            <v>SJ3025N30S JP</v>
          </cell>
          <cell r="C1651"/>
          <cell r="D1651">
            <v>34</v>
          </cell>
          <cell r="E1651">
            <v>132</v>
          </cell>
          <cell r="F1651"/>
          <cell r="G1651">
            <v>84</v>
          </cell>
        </row>
        <row r="1652">
          <cell r="B1652" t="str">
            <v>SJ3025N30S NO CE</v>
          </cell>
          <cell r="C1652"/>
          <cell r="D1652">
            <v>31.5</v>
          </cell>
          <cell r="E1652">
            <v>92.6</v>
          </cell>
          <cell r="F1652"/>
          <cell r="G1652">
            <v>84</v>
          </cell>
        </row>
        <row r="1653">
          <cell r="B1653" t="str">
            <v>SJ1535N18S</v>
          </cell>
          <cell r="C1653"/>
          <cell r="D1653">
            <v>33.700000000000003</v>
          </cell>
          <cell r="E1653">
            <v>92.6</v>
          </cell>
          <cell r="F1653"/>
          <cell r="G1653">
            <v>84</v>
          </cell>
        </row>
        <row r="1654">
          <cell r="B1654" t="str">
            <v>SA0025N30S JP</v>
          </cell>
          <cell r="C1654"/>
          <cell r="D1654">
            <v>34</v>
          </cell>
          <cell r="E1654">
            <v>132</v>
          </cell>
          <cell r="F1654"/>
          <cell r="G1654">
            <v>84</v>
          </cell>
        </row>
        <row r="1655">
          <cell r="B1655" t="str">
            <v>SA0025N30S NO CE</v>
          </cell>
          <cell r="C1655"/>
          <cell r="D1655">
            <v>31.5</v>
          </cell>
          <cell r="E1655">
            <v>92.6</v>
          </cell>
          <cell r="F1655"/>
          <cell r="G1655">
            <v>84</v>
          </cell>
        </row>
        <row r="1656">
          <cell r="B1656" t="str">
            <v>SA0025N20S JP</v>
          </cell>
          <cell r="C1656"/>
          <cell r="D1656">
            <v>34</v>
          </cell>
          <cell r="E1656">
            <v>92.6</v>
          </cell>
          <cell r="F1656"/>
          <cell r="G1656">
            <v>76</v>
          </cell>
        </row>
        <row r="1657">
          <cell r="B1657" t="str">
            <v>SA0025N20S NO CE</v>
          </cell>
          <cell r="C1657"/>
          <cell r="D1657">
            <v>34</v>
          </cell>
          <cell r="E1657">
            <v>132</v>
          </cell>
          <cell r="F1657"/>
          <cell r="G1657">
            <v>84</v>
          </cell>
        </row>
        <row r="1658">
          <cell r="B1658" t="str">
            <v>SA0025N22S JP</v>
          </cell>
          <cell r="C1658"/>
          <cell r="D1658">
            <v>34</v>
          </cell>
          <cell r="E1658">
            <v>132</v>
          </cell>
          <cell r="F1658"/>
          <cell r="G1658">
            <v>84</v>
          </cell>
        </row>
        <row r="1659">
          <cell r="B1659" t="str">
            <v>SA0025N22S NO CE</v>
          </cell>
          <cell r="C1659"/>
          <cell r="D1659">
            <v>34</v>
          </cell>
          <cell r="E1659">
            <v>132</v>
          </cell>
          <cell r="F1659"/>
          <cell r="G1659">
            <v>84</v>
          </cell>
        </row>
        <row r="1660">
          <cell r="B1660" t="str">
            <v>SA0025N15S JP</v>
          </cell>
          <cell r="C1660"/>
          <cell r="D1660">
            <v>34</v>
          </cell>
          <cell r="E1660">
            <v>132</v>
          </cell>
          <cell r="F1660"/>
          <cell r="G1660">
            <v>84</v>
          </cell>
        </row>
        <row r="1661">
          <cell r="B1661" t="str">
            <v>SA0025N26S JP</v>
          </cell>
          <cell r="C1661"/>
          <cell r="D1661">
            <v>34</v>
          </cell>
          <cell r="E1661">
            <v>92.6</v>
          </cell>
          <cell r="F1661"/>
          <cell r="G1661">
            <v>84</v>
          </cell>
        </row>
        <row r="1662">
          <cell r="B1662" t="str">
            <v>SA0025N26S NO CE</v>
          </cell>
          <cell r="C1662"/>
          <cell r="D1662">
            <v>34</v>
          </cell>
          <cell r="E1662">
            <v>132</v>
          </cell>
          <cell r="F1662"/>
          <cell r="G1662">
            <v>84</v>
          </cell>
        </row>
        <row r="1663">
          <cell r="B1663" t="str">
            <v>SA0035N22S CE</v>
          </cell>
          <cell r="C1663"/>
          <cell r="D1663">
            <v>22</v>
          </cell>
          <cell r="E1663">
            <v>117.9</v>
          </cell>
          <cell r="F1663"/>
          <cell r="G1663">
            <v>115</v>
          </cell>
        </row>
        <row r="1664">
          <cell r="B1664" t="str">
            <v>SJ1535N15SP JP</v>
          </cell>
          <cell r="C1664"/>
          <cell r="D1664">
            <v>21.9</v>
          </cell>
          <cell r="E1664">
            <v>117.9</v>
          </cell>
          <cell r="F1664"/>
          <cell r="G1664">
            <v>76</v>
          </cell>
        </row>
        <row r="1665">
          <cell r="B1665" t="str">
            <v>SJ3035N15SP JP</v>
          </cell>
          <cell r="C1665"/>
          <cell r="D1665">
            <v>21.9</v>
          </cell>
          <cell r="E1665">
            <v>117.9</v>
          </cell>
          <cell r="F1665"/>
          <cell r="G1665">
            <v>76</v>
          </cell>
        </row>
        <row r="1666">
          <cell r="B1666" t="str">
            <v>SA0035N20SP JP</v>
          </cell>
          <cell r="C1666"/>
          <cell r="D1666">
            <v>21.9</v>
          </cell>
          <cell r="E1666">
            <v>117.9</v>
          </cell>
          <cell r="F1666"/>
          <cell r="G1666">
            <v>76</v>
          </cell>
        </row>
        <row r="1667">
          <cell r="B1667" t="str">
            <v>SJ1535N20SP JP</v>
          </cell>
          <cell r="C1667"/>
          <cell r="D1667">
            <v>21.9</v>
          </cell>
          <cell r="E1667">
            <v>117.9</v>
          </cell>
          <cell r="F1667"/>
          <cell r="G1667">
            <v>76</v>
          </cell>
        </row>
        <row r="1668">
          <cell r="B1668" t="str">
            <v>SJ3035N20SP JP</v>
          </cell>
          <cell r="C1668"/>
          <cell r="D1668">
            <v>21.9</v>
          </cell>
          <cell r="E1668">
            <v>117.9</v>
          </cell>
          <cell r="F1668"/>
          <cell r="G1668">
            <v>76</v>
          </cell>
        </row>
        <row r="1669">
          <cell r="B1669" t="str">
            <v>SA0035N22SP JP</v>
          </cell>
          <cell r="C1669"/>
          <cell r="D1669">
            <v>21.9</v>
          </cell>
          <cell r="E1669">
            <v>117.9</v>
          </cell>
          <cell r="F1669"/>
          <cell r="G1669">
            <v>76</v>
          </cell>
        </row>
        <row r="1670">
          <cell r="B1670" t="str">
            <v>SJ1535N22SP JP</v>
          </cell>
          <cell r="C1670"/>
          <cell r="D1670">
            <v>21.9</v>
          </cell>
          <cell r="E1670">
            <v>117.9</v>
          </cell>
          <cell r="F1670"/>
          <cell r="G1670">
            <v>76</v>
          </cell>
        </row>
        <row r="1671">
          <cell r="B1671" t="str">
            <v>SJ3035N22SP JP</v>
          </cell>
          <cell r="C1671"/>
          <cell r="D1671">
            <v>21.9</v>
          </cell>
          <cell r="E1671">
            <v>117.9</v>
          </cell>
          <cell r="F1671"/>
          <cell r="G1671">
            <v>76</v>
          </cell>
        </row>
        <row r="1672">
          <cell r="B1672" t="str">
            <v>SA0035N26SP JP</v>
          </cell>
          <cell r="C1672"/>
          <cell r="D1672">
            <v>21.9</v>
          </cell>
          <cell r="E1672">
            <v>117.9</v>
          </cell>
          <cell r="F1672"/>
          <cell r="G1672">
            <v>76</v>
          </cell>
        </row>
        <row r="1673">
          <cell r="B1673" t="str">
            <v>SA0035N15S</v>
          </cell>
          <cell r="C1673"/>
          <cell r="D1673">
            <v>33.700000000000003</v>
          </cell>
          <cell r="E1673">
            <v>92.6</v>
          </cell>
          <cell r="F1673"/>
          <cell r="G1673">
            <v>84</v>
          </cell>
        </row>
        <row r="1674">
          <cell r="B1674" t="str">
            <v>SA0035N20S</v>
          </cell>
          <cell r="C1674"/>
          <cell r="D1674">
            <v>33.700000000000003</v>
          </cell>
          <cell r="E1674">
            <v>92.6</v>
          </cell>
          <cell r="F1674"/>
          <cell r="G1674">
            <v>84</v>
          </cell>
        </row>
        <row r="1675">
          <cell r="B1675" t="str">
            <v>SA0035N20S CE</v>
          </cell>
          <cell r="C1675"/>
          <cell r="D1675">
            <v>22</v>
          </cell>
          <cell r="E1675">
            <v>93</v>
          </cell>
          <cell r="F1675"/>
          <cell r="G1675">
            <v>66.400000000000006</v>
          </cell>
        </row>
        <row r="1676">
          <cell r="B1676" t="str">
            <v>SJ3035N20S</v>
          </cell>
          <cell r="C1676"/>
          <cell r="D1676">
            <v>33.700000000000003</v>
          </cell>
          <cell r="E1676">
            <v>92.6</v>
          </cell>
          <cell r="F1676"/>
          <cell r="G1676">
            <v>84</v>
          </cell>
        </row>
        <row r="1677">
          <cell r="B1677" t="str">
            <v>SJ3035N20S CE</v>
          </cell>
          <cell r="C1677"/>
          <cell r="D1677">
            <v>22</v>
          </cell>
          <cell r="E1677">
            <v>93</v>
          </cell>
          <cell r="F1677"/>
          <cell r="G1677">
            <v>64</v>
          </cell>
        </row>
        <row r="1678">
          <cell r="B1678" t="str">
            <v>SJ1535N22S CE</v>
          </cell>
          <cell r="C1678"/>
          <cell r="D1678">
            <v>22</v>
          </cell>
          <cell r="E1678">
            <v>201.4</v>
          </cell>
          <cell r="F1678"/>
          <cell r="G1678">
            <v>115</v>
          </cell>
        </row>
        <row r="1679">
          <cell r="B1679" t="str">
            <v>SJ1535N26SP JP</v>
          </cell>
          <cell r="C1679"/>
          <cell r="D1679">
            <v>21.9</v>
          </cell>
          <cell r="E1679">
            <v>117.9</v>
          </cell>
          <cell r="F1679"/>
          <cell r="G1679">
            <v>76</v>
          </cell>
        </row>
        <row r="1680">
          <cell r="B1680" t="str">
            <v>SJ3035N26SP JP</v>
          </cell>
          <cell r="C1680"/>
          <cell r="D1680">
            <v>21.9</v>
          </cell>
          <cell r="E1680">
            <v>117.9</v>
          </cell>
          <cell r="F1680"/>
          <cell r="G1680">
            <v>76</v>
          </cell>
        </row>
        <row r="1681">
          <cell r="B1681" t="str">
            <v>SA0035N15SP JP</v>
          </cell>
          <cell r="C1681"/>
          <cell r="D1681">
            <v>21.9</v>
          </cell>
          <cell r="E1681">
            <v>117.9</v>
          </cell>
          <cell r="F1681"/>
          <cell r="G1681">
            <v>76</v>
          </cell>
        </row>
        <row r="1682">
          <cell r="B1682" t="str">
            <v>SA0035N26S</v>
          </cell>
          <cell r="C1682"/>
          <cell r="D1682">
            <v>33.700000000000003</v>
          </cell>
          <cell r="E1682">
            <v>92.6</v>
          </cell>
          <cell r="F1682"/>
          <cell r="G1682">
            <v>84</v>
          </cell>
        </row>
        <row r="1683">
          <cell r="B1683" t="str">
            <v>SA0035N26S CE</v>
          </cell>
          <cell r="C1683"/>
          <cell r="D1683">
            <v>22</v>
          </cell>
          <cell r="E1683">
            <v>117.9</v>
          </cell>
          <cell r="F1683"/>
          <cell r="G1683">
            <v>115</v>
          </cell>
        </row>
        <row r="1684">
          <cell r="B1684" t="str">
            <v>SJ1535N15S</v>
          </cell>
          <cell r="C1684"/>
          <cell r="D1684">
            <v>33.700000000000003</v>
          </cell>
          <cell r="E1684">
            <v>92.6</v>
          </cell>
          <cell r="F1684"/>
          <cell r="G1684">
            <v>84</v>
          </cell>
        </row>
        <row r="1685">
          <cell r="B1685" t="str">
            <v>SJ1535N20S</v>
          </cell>
          <cell r="C1685"/>
          <cell r="D1685">
            <v>33.700000000000003</v>
          </cell>
          <cell r="E1685">
            <v>92.6</v>
          </cell>
          <cell r="F1685"/>
          <cell r="G1685">
            <v>84</v>
          </cell>
        </row>
        <row r="1686">
          <cell r="B1686" t="str">
            <v>SJ1535N20S CE</v>
          </cell>
          <cell r="C1686"/>
          <cell r="D1686">
            <v>22</v>
          </cell>
          <cell r="E1686">
            <v>166.9</v>
          </cell>
          <cell r="F1686"/>
          <cell r="G1686">
            <v>115</v>
          </cell>
        </row>
        <row r="1687">
          <cell r="B1687" t="str">
            <v>SJ1535N22S</v>
          </cell>
          <cell r="C1687"/>
          <cell r="D1687">
            <v>33.700000000000003</v>
          </cell>
          <cell r="E1687">
            <v>92.6</v>
          </cell>
          <cell r="F1687"/>
          <cell r="G1687">
            <v>84</v>
          </cell>
        </row>
        <row r="1688">
          <cell r="B1688" t="str">
            <v>SA0035N22S</v>
          </cell>
          <cell r="C1688"/>
          <cell r="D1688">
            <v>33.700000000000003</v>
          </cell>
          <cell r="E1688">
            <v>92.6</v>
          </cell>
          <cell r="F1688"/>
          <cell r="G1688">
            <v>84</v>
          </cell>
        </row>
        <row r="1689">
          <cell r="B1689" t="str">
            <v>SJ1525N20SP JP</v>
          </cell>
          <cell r="C1689"/>
          <cell r="D1689">
            <v>21.9</v>
          </cell>
          <cell r="E1689">
            <v>117.9</v>
          </cell>
          <cell r="F1689"/>
          <cell r="G1689">
            <v>76</v>
          </cell>
        </row>
        <row r="1690">
          <cell r="B1690" t="str">
            <v>SA0035N30S</v>
          </cell>
          <cell r="C1690"/>
          <cell r="D1690">
            <v>21.9</v>
          </cell>
          <cell r="E1690">
            <v>92.6</v>
          </cell>
          <cell r="F1690"/>
          <cell r="G1690">
            <v>115</v>
          </cell>
        </row>
        <row r="1691">
          <cell r="B1691" t="str">
            <v>SA0035N30S CE</v>
          </cell>
          <cell r="C1691"/>
          <cell r="D1691">
            <v>22</v>
          </cell>
          <cell r="E1691">
            <v>117.9</v>
          </cell>
          <cell r="F1691"/>
          <cell r="G1691">
            <v>115</v>
          </cell>
        </row>
        <row r="1692">
          <cell r="B1692" t="str">
            <v>SJ1535N30S</v>
          </cell>
          <cell r="C1692"/>
          <cell r="D1692">
            <v>21.9</v>
          </cell>
          <cell r="E1692">
            <v>92.6</v>
          </cell>
          <cell r="F1692"/>
          <cell r="G1692">
            <v>115</v>
          </cell>
        </row>
        <row r="1693">
          <cell r="B1693" t="str">
            <v>SJ1535N30S CE</v>
          </cell>
          <cell r="C1693"/>
          <cell r="D1693">
            <v>22</v>
          </cell>
          <cell r="E1693">
            <v>117.9</v>
          </cell>
          <cell r="F1693"/>
          <cell r="G1693">
            <v>115</v>
          </cell>
        </row>
        <row r="1694">
          <cell r="B1694" t="str">
            <v>SJ3035N26S</v>
          </cell>
          <cell r="C1694"/>
          <cell r="D1694">
            <v>39.700000000000003</v>
          </cell>
          <cell r="E1694">
            <v>92.6</v>
          </cell>
          <cell r="F1694"/>
          <cell r="G1694">
            <v>115</v>
          </cell>
        </row>
        <row r="1695">
          <cell r="B1695" t="str">
            <v>SJ3035N22S</v>
          </cell>
          <cell r="C1695"/>
          <cell r="D1695">
            <v>33.700000000000003</v>
          </cell>
          <cell r="E1695">
            <v>92.6</v>
          </cell>
          <cell r="F1695"/>
          <cell r="G1695">
            <v>84</v>
          </cell>
        </row>
        <row r="1696">
          <cell r="B1696" t="str">
            <v>SJ3035N22S CE</v>
          </cell>
          <cell r="C1696"/>
          <cell r="D1696">
            <v>22</v>
          </cell>
          <cell r="E1696">
            <v>117.9</v>
          </cell>
          <cell r="F1696"/>
          <cell r="G1696">
            <v>115</v>
          </cell>
        </row>
        <row r="1697">
          <cell r="B1697" t="str">
            <v>SJ3035N18SP JP</v>
          </cell>
          <cell r="C1697"/>
          <cell r="D1697">
            <v>21.9</v>
          </cell>
          <cell r="E1697">
            <v>117.9</v>
          </cell>
          <cell r="F1697"/>
          <cell r="G1697">
            <v>76</v>
          </cell>
        </row>
        <row r="1698">
          <cell r="B1698" t="str">
            <v>SJ1535N18SP JP</v>
          </cell>
          <cell r="C1698"/>
          <cell r="D1698">
            <v>21.9</v>
          </cell>
          <cell r="E1698">
            <v>117.9</v>
          </cell>
          <cell r="F1698"/>
          <cell r="G1698">
            <v>76</v>
          </cell>
        </row>
        <row r="1699">
          <cell r="B1699" t="str">
            <v>SA0035N18SP JP</v>
          </cell>
          <cell r="C1699"/>
          <cell r="D1699">
            <v>21.9</v>
          </cell>
          <cell r="E1699">
            <v>117.9</v>
          </cell>
          <cell r="F1699"/>
          <cell r="G1699">
            <v>76</v>
          </cell>
        </row>
        <row r="1700">
          <cell r="B1700" t="str">
            <v>SA0035N30SP JP</v>
          </cell>
          <cell r="C1700"/>
          <cell r="D1700">
            <v>21.9</v>
          </cell>
          <cell r="E1700">
            <v>117.9</v>
          </cell>
          <cell r="F1700"/>
          <cell r="G1700">
            <v>76</v>
          </cell>
        </row>
        <row r="1701">
          <cell r="B1701" t="str">
            <v>SJ1535N30SP JP</v>
          </cell>
          <cell r="C1701"/>
          <cell r="D1701">
            <v>21.9</v>
          </cell>
          <cell r="E1701">
            <v>117.9</v>
          </cell>
          <cell r="F1701"/>
          <cell r="G1701">
            <v>76</v>
          </cell>
        </row>
        <row r="1702">
          <cell r="B1702" t="str">
            <v>SJ1535N26S</v>
          </cell>
          <cell r="C1702"/>
          <cell r="D1702">
            <v>33.700000000000003</v>
          </cell>
          <cell r="E1702">
            <v>92.6</v>
          </cell>
          <cell r="F1702"/>
          <cell r="G1702">
            <v>84</v>
          </cell>
        </row>
        <row r="1703">
          <cell r="B1703" t="str">
            <v>SJ1535N26S CE</v>
          </cell>
          <cell r="C1703"/>
          <cell r="D1703">
            <v>22</v>
          </cell>
          <cell r="E1703">
            <v>117.9</v>
          </cell>
          <cell r="F1703"/>
          <cell r="G1703">
            <v>115</v>
          </cell>
        </row>
        <row r="1704">
          <cell r="B1704" t="str">
            <v>SJ3035N15S</v>
          </cell>
          <cell r="C1704"/>
          <cell r="D1704">
            <v>33.700000000000003</v>
          </cell>
          <cell r="E1704">
            <v>92.6</v>
          </cell>
          <cell r="F1704"/>
          <cell r="G1704">
            <v>84</v>
          </cell>
        </row>
        <row r="1705">
          <cell r="B1705" t="str">
            <v>SJ1525N26SP JP</v>
          </cell>
          <cell r="C1705"/>
          <cell r="D1705">
            <v>21.9</v>
          </cell>
          <cell r="E1705">
            <v>117.9</v>
          </cell>
          <cell r="F1705"/>
          <cell r="G1705">
            <v>76</v>
          </cell>
        </row>
        <row r="1706">
          <cell r="B1706" t="str">
            <v>SJ3025N26SP JP</v>
          </cell>
          <cell r="C1706"/>
          <cell r="D1706">
            <v>21.9</v>
          </cell>
          <cell r="E1706">
            <v>117.9</v>
          </cell>
          <cell r="F1706"/>
          <cell r="G1706">
            <v>76</v>
          </cell>
        </row>
        <row r="1707">
          <cell r="B1707" t="str">
            <v>SA0025N30SP JP</v>
          </cell>
          <cell r="C1707"/>
          <cell r="D1707">
            <v>21.9</v>
          </cell>
          <cell r="E1707">
            <v>117.9</v>
          </cell>
          <cell r="F1707"/>
          <cell r="G1707">
            <v>76</v>
          </cell>
        </row>
        <row r="1708">
          <cell r="B1708" t="str">
            <v>SJ1525N15S NO CE</v>
          </cell>
          <cell r="C1708"/>
          <cell r="D1708">
            <v>34</v>
          </cell>
          <cell r="E1708">
            <v>132</v>
          </cell>
          <cell r="F1708"/>
          <cell r="G1708">
            <v>84</v>
          </cell>
        </row>
        <row r="1709">
          <cell r="B1709" t="str">
            <v>SJ3035N26S CE</v>
          </cell>
          <cell r="C1709"/>
          <cell r="D1709">
            <v>22</v>
          </cell>
          <cell r="E1709">
            <v>93</v>
          </cell>
          <cell r="F1709"/>
          <cell r="G1709">
            <v>115</v>
          </cell>
        </row>
        <row r="1710">
          <cell r="B1710" t="str">
            <v>SJ3035N30S</v>
          </cell>
          <cell r="C1710"/>
          <cell r="D1710">
            <v>39.700000000000003</v>
          </cell>
          <cell r="E1710">
            <v>92.6</v>
          </cell>
          <cell r="F1710"/>
          <cell r="G1710">
            <v>115</v>
          </cell>
        </row>
        <row r="1711">
          <cell r="B1711" t="str">
            <v>SJ3035N30S CE</v>
          </cell>
          <cell r="C1711"/>
          <cell r="D1711">
            <v>22</v>
          </cell>
          <cell r="E1711">
            <v>117.9</v>
          </cell>
          <cell r="F1711"/>
          <cell r="G1711">
            <v>115</v>
          </cell>
        </row>
        <row r="1712">
          <cell r="B1712" t="str">
            <v>SJ1525N15S JP</v>
          </cell>
          <cell r="C1712"/>
          <cell r="D1712">
            <v>34</v>
          </cell>
          <cell r="E1712">
            <v>132</v>
          </cell>
          <cell r="F1712"/>
          <cell r="G1712">
            <v>84</v>
          </cell>
        </row>
        <row r="1713">
          <cell r="B1713" t="str">
            <v>SJ3035N30SP JP</v>
          </cell>
          <cell r="C1713"/>
          <cell r="D1713">
            <v>21.9</v>
          </cell>
          <cell r="E1713">
            <v>117.9</v>
          </cell>
          <cell r="F1713"/>
          <cell r="G1713">
            <v>76</v>
          </cell>
        </row>
        <row r="1714">
          <cell r="B1714" t="str">
            <v>SA0025N15SP JP</v>
          </cell>
          <cell r="C1714"/>
          <cell r="D1714">
            <v>21.9</v>
          </cell>
          <cell r="E1714">
            <v>117.9</v>
          </cell>
          <cell r="F1714"/>
          <cell r="G1714">
            <v>76</v>
          </cell>
        </row>
        <row r="1715">
          <cell r="B1715" t="str">
            <v>SJ1525N15SP JP</v>
          </cell>
          <cell r="C1715"/>
          <cell r="D1715">
            <v>21.9</v>
          </cell>
          <cell r="E1715">
            <v>117.9</v>
          </cell>
          <cell r="F1715"/>
          <cell r="G1715">
            <v>76</v>
          </cell>
        </row>
        <row r="1716">
          <cell r="B1716" t="str">
            <v>SJ3025N15SP JP</v>
          </cell>
          <cell r="C1716"/>
          <cell r="D1716">
            <v>21.9</v>
          </cell>
          <cell r="E1716">
            <v>117.9</v>
          </cell>
          <cell r="F1716"/>
          <cell r="G1716">
            <v>76</v>
          </cell>
        </row>
        <row r="1717">
          <cell r="B1717" t="str">
            <v>SA0025N18SP JP</v>
          </cell>
          <cell r="C1717"/>
          <cell r="D1717">
            <v>21.9</v>
          </cell>
          <cell r="E1717">
            <v>117.9</v>
          </cell>
          <cell r="F1717"/>
          <cell r="G1717">
            <v>76</v>
          </cell>
        </row>
        <row r="1718">
          <cell r="B1718" t="str">
            <v>SJ1525N18SP JP</v>
          </cell>
          <cell r="C1718"/>
          <cell r="D1718">
            <v>21.9</v>
          </cell>
          <cell r="E1718">
            <v>117.9</v>
          </cell>
          <cell r="F1718"/>
          <cell r="G1718">
            <v>76</v>
          </cell>
        </row>
        <row r="1719">
          <cell r="B1719" t="str">
            <v>SJ3025N18SP JP</v>
          </cell>
          <cell r="C1719"/>
          <cell r="D1719">
            <v>21.9</v>
          </cell>
          <cell r="E1719">
            <v>117.9</v>
          </cell>
          <cell r="F1719"/>
          <cell r="G1719">
            <v>76</v>
          </cell>
        </row>
        <row r="1720">
          <cell r="B1720" t="str">
            <v>SA0025N20SP JP</v>
          </cell>
          <cell r="C1720"/>
          <cell r="D1720">
            <v>21.9</v>
          </cell>
          <cell r="E1720">
            <v>117.9</v>
          </cell>
          <cell r="F1720"/>
          <cell r="G1720">
            <v>76</v>
          </cell>
        </row>
        <row r="1721">
          <cell r="B1721" t="str">
            <v>SA0035N15S CE</v>
          </cell>
          <cell r="C1721"/>
          <cell r="D1721">
            <v>22</v>
          </cell>
          <cell r="E1721">
            <v>92.6</v>
          </cell>
          <cell r="F1721"/>
          <cell r="G1721">
            <v>115</v>
          </cell>
        </row>
        <row r="1722">
          <cell r="B1722" t="str">
            <v>SJ1535N15S CE</v>
          </cell>
          <cell r="C1722"/>
          <cell r="D1722">
            <v>22</v>
          </cell>
          <cell r="E1722">
            <v>92.6</v>
          </cell>
          <cell r="F1722"/>
          <cell r="G1722">
            <v>66.400000000000006</v>
          </cell>
        </row>
        <row r="1723">
          <cell r="B1723" t="str">
            <v>SJ3035N15S CE</v>
          </cell>
          <cell r="C1723"/>
          <cell r="D1723">
            <v>22</v>
          </cell>
          <cell r="E1723">
            <v>92.6</v>
          </cell>
          <cell r="F1723"/>
          <cell r="G1723">
            <v>115</v>
          </cell>
        </row>
        <row r="1724">
          <cell r="B1724" t="str">
            <v>SJ1525N18S JP</v>
          </cell>
          <cell r="C1724"/>
          <cell r="D1724">
            <v>34</v>
          </cell>
          <cell r="E1724">
            <v>92.6</v>
          </cell>
          <cell r="F1724"/>
          <cell r="G1724">
            <v>84</v>
          </cell>
        </row>
        <row r="1725">
          <cell r="B1725" t="str">
            <v>SJ1525N18S NO CE</v>
          </cell>
          <cell r="C1725"/>
          <cell r="D1725">
            <v>34</v>
          </cell>
          <cell r="E1725">
            <v>132</v>
          </cell>
          <cell r="F1725"/>
          <cell r="G1725">
            <v>84</v>
          </cell>
        </row>
        <row r="1726">
          <cell r="B1726" t="str">
            <v>SJ1525N20S JP</v>
          </cell>
          <cell r="C1726"/>
          <cell r="D1726">
            <v>34</v>
          </cell>
          <cell r="E1726">
            <v>92.6</v>
          </cell>
          <cell r="F1726"/>
          <cell r="G1726">
            <v>84</v>
          </cell>
        </row>
        <row r="1727">
          <cell r="B1727" t="str">
            <v>SJ1525N20S NO CE</v>
          </cell>
          <cell r="C1727"/>
          <cell r="D1727">
            <v>34</v>
          </cell>
          <cell r="E1727">
            <v>132</v>
          </cell>
          <cell r="F1727"/>
          <cell r="G1727">
            <v>84</v>
          </cell>
        </row>
        <row r="1728">
          <cell r="B1728" t="str">
            <v>SJ1525N22S JP</v>
          </cell>
          <cell r="C1728"/>
          <cell r="D1728">
            <v>34</v>
          </cell>
          <cell r="E1728">
            <v>132</v>
          </cell>
          <cell r="F1728"/>
          <cell r="G1728">
            <v>84</v>
          </cell>
        </row>
        <row r="1729">
          <cell r="B1729" t="str">
            <v>SJ1525N22S NO CE</v>
          </cell>
          <cell r="C1729"/>
          <cell r="D1729">
            <v>34</v>
          </cell>
          <cell r="E1729">
            <v>132</v>
          </cell>
          <cell r="F1729"/>
          <cell r="G1729">
            <v>84</v>
          </cell>
        </row>
        <row r="1730">
          <cell r="B1730" t="str">
            <v>SJ1525N26S JP</v>
          </cell>
          <cell r="C1730"/>
          <cell r="D1730">
            <v>34</v>
          </cell>
          <cell r="E1730">
            <v>92.6</v>
          </cell>
          <cell r="F1730"/>
          <cell r="G1730">
            <v>84</v>
          </cell>
        </row>
        <row r="1731">
          <cell r="B1731" t="str">
            <v>SJ1525N26S NO CE</v>
          </cell>
          <cell r="C1731"/>
          <cell r="D1731">
            <v>34</v>
          </cell>
          <cell r="E1731">
            <v>132</v>
          </cell>
          <cell r="F1731"/>
          <cell r="G1731">
            <v>84</v>
          </cell>
        </row>
        <row r="1732">
          <cell r="B1732" t="str">
            <v>SJ3025N20SP JP</v>
          </cell>
          <cell r="C1732"/>
          <cell r="D1732">
            <v>21.9</v>
          </cell>
          <cell r="E1732">
            <v>117.9</v>
          </cell>
          <cell r="F1732"/>
          <cell r="G1732">
            <v>76</v>
          </cell>
        </row>
        <row r="1733">
          <cell r="B1733" t="str">
            <v>SA0025N22SP JP</v>
          </cell>
          <cell r="C1733"/>
          <cell r="D1733">
            <v>21.9</v>
          </cell>
          <cell r="E1733">
            <v>117.9</v>
          </cell>
          <cell r="F1733"/>
          <cell r="G1733">
            <v>76</v>
          </cell>
        </row>
        <row r="1734">
          <cell r="B1734" t="str">
            <v>SJ1525N22SP JP</v>
          </cell>
          <cell r="C1734"/>
          <cell r="D1734">
            <v>21.9</v>
          </cell>
          <cell r="E1734">
            <v>117.9</v>
          </cell>
          <cell r="F1734"/>
          <cell r="G1734">
            <v>76</v>
          </cell>
        </row>
        <row r="1735">
          <cell r="B1735" t="str">
            <v>SJ3025N22SP JP</v>
          </cell>
          <cell r="C1735"/>
          <cell r="D1735">
            <v>21.9</v>
          </cell>
          <cell r="E1735">
            <v>117.9</v>
          </cell>
          <cell r="F1735"/>
          <cell r="G1735">
            <v>76</v>
          </cell>
        </row>
        <row r="1736">
          <cell r="B1736" t="str">
            <v>SA0025N26SP JP</v>
          </cell>
          <cell r="C1736"/>
          <cell r="D1736">
            <v>21.9</v>
          </cell>
          <cell r="E1736">
            <v>117.9</v>
          </cell>
          <cell r="F1736"/>
          <cell r="G1736">
            <v>76</v>
          </cell>
        </row>
        <row r="1737">
          <cell r="B1737" t="str">
            <v>SA0035N18S CE</v>
          </cell>
          <cell r="C1737"/>
          <cell r="D1737">
            <v>22</v>
          </cell>
          <cell r="E1737">
            <v>92.6</v>
          </cell>
          <cell r="F1737"/>
          <cell r="G1737">
            <v>115</v>
          </cell>
        </row>
        <row r="1738">
          <cell r="B1738" t="str">
            <v>SJ1535N18S CE</v>
          </cell>
          <cell r="C1738"/>
          <cell r="D1738">
            <v>22</v>
          </cell>
          <cell r="E1738">
            <v>117.9</v>
          </cell>
          <cell r="F1738"/>
          <cell r="G1738">
            <v>115</v>
          </cell>
        </row>
        <row r="1739">
          <cell r="B1739" t="str">
            <v>SJ3035N18S CE</v>
          </cell>
          <cell r="C1739"/>
          <cell r="D1739">
            <v>22</v>
          </cell>
          <cell r="E1739">
            <v>93</v>
          </cell>
          <cell r="F1739"/>
          <cell r="G1739">
            <v>115</v>
          </cell>
        </row>
        <row r="1740">
          <cell r="B1740" t="str">
            <v>SJ1525N30S JP</v>
          </cell>
          <cell r="C1740"/>
          <cell r="D1740">
            <v>34</v>
          </cell>
          <cell r="E1740">
            <v>92.6</v>
          </cell>
          <cell r="F1740"/>
          <cell r="G1740">
            <v>84</v>
          </cell>
        </row>
        <row r="1741">
          <cell r="B1741" t="str">
            <v>SJ1525N30S NO CE</v>
          </cell>
          <cell r="C1741"/>
          <cell r="D1741">
            <v>34</v>
          </cell>
          <cell r="E1741">
            <v>132</v>
          </cell>
          <cell r="F1741"/>
          <cell r="G1741">
            <v>84</v>
          </cell>
        </row>
        <row r="1742">
          <cell r="B1742" t="str">
            <v>SJ3025N15S JP</v>
          </cell>
          <cell r="C1742"/>
          <cell r="D1742">
            <v>34</v>
          </cell>
          <cell r="E1742">
            <v>132</v>
          </cell>
          <cell r="F1742"/>
          <cell r="G1742">
            <v>76</v>
          </cell>
        </row>
        <row r="1743">
          <cell r="B1743" t="str">
            <v>SJ3025N15S NO CE</v>
          </cell>
          <cell r="C1743"/>
          <cell r="D1743">
            <v>34</v>
          </cell>
          <cell r="E1743">
            <v>132</v>
          </cell>
          <cell r="F1743"/>
          <cell r="G1743">
            <v>84</v>
          </cell>
        </row>
        <row r="1744">
          <cell r="B1744" t="str">
            <v>SJ3025N18S JP</v>
          </cell>
          <cell r="C1744"/>
          <cell r="D1744">
            <v>34</v>
          </cell>
          <cell r="E1744">
            <v>92.6</v>
          </cell>
          <cell r="F1744"/>
          <cell r="G1744">
            <v>84</v>
          </cell>
        </row>
        <row r="1745">
          <cell r="B1745" t="str">
            <v>SJ3025N18S NO CE</v>
          </cell>
          <cell r="C1745"/>
          <cell r="D1745">
            <v>31.5</v>
          </cell>
          <cell r="E1745">
            <v>92.6</v>
          </cell>
          <cell r="F1745"/>
          <cell r="G1745">
            <v>84</v>
          </cell>
        </row>
        <row r="1746">
          <cell r="B1746" t="str">
            <v>SJ3025N20S JP</v>
          </cell>
          <cell r="C1746"/>
          <cell r="D1746">
            <v>34</v>
          </cell>
          <cell r="E1746">
            <v>92.6</v>
          </cell>
          <cell r="F1746"/>
          <cell r="G1746">
            <v>84</v>
          </cell>
        </row>
        <row r="1747">
          <cell r="B1747" t="str">
            <v>SJ3025N20S NO CE</v>
          </cell>
          <cell r="C1747"/>
          <cell r="D1747">
            <v>34</v>
          </cell>
          <cell r="E1747">
            <v>132</v>
          </cell>
          <cell r="F1747"/>
          <cell r="G1747">
            <v>84</v>
          </cell>
        </row>
        <row r="1748">
          <cell r="B1748" t="str">
            <v>SJ3025N22S JP</v>
          </cell>
          <cell r="C1748"/>
          <cell r="D1748">
            <v>34</v>
          </cell>
          <cell r="E1748">
            <v>132</v>
          </cell>
          <cell r="F1748"/>
          <cell r="G1748">
            <v>84</v>
          </cell>
        </row>
        <row r="1749">
          <cell r="B1749" t="str">
            <v>SJ1525N30SP JP</v>
          </cell>
          <cell r="C1749"/>
          <cell r="D1749">
            <v>21.9</v>
          </cell>
          <cell r="E1749">
            <v>117.9</v>
          </cell>
          <cell r="F1749"/>
          <cell r="G1749">
            <v>76</v>
          </cell>
        </row>
        <row r="1750">
          <cell r="B1750" t="str">
            <v>SJ3035N30S CN</v>
          </cell>
          <cell r="C1750"/>
          <cell r="D1750">
            <v>21.9</v>
          </cell>
          <cell r="E1750">
            <v>117.9</v>
          </cell>
          <cell r="F1750"/>
          <cell r="G1750">
            <v>44.7</v>
          </cell>
        </row>
        <row r="1751">
          <cell r="B1751" t="str">
            <v>HJ80JL402P10000</v>
          </cell>
          <cell r="C1751"/>
          <cell r="D1751">
            <v>45</v>
          </cell>
          <cell r="E1751">
            <v>220</v>
          </cell>
          <cell r="F1751"/>
          <cell r="G1751">
            <v>263.2</v>
          </cell>
        </row>
        <row r="1752">
          <cell r="B1752" t="str">
            <v>HJ70JL402P10000</v>
          </cell>
          <cell r="C1752"/>
          <cell r="D1752">
            <v>45</v>
          </cell>
          <cell r="E1752">
            <v>220</v>
          </cell>
          <cell r="F1752"/>
          <cell r="G1752">
            <v>263.2</v>
          </cell>
        </row>
        <row r="1753">
          <cell r="B1753" t="str">
            <v>HJ60JL402P10000</v>
          </cell>
          <cell r="C1753"/>
          <cell r="D1753">
            <v>45</v>
          </cell>
          <cell r="E1753">
            <v>220</v>
          </cell>
          <cell r="F1753"/>
          <cell r="G1753">
            <v>263.2</v>
          </cell>
        </row>
        <row r="1754">
          <cell r="B1754" t="str">
            <v>D6-ST-L100</v>
          </cell>
          <cell r="C1754"/>
          <cell r="D1754">
            <v>46</v>
          </cell>
          <cell r="E1754">
            <v>321</v>
          </cell>
          <cell r="F1754"/>
          <cell r="G1754">
            <v>115</v>
          </cell>
        </row>
        <row r="1755">
          <cell r="B1755" t="str">
            <v>HJ70JL402P10020JP</v>
          </cell>
          <cell r="C1755"/>
          <cell r="D1755">
            <v>56</v>
          </cell>
          <cell r="E1755">
            <v>234</v>
          </cell>
          <cell r="F1755"/>
          <cell r="G1755">
            <v>306.39999999999998</v>
          </cell>
        </row>
        <row r="1756">
          <cell r="B1756" t="str">
            <v>HJ60JL402P10020JP</v>
          </cell>
          <cell r="C1756"/>
          <cell r="D1756">
            <v>56</v>
          </cell>
          <cell r="E1756">
            <v>234</v>
          </cell>
          <cell r="F1756"/>
          <cell r="G1756">
            <v>306.39999999999998</v>
          </cell>
        </row>
        <row r="1757">
          <cell r="B1757" t="str">
            <v>D7-ST-L102</v>
          </cell>
          <cell r="C1757"/>
          <cell r="D1757">
            <v>72</v>
          </cell>
          <cell r="E1757">
            <v>238</v>
          </cell>
          <cell r="F1757"/>
          <cell r="G1757">
            <v>45.7</v>
          </cell>
        </row>
        <row r="1758">
          <cell r="B1758" t="str">
            <v>D6-ST-L102</v>
          </cell>
          <cell r="C1758"/>
          <cell r="D1758">
            <v>72</v>
          </cell>
          <cell r="E1758">
            <v>238</v>
          </cell>
          <cell r="F1758"/>
          <cell r="G1758">
            <v>117.2</v>
          </cell>
        </row>
        <row r="1759">
          <cell r="B1759" t="str">
            <v>D7-ST-L100</v>
          </cell>
          <cell r="C1759"/>
          <cell r="D1759">
            <v>46</v>
          </cell>
          <cell r="E1759">
            <v>321</v>
          </cell>
          <cell r="F1759"/>
          <cell r="G1759">
            <v>115</v>
          </cell>
        </row>
        <row r="1760">
          <cell r="B1760" t="str">
            <v>HJ70JL402P10020 JP</v>
          </cell>
          <cell r="C1760"/>
          <cell r="D1760">
            <v>56</v>
          </cell>
          <cell r="E1760">
            <v>234</v>
          </cell>
          <cell r="F1760"/>
          <cell r="G1760">
            <v>289.2</v>
          </cell>
        </row>
        <row r="1761">
          <cell r="B1761" t="str">
            <v>HJ60PB352P10020 JP</v>
          </cell>
          <cell r="C1761"/>
          <cell r="D1761">
            <v>72</v>
          </cell>
          <cell r="E1761">
            <v>238</v>
          </cell>
          <cell r="F1761"/>
          <cell r="G1761">
            <v>289.2</v>
          </cell>
        </row>
        <row r="1762">
          <cell r="B1762" t="str">
            <v>HJ60PB350P10000 JP</v>
          </cell>
          <cell r="C1762"/>
          <cell r="D1762">
            <v>72</v>
          </cell>
          <cell r="E1762">
            <v>234</v>
          </cell>
          <cell r="F1762"/>
          <cell r="G1762">
            <v>289</v>
          </cell>
        </row>
        <row r="1763">
          <cell r="B1763" t="str">
            <v>HJ60JR500P10020 JP</v>
          </cell>
          <cell r="C1763"/>
          <cell r="D1763">
            <v>56</v>
          </cell>
          <cell r="E1763">
            <v>234</v>
          </cell>
          <cell r="F1763"/>
          <cell r="G1763">
            <v>289.2</v>
          </cell>
        </row>
        <row r="1764">
          <cell r="B1764" t="str">
            <v>HJ60JL400P10001 JP</v>
          </cell>
          <cell r="C1764"/>
          <cell r="D1764">
            <v>56</v>
          </cell>
          <cell r="E1764">
            <v>234</v>
          </cell>
          <cell r="F1764"/>
          <cell r="G1764">
            <v>289.2</v>
          </cell>
        </row>
        <row r="1765">
          <cell r="B1765" t="str">
            <v>HJ60JL402P10021 JP</v>
          </cell>
          <cell r="C1765"/>
          <cell r="D1765">
            <v>56</v>
          </cell>
          <cell r="E1765">
            <v>234</v>
          </cell>
          <cell r="F1765"/>
          <cell r="G1765">
            <v>289.2</v>
          </cell>
        </row>
        <row r="1766">
          <cell r="B1766" t="str">
            <v>HJ60JL450P10000 JP</v>
          </cell>
          <cell r="C1766"/>
          <cell r="D1766">
            <v>56</v>
          </cell>
          <cell r="E1766">
            <v>234</v>
          </cell>
          <cell r="F1766"/>
          <cell r="G1766">
            <v>263.2</v>
          </cell>
        </row>
        <row r="1767">
          <cell r="B1767" t="str">
            <v>HJ60JL452P10020 JP</v>
          </cell>
          <cell r="C1767"/>
          <cell r="D1767">
            <v>56</v>
          </cell>
          <cell r="E1767">
            <v>234</v>
          </cell>
          <cell r="F1767"/>
          <cell r="G1767">
            <v>289.2</v>
          </cell>
        </row>
        <row r="1768">
          <cell r="B1768" t="str">
            <v>HJ60JL450P10001 JP</v>
          </cell>
          <cell r="C1768"/>
          <cell r="D1768">
            <v>56</v>
          </cell>
          <cell r="E1768">
            <v>234</v>
          </cell>
          <cell r="F1768"/>
          <cell r="G1768">
            <v>289.2</v>
          </cell>
        </row>
        <row r="1769">
          <cell r="B1769" t="str">
            <v>HJ60JL452P10021 JP</v>
          </cell>
          <cell r="C1769"/>
          <cell r="D1769">
            <v>56</v>
          </cell>
          <cell r="E1769">
            <v>234</v>
          </cell>
          <cell r="F1769"/>
          <cell r="G1769">
            <v>289.2</v>
          </cell>
        </row>
        <row r="1770">
          <cell r="B1770" t="str">
            <v>HJ60JL500P10000 JP</v>
          </cell>
          <cell r="C1770"/>
          <cell r="D1770">
            <v>56</v>
          </cell>
          <cell r="E1770">
            <v>234</v>
          </cell>
          <cell r="F1770"/>
          <cell r="G1770">
            <v>289.2</v>
          </cell>
        </row>
        <row r="1771">
          <cell r="B1771" t="str">
            <v>HJ60JL502P10020 JP</v>
          </cell>
          <cell r="C1771"/>
          <cell r="D1771">
            <v>56</v>
          </cell>
          <cell r="E1771">
            <v>234</v>
          </cell>
          <cell r="F1771"/>
          <cell r="G1771">
            <v>289.2</v>
          </cell>
        </row>
        <row r="1772">
          <cell r="B1772" t="str">
            <v>HJ60JL500P10001 JP</v>
          </cell>
          <cell r="C1772"/>
          <cell r="D1772">
            <v>56</v>
          </cell>
          <cell r="E1772">
            <v>234</v>
          </cell>
          <cell r="F1772"/>
          <cell r="G1772">
            <v>289.2</v>
          </cell>
        </row>
        <row r="1773">
          <cell r="B1773" t="str">
            <v>HJ60JL402P10020 JP</v>
          </cell>
          <cell r="C1773"/>
          <cell r="D1773">
            <v>56</v>
          </cell>
          <cell r="E1773">
            <v>234</v>
          </cell>
          <cell r="F1773"/>
          <cell r="G1773">
            <v>289.2</v>
          </cell>
        </row>
        <row r="1774">
          <cell r="B1774" t="str">
            <v>HJ70JL400P10000 JP</v>
          </cell>
          <cell r="C1774"/>
          <cell r="D1774">
            <v>56</v>
          </cell>
          <cell r="E1774">
            <v>234</v>
          </cell>
          <cell r="F1774"/>
          <cell r="G1774">
            <v>289.2</v>
          </cell>
        </row>
        <row r="1775">
          <cell r="B1775" t="str">
            <v>HJ60SA352P10020 JP</v>
          </cell>
          <cell r="C1775"/>
          <cell r="D1775">
            <v>56</v>
          </cell>
          <cell r="E1775">
            <v>234</v>
          </cell>
          <cell r="F1775"/>
          <cell r="G1775">
            <v>289.2</v>
          </cell>
        </row>
        <row r="1776">
          <cell r="B1776" t="str">
            <v>HJ60SA400P10000 JP</v>
          </cell>
          <cell r="C1776"/>
          <cell r="D1776">
            <v>56</v>
          </cell>
          <cell r="E1776">
            <v>234</v>
          </cell>
          <cell r="F1776"/>
          <cell r="G1776">
            <v>289.2</v>
          </cell>
        </row>
        <row r="1777">
          <cell r="B1777" t="str">
            <v>HJ60SA402P10020 JP</v>
          </cell>
          <cell r="C1777"/>
          <cell r="D1777">
            <v>56</v>
          </cell>
          <cell r="E1777">
            <v>234</v>
          </cell>
          <cell r="F1777"/>
          <cell r="G1777">
            <v>289.2</v>
          </cell>
        </row>
        <row r="1778">
          <cell r="B1778" t="str">
            <v>HJ60AL070P10022 JP</v>
          </cell>
          <cell r="C1778"/>
          <cell r="D1778">
            <v>56</v>
          </cell>
          <cell r="E1778">
            <v>234</v>
          </cell>
          <cell r="F1778"/>
          <cell r="G1778">
            <v>289.2</v>
          </cell>
        </row>
        <row r="1779">
          <cell r="B1779" t="str">
            <v>HJ60AL072P10022 JP</v>
          </cell>
          <cell r="C1779"/>
          <cell r="D1779">
            <v>56</v>
          </cell>
          <cell r="E1779">
            <v>234</v>
          </cell>
          <cell r="F1779"/>
          <cell r="G1779">
            <v>289.2</v>
          </cell>
        </row>
        <row r="1780">
          <cell r="B1780" t="str">
            <v>HJ60AL100P10022 JP</v>
          </cell>
          <cell r="C1780"/>
          <cell r="D1780">
            <v>56</v>
          </cell>
          <cell r="E1780">
            <v>234</v>
          </cell>
          <cell r="F1780"/>
          <cell r="G1780">
            <v>289.2</v>
          </cell>
        </row>
        <row r="1781">
          <cell r="B1781" t="str">
            <v>HJ60JL502P10021 JP</v>
          </cell>
          <cell r="C1781"/>
          <cell r="D1781">
            <v>56</v>
          </cell>
          <cell r="E1781">
            <v>234</v>
          </cell>
          <cell r="F1781"/>
          <cell r="G1781">
            <v>289.2</v>
          </cell>
        </row>
        <row r="1782">
          <cell r="B1782" t="str">
            <v>HJ60JR350P10020 JP</v>
          </cell>
          <cell r="C1782"/>
          <cell r="D1782">
            <v>56</v>
          </cell>
          <cell r="E1782">
            <v>234</v>
          </cell>
          <cell r="F1782"/>
          <cell r="G1782">
            <v>289.2</v>
          </cell>
        </row>
        <row r="1783">
          <cell r="B1783" t="str">
            <v>HJ60JR352P10020 JP</v>
          </cell>
          <cell r="C1783"/>
          <cell r="D1783">
            <v>56</v>
          </cell>
          <cell r="E1783">
            <v>234</v>
          </cell>
          <cell r="F1783"/>
          <cell r="G1783">
            <v>289.2</v>
          </cell>
        </row>
        <row r="1784">
          <cell r="B1784" t="str">
            <v>HJ60JR400P10020 JP</v>
          </cell>
          <cell r="C1784"/>
          <cell r="D1784">
            <v>56</v>
          </cell>
          <cell r="E1784">
            <v>234</v>
          </cell>
          <cell r="F1784"/>
          <cell r="G1784">
            <v>289.2</v>
          </cell>
        </row>
        <row r="1785">
          <cell r="B1785" t="str">
            <v>HJ60JR400P09020 JP</v>
          </cell>
          <cell r="C1785"/>
          <cell r="D1785">
            <v>56</v>
          </cell>
          <cell r="E1785">
            <v>234</v>
          </cell>
          <cell r="F1785"/>
          <cell r="G1785">
            <v>289.2</v>
          </cell>
        </row>
        <row r="1786">
          <cell r="B1786" t="str">
            <v>HJ60JR402P10020 JP</v>
          </cell>
          <cell r="C1786"/>
          <cell r="D1786">
            <v>56</v>
          </cell>
          <cell r="E1786">
            <v>234</v>
          </cell>
          <cell r="F1786"/>
          <cell r="G1786">
            <v>289.2</v>
          </cell>
        </row>
        <row r="1787">
          <cell r="B1787" t="str">
            <v>HJ60JR402P09020 JP</v>
          </cell>
          <cell r="C1787"/>
          <cell r="D1787">
            <v>56</v>
          </cell>
          <cell r="E1787">
            <v>234</v>
          </cell>
          <cell r="F1787"/>
          <cell r="G1787">
            <v>289.2</v>
          </cell>
        </row>
        <row r="1788">
          <cell r="B1788" t="str">
            <v>HJ60JR450P10020 JP</v>
          </cell>
          <cell r="C1788"/>
          <cell r="D1788">
            <v>56</v>
          </cell>
          <cell r="E1788">
            <v>234</v>
          </cell>
          <cell r="F1788"/>
          <cell r="G1788">
            <v>263.2</v>
          </cell>
        </row>
        <row r="1789">
          <cell r="B1789" t="str">
            <v>HJ60JR452P10020 JP</v>
          </cell>
          <cell r="C1789"/>
          <cell r="D1789">
            <v>56</v>
          </cell>
          <cell r="E1789">
            <v>234</v>
          </cell>
          <cell r="F1789"/>
          <cell r="G1789">
            <v>289.2</v>
          </cell>
        </row>
        <row r="1790">
          <cell r="B1790" t="str">
            <v>HJ60SP302P10020 JP</v>
          </cell>
          <cell r="C1790"/>
          <cell r="D1790">
            <v>56</v>
          </cell>
          <cell r="E1790">
            <v>234</v>
          </cell>
          <cell r="F1790"/>
          <cell r="G1790">
            <v>289.2</v>
          </cell>
        </row>
        <row r="1791">
          <cell r="B1791" t="str">
            <v>HJ60SP350P10000 JP</v>
          </cell>
          <cell r="C1791"/>
          <cell r="D1791">
            <v>56</v>
          </cell>
          <cell r="E1791">
            <v>234</v>
          </cell>
          <cell r="F1791"/>
          <cell r="G1791">
            <v>289.2</v>
          </cell>
        </row>
        <row r="1792">
          <cell r="B1792" t="str">
            <v>HJ60SP352P10020 JP</v>
          </cell>
          <cell r="C1792"/>
          <cell r="D1792">
            <v>56</v>
          </cell>
          <cell r="E1792">
            <v>234</v>
          </cell>
          <cell r="F1792"/>
          <cell r="G1792">
            <v>289.2</v>
          </cell>
        </row>
        <row r="1793">
          <cell r="B1793" t="str">
            <v>HJ60SP370P10000 JP</v>
          </cell>
          <cell r="C1793"/>
          <cell r="D1793">
            <v>56</v>
          </cell>
          <cell r="E1793">
            <v>234</v>
          </cell>
          <cell r="F1793"/>
          <cell r="G1793">
            <v>289.2</v>
          </cell>
        </row>
        <row r="1794">
          <cell r="B1794" t="str">
            <v>HJ60SP372P10020 JP</v>
          </cell>
          <cell r="C1794"/>
          <cell r="D1794">
            <v>56</v>
          </cell>
          <cell r="E1794">
            <v>234</v>
          </cell>
          <cell r="F1794"/>
          <cell r="G1794">
            <v>289.2</v>
          </cell>
        </row>
        <row r="1795">
          <cell r="B1795" t="str">
            <v>HJ60SP400P10000 JP</v>
          </cell>
          <cell r="C1795"/>
          <cell r="D1795">
            <v>56</v>
          </cell>
          <cell r="E1795">
            <v>234</v>
          </cell>
          <cell r="F1795"/>
          <cell r="G1795">
            <v>289.2</v>
          </cell>
        </row>
        <row r="1796">
          <cell r="B1796" t="str">
            <v>HJ60JR502P10020 JP</v>
          </cell>
          <cell r="C1796"/>
          <cell r="D1796">
            <v>56</v>
          </cell>
          <cell r="E1796">
            <v>234</v>
          </cell>
          <cell r="F1796"/>
          <cell r="G1796">
            <v>289.2</v>
          </cell>
        </row>
        <row r="1797">
          <cell r="B1797" t="str">
            <v>HJ60PB300P10000 JP</v>
          </cell>
          <cell r="C1797"/>
          <cell r="D1797">
            <v>56</v>
          </cell>
          <cell r="E1797">
            <v>234</v>
          </cell>
          <cell r="F1797"/>
          <cell r="G1797">
            <v>289.2</v>
          </cell>
        </row>
        <row r="1798">
          <cell r="B1798" t="str">
            <v>HJ60PB302P10020 JP</v>
          </cell>
          <cell r="C1798"/>
          <cell r="D1798">
            <v>56</v>
          </cell>
          <cell r="E1798">
            <v>234</v>
          </cell>
          <cell r="F1798"/>
          <cell r="G1798">
            <v>289.2</v>
          </cell>
        </row>
        <row r="1799">
          <cell r="B1799" t="str">
            <v>HJ60PB400P10000 JP</v>
          </cell>
          <cell r="C1799"/>
          <cell r="D1799">
            <v>56</v>
          </cell>
          <cell r="E1799">
            <v>234</v>
          </cell>
          <cell r="F1799"/>
          <cell r="G1799">
            <v>289.2</v>
          </cell>
        </row>
        <row r="1800">
          <cell r="B1800" t="str">
            <v>HJ60PB402P10020 JP</v>
          </cell>
          <cell r="C1800"/>
          <cell r="D1800">
            <v>56</v>
          </cell>
          <cell r="E1800">
            <v>234</v>
          </cell>
          <cell r="F1800"/>
          <cell r="G1800">
            <v>289.2</v>
          </cell>
        </row>
        <row r="1801">
          <cell r="B1801" t="str">
            <v>HJ60RB070P10020 JP</v>
          </cell>
          <cell r="C1801"/>
          <cell r="D1801">
            <v>56</v>
          </cell>
          <cell r="E1801">
            <v>234</v>
          </cell>
          <cell r="F1801"/>
          <cell r="G1801">
            <v>289.2</v>
          </cell>
        </row>
        <row r="1802">
          <cell r="B1802" t="str">
            <v>HJ60RB072P10020 JP</v>
          </cell>
          <cell r="C1802"/>
          <cell r="D1802">
            <v>56</v>
          </cell>
          <cell r="E1802">
            <v>234</v>
          </cell>
          <cell r="F1802"/>
          <cell r="G1802">
            <v>289.2</v>
          </cell>
        </row>
        <row r="1803">
          <cell r="B1803" t="str">
            <v>HJ60RB100P10020 JP</v>
          </cell>
          <cell r="C1803"/>
          <cell r="D1803">
            <v>56</v>
          </cell>
          <cell r="E1803">
            <v>234</v>
          </cell>
          <cell r="F1803"/>
          <cell r="G1803">
            <v>289.2</v>
          </cell>
        </row>
        <row r="1804">
          <cell r="B1804" t="str">
            <v>HJ60RB102P10020 JP</v>
          </cell>
          <cell r="C1804"/>
          <cell r="D1804">
            <v>56</v>
          </cell>
          <cell r="E1804">
            <v>234</v>
          </cell>
          <cell r="F1804"/>
          <cell r="G1804">
            <v>289.2</v>
          </cell>
        </row>
        <row r="1805">
          <cell r="B1805" t="str">
            <v>HJ60SA350P10000 JP</v>
          </cell>
          <cell r="C1805"/>
          <cell r="D1805">
            <v>56</v>
          </cell>
          <cell r="E1805">
            <v>234</v>
          </cell>
          <cell r="F1805"/>
          <cell r="G1805">
            <v>289.2</v>
          </cell>
        </row>
        <row r="1806">
          <cell r="B1806" t="str">
            <v>HJ70SP372P10020 JP</v>
          </cell>
          <cell r="C1806"/>
          <cell r="D1806">
            <v>56</v>
          </cell>
          <cell r="E1806">
            <v>234</v>
          </cell>
          <cell r="F1806"/>
          <cell r="G1806">
            <v>289.2</v>
          </cell>
        </row>
        <row r="1807">
          <cell r="B1807" t="str">
            <v>HJ70AL070P10020 JP</v>
          </cell>
          <cell r="C1807"/>
          <cell r="D1807">
            <v>56</v>
          </cell>
          <cell r="E1807">
            <v>234</v>
          </cell>
          <cell r="F1807"/>
          <cell r="G1807">
            <v>289.2</v>
          </cell>
        </row>
        <row r="1808">
          <cell r="B1808" t="str">
            <v>HJ70AL072P10020 JP</v>
          </cell>
          <cell r="C1808"/>
          <cell r="D1808">
            <v>56</v>
          </cell>
          <cell r="E1808">
            <v>234</v>
          </cell>
          <cell r="F1808"/>
          <cell r="G1808">
            <v>289.2</v>
          </cell>
        </row>
        <row r="1809">
          <cell r="B1809" t="str">
            <v>HJ70AL072P09020 JP</v>
          </cell>
          <cell r="C1809"/>
          <cell r="D1809">
            <v>56</v>
          </cell>
          <cell r="E1809">
            <v>234</v>
          </cell>
          <cell r="F1809"/>
          <cell r="G1809">
            <v>289.2</v>
          </cell>
        </row>
        <row r="1810">
          <cell r="B1810" t="str">
            <v>HJ70AL100P10020 JP</v>
          </cell>
          <cell r="C1810"/>
          <cell r="D1810">
            <v>56</v>
          </cell>
          <cell r="E1810">
            <v>234</v>
          </cell>
          <cell r="F1810"/>
          <cell r="G1810">
            <v>289.2</v>
          </cell>
        </row>
        <row r="1811">
          <cell r="B1811" t="str">
            <v>HJ70AL100P09020 JP</v>
          </cell>
          <cell r="C1811"/>
          <cell r="D1811">
            <v>56</v>
          </cell>
          <cell r="E1811">
            <v>234</v>
          </cell>
          <cell r="F1811"/>
          <cell r="G1811">
            <v>289.2</v>
          </cell>
        </row>
        <row r="1812">
          <cell r="B1812" t="str">
            <v>HJ60SP402P10020 JP</v>
          </cell>
          <cell r="C1812"/>
          <cell r="D1812">
            <v>56</v>
          </cell>
          <cell r="E1812">
            <v>234</v>
          </cell>
          <cell r="F1812"/>
          <cell r="G1812">
            <v>289.2</v>
          </cell>
        </row>
        <row r="1813">
          <cell r="B1813" t="str">
            <v>HJ60AL102P10022 JP</v>
          </cell>
          <cell r="C1813"/>
          <cell r="D1813">
            <v>56</v>
          </cell>
          <cell r="E1813">
            <v>234</v>
          </cell>
          <cell r="F1813"/>
          <cell r="G1813">
            <v>289.2</v>
          </cell>
        </row>
        <row r="1814">
          <cell r="B1814" t="str">
            <v>HJ60AL150P10022 JP</v>
          </cell>
          <cell r="C1814"/>
          <cell r="D1814">
            <v>56</v>
          </cell>
          <cell r="E1814">
            <v>234</v>
          </cell>
          <cell r="F1814"/>
          <cell r="G1814">
            <v>289.2</v>
          </cell>
        </row>
        <row r="1815">
          <cell r="B1815" t="str">
            <v>HJ60AL152P10022 JP</v>
          </cell>
          <cell r="C1815"/>
          <cell r="D1815">
            <v>56</v>
          </cell>
          <cell r="E1815">
            <v>234</v>
          </cell>
          <cell r="F1815"/>
          <cell r="G1815">
            <v>289.2</v>
          </cell>
        </row>
        <row r="1816">
          <cell r="B1816" t="str">
            <v>HJ60AL200P10022 JP</v>
          </cell>
          <cell r="C1816"/>
          <cell r="D1816">
            <v>56</v>
          </cell>
          <cell r="E1816">
            <v>234</v>
          </cell>
          <cell r="F1816"/>
          <cell r="G1816">
            <v>289.2</v>
          </cell>
        </row>
        <row r="1817">
          <cell r="B1817" t="str">
            <v>HJ60AL202P10022 JP</v>
          </cell>
          <cell r="C1817"/>
          <cell r="D1817">
            <v>56</v>
          </cell>
          <cell r="E1817">
            <v>234</v>
          </cell>
          <cell r="F1817"/>
          <cell r="G1817">
            <v>289.2</v>
          </cell>
        </row>
        <row r="1818">
          <cell r="B1818" t="str">
            <v>HJ60SC350P10000 JP</v>
          </cell>
          <cell r="C1818"/>
          <cell r="D1818">
            <v>56</v>
          </cell>
          <cell r="E1818">
            <v>234</v>
          </cell>
          <cell r="F1818"/>
          <cell r="G1818">
            <v>289.2</v>
          </cell>
        </row>
        <row r="1819">
          <cell r="B1819" t="str">
            <v>HJ60SC352P10020 JP</v>
          </cell>
          <cell r="C1819"/>
          <cell r="D1819">
            <v>56</v>
          </cell>
          <cell r="E1819">
            <v>234</v>
          </cell>
          <cell r="F1819"/>
          <cell r="G1819">
            <v>289.2</v>
          </cell>
        </row>
        <row r="1820">
          <cell r="B1820" t="str">
            <v>HJ60SC400P10000 JP</v>
          </cell>
          <cell r="C1820"/>
          <cell r="D1820">
            <v>56</v>
          </cell>
          <cell r="E1820">
            <v>234</v>
          </cell>
          <cell r="F1820"/>
          <cell r="G1820">
            <v>289.2</v>
          </cell>
        </row>
        <row r="1821">
          <cell r="B1821" t="str">
            <v>HJ60SC402P10020 JP</v>
          </cell>
          <cell r="C1821"/>
          <cell r="D1821">
            <v>56</v>
          </cell>
          <cell r="E1821">
            <v>234</v>
          </cell>
          <cell r="F1821"/>
          <cell r="G1821">
            <v>289.2</v>
          </cell>
        </row>
        <row r="1822">
          <cell r="B1822" t="str">
            <v>HJ60SP300P10000 JP</v>
          </cell>
          <cell r="C1822"/>
          <cell r="D1822">
            <v>56</v>
          </cell>
          <cell r="E1822">
            <v>234</v>
          </cell>
          <cell r="F1822"/>
          <cell r="G1822">
            <v>289.2</v>
          </cell>
        </row>
        <row r="1823">
          <cell r="B1823" t="str">
            <v>HJ70CP200P10020 JP</v>
          </cell>
          <cell r="C1823"/>
          <cell r="D1823">
            <v>56</v>
          </cell>
          <cell r="E1823">
            <v>234</v>
          </cell>
          <cell r="F1823"/>
          <cell r="G1823">
            <v>289.2</v>
          </cell>
        </row>
        <row r="1824">
          <cell r="B1824" t="str">
            <v>HJ70HS012P10020 JP</v>
          </cell>
          <cell r="C1824"/>
          <cell r="D1824">
            <v>56</v>
          </cell>
          <cell r="E1824">
            <v>234</v>
          </cell>
          <cell r="F1824"/>
          <cell r="G1824">
            <v>289.2</v>
          </cell>
        </row>
        <row r="1825">
          <cell r="B1825" t="str">
            <v>HJ70HS020P10020 JP</v>
          </cell>
          <cell r="C1825"/>
          <cell r="D1825">
            <v>56</v>
          </cell>
          <cell r="E1825">
            <v>234</v>
          </cell>
          <cell r="F1825"/>
          <cell r="G1825">
            <v>289.2</v>
          </cell>
        </row>
        <row r="1826">
          <cell r="B1826" t="str">
            <v>HJ70HS022P10020 JP</v>
          </cell>
          <cell r="C1826"/>
          <cell r="D1826">
            <v>56</v>
          </cell>
          <cell r="E1826">
            <v>234</v>
          </cell>
          <cell r="F1826"/>
          <cell r="G1826">
            <v>289.2</v>
          </cell>
        </row>
        <row r="1827">
          <cell r="B1827" t="str">
            <v>HJ70IM000P10000 JP</v>
          </cell>
          <cell r="C1827"/>
          <cell r="D1827">
            <v>56</v>
          </cell>
          <cell r="E1827">
            <v>234</v>
          </cell>
          <cell r="F1827"/>
          <cell r="G1827">
            <v>289.2</v>
          </cell>
        </row>
        <row r="1828">
          <cell r="B1828" t="str">
            <v>HJ70IM002P10020 JP</v>
          </cell>
          <cell r="C1828"/>
          <cell r="D1828">
            <v>56</v>
          </cell>
          <cell r="E1828">
            <v>234</v>
          </cell>
          <cell r="F1828"/>
          <cell r="G1828">
            <v>289.2</v>
          </cell>
        </row>
        <row r="1829">
          <cell r="B1829" t="str">
            <v>HJ70JL350P10000 JP</v>
          </cell>
          <cell r="C1829"/>
          <cell r="D1829">
            <v>56</v>
          </cell>
          <cell r="E1829">
            <v>234</v>
          </cell>
          <cell r="F1829"/>
          <cell r="G1829">
            <v>289.2</v>
          </cell>
        </row>
        <row r="1830">
          <cell r="B1830" t="str">
            <v>HJ70JL350P09000 JP</v>
          </cell>
          <cell r="C1830"/>
          <cell r="D1830">
            <v>56</v>
          </cell>
          <cell r="E1830">
            <v>234</v>
          </cell>
          <cell r="F1830"/>
          <cell r="G1830">
            <v>289.2</v>
          </cell>
        </row>
        <row r="1831">
          <cell r="B1831" t="str">
            <v>HJ70AL102P10020 JP</v>
          </cell>
          <cell r="C1831"/>
          <cell r="D1831">
            <v>56</v>
          </cell>
          <cell r="E1831">
            <v>234</v>
          </cell>
          <cell r="F1831"/>
          <cell r="G1831">
            <v>289.2</v>
          </cell>
        </row>
        <row r="1832">
          <cell r="B1832" t="str">
            <v>HJ70JL352P10020 JP</v>
          </cell>
          <cell r="C1832"/>
          <cell r="D1832">
            <v>56</v>
          </cell>
          <cell r="E1832">
            <v>234</v>
          </cell>
          <cell r="F1832"/>
          <cell r="G1832">
            <v>289.2</v>
          </cell>
        </row>
        <row r="1833">
          <cell r="B1833" t="str">
            <v>HJ70JL350P10001 JP</v>
          </cell>
          <cell r="C1833"/>
          <cell r="D1833">
            <v>56</v>
          </cell>
          <cell r="E1833">
            <v>234</v>
          </cell>
          <cell r="F1833"/>
          <cell r="G1833">
            <v>289.2</v>
          </cell>
        </row>
        <row r="1834">
          <cell r="B1834" t="str">
            <v>HJ70JR400P10020 JP</v>
          </cell>
          <cell r="C1834"/>
          <cell r="D1834">
            <v>56</v>
          </cell>
          <cell r="E1834">
            <v>234</v>
          </cell>
          <cell r="F1834"/>
          <cell r="G1834">
            <v>289.2</v>
          </cell>
        </row>
        <row r="1835">
          <cell r="B1835" t="str">
            <v>HJ70SP300P10000 JP</v>
          </cell>
          <cell r="C1835"/>
          <cell r="D1835">
            <v>56</v>
          </cell>
          <cell r="E1835">
            <v>234</v>
          </cell>
          <cell r="F1835"/>
          <cell r="G1835">
            <v>289.2</v>
          </cell>
        </row>
        <row r="1836">
          <cell r="B1836" t="str">
            <v>HJ70SP352P09020 JP</v>
          </cell>
          <cell r="C1836"/>
          <cell r="D1836">
            <v>56</v>
          </cell>
          <cell r="E1836">
            <v>234</v>
          </cell>
          <cell r="F1836"/>
          <cell r="G1836">
            <v>289.2</v>
          </cell>
        </row>
        <row r="1837">
          <cell r="B1837" t="str">
            <v>HJ70SP370P10000 JP</v>
          </cell>
          <cell r="C1837"/>
          <cell r="D1837">
            <v>56</v>
          </cell>
          <cell r="E1837">
            <v>234</v>
          </cell>
          <cell r="F1837"/>
          <cell r="G1837">
            <v>289.2</v>
          </cell>
        </row>
        <row r="1838">
          <cell r="B1838" t="str">
            <v>HJ70CP202P10020 JP</v>
          </cell>
          <cell r="C1838"/>
          <cell r="D1838">
            <v>56</v>
          </cell>
          <cell r="E1838">
            <v>234</v>
          </cell>
          <cell r="F1838"/>
          <cell r="G1838">
            <v>289.2</v>
          </cell>
        </row>
        <row r="1839">
          <cell r="B1839" t="str">
            <v>HJ70CP250P10020 JP</v>
          </cell>
          <cell r="C1839"/>
          <cell r="D1839">
            <v>56</v>
          </cell>
          <cell r="E1839">
            <v>234</v>
          </cell>
          <cell r="F1839"/>
          <cell r="G1839">
            <v>289.2</v>
          </cell>
        </row>
        <row r="1840">
          <cell r="B1840" t="str">
            <v>HJ70CP252P10020 JP</v>
          </cell>
          <cell r="C1840"/>
          <cell r="D1840">
            <v>56</v>
          </cell>
          <cell r="E1840">
            <v>234</v>
          </cell>
          <cell r="F1840"/>
          <cell r="G1840">
            <v>289.2</v>
          </cell>
        </row>
        <row r="1841">
          <cell r="B1841" t="str">
            <v>HJ70CP270P10020 JP</v>
          </cell>
          <cell r="C1841"/>
          <cell r="D1841">
            <v>56</v>
          </cell>
          <cell r="E1841">
            <v>234</v>
          </cell>
          <cell r="F1841"/>
          <cell r="G1841">
            <v>289.2</v>
          </cell>
        </row>
        <row r="1842">
          <cell r="B1842" t="str">
            <v>HJ70CP320P10020 JP</v>
          </cell>
          <cell r="C1842"/>
          <cell r="D1842">
            <v>56</v>
          </cell>
          <cell r="E1842">
            <v>234</v>
          </cell>
          <cell r="F1842"/>
          <cell r="G1842">
            <v>289.2</v>
          </cell>
        </row>
        <row r="1843">
          <cell r="B1843" t="str">
            <v>HJ70CP322P10020 JP</v>
          </cell>
          <cell r="C1843"/>
          <cell r="D1843">
            <v>56</v>
          </cell>
          <cell r="E1843">
            <v>234</v>
          </cell>
          <cell r="F1843"/>
          <cell r="G1843">
            <v>289.2</v>
          </cell>
        </row>
        <row r="1844">
          <cell r="B1844" t="str">
            <v>HJ70CP370P10020 JP</v>
          </cell>
          <cell r="C1844"/>
          <cell r="D1844">
            <v>56</v>
          </cell>
          <cell r="E1844">
            <v>234</v>
          </cell>
          <cell r="F1844"/>
          <cell r="G1844">
            <v>289.2</v>
          </cell>
        </row>
        <row r="1845">
          <cell r="B1845" t="str">
            <v>HJ70CP372P10020 JP</v>
          </cell>
          <cell r="C1845"/>
          <cell r="D1845">
            <v>56</v>
          </cell>
          <cell r="E1845">
            <v>234</v>
          </cell>
          <cell r="F1845"/>
          <cell r="G1845">
            <v>289.2</v>
          </cell>
        </row>
        <row r="1846">
          <cell r="B1846" t="str">
            <v>HJ70HS010P10020 JP</v>
          </cell>
          <cell r="C1846"/>
          <cell r="D1846">
            <v>56</v>
          </cell>
          <cell r="E1846">
            <v>234</v>
          </cell>
          <cell r="F1846"/>
          <cell r="G1846">
            <v>289.2</v>
          </cell>
        </row>
        <row r="1847">
          <cell r="B1847" t="str">
            <v>HJ70AL102P09020 JP</v>
          </cell>
          <cell r="C1847"/>
          <cell r="D1847">
            <v>56</v>
          </cell>
          <cell r="E1847">
            <v>234</v>
          </cell>
          <cell r="F1847"/>
          <cell r="G1847">
            <v>289.2</v>
          </cell>
        </row>
        <row r="1848">
          <cell r="B1848" t="str">
            <v>HJ70AL150P10020 JP</v>
          </cell>
          <cell r="C1848"/>
          <cell r="D1848">
            <v>56</v>
          </cell>
          <cell r="E1848">
            <v>234</v>
          </cell>
          <cell r="F1848"/>
          <cell r="G1848">
            <v>289.2</v>
          </cell>
        </row>
        <row r="1849">
          <cell r="B1849" t="str">
            <v>HJ70AL150P09020 JP</v>
          </cell>
          <cell r="C1849"/>
          <cell r="D1849">
            <v>56</v>
          </cell>
          <cell r="E1849">
            <v>234</v>
          </cell>
          <cell r="F1849"/>
          <cell r="G1849">
            <v>289.2</v>
          </cell>
        </row>
        <row r="1850">
          <cell r="B1850" t="str">
            <v>HJ70AL152P10020 JP</v>
          </cell>
          <cell r="C1850"/>
          <cell r="D1850">
            <v>56</v>
          </cell>
          <cell r="E1850">
            <v>234</v>
          </cell>
          <cell r="F1850"/>
          <cell r="G1850">
            <v>289.2</v>
          </cell>
        </row>
        <row r="1851">
          <cell r="B1851" t="str">
            <v>HJ70AL152P09020 JP</v>
          </cell>
          <cell r="C1851"/>
          <cell r="D1851">
            <v>56</v>
          </cell>
          <cell r="E1851">
            <v>234</v>
          </cell>
          <cell r="F1851"/>
          <cell r="G1851">
            <v>289.2</v>
          </cell>
        </row>
        <row r="1852">
          <cell r="B1852" t="str">
            <v>HJ70CP100P10020 JP</v>
          </cell>
          <cell r="C1852"/>
          <cell r="D1852">
            <v>56</v>
          </cell>
          <cell r="E1852">
            <v>234</v>
          </cell>
          <cell r="F1852"/>
          <cell r="G1852">
            <v>289.2</v>
          </cell>
        </row>
        <row r="1853">
          <cell r="B1853" t="str">
            <v>HJ70CP150P10020 JP</v>
          </cell>
          <cell r="C1853"/>
          <cell r="D1853">
            <v>56</v>
          </cell>
          <cell r="E1853">
            <v>234</v>
          </cell>
          <cell r="F1853"/>
          <cell r="G1853">
            <v>289.2</v>
          </cell>
        </row>
        <row r="1854">
          <cell r="B1854" t="str">
            <v>HJ70CP152P10020 JP</v>
          </cell>
          <cell r="C1854"/>
          <cell r="D1854">
            <v>56</v>
          </cell>
          <cell r="E1854">
            <v>234</v>
          </cell>
          <cell r="F1854"/>
          <cell r="G1854">
            <v>289.2</v>
          </cell>
        </row>
        <row r="1855">
          <cell r="B1855" t="str">
            <v>HJ70JR352P09020 JP</v>
          </cell>
          <cell r="C1855"/>
          <cell r="D1855">
            <v>56</v>
          </cell>
          <cell r="E1855">
            <v>234</v>
          </cell>
          <cell r="F1855"/>
          <cell r="G1855">
            <v>289.2</v>
          </cell>
        </row>
        <row r="1856">
          <cell r="B1856" t="str">
            <v>HJ70JL452P10021 JP</v>
          </cell>
          <cell r="C1856"/>
          <cell r="D1856">
            <v>56</v>
          </cell>
          <cell r="E1856">
            <v>234</v>
          </cell>
          <cell r="F1856"/>
          <cell r="G1856">
            <v>289.2</v>
          </cell>
        </row>
        <row r="1857">
          <cell r="B1857" t="str">
            <v>HJ70JL500P10000 JP</v>
          </cell>
          <cell r="C1857"/>
          <cell r="D1857">
            <v>56</v>
          </cell>
          <cell r="E1857">
            <v>234</v>
          </cell>
          <cell r="F1857"/>
          <cell r="G1857">
            <v>263.2</v>
          </cell>
        </row>
        <row r="1858">
          <cell r="B1858" t="str">
            <v>HJ70JL502P10020 JP</v>
          </cell>
          <cell r="C1858"/>
          <cell r="D1858">
            <v>56</v>
          </cell>
          <cell r="E1858">
            <v>234</v>
          </cell>
          <cell r="F1858"/>
          <cell r="G1858">
            <v>289.2</v>
          </cell>
        </row>
        <row r="1859">
          <cell r="B1859" t="str">
            <v>HJ70JL352P09021 JP</v>
          </cell>
          <cell r="C1859"/>
          <cell r="D1859">
            <v>56</v>
          </cell>
          <cell r="E1859">
            <v>234</v>
          </cell>
          <cell r="F1859"/>
          <cell r="G1859">
            <v>289.2</v>
          </cell>
        </row>
        <row r="1860">
          <cell r="B1860" t="str">
            <v>HJ70JL400P09000 JP</v>
          </cell>
          <cell r="C1860"/>
          <cell r="D1860">
            <v>56</v>
          </cell>
          <cell r="E1860">
            <v>234</v>
          </cell>
          <cell r="F1860"/>
          <cell r="G1860">
            <v>289.2</v>
          </cell>
        </row>
        <row r="1861">
          <cell r="B1861" t="str">
            <v>HJ70JL402P09020 JP</v>
          </cell>
          <cell r="C1861"/>
          <cell r="D1861">
            <v>56</v>
          </cell>
          <cell r="E1861">
            <v>234</v>
          </cell>
          <cell r="F1861"/>
          <cell r="G1861">
            <v>289.2</v>
          </cell>
        </row>
        <row r="1862">
          <cell r="B1862" t="str">
            <v>HJ70JL400P10001 JP</v>
          </cell>
          <cell r="C1862"/>
          <cell r="D1862">
            <v>56</v>
          </cell>
          <cell r="E1862">
            <v>234</v>
          </cell>
          <cell r="F1862"/>
          <cell r="G1862">
            <v>289.2</v>
          </cell>
        </row>
        <row r="1863">
          <cell r="B1863" t="str">
            <v>HJ70JL402P10021 JP</v>
          </cell>
          <cell r="C1863"/>
          <cell r="D1863">
            <v>56</v>
          </cell>
          <cell r="E1863">
            <v>234</v>
          </cell>
          <cell r="F1863"/>
          <cell r="G1863">
            <v>289.2</v>
          </cell>
        </row>
        <row r="1864">
          <cell r="B1864" t="str">
            <v>HJ70JL402P09021 JP</v>
          </cell>
          <cell r="C1864"/>
          <cell r="D1864">
            <v>56</v>
          </cell>
          <cell r="E1864">
            <v>234</v>
          </cell>
          <cell r="F1864"/>
          <cell r="G1864">
            <v>289.2</v>
          </cell>
        </row>
        <row r="1865">
          <cell r="B1865" t="str">
            <v>HJ70JL450P10000 JP</v>
          </cell>
          <cell r="C1865"/>
          <cell r="D1865">
            <v>56</v>
          </cell>
          <cell r="E1865">
            <v>234</v>
          </cell>
          <cell r="F1865"/>
          <cell r="G1865">
            <v>289.2</v>
          </cell>
        </row>
        <row r="1866">
          <cell r="B1866" t="str">
            <v>HJ70JL452P10020 JP</v>
          </cell>
          <cell r="C1866"/>
          <cell r="D1866">
            <v>56</v>
          </cell>
          <cell r="E1866">
            <v>234</v>
          </cell>
          <cell r="F1866"/>
          <cell r="G1866">
            <v>289.2</v>
          </cell>
        </row>
        <row r="1867">
          <cell r="B1867" t="str">
            <v>HJ70JL450P10001 JP</v>
          </cell>
          <cell r="C1867"/>
          <cell r="D1867">
            <v>56</v>
          </cell>
          <cell r="E1867">
            <v>234</v>
          </cell>
          <cell r="F1867"/>
          <cell r="G1867">
            <v>289.2</v>
          </cell>
        </row>
        <row r="1868">
          <cell r="B1868" t="str">
            <v>HJ70AL072P10022 JP</v>
          </cell>
          <cell r="C1868"/>
          <cell r="D1868">
            <v>56</v>
          </cell>
          <cell r="E1868">
            <v>234</v>
          </cell>
          <cell r="F1868"/>
          <cell r="G1868">
            <v>289.2</v>
          </cell>
        </row>
        <row r="1869">
          <cell r="B1869" t="str">
            <v>HJ70JL352P09020 JP</v>
          </cell>
          <cell r="C1869"/>
          <cell r="D1869">
            <v>56</v>
          </cell>
          <cell r="E1869">
            <v>234</v>
          </cell>
          <cell r="F1869"/>
          <cell r="G1869">
            <v>289.2</v>
          </cell>
        </row>
        <row r="1870">
          <cell r="B1870" t="str">
            <v>HJ70JL352P10021 JP</v>
          </cell>
          <cell r="C1870"/>
          <cell r="D1870">
            <v>56</v>
          </cell>
          <cell r="E1870">
            <v>234</v>
          </cell>
          <cell r="F1870"/>
          <cell r="G1870">
            <v>289.2</v>
          </cell>
        </row>
        <row r="1871">
          <cell r="B1871" t="str">
            <v>HJ80JL350P10000 JP</v>
          </cell>
          <cell r="C1871"/>
          <cell r="D1871">
            <v>56</v>
          </cell>
          <cell r="E1871">
            <v>234</v>
          </cell>
          <cell r="F1871"/>
          <cell r="G1871">
            <v>234</v>
          </cell>
        </row>
        <row r="1872">
          <cell r="B1872" t="str">
            <v>HJ80JR400P10000 JP</v>
          </cell>
          <cell r="C1872"/>
          <cell r="D1872">
            <v>56</v>
          </cell>
          <cell r="E1872">
            <v>234</v>
          </cell>
          <cell r="F1872"/>
          <cell r="G1872">
            <v>234</v>
          </cell>
        </row>
        <row r="1873">
          <cell r="B1873" t="str">
            <v>HJ70PB300P09000 JP</v>
          </cell>
          <cell r="C1873"/>
          <cell r="D1873">
            <v>56</v>
          </cell>
          <cell r="E1873">
            <v>234</v>
          </cell>
          <cell r="F1873"/>
          <cell r="G1873">
            <v>289.2</v>
          </cell>
        </row>
        <row r="1874">
          <cell r="B1874" t="str">
            <v>HJ70JR400P09020 JP</v>
          </cell>
          <cell r="C1874"/>
          <cell r="D1874">
            <v>56</v>
          </cell>
          <cell r="E1874">
            <v>234</v>
          </cell>
          <cell r="F1874"/>
          <cell r="G1874">
            <v>289.2</v>
          </cell>
        </row>
        <row r="1875">
          <cell r="B1875" t="str">
            <v>HJ70JR402P10020 JP</v>
          </cell>
          <cell r="C1875"/>
          <cell r="D1875">
            <v>56</v>
          </cell>
          <cell r="E1875">
            <v>234</v>
          </cell>
          <cell r="F1875"/>
          <cell r="G1875">
            <v>289.2</v>
          </cell>
        </row>
        <row r="1876">
          <cell r="B1876" t="str">
            <v>HJ70JR402P09020 JP</v>
          </cell>
          <cell r="C1876"/>
          <cell r="D1876">
            <v>56</v>
          </cell>
          <cell r="E1876">
            <v>234</v>
          </cell>
          <cell r="F1876"/>
          <cell r="G1876">
            <v>289.2</v>
          </cell>
        </row>
        <row r="1877">
          <cell r="B1877" t="str">
            <v>HJ70JR450P10020 JP</v>
          </cell>
          <cell r="C1877"/>
          <cell r="D1877">
            <v>56</v>
          </cell>
          <cell r="E1877">
            <v>234</v>
          </cell>
          <cell r="F1877"/>
          <cell r="G1877">
            <v>289.2</v>
          </cell>
        </row>
        <row r="1878">
          <cell r="B1878" t="str">
            <v>HJ70JR452P10020 JP</v>
          </cell>
          <cell r="C1878"/>
          <cell r="D1878">
            <v>56</v>
          </cell>
          <cell r="E1878">
            <v>234</v>
          </cell>
          <cell r="F1878"/>
          <cell r="G1878">
            <v>289.2</v>
          </cell>
        </row>
        <row r="1879">
          <cell r="B1879" t="str">
            <v>HJ70JR500P10020 JP</v>
          </cell>
          <cell r="C1879"/>
          <cell r="D1879">
            <v>56</v>
          </cell>
          <cell r="E1879">
            <v>234</v>
          </cell>
          <cell r="F1879"/>
          <cell r="G1879">
            <v>289.2</v>
          </cell>
        </row>
        <row r="1880">
          <cell r="B1880" t="str">
            <v>HJ70JR502P10020 JP</v>
          </cell>
          <cell r="C1880"/>
          <cell r="D1880">
            <v>56</v>
          </cell>
          <cell r="E1880">
            <v>234</v>
          </cell>
          <cell r="F1880"/>
          <cell r="G1880">
            <v>289.2</v>
          </cell>
        </row>
        <row r="1881">
          <cell r="B1881" t="str">
            <v>HJ70PB300P10000 JP</v>
          </cell>
          <cell r="C1881"/>
          <cell r="D1881">
            <v>56</v>
          </cell>
          <cell r="E1881">
            <v>234</v>
          </cell>
          <cell r="F1881"/>
          <cell r="G1881">
            <v>289.2</v>
          </cell>
        </row>
        <row r="1882">
          <cell r="B1882" t="str">
            <v>HJ70JL500P10001 JP</v>
          </cell>
          <cell r="C1882"/>
          <cell r="D1882">
            <v>56</v>
          </cell>
          <cell r="E1882">
            <v>234</v>
          </cell>
          <cell r="F1882"/>
          <cell r="G1882">
            <v>289.2</v>
          </cell>
        </row>
        <row r="1883">
          <cell r="B1883" t="str">
            <v>HJ70JL502P10021 JP</v>
          </cell>
          <cell r="C1883"/>
          <cell r="D1883">
            <v>56</v>
          </cell>
          <cell r="E1883">
            <v>234</v>
          </cell>
          <cell r="F1883"/>
          <cell r="G1883">
            <v>289.2</v>
          </cell>
        </row>
        <row r="1884">
          <cell r="B1884" t="str">
            <v>HJ70JR350P10020 JP</v>
          </cell>
          <cell r="C1884"/>
          <cell r="D1884">
            <v>56</v>
          </cell>
          <cell r="E1884">
            <v>234</v>
          </cell>
          <cell r="F1884"/>
          <cell r="G1884">
            <v>289.2</v>
          </cell>
        </row>
        <row r="1885">
          <cell r="B1885" t="str">
            <v>HJ70JR350P09020 JP</v>
          </cell>
          <cell r="C1885"/>
          <cell r="D1885">
            <v>56</v>
          </cell>
          <cell r="E1885">
            <v>234</v>
          </cell>
          <cell r="F1885"/>
          <cell r="G1885">
            <v>289.2</v>
          </cell>
        </row>
        <row r="1886">
          <cell r="B1886" t="str">
            <v>HJ70JR352P10020 JP</v>
          </cell>
          <cell r="C1886"/>
          <cell r="D1886">
            <v>56</v>
          </cell>
          <cell r="E1886">
            <v>234</v>
          </cell>
          <cell r="F1886"/>
          <cell r="G1886">
            <v>289.2</v>
          </cell>
        </row>
        <row r="1887">
          <cell r="B1887" t="str">
            <v>HJ70PB402P09020 JP</v>
          </cell>
          <cell r="C1887"/>
          <cell r="D1887">
            <v>56</v>
          </cell>
          <cell r="E1887">
            <v>234</v>
          </cell>
          <cell r="F1887"/>
          <cell r="G1887">
            <v>289.2</v>
          </cell>
        </row>
        <row r="1888">
          <cell r="B1888" t="str">
            <v>HJ70RB070P10020 JP</v>
          </cell>
          <cell r="C1888"/>
          <cell r="D1888">
            <v>56</v>
          </cell>
          <cell r="E1888">
            <v>234</v>
          </cell>
          <cell r="F1888"/>
          <cell r="G1888">
            <v>289.2</v>
          </cell>
        </row>
        <row r="1889">
          <cell r="B1889" t="str">
            <v>HJ70RB072P10020 JP</v>
          </cell>
          <cell r="C1889"/>
          <cell r="D1889">
            <v>56</v>
          </cell>
          <cell r="E1889">
            <v>234</v>
          </cell>
          <cell r="F1889"/>
          <cell r="G1889">
            <v>289.2</v>
          </cell>
        </row>
        <row r="1890">
          <cell r="B1890" t="str">
            <v>HJ70RB100P10020 JP</v>
          </cell>
          <cell r="C1890"/>
          <cell r="D1890">
            <v>56</v>
          </cell>
          <cell r="E1890">
            <v>234</v>
          </cell>
          <cell r="F1890"/>
          <cell r="G1890">
            <v>289.2</v>
          </cell>
        </row>
        <row r="1891">
          <cell r="B1891" t="str">
            <v>HJ70PB302P10020 JP</v>
          </cell>
          <cell r="C1891"/>
          <cell r="D1891">
            <v>56</v>
          </cell>
          <cell r="E1891">
            <v>234</v>
          </cell>
          <cell r="F1891"/>
          <cell r="G1891">
            <v>289.2</v>
          </cell>
        </row>
        <row r="1892">
          <cell r="B1892" t="str">
            <v>HJ70PB302P09020 JP</v>
          </cell>
          <cell r="C1892"/>
          <cell r="D1892">
            <v>56</v>
          </cell>
          <cell r="E1892">
            <v>234</v>
          </cell>
          <cell r="F1892"/>
          <cell r="G1892">
            <v>289.2</v>
          </cell>
        </row>
        <row r="1893">
          <cell r="B1893" t="str">
            <v>HJ70PB350P10000 JP</v>
          </cell>
          <cell r="C1893"/>
          <cell r="D1893">
            <v>56</v>
          </cell>
          <cell r="E1893">
            <v>234</v>
          </cell>
          <cell r="F1893"/>
          <cell r="G1893">
            <v>289.2</v>
          </cell>
        </row>
        <row r="1894">
          <cell r="B1894" t="str">
            <v>HJ70PB350P09000 JP</v>
          </cell>
          <cell r="C1894"/>
          <cell r="D1894">
            <v>56</v>
          </cell>
          <cell r="E1894">
            <v>234</v>
          </cell>
          <cell r="F1894"/>
          <cell r="G1894">
            <v>289.2</v>
          </cell>
        </row>
        <row r="1895">
          <cell r="B1895" t="str">
            <v>HJ70PB352P10020 JP</v>
          </cell>
          <cell r="C1895"/>
          <cell r="D1895">
            <v>56</v>
          </cell>
          <cell r="E1895">
            <v>234</v>
          </cell>
          <cell r="F1895"/>
          <cell r="G1895">
            <v>289.2</v>
          </cell>
        </row>
        <row r="1896">
          <cell r="B1896" t="str">
            <v>HJ70PB352P09020 JP</v>
          </cell>
          <cell r="C1896"/>
          <cell r="D1896">
            <v>56</v>
          </cell>
          <cell r="E1896">
            <v>234</v>
          </cell>
          <cell r="F1896"/>
          <cell r="G1896">
            <v>289.2</v>
          </cell>
        </row>
        <row r="1897">
          <cell r="B1897" t="str">
            <v>HJ70PB400P10000 JP</v>
          </cell>
          <cell r="C1897"/>
          <cell r="D1897">
            <v>56</v>
          </cell>
          <cell r="E1897">
            <v>234</v>
          </cell>
          <cell r="F1897"/>
          <cell r="G1897">
            <v>289.2</v>
          </cell>
        </row>
        <row r="1898">
          <cell r="B1898" t="str">
            <v>HJ70PB400P09000 JP</v>
          </cell>
          <cell r="C1898"/>
          <cell r="D1898">
            <v>56</v>
          </cell>
          <cell r="E1898">
            <v>234</v>
          </cell>
          <cell r="F1898"/>
          <cell r="G1898">
            <v>289.2</v>
          </cell>
        </row>
        <row r="1899">
          <cell r="B1899" t="str">
            <v>HJ70PB402P10020 JP</v>
          </cell>
          <cell r="C1899"/>
          <cell r="D1899">
            <v>56</v>
          </cell>
          <cell r="E1899">
            <v>234</v>
          </cell>
          <cell r="F1899"/>
          <cell r="G1899">
            <v>289.2</v>
          </cell>
        </row>
        <row r="1900">
          <cell r="B1900" t="str">
            <v>HJ80SP350P10000 JP</v>
          </cell>
          <cell r="C1900"/>
          <cell r="D1900">
            <v>56</v>
          </cell>
          <cell r="E1900">
            <v>234</v>
          </cell>
          <cell r="F1900"/>
          <cell r="G1900">
            <v>234</v>
          </cell>
        </row>
        <row r="1901">
          <cell r="B1901" t="str">
            <v>HJ80JL400P10000 JP</v>
          </cell>
          <cell r="C1901"/>
          <cell r="D1901">
            <v>56</v>
          </cell>
          <cell r="E1901">
            <v>234</v>
          </cell>
          <cell r="F1901"/>
          <cell r="G1901">
            <v>234</v>
          </cell>
        </row>
        <row r="1902">
          <cell r="B1902" t="str">
            <v>HJ70SC352P10020 JP</v>
          </cell>
          <cell r="C1902"/>
          <cell r="D1902">
            <v>56</v>
          </cell>
          <cell r="E1902">
            <v>234</v>
          </cell>
          <cell r="F1902"/>
          <cell r="G1902">
            <v>289.2</v>
          </cell>
        </row>
        <row r="1903">
          <cell r="B1903" t="str">
            <v>HJ70SC400P10000 JP</v>
          </cell>
          <cell r="C1903"/>
          <cell r="D1903">
            <v>56</v>
          </cell>
          <cell r="E1903">
            <v>234</v>
          </cell>
          <cell r="F1903"/>
          <cell r="G1903">
            <v>289.2</v>
          </cell>
        </row>
        <row r="1904">
          <cell r="B1904" t="str">
            <v>HJ70AL070P10022 JP</v>
          </cell>
          <cell r="C1904"/>
          <cell r="D1904">
            <v>56</v>
          </cell>
          <cell r="E1904">
            <v>234</v>
          </cell>
          <cell r="F1904"/>
          <cell r="G1904">
            <v>234</v>
          </cell>
        </row>
        <row r="1905">
          <cell r="B1905" t="str">
            <v>HJ70AL070P09022 JP</v>
          </cell>
          <cell r="C1905"/>
          <cell r="D1905">
            <v>56</v>
          </cell>
          <cell r="E1905">
            <v>234</v>
          </cell>
          <cell r="F1905"/>
          <cell r="G1905">
            <v>289.2</v>
          </cell>
        </row>
        <row r="1906">
          <cell r="B1906" t="str">
            <v>HJ70AL072P09022 JP</v>
          </cell>
          <cell r="C1906"/>
          <cell r="D1906">
            <v>56</v>
          </cell>
          <cell r="E1906">
            <v>234</v>
          </cell>
          <cell r="F1906"/>
          <cell r="G1906">
            <v>289.2</v>
          </cell>
        </row>
        <row r="1907">
          <cell r="B1907" t="str">
            <v>HJ70AL100P10022 JP</v>
          </cell>
          <cell r="C1907"/>
          <cell r="D1907">
            <v>56</v>
          </cell>
          <cell r="E1907">
            <v>234</v>
          </cell>
          <cell r="F1907"/>
          <cell r="G1907">
            <v>289.2</v>
          </cell>
        </row>
        <row r="1908">
          <cell r="B1908" t="str">
            <v>HJ70AL100P09022 JP</v>
          </cell>
          <cell r="C1908"/>
          <cell r="D1908">
            <v>56</v>
          </cell>
          <cell r="E1908">
            <v>234</v>
          </cell>
          <cell r="F1908"/>
          <cell r="G1908">
            <v>289.2</v>
          </cell>
        </row>
        <row r="1909">
          <cell r="B1909" t="str">
            <v>HJ70AL102P10022 JP</v>
          </cell>
          <cell r="C1909"/>
          <cell r="D1909">
            <v>56</v>
          </cell>
          <cell r="E1909">
            <v>234</v>
          </cell>
          <cell r="F1909"/>
          <cell r="G1909">
            <v>289.2</v>
          </cell>
        </row>
        <row r="1910">
          <cell r="B1910" t="str">
            <v>HJ70AL102P09022 JP</v>
          </cell>
          <cell r="C1910"/>
          <cell r="D1910">
            <v>56</v>
          </cell>
          <cell r="E1910">
            <v>234</v>
          </cell>
          <cell r="F1910"/>
          <cell r="G1910">
            <v>289.2</v>
          </cell>
        </row>
        <row r="1911">
          <cell r="B1911" t="str">
            <v>HJ70AL150P10022 JP</v>
          </cell>
          <cell r="C1911"/>
          <cell r="D1911">
            <v>56</v>
          </cell>
          <cell r="E1911">
            <v>234</v>
          </cell>
          <cell r="F1911"/>
          <cell r="G1911">
            <v>289.2</v>
          </cell>
        </row>
        <row r="1912">
          <cell r="B1912" t="str">
            <v>HJ70AL150P09022 JP</v>
          </cell>
          <cell r="C1912"/>
          <cell r="D1912">
            <v>56</v>
          </cell>
          <cell r="E1912">
            <v>234</v>
          </cell>
          <cell r="F1912"/>
          <cell r="G1912">
            <v>289.2</v>
          </cell>
        </row>
        <row r="1913">
          <cell r="B1913" t="str">
            <v>HJ70RB102P10020 JP</v>
          </cell>
          <cell r="C1913"/>
          <cell r="D1913">
            <v>56</v>
          </cell>
          <cell r="E1913">
            <v>234</v>
          </cell>
          <cell r="F1913"/>
          <cell r="G1913">
            <v>289.2</v>
          </cell>
        </row>
        <row r="1914">
          <cell r="B1914" t="str">
            <v>HJ70SA350P10000 JP</v>
          </cell>
          <cell r="C1914"/>
          <cell r="D1914">
            <v>56</v>
          </cell>
          <cell r="E1914">
            <v>234</v>
          </cell>
          <cell r="F1914"/>
          <cell r="G1914">
            <v>289.2</v>
          </cell>
        </row>
        <row r="1915">
          <cell r="B1915" t="str">
            <v>HJ70SA352P10020 JP</v>
          </cell>
          <cell r="C1915"/>
          <cell r="D1915">
            <v>56</v>
          </cell>
          <cell r="E1915">
            <v>234</v>
          </cell>
          <cell r="F1915"/>
          <cell r="G1915">
            <v>289.2</v>
          </cell>
        </row>
        <row r="1916">
          <cell r="B1916" t="str">
            <v>HJ70SA400P10000 JP</v>
          </cell>
          <cell r="C1916"/>
          <cell r="D1916">
            <v>56</v>
          </cell>
          <cell r="E1916">
            <v>234</v>
          </cell>
          <cell r="F1916"/>
          <cell r="G1916">
            <v>289.2</v>
          </cell>
        </row>
        <row r="1917">
          <cell r="B1917" t="str">
            <v>HJ70SA402P10020 JP</v>
          </cell>
          <cell r="C1917"/>
          <cell r="D1917">
            <v>56</v>
          </cell>
          <cell r="E1917">
            <v>234</v>
          </cell>
          <cell r="F1917"/>
          <cell r="G1917">
            <v>289.2</v>
          </cell>
        </row>
        <row r="1918">
          <cell r="B1918" t="str">
            <v>HJ70SP350P10000 JP</v>
          </cell>
          <cell r="C1918"/>
          <cell r="D1918">
            <v>56</v>
          </cell>
          <cell r="E1918">
            <v>234</v>
          </cell>
          <cell r="F1918"/>
          <cell r="G1918">
            <v>289.2</v>
          </cell>
        </row>
        <row r="1919">
          <cell r="B1919" t="str">
            <v>HJ70SP352P10020 JP</v>
          </cell>
          <cell r="C1919"/>
          <cell r="D1919">
            <v>56</v>
          </cell>
          <cell r="E1919">
            <v>234</v>
          </cell>
          <cell r="F1919"/>
          <cell r="G1919">
            <v>289.2</v>
          </cell>
        </row>
        <row r="1920">
          <cell r="B1920" t="str">
            <v>HJ70SP372P09020 JP</v>
          </cell>
          <cell r="C1920"/>
          <cell r="D1920">
            <v>56</v>
          </cell>
          <cell r="E1920">
            <v>234</v>
          </cell>
          <cell r="F1920"/>
          <cell r="G1920">
            <v>234</v>
          </cell>
        </row>
        <row r="1921">
          <cell r="B1921" t="str">
            <v>HJ70SP400P10000 JP</v>
          </cell>
          <cell r="C1921"/>
          <cell r="D1921">
            <v>56</v>
          </cell>
          <cell r="E1921">
            <v>234</v>
          </cell>
          <cell r="F1921"/>
          <cell r="G1921">
            <v>289.2</v>
          </cell>
        </row>
        <row r="1922">
          <cell r="B1922" t="str">
            <v>HJ70SP402P10020 JP</v>
          </cell>
          <cell r="C1922"/>
          <cell r="D1922">
            <v>56</v>
          </cell>
          <cell r="E1922">
            <v>234</v>
          </cell>
          <cell r="F1922"/>
          <cell r="G1922">
            <v>289.2</v>
          </cell>
        </row>
        <row r="1923">
          <cell r="B1923" t="str">
            <v>HJ70SP402P09020 JP</v>
          </cell>
          <cell r="C1923"/>
          <cell r="D1923">
            <v>56</v>
          </cell>
          <cell r="E1923">
            <v>234</v>
          </cell>
          <cell r="F1923"/>
          <cell r="G1923">
            <v>289.2</v>
          </cell>
        </row>
        <row r="1924">
          <cell r="B1924" t="str">
            <v>HJ70SC402P10020 JP</v>
          </cell>
          <cell r="C1924"/>
          <cell r="D1924">
            <v>56</v>
          </cell>
          <cell r="E1924">
            <v>234</v>
          </cell>
          <cell r="F1924"/>
          <cell r="G1924">
            <v>289.2</v>
          </cell>
        </row>
        <row r="1925">
          <cell r="B1925" t="str">
            <v>HJ70SP302P10020 JP</v>
          </cell>
          <cell r="C1925"/>
          <cell r="D1925">
            <v>56</v>
          </cell>
          <cell r="E1925">
            <v>234</v>
          </cell>
          <cell r="F1925"/>
          <cell r="G1925">
            <v>289.2</v>
          </cell>
        </row>
        <row r="1926">
          <cell r="B1926" t="str">
            <v>HJ70SP302P09020 JP</v>
          </cell>
          <cell r="C1926"/>
          <cell r="D1926">
            <v>56</v>
          </cell>
          <cell r="E1926">
            <v>234</v>
          </cell>
          <cell r="F1926"/>
          <cell r="G1926">
            <v>289.2</v>
          </cell>
        </row>
        <row r="1927">
          <cell r="B1927" t="str">
            <v>HJ70AL152P10022 JP</v>
          </cell>
          <cell r="C1927"/>
          <cell r="D1927">
            <v>56</v>
          </cell>
          <cell r="E1927">
            <v>234</v>
          </cell>
          <cell r="F1927"/>
          <cell r="G1927">
            <v>289.2</v>
          </cell>
        </row>
        <row r="1928">
          <cell r="B1928" t="str">
            <v>HJ70AL152P09022 JP</v>
          </cell>
          <cell r="C1928"/>
          <cell r="D1928">
            <v>56</v>
          </cell>
          <cell r="E1928">
            <v>234</v>
          </cell>
          <cell r="F1928"/>
          <cell r="G1928">
            <v>289.2</v>
          </cell>
        </row>
        <row r="1929">
          <cell r="B1929" t="str">
            <v>HJ70AL200P10022 JP</v>
          </cell>
          <cell r="C1929"/>
          <cell r="D1929">
            <v>56</v>
          </cell>
          <cell r="E1929">
            <v>234</v>
          </cell>
          <cell r="F1929"/>
          <cell r="G1929">
            <v>289.2</v>
          </cell>
        </row>
        <row r="1930">
          <cell r="B1930" t="str">
            <v>HJ70AL200P09022 JP</v>
          </cell>
          <cell r="C1930"/>
          <cell r="D1930">
            <v>56</v>
          </cell>
          <cell r="E1930">
            <v>234</v>
          </cell>
          <cell r="F1930"/>
          <cell r="G1930">
            <v>289.2</v>
          </cell>
        </row>
        <row r="1931">
          <cell r="B1931" t="str">
            <v>HJ70AL202P10022 JP</v>
          </cell>
          <cell r="C1931"/>
          <cell r="D1931">
            <v>56</v>
          </cell>
          <cell r="E1931">
            <v>234</v>
          </cell>
          <cell r="F1931"/>
          <cell r="G1931">
            <v>289.2</v>
          </cell>
        </row>
        <row r="1932">
          <cell r="B1932" t="str">
            <v>HJ70AL202P09022 JP</v>
          </cell>
          <cell r="C1932"/>
          <cell r="D1932">
            <v>56</v>
          </cell>
          <cell r="E1932">
            <v>234</v>
          </cell>
          <cell r="F1932"/>
          <cell r="G1932">
            <v>289.2</v>
          </cell>
        </row>
        <row r="1933">
          <cell r="B1933" t="str">
            <v>HJ70SC350P10000 JP</v>
          </cell>
          <cell r="C1933"/>
          <cell r="D1933">
            <v>56</v>
          </cell>
          <cell r="E1933">
            <v>234</v>
          </cell>
          <cell r="F1933"/>
          <cell r="G1933">
            <v>289.2</v>
          </cell>
        </row>
        <row r="1934">
          <cell r="B1934" t="str">
            <v>HJ60CP250P10020 JP</v>
          </cell>
          <cell r="C1934"/>
          <cell r="D1934">
            <v>56</v>
          </cell>
          <cell r="E1934">
            <v>234</v>
          </cell>
          <cell r="F1934"/>
          <cell r="G1934">
            <v>289.2</v>
          </cell>
        </row>
        <row r="1935">
          <cell r="B1935" t="str">
            <v>HJ60CP270P10020 JP</v>
          </cell>
          <cell r="C1935"/>
          <cell r="D1935">
            <v>56</v>
          </cell>
          <cell r="E1935">
            <v>234</v>
          </cell>
          <cell r="F1935"/>
          <cell r="G1935">
            <v>289.2</v>
          </cell>
        </row>
        <row r="1936">
          <cell r="B1936" t="str">
            <v>HJ60CP150P10020 JP</v>
          </cell>
          <cell r="C1936"/>
          <cell r="D1936">
            <v>56</v>
          </cell>
          <cell r="E1936">
            <v>234</v>
          </cell>
          <cell r="F1936"/>
          <cell r="G1936">
            <v>289.2</v>
          </cell>
        </row>
        <row r="1937">
          <cell r="B1937" t="str">
            <v>HJ60AL102P10020 JP</v>
          </cell>
          <cell r="C1937"/>
          <cell r="D1937">
            <v>56</v>
          </cell>
          <cell r="E1937">
            <v>234</v>
          </cell>
          <cell r="F1937"/>
          <cell r="G1937">
            <v>289.2</v>
          </cell>
        </row>
        <row r="1938">
          <cell r="B1938" t="str">
            <v>HJ60AL102P09020 JP</v>
          </cell>
          <cell r="C1938"/>
          <cell r="D1938">
            <v>56</v>
          </cell>
          <cell r="E1938">
            <v>234</v>
          </cell>
          <cell r="F1938"/>
          <cell r="G1938">
            <v>289.2</v>
          </cell>
        </row>
        <row r="1939">
          <cell r="B1939" t="str">
            <v>HJ60AL150P10020 JP</v>
          </cell>
          <cell r="C1939"/>
          <cell r="D1939">
            <v>56</v>
          </cell>
          <cell r="E1939">
            <v>234</v>
          </cell>
          <cell r="F1939"/>
          <cell r="G1939">
            <v>263.2</v>
          </cell>
        </row>
        <row r="1940">
          <cell r="B1940" t="str">
            <v>HJ60AL152P10020 JP</v>
          </cell>
          <cell r="C1940"/>
          <cell r="D1940">
            <v>56</v>
          </cell>
          <cell r="E1940">
            <v>234</v>
          </cell>
          <cell r="F1940"/>
          <cell r="G1940">
            <v>289.2</v>
          </cell>
        </row>
        <row r="1941">
          <cell r="B1941" t="str">
            <v>HJ60AL200P10020 JP</v>
          </cell>
          <cell r="C1941"/>
          <cell r="D1941">
            <v>56</v>
          </cell>
          <cell r="E1941">
            <v>234</v>
          </cell>
          <cell r="F1941"/>
          <cell r="G1941">
            <v>289.2</v>
          </cell>
        </row>
        <row r="1942">
          <cell r="B1942" t="str">
            <v>HJ60AL202P10020 JP</v>
          </cell>
          <cell r="C1942"/>
          <cell r="D1942">
            <v>56</v>
          </cell>
          <cell r="E1942">
            <v>234</v>
          </cell>
          <cell r="F1942"/>
          <cell r="G1942">
            <v>263.2</v>
          </cell>
        </row>
        <row r="1943">
          <cell r="B1943" t="str">
            <v>HJ60CP100P10020 JP</v>
          </cell>
          <cell r="C1943"/>
          <cell r="D1943">
            <v>56</v>
          </cell>
          <cell r="E1943">
            <v>234</v>
          </cell>
          <cell r="F1943"/>
          <cell r="G1943">
            <v>289.2</v>
          </cell>
        </row>
        <row r="1944">
          <cell r="B1944" t="str">
            <v>HJ60AL070P10020 JP</v>
          </cell>
          <cell r="C1944"/>
          <cell r="D1944">
            <v>56</v>
          </cell>
          <cell r="E1944">
            <v>234</v>
          </cell>
          <cell r="F1944"/>
          <cell r="G1944">
            <v>289.2</v>
          </cell>
        </row>
        <row r="1945">
          <cell r="B1945" t="str">
            <v>HJ80JL402P10000 JP</v>
          </cell>
          <cell r="C1945"/>
          <cell r="D1945">
            <v>56</v>
          </cell>
          <cell r="E1945">
            <v>234</v>
          </cell>
          <cell r="F1945"/>
          <cell r="G1945">
            <v>289.2</v>
          </cell>
        </row>
        <row r="1946">
          <cell r="B1946" t="str">
            <v>HJ60AL072P10020 JP</v>
          </cell>
          <cell r="C1946"/>
          <cell r="D1946">
            <v>56</v>
          </cell>
          <cell r="E1946">
            <v>234</v>
          </cell>
          <cell r="F1946"/>
          <cell r="G1946">
            <v>289.2</v>
          </cell>
        </row>
        <row r="1947">
          <cell r="B1947" t="str">
            <v>HJ60AL100P10020 JP</v>
          </cell>
          <cell r="C1947"/>
          <cell r="D1947">
            <v>56</v>
          </cell>
          <cell r="E1947">
            <v>234</v>
          </cell>
          <cell r="F1947"/>
          <cell r="G1947">
            <v>289.2</v>
          </cell>
        </row>
        <row r="1948">
          <cell r="B1948" t="str">
            <v>HJ60AL100P09020 JP</v>
          </cell>
          <cell r="C1948"/>
          <cell r="D1948">
            <v>56</v>
          </cell>
          <cell r="E1948">
            <v>234</v>
          </cell>
          <cell r="F1948"/>
          <cell r="G1948">
            <v>289.2</v>
          </cell>
        </row>
        <row r="1949">
          <cell r="B1949" t="str">
            <v>HJ60HS022P10020 JP</v>
          </cell>
          <cell r="C1949"/>
          <cell r="D1949">
            <v>56</v>
          </cell>
          <cell r="E1949">
            <v>234</v>
          </cell>
          <cell r="F1949"/>
          <cell r="G1949">
            <v>289.2</v>
          </cell>
        </row>
        <row r="1950">
          <cell r="B1950" t="str">
            <v>HJ60IM000P10000 JP</v>
          </cell>
          <cell r="C1950"/>
          <cell r="D1950">
            <v>56</v>
          </cell>
          <cell r="E1950">
            <v>234</v>
          </cell>
          <cell r="F1950"/>
          <cell r="G1950">
            <v>289.2</v>
          </cell>
        </row>
        <row r="1951">
          <cell r="B1951" t="str">
            <v>HJ60IM002P10020 JP</v>
          </cell>
          <cell r="C1951"/>
          <cell r="D1951">
            <v>56</v>
          </cell>
          <cell r="E1951">
            <v>234</v>
          </cell>
          <cell r="F1951"/>
          <cell r="G1951">
            <v>289.2</v>
          </cell>
        </row>
        <row r="1952">
          <cell r="B1952" t="str">
            <v>HJ60JL350P10000 JP</v>
          </cell>
          <cell r="C1952"/>
          <cell r="D1952">
            <v>56</v>
          </cell>
          <cell r="E1952">
            <v>234</v>
          </cell>
          <cell r="F1952"/>
          <cell r="G1952">
            <v>289.2</v>
          </cell>
        </row>
        <row r="1953">
          <cell r="B1953" t="str">
            <v>HJ60JL352P10020 JP</v>
          </cell>
          <cell r="C1953"/>
          <cell r="D1953">
            <v>56</v>
          </cell>
          <cell r="E1953">
            <v>234</v>
          </cell>
          <cell r="F1953"/>
          <cell r="G1953">
            <v>289.2</v>
          </cell>
        </row>
        <row r="1954">
          <cell r="B1954" t="str">
            <v>HJ60JL350P10001 JP</v>
          </cell>
          <cell r="C1954"/>
          <cell r="D1954">
            <v>56</v>
          </cell>
          <cell r="E1954">
            <v>234</v>
          </cell>
          <cell r="F1954"/>
          <cell r="G1954">
            <v>289.2</v>
          </cell>
        </row>
        <row r="1955">
          <cell r="B1955" t="str">
            <v>HJ60JL352P10021 JP</v>
          </cell>
          <cell r="C1955"/>
          <cell r="D1955">
            <v>56</v>
          </cell>
          <cell r="E1955">
            <v>234</v>
          </cell>
          <cell r="F1955"/>
          <cell r="G1955">
            <v>289.2</v>
          </cell>
        </row>
        <row r="1956">
          <cell r="B1956" t="str">
            <v>HJ60JL400P09000 JP</v>
          </cell>
          <cell r="C1956"/>
          <cell r="D1956">
            <v>56</v>
          </cell>
          <cell r="E1956">
            <v>234</v>
          </cell>
          <cell r="F1956"/>
          <cell r="G1956">
            <v>289.2</v>
          </cell>
        </row>
        <row r="1957">
          <cell r="B1957" t="str">
            <v>HJ60JL402P09020 JP</v>
          </cell>
          <cell r="C1957"/>
          <cell r="D1957">
            <v>56</v>
          </cell>
          <cell r="E1957">
            <v>234</v>
          </cell>
          <cell r="F1957"/>
          <cell r="G1957">
            <v>289.2</v>
          </cell>
        </row>
        <row r="1958">
          <cell r="B1958" t="str">
            <v>HJ60CP320P10020 JP</v>
          </cell>
          <cell r="C1958"/>
          <cell r="D1958">
            <v>56</v>
          </cell>
          <cell r="E1958">
            <v>234</v>
          </cell>
          <cell r="F1958"/>
          <cell r="G1958">
            <v>289.2</v>
          </cell>
        </row>
        <row r="1959">
          <cell r="B1959" t="str">
            <v>HJ60CP350P10020 JP</v>
          </cell>
          <cell r="C1959"/>
          <cell r="D1959">
            <v>56</v>
          </cell>
          <cell r="E1959">
            <v>234</v>
          </cell>
          <cell r="F1959"/>
          <cell r="G1959">
            <v>289.2</v>
          </cell>
        </row>
        <row r="1960">
          <cell r="B1960" t="str">
            <v>HJ60CP370P10020 JP</v>
          </cell>
          <cell r="C1960"/>
          <cell r="D1960">
            <v>56</v>
          </cell>
          <cell r="E1960">
            <v>234</v>
          </cell>
          <cell r="F1960"/>
          <cell r="G1960">
            <v>289.2</v>
          </cell>
        </row>
        <row r="1961">
          <cell r="B1961" t="str">
            <v>HJ60HS010P10020 JP</v>
          </cell>
          <cell r="C1961"/>
          <cell r="D1961">
            <v>56</v>
          </cell>
          <cell r="E1961">
            <v>234</v>
          </cell>
          <cell r="F1961"/>
          <cell r="G1961">
            <v>289.2</v>
          </cell>
        </row>
        <row r="1962">
          <cell r="B1962" t="str">
            <v>HJ60HS012P10020 JP</v>
          </cell>
          <cell r="C1962"/>
          <cell r="D1962">
            <v>56</v>
          </cell>
          <cell r="E1962">
            <v>234</v>
          </cell>
          <cell r="F1962"/>
          <cell r="G1962">
            <v>289.2</v>
          </cell>
        </row>
        <row r="1963">
          <cell r="B1963" t="str">
            <v>HJ60HS020P10020 JP</v>
          </cell>
          <cell r="C1963"/>
          <cell r="D1963">
            <v>56</v>
          </cell>
          <cell r="E1963">
            <v>234</v>
          </cell>
          <cell r="F1963"/>
          <cell r="G1963">
            <v>289.2</v>
          </cell>
        </row>
        <row r="1964">
          <cell r="B1964" t="str">
            <v>HJ60CP200P10020 JP</v>
          </cell>
          <cell r="C1964"/>
          <cell r="D1964">
            <v>56</v>
          </cell>
          <cell r="E1964">
            <v>234</v>
          </cell>
          <cell r="F1964"/>
          <cell r="G1964">
            <v>289.2</v>
          </cell>
        </row>
        <row r="1965">
          <cell r="B1965" t="str">
            <v>HJ80JR400P09000 JP</v>
          </cell>
          <cell r="C1965"/>
          <cell r="D1965">
            <v>56</v>
          </cell>
          <cell r="E1965">
            <v>234</v>
          </cell>
          <cell r="F1965"/>
          <cell r="G1965">
            <v>289.2</v>
          </cell>
        </row>
        <row r="1966">
          <cell r="B1966" t="str">
            <v>HJ80JR402P10000 JP</v>
          </cell>
          <cell r="C1966"/>
          <cell r="D1966">
            <v>56</v>
          </cell>
          <cell r="E1966">
            <v>234</v>
          </cell>
          <cell r="F1966"/>
          <cell r="G1966">
            <v>289.2</v>
          </cell>
        </row>
        <row r="1967">
          <cell r="B1967" t="str">
            <v>HJ80JR402P09000 JP</v>
          </cell>
          <cell r="C1967"/>
          <cell r="D1967">
            <v>56</v>
          </cell>
          <cell r="E1967">
            <v>234</v>
          </cell>
          <cell r="F1967"/>
          <cell r="G1967">
            <v>289.2</v>
          </cell>
        </row>
        <row r="1968">
          <cell r="B1968" t="str">
            <v>HJ80AL070P10002 JP</v>
          </cell>
          <cell r="C1968"/>
          <cell r="D1968">
            <v>56</v>
          </cell>
          <cell r="E1968">
            <v>234</v>
          </cell>
          <cell r="F1968"/>
          <cell r="G1968">
            <v>289.2</v>
          </cell>
        </row>
        <row r="1969">
          <cell r="B1969" t="str">
            <v>HJ80AL070P09002 JP</v>
          </cell>
          <cell r="C1969"/>
          <cell r="D1969">
            <v>56</v>
          </cell>
          <cell r="E1969">
            <v>234</v>
          </cell>
          <cell r="F1969"/>
          <cell r="G1969">
            <v>289.2</v>
          </cell>
        </row>
        <row r="1970">
          <cell r="B1970" t="str">
            <v>HJ80AL072P10002 JP</v>
          </cell>
          <cell r="C1970"/>
          <cell r="D1970">
            <v>56</v>
          </cell>
          <cell r="E1970">
            <v>234</v>
          </cell>
          <cell r="F1970"/>
          <cell r="G1970">
            <v>289.2</v>
          </cell>
        </row>
        <row r="1971">
          <cell r="B1971" t="str">
            <v>HJ80AL072P10000 JP</v>
          </cell>
          <cell r="C1971"/>
          <cell r="D1971">
            <v>56</v>
          </cell>
          <cell r="E1971">
            <v>234</v>
          </cell>
          <cell r="F1971"/>
          <cell r="G1971">
            <v>289.2</v>
          </cell>
        </row>
        <row r="1972">
          <cell r="B1972" t="str">
            <v>HJ80AL072P09000 JP</v>
          </cell>
          <cell r="C1972"/>
          <cell r="D1972">
            <v>56</v>
          </cell>
          <cell r="E1972">
            <v>234</v>
          </cell>
          <cell r="F1972"/>
          <cell r="G1972">
            <v>289.2</v>
          </cell>
        </row>
        <row r="1973">
          <cell r="B1973" t="str">
            <v>HJ80AL100P10000 JP</v>
          </cell>
          <cell r="C1973"/>
          <cell r="D1973">
            <v>56</v>
          </cell>
          <cell r="E1973">
            <v>234</v>
          </cell>
          <cell r="F1973"/>
          <cell r="G1973">
            <v>289.2</v>
          </cell>
        </row>
        <row r="1974">
          <cell r="B1974" t="str">
            <v>HJ80AL100P09000 JP</v>
          </cell>
          <cell r="C1974"/>
          <cell r="D1974">
            <v>56</v>
          </cell>
          <cell r="E1974">
            <v>234</v>
          </cell>
          <cell r="F1974"/>
          <cell r="G1974">
            <v>289.2</v>
          </cell>
        </row>
        <row r="1975">
          <cell r="B1975" t="str">
            <v>HJ80AL102P09000 JP</v>
          </cell>
          <cell r="C1975"/>
          <cell r="D1975">
            <v>56</v>
          </cell>
          <cell r="E1975">
            <v>234</v>
          </cell>
          <cell r="F1975"/>
          <cell r="G1975">
            <v>289.2</v>
          </cell>
        </row>
        <row r="1976">
          <cell r="B1976" t="str">
            <v>HJ80JL350P09000 JP</v>
          </cell>
          <cell r="C1976"/>
          <cell r="D1976">
            <v>56</v>
          </cell>
          <cell r="E1976">
            <v>234</v>
          </cell>
          <cell r="F1976"/>
          <cell r="G1976">
            <v>289.2</v>
          </cell>
        </row>
        <row r="1977">
          <cell r="B1977" t="str">
            <v>HJ80JL352P10000 JP</v>
          </cell>
          <cell r="C1977"/>
          <cell r="D1977">
            <v>56</v>
          </cell>
          <cell r="E1977">
            <v>234</v>
          </cell>
          <cell r="F1977"/>
          <cell r="G1977">
            <v>289.2</v>
          </cell>
        </row>
        <row r="1978">
          <cell r="B1978" t="str">
            <v>HJ80JL352P09000 JP</v>
          </cell>
          <cell r="C1978"/>
          <cell r="D1978">
            <v>56</v>
          </cell>
          <cell r="E1978">
            <v>234</v>
          </cell>
          <cell r="F1978"/>
          <cell r="G1978">
            <v>289.2</v>
          </cell>
        </row>
        <row r="1979">
          <cell r="B1979" t="str">
            <v>HJ80JL400P09000 JP</v>
          </cell>
          <cell r="C1979"/>
          <cell r="D1979">
            <v>56</v>
          </cell>
          <cell r="E1979">
            <v>234</v>
          </cell>
          <cell r="F1979"/>
          <cell r="G1979">
            <v>289.2</v>
          </cell>
        </row>
        <row r="1980">
          <cell r="B1980" t="str">
            <v>HJ80SP372P09000 JP</v>
          </cell>
          <cell r="C1980"/>
          <cell r="D1980">
            <v>56</v>
          </cell>
          <cell r="E1980">
            <v>234</v>
          </cell>
          <cell r="F1980"/>
          <cell r="G1980">
            <v>289.2</v>
          </cell>
        </row>
        <row r="1981">
          <cell r="B1981" t="str">
            <v>HJ80AL102P09002 JP</v>
          </cell>
          <cell r="C1981"/>
          <cell r="D1981">
            <v>56</v>
          </cell>
          <cell r="E1981">
            <v>234</v>
          </cell>
          <cell r="F1981"/>
          <cell r="G1981">
            <v>289.2</v>
          </cell>
        </row>
        <row r="1982">
          <cell r="B1982" t="str">
            <v>HJ80SP352P10000 JP</v>
          </cell>
          <cell r="C1982"/>
          <cell r="D1982">
            <v>56</v>
          </cell>
          <cell r="E1982">
            <v>234</v>
          </cell>
          <cell r="F1982"/>
          <cell r="G1982">
            <v>289.2</v>
          </cell>
        </row>
        <row r="1983">
          <cell r="B1983" t="str">
            <v>HJ80SP352P09000 JP</v>
          </cell>
          <cell r="C1983"/>
          <cell r="D1983">
            <v>56</v>
          </cell>
          <cell r="E1983">
            <v>234</v>
          </cell>
          <cell r="F1983"/>
          <cell r="G1983">
            <v>289.2</v>
          </cell>
        </row>
        <row r="1984">
          <cell r="B1984" t="str">
            <v>HJ80SP370P10000 JP</v>
          </cell>
          <cell r="C1984"/>
          <cell r="D1984">
            <v>56</v>
          </cell>
          <cell r="E1984">
            <v>234</v>
          </cell>
          <cell r="F1984"/>
          <cell r="G1984">
            <v>289.2</v>
          </cell>
        </row>
        <row r="1985">
          <cell r="B1985" t="str">
            <v>HJ80SP372P10000 JP</v>
          </cell>
          <cell r="C1985"/>
          <cell r="D1985">
            <v>56</v>
          </cell>
          <cell r="E1985">
            <v>234</v>
          </cell>
          <cell r="F1985"/>
          <cell r="G1985">
            <v>289.2</v>
          </cell>
        </row>
        <row r="1986">
          <cell r="B1986" t="str">
            <v>HJ80AL072P09002 JP</v>
          </cell>
          <cell r="C1986"/>
          <cell r="D1986">
            <v>56</v>
          </cell>
          <cell r="E1986">
            <v>234</v>
          </cell>
          <cell r="F1986"/>
          <cell r="G1986">
            <v>289.2</v>
          </cell>
        </row>
        <row r="1987">
          <cell r="B1987" t="str">
            <v>HJ80AL100P10002 JP</v>
          </cell>
          <cell r="C1987"/>
          <cell r="D1987">
            <v>56</v>
          </cell>
          <cell r="E1987">
            <v>234</v>
          </cell>
          <cell r="F1987"/>
          <cell r="G1987">
            <v>289.2</v>
          </cell>
        </row>
        <row r="1988">
          <cell r="B1988" t="str">
            <v>HJ80AL100P09002 JP</v>
          </cell>
          <cell r="C1988"/>
          <cell r="D1988">
            <v>56</v>
          </cell>
          <cell r="E1988">
            <v>234</v>
          </cell>
          <cell r="F1988"/>
          <cell r="G1988">
            <v>289.2</v>
          </cell>
        </row>
        <row r="1989">
          <cell r="B1989" t="str">
            <v>HJ80AL102P10002 JP</v>
          </cell>
          <cell r="C1989"/>
          <cell r="D1989">
            <v>56</v>
          </cell>
          <cell r="E1989">
            <v>234</v>
          </cell>
          <cell r="F1989"/>
          <cell r="G1989">
            <v>289.2</v>
          </cell>
        </row>
        <row r="1990">
          <cell r="B1990" t="str">
            <v>HJ80JL402P09000 JP</v>
          </cell>
          <cell r="C1990"/>
          <cell r="D1990">
            <v>56</v>
          </cell>
          <cell r="E1990">
            <v>234</v>
          </cell>
          <cell r="F1990"/>
          <cell r="G1990">
            <v>289.2</v>
          </cell>
        </row>
        <row r="1991">
          <cell r="B1991" t="str">
            <v>HJ80JL400P10001 JP</v>
          </cell>
          <cell r="C1991"/>
          <cell r="D1991">
            <v>56</v>
          </cell>
          <cell r="E1991">
            <v>234</v>
          </cell>
          <cell r="F1991"/>
          <cell r="G1991">
            <v>289.2</v>
          </cell>
        </row>
        <row r="1992">
          <cell r="B1992" t="str">
            <v>HJ80JL402P10001 JP</v>
          </cell>
          <cell r="C1992"/>
          <cell r="D1992">
            <v>56</v>
          </cell>
          <cell r="E1992">
            <v>234</v>
          </cell>
          <cell r="F1992"/>
          <cell r="G1992">
            <v>289.2</v>
          </cell>
        </row>
        <row r="1993">
          <cell r="B1993" t="str">
            <v>HJ80AL102P10000 JP</v>
          </cell>
          <cell r="C1993"/>
          <cell r="D1993">
            <v>56</v>
          </cell>
          <cell r="E1993">
            <v>234</v>
          </cell>
          <cell r="F1993"/>
          <cell r="G1993">
            <v>289.2</v>
          </cell>
        </row>
        <row r="1994">
          <cell r="B1994" t="str">
            <v>D6-ST-L100 JP</v>
          </cell>
          <cell r="C1994"/>
          <cell r="D1994">
            <v>56</v>
          </cell>
          <cell r="E1994">
            <v>234</v>
          </cell>
          <cell r="F1994"/>
          <cell r="G1994">
            <v>289.2</v>
          </cell>
        </row>
        <row r="1995">
          <cell r="B1995" t="str">
            <v>D7-ST-L100 JP</v>
          </cell>
          <cell r="C1995"/>
          <cell r="D1995">
            <v>56</v>
          </cell>
          <cell r="E1995">
            <v>234</v>
          </cell>
          <cell r="F1995"/>
          <cell r="G1995">
            <v>289.2</v>
          </cell>
        </row>
        <row r="1996">
          <cell r="B1996" t="str">
            <v>HJ80JL402P09001 JP</v>
          </cell>
          <cell r="C1996"/>
          <cell r="D1996">
            <v>56</v>
          </cell>
          <cell r="E1996">
            <v>234</v>
          </cell>
          <cell r="F1996"/>
          <cell r="G1996">
            <v>289.2</v>
          </cell>
        </row>
        <row r="1997">
          <cell r="B1997" t="str">
            <v>HJ60JL400P10000 JP</v>
          </cell>
          <cell r="C1997"/>
          <cell r="D1997">
            <v>56</v>
          </cell>
          <cell r="E1997">
            <v>234</v>
          </cell>
          <cell r="F1997"/>
          <cell r="G1997">
            <v>306.39999999999998</v>
          </cell>
        </row>
        <row r="1998">
          <cell r="B1998" t="str">
            <v>MTA0025N48S T1</v>
          </cell>
          <cell r="C1998"/>
          <cell r="D1998">
            <v>72</v>
          </cell>
          <cell r="E1998">
            <v>224</v>
          </cell>
          <cell r="F1998"/>
          <cell r="G1998">
            <v>174</v>
          </cell>
        </row>
        <row r="1999">
          <cell r="B1999" t="str">
            <v>MTS0025N48S T1</v>
          </cell>
          <cell r="C1999"/>
          <cell r="D1999">
            <v>72</v>
          </cell>
          <cell r="E1999">
            <v>224</v>
          </cell>
          <cell r="F1999"/>
          <cell r="G1999">
            <v>174</v>
          </cell>
        </row>
        <row r="2000">
          <cell r="B2000" t="str">
            <v>MTA0025N48S T4</v>
          </cell>
          <cell r="C2000"/>
          <cell r="D2000">
            <v>56</v>
          </cell>
          <cell r="E2000">
            <v>206.8</v>
          </cell>
          <cell r="F2000"/>
          <cell r="G2000">
            <v>172</v>
          </cell>
        </row>
        <row r="2001">
          <cell r="B2001" t="str">
            <v>NCUA0025N48S-T</v>
          </cell>
          <cell r="C2001"/>
          <cell r="D2001">
            <v>56</v>
          </cell>
          <cell r="E2001">
            <v>206.8</v>
          </cell>
          <cell r="F2001"/>
          <cell r="G2001">
            <v>172</v>
          </cell>
        </row>
        <row r="2002">
          <cell r="B2002" t="str">
            <v>MTA0025N48S T3</v>
          </cell>
          <cell r="C2002"/>
          <cell r="D2002">
            <v>56</v>
          </cell>
          <cell r="E2002">
            <v>206.8</v>
          </cell>
          <cell r="F2002"/>
          <cell r="G2002">
            <v>172</v>
          </cell>
        </row>
        <row r="2003">
          <cell r="B2003" t="str">
            <v>MTF0025N48S</v>
          </cell>
          <cell r="C2003"/>
          <cell r="D2003">
            <v>56</v>
          </cell>
          <cell r="E2003">
            <v>206.8</v>
          </cell>
          <cell r="F2003"/>
          <cell r="G2003">
            <v>172</v>
          </cell>
        </row>
        <row r="2004">
          <cell r="B2004" t="str">
            <v>FIELDER25 STRAIGHT</v>
          </cell>
          <cell r="C2004"/>
          <cell r="D2004">
            <v>44</v>
          </cell>
          <cell r="E2004">
            <v>162.4</v>
          </cell>
          <cell r="F2004"/>
          <cell r="G2004">
            <v>0</v>
          </cell>
        </row>
        <row r="2005">
          <cell r="B2005" t="str">
            <v>E0018480AG</v>
          </cell>
          <cell r="C2005"/>
          <cell r="D2005">
            <v>56</v>
          </cell>
          <cell r="E2005">
            <v>207</v>
          </cell>
          <cell r="F2005"/>
          <cell r="G2005">
            <v>172</v>
          </cell>
        </row>
        <row r="2006">
          <cell r="B2006" t="str">
            <v>MTA0025N48S</v>
          </cell>
          <cell r="C2006"/>
          <cell r="D2006">
            <v>56</v>
          </cell>
          <cell r="E2006">
            <v>206</v>
          </cell>
          <cell r="F2006"/>
          <cell r="G2006">
            <v>172</v>
          </cell>
        </row>
        <row r="2007">
          <cell r="B2007" t="str">
            <v>MTS0025N48S</v>
          </cell>
          <cell r="C2007"/>
          <cell r="D2007">
            <v>56</v>
          </cell>
          <cell r="E2007">
            <v>206</v>
          </cell>
          <cell r="F2007"/>
          <cell r="G2007">
            <v>164.9</v>
          </cell>
        </row>
        <row r="2008">
          <cell r="B2008" t="str">
            <v>E0018450AG-2</v>
          </cell>
          <cell r="C2008"/>
          <cell r="D2008">
            <v>56</v>
          </cell>
          <cell r="E2008">
            <v>207</v>
          </cell>
          <cell r="F2008"/>
          <cell r="G2008">
            <v>172</v>
          </cell>
        </row>
        <row r="2009">
          <cell r="B2009" t="str">
            <v>MTA0025N48S POLYMER CHANGE</v>
          </cell>
          <cell r="C2009"/>
          <cell r="D2009">
            <v>56</v>
          </cell>
          <cell r="E2009">
            <v>154.9</v>
          </cell>
          <cell r="F2009"/>
          <cell r="G2009">
            <v>172</v>
          </cell>
        </row>
        <row r="2010">
          <cell r="B2010" t="str">
            <v>MST45A-18PWS</v>
          </cell>
          <cell r="C2010"/>
          <cell r="D2010">
            <v>56</v>
          </cell>
          <cell r="E2010">
            <v>154.9</v>
          </cell>
          <cell r="F2010"/>
          <cell r="G2010">
            <v>184</v>
          </cell>
        </row>
        <row r="2011">
          <cell r="B2011" t="str">
            <v>MST105-18PW</v>
          </cell>
          <cell r="C2011"/>
          <cell r="D2011">
            <v>21.9</v>
          </cell>
          <cell r="E2011">
            <v>154.9</v>
          </cell>
          <cell r="F2011"/>
          <cell r="G2011">
            <v>184</v>
          </cell>
        </row>
        <row r="2012">
          <cell r="B2012" t="str">
            <v>MST150-18PW</v>
          </cell>
          <cell r="C2012"/>
          <cell r="D2012">
            <v>56</v>
          </cell>
          <cell r="E2012">
            <v>177</v>
          </cell>
          <cell r="F2012"/>
          <cell r="G2012">
            <v>184</v>
          </cell>
        </row>
        <row r="2013">
          <cell r="B2013" t="str">
            <v>STD105-26S CN</v>
          </cell>
          <cell r="C2013"/>
          <cell r="D2013">
            <v>60</v>
          </cell>
          <cell r="E2013">
            <v>158</v>
          </cell>
          <cell r="F2013"/>
          <cell r="G2013">
            <v>184</v>
          </cell>
        </row>
        <row r="2014">
          <cell r="B2014" t="str">
            <v>STD125-26S CN</v>
          </cell>
          <cell r="C2014"/>
          <cell r="D2014">
            <v>60</v>
          </cell>
          <cell r="E2014">
            <v>154.9</v>
          </cell>
          <cell r="F2014"/>
          <cell r="G2014">
            <v>184</v>
          </cell>
        </row>
        <row r="2015">
          <cell r="B2015" t="str">
            <v>STD150-26S CN</v>
          </cell>
          <cell r="C2015"/>
          <cell r="D2015">
            <v>60</v>
          </cell>
          <cell r="E2015">
            <v>158</v>
          </cell>
          <cell r="F2015"/>
          <cell r="G2015">
            <v>184</v>
          </cell>
        </row>
        <row r="2016">
          <cell r="B2016" t="str">
            <v>CRV135-19P US2</v>
          </cell>
          <cell r="C2016"/>
          <cell r="D2016">
            <v>53</v>
          </cell>
          <cell r="E2016">
            <v>135</v>
          </cell>
          <cell r="F2016"/>
          <cell r="G2016">
            <v>142</v>
          </cell>
        </row>
        <row r="2017">
          <cell r="B2017" t="str">
            <v>CRV150-19P US2</v>
          </cell>
          <cell r="C2017"/>
          <cell r="D2017">
            <v>53</v>
          </cell>
          <cell r="E2017">
            <v>135</v>
          </cell>
          <cell r="F2017"/>
          <cell r="G2017">
            <v>142</v>
          </cell>
        </row>
        <row r="2018">
          <cell r="B2018" t="str">
            <v>CRV150-19P</v>
          </cell>
          <cell r="C2018"/>
          <cell r="D2018">
            <v>46.2</v>
          </cell>
          <cell r="E2018">
            <v>135</v>
          </cell>
          <cell r="F2018"/>
          <cell r="G2018">
            <v>141.80000000000001</v>
          </cell>
        </row>
        <row r="2019">
          <cell r="B2019" t="str">
            <v>CRV135-19P</v>
          </cell>
          <cell r="C2019"/>
          <cell r="D2019">
            <v>53.2</v>
          </cell>
          <cell r="E2019">
            <v>140</v>
          </cell>
          <cell r="F2019"/>
          <cell r="G2019">
            <v>141.80000000000001</v>
          </cell>
        </row>
        <row r="2020">
          <cell r="B2020" t="str">
            <v>CSR150-26P</v>
          </cell>
          <cell r="C2020"/>
          <cell r="D2020">
            <v>54</v>
          </cell>
          <cell r="E2020">
            <v>135</v>
          </cell>
          <cell r="F2020"/>
          <cell r="G2020">
            <v>20</v>
          </cell>
        </row>
        <row r="2021">
          <cell r="B2021" t="str">
            <v>CSR135-26P</v>
          </cell>
          <cell r="C2021"/>
          <cell r="D2021">
            <v>54</v>
          </cell>
          <cell r="E2021">
            <v>135</v>
          </cell>
          <cell r="F2021"/>
          <cell r="G2021">
            <v>172</v>
          </cell>
        </row>
        <row r="2022">
          <cell r="B2022" t="str">
            <v>CRV150-19P CN</v>
          </cell>
          <cell r="C2022"/>
          <cell r="D2022">
            <v>54</v>
          </cell>
          <cell r="E2022">
            <v>135</v>
          </cell>
          <cell r="F2022"/>
          <cell r="G2022">
            <v>134.19999999999999</v>
          </cell>
        </row>
        <row r="2023">
          <cell r="B2023" t="str">
            <v>CRV135-19P CE2</v>
          </cell>
          <cell r="C2023"/>
          <cell r="D2023">
            <v>54</v>
          </cell>
          <cell r="E2023">
            <v>135</v>
          </cell>
          <cell r="F2023"/>
          <cell r="G2023">
            <v>134.19999999999999</v>
          </cell>
        </row>
        <row r="2024">
          <cell r="B2024" t="str">
            <v>CRV150-19P CE2</v>
          </cell>
          <cell r="C2024"/>
          <cell r="D2024">
            <v>54</v>
          </cell>
          <cell r="E2024">
            <v>135</v>
          </cell>
          <cell r="F2024"/>
          <cell r="G2024">
            <v>134.19999999999999</v>
          </cell>
        </row>
        <row r="2025">
          <cell r="B2025" t="str">
            <v>CRV150-19M JP</v>
          </cell>
          <cell r="C2025"/>
          <cell r="D2025">
            <v>54</v>
          </cell>
          <cell r="E2025">
            <v>135</v>
          </cell>
          <cell r="F2025"/>
          <cell r="G2025">
            <v>134.19999999999999</v>
          </cell>
        </row>
        <row r="2026">
          <cell r="B2026" t="str">
            <v>CSR135-26P US</v>
          </cell>
          <cell r="C2026"/>
          <cell r="D2026">
            <v>54</v>
          </cell>
          <cell r="E2026">
            <v>135</v>
          </cell>
          <cell r="F2026"/>
          <cell r="G2026">
            <v>172</v>
          </cell>
        </row>
        <row r="2027">
          <cell r="B2027" t="str">
            <v>CRV135-19M JP</v>
          </cell>
          <cell r="C2027"/>
          <cell r="D2027">
            <v>54</v>
          </cell>
          <cell r="E2027">
            <v>135</v>
          </cell>
          <cell r="F2027"/>
          <cell r="G2027">
            <v>134.19999999999999</v>
          </cell>
        </row>
        <row r="2028">
          <cell r="B2028" t="str">
            <v>CSR150-26P US</v>
          </cell>
          <cell r="C2028"/>
          <cell r="D2028">
            <v>54</v>
          </cell>
          <cell r="E2028">
            <v>135</v>
          </cell>
          <cell r="F2028"/>
          <cell r="G2028">
            <v>158.19999999999999</v>
          </cell>
        </row>
        <row r="2029">
          <cell r="B2029" t="str">
            <v>AIN-CKI-008-200</v>
          </cell>
          <cell r="C2029"/>
          <cell r="D2029">
            <v>0</v>
          </cell>
          <cell r="E2029">
            <v>162.4</v>
          </cell>
          <cell r="F2029"/>
          <cell r="G2029">
            <v>0</v>
          </cell>
        </row>
        <row r="2030">
          <cell r="B2030" t="str">
            <v>AH14R000S-T</v>
          </cell>
          <cell r="C2030"/>
          <cell r="D2030">
            <v>0</v>
          </cell>
          <cell r="E2030">
            <v>117.9</v>
          </cell>
          <cell r="F2030"/>
          <cell r="G2030">
            <v>158.5</v>
          </cell>
        </row>
        <row r="2031">
          <cell r="B2031" t="str">
            <v>R0419-Z6PS</v>
          </cell>
          <cell r="C2031"/>
          <cell r="D2031">
            <v>0</v>
          </cell>
          <cell r="E2031">
            <v>92.6</v>
          </cell>
          <cell r="F2031"/>
          <cell r="G2031">
            <v>135.81</v>
          </cell>
        </row>
        <row r="2032">
          <cell r="B2032" t="str">
            <v>A0419-01PS</v>
          </cell>
          <cell r="C2032"/>
          <cell r="D2032">
            <v>0</v>
          </cell>
          <cell r="E2032">
            <v>92.6</v>
          </cell>
          <cell r="F2032"/>
          <cell r="G2032">
            <v>158.5</v>
          </cell>
        </row>
        <row r="2033">
          <cell r="B2033" t="str">
            <v>AIN-CKI-18-200-BS</v>
          </cell>
          <cell r="C2033"/>
          <cell r="D2033">
            <v>0</v>
          </cell>
          <cell r="E2033">
            <v>201.4</v>
          </cell>
          <cell r="F2033"/>
          <cell r="G2033">
            <v>0</v>
          </cell>
        </row>
        <row r="2034">
          <cell r="B2034" t="str">
            <v>LOG180-18N</v>
          </cell>
          <cell r="C2034"/>
          <cell r="D2034">
            <v>0</v>
          </cell>
          <cell r="E2034">
            <v>166.9</v>
          </cell>
          <cell r="F2034"/>
          <cell r="G2034">
            <v>0</v>
          </cell>
        </row>
        <row r="2035">
          <cell r="B2035" t="str">
            <v>AIN-CKI-200-BS</v>
          </cell>
          <cell r="C2035"/>
          <cell r="D2035">
            <v>0</v>
          </cell>
          <cell r="E2035">
            <v>201.4</v>
          </cell>
          <cell r="F2035"/>
          <cell r="G2035">
            <v>0</v>
          </cell>
        </row>
        <row r="2036">
          <cell r="B2036" t="str">
            <v>AIN-CKI-315-EXC</v>
          </cell>
          <cell r="C2036"/>
          <cell r="D2036">
            <v>0</v>
          </cell>
          <cell r="E2036">
            <v>162.4</v>
          </cell>
          <cell r="F2036"/>
          <cell r="G2036">
            <v>0</v>
          </cell>
        </row>
        <row r="2037">
          <cell r="B2037" t="str">
            <v>A0419-01PS-T</v>
          </cell>
          <cell r="C2037"/>
          <cell r="D2037">
            <v>0</v>
          </cell>
          <cell r="E2037">
            <v>92.6</v>
          </cell>
          <cell r="F2037"/>
          <cell r="G2037">
            <v>135.81</v>
          </cell>
        </row>
        <row r="2038">
          <cell r="B2038" t="str">
            <v>R0419-Z6PS-T</v>
          </cell>
          <cell r="C2038"/>
          <cell r="D2038">
            <v>0</v>
          </cell>
          <cell r="E2038">
            <v>92.6</v>
          </cell>
          <cell r="F2038"/>
          <cell r="G2038">
            <v>135.81</v>
          </cell>
        </row>
        <row r="2039">
          <cell r="B2039" t="str">
            <v>AIN-CKI-10-300 T</v>
          </cell>
          <cell r="C2039"/>
          <cell r="D2039">
            <v>0</v>
          </cell>
          <cell r="E2039">
            <v>162.4</v>
          </cell>
          <cell r="F2039"/>
          <cell r="G2039">
            <v>0</v>
          </cell>
        </row>
        <row r="2040">
          <cell r="B2040" t="str">
            <v>AMS-180-1445</v>
          </cell>
          <cell r="C2040"/>
          <cell r="D2040">
            <v>0</v>
          </cell>
          <cell r="E2040">
            <v>201.4</v>
          </cell>
          <cell r="F2040"/>
          <cell r="G2040">
            <v>0</v>
          </cell>
        </row>
        <row r="2041">
          <cell r="B2041" t="str">
            <v>AIN-CKI-200 T</v>
          </cell>
          <cell r="C2041"/>
          <cell r="D2041">
            <v>0</v>
          </cell>
          <cell r="E2041">
            <v>135</v>
          </cell>
          <cell r="F2041"/>
          <cell r="G2041">
            <v>0</v>
          </cell>
        </row>
        <row r="2042">
          <cell r="B2042" t="str">
            <v>AIN-CKI-200-RC T</v>
          </cell>
          <cell r="C2042"/>
          <cell r="D2042">
            <v>0</v>
          </cell>
          <cell r="E2042">
            <v>135</v>
          </cell>
          <cell r="F2042"/>
          <cell r="G2042">
            <v>0</v>
          </cell>
        </row>
        <row r="2043">
          <cell r="B2043" t="str">
            <v>AIN-CKI-008-200T</v>
          </cell>
          <cell r="C2043"/>
          <cell r="D2043">
            <v>0</v>
          </cell>
          <cell r="E2043">
            <v>162.4</v>
          </cell>
          <cell r="F2043"/>
          <cell r="G2043">
            <v>0</v>
          </cell>
        </row>
        <row r="2044">
          <cell r="B2044" t="str">
            <v>AIN-CKI-18-200-BS T</v>
          </cell>
          <cell r="C2044"/>
          <cell r="D2044">
            <v>0</v>
          </cell>
          <cell r="E2044">
            <v>98.8</v>
          </cell>
          <cell r="F2044"/>
          <cell r="G2044">
            <v>0</v>
          </cell>
        </row>
        <row r="2045">
          <cell r="B2045" t="str">
            <v>WCKV180-14 T</v>
          </cell>
          <cell r="C2045"/>
          <cell r="D2045">
            <v>0</v>
          </cell>
          <cell r="E2045">
            <v>141</v>
          </cell>
          <cell r="F2045"/>
          <cell r="G2045">
            <v>0</v>
          </cell>
        </row>
        <row r="2046">
          <cell r="B2046" t="str">
            <v>WAMS-180-1645 T</v>
          </cell>
          <cell r="C2046"/>
          <cell r="D2046">
            <v>0</v>
          </cell>
          <cell r="E2046">
            <v>172</v>
          </cell>
          <cell r="F2046"/>
          <cell r="G2046">
            <v>0</v>
          </cell>
        </row>
        <row r="2047">
          <cell r="B2047" t="str">
            <v>AGH143390R</v>
          </cell>
          <cell r="C2047"/>
          <cell r="D2047">
            <v>0</v>
          </cell>
          <cell r="E2047">
            <v>117.9</v>
          </cell>
          <cell r="F2047"/>
          <cell r="G2047">
            <v>0</v>
          </cell>
        </row>
        <row r="2048">
          <cell r="B2048" t="str">
            <v>AGH143091R</v>
          </cell>
          <cell r="C2048"/>
          <cell r="D2048">
            <v>0</v>
          </cell>
          <cell r="E2048">
            <v>117.9</v>
          </cell>
          <cell r="F2048"/>
          <cell r="G2048">
            <v>0</v>
          </cell>
        </row>
        <row r="2049">
          <cell r="B2049" t="str">
            <v>AH14S303JR</v>
          </cell>
          <cell r="C2049"/>
          <cell r="D2049">
            <v>0</v>
          </cell>
          <cell r="E2049">
            <v>117.9</v>
          </cell>
          <cell r="F2049"/>
          <cell r="G2049">
            <v>0</v>
          </cell>
        </row>
        <row r="2050">
          <cell r="B2050" t="str">
            <v>AH14S003JR</v>
          </cell>
          <cell r="C2050"/>
          <cell r="D2050">
            <v>0</v>
          </cell>
          <cell r="E2050">
            <v>117.9</v>
          </cell>
          <cell r="F2050"/>
          <cell r="G2050">
            <v>0</v>
          </cell>
        </row>
        <row r="2051">
          <cell r="B2051" t="str">
            <v>PAGH18M070R</v>
          </cell>
          <cell r="C2051"/>
          <cell r="D2051">
            <v>0</v>
          </cell>
          <cell r="E2051">
            <v>117.9</v>
          </cell>
          <cell r="F2051"/>
          <cell r="G2051">
            <v>0</v>
          </cell>
        </row>
        <row r="2052">
          <cell r="B2052" t="str">
            <v>AIN-CKI-200-BSR</v>
          </cell>
          <cell r="C2052"/>
          <cell r="D2052">
            <v>0</v>
          </cell>
          <cell r="E2052">
            <v>162.4</v>
          </cell>
          <cell r="F2052"/>
          <cell r="G2052">
            <v>0</v>
          </cell>
        </row>
        <row r="2053">
          <cell r="B2053" t="str">
            <v>AIN-CKI-200-BAR</v>
          </cell>
          <cell r="C2053"/>
          <cell r="D2053">
            <v>0</v>
          </cell>
          <cell r="E2053">
            <v>162.4</v>
          </cell>
          <cell r="F2053"/>
          <cell r="G2053">
            <v>0</v>
          </cell>
        </row>
        <row r="2054">
          <cell r="B2054" t="str">
            <v>AIN-CKI-10-300R</v>
          </cell>
          <cell r="C2054"/>
          <cell r="D2054">
            <v>0</v>
          </cell>
          <cell r="E2054">
            <v>162.4</v>
          </cell>
          <cell r="F2054"/>
          <cell r="G2054">
            <v>0</v>
          </cell>
        </row>
        <row r="2055">
          <cell r="B2055" t="str">
            <v>AIN-CKI-10-200R</v>
          </cell>
          <cell r="C2055"/>
          <cell r="D2055">
            <v>0</v>
          </cell>
          <cell r="E2055">
            <v>162.4</v>
          </cell>
          <cell r="F2055"/>
          <cell r="G2055">
            <v>0</v>
          </cell>
        </row>
        <row r="2056">
          <cell r="B2056" t="str">
            <v>AGP140301JR</v>
          </cell>
          <cell r="C2056"/>
          <cell r="D2056">
            <v>0</v>
          </cell>
          <cell r="E2056">
            <v>117.9</v>
          </cell>
          <cell r="F2056"/>
          <cell r="G2056">
            <v>0</v>
          </cell>
        </row>
        <row r="2057">
          <cell r="B2057" t="str">
            <v>AGP140002R</v>
          </cell>
          <cell r="C2057"/>
          <cell r="D2057">
            <v>0</v>
          </cell>
          <cell r="E2057">
            <v>117.9</v>
          </cell>
          <cell r="F2057"/>
          <cell r="G2057">
            <v>0</v>
          </cell>
        </row>
        <row r="2058">
          <cell r="B2058" t="str">
            <v>AGH143092R</v>
          </cell>
          <cell r="C2058"/>
          <cell r="D2058">
            <v>0</v>
          </cell>
          <cell r="E2058">
            <v>117.9</v>
          </cell>
          <cell r="F2058"/>
          <cell r="G2058">
            <v>0</v>
          </cell>
        </row>
        <row r="2059">
          <cell r="B2059" t="str">
            <v>AGH143090R</v>
          </cell>
          <cell r="C2059"/>
          <cell r="D2059">
            <v>0</v>
          </cell>
          <cell r="E2059">
            <v>117.9</v>
          </cell>
          <cell r="F2059"/>
          <cell r="G2059">
            <v>0</v>
          </cell>
        </row>
        <row r="2060">
          <cell r="B2060" t="str">
            <v>STM135-14SR</v>
          </cell>
          <cell r="C2060"/>
          <cell r="D2060">
            <v>0</v>
          </cell>
          <cell r="E2060">
            <v>162.4</v>
          </cell>
          <cell r="F2060"/>
          <cell r="G2060">
            <v>0</v>
          </cell>
        </row>
        <row r="2061">
          <cell r="B2061" t="str">
            <v>STM180-18SR</v>
          </cell>
          <cell r="C2061"/>
          <cell r="D2061">
            <v>0</v>
          </cell>
          <cell r="E2061">
            <v>162.4</v>
          </cell>
          <cell r="F2061"/>
          <cell r="G2061">
            <v>0</v>
          </cell>
        </row>
        <row r="2062">
          <cell r="B2062" t="str">
            <v>STM080-18SR</v>
          </cell>
          <cell r="C2062"/>
          <cell r="D2062">
            <v>0</v>
          </cell>
          <cell r="E2062">
            <v>162.4</v>
          </cell>
          <cell r="F2062"/>
          <cell r="G2062">
            <v>0</v>
          </cell>
        </row>
        <row r="2063">
          <cell r="B2063" t="str">
            <v>PAGP140000R</v>
          </cell>
          <cell r="C2063"/>
          <cell r="D2063">
            <v>0</v>
          </cell>
          <cell r="E2063">
            <v>117.9</v>
          </cell>
          <cell r="F2063"/>
          <cell r="G2063">
            <v>0</v>
          </cell>
        </row>
        <row r="2064">
          <cell r="B2064" t="str">
            <v>AGP140302R</v>
          </cell>
          <cell r="C2064"/>
          <cell r="D2064">
            <v>0</v>
          </cell>
          <cell r="E2064">
            <v>91.6</v>
          </cell>
          <cell r="F2064"/>
          <cell r="G2064">
            <v>0</v>
          </cell>
        </row>
        <row r="2065">
          <cell r="B2065" t="str">
            <v>AH14R308PR</v>
          </cell>
          <cell r="C2065"/>
          <cell r="D2065">
            <v>0</v>
          </cell>
          <cell r="E2065">
            <v>153.30000000000001</v>
          </cell>
          <cell r="F2065"/>
          <cell r="G2065">
            <v>0</v>
          </cell>
        </row>
        <row r="2066">
          <cell r="B2066" t="str">
            <v>AH14R008PR</v>
          </cell>
          <cell r="C2066"/>
          <cell r="D2066">
            <v>0</v>
          </cell>
          <cell r="E2066">
            <v>153.30000000000001</v>
          </cell>
          <cell r="F2066"/>
          <cell r="G2066">
            <v>0</v>
          </cell>
        </row>
        <row r="2067">
          <cell r="B2067" t="str">
            <v>AGP140000R</v>
          </cell>
          <cell r="C2067"/>
          <cell r="D2067">
            <v>0</v>
          </cell>
          <cell r="E2067">
            <v>117.9</v>
          </cell>
          <cell r="F2067"/>
          <cell r="G2067">
            <v>0</v>
          </cell>
        </row>
        <row r="2068">
          <cell r="B2068" t="str">
            <v>AGP140001JR</v>
          </cell>
          <cell r="C2068"/>
          <cell r="D2068">
            <v>0</v>
          </cell>
          <cell r="E2068">
            <v>117.9</v>
          </cell>
          <cell r="F2068"/>
          <cell r="G2068">
            <v>0</v>
          </cell>
        </row>
        <row r="2069">
          <cell r="B2069" t="str">
            <v>AGP140300R</v>
          </cell>
          <cell r="C2069"/>
          <cell r="D2069">
            <v>0</v>
          </cell>
          <cell r="E2069">
            <v>117.9</v>
          </cell>
          <cell r="F2069"/>
          <cell r="G2069">
            <v>0</v>
          </cell>
        </row>
        <row r="2070">
          <cell r="B2070" t="str">
            <v>STM180-14A45R</v>
          </cell>
          <cell r="C2070"/>
          <cell r="D2070">
            <v>0</v>
          </cell>
          <cell r="E2070">
            <v>162.4</v>
          </cell>
          <cell r="F2070"/>
          <cell r="G2070">
            <v>0</v>
          </cell>
        </row>
        <row r="2071">
          <cell r="B2071" t="str">
            <v>PAGH18M372R</v>
          </cell>
          <cell r="C2071"/>
          <cell r="D2071">
            <v>0</v>
          </cell>
          <cell r="E2071">
            <v>117.9</v>
          </cell>
          <cell r="F2071"/>
          <cell r="G2071">
            <v>0</v>
          </cell>
        </row>
        <row r="2072">
          <cell r="B2072" t="str">
            <v>PAGH18M072R</v>
          </cell>
          <cell r="C2072"/>
          <cell r="D2072">
            <v>0</v>
          </cell>
          <cell r="E2072">
            <v>117.9</v>
          </cell>
          <cell r="F2072"/>
          <cell r="G2072">
            <v>0</v>
          </cell>
        </row>
        <row r="2073">
          <cell r="B2073" t="str">
            <v>PAGH18M071R</v>
          </cell>
          <cell r="C2073"/>
          <cell r="D2073">
            <v>0</v>
          </cell>
          <cell r="E2073">
            <v>117.9</v>
          </cell>
          <cell r="F2073"/>
          <cell r="G2073">
            <v>0</v>
          </cell>
        </row>
        <row r="2074">
          <cell r="B2074" t="str">
            <v>AH14R311PR</v>
          </cell>
          <cell r="C2074"/>
          <cell r="D2074">
            <v>0</v>
          </cell>
          <cell r="E2074">
            <v>153.30000000000001</v>
          </cell>
          <cell r="F2074"/>
          <cell r="G2074">
            <v>0</v>
          </cell>
        </row>
        <row r="2075">
          <cell r="B2075" t="str">
            <v>AH14R011PR</v>
          </cell>
          <cell r="C2075"/>
          <cell r="D2075">
            <v>35</v>
          </cell>
          <cell r="E2075">
            <v>153.30000000000001</v>
          </cell>
          <cell r="F2075">
            <v>22</v>
          </cell>
          <cell r="G2075">
            <v>43.2</v>
          </cell>
        </row>
        <row r="2076">
          <cell r="B2076" t="str">
            <v>AH14R007PR</v>
          </cell>
          <cell r="C2076"/>
          <cell r="D2076">
            <v>0</v>
          </cell>
          <cell r="E2076">
            <v>153.30000000000001</v>
          </cell>
          <cell r="F2076"/>
          <cell r="G2076">
            <v>0</v>
          </cell>
        </row>
        <row r="2077">
          <cell r="B2077" t="str">
            <v>AH14R307PR</v>
          </cell>
          <cell r="C2077"/>
          <cell r="D2077">
            <v>0</v>
          </cell>
          <cell r="E2077">
            <v>153.30000000000001</v>
          </cell>
          <cell r="F2077"/>
          <cell r="G2077">
            <v>0</v>
          </cell>
        </row>
        <row r="2078">
          <cell r="B2078" t="str">
            <v>AIN-CKX-14-200-SFT</v>
          </cell>
          <cell r="C2078"/>
          <cell r="D2078">
            <v>0</v>
          </cell>
          <cell r="E2078">
            <v>92.6</v>
          </cell>
          <cell r="F2078"/>
          <cell r="G2078">
            <v>0</v>
          </cell>
        </row>
        <row r="2079">
          <cell r="B2079" t="str">
            <v>A60FK0200J13004R JP</v>
          </cell>
          <cell r="C2079"/>
          <cell r="D2079">
            <v>0</v>
          </cell>
          <cell r="E2079">
            <v>277.5</v>
          </cell>
          <cell r="F2079"/>
          <cell r="G2079">
            <v>174</v>
          </cell>
        </row>
        <row r="2080">
          <cell r="B2080" t="str">
            <v>A42P54012G13500R JP</v>
          </cell>
          <cell r="C2080"/>
          <cell r="D2080">
            <v>0</v>
          </cell>
          <cell r="E2080">
            <v>302.39999999999998</v>
          </cell>
          <cell r="F2080"/>
          <cell r="G2080">
            <v>174</v>
          </cell>
        </row>
        <row r="2081">
          <cell r="B2081" t="str">
            <v>N4Y1A080011-T5</v>
          </cell>
          <cell r="C2081"/>
          <cell r="D2081">
            <v>0</v>
          </cell>
          <cell r="E2081">
            <v>177.9</v>
          </cell>
          <cell r="F2081"/>
          <cell r="G2081">
            <v>230</v>
          </cell>
        </row>
        <row r="2082">
          <cell r="B2082" t="str">
            <v>N4Y1A080011-T6</v>
          </cell>
          <cell r="C2082"/>
          <cell r="D2082">
            <v>0</v>
          </cell>
          <cell r="E2082">
            <v>177.9</v>
          </cell>
          <cell r="F2082"/>
          <cell r="G2082">
            <v>230</v>
          </cell>
        </row>
        <row r="2083">
          <cell r="B2083" t="str">
            <v>C5N740A1002-T</v>
          </cell>
          <cell r="C2083"/>
          <cell r="D2083">
            <v>0</v>
          </cell>
          <cell r="E2083">
            <v>61.57</v>
          </cell>
          <cell r="F2083"/>
          <cell r="G2083">
            <v>119.3</v>
          </cell>
        </row>
        <row r="2084">
          <cell r="B2084" t="str">
            <v>C6U740A1002-T</v>
          </cell>
          <cell r="C2084"/>
          <cell r="D2084">
            <v>0</v>
          </cell>
          <cell r="E2084">
            <v>61.570999999999998</v>
          </cell>
          <cell r="F2084"/>
          <cell r="G2084">
            <v>119.3</v>
          </cell>
        </row>
        <row r="2085">
          <cell r="B2085" t="str">
            <v>A50CO6000H10000R</v>
          </cell>
          <cell r="C2085"/>
          <cell r="D2085">
            <v>0</v>
          </cell>
          <cell r="E2085">
            <v>176</v>
          </cell>
          <cell r="F2085"/>
          <cell r="G2085">
            <v>174</v>
          </cell>
        </row>
        <row r="2086">
          <cell r="B2086" t="str">
            <v>A40CO6100H10000R</v>
          </cell>
          <cell r="C2086"/>
          <cell r="D2086">
            <v>0</v>
          </cell>
          <cell r="E2086">
            <v>176</v>
          </cell>
          <cell r="F2086"/>
          <cell r="G2086">
            <v>174</v>
          </cell>
        </row>
        <row r="2087">
          <cell r="B2087" t="str">
            <v>A50CO6100H10000R</v>
          </cell>
          <cell r="C2087"/>
          <cell r="D2087">
            <v>0</v>
          </cell>
          <cell r="E2087">
            <v>176</v>
          </cell>
          <cell r="F2087"/>
          <cell r="G2087">
            <v>174</v>
          </cell>
        </row>
        <row r="2088">
          <cell r="B2088" t="str">
            <v>A40CO6200H10000R</v>
          </cell>
          <cell r="C2088"/>
          <cell r="D2088">
            <v>0</v>
          </cell>
          <cell r="E2088">
            <v>176</v>
          </cell>
          <cell r="F2088"/>
          <cell r="G2088">
            <v>174</v>
          </cell>
        </row>
        <row r="2089">
          <cell r="B2089" t="str">
            <v>A50CO6200H10000R</v>
          </cell>
          <cell r="C2089"/>
          <cell r="D2089">
            <v>0</v>
          </cell>
          <cell r="E2089">
            <v>176</v>
          </cell>
          <cell r="F2089"/>
          <cell r="G2089">
            <v>174</v>
          </cell>
        </row>
        <row r="2090">
          <cell r="B2090" t="str">
            <v>A40RH9000H10000R</v>
          </cell>
          <cell r="C2090"/>
          <cell r="D2090">
            <v>0</v>
          </cell>
          <cell r="E2090">
            <v>176</v>
          </cell>
          <cell r="F2090"/>
          <cell r="G2090">
            <v>174</v>
          </cell>
        </row>
        <row r="2091">
          <cell r="B2091" t="str">
            <v>A50RH9000H10000R</v>
          </cell>
          <cell r="C2091"/>
          <cell r="D2091">
            <v>0</v>
          </cell>
          <cell r="E2091">
            <v>176</v>
          </cell>
          <cell r="F2091"/>
          <cell r="G2091">
            <v>174</v>
          </cell>
        </row>
        <row r="2092">
          <cell r="B2092" t="str">
            <v>A40CO6000H10000R</v>
          </cell>
          <cell r="C2092"/>
          <cell r="D2092">
            <v>0</v>
          </cell>
          <cell r="E2092">
            <v>176</v>
          </cell>
          <cell r="F2092"/>
          <cell r="G2092">
            <v>174</v>
          </cell>
        </row>
        <row r="2093">
          <cell r="B2093" t="str">
            <v>A50P54012G13000X CN</v>
          </cell>
          <cell r="C2093"/>
          <cell r="D2093">
            <v>0</v>
          </cell>
          <cell r="E2093">
            <v>176</v>
          </cell>
          <cell r="F2093"/>
          <cell r="G2093">
            <v>140</v>
          </cell>
        </row>
        <row r="2094">
          <cell r="B2094" t="str">
            <v>A42P54012G13000X CN</v>
          </cell>
          <cell r="C2094"/>
          <cell r="D2094">
            <v>0</v>
          </cell>
          <cell r="E2094">
            <v>176</v>
          </cell>
          <cell r="F2094"/>
          <cell r="G2094">
            <v>140</v>
          </cell>
        </row>
        <row r="2095">
          <cell r="B2095" t="str">
            <v>A52SO3502J13000X CN</v>
          </cell>
          <cell r="C2095"/>
          <cell r="D2095">
            <v>0</v>
          </cell>
          <cell r="E2095">
            <v>176</v>
          </cell>
          <cell r="F2095"/>
          <cell r="G2095">
            <v>140</v>
          </cell>
        </row>
        <row r="2096">
          <cell r="B2096" t="str">
            <v>A60SO3500H10000X CN</v>
          </cell>
          <cell r="C2096"/>
          <cell r="D2096">
            <v>0</v>
          </cell>
          <cell r="E2096">
            <v>176</v>
          </cell>
          <cell r="F2096"/>
          <cell r="G2096">
            <v>140</v>
          </cell>
        </row>
        <row r="2097">
          <cell r="B2097" t="str">
            <v>A60FK0200J13004X CN</v>
          </cell>
          <cell r="C2097"/>
          <cell r="D2097">
            <v>0</v>
          </cell>
          <cell r="E2097">
            <v>176</v>
          </cell>
          <cell r="F2097"/>
          <cell r="G2097">
            <v>140</v>
          </cell>
        </row>
        <row r="2098">
          <cell r="B2098" t="str">
            <v>A60FC0000L11000X CN</v>
          </cell>
          <cell r="C2098"/>
          <cell r="D2098">
            <v>0</v>
          </cell>
          <cell r="E2098">
            <v>176</v>
          </cell>
          <cell r="F2098"/>
          <cell r="G2098">
            <v>140</v>
          </cell>
        </row>
        <row r="2099">
          <cell r="B2099" t="str">
            <v>A42P54012G13500R</v>
          </cell>
          <cell r="C2099"/>
          <cell r="D2099">
            <v>0</v>
          </cell>
          <cell r="E2099">
            <v>194</v>
          </cell>
          <cell r="F2099"/>
          <cell r="G2099">
            <v>141</v>
          </cell>
        </row>
        <row r="2100">
          <cell r="B2100" t="str">
            <v>MS3552H26-PIG110J T1</v>
          </cell>
          <cell r="C2100"/>
          <cell r="D2100">
            <v>0</v>
          </cell>
          <cell r="E2100">
            <v>193</v>
          </cell>
          <cell r="F2100"/>
          <cell r="G2100">
            <v>235</v>
          </cell>
        </row>
        <row r="2101">
          <cell r="B2101" t="str">
            <v>A60FC0000L11000R</v>
          </cell>
          <cell r="C2101"/>
          <cell r="D2101">
            <v>0</v>
          </cell>
          <cell r="E2101">
            <v>194</v>
          </cell>
          <cell r="F2101"/>
          <cell r="G2101">
            <v>141</v>
          </cell>
        </row>
        <row r="2102">
          <cell r="B2102" t="str">
            <v>AW52MP2502R10000 NOCE</v>
          </cell>
          <cell r="C2102"/>
          <cell r="D2102">
            <v>0</v>
          </cell>
          <cell r="E2102">
            <v>250</v>
          </cell>
          <cell r="F2102"/>
          <cell r="G2102">
            <v>119</v>
          </cell>
        </row>
        <row r="2103">
          <cell r="B2103" t="str">
            <v>AW52MP4002R10000 NOCE</v>
          </cell>
          <cell r="C2103"/>
          <cell r="D2103">
            <v>0</v>
          </cell>
          <cell r="E2103">
            <v>250</v>
          </cell>
          <cell r="F2103"/>
          <cell r="G2103">
            <v>119</v>
          </cell>
        </row>
        <row r="2104">
          <cell r="B2104" t="str">
            <v>AW52RM3501R11000 NOCE</v>
          </cell>
          <cell r="C2104"/>
          <cell r="D2104">
            <v>0</v>
          </cell>
          <cell r="E2104">
            <v>293.2</v>
          </cell>
          <cell r="F2104"/>
          <cell r="G2104">
            <v>119</v>
          </cell>
        </row>
        <row r="2105">
          <cell r="B2105" t="str">
            <v>AW42RM3500R11000 NOCE</v>
          </cell>
          <cell r="C2105"/>
          <cell r="D2105">
            <v>0</v>
          </cell>
          <cell r="E2105">
            <v>293.2</v>
          </cell>
          <cell r="F2105"/>
          <cell r="G2105">
            <v>119</v>
          </cell>
        </row>
        <row r="2106">
          <cell r="B2106" t="str">
            <v>AW42RM3501R11000 NOCE</v>
          </cell>
          <cell r="C2106"/>
          <cell r="D2106">
            <v>0</v>
          </cell>
          <cell r="E2106">
            <v>293.2</v>
          </cell>
          <cell r="F2106"/>
          <cell r="G2106">
            <v>119</v>
          </cell>
        </row>
        <row r="2107">
          <cell r="B2107" t="str">
            <v>AW60P44012R11000 NOCE</v>
          </cell>
          <cell r="C2107"/>
          <cell r="D2107">
            <v>0</v>
          </cell>
          <cell r="E2107">
            <v>177.9</v>
          </cell>
          <cell r="F2107"/>
          <cell r="G2107">
            <v>119</v>
          </cell>
        </row>
        <row r="2108">
          <cell r="B2108" t="str">
            <v>AW60JR4500R10000 NOCE</v>
          </cell>
          <cell r="C2108"/>
          <cell r="D2108">
            <v>0</v>
          </cell>
          <cell r="E2108">
            <v>177.9</v>
          </cell>
          <cell r="F2108"/>
          <cell r="G2108">
            <v>119</v>
          </cell>
        </row>
        <row r="2109">
          <cell r="B2109" t="str">
            <v>AW60MP3502R10000 NOCE</v>
          </cell>
          <cell r="C2109"/>
          <cell r="D2109">
            <v>0</v>
          </cell>
          <cell r="E2109">
            <v>250</v>
          </cell>
          <cell r="F2109"/>
          <cell r="G2109">
            <v>132</v>
          </cell>
        </row>
        <row r="2110">
          <cell r="B2110" t="str">
            <v>AW42MP4002R10000 NOCE</v>
          </cell>
          <cell r="C2110"/>
          <cell r="D2110">
            <v>0</v>
          </cell>
          <cell r="E2110">
            <v>293.2</v>
          </cell>
          <cell r="F2110"/>
          <cell r="G2110">
            <v>119</v>
          </cell>
        </row>
        <row r="2111">
          <cell r="B2111" t="str">
            <v>AW42TG3501R10000 NOCE</v>
          </cell>
          <cell r="C2111"/>
          <cell r="D2111">
            <v>0</v>
          </cell>
          <cell r="E2111">
            <v>293.2</v>
          </cell>
          <cell r="F2111"/>
          <cell r="G2111">
            <v>119</v>
          </cell>
        </row>
        <row r="2112">
          <cell r="B2112" t="str">
            <v>AW42TG3501R11000 NOCE</v>
          </cell>
          <cell r="C2112"/>
          <cell r="D2112">
            <v>0</v>
          </cell>
          <cell r="E2112">
            <v>293.2</v>
          </cell>
          <cell r="F2112"/>
          <cell r="G2112">
            <v>119</v>
          </cell>
        </row>
        <row r="2113">
          <cell r="B2113" t="str">
            <v>AW42TG4001R10000 NOCE</v>
          </cell>
          <cell r="C2113"/>
          <cell r="D2113">
            <v>0</v>
          </cell>
          <cell r="E2113">
            <v>293.2</v>
          </cell>
          <cell r="F2113"/>
          <cell r="G2113">
            <v>119</v>
          </cell>
        </row>
        <row r="2114">
          <cell r="B2114" t="str">
            <v>AW42TG4001R11000 NOCE</v>
          </cell>
          <cell r="C2114"/>
          <cell r="D2114">
            <v>0</v>
          </cell>
          <cell r="E2114">
            <v>293.2</v>
          </cell>
          <cell r="F2114"/>
          <cell r="G2114">
            <v>119</v>
          </cell>
        </row>
        <row r="2115">
          <cell r="B2115" t="str">
            <v>AW42MP2500R10000 NOCE</v>
          </cell>
          <cell r="C2115"/>
          <cell r="D2115">
            <v>0</v>
          </cell>
          <cell r="E2115">
            <v>177.9</v>
          </cell>
          <cell r="F2115"/>
          <cell r="G2115">
            <v>119</v>
          </cell>
        </row>
        <row r="2116">
          <cell r="B2116" t="str">
            <v>AW42MP2502R10000 NOCE</v>
          </cell>
          <cell r="C2116"/>
          <cell r="D2116">
            <v>0</v>
          </cell>
          <cell r="E2116">
            <v>177.9</v>
          </cell>
          <cell r="F2116"/>
          <cell r="G2116">
            <v>119</v>
          </cell>
        </row>
        <row r="2117">
          <cell r="B2117" t="str">
            <v>AW42MP3500R10000 NOCE</v>
          </cell>
          <cell r="C2117"/>
          <cell r="D2117">
            <v>0</v>
          </cell>
          <cell r="E2117">
            <v>293.2</v>
          </cell>
          <cell r="F2117"/>
          <cell r="G2117">
            <v>119</v>
          </cell>
        </row>
        <row r="2118">
          <cell r="B2118" t="str">
            <v>AW42MP4000R10000 NOCE</v>
          </cell>
          <cell r="C2118"/>
          <cell r="D2118">
            <v>0</v>
          </cell>
          <cell r="E2118">
            <v>293.2</v>
          </cell>
          <cell r="F2118"/>
          <cell r="G2118">
            <v>119</v>
          </cell>
        </row>
        <row r="2119">
          <cell r="B2119" t="str">
            <v>AW60AR3000R10000 NOCE</v>
          </cell>
          <cell r="C2119"/>
          <cell r="D2119">
            <v>0</v>
          </cell>
          <cell r="E2119">
            <v>177.9</v>
          </cell>
          <cell r="F2119"/>
          <cell r="G2119">
            <v>119</v>
          </cell>
        </row>
        <row r="2120">
          <cell r="B2120" t="str">
            <v>AW52RM3500R11000 NOCE</v>
          </cell>
          <cell r="C2120"/>
          <cell r="D2120">
            <v>0</v>
          </cell>
          <cell r="E2120">
            <v>293.2</v>
          </cell>
          <cell r="F2120"/>
          <cell r="G2120">
            <v>119</v>
          </cell>
        </row>
        <row r="2121">
          <cell r="B2121" t="str">
            <v>AW52RM4000R11000 NOCE</v>
          </cell>
          <cell r="C2121"/>
          <cell r="D2121">
            <v>0</v>
          </cell>
          <cell r="E2121">
            <v>187.2</v>
          </cell>
          <cell r="F2121"/>
          <cell r="G2121">
            <v>132</v>
          </cell>
        </row>
        <row r="2122">
          <cell r="B2122" t="str">
            <v>AW52TG3501R11000 NOCE</v>
          </cell>
          <cell r="C2122"/>
          <cell r="D2122">
            <v>0</v>
          </cell>
          <cell r="E2122">
            <v>177.9</v>
          </cell>
          <cell r="F2122"/>
          <cell r="G2122">
            <v>119</v>
          </cell>
        </row>
        <row r="2123">
          <cell r="B2123" t="str">
            <v>AW42RM3500R10000 NOCE</v>
          </cell>
          <cell r="C2123"/>
          <cell r="D2123">
            <v>0</v>
          </cell>
          <cell r="E2123">
            <v>250</v>
          </cell>
          <cell r="F2123"/>
          <cell r="G2123">
            <v>132</v>
          </cell>
        </row>
        <row r="2124">
          <cell r="B2124" t="str">
            <v>AW42TG3500R10000 NOCE</v>
          </cell>
          <cell r="C2124"/>
          <cell r="D2124">
            <v>0</v>
          </cell>
          <cell r="E2124">
            <v>250</v>
          </cell>
          <cell r="F2124"/>
          <cell r="G2124">
            <v>132</v>
          </cell>
        </row>
        <row r="2125">
          <cell r="B2125" t="str">
            <v>AW42TG4000R10000 NOCE</v>
          </cell>
          <cell r="C2125"/>
          <cell r="D2125">
            <v>0</v>
          </cell>
          <cell r="E2125">
            <v>250</v>
          </cell>
          <cell r="F2125"/>
          <cell r="G2125">
            <v>132</v>
          </cell>
        </row>
        <row r="2126">
          <cell r="B2126" t="str">
            <v>AW42MP3000R10000 NOCE</v>
          </cell>
          <cell r="C2126"/>
          <cell r="D2126">
            <v>0</v>
          </cell>
          <cell r="E2126">
            <v>250</v>
          </cell>
          <cell r="F2126"/>
          <cell r="G2126">
            <v>132</v>
          </cell>
        </row>
        <row r="2127">
          <cell r="B2127" t="str">
            <v>AW42P44008S11000 NOCE</v>
          </cell>
          <cell r="C2127"/>
          <cell r="D2127">
            <v>0</v>
          </cell>
          <cell r="E2127">
            <v>250</v>
          </cell>
          <cell r="F2127"/>
          <cell r="G2127">
            <v>132</v>
          </cell>
        </row>
        <row r="2128">
          <cell r="B2128" t="str">
            <v>AW42JR3500R10000 NOCE</v>
          </cell>
          <cell r="C2128"/>
          <cell r="D2128">
            <v>0</v>
          </cell>
          <cell r="E2128">
            <v>177.9</v>
          </cell>
          <cell r="F2128"/>
          <cell r="G2128">
            <v>119</v>
          </cell>
        </row>
        <row r="2129">
          <cell r="B2129" t="str">
            <v>AW42JR4500R10000 NOCE</v>
          </cell>
          <cell r="C2129"/>
          <cell r="D2129">
            <v>0</v>
          </cell>
          <cell r="E2129">
            <v>293.2</v>
          </cell>
          <cell r="F2129"/>
          <cell r="G2129">
            <v>119</v>
          </cell>
        </row>
        <row r="2130">
          <cell r="B2130" t="str">
            <v>AW42JR5000R10000 NOCE</v>
          </cell>
          <cell r="C2130"/>
          <cell r="D2130">
            <v>0</v>
          </cell>
          <cell r="E2130">
            <v>293.2</v>
          </cell>
          <cell r="F2130"/>
          <cell r="G2130">
            <v>119</v>
          </cell>
        </row>
        <row r="2131">
          <cell r="B2131" t="str">
            <v>A4170-400 TEST SAMPLE CAG</v>
          </cell>
          <cell r="C2131"/>
          <cell r="D2131">
            <v>0</v>
          </cell>
          <cell r="E2131">
            <v>176</v>
          </cell>
          <cell r="F2131"/>
          <cell r="G2131">
            <v>140</v>
          </cell>
        </row>
        <row r="2132">
          <cell r="B2132" t="str">
            <v>A4170-200 TEST SAMPLE CAG</v>
          </cell>
          <cell r="C2132"/>
          <cell r="D2132">
            <v>0</v>
          </cell>
          <cell r="E2132">
            <v>176</v>
          </cell>
          <cell r="F2132"/>
          <cell r="G2132">
            <v>140</v>
          </cell>
        </row>
        <row r="2133">
          <cell r="B2133" t="str">
            <v>A4170-100 TEST SAMPLE CAG</v>
          </cell>
          <cell r="C2133"/>
          <cell r="D2133">
            <v>0</v>
          </cell>
          <cell r="E2133">
            <v>176</v>
          </cell>
          <cell r="F2133"/>
          <cell r="G2133">
            <v>140</v>
          </cell>
        </row>
        <row r="2134">
          <cell r="B2134" t="str">
            <v>AW42RM4000R10000 NOCE</v>
          </cell>
          <cell r="C2134"/>
          <cell r="D2134">
            <v>0</v>
          </cell>
          <cell r="E2134">
            <v>250</v>
          </cell>
          <cell r="F2134"/>
          <cell r="G2134">
            <v>115.9</v>
          </cell>
        </row>
        <row r="2135">
          <cell r="B2135" t="str">
            <v>AW52RM3501R10000 NOCE</v>
          </cell>
          <cell r="C2135"/>
          <cell r="D2135">
            <v>0</v>
          </cell>
          <cell r="E2135">
            <v>250</v>
          </cell>
          <cell r="F2135"/>
          <cell r="G2135">
            <v>126.3</v>
          </cell>
        </row>
        <row r="2136">
          <cell r="B2136" t="str">
            <v>AW52RM4001R11000 NOCE</v>
          </cell>
          <cell r="C2136"/>
          <cell r="D2136">
            <v>0</v>
          </cell>
          <cell r="E2136">
            <v>177.9</v>
          </cell>
          <cell r="F2136"/>
          <cell r="G2136">
            <v>119</v>
          </cell>
        </row>
        <row r="2137">
          <cell r="B2137" t="str">
            <v>AW52RM4001R10000 NOCE</v>
          </cell>
          <cell r="C2137"/>
          <cell r="D2137">
            <v>0</v>
          </cell>
          <cell r="E2137">
            <v>250</v>
          </cell>
          <cell r="F2137"/>
          <cell r="G2137">
            <v>119</v>
          </cell>
        </row>
        <row r="2138">
          <cell r="B2138" t="str">
            <v>AW42TG3500R11000 NOCE</v>
          </cell>
          <cell r="C2138"/>
          <cell r="D2138">
            <v>0</v>
          </cell>
          <cell r="E2138">
            <v>293.2</v>
          </cell>
          <cell r="F2138"/>
          <cell r="G2138">
            <v>119</v>
          </cell>
        </row>
        <row r="2139">
          <cell r="B2139" t="str">
            <v>AW42RM4001R11000 NOCE</v>
          </cell>
          <cell r="C2139"/>
          <cell r="D2139">
            <v>0</v>
          </cell>
          <cell r="E2139">
            <v>293.2</v>
          </cell>
          <cell r="F2139"/>
          <cell r="G2139">
            <v>119</v>
          </cell>
        </row>
        <row r="2140">
          <cell r="B2140" t="str">
            <v>AW52TG3501R10000 NOCE</v>
          </cell>
          <cell r="C2140"/>
          <cell r="D2140">
            <v>0</v>
          </cell>
          <cell r="E2140">
            <v>177.9</v>
          </cell>
          <cell r="F2140"/>
          <cell r="G2140">
            <v>119</v>
          </cell>
        </row>
        <row r="2141">
          <cell r="B2141" t="str">
            <v>AW52TG4001R10000 NOCE</v>
          </cell>
          <cell r="C2141"/>
          <cell r="D2141">
            <v>0</v>
          </cell>
          <cell r="E2141">
            <v>293.2</v>
          </cell>
          <cell r="F2141"/>
          <cell r="G2141">
            <v>119</v>
          </cell>
        </row>
        <row r="2142">
          <cell r="B2142" t="str">
            <v>AW60RM4001R11000 NOCE</v>
          </cell>
          <cell r="C2142"/>
          <cell r="D2142">
            <v>0</v>
          </cell>
          <cell r="E2142">
            <v>250</v>
          </cell>
          <cell r="F2142"/>
          <cell r="G2142">
            <v>119</v>
          </cell>
        </row>
        <row r="2143">
          <cell r="B2143" t="str">
            <v>AW60RM4001R10000 NOCE</v>
          </cell>
          <cell r="C2143"/>
          <cell r="D2143">
            <v>0</v>
          </cell>
          <cell r="E2143">
            <v>177.9</v>
          </cell>
          <cell r="F2143"/>
          <cell r="G2143">
            <v>119</v>
          </cell>
        </row>
        <row r="2144">
          <cell r="B2144" t="str">
            <v>AW60TG4001R11000 NOCE</v>
          </cell>
          <cell r="C2144"/>
          <cell r="D2144">
            <v>0</v>
          </cell>
          <cell r="E2144">
            <v>293.2</v>
          </cell>
          <cell r="F2144"/>
          <cell r="G2144">
            <v>119</v>
          </cell>
        </row>
        <row r="2145">
          <cell r="B2145" t="str">
            <v>AW60MP4002R10000 NOCE</v>
          </cell>
          <cell r="C2145"/>
          <cell r="D2145">
            <v>0</v>
          </cell>
          <cell r="E2145">
            <v>250</v>
          </cell>
          <cell r="F2145"/>
          <cell r="G2145">
            <v>108.1</v>
          </cell>
        </row>
        <row r="2146">
          <cell r="B2146" t="str">
            <v>AW60RM4000R11000 NOCE</v>
          </cell>
          <cell r="C2146"/>
          <cell r="D2146">
            <v>0</v>
          </cell>
          <cell r="E2146">
            <v>250</v>
          </cell>
          <cell r="F2146"/>
          <cell r="G2146">
            <v>132</v>
          </cell>
        </row>
        <row r="2147">
          <cell r="B2147" t="str">
            <v>AW60RM3501R11000 NOCE</v>
          </cell>
          <cell r="C2147"/>
          <cell r="D2147">
            <v>0</v>
          </cell>
          <cell r="E2147">
            <v>250</v>
          </cell>
          <cell r="F2147"/>
          <cell r="G2147">
            <v>119</v>
          </cell>
        </row>
        <row r="2148">
          <cell r="B2148" t="str">
            <v>AW42PS4008S11000 NOCE</v>
          </cell>
          <cell r="C2148"/>
          <cell r="D2148">
            <v>22</v>
          </cell>
          <cell r="E2148">
            <v>250</v>
          </cell>
          <cell r="F2148"/>
          <cell r="G2148">
            <v>132</v>
          </cell>
        </row>
        <row r="2149">
          <cell r="B2149" t="str">
            <v>AW42P44012R11000 NOCE</v>
          </cell>
          <cell r="C2149"/>
          <cell r="D2149">
            <v>22</v>
          </cell>
          <cell r="E2149">
            <v>250</v>
          </cell>
          <cell r="F2149"/>
          <cell r="G2149">
            <v>132</v>
          </cell>
        </row>
        <row r="2150">
          <cell r="B2150" t="str">
            <v>AW42JL4000R10000 NOCE</v>
          </cell>
          <cell r="C2150"/>
          <cell r="D2150">
            <v>22</v>
          </cell>
          <cell r="E2150">
            <v>250</v>
          </cell>
          <cell r="F2150"/>
          <cell r="G2150">
            <v>132</v>
          </cell>
        </row>
        <row r="2151">
          <cell r="B2151" t="str">
            <v>AW60PS4012R11000 NOCE</v>
          </cell>
          <cell r="C2151"/>
          <cell r="D2151">
            <v>22</v>
          </cell>
          <cell r="E2151">
            <v>177.9</v>
          </cell>
          <cell r="F2151"/>
          <cell r="G2151">
            <v>119</v>
          </cell>
        </row>
        <row r="2152">
          <cell r="B2152" t="str">
            <v>AW60P54012R11000 NOCE</v>
          </cell>
          <cell r="C2152"/>
          <cell r="D2152">
            <v>22</v>
          </cell>
          <cell r="E2152">
            <v>250</v>
          </cell>
          <cell r="F2152"/>
          <cell r="G2152">
            <v>132</v>
          </cell>
        </row>
        <row r="2153">
          <cell r="B2153" t="str">
            <v>AW60JL4000R10000 NOCE</v>
          </cell>
          <cell r="C2153"/>
          <cell r="D2153">
            <v>22</v>
          </cell>
          <cell r="E2153">
            <v>250</v>
          </cell>
          <cell r="F2153"/>
          <cell r="G2153">
            <v>132</v>
          </cell>
        </row>
        <row r="2154">
          <cell r="B2154" t="str">
            <v>AW52PS4012R11000 NOCE</v>
          </cell>
          <cell r="C2154"/>
          <cell r="D2154">
            <v>22</v>
          </cell>
          <cell r="E2154">
            <v>250</v>
          </cell>
          <cell r="F2154"/>
          <cell r="G2154">
            <v>132</v>
          </cell>
        </row>
        <row r="2155">
          <cell r="B2155" t="str">
            <v>AW52P54012R11000 NOCE</v>
          </cell>
          <cell r="C2155"/>
          <cell r="D2155">
            <v>22</v>
          </cell>
          <cell r="E2155">
            <v>250</v>
          </cell>
          <cell r="F2155"/>
          <cell r="G2155">
            <v>132</v>
          </cell>
        </row>
        <row r="2156">
          <cell r="B2156" t="str">
            <v>AW52JL4000R10000 NOCE</v>
          </cell>
          <cell r="C2156"/>
          <cell r="D2156">
            <v>22</v>
          </cell>
          <cell r="E2156">
            <v>250</v>
          </cell>
          <cell r="F2156"/>
          <cell r="G2156">
            <v>132</v>
          </cell>
        </row>
        <row r="2157">
          <cell r="B2157" t="str">
            <v>AW42PS4012R11000 NOCE</v>
          </cell>
          <cell r="C2157"/>
          <cell r="D2157">
            <v>22</v>
          </cell>
          <cell r="E2157">
            <v>250</v>
          </cell>
          <cell r="F2157"/>
          <cell r="G2157">
            <v>132</v>
          </cell>
        </row>
        <row r="2158">
          <cell r="B2158" t="str">
            <v>AW42RM3501R10000 NOCE</v>
          </cell>
          <cell r="C2158"/>
          <cell r="D2158">
            <v>0</v>
          </cell>
          <cell r="E2158">
            <v>250</v>
          </cell>
          <cell r="F2158"/>
          <cell r="G2158">
            <v>119</v>
          </cell>
        </row>
        <row r="2159">
          <cell r="B2159" t="str">
            <v>AW42RM4001R10000 NOCE</v>
          </cell>
          <cell r="C2159"/>
          <cell r="D2159">
            <v>0</v>
          </cell>
          <cell r="E2159">
            <v>250</v>
          </cell>
          <cell r="F2159"/>
          <cell r="G2159">
            <v>119</v>
          </cell>
        </row>
        <row r="2160">
          <cell r="B2160" t="str">
            <v>AW42RM4000R11000 NOCE</v>
          </cell>
          <cell r="C2160"/>
          <cell r="D2160">
            <v>0</v>
          </cell>
          <cell r="E2160">
            <v>250</v>
          </cell>
          <cell r="F2160"/>
          <cell r="G2160">
            <v>119</v>
          </cell>
        </row>
        <row r="2161">
          <cell r="B2161" t="str">
            <v>AW52MP3000R10000 NOCE</v>
          </cell>
          <cell r="C2161"/>
          <cell r="D2161">
            <v>0</v>
          </cell>
          <cell r="E2161">
            <v>177.9</v>
          </cell>
          <cell r="F2161"/>
          <cell r="G2161">
            <v>119</v>
          </cell>
        </row>
        <row r="2162">
          <cell r="B2162" t="str">
            <v>AW42AL1000R10000 NOCE</v>
          </cell>
          <cell r="C2162"/>
          <cell r="D2162">
            <v>0</v>
          </cell>
          <cell r="E2162">
            <v>250</v>
          </cell>
          <cell r="F2162"/>
          <cell r="G2162">
            <v>132</v>
          </cell>
        </row>
        <row r="2163">
          <cell r="B2163" t="str">
            <v>AW42AR1000R10000 NOCE</v>
          </cell>
          <cell r="C2163"/>
          <cell r="D2163">
            <v>0</v>
          </cell>
          <cell r="E2163">
            <v>250</v>
          </cell>
          <cell r="F2163"/>
          <cell r="G2163">
            <v>132</v>
          </cell>
        </row>
        <row r="2164">
          <cell r="B2164" t="str">
            <v>AW42AR2000R10000 NOCE</v>
          </cell>
          <cell r="C2164"/>
          <cell r="D2164">
            <v>0</v>
          </cell>
          <cell r="E2164">
            <v>250</v>
          </cell>
          <cell r="F2164"/>
          <cell r="G2164">
            <v>132</v>
          </cell>
        </row>
        <row r="2165">
          <cell r="B2165" t="str">
            <v>AW42IM0000R10000 NOCE</v>
          </cell>
          <cell r="C2165"/>
          <cell r="D2165">
            <v>0</v>
          </cell>
          <cell r="E2165">
            <v>293.2</v>
          </cell>
          <cell r="F2165"/>
          <cell r="G2165">
            <v>119</v>
          </cell>
        </row>
        <row r="2166">
          <cell r="B2166" t="str">
            <v>AW42JL3500R10000 NOCE</v>
          </cell>
          <cell r="C2166"/>
          <cell r="D2166">
            <v>0</v>
          </cell>
          <cell r="E2166">
            <v>293.2</v>
          </cell>
          <cell r="F2166"/>
          <cell r="G2166">
            <v>119</v>
          </cell>
        </row>
        <row r="2167">
          <cell r="B2167" t="str">
            <v>AW42JL4500R10000 NOCE</v>
          </cell>
          <cell r="C2167"/>
          <cell r="D2167">
            <v>0</v>
          </cell>
          <cell r="E2167">
            <v>293.2</v>
          </cell>
          <cell r="F2167"/>
          <cell r="G2167">
            <v>119</v>
          </cell>
        </row>
        <row r="2168">
          <cell r="B2168" t="str">
            <v>AW42TG4000R11000 NOCE</v>
          </cell>
          <cell r="C2168"/>
          <cell r="D2168">
            <v>0</v>
          </cell>
          <cell r="E2168">
            <v>250</v>
          </cell>
          <cell r="F2168"/>
          <cell r="G2168">
            <v>119</v>
          </cell>
        </row>
        <row r="2169">
          <cell r="B2169" t="str">
            <v>AW60RM3500R11000 NOCE</v>
          </cell>
          <cell r="C2169"/>
          <cell r="D2169">
            <v>0</v>
          </cell>
          <cell r="E2169">
            <v>177.9</v>
          </cell>
          <cell r="F2169"/>
          <cell r="G2169">
            <v>119</v>
          </cell>
        </row>
        <row r="2170">
          <cell r="B2170" t="str">
            <v>AW52MP3502R10000 NOCE</v>
          </cell>
          <cell r="C2170"/>
          <cell r="D2170">
            <v>0</v>
          </cell>
          <cell r="E2170">
            <v>177.9</v>
          </cell>
          <cell r="F2170"/>
          <cell r="G2170">
            <v>119</v>
          </cell>
        </row>
        <row r="2171">
          <cell r="B2171" t="str">
            <v>AW52MP3002R10000 NOCE</v>
          </cell>
          <cell r="C2171"/>
          <cell r="D2171">
            <v>0</v>
          </cell>
          <cell r="E2171">
            <v>250</v>
          </cell>
          <cell r="F2171"/>
          <cell r="G2171">
            <v>119</v>
          </cell>
        </row>
        <row r="2172">
          <cell r="B2172" t="str">
            <v>AW42AR3000R10000 NOCE</v>
          </cell>
          <cell r="C2172"/>
          <cell r="D2172">
            <v>0</v>
          </cell>
          <cell r="E2172">
            <v>250</v>
          </cell>
          <cell r="F2172"/>
          <cell r="G2172">
            <v>119</v>
          </cell>
        </row>
        <row r="2173">
          <cell r="B2173" t="str">
            <v>AW42AL3000R10000 NOCE</v>
          </cell>
          <cell r="C2173"/>
          <cell r="D2173">
            <v>0</v>
          </cell>
          <cell r="E2173">
            <v>250</v>
          </cell>
          <cell r="F2173"/>
          <cell r="G2173">
            <v>119</v>
          </cell>
        </row>
        <row r="2174">
          <cell r="B2174" t="str">
            <v>AW42MP3502R10000 NOCE</v>
          </cell>
          <cell r="C2174"/>
          <cell r="D2174">
            <v>0</v>
          </cell>
          <cell r="E2174">
            <v>250</v>
          </cell>
          <cell r="F2174"/>
          <cell r="G2174">
            <v>119</v>
          </cell>
        </row>
        <row r="2175">
          <cell r="B2175" t="str">
            <v>AW42MP3002R10000 NOCE</v>
          </cell>
          <cell r="C2175"/>
          <cell r="D2175">
            <v>0</v>
          </cell>
          <cell r="E2175">
            <v>250</v>
          </cell>
          <cell r="F2175"/>
          <cell r="G2175">
            <v>119</v>
          </cell>
        </row>
        <row r="2176">
          <cell r="B2176" t="str">
            <v>AW52P44012R11000</v>
          </cell>
          <cell r="C2176"/>
          <cell r="D2176">
            <v>0</v>
          </cell>
          <cell r="E2176">
            <v>168.3</v>
          </cell>
          <cell r="F2176"/>
          <cell r="G2176">
            <v>222</v>
          </cell>
        </row>
        <row r="2177">
          <cell r="B2177" t="str">
            <v>AW60JL4000R10000</v>
          </cell>
          <cell r="C2177"/>
          <cell r="D2177">
            <v>0</v>
          </cell>
          <cell r="E2177">
            <v>168.3</v>
          </cell>
          <cell r="F2177"/>
          <cell r="G2177">
            <v>222</v>
          </cell>
        </row>
        <row r="2178">
          <cell r="B2178" t="str">
            <v>AW60P44012R11000</v>
          </cell>
          <cell r="C2178"/>
          <cell r="D2178">
            <v>0</v>
          </cell>
          <cell r="E2178">
            <v>167.6</v>
          </cell>
          <cell r="F2178"/>
          <cell r="G2178">
            <v>222</v>
          </cell>
        </row>
        <row r="2179">
          <cell r="B2179" t="str">
            <v>AW52JL4000R10000</v>
          </cell>
          <cell r="C2179"/>
          <cell r="D2179">
            <v>0</v>
          </cell>
          <cell r="E2179">
            <v>168.3</v>
          </cell>
          <cell r="F2179"/>
          <cell r="G2179">
            <v>222</v>
          </cell>
        </row>
        <row r="2180">
          <cell r="B2180" t="str">
            <v>AW42P44012R11000</v>
          </cell>
          <cell r="C2180"/>
          <cell r="D2180">
            <v>0</v>
          </cell>
          <cell r="E2180">
            <v>167.6</v>
          </cell>
          <cell r="F2180"/>
          <cell r="G2180">
            <v>222</v>
          </cell>
        </row>
        <row r="2181">
          <cell r="B2181" t="str">
            <v>AW42JR4000R10000</v>
          </cell>
          <cell r="C2181"/>
          <cell r="D2181">
            <v>0</v>
          </cell>
          <cell r="E2181">
            <v>167.6</v>
          </cell>
          <cell r="F2181"/>
          <cell r="G2181">
            <v>222</v>
          </cell>
        </row>
        <row r="2182">
          <cell r="B2182" t="str">
            <v>AW42JL4000R10000</v>
          </cell>
          <cell r="C2182"/>
          <cell r="D2182">
            <v>0</v>
          </cell>
          <cell r="E2182">
            <v>167.6</v>
          </cell>
          <cell r="F2182"/>
          <cell r="G2182">
            <v>222</v>
          </cell>
        </row>
        <row r="2183">
          <cell r="B2183" t="str">
            <v>AW52JR4000R10000</v>
          </cell>
          <cell r="C2183"/>
          <cell r="D2183">
            <v>0</v>
          </cell>
          <cell r="E2183">
            <v>167.6</v>
          </cell>
          <cell r="F2183"/>
          <cell r="G2183">
            <v>222</v>
          </cell>
        </row>
        <row r="2184">
          <cell r="B2184" t="str">
            <v>MS3552M22-PIG110D</v>
          </cell>
          <cell r="C2184"/>
          <cell r="D2184">
            <v>0</v>
          </cell>
          <cell r="E2184">
            <v>234</v>
          </cell>
          <cell r="F2184"/>
          <cell r="G2184">
            <v>252</v>
          </cell>
        </row>
        <row r="2185">
          <cell r="B2185" t="str">
            <v>MS3552M22-ANG70A</v>
          </cell>
          <cell r="C2185"/>
          <cell r="D2185">
            <v>0</v>
          </cell>
          <cell r="E2185">
            <v>234</v>
          </cell>
          <cell r="F2185"/>
          <cell r="G2185">
            <v>252</v>
          </cell>
        </row>
        <row r="2186">
          <cell r="B2186" t="str">
            <v>G1126-300 SILVERWAY 35 3J</v>
          </cell>
          <cell r="C2186"/>
          <cell r="D2186">
            <v>0</v>
          </cell>
          <cell r="E2186">
            <v>93</v>
          </cell>
          <cell r="F2186"/>
          <cell r="G2186">
            <v>77</v>
          </cell>
        </row>
        <row r="2187">
          <cell r="B2187" t="str">
            <v>G1126-300 SILVERWAY 25 3J</v>
          </cell>
          <cell r="C2187"/>
          <cell r="D2187">
            <v>0</v>
          </cell>
          <cell r="E2187">
            <v>93</v>
          </cell>
          <cell r="F2187"/>
          <cell r="G2187">
            <v>77</v>
          </cell>
        </row>
        <row r="2188">
          <cell r="B2188" t="str">
            <v>G1126-300 SILVERWAY 35 3J (LINE UP)</v>
          </cell>
          <cell r="C2188"/>
          <cell r="D2188">
            <v>0</v>
          </cell>
          <cell r="E2188">
            <v>92.6</v>
          </cell>
          <cell r="F2188"/>
          <cell r="G2188">
            <v>78</v>
          </cell>
        </row>
        <row r="2189">
          <cell r="B2189" t="str">
            <v>AG143390 F CE2</v>
          </cell>
          <cell r="C2189"/>
          <cell r="D2189">
            <v>21</v>
          </cell>
          <cell r="E2189">
            <v>91.6</v>
          </cell>
          <cell r="F2189">
            <v>20</v>
          </cell>
          <cell r="G2189">
            <v>43</v>
          </cell>
        </row>
        <row r="2190">
          <cell r="B2190" t="str">
            <v>AG14M370 B CE2</v>
          </cell>
          <cell r="C2190"/>
          <cell r="D2190">
            <v>21.9</v>
          </cell>
          <cell r="E2190">
            <v>91.6</v>
          </cell>
          <cell r="F2190">
            <v>32</v>
          </cell>
          <cell r="G2190">
            <v>42.7</v>
          </cell>
        </row>
        <row r="2191">
          <cell r="B2191" t="str">
            <v>AHW14R104S US</v>
          </cell>
          <cell r="C2191"/>
          <cell r="D2191">
            <v>23.5</v>
          </cell>
          <cell r="E2191">
            <v>92.6</v>
          </cell>
          <cell r="F2191">
            <v>22</v>
          </cell>
          <cell r="G2191">
            <v>58.1</v>
          </cell>
        </row>
        <row r="2192">
          <cell r="B2192" t="str">
            <v>AHW14R104J US</v>
          </cell>
          <cell r="C2192"/>
          <cell r="D2192">
            <v>23.5</v>
          </cell>
          <cell r="E2192">
            <v>92.6</v>
          </cell>
          <cell r="F2192">
            <v>22</v>
          </cell>
          <cell r="G2192">
            <v>58.1</v>
          </cell>
        </row>
        <row r="2193">
          <cell r="B2193" t="str">
            <v>AHW14R313P US</v>
          </cell>
          <cell r="C2193"/>
          <cell r="D2193">
            <v>23.5</v>
          </cell>
          <cell r="E2193">
            <v>101</v>
          </cell>
          <cell r="F2193">
            <v>20</v>
          </cell>
          <cell r="G2193">
            <v>60</v>
          </cell>
        </row>
        <row r="2194">
          <cell r="B2194" t="str">
            <v>AH14R104SR JP</v>
          </cell>
          <cell r="C2194"/>
          <cell r="D2194">
            <v>21.9</v>
          </cell>
          <cell r="E2194">
            <v>137.5</v>
          </cell>
          <cell r="F2194">
            <v>20</v>
          </cell>
          <cell r="G2194">
            <v>69.900000000000006</v>
          </cell>
        </row>
        <row r="2195">
          <cell r="B2195" t="str">
            <v>AGH147000R JP</v>
          </cell>
          <cell r="C2195"/>
          <cell r="D2195">
            <v>22</v>
          </cell>
          <cell r="E2195">
            <v>117.9</v>
          </cell>
          <cell r="F2195">
            <v>20</v>
          </cell>
          <cell r="G2195">
            <v>70</v>
          </cell>
        </row>
        <row r="2196">
          <cell r="B2196" t="str">
            <v>HJ80AL152P10000 JP</v>
          </cell>
          <cell r="C2196"/>
          <cell r="D2196">
            <v>56</v>
          </cell>
          <cell r="E2196">
            <v>234</v>
          </cell>
          <cell r="F2196">
            <v>22</v>
          </cell>
          <cell r="G2196">
            <v>289</v>
          </cell>
        </row>
        <row r="2197">
          <cell r="B2197" t="str">
            <v>HJ80AL202P10000 JP</v>
          </cell>
          <cell r="C2197"/>
          <cell r="D2197">
            <v>56</v>
          </cell>
          <cell r="E2197">
            <v>234</v>
          </cell>
          <cell r="F2197">
            <v>22</v>
          </cell>
          <cell r="G2197">
            <v>289.2</v>
          </cell>
        </row>
        <row r="2198">
          <cell r="B2198" t="str">
            <v>CSR135-26PR JP</v>
          </cell>
          <cell r="C2198"/>
          <cell r="D2198">
            <v>54</v>
          </cell>
          <cell r="E2198">
            <v>135</v>
          </cell>
          <cell r="F2198">
            <v>20</v>
          </cell>
          <cell r="G2198">
            <v>172</v>
          </cell>
        </row>
        <row r="2199">
          <cell r="B2199" t="str">
            <v>CSR150-26PR JP</v>
          </cell>
          <cell r="C2199"/>
          <cell r="D2199">
            <v>54</v>
          </cell>
          <cell r="E2199">
            <v>135</v>
          </cell>
          <cell r="F2199">
            <v>20</v>
          </cell>
          <cell r="G2199">
            <v>172</v>
          </cell>
        </row>
        <row r="2200">
          <cell r="B2200" t="str">
            <v>AHW14S003S CN</v>
          </cell>
          <cell r="C2200"/>
          <cell r="D2200">
            <v>42.4</v>
          </cell>
          <cell r="E2200">
            <v>92.6</v>
          </cell>
          <cell r="F2200">
            <v>32</v>
          </cell>
          <cell r="G2200">
            <v>58</v>
          </cell>
        </row>
        <row r="2201">
          <cell r="B2201" t="str">
            <v>AHW14R301S KR</v>
          </cell>
          <cell r="C2201"/>
          <cell r="D2201">
            <v>27.6</v>
          </cell>
          <cell r="E2201">
            <v>102.2</v>
          </cell>
          <cell r="F2201">
            <v>20</v>
          </cell>
          <cell r="G2201">
            <v>45.7</v>
          </cell>
        </row>
        <row r="2202">
          <cell r="B2202" t="str">
            <v>WAIN-CKI-200-BS US2</v>
          </cell>
          <cell r="C2202"/>
          <cell r="D2202">
            <v>44.4</v>
          </cell>
          <cell r="E2202">
            <v>201.4</v>
          </cell>
          <cell r="F2202">
            <v>32</v>
          </cell>
          <cell r="G2202">
            <v>138</v>
          </cell>
        </row>
        <row r="2203">
          <cell r="B2203" t="str">
            <v>WAIN-CK-200-BA US2</v>
          </cell>
          <cell r="C2203"/>
          <cell r="D2203">
            <v>44.4</v>
          </cell>
          <cell r="E2203">
            <v>201.4</v>
          </cell>
          <cell r="F2203">
            <v>20</v>
          </cell>
          <cell r="G2203">
            <v>138</v>
          </cell>
        </row>
        <row r="2204">
          <cell r="B2204" t="str">
            <v>WAIN-CKI-18-200-BS US2</v>
          </cell>
          <cell r="C2204"/>
          <cell r="D2204">
            <v>44.4</v>
          </cell>
          <cell r="E2204">
            <v>201.4</v>
          </cell>
          <cell r="F2204">
            <v>20</v>
          </cell>
          <cell r="G2204">
            <v>138</v>
          </cell>
        </row>
        <row r="2205">
          <cell r="B2205" t="str">
            <v>WAIN-CKI-300-RC US2</v>
          </cell>
          <cell r="C2205"/>
          <cell r="D2205">
            <v>72</v>
          </cell>
          <cell r="E2205">
            <v>162.4</v>
          </cell>
          <cell r="F2205">
            <v>20</v>
          </cell>
          <cell r="G2205">
            <v>174</v>
          </cell>
        </row>
        <row r="2206">
          <cell r="B2206" t="str">
            <v>WAIN-CK-300 US2</v>
          </cell>
          <cell r="C2206"/>
          <cell r="D2206">
            <v>44.4</v>
          </cell>
          <cell r="E2206">
            <v>162.4</v>
          </cell>
          <cell r="F2206">
            <v>20</v>
          </cell>
          <cell r="G2206">
            <v>140.9</v>
          </cell>
        </row>
        <row r="2207">
          <cell r="B2207" t="str">
            <v>WAIN-CKI-200-RC US2</v>
          </cell>
          <cell r="C2207"/>
          <cell r="D2207">
            <v>44.4</v>
          </cell>
          <cell r="E2207">
            <v>162.4</v>
          </cell>
          <cell r="F2207">
            <v>32</v>
          </cell>
          <cell r="G2207">
            <v>140.9</v>
          </cell>
        </row>
        <row r="2208">
          <cell r="B2208" t="str">
            <v>WAIN-CKI-200 US2</v>
          </cell>
          <cell r="C2208"/>
          <cell r="D2208">
            <v>44.4</v>
          </cell>
          <cell r="E2208">
            <v>162.4</v>
          </cell>
          <cell r="F2208">
            <v>32</v>
          </cell>
          <cell r="G2208">
            <v>140.9</v>
          </cell>
        </row>
        <row r="2209">
          <cell r="B2209" t="str">
            <v>WAIN-CKI-10-300 US2</v>
          </cell>
          <cell r="C2209"/>
          <cell r="D2209">
            <v>44.4</v>
          </cell>
          <cell r="E2209">
            <v>162.4</v>
          </cell>
          <cell r="F2209">
            <v>20</v>
          </cell>
          <cell r="G2209">
            <v>140.9</v>
          </cell>
        </row>
        <row r="2210">
          <cell r="B2210" t="str">
            <v>WAIN-CKI-10-200 US2</v>
          </cell>
          <cell r="C2210"/>
          <cell r="D2210">
            <v>44.4</v>
          </cell>
          <cell r="E2210">
            <v>162.4</v>
          </cell>
          <cell r="F2210">
            <v>20</v>
          </cell>
          <cell r="G2210">
            <v>140.9</v>
          </cell>
        </row>
        <row r="2211">
          <cell r="B2211" t="str">
            <v>WAIN-CKI-008-200 US2</v>
          </cell>
          <cell r="C2211"/>
          <cell r="D2211">
            <v>44.4</v>
          </cell>
          <cell r="E2211">
            <v>162.4</v>
          </cell>
          <cell r="F2211">
            <v>32</v>
          </cell>
          <cell r="G2211">
            <v>138</v>
          </cell>
        </row>
        <row r="2212">
          <cell r="B2212" t="str">
            <v>AIN-CKX-14-200-SFT US</v>
          </cell>
          <cell r="C2212"/>
          <cell r="D2212">
            <v>44</v>
          </cell>
          <cell r="E2212">
            <v>117.9</v>
          </cell>
          <cell r="F2212">
            <v>20</v>
          </cell>
          <cell r="G2212">
            <v>146</v>
          </cell>
        </row>
        <row r="2213">
          <cell r="B2213" t="str">
            <v>AIN-CKX-10-200-R US</v>
          </cell>
          <cell r="C2213"/>
          <cell r="D2213">
            <v>44</v>
          </cell>
          <cell r="E2213">
            <v>162.4</v>
          </cell>
          <cell r="F2213">
            <v>32</v>
          </cell>
          <cell r="G2213">
            <v>146</v>
          </cell>
        </row>
        <row r="2214">
          <cell r="B2214" t="str">
            <v>AIN-CKI-18-200-SFT US</v>
          </cell>
          <cell r="C2214"/>
          <cell r="D2214">
            <v>44.4</v>
          </cell>
          <cell r="E2214">
            <v>201.4</v>
          </cell>
          <cell r="F2214">
            <v>32</v>
          </cell>
          <cell r="G2214">
            <v>138</v>
          </cell>
        </row>
        <row r="2215">
          <cell r="B2215" t="str">
            <v xml:space="preserve">PSC14150S US </v>
          </cell>
          <cell r="C2215"/>
          <cell r="D2215">
            <v>132</v>
          </cell>
          <cell r="E2215">
            <v>158</v>
          </cell>
          <cell r="F2215">
            <v>154</v>
          </cell>
          <cell r="G2215">
            <v>184</v>
          </cell>
        </row>
        <row r="2216">
          <cell r="B2216" t="str">
            <v>PSC14150A US</v>
          </cell>
          <cell r="C2216"/>
          <cell r="D2216">
            <v>132</v>
          </cell>
          <cell r="E2216">
            <v>158</v>
          </cell>
          <cell r="F2216">
            <v>154</v>
          </cell>
          <cell r="G2216">
            <v>184</v>
          </cell>
        </row>
        <row r="2217">
          <cell r="B2217" t="str">
            <v>PSC18135S US</v>
          </cell>
          <cell r="C2217"/>
          <cell r="D2217">
            <v>132</v>
          </cell>
          <cell r="E2217">
            <v>158</v>
          </cell>
          <cell r="F2217">
            <v>154</v>
          </cell>
          <cell r="G2217">
            <v>184</v>
          </cell>
        </row>
        <row r="2218">
          <cell r="B2218" t="str">
            <v>PSC18150S US</v>
          </cell>
          <cell r="C2218"/>
          <cell r="D2218">
            <v>132</v>
          </cell>
          <cell r="E2218">
            <v>158</v>
          </cell>
          <cell r="F2218">
            <v>154</v>
          </cell>
          <cell r="G2218">
            <v>184</v>
          </cell>
        </row>
        <row r="2219">
          <cell r="B2219" t="str">
            <v xml:space="preserve">PSC18135A US  </v>
          </cell>
          <cell r="C2219"/>
          <cell r="D2219">
            <v>132</v>
          </cell>
          <cell r="E2219">
            <v>158</v>
          </cell>
          <cell r="F2219">
            <v>154</v>
          </cell>
          <cell r="G2219">
            <v>184</v>
          </cell>
        </row>
        <row r="2220">
          <cell r="B2220" t="str">
            <v>MASTERS HF Y CONNECTOR SET</v>
          </cell>
          <cell r="C2220"/>
          <cell r="D2220">
            <v>21</v>
          </cell>
          <cell r="E2220">
            <v>60</v>
          </cell>
          <cell r="F2220">
            <v>20</v>
          </cell>
          <cell r="G2220">
            <v>40</v>
          </cell>
        </row>
        <row r="2221">
          <cell r="B2221" t="str">
            <v>MST125-27HFR JP</v>
          </cell>
          <cell r="C2221"/>
          <cell r="D2221">
            <v>54</v>
          </cell>
          <cell r="E2221">
            <v>185</v>
          </cell>
          <cell r="F2221">
            <v>40</v>
          </cell>
          <cell r="G2221">
            <v>134</v>
          </cell>
        </row>
        <row r="2222">
          <cell r="B2222" t="str">
            <v>WAIN-CKI-200 CN</v>
          </cell>
          <cell r="C2222"/>
          <cell r="D2222">
            <v>54.7</v>
          </cell>
          <cell r="E2222">
            <v>162.4</v>
          </cell>
          <cell r="F2222">
            <v>20</v>
          </cell>
          <cell r="G2222">
            <v>148</v>
          </cell>
        </row>
        <row r="2223">
          <cell r="B2223" t="str">
            <v>WAIN-CKI-300 CN</v>
          </cell>
          <cell r="C2223"/>
          <cell r="D2223">
            <v>54.7</v>
          </cell>
          <cell r="E2223">
            <v>162.4</v>
          </cell>
          <cell r="F2223">
            <v>20</v>
          </cell>
          <cell r="G2223">
            <v>148</v>
          </cell>
        </row>
        <row r="2224">
          <cell r="B2224" t="str">
            <v>WAIN-CKI-10-200 CN</v>
          </cell>
          <cell r="C2224"/>
          <cell r="D2224">
            <v>54.7</v>
          </cell>
          <cell r="E2224">
            <v>162.4</v>
          </cell>
          <cell r="F2224">
            <v>20</v>
          </cell>
          <cell r="G2224">
            <v>148</v>
          </cell>
        </row>
        <row r="2225">
          <cell r="B2225" t="str">
            <v>WAIN-CKI-10-300 CN</v>
          </cell>
          <cell r="C2225"/>
          <cell r="D2225">
            <v>54.7</v>
          </cell>
          <cell r="E2225">
            <v>162.4</v>
          </cell>
          <cell r="F2225">
            <v>32</v>
          </cell>
          <cell r="G2225">
            <v>148</v>
          </cell>
        </row>
        <row r="2226">
          <cell r="B2226" t="str">
            <v>WAIN-CKI-10-300 KR</v>
          </cell>
          <cell r="C2226"/>
          <cell r="D2226">
            <v>45.3</v>
          </cell>
          <cell r="E2226">
            <v>162.4</v>
          </cell>
          <cell r="F2226">
            <v>20</v>
          </cell>
          <cell r="G2226">
            <v>151.9</v>
          </cell>
        </row>
        <row r="2227">
          <cell r="B2227" t="str">
            <v>MTA0025N45S</v>
          </cell>
          <cell r="C2227"/>
          <cell r="D2227">
            <v>44</v>
          </cell>
          <cell r="E2227">
            <v>206</v>
          </cell>
          <cell r="F2227">
            <v>20</v>
          </cell>
          <cell r="G2227">
            <v>172</v>
          </cell>
        </row>
        <row r="2228">
          <cell r="B2228" t="str">
            <v>MTS0025N45S</v>
          </cell>
          <cell r="C2228"/>
          <cell r="D2228">
            <v>44</v>
          </cell>
          <cell r="E2228">
            <v>206</v>
          </cell>
          <cell r="F2228">
            <v>20</v>
          </cell>
          <cell r="G2228">
            <v>172</v>
          </cell>
        </row>
        <row r="2229">
          <cell r="B2229" t="str">
            <v>MTF0025N45S</v>
          </cell>
          <cell r="C2229"/>
          <cell r="D2229">
            <v>44</v>
          </cell>
          <cell r="E2229">
            <v>206</v>
          </cell>
          <cell r="F2229">
            <v>20</v>
          </cell>
          <cell r="G2229">
            <v>172</v>
          </cell>
        </row>
        <row r="2230">
          <cell r="B2230" t="str">
            <v>WCKV180-14C CN</v>
          </cell>
          <cell r="C2230"/>
          <cell r="D2230">
            <v>72</v>
          </cell>
          <cell r="E2230">
            <v>162.4</v>
          </cell>
          <cell r="F2230">
            <v>32</v>
          </cell>
          <cell r="G2230">
            <v>154</v>
          </cell>
        </row>
        <row r="2231">
          <cell r="B2231" t="str">
            <v>STM180-18S CN</v>
          </cell>
          <cell r="C2231"/>
          <cell r="D2231">
            <v>54.7</v>
          </cell>
          <cell r="E2231">
            <v>166.9</v>
          </cell>
          <cell r="F2231">
            <v>20</v>
          </cell>
          <cell r="G2231">
            <v>153.5</v>
          </cell>
        </row>
        <row r="2232">
          <cell r="B2232" t="str">
            <v>STM180-14S CN</v>
          </cell>
          <cell r="C2232"/>
          <cell r="D2232">
            <v>54.7</v>
          </cell>
          <cell r="E2232">
            <v>166.9</v>
          </cell>
          <cell r="F2232">
            <v>20</v>
          </cell>
          <cell r="G2232">
            <v>153.5</v>
          </cell>
        </row>
        <row r="2233">
          <cell r="B2233" t="str">
            <v>PSC35135A US</v>
          </cell>
          <cell r="C2233"/>
          <cell r="D2233">
            <v>132</v>
          </cell>
          <cell r="E2233">
            <v>158</v>
          </cell>
          <cell r="F2233">
            <v>20</v>
          </cell>
          <cell r="G2233">
            <v>184</v>
          </cell>
        </row>
        <row r="2234">
          <cell r="B2234" t="str">
            <v>PSC35090S US</v>
          </cell>
          <cell r="C2234"/>
          <cell r="D2234">
            <v>132</v>
          </cell>
          <cell r="E2234">
            <v>158</v>
          </cell>
          <cell r="F2234">
            <v>20</v>
          </cell>
          <cell r="G2234">
            <v>184</v>
          </cell>
        </row>
        <row r="2235">
          <cell r="B2235" t="str">
            <v>PSC35135S US</v>
          </cell>
          <cell r="C2235"/>
          <cell r="D2235">
            <v>132</v>
          </cell>
          <cell r="E2235">
            <v>158</v>
          </cell>
          <cell r="F2235">
            <v>20</v>
          </cell>
          <cell r="G2235">
            <v>184</v>
          </cell>
        </row>
        <row r="2236">
          <cell r="B2236" t="str">
            <v>PSC35090A US</v>
          </cell>
          <cell r="C2236"/>
          <cell r="D2236">
            <v>132</v>
          </cell>
          <cell r="E2236">
            <v>158</v>
          </cell>
          <cell r="F2236">
            <v>20</v>
          </cell>
          <cell r="G2236">
            <v>184</v>
          </cell>
        </row>
        <row r="2237">
          <cell r="B2237" t="str">
            <v xml:space="preserve">PSC18150A US   </v>
          </cell>
          <cell r="C2237"/>
          <cell r="D2237">
            <v>132</v>
          </cell>
          <cell r="E2237">
            <v>158</v>
          </cell>
          <cell r="F2237">
            <v>20</v>
          </cell>
          <cell r="G2237">
            <v>184</v>
          </cell>
        </row>
        <row r="2238">
          <cell r="B2238" t="str">
            <v xml:space="preserve">PSC18090S US </v>
          </cell>
          <cell r="C2238"/>
          <cell r="D2238">
            <v>132</v>
          </cell>
          <cell r="E2238">
            <v>158</v>
          </cell>
          <cell r="F2238">
            <v>20</v>
          </cell>
          <cell r="G2238">
            <v>184</v>
          </cell>
        </row>
        <row r="2239">
          <cell r="B2239" t="str">
            <v xml:space="preserve">PSC18090A US  </v>
          </cell>
          <cell r="C2239"/>
          <cell r="D2239">
            <v>132</v>
          </cell>
          <cell r="E2239">
            <v>158</v>
          </cell>
          <cell r="F2239">
            <v>20</v>
          </cell>
          <cell r="G2239">
            <v>184</v>
          </cell>
        </row>
        <row r="2240">
          <cell r="B2240" t="str">
            <v>AIN-CKI-200-B-SFT US</v>
          </cell>
          <cell r="C2240"/>
          <cell r="D2240">
            <v>44.4</v>
          </cell>
          <cell r="E2240">
            <v>201.4</v>
          </cell>
          <cell r="F2240">
            <v>32</v>
          </cell>
          <cell r="G2240">
            <v>138</v>
          </cell>
        </row>
        <row r="2241">
          <cell r="B2241" t="str">
            <v>AG141300J CE2</v>
          </cell>
          <cell r="C2241"/>
          <cell r="D2241">
            <v>21</v>
          </cell>
          <cell r="E2241">
            <v>88</v>
          </cell>
          <cell r="F2241">
            <v>32</v>
          </cell>
          <cell r="G2241">
            <v>43</v>
          </cell>
        </row>
        <row r="2242">
          <cell r="B2242" t="str">
            <v>AG141000J US</v>
          </cell>
          <cell r="C2242"/>
          <cell r="D2242">
            <v>34</v>
          </cell>
          <cell r="E2242">
            <v>117.9</v>
          </cell>
          <cell r="F2242">
            <v>20</v>
          </cell>
          <cell r="G2242">
            <v>60</v>
          </cell>
        </row>
        <row r="2243">
          <cell r="B2243" t="str">
            <v>WAIN-CKI-300 US2</v>
          </cell>
          <cell r="C2243"/>
          <cell r="D2243">
            <v>44.4</v>
          </cell>
          <cell r="E2243">
            <v>162.4</v>
          </cell>
          <cell r="F2243">
            <v>20</v>
          </cell>
          <cell r="G2243">
            <v>140.9</v>
          </cell>
        </row>
        <row r="2244">
          <cell r="B2244" t="str">
            <v>AGP140301 KR</v>
          </cell>
          <cell r="C2244"/>
          <cell r="D2244">
            <v>27.6</v>
          </cell>
          <cell r="E2244">
            <v>94.9</v>
          </cell>
          <cell r="F2244">
            <v>20</v>
          </cell>
          <cell r="G2244">
            <v>45.7</v>
          </cell>
        </row>
        <row r="2245">
          <cell r="B2245" t="str">
            <v>WCKV165-14 KR</v>
          </cell>
          <cell r="C2245"/>
          <cell r="D2245">
            <v>45.3</v>
          </cell>
          <cell r="E2245">
            <v>140.9</v>
          </cell>
          <cell r="F2245">
            <v>22</v>
          </cell>
          <cell r="G2245">
            <v>141.4</v>
          </cell>
        </row>
        <row r="2246">
          <cell r="B2246" t="str">
            <v>WAMS-135-16WA KR</v>
          </cell>
          <cell r="C2246"/>
          <cell r="D2246">
            <v>45</v>
          </cell>
          <cell r="E2246">
            <v>201.4</v>
          </cell>
          <cell r="F2246">
            <v>20</v>
          </cell>
          <cell r="G2246">
            <v>141</v>
          </cell>
        </row>
        <row r="2247">
          <cell r="B2247" t="str">
            <v>WAMS-165-1645 CE2</v>
          </cell>
          <cell r="C2247"/>
          <cell r="D2247">
            <v>42</v>
          </cell>
          <cell r="E2247">
            <v>201.4</v>
          </cell>
          <cell r="F2247">
            <v>22</v>
          </cell>
          <cell r="G2247">
            <v>147</v>
          </cell>
        </row>
        <row r="2248">
          <cell r="B2248" t="str">
            <v>WCKV165-14 CE2</v>
          </cell>
          <cell r="C2248"/>
          <cell r="D2248">
            <v>42</v>
          </cell>
          <cell r="E2248">
            <v>140.9</v>
          </cell>
          <cell r="F2248">
            <v>22</v>
          </cell>
          <cell r="G2248">
            <v>147</v>
          </cell>
        </row>
        <row r="2249">
          <cell r="B2249" t="str">
            <v>WAMS-180-1645 CE2</v>
          </cell>
          <cell r="C2249"/>
          <cell r="D2249">
            <v>42</v>
          </cell>
          <cell r="E2249">
            <v>164</v>
          </cell>
          <cell r="F2249">
            <v>22</v>
          </cell>
          <cell r="G2249">
            <v>147</v>
          </cell>
        </row>
        <row r="2250">
          <cell r="B2250" t="str">
            <v>WAMS-135-16ST CE2</v>
          </cell>
          <cell r="C2250"/>
          <cell r="D2250">
            <v>42</v>
          </cell>
          <cell r="E2250">
            <v>201.4</v>
          </cell>
          <cell r="F2250">
            <v>20</v>
          </cell>
          <cell r="G2250">
            <v>147</v>
          </cell>
        </row>
        <row r="2251">
          <cell r="B2251" t="str">
            <v>WAMS-135-16WA CE2</v>
          </cell>
          <cell r="C2251"/>
          <cell r="D2251">
            <v>42</v>
          </cell>
          <cell r="E2251">
            <v>201.4</v>
          </cell>
          <cell r="F2251">
            <v>20</v>
          </cell>
          <cell r="G2251">
            <v>147</v>
          </cell>
        </row>
        <row r="2252">
          <cell r="B2252" t="str">
            <v>WAMS-165-16ST CE2</v>
          </cell>
          <cell r="C2252"/>
          <cell r="D2252">
            <v>42</v>
          </cell>
          <cell r="E2252">
            <v>164</v>
          </cell>
          <cell r="F2252">
            <v>22</v>
          </cell>
          <cell r="G2252">
            <v>147</v>
          </cell>
        </row>
        <row r="2253">
          <cell r="B2253" t="str">
            <v>WAMS-180-16ST CE2</v>
          </cell>
          <cell r="C2253"/>
          <cell r="D2253">
            <v>42</v>
          </cell>
          <cell r="E2253">
            <v>164</v>
          </cell>
          <cell r="F2253">
            <v>32</v>
          </cell>
          <cell r="G2253">
            <v>147</v>
          </cell>
        </row>
        <row r="2254">
          <cell r="B2254" t="str">
            <v>BGN180-14R JP</v>
          </cell>
          <cell r="C2254"/>
          <cell r="D2254"/>
          <cell r="E2254">
            <v>162.4</v>
          </cell>
          <cell r="F2254"/>
          <cell r="G2254">
            <v>148</v>
          </cell>
        </row>
        <row r="2255">
          <cell r="B2255" t="str">
            <v>AH14R101SR JP</v>
          </cell>
          <cell r="C2255"/>
          <cell r="D2255">
            <v>22</v>
          </cell>
          <cell r="E2255">
            <v>132</v>
          </cell>
          <cell r="F2255">
            <v>20</v>
          </cell>
          <cell r="G2255">
            <v>70</v>
          </cell>
        </row>
        <row r="2256">
          <cell r="B2256" t="str">
            <v>WAMS-135-1645 CE2</v>
          </cell>
          <cell r="C2256"/>
          <cell r="D2256">
            <v>42</v>
          </cell>
          <cell r="E2256">
            <v>164</v>
          </cell>
          <cell r="F2256">
            <v>32</v>
          </cell>
          <cell r="G2256">
            <v>147</v>
          </cell>
        </row>
        <row r="2257">
          <cell r="B2257" t="str">
            <v>WAMS-180-16WA CE2</v>
          </cell>
          <cell r="C2257"/>
          <cell r="D2257">
            <v>42</v>
          </cell>
          <cell r="E2257">
            <v>164</v>
          </cell>
          <cell r="F2257">
            <v>32</v>
          </cell>
          <cell r="G2257">
            <v>147</v>
          </cell>
        </row>
        <row r="2258">
          <cell r="B2258" t="str">
            <v>WAMS-165-16WA CE2</v>
          </cell>
          <cell r="C2258"/>
          <cell r="D2258">
            <v>42</v>
          </cell>
          <cell r="E2258">
            <v>164</v>
          </cell>
          <cell r="F2258">
            <v>32</v>
          </cell>
          <cell r="G2258">
            <v>147</v>
          </cell>
        </row>
        <row r="2259">
          <cell r="B2259" t="str">
            <v>WAMS-180-16ST CE</v>
          </cell>
          <cell r="C2259"/>
          <cell r="D2259">
            <v>42</v>
          </cell>
          <cell r="E2259">
            <v>164</v>
          </cell>
          <cell r="F2259">
            <v>32</v>
          </cell>
          <cell r="G2259">
            <v>147</v>
          </cell>
        </row>
        <row r="2260">
          <cell r="B2260" t="str">
            <v>WAIN-CKI-200 CE2</v>
          </cell>
          <cell r="C2260"/>
          <cell r="D2260">
            <v>43</v>
          </cell>
          <cell r="E2260">
            <v>162.4</v>
          </cell>
          <cell r="F2260">
            <v>22</v>
          </cell>
          <cell r="G2260">
            <v>140.9</v>
          </cell>
        </row>
        <row r="2261">
          <cell r="B2261" t="str">
            <v>WAMS-180-1645 CE</v>
          </cell>
          <cell r="C2261"/>
          <cell r="D2261">
            <v>42</v>
          </cell>
          <cell r="E2261">
            <v>164</v>
          </cell>
          <cell r="F2261">
            <v>32</v>
          </cell>
          <cell r="G2261">
            <v>147</v>
          </cell>
        </row>
        <row r="2262">
          <cell r="B2262" t="str">
            <v>AIN-CKI-200R JP</v>
          </cell>
          <cell r="C2262"/>
          <cell r="D2262">
            <v>44.4</v>
          </cell>
          <cell r="E2262">
            <v>162.4</v>
          </cell>
          <cell r="F2262">
            <v>20</v>
          </cell>
          <cell r="G2262">
            <v>148</v>
          </cell>
        </row>
        <row r="2263">
          <cell r="B2263" t="str">
            <v>WCKV165-14 OS CE</v>
          </cell>
          <cell r="C2263"/>
          <cell r="D2263">
            <v>42</v>
          </cell>
          <cell r="E2263">
            <v>164</v>
          </cell>
          <cell r="F2263">
            <v>32</v>
          </cell>
          <cell r="G2263">
            <v>147</v>
          </cell>
        </row>
        <row r="2264">
          <cell r="B2264" t="str">
            <v>WAMS-180-16WA CE</v>
          </cell>
          <cell r="C2264"/>
          <cell r="D2264">
            <v>42</v>
          </cell>
          <cell r="E2264">
            <v>164</v>
          </cell>
          <cell r="F2264">
            <v>32</v>
          </cell>
          <cell r="G2264">
            <v>147</v>
          </cell>
        </row>
        <row r="2265">
          <cell r="B2265" t="str">
            <v>AMS-165-16WAR JP</v>
          </cell>
          <cell r="C2265"/>
          <cell r="D2265">
            <v>42</v>
          </cell>
          <cell r="E2265">
            <v>164</v>
          </cell>
          <cell r="F2265">
            <v>32</v>
          </cell>
          <cell r="G2265">
            <v>147</v>
          </cell>
        </row>
        <row r="2266">
          <cell r="B2266" t="str">
            <v>AMS-165-16STR JP</v>
          </cell>
          <cell r="C2266"/>
          <cell r="D2266">
            <v>42</v>
          </cell>
          <cell r="E2266">
            <v>164</v>
          </cell>
          <cell r="F2266">
            <v>32</v>
          </cell>
          <cell r="G2266">
            <v>147</v>
          </cell>
        </row>
        <row r="2267">
          <cell r="B2267" t="str">
            <v>AMS-180-16WAR JP</v>
          </cell>
          <cell r="C2267"/>
          <cell r="D2267">
            <v>42</v>
          </cell>
          <cell r="E2267">
            <v>164</v>
          </cell>
          <cell r="F2267">
            <v>32</v>
          </cell>
          <cell r="G2267">
            <v>147</v>
          </cell>
        </row>
        <row r="2268">
          <cell r="B2268" t="str">
            <v>AMS-180-1445 JP</v>
          </cell>
          <cell r="C2268"/>
          <cell r="D2268">
            <v>42</v>
          </cell>
          <cell r="E2268">
            <v>164</v>
          </cell>
          <cell r="F2268">
            <v>32</v>
          </cell>
          <cell r="G2268">
            <v>147</v>
          </cell>
        </row>
        <row r="2269">
          <cell r="B2269" t="str">
            <v>CKV180-14R JP</v>
          </cell>
          <cell r="C2269"/>
          <cell r="D2269">
            <v>42</v>
          </cell>
          <cell r="E2269">
            <v>164</v>
          </cell>
          <cell r="F2269">
            <v>32</v>
          </cell>
          <cell r="G2269">
            <v>147</v>
          </cell>
        </row>
        <row r="2270">
          <cell r="B2270" t="str">
            <v>WAMS-180-16ST US</v>
          </cell>
          <cell r="C2270"/>
          <cell r="D2270">
            <v>43</v>
          </cell>
          <cell r="E2270">
            <v>172.4</v>
          </cell>
          <cell r="F2270">
            <v>20</v>
          </cell>
          <cell r="G2270">
            <v>147.4</v>
          </cell>
        </row>
        <row r="2271">
          <cell r="B2271" t="str">
            <v>WAMS-165-16WA CE</v>
          </cell>
          <cell r="C2271"/>
          <cell r="D2271">
            <v>42</v>
          </cell>
          <cell r="E2271">
            <v>164</v>
          </cell>
          <cell r="F2271">
            <v>32</v>
          </cell>
          <cell r="G2271">
            <v>147</v>
          </cell>
        </row>
        <row r="2272">
          <cell r="B2272" t="str">
            <v>HJ80JR352P10000 JP</v>
          </cell>
          <cell r="C2272"/>
          <cell r="D2272">
            <v>56</v>
          </cell>
          <cell r="E2272">
            <v>234</v>
          </cell>
          <cell r="F2272">
            <v>22</v>
          </cell>
          <cell r="G2272">
            <v>289.2</v>
          </cell>
        </row>
        <row r="2273">
          <cell r="B2273" t="str">
            <v>WAMS-135-16ST KR</v>
          </cell>
          <cell r="C2273"/>
          <cell r="D2273">
            <v>45</v>
          </cell>
          <cell r="E2273">
            <v>172.4</v>
          </cell>
          <cell r="F2273">
            <v>20</v>
          </cell>
          <cell r="G2273">
            <v>141</v>
          </cell>
        </row>
        <row r="2274">
          <cell r="B2274" t="str">
            <v>AMS-135-1445 KR</v>
          </cell>
          <cell r="C2274"/>
          <cell r="D2274">
            <v>44</v>
          </cell>
          <cell r="E2274">
            <v>172.4</v>
          </cell>
          <cell r="F2274">
            <v>20</v>
          </cell>
          <cell r="G2274">
            <v>138</v>
          </cell>
        </row>
        <row r="2275">
          <cell r="B2275" t="str">
            <v>AMS-165-1645R JP</v>
          </cell>
          <cell r="C2275"/>
          <cell r="D2275">
            <v>44</v>
          </cell>
          <cell r="E2275">
            <v>172.4</v>
          </cell>
          <cell r="F2275">
            <v>20</v>
          </cell>
          <cell r="G2275">
            <v>138</v>
          </cell>
        </row>
        <row r="2276">
          <cell r="B2276" t="str">
            <v>AMS-180-1645R JP</v>
          </cell>
          <cell r="C2276"/>
          <cell r="D2276">
            <v>44</v>
          </cell>
          <cell r="E2276">
            <v>172.4</v>
          </cell>
          <cell r="F2276">
            <v>20</v>
          </cell>
          <cell r="G2276">
            <v>138</v>
          </cell>
        </row>
        <row r="2277">
          <cell r="B2277" t="str">
            <v>WAMS-165-1645 KR</v>
          </cell>
          <cell r="C2277"/>
          <cell r="D2277">
            <v>45</v>
          </cell>
          <cell r="E2277">
            <v>172.4</v>
          </cell>
          <cell r="F2277">
            <v>20</v>
          </cell>
          <cell r="G2277">
            <v>141</v>
          </cell>
        </row>
        <row r="2278">
          <cell r="B2278" t="str">
            <v>WAMS-165-16WA KR</v>
          </cell>
          <cell r="C2278"/>
          <cell r="D2278">
            <v>45</v>
          </cell>
          <cell r="E2278">
            <v>172.4</v>
          </cell>
          <cell r="F2278">
            <v>20</v>
          </cell>
          <cell r="G2278">
            <v>141</v>
          </cell>
        </row>
        <row r="2279">
          <cell r="B2279" t="str">
            <v>WAMS-165-16ST KR</v>
          </cell>
          <cell r="C2279"/>
          <cell r="D2279">
            <v>45</v>
          </cell>
          <cell r="E2279">
            <v>172.4</v>
          </cell>
          <cell r="F2279">
            <v>20</v>
          </cell>
          <cell r="G2279">
            <v>141</v>
          </cell>
        </row>
        <row r="2280">
          <cell r="B2280" t="str">
            <v>AMS-165-1445 KR</v>
          </cell>
          <cell r="C2280"/>
          <cell r="D2280">
            <v>45</v>
          </cell>
          <cell r="E2280">
            <v>172.4</v>
          </cell>
          <cell r="F2280">
            <v>20</v>
          </cell>
          <cell r="G2280">
            <v>141</v>
          </cell>
        </row>
        <row r="2281">
          <cell r="B2281" t="str">
            <v>CKV165-14R JP</v>
          </cell>
          <cell r="C2281"/>
          <cell r="D2281">
            <v>45.3</v>
          </cell>
          <cell r="E2281">
            <v>162.4</v>
          </cell>
          <cell r="F2281">
            <v>20</v>
          </cell>
          <cell r="G2281">
            <v>141.4</v>
          </cell>
        </row>
        <row r="2282">
          <cell r="B2282" t="str">
            <v>WAMS-135-1645 KR</v>
          </cell>
          <cell r="C2282"/>
          <cell r="D2282">
            <v>45</v>
          </cell>
          <cell r="E2282">
            <v>201.4</v>
          </cell>
          <cell r="F2282">
            <v>20</v>
          </cell>
          <cell r="G2282">
            <v>141</v>
          </cell>
        </row>
        <row r="2283">
          <cell r="B2283" t="str">
            <v>PSC14135S US</v>
          </cell>
          <cell r="C2283"/>
          <cell r="D2283">
            <v>132</v>
          </cell>
          <cell r="E2283">
            <v>158</v>
          </cell>
          <cell r="F2283">
            <v>20</v>
          </cell>
          <cell r="G2283">
            <v>184</v>
          </cell>
        </row>
        <row r="2284">
          <cell r="B2284" t="str">
            <v>PSC14170S US</v>
          </cell>
          <cell r="C2284"/>
          <cell r="D2284">
            <v>132</v>
          </cell>
          <cell r="E2284">
            <v>158</v>
          </cell>
          <cell r="F2284">
            <v>20</v>
          </cell>
          <cell r="G2284">
            <v>184</v>
          </cell>
        </row>
        <row r="2285">
          <cell r="B2285" t="str">
            <v xml:space="preserve">PSC18170A US   </v>
          </cell>
          <cell r="C2285"/>
          <cell r="D2285">
            <v>132</v>
          </cell>
          <cell r="E2285">
            <v>158</v>
          </cell>
          <cell r="F2285">
            <v>20</v>
          </cell>
          <cell r="G2285">
            <v>184</v>
          </cell>
        </row>
        <row r="2286">
          <cell r="B2286" t="str">
            <v>PSC18170S US</v>
          </cell>
          <cell r="C2286"/>
          <cell r="D2286">
            <v>132</v>
          </cell>
          <cell r="E2286">
            <v>158</v>
          </cell>
          <cell r="F2286">
            <v>20</v>
          </cell>
          <cell r="G2286">
            <v>184</v>
          </cell>
        </row>
        <row r="2287">
          <cell r="B2287" t="str">
            <v>PSC35110A US</v>
          </cell>
          <cell r="C2287"/>
          <cell r="D2287">
            <v>132</v>
          </cell>
          <cell r="E2287">
            <v>158</v>
          </cell>
          <cell r="F2287">
            <v>20</v>
          </cell>
          <cell r="G2287">
            <v>184</v>
          </cell>
        </row>
        <row r="2288">
          <cell r="B2288" t="str">
            <v>PSC35110S US</v>
          </cell>
          <cell r="C2288"/>
          <cell r="D2288">
            <v>132</v>
          </cell>
          <cell r="E2288">
            <v>158</v>
          </cell>
          <cell r="F2288">
            <v>20</v>
          </cell>
          <cell r="G2288">
            <v>184</v>
          </cell>
        </row>
        <row r="2289">
          <cell r="B2289" t="str">
            <v>MTA0025N45S JP</v>
          </cell>
          <cell r="C2289"/>
          <cell r="D2289">
            <v>44</v>
          </cell>
          <cell r="E2289">
            <v>179.8</v>
          </cell>
          <cell r="F2289">
            <v>20</v>
          </cell>
          <cell r="G2289">
            <v>172</v>
          </cell>
        </row>
        <row r="2290">
          <cell r="B2290" t="str">
            <v>AMS-180-16STR JP</v>
          </cell>
          <cell r="C2290"/>
          <cell r="D2290">
            <v>42</v>
          </cell>
          <cell r="E2290">
            <v>164</v>
          </cell>
          <cell r="F2290">
            <v>32</v>
          </cell>
          <cell r="G2290">
            <v>147</v>
          </cell>
        </row>
        <row r="2291">
          <cell r="B2291" t="str">
            <v>MTS0025N45S JP</v>
          </cell>
          <cell r="C2291"/>
          <cell r="D2291">
            <v>44</v>
          </cell>
          <cell r="E2291">
            <v>179.8</v>
          </cell>
          <cell r="F2291">
            <v>20</v>
          </cell>
          <cell r="G2291">
            <v>172</v>
          </cell>
        </row>
        <row r="2292">
          <cell r="B2292" t="str">
            <v>MTF0025N45S JP</v>
          </cell>
          <cell r="C2292"/>
          <cell r="D2292">
            <v>44</v>
          </cell>
          <cell r="E2292">
            <v>179.8</v>
          </cell>
          <cell r="F2292">
            <v>20</v>
          </cell>
          <cell r="G2292">
            <v>172</v>
          </cell>
        </row>
        <row r="2293">
          <cell r="B2293" t="str">
            <v>AGH143092 CN</v>
          </cell>
          <cell r="C2293"/>
          <cell r="D2293">
            <v>42.4</v>
          </cell>
          <cell r="E2293">
            <v>92.6</v>
          </cell>
          <cell r="F2293">
            <v>22</v>
          </cell>
          <cell r="G2293">
            <v>58</v>
          </cell>
        </row>
        <row r="2294">
          <cell r="B2294" t="str">
            <v>AGH143092R JP</v>
          </cell>
          <cell r="C2294"/>
          <cell r="D2294">
            <v>22</v>
          </cell>
          <cell r="E2294">
            <v>92.6</v>
          </cell>
          <cell r="F2294">
            <v>20</v>
          </cell>
          <cell r="G2294">
            <v>70</v>
          </cell>
        </row>
        <row r="2295">
          <cell r="B2295" t="str">
            <v>HJ80SP400P10000 JP</v>
          </cell>
          <cell r="C2295"/>
          <cell r="D2295">
            <v>56</v>
          </cell>
          <cell r="E2295">
            <v>234</v>
          </cell>
          <cell r="F2295">
            <v>22</v>
          </cell>
          <cell r="G2295">
            <v>289.2</v>
          </cell>
        </row>
        <row r="2296">
          <cell r="B2296" t="str">
            <v>HJ80JL452P10000 JP</v>
          </cell>
          <cell r="C2296"/>
          <cell r="D2296">
            <v>56</v>
          </cell>
          <cell r="E2296">
            <v>234</v>
          </cell>
          <cell r="F2296">
            <v>22</v>
          </cell>
          <cell r="G2296">
            <v>289.2</v>
          </cell>
        </row>
        <row r="2297">
          <cell r="B2297" t="str">
            <v>HJ80JL452P10001 JP</v>
          </cell>
          <cell r="C2297"/>
          <cell r="D2297">
            <v>56</v>
          </cell>
          <cell r="E2297">
            <v>234</v>
          </cell>
          <cell r="F2297">
            <v>22</v>
          </cell>
          <cell r="G2297">
            <v>289.2</v>
          </cell>
        </row>
        <row r="2298">
          <cell r="B2298" t="str">
            <v>HJ70CP300P10020 JP</v>
          </cell>
          <cell r="C2298"/>
          <cell r="D2298">
            <v>56</v>
          </cell>
          <cell r="E2298">
            <v>234</v>
          </cell>
          <cell r="F2298">
            <v>22</v>
          </cell>
          <cell r="G2298">
            <v>289.2</v>
          </cell>
        </row>
        <row r="2299">
          <cell r="B2299" t="str">
            <v>AHW14R304J CN</v>
          </cell>
          <cell r="C2299"/>
          <cell r="D2299">
            <v>41</v>
          </cell>
          <cell r="E2299">
            <v>135</v>
          </cell>
          <cell r="F2299">
            <v>22</v>
          </cell>
          <cell r="G2299">
            <v>58</v>
          </cell>
        </row>
        <row r="2300">
          <cell r="B2300" t="str">
            <v>WAMS-165-1645 CE</v>
          </cell>
          <cell r="C2300"/>
          <cell r="D2300">
            <v>42</v>
          </cell>
          <cell r="E2300">
            <v>201.4</v>
          </cell>
          <cell r="F2300">
            <v>22</v>
          </cell>
          <cell r="G2300">
            <v>147</v>
          </cell>
        </row>
        <row r="2301">
          <cell r="B2301" t="str">
            <v>HJ80SP300P10000 JP</v>
          </cell>
          <cell r="C2301"/>
          <cell r="D2301">
            <v>56</v>
          </cell>
          <cell r="E2301">
            <v>234</v>
          </cell>
          <cell r="F2301">
            <v>22</v>
          </cell>
          <cell r="G2301">
            <v>289</v>
          </cell>
        </row>
        <row r="2302">
          <cell r="B2302" t="str">
            <v>HJ80SP402P09000 JP</v>
          </cell>
          <cell r="C2302"/>
          <cell r="D2302">
            <v>56</v>
          </cell>
          <cell r="E2302">
            <v>234</v>
          </cell>
          <cell r="F2302">
            <v>22</v>
          </cell>
          <cell r="G2302">
            <v>289</v>
          </cell>
        </row>
        <row r="2303">
          <cell r="B2303" t="str">
            <v>HJ80CP202P10000 JP</v>
          </cell>
          <cell r="C2303"/>
          <cell r="D2303">
            <v>56</v>
          </cell>
          <cell r="E2303">
            <v>234</v>
          </cell>
          <cell r="F2303">
            <v>22</v>
          </cell>
          <cell r="G2303">
            <v>289</v>
          </cell>
        </row>
        <row r="2304">
          <cell r="B2304" t="str">
            <v>HJ80CP252P10000 JP</v>
          </cell>
          <cell r="C2304"/>
          <cell r="D2304">
            <v>56</v>
          </cell>
          <cell r="E2304">
            <v>234</v>
          </cell>
          <cell r="F2304">
            <v>22</v>
          </cell>
          <cell r="G2304">
            <v>289</v>
          </cell>
        </row>
        <row r="2305">
          <cell r="B2305" t="str">
            <v>HJ80CP272P10000 JP</v>
          </cell>
          <cell r="C2305"/>
          <cell r="D2305">
            <v>56</v>
          </cell>
          <cell r="E2305">
            <v>234</v>
          </cell>
          <cell r="F2305">
            <v>22</v>
          </cell>
          <cell r="G2305">
            <v>289</v>
          </cell>
        </row>
        <row r="2306">
          <cell r="B2306" t="str">
            <v>HJ80CP302P10000 JP</v>
          </cell>
          <cell r="C2306"/>
          <cell r="D2306">
            <v>56</v>
          </cell>
          <cell r="E2306">
            <v>234</v>
          </cell>
          <cell r="F2306">
            <v>22</v>
          </cell>
          <cell r="G2306">
            <v>289</v>
          </cell>
        </row>
        <row r="2307">
          <cell r="B2307" t="str">
            <v>HJ80CP322P10000 JP</v>
          </cell>
          <cell r="C2307"/>
          <cell r="D2307">
            <v>56</v>
          </cell>
          <cell r="E2307">
            <v>234</v>
          </cell>
          <cell r="F2307">
            <v>22</v>
          </cell>
          <cell r="G2307">
            <v>289</v>
          </cell>
        </row>
        <row r="2308">
          <cell r="B2308" t="str">
            <v>HJ80CP352P10000 JP</v>
          </cell>
          <cell r="C2308"/>
          <cell r="D2308">
            <v>56</v>
          </cell>
          <cell r="E2308">
            <v>234</v>
          </cell>
          <cell r="F2308">
            <v>22</v>
          </cell>
          <cell r="G2308">
            <v>289</v>
          </cell>
        </row>
        <row r="2309">
          <cell r="B2309" t="str">
            <v>HJ80JR352P09000 JP</v>
          </cell>
          <cell r="C2309"/>
          <cell r="D2309">
            <v>56</v>
          </cell>
          <cell r="E2309">
            <v>234</v>
          </cell>
          <cell r="F2309">
            <v>22</v>
          </cell>
          <cell r="G2309">
            <v>289</v>
          </cell>
        </row>
        <row r="2310">
          <cell r="B2310" t="str">
            <v>HJ80AL202P10002 JP</v>
          </cell>
          <cell r="C2310"/>
          <cell r="D2310">
            <v>56</v>
          </cell>
          <cell r="E2310">
            <v>234</v>
          </cell>
          <cell r="F2310">
            <v>22</v>
          </cell>
          <cell r="G2310">
            <v>289</v>
          </cell>
        </row>
        <row r="2311">
          <cell r="B2311" t="str">
            <v>PAGH143394R JP</v>
          </cell>
          <cell r="C2311"/>
          <cell r="D2311">
            <v>21.9</v>
          </cell>
          <cell r="E2311">
            <v>94.9</v>
          </cell>
          <cell r="F2311">
            <v>32</v>
          </cell>
          <cell r="G2311">
            <v>158.5</v>
          </cell>
        </row>
        <row r="2312">
          <cell r="B2312" t="str">
            <v>AHW14S003S US</v>
          </cell>
          <cell r="C2312"/>
          <cell r="D2312">
            <v>23.5</v>
          </cell>
          <cell r="E2312">
            <v>117.9</v>
          </cell>
          <cell r="F2312">
            <v>32</v>
          </cell>
          <cell r="G2312">
            <v>667</v>
          </cell>
        </row>
        <row r="2313">
          <cell r="B2313" t="str">
            <v>PSC14090A US</v>
          </cell>
          <cell r="C2313"/>
          <cell r="D2313">
            <v>132</v>
          </cell>
          <cell r="E2313">
            <v>158</v>
          </cell>
          <cell r="F2313">
            <v>20</v>
          </cell>
          <cell r="G2313">
            <v>184</v>
          </cell>
        </row>
        <row r="2314">
          <cell r="B2314" t="str">
            <v xml:space="preserve">PSC14090S US  </v>
          </cell>
          <cell r="C2314"/>
          <cell r="D2314">
            <v>132</v>
          </cell>
          <cell r="E2314">
            <v>158</v>
          </cell>
          <cell r="F2314">
            <v>20</v>
          </cell>
          <cell r="G2314">
            <v>184</v>
          </cell>
        </row>
        <row r="2315">
          <cell r="B2315" t="str">
            <v>PSC14135A US</v>
          </cell>
          <cell r="C2315"/>
          <cell r="D2315">
            <v>132</v>
          </cell>
          <cell r="E2315">
            <v>158</v>
          </cell>
          <cell r="F2315">
            <v>20</v>
          </cell>
          <cell r="G2315">
            <v>184</v>
          </cell>
        </row>
        <row r="2316">
          <cell r="B2316" t="str">
            <v xml:space="preserve">PSC14170A US </v>
          </cell>
          <cell r="C2316"/>
          <cell r="D2316">
            <v>132</v>
          </cell>
          <cell r="E2316">
            <v>158</v>
          </cell>
          <cell r="F2316">
            <v>20</v>
          </cell>
          <cell r="G2316">
            <v>184</v>
          </cell>
        </row>
        <row r="2317">
          <cell r="B2317" t="str">
            <v>PSC35150A US</v>
          </cell>
          <cell r="C2317"/>
          <cell r="D2317">
            <v>132</v>
          </cell>
          <cell r="E2317">
            <v>158</v>
          </cell>
          <cell r="F2317">
            <v>20</v>
          </cell>
          <cell r="G2317">
            <v>184</v>
          </cell>
        </row>
        <row r="2318">
          <cell r="B2318" t="str">
            <v>PSC35150S US</v>
          </cell>
          <cell r="C2318"/>
          <cell r="D2318">
            <v>132</v>
          </cell>
          <cell r="E2318">
            <v>158</v>
          </cell>
          <cell r="F2318">
            <v>20</v>
          </cell>
          <cell r="G2318">
            <v>184</v>
          </cell>
        </row>
        <row r="2319">
          <cell r="B2319" t="str">
            <v>PSC35170A US</v>
          </cell>
          <cell r="C2319"/>
          <cell r="D2319">
            <v>132</v>
          </cell>
          <cell r="E2319">
            <v>158</v>
          </cell>
          <cell r="F2319">
            <v>20</v>
          </cell>
          <cell r="G2319">
            <v>184</v>
          </cell>
        </row>
        <row r="2320">
          <cell r="B2320" t="str">
            <v>PSC35170S US</v>
          </cell>
          <cell r="C2320"/>
          <cell r="D2320">
            <v>132</v>
          </cell>
          <cell r="E2320">
            <v>158</v>
          </cell>
          <cell r="F2320">
            <v>20</v>
          </cell>
          <cell r="G2320">
            <v>184</v>
          </cell>
        </row>
        <row r="2321">
          <cell r="B2321" t="str">
            <v>PAGH143391R JP</v>
          </cell>
          <cell r="C2321"/>
          <cell r="D2321">
            <v>21.9</v>
          </cell>
          <cell r="E2321">
            <v>117.9</v>
          </cell>
          <cell r="F2321">
            <v>20</v>
          </cell>
          <cell r="G2321">
            <v>70</v>
          </cell>
        </row>
        <row r="2322">
          <cell r="B2322" t="str">
            <v>HJ60SP320P10000 JP</v>
          </cell>
          <cell r="C2322"/>
          <cell r="D2322">
            <v>56</v>
          </cell>
          <cell r="E2322">
            <v>234</v>
          </cell>
          <cell r="F2322">
            <v>22</v>
          </cell>
          <cell r="G2322">
            <v>289</v>
          </cell>
        </row>
        <row r="2323">
          <cell r="B2323" t="str">
            <v>AG149001 CN</v>
          </cell>
          <cell r="C2323"/>
          <cell r="D2323">
            <v>42.4</v>
          </cell>
          <cell r="E2323">
            <v>117.9</v>
          </cell>
          <cell r="F2323">
            <v>20</v>
          </cell>
          <cell r="G2323">
            <v>58</v>
          </cell>
        </row>
        <row r="2324">
          <cell r="B2324" t="str">
            <v>AMS-165-1445 JP</v>
          </cell>
          <cell r="C2324"/>
          <cell r="D2324">
            <v>43</v>
          </cell>
          <cell r="E2324">
            <v>201.4</v>
          </cell>
          <cell r="F2324">
            <v>22</v>
          </cell>
          <cell r="G2324">
            <v>138</v>
          </cell>
        </row>
        <row r="2325">
          <cell r="B2325" t="str">
            <v>WAMS-180-16WA US</v>
          </cell>
          <cell r="C2325"/>
          <cell r="D2325">
            <v>43</v>
          </cell>
          <cell r="E2325">
            <v>178.8</v>
          </cell>
          <cell r="F2325">
            <v>22</v>
          </cell>
          <cell r="G2325">
            <v>147.4</v>
          </cell>
        </row>
        <row r="2326">
          <cell r="B2326" t="str">
            <v>AG141002 KR</v>
          </cell>
          <cell r="C2326"/>
          <cell r="D2326">
            <v>27.6</v>
          </cell>
          <cell r="E2326">
            <v>92.6</v>
          </cell>
          <cell r="F2326">
            <v>32</v>
          </cell>
          <cell r="G2326">
            <v>50.5</v>
          </cell>
        </row>
        <row r="2327">
          <cell r="B2327" t="str">
            <v>AGP140000 KR</v>
          </cell>
          <cell r="C2327"/>
          <cell r="D2327">
            <v>27.6</v>
          </cell>
          <cell r="E2327">
            <v>91.6</v>
          </cell>
          <cell r="F2327">
            <v>22</v>
          </cell>
          <cell r="G2327">
            <v>45.7</v>
          </cell>
        </row>
        <row r="2328">
          <cell r="B2328" t="str">
            <v>AHW14R004S KR</v>
          </cell>
          <cell r="C2328"/>
          <cell r="D2328">
            <v>27.6</v>
          </cell>
          <cell r="E2328">
            <v>92.6</v>
          </cell>
          <cell r="F2328">
            <v>22</v>
          </cell>
          <cell r="G2328">
            <v>45.7</v>
          </cell>
        </row>
        <row r="2329">
          <cell r="B2329" t="str">
            <v>AGH143091 F CE2</v>
          </cell>
          <cell r="C2329"/>
          <cell r="D2329">
            <v>21</v>
          </cell>
          <cell r="E2329">
            <v>88</v>
          </cell>
          <cell r="F2329">
            <v>22</v>
          </cell>
          <cell r="G2329">
            <v>43</v>
          </cell>
        </row>
        <row r="2330">
          <cell r="B2330" t="str">
            <v>AGH143091R JP</v>
          </cell>
          <cell r="C2330"/>
          <cell r="D2330">
            <v>27.5</v>
          </cell>
          <cell r="E2330">
            <v>92.6</v>
          </cell>
          <cell r="F2330">
            <v>20</v>
          </cell>
          <cell r="G2330">
            <v>70</v>
          </cell>
        </row>
        <row r="2331">
          <cell r="B2331" t="str">
            <v>PAGH143091R JP</v>
          </cell>
          <cell r="C2331"/>
          <cell r="D2331">
            <v>27.5</v>
          </cell>
          <cell r="E2331">
            <v>92.6</v>
          </cell>
          <cell r="F2331">
            <v>20</v>
          </cell>
          <cell r="G2331">
            <v>70</v>
          </cell>
        </row>
        <row r="2332">
          <cell r="B2332" t="str">
            <v>WCKV165-14 US2</v>
          </cell>
          <cell r="C2332"/>
          <cell r="D2332">
            <v>44.4</v>
          </cell>
          <cell r="E2332">
            <v>140.9</v>
          </cell>
          <cell r="F2332">
            <v>22</v>
          </cell>
          <cell r="G2332">
            <v>154.1</v>
          </cell>
        </row>
        <row r="2333">
          <cell r="B2333" t="str">
            <v>AHW14R313P CE2</v>
          </cell>
          <cell r="C2333"/>
          <cell r="D2333">
            <v>21</v>
          </cell>
          <cell r="E2333">
            <v>92.6</v>
          </cell>
          <cell r="F2333">
            <v>20</v>
          </cell>
          <cell r="G2333">
            <v>43</v>
          </cell>
        </row>
        <row r="2334">
          <cell r="B2334" t="str">
            <v>AGP140002 KR</v>
          </cell>
          <cell r="C2334"/>
          <cell r="D2334">
            <v>27.6</v>
          </cell>
          <cell r="E2334">
            <v>117.9</v>
          </cell>
          <cell r="F2334">
            <v>22</v>
          </cell>
          <cell r="G2334">
            <v>45.7</v>
          </cell>
        </row>
        <row r="2335">
          <cell r="B2335" t="str">
            <v>AHW14R301S CE2</v>
          </cell>
          <cell r="C2335"/>
          <cell r="D2335">
            <v>21</v>
          </cell>
          <cell r="E2335">
            <v>91.6</v>
          </cell>
          <cell r="F2335">
            <v>22</v>
          </cell>
          <cell r="G2335">
            <v>43</v>
          </cell>
        </row>
        <row r="2336">
          <cell r="B2336" t="str">
            <v>AG14M060 B CE2</v>
          </cell>
          <cell r="C2336"/>
          <cell r="D2336">
            <v>21</v>
          </cell>
          <cell r="E2336">
            <v>117.9</v>
          </cell>
          <cell r="F2336">
            <v>32</v>
          </cell>
          <cell r="G2336">
            <v>43</v>
          </cell>
        </row>
        <row r="2337">
          <cell r="B2337" t="str">
            <v>WAIN-CKI-300 CE3</v>
          </cell>
          <cell r="C2337"/>
          <cell r="D2337">
            <v>44</v>
          </cell>
          <cell r="E2337">
            <v>162.4</v>
          </cell>
          <cell r="F2337">
            <v>20</v>
          </cell>
          <cell r="G2337">
            <v>147</v>
          </cell>
        </row>
        <row r="2338">
          <cell r="B2338" t="str">
            <v>AHW14R304J CE2</v>
          </cell>
          <cell r="C2338"/>
          <cell r="D2338">
            <v>21</v>
          </cell>
          <cell r="E2338">
            <v>91.6</v>
          </cell>
          <cell r="F2338">
            <v>22</v>
          </cell>
          <cell r="G2338">
            <v>43</v>
          </cell>
        </row>
        <row r="2339">
          <cell r="B2339" t="str">
            <v>AHW14R304S CE2</v>
          </cell>
          <cell r="C2339"/>
          <cell r="D2339">
            <v>21</v>
          </cell>
          <cell r="E2339">
            <v>91.6</v>
          </cell>
          <cell r="F2339">
            <v>20</v>
          </cell>
          <cell r="G2339">
            <v>43</v>
          </cell>
        </row>
        <row r="2340">
          <cell r="B2340" t="str">
            <v>AHW14R013S CE2</v>
          </cell>
          <cell r="C2340"/>
          <cell r="D2340">
            <v>21</v>
          </cell>
          <cell r="E2340">
            <v>92.6</v>
          </cell>
          <cell r="F2340">
            <v>32</v>
          </cell>
          <cell r="G2340">
            <v>43</v>
          </cell>
        </row>
        <row r="2341">
          <cell r="B2341" t="str">
            <v>WAIN-CKI-200 CE3</v>
          </cell>
          <cell r="C2341"/>
          <cell r="D2341">
            <v>42</v>
          </cell>
          <cell r="E2341">
            <v>140.9</v>
          </cell>
          <cell r="F2341">
            <v>20</v>
          </cell>
          <cell r="G2341">
            <v>140</v>
          </cell>
        </row>
        <row r="2342">
          <cell r="B2342" t="str">
            <v>AHW14R013P CE2</v>
          </cell>
          <cell r="C2342"/>
          <cell r="D2342">
            <v>21</v>
          </cell>
          <cell r="E2342">
            <v>92.6</v>
          </cell>
          <cell r="F2342">
            <v>20</v>
          </cell>
          <cell r="G2342">
            <v>43</v>
          </cell>
        </row>
        <row r="2343">
          <cell r="B2343" t="str">
            <v>AH10S302SR JP</v>
          </cell>
          <cell r="C2343"/>
          <cell r="D2343">
            <v>22</v>
          </cell>
          <cell r="E2343">
            <v>92.6</v>
          </cell>
          <cell r="F2343">
            <v>20</v>
          </cell>
          <cell r="G2343">
            <v>70</v>
          </cell>
        </row>
        <row r="2344">
          <cell r="B2344" t="str">
            <v>AW60TG4001R10000 NOCE</v>
          </cell>
          <cell r="C2344"/>
          <cell r="D2344">
            <v>22</v>
          </cell>
          <cell r="E2344">
            <v>177.9</v>
          </cell>
          <cell r="F2344"/>
          <cell r="G2344">
            <v>119</v>
          </cell>
        </row>
        <row r="2345">
          <cell r="B2345" t="str">
            <v>AW52AL1000R10000 NOCE</v>
          </cell>
          <cell r="C2345"/>
          <cell r="D2345">
            <v>22</v>
          </cell>
          <cell r="E2345">
            <v>177.9</v>
          </cell>
          <cell r="F2345"/>
          <cell r="G2345">
            <v>119</v>
          </cell>
        </row>
        <row r="2346">
          <cell r="B2346" t="str">
            <v>AW52AL2000R10000 NOCE</v>
          </cell>
          <cell r="C2346"/>
          <cell r="D2346">
            <v>22</v>
          </cell>
          <cell r="E2346">
            <v>177.9</v>
          </cell>
          <cell r="F2346"/>
          <cell r="G2346">
            <v>119</v>
          </cell>
        </row>
        <row r="2347">
          <cell r="B2347" t="str">
            <v>AW52AR1000R10000 NOCE</v>
          </cell>
          <cell r="C2347"/>
          <cell r="D2347">
            <v>22</v>
          </cell>
          <cell r="E2347">
            <v>177.9</v>
          </cell>
          <cell r="F2347"/>
          <cell r="G2347">
            <v>119</v>
          </cell>
        </row>
        <row r="2348">
          <cell r="B2348" t="str">
            <v>AW52JR3500R10000 NOCE</v>
          </cell>
          <cell r="C2348"/>
          <cell r="D2348">
            <v>22</v>
          </cell>
          <cell r="E2348">
            <v>177.9</v>
          </cell>
          <cell r="F2348"/>
          <cell r="G2348">
            <v>119</v>
          </cell>
        </row>
        <row r="2349">
          <cell r="B2349" t="str">
            <v>AW52RM3500R10000 NOCE</v>
          </cell>
          <cell r="C2349"/>
          <cell r="D2349">
            <v>22</v>
          </cell>
          <cell r="E2349">
            <v>177.9</v>
          </cell>
          <cell r="F2349"/>
          <cell r="G2349">
            <v>119</v>
          </cell>
        </row>
        <row r="2350">
          <cell r="B2350" t="str">
            <v>AW52JL5000R10000 NOCE</v>
          </cell>
          <cell r="C2350"/>
          <cell r="D2350">
            <v>22</v>
          </cell>
          <cell r="E2350">
            <v>177.9</v>
          </cell>
          <cell r="F2350"/>
          <cell r="G2350">
            <v>119</v>
          </cell>
        </row>
        <row r="2351">
          <cell r="B2351" t="str">
            <v>AW52RM4000R10000 NOCE</v>
          </cell>
          <cell r="C2351"/>
          <cell r="D2351">
            <v>22</v>
          </cell>
          <cell r="E2351">
            <v>177.9</v>
          </cell>
          <cell r="F2351"/>
          <cell r="G2351">
            <v>119</v>
          </cell>
        </row>
        <row r="2352">
          <cell r="B2352" t="str">
            <v>AW60AL1000R10000 NOCE</v>
          </cell>
          <cell r="C2352"/>
          <cell r="D2352">
            <v>22</v>
          </cell>
          <cell r="E2352">
            <v>177.9</v>
          </cell>
          <cell r="F2352"/>
          <cell r="G2352">
            <v>119</v>
          </cell>
        </row>
        <row r="2353">
          <cell r="B2353" t="str">
            <v>AW60AL2000R10000 NOCE</v>
          </cell>
          <cell r="C2353"/>
          <cell r="D2353">
            <v>22</v>
          </cell>
          <cell r="E2353">
            <v>177.9</v>
          </cell>
          <cell r="F2353"/>
          <cell r="G2353">
            <v>119</v>
          </cell>
        </row>
        <row r="2354">
          <cell r="B2354" t="str">
            <v>AW60AL3000R10000 NOCE</v>
          </cell>
          <cell r="C2354"/>
          <cell r="D2354">
            <v>22</v>
          </cell>
          <cell r="E2354">
            <v>177.9</v>
          </cell>
          <cell r="F2354"/>
          <cell r="G2354">
            <v>119</v>
          </cell>
        </row>
        <row r="2355">
          <cell r="B2355" t="str">
            <v>AW60JR4000R10000 NOCE</v>
          </cell>
          <cell r="C2355"/>
          <cell r="D2355">
            <v>22</v>
          </cell>
          <cell r="E2355">
            <v>177.9</v>
          </cell>
          <cell r="F2355"/>
          <cell r="G2355">
            <v>119</v>
          </cell>
        </row>
        <row r="2356">
          <cell r="B2356" t="str">
            <v>AW52JR5000R10000 NOCE</v>
          </cell>
          <cell r="C2356"/>
          <cell r="D2356">
            <v>22</v>
          </cell>
          <cell r="E2356">
            <v>177.9</v>
          </cell>
          <cell r="F2356"/>
          <cell r="G2356">
            <v>119</v>
          </cell>
        </row>
        <row r="2357">
          <cell r="B2357" t="str">
            <v>AW52MP2500R10000 NOCE</v>
          </cell>
          <cell r="C2357"/>
          <cell r="D2357">
            <v>22</v>
          </cell>
          <cell r="E2357">
            <v>177.9</v>
          </cell>
          <cell r="F2357"/>
          <cell r="G2357">
            <v>119</v>
          </cell>
        </row>
        <row r="2358">
          <cell r="B2358" t="str">
            <v>AW52MP3500R10000 NOCE</v>
          </cell>
          <cell r="C2358"/>
          <cell r="D2358">
            <v>22</v>
          </cell>
          <cell r="E2358">
            <v>177.9</v>
          </cell>
          <cell r="F2358"/>
          <cell r="G2358">
            <v>119</v>
          </cell>
        </row>
        <row r="2359">
          <cell r="B2359" t="str">
            <v>AW52MP4000R10000 NOCE</v>
          </cell>
          <cell r="C2359"/>
          <cell r="D2359">
            <v>22</v>
          </cell>
          <cell r="E2359">
            <v>177.9</v>
          </cell>
          <cell r="F2359"/>
          <cell r="G2359">
            <v>119</v>
          </cell>
        </row>
        <row r="2360">
          <cell r="B2360" t="str">
            <v>AW52TG4000R11000 NOCE</v>
          </cell>
          <cell r="C2360"/>
          <cell r="D2360">
            <v>22</v>
          </cell>
          <cell r="E2360">
            <v>177.9</v>
          </cell>
          <cell r="F2360"/>
          <cell r="G2360">
            <v>119</v>
          </cell>
        </row>
        <row r="2361">
          <cell r="B2361" t="str">
            <v>AW60AR1000R10000 NOCE</v>
          </cell>
          <cell r="C2361"/>
          <cell r="D2361">
            <v>22</v>
          </cell>
          <cell r="E2361">
            <v>177.9</v>
          </cell>
          <cell r="F2361"/>
          <cell r="G2361">
            <v>119</v>
          </cell>
        </row>
        <row r="2362">
          <cell r="B2362" t="str">
            <v>AW60AR2000R10000 NOCE</v>
          </cell>
          <cell r="C2362"/>
          <cell r="D2362">
            <v>22</v>
          </cell>
          <cell r="E2362">
            <v>177.9</v>
          </cell>
          <cell r="F2362"/>
          <cell r="G2362">
            <v>119</v>
          </cell>
        </row>
        <row r="2363">
          <cell r="B2363" t="str">
            <v>AW60IM0000R10000 NOCE</v>
          </cell>
          <cell r="C2363"/>
          <cell r="D2363">
            <v>22</v>
          </cell>
          <cell r="E2363">
            <v>177.9</v>
          </cell>
          <cell r="F2363"/>
          <cell r="G2363">
            <v>119</v>
          </cell>
        </row>
        <row r="2364">
          <cell r="B2364" t="str">
            <v>AW60RM4000R10000 NOCE</v>
          </cell>
          <cell r="C2364"/>
          <cell r="D2364">
            <v>22</v>
          </cell>
          <cell r="E2364">
            <v>177.9</v>
          </cell>
          <cell r="F2364"/>
          <cell r="G2364">
            <v>119</v>
          </cell>
        </row>
        <row r="2365">
          <cell r="B2365" t="str">
            <v>AW52TG3500R11000 NOCE</v>
          </cell>
          <cell r="C2365"/>
          <cell r="D2365">
            <v>22</v>
          </cell>
          <cell r="E2365">
            <v>177.9</v>
          </cell>
          <cell r="F2365"/>
          <cell r="G2365">
            <v>119</v>
          </cell>
        </row>
        <row r="2366">
          <cell r="B2366" t="str">
            <v>AW60JL5000R10000 NOCE</v>
          </cell>
          <cell r="C2366"/>
          <cell r="D2366">
            <v>22</v>
          </cell>
          <cell r="E2366">
            <v>177.9</v>
          </cell>
          <cell r="F2366"/>
          <cell r="G2366">
            <v>119</v>
          </cell>
        </row>
        <row r="2367">
          <cell r="B2367" t="str">
            <v>AW52AR2000R10000 NOCE</v>
          </cell>
          <cell r="C2367"/>
          <cell r="D2367">
            <v>22</v>
          </cell>
          <cell r="E2367">
            <v>177.9</v>
          </cell>
          <cell r="F2367"/>
          <cell r="G2367">
            <v>119</v>
          </cell>
        </row>
        <row r="2368">
          <cell r="B2368" t="str">
            <v>AW60JR3500R10000 NOCE</v>
          </cell>
          <cell r="C2368"/>
          <cell r="D2368">
            <v>22</v>
          </cell>
          <cell r="E2368">
            <v>177.9</v>
          </cell>
          <cell r="F2368"/>
          <cell r="G2368">
            <v>119</v>
          </cell>
        </row>
        <row r="2369">
          <cell r="B2369" t="str">
            <v>AW60MP3500R10000 NOCE</v>
          </cell>
          <cell r="C2369"/>
          <cell r="D2369">
            <v>22</v>
          </cell>
          <cell r="E2369">
            <v>177.9</v>
          </cell>
          <cell r="F2369"/>
          <cell r="G2369">
            <v>119</v>
          </cell>
        </row>
        <row r="2370">
          <cell r="B2370" t="str">
            <v>AW60RM3500R10000 NOCE</v>
          </cell>
          <cell r="C2370"/>
          <cell r="D2370">
            <v>22</v>
          </cell>
          <cell r="E2370">
            <v>177.9</v>
          </cell>
          <cell r="F2370"/>
          <cell r="G2370">
            <v>119</v>
          </cell>
        </row>
        <row r="2371">
          <cell r="B2371" t="str">
            <v>AW60TG3500R10000 NOCE</v>
          </cell>
          <cell r="C2371"/>
          <cell r="D2371">
            <v>22</v>
          </cell>
          <cell r="E2371">
            <v>177.9</v>
          </cell>
          <cell r="F2371"/>
          <cell r="G2371">
            <v>119</v>
          </cell>
        </row>
        <row r="2372">
          <cell r="B2372" t="str">
            <v>AW52IM0000R10000 NOCE</v>
          </cell>
          <cell r="C2372"/>
          <cell r="D2372">
            <v>22</v>
          </cell>
          <cell r="E2372">
            <v>177.9</v>
          </cell>
          <cell r="F2372"/>
          <cell r="G2372">
            <v>119</v>
          </cell>
        </row>
        <row r="2373">
          <cell r="B2373" t="str">
            <v>AW52JL3500R10000 NOCE</v>
          </cell>
          <cell r="C2373"/>
          <cell r="D2373">
            <v>22</v>
          </cell>
          <cell r="E2373">
            <v>177.9</v>
          </cell>
          <cell r="F2373"/>
          <cell r="G2373">
            <v>119</v>
          </cell>
        </row>
        <row r="2374">
          <cell r="B2374" t="str">
            <v>AW52JR4000R10000 NOCE</v>
          </cell>
          <cell r="C2374"/>
          <cell r="D2374">
            <v>22</v>
          </cell>
          <cell r="E2374">
            <v>177.9</v>
          </cell>
          <cell r="F2374"/>
          <cell r="G2374">
            <v>119</v>
          </cell>
        </row>
        <row r="2375">
          <cell r="B2375" t="str">
            <v>AW52TG4000R10000 NOCE</v>
          </cell>
          <cell r="C2375"/>
          <cell r="D2375">
            <v>22</v>
          </cell>
          <cell r="E2375">
            <v>177.9</v>
          </cell>
          <cell r="F2375"/>
          <cell r="G2375">
            <v>119</v>
          </cell>
        </row>
        <row r="2376">
          <cell r="B2376" t="str">
            <v>AW52TG3500R10000 NOCE</v>
          </cell>
          <cell r="C2376"/>
          <cell r="D2376">
            <v>22</v>
          </cell>
          <cell r="E2376">
            <v>177.9</v>
          </cell>
          <cell r="F2376"/>
          <cell r="G2376">
            <v>119</v>
          </cell>
        </row>
        <row r="2377">
          <cell r="B2377" t="str">
            <v>AW60JL3500R10000 NOCE</v>
          </cell>
          <cell r="C2377"/>
          <cell r="D2377">
            <v>22</v>
          </cell>
          <cell r="E2377">
            <v>177.9</v>
          </cell>
          <cell r="F2377"/>
          <cell r="G2377">
            <v>119</v>
          </cell>
        </row>
        <row r="2378">
          <cell r="B2378" t="str">
            <v>AW60JR5000R10000 NOCE</v>
          </cell>
          <cell r="C2378"/>
          <cell r="D2378">
            <v>22</v>
          </cell>
          <cell r="E2378">
            <v>177.9</v>
          </cell>
          <cell r="F2378"/>
          <cell r="G2378">
            <v>119</v>
          </cell>
        </row>
        <row r="2379">
          <cell r="B2379" t="str">
            <v>AW60MP4000R10000 NOCE</v>
          </cell>
          <cell r="C2379"/>
          <cell r="D2379">
            <v>22</v>
          </cell>
          <cell r="E2379">
            <v>177.9</v>
          </cell>
          <cell r="F2379"/>
          <cell r="G2379">
            <v>119</v>
          </cell>
        </row>
        <row r="2380">
          <cell r="B2380" t="str">
            <v>AW60TG4000R10000 NOCE</v>
          </cell>
          <cell r="C2380"/>
          <cell r="D2380">
            <v>22</v>
          </cell>
          <cell r="E2380">
            <v>177.9</v>
          </cell>
          <cell r="F2380"/>
          <cell r="G2380">
            <v>119</v>
          </cell>
        </row>
        <row r="2381">
          <cell r="B2381" t="str">
            <v>AW60TG3500R11000 NOCE</v>
          </cell>
          <cell r="C2381"/>
          <cell r="D2381">
            <v>22</v>
          </cell>
          <cell r="E2381">
            <v>177.9</v>
          </cell>
          <cell r="F2381"/>
          <cell r="G2381">
            <v>119</v>
          </cell>
        </row>
        <row r="2382">
          <cell r="B2382" t="str">
            <v>MS3552H21-ANG100M</v>
          </cell>
          <cell r="C2382"/>
          <cell r="D2382">
            <v>22</v>
          </cell>
          <cell r="E2382">
            <v>177.9</v>
          </cell>
          <cell r="F2382"/>
          <cell r="G2382">
            <v>119</v>
          </cell>
        </row>
        <row r="2383">
          <cell r="B2383" t="str">
            <v>MS3552H21-ANG70G</v>
          </cell>
          <cell r="C2383"/>
          <cell r="D2383">
            <v>22</v>
          </cell>
          <cell r="E2383">
            <v>177.9</v>
          </cell>
          <cell r="F2383"/>
          <cell r="G2383">
            <v>119</v>
          </cell>
        </row>
        <row r="2384">
          <cell r="B2384" t="str">
            <v>MS3552H21-PIG100N</v>
          </cell>
          <cell r="C2384"/>
          <cell r="D2384">
            <v>22</v>
          </cell>
          <cell r="E2384">
            <v>177.9</v>
          </cell>
          <cell r="F2384"/>
          <cell r="G2384">
            <v>119</v>
          </cell>
        </row>
        <row r="2385">
          <cell r="B2385" t="str">
            <v>MS3552H26-PIG110J</v>
          </cell>
          <cell r="C2385"/>
          <cell r="D2385">
            <v>22</v>
          </cell>
          <cell r="E2385">
            <v>177.9</v>
          </cell>
          <cell r="F2385"/>
          <cell r="G2385">
            <v>119</v>
          </cell>
        </row>
        <row r="2386">
          <cell r="B2386" t="str">
            <v>HJ70CP350P10020 JP</v>
          </cell>
          <cell r="C2386"/>
          <cell r="D2386">
            <v>56</v>
          </cell>
          <cell r="E2386">
            <v>234</v>
          </cell>
          <cell r="F2386">
            <v>22</v>
          </cell>
          <cell r="G2386">
            <v>289</v>
          </cell>
        </row>
        <row r="2387">
          <cell r="B2387" t="str">
            <v>HJ80IM000P10010 JP</v>
          </cell>
          <cell r="C2387"/>
          <cell r="D2387">
            <v>56</v>
          </cell>
          <cell r="E2387">
            <v>234</v>
          </cell>
          <cell r="F2387">
            <v>22</v>
          </cell>
          <cell r="G2387">
            <v>289</v>
          </cell>
        </row>
        <row r="2388">
          <cell r="B2388" t="str">
            <v>HJ80IM002P10010 JP</v>
          </cell>
          <cell r="C2388"/>
          <cell r="D2388">
            <v>56</v>
          </cell>
          <cell r="E2388">
            <v>234</v>
          </cell>
          <cell r="F2388">
            <v>22</v>
          </cell>
          <cell r="G2388">
            <v>289</v>
          </cell>
        </row>
        <row r="2389">
          <cell r="B2389" t="str">
            <v>HJ80SP302P10000 JP</v>
          </cell>
          <cell r="C2389"/>
          <cell r="D2389">
            <v>56</v>
          </cell>
          <cell r="E2389">
            <v>234</v>
          </cell>
          <cell r="F2389">
            <v>22</v>
          </cell>
          <cell r="G2389">
            <v>289</v>
          </cell>
        </row>
        <row r="2390">
          <cell r="B2390" t="str">
            <v>AGH143091 Q CE2</v>
          </cell>
          <cell r="C2390"/>
          <cell r="D2390">
            <v>21</v>
          </cell>
          <cell r="E2390">
            <v>117.9</v>
          </cell>
          <cell r="F2390">
            <v>32</v>
          </cell>
          <cell r="G2390">
            <v>43</v>
          </cell>
        </row>
        <row r="2391">
          <cell r="B2391" t="str">
            <v>AGH143094R JP</v>
          </cell>
          <cell r="C2391"/>
          <cell r="D2391">
            <v>22</v>
          </cell>
          <cell r="E2391">
            <v>93</v>
          </cell>
          <cell r="F2391">
            <v>22</v>
          </cell>
          <cell r="G2391">
            <v>70</v>
          </cell>
        </row>
        <row r="2392">
          <cell r="B2392" t="str">
            <v>AHW14R001J KR</v>
          </cell>
          <cell r="C2392"/>
          <cell r="D2392">
            <v>27.6</v>
          </cell>
          <cell r="E2392">
            <v>92.6</v>
          </cell>
          <cell r="F2392">
            <v>22</v>
          </cell>
          <cell r="G2392">
            <v>50.5</v>
          </cell>
        </row>
        <row r="2393">
          <cell r="B2393" t="str">
            <v>AHW14R004J KR</v>
          </cell>
          <cell r="C2393"/>
          <cell r="D2393">
            <v>27.6</v>
          </cell>
          <cell r="E2393">
            <v>102.2</v>
          </cell>
          <cell r="F2393">
            <v>22</v>
          </cell>
          <cell r="G2393">
            <v>50.5</v>
          </cell>
        </row>
        <row r="2394">
          <cell r="B2394" t="str">
            <v>AGH147300 P CE2</v>
          </cell>
          <cell r="C2394"/>
          <cell r="D2394">
            <v>21</v>
          </cell>
          <cell r="E2394">
            <v>88</v>
          </cell>
          <cell r="F2394">
            <v>22.08</v>
          </cell>
          <cell r="G2394">
            <v>43</v>
          </cell>
        </row>
        <row r="2395">
          <cell r="B2395" t="str">
            <v>AGH143091 CN</v>
          </cell>
          <cell r="C2395"/>
          <cell r="D2395">
            <v>42.4</v>
          </cell>
          <cell r="E2395">
            <v>92.6</v>
          </cell>
          <cell r="F2395">
            <v>22</v>
          </cell>
          <cell r="G2395">
            <v>58</v>
          </cell>
        </row>
        <row r="2396">
          <cell r="B2396" t="str">
            <v>CRV135-19P CN</v>
          </cell>
          <cell r="C2396"/>
          <cell r="D2396">
            <v>54</v>
          </cell>
          <cell r="E2396">
            <v>135</v>
          </cell>
          <cell r="F2396">
            <v>20</v>
          </cell>
          <cell r="G2396">
            <v>134.19999999999999</v>
          </cell>
        </row>
        <row r="2397">
          <cell r="B2397" t="str">
            <v>AG14M060 KR</v>
          </cell>
          <cell r="C2397"/>
          <cell r="D2397">
            <v>27.6</v>
          </cell>
          <cell r="E2397">
            <v>125.8</v>
          </cell>
          <cell r="F2397">
            <v>22</v>
          </cell>
          <cell r="G2397">
            <v>45.7</v>
          </cell>
        </row>
        <row r="2398">
          <cell r="B2398" t="str">
            <v>AGH143091 KR</v>
          </cell>
          <cell r="C2398"/>
          <cell r="D2398">
            <v>27.6</v>
          </cell>
          <cell r="E2398">
            <v>102.2</v>
          </cell>
          <cell r="F2398">
            <v>22</v>
          </cell>
          <cell r="G2398">
            <v>45.7</v>
          </cell>
        </row>
        <row r="2399">
          <cell r="B2399" t="str">
            <v>WAIN-CKI-008-200 KR</v>
          </cell>
          <cell r="C2399"/>
          <cell r="D2399">
            <v>45.3</v>
          </cell>
          <cell r="E2399">
            <v>140.9</v>
          </cell>
          <cell r="F2399">
            <v>22</v>
          </cell>
          <cell r="G2399">
            <v>141.4</v>
          </cell>
        </row>
        <row r="2400">
          <cell r="B2400" t="str">
            <v>AIN-CKI-200-B-SFT KR</v>
          </cell>
          <cell r="C2400"/>
          <cell r="D2400">
            <v>44</v>
          </cell>
          <cell r="E2400">
            <v>201.4</v>
          </cell>
          <cell r="F2400">
            <v>154</v>
          </cell>
          <cell r="G2400">
            <v>154</v>
          </cell>
        </row>
        <row r="2401">
          <cell r="B2401" t="str">
            <v>AIN-CKI-18-200-BSR JP</v>
          </cell>
          <cell r="C2401"/>
          <cell r="D2401">
            <v>44</v>
          </cell>
          <cell r="E2401">
            <v>141</v>
          </cell>
          <cell r="F2401">
            <v>20</v>
          </cell>
          <cell r="G2401">
            <v>141</v>
          </cell>
        </row>
        <row r="2402">
          <cell r="B2402" t="str">
            <v>AG143090 CN</v>
          </cell>
          <cell r="C2402"/>
          <cell r="D2402">
            <v>41</v>
          </cell>
          <cell r="E2402">
            <v>135</v>
          </cell>
          <cell r="F2402">
            <v>22</v>
          </cell>
          <cell r="G2402">
            <v>58</v>
          </cell>
        </row>
        <row r="2403">
          <cell r="B2403" t="str">
            <v>AHW10S302S CN</v>
          </cell>
          <cell r="C2403"/>
          <cell r="D2403">
            <v>41</v>
          </cell>
          <cell r="E2403">
            <v>135</v>
          </cell>
          <cell r="F2403">
            <v>22</v>
          </cell>
          <cell r="G2403">
            <v>58</v>
          </cell>
        </row>
        <row r="2404">
          <cell r="B2404" t="str">
            <v>AG141002 CN</v>
          </cell>
          <cell r="C2404"/>
          <cell r="D2404">
            <v>41</v>
          </cell>
          <cell r="E2404">
            <v>135</v>
          </cell>
          <cell r="F2404">
            <v>22</v>
          </cell>
          <cell r="G2404">
            <v>58</v>
          </cell>
        </row>
        <row r="2405">
          <cell r="B2405" t="str">
            <v>PSC14110A US</v>
          </cell>
          <cell r="C2405"/>
          <cell r="D2405">
            <v>132</v>
          </cell>
          <cell r="E2405">
            <v>158</v>
          </cell>
          <cell r="F2405">
            <v>20</v>
          </cell>
          <cell r="G2405">
            <v>184</v>
          </cell>
        </row>
        <row r="2406">
          <cell r="B2406" t="str">
            <v xml:space="preserve">PSC14110S US   </v>
          </cell>
          <cell r="C2406"/>
          <cell r="D2406">
            <v>132</v>
          </cell>
          <cell r="E2406">
            <v>158</v>
          </cell>
          <cell r="F2406">
            <v>20</v>
          </cell>
          <cell r="G2406">
            <v>184</v>
          </cell>
        </row>
        <row r="2407">
          <cell r="B2407" t="str">
            <v xml:space="preserve">PSC18110A US   </v>
          </cell>
          <cell r="C2407"/>
          <cell r="D2407">
            <v>132</v>
          </cell>
          <cell r="E2407">
            <v>158</v>
          </cell>
          <cell r="F2407">
            <v>20</v>
          </cell>
          <cell r="G2407">
            <v>184</v>
          </cell>
        </row>
        <row r="2408">
          <cell r="B2408" t="str">
            <v>PSC18110S US</v>
          </cell>
          <cell r="C2408"/>
          <cell r="D2408">
            <v>132</v>
          </cell>
          <cell r="E2408">
            <v>158</v>
          </cell>
          <cell r="F2408">
            <v>20</v>
          </cell>
          <cell r="G2408">
            <v>184</v>
          </cell>
        </row>
        <row r="2409">
          <cell r="B2409" t="str">
            <v>AGH143390 Q CE2</v>
          </cell>
          <cell r="C2409"/>
          <cell r="D2409">
            <v>41</v>
          </cell>
          <cell r="E2409">
            <v>135</v>
          </cell>
          <cell r="F2409">
            <v>22</v>
          </cell>
          <cell r="G2409">
            <v>58</v>
          </cell>
        </row>
        <row r="2410">
          <cell r="B2410" t="str">
            <v>AW52TG4001R11000 NOCE</v>
          </cell>
          <cell r="C2410"/>
          <cell r="D2410">
            <v>22</v>
          </cell>
          <cell r="E2410">
            <v>177.9</v>
          </cell>
          <cell r="F2410"/>
          <cell r="G2410">
            <v>119</v>
          </cell>
        </row>
        <row r="2411">
          <cell r="B2411" t="str">
            <v>HJ80PB352P10000 JP</v>
          </cell>
          <cell r="C2411"/>
          <cell r="D2411">
            <v>56</v>
          </cell>
          <cell r="E2411">
            <v>234</v>
          </cell>
          <cell r="F2411">
            <v>22</v>
          </cell>
          <cell r="G2411">
            <v>289</v>
          </cell>
        </row>
        <row r="2412">
          <cell r="B2412" t="str">
            <v>HJ80SP402P10000 JP</v>
          </cell>
          <cell r="C2412"/>
          <cell r="D2412">
            <v>56</v>
          </cell>
          <cell r="E2412">
            <v>234</v>
          </cell>
          <cell r="F2412">
            <v>22</v>
          </cell>
          <cell r="G2412">
            <v>289</v>
          </cell>
        </row>
        <row r="2413">
          <cell r="B2413" t="str">
            <v>HJ80AL152P10002 JP</v>
          </cell>
          <cell r="C2413"/>
          <cell r="D2413">
            <v>56</v>
          </cell>
          <cell r="E2413">
            <v>234</v>
          </cell>
          <cell r="F2413">
            <v>22</v>
          </cell>
          <cell r="G2413">
            <v>289</v>
          </cell>
        </row>
        <row r="2414">
          <cell r="B2414" t="str">
            <v>AW52AR3000R10000 NOCE</v>
          </cell>
          <cell r="C2414"/>
          <cell r="D2414">
            <v>22</v>
          </cell>
          <cell r="E2414">
            <v>177.9</v>
          </cell>
          <cell r="F2414"/>
          <cell r="G2414">
            <v>119</v>
          </cell>
        </row>
        <row r="2415">
          <cell r="B2415" t="str">
            <v>AIN-CKI-008-200R JP</v>
          </cell>
          <cell r="C2415"/>
          <cell r="D2415">
            <v>44</v>
          </cell>
          <cell r="E2415">
            <v>170.4</v>
          </cell>
          <cell r="F2415">
            <v>22</v>
          </cell>
          <cell r="G2415">
            <v>141</v>
          </cell>
        </row>
        <row r="2416">
          <cell r="B2416" t="str">
            <v>A42B23501H10000R JP</v>
          </cell>
          <cell r="C2416"/>
          <cell r="D2416">
            <v>22</v>
          </cell>
          <cell r="E2416">
            <v>177.9</v>
          </cell>
          <cell r="F2416"/>
          <cell r="G2416">
            <v>119</v>
          </cell>
        </row>
        <row r="2417">
          <cell r="B2417" t="str">
            <v>A42FC3000J13000R JP</v>
          </cell>
          <cell r="C2417"/>
          <cell r="D2417">
            <v>22</v>
          </cell>
          <cell r="E2417">
            <v>177.9</v>
          </cell>
          <cell r="F2417"/>
          <cell r="G2417">
            <v>119</v>
          </cell>
        </row>
        <row r="2418">
          <cell r="B2418" t="str">
            <v>A42SO4002M10000R JP</v>
          </cell>
          <cell r="C2418"/>
          <cell r="D2418">
            <v>22</v>
          </cell>
          <cell r="E2418">
            <v>177.9</v>
          </cell>
          <cell r="F2418"/>
          <cell r="G2418">
            <v>119</v>
          </cell>
        </row>
        <row r="2419">
          <cell r="B2419" t="str">
            <v>AW52AL3000R10000 NOCE</v>
          </cell>
          <cell r="C2419"/>
          <cell r="D2419">
            <v>22</v>
          </cell>
          <cell r="E2419">
            <v>177.9</v>
          </cell>
          <cell r="F2419"/>
          <cell r="G2419">
            <v>119</v>
          </cell>
        </row>
        <row r="2420">
          <cell r="B2420" t="str">
            <v>AGH146000 CN</v>
          </cell>
          <cell r="C2420"/>
          <cell r="D2420">
            <v>42.4</v>
          </cell>
          <cell r="E2420">
            <v>117.9</v>
          </cell>
          <cell r="F2420">
            <v>20</v>
          </cell>
          <cell r="G2420">
            <v>58</v>
          </cell>
        </row>
        <row r="2421">
          <cell r="B2421" t="str">
            <v>AG14M070 CN</v>
          </cell>
          <cell r="C2421"/>
          <cell r="D2421">
            <v>42.4</v>
          </cell>
          <cell r="E2421">
            <v>117.9</v>
          </cell>
          <cell r="F2421">
            <v>20</v>
          </cell>
          <cell r="G2421">
            <v>58</v>
          </cell>
        </row>
        <row r="2422">
          <cell r="B2422" t="str">
            <v>AG14M060 CN</v>
          </cell>
          <cell r="C2422"/>
          <cell r="D2422">
            <v>42.4</v>
          </cell>
          <cell r="E2422">
            <v>117.9</v>
          </cell>
          <cell r="F2422">
            <v>20</v>
          </cell>
          <cell r="G2422">
            <v>58</v>
          </cell>
        </row>
        <row r="2423">
          <cell r="B2423" t="str">
            <v>AG14M050 CN</v>
          </cell>
          <cell r="C2423"/>
          <cell r="D2423">
            <v>42.4</v>
          </cell>
          <cell r="E2423">
            <v>117.9</v>
          </cell>
          <cell r="F2423">
            <v>20</v>
          </cell>
          <cell r="G2423">
            <v>58</v>
          </cell>
        </row>
        <row r="2424">
          <cell r="B2424" t="str">
            <v>AG14M070 KR</v>
          </cell>
          <cell r="C2424"/>
          <cell r="D2424">
            <v>33.700000000000003</v>
          </cell>
          <cell r="E2424">
            <v>122</v>
          </cell>
          <cell r="F2424"/>
          <cell r="G2424">
            <v>64</v>
          </cell>
        </row>
        <row r="2425">
          <cell r="B2425" t="str">
            <v>HJ60IL350P10000 JP</v>
          </cell>
          <cell r="C2425"/>
          <cell r="D2425">
            <v>56</v>
          </cell>
          <cell r="E2425">
            <v>234</v>
          </cell>
          <cell r="F2425">
            <v>22</v>
          </cell>
          <cell r="G2425">
            <v>289</v>
          </cell>
        </row>
        <row r="2426">
          <cell r="B2426" t="str">
            <v>HJ60IL400P10000 JP</v>
          </cell>
          <cell r="C2426"/>
          <cell r="D2426">
            <v>56</v>
          </cell>
          <cell r="E2426">
            <v>234</v>
          </cell>
          <cell r="F2426">
            <v>22</v>
          </cell>
          <cell r="G2426">
            <v>289</v>
          </cell>
        </row>
        <row r="2427">
          <cell r="B2427" t="str">
            <v>HJ80PB402P10000 JP</v>
          </cell>
          <cell r="C2427"/>
          <cell r="D2427">
            <v>56</v>
          </cell>
          <cell r="E2427">
            <v>234</v>
          </cell>
          <cell r="F2427">
            <v>22</v>
          </cell>
          <cell r="G2427">
            <v>289</v>
          </cell>
        </row>
        <row r="2428">
          <cell r="B2428" t="str">
            <v>AHW14R313S US</v>
          </cell>
          <cell r="C2428"/>
          <cell r="D2428">
            <v>42.4</v>
          </cell>
          <cell r="E2428">
            <v>117.9</v>
          </cell>
          <cell r="F2428">
            <v>20</v>
          </cell>
          <cell r="G2428">
            <v>58</v>
          </cell>
        </row>
        <row r="2429">
          <cell r="B2429" t="str">
            <v>AGP140302 KR</v>
          </cell>
          <cell r="C2429"/>
          <cell r="D2429">
            <v>42.4</v>
          </cell>
          <cell r="E2429">
            <v>117.9</v>
          </cell>
          <cell r="F2429">
            <v>20</v>
          </cell>
          <cell r="G2429">
            <v>58</v>
          </cell>
        </row>
        <row r="2430">
          <cell r="B2430" t="str">
            <v>AHW14R013P CE3</v>
          </cell>
          <cell r="C2430"/>
          <cell r="D2430">
            <v>21</v>
          </cell>
          <cell r="E2430">
            <v>92.6</v>
          </cell>
          <cell r="F2430">
            <v>20</v>
          </cell>
          <cell r="G2430">
            <v>43</v>
          </cell>
        </row>
        <row r="2431">
          <cell r="B2431" t="str">
            <v>AHW10S302S KR</v>
          </cell>
          <cell r="C2431"/>
          <cell r="D2431">
            <v>21</v>
          </cell>
          <cell r="E2431">
            <v>92.6</v>
          </cell>
          <cell r="F2431">
            <v>20</v>
          </cell>
          <cell r="G2431">
            <v>43</v>
          </cell>
        </row>
        <row r="2432">
          <cell r="B2432" t="str">
            <v>HJ80SC350P10000 JP</v>
          </cell>
          <cell r="C2432"/>
          <cell r="D2432">
            <v>56</v>
          </cell>
          <cell r="E2432">
            <v>234</v>
          </cell>
          <cell r="F2432">
            <v>22</v>
          </cell>
          <cell r="G2432">
            <v>289</v>
          </cell>
        </row>
        <row r="2433">
          <cell r="B2433" t="str">
            <v>HJ60SL102P10000 JP</v>
          </cell>
          <cell r="C2433"/>
          <cell r="D2433">
            <v>56</v>
          </cell>
          <cell r="E2433">
            <v>234</v>
          </cell>
          <cell r="F2433">
            <v>22</v>
          </cell>
          <cell r="G2433">
            <v>289</v>
          </cell>
        </row>
        <row r="2434">
          <cell r="B2434" t="str">
            <v>AHW14R001J CE3</v>
          </cell>
          <cell r="C2434"/>
          <cell r="D2434">
            <v>21</v>
          </cell>
          <cell r="E2434">
            <v>92.6</v>
          </cell>
          <cell r="F2434">
            <v>20</v>
          </cell>
          <cell r="G2434">
            <v>43</v>
          </cell>
        </row>
        <row r="2435">
          <cell r="B2435" t="str">
            <v>AHW14R013P US</v>
          </cell>
          <cell r="C2435"/>
          <cell r="D2435">
            <v>21</v>
          </cell>
          <cell r="E2435">
            <v>92.6</v>
          </cell>
          <cell r="F2435">
            <v>20</v>
          </cell>
          <cell r="G2435">
            <v>43</v>
          </cell>
        </row>
        <row r="2436">
          <cell r="B2436" t="str">
            <v>AHW14R001S CE3</v>
          </cell>
          <cell r="C2436"/>
          <cell r="D2436">
            <v>21</v>
          </cell>
          <cell r="E2436">
            <v>92.6</v>
          </cell>
          <cell r="F2436">
            <v>20</v>
          </cell>
          <cell r="G2436">
            <v>43</v>
          </cell>
        </row>
        <row r="2437">
          <cell r="B2437" t="str">
            <v>AHW14R104S CE</v>
          </cell>
          <cell r="C2437"/>
          <cell r="D2437">
            <v>21</v>
          </cell>
          <cell r="E2437">
            <v>92.6</v>
          </cell>
          <cell r="F2437">
            <v>20</v>
          </cell>
          <cell r="G2437">
            <v>43</v>
          </cell>
        </row>
        <row r="2438">
          <cell r="B2438" t="str">
            <v>AHW14R104J CE</v>
          </cell>
          <cell r="C2438"/>
          <cell r="D2438">
            <v>21</v>
          </cell>
          <cell r="E2438">
            <v>92.6</v>
          </cell>
          <cell r="F2438">
            <v>20</v>
          </cell>
          <cell r="G2438">
            <v>43</v>
          </cell>
        </row>
        <row r="2439">
          <cell r="B2439" t="str">
            <v>AHW14R101J CE</v>
          </cell>
          <cell r="C2439"/>
          <cell r="D2439">
            <v>21</v>
          </cell>
          <cell r="E2439">
            <v>92.6</v>
          </cell>
          <cell r="F2439">
            <v>20</v>
          </cell>
          <cell r="G2439">
            <v>43</v>
          </cell>
        </row>
        <row r="2440">
          <cell r="B2440" t="str">
            <v>AHW14R101P CE</v>
          </cell>
          <cell r="C2440"/>
          <cell r="D2440">
            <v>21</v>
          </cell>
          <cell r="E2440">
            <v>92.6</v>
          </cell>
          <cell r="F2440">
            <v>20</v>
          </cell>
          <cell r="G2440">
            <v>43</v>
          </cell>
        </row>
        <row r="2441">
          <cell r="B2441" t="str">
            <v>AHW14R104P CE</v>
          </cell>
          <cell r="C2441"/>
          <cell r="D2441">
            <v>21</v>
          </cell>
          <cell r="E2441">
            <v>92.6</v>
          </cell>
          <cell r="F2441">
            <v>20</v>
          </cell>
          <cell r="G2441">
            <v>43</v>
          </cell>
        </row>
        <row r="2442">
          <cell r="B2442" t="str">
            <v>AHW14R301P CE</v>
          </cell>
          <cell r="C2442"/>
          <cell r="D2442">
            <v>21</v>
          </cell>
          <cell r="E2442">
            <v>92.6</v>
          </cell>
          <cell r="F2442">
            <v>20</v>
          </cell>
          <cell r="G2442">
            <v>43</v>
          </cell>
        </row>
        <row r="2443">
          <cell r="B2443" t="str">
            <v>AHW14R304P CE</v>
          </cell>
          <cell r="C2443"/>
          <cell r="D2443">
            <v>21</v>
          </cell>
          <cell r="E2443">
            <v>92.6</v>
          </cell>
          <cell r="F2443">
            <v>20</v>
          </cell>
          <cell r="G2443">
            <v>43</v>
          </cell>
        </row>
        <row r="2444">
          <cell r="B2444" t="str">
            <v>AHW14R101S CE</v>
          </cell>
          <cell r="C2444"/>
          <cell r="D2444">
            <v>21</v>
          </cell>
          <cell r="E2444">
            <v>92.6</v>
          </cell>
          <cell r="F2444">
            <v>20</v>
          </cell>
          <cell r="G2444">
            <v>43</v>
          </cell>
        </row>
        <row r="2445">
          <cell r="B2445" t="str">
            <v>AHW14R313S CE4</v>
          </cell>
          <cell r="C2445"/>
          <cell r="D2445">
            <v>21</v>
          </cell>
          <cell r="E2445">
            <v>92.6</v>
          </cell>
          <cell r="F2445">
            <v>20</v>
          </cell>
          <cell r="G2445">
            <v>43</v>
          </cell>
        </row>
        <row r="2446">
          <cell r="B2446" t="str">
            <v>AHW14R013P CE4</v>
          </cell>
          <cell r="C2446"/>
          <cell r="D2446">
            <v>21</v>
          </cell>
          <cell r="E2446">
            <v>92.6</v>
          </cell>
          <cell r="F2446">
            <v>20</v>
          </cell>
          <cell r="G2446">
            <v>43</v>
          </cell>
        </row>
        <row r="2447">
          <cell r="B2447" t="str">
            <v>AHW14R013S CE4</v>
          </cell>
          <cell r="C2447"/>
          <cell r="D2447">
            <v>21</v>
          </cell>
          <cell r="E2447">
            <v>92.6</v>
          </cell>
          <cell r="F2447">
            <v>20</v>
          </cell>
          <cell r="G2447">
            <v>43</v>
          </cell>
        </row>
        <row r="2448">
          <cell r="B2448" t="str">
            <v>AHW14R304S CE3</v>
          </cell>
          <cell r="C2448"/>
          <cell r="D2448">
            <v>21</v>
          </cell>
          <cell r="E2448">
            <v>92.6</v>
          </cell>
          <cell r="F2448">
            <v>20</v>
          </cell>
          <cell r="G2448">
            <v>43</v>
          </cell>
        </row>
        <row r="2449">
          <cell r="B2449" t="str">
            <v>AHW14R004S CE3</v>
          </cell>
          <cell r="C2449"/>
          <cell r="D2449">
            <v>44</v>
          </cell>
          <cell r="E2449">
            <v>162.4</v>
          </cell>
          <cell r="F2449">
            <v>20</v>
          </cell>
          <cell r="G2449">
            <v>147</v>
          </cell>
        </row>
        <row r="2450">
          <cell r="B2450" t="str">
            <v>WAIN-CKI-200-BS CE2</v>
          </cell>
          <cell r="C2450"/>
          <cell r="D2450">
            <v>44</v>
          </cell>
          <cell r="E2450">
            <v>162.4</v>
          </cell>
          <cell r="F2450">
            <v>20</v>
          </cell>
          <cell r="G2450">
            <v>147</v>
          </cell>
        </row>
        <row r="2451">
          <cell r="B2451" t="str">
            <v>AHW14R313P CE3</v>
          </cell>
          <cell r="C2451"/>
          <cell r="D2451">
            <v>21</v>
          </cell>
          <cell r="E2451">
            <v>92.6</v>
          </cell>
          <cell r="F2451">
            <v>20</v>
          </cell>
          <cell r="G2451">
            <v>43</v>
          </cell>
        </row>
        <row r="2452">
          <cell r="B2452" t="str">
            <v>AHW14R004J CE3</v>
          </cell>
          <cell r="C2452"/>
          <cell r="D2452">
            <v>21</v>
          </cell>
          <cell r="E2452">
            <v>92.6</v>
          </cell>
          <cell r="F2452">
            <v>20</v>
          </cell>
          <cell r="G2452">
            <v>43</v>
          </cell>
        </row>
        <row r="2453">
          <cell r="B2453" t="str">
            <v>HJ70AL202P10020 JP</v>
          </cell>
          <cell r="C2453"/>
          <cell r="D2453">
            <v>56</v>
          </cell>
          <cell r="E2453">
            <v>234</v>
          </cell>
          <cell r="F2453">
            <v>22</v>
          </cell>
          <cell r="G2453">
            <v>289</v>
          </cell>
        </row>
        <row r="2454">
          <cell r="B2454" t="str">
            <v>HJ80AL070P10001 JP</v>
          </cell>
          <cell r="C2454"/>
          <cell r="D2454">
            <v>56</v>
          </cell>
          <cell r="E2454">
            <v>234</v>
          </cell>
          <cell r="F2454">
            <v>22</v>
          </cell>
          <cell r="G2454">
            <v>289</v>
          </cell>
        </row>
        <row r="2455">
          <cell r="B2455" t="str">
            <v>WAIN-CKI-008-200 CE2</v>
          </cell>
          <cell r="C2455"/>
          <cell r="D2455">
            <v>44</v>
          </cell>
          <cell r="E2455">
            <v>162.4</v>
          </cell>
          <cell r="F2455">
            <v>20</v>
          </cell>
          <cell r="G2455">
            <v>147</v>
          </cell>
        </row>
        <row r="2456">
          <cell r="B2456" t="str">
            <v>WAIN-CKI-10-200 CE3</v>
          </cell>
          <cell r="C2456"/>
          <cell r="D2456">
            <v>44</v>
          </cell>
          <cell r="E2456">
            <v>162.4</v>
          </cell>
          <cell r="F2456">
            <v>20</v>
          </cell>
          <cell r="G2456">
            <v>147</v>
          </cell>
        </row>
        <row r="2457">
          <cell r="B2457" t="str">
            <v>AGP140001 CE3</v>
          </cell>
          <cell r="C2457"/>
          <cell r="D2457">
            <v>21</v>
          </cell>
          <cell r="E2457">
            <v>92.6</v>
          </cell>
          <cell r="F2457">
            <v>20</v>
          </cell>
          <cell r="G2457">
            <v>43</v>
          </cell>
        </row>
        <row r="2458">
          <cell r="B2458" t="str">
            <v>WAIN-CKI-10-300 CE3</v>
          </cell>
          <cell r="C2458"/>
          <cell r="D2458">
            <v>44</v>
          </cell>
          <cell r="E2458">
            <v>162.4</v>
          </cell>
          <cell r="F2458">
            <v>20</v>
          </cell>
          <cell r="G2458">
            <v>147</v>
          </cell>
        </row>
        <row r="2459">
          <cell r="B2459" t="str">
            <v>WAIN-CKI-18-200-BS CE2</v>
          </cell>
          <cell r="C2459"/>
          <cell r="D2459">
            <v>44</v>
          </cell>
          <cell r="E2459">
            <v>162.4</v>
          </cell>
          <cell r="F2459">
            <v>20</v>
          </cell>
          <cell r="G2459">
            <v>147</v>
          </cell>
        </row>
        <row r="2460">
          <cell r="B2460" t="str">
            <v>AHW14R013S CE3</v>
          </cell>
          <cell r="C2460"/>
          <cell r="D2460">
            <v>21</v>
          </cell>
          <cell r="E2460">
            <v>92.6</v>
          </cell>
          <cell r="F2460">
            <v>20</v>
          </cell>
          <cell r="G2460">
            <v>43</v>
          </cell>
        </row>
        <row r="2461">
          <cell r="B2461" t="str">
            <v>AGH143091 Q CE3</v>
          </cell>
          <cell r="C2461"/>
          <cell r="D2461">
            <v>21</v>
          </cell>
          <cell r="E2461">
            <v>92.6</v>
          </cell>
          <cell r="F2461">
            <v>20</v>
          </cell>
          <cell r="G2461">
            <v>43</v>
          </cell>
        </row>
        <row r="2462">
          <cell r="B2462" t="str">
            <v>AG14M060 CE3</v>
          </cell>
          <cell r="C2462"/>
          <cell r="D2462">
            <v>21</v>
          </cell>
          <cell r="E2462">
            <v>92.6</v>
          </cell>
          <cell r="F2462">
            <v>20</v>
          </cell>
          <cell r="G2462">
            <v>43</v>
          </cell>
        </row>
        <row r="2463">
          <cell r="B2463" t="str">
            <v>WAIN-CKI-200-BA CE2</v>
          </cell>
          <cell r="C2463"/>
          <cell r="D2463">
            <v>44</v>
          </cell>
          <cell r="E2463">
            <v>162.4</v>
          </cell>
          <cell r="F2463">
            <v>20</v>
          </cell>
          <cell r="G2463">
            <v>147</v>
          </cell>
        </row>
        <row r="2464">
          <cell r="B2464" t="str">
            <v>AGH146000 R CE3</v>
          </cell>
          <cell r="C2464"/>
          <cell r="D2464">
            <v>21</v>
          </cell>
          <cell r="E2464">
            <v>92.6</v>
          </cell>
          <cell r="F2464">
            <v>20</v>
          </cell>
          <cell r="G2464">
            <v>43</v>
          </cell>
        </row>
        <row r="2465">
          <cell r="B2465" t="str">
            <v>AGH147000 P CE3</v>
          </cell>
          <cell r="C2465"/>
          <cell r="D2465">
            <v>21</v>
          </cell>
          <cell r="E2465">
            <v>92.6</v>
          </cell>
          <cell r="F2465">
            <v>20</v>
          </cell>
          <cell r="G2465">
            <v>43</v>
          </cell>
        </row>
        <row r="2466">
          <cell r="B2466" t="str">
            <v>AHW10S302S CE3</v>
          </cell>
          <cell r="C2466"/>
          <cell r="D2466">
            <v>21</v>
          </cell>
          <cell r="E2466">
            <v>92.6</v>
          </cell>
          <cell r="F2466">
            <v>20</v>
          </cell>
          <cell r="G2466">
            <v>43</v>
          </cell>
        </row>
        <row r="2467">
          <cell r="B2467" t="str">
            <v>AGP140002 CE3</v>
          </cell>
          <cell r="C2467"/>
          <cell r="D2467">
            <v>21</v>
          </cell>
          <cell r="E2467">
            <v>92.6</v>
          </cell>
          <cell r="F2467">
            <v>20</v>
          </cell>
          <cell r="G2467">
            <v>43</v>
          </cell>
        </row>
        <row r="2468">
          <cell r="B2468" t="str">
            <v>AHW14S003S CE3</v>
          </cell>
          <cell r="C2468"/>
          <cell r="D2468">
            <v>21</v>
          </cell>
          <cell r="E2468">
            <v>92.6</v>
          </cell>
          <cell r="F2468">
            <v>20</v>
          </cell>
          <cell r="G2468">
            <v>43</v>
          </cell>
        </row>
        <row r="2469">
          <cell r="B2469" t="str">
            <v>AG14M050 CE3</v>
          </cell>
          <cell r="C2469"/>
          <cell r="D2469">
            <v>21</v>
          </cell>
          <cell r="E2469">
            <v>92.6</v>
          </cell>
          <cell r="F2469">
            <v>20</v>
          </cell>
          <cell r="G2469">
            <v>43</v>
          </cell>
        </row>
        <row r="2470">
          <cell r="B2470" t="str">
            <v>AG141002 CE3</v>
          </cell>
          <cell r="C2470"/>
          <cell r="D2470">
            <v>21</v>
          </cell>
          <cell r="E2470">
            <v>92.6</v>
          </cell>
          <cell r="F2470">
            <v>20</v>
          </cell>
          <cell r="G2470">
            <v>43</v>
          </cell>
        </row>
        <row r="2471">
          <cell r="B2471" t="str">
            <v>AG14M070 CE3</v>
          </cell>
          <cell r="C2471"/>
          <cell r="D2471">
            <v>21</v>
          </cell>
          <cell r="E2471">
            <v>92.6</v>
          </cell>
          <cell r="F2471">
            <v>20</v>
          </cell>
          <cell r="G2471">
            <v>43</v>
          </cell>
        </row>
        <row r="2472">
          <cell r="B2472" t="str">
            <v>AGH143090 Q CE3</v>
          </cell>
          <cell r="C2472"/>
          <cell r="D2472">
            <v>21</v>
          </cell>
          <cell r="E2472">
            <v>92.6</v>
          </cell>
          <cell r="F2472">
            <v>20</v>
          </cell>
          <cell r="G2472">
            <v>43</v>
          </cell>
        </row>
        <row r="2473">
          <cell r="B2473" t="str">
            <v>AGH143091 F CE3</v>
          </cell>
          <cell r="C2473"/>
          <cell r="D2473">
            <v>21</v>
          </cell>
          <cell r="E2473">
            <v>92.6</v>
          </cell>
          <cell r="F2473">
            <v>20</v>
          </cell>
          <cell r="G2473">
            <v>43</v>
          </cell>
        </row>
        <row r="2474">
          <cell r="B2474" t="str">
            <v>AHW14R304S KR</v>
          </cell>
          <cell r="C2474"/>
          <cell r="D2474">
            <v>21</v>
          </cell>
          <cell r="E2474">
            <v>92.6</v>
          </cell>
          <cell r="F2474">
            <v>20</v>
          </cell>
          <cell r="G2474">
            <v>43</v>
          </cell>
        </row>
        <row r="2475">
          <cell r="B2475" t="str">
            <v>AGP140000 CE3</v>
          </cell>
          <cell r="C2475"/>
          <cell r="D2475">
            <v>21</v>
          </cell>
          <cell r="E2475">
            <v>92.6</v>
          </cell>
          <cell r="F2475">
            <v>20</v>
          </cell>
          <cell r="G2475">
            <v>43</v>
          </cell>
        </row>
        <row r="2476">
          <cell r="B2476" t="str">
            <v>AG143090 Q CE3</v>
          </cell>
          <cell r="C2476"/>
          <cell r="D2476">
            <v>21</v>
          </cell>
          <cell r="E2476">
            <v>92.6</v>
          </cell>
          <cell r="F2476">
            <v>20</v>
          </cell>
          <cell r="G2476">
            <v>43</v>
          </cell>
        </row>
        <row r="2477">
          <cell r="B2477" t="str">
            <v>AH14R013PR JP</v>
          </cell>
          <cell r="C2477"/>
          <cell r="D2477">
            <v>21</v>
          </cell>
          <cell r="E2477">
            <v>92.6</v>
          </cell>
          <cell r="F2477">
            <v>20</v>
          </cell>
          <cell r="G2477">
            <v>43</v>
          </cell>
        </row>
        <row r="2478">
          <cell r="B2478" t="str">
            <v>PAGH143392 CN</v>
          </cell>
          <cell r="C2478"/>
          <cell r="D2478">
            <v>42.4</v>
          </cell>
          <cell r="E2478">
            <v>117.9</v>
          </cell>
          <cell r="F2478">
            <v>20</v>
          </cell>
          <cell r="G2478">
            <v>58</v>
          </cell>
        </row>
        <row r="2479">
          <cell r="B2479" t="str">
            <v>PAGH18M372 CN</v>
          </cell>
          <cell r="C2479"/>
          <cell r="D2479">
            <v>42.4</v>
          </cell>
          <cell r="E2479">
            <v>117.9</v>
          </cell>
          <cell r="F2479">
            <v>20</v>
          </cell>
          <cell r="G2479">
            <v>58</v>
          </cell>
        </row>
        <row r="2480">
          <cell r="B2480" t="str">
            <v>AG14M060 b CE3</v>
          </cell>
          <cell r="C2480"/>
          <cell r="D2480">
            <v>21</v>
          </cell>
          <cell r="E2480">
            <v>92.6</v>
          </cell>
          <cell r="F2480">
            <v>20</v>
          </cell>
          <cell r="G2480">
            <v>43</v>
          </cell>
        </row>
        <row r="2481">
          <cell r="B2481" t="str">
            <v>AGH143090 F CE3</v>
          </cell>
          <cell r="C2481"/>
          <cell r="D2481">
            <v>21</v>
          </cell>
          <cell r="E2481">
            <v>92.6</v>
          </cell>
          <cell r="F2481">
            <v>20</v>
          </cell>
          <cell r="G2481">
            <v>43</v>
          </cell>
        </row>
        <row r="2482">
          <cell r="B2482" t="str">
            <v>AG14M070 b CE3</v>
          </cell>
          <cell r="C2482"/>
          <cell r="D2482">
            <v>21</v>
          </cell>
          <cell r="E2482">
            <v>92.6</v>
          </cell>
          <cell r="F2482">
            <v>20</v>
          </cell>
          <cell r="G2482">
            <v>43</v>
          </cell>
        </row>
        <row r="2483">
          <cell r="B2483" t="str">
            <v>AGH146000 P CE3</v>
          </cell>
          <cell r="C2483"/>
          <cell r="D2483">
            <v>21</v>
          </cell>
          <cell r="E2483">
            <v>92.6</v>
          </cell>
          <cell r="F2483">
            <v>20</v>
          </cell>
          <cell r="G2483">
            <v>43</v>
          </cell>
        </row>
        <row r="2484">
          <cell r="B2484" t="str">
            <v>AG141302 CE3</v>
          </cell>
          <cell r="C2484"/>
          <cell r="D2484">
            <v>21</v>
          </cell>
          <cell r="E2484">
            <v>92.6</v>
          </cell>
          <cell r="F2484">
            <v>20</v>
          </cell>
          <cell r="G2484">
            <v>43</v>
          </cell>
        </row>
        <row r="2485">
          <cell r="B2485" t="str">
            <v>AHW14R013S US</v>
          </cell>
          <cell r="C2485"/>
          <cell r="D2485">
            <v>21</v>
          </cell>
          <cell r="E2485">
            <v>92.6</v>
          </cell>
          <cell r="F2485">
            <v>20</v>
          </cell>
          <cell r="G2485">
            <v>43</v>
          </cell>
        </row>
        <row r="2486">
          <cell r="B2486" t="str">
            <v>AG14M050 b CE3</v>
          </cell>
          <cell r="C2486"/>
          <cell r="D2486">
            <v>21</v>
          </cell>
          <cell r="E2486">
            <v>92.6</v>
          </cell>
          <cell r="F2486">
            <v>20</v>
          </cell>
          <cell r="G2486">
            <v>43</v>
          </cell>
        </row>
        <row r="2487">
          <cell r="B2487" t="str">
            <v>AG141002J CE3</v>
          </cell>
          <cell r="C2487"/>
          <cell r="D2487">
            <v>21</v>
          </cell>
          <cell r="E2487">
            <v>92.6</v>
          </cell>
          <cell r="F2487">
            <v>20</v>
          </cell>
          <cell r="G2487">
            <v>43</v>
          </cell>
        </row>
        <row r="2488">
          <cell r="B2488" t="str">
            <v>AGH147000J P CE3</v>
          </cell>
          <cell r="C2488"/>
          <cell r="D2488">
            <v>21</v>
          </cell>
          <cell r="E2488">
            <v>92.6</v>
          </cell>
          <cell r="F2488">
            <v>20</v>
          </cell>
          <cell r="G2488">
            <v>43</v>
          </cell>
        </row>
        <row r="2489">
          <cell r="B2489" t="str">
            <v>AG14M370 b CE3</v>
          </cell>
          <cell r="C2489"/>
          <cell r="D2489">
            <v>21</v>
          </cell>
          <cell r="E2489">
            <v>92.6</v>
          </cell>
          <cell r="F2489">
            <v>20</v>
          </cell>
          <cell r="G2489">
            <v>43</v>
          </cell>
        </row>
        <row r="2490">
          <cell r="B2490" t="str">
            <v>AG14M360 b CE3</v>
          </cell>
          <cell r="C2490"/>
          <cell r="D2490">
            <v>21</v>
          </cell>
          <cell r="E2490">
            <v>92.6</v>
          </cell>
          <cell r="F2490">
            <v>20</v>
          </cell>
          <cell r="G2490">
            <v>43</v>
          </cell>
        </row>
        <row r="2491">
          <cell r="B2491" t="str">
            <v>AHW14S303S CE3</v>
          </cell>
          <cell r="C2491"/>
          <cell r="D2491">
            <v>21</v>
          </cell>
          <cell r="E2491">
            <v>92.6</v>
          </cell>
          <cell r="F2491">
            <v>20</v>
          </cell>
          <cell r="G2491">
            <v>43</v>
          </cell>
        </row>
        <row r="2492">
          <cell r="B2492" t="str">
            <v>FI025A45 JP</v>
          </cell>
          <cell r="C2492"/>
          <cell r="D2492">
            <v>44</v>
          </cell>
          <cell r="E2492">
            <v>179.8</v>
          </cell>
          <cell r="F2492">
            <v>20</v>
          </cell>
          <cell r="G2492">
            <v>172</v>
          </cell>
        </row>
        <row r="2493">
          <cell r="B2493" t="str">
            <v>AGH146000J R CE3</v>
          </cell>
          <cell r="C2493"/>
          <cell r="D2493">
            <v>21</v>
          </cell>
          <cell r="E2493">
            <v>92.6</v>
          </cell>
          <cell r="F2493">
            <v>20</v>
          </cell>
          <cell r="G2493">
            <v>43</v>
          </cell>
        </row>
        <row r="2494">
          <cell r="B2494" t="str">
            <v>AGH146000J P CE3</v>
          </cell>
          <cell r="C2494"/>
          <cell r="D2494">
            <v>21</v>
          </cell>
          <cell r="E2494">
            <v>92.6</v>
          </cell>
          <cell r="F2494">
            <v>20</v>
          </cell>
          <cell r="G2494">
            <v>43</v>
          </cell>
        </row>
        <row r="2495">
          <cell r="B2495" t="str">
            <v>AGH146000R JP</v>
          </cell>
          <cell r="C2495"/>
          <cell r="D2495">
            <v>21</v>
          </cell>
          <cell r="E2495">
            <v>92.6</v>
          </cell>
          <cell r="F2495">
            <v>20</v>
          </cell>
          <cell r="G2495">
            <v>43</v>
          </cell>
        </row>
        <row r="2496">
          <cell r="B2496" t="str">
            <v>AW52JL4500R10000 NOCE</v>
          </cell>
          <cell r="C2496"/>
          <cell r="D2496">
            <v>22</v>
          </cell>
          <cell r="E2496">
            <v>177.9</v>
          </cell>
          <cell r="F2496"/>
          <cell r="G2496">
            <v>119</v>
          </cell>
        </row>
        <row r="2497">
          <cell r="B2497" t="str">
            <v>AW52JR4500R10000 NOCE</v>
          </cell>
          <cell r="C2497"/>
          <cell r="D2497">
            <v>22</v>
          </cell>
          <cell r="E2497">
            <v>177.9</v>
          </cell>
          <cell r="F2497"/>
          <cell r="G2497">
            <v>119</v>
          </cell>
        </row>
        <row r="2498">
          <cell r="B2498" t="str">
            <v>AW60JL4500R10000 NOCE</v>
          </cell>
          <cell r="C2498"/>
          <cell r="D2498">
            <v>22</v>
          </cell>
          <cell r="E2498">
            <v>177.9</v>
          </cell>
          <cell r="F2498"/>
          <cell r="G2498">
            <v>119</v>
          </cell>
        </row>
        <row r="2499">
          <cell r="B2499" t="str">
            <v>AW60TG3501R10000 NOCE</v>
          </cell>
          <cell r="C2499"/>
          <cell r="D2499">
            <v>22</v>
          </cell>
          <cell r="E2499">
            <v>177.9</v>
          </cell>
          <cell r="F2499"/>
          <cell r="G2499">
            <v>119</v>
          </cell>
        </row>
        <row r="2500">
          <cell r="B2500" t="str">
            <v>AW60TG3501R11000 NOCE</v>
          </cell>
          <cell r="C2500"/>
          <cell r="D2500">
            <v>22</v>
          </cell>
          <cell r="E2500">
            <v>177.9</v>
          </cell>
          <cell r="F2500"/>
          <cell r="G2500">
            <v>119</v>
          </cell>
        </row>
        <row r="2501">
          <cell r="B2501" t="str">
            <v>AW60TG4000R11000 NOCE</v>
          </cell>
          <cell r="C2501"/>
          <cell r="D2501">
            <v>22</v>
          </cell>
          <cell r="E2501">
            <v>177.9</v>
          </cell>
          <cell r="F2501"/>
          <cell r="G2501">
            <v>119</v>
          </cell>
        </row>
        <row r="2502">
          <cell r="B2502" t="str">
            <v>AHW14R301S CE3</v>
          </cell>
          <cell r="C2502"/>
          <cell r="D2502">
            <v>21</v>
          </cell>
          <cell r="E2502">
            <v>92.6</v>
          </cell>
          <cell r="F2502">
            <v>20</v>
          </cell>
          <cell r="G2502">
            <v>43</v>
          </cell>
        </row>
        <row r="2503">
          <cell r="B2503" t="str">
            <v>AGH143391 F CE3</v>
          </cell>
          <cell r="C2503"/>
          <cell r="D2503">
            <v>21</v>
          </cell>
          <cell r="E2503">
            <v>92.6</v>
          </cell>
          <cell r="F2503">
            <v>20</v>
          </cell>
          <cell r="G2503">
            <v>43</v>
          </cell>
        </row>
        <row r="2504">
          <cell r="B2504" t="str">
            <v>AGP140301 CE3</v>
          </cell>
          <cell r="C2504"/>
          <cell r="D2504">
            <v>21</v>
          </cell>
          <cell r="E2504">
            <v>92.6</v>
          </cell>
          <cell r="F2504">
            <v>20</v>
          </cell>
          <cell r="G2504">
            <v>43</v>
          </cell>
        </row>
        <row r="2505">
          <cell r="B2505" t="str">
            <v>AG14M350 b CE3</v>
          </cell>
          <cell r="C2505"/>
          <cell r="D2505">
            <v>21</v>
          </cell>
          <cell r="E2505">
            <v>92.6</v>
          </cell>
          <cell r="F2505">
            <v>20</v>
          </cell>
          <cell r="G2505">
            <v>43</v>
          </cell>
        </row>
        <row r="2506">
          <cell r="B2506" t="str">
            <v>APW14R005S CE4</v>
          </cell>
          <cell r="C2506"/>
          <cell r="D2506">
            <v>21</v>
          </cell>
          <cell r="E2506">
            <v>92.6</v>
          </cell>
          <cell r="F2506">
            <v>20</v>
          </cell>
          <cell r="G2506">
            <v>43</v>
          </cell>
        </row>
        <row r="2507">
          <cell r="B2507" t="str">
            <v>HJ80JL352P10001 JP</v>
          </cell>
          <cell r="C2507"/>
          <cell r="D2507">
            <v>56</v>
          </cell>
          <cell r="E2507">
            <v>234</v>
          </cell>
          <cell r="F2507">
            <v>22</v>
          </cell>
          <cell r="G2507">
            <v>289</v>
          </cell>
        </row>
        <row r="2508">
          <cell r="B2508" t="str">
            <v>AGP140000J CE3</v>
          </cell>
          <cell r="C2508"/>
          <cell r="D2508">
            <v>21</v>
          </cell>
          <cell r="E2508">
            <v>92.6</v>
          </cell>
          <cell r="F2508">
            <v>20</v>
          </cell>
          <cell r="G2508">
            <v>43</v>
          </cell>
        </row>
        <row r="2509">
          <cell r="B2509" t="str">
            <v>WAMS-165-16WA US</v>
          </cell>
          <cell r="C2509"/>
          <cell r="D2509">
            <v>44</v>
          </cell>
          <cell r="E2509">
            <v>162.4</v>
          </cell>
          <cell r="F2509">
            <v>20</v>
          </cell>
          <cell r="G2509">
            <v>147</v>
          </cell>
        </row>
        <row r="2510">
          <cell r="B2510" t="str">
            <v>HJ70AL200P10020 JP</v>
          </cell>
          <cell r="C2510"/>
          <cell r="D2510">
            <v>56</v>
          </cell>
          <cell r="E2510">
            <v>234</v>
          </cell>
          <cell r="F2510">
            <v>22</v>
          </cell>
          <cell r="G2510">
            <v>289</v>
          </cell>
        </row>
        <row r="2511">
          <cell r="B2511" t="str">
            <v>HJ80AL152P10001 JP</v>
          </cell>
          <cell r="C2511"/>
          <cell r="D2511">
            <v>56</v>
          </cell>
          <cell r="E2511">
            <v>234</v>
          </cell>
          <cell r="F2511">
            <v>22</v>
          </cell>
          <cell r="G2511">
            <v>289</v>
          </cell>
        </row>
        <row r="2512">
          <cell r="B2512" t="str">
            <v>AW52P44012R11000 NOCE</v>
          </cell>
          <cell r="C2512"/>
          <cell r="D2512">
            <v>22</v>
          </cell>
          <cell r="E2512">
            <v>177.9</v>
          </cell>
          <cell r="F2512"/>
          <cell r="G2512">
            <v>119</v>
          </cell>
        </row>
        <row r="2513">
          <cell r="B2513" t="str">
            <v>HJ60SP322P10020 JP</v>
          </cell>
          <cell r="C2513"/>
          <cell r="D2513">
            <v>56</v>
          </cell>
          <cell r="E2513">
            <v>234</v>
          </cell>
          <cell r="F2513">
            <v>22</v>
          </cell>
          <cell r="G2513">
            <v>289</v>
          </cell>
        </row>
        <row r="2514">
          <cell r="B2514" t="str">
            <v>WAIN-CKI-18-200-BS CE</v>
          </cell>
          <cell r="C2514"/>
          <cell r="D2514">
            <v>44</v>
          </cell>
          <cell r="E2514">
            <v>162.4</v>
          </cell>
          <cell r="F2514">
            <v>20</v>
          </cell>
          <cell r="G2514">
            <v>147</v>
          </cell>
        </row>
        <row r="2515">
          <cell r="B2515" t="str">
            <v>AHW14S003J CE3</v>
          </cell>
          <cell r="C2515"/>
          <cell r="D2515">
            <v>21</v>
          </cell>
          <cell r="E2515">
            <v>92.6</v>
          </cell>
          <cell r="F2515">
            <v>20</v>
          </cell>
          <cell r="G2515">
            <v>43</v>
          </cell>
        </row>
        <row r="2516">
          <cell r="B2516" t="str">
            <v>AHW14R313P CE4</v>
          </cell>
          <cell r="C2516"/>
          <cell r="D2516">
            <v>21</v>
          </cell>
          <cell r="E2516">
            <v>92.6</v>
          </cell>
          <cell r="F2516">
            <v>20</v>
          </cell>
          <cell r="G2516">
            <v>43</v>
          </cell>
        </row>
        <row r="2517">
          <cell r="B2517" t="str">
            <v>AG143390 Q CE3</v>
          </cell>
          <cell r="C2517"/>
          <cell r="D2517">
            <v>21</v>
          </cell>
          <cell r="E2517">
            <v>92.6</v>
          </cell>
          <cell r="F2517">
            <v>20</v>
          </cell>
          <cell r="G2517">
            <v>43</v>
          </cell>
        </row>
        <row r="2518">
          <cell r="B2518" t="str">
            <v>AG141302J CE3</v>
          </cell>
          <cell r="C2518"/>
          <cell r="D2518">
            <v>21</v>
          </cell>
          <cell r="E2518">
            <v>92.6</v>
          </cell>
          <cell r="F2518">
            <v>20</v>
          </cell>
          <cell r="G2518">
            <v>43</v>
          </cell>
        </row>
        <row r="2519">
          <cell r="B2519" t="str">
            <v>PAGH18M072 CN</v>
          </cell>
          <cell r="C2519"/>
          <cell r="D2519">
            <v>42.4</v>
          </cell>
          <cell r="E2519">
            <v>117.9</v>
          </cell>
          <cell r="F2519">
            <v>20</v>
          </cell>
          <cell r="G2519">
            <v>58</v>
          </cell>
        </row>
        <row r="2520">
          <cell r="B2520" t="str">
            <v>AG143090 F CE3</v>
          </cell>
          <cell r="C2520"/>
          <cell r="D2520">
            <v>21</v>
          </cell>
          <cell r="E2520">
            <v>92.6</v>
          </cell>
          <cell r="F2520">
            <v>20</v>
          </cell>
          <cell r="G2520">
            <v>43</v>
          </cell>
        </row>
        <row r="2521">
          <cell r="B2521" t="str">
            <v>AGP140002 CN</v>
          </cell>
          <cell r="C2521"/>
          <cell r="D2521">
            <v>42.4</v>
          </cell>
          <cell r="E2521">
            <v>117.9</v>
          </cell>
          <cell r="F2521">
            <v>20</v>
          </cell>
          <cell r="G2521">
            <v>58</v>
          </cell>
        </row>
        <row r="2522">
          <cell r="B2522" t="str">
            <v>AHW14R004S CN</v>
          </cell>
          <cell r="C2522"/>
          <cell r="D2522">
            <v>42.4</v>
          </cell>
          <cell r="E2522">
            <v>117.9</v>
          </cell>
          <cell r="F2522">
            <v>20</v>
          </cell>
          <cell r="G2522">
            <v>58</v>
          </cell>
        </row>
        <row r="2523">
          <cell r="B2523" t="str">
            <v>AHW14R001S CN</v>
          </cell>
          <cell r="C2523"/>
          <cell r="D2523">
            <v>42.4</v>
          </cell>
          <cell r="E2523">
            <v>117.9</v>
          </cell>
          <cell r="F2523">
            <v>20</v>
          </cell>
          <cell r="G2523">
            <v>58</v>
          </cell>
        </row>
        <row r="2524">
          <cell r="B2524" t="str">
            <v>AG141000J CE3</v>
          </cell>
          <cell r="C2524"/>
          <cell r="D2524">
            <v>21</v>
          </cell>
          <cell r="E2524">
            <v>92.6</v>
          </cell>
          <cell r="F2524">
            <v>20</v>
          </cell>
          <cell r="G2524">
            <v>43</v>
          </cell>
        </row>
        <row r="2525">
          <cell r="B2525" t="str">
            <v>HJ80JR502P10000 JP</v>
          </cell>
          <cell r="C2525"/>
          <cell r="D2525">
            <v>56</v>
          </cell>
          <cell r="E2525">
            <v>234</v>
          </cell>
          <cell r="F2525">
            <v>22</v>
          </cell>
          <cell r="G2525">
            <v>289</v>
          </cell>
        </row>
        <row r="2526">
          <cell r="B2526" t="str">
            <v>SurePath0.014" Guidewire FG12527</v>
          </cell>
          <cell r="C2526"/>
          <cell r="D2526">
            <v>42.4</v>
          </cell>
          <cell r="E2526">
            <v>117.9</v>
          </cell>
          <cell r="F2526">
            <v>20</v>
          </cell>
          <cell r="G2526">
            <v>58</v>
          </cell>
        </row>
        <row r="2527">
          <cell r="B2527" t="str">
            <v>HJ60IL352P10020 JP</v>
          </cell>
          <cell r="C2527"/>
          <cell r="D2527">
            <v>56</v>
          </cell>
          <cell r="E2527">
            <v>234</v>
          </cell>
          <cell r="F2527">
            <v>22</v>
          </cell>
          <cell r="G2527">
            <v>289</v>
          </cell>
        </row>
        <row r="2528">
          <cell r="B2528" t="str">
            <v>HJ60IL402P10020 JP</v>
          </cell>
          <cell r="C2528"/>
          <cell r="D2528">
            <v>56</v>
          </cell>
          <cell r="E2528">
            <v>234</v>
          </cell>
          <cell r="F2528">
            <v>22</v>
          </cell>
          <cell r="G2528">
            <v>289</v>
          </cell>
        </row>
        <row r="2529">
          <cell r="B2529" t="str">
            <v>HJ70SP502P10020 JP</v>
          </cell>
          <cell r="C2529"/>
          <cell r="D2529">
            <v>56</v>
          </cell>
          <cell r="E2529">
            <v>234</v>
          </cell>
          <cell r="F2529">
            <v>22</v>
          </cell>
          <cell r="G2529">
            <v>289</v>
          </cell>
        </row>
        <row r="2530">
          <cell r="B2530" t="str">
            <v>HJ60AL100P10021 JP</v>
          </cell>
          <cell r="C2530"/>
          <cell r="D2530">
            <v>56</v>
          </cell>
          <cell r="E2530">
            <v>234</v>
          </cell>
          <cell r="F2530">
            <v>22</v>
          </cell>
          <cell r="G2530">
            <v>289</v>
          </cell>
        </row>
        <row r="2531">
          <cell r="B2531" t="str">
            <v>WAIN-CKI-200 KR</v>
          </cell>
          <cell r="C2531"/>
          <cell r="D2531">
            <v>44</v>
          </cell>
          <cell r="E2531">
            <v>162.4</v>
          </cell>
          <cell r="F2531">
            <v>20</v>
          </cell>
          <cell r="G2531">
            <v>147</v>
          </cell>
        </row>
        <row r="2532">
          <cell r="B2532" t="str">
            <v>WAIN-CKI-10-200 KR</v>
          </cell>
          <cell r="C2532"/>
          <cell r="D2532">
            <v>44</v>
          </cell>
          <cell r="E2532">
            <v>162.4</v>
          </cell>
          <cell r="F2532">
            <v>20</v>
          </cell>
          <cell r="G2532">
            <v>147</v>
          </cell>
        </row>
        <row r="2533">
          <cell r="B2533" t="str">
            <v>AHW14S003S KR</v>
          </cell>
          <cell r="C2533"/>
          <cell r="D2533">
            <v>21</v>
          </cell>
          <cell r="E2533">
            <v>92.6</v>
          </cell>
          <cell r="F2533">
            <v>20</v>
          </cell>
          <cell r="G2533">
            <v>43</v>
          </cell>
        </row>
        <row r="2534">
          <cell r="B2534" t="str">
            <v>AHW14R001S KR</v>
          </cell>
          <cell r="C2534"/>
          <cell r="D2534">
            <v>21</v>
          </cell>
          <cell r="E2534">
            <v>92.6</v>
          </cell>
          <cell r="F2534">
            <v>20</v>
          </cell>
          <cell r="G2534">
            <v>43</v>
          </cell>
        </row>
        <row r="2535">
          <cell r="B2535" t="str">
            <v>AGP140001 KR</v>
          </cell>
          <cell r="C2535"/>
          <cell r="D2535">
            <v>21</v>
          </cell>
          <cell r="E2535">
            <v>92.6</v>
          </cell>
          <cell r="F2535">
            <v>20</v>
          </cell>
          <cell r="G2535">
            <v>43</v>
          </cell>
        </row>
        <row r="2536">
          <cell r="B2536" t="str">
            <v>AGH143090 KR</v>
          </cell>
          <cell r="C2536"/>
          <cell r="D2536">
            <v>21</v>
          </cell>
          <cell r="E2536">
            <v>92.6</v>
          </cell>
          <cell r="F2536">
            <v>20</v>
          </cell>
          <cell r="G2536">
            <v>43</v>
          </cell>
        </row>
        <row r="2537">
          <cell r="B2537" t="str">
            <v>AGP140000J KR</v>
          </cell>
          <cell r="C2537"/>
          <cell r="D2537">
            <v>21</v>
          </cell>
          <cell r="E2537">
            <v>92.6</v>
          </cell>
          <cell r="F2537">
            <v>20</v>
          </cell>
          <cell r="G2537">
            <v>43</v>
          </cell>
        </row>
        <row r="2538">
          <cell r="B2538" t="str">
            <v>AG149001 KR</v>
          </cell>
          <cell r="C2538"/>
          <cell r="D2538">
            <v>21</v>
          </cell>
          <cell r="E2538">
            <v>92.6</v>
          </cell>
          <cell r="F2538">
            <v>20</v>
          </cell>
          <cell r="G2538">
            <v>43</v>
          </cell>
        </row>
        <row r="2539">
          <cell r="B2539" t="str">
            <v>AHW14R013P KR</v>
          </cell>
          <cell r="C2539"/>
          <cell r="D2539">
            <v>21</v>
          </cell>
          <cell r="E2539">
            <v>92.6</v>
          </cell>
          <cell r="F2539">
            <v>20</v>
          </cell>
          <cell r="G2539">
            <v>43</v>
          </cell>
        </row>
        <row r="2540">
          <cell r="B2540" t="str">
            <v>WAMS-165-16ST US</v>
          </cell>
          <cell r="C2540"/>
          <cell r="D2540">
            <v>21</v>
          </cell>
          <cell r="E2540">
            <v>92.6</v>
          </cell>
          <cell r="F2540">
            <v>20</v>
          </cell>
          <cell r="G2540">
            <v>43</v>
          </cell>
        </row>
        <row r="2541">
          <cell r="B2541" t="str">
            <v>AW42JR4000R10000 NOCE</v>
          </cell>
          <cell r="C2541"/>
          <cell r="D2541">
            <v>22</v>
          </cell>
          <cell r="E2541">
            <v>177.9</v>
          </cell>
          <cell r="F2541"/>
          <cell r="G2541">
            <v>119</v>
          </cell>
        </row>
        <row r="2542">
          <cell r="B2542" t="str">
            <v>AW42JL5000R10000 NOCE</v>
          </cell>
          <cell r="C2542"/>
          <cell r="D2542">
            <v>22</v>
          </cell>
          <cell r="E2542">
            <v>177.9</v>
          </cell>
          <cell r="F2542"/>
          <cell r="G2542">
            <v>119</v>
          </cell>
        </row>
        <row r="2543">
          <cell r="B2543" t="str">
            <v>AW42AL2000R10000 NOCE</v>
          </cell>
          <cell r="C2543"/>
          <cell r="D2543">
            <v>22</v>
          </cell>
          <cell r="E2543">
            <v>177.9</v>
          </cell>
          <cell r="F2543"/>
          <cell r="G2543">
            <v>119</v>
          </cell>
        </row>
        <row r="2544">
          <cell r="B2544" t="str">
            <v>AGP140001J CE3</v>
          </cell>
          <cell r="C2544"/>
          <cell r="D2544">
            <v>21</v>
          </cell>
          <cell r="E2544">
            <v>92.6</v>
          </cell>
          <cell r="F2544">
            <v>20</v>
          </cell>
          <cell r="G2544">
            <v>43</v>
          </cell>
        </row>
        <row r="2545">
          <cell r="B2545" t="str">
            <v>AGH146300J R CE3</v>
          </cell>
          <cell r="C2545"/>
          <cell r="D2545">
            <v>21</v>
          </cell>
          <cell r="E2545">
            <v>92.6</v>
          </cell>
          <cell r="F2545">
            <v>20</v>
          </cell>
          <cell r="G2545">
            <v>43</v>
          </cell>
        </row>
        <row r="2546">
          <cell r="B2546" t="str">
            <v>AG141300 CE3</v>
          </cell>
          <cell r="C2546"/>
          <cell r="D2546">
            <v>21</v>
          </cell>
          <cell r="E2546">
            <v>92.6</v>
          </cell>
          <cell r="F2546">
            <v>20</v>
          </cell>
          <cell r="G2546">
            <v>43</v>
          </cell>
        </row>
        <row r="2547">
          <cell r="B2547" t="str">
            <v>AG141000 CE3</v>
          </cell>
          <cell r="C2547"/>
          <cell r="D2547">
            <v>21</v>
          </cell>
          <cell r="E2547">
            <v>92.6</v>
          </cell>
          <cell r="F2547">
            <v>20</v>
          </cell>
          <cell r="G2547">
            <v>43</v>
          </cell>
        </row>
        <row r="2548">
          <cell r="B2548" t="str">
            <v>AGP140302 CE3</v>
          </cell>
          <cell r="C2548"/>
          <cell r="D2548">
            <v>21</v>
          </cell>
          <cell r="E2548">
            <v>92.6</v>
          </cell>
          <cell r="F2548">
            <v>20</v>
          </cell>
          <cell r="G2548">
            <v>43</v>
          </cell>
        </row>
        <row r="2549">
          <cell r="B2549" t="str">
            <v>AGH146300 P CE3</v>
          </cell>
          <cell r="C2549"/>
          <cell r="D2549">
            <v>21</v>
          </cell>
          <cell r="E2549">
            <v>92.6</v>
          </cell>
          <cell r="F2549">
            <v>20</v>
          </cell>
          <cell r="G2549">
            <v>43</v>
          </cell>
        </row>
        <row r="2550">
          <cell r="B2550" t="str">
            <v>AIN-CKI-18-200-SFT KR</v>
          </cell>
          <cell r="C2550"/>
          <cell r="D2550">
            <v>21</v>
          </cell>
          <cell r="E2550">
            <v>92.6</v>
          </cell>
          <cell r="F2550">
            <v>20</v>
          </cell>
          <cell r="G2550">
            <v>43</v>
          </cell>
        </row>
        <row r="2551">
          <cell r="B2551" t="str">
            <v>AGH147300 P CE3</v>
          </cell>
          <cell r="C2551"/>
          <cell r="D2551">
            <v>21</v>
          </cell>
          <cell r="E2551">
            <v>92.6</v>
          </cell>
          <cell r="F2551">
            <v>20</v>
          </cell>
          <cell r="G2551">
            <v>43</v>
          </cell>
        </row>
        <row r="2552">
          <cell r="B2552" t="str">
            <v>AGP140300 CE3</v>
          </cell>
          <cell r="C2552"/>
          <cell r="D2552">
            <v>21</v>
          </cell>
          <cell r="E2552">
            <v>92.6</v>
          </cell>
          <cell r="F2552">
            <v>20</v>
          </cell>
          <cell r="G2552">
            <v>43</v>
          </cell>
        </row>
        <row r="2553">
          <cell r="B2553" t="str">
            <v>AGH146300 R CE3</v>
          </cell>
          <cell r="C2553"/>
          <cell r="D2553">
            <v>21</v>
          </cell>
          <cell r="E2553">
            <v>92.6</v>
          </cell>
          <cell r="F2553">
            <v>20</v>
          </cell>
          <cell r="G2553">
            <v>43</v>
          </cell>
        </row>
        <row r="2554">
          <cell r="B2554" t="str">
            <v>AG14M350 CE3</v>
          </cell>
          <cell r="C2554"/>
          <cell r="D2554">
            <v>21</v>
          </cell>
          <cell r="E2554">
            <v>92.6</v>
          </cell>
          <cell r="F2554">
            <v>20</v>
          </cell>
          <cell r="G2554">
            <v>43</v>
          </cell>
        </row>
        <row r="2555">
          <cell r="B2555" t="str">
            <v>HJ80AL150P10001 JP</v>
          </cell>
          <cell r="C2555"/>
          <cell r="D2555">
            <v>56</v>
          </cell>
          <cell r="E2555">
            <v>234</v>
          </cell>
          <cell r="F2555">
            <v>22</v>
          </cell>
          <cell r="G2555">
            <v>289</v>
          </cell>
        </row>
        <row r="2556">
          <cell r="B2556" t="str">
            <v>HJ80AL200P09002 JP</v>
          </cell>
          <cell r="C2556"/>
          <cell r="D2556">
            <v>56</v>
          </cell>
          <cell r="E2556">
            <v>234</v>
          </cell>
          <cell r="F2556">
            <v>22</v>
          </cell>
          <cell r="G2556">
            <v>289</v>
          </cell>
        </row>
        <row r="2557">
          <cell r="B2557" t="str">
            <v>HJ80RB072P10000 JP</v>
          </cell>
          <cell r="C2557"/>
          <cell r="D2557">
            <v>56</v>
          </cell>
          <cell r="E2557">
            <v>234</v>
          </cell>
          <cell r="F2557">
            <v>22</v>
          </cell>
          <cell r="G2557">
            <v>289</v>
          </cell>
        </row>
        <row r="2558">
          <cell r="B2558" t="str">
            <v>HJ60AL150P10021 JP</v>
          </cell>
          <cell r="C2558"/>
          <cell r="D2558">
            <v>56</v>
          </cell>
          <cell r="E2558">
            <v>234</v>
          </cell>
          <cell r="F2558">
            <v>22</v>
          </cell>
          <cell r="G2558">
            <v>289</v>
          </cell>
        </row>
        <row r="2559">
          <cell r="B2559" t="str">
            <v>HJ60AL152P10021 JP</v>
          </cell>
          <cell r="C2559"/>
          <cell r="D2559">
            <v>56</v>
          </cell>
          <cell r="E2559">
            <v>234</v>
          </cell>
          <cell r="F2559">
            <v>22</v>
          </cell>
          <cell r="G2559">
            <v>289</v>
          </cell>
        </row>
        <row r="2560">
          <cell r="B2560" t="str">
            <v>HJ80AL102P10001 JP</v>
          </cell>
          <cell r="C2560"/>
          <cell r="D2560">
            <v>56</v>
          </cell>
          <cell r="E2560">
            <v>234</v>
          </cell>
          <cell r="F2560">
            <v>22</v>
          </cell>
          <cell r="G2560">
            <v>289</v>
          </cell>
        </row>
        <row r="2561">
          <cell r="B2561" t="str">
            <v>HJ70AL100P10021 JP</v>
          </cell>
          <cell r="C2561"/>
          <cell r="D2561">
            <v>56</v>
          </cell>
          <cell r="E2561">
            <v>234</v>
          </cell>
          <cell r="F2561">
            <v>22</v>
          </cell>
          <cell r="G2561">
            <v>289</v>
          </cell>
        </row>
        <row r="2562">
          <cell r="B2562" t="str">
            <v>HJ60AL102P10021 JP</v>
          </cell>
          <cell r="C2562"/>
          <cell r="D2562">
            <v>56</v>
          </cell>
          <cell r="E2562">
            <v>234</v>
          </cell>
          <cell r="F2562">
            <v>22</v>
          </cell>
          <cell r="G2562">
            <v>289</v>
          </cell>
        </row>
        <row r="2563">
          <cell r="B2563" t="str">
            <v>HJ70AL102P10021 JP</v>
          </cell>
          <cell r="C2563"/>
          <cell r="D2563">
            <v>56</v>
          </cell>
          <cell r="E2563">
            <v>234</v>
          </cell>
          <cell r="F2563">
            <v>22</v>
          </cell>
          <cell r="G2563">
            <v>289</v>
          </cell>
        </row>
        <row r="2564">
          <cell r="B2564" t="str">
            <v>WAIN-CKI-200-RC CN</v>
          </cell>
          <cell r="C2564"/>
          <cell r="D2564">
            <v>42.4</v>
          </cell>
          <cell r="E2564">
            <v>117.9</v>
          </cell>
          <cell r="F2564">
            <v>20</v>
          </cell>
          <cell r="G2564">
            <v>58</v>
          </cell>
        </row>
        <row r="2565">
          <cell r="B2565" t="str">
            <v>WAIN-CKI-300-RC CN</v>
          </cell>
          <cell r="C2565"/>
          <cell r="D2565">
            <v>42.4</v>
          </cell>
          <cell r="E2565">
            <v>117.9</v>
          </cell>
          <cell r="F2565">
            <v>20</v>
          </cell>
          <cell r="G2565">
            <v>58</v>
          </cell>
        </row>
        <row r="2566">
          <cell r="B2566" t="str">
            <v>WAIN-CKI-200-BS CN</v>
          </cell>
          <cell r="C2566"/>
          <cell r="D2566">
            <v>42.4</v>
          </cell>
          <cell r="E2566">
            <v>117.9</v>
          </cell>
          <cell r="F2566">
            <v>20</v>
          </cell>
          <cell r="G2566">
            <v>58</v>
          </cell>
        </row>
        <row r="2567">
          <cell r="B2567" t="str">
            <v>HJ60AL070P10021 JP</v>
          </cell>
          <cell r="C2567"/>
          <cell r="D2567">
            <v>56</v>
          </cell>
          <cell r="E2567">
            <v>234</v>
          </cell>
          <cell r="F2567">
            <v>22</v>
          </cell>
          <cell r="G2567">
            <v>289</v>
          </cell>
        </row>
        <row r="2568">
          <cell r="B2568" t="str">
            <v>HJ60AL072P10021 JP</v>
          </cell>
          <cell r="C2568"/>
          <cell r="D2568">
            <v>56</v>
          </cell>
          <cell r="E2568">
            <v>234</v>
          </cell>
          <cell r="F2568">
            <v>22</v>
          </cell>
          <cell r="G2568">
            <v>289</v>
          </cell>
        </row>
        <row r="2569">
          <cell r="B2569" t="str">
            <v>HJ70AL072P10021 JP</v>
          </cell>
          <cell r="C2569"/>
          <cell r="D2569">
            <v>56</v>
          </cell>
          <cell r="E2569">
            <v>234</v>
          </cell>
          <cell r="F2569">
            <v>22</v>
          </cell>
          <cell r="G2569">
            <v>289</v>
          </cell>
        </row>
        <row r="2570">
          <cell r="B2570" t="str">
            <v>HJ70AL150P10021 JP</v>
          </cell>
          <cell r="C2570"/>
          <cell r="D2570">
            <v>56</v>
          </cell>
          <cell r="E2570">
            <v>234</v>
          </cell>
          <cell r="F2570">
            <v>22</v>
          </cell>
          <cell r="G2570">
            <v>289</v>
          </cell>
        </row>
        <row r="2571">
          <cell r="B2571" t="str">
            <v>HJ70AL152P10021 JP</v>
          </cell>
          <cell r="C2571"/>
          <cell r="D2571">
            <v>56</v>
          </cell>
          <cell r="E2571">
            <v>234</v>
          </cell>
          <cell r="F2571">
            <v>22</v>
          </cell>
          <cell r="G2571">
            <v>289</v>
          </cell>
        </row>
        <row r="2572">
          <cell r="B2572" t="str">
            <v>HJ80SC352P10000 JP</v>
          </cell>
          <cell r="C2572"/>
          <cell r="D2572">
            <v>56</v>
          </cell>
          <cell r="E2572">
            <v>234</v>
          </cell>
          <cell r="F2572">
            <v>22</v>
          </cell>
          <cell r="G2572">
            <v>289</v>
          </cell>
        </row>
        <row r="2573">
          <cell r="B2573" t="str">
            <v>HJ80AL152P09000 JP</v>
          </cell>
          <cell r="C2573"/>
          <cell r="D2573">
            <v>56</v>
          </cell>
          <cell r="E2573">
            <v>234</v>
          </cell>
          <cell r="F2573">
            <v>22</v>
          </cell>
          <cell r="G2573">
            <v>289</v>
          </cell>
        </row>
        <row r="2574">
          <cell r="B2574" t="str">
            <v>HJ80RB102P10000 JP</v>
          </cell>
          <cell r="C2574"/>
          <cell r="D2574">
            <v>56</v>
          </cell>
          <cell r="E2574">
            <v>234</v>
          </cell>
          <cell r="F2574">
            <v>22</v>
          </cell>
          <cell r="G2574">
            <v>289</v>
          </cell>
        </row>
        <row r="2575">
          <cell r="B2575" t="str">
            <v>HJ80AL150P10002 JP</v>
          </cell>
          <cell r="C2575"/>
          <cell r="D2575">
            <v>56</v>
          </cell>
          <cell r="E2575">
            <v>234</v>
          </cell>
          <cell r="F2575">
            <v>22</v>
          </cell>
          <cell r="G2575">
            <v>289</v>
          </cell>
        </row>
        <row r="2576">
          <cell r="B2576" t="str">
            <v>A60AL0100H10000R JP</v>
          </cell>
          <cell r="C2576"/>
          <cell r="D2576">
            <v>22</v>
          </cell>
          <cell r="E2576">
            <v>177.9</v>
          </cell>
          <cell r="F2576"/>
          <cell r="G2576">
            <v>119</v>
          </cell>
        </row>
        <row r="2577">
          <cell r="B2577" t="str">
            <v>A60JL4000H10000R JP</v>
          </cell>
          <cell r="C2577"/>
          <cell r="D2577">
            <v>22</v>
          </cell>
          <cell r="E2577">
            <v>177.9</v>
          </cell>
          <cell r="F2577"/>
          <cell r="G2577">
            <v>119</v>
          </cell>
        </row>
        <row r="2578">
          <cell r="B2578" t="str">
            <v>A60JL4000H1000GR JP</v>
          </cell>
          <cell r="C2578"/>
          <cell r="D2578">
            <v>22</v>
          </cell>
          <cell r="E2578">
            <v>177.9</v>
          </cell>
          <cell r="F2578"/>
          <cell r="G2578">
            <v>119</v>
          </cell>
        </row>
        <row r="2579">
          <cell r="B2579" t="str">
            <v>HJ70AL070P10021 JP</v>
          </cell>
          <cell r="C2579"/>
          <cell r="D2579">
            <v>56</v>
          </cell>
          <cell r="E2579">
            <v>234</v>
          </cell>
          <cell r="F2579">
            <v>22</v>
          </cell>
          <cell r="G2579">
            <v>289</v>
          </cell>
        </row>
        <row r="2580">
          <cell r="B2580" t="str">
            <v>HJ70IM000P10010 JP</v>
          </cell>
          <cell r="C2580"/>
          <cell r="D2580">
            <v>56</v>
          </cell>
          <cell r="E2580">
            <v>234</v>
          </cell>
          <cell r="F2580">
            <v>22</v>
          </cell>
          <cell r="G2580">
            <v>289</v>
          </cell>
        </row>
        <row r="2581">
          <cell r="B2581" t="str">
            <v>HJ80AL072P10001 JP</v>
          </cell>
          <cell r="C2581"/>
          <cell r="D2581">
            <v>56</v>
          </cell>
          <cell r="E2581">
            <v>234</v>
          </cell>
          <cell r="F2581">
            <v>22</v>
          </cell>
          <cell r="G2581">
            <v>289</v>
          </cell>
        </row>
        <row r="2582">
          <cell r="B2582" t="str">
            <v>E0018450AG-2 ES</v>
          </cell>
          <cell r="C2582"/>
          <cell r="D2582">
            <v>56</v>
          </cell>
          <cell r="E2582">
            <v>207</v>
          </cell>
          <cell r="F2582"/>
          <cell r="G2582">
            <v>172</v>
          </cell>
        </row>
        <row r="2583">
          <cell r="B2583" t="str">
            <v>AHW14R013P NOCE</v>
          </cell>
          <cell r="C2583"/>
          <cell r="D2583">
            <v>22</v>
          </cell>
          <cell r="E2583">
            <v>93</v>
          </cell>
          <cell r="F2583">
            <v>20</v>
          </cell>
          <cell r="G2583">
            <v>115</v>
          </cell>
        </row>
        <row r="2584">
          <cell r="B2584" t="str">
            <v>PSC14090S US</v>
          </cell>
          <cell r="C2584"/>
          <cell r="D2584">
            <v>132</v>
          </cell>
          <cell r="E2584">
            <v>158</v>
          </cell>
          <cell r="F2584">
            <v>20</v>
          </cell>
          <cell r="G2584">
            <v>184</v>
          </cell>
        </row>
        <row r="2585">
          <cell r="B2585" t="str">
            <v>PSC14150S US</v>
          </cell>
          <cell r="C2585"/>
          <cell r="D2585">
            <v>132</v>
          </cell>
          <cell r="E2585">
            <v>158</v>
          </cell>
          <cell r="F2585">
            <v>20</v>
          </cell>
          <cell r="G2585">
            <v>184</v>
          </cell>
        </row>
        <row r="2586">
          <cell r="B2586" t="str">
            <v>PSC14170A US</v>
          </cell>
          <cell r="C2586"/>
          <cell r="D2586">
            <v>132</v>
          </cell>
          <cell r="E2586">
            <v>158</v>
          </cell>
          <cell r="F2586">
            <v>20</v>
          </cell>
          <cell r="G2586">
            <v>184</v>
          </cell>
        </row>
        <row r="2587">
          <cell r="B2587" t="str">
            <v>PSC18090A US</v>
          </cell>
          <cell r="C2587"/>
          <cell r="D2587">
            <v>132</v>
          </cell>
          <cell r="E2587">
            <v>158</v>
          </cell>
          <cell r="F2587">
            <v>20</v>
          </cell>
          <cell r="G2587">
            <v>184</v>
          </cell>
        </row>
        <row r="2588">
          <cell r="B2588" t="str">
            <v>PSC18090S US</v>
          </cell>
          <cell r="C2588"/>
          <cell r="D2588">
            <v>132</v>
          </cell>
          <cell r="E2588">
            <v>158</v>
          </cell>
          <cell r="F2588">
            <v>20</v>
          </cell>
          <cell r="G2588">
            <v>184</v>
          </cell>
        </row>
        <row r="2589">
          <cell r="B2589" t="str">
            <v>PSC18110A US</v>
          </cell>
          <cell r="C2589"/>
          <cell r="D2589">
            <v>132</v>
          </cell>
          <cell r="E2589">
            <v>158</v>
          </cell>
          <cell r="F2589">
            <v>20</v>
          </cell>
          <cell r="G2589">
            <v>184</v>
          </cell>
        </row>
        <row r="2590">
          <cell r="B2590" t="str">
            <v>PSC14110S US</v>
          </cell>
          <cell r="C2590"/>
          <cell r="D2590">
            <v>132</v>
          </cell>
          <cell r="E2590">
            <v>158</v>
          </cell>
          <cell r="F2590">
            <v>20</v>
          </cell>
          <cell r="G2590">
            <v>184</v>
          </cell>
        </row>
        <row r="2591">
          <cell r="B2591" t="str">
            <v>PSC18170A US</v>
          </cell>
          <cell r="C2591"/>
          <cell r="D2591">
            <v>132</v>
          </cell>
          <cell r="E2591">
            <v>158</v>
          </cell>
          <cell r="F2591">
            <v>20</v>
          </cell>
          <cell r="G2591">
            <v>184</v>
          </cell>
        </row>
        <row r="2592">
          <cell r="B2592" t="str">
            <v>PSC18135A US</v>
          </cell>
          <cell r="C2592"/>
          <cell r="D2592">
            <v>132</v>
          </cell>
          <cell r="E2592">
            <v>158</v>
          </cell>
          <cell r="F2592">
            <v>20</v>
          </cell>
          <cell r="G2592">
            <v>184</v>
          </cell>
        </row>
        <row r="2593">
          <cell r="B2593" t="str">
            <v>PSC18150A US</v>
          </cell>
          <cell r="C2593"/>
          <cell r="D2593">
            <v>132</v>
          </cell>
          <cell r="E2593">
            <v>158</v>
          </cell>
          <cell r="F2593">
            <v>20</v>
          </cell>
          <cell r="G2593">
            <v>184</v>
          </cell>
        </row>
        <row r="2594">
          <cell r="B2594" t="str">
            <v>AHW14R013S NOCE</v>
          </cell>
          <cell r="C2594"/>
          <cell r="D2594">
            <v>44</v>
          </cell>
          <cell r="E2594">
            <v>162.4</v>
          </cell>
          <cell r="F2594">
            <v>20</v>
          </cell>
          <cell r="G2594">
            <v>147</v>
          </cell>
        </row>
        <row r="2595">
          <cell r="B2595" t="str">
            <v>WAIN-CKI-008-200 NOCE</v>
          </cell>
          <cell r="C2595"/>
          <cell r="D2595">
            <v>44</v>
          </cell>
          <cell r="E2595">
            <v>162.4</v>
          </cell>
          <cell r="F2595">
            <v>20</v>
          </cell>
          <cell r="G2595">
            <v>147</v>
          </cell>
        </row>
        <row r="2596">
          <cell r="B2596" t="str">
            <v>WAIN-CKI-10-200 NOCE</v>
          </cell>
          <cell r="C2596"/>
          <cell r="D2596">
            <v>44</v>
          </cell>
          <cell r="E2596">
            <v>162.4</v>
          </cell>
          <cell r="F2596">
            <v>20</v>
          </cell>
          <cell r="G2596">
            <v>147</v>
          </cell>
        </row>
        <row r="2597">
          <cell r="B2597" t="str">
            <v>WAIN-CKI-18-200-BS NOCE</v>
          </cell>
          <cell r="C2597"/>
          <cell r="D2597">
            <v>44</v>
          </cell>
          <cell r="E2597">
            <v>162.4</v>
          </cell>
          <cell r="F2597">
            <v>20</v>
          </cell>
          <cell r="G2597">
            <v>147</v>
          </cell>
        </row>
        <row r="2598">
          <cell r="B2598" t="str">
            <v>AIN-CKI-18-200-SFT NOCE</v>
          </cell>
          <cell r="C2598"/>
          <cell r="D2598">
            <v>44</v>
          </cell>
          <cell r="E2598">
            <v>162.4</v>
          </cell>
          <cell r="F2598">
            <v>20</v>
          </cell>
          <cell r="G2598">
            <v>147</v>
          </cell>
        </row>
        <row r="2599">
          <cell r="B2599" t="str">
            <v>TES0025S JP</v>
          </cell>
          <cell r="C2599"/>
          <cell r="D2599">
            <v>22</v>
          </cell>
          <cell r="E2599">
            <v>93</v>
          </cell>
          <cell r="F2599">
            <v>20</v>
          </cell>
          <cell r="G2599">
            <v>115</v>
          </cell>
        </row>
        <row r="2600">
          <cell r="B2600" t="str">
            <v>TES0018S JP</v>
          </cell>
          <cell r="C2600"/>
          <cell r="D2600">
            <v>22</v>
          </cell>
          <cell r="E2600">
            <v>93</v>
          </cell>
          <cell r="F2600">
            <v>20</v>
          </cell>
          <cell r="G2600">
            <v>115</v>
          </cell>
        </row>
        <row r="2601">
          <cell r="B2601" t="str">
            <v>WAIN-CKI-200 NOCE</v>
          </cell>
          <cell r="C2601"/>
          <cell r="D2601">
            <v>44</v>
          </cell>
          <cell r="E2601">
            <v>162.4</v>
          </cell>
          <cell r="F2601">
            <v>20</v>
          </cell>
          <cell r="G2601">
            <v>147</v>
          </cell>
        </row>
        <row r="2602">
          <cell r="B2602" t="str">
            <v>WAIN-CKI-200-BS NOCE</v>
          </cell>
          <cell r="C2602"/>
          <cell r="D2602">
            <v>44</v>
          </cell>
          <cell r="E2602">
            <v>162.4</v>
          </cell>
          <cell r="F2602">
            <v>20</v>
          </cell>
          <cell r="G2602">
            <v>147</v>
          </cell>
        </row>
        <row r="2603">
          <cell r="B2603" t="str">
            <v>WAIN-CKI-200-BA NOCE</v>
          </cell>
          <cell r="C2603"/>
          <cell r="D2603">
            <v>44</v>
          </cell>
          <cell r="E2603">
            <v>162.4</v>
          </cell>
          <cell r="F2603">
            <v>20</v>
          </cell>
          <cell r="G2603">
            <v>147</v>
          </cell>
        </row>
        <row r="2604">
          <cell r="B2604" t="str">
            <v>WAIN-CKI-300 NOCE</v>
          </cell>
          <cell r="C2604"/>
          <cell r="D2604">
            <v>44</v>
          </cell>
          <cell r="E2604">
            <v>162.4</v>
          </cell>
          <cell r="F2604">
            <v>20</v>
          </cell>
          <cell r="G2604">
            <v>147</v>
          </cell>
        </row>
        <row r="2605">
          <cell r="B2605" t="str">
            <v>WAIN-CKI-10-300 NOCE</v>
          </cell>
          <cell r="C2605"/>
          <cell r="D2605">
            <v>44</v>
          </cell>
          <cell r="E2605">
            <v>162.4</v>
          </cell>
          <cell r="F2605">
            <v>20</v>
          </cell>
          <cell r="G2605">
            <v>147</v>
          </cell>
        </row>
        <row r="2606">
          <cell r="B2606" t="str">
            <v>HJ80PB302P09000 JP</v>
          </cell>
          <cell r="C2606"/>
          <cell r="D2606">
            <v>56</v>
          </cell>
          <cell r="E2606">
            <v>234</v>
          </cell>
          <cell r="F2606">
            <v>22</v>
          </cell>
          <cell r="G2606">
            <v>289</v>
          </cell>
        </row>
        <row r="2607">
          <cell r="B2607" t="str">
            <v>HJ80AL200P10002 JP</v>
          </cell>
          <cell r="C2607"/>
          <cell r="D2607">
            <v>56</v>
          </cell>
          <cell r="E2607">
            <v>234</v>
          </cell>
          <cell r="F2607">
            <v>22</v>
          </cell>
          <cell r="G2607">
            <v>289</v>
          </cell>
        </row>
        <row r="2608">
          <cell r="B2608" t="str">
            <v>KNT135-19M JP</v>
          </cell>
          <cell r="C2608"/>
          <cell r="D2608">
            <v>42.4</v>
          </cell>
          <cell r="E2608">
            <v>117.9</v>
          </cell>
          <cell r="F2608">
            <v>20</v>
          </cell>
          <cell r="G2608">
            <v>58</v>
          </cell>
        </row>
        <row r="2609">
          <cell r="B2609" t="str">
            <v>HJ80JL502P10001 JP</v>
          </cell>
          <cell r="C2609"/>
          <cell r="D2609">
            <v>56</v>
          </cell>
          <cell r="E2609">
            <v>234</v>
          </cell>
          <cell r="F2609">
            <v>22</v>
          </cell>
          <cell r="G2609">
            <v>289</v>
          </cell>
        </row>
        <row r="2610">
          <cell r="B2610" t="str">
            <v>HJ80JR350P10000 JP</v>
          </cell>
          <cell r="C2610"/>
          <cell r="D2610">
            <v>56</v>
          </cell>
          <cell r="E2610">
            <v>234</v>
          </cell>
          <cell r="F2610">
            <v>22</v>
          </cell>
          <cell r="G2610">
            <v>289</v>
          </cell>
        </row>
        <row r="2611">
          <cell r="B2611" t="str">
            <v>HJ80PB352P09000 JP</v>
          </cell>
          <cell r="C2611"/>
          <cell r="D2611">
            <v>56</v>
          </cell>
          <cell r="E2611">
            <v>234</v>
          </cell>
          <cell r="F2611">
            <v>22</v>
          </cell>
          <cell r="G2611">
            <v>289</v>
          </cell>
        </row>
        <row r="2612">
          <cell r="B2612" t="str">
            <v>HJ80PB402P09000 JP</v>
          </cell>
          <cell r="C2612"/>
          <cell r="D2612">
            <v>56</v>
          </cell>
          <cell r="E2612">
            <v>234</v>
          </cell>
          <cell r="F2612">
            <v>22</v>
          </cell>
          <cell r="G2612">
            <v>289</v>
          </cell>
        </row>
        <row r="2613">
          <cell r="B2613" t="str">
            <v>HJ80AL152P09002 JP</v>
          </cell>
          <cell r="C2613"/>
          <cell r="D2613">
            <v>56</v>
          </cell>
          <cell r="E2613">
            <v>234</v>
          </cell>
          <cell r="F2613">
            <v>22</v>
          </cell>
          <cell r="G2613">
            <v>289</v>
          </cell>
        </row>
        <row r="2614">
          <cell r="B2614" t="str">
            <v>HJ80AL202P09002 JP</v>
          </cell>
          <cell r="C2614"/>
          <cell r="D2614">
            <v>56</v>
          </cell>
          <cell r="E2614">
            <v>234</v>
          </cell>
          <cell r="F2614">
            <v>22</v>
          </cell>
          <cell r="G2614">
            <v>289</v>
          </cell>
        </row>
        <row r="2615">
          <cell r="B2615" t="str">
            <v>AIN-CKX-10-200-R NOCE</v>
          </cell>
          <cell r="C2615"/>
          <cell r="D2615">
            <v>44</v>
          </cell>
          <cell r="E2615">
            <v>162.4</v>
          </cell>
          <cell r="F2615">
            <v>20</v>
          </cell>
          <cell r="G2615">
            <v>147</v>
          </cell>
        </row>
        <row r="2616">
          <cell r="B2616" t="str">
            <v>CRV135-19P KR</v>
          </cell>
          <cell r="C2616"/>
          <cell r="D2616">
            <v>42.4</v>
          </cell>
          <cell r="E2616">
            <v>117.9</v>
          </cell>
          <cell r="F2616">
            <v>20</v>
          </cell>
          <cell r="G2616">
            <v>58</v>
          </cell>
        </row>
        <row r="2617">
          <cell r="B2617" t="str">
            <v>CRV150-19P KR</v>
          </cell>
          <cell r="C2617"/>
          <cell r="D2617">
            <v>42.4</v>
          </cell>
          <cell r="E2617">
            <v>117.9</v>
          </cell>
          <cell r="F2617">
            <v>20</v>
          </cell>
          <cell r="G2617">
            <v>58</v>
          </cell>
        </row>
        <row r="2618">
          <cell r="B2618" t="str">
            <v>HJ80AL200P10000 JP</v>
          </cell>
          <cell r="C2618"/>
          <cell r="D2618">
            <v>56</v>
          </cell>
          <cell r="E2618">
            <v>234</v>
          </cell>
          <cell r="F2618">
            <v>22</v>
          </cell>
          <cell r="G2618">
            <v>289</v>
          </cell>
        </row>
        <row r="2619">
          <cell r="B2619" t="str">
            <v>AHW14S303S CN</v>
          </cell>
          <cell r="C2619"/>
          <cell r="D2619">
            <v>42.4</v>
          </cell>
          <cell r="E2619">
            <v>117.9</v>
          </cell>
          <cell r="F2619">
            <v>20</v>
          </cell>
          <cell r="G2619">
            <v>58</v>
          </cell>
        </row>
        <row r="2620">
          <cell r="B2620" t="str">
            <v>AIN-CKI-200-B-SFT NOCE</v>
          </cell>
          <cell r="C2620"/>
          <cell r="D2620">
            <v>44</v>
          </cell>
          <cell r="E2620">
            <v>162.4</v>
          </cell>
          <cell r="F2620">
            <v>20</v>
          </cell>
          <cell r="G2620">
            <v>147</v>
          </cell>
        </row>
        <row r="2621">
          <cell r="B2621" t="str">
            <v>AHW14R304J CE3</v>
          </cell>
          <cell r="C2621"/>
          <cell r="D2621">
            <v>44</v>
          </cell>
          <cell r="E2621">
            <v>162.4</v>
          </cell>
          <cell r="F2621">
            <v>20</v>
          </cell>
          <cell r="G2621">
            <v>147</v>
          </cell>
        </row>
        <row r="2622">
          <cell r="B2622" t="str">
            <v>HJ70IM002P10030 JP</v>
          </cell>
          <cell r="C2622"/>
          <cell r="D2622">
            <v>56</v>
          </cell>
          <cell r="E2622">
            <v>234</v>
          </cell>
          <cell r="F2622">
            <v>22</v>
          </cell>
          <cell r="G2622">
            <v>289</v>
          </cell>
        </row>
        <row r="2623">
          <cell r="B2623" t="str">
            <v>HJ80HS012P10000 JP</v>
          </cell>
          <cell r="C2623"/>
          <cell r="D2623">
            <v>56</v>
          </cell>
          <cell r="E2623">
            <v>234</v>
          </cell>
          <cell r="F2623">
            <v>22</v>
          </cell>
          <cell r="G2623">
            <v>289</v>
          </cell>
        </row>
        <row r="2624">
          <cell r="B2624" t="str">
            <v>AHW14R313S NOCE</v>
          </cell>
          <cell r="C2624"/>
          <cell r="D2624">
            <v>44</v>
          </cell>
          <cell r="E2624">
            <v>162.4</v>
          </cell>
          <cell r="F2624">
            <v>20</v>
          </cell>
          <cell r="G2624">
            <v>147</v>
          </cell>
        </row>
        <row r="2625">
          <cell r="B2625" t="str">
            <v>WAIN-CKI-200-RC NOCE</v>
          </cell>
          <cell r="C2625"/>
          <cell r="D2625">
            <v>44</v>
          </cell>
          <cell r="E2625">
            <v>162.4</v>
          </cell>
          <cell r="F2625">
            <v>20</v>
          </cell>
          <cell r="G2625">
            <v>147</v>
          </cell>
        </row>
        <row r="2626">
          <cell r="B2626" t="str">
            <v>HJ60CP300P10020 JP</v>
          </cell>
          <cell r="C2626"/>
          <cell r="D2626">
            <v>56</v>
          </cell>
          <cell r="E2626">
            <v>234</v>
          </cell>
          <cell r="F2626">
            <v>22</v>
          </cell>
          <cell r="G2626">
            <v>289</v>
          </cell>
        </row>
        <row r="2627">
          <cell r="B2627" t="str">
            <v>HJ80HS010P10000 JP</v>
          </cell>
          <cell r="C2627"/>
          <cell r="D2627">
            <v>56</v>
          </cell>
          <cell r="E2627">
            <v>234</v>
          </cell>
          <cell r="F2627">
            <v>22</v>
          </cell>
          <cell r="G2627">
            <v>289</v>
          </cell>
        </row>
        <row r="2628">
          <cell r="B2628" t="str">
            <v xml:space="preserve">MTA0025N45S </v>
          </cell>
          <cell r="C2628"/>
          <cell r="D2628">
            <v>22</v>
          </cell>
          <cell r="E2628">
            <v>177.9</v>
          </cell>
          <cell r="F2628"/>
          <cell r="G2628">
            <v>119</v>
          </cell>
        </row>
        <row r="2629">
          <cell r="B2629" t="str">
            <v xml:space="preserve">MTF0025N45S </v>
          </cell>
          <cell r="C2629"/>
          <cell r="D2629">
            <v>22</v>
          </cell>
          <cell r="E2629">
            <v>177.9</v>
          </cell>
          <cell r="F2629"/>
          <cell r="G2629">
            <v>119</v>
          </cell>
        </row>
        <row r="2630">
          <cell r="B2630" t="str">
            <v>AHW14R313P NOCE</v>
          </cell>
          <cell r="C2630"/>
          <cell r="D2630">
            <v>44</v>
          </cell>
          <cell r="E2630">
            <v>162.4</v>
          </cell>
          <cell r="F2630">
            <v>20</v>
          </cell>
          <cell r="G2630">
            <v>147</v>
          </cell>
        </row>
        <row r="2631">
          <cell r="B2631" t="str">
            <v>FI025S45 JP</v>
          </cell>
          <cell r="C2631"/>
          <cell r="D2631">
            <v>22</v>
          </cell>
          <cell r="E2631">
            <v>177.9</v>
          </cell>
          <cell r="F2631"/>
          <cell r="G2631">
            <v>119</v>
          </cell>
        </row>
        <row r="2632">
          <cell r="B2632" t="str">
            <v>PAGH143392 CE2</v>
          </cell>
          <cell r="C2632"/>
          <cell r="D2632">
            <v>44</v>
          </cell>
          <cell r="E2632">
            <v>162.4</v>
          </cell>
          <cell r="F2632"/>
          <cell r="G2632">
            <v>147</v>
          </cell>
        </row>
        <row r="2633">
          <cell r="B2633" t="str">
            <v>PAGHW143094 CE3</v>
          </cell>
          <cell r="C2633"/>
          <cell r="D2633">
            <v>44</v>
          </cell>
          <cell r="E2633">
            <v>162.4</v>
          </cell>
          <cell r="F2633"/>
          <cell r="G2633">
            <v>147</v>
          </cell>
        </row>
        <row r="2634">
          <cell r="B2634" t="str">
            <v>PAGH18M371 CE2</v>
          </cell>
          <cell r="C2634"/>
          <cell r="D2634">
            <v>44</v>
          </cell>
          <cell r="E2634">
            <v>162.4</v>
          </cell>
          <cell r="F2634"/>
          <cell r="G2634">
            <v>147</v>
          </cell>
        </row>
        <row r="2635">
          <cell r="B2635" t="str">
            <v>PAGHW143394 CE3</v>
          </cell>
          <cell r="C2635"/>
          <cell r="D2635">
            <v>44</v>
          </cell>
          <cell r="E2635">
            <v>162.4</v>
          </cell>
          <cell r="F2635"/>
          <cell r="G2635">
            <v>147</v>
          </cell>
        </row>
        <row r="2636">
          <cell r="B2636" t="str">
            <v>PAGH18M071 CE2</v>
          </cell>
          <cell r="C2636"/>
          <cell r="D2636">
            <v>44</v>
          </cell>
          <cell r="E2636">
            <v>162.4</v>
          </cell>
          <cell r="F2636"/>
          <cell r="G2636">
            <v>147</v>
          </cell>
        </row>
        <row r="2637">
          <cell r="B2637" t="str">
            <v>PAGH143092 CE2</v>
          </cell>
          <cell r="C2637"/>
          <cell r="D2637">
            <v>44</v>
          </cell>
          <cell r="E2637">
            <v>162.4</v>
          </cell>
          <cell r="F2637"/>
          <cell r="G2637">
            <v>147</v>
          </cell>
        </row>
        <row r="2638">
          <cell r="B2638" t="str">
            <v>HW60JL350P10000 CN</v>
          </cell>
          <cell r="C2638"/>
          <cell r="D2638">
            <v>56</v>
          </cell>
          <cell r="E2638">
            <v>234</v>
          </cell>
          <cell r="F2638"/>
          <cell r="G2638">
            <v>289</v>
          </cell>
        </row>
        <row r="2639">
          <cell r="B2639" t="str">
            <v>HW60JL400P10000 CN</v>
          </cell>
          <cell r="C2639"/>
          <cell r="D2639">
            <v>56</v>
          </cell>
          <cell r="E2639">
            <v>234</v>
          </cell>
          <cell r="F2639"/>
          <cell r="G2639">
            <v>289</v>
          </cell>
        </row>
        <row r="2640">
          <cell r="B2640" t="str">
            <v>HW60JR350P10000 CN</v>
          </cell>
          <cell r="C2640"/>
          <cell r="D2640">
            <v>56</v>
          </cell>
          <cell r="E2640">
            <v>234</v>
          </cell>
          <cell r="F2640"/>
          <cell r="G2640">
            <v>289</v>
          </cell>
        </row>
        <row r="2641">
          <cell r="B2641" t="str">
            <v>HW60JR400P10000 CN</v>
          </cell>
          <cell r="C2641"/>
          <cell r="D2641">
            <v>56</v>
          </cell>
          <cell r="E2641">
            <v>234</v>
          </cell>
          <cell r="F2641"/>
          <cell r="G2641">
            <v>289</v>
          </cell>
        </row>
        <row r="2642">
          <cell r="B2642" t="str">
            <v>HW60AL100P10000 CN</v>
          </cell>
          <cell r="C2642"/>
          <cell r="D2642">
            <v>56</v>
          </cell>
          <cell r="E2642">
            <v>234</v>
          </cell>
          <cell r="F2642"/>
          <cell r="G2642">
            <v>289</v>
          </cell>
        </row>
        <row r="2643">
          <cell r="B2643" t="str">
            <v>HW60AL070P10002 CN</v>
          </cell>
          <cell r="C2643"/>
          <cell r="D2643">
            <v>56</v>
          </cell>
          <cell r="E2643">
            <v>234</v>
          </cell>
          <cell r="F2643"/>
          <cell r="G2643">
            <v>289</v>
          </cell>
        </row>
        <row r="2644">
          <cell r="B2644" t="str">
            <v>HW60AL100P10002 CN</v>
          </cell>
          <cell r="C2644"/>
          <cell r="D2644">
            <v>56</v>
          </cell>
          <cell r="E2644">
            <v>234</v>
          </cell>
          <cell r="F2644"/>
          <cell r="G2644">
            <v>289</v>
          </cell>
        </row>
        <row r="2645">
          <cell r="B2645" t="str">
            <v>HW60SP300P10000 CN</v>
          </cell>
          <cell r="C2645"/>
          <cell r="D2645">
            <v>56</v>
          </cell>
          <cell r="E2645">
            <v>234</v>
          </cell>
          <cell r="F2645"/>
          <cell r="G2645">
            <v>289</v>
          </cell>
        </row>
        <row r="2646">
          <cell r="B2646" t="str">
            <v>HW60SP350P10000 CN</v>
          </cell>
          <cell r="C2646"/>
          <cell r="D2646">
            <v>56</v>
          </cell>
          <cell r="E2646">
            <v>234</v>
          </cell>
          <cell r="F2646"/>
          <cell r="G2646">
            <v>289</v>
          </cell>
        </row>
        <row r="2647">
          <cell r="B2647" t="str">
            <v>HW60SP370P10000 CN</v>
          </cell>
          <cell r="C2647"/>
          <cell r="D2647">
            <v>56</v>
          </cell>
          <cell r="E2647">
            <v>234</v>
          </cell>
          <cell r="F2647"/>
          <cell r="G2647">
            <v>289</v>
          </cell>
        </row>
        <row r="2648">
          <cell r="B2648" t="str">
            <v>HW70SP350P10000 CN</v>
          </cell>
          <cell r="C2648"/>
          <cell r="D2648">
            <v>56</v>
          </cell>
          <cell r="E2648">
            <v>234</v>
          </cell>
          <cell r="F2648"/>
          <cell r="G2648">
            <v>289</v>
          </cell>
        </row>
        <row r="2649">
          <cell r="B2649" t="str">
            <v>APW14R010S CE3</v>
          </cell>
          <cell r="C2649"/>
          <cell r="D2649">
            <v>21</v>
          </cell>
          <cell r="E2649">
            <v>91.6</v>
          </cell>
          <cell r="F2649">
            <v>22</v>
          </cell>
          <cell r="G2649">
            <v>60</v>
          </cell>
        </row>
        <row r="2650">
          <cell r="B2650" t="str">
            <v>AHW14R007P CE3</v>
          </cell>
          <cell r="C2650"/>
          <cell r="D2650">
            <v>21</v>
          </cell>
          <cell r="E2650">
            <v>92.6</v>
          </cell>
          <cell r="F2650">
            <v>20</v>
          </cell>
          <cell r="G2650">
            <v>43</v>
          </cell>
        </row>
        <row r="2651">
          <cell r="B2651" t="str">
            <v>AHW14R301J CE3</v>
          </cell>
          <cell r="C2651"/>
          <cell r="D2651">
            <v>21</v>
          </cell>
          <cell r="E2651">
            <v>92.6</v>
          </cell>
          <cell r="F2651">
            <v>20</v>
          </cell>
          <cell r="G2651">
            <v>43</v>
          </cell>
        </row>
        <row r="2652">
          <cell r="B2652" t="str">
            <v>AHW14R313S CE3</v>
          </cell>
          <cell r="C2652"/>
          <cell r="D2652">
            <v>21</v>
          </cell>
          <cell r="E2652">
            <v>92.6</v>
          </cell>
          <cell r="F2652">
            <v>20</v>
          </cell>
          <cell r="G2652">
            <v>43</v>
          </cell>
        </row>
        <row r="2653">
          <cell r="B2653" t="str">
            <v>AGP140301 NOCE</v>
          </cell>
          <cell r="C2653"/>
          <cell r="D2653">
            <v>21</v>
          </cell>
          <cell r="E2653">
            <v>92.6</v>
          </cell>
          <cell r="F2653">
            <v>20</v>
          </cell>
          <cell r="G2653">
            <v>43</v>
          </cell>
        </row>
        <row r="2654">
          <cell r="B2654" t="str">
            <v>AGP140302 NOCE</v>
          </cell>
          <cell r="C2654"/>
          <cell r="D2654">
            <v>21</v>
          </cell>
          <cell r="E2654">
            <v>92.6</v>
          </cell>
          <cell r="F2654">
            <v>20</v>
          </cell>
          <cell r="G2654">
            <v>43</v>
          </cell>
        </row>
        <row r="2655">
          <cell r="B2655" t="str">
            <v>AG14M350 NOCE</v>
          </cell>
          <cell r="C2655"/>
          <cell r="D2655">
            <v>21</v>
          </cell>
          <cell r="E2655">
            <v>92.6</v>
          </cell>
          <cell r="F2655">
            <v>20</v>
          </cell>
          <cell r="G2655">
            <v>43</v>
          </cell>
        </row>
        <row r="2656">
          <cell r="B2656" t="str">
            <v>AG14M360 NOCE</v>
          </cell>
          <cell r="C2656"/>
          <cell r="D2656">
            <v>21</v>
          </cell>
          <cell r="E2656">
            <v>92.6</v>
          </cell>
          <cell r="F2656">
            <v>20</v>
          </cell>
          <cell r="G2656">
            <v>43</v>
          </cell>
        </row>
        <row r="2657">
          <cell r="B2657" t="str">
            <v>AG14M070 NOCE</v>
          </cell>
          <cell r="C2657"/>
          <cell r="D2657">
            <v>21</v>
          </cell>
          <cell r="E2657">
            <v>92.6</v>
          </cell>
          <cell r="F2657">
            <v>20</v>
          </cell>
          <cell r="G2657">
            <v>43</v>
          </cell>
        </row>
        <row r="2658">
          <cell r="B2658" t="str">
            <v>APW14R305S CE4</v>
          </cell>
          <cell r="C2658"/>
          <cell r="D2658">
            <v>21</v>
          </cell>
          <cell r="E2658">
            <v>92.6</v>
          </cell>
          <cell r="F2658">
            <v>20</v>
          </cell>
          <cell r="G2658">
            <v>43</v>
          </cell>
        </row>
        <row r="2659">
          <cell r="B2659" t="str">
            <v>AGH147000 P NOCE</v>
          </cell>
          <cell r="C2659"/>
          <cell r="D2659">
            <v>21</v>
          </cell>
          <cell r="E2659">
            <v>92.6</v>
          </cell>
          <cell r="F2659">
            <v>20</v>
          </cell>
          <cell r="G2659">
            <v>43</v>
          </cell>
        </row>
        <row r="2660">
          <cell r="B2660" t="str">
            <v>AGH143091 Q NOCE</v>
          </cell>
          <cell r="C2660"/>
          <cell r="D2660">
            <v>21</v>
          </cell>
          <cell r="E2660">
            <v>92.6</v>
          </cell>
          <cell r="F2660">
            <v>20</v>
          </cell>
          <cell r="G2660">
            <v>43</v>
          </cell>
        </row>
        <row r="2661">
          <cell r="B2661" t="str">
            <v>AGH143090 Q NOCE</v>
          </cell>
          <cell r="C2661"/>
          <cell r="D2661">
            <v>21</v>
          </cell>
          <cell r="E2661">
            <v>92.6</v>
          </cell>
          <cell r="F2661">
            <v>20</v>
          </cell>
          <cell r="G2661">
            <v>43</v>
          </cell>
        </row>
        <row r="2662">
          <cell r="B2662" t="str">
            <v>AG141002J NOCE</v>
          </cell>
          <cell r="C2662"/>
          <cell r="D2662">
            <v>21</v>
          </cell>
          <cell r="E2662">
            <v>92.6</v>
          </cell>
          <cell r="F2662">
            <v>20</v>
          </cell>
          <cell r="G2662">
            <v>43</v>
          </cell>
        </row>
        <row r="2663">
          <cell r="B2663" t="str">
            <v>AG141002 NOCE</v>
          </cell>
          <cell r="C2663"/>
          <cell r="D2663">
            <v>21</v>
          </cell>
          <cell r="E2663">
            <v>92.6</v>
          </cell>
          <cell r="F2663">
            <v>20</v>
          </cell>
          <cell r="G2663">
            <v>43</v>
          </cell>
        </row>
        <row r="2664">
          <cell r="B2664" t="str">
            <v>AG141302 NOCE</v>
          </cell>
          <cell r="C2664"/>
          <cell r="D2664">
            <v>21</v>
          </cell>
          <cell r="E2664">
            <v>92.6</v>
          </cell>
          <cell r="F2664">
            <v>20</v>
          </cell>
          <cell r="G2664">
            <v>43</v>
          </cell>
        </row>
        <row r="2665">
          <cell r="B2665" t="str">
            <v>AG14M050 NOCE</v>
          </cell>
          <cell r="C2665"/>
          <cell r="D2665">
            <v>21</v>
          </cell>
          <cell r="E2665">
            <v>92.6</v>
          </cell>
          <cell r="F2665">
            <v>20</v>
          </cell>
          <cell r="G2665">
            <v>43</v>
          </cell>
        </row>
        <row r="2666">
          <cell r="B2666" t="str">
            <v>AG14M060 NOCE</v>
          </cell>
          <cell r="C2666"/>
          <cell r="D2666">
            <v>21</v>
          </cell>
          <cell r="E2666">
            <v>92.6</v>
          </cell>
          <cell r="F2666">
            <v>20</v>
          </cell>
          <cell r="G2666">
            <v>43</v>
          </cell>
        </row>
        <row r="2667">
          <cell r="B2667" t="str">
            <v>AGH146000 R NOCE</v>
          </cell>
          <cell r="C2667"/>
          <cell r="D2667">
            <v>21</v>
          </cell>
          <cell r="E2667">
            <v>92.6</v>
          </cell>
          <cell r="F2667">
            <v>20</v>
          </cell>
          <cell r="G2667">
            <v>43</v>
          </cell>
        </row>
        <row r="2668">
          <cell r="B2668" t="str">
            <v>AGH146300 R NOCE</v>
          </cell>
          <cell r="C2668"/>
          <cell r="D2668">
            <v>21</v>
          </cell>
          <cell r="E2668">
            <v>92.6</v>
          </cell>
          <cell r="F2668">
            <v>20</v>
          </cell>
          <cell r="G2668">
            <v>43</v>
          </cell>
        </row>
        <row r="2669">
          <cell r="B2669" t="str">
            <v>AGP140001 NOCE</v>
          </cell>
          <cell r="C2669"/>
          <cell r="D2669">
            <v>21</v>
          </cell>
          <cell r="E2669">
            <v>92.6</v>
          </cell>
          <cell r="F2669">
            <v>20</v>
          </cell>
          <cell r="G2669">
            <v>43</v>
          </cell>
        </row>
        <row r="2670">
          <cell r="B2670" t="str">
            <v>AGP140002 NOCE</v>
          </cell>
          <cell r="C2670"/>
          <cell r="D2670">
            <v>21</v>
          </cell>
          <cell r="E2670">
            <v>92.6</v>
          </cell>
          <cell r="F2670">
            <v>20</v>
          </cell>
          <cell r="G2670">
            <v>43</v>
          </cell>
        </row>
        <row r="2671">
          <cell r="B2671" t="str">
            <v>AHW14S003S NOCE</v>
          </cell>
          <cell r="C2671"/>
          <cell r="D2671">
            <v>21</v>
          </cell>
          <cell r="E2671">
            <v>92.6</v>
          </cell>
          <cell r="F2671">
            <v>20</v>
          </cell>
          <cell r="G2671">
            <v>43</v>
          </cell>
        </row>
        <row r="2672">
          <cell r="B2672" t="str">
            <v>AHW14S303J NOCE</v>
          </cell>
          <cell r="C2672"/>
          <cell r="D2672">
            <v>21</v>
          </cell>
          <cell r="E2672">
            <v>92.6</v>
          </cell>
          <cell r="F2672">
            <v>20</v>
          </cell>
          <cell r="G2672">
            <v>43</v>
          </cell>
        </row>
        <row r="2673">
          <cell r="B2673" t="str">
            <v>AHW14R008P CE3</v>
          </cell>
          <cell r="C2673"/>
          <cell r="D2673">
            <v>21</v>
          </cell>
          <cell r="E2673">
            <v>92.6</v>
          </cell>
          <cell r="F2673">
            <v>20</v>
          </cell>
          <cell r="G2673">
            <v>43</v>
          </cell>
        </row>
        <row r="2674">
          <cell r="B2674" t="str">
            <v>AHW14R011P CE3</v>
          </cell>
          <cell r="C2674"/>
          <cell r="D2674">
            <v>21</v>
          </cell>
          <cell r="E2674">
            <v>92.6</v>
          </cell>
          <cell r="F2674">
            <v>20</v>
          </cell>
          <cell r="G2674">
            <v>43</v>
          </cell>
        </row>
        <row r="2675">
          <cell r="B2675" t="str">
            <v>HW60AL070P10000 CN</v>
          </cell>
          <cell r="C2675"/>
          <cell r="D2675">
            <v>56</v>
          </cell>
          <cell r="E2675">
            <v>234</v>
          </cell>
          <cell r="F2675"/>
          <cell r="G2675">
            <v>289</v>
          </cell>
        </row>
        <row r="2676">
          <cell r="B2676" t="str">
            <v>HW60RB100P10000 CN</v>
          </cell>
          <cell r="C2676"/>
          <cell r="D2676">
            <v>56</v>
          </cell>
          <cell r="E2676">
            <v>234</v>
          </cell>
          <cell r="F2676"/>
          <cell r="G2676">
            <v>289</v>
          </cell>
        </row>
        <row r="2677">
          <cell r="B2677" t="str">
            <v>PP14R005P</v>
          </cell>
          <cell r="C2677"/>
          <cell r="D2677">
            <v>21</v>
          </cell>
          <cell r="E2677">
            <v>92.6</v>
          </cell>
          <cell r="F2677">
            <v>20</v>
          </cell>
          <cell r="G2677">
            <v>43</v>
          </cell>
        </row>
        <row r="2678">
          <cell r="B2678" t="str">
            <v>WCKV165-14 NOCE</v>
          </cell>
          <cell r="C2678"/>
          <cell r="D2678">
            <v>21</v>
          </cell>
          <cell r="E2678">
            <v>92.6</v>
          </cell>
          <cell r="F2678">
            <v>20</v>
          </cell>
          <cell r="G2678">
            <v>43</v>
          </cell>
        </row>
        <row r="2679">
          <cell r="B2679" t="str">
            <v>AHW14R004S NOCE</v>
          </cell>
          <cell r="C2679"/>
          <cell r="D2679">
            <v>21</v>
          </cell>
          <cell r="E2679">
            <v>92.6</v>
          </cell>
          <cell r="F2679">
            <v>20</v>
          </cell>
          <cell r="G2679">
            <v>43</v>
          </cell>
        </row>
        <row r="2680">
          <cell r="B2680" t="str">
            <v>HW70SP370P10000 CN</v>
          </cell>
          <cell r="C2680"/>
          <cell r="D2680">
            <v>56</v>
          </cell>
          <cell r="E2680">
            <v>234</v>
          </cell>
          <cell r="F2680"/>
          <cell r="G2680">
            <v>289</v>
          </cell>
        </row>
        <row r="2681">
          <cell r="B2681" t="str">
            <v>APW14R010J CE3</v>
          </cell>
          <cell r="C2681"/>
          <cell r="D2681">
            <v>21</v>
          </cell>
          <cell r="E2681">
            <v>92.6</v>
          </cell>
          <cell r="F2681">
            <v>20</v>
          </cell>
          <cell r="G2681">
            <v>43</v>
          </cell>
        </row>
        <row r="2682">
          <cell r="B2682" t="str">
            <v>APW14R310J CE3</v>
          </cell>
          <cell r="C2682"/>
          <cell r="D2682">
            <v>21</v>
          </cell>
          <cell r="E2682">
            <v>92.6</v>
          </cell>
          <cell r="F2682">
            <v>20</v>
          </cell>
          <cell r="G2682">
            <v>43</v>
          </cell>
        </row>
        <row r="2683">
          <cell r="B2683" t="str">
            <v>PP14R200PR JP</v>
          </cell>
          <cell r="C2683"/>
          <cell r="D2683">
            <v>21</v>
          </cell>
          <cell r="E2683">
            <v>92.6</v>
          </cell>
          <cell r="F2683">
            <v>20</v>
          </cell>
          <cell r="G2683">
            <v>43</v>
          </cell>
        </row>
        <row r="2684">
          <cell r="B2684" t="str">
            <v>PH14R101PR JP</v>
          </cell>
          <cell r="C2684"/>
          <cell r="D2684">
            <v>21</v>
          </cell>
          <cell r="E2684">
            <v>92.6</v>
          </cell>
          <cell r="F2684">
            <v>20</v>
          </cell>
          <cell r="G2684">
            <v>43</v>
          </cell>
        </row>
        <row r="2685">
          <cell r="B2685" t="str">
            <v>AG141000 NOCE</v>
          </cell>
          <cell r="C2685"/>
          <cell r="D2685">
            <v>21</v>
          </cell>
          <cell r="E2685">
            <v>92.6</v>
          </cell>
          <cell r="F2685">
            <v>20</v>
          </cell>
          <cell r="G2685">
            <v>43</v>
          </cell>
        </row>
        <row r="2686">
          <cell r="B2686" t="str">
            <v>AGP140000 NOCE</v>
          </cell>
          <cell r="C2686"/>
          <cell r="D2686">
            <v>21</v>
          </cell>
          <cell r="E2686">
            <v>92.6</v>
          </cell>
          <cell r="F2686">
            <v>20</v>
          </cell>
          <cell r="G2686">
            <v>43</v>
          </cell>
        </row>
        <row r="2687">
          <cell r="B2687" t="str">
            <v>HJ80JL502P10000 JP</v>
          </cell>
          <cell r="C2687"/>
          <cell r="D2687">
            <v>56</v>
          </cell>
          <cell r="E2687">
            <v>234</v>
          </cell>
          <cell r="F2687"/>
          <cell r="G2687">
            <v>289</v>
          </cell>
        </row>
        <row r="2688">
          <cell r="B2688" t="str">
            <v>AGP140300 NOCE</v>
          </cell>
          <cell r="C2688"/>
          <cell r="D2688">
            <v>21</v>
          </cell>
          <cell r="E2688">
            <v>92.6</v>
          </cell>
          <cell r="F2688">
            <v>20</v>
          </cell>
          <cell r="G2688">
            <v>43</v>
          </cell>
        </row>
        <row r="2689">
          <cell r="B2689" t="str">
            <v>PP14R005P JP</v>
          </cell>
          <cell r="C2689"/>
          <cell r="D2689">
            <v>21</v>
          </cell>
          <cell r="E2689">
            <v>92.6</v>
          </cell>
          <cell r="F2689">
            <v>20</v>
          </cell>
          <cell r="G2689">
            <v>43</v>
          </cell>
        </row>
        <row r="2690">
          <cell r="B2690" t="str">
            <v>AGH146000J R NOCE</v>
          </cell>
          <cell r="C2690"/>
          <cell r="D2690">
            <v>21</v>
          </cell>
          <cell r="E2690">
            <v>92.6</v>
          </cell>
          <cell r="F2690">
            <v>20</v>
          </cell>
          <cell r="G2690">
            <v>43</v>
          </cell>
        </row>
        <row r="2691">
          <cell r="B2691" t="str">
            <v>AHW14R007P NOCE</v>
          </cell>
          <cell r="C2691"/>
          <cell r="D2691">
            <v>21</v>
          </cell>
          <cell r="E2691">
            <v>92.6</v>
          </cell>
          <cell r="F2691">
            <v>20</v>
          </cell>
          <cell r="G2691">
            <v>43</v>
          </cell>
        </row>
        <row r="2692">
          <cell r="B2692" t="str">
            <v>AHW14R008P NOCE</v>
          </cell>
          <cell r="C2692"/>
          <cell r="D2692">
            <v>21</v>
          </cell>
          <cell r="E2692">
            <v>92.6</v>
          </cell>
          <cell r="F2692">
            <v>20</v>
          </cell>
          <cell r="G2692">
            <v>43</v>
          </cell>
        </row>
        <row r="2693">
          <cell r="B2693" t="str">
            <v>AHW14R011P NOCE</v>
          </cell>
          <cell r="C2693"/>
          <cell r="D2693">
            <v>21</v>
          </cell>
          <cell r="E2693">
            <v>92.6</v>
          </cell>
          <cell r="F2693">
            <v>20</v>
          </cell>
          <cell r="G2693">
            <v>43</v>
          </cell>
        </row>
        <row r="2694">
          <cell r="B2694" t="str">
            <v>APW14R009S NOCE</v>
          </cell>
          <cell r="C2694"/>
          <cell r="D2694">
            <v>21</v>
          </cell>
          <cell r="E2694">
            <v>92.6</v>
          </cell>
          <cell r="F2694">
            <v>20</v>
          </cell>
          <cell r="G2694">
            <v>43</v>
          </cell>
        </row>
        <row r="2695">
          <cell r="B2695" t="str">
            <v>APW14R005S NOCE</v>
          </cell>
          <cell r="C2695"/>
          <cell r="D2695">
            <v>21</v>
          </cell>
          <cell r="E2695">
            <v>92.6</v>
          </cell>
          <cell r="F2695">
            <v>20</v>
          </cell>
          <cell r="G2695">
            <v>43</v>
          </cell>
        </row>
        <row r="2696">
          <cell r="B2696" t="str">
            <v>HW60AL200P10000 CN</v>
          </cell>
          <cell r="C2696"/>
          <cell r="D2696">
            <v>56</v>
          </cell>
          <cell r="E2696">
            <v>234</v>
          </cell>
          <cell r="F2696"/>
          <cell r="G2696">
            <v>289</v>
          </cell>
        </row>
        <row r="2697">
          <cell r="B2697" t="str">
            <v>HW60AL072P10002 CN</v>
          </cell>
          <cell r="C2697"/>
          <cell r="D2697">
            <v>56</v>
          </cell>
          <cell r="E2697">
            <v>234</v>
          </cell>
          <cell r="F2697"/>
          <cell r="G2697">
            <v>289</v>
          </cell>
        </row>
        <row r="2698">
          <cell r="B2698" t="str">
            <v>HW60JR402P10000 CN</v>
          </cell>
          <cell r="C2698"/>
          <cell r="D2698">
            <v>56</v>
          </cell>
          <cell r="E2698">
            <v>234</v>
          </cell>
          <cell r="F2698"/>
          <cell r="G2698">
            <v>289</v>
          </cell>
        </row>
        <row r="2699">
          <cell r="B2699" t="str">
            <v>HW60SP302P10000 CN</v>
          </cell>
          <cell r="C2699"/>
          <cell r="D2699">
            <v>56</v>
          </cell>
          <cell r="E2699">
            <v>234</v>
          </cell>
          <cell r="F2699"/>
          <cell r="G2699">
            <v>289</v>
          </cell>
        </row>
        <row r="2700">
          <cell r="B2700" t="str">
            <v>HW60SP372P10000 CN</v>
          </cell>
          <cell r="C2700"/>
          <cell r="D2700">
            <v>56</v>
          </cell>
          <cell r="E2700">
            <v>234</v>
          </cell>
          <cell r="F2700"/>
          <cell r="G2700">
            <v>289</v>
          </cell>
        </row>
        <row r="2701">
          <cell r="B2701" t="str">
            <v>HW60RB070P10000 CN</v>
          </cell>
          <cell r="C2701"/>
          <cell r="D2701">
            <v>56</v>
          </cell>
          <cell r="E2701">
            <v>234</v>
          </cell>
          <cell r="F2701"/>
          <cell r="G2701">
            <v>289</v>
          </cell>
        </row>
        <row r="2702">
          <cell r="B2702" t="str">
            <v>HW70JL350P10000 CN</v>
          </cell>
          <cell r="C2702"/>
          <cell r="D2702">
            <v>56</v>
          </cell>
          <cell r="E2702">
            <v>234</v>
          </cell>
          <cell r="F2702"/>
          <cell r="G2702">
            <v>289</v>
          </cell>
        </row>
        <row r="2703">
          <cell r="B2703" t="str">
            <v>HW70JL350P10001 CN</v>
          </cell>
          <cell r="C2703"/>
          <cell r="D2703">
            <v>56</v>
          </cell>
          <cell r="E2703">
            <v>234</v>
          </cell>
          <cell r="F2703"/>
          <cell r="G2703">
            <v>289</v>
          </cell>
        </row>
        <row r="2704">
          <cell r="B2704" t="str">
            <v>HW70JL352P10000 CN</v>
          </cell>
          <cell r="C2704"/>
          <cell r="D2704">
            <v>56</v>
          </cell>
          <cell r="E2704">
            <v>234</v>
          </cell>
          <cell r="F2704"/>
          <cell r="G2704">
            <v>289</v>
          </cell>
        </row>
        <row r="2705">
          <cell r="B2705" t="str">
            <v>HW70JL400P10000 CN</v>
          </cell>
          <cell r="C2705"/>
          <cell r="D2705">
            <v>56</v>
          </cell>
          <cell r="E2705">
            <v>234</v>
          </cell>
          <cell r="F2705"/>
          <cell r="G2705">
            <v>289</v>
          </cell>
        </row>
        <row r="2706">
          <cell r="B2706" t="str">
            <v>HW70JR350P10000 CN</v>
          </cell>
          <cell r="C2706"/>
          <cell r="D2706">
            <v>56</v>
          </cell>
          <cell r="E2706">
            <v>234</v>
          </cell>
          <cell r="F2706"/>
          <cell r="G2706">
            <v>289</v>
          </cell>
        </row>
        <row r="2707">
          <cell r="B2707" t="str">
            <v>HW70JR400P10000 CN</v>
          </cell>
          <cell r="C2707"/>
          <cell r="D2707">
            <v>56</v>
          </cell>
          <cell r="E2707">
            <v>234</v>
          </cell>
          <cell r="F2707"/>
          <cell r="G2707">
            <v>289</v>
          </cell>
        </row>
        <row r="2708">
          <cell r="B2708" t="str">
            <v>HW70AL070P10000 CN</v>
          </cell>
          <cell r="C2708"/>
          <cell r="D2708">
            <v>56</v>
          </cell>
          <cell r="E2708">
            <v>234</v>
          </cell>
          <cell r="F2708"/>
          <cell r="G2708">
            <v>289</v>
          </cell>
        </row>
        <row r="2709">
          <cell r="B2709" t="str">
            <v>HW70AL072P10000 CN</v>
          </cell>
          <cell r="C2709"/>
          <cell r="D2709">
            <v>56</v>
          </cell>
          <cell r="E2709">
            <v>234</v>
          </cell>
          <cell r="F2709"/>
          <cell r="G2709">
            <v>289</v>
          </cell>
        </row>
        <row r="2710">
          <cell r="B2710" t="str">
            <v>HW70AL100P10000 CN</v>
          </cell>
          <cell r="C2710"/>
          <cell r="D2710">
            <v>56</v>
          </cell>
          <cell r="E2710">
            <v>234</v>
          </cell>
          <cell r="F2710"/>
          <cell r="G2710">
            <v>289</v>
          </cell>
        </row>
        <row r="2711">
          <cell r="B2711" t="str">
            <v>HW70AL150P10000 CN</v>
          </cell>
          <cell r="C2711"/>
          <cell r="D2711">
            <v>56</v>
          </cell>
          <cell r="E2711">
            <v>234</v>
          </cell>
          <cell r="F2711"/>
          <cell r="G2711">
            <v>289</v>
          </cell>
        </row>
        <row r="2712">
          <cell r="B2712" t="str">
            <v>HW70AL070P10002 CN</v>
          </cell>
          <cell r="C2712"/>
          <cell r="D2712">
            <v>56</v>
          </cell>
          <cell r="E2712">
            <v>234</v>
          </cell>
          <cell r="F2712"/>
          <cell r="G2712">
            <v>289</v>
          </cell>
        </row>
        <row r="2713">
          <cell r="B2713" t="str">
            <v>HW70AL072P10002 CN</v>
          </cell>
          <cell r="C2713"/>
          <cell r="D2713">
            <v>56</v>
          </cell>
          <cell r="E2713">
            <v>234</v>
          </cell>
          <cell r="F2713"/>
          <cell r="G2713">
            <v>289</v>
          </cell>
        </row>
        <row r="2714">
          <cell r="B2714" t="str">
            <v>HW70AL100P10002 CN</v>
          </cell>
          <cell r="C2714"/>
          <cell r="D2714">
            <v>56</v>
          </cell>
          <cell r="E2714">
            <v>234</v>
          </cell>
          <cell r="F2714"/>
          <cell r="G2714">
            <v>289</v>
          </cell>
        </row>
        <row r="2715">
          <cell r="B2715" t="str">
            <v>HW70AL102P10002 CN</v>
          </cell>
          <cell r="C2715"/>
          <cell r="D2715">
            <v>56</v>
          </cell>
          <cell r="E2715">
            <v>234</v>
          </cell>
          <cell r="F2715"/>
          <cell r="G2715">
            <v>289</v>
          </cell>
        </row>
        <row r="2716">
          <cell r="B2716" t="str">
            <v>HW60AR100P10000 CN</v>
          </cell>
          <cell r="C2716"/>
          <cell r="D2716">
            <v>56</v>
          </cell>
          <cell r="E2716">
            <v>234</v>
          </cell>
          <cell r="F2716"/>
          <cell r="G2716">
            <v>289</v>
          </cell>
        </row>
        <row r="2717">
          <cell r="B2717" t="str">
            <v>HJ80PB302P10000 JP</v>
          </cell>
          <cell r="C2717"/>
          <cell r="D2717">
            <v>56</v>
          </cell>
          <cell r="E2717">
            <v>234</v>
          </cell>
          <cell r="F2717"/>
          <cell r="G2717">
            <v>289</v>
          </cell>
        </row>
        <row r="2718">
          <cell r="B2718" t="str">
            <v>HJ80AL100P10001 JP</v>
          </cell>
          <cell r="C2718"/>
          <cell r="D2718">
            <v>56</v>
          </cell>
          <cell r="E2718">
            <v>234</v>
          </cell>
          <cell r="F2718"/>
          <cell r="G2718">
            <v>289</v>
          </cell>
        </row>
        <row r="2719">
          <cell r="B2719" t="str">
            <v>AHW14R004J NOCE</v>
          </cell>
          <cell r="C2719"/>
          <cell r="D2719">
            <v>21</v>
          </cell>
          <cell r="E2719">
            <v>92.6</v>
          </cell>
          <cell r="F2719">
            <v>20</v>
          </cell>
          <cell r="G2719">
            <v>43</v>
          </cell>
        </row>
        <row r="2720">
          <cell r="B2720" t="str">
            <v>AGP140000J NOCE</v>
          </cell>
          <cell r="C2720"/>
          <cell r="D2720">
            <v>21</v>
          </cell>
          <cell r="E2720">
            <v>92.6</v>
          </cell>
          <cell r="F2720">
            <v>20</v>
          </cell>
          <cell r="G2720">
            <v>43</v>
          </cell>
        </row>
        <row r="2721">
          <cell r="B2721" t="str">
            <v>HW70AL102P09002 CN</v>
          </cell>
          <cell r="C2721"/>
          <cell r="D2721">
            <v>56</v>
          </cell>
          <cell r="E2721">
            <v>234</v>
          </cell>
          <cell r="F2721"/>
          <cell r="G2721">
            <v>289</v>
          </cell>
        </row>
        <row r="2722">
          <cell r="B2722" t="str">
            <v>HW70SP300P10000 CN</v>
          </cell>
          <cell r="C2722"/>
          <cell r="D2722">
            <v>56</v>
          </cell>
          <cell r="E2722">
            <v>234</v>
          </cell>
          <cell r="F2722"/>
          <cell r="G2722">
            <v>289</v>
          </cell>
        </row>
        <row r="2723">
          <cell r="B2723" t="str">
            <v>HW70SP372P10000 CN</v>
          </cell>
          <cell r="C2723"/>
          <cell r="D2723">
            <v>56</v>
          </cell>
          <cell r="E2723">
            <v>234</v>
          </cell>
          <cell r="F2723"/>
          <cell r="G2723">
            <v>289</v>
          </cell>
        </row>
        <row r="2724">
          <cell r="B2724" t="str">
            <v>HW70SP352P10000 CN</v>
          </cell>
          <cell r="C2724"/>
          <cell r="D2724">
            <v>56</v>
          </cell>
          <cell r="E2724">
            <v>234</v>
          </cell>
          <cell r="F2724"/>
          <cell r="G2724">
            <v>289</v>
          </cell>
        </row>
        <row r="2725">
          <cell r="B2725" t="str">
            <v>HW60RB102P10000 CN</v>
          </cell>
          <cell r="C2725"/>
          <cell r="D2725">
            <v>56</v>
          </cell>
          <cell r="E2725">
            <v>234</v>
          </cell>
          <cell r="F2725"/>
          <cell r="G2725">
            <v>289</v>
          </cell>
        </row>
        <row r="2726">
          <cell r="B2726" t="str">
            <v>HW70JL400P10001 CN</v>
          </cell>
          <cell r="C2726"/>
          <cell r="D2726">
            <v>56</v>
          </cell>
          <cell r="E2726">
            <v>234</v>
          </cell>
          <cell r="F2726"/>
          <cell r="G2726">
            <v>289</v>
          </cell>
        </row>
        <row r="2727">
          <cell r="B2727" t="str">
            <v>HW60SP352P10000 CN</v>
          </cell>
          <cell r="C2727"/>
          <cell r="D2727">
            <v>56</v>
          </cell>
          <cell r="E2727">
            <v>234</v>
          </cell>
          <cell r="F2727"/>
          <cell r="G2727">
            <v>289</v>
          </cell>
        </row>
        <row r="2728">
          <cell r="B2728" t="str">
            <v>HW60SP400P10000 CN</v>
          </cell>
          <cell r="C2728"/>
          <cell r="D2728">
            <v>56</v>
          </cell>
          <cell r="E2728">
            <v>234</v>
          </cell>
          <cell r="F2728"/>
          <cell r="G2728">
            <v>289</v>
          </cell>
        </row>
        <row r="2729">
          <cell r="B2729" t="str">
            <v>HW60AL102P10002 CN</v>
          </cell>
          <cell r="C2729"/>
          <cell r="D2729">
            <v>56</v>
          </cell>
          <cell r="E2729">
            <v>234</v>
          </cell>
          <cell r="F2729"/>
          <cell r="G2729">
            <v>289</v>
          </cell>
        </row>
        <row r="2730">
          <cell r="B2730" t="str">
            <v>HW60AL150P10002 CN</v>
          </cell>
          <cell r="C2730"/>
          <cell r="D2730">
            <v>56</v>
          </cell>
          <cell r="E2730">
            <v>234</v>
          </cell>
          <cell r="F2730"/>
          <cell r="G2730">
            <v>289</v>
          </cell>
        </row>
        <row r="2731">
          <cell r="B2731" t="str">
            <v>HW60PB300P10000 CN</v>
          </cell>
          <cell r="C2731"/>
          <cell r="D2731">
            <v>56</v>
          </cell>
          <cell r="E2731">
            <v>234</v>
          </cell>
          <cell r="F2731"/>
          <cell r="G2731">
            <v>289</v>
          </cell>
        </row>
        <row r="2732">
          <cell r="B2732" t="str">
            <v>HW60PB350P10000 CN</v>
          </cell>
          <cell r="C2732"/>
          <cell r="D2732">
            <v>56</v>
          </cell>
          <cell r="E2732">
            <v>234</v>
          </cell>
          <cell r="F2732"/>
          <cell r="G2732">
            <v>289</v>
          </cell>
        </row>
        <row r="2733">
          <cell r="B2733" t="str">
            <v>HW70AL102P10000 CN</v>
          </cell>
          <cell r="C2733"/>
          <cell r="D2733">
            <v>56</v>
          </cell>
          <cell r="E2733">
            <v>234</v>
          </cell>
          <cell r="F2733"/>
          <cell r="G2733">
            <v>289</v>
          </cell>
        </row>
        <row r="2734">
          <cell r="B2734" t="str">
            <v>HW70SP352P09000 CN</v>
          </cell>
          <cell r="C2734"/>
          <cell r="D2734">
            <v>56</v>
          </cell>
          <cell r="E2734">
            <v>234</v>
          </cell>
          <cell r="F2734"/>
          <cell r="G2734">
            <v>289</v>
          </cell>
        </row>
        <row r="2735">
          <cell r="B2735" t="str">
            <v>MST45A-18PWSFR_JP</v>
          </cell>
          <cell r="C2735"/>
          <cell r="D2735">
            <v>56</v>
          </cell>
          <cell r="E2735">
            <v>154.9</v>
          </cell>
          <cell r="F2735"/>
          <cell r="G2735">
            <v>184</v>
          </cell>
        </row>
        <row r="2736">
          <cell r="B2736" t="str">
            <v>SA0035N26S NOCE</v>
          </cell>
          <cell r="C2736"/>
          <cell r="D2736">
            <v>34</v>
          </cell>
          <cell r="E2736">
            <v>88</v>
          </cell>
          <cell r="F2736"/>
          <cell r="G2736">
            <v>84</v>
          </cell>
        </row>
        <row r="2737">
          <cell r="B2737" t="str">
            <v>SJ3035N26S NOCE</v>
          </cell>
          <cell r="C2737"/>
          <cell r="D2737">
            <v>34</v>
          </cell>
          <cell r="E2737">
            <v>88</v>
          </cell>
          <cell r="F2737"/>
          <cell r="G2737">
            <v>84</v>
          </cell>
        </row>
        <row r="2738">
          <cell r="B2738" t="str">
            <v>E0018450AG-2 JP</v>
          </cell>
          <cell r="C2738"/>
          <cell r="D2738">
            <v>56</v>
          </cell>
          <cell r="E2738">
            <v>207</v>
          </cell>
          <cell r="F2738"/>
          <cell r="G2738">
            <v>172</v>
          </cell>
        </row>
        <row r="2739">
          <cell r="B2739" t="str">
            <v>WAMS-135-1645 CE3</v>
          </cell>
          <cell r="C2739"/>
          <cell r="D2739">
            <v>42</v>
          </cell>
          <cell r="E2739">
            <v>164</v>
          </cell>
          <cell r="F2739">
            <v>32</v>
          </cell>
          <cell r="G2739">
            <v>147</v>
          </cell>
        </row>
        <row r="2740">
          <cell r="B2740" t="str">
            <v>WAMS-165-1645 CE3</v>
          </cell>
          <cell r="C2740"/>
          <cell r="D2740">
            <v>42</v>
          </cell>
          <cell r="E2740">
            <v>201.4</v>
          </cell>
          <cell r="F2740">
            <v>22</v>
          </cell>
          <cell r="G2740">
            <v>147</v>
          </cell>
        </row>
        <row r="2741">
          <cell r="B2741" t="str">
            <v>WAMS-180-1645 CE3</v>
          </cell>
          <cell r="C2741"/>
          <cell r="D2741">
            <v>43</v>
          </cell>
          <cell r="E2741">
            <v>178.8</v>
          </cell>
          <cell r="F2741">
            <v>22</v>
          </cell>
          <cell r="G2741">
            <v>147.4</v>
          </cell>
        </row>
        <row r="2742">
          <cell r="B2742" t="str">
            <v>WAMS-135-16ST CE3</v>
          </cell>
          <cell r="C2742"/>
          <cell r="D2742">
            <v>42</v>
          </cell>
          <cell r="E2742">
            <v>164</v>
          </cell>
          <cell r="F2742">
            <v>32</v>
          </cell>
          <cell r="G2742">
            <v>147</v>
          </cell>
        </row>
        <row r="2743">
          <cell r="B2743" t="str">
            <v>WAMS-165-16ST CE3</v>
          </cell>
          <cell r="C2743"/>
          <cell r="D2743">
            <v>42</v>
          </cell>
          <cell r="E2743">
            <v>201.4</v>
          </cell>
          <cell r="F2743">
            <v>22</v>
          </cell>
          <cell r="G2743">
            <v>147</v>
          </cell>
        </row>
        <row r="2744">
          <cell r="B2744" t="str">
            <v>WAMS-135-16WA CE3</v>
          </cell>
          <cell r="C2744"/>
          <cell r="D2744">
            <v>42</v>
          </cell>
          <cell r="E2744">
            <v>164</v>
          </cell>
          <cell r="F2744">
            <v>32</v>
          </cell>
          <cell r="G2744">
            <v>147</v>
          </cell>
        </row>
        <row r="2745">
          <cell r="B2745" t="str">
            <v>PP14R305P JP</v>
          </cell>
          <cell r="C2745"/>
          <cell r="D2745">
            <v>21</v>
          </cell>
          <cell r="E2745">
            <v>92.6</v>
          </cell>
          <cell r="F2745">
            <v>20</v>
          </cell>
          <cell r="G2745">
            <v>43</v>
          </cell>
        </row>
        <row r="2746">
          <cell r="B2746" t="str">
            <v>PPW14R300P CN</v>
          </cell>
          <cell r="C2746"/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B2747" t="str">
            <v>CRV135-19P CE3</v>
          </cell>
          <cell r="C2747"/>
          <cell r="D2747">
            <v>54</v>
          </cell>
          <cell r="E2747">
            <v>135</v>
          </cell>
          <cell r="F2747"/>
          <cell r="G2747">
            <v>134.19999999999999</v>
          </cell>
        </row>
        <row r="2748">
          <cell r="B2748" t="str">
            <v>CRV150-19P CE3</v>
          </cell>
          <cell r="C2748"/>
          <cell r="D2748">
            <v>54</v>
          </cell>
          <cell r="E2748">
            <v>135</v>
          </cell>
          <cell r="F2748"/>
          <cell r="G2748">
            <v>134.19999999999999</v>
          </cell>
        </row>
        <row r="2749">
          <cell r="B2749" t="str">
            <v>APW14R005S CE5</v>
          </cell>
          <cell r="C2749"/>
          <cell r="D2749">
            <v>21</v>
          </cell>
          <cell r="E2749">
            <v>92.6</v>
          </cell>
          <cell r="F2749">
            <v>20</v>
          </cell>
          <cell r="G2749">
            <v>43</v>
          </cell>
        </row>
        <row r="2750">
          <cell r="B2750" t="str">
            <v>AHW14R101S CE2</v>
          </cell>
          <cell r="C2750"/>
          <cell r="D2750">
            <v>21</v>
          </cell>
          <cell r="E2750">
            <v>92.6</v>
          </cell>
          <cell r="F2750">
            <v>20</v>
          </cell>
          <cell r="G2750">
            <v>43</v>
          </cell>
        </row>
        <row r="2751">
          <cell r="B2751" t="str">
            <v>AHW14R104S CE2</v>
          </cell>
          <cell r="C2751"/>
          <cell r="D2751">
            <v>21</v>
          </cell>
          <cell r="E2751">
            <v>92.6</v>
          </cell>
          <cell r="F2751">
            <v>20</v>
          </cell>
          <cell r="G2751">
            <v>43</v>
          </cell>
        </row>
        <row r="2752">
          <cell r="B2752" t="str">
            <v>APW14R010S CE4</v>
          </cell>
          <cell r="C2752"/>
          <cell r="D2752">
            <v>21</v>
          </cell>
          <cell r="E2752">
            <v>91.6</v>
          </cell>
          <cell r="F2752">
            <v>22</v>
          </cell>
          <cell r="G2752">
            <v>60</v>
          </cell>
        </row>
        <row r="2753">
          <cell r="B2753" t="str">
            <v>AHW14R013P CE5</v>
          </cell>
          <cell r="C2753"/>
          <cell r="D2753">
            <v>21</v>
          </cell>
          <cell r="E2753">
            <v>92.6</v>
          </cell>
          <cell r="F2753">
            <v>20</v>
          </cell>
          <cell r="G2753">
            <v>43</v>
          </cell>
        </row>
        <row r="2754">
          <cell r="B2754" t="str">
            <v>AHW10S302S CE4</v>
          </cell>
          <cell r="C2754"/>
          <cell r="D2754">
            <v>21</v>
          </cell>
          <cell r="E2754">
            <v>92.6</v>
          </cell>
          <cell r="F2754">
            <v>20</v>
          </cell>
          <cell r="G2754">
            <v>43</v>
          </cell>
        </row>
        <row r="2755">
          <cell r="B2755" t="str">
            <v>AHW14R004S  CE5</v>
          </cell>
          <cell r="C2755"/>
          <cell r="D2755">
            <v>44</v>
          </cell>
          <cell r="E2755">
            <v>162.4</v>
          </cell>
          <cell r="F2755">
            <v>20</v>
          </cell>
          <cell r="G2755">
            <v>147</v>
          </cell>
        </row>
        <row r="2756">
          <cell r="B2756" t="str">
            <v>SJ1535N26S NOCE</v>
          </cell>
          <cell r="C2756"/>
          <cell r="D2756">
            <v>34</v>
          </cell>
          <cell r="E2756">
            <v>88</v>
          </cell>
          <cell r="F2756"/>
          <cell r="G2756">
            <v>84</v>
          </cell>
        </row>
        <row r="2757">
          <cell r="B2757" t="str">
            <v>SJ3035N15S CE2</v>
          </cell>
          <cell r="C2757"/>
          <cell r="D2757">
            <v>22</v>
          </cell>
          <cell r="E2757">
            <v>92.6</v>
          </cell>
          <cell r="F2757"/>
          <cell r="G2757">
            <v>115</v>
          </cell>
        </row>
        <row r="2758">
          <cell r="B2758" t="str">
            <v>AG149001 CE3</v>
          </cell>
          <cell r="C2758"/>
          <cell r="D2758">
            <v>21</v>
          </cell>
          <cell r="E2758">
            <v>88</v>
          </cell>
          <cell r="F2758">
            <v>32</v>
          </cell>
          <cell r="G2758">
            <v>43</v>
          </cell>
        </row>
        <row r="2759">
          <cell r="B2759" t="str">
            <v>WAMS-180-16WA CE3</v>
          </cell>
          <cell r="C2759"/>
          <cell r="D2759">
            <v>42</v>
          </cell>
          <cell r="E2759">
            <v>164</v>
          </cell>
          <cell r="F2759">
            <v>32</v>
          </cell>
          <cell r="G2759">
            <v>147</v>
          </cell>
        </row>
        <row r="2760">
          <cell r="B2760" t="str">
            <v>SJ3035N26S CE2</v>
          </cell>
          <cell r="C2760"/>
          <cell r="D2760">
            <v>22</v>
          </cell>
          <cell r="E2760">
            <v>93</v>
          </cell>
          <cell r="F2760"/>
          <cell r="G2760">
            <v>115</v>
          </cell>
        </row>
        <row r="2761">
          <cell r="B2761" t="str">
            <v xml:space="preserve">WAMS-165-16WA CE3 </v>
          </cell>
          <cell r="C2761"/>
          <cell r="D2761">
            <v>42</v>
          </cell>
          <cell r="E2761">
            <v>164</v>
          </cell>
          <cell r="F2761">
            <v>32</v>
          </cell>
          <cell r="G2761">
            <v>147</v>
          </cell>
        </row>
        <row r="2762">
          <cell r="B2762" t="str">
            <v>AHW14R104J CE2</v>
          </cell>
          <cell r="C2762"/>
          <cell r="D2762">
            <v>21</v>
          </cell>
          <cell r="E2762">
            <v>92.6</v>
          </cell>
          <cell r="F2762">
            <v>20</v>
          </cell>
          <cell r="G2762">
            <v>43</v>
          </cell>
        </row>
        <row r="2763">
          <cell r="B2763" t="str">
            <v>WAMS-180-16ST CE3</v>
          </cell>
          <cell r="C2763"/>
          <cell r="D2763">
            <v>42</v>
          </cell>
          <cell r="E2763">
            <v>164</v>
          </cell>
          <cell r="F2763">
            <v>32</v>
          </cell>
          <cell r="G2763">
            <v>147</v>
          </cell>
        </row>
        <row r="2764">
          <cell r="B2764" t="str">
            <v>AHW14R304S CE5</v>
          </cell>
          <cell r="C2764"/>
          <cell r="D2764">
            <v>21</v>
          </cell>
          <cell r="E2764">
            <v>92.6</v>
          </cell>
          <cell r="F2764">
            <v>20</v>
          </cell>
          <cell r="G2764">
            <v>43</v>
          </cell>
        </row>
        <row r="2765">
          <cell r="B2765" t="str">
            <v>AHW14R304J CE5</v>
          </cell>
          <cell r="C2765"/>
          <cell r="D2765">
            <v>44</v>
          </cell>
          <cell r="E2765">
            <v>162.4</v>
          </cell>
          <cell r="F2765">
            <v>20</v>
          </cell>
          <cell r="G2765">
            <v>147</v>
          </cell>
        </row>
        <row r="2766">
          <cell r="B2766" t="str">
            <v xml:space="preserve">AHW14R101J CE2 </v>
          </cell>
          <cell r="C2766"/>
          <cell r="D2766">
            <v>21</v>
          </cell>
          <cell r="E2766">
            <v>92.6</v>
          </cell>
          <cell r="F2766">
            <v>20</v>
          </cell>
          <cell r="G2766">
            <v>43</v>
          </cell>
        </row>
        <row r="2767">
          <cell r="B2767" t="str">
            <v>SJ3035N22S CE2</v>
          </cell>
          <cell r="C2767"/>
          <cell r="D2767">
            <v>22</v>
          </cell>
          <cell r="E2767">
            <v>117.9</v>
          </cell>
          <cell r="F2767"/>
          <cell r="G2767">
            <v>115</v>
          </cell>
        </row>
        <row r="2768">
          <cell r="B2768" t="str">
            <v>SJ3035N30S CE2</v>
          </cell>
          <cell r="C2768"/>
          <cell r="D2768">
            <v>22</v>
          </cell>
          <cell r="E2768">
            <v>117.9</v>
          </cell>
          <cell r="F2768"/>
          <cell r="G2768">
            <v>115</v>
          </cell>
        </row>
        <row r="2769">
          <cell r="B2769" t="str">
            <v>SA0035N15S CE2</v>
          </cell>
          <cell r="C2769"/>
          <cell r="D2769">
            <v>22</v>
          </cell>
          <cell r="E2769">
            <v>92.6</v>
          </cell>
          <cell r="F2769"/>
          <cell r="G2769">
            <v>115</v>
          </cell>
        </row>
        <row r="2770">
          <cell r="B2770" t="str">
            <v>SA0035N22S CE2</v>
          </cell>
          <cell r="C2770"/>
          <cell r="D2770">
            <v>22</v>
          </cell>
          <cell r="E2770">
            <v>117.9</v>
          </cell>
          <cell r="F2770"/>
          <cell r="G2770">
            <v>115</v>
          </cell>
        </row>
        <row r="2771">
          <cell r="B2771" t="str">
            <v>SA0035N26S CE2</v>
          </cell>
          <cell r="C2771"/>
          <cell r="D2771">
            <v>22</v>
          </cell>
          <cell r="E2771">
            <v>117.9</v>
          </cell>
          <cell r="F2771"/>
          <cell r="G2771">
            <v>115</v>
          </cell>
        </row>
        <row r="2772">
          <cell r="B2772" t="str">
            <v>SA0035N18S CE2</v>
          </cell>
          <cell r="C2772"/>
          <cell r="D2772">
            <v>22</v>
          </cell>
          <cell r="E2772">
            <v>117.9</v>
          </cell>
          <cell r="F2772"/>
          <cell r="G2772">
            <v>115</v>
          </cell>
        </row>
        <row r="2773">
          <cell r="B2773" t="str">
            <v>SJ1535N18S CE2</v>
          </cell>
          <cell r="C2773"/>
          <cell r="D2773">
            <v>22</v>
          </cell>
          <cell r="E2773">
            <v>117.9</v>
          </cell>
          <cell r="F2773"/>
          <cell r="G2773">
            <v>115</v>
          </cell>
        </row>
        <row r="2774">
          <cell r="B2774" t="str">
            <v>SJ1535N22S CE2</v>
          </cell>
          <cell r="C2774"/>
          <cell r="D2774">
            <v>22</v>
          </cell>
          <cell r="E2774">
            <v>117.9</v>
          </cell>
          <cell r="F2774"/>
          <cell r="G2774">
            <v>115</v>
          </cell>
        </row>
        <row r="2775">
          <cell r="B2775" t="str">
            <v>SA0035N30S CE2</v>
          </cell>
          <cell r="C2775"/>
          <cell r="D2775">
            <v>22</v>
          </cell>
          <cell r="E2775">
            <v>117.9</v>
          </cell>
          <cell r="F2775"/>
          <cell r="G2775">
            <v>115</v>
          </cell>
        </row>
        <row r="2776">
          <cell r="B2776" t="str">
            <v>SA0035N20S CE2</v>
          </cell>
          <cell r="C2776"/>
          <cell r="D2776">
            <v>22</v>
          </cell>
          <cell r="E2776">
            <v>117.9</v>
          </cell>
          <cell r="F2776"/>
          <cell r="G2776">
            <v>115</v>
          </cell>
        </row>
        <row r="2777">
          <cell r="B2777" t="str">
            <v>SJ1535N15S CE2</v>
          </cell>
          <cell r="C2777"/>
          <cell r="D2777">
            <v>22</v>
          </cell>
          <cell r="E2777">
            <v>117.9</v>
          </cell>
          <cell r="F2777"/>
          <cell r="G2777">
            <v>115</v>
          </cell>
        </row>
        <row r="2778">
          <cell r="B2778" t="str">
            <v>SJ1535N20S CE2</v>
          </cell>
          <cell r="C2778"/>
          <cell r="D2778">
            <v>22</v>
          </cell>
          <cell r="E2778">
            <v>117.9</v>
          </cell>
          <cell r="F2778"/>
          <cell r="G2778">
            <v>115</v>
          </cell>
        </row>
        <row r="2779">
          <cell r="B2779" t="str">
            <v>SJ1535N26S CE2</v>
          </cell>
          <cell r="C2779"/>
          <cell r="D2779">
            <v>22</v>
          </cell>
          <cell r="E2779">
            <v>117.9</v>
          </cell>
          <cell r="F2779"/>
          <cell r="G2779">
            <v>115</v>
          </cell>
        </row>
        <row r="2780">
          <cell r="B2780" t="str">
            <v>SJ1535N30S CE2</v>
          </cell>
          <cell r="C2780"/>
          <cell r="D2780">
            <v>22</v>
          </cell>
          <cell r="E2780">
            <v>117.9</v>
          </cell>
          <cell r="F2780"/>
          <cell r="G2780">
            <v>115</v>
          </cell>
        </row>
        <row r="2781">
          <cell r="B2781" t="str">
            <v>AP14R310SR JP</v>
          </cell>
          <cell r="C2781"/>
          <cell r="D2781">
            <v>21.9</v>
          </cell>
          <cell r="E2781">
            <v>183.5</v>
          </cell>
          <cell r="F2781">
            <v>32</v>
          </cell>
          <cell r="G2781">
            <v>69.900000000000006</v>
          </cell>
        </row>
        <row r="2782">
          <cell r="B2782" t="str">
            <v>HW80JL352P10000 CN</v>
          </cell>
          <cell r="C2782"/>
          <cell r="D2782">
            <v>56</v>
          </cell>
          <cell r="E2782">
            <v>234</v>
          </cell>
          <cell r="F2782"/>
          <cell r="G2782">
            <v>289</v>
          </cell>
        </row>
        <row r="2783">
          <cell r="B2783" t="str">
            <v>HW80AL072P10002 CN</v>
          </cell>
          <cell r="C2783"/>
          <cell r="D2783">
            <v>56</v>
          </cell>
          <cell r="E2783">
            <v>234</v>
          </cell>
          <cell r="F2783"/>
          <cell r="G2783">
            <v>289</v>
          </cell>
        </row>
        <row r="2784">
          <cell r="B2784" t="str">
            <v>HW80AL102P10002 CN</v>
          </cell>
          <cell r="C2784"/>
          <cell r="D2784">
            <v>56</v>
          </cell>
          <cell r="E2784">
            <v>234</v>
          </cell>
          <cell r="F2784"/>
          <cell r="G2784">
            <v>289</v>
          </cell>
        </row>
        <row r="2785">
          <cell r="B2785" t="str">
            <v>HW80SP352P10000 CN</v>
          </cell>
          <cell r="C2785"/>
          <cell r="D2785">
            <v>56</v>
          </cell>
          <cell r="E2785">
            <v>234</v>
          </cell>
          <cell r="F2785"/>
          <cell r="G2785">
            <v>289</v>
          </cell>
        </row>
        <row r="2786">
          <cell r="B2786" t="str">
            <v>HW80SP370P10000 CN</v>
          </cell>
          <cell r="C2786"/>
          <cell r="D2786">
            <v>56</v>
          </cell>
          <cell r="E2786">
            <v>234</v>
          </cell>
          <cell r="F2786"/>
          <cell r="G2786">
            <v>289</v>
          </cell>
        </row>
        <row r="2787">
          <cell r="B2787" t="str">
            <v>HW80JR352P10000 CN</v>
          </cell>
          <cell r="C2787"/>
          <cell r="D2787">
            <v>56</v>
          </cell>
          <cell r="E2787">
            <v>234</v>
          </cell>
          <cell r="F2787"/>
          <cell r="G2787">
            <v>289</v>
          </cell>
        </row>
        <row r="2788">
          <cell r="B2788" t="str">
            <v>HW80JR402P10000 CN</v>
          </cell>
          <cell r="C2788"/>
          <cell r="D2788">
            <v>56</v>
          </cell>
          <cell r="E2788">
            <v>234</v>
          </cell>
          <cell r="F2788"/>
          <cell r="G2788">
            <v>289</v>
          </cell>
        </row>
        <row r="2789">
          <cell r="B2789" t="str">
            <v>HW80AL072P10000 CN</v>
          </cell>
          <cell r="C2789"/>
          <cell r="D2789">
            <v>56</v>
          </cell>
          <cell r="E2789">
            <v>234</v>
          </cell>
          <cell r="F2789"/>
          <cell r="G2789">
            <v>289</v>
          </cell>
        </row>
        <row r="2790">
          <cell r="B2790" t="str">
            <v>HW80AL072P09002 CN</v>
          </cell>
          <cell r="C2790"/>
          <cell r="D2790">
            <v>56</v>
          </cell>
          <cell r="E2790">
            <v>234</v>
          </cell>
          <cell r="F2790"/>
          <cell r="G2790">
            <v>289</v>
          </cell>
        </row>
        <row r="2791">
          <cell r="B2791" t="str">
            <v>AHW14R001S CE4</v>
          </cell>
          <cell r="C2791"/>
          <cell r="D2791">
            <v>22</v>
          </cell>
          <cell r="E2791">
            <v>117.9</v>
          </cell>
          <cell r="F2791"/>
          <cell r="G2791">
            <v>115</v>
          </cell>
        </row>
        <row r="2792">
          <cell r="B2792" t="str">
            <v>PPW18R300P CN</v>
          </cell>
          <cell r="C2792"/>
          <cell r="D2792">
            <v>22</v>
          </cell>
          <cell r="E2792">
            <v>117.9</v>
          </cell>
          <cell r="F2792"/>
          <cell r="G2792">
            <v>115</v>
          </cell>
        </row>
        <row r="2793">
          <cell r="B2793" t="str">
            <v>AHW14R004J  NOCE</v>
          </cell>
          <cell r="C2793"/>
          <cell r="D2793">
            <v>22</v>
          </cell>
          <cell r="E2793">
            <v>117.9</v>
          </cell>
          <cell r="F2793"/>
          <cell r="G2793">
            <v>115</v>
          </cell>
        </row>
        <row r="2794">
          <cell r="B2794" t="str">
            <v>HW80JL350P10000 CN</v>
          </cell>
          <cell r="C2794"/>
          <cell r="D2794">
            <v>56</v>
          </cell>
          <cell r="E2794">
            <v>234</v>
          </cell>
          <cell r="F2794"/>
          <cell r="G2794">
            <v>289</v>
          </cell>
        </row>
        <row r="2795">
          <cell r="B2795" t="str">
            <v>HW80JL400P10000 CN</v>
          </cell>
          <cell r="C2795"/>
          <cell r="D2795">
            <v>56</v>
          </cell>
          <cell r="E2795">
            <v>234</v>
          </cell>
          <cell r="F2795"/>
          <cell r="G2795">
            <v>289</v>
          </cell>
        </row>
        <row r="2796">
          <cell r="B2796" t="str">
            <v>HW80JR350P10000 CN</v>
          </cell>
          <cell r="C2796"/>
          <cell r="D2796">
            <v>56</v>
          </cell>
          <cell r="E2796">
            <v>234</v>
          </cell>
          <cell r="F2796"/>
          <cell r="G2796">
            <v>289</v>
          </cell>
        </row>
        <row r="2797">
          <cell r="B2797" t="str">
            <v>HW80AL100P10000 CN</v>
          </cell>
          <cell r="C2797"/>
          <cell r="D2797">
            <v>56</v>
          </cell>
          <cell r="E2797">
            <v>234</v>
          </cell>
          <cell r="F2797"/>
          <cell r="G2797">
            <v>289</v>
          </cell>
        </row>
        <row r="2798">
          <cell r="B2798" t="str">
            <v>HW80AL072P09000 CN</v>
          </cell>
          <cell r="C2798"/>
          <cell r="D2798">
            <v>56</v>
          </cell>
          <cell r="E2798">
            <v>234</v>
          </cell>
          <cell r="F2798"/>
          <cell r="G2798">
            <v>289</v>
          </cell>
        </row>
        <row r="2799">
          <cell r="B2799" t="str">
            <v>HW80AL102P09000 CN</v>
          </cell>
          <cell r="C2799"/>
          <cell r="D2799">
            <v>56</v>
          </cell>
          <cell r="E2799">
            <v>234</v>
          </cell>
          <cell r="F2799"/>
          <cell r="G2799">
            <v>289</v>
          </cell>
        </row>
        <row r="2800">
          <cell r="B2800" t="str">
            <v>HW80SP350P10000 CN</v>
          </cell>
          <cell r="C2800"/>
          <cell r="D2800">
            <v>56</v>
          </cell>
          <cell r="E2800">
            <v>234</v>
          </cell>
          <cell r="F2800"/>
          <cell r="G2800">
            <v>289</v>
          </cell>
        </row>
        <row r="2801">
          <cell r="B2801" t="str">
            <v>HW80JR400P10000 CN</v>
          </cell>
          <cell r="C2801"/>
          <cell r="D2801">
            <v>56</v>
          </cell>
          <cell r="E2801">
            <v>234</v>
          </cell>
          <cell r="F2801"/>
          <cell r="G2801">
            <v>289</v>
          </cell>
        </row>
        <row r="2802">
          <cell r="B2802" t="str">
            <v>HW80AL070P10000 CN</v>
          </cell>
          <cell r="C2802"/>
          <cell r="D2802">
            <v>56</v>
          </cell>
          <cell r="E2802">
            <v>234</v>
          </cell>
          <cell r="F2802"/>
          <cell r="G2802">
            <v>289</v>
          </cell>
        </row>
        <row r="2803">
          <cell r="B2803" t="str">
            <v>HW80AL102P09002 CN</v>
          </cell>
          <cell r="C2803"/>
          <cell r="D2803">
            <v>56</v>
          </cell>
          <cell r="E2803">
            <v>234</v>
          </cell>
          <cell r="F2803"/>
          <cell r="G2803">
            <v>289</v>
          </cell>
        </row>
        <row r="2804">
          <cell r="B2804" t="str">
            <v>HW80SP352P09000 CN</v>
          </cell>
          <cell r="C2804"/>
          <cell r="D2804">
            <v>56</v>
          </cell>
          <cell r="E2804">
            <v>234</v>
          </cell>
          <cell r="F2804"/>
          <cell r="G2804">
            <v>289</v>
          </cell>
        </row>
        <row r="2805">
          <cell r="B2805" t="str">
            <v>HW80JL402P10000 CN</v>
          </cell>
          <cell r="C2805"/>
          <cell r="D2805">
            <v>56</v>
          </cell>
          <cell r="E2805">
            <v>234</v>
          </cell>
          <cell r="F2805"/>
          <cell r="G2805">
            <v>289</v>
          </cell>
        </row>
        <row r="2806">
          <cell r="B2806" t="str">
            <v>HW80JL352P09000 CN</v>
          </cell>
          <cell r="C2806"/>
          <cell r="D2806">
            <v>56</v>
          </cell>
          <cell r="E2806">
            <v>234</v>
          </cell>
          <cell r="F2806"/>
          <cell r="G2806">
            <v>289</v>
          </cell>
        </row>
        <row r="2807">
          <cell r="B2807" t="str">
            <v>HW80JL402P09000 CN</v>
          </cell>
          <cell r="C2807"/>
          <cell r="D2807">
            <v>56</v>
          </cell>
          <cell r="E2807">
            <v>234</v>
          </cell>
          <cell r="F2807"/>
          <cell r="G2807">
            <v>289</v>
          </cell>
        </row>
        <row r="2808">
          <cell r="B2808" t="str">
            <v>HW80AL102P10000 CN</v>
          </cell>
          <cell r="C2808"/>
          <cell r="D2808">
            <v>56</v>
          </cell>
          <cell r="E2808">
            <v>234</v>
          </cell>
          <cell r="F2808"/>
          <cell r="G2808">
            <v>289</v>
          </cell>
        </row>
        <row r="2809">
          <cell r="B2809" t="str">
            <v>HW80SP372P10000 CN</v>
          </cell>
          <cell r="C2809"/>
          <cell r="D2809">
            <v>56</v>
          </cell>
          <cell r="E2809">
            <v>234</v>
          </cell>
          <cell r="F2809"/>
          <cell r="G2809">
            <v>289</v>
          </cell>
        </row>
        <row r="2810">
          <cell r="B2810" t="str">
            <v>HW80JR352P09000 CN</v>
          </cell>
          <cell r="C2810"/>
          <cell r="D2810">
            <v>56</v>
          </cell>
          <cell r="E2810">
            <v>234</v>
          </cell>
          <cell r="F2810"/>
          <cell r="G2810">
            <v>289</v>
          </cell>
        </row>
        <row r="2811">
          <cell r="B2811" t="str">
            <v>HW80JR402P09000 CN</v>
          </cell>
          <cell r="C2811"/>
          <cell r="D2811">
            <v>56</v>
          </cell>
          <cell r="E2811">
            <v>234</v>
          </cell>
          <cell r="F2811"/>
          <cell r="G2811">
            <v>289</v>
          </cell>
        </row>
        <row r="2812">
          <cell r="B2812" t="str">
            <v>NC22512K JP</v>
          </cell>
          <cell r="C2812"/>
          <cell r="D2812">
            <v>22</v>
          </cell>
          <cell r="E2812">
            <v>117.9</v>
          </cell>
          <cell r="F2812"/>
          <cell r="G2812">
            <v>115</v>
          </cell>
        </row>
        <row r="2813">
          <cell r="B2813" t="str">
            <v>NC20012K JP</v>
          </cell>
          <cell r="C2813"/>
          <cell r="D2813">
            <v>22</v>
          </cell>
          <cell r="E2813">
            <v>117.9</v>
          </cell>
          <cell r="F2813"/>
          <cell r="G2813">
            <v>115</v>
          </cell>
        </row>
        <row r="2814">
          <cell r="B2814" t="str">
            <v>NC25012K JP</v>
          </cell>
          <cell r="C2814"/>
          <cell r="D2814">
            <v>22</v>
          </cell>
          <cell r="E2814">
            <v>117.9</v>
          </cell>
          <cell r="F2814"/>
          <cell r="G2814">
            <v>115</v>
          </cell>
        </row>
        <row r="2815">
          <cell r="B2815" t="str">
            <v>NC27512K JP</v>
          </cell>
          <cell r="C2815"/>
          <cell r="D2815">
            <v>22</v>
          </cell>
          <cell r="E2815">
            <v>117.9</v>
          </cell>
          <cell r="F2815"/>
          <cell r="G2815">
            <v>115</v>
          </cell>
        </row>
        <row r="2816">
          <cell r="B2816" t="str">
            <v>NC30012K JP</v>
          </cell>
          <cell r="C2816"/>
          <cell r="D2816">
            <v>22</v>
          </cell>
          <cell r="E2816">
            <v>117.9</v>
          </cell>
          <cell r="F2816"/>
          <cell r="G2816">
            <v>115</v>
          </cell>
        </row>
        <row r="2817">
          <cell r="B2817" t="str">
            <v>HJ80JR452P10000 JP</v>
          </cell>
          <cell r="C2817"/>
          <cell r="D2817">
            <v>56</v>
          </cell>
          <cell r="E2817">
            <v>234</v>
          </cell>
          <cell r="F2817"/>
          <cell r="G2817">
            <v>289</v>
          </cell>
        </row>
        <row r="2818">
          <cell r="B2818" t="str">
            <v>AHW14R013S CE5</v>
          </cell>
          <cell r="C2818"/>
          <cell r="D2818">
            <v>22</v>
          </cell>
          <cell r="E2818">
            <v>117.9</v>
          </cell>
          <cell r="F2818"/>
          <cell r="G2818">
            <v>115</v>
          </cell>
        </row>
        <row r="2819">
          <cell r="B2819" t="str">
            <v>AHW14R301S CE4</v>
          </cell>
          <cell r="C2819"/>
          <cell r="D2819">
            <v>22</v>
          </cell>
          <cell r="E2819">
            <v>117.9</v>
          </cell>
          <cell r="F2819"/>
          <cell r="G2819">
            <v>115</v>
          </cell>
        </row>
        <row r="2820">
          <cell r="B2820" t="str">
            <v>AH14R017SR JP</v>
          </cell>
          <cell r="C2820"/>
          <cell r="D2820">
            <v>22</v>
          </cell>
          <cell r="E2820">
            <v>117.9</v>
          </cell>
          <cell r="F2820"/>
          <cell r="G2820">
            <v>115</v>
          </cell>
        </row>
        <row r="2821">
          <cell r="B2821" t="str">
            <v>HW60AL102P10000 CN</v>
          </cell>
          <cell r="C2821"/>
          <cell r="D2821">
            <v>56</v>
          </cell>
          <cell r="E2821">
            <v>234</v>
          </cell>
          <cell r="F2821"/>
          <cell r="G2821">
            <v>289</v>
          </cell>
        </row>
        <row r="2822">
          <cell r="B2822" t="str">
            <v>AHW14R313P CE5</v>
          </cell>
          <cell r="C2822"/>
          <cell r="D2822">
            <v>21</v>
          </cell>
          <cell r="E2822">
            <v>92.6</v>
          </cell>
          <cell r="F2822"/>
          <cell r="G2822">
            <v>43</v>
          </cell>
        </row>
        <row r="2823">
          <cell r="B2823" t="str">
            <v>AIN-CKX-14-200</v>
          </cell>
          <cell r="C2823"/>
          <cell r="D2823">
            <v>21</v>
          </cell>
          <cell r="E2823">
            <v>92.6</v>
          </cell>
          <cell r="F2823"/>
          <cell r="G2823">
            <v>43</v>
          </cell>
        </row>
        <row r="2824">
          <cell r="B2824" t="str">
            <v>PP14R300PR JP</v>
          </cell>
          <cell r="C2824"/>
          <cell r="D2824">
            <v>21</v>
          </cell>
          <cell r="E2824">
            <v>92.6</v>
          </cell>
          <cell r="F2824"/>
          <cell r="G2824">
            <v>43</v>
          </cell>
        </row>
        <row r="2825">
          <cell r="B2825" t="str">
            <v>PH18R101PR JP</v>
          </cell>
          <cell r="C2825"/>
          <cell r="D2825">
            <v>21</v>
          </cell>
          <cell r="E2825">
            <v>92.6</v>
          </cell>
          <cell r="F2825"/>
          <cell r="G2825">
            <v>43</v>
          </cell>
        </row>
        <row r="2826">
          <cell r="B2826" t="str">
            <v>AHW14R001S CN 
(use PS-55)</v>
          </cell>
          <cell r="C2826"/>
          <cell r="D2826">
            <v>53</v>
          </cell>
          <cell r="E2826">
            <v>92.6</v>
          </cell>
          <cell r="F2826">
            <v>22</v>
          </cell>
          <cell r="G2826">
            <v>82</v>
          </cell>
        </row>
        <row r="2827">
          <cell r="B2827" t="str">
            <v>AHW14R004S CN
(use PS-55)</v>
          </cell>
          <cell r="C2827"/>
          <cell r="D2827">
            <v>53</v>
          </cell>
          <cell r="E2827">
            <v>92.6</v>
          </cell>
          <cell r="F2827">
            <v>22</v>
          </cell>
          <cell r="G2827">
            <v>82</v>
          </cell>
        </row>
        <row r="2828">
          <cell r="B2828" t="str">
            <v>AG14M360 US</v>
          </cell>
          <cell r="C2828"/>
          <cell r="D2828">
            <v>22</v>
          </cell>
          <cell r="E2828">
            <v>117.9</v>
          </cell>
          <cell r="F2828"/>
          <cell r="G2828">
            <v>115</v>
          </cell>
        </row>
        <row r="2829">
          <cell r="B2829" t="str">
            <v>AG14M370 US</v>
          </cell>
          <cell r="C2829"/>
          <cell r="D2829">
            <v>22</v>
          </cell>
          <cell r="E2829">
            <v>117.9</v>
          </cell>
          <cell r="F2829"/>
          <cell r="G2829">
            <v>115</v>
          </cell>
        </row>
        <row r="2830">
          <cell r="B2830" t="str">
            <v>AG141302 US</v>
          </cell>
          <cell r="C2830"/>
          <cell r="D2830">
            <v>22</v>
          </cell>
          <cell r="E2830">
            <v>117.9</v>
          </cell>
          <cell r="F2830"/>
          <cell r="G2830">
            <v>115</v>
          </cell>
        </row>
        <row r="2831">
          <cell r="B2831" t="str">
            <v>AG141302J US</v>
          </cell>
          <cell r="C2831"/>
          <cell r="D2831">
            <v>22</v>
          </cell>
          <cell r="E2831">
            <v>117.9</v>
          </cell>
          <cell r="F2831"/>
          <cell r="G2831">
            <v>115</v>
          </cell>
        </row>
        <row r="2832">
          <cell r="B2832" t="str">
            <v>WAIN-CKI-18-200-BS NO CE</v>
          </cell>
          <cell r="C2832"/>
          <cell r="D2832">
            <v>22</v>
          </cell>
          <cell r="E2832">
            <v>117.9</v>
          </cell>
          <cell r="F2832"/>
          <cell r="G2832">
            <v>115</v>
          </cell>
        </row>
        <row r="2833">
          <cell r="B2833" t="str">
            <v>WAIN-CKI-200 NO CE</v>
          </cell>
          <cell r="C2833"/>
          <cell r="D2833">
            <v>22</v>
          </cell>
          <cell r="E2833">
            <v>117.9</v>
          </cell>
          <cell r="F2833"/>
          <cell r="G2833">
            <v>115</v>
          </cell>
        </row>
        <row r="2834">
          <cell r="B2834" t="str">
            <v>WAIN-CKI-10-200 NO CE</v>
          </cell>
          <cell r="C2834"/>
          <cell r="D2834">
            <v>22</v>
          </cell>
          <cell r="E2834">
            <v>117.9</v>
          </cell>
          <cell r="F2834"/>
          <cell r="G2834">
            <v>115</v>
          </cell>
        </row>
        <row r="2835">
          <cell r="B2835" t="str">
            <v>WAIN-CKI-200-BS NO CE</v>
          </cell>
          <cell r="C2835"/>
          <cell r="D2835">
            <v>22</v>
          </cell>
          <cell r="E2835">
            <v>117.9</v>
          </cell>
          <cell r="F2835"/>
          <cell r="G2835">
            <v>115</v>
          </cell>
        </row>
        <row r="2836">
          <cell r="B2836" t="str">
            <v>AHW14R013P NO CE</v>
          </cell>
          <cell r="C2836"/>
          <cell r="D2836">
            <v>22</v>
          </cell>
          <cell r="E2836">
            <v>117.9</v>
          </cell>
          <cell r="F2836"/>
          <cell r="G2836">
            <v>115</v>
          </cell>
        </row>
        <row r="2837">
          <cell r="B2837" t="str">
            <v>AIN-CKI-200-B-SFT NO CE</v>
          </cell>
          <cell r="C2837"/>
          <cell r="D2837">
            <v>22</v>
          </cell>
          <cell r="E2837">
            <v>117.9</v>
          </cell>
          <cell r="F2837"/>
          <cell r="G2837">
            <v>115</v>
          </cell>
        </row>
        <row r="2838">
          <cell r="B2838" t="str">
            <v>AHW14R313P NO CE</v>
          </cell>
          <cell r="C2838"/>
          <cell r="D2838">
            <v>22</v>
          </cell>
          <cell r="E2838">
            <v>117.9</v>
          </cell>
          <cell r="F2838"/>
          <cell r="G2838">
            <v>115</v>
          </cell>
        </row>
        <row r="2839">
          <cell r="B2839" t="str">
            <v>WAIN-CKI-008-200 NO CE</v>
          </cell>
          <cell r="C2839"/>
          <cell r="D2839">
            <v>22</v>
          </cell>
          <cell r="E2839">
            <v>117.9</v>
          </cell>
          <cell r="F2839"/>
          <cell r="G2839">
            <v>115</v>
          </cell>
        </row>
        <row r="2840">
          <cell r="B2840" t="str">
            <v>HW60AL070P09002 CN</v>
          </cell>
          <cell r="C2840"/>
          <cell r="D2840">
            <v>56</v>
          </cell>
          <cell r="E2840">
            <v>234</v>
          </cell>
          <cell r="F2840"/>
          <cell r="G2840">
            <v>289</v>
          </cell>
        </row>
        <row r="2841">
          <cell r="B2841" t="str">
            <v>AHW14R313P CN</v>
          </cell>
          <cell r="C2841"/>
          <cell r="D2841">
            <v>22</v>
          </cell>
          <cell r="E2841">
            <v>117.9</v>
          </cell>
          <cell r="F2841"/>
          <cell r="G2841">
            <v>115</v>
          </cell>
        </row>
        <row r="2842">
          <cell r="B2842" t="str">
            <v>SJ1535N26S NO CE</v>
          </cell>
          <cell r="C2842"/>
          <cell r="D2842">
            <v>22</v>
          </cell>
          <cell r="E2842">
            <v>117.9</v>
          </cell>
          <cell r="F2842"/>
          <cell r="G2842">
            <v>115</v>
          </cell>
        </row>
        <row r="2843">
          <cell r="B2843" t="str">
            <v>AHW14R013S NO CE</v>
          </cell>
          <cell r="C2843"/>
          <cell r="D2843">
            <v>22</v>
          </cell>
          <cell r="E2843">
            <v>117.9</v>
          </cell>
          <cell r="F2843"/>
          <cell r="G2843">
            <v>115</v>
          </cell>
        </row>
        <row r="2844">
          <cell r="B2844" t="str">
            <v>MST150-27HFR JP</v>
          </cell>
          <cell r="C2844"/>
          <cell r="D2844">
            <v>56</v>
          </cell>
          <cell r="E2844">
            <v>234</v>
          </cell>
          <cell r="F2844"/>
          <cell r="G2844">
            <v>289</v>
          </cell>
        </row>
        <row r="2845">
          <cell r="B2845" t="str">
            <v>WAIN-CKI-300 NO CE</v>
          </cell>
          <cell r="C2845"/>
          <cell r="D2845">
            <v>22</v>
          </cell>
          <cell r="E2845">
            <v>117.9</v>
          </cell>
          <cell r="F2845"/>
          <cell r="G2845">
            <v>115</v>
          </cell>
        </row>
        <row r="2846">
          <cell r="B2846" t="str">
            <v>WCKV165-14 NO CE</v>
          </cell>
          <cell r="C2846"/>
          <cell r="D2846">
            <v>22</v>
          </cell>
          <cell r="E2846">
            <v>117.9</v>
          </cell>
          <cell r="F2846"/>
          <cell r="G2846">
            <v>115</v>
          </cell>
        </row>
        <row r="2847">
          <cell r="B2847" t="str">
            <v>AIN-CKX-14-200 JP</v>
          </cell>
          <cell r="C2847"/>
          <cell r="D2847">
            <v>22</v>
          </cell>
          <cell r="E2847">
            <v>117.9</v>
          </cell>
          <cell r="F2847"/>
          <cell r="G2847">
            <v>115</v>
          </cell>
        </row>
        <row r="2848">
          <cell r="B2848" t="str">
            <v>HJ80AL150P09002 JP</v>
          </cell>
          <cell r="C2848"/>
          <cell r="D2848">
            <v>56</v>
          </cell>
          <cell r="E2848">
            <v>234</v>
          </cell>
          <cell r="F2848"/>
          <cell r="G2848">
            <v>289</v>
          </cell>
        </row>
        <row r="2849">
          <cell r="B2849" t="str">
            <v>MST105-18PWSFR JP</v>
          </cell>
          <cell r="C2849"/>
          <cell r="D2849">
            <v>56</v>
          </cell>
          <cell r="E2849">
            <v>234</v>
          </cell>
          <cell r="F2849"/>
          <cell r="G2849">
            <v>289</v>
          </cell>
        </row>
        <row r="2850">
          <cell r="B2850" t="str">
            <v>MST125-18PWSFR JP</v>
          </cell>
          <cell r="C2850"/>
          <cell r="D2850">
            <v>56</v>
          </cell>
          <cell r="E2850">
            <v>234</v>
          </cell>
          <cell r="F2850"/>
          <cell r="G2850">
            <v>289</v>
          </cell>
        </row>
        <row r="2851">
          <cell r="B2851" t="str">
            <v>MST45A-18PWSFR JP</v>
          </cell>
          <cell r="C2851"/>
          <cell r="D2851">
            <v>56</v>
          </cell>
          <cell r="E2851">
            <v>234</v>
          </cell>
          <cell r="F2851"/>
          <cell r="G2851">
            <v>289</v>
          </cell>
        </row>
        <row r="2852">
          <cell r="B2852" t="str">
            <v>MST150-18PWSFR JP</v>
          </cell>
          <cell r="C2852"/>
          <cell r="D2852">
            <v>56</v>
          </cell>
          <cell r="E2852">
            <v>234</v>
          </cell>
          <cell r="F2852"/>
          <cell r="G2852">
            <v>289</v>
          </cell>
        </row>
        <row r="2853">
          <cell r="B2853" t="str">
            <v>AG141300 NO CE</v>
          </cell>
          <cell r="C2853"/>
          <cell r="D2853">
            <v>22</v>
          </cell>
          <cell r="E2853">
            <v>117.9</v>
          </cell>
          <cell r="F2853"/>
          <cell r="G2853">
            <v>115</v>
          </cell>
        </row>
        <row r="2854">
          <cell r="B2854" t="str">
            <v>AGH146300 R NO CE</v>
          </cell>
          <cell r="C2854"/>
          <cell r="D2854">
            <v>22</v>
          </cell>
          <cell r="E2854">
            <v>117.9</v>
          </cell>
          <cell r="F2854"/>
          <cell r="G2854">
            <v>115</v>
          </cell>
        </row>
        <row r="2855">
          <cell r="B2855" t="str">
            <v>AGH147300 P NOCE</v>
          </cell>
          <cell r="C2855"/>
          <cell r="D2855">
            <v>22</v>
          </cell>
          <cell r="E2855">
            <v>117.9</v>
          </cell>
          <cell r="F2855"/>
          <cell r="G2855">
            <v>115</v>
          </cell>
        </row>
        <row r="2856">
          <cell r="B2856" t="str">
            <v>AGP140000J NO CE</v>
          </cell>
          <cell r="C2856"/>
          <cell r="D2856">
            <v>22</v>
          </cell>
          <cell r="E2856">
            <v>117.9</v>
          </cell>
          <cell r="F2856"/>
          <cell r="G2856">
            <v>115</v>
          </cell>
        </row>
        <row r="2857">
          <cell r="B2857" t="str">
            <v>HJ80AL070P10000 JP</v>
          </cell>
          <cell r="C2857"/>
          <cell r="D2857">
            <v>56</v>
          </cell>
          <cell r="E2857">
            <v>234</v>
          </cell>
          <cell r="F2857"/>
          <cell r="G2857">
            <v>289</v>
          </cell>
        </row>
        <row r="2858">
          <cell r="B2858" t="str">
            <v>AGP140301J NO CE</v>
          </cell>
          <cell r="C2858"/>
          <cell r="D2858">
            <v>22</v>
          </cell>
          <cell r="E2858">
            <v>117.9</v>
          </cell>
          <cell r="F2858"/>
          <cell r="G2858">
            <v>115</v>
          </cell>
        </row>
        <row r="2859">
          <cell r="B2859" t="str">
            <v>AHW14S003S NO CE</v>
          </cell>
          <cell r="C2859"/>
          <cell r="D2859">
            <v>22</v>
          </cell>
          <cell r="E2859">
            <v>117.9</v>
          </cell>
          <cell r="F2859"/>
          <cell r="G2859">
            <v>115</v>
          </cell>
        </row>
        <row r="2860">
          <cell r="B2860" t="str">
            <v>AIN-CKI-18-200-SFT NO CE</v>
          </cell>
          <cell r="C2860"/>
          <cell r="D2860">
            <v>22</v>
          </cell>
          <cell r="E2860">
            <v>117.9</v>
          </cell>
          <cell r="F2860"/>
          <cell r="G2860">
            <v>115</v>
          </cell>
        </row>
        <row r="2861">
          <cell r="B2861" t="str">
            <v>AIN-CKX-10-200-R NO CE</v>
          </cell>
          <cell r="C2861"/>
          <cell r="D2861">
            <v>22</v>
          </cell>
          <cell r="E2861">
            <v>117.9</v>
          </cell>
          <cell r="F2861"/>
          <cell r="G2861">
            <v>115</v>
          </cell>
        </row>
        <row r="2862">
          <cell r="B2862" t="str">
            <v>AHW14R004J CE5</v>
          </cell>
          <cell r="C2862"/>
          <cell r="D2862">
            <v>22</v>
          </cell>
          <cell r="E2862">
            <v>117.9</v>
          </cell>
          <cell r="F2862"/>
          <cell r="G2862">
            <v>115</v>
          </cell>
        </row>
        <row r="2863">
          <cell r="B2863" t="str">
            <v>AGP140000 NO CE</v>
          </cell>
          <cell r="C2863"/>
          <cell r="D2863">
            <v>22</v>
          </cell>
          <cell r="E2863">
            <v>117.9</v>
          </cell>
          <cell r="F2863"/>
          <cell r="G2863">
            <v>115</v>
          </cell>
        </row>
        <row r="2864">
          <cell r="B2864" t="str">
            <v>HW70SP400P10000 CN</v>
          </cell>
          <cell r="C2864"/>
          <cell r="D2864">
            <v>56</v>
          </cell>
          <cell r="E2864">
            <v>234</v>
          </cell>
          <cell r="F2864"/>
          <cell r="G2864">
            <v>289</v>
          </cell>
        </row>
        <row r="2865">
          <cell r="B2865" t="str">
            <v>WAIN-CKI-200-RC NO CE</v>
          </cell>
          <cell r="C2865"/>
          <cell r="D2865">
            <v>22</v>
          </cell>
          <cell r="E2865">
            <v>117.9</v>
          </cell>
          <cell r="F2865"/>
          <cell r="G2865">
            <v>115</v>
          </cell>
        </row>
        <row r="2866">
          <cell r="B2866" t="str">
            <v>AIN-CKX-14-200P JP</v>
          </cell>
          <cell r="C2866"/>
          <cell r="D2866">
            <v>22</v>
          </cell>
          <cell r="E2866">
            <v>117.9</v>
          </cell>
          <cell r="F2866"/>
          <cell r="G2866">
            <v>115</v>
          </cell>
        </row>
        <row r="2867">
          <cell r="B2867" t="str">
            <v>UA0035B1500 NOCE</v>
          </cell>
          <cell r="C2867"/>
          <cell r="D2867">
            <v>22</v>
          </cell>
          <cell r="E2867">
            <v>117.9</v>
          </cell>
          <cell r="F2867"/>
          <cell r="G2867">
            <v>115</v>
          </cell>
        </row>
        <row r="2868">
          <cell r="B2868" t="str">
            <v>AH14R101PR JP</v>
          </cell>
          <cell r="C2868"/>
          <cell r="D2868">
            <v>22</v>
          </cell>
          <cell r="E2868">
            <v>117.9</v>
          </cell>
          <cell r="F2868"/>
          <cell r="G2868">
            <v>115</v>
          </cell>
        </row>
        <row r="2869">
          <cell r="B2869" t="str">
            <v>AH14R017PR JP</v>
          </cell>
          <cell r="C2869"/>
          <cell r="D2869">
            <v>22</v>
          </cell>
          <cell r="E2869">
            <v>117.9</v>
          </cell>
          <cell r="F2869"/>
          <cell r="G2869">
            <v>115</v>
          </cell>
        </row>
        <row r="2870">
          <cell r="B2870" t="str">
            <v>HW60JL400P10001 CN</v>
          </cell>
          <cell r="C2870"/>
          <cell r="D2870">
            <v>56</v>
          </cell>
          <cell r="E2870">
            <v>234</v>
          </cell>
          <cell r="F2870"/>
          <cell r="G2870">
            <v>289</v>
          </cell>
        </row>
        <row r="2871">
          <cell r="B2871" t="str">
            <v>HJ60CP152P10020 JP</v>
          </cell>
          <cell r="C2871"/>
          <cell r="D2871">
            <v>56</v>
          </cell>
          <cell r="E2871">
            <v>234</v>
          </cell>
          <cell r="F2871"/>
          <cell r="G2871">
            <v>289</v>
          </cell>
        </row>
        <row r="2872">
          <cell r="B2872" t="str">
            <v>MST105-27HFR JP</v>
          </cell>
          <cell r="C2872"/>
          <cell r="D2872">
            <v>22</v>
          </cell>
          <cell r="E2872">
            <v>117.9</v>
          </cell>
          <cell r="F2872"/>
          <cell r="G2872">
            <v>115</v>
          </cell>
        </row>
        <row r="2873">
          <cell r="B2873" t="str">
            <v>HW70AL150P10002 CN</v>
          </cell>
          <cell r="C2873"/>
          <cell r="D2873">
            <v>56</v>
          </cell>
          <cell r="E2873">
            <v>234</v>
          </cell>
          <cell r="F2873"/>
          <cell r="G2873">
            <v>289</v>
          </cell>
        </row>
        <row r="2874">
          <cell r="B2874" t="str">
            <v>HW70AL200P10002 CN</v>
          </cell>
          <cell r="C2874"/>
          <cell r="D2874">
            <v>56</v>
          </cell>
          <cell r="E2874">
            <v>234</v>
          </cell>
          <cell r="F2874"/>
          <cell r="G2874">
            <v>289</v>
          </cell>
        </row>
        <row r="2875">
          <cell r="B2875" t="str">
            <v>AHW14R313S NO CE</v>
          </cell>
          <cell r="C2875"/>
          <cell r="D2875">
            <v>22</v>
          </cell>
          <cell r="E2875">
            <v>117.9</v>
          </cell>
          <cell r="F2875"/>
          <cell r="G2875">
            <v>115</v>
          </cell>
        </row>
        <row r="2876">
          <cell r="B2876" t="str">
            <v>AIT350725 JP</v>
          </cell>
          <cell r="C2876"/>
          <cell r="D2876">
            <v>22</v>
          </cell>
          <cell r="E2876">
            <v>117.9</v>
          </cell>
          <cell r="F2876"/>
          <cell r="G2876">
            <v>115</v>
          </cell>
        </row>
        <row r="2877">
          <cell r="B2877" t="str">
            <v>ENL115132 JP</v>
          </cell>
          <cell r="C2877"/>
          <cell r="D2877">
            <v>22</v>
          </cell>
          <cell r="E2877">
            <v>117.9</v>
          </cell>
          <cell r="F2877"/>
          <cell r="G2877">
            <v>115</v>
          </cell>
        </row>
        <row r="2878">
          <cell r="B2878" t="str">
            <v>WAMS-135-1645 NO CE</v>
          </cell>
          <cell r="C2878"/>
          <cell r="D2878">
            <v>22</v>
          </cell>
          <cell r="E2878">
            <v>117.9</v>
          </cell>
          <cell r="F2878"/>
          <cell r="G2878">
            <v>115</v>
          </cell>
        </row>
        <row r="2879">
          <cell r="B2879" t="str">
            <v>WAMS-135-16WA NO CE</v>
          </cell>
          <cell r="C2879"/>
          <cell r="D2879">
            <v>22</v>
          </cell>
          <cell r="E2879">
            <v>117.9</v>
          </cell>
          <cell r="F2879"/>
          <cell r="G2879">
            <v>115</v>
          </cell>
        </row>
        <row r="2880">
          <cell r="B2880" t="str">
            <v>MST125-27HFR CN</v>
          </cell>
          <cell r="C2880"/>
          <cell r="D2880">
            <v>56</v>
          </cell>
          <cell r="E2880">
            <v>234</v>
          </cell>
          <cell r="F2880"/>
          <cell r="G2880">
            <v>289</v>
          </cell>
        </row>
        <row r="2881">
          <cell r="B2881" t="str">
            <v>SJ3035N18S CE2</v>
          </cell>
          <cell r="C2881"/>
          <cell r="D2881">
            <v>22</v>
          </cell>
          <cell r="E2881">
            <v>117.9</v>
          </cell>
          <cell r="F2881"/>
          <cell r="G2881">
            <v>115</v>
          </cell>
        </row>
        <row r="2882">
          <cell r="B2882" t="str">
            <v>WAMS-180-1645 NOCE</v>
          </cell>
          <cell r="C2882"/>
          <cell r="D2882">
            <v>22</v>
          </cell>
          <cell r="E2882">
            <v>117.9</v>
          </cell>
          <cell r="F2882"/>
          <cell r="G2882">
            <v>115</v>
          </cell>
        </row>
        <row r="2883">
          <cell r="B2883" t="str">
            <v>WAMS-135-1645 NOCE</v>
          </cell>
          <cell r="C2883"/>
          <cell r="D2883">
            <v>22</v>
          </cell>
          <cell r="E2883">
            <v>117.9</v>
          </cell>
          <cell r="F2883"/>
          <cell r="G2883">
            <v>115</v>
          </cell>
        </row>
        <row r="2884">
          <cell r="B2884" t="str">
            <v>WAMS-135-16WA NOCE</v>
          </cell>
          <cell r="C2884"/>
          <cell r="D2884">
            <v>22</v>
          </cell>
          <cell r="E2884">
            <v>117.9</v>
          </cell>
          <cell r="F2884"/>
          <cell r="G2884">
            <v>115</v>
          </cell>
        </row>
        <row r="2885">
          <cell r="B2885" t="str">
            <v>PH18R102PR JP</v>
          </cell>
          <cell r="C2885"/>
          <cell r="D2885">
            <v>22</v>
          </cell>
          <cell r="E2885">
            <v>117.9</v>
          </cell>
          <cell r="F2885"/>
          <cell r="G2885">
            <v>115</v>
          </cell>
        </row>
        <row r="2886">
          <cell r="B2886" t="str">
            <v>AIN-CKX-14-300 JP</v>
          </cell>
          <cell r="C2886"/>
          <cell r="D2886">
            <v>22</v>
          </cell>
          <cell r="E2886">
            <v>117.9</v>
          </cell>
          <cell r="F2886"/>
          <cell r="G2886">
            <v>115</v>
          </cell>
        </row>
        <row r="2887">
          <cell r="B2887" t="str">
            <v>AHW14R001S NOCE</v>
          </cell>
          <cell r="C2887"/>
          <cell r="D2887">
            <v>22</v>
          </cell>
          <cell r="E2887">
            <v>117.9</v>
          </cell>
          <cell r="F2887"/>
          <cell r="G2887">
            <v>115</v>
          </cell>
        </row>
        <row r="2888">
          <cell r="B2888" t="str">
            <v>AHW14R001J NOCE</v>
          </cell>
          <cell r="C2888"/>
          <cell r="D2888">
            <v>22</v>
          </cell>
          <cell r="E2888">
            <v>117.9</v>
          </cell>
          <cell r="F2888"/>
          <cell r="G2888">
            <v>115</v>
          </cell>
        </row>
        <row r="2889">
          <cell r="B2889" t="str">
            <v>AHW14R301S NO CE</v>
          </cell>
          <cell r="C2889"/>
          <cell r="D2889">
            <v>22</v>
          </cell>
          <cell r="E2889">
            <v>117.9</v>
          </cell>
          <cell r="F2889"/>
          <cell r="G2889">
            <v>115</v>
          </cell>
        </row>
        <row r="2890">
          <cell r="B2890" t="str">
            <v>PP14R100PR JP</v>
          </cell>
          <cell r="C2890"/>
          <cell r="D2890">
            <v>22</v>
          </cell>
          <cell r="E2890">
            <v>117.9</v>
          </cell>
          <cell r="F2890"/>
          <cell r="G2890">
            <v>115</v>
          </cell>
        </row>
        <row r="2891">
          <cell r="B2891" t="str">
            <v>WAMS-135-16ST NOCE</v>
          </cell>
          <cell r="C2891"/>
          <cell r="D2891">
            <v>22</v>
          </cell>
          <cell r="E2891">
            <v>117.9</v>
          </cell>
          <cell r="F2891"/>
          <cell r="G2891">
            <v>115</v>
          </cell>
        </row>
        <row r="2892">
          <cell r="B2892" t="str">
            <v>WAMS-180-16ST NOCE</v>
          </cell>
          <cell r="C2892"/>
          <cell r="D2892">
            <v>22</v>
          </cell>
          <cell r="E2892">
            <v>117.9</v>
          </cell>
          <cell r="F2892"/>
          <cell r="G2892">
            <v>115</v>
          </cell>
        </row>
        <row r="2893">
          <cell r="B2893" t="str">
            <v>WAMS-165-16WA NOCE</v>
          </cell>
          <cell r="C2893"/>
          <cell r="D2893">
            <v>22</v>
          </cell>
          <cell r="E2893">
            <v>117.9</v>
          </cell>
          <cell r="F2893"/>
          <cell r="G2893">
            <v>115</v>
          </cell>
        </row>
        <row r="2894">
          <cell r="B2894" t="str">
            <v>AHW14R301J NO CE</v>
          </cell>
          <cell r="C2894"/>
          <cell r="D2894">
            <v>22</v>
          </cell>
          <cell r="E2894">
            <v>117.9</v>
          </cell>
          <cell r="F2894"/>
          <cell r="G2894">
            <v>115</v>
          </cell>
        </row>
        <row r="2895">
          <cell r="B2895" t="str">
            <v>AHW14R004J  NO CE</v>
          </cell>
          <cell r="C2895"/>
          <cell r="D2895">
            <v>22</v>
          </cell>
          <cell r="E2895">
            <v>117.9</v>
          </cell>
          <cell r="F2895"/>
          <cell r="G2895">
            <v>115</v>
          </cell>
        </row>
        <row r="2896">
          <cell r="B2896" t="str">
            <v>AHW14R304S  NO CE</v>
          </cell>
          <cell r="C2896"/>
          <cell r="D2896">
            <v>22</v>
          </cell>
          <cell r="E2896">
            <v>117.9</v>
          </cell>
          <cell r="F2896"/>
          <cell r="G2896">
            <v>115</v>
          </cell>
        </row>
        <row r="2897">
          <cell r="B2897" t="str">
            <v>HJ70SP452P10020 JP</v>
          </cell>
          <cell r="C2897"/>
          <cell r="D2897">
            <v>22</v>
          </cell>
          <cell r="E2897">
            <v>117.9</v>
          </cell>
          <cell r="F2897"/>
          <cell r="G2897">
            <v>115</v>
          </cell>
        </row>
        <row r="2898">
          <cell r="B2898" t="str">
            <v>VEL105-16SR JP</v>
          </cell>
          <cell r="C2898"/>
          <cell r="D2898">
            <v>22</v>
          </cell>
          <cell r="E2898">
            <v>117.9</v>
          </cell>
          <cell r="F2898"/>
          <cell r="G2898">
            <v>115</v>
          </cell>
        </row>
        <row r="2899">
          <cell r="B2899" t="str">
            <v>VEL125-16SR JP</v>
          </cell>
          <cell r="C2899"/>
          <cell r="D2899">
            <v>22</v>
          </cell>
          <cell r="E2899">
            <v>117.9</v>
          </cell>
          <cell r="F2899"/>
          <cell r="G2899">
            <v>115</v>
          </cell>
        </row>
        <row r="2900">
          <cell r="B2900" t="str">
            <v>VEL150-16SR JP</v>
          </cell>
          <cell r="C2900"/>
          <cell r="D2900">
            <v>22</v>
          </cell>
          <cell r="E2900">
            <v>117.9</v>
          </cell>
          <cell r="F2900"/>
          <cell r="G2900">
            <v>115</v>
          </cell>
        </row>
        <row r="2901">
          <cell r="B2901" t="str">
            <v>VEL105-16ASR JP</v>
          </cell>
          <cell r="C2901"/>
          <cell r="D2901">
            <v>22</v>
          </cell>
          <cell r="E2901">
            <v>117.9</v>
          </cell>
          <cell r="F2901"/>
          <cell r="G2901">
            <v>115</v>
          </cell>
        </row>
        <row r="2902">
          <cell r="B2902" t="str">
            <v>VEL125-16ASR JP</v>
          </cell>
          <cell r="C2902"/>
          <cell r="D2902">
            <v>22</v>
          </cell>
          <cell r="E2902">
            <v>117.9</v>
          </cell>
          <cell r="F2902"/>
          <cell r="G2902">
            <v>115</v>
          </cell>
        </row>
        <row r="2903">
          <cell r="B2903" t="str">
            <v>WAIN-CKI-18-200-BS CE3</v>
          </cell>
          <cell r="C2903"/>
          <cell r="D2903">
            <v>22</v>
          </cell>
          <cell r="E2903">
            <v>117.9</v>
          </cell>
          <cell r="F2903"/>
          <cell r="G2903">
            <v>115</v>
          </cell>
        </row>
        <row r="2904">
          <cell r="B2904">
            <v>2009051</v>
          </cell>
          <cell r="C2904"/>
          <cell r="D2904">
            <v>22</v>
          </cell>
          <cell r="E2904">
            <v>117.9</v>
          </cell>
          <cell r="F2904"/>
          <cell r="G2904">
            <v>115</v>
          </cell>
        </row>
        <row r="2905">
          <cell r="B2905" t="str">
            <v>HW60AL072P10000 CN</v>
          </cell>
          <cell r="C2905"/>
          <cell r="D2905">
            <v>56</v>
          </cell>
          <cell r="E2905">
            <v>234</v>
          </cell>
          <cell r="F2905"/>
          <cell r="G2905">
            <v>289</v>
          </cell>
        </row>
        <row r="2906">
          <cell r="B2906" t="str">
            <v>WAIN-CKI-200-RC CE3</v>
          </cell>
          <cell r="C2906"/>
          <cell r="D2906">
            <v>22</v>
          </cell>
          <cell r="E2906">
            <v>117.9</v>
          </cell>
          <cell r="F2906"/>
          <cell r="G2906">
            <v>115</v>
          </cell>
        </row>
        <row r="2907">
          <cell r="B2907" t="str">
            <v>WAIN-CKI-200-BA US2</v>
          </cell>
          <cell r="C2907"/>
          <cell r="D2907">
            <v>22</v>
          </cell>
          <cell r="E2907">
            <v>117.9</v>
          </cell>
          <cell r="F2907"/>
          <cell r="G2907">
            <v>115</v>
          </cell>
        </row>
        <row r="2908">
          <cell r="B2908" t="str">
            <v>AIN-CKX-10-200-R CE2</v>
          </cell>
          <cell r="C2908"/>
          <cell r="D2908">
            <v>22</v>
          </cell>
          <cell r="E2908">
            <v>117.9</v>
          </cell>
          <cell r="F2908"/>
          <cell r="G2908">
            <v>115</v>
          </cell>
        </row>
        <row r="2909">
          <cell r="B2909" t="str">
            <v>2009004 PARKWAY SOFT</v>
          </cell>
          <cell r="C2909"/>
          <cell r="D2909">
            <v>22</v>
          </cell>
          <cell r="E2909">
            <v>117.9</v>
          </cell>
          <cell r="F2909"/>
          <cell r="G2909">
            <v>115</v>
          </cell>
        </row>
        <row r="2910">
          <cell r="B2910" t="str">
            <v>2009007 MASTERS HF</v>
          </cell>
          <cell r="C2910"/>
          <cell r="D2910">
            <v>22</v>
          </cell>
          <cell r="E2910">
            <v>117.9</v>
          </cell>
          <cell r="F2910"/>
          <cell r="G2910">
            <v>115</v>
          </cell>
        </row>
        <row r="2911">
          <cell r="B2911" t="str">
            <v>CSRP135-26NR JP</v>
          </cell>
          <cell r="C2911"/>
          <cell r="D2911">
            <v>22</v>
          </cell>
          <cell r="E2911">
            <v>117.9</v>
          </cell>
          <cell r="F2911"/>
          <cell r="G2911">
            <v>115</v>
          </cell>
        </row>
        <row r="2912">
          <cell r="B2912" t="str">
            <v>CSRP150-26NR JP</v>
          </cell>
          <cell r="C2912"/>
          <cell r="D2912">
            <v>22</v>
          </cell>
          <cell r="E2912">
            <v>117.9</v>
          </cell>
          <cell r="F2912"/>
          <cell r="G2912">
            <v>115</v>
          </cell>
        </row>
        <row r="2913">
          <cell r="B2913" t="str">
            <v>HW70AL200P10000 CN</v>
          </cell>
          <cell r="C2913"/>
          <cell r="D2913">
            <v>56</v>
          </cell>
          <cell r="E2913">
            <v>234</v>
          </cell>
          <cell r="F2913"/>
          <cell r="G2913">
            <v>289</v>
          </cell>
        </row>
        <row r="2914">
          <cell r="B2914" t="str">
            <v>HW60JL352P10000 CN</v>
          </cell>
          <cell r="C2914"/>
          <cell r="D2914">
            <v>56</v>
          </cell>
          <cell r="E2914">
            <v>234</v>
          </cell>
          <cell r="F2914"/>
          <cell r="G2914">
            <v>289</v>
          </cell>
        </row>
        <row r="2915">
          <cell r="B2915" t="str">
            <v>HW60JR352P10000 CN</v>
          </cell>
          <cell r="C2915"/>
          <cell r="D2915">
            <v>56</v>
          </cell>
          <cell r="E2915">
            <v>234</v>
          </cell>
          <cell r="F2915"/>
          <cell r="G2915">
            <v>289</v>
          </cell>
        </row>
        <row r="2916">
          <cell r="B2916" t="str">
            <v>WAIN-CKI-008-200 CE3</v>
          </cell>
          <cell r="C2916"/>
          <cell r="D2916">
            <v>22</v>
          </cell>
          <cell r="E2916">
            <v>117.9</v>
          </cell>
          <cell r="F2916"/>
          <cell r="G2916">
            <v>115</v>
          </cell>
        </row>
        <row r="2917">
          <cell r="B2917" t="str">
            <v>AIN-CKI-18-200-SFT CE2</v>
          </cell>
          <cell r="C2917"/>
          <cell r="D2917">
            <v>22</v>
          </cell>
          <cell r="E2917">
            <v>117.9</v>
          </cell>
          <cell r="F2917"/>
          <cell r="G2917">
            <v>115</v>
          </cell>
        </row>
        <row r="2918">
          <cell r="B2918" t="str">
            <v>WAIN-CKI-10-200 CE4</v>
          </cell>
          <cell r="C2918"/>
          <cell r="D2918">
            <v>22</v>
          </cell>
          <cell r="E2918">
            <v>117.9</v>
          </cell>
          <cell r="F2918"/>
          <cell r="G2918">
            <v>115</v>
          </cell>
        </row>
        <row r="2919">
          <cell r="B2919" t="str">
            <v>WAIN-CKI-200-BA CE3</v>
          </cell>
          <cell r="C2919"/>
          <cell r="D2919">
            <v>22</v>
          </cell>
          <cell r="E2919">
            <v>117.9</v>
          </cell>
          <cell r="F2919"/>
          <cell r="G2919">
            <v>115</v>
          </cell>
        </row>
        <row r="2920">
          <cell r="B2920" t="str">
            <v>AIN-CKI-200-B-SFT CE2</v>
          </cell>
          <cell r="C2920"/>
          <cell r="D2920">
            <v>22</v>
          </cell>
          <cell r="E2920">
            <v>117.9</v>
          </cell>
          <cell r="F2920"/>
          <cell r="G2920">
            <v>115</v>
          </cell>
        </row>
        <row r="2921">
          <cell r="B2921" t="str">
            <v>PAGHW143394 CN</v>
          </cell>
          <cell r="C2921"/>
          <cell r="D2921">
            <v>22</v>
          </cell>
          <cell r="E2921">
            <v>117.9</v>
          </cell>
          <cell r="F2921"/>
          <cell r="G2921">
            <v>115</v>
          </cell>
        </row>
        <row r="2922">
          <cell r="B2922" t="str">
            <v>AGH143090J KR</v>
          </cell>
          <cell r="C2922"/>
          <cell r="D2922">
            <v>22</v>
          </cell>
          <cell r="E2922">
            <v>117.9</v>
          </cell>
          <cell r="F2922"/>
          <cell r="G2922">
            <v>115</v>
          </cell>
        </row>
        <row r="2923">
          <cell r="B2923" t="str">
            <v>AIN-CKX-14-300P JP</v>
          </cell>
          <cell r="C2923"/>
          <cell r="D2923">
            <v>22</v>
          </cell>
          <cell r="E2923">
            <v>117.9</v>
          </cell>
          <cell r="F2923"/>
          <cell r="G2923">
            <v>115</v>
          </cell>
        </row>
        <row r="2924">
          <cell r="B2924" t="str">
            <v>WAIN-CKI-200-BS CE3</v>
          </cell>
          <cell r="C2924"/>
          <cell r="D2924">
            <v>22</v>
          </cell>
          <cell r="E2924">
            <v>117.9</v>
          </cell>
          <cell r="F2924"/>
          <cell r="G2924">
            <v>115</v>
          </cell>
        </row>
        <row r="2925">
          <cell r="B2925" t="str">
            <v>AHW14R101P CE2</v>
          </cell>
          <cell r="C2925"/>
          <cell r="D2925">
            <v>22</v>
          </cell>
          <cell r="E2925">
            <v>117.9</v>
          </cell>
          <cell r="F2925"/>
          <cell r="G2925">
            <v>115</v>
          </cell>
        </row>
        <row r="2926">
          <cell r="B2926" t="str">
            <v>WAIN-CKI-200 CE4</v>
          </cell>
          <cell r="C2926"/>
          <cell r="D2926">
            <v>22</v>
          </cell>
          <cell r="E2926">
            <v>117.9</v>
          </cell>
          <cell r="F2926"/>
          <cell r="G2926">
            <v>115</v>
          </cell>
        </row>
        <row r="2927">
          <cell r="B2927" t="str">
            <v>AHW14R104P CE2</v>
          </cell>
          <cell r="C2927"/>
          <cell r="D2927">
            <v>22</v>
          </cell>
          <cell r="E2927">
            <v>117.9</v>
          </cell>
          <cell r="F2927"/>
          <cell r="G2927">
            <v>115</v>
          </cell>
        </row>
        <row r="2928">
          <cell r="B2928" t="str">
            <v>AHW14S003S CE4</v>
          </cell>
          <cell r="C2928"/>
          <cell r="D2928">
            <v>22</v>
          </cell>
          <cell r="E2928">
            <v>117.9</v>
          </cell>
          <cell r="F2928"/>
          <cell r="G2928">
            <v>115</v>
          </cell>
        </row>
        <row r="2929">
          <cell r="B2929" t="str">
            <v>HW70AL072P09000 CN</v>
          </cell>
          <cell r="C2929"/>
          <cell r="D2929">
            <v>56</v>
          </cell>
          <cell r="E2929">
            <v>234</v>
          </cell>
          <cell r="F2929"/>
          <cell r="G2929">
            <v>289</v>
          </cell>
        </row>
        <row r="2930">
          <cell r="B2930" t="str">
            <v>2009051 Masters HF CN</v>
          </cell>
          <cell r="C2930"/>
          <cell r="D2930">
            <v>22</v>
          </cell>
          <cell r="E2930">
            <v>117.9</v>
          </cell>
          <cell r="F2930"/>
          <cell r="G2930">
            <v>115</v>
          </cell>
        </row>
        <row r="2931">
          <cell r="B2931" t="str">
            <v>MST150-27HFR CN</v>
          </cell>
          <cell r="C2931"/>
          <cell r="D2931">
            <v>22</v>
          </cell>
          <cell r="E2931">
            <v>117.9</v>
          </cell>
          <cell r="F2931"/>
          <cell r="G2931">
            <v>115</v>
          </cell>
        </row>
        <row r="2932">
          <cell r="B2932" t="str">
            <v>AHW14R004S NO CE</v>
          </cell>
          <cell r="C2932"/>
          <cell r="D2932">
            <v>22</v>
          </cell>
          <cell r="E2932">
            <v>117.9</v>
          </cell>
          <cell r="F2932"/>
          <cell r="G2932">
            <v>115</v>
          </cell>
        </row>
        <row r="2933">
          <cell r="B2933" t="str">
            <v>PP18R300SR JP</v>
          </cell>
          <cell r="C2933"/>
          <cell r="D2933">
            <v>22</v>
          </cell>
          <cell r="E2933">
            <v>117.9</v>
          </cell>
          <cell r="F2933"/>
          <cell r="G2933">
            <v>115</v>
          </cell>
        </row>
        <row r="2934">
          <cell r="B2934" t="str">
            <v>WAIN-CKI-300 CE4</v>
          </cell>
          <cell r="C2934"/>
          <cell r="D2934">
            <v>44</v>
          </cell>
          <cell r="E2934">
            <v>162.4</v>
          </cell>
          <cell r="F2934">
            <v>20</v>
          </cell>
          <cell r="G2934">
            <v>147</v>
          </cell>
        </row>
        <row r="2935">
          <cell r="B2935" t="str">
            <v>WAIN-CKI-300-RC CE3</v>
          </cell>
          <cell r="C2935"/>
          <cell r="D2935">
            <v>42</v>
          </cell>
          <cell r="E2935">
            <v>134</v>
          </cell>
          <cell r="F2935">
            <v>20</v>
          </cell>
          <cell r="G2935">
            <v>147</v>
          </cell>
        </row>
        <row r="2936">
          <cell r="B2936" t="str">
            <v>2009014_Tellus</v>
          </cell>
          <cell r="C2936"/>
          <cell r="D2936">
            <v>40</v>
          </cell>
          <cell r="E2936">
            <v>185</v>
          </cell>
          <cell r="F2936">
            <v>8.3000000000000007</v>
          </cell>
          <cell r="G2936">
            <v>30</v>
          </cell>
        </row>
        <row r="2937">
          <cell r="B2937" t="str">
            <v>TLS125-16ASR JP</v>
          </cell>
          <cell r="C2937"/>
          <cell r="D2937">
            <v>22</v>
          </cell>
          <cell r="E2937">
            <v>117.9</v>
          </cell>
          <cell r="F2937"/>
          <cell r="G2937">
            <v>115</v>
          </cell>
        </row>
        <row r="2938">
          <cell r="B2938" t="str">
            <v>TLS125-16SR JP</v>
          </cell>
          <cell r="C2938"/>
          <cell r="D2938">
            <v>22</v>
          </cell>
          <cell r="E2938">
            <v>117.9</v>
          </cell>
          <cell r="F2938"/>
          <cell r="G2938">
            <v>115</v>
          </cell>
        </row>
        <row r="2939">
          <cell r="B2939" t="str">
            <v>WCKV180-14 US</v>
          </cell>
          <cell r="C2939"/>
          <cell r="D2939">
            <v>22</v>
          </cell>
          <cell r="E2939">
            <v>117.9</v>
          </cell>
          <cell r="F2939"/>
          <cell r="G2939">
            <v>115</v>
          </cell>
        </row>
        <row r="2940">
          <cell r="B2940" t="str">
            <v>WCKV180-14 NO CE</v>
          </cell>
          <cell r="C2940"/>
          <cell r="D2940">
            <v>22</v>
          </cell>
          <cell r="E2940">
            <v>117.9</v>
          </cell>
          <cell r="F2940"/>
          <cell r="G2940">
            <v>115</v>
          </cell>
        </row>
        <row r="2941">
          <cell r="B2941" t="str">
            <v xml:space="preserve"> 2009007 MASTERS HF</v>
          </cell>
          <cell r="C2941">
            <v>0</v>
          </cell>
          <cell r="D2941">
            <v>22</v>
          </cell>
          <cell r="E2941">
            <v>117.9</v>
          </cell>
          <cell r="F2941"/>
          <cell r="G2941">
            <v>115</v>
          </cell>
        </row>
        <row r="2942">
          <cell r="B2942" t="str">
            <v>PPW18R300S CN</v>
          </cell>
          <cell r="C2942"/>
          <cell r="D2942">
            <v>22</v>
          </cell>
          <cell r="E2942">
            <v>117.9</v>
          </cell>
          <cell r="F2942"/>
          <cell r="G2942">
            <v>115</v>
          </cell>
        </row>
        <row r="2943">
          <cell r="B2943" t="str">
            <v>PHW18R301S CN</v>
          </cell>
          <cell r="C2943"/>
          <cell r="D2943">
            <v>22</v>
          </cell>
          <cell r="E2943">
            <v>117.9</v>
          </cell>
          <cell r="F2943"/>
          <cell r="G2943">
            <v>115</v>
          </cell>
        </row>
        <row r="2944">
          <cell r="B2944" t="str">
            <v>PHW18R302S CN</v>
          </cell>
          <cell r="C2944"/>
          <cell r="D2944">
            <v>22</v>
          </cell>
          <cell r="E2944">
            <v>117.9</v>
          </cell>
          <cell r="F2944"/>
          <cell r="G2944">
            <v>115</v>
          </cell>
        </row>
        <row r="2945">
          <cell r="B2945" t="str">
            <v>PPW14R300S CN</v>
          </cell>
          <cell r="C2945"/>
          <cell r="D2945">
            <v>22</v>
          </cell>
          <cell r="E2945">
            <v>117.9</v>
          </cell>
          <cell r="F2945"/>
          <cell r="G2945">
            <v>115</v>
          </cell>
        </row>
        <row r="2946">
          <cell r="B2946" t="str">
            <v>PHW18R301P CN</v>
          </cell>
          <cell r="C2946"/>
          <cell r="D2946">
            <v>22</v>
          </cell>
          <cell r="E2946">
            <v>117.9</v>
          </cell>
          <cell r="F2946"/>
          <cell r="G2946">
            <v>115</v>
          </cell>
        </row>
        <row r="2947">
          <cell r="B2947" t="str">
            <v>AIN-CNX-14-215 JP</v>
          </cell>
          <cell r="C2947"/>
          <cell r="D2947">
            <v>22</v>
          </cell>
          <cell r="E2947">
            <v>117.9</v>
          </cell>
          <cell r="F2947"/>
          <cell r="G2947">
            <v>115</v>
          </cell>
        </row>
        <row r="2948">
          <cell r="B2948" t="str">
            <v>AIN-CNX-14-215P JP</v>
          </cell>
          <cell r="C2948"/>
          <cell r="D2948">
            <v>22</v>
          </cell>
          <cell r="E2948">
            <v>117.9</v>
          </cell>
          <cell r="F2948"/>
          <cell r="G2948">
            <v>115</v>
          </cell>
        </row>
        <row r="2949">
          <cell r="B2949" t="str">
            <v>SJ1535N15S JP</v>
          </cell>
          <cell r="C2949"/>
          <cell r="D2949">
            <v>22</v>
          </cell>
          <cell r="E2949">
            <v>117.9</v>
          </cell>
          <cell r="F2949"/>
          <cell r="G2949">
            <v>115</v>
          </cell>
        </row>
        <row r="2950">
          <cell r="B2950" t="str">
            <v>SJ1535N20S JP</v>
          </cell>
          <cell r="C2950"/>
          <cell r="D2950">
            <v>22</v>
          </cell>
          <cell r="E2950">
            <v>117.9</v>
          </cell>
          <cell r="F2950"/>
          <cell r="G2950">
            <v>115</v>
          </cell>
        </row>
        <row r="2951">
          <cell r="B2951" t="str">
            <v>SJ1535N26S JP</v>
          </cell>
          <cell r="C2951"/>
          <cell r="D2951">
            <v>22</v>
          </cell>
          <cell r="E2951">
            <v>117.9</v>
          </cell>
          <cell r="F2951"/>
          <cell r="G2951">
            <v>115</v>
          </cell>
        </row>
        <row r="2952">
          <cell r="B2952" t="str">
            <v>SJ1535N30S JP</v>
          </cell>
          <cell r="C2952"/>
          <cell r="D2952">
            <v>22</v>
          </cell>
          <cell r="E2952">
            <v>117.9</v>
          </cell>
          <cell r="F2952"/>
          <cell r="G2952">
            <v>115</v>
          </cell>
        </row>
        <row r="2953">
          <cell r="B2953" t="str">
            <v>SJ3035N15S JP</v>
          </cell>
          <cell r="C2953"/>
          <cell r="D2953">
            <v>22</v>
          </cell>
          <cell r="E2953">
            <v>117.9</v>
          </cell>
          <cell r="F2953"/>
          <cell r="G2953">
            <v>115</v>
          </cell>
        </row>
        <row r="2954">
          <cell r="B2954" t="str">
            <v>HW60JR400P09000 CN</v>
          </cell>
          <cell r="C2954"/>
          <cell r="D2954">
            <v>56</v>
          </cell>
          <cell r="E2954">
            <v>234</v>
          </cell>
          <cell r="F2954"/>
          <cell r="G2954">
            <v>289</v>
          </cell>
        </row>
        <row r="2955">
          <cell r="B2955" t="str">
            <v>SJ1535N18S JP</v>
          </cell>
          <cell r="C2955"/>
          <cell r="D2955">
            <v>22</v>
          </cell>
          <cell r="E2955">
            <v>117.9</v>
          </cell>
          <cell r="F2955"/>
          <cell r="G2955">
            <v>115</v>
          </cell>
        </row>
        <row r="2956">
          <cell r="B2956" t="str">
            <v>SJ1535N22S JP</v>
          </cell>
          <cell r="C2956">
            <v>0</v>
          </cell>
          <cell r="D2956">
            <v>22</v>
          </cell>
          <cell r="E2956">
            <v>117.9</v>
          </cell>
          <cell r="F2956"/>
          <cell r="G2956">
            <v>115</v>
          </cell>
        </row>
        <row r="2957">
          <cell r="B2957" t="str">
            <v>WAIN-CKI-10-300 CE4</v>
          </cell>
          <cell r="C2957"/>
          <cell r="D2957">
            <v>22</v>
          </cell>
          <cell r="E2957">
            <v>117.9</v>
          </cell>
          <cell r="F2957"/>
          <cell r="G2957">
            <v>115</v>
          </cell>
        </row>
        <row r="2958">
          <cell r="B2958" t="str">
            <v>SJ3035N18S JP</v>
          </cell>
          <cell r="C2958"/>
          <cell r="D2958">
            <v>22</v>
          </cell>
          <cell r="E2958">
            <v>117.9</v>
          </cell>
          <cell r="F2958"/>
          <cell r="G2958">
            <v>115</v>
          </cell>
        </row>
        <row r="2959">
          <cell r="B2959" t="str">
            <v>HW60AL102P10000 KR</v>
          </cell>
          <cell r="C2959"/>
          <cell r="D2959">
            <v>22</v>
          </cell>
          <cell r="E2959">
            <v>117.9</v>
          </cell>
          <cell r="F2959"/>
          <cell r="G2959">
            <v>115</v>
          </cell>
        </row>
        <row r="2960">
          <cell r="B2960" t="str">
            <v>HW60AL150P10000 KR</v>
          </cell>
          <cell r="C2960"/>
          <cell r="D2960">
            <v>22</v>
          </cell>
          <cell r="E2960">
            <v>117.9</v>
          </cell>
          <cell r="F2960"/>
          <cell r="G2960">
            <v>115</v>
          </cell>
        </row>
        <row r="2961">
          <cell r="B2961" t="str">
            <v>HW60AL070P10002 KR</v>
          </cell>
          <cell r="C2961"/>
          <cell r="D2961">
            <v>22</v>
          </cell>
          <cell r="E2961">
            <v>117.9</v>
          </cell>
          <cell r="F2961"/>
          <cell r="G2961">
            <v>115</v>
          </cell>
        </row>
        <row r="2962">
          <cell r="B2962" t="str">
            <v>HW60AL072P10002 KR</v>
          </cell>
          <cell r="C2962"/>
          <cell r="D2962">
            <v>22</v>
          </cell>
          <cell r="E2962">
            <v>117.9</v>
          </cell>
          <cell r="F2962"/>
          <cell r="G2962">
            <v>115</v>
          </cell>
        </row>
        <row r="2963">
          <cell r="B2963" t="str">
            <v>HW60SP350P10000 KR</v>
          </cell>
          <cell r="C2963"/>
          <cell r="D2963">
            <v>22</v>
          </cell>
          <cell r="E2963">
            <v>117.9</v>
          </cell>
          <cell r="F2963"/>
          <cell r="G2963">
            <v>115</v>
          </cell>
        </row>
        <row r="2964">
          <cell r="B2964" t="str">
            <v>HW60PB400P10000 KR</v>
          </cell>
          <cell r="C2964"/>
          <cell r="D2964">
            <v>22</v>
          </cell>
          <cell r="E2964">
            <v>117.9</v>
          </cell>
          <cell r="F2964"/>
          <cell r="G2964">
            <v>115</v>
          </cell>
        </row>
        <row r="2965">
          <cell r="B2965" t="str">
            <v>HW60JL352P10000 KR</v>
          </cell>
          <cell r="C2965"/>
          <cell r="D2965">
            <v>22</v>
          </cell>
          <cell r="E2965">
            <v>117.9</v>
          </cell>
          <cell r="F2965"/>
          <cell r="G2965">
            <v>115</v>
          </cell>
        </row>
        <row r="2966">
          <cell r="B2966" t="str">
            <v>HW60JL352P10001 KR</v>
          </cell>
          <cell r="C2966"/>
          <cell r="D2966">
            <v>22</v>
          </cell>
          <cell r="E2966">
            <v>117.9</v>
          </cell>
          <cell r="F2966"/>
          <cell r="G2966">
            <v>115</v>
          </cell>
        </row>
        <row r="2967">
          <cell r="B2967" t="str">
            <v>HW60JR402P10000 KR</v>
          </cell>
          <cell r="C2967"/>
          <cell r="D2967">
            <v>22</v>
          </cell>
          <cell r="E2967">
            <v>117.9</v>
          </cell>
          <cell r="F2967"/>
          <cell r="G2967">
            <v>115</v>
          </cell>
        </row>
        <row r="2968">
          <cell r="B2968" t="str">
            <v>HW60AR200P10000 KR</v>
          </cell>
          <cell r="C2968"/>
          <cell r="D2968">
            <v>22</v>
          </cell>
          <cell r="E2968">
            <v>117.9</v>
          </cell>
          <cell r="F2968"/>
          <cell r="G2968">
            <v>115</v>
          </cell>
        </row>
        <row r="2969">
          <cell r="B2969" t="str">
            <v>HW60SP352P10000 KR</v>
          </cell>
          <cell r="C2969"/>
          <cell r="D2969">
            <v>22</v>
          </cell>
          <cell r="E2969">
            <v>117.9</v>
          </cell>
          <cell r="F2969"/>
          <cell r="G2969">
            <v>115</v>
          </cell>
        </row>
        <row r="2970">
          <cell r="B2970" t="str">
            <v>HW60SP350P09000 KR</v>
          </cell>
          <cell r="C2970"/>
          <cell r="D2970">
            <v>22</v>
          </cell>
          <cell r="E2970">
            <v>117.9</v>
          </cell>
          <cell r="F2970"/>
          <cell r="G2970">
            <v>115</v>
          </cell>
        </row>
        <row r="2971">
          <cell r="B2971" t="str">
            <v>AH14R007PR CN</v>
          </cell>
          <cell r="C2971"/>
          <cell r="D2971">
            <v>27.8</v>
          </cell>
          <cell r="E2971">
            <v>117.9</v>
          </cell>
          <cell r="F2971">
            <v>22</v>
          </cell>
          <cell r="G2971">
            <v>69.599999999999994</v>
          </cell>
        </row>
        <row r="2972">
          <cell r="B2972" t="str">
            <v>AH14R008PR CN</v>
          </cell>
          <cell r="C2972"/>
          <cell r="D2972">
            <v>22</v>
          </cell>
          <cell r="E2972">
            <v>93</v>
          </cell>
          <cell r="F2972">
            <v>20</v>
          </cell>
          <cell r="G2972">
            <v>70</v>
          </cell>
        </row>
        <row r="2973">
          <cell r="B2973" t="str">
            <v>AH14R011PR CN</v>
          </cell>
          <cell r="C2973"/>
          <cell r="D2973">
            <v>35</v>
          </cell>
          <cell r="E2973">
            <v>153.30000000000001</v>
          </cell>
          <cell r="F2973">
            <v>22</v>
          </cell>
          <cell r="G2973">
            <v>43.2</v>
          </cell>
        </row>
        <row r="2974">
          <cell r="B2974" t="str">
            <v>HW60AL070P10000 KR</v>
          </cell>
          <cell r="C2974"/>
          <cell r="D2974">
            <v>22</v>
          </cell>
          <cell r="E2974">
            <v>117.9</v>
          </cell>
          <cell r="F2974"/>
          <cell r="G2974">
            <v>115</v>
          </cell>
        </row>
        <row r="2975">
          <cell r="B2975" t="str">
            <v>HW60AL100P10000 KR</v>
          </cell>
          <cell r="C2975"/>
          <cell r="D2975">
            <v>22</v>
          </cell>
          <cell r="E2975">
            <v>117.9</v>
          </cell>
          <cell r="F2975"/>
          <cell r="G2975">
            <v>115</v>
          </cell>
        </row>
        <row r="2976">
          <cell r="B2976" t="str">
            <v>HW60AL202P10000 KR</v>
          </cell>
          <cell r="C2976"/>
          <cell r="D2976">
            <v>22</v>
          </cell>
          <cell r="E2976">
            <v>117.9</v>
          </cell>
          <cell r="F2976"/>
          <cell r="G2976">
            <v>115</v>
          </cell>
        </row>
        <row r="2977">
          <cell r="B2977" t="str">
            <v>HW60AL100P10002 KR</v>
          </cell>
          <cell r="C2977"/>
          <cell r="D2977">
            <v>22</v>
          </cell>
          <cell r="E2977">
            <v>117.9</v>
          </cell>
          <cell r="F2977"/>
          <cell r="G2977">
            <v>115</v>
          </cell>
        </row>
        <row r="2978">
          <cell r="B2978" t="str">
            <v>HW60AL102P10002 KR</v>
          </cell>
          <cell r="C2978"/>
          <cell r="D2978">
            <v>22</v>
          </cell>
          <cell r="E2978">
            <v>117.9</v>
          </cell>
          <cell r="F2978"/>
          <cell r="G2978">
            <v>115</v>
          </cell>
        </row>
        <row r="2979">
          <cell r="B2979" t="str">
            <v>HW60SP300P10000 KR</v>
          </cell>
          <cell r="C2979"/>
          <cell r="D2979">
            <v>22</v>
          </cell>
          <cell r="E2979">
            <v>117.9</v>
          </cell>
          <cell r="F2979"/>
          <cell r="G2979">
            <v>115</v>
          </cell>
        </row>
        <row r="2980">
          <cell r="B2980" t="str">
            <v>HW60SP370P10000 KR</v>
          </cell>
          <cell r="C2980"/>
          <cell r="D2980">
            <v>22</v>
          </cell>
          <cell r="E2980">
            <v>117.9</v>
          </cell>
          <cell r="F2980"/>
          <cell r="G2980">
            <v>115</v>
          </cell>
        </row>
        <row r="2981">
          <cell r="B2981" t="str">
            <v>HW60SP372P10000 KR</v>
          </cell>
          <cell r="C2981"/>
          <cell r="D2981">
            <v>22</v>
          </cell>
          <cell r="E2981">
            <v>117.9</v>
          </cell>
          <cell r="F2981"/>
          <cell r="G2981">
            <v>115</v>
          </cell>
        </row>
        <row r="2982">
          <cell r="B2982" t="str">
            <v>HW60PB350P10000 KR</v>
          </cell>
          <cell r="C2982"/>
          <cell r="D2982">
            <v>22</v>
          </cell>
          <cell r="E2982">
            <v>117.9</v>
          </cell>
          <cell r="F2982"/>
          <cell r="G2982">
            <v>115</v>
          </cell>
        </row>
        <row r="2983">
          <cell r="B2983" t="str">
            <v>HW60PB352P10000 KR</v>
          </cell>
          <cell r="C2983"/>
          <cell r="D2983">
            <v>22</v>
          </cell>
          <cell r="E2983">
            <v>117.9</v>
          </cell>
          <cell r="F2983"/>
          <cell r="G2983">
            <v>115</v>
          </cell>
        </row>
        <row r="2984">
          <cell r="B2984" t="str">
            <v>HW60JL300P10000 KR</v>
          </cell>
          <cell r="C2984"/>
          <cell r="D2984">
            <v>22</v>
          </cell>
          <cell r="E2984">
            <v>117.9</v>
          </cell>
          <cell r="F2984"/>
          <cell r="G2984">
            <v>115</v>
          </cell>
        </row>
        <row r="2985">
          <cell r="B2985" t="str">
            <v>HW60JL350P10000 KR</v>
          </cell>
          <cell r="C2985"/>
          <cell r="D2985">
            <v>22</v>
          </cell>
          <cell r="E2985">
            <v>117.9</v>
          </cell>
          <cell r="F2985"/>
          <cell r="G2985">
            <v>115</v>
          </cell>
        </row>
        <row r="2986">
          <cell r="B2986" t="str">
            <v>HW60JL400P10000 KR</v>
          </cell>
          <cell r="C2986"/>
          <cell r="D2986">
            <v>22</v>
          </cell>
          <cell r="E2986">
            <v>117.9</v>
          </cell>
          <cell r="F2986"/>
          <cell r="G2986">
            <v>115</v>
          </cell>
        </row>
        <row r="2987">
          <cell r="B2987" t="str">
            <v>HW60JL402P10000 KR</v>
          </cell>
          <cell r="C2987"/>
          <cell r="D2987">
            <v>22</v>
          </cell>
          <cell r="E2987">
            <v>117.9</v>
          </cell>
          <cell r="F2987"/>
          <cell r="G2987">
            <v>115</v>
          </cell>
        </row>
        <row r="2988">
          <cell r="B2988" t="str">
            <v>HW60JL450P10000 KR</v>
          </cell>
          <cell r="C2988"/>
          <cell r="D2988">
            <v>22</v>
          </cell>
          <cell r="E2988">
            <v>117.9</v>
          </cell>
          <cell r="F2988"/>
          <cell r="G2988">
            <v>115</v>
          </cell>
        </row>
        <row r="2989">
          <cell r="B2989" t="str">
            <v>HW60JR400P10000 KR</v>
          </cell>
          <cell r="C2989"/>
          <cell r="D2989">
            <v>22</v>
          </cell>
          <cell r="E2989">
            <v>117.9</v>
          </cell>
          <cell r="F2989"/>
          <cell r="G2989">
            <v>115</v>
          </cell>
        </row>
        <row r="2990">
          <cell r="B2990" t="str">
            <v>HW60AR102P10000 KR</v>
          </cell>
          <cell r="C2990"/>
          <cell r="D2990">
            <v>22</v>
          </cell>
          <cell r="E2990">
            <v>117.9</v>
          </cell>
          <cell r="F2990"/>
          <cell r="G2990">
            <v>115</v>
          </cell>
        </row>
        <row r="2991">
          <cell r="B2991" t="str">
            <v>HW60RB072P10000 KR</v>
          </cell>
          <cell r="C2991"/>
          <cell r="D2991">
            <v>22</v>
          </cell>
          <cell r="E2991">
            <v>117.9</v>
          </cell>
          <cell r="F2991"/>
          <cell r="G2991">
            <v>115</v>
          </cell>
        </row>
        <row r="2992">
          <cell r="B2992" t="str">
            <v>HW80SP350P10000 KR</v>
          </cell>
          <cell r="C2992"/>
          <cell r="D2992">
            <v>22</v>
          </cell>
          <cell r="E2992">
            <v>117.9</v>
          </cell>
          <cell r="F2992"/>
          <cell r="G2992">
            <v>115</v>
          </cell>
        </row>
        <row r="2993">
          <cell r="B2993" t="str">
            <v>HW80SP370P10000 KR</v>
          </cell>
          <cell r="C2993"/>
          <cell r="D2993">
            <v>22</v>
          </cell>
          <cell r="E2993">
            <v>117.9</v>
          </cell>
          <cell r="F2993"/>
          <cell r="G2993">
            <v>115</v>
          </cell>
        </row>
        <row r="2994">
          <cell r="B2994" t="str">
            <v>HW80JL400P10000 KR</v>
          </cell>
          <cell r="C2994"/>
          <cell r="D2994">
            <v>22</v>
          </cell>
          <cell r="E2994">
            <v>117.9</v>
          </cell>
          <cell r="F2994"/>
          <cell r="G2994">
            <v>115</v>
          </cell>
        </row>
        <row r="2995">
          <cell r="B2995" t="str">
            <v>HW60IM002P10000 KR</v>
          </cell>
          <cell r="C2995"/>
          <cell r="D2995">
            <v>22</v>
          </cell>
          <cell r="E2995">
            <v>117.9</v>
          </cell>
          <cell r="F2995"/>
          <cell r="G2995">
            <v>115</v>
          </cell>
        </row>
        <row r="2996">
          <cell r="B2996" t="str">
            <v>WAMS-135-1645C CN</v>
          </cell>
          <cell r="C2996"/>
          <cell r="D2996">
            <v>42</v>
          </cell>
          <cell r="E2996">
            <v>164</v>
          </cell>
          <cell r="F2996">
            <v>32</v>
          </cell>
          <cell r="G2996">
            <v>147</v>
          </cell>
        </row>
        <row r="2997">
          <cell r="B2997" t="str">
            <v>WCKV165-14C CN</v>
          </cell>
          <cell r="C2997"/>
          <cell r="D2997">
            <v>42</v>
          </cell>
          <cell r="E2997">
            <v>140.9</v>
          </cell>
          <cell r="F2997">
            <v>22</v>
          </cell>
          <cell r="G2997">
            <v>147</v>
          </cell>
        </row>
        <row r="2998">
          <cell r="B2998" t="str">
            <v>HW60JL350P10001 KR</v>
          </cell>
          <cell r="C2998"/>
          <cell r="D2998">
            <v>86.3</v>
          </cell>
          <cell r="E2998">
            <v>98</v>
          </cell>
          <cell r="F2998">
            <v>12.4</v>
          </cell>
          <cell r="G2998">
            <v>195</v>
          </cell>
        </row>
        <row r="2999">
          <cell r="B2999" t="str">
            <v>HW60RB070P10000 KR</v>
          </cell>
          <cell r="C2999"/>
          <cell r="D2999">
            <v>86.3</v>
          </cell>
          <cell r="E2999">
            <v>98</v>
          </cell>
          <cell r="F2999">
            <v>12.4</v>
          </cell>
          <cell r="G2999">
            <v>195</v>
          </cell>
        </row>
        <row r="3000">
          <cell r="B3000" t="str">
            <v>HW70AL100P10000 KR</v>
          </cell>
          <cell r="C3000"/>
          <cell r="D3000">
            <v>86.3</v>
          </cell>
          <cell r="E3000">
            <v>98</v>
          </cell>
          <cell r="F3000">
            <v>12.4</v>
          </cell>
          <cell r="G3000">
            <v>195</v>
          </cell>
        </row>
        <row r="3001">
          <cell r="B3001" t="str">
            <v>HW70AL102P10002 KR</v>
          </cell>
          <cell r="C3001"/>
          <cell r="D3001">
            <v>86.3</v>
          </cell>
          <cell r="E3001">
            <v>98</v>
          </cell>
          <cell r="F3001">
            <v>12.4</v>
          </cell>
          <cell r="G3001">
            <v>195</v>
          </cell>
        </row>
        <row r="3002">
          <cell r="B3002" t="str">
            <v>HW70JL350P10000 KR</v>
          </cell>
          <cell r="C3002"/>
          <cell r="D3002">
            <v>86.3</v>
          </cell>
          <cell r="E3002">
            <v>98</v>
          </cell>
          <cell r="F3002">
            <v>12.4</v>
          </cell>
          <cell r="G3002">
            <v>195</v>
          </cell>
        </row>
        <row r="3003">
          <cell r="B3003" t="str">
            <v>HW70JL400P10000 KR</v>
          </cell>
          <cell r="C3003"/>
          <cell r="D3003">
            <v>86.3</v>
          </cell>
          <cell r="E3003">
            <v>98</v>
          </cell>
          <cell r="F3003">
            <v>12.4</v>
          </cell>
          <cell r="G3003">
            <v>195</v>
          </cell>
        </row>
        <row r="3004">
          <cell r="B3004" t="str">
            <v>HW70JR400P10000 KR</v>
          </cell>
          <cell r="C3004"/>
          <cell r="D3004">
            <v>86.3</v>
          </cell>
          <cell r="E3004">
            <v>98</v>
          </cell>
          <cell r="F3004">
            <v>12.4</v>
          </cell>
          <cell r="G3004">
            <v>195</v>
          </cell>
        </row>
        <row r="3005">
          <cell r="B3005" t="str">
            <v>HW70RB070P10000 KR</v>
          </cell>
          <cell r="C3005"/>
          <cell r="D3005">
            <v>86.3</v>
          </cell>
          <cell r="E3005">
            <v>98</v>
          </cell>
          <cell r="F3005">
            <v>12.4</v>
          </cell>
          <cell r="G3005">
            <v>195</v>
          </cell>
        </row>
        <row r="3006">
          <cell r="B3006" t="str">
            <v>UA0035B2600 NOCE</v>
          </cell>
          <cell r="C3006"/>
          <cell r="D3006">
            <v>21.9</v>
          </cell>
          <cell r="E3006">
            <v>104.1</v>
          </cell>
          <cell r="F3006"/>
          <cell r="G3006">
            <v>72.5</v>
          </cell>
        </row>
        <row r="3007">
          <cell r="B3007" t="str">
            <v>UJ1535B1800 NOCE</v>
          </cell>
          <cell r="C3007"/>
          <cell r="D3007">
            <v>21.9</v>
          </cell>
          <cell r="E3007">
            <v>104.1</v>
          </cell>
          <cell r="F3007"/>
          <cell r="G3007">
            <v>72.5</v>
          </cell>
        </row>
        <row r="3008">
          <cell r="B3008" t="str">
            <v>UJ3035B2000 NOCE</v>
          </cell>
          <cell r="C3008"/>
          <cell r="D3008">
            <v>21.9</v>
          </cell>
          <cell r="E3008">
            <v>104.1</v>
          </cell>
          <cell r="F3008"/>
          <cell r="G3008">
            <v>72.5</v>
          </cell>
        </row>
        <row r="3009">
          <cell r="B3009" t="str">
            <v>UA0035B2000 NOCE</v>
          </cell>
          <cell r="C3009"/>
          <cell r="D3009">
            <v>21.9</v>
          </cell>
          <cell r="E3009">
            <v>104.1</v>
          </cell>
          <cell r="F3009"/>
          <cell r="G3009">
            <v>72.5</v>
          </cell>
        </row>
        <row r="3010">
          <cell r="B3010" t="str">
            <v>UJ3035B1500 NOCE</v>
          </cell>
          <cell r="C3010"/>
          <cell r="D3010">
            <v>21.9</v>
          </cell>
          <cell r="E3010">
            <v>104.1</v>
          </cell>
          <cell r="F3010"/>
          <cell r="G3010">
            <v>72.5</v>
          </cell>
        </row>
        <row r="3011">
          <cell r="B3011" t="str">
            <v>UA0035B1800 NOCE</v>
          </cell>
          <cell r="C3011"/>
          <cell r="D3011">
            <v>21.9</v>
          </cell>
          <cell r="E3011">
            <v>104.1</v>
          </cell>
          <cell r="F3011"/>
          <cell r="G3011">
            <v>72.5</v>
          </cell>
        </row>
        <row r="3012">
          <cell r="B3012" t="str">
            <v>UA0035B3000 NOCE</v>
          </cell>
          <cell r="C3012"/>
          <cell r="D3012">
            <v>21.9</v>
          </cell>
          <cell r="E3012">
            <v>104.1</v>
          </cell>
          <cell r="F3012"/>
          <cell r="G3012">
            <v>72.5</v>
          </cell>
        </row>
        <row r="3013">
          <cell r="B3013" t="str">
            <v>UJ1535B3000 NOCE</v>
          </cell>
          <cell r="C3013"/>
          <cell r="D3013">
            <v>21.9</v>
          </cell>
          <cell r="E3013">
            <v>104.1</v>
          </cell>
          <cell r="F3013"/>
          <cell r="G3013">
            <v>72.5</v>
          </cell>
        </row>
        <row r="3014">
          <cell r="B3014" t="str">
            <v>HW60SP402P10000 KR</v>
          </cell>
          <cell r="C3014"/>
          <cell r="D3014">
            <v>86.3</v>
          </cell>
          <cell r="E3014">
            <v>98</v>
          </cell>
          <cell r="F3014">
            <v>12.4</v>
          </cell>
          <cell r="G3014">
            <v>195</v>
          </cell>
        </row>
        <row r="3015">
          <cell r="B3015" t="str">
            <v>HW70SP350P10000 KR</v>
          </cell>
          <cell r="C3015"/>
          <cell r="D3015">
            <v>86.3</v>
          </cell>
          <cell r="E3015">
            <v>98</v>
          </cell>
          <cell r="F3015">
            <v>12.4</v>
          </cell>
          <cell r="G3015">
            <v>195</v>
          </cell>
        </row>
        <row r="3016">
          <cell r="B3016" t="str">
            <v>HW70SP352P10000 KR</v>
          </cell>
          <cell r="C3016"/>
          <cell r="D3016">
            <v>86.3</v>
          </cell>
          <cell r="E3016">
            <v>98</v>
          </cell>
          <cell r="F3016">
            <v>12.4</v>
          </cell>
          <cell r="G3016">
            <v>195</v>
          </cell>
        </row>
        <row r="3017">
          <cell r="B3017" t="str">
            <v>HW70SP372P10000 KR</v>
          </cell>
          <cell r="C3017"/>
          <cell r="D3017">
            <v>86.3</v>
          </cell>
          <cell r="E3017">
            <v>98</v>
          </cell>
          <cell r="F3017">
            <v>12.4</v>
          </cell>
          <cell r="G3017">
            <v>195</v>
          </cell>
        </row>
        <row r="3018">
          <cell r="B3018" t="str">
            <v>HW70SP350P09000 KR</v>
          </cell>
          <cell r="C3018"/>
          <cell r="D3018">
            <v>86.3</v>
          </cell>
          <cell r="E3018">
            <v>98</v>
          </cell>
          <cell r="F3018">
            <v>12.4</v>
          </cell>
          <cell r="G3018">
            <v>195</v>
          </cell>
        </row>
        <row r="3019">
          <cell r="B3019" t="str">
            <v>HW60MP010P10000 KR</v>
          </cell>
          <cell r="C3019"/>
          <cell r="D3019">
            <v>86.3</v>
          </cell>
          <cell r="E3019">
            <v>98</v>
          </cell>
          <cell r="F3019">
            <v>12.4</v>
          </cell>
          <cell r="G3019">
            <v>195</v>
          </cell>
        </row>
        <row r="3020">
          <cell r="B3020" t="str">
            <v>HW70AL102P10000 KR</v>
          </cell>
          <cell r="C3020"/>
          <cell r="D3020">
            <v>86.3</v>
          </cell>
          <cell r="E3020">
            <v>98</v>
          </cell>
          <cell r="F3020">
            <v>12.4</v>
          </cell>
          <cell r="G3020">
            <v>195</v>
          </cell>
        </row>
        <row r="3021">
          <cell r="B3021" t="str">
            <v>HW70PB400P10000 KR</v>
          </cell>
          <cell r="C3021"/>
          <cell r="D3021">
            <v>86.3</v>
          </cell>
          <cell r="E3021">
            <v>98</v>
          </cell>
          <cell r="F3021">
            <v>12.4</v>
          </cell>
          <cell r="G3021">
            <v>195</v>
          </cell>
        </row>
        <row r="3022">
          <cell r="B3022" t="str">
            <v>HW70JL402P10000 KR</v>
          </cell>
          <cell r="C3022"/>
          <cell r="D3022">
            <v>86.3</v>
          </cell>
          <cell r="E3022">
            <v>98</v>
          </cell>
          <cell r="F3022">
            <v>12.4</v>
          </cell>
          <cell r="G3022">
            <v>195</v>
          </cell>
        </row>
        <row r="3023">
          <cell r="B3023" t="str">
            <v>HW70JR402P10000 KR</v>
          </cell>
          <cell r="C3023"/>
          <cell r="D3023">
            <v>86.3</v>
          </cell>
          <cell r="E3023">
            <v>98</v>
          </cell>
          <cell r="F3023">
            <v>12.4</v>
          </cell>
          <cell r="G3023">
            <v>195</v>
          </cell>
        </row>
        <row r="3024">
          <cell r="B3024" t="str">
            <v>HW70JR500P10000 KR</v>
          </cell>
          <cell r="C3024"/>
          <cell r="D3024">
            <v>86.3</v>
          </cell>
          <cell r="E3024">
            <v>98</v>
          </cell>
          <cell r="F3024">
            <v>12.4</v>
          </cell>
          <cell r="G3024">
            <v>195</v>
          </cell>
        </row>
        <row r="3025">
          <cell r="B3025" t="str">
            <v>HW70JR350P09000 KR</v>
          </cell>
          <cell r="C3025"/>
          <cell r="D3025">
            <v>86.3</v>
          </cell>
          <cell r="E3025">
            <v>98</v>
          </cell>
          <cell r="F3025">
            <v>12.4</v>
          </cell>
          <cell r="G3025">
            <v>195</v>
          </cell>
        </row>
        <row r="3026">
          <cell r="B3026" t="str">
            <v>TLS150-16SR JP</v>
          </cell>
          <cell r="C3026"/>
          <cell r="D3026">
            <v>40</v>
          </cell>
          <cell r="E3026">
            <v>160</v>
          </cell>
          <cell r="F3026">
            <v>8.3000000000000007</v>
          </cell>
          <cell r="G3026">
            <v>166</v>
          </cell>
        </row>
        <row r="3027">
          <cell r="B3027" t="str">
            <v>TLS105-16SR JP</v>
          </cell>
          <cell r="C3027"/>
          <cell r="D3027">
            <v>40</v>
          </cell>
          <cell r="E3027">
            <v>160</v>
          </cell>
          <cell r="F3027">
            <v>8.3000000000000007</v>
          </cell>
          <cell r="G3027">
            <v>166</v>
          </cell>
        </row>
        <row r="3028">
          <cell r="B3028" t="str">
            <v>TLS105-16YR JP</v>
          </cell>
          <cell r="C3028"/>
          <cell r="D3028">
            <v>40</v>
          </cell>
          <cell r="E3028">
            <v>160</v>
          </cell>
          <cell r="F3028">
            <v>8.3000000000000007</v>
          </cell>
          <cell r="G3028">
            <v>166</v>
          </cell>
        </row>
        <row r="3029">
          <cell r="B3029" t="str">
            <v>TLS150-16YR JP</v>
          </cell>
          <cell r="C3029"/>
          <cell r="D3029">
            <v>40</v>
          </cell>
          <cell r="E3029">
            <v>160</v>
          </cell>
          <cell r="F3029">
            <v>8.3000000000000007</v>
          </cell>
          <cell r="G3029">
            <v>166</v>
          </cell>
        </row>
        <row r="3030">
          <cell r="B3030" t="str">
            <v>MST45A-18PWSSFR JP</v>
          </cell>
          <cell r="C3030"/>
          <cell r="D3030">
            <v>37.5</v>
          </cell>
          <cell r="E3030">
            <v>64.5</v>
          </cell>
          <cell r="F3030">
            <v>8.3000000000000007</v>
          </cell>
          <cell r="G3030">
            <v>166</v>
          </cell>
        </row>
        <row r="3031">
          <cell r="B3031" t="str">
            <v>2009051_Masters HF CN</v>
          </cell>
          <cell r="C3031"/>
          <cell r="D3031">
            <v>27.7</v>
          </cell>
          <cell r="E3031">
            <v>121.2</v>
          </cell>
          <cell r="F3031">
            <v>8.3000000000000007</v>
          </cell>
          <cell r="G3031">
            <v>12.6</v>
          </cell>
        </row>
        <row r="3032">
          <cell r="B3032" t="str">
            <v>AG149001 NOCE</v>
          </cell>
          <cell r="C3032"/>
          <cell r="D3032">
            <v>21</v>
          </cell>
          <cell r="E3032">
            <v>88</v>
          </cell>
          <cell r="F3032">
            <v>32</v>
          </cell>
          <cell r="G3032">
            <v>43</v>
          </cell>
        </row>
        <row r="3033">
          <cell r="B3033" t="str">
            <v>AHW10S302S NO CE</v>
          </cell>
          <cell r="C3033"/>
          <cell r="D3033">
            <v>21</v>
          </cell>
          <cell r="E3033">
            <v>92.6</v>
          </cell>
          <cell r="F3033">
            <v>20</v>
          </cell>
          <cell r="G3033">
            <v>43</v>
          </cell>
        </row>
        <row r="3034">
          <cell r="B3034" t="str">
            <v>TLS105-16ASR JP</v>
          </cell>
          <cell r="C3034"/>
          <cell r="D3034">
            <v>40</v>
          </cell>
          <cell r="E3034">
            <v>160</v>
          </cell>
          <cell r="F3034">
            <v>8.3000000000000007</v>
          </cell>
          <cell r="G3034">
            <v>166</v>
          </cell>
        </row>
        <row r="3035">
          <cell r="B3035" t="str">
            <v>TLS125-16AYR JP</v>
          </cell>
          <cell r="C3035"/>
          <cell r="D3035">
            <v>40</v>
          </cell>
          <cell r="E3035">
            <v>160</v>
          </cell>
          <cell r="F3035">
            <v>8.3000000000000007</v>
          </cell>
          <cell r="G3035">
            <v>166</v>
          </cell>
        </row>
        <row r="3036">
          <cell r="B3036" t="str">
            <v>TLS125-16YR JP</v>
          </cell>
          <cell r="C3036"/>
          <cell r="D3036">
            <v>40</v>
          </cell>
          <cell r="E3036">
            <v>160</v>
          </cell>
          <cell r="F3036">
            <v>8.3000000000000007</v>
          </cell>
          <cell r="G3036">
            <v>166</v>
          </cell>
        </row>
        <row r="3037">
          <cell r="B3037" t="str">
            <v>TES0018S US</v>
          </cell>
          <cell r="C3037"/>
          <cell r="D3037">
            <v>22</v>
          </cell>
          <cell r="E3037">
            <v>93</v>
          </cell>
          <cell r="F3037">
            <v>20</v>
          </cell>
          <cell r="G3037">
            <v>115</v>
          </cell>
        </row>
        <row r="3038">
          <cell r="B3038" t="str">
            <v>TES0025S US</v>
          </cell>
          <cell r="C3038"/>
          <cell r="D3038">
            <v>22</v>
          </cell>
          <cell r="E3038">
            <v>93</v>
          </cell>
          <cell r="F3038">
            <v>20</v>
          </cell>
          <cell r="G3038">
            <v>115</v>
          </cell>
        </row>
        <row r="3039">
          <cell r="B3039" t="str">
            <v>E0018450AG-2 US</v>
          </cell>
          <cell r="C3039"/>
          <cell r="D3039">
            <v>56</v>
          </cell>
          <cell r="E3039">
            <v>207</v>
          </cell>
          <cell r="F3039"/>
          <cell r="G3039">
            <v>172</v>
          </cell>
        </row>
        <row r="3040">
          <cell r="B3040" t="str">
            <v>2009009 VELOUTE</v>
          </cell>
          <cell r="C3040"/>
          <cell r="D3040">
            <v>27.7</v>
          </cell>
          <cell r="E3040">
            <v>120.3</v>
          </cell>
          <cell r="F3040">
            <v>8.3000000000000007</v>
          </cell>
          <cell r="G3040">
            <v>12.6</v>
          </cell>
        </row>
        <row r="3041">
          <cell r="B3041" t="str">
            <v>TLS125-16SSLR JP</v>
          </cell>
          <cell r="C3041"/>
          <cell r="D3041">
            <v>40</v>
          </cell>
          <cell r="E3041">
            <v>160</v>
          </cell>
          <cell r="F3041">
            <v>8.3000000000000007</v>
          </cell>
          <cell r="G3041">
            <v>166</v>
          </cell>
        </row>
        <row r="3042">
          <cell r="B3042" t="str">
            <v>HW70JL400P09000 KR</v>
          </cell>
          <cell r="C3042"/>
          <cell r="D3042">
            <v>86.3</v>
          </cell>
          <cell r="E3042">
            <v>98</v>
          </cell>
          <cell r="F3042">
            <v>12.4</v>
          </cell>
          <cell r="G3042">
            <v>195</v>
          </cell>
        </row>
        <row r="3043">
          <cell r="B3043" t="str">
            <v>HW80JL402P10000 KR</v>
          </cell>
          <cell r="C3043"/>
          <cell r="D3043">
            <v>86.3</v>
          </cell>
          <cell r="E3043">
            <v>98</v>
          </cell>
          <cell r="F3043">
            <v>12.4</v>
          </cell>
          <cell r="G3043">
            <v>195</v>
          </cell>
        </row>
        <row r="3044">
          <cell r="B3044" t="str">
            <v>HW70AR200P10000 KR</v>
          </cell>
          <cell r="C3044"/>
          <cell r="D3044">
            <v>86.3</v>
          </cell>
          <cell r="E3044">
            <v>98</v>
          </cell>
          <cell r="F3044">
            <v>12.4</v>
          </cell>
          <cell r="G3044">
            <v>195</v>
          </cell>
        </row>
        <row r="3045">
          <cell r="B3045" t="str">
            <v>HW70IM000P10000 KR</v>
          </cell>
          <cell r="C3045"/>
          <cell r="D3045">
            <v>86.3</v>
          </cell>
          <cell r="E3045">
            <v>98</v>
          </cell>
          <cell r="F3045">
            <v>12.4</v>
          </cell>
          <cell r="G3045">
            <v>195</v>
          </cell>
        </row>
        <row r="3046">
          <cell r="B3046" t="str">
            <v>HW70JL350P09000 KR</v>
          </cell>
          <cell r="C3046"/>
          <cell r="D3046">
            <v>86.3</v>
          </cell>
          <cell r="E3046">
            <v>98</v>
          </cell>
          <cell r="F3046">
            <v>12.4</v>
          </cell>
          <cell r="G3046">
            <v>195</v>
          </cell>
        </row>
        <row r="3047">
          <cell r="B3047" t="str">
            <v>HW70AR100P10000 KR</v>
          </cell>
          <cell r="C3047"/>
          <cell r="D3047">
            <v>86.3</v>
          </cell>
          <cell r="E3047">
            <v>98</v>
          </cell>
          <cell r="F3047">
            <v>12.4</v>
          </cell>
          <cell r="G3047">
            <v>195</v>
          </cell>
        </row>
        <row r="3048">
          <cell r="B3048" t="str">
            <v>HW70AL070P10002 KR</v>
          </cell>
          <cell r="C3048"/>
          <cell r="D3048">
            <v>86.3</v>
          </cell>
          <cell r="E3048">
            <v>98</v>
          </cell>
          <cell r="F3048">
            <v>12.4</v>
          </cell>
          <cell r="G3048">
            <v>195</v>
          </cell>
        </row>
        <row r="3049">
          <cell r="B3049" t="str">
            <v>HW70JR400P09000 NOCE</v>
          </cell>
          <cell r="C3049"/>
          <cell r="D3049">
            <v>21</v>
          </cell>
          <cell r="E3049">
            <v>92.6</v>
          </cell>
          <cell r="F3049">
            <v>20</v>
          </cell>
          <cell r="G3049">
            <v>43</v>
          </cell>
        </row>
        <row r="3050">
          <cell r="B3050" t="str">
            <v>HW60JR402P10000 NOCE</v>
          </cell>
          <cell r="C3050"/>
          <cell r="D3050">
            <v>21</v>
          </cell>
          <cell r="E3050">
            <v>92.6</v>
          </cell>
          <cell r="F3050">
            <v>20</v>
          </cell>
          <cell r="G3050">
            <v>43</v>
          </cell>
        </row>
        <row r="3051">
          <cell r="B3051" t="str">
            <v>HW70JR400P10000 NOCE</v>
          </cell>
          <cell r="C3051"/>
          <cell r="D3051">
            <v>21</v>
          </cell>
          <cell r="E3051">
            <v>92.6</v>
          </cell>
          <cell r="F3051">
            <v>20</v>
          </cell>
          <cell r="G3051">
            <v>43</v>
          </cell>
        </row>
        <row r="3052">
          <cell r="B3052" t="str">
            <v>HW60AL200P10000 NOCE</v>
          </cell>
          <cell r="C3052"/>
          <cell r="D3052">
            <v>21</v>
          </cell>
          <cell r="E3052">
            <v>92.6</v>
          </cell>
          <cell r="F3052">
            <v>20</v>
          </cell>
          <cell r="G3052">
            <v>43</v>
          </cell>
        </row>
        <row r="3053">
          <cell r="B3053" t="str">
            <v>HW60JR350P10000 NOCE</v>
          </cell>
          <cell r="C3053"/>
          <cell r="D3053">
            <v>21</v>
          </cell>
          <cell r="E3053">
            <v>92.6</v>
          </cell>
          <cell r="F3053">
            <v>20</v>
          </cell>
          <cell r="G3053">
            <v>43</v>
          </cell>
        </row>
        <row r="3054">
          <cell r="B3054" t="str">
            <v>HW60JL400P10000 NOCE</v>
          </cell>
          <cell r="C3054"/>
          <cell r="D3054">
            <v>21</v>
          </cell>
          <cell r="E3054">
            <v>92.6</v>
          </cell>
          <cell r="F3054">
            <v>20</v>
          </cell>
          <cell r="G3054">
            <v>43</v>
          </cell>
        </row>
        <row r="3055">
          <cell r="B3055" t="str">
            <v>HW70JL400P10000 NOCE</v>
          </cell>
          <cell r="C3055"/>
          <cell r="D3055">
            <v>21</v>
          </cell>
          <cell r="E3055">
            <v>92.6</v>
          </cell>
          <cell r="F3055">
            <v>20</v>
          </cell>
          <cell r="G3055">
            <v>43</v>
          </cell>
        </row>
        <row r="3056">
          <cell r="B3056" t="str">
            <v>HW80JR402P10000 NOCE</v>
          </cell>
          <cell r="C3056"/>
          <cell r="D3056">
            <v>21</v>
          </cell>
          <cell r="E3056">
            <v>92.6</v>
          </cell>
          <cell r="F3056">
            <v>20</v>
          </cell>
          <cell r="G3056">
            <v>43</v>
          </cell>
        </row>
        <row r="3057">
          <cell r="B3057" t="str">
            <v>HW60IM000P10000 NOCE</v>
          </cell>
          <cell r="C3057"/>
          <cell r="D3057">
            <v>21</v>
          </cell>
          <cell r="E3057">
            <v>92.6</v>
          </cell>
          <cell r="F3057">
            <v>20</v>
          </cell>
          <cell r="G3057">
            <v>43</v>
          </cell>
        </row>
        <row r="3058">
          <cell r="B3058" t="str">
            <v>HW60MP010P10000 NOCE</v>
          </cell>
          <cell r="C3058"/>
          <cell r="D3058">
            <v>21</v>
          </cell>
          <cell r="E3058">
            <v>92.6</v>
          </cell>
          <cell r="F3058">
            <v>20</v>
          </cell>
          <cell r="G3058">
            <v>43</v>
          </cell>
        </row>
        <row r="3059">
          <cell r="B3059" t="str">
            <v>HW80AL070P10000 NOCE</v>
          </cell>
          <cell r="C3059"/>
          <cell r="D3059">
            <v>21</v>
          </cell>
          <cell r="E3059">
            <v>92.6</v>
          </cell>
          <cell r="F3059">
            <v>20</v>
          </cell>
          <cell r="G3059">
            <v>43</v>
          </cell>
        </row>
        <row r="3060">
          <cell r="B3060" t="str">
            <v>HW80AL100P10000 NOCE</v>
          </cell>
          <cell r="C3060"/>
          <cell r="D3060">
            <v>21</v>
          </cell>
          <cell r="E3060">
            <v>92.6</v>
          </cell>
          <cell r="F3060">
            <v>20</v>
          </cell>
          <cell r="G3060">
            <v>43</v>
          </cell>
        </row>
        <row r="3061">
          <cell r="B3061" t="str">
            <v>HW70AL070P10000 NOCE</v>
          </cell>
          <cell r="C3061"/>
          <cell r="D3061">
            <v>21</v>
          </cell>
          <cell r="E3061">
            <v>92.6</v>
          </cell>
          <cell r="F3061">
            <v>20</v>
          </cell>
          <cell r="G3061">
            <v>43</v>
          </cell>
        </row>
        <row r="3062">
          <cell r="B3062" t="str">
            <v>HW80SP352P10000 NOCE</v>
          </cell>
          <cell r="C3062"/>
          <cell r="D3062">
            <v>21</v>
          </cell>
          <cell r="E3062">
            <v>92.6</v>
          </cell>
          <cell r="F3062">
            <v>20</v>
          </cell>
          <cell r="G3062">
            <v>43</v>
          </cell>
        </row>
        <row r="3063">
          <cell r="B3063" t="str">
            <v>HW60PB350P10000 NOCE</v>
          </cell>
          <cell r="C3063"/>
          <cell r="D3063">
            <v>21</v>
          </cell>
          <cell r="E3063">
            <v>92.6</v>
          </cell>
          <cell r="F3063">
            <v>20</v>
          </cell>
          <cell r="G3063">
            <v>43</v>
          </cell>
        </row>
        <row r="3064">
          <cell r="B3064" t="str">
            <v>HW70SP352P09000 KR</v>
          </cell>
          <cell r="C3064"/>
          <cell r="D3064">
            <v>86.3</v>
          </cell>
          <cell r="E3064">
            <v>98</v>
          </cell>
          <cell r="F3064">
            <v>12.4</v>
          </cell>
          <cell r="G3064">
            <v>195</v>
          </cell>
        </row>
        <row r="3065">
          <cell r="B3065" t="str">
            <v>HW70SP402P09000 KR</v>
          </cell>
          <cell r="C3065"/>
          <cell r="D3065">
            <v>86.3</v>
          </cell>
          <cell r="E3065">
            <v>98</v>
          </cell>
          <cell r="F3065">
            <v>12.4</v>
          </cell>
          <cell r="G3065">
            <v>195</v>
          </cell>
        </row>
        <row r="3066">
          <cell r="B3066" t="str">
            <v>HW70PB402P10000 KR</v>
          </cell>
          <cell r="C3066"/>
          <cell r="D3066">
            <v>86.3</v>
          </cell>
          <cell r="E3066">
            <v>98</v>
          </cell>
          <cell r="F3066">
            <v>12.4</v>
          </cell>
          <cell r="G3066">
            <v>195</v>
          </cell>
        </row>
        <row r="3067">
          <cell r="B3067" t="str">
            <v>HW70SP350P10000 NOCE</v>
          </cell>
          <cell r="C3067"/>
          <cell r="D3067">
            <v>86.3</v>
          </cell>
          <cell r="E3067">
            <v>98</v>
          </cell>
          <cell r="F3067">
            <v>12.4</v>
          </cell>
          <cell r="G3067">
            <v>195</v>
          </cell>
        </row>
        <row r="3068">
          <cell r="B3068" t="str">
            <v>HW60SP350P10000 NOCE</v>
          </cell>
          <cell r="C3068"/>
          <cell r="D3068">
            <v>86.3</v>
          </cell>
          <cell r="E3068">
            <v>98</v>
          </cell>
          <cell r="F3068">
            <v>12.4</v>
          </cell>
          <cell r="G3068">
            <v>195</v>
          </cell>
        </row>
        <row r="3069">
          <cell r="B3069" t="str">
            <v>HW60PB300P10000 NOCE</v>
          </cell>
          <cell r="C3069"/>
          <cell r="D3069">
            <v>86.3</v>
          </cell>
          <cell r="E3069">
            <v>98</v>
          </cell>
          <cell r="F3069">
            <v>12.4</v>
          </cell>
          <cell r="G3069">
            <v>195</v>
          </cell>
        </row>
        <row r="3070">
          <cell r="B3070" t="str">
            <v>HW60SP370P10000 NOCE</v>
          </cell>
          <cell r="C3070"/>
          <cell r="D3070">
            <v>86.3</v>
          </cell>
          <cell r="E3070">
            <v>98</v>
          </cell>
          <cell r="F3070">
            <v>12.4</v>
          </cell>
          <cell r="G3070">
            <v>195</v>
          </cell>
        </row>
        <row r="3071">
          <cell r="B3071" t="str">
            <v>LPM01830S US</v>
          </cell>
          <cell r="C3071"/>
          <cell r="D3071">
            <v>27.5</v>
          </cell>
          <cell r="E3071">
            <v>60.9</v>
          </cell>
          <cell r="F3071">
            <v>8.3000000000000007</v>
          </cell>
          <cell r="G3071">
            <v>71.3</v>
          </cell>
        </row>
        <row r="3072">
          <cell r="B3072" t="str">
            <v>AIN-CNX-14-215P US</v>
          </cell>
          <cell r="C3072"/>
          <cell r="D3072">
            <v>35</v>
          </cell>
          <cell r="E3072">
            <v>62.6</v>
          </cell>
          <cell r="F3072">
            <v>8.3000000000000007</v>
          </cell>
          <cell r="G3072">
            <v>127</v>
          </cell>
        </row>
        <row r="3073">
          <cell r="B3073" t="str">
            <v>AIN-CNX-14-215 US</v>
          </cell>
          <cell r="C3073"/>
          <cell r="D3073">
            <v>35</v>
          </cell>
          <cell r="E3073">
            <v>62.6</v>
          </cell>
          <cell r="F3073">
            <v>8.3000000000000007</v>
          </cell>
          <cell r="G3073">
            <v>127</v>
          </cell>
        </row>
        <row r="3074">
          <cell r="B3074" t="str">
            <v>WAMS-165-1645 NOCE</v>
          </cell>
          <cell r="C3074"/>
          <cell r="D3074">
            <v>35</v>
          </cell>
          <cell r="E3074">
            <v>72.2</v>
          </cell>
          <cell r="F3074">
            <v>8.3000000000000007</v>
          </cell>
          <cell r="G3074">
            <v>111.3</v>
          </cell>
        </row>
        <row r="3075">
          <cell r="B3075" t="str">
            <v>WAMS-165-16ST NOCE</v>
          </cell>
          <cell r="C3075"/>
          <cell r="D3075">
            <v>35</v>
          </cell>
          <cell r="E3075">
            <v>72.2</v>
          </cell>
          <cell r="F3075">
            <v>8.3000000000000007</v>
          </cell>
          <cell r="G3075">
            <v>111.3</v>
          </cell>
        </row>
        <row r="3076">
          <cell r="B3076" t="str">
            <v>HW60AR100P10000 NOCE</v>
          </cell>
          <cell r="C3076"/>
          <cell r="D3076">
            <v>21</v>
          </cell>
          <cell r="E3076">
            <v>92.6</v>
          </cell>
          <cell r="F3076">
            <v>20</v>
          </cell>
          <cell r="G3076">
            <v>43</v>
          </cell>
        </row>
        <row r="3077">
          <cell r="B3077" t="str">
            <v>HW60RB070P10000 NOCE</v>
          </cell>
          <cell r="C3077"/>
          <cell r="D3077">
            <v>21</v>
          </cell>
          <cell r="E3077">
            <v>92.6</v>
          </cell>
          <cell r="F3077">
            <v>20</v>
          </cell>
          <cell r="G3077">
            <v>43</v>
          </cell>
        </row>
        <row r="3078">
          <cell r="B3078" t="str">
            <v>HW60PB400P10000 NOCE</v>
          </cell>
          <cell r="C3078"/>
          <cell r="D3078">
            <v>21</v>
          </cell>
          <cell r="E3078">
            <v>92.6</v>
          </cell>
          <cell r="F3078">
            <v>20</v>
          </cell>
          <cell r="G3078">
            <v>43</v>
          </cell>
        </row>
        <row r="3079">
          <cell r="B3079" t="str">
            <v>HW70SP402P10000 KR</v>
          </cell>
          <cell r="C3079"/>
          <cell r="D3079">
            <v>86.3</v>
          </cell>
          <cell r="E3079">
            <v>98</v>
          </cell>
          <cell r="F3079">
            <v>12.4</v>
          </cell>
          <cell r="G3079">
            <v>195</v>
          </cell>
        </row>
        <row r="3080">
          <cell r="B3080" t="str">
            <v>HW60PB300P10000 KR</v>
          </cell>
          <cell r="C3080"/>
          <cell r="D3080">
            <v>86.3</v>
          </cell>
          <cell r="E3080">
            <v>98</v>
          </cell>
          <cell r="F3080">
            <v>12.4</v>
          </cell>
          <cell r="G3080">
            <v>195</v>
          </cell>
        </row>
        <row r="3081">
          <cell r="B3081" t="str">
            <v>HW60AL100P10000 NOCE</v>
          </cell>
          <cell r="C3081"/>
          <cell r="D3081">
            <v>21</v>
          </cell>
          <cell r="E3081">
            <v>92.6</v>
          </cell>
          <cell r="F3081">
            <v>20</v>
          </cell>
          <cell r="G3081">
            <v>43</v>
          </cell>
        </row>
        <row r="3082">
          <cell r="B3082" t="str">
            <v>AIN-FBK-6SR JP</v>
          </cell>
          <cell r="C3082"/>
          <cell r="D3082">
            <v>86.3</v>
          </cell>
          <cell r="E3082">
            <v>98</v>
          </cell>
          <cell r="F3082">
            <v>12.4</v>
          </cell>
          <cell r="G3082">
            <v>195</v>
          </cell>
        </row>
        <row r="3083">
          <cell r="B3083" t="str">
            <v>AIN-FBK-4SDR JP</v>
          </cell>
          <cell r="C3083"/>
          <cell r="D3083"/>
          <cell r="E3083"/>
          <cell r="F3083"/>
          <cell r="G3083"/>
        </row>
        <row r="3084">
          <cell r="B3084" t="str">
            <v>HW70AL100P10000 NOCE</v>
          </cell>
          <cell r="C3084"/>
          <cell r="D3084">
            <v>21</v>
          </cell>
          <cell r="E3084">
            <v>92.6</v>
          </cell>
          <cell r="F3084">
            <v>20</v>
          </cell>
          <cell r="G3084">
            <v>43</v>
          </cell>
        </row>
        <row r="3085">
          <cell r="B3085" t="str">
            <v>HW60JR400P10000 NOCE</v>
          </cell>
          <cell r="C3085"/>
          <cell r="D3085">
            <v>21</v>
          </cell>
          <cell r="E3085">
            <v>92.6</v>
          </cell>
          <cell r="F3085">
            <v>20</v>
          </cell>
          <cell r="G3085">
            <v>43</v>
          </cell>
        </row>
        <row r="3086">
          <cell r="B3086" t="str">
            <v>HW70AL100P10002 KR</v>
          </cell>
          <cell r="C3086"/>
          <cell r="D3086">
            <v>86.3</v>
          </cell>
          <cell r="E3086">
            <v>98</v>
          </cell>
          <cell r="F3086">
            <v>12.4</v>
          </cell>
          <cell r="G3086">
            <v>195</v>
          </cell>
        </row>
        <row r="3087">
          <cell r="B3087" t="str">
            <v>HW60RB100P10000 NOCE</v>
          </cell>
          <cell r="C3087"/>
          <cell r="D3087">
            <v>21</v>
          </cell>
          <cell r="E3087">
            <v>92.6</v>
          </cell>
          <cell r="F3087">
            <v>20</v>
          </cell>
          <cell r="G3087">
            <v>43</v>
          </cell>
        </row>
        <row r="3088">
          <cell r="B3088" t="str">
            <v>HW60RB102P10000 KR</v>
          </cell>
          <cell r="C3088"/>
          <cell r="D3088">
            <v>86.3</v>
          </cell>
          <cell r="E3088">
            <v>98</v>
          </cell>
          <cell r="F3088">
            <v>12.4</v>
          </cell>
          <cell r="G3088">
            <v>195</v>
          </cell>
        </row>
        <row r="3089">
          <cell r="B3089" t="str">
            <v>HW60AL200P10000 KR</v>
          </cell>
          <cell r="C3089"/>
          <cell r="D3089">
            <v>86.3</v>
          </cell>
          <cell r="E3089">
            <v>98</v>
          </cell>
          <cell r="F3089">
            <v>12.4</v>
          </cell>
          <cell r="G3089">
            <v>195</v>
          </cell>
        </row>
        <row r="3090">
          <cell r="B3090" t="str">
            <v>HW70SP352P10000 NOCE</v>
          </cell>
          <cell r="C3090"/>
          <cell r="D3090">
            <v>21</v>
          </cell>
          <cell r="E3090">
            <v>92.6</v>
          </cell>
          <cell r="F3090">
            <v>20</v>
          </cell>
          <cell r="G3090">
            <v>43</v>
          </cell>
        </row>
        <row r="3091">
          <cell r="B3091" t="str">
            <v>HW70JL350P10000 NOCE</v>
          </cell>
          <cell r="C3091"/>
          <cell r="D3091">
            <v>21</v>
          </cell>
          <cell r="E3091">
            <v>92.6</v>
          </cell>
          <cell r="F3091">
            <v>20</v>
          </cell>
          <cell r="G3091">
            <v>43</v>
          </cell>
        </row>
        <row r="3092">
          <cell r="B3092" t="str">
            <v>HW70JL350P10000 NOCE</v>
          </cell>
          <cell r="C3092"/>
          <cell r="D3092">
            <v>21</v>
          </cell>
          <cell r="E3092">
            <v>92.6</v>
          </cell>
          <cell r="F3092">
            <v>20</v>
          </cell>
          <cell r="G3092">
            <v>43</v>
          </cell>
        </row>
        <row r="3093">
          <cell r="B3093" t="str">
            <v>HW60AL070P10002 NOCE</v>
          </cell>
          <cell r="C3093"/>
          <cell r="D3093">
            <v>21</v>
          </cell>
          <cell r="E3093">
            <v>92.6</v>
          </cell>
          <cell r="F3093">
            <v>20</v>
          </cell>
          <cell r="G3093">
            <v>43</v>
          </cell>
        </row>
        <row r="3094">
          <cell r="B3094" t="str">
            <v>HW60JL350P10000 NOCE</v>
          </cell>
          <cell r="C3094"/>
          <cell r="D3094">
            <v>21</v>
          </cell>
          <cell r="E3094">
            <v>92.6</v>
          </cell>
          <cell r="F3094">
            <v>20</v>
          </cell>
          <cell r="G3094">
            <v>43</v>
          </cell>
        </row>
        <row r="3095">
          <cell r="B3095" t="str">
            <v>AHW14R301J CE4</v>
          </cell>
          <cell r="C3095"/>
          <cell r="D3095">
            <v>21</v>
          </cell>
          <cell r="E3095">
            <v>92.6</v>
          </cell>
          <cell r="F3095">
            <v>20</v>
          </cell>
          <cell r="G3095">
            <v>43</v>
          </cell>
        </row>
        <row r="3096">
          <cell r="B3096" t="str">
            <v>SJ3035N22S JP</v>
          </cell>
          <cell r="C3096"/>
          <cell r="D3096">
            <v>21.9</v>
          </cell>
          <cell r="E3096">
            <v>117.9</v>
          </cell>
          <cell r="F3096">
            <v>20</v>
          </cell>
          <cell r="G3096">
            <v>76</v>
          </cell>
        </row>
        <row r="3097">
          <cell r="B3097" t="str">
            <v>SA0035N20S JP</v>
          </cell>
          <cell r="C3097"/>
          <cell r="D3097">
            <v>21.9</v>
          </cell>
          <cell r="E3097">
            <v>117.9</v>
          </cell>
          <cell r="F3097">
            <v>20</v>
          </cell>
          <cell r="G3097">
            <v>76</v>
          </cell>
        </row>
        <row r="3098">
          <cell r="B3098" t="str">
            <v>SJ3035N20S JP</v>
          </cell>
          <cell r="C3098"/>
          <cell r="D3098">
            <v>21.9</v>
          </cell>
          <cell r="E3098">
            <v>117.9</v>
          </cell>
          <cell r="F3098">
            <v>20</v>
          </cell>
          <cell r="G3098">
            <v>76</v>
          </cell>
        </row>
        <row r="3099">
          <cell r="B3099" t="str">
            <v>APW14R010S NOCE</v>
          </cell>
          <cell r="C3099"/>
          <cell r="D3099">
            <v>21</v>
          </cell>
          <cell r="E3099">
            <v>91.6</v>
          </cell>
          <cell r="F3099">
            <v>22</v>
          </cell>
          <cell r="G3099">
            <v>60</v>
          </cell>
        </row>
        <row r="3100">
          <cell r="B3100" t="str">
            <v>HW70JR350P10000 NOCE</v>
          </cell>
          <cell r="C3100"/>
          <cell r="D3100">
            <v>21</v>
          </cell>
          <cell r="E3100">
            <v>92.6</v>
          </cell>
          <cell r="F3100">
            <v>20</v>
          </cell>
          <cell r="G3100">
            <v>43</v>
          </cell>
        </row>
        <row r="3101">
          <cell r="B3101" t="str">
            <v>HW60PB402P10000 KR</v>
          </cell>
          <cell r="C3101"/>
          <cell r="D3101">
            <v>86.3</v>
          </cell>
          <cell r="E3101">
            <v>98</v>
          </cell>
          <cell r="F3101">
            <v>12.4</v>
          </cell>
          <cell r="G3101">
            <v>195</v>
          </cell>
        </row>
        <row r="3102">
          <cell r="B3102" t="str">
            <v>HJ60IM002P10030 JP</v>
          </cell>
          <cell r="C3102"/>
          <cell r="D3102">
            <v>56</v>
          </cell>
          <cell r="E3102">
            <v>234</v>
          </cell>
          <cell r="F3102">
            <v>32</v>
          </cell>
          <cell r="G3102">
            <v>289</v>
          </cell>
        </row>
        <row r="3103">
          <cell r="B3103" t="str">
            <v>HW60SP400P10000 KR</v>
          </cell>
          <cell r="C3103"/>
          <cell r="D3103">
            <v>86.3</v>
          </cell>
          <cell r="E3103">
            <v>98</v>
          </cell>
          <cell r="F3103">
            <v>12.4</v>
          </cell>
          <cell r="G3103">
            <v>195</v>
          </cell>
        </row>
        <row r="3104">
          <cell r="B3104" t="str">
            <v>HW80AL102P10002 KR</v>
          </cell>
          <cell r="C3104"/>
          <cell r="D3104">
            <v>86.3</v>
          </cell>
          <cell r="E3104">
            <v>98</v>
          </cell>
          <cell r="F3104">
            <v>12.4</v>
          </cell>
          <cell r="G3104">
            <v>195</v>
          </cell>
        </row>
        <row r="3105">
          <cell r="B3105" t="str">
            <v>HW70JR350P10000 KR</v>
          </cell>
          <cell r="C3105"/>
          <cell r="D3105">
            <v>86.3</v>
          </cell>
          <cell r="E3105">
            <v>98</v>
          </cell>
          <cell r="F3105">
            <v>12.4</v>
          </cell>
          <cell r="G3105">
            <v>195</v>
          </cell>
        </row>
        <row r="3106">
          <cell r="B3106" t="str">
            <v>HW70AL072P10002 KR</v>
          </cell>
          <cell r="C3106"/>
          <cell r="D3106">
            <v>86.3</v>
          </cell>
          <cell r="E3106">
            <v>98</v>
          </cell>
          <cell r="F3106">
            <v>12.4</v>
          </cell>
          <cell r="G3106">
            <v>195</v>
          </cell>
        </row>
        <row r="3107">
          <cell r="B3107" t="str">
            <v>HW70AL202P10000 KR</v>
          </cell>
          <cell r="C3107"/>
          <cell r="D3107">
            <v>86.3</v>
          </cell>
          <cell r="E3107">
            <v>98</v>
          </cell>
          <cell r="F3107">
            <v>12.4</v>
          </cell>
          <cell r="G3107">
            <v>195</v>
          </cell>
        </row>
        <row r="3108">
          <cell r="B3108" t="str">
            <v>HW60JL500P10000 KR</v>
          </cell>
          <cell r="C3108"/>
          <cell r="D3108">
            <v>86.3</v>
          </cell>
          <cell r="E3108">
            <v>98</v>
          </cell>
          <cell r="F3108">
            <v>12.4</v>
          </cell>
          <cell r="G3108">
            <v>195</v>
          </cell>
        </row>
        <row r="3109">
          <cell r="B3109" t="str">
            <v>HW70RB102P10000 KR</v>
          </cell>
          <cell r="C3109"/>
          <cell r="D3109">
            <v>86.3</v>
          </cell>
          <cell r="E3109">
            <v>98</v>
          </cell>
          <cell r="F3109">
            <v>12.4</v>
          </cell>
          <cell r="G3109">
            <v>195</v>
          </cell>
        </row>
        <row r="3110">
          <cell r="B3110" t="str">
            <v>HW60SC350P10000 NOCE</v>
          </cell>
          <cell r="C3110"/>
          <cell r="D3110">
            <v>21</v>
          </cell>
          <cell r="E3110">
            <v>92.6</v>
          </cell>
          <cell r="F3110">
            <v>20</v>
          </cell>
          <cell r="G3110">
            <v>43</v>
          </cell>
        </row>
        <row r="3111">
          <cell r="B3111" t="str">
            <v>HW70SP370P10000 NOCE</v>
          </cell>
          <cell r="C3111"/>
          <cell r="D3111">
            <v>21</v>
          </cell>
          <cell r="E3111">
            <v>92.6</v>
          </cell>
          <cell r="F3111">
            <v>20</v>
          </cell>
          <cell r="G3111">
            <v>43</v>
          </cell>
        </row>
        <row r="3112">
          <cell r="B3112" t="str">
            <v>SA0035N26S JP</v>
          </cell>
          <cell r="C3112"/>
          <cell r="D3112">
            <v>21.9</v>
          </cell>
          <cell r="E3112">
            <v>117.9</v>
          </cell>
          <cell r="F3112">
            <v>20</v>
          </cell>
          <cell r="G3112">
            <v>76</v>
          </cell>
        </row>
        <row r="3113">
          <cell r="B3113" t="str">
            <v>SJ3035N30S JP</v>
          </cell>
          <cell r="C3113"/>
          <cell r="D3113">
            <v>21.9</v>
          </cell>
          <cell r="E3113">
            <v>117.9</v>
          </cell>
          <cell r="F3113">
            <v>20</v>
          </cell>
          <cell r="G3113">
            <v>76</v>
          </cell>
        </row>
        <row r="3114">
          <cell r="B3114" t="str">
            <v>SA0035N18S JP</v>
          </cell>
          <cell r="C3114"/>
          <cell r="D3114">
            <v>21.9</v>
          </cell>
          <cell r="E3114">
            <v>117.9</v>
          </cell>
          <cell r="F3114">
            <v>20</v>
          </cell>
          <cell r="G3114">
            <v>76</v>
          </cell>
        </row>
        <row r="3115">
          <cell r="B3115" t="str">
            <v>SA0035N22S JP</v>
          </cell>
          <cell r="C3115"/>
          <cell r="D3115">
            <v>21.9</v>
          </cell>
          <cell r="E3115">
            <v>117.9</v>
          </cell>
          <cell r="F3115">
            <v>20</v>
          </cell>
          <cell r="G3115">
            <v>76</v>
          </cell>
        </row>
        <row r="3116">
          <cell r="B3116" t="str">
            <v>SJ3035N26S JP</v>
          </cell>
          <cell r="C3116"/>
          <cell r="D3116">
            <v>21.9</v>
          </cell>
          <cell r="E3116">
            <v>117.9</v>
          </cell>
          <cell r="F3116">
            <v>20</v>
          </cell>
          <cell r="G3116">
            <v>76</v>
          </cell>
        </row>
        <row r="3117">
          <cell r="B3117" t="str">
            <v>SA0035N15S JP</v>
          </cell>
          <cell r="C3117"/>
          <cell r="D3117">
            <v>21.9</v>
          </cell>
          <cell r="E3117">
            <v>117.9</v>
          </cell>
          <cell r="F3117">
            <v>20</v>
          </cell>
          <cell r="G3117">
            <v>76</v>
          </cell>
        </row>
        <row r="3118">
          <cell r="B3118" t="str">
            <v>FI025F45 JP</v>
          </cell>
          <cell r="C3118"/>
          <cell r="D3118">
            <v>33.299999999999997</v>
          </cell>
          <cell r="E3118">
            <v>74.5</v>
          </cell>
          <cell r="F3118">
            <v>8.3000000000000007</v>
          </cell>
          <cell r="G3118">
            <v>137.9</v>
          </cell>
        </row>
        <row r="3119">
          <cell r="B3119" t="str">
            <v>TLS105-16AYR JP</v>
          </cell>
          <cell r="C3119"/>
          <cell r="D3119">
            <v>40</v>
          </cell>
          <cell r="E3119">
            <v>160</v>
          </cell>
          <cell r="F3119">
            <v>8.3000000000000007</v>
          </cell>
          <cell r="G3119">
            <v>166</v>
          </cell>
        </row>
        <row r="3120">
          <cell r="B3120" t="str">
            <v>HW70JL302P10000 KR</v>
          </cell>
          <cell r="C3120"/>
          <cell r="D3120">
            <v>86.3</v>
          </cell>
          <cell r="E3120">
            <v>98</v>
          </cell>
          <cell r="F3120">
            <v>12.4</v>
          </cell>
          <cell r="G3120">
            <v>195</v>
          </cell>
        </row>
        <row r="3121">
          <cell r="B3121" t="str">
            <v>HW70AL200P10000 KR</v>
          </cell>
          <cell r="C3121"/>
          <cell r="D3121">
            <v>86.3</v>
          </cell>
          <cell r="E3121">
            <v>98</v>
          </cell>
          <cell r="F3121">
            <v>12.4</v>
          </cell>
          <cell r="G3121">
            <v>195</v>
          </cell>
        </row>
        <row r="3122">
          <cell r="B3122" t="str">
            <v>HW70AR102P10000 KR</v>
          </cell>
          <cell r="C3122"/>
          <cell r="D3122">
            <v>86.3</v>
          </cell>
          <cell r="E3122">
            <v>98</v>
          </cell>
          <cell r="F3122">
            <v>12.4</v>
          </cell>
          <cell r="G3122">
            <v>195</v>
          </cell>
        </row>
        <row r="3123">
          <cell r="B3123" t="str">
            <v>HW60AR202P10000 KR</v>
          </cell>
          <cell r="C3123"/>
          <cell r="D3123">
            <v>86.3</v>
          </cell>
          <cell r="E3123">
            <v>98</v>
          </cell>
          <cell r="F3123">
            <v>12.4</v>
          </cell>
          <cell r="G3123">
            <v>195</v>
          </cell>
        </row>
        <row r="3124">
          <cell r="B3124" t="str">
            <v>HW70JR352P10000 KR</v>
          </cell>
          <cell r="C3124"/>
          <cell r="D3124">
            <v>86.3</v>
          </cell>
          <cell r="E3124">
            <v>98</v>
          </cell>
          <cell r="F3124">
            <v>12.4</v>
          </cell>
          <cell r="G3124">
            <v>195</v>
          </cell>
        </row>
        <row r="3125">
          <cell r="B3125" t="str">
            <v>HW60JL302P10000 KR</v>
          </cell>
          <cell r="C3125"/>
          <cell r="D3125">
            <v>86.3</v>
          </cell>
          <cell r="E3125">
            <v>98</v>
          </cell>
          <cell r="F3125">
            <v>12.4</v>
          </cell>
          <cell r="G3125">
            <v>195</v>
          </cell>
        </row>
        <row r="3126">
          <cell r="B3126" t="str">
            <v>HW60AL072P10000 KR</v>
          </cell>
          <cell r="C3126"/>
          <cell r="D3126">
            <v>86.3</v>
          </cell>
          <cell r="E3126">
            <v>98</v>
          </cell>
          <cell r="F3126">
            <v>12.4</v>
          </cell>
          <cell r="G3126">
            <v>195</v>
          </cell>
        </row>
        <row r="3127">
          <cell r="B3127" t="str">
            <v>HW60JR352P10000 KR</v>
          </cell>
          <cell r="C3127"/>
          <cell r="D3127">
            <v>86.3</v>
          </cell>
          <cell r="E3127">
            <v>98</v>
          </cell>
          <cell r="F3127">
            <v>12.4</v>
          </cell>
          <cell r="G3127">
            <v>195</v>
          </cell>
        </row>
        <row r="3128">
          <cell r="B3128" t="str">
            <v>HW60AR200P10000 NOCE</v>
          </cell>
          <cell r="C3128"/>
          <cell r="D3128">
            <v>21</v>
          </cell>
          <cell r="E3128">
            <v>92.6</v>
          </cell>
          <cell r="F3128">
            <v>20</v>
          </cell>
          <cell r="G3128">
            <v>43</v>
          </cell>
        </row>
        <row r="3129">
          <cell r="B3129" t="str">
            <v>HW70PB300P10000 KR</v>
          </cell>
          <cell r="C3129"/>
          <cell r="D3129">
            <v>86.3</v>
          </cell>
          <cell r="E3129">
            <v>98</v>
          </cell>
          <cell r="F3129">
            <v>12.4</v>
          </cell>
          <cell r="G3129">
            <v>195</v>
          </cell>
        </row>
        <row r="3130">
          <cell r="B3130" t="str">
            <v>HW70PB352P10000 KR</v>
          </cell>
          <cell r="C3130"/>
          <cell r="D3130">
            <v>86.3</v>
          </cell>
          <cell r="E3130">
            <v>98</v>
          </cell>
          <cell r="F3130">
            <v>12.4</v>
          </cell>
          <cell r="G3130">
            <v>195</v>
          </cell>
        </row>
        <row r="3131">
          <cell r="B3131" t="str">
            <v>HW60PB302P10000 KR</v>
          </cell>
          <cell r="C3131"/>
          <cell r="D3131">
            <v>86.3</v>
          </cell>
          <cell r="E3131">
            <v>98</v>
          </cell>
          <cell r="F3131">
            <v>12.4</v>
          </cell>
          <cell r="G3131">
            <v>195</v>
          </cell>
        </row>
        <row r="3132">
          <cell r="B3132" t="str">
            <v>HW70SP400P10000 KR</v>
          </cell>
          <cell r="C3132"/>
          <cell r="D3132">
            <v>86.3</v>
          </cell>
          <cell r="E3132">
            <v>98</v>
          </cell>
          <cell r="F3132">
            <v>12.4</v>
          </cell>
          <cell r="G3132">
            <v>195</v>
          </cell>
        </row>
        <row r="3133">
          <cell r="B3133" t="str">
            <v>HW70PB350P10000 KR</v>
          </cell>
          <cell r="C3133"/>
          <cell r="D3133">
            <v>86.3</v>
          </cell>
          <cell r="E3133">
            <v>98</v>
          </cell>
          <cell r="F3133">
            <v>12.4</v>
          </cell>
          <cell r="G3133">
            <v>195</v>
          </cell>
        </row>
        <row r="3134">
          <cell r="B3134" t="str">
            <v>HW70JL502P10000 KR</v>
          </cell>
          <cell r="C3134"/>
          <cell r="D3134">
            <v>86.3</v>
          </cell>
          <cell r="E3134">
            <v>98</v>
          </cell>
          <cell r="F3134">
            <v>12.4</v>
          </cell>
          <cell r="G3134">
            <v>195</v>
          </cell>
        </row>
        <row r="3135">
          <cell r="B3135" t="str">
            <v>HW70AL072P10000 KR</v>
          </cell>
          <cell r="C3135"/>
          <cell r="D3135">
            <v>86.3</v>
          </cell>
          <cell r="E3135">
            <v>98</v>
          </cell>
          <cell r="F3135">
            <v>12.4</v>
          </cell>
          <cell r="G3135">
            <v>195</v>
          </cell>
        </row>
        <row r="3136">
          <cell r="B3136" t="str">
            <v>HW70JL300P10000 KR</v>
          </cell>
          <cell r="C3136"/>
          <cell r="D3136">
            <v>86.3</v>
          </cell>
          <cell r="E3136">
            <v>98</v>
          </cell>
          <cell r="F3136">
            <v>12.4</v>
          </cell>
          <cell r="G3136">
            <v>195</v>
          </cell>
        </row>
        <row r="3137">
          <cell r="B3137" t="str">
            <v>HW70AL070P09002 KR</v>
          </cell>
          <cell r="C3137"/>
          <cell r="D3137">
            <v>86.3</v>
          </cell>
          <cell r="E3137">
            <v>98</v>
          </cell>
          <cell r="F3137">
            <v>12.4</v>
          </cell>
          <cell r="G3137">
            <v>195</v>
          </cell>
        </row>
        <row r="3138">
          <cell r="B3138" t="str">
            <v>HW60JL350P09000 KR</v>
          </cell>
          <cell r="C3138"/>
          <cell r="D3138">
            <v>86.3</v>
          </cell>
          <cell r="E3138">
            <v>98</v>
          </cell>
          <cell r="F3138">
            <v>12.4</v>
          </cell>
          <cell r="G3138">
            <v>195</v>
          </cell>
        </row>
        <row r="3139">
          <cell r="B3139" t="str">
            <v>CSR135-26P CN</v>
          </cell>
          <cell r="C3139"/>
          <cell r="D3139">
            <v>33.6</v>
          </cell>
          <cell r="E3139">
            <v>64.5</v>
          </cell>
          <cell r="F3139">
            <v>8.3000000000000007</v>
          </cell>
          <cell r="G3139">
            <v>133.30000000000001</v>
          </cell>
        </row>
        <row r="3140">
          <cell r="B3140" t="str">
            <v>CSR150-26P CN</v>
          </cell>
          <cell r="C3140"/>
          <cell r="D3140">
            <v>33.6</v>
          </cell>
          <cell r="E3140">
            <v>64.5</v>
          </cell>
          <cell r="F3140">
            <v>8.3000000000000007</v>
          </cell>
          <cell r="G3140">
            <v>133.30000000000001</v>
          </cell>
        </row>
        <row r="3141">
          <cell r="B3141" t="str">
            <v>HW70AL100P09002 KR</v>
          </cell>
          <cell r="C3141"/>
          <cell r="D3141">
            <v>86.3</v>
          </cell>
          <cell r="E3141">
            <v>98</v>
          </cell>
          <cell r="F3141">
            <v>12.4</v>
          </cell>
          <cell r="G3141">
            <v>195</v>
          </cell>
        </row>
        <row r="3142">
          <cell r="B3142" t="str">
            <v>HW70JL352P10000 KR</v>
          </cell>
          <cell r="C3142"/>
          <cell r="D3142">
            <v>86.3</v>
          </cell>
          <cell r="E3142">
            <v>98</v>
          </cell>
          <cell r="F3142">
            <v>12.4</v>
          </cell>
          <cell r="G3142">
            <v>195</v>
          </cell>
        </row>
        <row r="3143">
          <cell r="B3143" t="str">
            <v>HW60AR100P10000 KR</v>
          </cell>
          <cell r="C3143"/>
          <cell r="D3143">
            <v>86.3</v>
          </cell>
          <cell r="E3143">
            <v>98</v>
          </cell>
          <cell r="F3143">
            <v>12.4</v>
          </cell>
          <cell r="G3143">
            <v>195</v>
          </cell>
        </row>
        <row r="3144">
          <cell r="B3144" t="str">
            <v>HW60AL070P09000 NOCE</v>
          </cell>
          <cell r="C3144"/>
          <cell r="D3144">
            <v>21</v>
          </cell>
          <cell r="E3144">
            <v>92.6</v>
          </cell>
          <cell r="F3144">
            <v>20</v>
          </cell>
          <cell r="G3144">
            <v>43</v>
          </cell>
        </row>
        <row r="3145">
          <cell r="B3145" t="str">
            <v>HW70SP370P10000 KR</v>
          </cell>
          <cell r="C3145"/>
          <cell r="D3145">
            <v>86.3</v>
          </cell>
          <cell r="E3145">
            <v>98</v>
          </cell>
          <cell r="F3145">
            <v>12.4</v>
          </cell>
          <cell r="G3145">
            <v>195</v>
          </cell>
        </row>
        <row r="3146">
          <cell r="B3146" t="str">
            <v>HW70SP300P10000 KR</v>
          </cell>
          <cell r="C3146"/>
          <cell r="D3146">
            <v>86.3</v>
          </cell>
          <cell r="E3146">
            <v>98</v>
          </cell>
          <cell r="F3146">
            <v>12.4</v>
          </cell>
          <cell r="G3146">
            <v>195</v>
          </cell>
        </row>
        <row r="3147">
          <cell r="B3147" t="str">
            <v>HW60SP302P10000 KR</v>
          </cell>
          <cell r="C3147"/>
          <cell r="D3147">
            <v>86.3</v>
          </cell>
          <cell r="E3147">
            <v>98</v>
          </cell>
          <cell r="F3147">
            <v>12.4</v>
          </cell>
          <cell r="G3147">
            <v>195</v>
          </cell>
        </row>
        <row r="3148">
          <cell r="B3148" t="str">
            <v>HW60SP300P10000 NOCE</v>
          </cell>
          <cell r="C3148"/>
          <cell r="D3148">
            <v>21</v>
          </cell>
          <cell r="E3148">
            <v>92.6</v>
          </cell>
          <cell r="F3148">
            <v>20</v>
          </cell>
          <cell r="G3148">
            <v>43</v>
          </cell>
        </row>
        <row r="3149">
          <cell r="B3149" t="str">
            <v>HW70SP300P10000 NOCE</v>
          </cell>
          <cell r="C3149"/>
          <cell r="D3149">
            <v>21</v>
          </cell>
          <cell r="E3149">
            <v>92.6</v>
          </cell>
          <cell r="F3149">
            <v>20</v>
          </cell>
          <cell r="G3149">
            <v>43</v>
          </cell>
        </row>
        <row r="3150">
          <cell r="B3150" t="str">
            <v>HW70AR202P10000 KR</v>
          </cell>
          <cell r="C3150"/>
          <cell r="D3150">
            <v>86.3</v>
          </cell>
          <cell r="E3150">
            <v>98</v>
          </cell>
          <cell r="F3150">
            <v>12.4</v>
          </cell>
          <cell r="G3150">
            <v>195</v>
          </cell>
        </row>
        <row r="3151">
          <cell r="B3151" t="str">
            <v>HW60AL150P10000 CN</v>
          </cell>
          <cell r="C3151"/>
          <cell r="D3151">
            <v>56</v>
          </cell>
          <cell r="E3151">
            <v>234</v>
          </cell>
          <cell r="F3151"/>
          <cell r="G3151">
            <v>289</v>
          </cell>
        </row>
        <row r="3152">
          <cell r="B3152" t="str">
            <v>HW60AL102P10000 NOCE</v>
          </cell>
          <cell r="C3152"/>
          <cell r="D3152">
            <v>21</v>
          </cell>
          <cell r="E3152">
            <v>92.6</v>
          </cell>
          <cell r="F3152">
            <v>20</v>
          </cell>
          <cell r="G3152">
            <v>43</v>
          </cell>
        </row>
        <row r="3153">
          <cell r="B3153" t="str">
            <v>HW70PB350P10000 NOCE</v>
          </cell>
          <cell r="C3153"/>
          <cell r="D3153">
            <v>21</v>
          </cell>
          <cell r="E3153">
            <v>92.6</v>
          </cell>
          <cell r="F3153">
            <v>20</v>
          </cell>
          <cell r="G3153">
            <v>43</v>
          </cell>
        </row>
        <row r="3154">
          <cell r="B3154" t="str">
            <v>HW80AL070P09000 NOCE</v>
          </cell>
          <cell r="C3154"/>
          <cell r="D3154">
            <v>21</v>
          </cell>
          <cell r="E3154">
            <v>92.6</v>
          </cell>
          <cell r="F3154">
            <v>20</v>
          </cell>
          <cell r="G3154">
            <v>43</v>
          </cell>
        </row>
        <row r="3155">
          <cell r="B3155" t="str">
            <v>HW60AL070P10000 NOCE</v>
          </cell>
          <cell r="C3155"/>
          <cell r="D3155">
            <v>21</v>
          </cell>
          <cell r="E3155">
            <v>92.6</v>
          </cell>
          <cell r="F3155">
            <v>20</v>
          </cell>
          <cell r="G3155">
            <v>43</v>
          </cell>
        </row>
        <row r="3156">
          <cell r="B3156" t="str">
            <v>HW70PB350P09000 NOCE</v>
          </cell>
          <cell r="C3156"/>
          <cell r="D3156">
            <v>21</v>
          </cell>
          <cell r="E3156">
            <v>92.6</v>
          </cell>
          <cell r="F3156">
            <v>20</v>
          </cell>
          <cell r="G3156">
            <v>43</v>
          </cell>
        </row>
        <row r="3157">
          <cell r="B3157" t="str">
            <v>HW80AL102P10000 KR</v>
          </cell>
          <cell r="C3157"/>
          <cell r="D3157">
            <v>86.3</v>
          </cell>
          <cell r="E3157">
            <v>98</v>
          </cell>
          <cell r="F3157">
            <v>12.4</v>
          </cell>
          <cell r="G3157">
            <v>195</v>
          </cell>
        </row>
        <row r="3158">
          <cell r="B3158" t="str">
            <v>LPM01823S US</v>
          </cell>
          <cell r="C3158"/>
          <cell r="D3158">
            <v>27.5</v>
          </cell>
          <cell r="E3158">
            <v>92.4</v>
          </cell>
          <cell r="F3158">
            <v>8.3000000000000007</v>
          </cell>
          <cell r="G3158">
            <v>71.3</v>
          </cell>
        </row>
        <row r="3159">
          <cell r="B3159" t="str">
            <v>AIN-FBK-4SD110R JP</v>
          </cell>
          <cell r="C3159"/>
          <cell r="D3159">
            <v>86.3</v>
          </cell>
          <cell r="E3159">
            <v>98</v>
          </cell>
          <cell r="F3159">
            <v>12.4</v>
          </cell>
          <cell r="G3159">
            <v>195</v>
          </cell>
        </row>
        <row r="3160">
          <cell r="B3160" t="str">
            <v>AIN-FBK-5SD110R JP</v>
          </cell>
          <cell r="C3160"/>
          <cell r="D3160">
            <v>86.3</v>
          </cell>
          <cell r="E3160">
            <v>98</v>
          </cell>
          <cell r="F3160">
            <v>12.4</v>
          </cell>
          <cell r="G3160">
            <v>195</v>
          </cell>
        </row>
        <row r="3161">
          <cell r="B3161" t="str">
            <v>AIN-FBK-6SD110R JP</v>
          </cell>
          <cell r="C3161"/>
          <cell r="D3161">
            <v>86.3</v>
          </cell>
          <cell r="E3161">
            <v>98</v>
          </cell>
          <cell r="F3161">
            <v>12.4</v>
          </cell>
          <cell r="G3161">
            <v>195</v>
          </cell>
        </row>
        <row r="3162">
          <cell r="B3162" t="str">
            <v>CRV135-19S MDR</v>
          </cell>
          <cell r="C3162"/>
          <cell r="D3162">
            <v>31.2</v>
          </cell>
          <cell r="E3162">
            <v>64.5</v>
          </cell>
          <cell r="F3162">
            <v>8.3000000000000007</v>
          </cell>
          <cell r="G3162">
            <v>127</v>
          </cell>
        </row>
        <row r="3163">
          <cell r="B3163" t="str">
            <v>CRV150-19S MDR</v>
          </cell>
          <cell r="C3163"/>
          <cell r="D3163">
            <v>31.2</v>
          </cell>
          <cell r="E3163">
            <v>64.5</v>
          </cell>
          <cell r="F3163">
            <v>8.3000000000000007</v>
          </cell>
          <cell r="G3163">
            <v>127</v>
          </cell>
        </row>
        <row r="3164">
          <cell r="B3164" t="str">
            <v>HW60JL300P10000 CN</v>
          </cell>
          <cell r="C3164"/>
          <cell r="D3164">
            <v>67.2</v>
          </cell>
          <cell r="E3164">
            <v>142</v>
          </cell>
          <cell r="F3164">
            <v>12.4</v>
          </cell>
          <cell r="G3164">
            <v>190.8</v>
          </cell>
        </row>
        <row r="3165">
          <cell r="B3165" t="str">
            <v>HW60JL500P10000 CN</v>
          </cell>
          <cell r="C3165"/>
          <cell r="D3165">
            <v>67.2</v>
          </cell>
          <cell r="E3165">
            <v>142</v>
          </cell>
          <cell r="F3165">
            <v>12.4</v>
          </cell>
          <cell r="G3165">
            <v>190.8</v>
          </cell>
        </row>
        <row r="3166">
          <cell r="B3166" t="str">
            <v>HW80SP300P10000 CN</v>
          </cell>
          <cell r="C3166"/>
          <cell r="D3166">
            <v>67.2</v>
          </cell>
          <cell r="E3166">
            <v>142</v>
          </cell>
          <cell r="F3166">
            <v>12.4</v>
          </cell>
          <cell r="G3166">
            <v>190.8</v>
          </cell>
        </row>
        <row r="3167">
          <cell r="B3167"/>
          <cell r="C3167"/>
          <cell r="D3167"/>
          <cell r="E3167"/>
          <cell r="F3167"/>
          <cell r="G3167"/>
        </row>
        <row r="3168">
          <cell r="B3168"/>
          <cell r="C3168"/>
          <cell r="D3168"/>
          <cell r="E3168"/>
          <cell r="F3168"/>
          <cell r="G3168"/>
        </row>
        <row r="3169">
          <cell r="B3169"/>
          <cell r="C3169"/>
          <cell r="D3169"/>
          <cell r="E3169"/>
          <cell r="F3169"/>
          <cell r="G3169"/>
        </row>
        <row r="3170">
          <cell r="B3170"/>
          <cell r="C3170"/>
          <cell r="D3170"/>
          <cell r="E3170"/>
          <cell r="F3170"/>
          <cell r="G3170"/>
        </row>
        <row r="3171">
          <cell r="B3171"/>
          <cell r="C3171"/>
          <cell r="D3171"/>
          <cell r="E3171"/>
          <cell r="F3171"/>
          <cell r="G3171"/>
        </row>
        <row r="3172">
          <cell r="B3172"/>
          <cell r="C3172"/>
          <cell r="D3172"/>
          <cell r="E3172"/>
          <cell r="F3172"/>
          <cell r="G3172"/>
        </row>
        <row r="3173">
          <cell r="B3173"/>
          <cell r="C3173"/>
          <cell r="D3173"/>
          <cell r="E3173"/>
          <cell r="F3173"/>
          <cell r="G3173"/>
        </row>
        <row r="3174">
          <cell r="B3174"/>
          <cell r="C3174"/>
          <cell r="D3174"/>
          <cell r="E3174"/>
          <cell r="F3174"/>
          <cell r="G3174"/>
        </row>
        <row r="3175">
          <cell r="B3175"/>
          <cell r="C3175"/>
          <cell r="D3175"/>
          <cell r="E3175"/>
          <cell r="F3175"/>
          <cell r="G3175"/>
        </row>
        <row r="3176">
          <cell r="B3176"/>
          <cell r="C3176"/>
          <cell r="D3176"/>
          <cell r="E3176"/>
          <cell r="F3176"/>
          <cell r="G3176"/>
        </row>
        <row r="3177">
          <cell r="B3177"/>
          <cell r="C3177"/>
          <cell r="D3177"/>
          <cell r="E3177"/>
          <cell r="F3177"/>
          <cell r="G3177"/>
        </row>
        <row r="3178">
          <cell r="B3178"/>
          <cell r="C3178"/>
          <cell r="D3178"/>
          <cell r="E3178"/>
          <cell r="F3178"/>
          <cell r="G3178"/>
        </row>
        <row r="3179">
          <cell r="B3179"/>
          <cell r="C3179"/>
          <cell r="D3179"/>
          <cell r="E3179"/>
          <cell r="F3179"/>
          <cell r="G3179"/>
        </row>
        <row r="3180">
          <cell r="B3180"/>
          <cell r="C3180"/>
          <cell r="D3180"/>
          <cell r="E3180"/>
          <cell r="F3180"/>
          <cell r="G3180"/>
        </row>
        <row r="3181">
          <cell r="B3181"/>
          <cell r="C3181"/>
          <cell r="D3181"/>
          <cell r="E3181"/>
          <cell r="F3181"/>
          <cell r="G3181"/>
        </row>
        <row r="3182">
          <cell r="B3182"/>
          <cell r="C3182"/>
          <cell r="D3182"/>
          <cell r="E3182"/>
          <cell r="F3182"/>
          <cell r="G3182"/>
        </row>
        <row r="3183">
          <cell r="B3183"/>
          <cell r="C3183"/>
          <cell r="D3183"/>
          <cell r="E3183"/>
          <cell r="F3183"/>
          <cell r="G3183"/>
        </row>
        <row r="3184">
          <cell r="B3184"/>
          <cell r="C3184"/>
          <cell r="D3184"/>
          <cell r="E3184"/>
          <cell r="F3184"/>
          <cell r="G3184"/>
        </row>
        <row r="3185">
          <cell r="B3185"/>
          <cell r="C3185"/>
          <cell r="D3185"/>
          <cell r="E3185"/>
          <cell r="F3185"/>
          <cell r="G3185"/>
        </row>
        <row r="3186">
          <cell r="B3186"/>
          <cell r="C3186"/>
          <cell r="D3186"/>
          <cell r="E3186"/>
          <cell r="F3186"/>
          <cell r="G3186"/>
        </row>
        <row r="3187">
          <cell r="B3187"/>
          <cell r="C3187"/>
          <cell r="D3187"/>
          <cell r="E3187"/>
          <cell r="F3187"/>
          <cell r="G3187"/>
        </row>
        <row r="3188">
          <cell r="B3188"/>
          <cell r="C3188"/>
          <cell r="D3188"/>
          <cell r="E3188"/>
          <cell r="F3188"/>
          <cell r="G3188"/>
        </row>
        <row r="3189">
          <cell r="B3189"/>
          <cell r="C3189"/>
          <cell r="D3189"/>
          <cell r="E3189"/>
          <cell r="F3189"/>
          <cell r="G3189"/>
        </row>
        <row r="3190">
          <cell r="B3190"/>
          <cell r="C3190"/>
          <cell r="D3190"/>
          <cell r="E3190"/>
          <cell r="F3190"/>
          <cell r="G3190"/>
        </row>
        <row r="3191">
          <cell r="B3191"/>
          <cell r="C3191"/>
          <cell r="D3191"/>
          <cell r="E3191"/>
          <cell r="F3191"/>
          <cell r="G3191"/>
        </row>
        <row r="3192">
          <cell r="B3192"/>
          <cell r="C3192"/>
          <cell r="D3192"/>
          <cell r="E3192"/>
          <cell r="F3192"/>
          <cell r="G3192"/>
        </row>
        <row r="3193">
          <cell r="B3193"/>
          <cell r="C3193"/>
          <cell r="D3193"/>
          <cell r="E3193"/>
          <cell r="F3193"/>
          <cell r="G3193"/>
        </row>
        <row r="3194">
          <cell r="B3194"/>
          <cell r="C3194"/>
          <cell r="D3194"/>
          <cell r="E3194"/>
          <cell r="F3194"/>
          <cell r="G3194"/>
        </row>
        <row r="3195">
          <cell r="B3195"/>
          <cell r="C3195"/>
          <cell r="D3195"/>
          <cell r="E3195"/>
          <cell r="F3195"/>
          <cell r="G3195"/>
        </row>
        <row r="3196">
          <cell r="B3196"/>
          <cell r="C3196"/>
          <cell r="D3196"/>
          <cell r="E3196"/>
          <cell r="F3196"/>
          <cell r="G3196"/>
        </row>
        <row r="3197">
          <cell r="B3197"/>
          <cell r="C3197"/>
          <cell r="D3197"/>
          <cell r="E3197"/>
          <cell r="F3197"/>
          <cell r="G3197"/>
        </row>
        <row r="3198">
          <cell r="B3198"/>
          <cell r="C3198"/>
          <cell r="D3198"/>
          <cell r="E3198"/>
          <cell r="F3198"/>
          <cell r="G3198"/>
        </row>
        <row r="3199">
          <cell r="B3199"/>
          <cell r="C3199"/>
          <cell r="D3199"/>
          <cell r="E3199"/>
          <cell r="F3199"/>
          <cell r="G3199"/>
        </row>
        <row r="3200">
          <cell r="B3200"/>
          <cell r="C3200"/>
          <cell r="D3200"/>
          <cell r="E3200"/>
          <cell r="F3200"/>
          <cell r="G3200"/>
        </row>
        <row r="3201">
          <cell r="B3201"/>
          <cell r="C3201"/>
          <cell r="D3201"/>
          <cell r="E3201"/>
          <cell r="F3201"/>
          <cell r="G3201"/>
        </row>
        <row r="3202">
          <cell r="B3202"/>
          <cell r="C3202"/>
          <cell r="D3202"/>
          <cell r="E3202"/>
          <cell r="F3202"/>
          <cell r="G3202"/>
        </row>
        <row r="3203">
          <cell r="B3203"/>
          <cell r="C3203"/>
          <cell r="D3203"/>
          <cell r="E3203"/>
          <cell r="F3203"/>
          <cell r="G3203"/>
        </row>
        <row r="3204">
          <cell r="B3204"/>
          <cell r="C3204"/>
          <cell r="D3204"/>
          <cell r="E3204"/>
          <cell r="F3204"/>
          <cell r="G3204"/>
        </row>
        <row r="3205">
          <cell r="B3205"/>
          <cell r="C3205"/>
          <cell r="D3205"/>
          <cell r="E3205"/>
          <cell r="F3205"/>
          <cell r="G3205"/>
        </row>
        <row r="3206">
          <cell r="B3206"/>
          <cell r="C3206"/>
          <cell r="D3206"/>
          <cell r="E3206"/>
          <cell r="F3206"/>
          <cell r="G3206"/>
        </row>
        <row r="3207">
          <cell r="B3207"/>
          <cell r="C3207"/>
          <cell r="D3207"/>
          <cell r="E3207"/>
          <cell r="F3207"/>
          <cell r="G3207"/>
        </row>
        <row r="3208">
          <cell r="B3208"/>
          <cell r="C3208"/>
          <cell r="D3208"/>
          <cell r="E3208"/>
          <cell r="F3208"/>
          <cell r="G3208"/>
        </row>
        <row r="3209">
          <cell r="B3209"/>
          <cell r="C3209"/>
          <cell r="D3209"/>
          <cell r="E3209"/>
          <cell r="F3209"/>
          <cell r="G3209"/>
        </row>
        <row r="3210">
          <cell r="B3210"/>
          <cell r="C3210"/>
          <cell r="D3210"/>
          <cell r="E3210"/>
          <cell r="F3210"/>
          <cell r="G3210"/>
        </row>
        <row r="3211">
          <cell r="B3211"/>
          <cell r="C3211"/>
          <cell r="D3211"/>
          <cell r="E3211"/>
          <cell r="F3211"/>
          <cell r="G3211"/>
        </row>
        <row r="3212">
          <cell r="B3212"/>
          <cell r="C3212"/>
          <cell r="D3212"/>
          <cell r="E3212"/>
          <cell r="F3212"/>
          <cell r="G3212"/>
        </row>
        <row r="3213">
          <cell r="B3213"/>
          <cell r="C3213"/>
          <cell r="D3213"/>
          <cell r="E3213"/>
          <cell r="F3213"/>
          <cell r="G3213"/>
        </row>
        <row r="3214">
          <cell r="B3214"/>
          <cell r="C3214"/>
          <cell r="D3214"/>
          <cell r="E3214"/>
          <cell r="F3214"/>
          <cell r="G3214"/>
        </row>
        <row r="3215">
          <cell r="B3215"/>
          <cell r="C3215"/>
          <cell r="D3215"/>
          <cell r="E3215"/>
          <cell r="F3215"/>
          <cell r="G3215"/>
        </row>
        <row r="3216">
          <cell r="B3216"/>
          <cell r="C3216"/>
          <cell r="D3216"/>
          <cell r="E3216"/>
          <cell r="F3216"/>
          <cell r="G3216"/>
        </row>
        <row r="3217">
          <cell r="B3217"/>
          <cell r="C3217"/>
          <cell r="D3217"/>
          <cell r="E3217"/>
          <cell r="F3217"/>
          <cell r="G3217"/>
        </row>
        <row r="3218">
          <cell r="B3218"/>
          <cell r="C3218"/>
          <cell r="D3218"/>
          <cell r="E3218"/>
          <cell r="F3218"/>
          <cell r="G3218"/>
        </row>
        <row r="3219">
          <cell r="B3219"/>
          <cell r="C3219"/>
          <cell r="D3219"/>
          <cell r="E3219"/>
          <cell r="F3219"/>
          <cell r="G3219"/>
        </row>
        <row r="3220">
          <cell r="B3220"/>
          <cell r="C3220"/>
          <cell r="D3220"/>
          <cell r="E3220"/>
          <cell r="F3220"/>
          <cell r="G3220"/>
        </row>
        <row r="3221">
          <cell r="B3221"/>
          <cell r="C3221"/>
          <cell r="D3221"/>
          <cell r="E3221"/>
          <cell r="F3221"/>
          <cell r="G3221"/>
        </row>
        <row r="3222">
          <cell r="B3222"/>
          <cell r="C3222"/>
          <cell r="D3222"/>
          <cell r="E3222"/>
          <cell r="F3222"/>
          <cell r="G3222"/>
        </row>
        <row r="3223">
          <cell r="B3223"/>
          <cell r="C3223"/>
          <cell r="D3223"/>
          <cell r="E3223"/>
          <cell r="F3223"/>
          <cell r="G3223"/>
        </row>
        <row r="3224">
          <cell r="B3224"/>
          <cell r="C3224"/>
          <cell r="D3224"/>
          <cell r="E3224"/>
          <cell r="F3224"/>
          <cell r="G3224"/>
        </row>
        <row r="3225">
          <cell r="B3225"/>
          <cell r="C3225"/>
          <cell r="D3225"/>
          <cell r="E3225"/>
          <cell r="F3225"/>
          <cell r="G3225"/>
        </row>
        <row r="3226">
          <cell r="B3226"/>
          <cell r="C3226"/>
          <cell r="D3226"/>
          <cell r="E3226"/>
          <cell r="F3226"/>
          <cell r="G3226"/>
        </row>
        <row r="3227">
          <cell r="B3227"/>
          <cell r="C3227"/>
          <cell r="D3227"/>
          <cell r="E3227"/>
          <cell r="F3227"/>
          <cell r="G3227"/>
        </row>
        <row r="3228">
          <cell r="B3228"/>
          <cell r="C3228"/>
          <cell r="D3228"/>
          <cell r="E3228"/>
          <cell r="F3228"/>
          <cell r="G3228"/>
        </row>
        <row r="3229">
          <cell r="B3229"/>
          <cell r="C3229"/>
          <cell r="D3229"/>
          <cell r="E3229"/>
          <cell r="F3229"/>
          <cell r="G3229"/>
        </row>
        <row r="3230">
          <cell r="B3230"/>
          <cell r="C3230"/>
          <cell r="D3230"/>
          <cell r="E3230"/>
          <cell r="F3230"/>
          <cell r="G3230"/>
        </row>
        <row r="3231">
          <cell r="B3231"/>
          <cell r="C3231"/>
          <cell r="D3231"/>
          <cell r="E3231"/>
          <cell r="F3231"/>
          <cell r="G3231"/>
        </row>
        <row r="3232">
          <cell r="B3232"/>
          <cell r="C3232"/>
          <cell r="D3232"/>
          <cell r="E3232"/>
          <cell r="F3232"/>
          <cell r="G3232"/>
        </row>
        <row r="3233">
          <cell r="B3233"/>
          <cell r="C3233"/>
          <cell r="D3233"/>
          <cell r="E3233"/>
          <cell r="F3233"/>
          <cell r="G3233"/>
        </row>
        <row r="3234">
          <cell r="B3234"/>
          <cell r="C3234"/>
          <cell r="D3234"/>
          <cell r="E3234"/>
          <cell r="F3234"/>
          <cell r="G3234"/>
        </row>
        <row r="3235">
          <cell r="B3235"/>
          <cell r="C3235"/>
          <cell r="D3235"/>
          <cell r="E3235"/>
          <cell r="F3235"/>
          <cell r="G3235"/>
        </row>
        <row r="3236">
          <cell r="B3236"/>
          <cell r="C3236"/>
          <cell r="D3236"/>
          <cell r="E3236"/>
          <cell r="F3236"/>
          <cell r="G3236"/>
        </row>
        <row r="3237">
          <cell r="B3237"/>
          <cell r="C3237"/>
          <cell r="D3237"/>
          <cell r="E3237"/>
          <cell r="F3237"/>
          <cell r="G3237"/>
        </row>
        <row r="3238">
          <cell r="B3238"/>
          <cell r="C3238"/>
          <cell r="D3238"/>
          <cell r="E3238"/>
          <cell r="F3238"/>
          <cell r="G3238"/>
        </row>
        <row r="3239">
          <cell r="B3239"/>
          <cell r="C3239"/>
          <cell r="D3239"/>
          <cell r="E3239"/>
          <cell r="F3239"/>
          <cell r="G3239"/>
        </row>
        <row r="3240">
          <cell r="B3240"/>
          <cell r="C3240"/>
          <cell r="D3240"/>
          <cell r="E3240"/>
          <cell r="F3240"/>
          <cell r="G3240"/>
        </row>
        <row r="3241">
          <cell r="B3241"/>
          <cell r="C3241"/>
          <cell r="D3241"/>
          <cell r="E3241"/>
          <cell r="F3241"/>
          <cell r="G3241"/>
        </row>
        <row r="3242">
          <cell r="B3242"/>
          <cell r="C3242"/>
          <cell r="D3242"/>
          <cell r="E3242"/>
          <cell r="F3242"/>
          <cell r="G3242"/>
        </row>
        <row r="3243">
          <cell r="B3243"/>
          <cell r="C3243"/>
          <cell r="D3243"/>
          <cell r="E3243"/>
          <cell r="F3243"/>
          <cell r="G3243"/>
        </row>
        <row r="3244">
          <cell r="B3244"/>
          <cell r="C3244"/>
          <cell r="D3244"/>
          <cell r="E3244"/>
          <cell r="F3244"/>
          <cell r="G3244"/>
        </row>
        <row r="3245">
          <cell r="B3245"/>
          <cell r="C3245"/>
          <cell r="D3245"/>
          <cell r="E3245"/>
          <cell r="F3245"/>
          <cell r="G3245"/>
        </row>
        <row r="3246">
          <cell r="B3246"/>
          <cell r="C3246"/>
          <cell r="D3246"/>
          <cell r="E3246"/>
          <cell r="F3246"/>
          <cell r="G3246"/>
        </row>
        <row r="3247">
          <cell r="B3247"/>
          <cell r="C3247"/>
          <cell r="D3247"/>
          <cell r="E3247"/>
          <cell r="F3247"/>
          <cell r="G3247"/>
        </row>
        <row r="3248">
          <cell r="B3248"/>
          <cell r="C3248"/>
          <cell r="D3248"/>
          <cell r="E3248"/>
          <cell r="F3248"/>
          <cell r="G3248"/>
        </row>
        <row r="3249">
          <cell r="B3249"/>
          <cell r="C3249"/>
          <cell r="D3249"/>
          <cell r="E3249"/>
          <cell r="F3249"/>
          <cell r="G3249"/>
        </row>
        <row r="3250">
          <cell r="B3250"/>
          <cell r="C3250"/>
          <cell r="D3250"/>
          <cell r="E3250"/>
          <cell r="F3250"/>
          <cell r="G3250"/>
        </row>
        <row r="3251">
          <cell r="B3251"/>
          <cell r="C3251"/>
          <cell r="D3251"/>
          <cell r="E3251"/>
          <cell r="F3251"/>
          <cell r="G3251"/>
        </row>
        <row r="3252">
          <cell r="B3252"/>
          <cell r="C3252"/>
          <cell r="D3252"/>
          <cell r="E3252"/>
          <cell r="F3252"/>
          <cell r="G3252"/>
        </row>
        <row r="3253">
          <cell r="B3253"/>
          <cell r="C3253"/>
          <cell r="D3253"/>
          <cell r="E3253"/>
          <cell r="F3253"/>
          <cell r="G3253"/>
        </row>
        <row r="3254">
          <cell r="B3254"/>
          <cell r="C3254"/>
          <cell r="D3254"/>
          <cell r="E3254"/>
          <cell r="F3254"/>
          <cell r="G3254"/>
        </row>
        <row r="3255">
          <cell r="B3255"/>
          <cell r="C3255"/>
          <cell r="D3255"/>
          <cell r="E3255"/>
          <cell r="F3255"/>
          <cell r="G3255"/>
        </row>
        <row r="3256">
          <cell r="B3256"/>
          <cell r="C3256"/>
          <cell r="D3256"/>
          <cell r="E3256"/>
          <cell r="F3256"/>
          <cell r="G3256"/>
        </row>
        <row r="3257">
          <cell r="B3257"/>
          <cell r="C3257"/>
          <cell r="D3257"/>
          <cell r="E3257"/>
          <cell r="F3257"/>
          <cell r="G3257"/>
        </row>
        <row r="3258">
          <cell r="B3258"/>
          <cell r="C3258"/>
          <cell r="D3258"/>
          <cell r="E3258"/>
          <cell r="F3258"/>
          <cell r="G3258"/>
        </row>
        <row r="3259">
          <cell r="B3259"/>
          <cell r="C3259"/>
          <cell r="D3259"/>
          <cell r="E3259"/>
          <cell r="F3259"/>
          <cell r="G3259"/>
        </row>
        <row r="3260">
          <cell r="B3260"/>
          <cell r="C3260"/>
          <cell r="D3260"/>
          <cell r="E3260"/>
          <cell r="F3260"/>
          <cell r="G3260"/>
        </row>
        <row r="3261">
          <cell r="B3261"/>
          <cell r="C3261"/>
          <cell r="D3261"/>
          <cell r="E3261"/>
          <cell r="F3261"/>
          <cell r="G3261"/>
        </row>
        <row r="3262">
          <cell r="B3262"/>
          <cell r="C3262"/>
          <cell r="D3262"/>
          <cell r="E3262"/>
          <cell r="F3262"/>
          <cell r="G3262"/>
        </row>
        <row r="3263">
          <cell r="B3263"/>
          <cell r="C3263"/>
          <cell r="D3263"/>
          <cell r="E3263"/>
          <cell r="F3263"/>
          <cell r="G3263"/>
        </row>
        <row r="3264">
          <cell r="B3264"/>
          <cell r="C3264"/>
          <cell r="D3264"/>
          <cell r="E3264"/>
          <cell r="F3264"/>
          <cell r="G3264"/>
        </row>
        <row r="3265">
          <cell r="B3265"/>
          <cell r="C3265"/>
          <cell r="D3265"/>
          <cell r="E3265"/>
          <cell r="F3265"/>
          <cell r="G3265"/>
        </row>
        <row r="3266">
          <cell r="B3266"/>
          <cell r="C3266"/>
          <cell r="D3266"/>
          <cell r="E3266"/>
          <cell r="F3266"/>
          <cell r="G3266"/>
        </row>
        <row r="3267">
          <cell r="B3267"/>
          <cell r="C3267"/>
          <cell r="D3267"/>
          <cell r="E3267"/>
          <cell r="F3267"/>
          <cell r="G3267"/>
        </row>
        <row r="3268">
          <cell r="B3268"/>
          <cell r="C3268"/>
          <cell r="D3268"/>
          <cell r="E3268"/>
          <cell r="F3268"/>
          <cell r="G3268"/>
        </row>
        <row r="3269">
          <cell r="B3269"/>
          <cell r="C3269"/>
          <cell r="D3269"/>
          <cell r="E3269"/>
          <cell r="F3269"/>
          <cell r="G3269"/>
        </row>
        <row r="3270">
          <cell r="B3270"/>
          <cell r="C3270"/>
          <cell r="D3270"/>
          <cell r="E3270"/>
          <cell r="F3270"/>
          <cell r="G3270"/>
        </row>
        <row r="3271">
          <cell r="B3271"/>
          <cell r="C3271"/>
          <cell r="D3271"/>
          <cell r="E3271"/>
          <cell r="F3271"/>
          <cell r="G3271"/>
        </row>
        <row r="3272">
          <cell r="B3272"/>
          <cell r="C3272"/>
          <cell r="D3272"/>
          <cell r="E3272"/>
          <cell r="F3272"/>
          <cell r="G3272"/>
        </row>
        <row r="3273">
          <cell r="B3273"/>
          <cell r="C3273"/>
          <cell r="D3273"/>
          <cell r="E3273"/>
          <cell r="F3273"/>
          <cell r="G3273"/>
        </row>
        <row r="3274">
          <cell r="B3274"/>
          <cell r="C3274"/>
          <cell r="D3274"/>
          <cell r="E3274"/>
          <cell r="F3274"/>
          <cell r="G3274"/>
        </row>
        <row r="3275">
          <cell r="B3275"/>
          <cell r="C3275"/>
          <cell r="D3275"/>
          <cell r="E3275"/>
          <cell r="F3275"/>
          <cell r="G3275"/>
        </row>
        <row r="3276">
          <cell r="B3276"/>
          <cell r="C3276"/>
          <cell r="D3276"/>
          <cell r="E3276"/>
          <cell r="F3276"/>
          <cell r="G3276"/>
        </row>
        <row r="3277">
          <cell r="B3277"/>
          <cell r="C3277"/>
          <cell r="D3277"/>
          <cell r="E3277"/>
          <cell r="F3277"/>
          <cell r="G3277"/>
        </row>
        <row r="3278">
          <cell r="B3278"/>
          <cell r="C3278"/>
          <cell r="D3278"/>
          <cell r="E3278"/>
          <cell r="F3278"/>
          <cell r="G3278"/>
        </row>
        <row r="3279">
          <cell r="B3279"/>
          <cell r="C3279"/>
          <cell r="D3279"/>
          <cell r="E3279"/>
          <cell r="F3279"/>
          <cell r="G3279"/>
        </row>
        <row r="3280">
          <cell r="B3280"/>
          <cell r="C3280"/>
          <cell r="D3280"/>
          <cell r="E3280"/>
          <cell r="F3280"/>
          <cell r="G3280"/>
        </row>
        <row r="3281">
          <cell r="B3281"/>
          <cell r="C3281"/>
          <cell r="D3281"/>
          <cell r="E3281"/>
          <cell r="F3281"/>
          <cell r="G3281"/>
        </row>
        <row r="3282">
          <cell r="B3282"/>
          <cell r="C3282"/>
          <cell r="D3282"/>
          <cell r="E3282"/>
          <cell r="F3282"/>
          <cell r="G3282"/>
        </row>
        <row r="3283">
          <cell r="B3283"/>
          <cell r="C3283"/>
          <cell r="D3283"/>
          <cell r="E3283"/>
          <cell r="F3283"/>
          <cell r="G3283"/>
        </row>
        <row r="3284">
          <cell r="B3284"/>
          <cell r="C3284"/>
          <cell r="D3284"/>
          <cell r="E3284"/>
          <cell r="F3284"/>
          <cell r="G3284"/>
        </row>
        <row r="3285">
          <cell r="B3285"/>
          <cell r="C3285"/>
          <cell r="D3285"/>
          <cell r="E3285"/>
          <cell r="F3285"/>
          <cell r="G3285"/>
        </row>
        <row r="3286">
          <cell r="B3286"/>
          <cell r="C3286"/>
          <cell r="D3286"/>
          <cell r="E3286"/>
          <cell r="F3286"/>
          <cell r="G3286"/>
        </row>
        <row r="3287">
          <cell r="B3287"/>
          <cell r="C3287"/>
          <cell r="D3287"/>
          <cell r="E3287"/>
          <cell r="F3287"/>
          <cell r="G3287"/>
        </row>
        <row r="3288">
          <cell r="B3288"/>
          <cell r="C3288"/>
          <cell r="D3288"/>
          <cell r="E3288"/>
          <cell r="F3288"/>
          <cell r="G3288"/>
        </row>
        <row r="3289">
          <cell r="B3289"/>
          <cell r="C3289"/>
          <cell r="D3289"/>
          <cell r="E3289"/>
          <cell r="F3289"/>
          <cell r="G3289"/>
        </row>
        <row r="3290">
          <cell r="B3290"/>
          <cell r="C3290"/>
          <cell r="D3290"/>
          <cell r="E3290"/>
          <cell r="F3290"/>
          <cell r="G3290"/>
        </row>
        <row r="3291">
          <cell r="B3291"/>
          <cell r="C3291"/>
          <cell r="D3291"/>
          <cell r="E3291"/>
          <cell r="F3291"/>
          <cell r="G3291"/>
        </row>
        <row r="3292">
          <cell r="B3292"/>
          <cell r="C3292"/>
          <cell r="D3292"/>
          <cell r="E3292"/>
          <cell r="F3292"/>
          <cell r="G3292"/>
        </row>
        <row r="3293">
          <cell r="B3293"/>
          <cell r="C3293"/>
          <cell r="D3293"/>
          <cell r="E3293"/>
          <cell r="F3293"/>
          <cell r="G3293"/>
        </row>
        <row r="3294">
          <cell r="B3294"/>
          <cell r="C3294"/>
          <cell r="D3294"/>
          <cell r="E3294"/>
          <cell r="F3294"/>
          <cell r="G3294"/>
        </row>
        <row r="3295">
          <cell r="B3295"/>
          <cell r="C3295"/>
          <cell r="D3295"/>
          <cell r="E3295"/>
          <cell r="F3295"/>
          <cell r="G3295"/>
        </row>
        <row r="3296">
          <cell r="B3296"/>
          <cell r="C3296"/>
          <cell r="D3296"/>
          <cell r="E3296"/>
          <cell r="F3296"/>
          <cell r="G3296"/>
        </row>
        <row r="3297">
          <cell r="B3297"/>
          <cell r="C3297"/>
          <cell r="D3297"/>
          <cell r="E3297"/>
          <cell r="F3297"/>
          <cell r="G3297"/>
        </row>
        <row r="3298">
          <cell r="B3298"/>
          <cell r="C3298"/>
          <cell r="D3298"/>
          <cell r="E3298"/>
          <cell r="F3298"/>
          <cell r="G3298"/>
        </row>
        <row r="3299">
          <cell r="B3299"/>
          <cell r="C3299"/>
          <cell r="D3299"/>
          <cell r="E3299"/>
          <cell r="F3299"/>
          <cell r="G3299"/>
        </row>
        <row r="3300">
          <cell r="B3300"/>
          <cell r="C3300"/>
          <cell r="D3300"/>
          <cell r="E3300"/>
          <cell r="F3300"/>
          <cell r="G3300"/>
        </row>
        <row r="3301">
          <cell r="B3301"/>
          <cell r="C3301"/>
          <cell r="D3301"/>
          <cell r="E3301"/>
          <cell r="F3301"/>
          <cell r="G3301"/>
        </row>
        <row r="3302">
          <cell r="B3302"/>
          <cell r="C3302"/>
          <cell r="D3302"/>
          <cell r="E3302"/>
          <cell r="F3302"/>
          <cell r="G3302"/>
        </row>
        <row r="3303">
          <cell r="B3303"/>
          <cell r="C3303"/>
          <cell r="D3303"/>
          <cell r="E3303"/>
          <cell r="F3303"/>
          <cell r="G3303"/>
        </row>
        <row r="3304">
          <cell r="B3304"/>
          <cell r="C3304"/>
          <cell r="D3304"/>
          <cell r="E3304"/>
          <cell r="F3304"/>
          <cell r="G3304"/>
        </row>
        <row r="3305">
          <cell r="B3305"/>
          <cell r="C3305"/>
          <cell r="D3305"/>
          <cell r="E3305"/>
          <cell r="F3305"/>
          <cell r="G3305"/>
        </row>
        <row r="3306">
          <cell r="B3306"/>
          <cell r="C3306"/>
          <cell r="D3306"/>
          <cell r="E3306"/>
          <cell r="F3306"/>
          <cell r="G3306"/>
        </row>
        <row r="3307">
          <cell r="B3307"/>
          <cell r="C3307"/>
          <cell r="D3307"/>
          <cell r="E3307"/>
          <cell r="F3307"/>
          <cell r="G3307"/>
        </row>
        <row r="3308">
          <cell r="B3308"/>
          <cell r="C3308"/>
          <cell r="D3308"/>
          <cell r="E3308"/>
          <cell r="F3308"/>
          <cell r="G3308"/>
        </row>
        <row r="3309">
          <cell r="B3309"/>
          <cell r="C3309"/>
          <cell r="D3309"/>
          <cell r="E3309"/>
          <cell r="F3309"/>
          <cell r="G3309"/>
        </row>
        <row r="3310">
          <cell r="B3310"/>
          <cell r="C3310"/>
          <cell r="D3310"/>
          <cell r="E3310"/>
          <cell r="F3310"/>
          <cell r="G3310"/>
        </row>
        <row r="3311">
          <cell r="B3311"/>
          <cell r="C3311"/>
          <cell r="D3311"/>
          <cell r="E3311"/>
          <cell r="F3311"/>
          <cell r="G3311"/>
        </row>
        <row r="3312">
          <cell r="B3312"/>
          <cell r="C3312"/>
          <cell r="D3312"/>
          <cell r="E3312"/>
          <cell r="F3312"/>
          <cell r="G3312"/>
        </row>
        <row r="3313">
          <cell r="B3313"/>
          <cell r="C3313"/>
          <cell r="D3313"/>
          <cell r="E3313"/>
          <cell r="F3313"/>
          <cell r="G3313"/>
        </row>
        <row r="3314">
          <cell r="B3314"/>
          <cell r="C3314"/>
          <cell r="D3314"/>
          <cell r="E3314"/>
          <cell r="F3314"/>
          <cell r="G3314"/>
        </row>
        <row r="3315">
          <cell r="B3315"/>
          <cell r="C3315"/>
          <cell r="D3315"/>
          <cell r="E3315"/>
          <cell r="F3315"/>
          <cell r="G3315"/>
        </row>
        <row r="3316">
          <cell r="B3316"/>
          <cell r="C3316"/>
          <cell r="D3316"/>
          <cell r="E3316"/>
          <cell r="F3316"/>
          <cell r="G3316"/>
        </row>
        <row r="3317">
          <cell r="B3317"/>
          <cell r="C3317"/>
          <cell r="D3317"/>
          <cell r="E3317"/>
          <cell r="F3317"/>
          <cell r="G3317"/>
        </row>
        <row r="3318">
          <cell r="B3318"/>
          <cell r="C3318"/>
          <cell r="D3318"/>
          <cell r="E3318"/>
          <cell r="F3318"/>
          <cell r="G3318"/>
        </row>
        <row r="3319">
          <cell r="B3319"/>
          <cell r="C3319"/>
          <cell r="D3319"/>
          <cell r="E3319"/>
          <cell r="F3319"/>
          <cell r="G3319"/>
        </row>
        <row r="3320">
          <cell r="B3320"/>
          <cell r="C3320"/>
          <cell r="D3320"/>
          <cell r="E3320"/>
          <cell r="F3320"/>
          <cell r="G3320"/>
        </row>
        <row r="3321">
          <cell r="B3321"/>
          <cell r="C3321"/>
          <cell r="D3321"/>
          <cell r="E3321"/>
          <cell r="F3321"/>
          <cell r="G3321"/>
        </row>
        <row r="3322">
          <cell r="B3322"/>
          <cell r="C3322"/>
          <cell r="D3322"/>
          <cell r="E3322"/>
          <cell r="F3322"/>
          <cell r="G3322"/>
        </row>
        <row r="3323">
          <cell r="B3323"/>
          <cell r="C3323"/>
          <cell r="D3323"/>
          <cell r="E3323"/>
          <cell r="F3323"/>
          <cell r="G3323"/>
        </row>
        <row r="3324">
          <cell r="B3324"/>
          <cell r="C3324"/>
          <cell r="D3324"/>
          <cell r="E3324"/>
          <cell r="F3324"/>
          <cell r="G3324"/>
        </row>
        <row r="3325">
          <cell r="B3325"/>
          <cell r="C3325"/>
          <cell r="D3325"/>
          <cell r="E3325"/>
          <cell r="F3325"/>
          <cell r="G3325"/>
        </row>
        <row r="3326">
          <cell r="B3326"/>
          <cell r="C3326"/>
          <cell r="D3326"/>
          <cell r="E3326"/>
          <cell r="F3326"/>
          <cell r="G3326"/>
        </row>
        <row r="3327">
          <cell r="B3327"/>
          <cell r="C3327"/>
          <cell r="D3327"/>
          <cell r="E3327"/>
          <cell r="F3327"/>
          <cell r="G3327"/>
        </row>
        <row r="3328">
          <cell r="B3328"/>
          <cell r="C3328"/>
          <cell r="D3328"/>
          <cell r="E3328"/>
          <cell r="F3328"/>
          <cell r="G3328"/>
        </row>
        <row r="3329">
          <cell r="B3329"/>
          <cell r="C3329"/>
          <cell r="D3329"/>
          <cell r="E3329"/>
          <cell r="F3329"/>
          <cell r="G3329"/>
        </row>
        <row r="3330">
          <cell r="B3330"/>
          <cell r="C3330"/>
          <cell r="D3330"/>
          <cell r="E3330"/>
          <cell r="F3330"/>
          <cell r="G3330"/>
        </row>
        <row r="3331">
          <cell r="B3331"/>
          <cell r="C3331"/>
          <cell r="D3331"/>
          <cell r="E3331"/>
          <cell r="F3331"/>
          <cell r="G3331"/>
        </row>
        <row r="3332">
          <cell r="B3332"/>
          <cell r="C3332"/>
          <cell r="D3332"/>
          <cell r="E3332"/>
          <cell r="F3332"/>
          <cell r="G3332"/>
        </row>
        <row r="3333">
          <cell r="B3333"/>
          <cell r="C3333"/>
          <cell r="D3333"/>
          <cell r="E3333"/>
          <cell r="F3333"/>
          <cell r="G3333"/>
        </row>
        <row r="3334">
          <cell r="B3334"/>
          <cell r="C3334"/>
          <cell r="D3334"/>
          <cell r="E3334"/>
          <cell r="F3334"/>
          <cell r="G3334"/>
        </row>
        <row r="3335">
          <cell r="B3335"/>
          <cell r="C3335"/>
          <cell r="D3335"/>
          <cell r="E3335"/>
          <cell r="F3335"/>
          <cell r="G3335"/>
        </row>
        <row r="3336">
          <cell r="B3336"/>
          <cell r="C3336"/>
          <cell r="D3336"/>
          <cell r="E3336"/>
          <cell r="F3336"/>
          <cell r="G3336"/>
        </row>
        <row r="3337">
          <cell r="B3337"/>
          <cell r="C3337"/>
          <cell r="D3337"/>
          <cell r="E3337"/>
          <cell r="F3337"/>
          <cell r="G3337"/>
        </row>
        <row r="3338">
          <cell r="B3338"/>
          <cell r="C3338"/>
          <cell r="D3338"/>
          <cell r="E3338"/>
          <cell r="F3338"/>
          <cell r="G3338"/>
        </row>
        <row r="3339">
          <cell r="B3339"/>
          <cell r="C3339"/>
          <cell r="D3339"/>
          <cell r="E3339"/>
          <cell r="F3339"/>
          <cell r="G3339"/>
        </row>
        <row r="3340">
          <cell r="B3340"/>
          <cell r="C3340"/>
          <cell r="D3340"/>
          <cell r="E3340"/>
          <cell r="F3340"/>
          <cell r="G3340"/>
        </row>
        <row r="3341">
          <cell r="B3341"/>
          <cell r="C3341"/>
          <cell r="D3341"/>
          <cell r="E3341"/>
          <cell r="F3341"/>
          <cell r="G3341"/>
        </row>
        <row r="3342">
          <cell r="B3342"/>
          <cell r="C3342"/>
          <cell r="D3342"/>
          <cell r="E3342"/>
          <cell r="F3342"/>
          <cell r="G3342"/>
        </row>
        <row r="3343">
          <cell r="B3343"/>
          <cell r="C3343"/>
          <cell r="D3343"/>
          <cell r="E3343"/>
          <cell r="F3343"/>
          <cell r="G3343"/>
        </row>
        <row r="3344">
          <cell r="B3344"/>
          <cell r="C3344"/>
          <cell r="D3344"/>
          <cell r="E3344"/>
          <cell r="F3344"/>
          <cell r="G3344"/>
        </row>
        <row r="3345">
          <cell r="B3345"/>
          <cell r="C3345"/>
          <cell r="D3345"/>
          <cell r="E3345"/>
          <cell r="F3345"/>
          <cell r="G3345"/>
        </row>
        <row r="3346">
          <cell r="B3346"/>
          <cell r="C3346"/>
          <cell r="D3346"/>
          <cell r="E3346"/>
          <cell r="F3346"/>
          <cell r="G3346"/>
        </row>
        <row r="3347">
          <cell r="B3347"/>
          <cell r="C3347"/>
          <cell r="D3347"/>
          <cell r="E3347"/>
          <cell r="F3347"/>
          <cell r="G3347"/>
        </row>
        <row r="3348">
          <cell r="B3348"/>
          <cell r="C3348"/>
          <cell r="D3348"/>
          <cell r="E3348"/>
          <cell r="F3348"/>
          <cell r="G3348"/>
        </row>
        <row r="3349">
          <cell r="B3349"/>
          <cell r="C3349"/>
          <cell r="D3349"/>
          <cell r="E3349"/>
          <cell r="F3349"/>
          <cell r="G3349"/>
        </row>
        <row r="3350">
          <cell r="B3350"/>
          <cell r="C3350"/>
          <cell r="D3350"/>
          <cell r="E3350"/>
          <cell r="F3350"/>
          <cell r="G3350"/>
        </row>
        <row r="3351">
          <cell r="B3351"/>
          <cell r="C3351"/>
          <cell r="D3351"/>
          <cell r="E3351"/>
          <cell r="F3351"/>
          <cell r="G3351"/>
        </row>
        <row r="3352">
          <cell r="B3352"/>
          <cell r="C3352"/>
          <cell r="D3352"/>
          <cell r="E3352"/>
          <cell r="F3352"/>
          <cell r="G3352"/>
        </row>
        <row r="3353">
          <cell r="B3353"/>
          <cell r="C3353"/>
          <cell r="D3353"/>
          <cell r="E3353"/>
          <cell r="F3353"/>
          <cell r="G3353"/>
        </row>
        <row r="3354">
          <cell r="B3354"/>
          <cell r="C3354"/>
          <cell r="D3354"/>
          <cell r="E3354"/>
          <cell r="F3354"/>
          <cell r="G3354"/>
        </row>
        <row r="3355">
          <cell r="B3355"/>
          <cell r="C3355"/>
          <cell r="D3355"/>
          <cell r="E3355"/>
          <cell r="F3355"/>
          <cell r="G3355"/>
        </row>
        <row r="3356">
          <cell r="B3356"/>
          <cell r="C3356"/>
          <cell r="D3356"/>
          <cell r="E3356"/>
          <cell r="F3356"/>
          <cell r="G3356"/>
        </row>
        <row r="3357">
          <cell r="B3357"/>
          <cell r="C3357"/>
          <cell r="D3357"/>
          <cell r="E3357"/>
          <cell r="F3357"/>
          <cell r="G3357"/>
        </row>
        <row r="3358">
          <cell r="B3358"/>
          <cell r="C3358"/>
          <cell r="D3358"/>
          <cell r="E3358"/>
          <cell r="F3358"/>
          <cell r="G3358"/>
        </row>
        <row r="3359">
          <cell r="B3359"/>
          <cell r="C3359"/>
          <cell r="D3359"/>
          <cell r="E3359"/>
          <cell r="F3359"/>
          <cell r="G3359"/>
        </row>
        <row r="3360">
          <cell r="B3360"/>
          <cell r="C3360"/>
          <cell r="D3360"/>
          <cell r="E3360"/>
          <cell r="F3360"/>
          <cell r="G3360"/>
        </row>
        <row r="3361">
          <cell r="B3361"/>
          <cell r="C3361"/>
          <cell r="D3361"/>
          <cell r="E3361"/>
          <cell r="F3361"/>
          <cell r="G3361"/>
        </row>
        <row r="3362">
          <cell r="B3362"/>
          <cell r="C3362"/>
          <cell r="D3362"/>
          <cell r="E3362"/>
          <cell r="F3362"/>
          <cell r="G3362"/>
        </row>
        <row r="3363">
          <cell r="B3363"/>
          <cell r="C3363"/>
          <cell r="D3363"/>
          <cell r="E3363"/>
          <cell r="F3363"/>
          <cell r="G3363"/>
        </row>
        <row r="3364">
          <cell r="B3364"/>
          <cell r="C3364"/>
          <cell r="D3364"/>
          <cell r="E3364"/>
          <cell r="F3364"/>
          <cell r="G3364"/>
        </row>
        <row r="3365">
          <cell r="B3365"/>
          <cell r="C3365"/>
          <cell r="D3365"/>
          <cell r="E3365"/>
          <cell r="F3365"/>
          <cell r="G3365"/>
        </row>
        <row r="3366">
          <cell r="B3366"/>
          <cell r="C3366"/>
          <cell r="D3366"/>
          <cell r="E3366"/>
          <cell r="F3366"/>
          <cell r="G3366"/>
        </row>
        <row r="3367">
          <cell r="B3367"/>
          <cell r="C3367"/>
          <cell r="D3367"/>
          <cell r="E3367"/>
          <cell r="F3367"/>
          <cell r="G3367"/>
        </row>
        <row r="3368">
          <cell r="B3368"/>
          <cell r="C3368"/>
          <cell r="D3368"/>
          <cell r="E3368"/>
          <cell r="F3368"/>
          <cell r="G3368"/>
        </row>
        <row r="3369">
          <cell r="B3369"/>
          <cell r="C3369"/>
          <cell r="D3369"/>
          <cell r="E3369"/>
          <cell r="F3369"/>
          <cell r="G3369"/>
        </row>
        <row r="3370">
          <cell r="B3370"/>
          <cell r="C3370"/>
          <cell r="D3370"/>
          <cell r="E3370"/>
          <cell r="F3370"/>
          <cell r="G3370"/>
        </row>
        <row r="3371">
          <cell r="B3371"/>
          <cell r="C3371"/>
          <cell r="D3371"/>
          <cell r="E3371"/>
          <cell r="F3371"/>
          <cell r="G3371"/>
        </row>
        <row r="3372">
          <cell r="B3372"/>
          <cell r="C3372"/>
          <cell r="D3372"/>
          <cell r="E3372"/>
          <cell r="F3372"/>
          <cell r="G3372"/>
        </row>
        <row r="3373">
          <cell r="B3373"/>
          <cell r="C3373"/>
          <cell r="D3373"/>
          <cell r="E3373"/>
          <cell r="F3373"/>
          <cell r="G3373"/>
        </row>
        <row r="3374">
          <cell r="B3374"/>
          <cell r="C3374"/>
          <cell r="D3374"/>
          <cell r="E3374"/>
          <cell r="F3374"/>
          <cell r="G3374"/>
        </row>
        <row r="3375">
          <cell r="B3375"/>
          <cell r="C3375"/>
          <cell r="D3375"/>
          <cell r="E3375"/>
          <cell r="F3375"/>
          <cell r="G3375"/>
        </row>
        <row r="3376">
          <cell r="B3376"/>
          <cell r="C3376"/>
          <cell r="D3376"/>
          <cell r="E3376"/>
          <cell r="F3376"/>
          <cell r="G3376"/>
        </row>
        <row r="3377">
          <cell r="B3377"/>
          <cell r="C3377"/>
          <cell r="D3377"/>
          <cell r="E3377"/>
          <cell r="F3377"/>
          <cell r="G3377"/>
        </row>
        <row r="3378">
          <cell r="B3378"/>
          <cell r="C3378"/>
          <cell r="D3378"/>
          <cell r="E3378"/>
          <cell r="F3378"/>
          <cell r="G3378"/>
        </row>
        <row r="3379">
          <cell r="B3379"/>
          <cell r="C3379"/>
          <cell r="D3379"/>
          <cell r="E3379"/>
          <cell r="F3379"/>
          <cell r="G3379"/>
        </row>
        <row r="3380">
          <cell r="B3380"/>
          <cell r="C3380"/>
          <cell r="D3380"/>
          <cell r="E3380"/>
          <cell r="F3380"/>
          <cell r="G3380"/>
        </row>
        <row r="3381">
          <cell r="B3381"/>
          <cell r="C3381"/>
          <cell r="D3381"/>
          <cell r="E3381"/>
          <cell r="F3381"/>
          <cell r="G3381"/>
        </row>
        <row r="3382">
          <cell r="B3382"/>
          <cell r="C3382"/>
          <cell r="D3382"/>
          <cell r="E3382"/>
          <cell r="F3382"/>
          <cell r="G3382"/>
        </row>
        <row r="3383">
          <cell r="B3383"/>
          <cell r="C3383"/>
          <cell r="D3383"/>
          <cell r="E3383"/>
          <cell r="F3383"/>
          <cell r="G3383"/>
        </row>
        <row r="3384">
          <cell r="B3384"/>
          <cell r="C3384"/>
          <cell r="D3384"/>
          <cell r="E3384"/>
          <cell r="F3384"/>
          <cell r="G3384"/>
        </row>
        <row r="3385">
          <cell r="B3385"/>
          <cell r="C3385"/>
          <cell r="D3385"/>
          <cell r="E3385"/>
          <cell r="F3385"/>
          <cell r="G3385"/>
        </row>
        <row r="3386">
          <cell r="B3386"/>
          <cell r="C3386"/>
          <cell r="D3386"/>
          <cell r="E3386"/>
          <cell r="F3386"/>
          <cell r="G3386"/>
        </row>
        <row r="3387">
          <cell r="B3387"/>
          <cell r="C3387"/>
          <cell r="D3387"/>
          <cell r="E3387"/>
          <cell r="F3387"/>
          <cell r="G3387"/>
        </row>
        <row r="3388">
          <cell r="B3388"/>
          <cell r="C3388"/>
          <cell r="D3388"/>
          <cell r="E3388"/>
          <cell r="F3388"/>
          <cell r="G3388"/>
        </row>
        <row r="3389">
          <cell r="B3389"/>
          <cell r="C3389"/>
          <cell r="D3389"/>
          <cell r="E3389"/>
          <cell r="F3389"/>
          <cell r="G3389"/>
        </row>
        <row r="3390">
          <cell r="B3390"/>
          <cell r="C3390"/>
          <cell r="D3390"/>
          <cell r="E3390"/>
          <cell r="F3390"/>
          <cell r="G3390"/>
        </row>
        <row r="3391">
          <cell r="B3391"/>
          <cell r="C3391"/>
          <cell r="D3391"/>
          <cell r="E3391"/>
          <cell r="F3391"/>
          <cell r="G3391"/>
        </row>
        <row r="3392">
          <cell r="B3392"/>
          <cell r="C3392"/>
          <cell r="D3392"/>
          <cell r="E3392"/>
          <cell r="F3392"/>
          <cell r="G3392"/>
        </row>
        <row r="3393">
          <cell r="B3393"/>
          <cell r="C3393"/>
          <cell r="D3393"/>
          <cell r="E3393"/>
          <cell r="F3393"/>
          <cell r="G3393"/>
        </row>
        <row r="3394">
          <cell r="B3394"/>
          <cell r="C3394"/>
          <cell r="D3394"/>
          <cell r="E3394"/>
          <cell r="F3394"/>
          <cell r="G3394"/>
        </row>
        <row r="3395">
          <cell r="B3395"/>
          <cell r="C3395"/>
          <cell r="D3395"/>
          <cell r="E3395"/>
          <cell r="F3395"/>
          <cell r="G3395"/>
        </row>
        <row r="3396">
          <cell r="B3396"/>
          <cell r="C3396"/>
          <cell r="D3396"/>
          <cell r="E3396"/>
          <cell r="F3396"/>
          <cell r="G3396"/>
        </row>
        <row r="3397">
          <cell r="B3397"/>
          <cell r="C3397"/>
          <cell r="D3397"/>
          <cell r="E3397"/>
          <cell r="F3397"/>
          <cell r="G3397"/>
        </row>
        <row r="3398">
          <cell r="B3398"/>
          <cell r="C3398"/>
          <cell r="D3398"/>
          <cell r="E3398"/>
          <cell r="F3398"/>
          <cell r="G3398"/>
        </row>
        <row r="3399">
          <cell r="B3399"/>
          <cell r="C3399"/>
          <cell r="D3399"/>
          <cell r="E3399"/>
          <cell r="F3399"/>
          <cell r="G3399"/>
        </row>
        <row r="3400">
          <cell r="B3400"/>
          <cell r="C3400"/>
          <cell r="D3400"/>
          <cell r="E3400"/>
          <cell r="F3400"/>
          <cell r="G3400"/>
        </row>
        <row r="3401">
          <cell r="B3401"/>
          <cell r="C3401"/>
          <cell r="D3401"/>
          <cell r="E3401"/>
          <cell r="F3401"/>
          <cell r="G3401"/>
        </row>
        <row r="3402">
          <cell r="B3402"/>
          <cell r="C3402"/>
          <cell r="D3402"/>
          <cell r="E3402"/>
          <cell r="F3402"/>
          <cell r="G3402"/>
        </row>
        <row r="3403">
          <cell r="B3403"/>
          <cell r="C3403"/>
          <cell r="D3403"/>
          <cell r="E3403"/>
          <cell r="F3403"/>
          <cell r="G3403"/>
        </row>
        <row r="3404">
          <cell r="B3404"/>
          <cell r="C3404"/>
          <cell r="D3404"/>
          <cell r="E3404"/>
          <cell r="F3404"/>
          <cell r="G3404"/>
        </row>
        <row r="3405">
          <cell r="B3405"/>
          <cell r="C3405"/>
          <cell r="D3405"/>
          <cell r="E3405"/>
          <cell r="F3405"/>
          <cell r="G3405"/>
        </row>
        <row r="3406">
          <cell r="B3406"/>
          <cell r="C3406"/>
          <cell r="D3406"/>
          <cell r="E3406"/>
          <cell r="F3406"/>
          <cell r="G3406"/>
        </row>
        <row r="3407">
          <cell r="B3407"/>
          <cell r="C3407"/>
          <cell r="D3407"/>
          <cell r="E3407"/>
          <cell r="F3407"/>
          <cell r="G3407"/>
        </row>
        <row r="3408">
          <cell r="B3408"/>
          <cell r="C3408"/>
          <cell r="D3408"/>
          <cell r="E3408"/>
          <cell r="F3408"/>
          <cell r="G3408"/>
        </row>
        <row r="3409">
          <cell r="B3409"/>
          <cell r="C3409"/>
          <cell r="D3409"/>
          <cell r="E3409"/>
          <cell r="F3409"/>
          <cell r="G3409"/>
        </row>
        <row r="3410">
          <cell r="B3410"/>
          <cell r="C3410"/>
          <cell r="D3410"/>
          <cell r="E3410"/>
          <cell r="F3410"/>
          <cell r="G3410"/>
        </row>
        <row r="3411">
          <cell r="B3411"/>
          <cell r="C3411"/>
          <cell r="D3411"/>
          <cell r="E3411"/>
          <cell r="F3411"/>
          <cell r="G3411"/>
        </row>
        <row r="3412">
          <cell r="B3412"/>
          <cell r="C3412"/>
          <cell r="D3412"/>
          <cell r="E3412"/>
          <cell r="F3412"/>
          <cell r="G3412"/>
        </row>
        <row r="3413">
          <cell r="B3413"/>
          <cell r="C3413"/>
          <cell r="D3413"/>
          <cell r="E3413"/>
          <cell r="F3413"/>
          <cell r="G3413"/>
        </row>
        <row r="3414">
          <cell r="B3414"/>
          <cell r="C3414"/>
          <cell r="D3414"/>
          <cell r="E3414"/>
          <cell r="F3414"/>
          <cell r="G3414"/>
        </row>
        <row r="3415">
          <cell r="B3415"/>
          <cell r="C3415"/>
          <cell r="D3415"/>
          <cell r="E3415"/>
          <cell r="F3415"/>
          <cell r="G3415"/>
        </row>
        <row r="3416">
          <cell r="B3416"/>
          <cell r="C3416"/>
          <cell r="D3416"/>
          <cell r="E3416"/>
          <cell r="F3416"/>
          <cell r="G3416"/>
        </row>
        <row r="3417">
          <cell r="B3417"/>
          <cell r="C3417"/>
          <cell r="D3417"/>
          <cell r="E3417"/>
          <cell r="F3417"/>
          <cell r="G3417"/>
        </row>
        <row r="3418">
          <cell r="B3418"/>
          <cell r="C3418"/>
          <cell r="D3418"/>
          <cell r="E3418"/>
          <cell r="F3418"/>
          <cell r="G3418"/>
        </row>
        <row r="3419">
          <cell r="B3419"/>
          <cell r="C3419"/>
          <cell r="D3419"/>
          <cell r="E3419"/>
          <cell r="F3419"/>
          <cell r="G3419"/>
        </row>
        <row r="3420">
          <cell r="B3420"/>
          <cell r="C3420"/>
          <cell r="D3420"/>
          <cell r="E3420"/>
          <cell r="F3420"/>
          <cell r="G3420"/>
        </row>
        <row r="3421">
          <cell r="B3421"/>
          <cell r="C3421"/>
          <cell r="D3421"/>
          <cell r="E3421"/>
          <cell r="F3421"/>
          <cell r="G3421"/>
        </row>
        <row r="3422">
          <cell r="B3422"/>
          <cell r="C3422"/>
          <cell r="D3422"/>
          <cell r="E3422"/>
          <cell r="F3422"/>
          <cell r="G3422"/>
        </row>
        <row r="3423">
          <cell r="B3423"/>
          <cell r="C3423"/>
          <cell r="D3423"/>
          <cell r="E3423"/>
          <cell r="F3423"/>
          <cell r="G3423"/>
        </row>
        <row r="3424">
          <cell r="B3424"/>
          <cell r="C3424"/>
          <cell r="D3424"/>
          <cell r="E3424"/>
          <cell r="F3424"/>
          <cell r="G3424"/>
        </row>
        <row r="3425">
          <cell r="B3425"/>
          <cell r="C3425"/>
          <cell r="D3425"/>
          <cell r="E3425"/>
          <cell r="F3425"/>
          <cell r="G3425"/>
        </row>
        <row r="3426">
          <cell r="B3426"/>
          <cell r="C3426"/>
          <cell r="D3426"/>
          <cell r="E3426"/>
          <cell r="F3426"/>
          <cell r="G3426"/>
        </row>
        <row r="3427">
          <cell r="B3427"/>
          <cell r="C3427"/>
          <cell r="D3427"/>
          <cell r="E3427"/>
          <cell r="F3427"/>
          <cell r="G3427"/>
        </row>
        <row r="3428">
          <cell r="B3428"/>
          <cell r="C3428"/>
          <cell r="D3428"/>
          <cell r="E3428"/>
          <cell r="F3428"/>
          <cell r="G3428"/>
        </row>
        <row r="3429">
          <cell r="B3429"/>
          <cell r="C3429"/>
          <cell r="D3429"/>
          <cell r="E3429"/>
          <cell r="F3429"/>
          <cell r="G3429"/>
        </row>
        <row r="3430">
          <cell r="B3430"/>
          <cell r="C3430"/>
          <cell r="D3430"/>
          <cell r="E3430"/>
          <cell r="F3430"/>
          <cell r="G3430"/>
        </row>
        <row r="3431">
          <cell r="B3431"/>
          <cell r="C3431"/>
          <cell r="D3431"/>
          <cell r="E3431"/>
          <cell r="F3431"/>
          <cell r="G3431"/>
        </row>
        <row r="3432">
          <cell r="B3432"/>
          <cell r="C3432"/>
          <cell r="D3432"/>
          <cell r="E3432"/>
          <cell r="F3432"/>
          <cell r="G3432"/>
        </row>
        <row r="3433">
          <cell r="B3433"/>
          <cell r="C3433"/>
          <cell r="D3433"/>
          <cell r="E3433"/>
          <cell r="F3433"/>
          <cell r="G3433"/>
        </row>
        <row r="3434">
          <cell r="B3434"/>
          <cell r="C3434"/>
          <cell r="D3434"/>
          <cell r="E3434"/>
          <cell r="F3434"/>
          <cell r="G3434"/>
        </row>
        <row r="3435">
          <cell r="B3435"/>
          <cell r="C3435"/>
          <cell r="D3435"/>
          <cell r="E3435"/>
          <cell r="F3435"/>
          <cell r="G3435"/>
        </row>
        <row r="3436">
          <cell r="B3436"/>
          <cell r="C3436"/>
          <cell r="D3436"/>
          <cell r="E3436"/>
          <cell r="F3436"/>
          <cell r="G3436"/>
        </row>
        <row r="3437">
          <cell r="B3437"/>
          <cell r="C3437"/>
          <cell r="D3437"/>
          <cell r="E3437"/>
          <cell r="F3437"/>
          <cell r="G3437"/>
        </row>
        <row r="3438">
          <cell r="B3438"/>
          <cell r="C3438"/>
          <cell r="D3438"/>
          <cell r="E3438"/>
          <cell r="F3438"/>
          <cell r="G3438"/>
        </row>
        <row r="3439">
          <cell r="B3439"/>
          <cell r="C3439"/>
          <cell r="D3439"/>
          <cell r="E3439"/>
          <cell r="F3439"/>
          <cell r="G3439"/>
        </row>
        <row r="3440">
          <cell r="B3440"/>
          <cell r="C3440"/>
          <cell r="D3440"/>
          <cell r="E3440"/>
          <cell r="F3440"/>
          <cell r="G3440"/>
        </row>
        <row r="3441">
          <cell r="B3441"/>
          <cell r="C3441"/>
          <cell r="D3441"/>
          <cell r="E3441"/>
          <cell r="F3441"/>
          <cell r="G3441"/>
        </row>
        <row r="3442">
          <cell r="B3442"/>
          <cell r="C3442"/>
          <cell r="D3442"/>
          <cell r="E3442"/>
          <cell r="F3442"/>
          <cell r="G3442"/>
        </row>
        <row r="3443">
          <cell r="B3443"/>
          <cell r="C3443"/>
          <cell r="D3443"/>
          <cell r="E3443"/>
          <cell r="F3443"/>
          <cell r="G3443"/>
        </row>
        <row r="3444">
          <cell r="B3444"/>
          <cell r="C3444"/>
          <cell r="D3444"/>
          <cell r="E3444"/>
          <cell r="F3444"/>
          <cell r="G3444"/>
        </row>
        <row r="3445">
          <cell r="B3445"/>
          <cell r="C3445"/>
          <cell r="D3445"/>
          <cell r="E3445"/>
          <cell r="F3445"/>
          <cell r="G3445"/>
        </row>
        <row r="3446">
          <cell r="B3446"/>
          <cell r="C3446"/>
          <cell r="D3446"/>
          <cell r="E3446"/>
          <cell r="F3446"/>
          <cell r="G3446"/>
        </row>
        <row r="3447">
          <cell r="B3447"/>
          <cell r="C3447"/>
          <cell r="D3447"/>
          <cell r="E3447"/>
          <cell r="F3447"/>
          <cell r="G3447"/>
        </row>
        <row r="3448">
          <cell r="B3448"/>
          <cell r="C3448"/>
          <cell r="D3448"/>
          <cell r="E3448"/>
          <cell r="F3448"/>
          <cell r="G3448"/>
        </row>
        <row r="3449">
          <cell r="B3449"/>
          <cell r="C3449"/>
          <cell r="D3449"/>
          <cell r="E3449"/>
          <cell r="F3449"/>
          <cell r="G3449"/>
        </row>
        <row r="3450">
          <cell r="B3450"/>
          <cell r="C3450"/>
          <cell r="D3450"/>
          <cell r="E3450"/>
          <cell r="F3450"/>
          <cell r="G3450"/>
        </row>
        <row r="3451">
          <cell r="B3451"/>
          <cell r="C3451"/>
          <cell r="D3451"/>
          <cell r="E3451"/>
          <cell r="F3451"/>
          <cell r="G3451"/>
        </row>
        <row r="3452">
          <cell r="B3452"/>
          <cell r="C3452"/>
          <cell r="D3452"/>
          <cell r="E3452"/>
          <cell r="F3452"/>
          <cell r="G3452"/>
        </row>
        <row r="3453">
          <cell r="B3453"/>
          <cell r="C3453"/>
          <cell r="D3453"/>
          <cell r="E3453"/>
          <cell r="F3453"/>
          <cell r="G3453"/>
        </row>
        <row r="3454">
          <cell r="B3454"/>
          <cell r="C3454"/>
          <cell r="D3454"/>
          <cell r="E3454"/>
          <cell r="F3454"/>
          <cell r="G3454"/>
        </row>
        <row r="3455">
          <cell r="B3455"/>
          <cell r="C3455"/>
          <cell r="D3455"/>
          <cell r="E3455"/>
          <cell r="F3455"/>
          <cell r="G3455"/>
        </row>
        <row r="3456">
          <cell r="B3456"/>
          <cell r="C3456"/>
          <cell r="D3456"/>
          <cell r="E3456"/>
          <cell r="F3456"/>
          <cell r="G3456"/>
        </row>
        <row r="3457">
          <cell r="B3457"/>
          <cell r="C3457"/>
          <cell r="D3457"/>
          <cell r="E3457"/>
          <cell r="F3457"/>
          <cell r="G3457"/>
        </row>
        <row r="3458">
          <cell r="B3458"/>
          <cell r="C3458"/>
          <cell r="D3458"/>
          <cell r="E3458"/>
          <cell r="F3458"/>
          <cell r="G3458"/>
        </row>
        <row r="3459">
          <cell r="B3459"/>
          <cell r="C3459"/>
          <cell r="D3459"/>
          <cell r="E3459"/>
          <cell r="F3459"/>
          <cell r="G3459"/>
        </row>
        <row r="3460">
          <cell r="B3460"/>
          <cell r="C3460"/>
          <cell r="D3460"/>
          <cell r="E3460"/>
          <cell r="F3460"/>
          <cell r="G3460"/>
        </row>
        <row r="3461">
          <cell r="B3461"/>
          <cell r="C3461"/>
          <cell r="D3461"/>
          <cell r="E3461"/>
          <cell r="F3461"/>
          <cell r="G3461"/>
        </row>
        <row r="3462">
          <cell r="B3462"/>
          <cell r="C3462"/>
          <cell r="D3462"/>
          <cell r="E3462"/>
          <cell r="F3462"/>
          <cell r="G3462"/>
        </row>
        <row r="3463">
          <cell r="B3463"/>
          <cell r="C3463"/>
          <cell r="D3463"/>
          <cell r="E3463"/>
          <cell r="F3463"/>
          <cell r="G3463"/>
        </row>
        <row r="3464">
          <cell r="B3464"/>
          <cell r="C3464"/>
          <cell r="D3464"/>
          <cell r="E3464"/>
          <cell r="F3464"/>
          <cell r="G3464"/>
        </row>
        <row r="3465">
          <cell r="B3465"/>
          <cell r="C3465"/>
          <cell r="D3465"/>
          <cell r="E3465"/>
          <cell r="F3465"/>
          <cell r="G3465"/>
        </row>
        <row r="3466">
          <cell r="B3466"/>
          <cell r="C3466"/>
          <cell r="D3466"/>
          <cell r="E3466"/>
          <cell r="F3466"/>
          <cell r="G3466"/>
        </row>
        <row r="3467">
          <cell r="B3467"/>
          <cell r="C3467"/>
          <cell r="D3467"/>
          <cell r="E3467"/>
          <cell r="F3467"/>
          <cell r="G3467"/>
        </row>
        <row r="3468">
          <cell r="B3468"/>
          <cell r="C3468"/>
          <cell r="D3468"/>
          <cell r="E3468"/>
          <cell r="F3468"/>
          <cell r="G3468"/>
        </row>
        <row r="3469">
          <cell r="B3469"/>
          <cell r="C3469"/>
          <cell r="D3469"/>
          <cell r="E3469"/>
          <cell r="F3469"/>
          <cell r="G3469"/>
        </row>
        <row r="3470">
          <cell r="B3470"/>
          <cell r="C3470"/>
          <cell r="D3470"/>
          <cell r="E3470"/>
          <cell r="F3470"/>
          <cell r="G3470"/>
        </row>
        <row r="3471">
          <cell r="B3471"/>
          <cell r="C3471"/>
          <cell r="D3471"/>
          <cell r="E3471"/>
          <cell r="F3471"/>
          <cell r="G3471"/>
        </row>
        <row r="3472">
          <cell r="B3472"/>
          <cell r="C3472"/>
          <cell r="D3472"/>
          <cell r="E3472"/>
          <cell r="F3472"/>
          <cell r="G3472"/>
        </row>
        <row r="3473">
          <cell r="B3473"/>
          <cell r="C3473"/>
          <cell r="D3473"/>
          <cell r="E3473"/>
          <cell r="F3473"/>
          <cell r="G3473"/>
        </row>
        <row r="3474">
          <cell r="B3474"/>
          <cell r="C3474"/>
          <cell r="D3474"/>
          <cell r="E3474"/>
          <cell r="F3474"/>
          <cell r="G3474"/>
        </row>
        <row r="3475">
          <cell r="B3475"/>
          <cell r="C3475"/>
          <cell r="D3475"/>
          <cell r="E3475"/>
          <cell r="F3475"/>
          <cell r="G3475"/>
        </row>
        <row r="3476">
          <cell r="B3476"/>
          <cell r="C3476"/>
          <cell r="D3476"/>
          <cell r="E3476"/>
          <cell r="F3476"/>
          <cell r="G3476"/>
        </row>
        <row r="3477">
          <cell r="B3477"/>
          <cell r="C3477"/>
          <cell r="D3477"/>
          <cell r="E3477"/>
          <cell r="F3477"/>
          <cell r="G3477"/>
        </row>
        <row r="3478">
          <cell r="B3478"/>
          <cell r="C3478"/>
          <cell r="D3478"/>
          <cell r="E3478"/>
          <cell r="F3478"/>
          <cell r="G3478"/>
        </row>
        <row r="3479">
          <cell r="B3479"/>
          <cell r="C3479"/>
          <cell r="D3479"/>
          <cell r="E3479"/>
          <cell r="F3479"/>
          <cell r="G3479"/>
        </row>
        <row r="3480">
          <cell r="B3480"/>
          <cell r="C3480"/>
          <cell r="D3480"/>
          <cell r="E3480"/>
          <cell r="F3480"/>
          <cell r="G3480"/>
        </row>
        <row r="3481">
          <cell r="B3481"/>
          <cell r="C3481"/>
          <cell r="D3481"/>
          <cell r="E3481"/>
          <cell r="F3481"/>
          <cell r="G3481"/>
        </row>
        <row r="3482">
          <cell r="B3482"/>
          <cell r="C3482"/>
          <cell r="D3482"/>
          <cell r="E3482"/>
          <cell r="F3482"/>
          <cell r="G3482"/>
        </row>
        <row r="3483">
          <cell r="B3483"/>
          <cell r="C3483"/>
          <cell r="D3483"/>
          <cell r="E3483"/>
          <cell r="F3483"/>
          <cell r="G3483"/>
        </row>
        <row r="3484">
          <cell r="B3484"/>
          <cell r="C3484"/>
          <cell r="D3484"/>
          <cell r="E3484"/>
          <cell r="F3484"/>
          <cell r="G3484"/>
        </row>
        <row r="3485">
          <cell r="B3485"/>
          <cell r="C3485"/>
          <cell r="D3485"/>
          <cell r="E3485"/>
          <cell r="F3485"/>
          <cell r="G3485"/>
        </row>
        <row r="3486">
          <cell r="B3486"/>
          <cell r="C3486"/>
          <cell r="D3486"/>
          <cell r="E3486"/>
          <cell r="F3486"/>
          <cell r="G3486"/>
        </row>
        <row r="3487">
          <cell r="B3487"/>
          <cell r="C3487"/>
          <cell r="D3487"/>
          <cell r="E3487"/>
          <cell r="F3487"/>
          <cell r="G3487"/>
        </row>
        <row r="3488">
          <cell r="B3488"/>
          <cell r="C3488"/>
          <cell r="D3488"/>
          <cell r="E3488"/>
          <cell r="F3488"/>
          <cell r="G3488"/>
        </row>
        <row r="3489">
          <cell r="B3489"/>
          <cell r="C3489"/>
          <cell r="D3489"/>
          <cell r="E3489"/>
          <cell r="F3489"/>
          <cell r="G3489"/>
        </row>
        <row r="3490">
          <cell r="B3490"/>
          <cell r="C3490"/>
          <cell r="D3490"/>
          <cell r="E3490"/>
          <cell r="F3490"/>
          <cell r="G3490"/>
        </row>
        <row r="3491">
          <cell r="B3491"/>
          <cell r="C3491"/>
          <cell r="D3491"/>
          <cell r="E3491"/>
          <cell r="F3491"/>
          <cell r="G3491"/>
        </row>
        <row r="3492">
          <cell r="B3492"/>
          <cell r="C3492"/>
          <cell r="D3492"/>
          <cell r="E3492"/>
          <cell r="F3492"/>
          <cell r="G3492"/>
        </row>
        <row r="3493">
          <cell r="B3493"/>
          <cell r="C3493"/>
          <cell r="D3493"/>
          <cell r="E3493"/>
          <cell r="F3493"/>
          <cell r="G3493"/>
        </row>
        <row r="3494">
          <cell r="B3494"/>
          <cell r="C3494"/>
          <cell r="D3494"/>
          <cell r="E3494"/>
          <cell r="F3494"/>
          <cell r="G3494"/>
        </row>
        <row r="3495">
          <cell r="B3495"/>
          <cell r="C3495"/>
          <cell r="D3495"/>
          <cell r="E3495"/>
          <cell r="F3495"/>
          <cell r="G3495"/>
        </row>
        <row r="3496">
          <cell r="B3496"/>
          <cell r="C3496"/>
          <cell r="D3496"/>
          <cell r="E3496"/>
          <cell r="F3496"/>
          <cell r="G3496"/>
        </row>
        <row r="3497">
          <cell r="B3497"/>
          <cell r="C3497"/>
          <cell r="D3497"/>
          <cell r="E3497"/>
          <cell r="F3497"/>
          <cell r="G3497"/>
        </row>
        <row r="3498">
          <cell r="B3498"/>
          <cell r="C3498"/>
          <cell r="D3498"/>
          <cell r="E3498"/>
          <cell r="F3498"/>
          <cell r="G3498"/>
        </row>
        <row r="3499">
          <cell r="B3499"/>
          <cell r="C3499"/>
          <cell r="D3499"/>
          <cell r="E3499"/>
          <cell r="F3499"/>
          <cell r="G3499"/>
        </row>
        <row r="3500">
          <cell r="B3500"/>
          <cell r="C3500"/>
          <cell r="D3500"/>
          <cell r="E3500"/>
          <cell r="F3500"/>
          <cell r="G3500"/>
        </row>
        <row r="3501">
          <cell r="B3501"/>
          <cell r="C3501"/>
          <cell r="D3501"/>
          <cell r="E3501"/>
          <cell r="F3501"/>
          <cell r="G3501"/>
        </row>
        <row r="3502">
          <cell r="B3502"/>
          <cell r="C3502"/>
          <cell r="D3502"/>
          <cell r="E3502"/>
          <cell r="F3502"/>
          <cell r="G3502"/>
        </row>
        <row r="3503">
          <cell r="B3503"/>
          <cell r="C3503"/>
          <cell r="D3503"/>
          <cell r="E3503"/>
          <cell r="F3503"/>
          <cell r="G3503"/>
        </row>
        <row r="3504">
          <cell r="B3504"/>
          <cell r="C3504"/>
          <cell r="D3504"/>
          <cell r="E3504"/>
          <cell r="F3504"/>
          <cell r="G3504"/>
        </row>
        <row r="3505">
          <cell r="B3505"/>
          <cell r="C3505"/>
          <cell r="D3505"/>
          <cell r="E3505"/>
          <cell r="F3505"/>
          <cell r="G3505"/>
        </row>
        <row r="3506">
          <cell r="B3506"/>
          <cell r="C3506"/>
          <cell r="D3506"/>
          <cell r="E3506"/>
          <cell r="F3506"/>
          <cell r="G3506"/>
        </row>
        <row r="3507">
          <cell r="B3507"/>
          <cell r="C3507"/>
          <cell r="D3507"/>
          <cell r="E3507"/>
          <cell r="F3507"/>
          <cell r="G3507"/>
        </row>
        <row r="3508">
          <cell r="B3508"/>
          <cell r="C3508"/>
          <cell r="D3508"/>
          <cell r="E3508"/>
          <cell r="F3508"/>
          <cell r="G3508"/>
        </row>
        <row r="3509">
          <cell r="B3509"/>
          <cell r="C3509"/>
          <cell r="D3509"/>
          <cell r="E3509"/>
          <cell r="F3509"/>
          <cell r="G3509"/>
        </row>
        <row r="3510">
          <cell r="B3510"/>
          <cell r="C3510"/>
          <cell r="D3510"/>
          <cell r="E3510"/>
          <cell r="F3510"/>
          <cell r="G3510"/>
        </row>
        <row r="3511">
          <cell r="B3511"/>
          <cell r="C3511"/>
          <cell r="D3511"/>
          <cell r="E3511"/>
          <cell r="F3511"/>
          <cell r="G3511"/>
        </row>
        <row r="3512">
          <cell r="B3512"/>
          <cell r="C3512"/>
          <cell r="D3512"/>
          <cell r="E3512"/>
          <cell r="F3512"/>
          <cell r="G3512"/>
        </row>
        <row r="3513">
          <cell r="B3513"/>
          <cell r="C3513"/>
          <cell r="D3513"/>
          <cell r="E3513"/>
          <cell r="F3513"/>
          <cell r="G3513"/>
        </row>
        <row r="3514">
          <cell r="B3514"/>
          <cell r="C3514"/>
          <cell r="D3514"/>
          <cell r="E3514"/>
          <cell r="F3514"/>
          <cell r="G3514"/>
        </row>
        <row r="3515">
          <cell r="B3515"/>
          <cell r="C3515"/>
          <cell r="D3515"/>
          <cell r="E3515"/>
          <cell r="F3515"/>
          <cell r="G3515"/>
        </row>
        <row r="3516">
          <cell r="B3516"/>
          <cell r="C3516"/>
          <cell r="D3516"/>
          <cell r="E3516"/>
          <cell r="F3516"/>
          <cell r="G3516"/>
        </row>
        <row r="3517">
          <cell r="B3517"/>
          <cell r="C3517"/>
          <cell r="D3517"/>
          <cell r="E3517"/>
          <cell r="F3517"/>
          <cell r="G3517"/>
        </row>
        <row r="3518">
          <cell r="B3518"/>
          <cell r="C3518"/>
          <cell r="D3518"/>
          <cell r="E3518"/>
          <cell r="F3518"/>
          <cell r="G3518"/>
        </row>
        <row r="3519">
          <cell r="B3519"/>
          <cell r="C3519"/>
          <cell r="D3519"/>
          <cell r="E3519"/>
          <cell r="F3519"/>
          <cell r="G3519"/>
        </row>
        <row r="3520">
          <cell r="B3520"/>
          <cell r="C3520"/>
          <cell r="D3520"/>
          <cell r="E3520"/>
          <cell r="F3520"/>
          <cell r="G3520"/>
        </row>
        <row r="3521">
          <cell r="B3521"/>
          <cell r="C3521"/>
          <cell r="D3521"/>
          <cell r="E3521"/>
          <cell r="F3521"/>
          <cell r="G3521"/>
        </row>
        <row r="3522">
          <cell r="B3522"/>
          <cell r="C3522"/>
          <cell r="D3522"/>
          <cell r="E3522"/>
          <cell r="F3522"/>
          <cell r="G3522"/>
        </row>
        <row r="3523">
          <cell r="B3523"/>
          <cell r="C3523"/>
          <cell r="D3523"/>
          <cell r="E3523"/>
          <cell r="F3523"/>
          <cell r="G3523"/>
        </row>
        <row r="3524">
          <cell r="B3524"/>
          <cell r="C3524"/>
          <cell r="D3524"/>
          <cell r="E3524"/>
          <cell r="F3524"/>
          <cell r="G3524"/>
        </row>
        <row r="3525">
          <cell r="B3525"/>
          <cell r="C3525"/>
          <cell r="D3525"/>
          <cell r="E3525"/>
          <cell r="F3525"/>
          <cell r="G3525"/>
        </row>
        <row r="3526">
          <cell r="B3526"/>
          <cell r="C3526"/>
          <cell r="D3526"/>
          <cell r="E3526"/>
          <cell r="F3526"/>
          <cell r="G3526"/>
        </row>
        <row r="3527">
          <cell r="B3527"/>
          <cell r="C3527"/>
          <cell r="D3527"/>
          <cell r="E3527"/>
          <cell r="F3527"/>
          <cell r="G3527"/>
        </row>
        <row r="3528">
          <cell r="B3528"/>
          <cell r="C3528"/>
          <cell r="D3528"/>
          <cell r="E3528"/>
          <cell r="F3528"/>
          <cell r="G3528"/>
        </row>
        <row r="3529">
          <cell r="B3529"/>
          <cell r="C3529"/>
          <cell r="D3529"/>
          <cell r="E3529"/>
          <cell r="F3529"/>
          <cell r="G3529"/>
        </row>
        <row r="3530">
          <cell r="B3530"/>
          <cell r="C3530"/>
          <cell r="D3530"/>
          <cell r="E3530"/>
          <cell r="F3530"/>
          <cell r="G3530"/>
        </row>
        <row r="3531">
          <cell r="B3531"/>
          <cell r="C3531"/>
          <cell r="D3531"/>
          <cell r="E3531"/>
          <cell r="F3531"/>
          <cell r="G3531"/>
        </row>
        <row r="3532">
          <cell r="B3532"/>
          <cell r="C3532"/>
          <cell r="D3532"/>
          <cell r="E3532"/>
          <cell r="F3532"/>
          <cell r="G3532"/>
        </row>
        <row r="3533">
          <cell r="B3533"/>
          <cell r="C3533"/>
          <cell r="D3533"/>
          <cell r="E3533"/>
          <cell r="F3533"/>
          <cell r="G3533"/>
        </row>
        <row r="3534">
          <cell r="B3534"/>
          <cell r="C3534"/>
          <cell r="D3534"/>
          <cell r="E3534"/>
          <cell r="F3534"/>
          <cell r="G3534"/>
        </row>
        <row r="3535">
          <cell r="B3535"/>
          <cell r="C3535"/>
          <cell r="D3535"/>
          <cell r="E3535"/>
          <cell r="F3535"/>
          <cell r="G3535"/>
        </row>
        <row r="3536">
          <cell r="B3536"/>
          <cell r="C3536"/>
          <cell r="D3536"/>
          <cell r="E3536"/>
          <cell r="F3536"/>
          <cell r="G3536"/>
        </row>
        <row r="3537">
          <cell r="B3537"/>
          <cell r="C3537"/>
          <cell r="D3537"/>
          <cell r="E3537"/>
          <cell r="F3537"/>
          <cell r="G3537"/>
        </row>
        <row r="3538">
          <cell r="B3538"/>
          <cell r="C3538"/>
          <cell r="D3538"/>
          <cell r="E3538"/>
          <cell r="F3538"/>
          <cell r="G3538"/>
        </row>
        <row r="3539">
          <cell r="B3539"/>
          <cell r="C3539"/>
          <cell r="D3539"/>
          <cell r="E3539"/>
          <cell r="F3539"/>
          <cell r="G3539"/>
        </row>
        <row r="3540">
          <cell r="B3540"/>
          <cell r="C3540"/>
          <cell r="D3540"/>
          <cell r="E3540"/>
          <cell r="F3540"/>
          <cell r="G3540"/>
        </row>
        <row r="3541">
          <cell r="B3541"/>
          <cell r="C3541"/>
          <cell r="D3541"/>
          <cell r="E3541"/>
          <cell r="F3541"/>
          <cell r="G3541"/>
        </row>
        <row r="3542">
          <cell r="B3542"/>
          <cell r="C3542"/>
          <cell r="D3542"/>
          <cell r="E3542"/>
          <cell r="F3542"/>
          <cell r="G3542"/>
        </row>
        <row r="3543">
          <cell r="B3543"/>
          <cell r="C3543"/>
          <cell r="D3543"/>
          <cell r="E3543"/>
          <cell r="F3543"/>
          <cell r="G3543"/>
        </row>
        <row r="3544">
          <cell r="B3544"/>
          <cell r="C3544"/>
          <cell r="D3544"/>
          <cell r="E3544"/>
          <cell r="F3544"/>
          <cell r="G3544"/>
        </row>
        <row r="3545">
          <cell r="B3545"/>
          <cell r="C3545"/>
          <cell r="D3545"/>
          <cell r="E3545"/>
          <cell r="F3545"/>
          <cell r="G3545"/>
        </row>
        <row r="3546">
          <cell r="B3546"/>
          <cell r="C3546"/>
          <cell r="D3546"/>
          <cell r="E3546"/>
          <cell r="F3546"/>
          <cell r="G3546"/>
        </row>
        <row r="3547">
          <cell r="B3547"/>
          <cell r="C3547"/>
          <cell r="D3547"/>
          <cell r="E3547"/>
          <cell r="F3547"/>
          <cell r="G3547"/>
        </row>
        <row r="3548">
          <cell r="B3548"/>
          <cell r="C3548"/>
          <cell r="D3548"/>
          <cell r="E3548"/>
          <cell r="F3548"/>
          <cell r="G3548"/>
        </row>
        <row r="3549">
          <cell r="B3549"/>
          <cell r="C3549"/>
          <cell r="D3549"/>
          <cell r="E3549"/>
          <cell r="F3549"/>
          <cell r="G3549"/>
        </row>
        <row r="3550">
          <cell r="B3550"/>
          <cell r="C3550"/>
          <cell r="D3550"/>
          <cell r="E3550"/>
          <cell r="F3550"/>
          <cell r="G3550"/>
        </row>
        <row r="3551">
          <cell r="B3551"/>
          <cell r="C3551"/>
          <cell r="D3551"/>
          <cell r="E3551"/>
          <cell r="F3551"/>
          <cell r="G3551"/>
        </row>
        <row r="3552">
          <cell r="B3552"/>
          <cell r="C3552"/>
          <cell r="D3552"/>
          <cell r="E3552"/>
          <cell r="F3552"/>
          <cell r="G3552"/>
        </row>
        <row r="3553">
          <cell r="B3553"/>
          <cell r="C3553"/>
          <cell r="D3553"/>
          <cell r="E3553"/>
          <cell r="F3553"/>
          <cell r="G3553"/>
        </row>
        <row r="3554">
          <cell r="B3554"/>
          <cell r="C3554"/>
          <cell r="D3554"/>
          <cell r="E3554"/>
          <cell r="F3554"/>
          <cell r="G3554"/>
        </row>
        <row r="3555">
          <cell r="B3555"/>
          <cell r="C3555"/>
          <cell r="D3555"/>
          <cell r="E3555"/>
          <cell r="F3555"/>
          <cell r="G3555"/>
        </row>
        <row r="3556">
          <cell r="B3556"/>
          <cell r="C3556"/>
          <cell r="D3556"/>
          <cell r="E3556"/>
          <cell r="F3556"/>
          <cell r="G3556"/>
        </row>
        <row r="3557">
          <cell r="B3557"/>
          <cell r="C3557"/>
          <cell r="D3557"/>
          <cell r="E3557"/>
          <cell r="F3557"/>
          <cell r="G3557"/>
        </row>
        <row r="3558">
          <cell r="B3558"/>
          <cell r="C3558"/>
          <cell r="D3558"/>
          <cell r="E3558"/>
          <cell r="F3558"/>
          <cell r="G3558"/>
        </row>
        <row r="3559">
          <cell r="B3559"/>
          <cell r="C3559"/>
          <cell r="D3559"/>
          <cell r="E3559"/>
          <cell r="F3559"/>
          <cell r="G3559"/>
        </row>
        <row r="3560">
          <cell r="B3560"/>
          <cell r="C3560"/>
          <cell r="D3560"/>
          <cell r="E3560"/>
          <cell r="F3560"/>
          <cell r="G3560"/>
        </row>
        <row r="3561">
          <cell r="B3561"/>
          <cell r="C3561"/>
          <cell r="D3561"/>
          <cell r="E3561"/>
          <cell r="F3561"/>
          <cell r="G3561"/>
        </row>
        <row r="3562">
          <cell r="B3562"/>
          <cell r="C3562"/>
          <cell r="D3562"/>
          <cell r="E3562"/>
          <cell r="F3562"/>
          <cell r="G3562"/>
        </row>
        <row r="3563">
          <cell r="B3563"/>
          <cell r="C3563"/>
          <cell r="D3563"/>
          <cell r="E3563"/>
          <cell r="F3563"/>
          <cell r="G3563"/>
        </row>
        <row r="3564">
          <cell r="B3564"/>
          <cell r="C3564"/>
          <cell r="D3564"/>
          <cell r="E3564"/>
          <cell r="F3564"/>
          <cell r="G3564"/>
        </row>
        <row r="3565">
          <cell r="B3565"/>
          <cell r="C3565"/>
          <cell r="D3565"/>
          <cell r="E3565"/>
          <cell r="F3565"/>
          <cell r="G3565"/>
        </row>
        <row r="3566">
          <cell r="B3566"/>
          <cell r="C3566"/>
          <cell r="D3566"/>
          <cell r="E3566"/>
          <cell r="F3566"/>
          <cell r="G3566"/>
        </row>
        <row r="3567">
          <cell r="B3567"/>
          <cell r="C3567"/>
          <cell r="D3567"/>
          <cell r="E3567"/>
          <cell r="F3567"/>
          <cell r="G3567"/>
        </row>
        <row r="3568">
          <cell r="B3568"/>
          <cell r="C3568"/>
          <cell r="D3568"/>
          <cell r="E3568"/>
          <cell r="F3568"/>
          <cell r="G3568"/>
        </row>
        <row r="3569">
          <cell r="B3569"/>
          <cell r="C3569"/>
          <cell r="D3569"/>
          <cell r="E3569"/>
          <cell r="F3569"/>
          <cell r="G3569"/>
        </row>
        <row r="3570">
          <cell r="B3570"/>
          <cell r="C3570"/>
          <cell r="D3570"/>
          <cell r="E3570"/>
          <cell r="F3570"/>
          <cell r="G3570"/>
        </row>
        <row r="3571">
          <cell r="B3571"/>
          <cell r="C3571"/>
          <cell r="D3571"/>
          <cell r="E3571"/>
          <cell r="F3571"/>
          <cell r="G3571"/>
        </row>
        <row r="3572">
          <cell r="B3572"/>
          <cell r="C3572"/>
          <cell r="D3572"/>
          <cell r="E3572"/>
          <cell r="F3572"/>
          <cell r="G3572"/>
        </row>
        <row r="3573">
          <cell r="B3573"/>
          <cell r="C3573"/>
          <cell r="D3573"/>
          <cell r="E3573"/>
          <cell r="F3573"/>
          <cell r="G3573"/>
        </row>
        <row r="3574">
          <cell r="B3574"/>
          <cell r="C3574"/>
          <cell r="D3574"/>
          <cell r="E3574"/>
          <cell r="F3574"/>
          <cell r="G3574"/>
        </row>
        <row r="3575">
          <cell r="B3575"/>
          <cell r="C3575"/>
          <cell r="D3575"/>
          <cell r="E3575"/>
          <cell r="F3575"/>
          <cell r="G3575"/>
        </row>
        <row r="3576">
          <cell r="B3576"/>
          <cell r="C3576"/>
          <cell r="D3576"/>
          <cell r="E3576"/>
          <cell r="F3576"/>
          <cell r="G3576"/>
        </row>
        <row r="3577">
          <cell r="B3577"/>
          <cell r="C3577"/>
          <cell r="D3577"/>
          <cell r="E3577"/>
          <cell r="F3577"/>
          <cell r="G3577"/>
        </row>
        <row r="3578">
          <cell r="B3578"/>
          <cell r="C3578"/>
          <cell r="D3578"/>
          <cell r="E3578"/>
          <cell r="F3578"/>
          <cell r="G3578"/>
        </row>
        <row r="3579">
          <cell r="B3579"/>
          <cell r="C3579"/>
          <cell r="D3579"/>
          <cell r="E3579"/>
          <cell r="F3579"/>
          <cell r="G3579"/>
        </row>
        <row r="3580">
          <cell r="B3580"/>
          <cell r="C3580"/>
          <cell r="D3580"/>
          <cell r="E3580"/>
          <cell r="F3580"/>
          <cell r="G3580"/>
        </row>
        <row r="3581">
          <cell r="B3581"/>
          <cell r="C3581"/>
          <cell r="D3581"/>
          <cell r="E3581"/>
          <cell r="F3581"/>
          <cell r="G3581"/>
        </row>
        <row r="3582">
          <cell r="B3582"/>
          <cell r="C3582"/>
          <cell r="D3582"/>
          <cell r="E3582"/>
          <cell r="F3582"/>
          <cell r="G3582"/>
        </row>
        <row r="3583">
          <cell r="B3583"/>
          <cell r="C3583"/>
          <cell r="D3583"/>
          <cell r="E3583"/>
          <cell r="F3583"/>
          <cell r="G3583"/>
        </row>
        <row r="3584">
          <cell r="B3584"/>
          <cell r="C3584"/>
          <cell r="D3584"/>
          <cell r="E3584"/>
          <cell r="F3584"/>
          <cell r="G3584"/>
        </row>
        <row r="3585">
          <cell r="B3585"/>
          <cell r="C3585"/>
          <cell r="D3585"/>
          <cell r="E3585"/>
          <cell r="F3585"/>
          <cell r="G3585"/>
        </row>
        <row r="3586">
          <cell r="B3586"/>
          <cell r="C3586"/>
          <cell r="D3586"/>
          <cell r="E3586"/>
          <cell r="F3586"/>
          <cell r="G3586"/>
        </row>
        <row r="3587">
          <cell r="B3587"/>
          <cell r="C3587"/>
          <cell r="D3587"/>
          <cell r="E3587"/>
          <cell r="F3587"/>
          <cell r="G3587"/>
        </row>
        <row r="3588">
          <cell r="B3588"/>
          <cell r="C3588"/>
          <cell r="D3588"/>
          <cell r="E3588"/>
          <cell r="F3588"/>
          <cell r="G3588"/>
        </row>
        <row r="3589">
          <cell r="B3589"/>
          <cell r="C3589"/>
          <cell r="D3589"/>
          <cell r="E3589"/>
          <cell r="F3589"/>
          <cell r="G3589"/>
        </row>
        <row r="3590">
          <cell r="B3590"/>
          <cell r="C3590"/>
          <cell r="D3590"/>
          <cell r="E3590"/>
          <cell r="F3590"/>
          <cell r="G3590"/>
        </row>
        <row r="3591">
          <cell r="B3591"/>
          <cell r="C3591"/>
          <cell r="D3591"/>
          <cell r="E3591"/>
          <cell r="F3591"/>
          <cell r="G3591"/>
        </row>
        <row r="3592">
          <cell r="B3592"/>
          <cell r="C3592"/>
          <cell r="D3592"/>
          <cell r="E3592"/>
          <cell r="F3592"/>
          <cell r="G3592"/>
        </row>
        <row r="3593">
          <cell r="B3593"/>
          <cell r="C3593"/>
          <cell r="D3593"/>
          <cell r="E3593"/>
          <cell r="F3593"/>
          <cell r="G3593"/>
        </row>
        <row r="3594">
          <cell r="B3594"/>
          <cell r="C3594"/>
          <cell r="D3594"/>
          <cell r="E3594"/>
          <cell r="F3594"/>
          <cell r="G3594"/>
        </row>
        <row r="3595">
          <cell r="B3595"/>
          <cell r="C3595"/>
          <cell r="D3595"/>
          <cell r="E3595"/>
          <cell r="F3595"/>
          <cell r="G3595"/>
        </row>
        <row r="3596">
          <cell r="B3596"/>
          <cell r="C3596"/>
          <cell r="D3596"/>
          <cell r="E3596"/>
          <cell r="F3596"/>
          <cell r="G3596"/>
        </row>
        <row r="3597">
          <cell r="B3597"/>
          <cell r="C3597"/>
          <cell r="D3597"/>
          <cell r="E3597"/>
          <cell r="F3597"/>
          <cell r="G3597"/>
        </row>
        <row r="3598">
          <cell r="B3598"/>
          <cell r="C3598"/>
          <cell r="D3598"/>
          <cell r="E3598"/>
          <cell r="F3598"/>
          <cell r="G3598"/>
        </row>
        <row r="3599">
          <cell r="B3599"/>
          <cell r="C3599"/>
          <cell r="D3599"/>
          <cell r="E3599"/>
          <cell r="F3599"/>
          <cell r="G3599"/>
        </row>
        <row r="3600">
          <cell r="B3600"/>
          <cell r="C3600"/>
          <cell r="D3600"/>
          <cell r="E3600"/>
          <cell r="F3600"/>
          <cell r="G3600"/>
        </row>
        <row r="3601">
          <cell r="B3601"/>
          <cell r="C3601"/>
          <cell r="D3601"/>
          <cell r="E3601"/>
          <cell r="F3601"/>
          <cell r="G3601"/>
        </row>
        <row r="3602">
          <cell r="B3602"/>
          <cell r="C3602"/>
          <cell r="D3602"/>
          <cell r="E3602"/>
          <cell r="F3602"/>
          <cell r="G3602"/>
        </row>
        <row r="3603">
          <cell r="B3603"/>
          <cell r="C3603"/>
          <cell r="D3603"/>
          <cell r="E3603"/>
          <cell r="F3603"/>
          <cell r="G3603"/>
        </row>
        <row r="3604">
          <cell r="B3604"/>
          <cell r="C3604"/>
          <cell r="D3604"/>
          <cell r="E3604"/>
          <cell r="F3604"/>
          <cell r="G3604"/>
        </row>
        <row r="3605">
          <cell r="B3605"/>
          <cell r="C3605"/>
          <cell r="D3605"/>
          <cell r="E3605"/>
          <cell r="F3605"/>
          <cell r="G3605"/>
        </row>
        <row r="3606">
          <cell r="B3606"/>
          <cell r="C3606"/>
          <cell r="D3606"/>
          <cell r="E3606"/>
          <cell r="F3606"/>
          <cell r="G3606"/>
        </row>
        <row r="3607">
          <cell r="B3607"/>
          <cell r="C3607"/>
          <cell r="D3607"/>
          <cell r="E3607"/>
          <cell r="F3607"/>
          <cell r="G3607"/>
        </row>
        <row r="3608">
          <cell r="B3608"/>
          <cell r="C3608"/>
          <cell r="D3608"/>
          <cell r="E3608"/>
          <cell r="F3608"/>
          <cell r="G3608"/>
        </row>
        <row r="3609">
          <cell r="B3609"/>
          <cell r="C3609"/>
          <cell r="D3609"/>
          <cell r="E3609"/>
          <cell r="F3609"/>
          <cell r="G3609"/>
        </row>
        <row r="3610">
          <cell r="B3610"/>
          <cell r="C3610"/>
          <cell r="D3610"/>
          <cell r="E3610"/>
          <cell r="F3610"/>
          <cell r="G3610"/>
        </row>
        <row r="3611">
          <cell r="B3611"/>
          <cell r="C3611"/>
          <cell r="D3611"/>
          <cell r="E3611"/>
          <cell r="F3611"/>
          <cell r="G3611"/>
        </row>
        <row r="3612">
          <cell r="B3612"/>
          <cell r="C3612"/>
          <cell r="D3612"/>
          <cell r="E3612"/>
          <cell r="F3612"/>
          <cell r="G3612"/>
        </row>
        <row r="3613">
          <cell r="B3613"/>
          <cell r="C3613"/>
          <cell r="D3613"/>
          <cell r="E3613"/>
          <cell r="F3613"/>
          <cell r="G3613"/>
        </row>
        <row r="3614">
          <cell r="B3614"/>
          <cell r="C3614"/>
          <cell r="D3614"/>
          <cell r="E3614"/>
          <cell r="F3614"/>
          <cell r="G3614"/>
        </row>
        <row r="3615">
          <cell r="B3615"/>
          <cell r="C3615"/>
          <cell r="D3615"/>
          <cell r="E3615"/>
          <cell r="F3615"/>
          <cell r="G3615"/>
        </row>
        <row r="3616">
          <cell r="B3616"/>
          <cell r="C3616"/>
          <cell r="D3616"/>
          <cell r="E3616"/>
          <cell r="F3616"/>
          <cell r="G3616"/>
        </row>
        <row r="3617">
          <cell r="B3617"/>
          <cell r="C3617"/>
          <cell r="D3617"/>
          <cell r="E3617"/>
          <cell r="F3617"/>
          <cell r="G3617"/>
        </row>
        <row r="3618">
          <cell r="B3618"/>
          <cell r="C3618"/>
          <cell r="D3618"/>
          <cell r="E3618"/>
          <cell r="F3618"/>
          <cell r="G3618"/>
        </row>
        <row r="3619">
          <cell r="B3619"/>
          <cell r="C3619"/>
          <cell r="D3619"/>
          <cell r="E3619"/>
          <cell r="F3619"/>
          <cell r="G3619"/>
        </row>
        <row r="3620">
          <cell r="B3620"/>
          <cell r="C3620"/>
          <cell r="D3620"/>
          <cell r="E3620"/>
          <cell r="F3620"/>
          <cell r="G3620"/>
        </row>
        <row r="3621">
          <cell r="B3621"/>
          <cell r="C3621"/>
          <cell r="D3621"/>
          <cell r="E3621"/>
          <cell r="F3621"/>
          <cell r="G3621"/>
        </row>
        <row r="3622">
          <cell r="B3622"/>
          <cell r="C3622"/>
          <cell r="D3622"/>
          <cell r="E3622"/>
          <cell r="F3622"/>
          <cell r="G3622"/>
        </row>
        <row r="3623">
          <cell r="B3623"/>
          <cell r="C3623"/>
          <cell r="D3623"/>
          <cell r="E3623"/>
          <cell r="F3623"/>
          <cell r="G3623"/>
        </row>
        <row r="3624">
          <cell r="B3624"/>
          <cell r="C3624"/>
          <cell r="D3624"/>
          <cell r="E3624"/>
          <cell r="F3624"/>
          <cell r="G3624"/>
        </row>
        <row r="3625">
          <cell r="B3625"/>
          <cell r="C3625"/>
          <cell r="D3625"/>
          <cell r="E3625"/>
          <cell r="F3625"/>
          <cell r="G3625"/>
        </row>
        <row r="3626">
          <cell r="B3626"/>
          <cell r="C3626"/>
          <cell r="D3626"/>
          <cell r="E3626"/>
          <cell r="F3626"/>
          <cell r="G3626"/>
        </row>
        <row r="3627">
          <cell r="B3627"/>
          <cell r="C3627"/>
          <cell r="D3627"/>
          <cell r="E3627"/>
          <cell r="F3627"/>
          <cell r="G3627"/>
        </row>
        <row r="3628">
          <cell r="B3628"/>
          <cell r="C3628"/>
          <cell r="D3628"/>
          <cell r="E3628"/>
          <cell r="F3628"/>
          <cell r="G3628"/>
        </row>
        <row r="3629">
          <cell r="B3629"/>
          <cell r="C3629"/>
          <cell r="D3629"/>
          <cell r="E3629"/>
          <cell r="F3629"/>
          <cell r="G3629"/>
        </row>
        <row r="3630">
          <cell r="B3630"/>
          <cell r="C3630"/>
          <cell r="D3630"/>
          <cell r="E3630"/>
          <cell r="F3630"/>
          <cell r="G3630"/>
        </row>
        <row r="3631">
          <cell r="B3631"/>
          <cell r="C3631"/>
          <cell r="D3631"/>
          <cell r="E3631"/>
          <cell r="F3631"/>
          <cell r="G3631"/>
        </row>
        <row r="3632">
          <cell r="B3632"/>
          <cell r="C3632"/>
          <cell r="D3632"/>
          <cell r="E3632"/>
          <cell r="F3632"/>
          <cell r="G3632"/>
        </row>
        <row r="3633">
          <cell r="B3633"/>
          <cell r="C3633"/>
          <cell r="D3633"/>
          <cell r="E3633"/>
          <cell r="F3633"/>
          <cell r="G3633"/>
        </row>
        <row r="3634">
          <cell r="B3634"/>
          <cell r="C3634"/>
          <cell r="D3634"/>
          <cell r="E3634"/>
          <cell r="F3634"/>
          <cell r="G3634"/>
        </row>
        <row r="3635">
          <cell r="B3635"/>
          <cell r="C3635"/>
          <cell r="D3635"/>
          <cell r="E3635"/>
          <cell r="F3635"/>
          <cell r="G3635"/>
        </row>
        <row r="3636">
          <cell r="B3636"/>
          <cell r="C3636"/>
          <cell r="D3636"/>
          <cell r="E3636"/>
          <cell r="F3636"/>
          <cell r="G3636"/>
        </row>
        <row r="3637">
          <cell r="B3637"/>
          <cell r="C3637"/>
          <cell r="D3637"/>
          <cell r="E3637"/>
          <cell r="F3637"/>
          <cell r="G3637"/>
        </row>
        <row r="3638">
          <cell r="B3638"/>
          <cell r="C3638"/>
          <cell r="D3638"/>
          <cell r="E3638"/>
          <cell r="F3638"/>
          <cell r="G3638"/>
        </row>
        <row r="3639">
          <cell r="B3639"/>
          <cell r="C3639"/>
          <cell r="D3639"/>
          <cell r="E3639"/>
          <cell r="F3639"/>
          <cell r="G3639"/>
        </row>
        <row r="3640">
          <cell r="B3640"/>
          <cell r="C3640"/>
          <cell r="D3640"/>
          <cell r="E3640"/>
          <cell r="F3640"/>
          <cell r="G3640"/>
        </row>
        <row r="3641">
          <cell r="B3641"/>
          <cell r="C3641"/>
          <cell r="D3641"/>
          <cell r="E3641"/>
          <cell r="F3641"/>
          <cell r="G3641"/>
        </row>
        <row r="3642">
          <cell r="B3642"/>
          <cell r="C3642"/>
          <cell r="D3642"/>
          <cell r="E3642"/>
          <cell r="F3642"/>
          <cell r="G3642"/>
        </row>
        <row r="3643">
          <cell r="B3643"/>
          <cell r="C3643"/>
          <cell r="D3643"/>
          <cell r="E3643"/>
          <cell r="F3643"/>
          <cell r="G3643"/>
        </row>
        <row r="3644">
          <cell r="B3644"/>
          <cell r="C3644"/>
          <cell r="D3644"/>
          <cell r="E3644"/>
          <cell r="F3644"/>
          <cell r="G3644"/>
        </row>
        <row r="3645">
          <cell r="B3645"/>
          <cell r="C3645"/>
          <cell r="D3645"/>
          <cell r="E3645"/>
          <cell r="F3645"/>
          <cell r="G3645"/>
        </row>
        <row r="3646">
          <cell r="B3646"/>
          <cell r="C3646"/>
          <cell r="D3646"/>
          <cell r="E3646"/>
          <cell r="F3646"/>
          <cell r="G3646"/>
        </row>
        <row r="3647">
          <cell r="B3647"/>
          <cell r="C3647"/>
          <cell r="D3647"/>
          <cell r="E3647"/>
          <cell r="F3647"/>
          <cell r="G3647"/>
        </row>
        <row r="3648">
          <cell r="B3648"/>
          <cell r="C3648"/>
          <cell r="D3648"/>
          <cell r="E3648"/>
          <cell r="F3648"/>
          <cell r="G3648"/>
        </row>
        <row r="3649">
          <cell r="B3649"/>
          <cell r="C3649"/>
          <cell r="D3649"/>
          <cell r="E3649"/>
          <cell r="F3649"/>
          <cell r="G3649"/>
        </row>
        <row r="3650">
          <cell r="B3650"/>
          <cell r="C3650"/>
          <cell r="D3650"/>
          <cell r="E3650"/>
          <cell r="F3650"/>
          <cell r="G3650"/>
        </row>
        <row r="3651">
          <cell r="B3651"/>
          <cell r="C3651"/>
          <cell r="D3651"/>
          <cell r="E3651"/>
          <cell r="F3651"/>
          <cell r="G3651"/>
        </row>
        <row r="3652">
          <cell r="B3652"/>
          <cell r="C3652"/>
          <cell r="D3652"/>
          <cell r="E3652"/>
          <cell r="F3652"/>
          <cell r="G3652"/>
        </row>
        <row r="3653">
          <cell r="B3653"/>
          <cell r="C3653"/>
          <cell r="D3653"/>
          <cell r="E3653"/>
          <cell r="F3653"/>
          <cell r="G3653"/>
        </row>
        <row r="3654">
          <cell r="B3654"/>
          <cell r="C3654"/>
          <cell r="D3654"/>
          <cell r="E3654"/>
          <cell r="F3654"/>
          <cell r="G3654"/>
        </row>
        <row r="3655">
          <cell r="B3655"/>
          <cell r="C3655"/>
          <cell r="D3655"/>
          <cell r="E3655"/>
          <cell r="F3655"/>
          <cell r="G3655"/>
        </row>
        <row r="3656">
          <cell r="B3656"/>
          <cell r="C3656"/>
          <cell r="D3656"/>
          <cell r="E3656"/>
          <cell r="F3656"/>
          <cell r="G3656"/>
        </row>
        <row r="3657">
          <cell r="B3657"/>
          <cell r="C3657"/>
          <cell r="D3657"/>
          <cell r="E3657"/>
          <cell r="F3657"/>
          <cell r="G3657"/>
        </row>
        <row r="3658">
          <cell r="B3658"/>
          <cell r="C3658"/>
          <cell r="D3658"/>
          <cell r="E3658"/>
          <cell r="F3658"/>
          <cell r="G3658"/>
        </row>
        <row r="3659">
          <cell r="B3659"/>
          <cell r="C3659"/>
          <cell r="D3659"/>
          <cell r="E3659"/>
          <cell r="F3659"/>
          <cell r="G3659"/>
        </row>
        <row r="3660">
          <cell r="B3660"/>
          <cell r="C3660"/>
          <cell r="D3660"/>
          <cell r="E3660"/>
          <cell r="F3660"/>
          <cell r="G3660"/>
        </row>
        <row r="3661">
          <cell r="B3661"/>
          <cell r="C3661"/>
          <cell r="D3661"/>
          <cell r="E3661"/>
          <cell r="F3661"/>
          <cell r="G3661"/>
        </row>
        <row r="3662">
          <cell r="B3662"/>
          <cell r="C3662"/>
          <cell r="D3662"/>
          <cell r="E3662"/>
          <cell r="F3662"/>
          <cell r="G3662"/>
        </row>
        <row r="3663">
          <cell r="B3663"/>
          <cell r="C3663"/>
          <cell r="D3663"/>
          <cell r="E3663"/>
          <cell r="F3663"/>
          <cell r="G3663"/>
        </row>
        <row r="3664">
          <cell r="B3664"/>
          <cell r="C3664"/>
          <cell r="D3664"/>
          <cell r="E3664"/>
          <cell r="F3664"/>
          <cell r="G3664"/>
        </row>
        <row r="3665">
          <cell r="B3665"/>
          <cell r="C3665"/>
          <cell r="D3665"/>
          <cell r="E3665"/>
          <cell r="F3665"/>
          <cell r="G3665"/>
        </row>
        <row r="3666">
          <cell r="B3666"/>
          <cell r="C3666"/>
          <cell r="D3666"/>
          <cell r="E3666"/>
          <cell r="F3666"/>
          <cell r="G3666"/>
        </row>
        <row r="3667">
          <cell r="B3667"/>
          <cell r="C3667"/>
          <cell r="D3667"/>
          <cell r="E3667"/>
          <cell r="F3667"/>
          <cell r="G3667"/>
        </row>
        <row r="3668">
          <cell r="B3668"/>
          <cell r="C3668"/>
          <cell r="D3668"/>
          <cell r="E3668"/>
          <cell r="F3668"/>
          <cell r="G3668"/>
        </row>
        <row r="3669">
          <cell r="B3669"/>
          <cell r="C3669"/>
          <cell r="D3669"/>
          <cell r="E3669"/>
          <cell r="F3669"/>
          <cell r="G3669"/>
        </row>
        <row r="3670">
          <cell r="B3670"/>
          <cell r="C3670"/>
          <cell r="D3670"/>
          <cell r="E3670"/>
          <cell r="F3670"/>
          <cell r="G3670"/>
        </row>
        <row r="3671">
          <cell r="B3671"/>
          <cell r="C3671"/>
          <cell r="D3671"/>
          <cell r="E3671"/>
          <cell r="F3671"/>
          <cell r="G3671"/>
        </row>
        <row r="3672">
          <cell r="B3672"/>
          <cell r="C3672"/>
          <cell r="D3672"/>
          <cell r="E3672"/>
          <cell r="F3672"/>
          <cell r="G3672"/>
        </row>
        <row r="3673">
          <cell r="B3673"/>
          <cell r="C3673"/>
          <cell r="D3673"/>
          <cell r="E3673"/>
          <cell r="F3673"/>
          <cell r="G3673"/>
        </row>
        <row r="3674">
          <cell r="B3674"/>
          <cell r="C3674"/>
          <cell r="D3674"/>
          <cell r="E3674"/>
          <cell r="F3674"/>
          <cell r="G3674"/>
        </row>
        <row r="3675">
          <cell r="B3675"/>
          <cell r="C3675"/>
          <cell r="D3675"/>
          <cell r="E3675"/>
          <cell r="F3675"/>
          <cell r="G3675"/>
        </row>
        <row r="3676">
          <cell r="B3676"/>
          <cell r="C3676"/>
          <cell r="D3676"/>
          <cell r="E3676"/>
          <cell r="F3676"/>
          <cell r="G3676"/>
        </row>
        <row r="3677">
          <cell r="B3677"/>
          <cell r="C3677"/>
          <cell r="D3677"/>
          <cell r="E3677"/>
          <cell r="F3677"/>
          <cell r="G3677"/>
        </row>
        <row r="3678">
          <cell r="B3678"/>
          <cell r="C3678"/>
          <cell r="D3678"/>
          <cell r="E3678"/>
          <cell r="F3678"/>
          <cell r="G3678"/>
        </row>
        <row r="3679">
          <cell r="B3679"/>
          <cell r="C3679"/>
          <cell r="D3679"/>
          <cell r="E3679"/>
          <cell r="F3679"/>
          <cell r="G3679"/>
        </row>
        <row r="3680">
          <cell r="B3680"/>
          <cell r="C3680"/>
          <cell r="D3680"/>
          <cell r="E3680"/>
          <cell r="F3680"/>
          <cell r="G3680"/>
        </row>
        <row r="3681">
          <cell r="B3681"/>
          <cell r="C3681"/>
          <cell r="D3681"/>
          <cell r="E3681"/>
          <cell r="F3681"/>
          <cell r="G3681"/>
        </row>
        <row r="3682">
          <cell r="B3682"/>
          <cell r="C3682"/>
          <cell r="D3682"/>
          <cell r="E3682"/>
          <cell r="F3682"/>
          <cell r="G3682"/>
        </row>
        <row r="3683">
          <cell r="B3683"/>
          <cell r="C3683"/>
          <cell r="D3683"/>
          <cell r="E3683"/>
          <cell r="F3683"/>
          <cell r="G3683"/>
        </row>
        <row r="3684">
          <cell r="B3684"/>
          <cell r="C3684"/>
          <cell r="D3684"/>
          <cell r="E3684"/>
          <cell r="F3684"/>
          <cell r="G3684"/>
        </row>
        <row r="3685">
          <cell r="B3685"/>
          <cell r="C3685"/>
          <cell r="D3685"/>
          <cell r="E3685"/>
          <cell r="F3685"/>
          <cell r="G3685"/>
        </row>
        <row r="3686">
          <cell r="B3686"/>
          <cell r="C3686"/>
          <cell r="D3686"/>
          <cell r="E3686"/>
          <cell r="F3686"/>
          <cell r="G3686"/>
        </row>
        <row r="3687">
          <cell r="B3687"/>
          <cell r="C3687"/>
          <cell r="D3687"/>
          <cell r="E3687"/>
          <cell r="F3687"/>
          <cell r="G3687"/>
        </row>
        <row r="3688">
          <cell r="B3688"/>
          <cell r="C3688"/>
          <cell r="D3688"/>
          <cell r="E3688"/>
          <cell r="F3688"/>
          <cell r="G3688"/>
        </row>
        <row r="3689">
          <cell r="B3689"/>
          <cell r="C3689"/>
          <cell r="D3689"/>
          <cell r="E3689"/>
          <cell r="F3689"/>
          <cell r="G3689"/>
        </row>
        <row r="3690">
          <cell r="B3690"/>
          <cell r="C3690"/>
          <cell r="D3690"/>
          <cell r="E3690"/>
          <cell r="F3690"/>
          <cell r="G3690"/>
        </row>
        <row r="3691">
          <cell r="B3691"/>
          <cell r="C3691"/>
          <cell r="D3691"/>
          <cell r="E3691"/>
          <cell r="F3691"/>
          <cell r="G3691"/>
        </row>
        <row r="3692">
          <cell r="B3692"/>
          <cell r="C3692"/>
          <cell r="D3692"/>
          <cell r="E3692"/>
          <cell r="F3692"/>
          <cell r="G3692"/>
        </row>
        <row r="3693">
          <cell r="B3693"/>
          <cell r="C3693"/>
          <cell r="D3693"/>
          <cell r="E3693"/>
          <cell r="F3693"/>
          <cell r="G3693"/>
        </row>
        <row r="3694">
          <cell r="B3694"/>
          <cell r="C3694"/>
          <cell r="D3694"/>
          <cell r="E3694"/>
          <cell r="F3694"/>
          <cell r="G3694"/>
        </row>
        <row r="3695">
          <cell r="B3695"/>
          <cell r="C3695"/>
          <cell r="D3695"/>
          <cell r="E3695"/>
          <cell r="F3695"/>
          <cell r="G3695"/>
        </row>
        <row r="3696">
          <cell r="B3696"/>
          <cell r="C3696"/>
          <cell r="D3696"/>
          <cell r="E3696"/>
          <cell r="F3696"/>
          <cell r="G3696"/>
        </row>
        <row r="3697">
          <cell r="B3697"/>
          <cell r="C3697"/>
          <cell r="D3697"/>
          <cell r="E3697"/>
          <cell r="F3697"/>
          <cell r="G3697"/>
        </row>
        <row r="3698">
          <cell r="B3698"/>
          <cell r="C3698"/>
          <cell r="D3698"/>
          <cell r="E3698"/>
          <cell r="F3698"/>
          <cell r="G3698"/>
        </row>
        <row r="3699">
          <cell r="B3699"/>
          <cell r="C3699"/>
          <cell r="D3699"/>
          <cell r="E3699"/>
          <cell r="F3699"/>
          <cell r="G3699"/>
        </row>
        <row r="3700">
          <cell r="B3700"/>
          <cell r="C3700"/>
          <cell r="D3700"/>
          <cell r="E3700"/>
          <cell r="F3700"/>
          <cell r="G3700"/>
        </row>
        <row r="3701">
          <cell r="B3701"/>
          <cell r="C3701"/>
          <cell r="D3701"/>
          <cell r="E3701"/>
          <cell r="F3701"/>
          <cell r="G3701"/>
        </row>
        <row r="3702">
          <cell r="B3702"/>
          <cell r="C3702"/>
          <cell r="D3702"/>
          <cell r="E3702"/>
          <cell r="F3702"/>
          <cell r="G3702"/>
        </row>
        <row r="3703">
          <cell r="B3703"/>
          <cell r="C3703"/>
          <cell r="D3703"/>
          <cell r="E3703"/>
          <cell r="F3703"/>
          <cell r="G3703"/>
        </row>
        <row r="3704">
          <cell r="B3704"/>
          <cell r="C3704"/>
          <cell r="D3704"/>
          <cell r="E3704"/>
          <cell r="F3704"/>
          <cell r="G3704"/>
        </row>
        <row r="3705">
          <cell r="B3705"/>
          <cell r="C3705"/>
          <cell r="D3705"/>
          <cell r="E3705"/>
          <cell r="F3705"/>
          <cell r="G3705"/>
        </row>
        <row r="3706">
          <cell r="B3706"/>
          <cell r="C3706"/>
          <cell r="D3706"/>
          <cell r="E3706"/>
          <cell r="F3706"/>
          <cell r="G3706"/>
        </row>
        <row r="3707">
          <cell r="B3707"/>
          <cell r="C3707"/>
          <cell r="D3707"/>
          <cell r="E3707"/>
          <cell r="F3707"/>
          <cell r="G3707"/>
        </row>
        <row r="3708">
          <cell r="B3708"/>
          <cell r="C3708"/>
          <cell r="D3708"/>
          <cell r="E3708"/>
          <cell r="F3708"/>
          <cell r="G3708"/>
        </row>
        <row r="3709">
          <cell r="B3709"/>
          <cell r="C3709"/>
          <cell r="D3709"/>
          <cell r="E3709"/>
          <cell r="F3709"/>
          <cell r="G3709"/>
        </row>
        <row r="3710">
          <cell r="B3710"/>
          <cell r="C3710"/>
          <cell r="D3710"/>
          <cell r="E3710"/>
          <cell r="F3710"/>
          <cell r="G3710"/>
        </row>
        <row r="3711">
          <cell r="B3711"/>
          <cell r="C3711"/>
          <cell r="D3711"/>
          <cell r="E3711"/>
          <cell r="F3711"/>
          <cell r="G3711"/>
        </row>
        <row r="3712">
          <cell r="B3712"/>
          <cell r="C3712"/>
          <cell r="D3712"/>
          <cell r="E3712"/>
          <cell r="F3712"/>
          <cell r="G3712"/>
        </row>
        <row r="3713">
          <cell r="B3713"/>
          <cell r="C3713"/>
          <cell r="D3713"/>
          <cell r="E3713"/>
          <cell r="F3713"/>
          <cell r="G3713"/>
        </row>
        <row r="3714">
          <cell r="B3714"/>
          <cell r="C3714"/>
          <cell r="D3714"/>
          <cell r="E3714"/>
          <cell r="F3714"/>
          <cell r="G3714"/>
        </row>
        <row r="3715">
          <cell r="B3715"/>
          <cell r="C3715"/>
          <cell r="D3715"/>
          <cell r="E3715"/>
          <cell r="F3715"/>
          <cell r="G3715"/>
        </row>
        <row r="3716">
          <cell r="B3716"/>
          <cell r="C3716"/>
          <cell r="D3716"/>
          <cell r="E3716"/>
          <cell r="F3716"/>
          <cell r="G3716"/>
        </row>
        <row r="3717">
          <cell r="B3717"/>
          <cell r="C3717"/>
          <cell r="D3717"/>
          <cell r="E3717"/>
          <cell r="F3717"/>
          <cell r="G3717"/>
        </row>
        <row r="3718">
          <cell r="B3718"/>
          <cell r="C3718"/>
          <cell r="D3718"/>
          <cell r="E3718"/>
          <cell r="F3718"/>
          <cell r="G3718"/>
        </row>
        <row r="3719">
          <cell r="B3719"/>
          <cell r="C3719"/>
          <cell r="D3719"/>
          <cell r="E3719"/>
          <cell r="F3719"/>
          <cell r="G3719"/>
        </row>
        <row r="3720">
          <cell r="B3720"/>
          <cell r="C3720"/>
          <cell r="D3720"/>
          <cell r="E3720"/>
          <cell r="F3720"/>
          <cell r="G3720"/>
        </row>
        <row r="3721">
          <cell r="B3721"/>
          <cell r="C3721"/>
          <cell r="D3721"/>
          <cell r="E3721"/>
          <cell r="F3721"/>
          <cell r="G3721"/>
        </row>
        <row r="3722">
          <cell r="B3722"/>
          <cell r="C3722"/>
          <cell r="D3722"/>
          <cell r="E3722"/>
          <cell r="F3722"/>
          <cell r="G3722"/>
        </row>
        <row r="3723">
          <cell r="B3723"/>
          <cell r="C3723"/>
          <cell r="D3723"/>
          <cell r="E3723"/>
          <cell r="F3723"/>
          <cell r="G3723"/>
        </row>
        <row r="3724">
          <cell r="B3724"/>
          <cell r="C3724"/>
          <cell r="D3724"/>
          <cell r="E3724"/>
          <cell r="F3724"/>
          <cell r="G3724"/>
        </row>
        <row r="3725">
          <cell r="B3725"/>
          <cell r="C3725"/>
          <cell r="D3725"/>
          <cell r="E3725"/>
          <cell r="F3725"/>
          <cell r="G3725"/>
        </row>
        <row r="3726">
          <cell r="B3726"/>
          <cell r="C3726"/>
          <cell r="D3726"/>
          <cell r="E3726"/>
          <cell r="F3726"/>
          <cell r="G3726"/>
        </row>
        <row r="3727">
          <cell r="B3727"/>
          <cell r="C3727"/>
          <cell r="D3727"/>
          <cell r="E3727"/>
          <cell r="F3727"/>
          <cell r="G3727"/>
        </row>
        <row r="3728">
          <cell r="B3728"/>
          <cell r="C3728"/>
          <cell r="D3728"/>
          <cell r="E3728"/>
          <cell r="F3728"/>
          <cell r="G3728"/>
        </row>
        <row r="3729">
          <cell r="B3729"/>
          <cell r="C3729"/>
          <cell r="D3729"/>
          <cell r="E3729"/>
          <cell r="F3729"/>
          <cell r="G3729"/>
        </row>
        <row r="3730">
          <cell r="B3730"/>
          <cell r="C3730"/>
          <cell r="D3730"/>
          <cell r="E3730"/>
          <cell r="F3730"/>
          <cell r="G3730"/>
        </row>
        <row r="3731">
          <cell r="B3731"/>
          <cell r="C3731"/>
          <cell r="D3731"/>
          <cell r="E3731"/>
          <cell r="F3731"/>
          <cell r="G3731"/>
        </row>
        <row r="3732">
          <cell r="B3732"/>
          <cell r="C3732"/>
          <cell r="D3732"/>
          <cell r="E3732"/>
          <cell r="F3732"/>
          <cell r="G3732"/>
        </row>
        <row r="3733">
          <cell r="B3733"/>
          <cell r="C3733"/>
          <cell r="D3733"/>
          <cell r="E3733"/>
          <cell r="F3733"/>
          <cell r="G3733"/>
        </row>
        <row r="3734">
          <cell r="B3734"/>
          <cell r="C3734"/>
          <cell r="D3734"/>
          <cell r="E3734"/>
          <cell r="F3734"/>
          <cell r="G3734"/>
        </row>
        <row r="3735">
          <cell r="B3735"/>
          <cell r="C3735"/>
          <cell r="D3735"/>
          <cell r="E3735"/>
          <cell r="F3735"/>
          <cell r="G3735"/>
        </row>
        <row r="3736">
          <cell r="B3736"/>
          <cell r="C3736"/>
          <cell r="D3736"/>
          <cell r="E3736"/>
          <cell r="F3736"/>
          <cell r="G3736"/>
        </row>
        <row r="3737">
          <cell r="B3737"/>
          <cell r="C3737"/>
          <cell r="D3737"/>
          <cell r="E3737"/>
          <cell r="F3737"/>
          <cell r="G3737"/>
        </row>
        <row r="3738">
          <cell r="B3738"/>
          <cell r="C3738"/>
          <cell r="D3738"/>
          <cell r="E3738"/>
          <cell r="F3738"/>
          <cell r="G3738"/>
        </row>
        <row r="3739">
          <cell r="B3739"/>
          <cell r="C3739"/>
          <cell r="D3739"/>
          <cell r="E3739"/>
          <cell r="F3739"/>
          <cell r="G3739"/>
        </row>
        <row r="3740">
          <cell r="B3740"/>
          <cell r="C3740"/>
          <cell r="D3740"/>
          <cell r="E3740"/>
          <cell r="F3740"/>
          <cell r="G3740"/>
        </row>
        <row r="3741">
          <cell r="B3741"/>
          <cell r="C3741"/>
          <cell r="D3741"/>
          <cell r="E3741"/>
          <cell r="F3741"/>
          <cell r="G3741"/>
        </row>
        <row r="3742">
          <cell r="B3742"/>
          <cell r="C3742"/>
          <cell r="D3742"/>
          <cell r="E3742"/>
          <cell r="F3742"/>
          <cell r="G3742"/>
        </row>
        <row r="3743">
          <cell r="B3743"/>
          <cell r="C3743"/>
          <cell r="D3743"/>
          <cell r="E3743"/>
          <cell r="F3743"/>
          <cell r="G3743"/>
        </row>
        <row r="3744">
          <cell r="B3744"/>
          <cell r="C3744"/>
          <cell r="D3744"/>
          <cell r="E3744"/>
          <cell r="F3744"/>
          <cell r="G3744"/>
        </row>
        <row r="3745">
          <cell r="B3745"/>
          <cell r="C3745"/>
          <cell r="D3745"/>
          <cell r="E3745"/>
          <cell r="F3745"/>
          <cell r="G3745"/>
        </row>
        <row r="3746">
          <cell r="B3746"/>
          <cell r="C3746"/>
          <cell r="D3746"/>
          <cell r="E3746"/>
          <cell r="F3746"/>
          <cell r="G3746"/>
        </row>
        <row r="3747">
          <cell r="B3747"/>
          <cell r="C3747"/>
          <cell r="D3747"/>
          <cell r="E3747"/>
          <cell r="F3747"/>
          <cell r="G3747"/>
        </row>
        <row r="3748">
          <cell r="B3748"/>
          <cell r="C3748"/>
          <cell r="D3748"/>
          <cell r="E3748"/>
          <cell r="F3748"/>
          <cell r="G3748"/>
        </row>
        <row r="3749">
          <cell r="B3749"/>
          <cell r="C3749"/>
          <cell r="D3749"/>
          <cell r="E3749"/>
          <cell r="F3749"/>
          <cell r="G3749"/>
        </row>
        <row r="3750">
          <cell r="B3750"/>
          <cell r="C3750"/>
          <cell r="D3750"/>
          <cell r="E3750"/>
          <cell r="F3750"/>
          <cell r="G3750"/>
        </row>
        <row r="3751">
          <cell r="B3751"/>
          <cell r="C3751"/>
          <cell r="D3751"/>
          <cell r="E3751"/>
          <cell r="F3751"/>
          <cell r="G3751"/>
        </row>
        <row r="3752">
          <cell r="B3752"/>
          <cell r="C3752"/>
          <cell r="D3752"/>
          <cell r="E3752"/>
          <cell r="F3752"/>
          <cell r="G3752"/>
        </row>
        <row r="3753">
          <cell r="B3753"/>
          <cell r="C3753"/>
          <cell r="D3753"/>
          <cell r="E3753"/>
          <cell r="F3753"/>
          <cell r="G3753"/>
        </row>
        <row r="3754">
          <cell r="B3754"/>
          <cell r="C3754"/>
          <cell r="D3754"/>
          <cell r="E3754"/>
          <cell r="F3754"/>
          <cell r="G3754"/>
        </row>
        <row r="3755">
          <cell r="B3755"/>
          <cell r="C3755"/>
          <cell r="D3755"/>
          <cell r="E3755"/>
          <cell r="F3755"/>
          <cell r="G3755"/>
        </row>
        <row r="3756">
          <cell r="B3756"/>
          <cell r="C3756"/>
          <cell r="D3756"/>
          <cell r="E3756"/>
          <cell r="F3756"/>
          <cell r="G3756"/>
        </row>
        <row r="3757">
          <cell r="B3757"/>
          <cell r="C3757"/>
          <cell r="D3757"/>
          <cell r="E3757"/>
          <cell r="F3757"/>
          <cell r="G3757"/>
        </row>
        <row r="3758">
          <cell r="B3758"/>
          <cell r="C3758"/>
          <cell r="D3758"/>
          <cell r="E3758"/>
          <cell r="F3758"/>
          <cell r="G3758"/>
        </row>
        <row r="3759">
          <cell r="B3759"/>
          <cell r="C3759"/>
          <cell r="D3759"/>
          <cell r="E3759"/>
          <cell r="F3759"/>
          <cell r="G3759"/>
        </row>
        <row r="3760">
          <cell r="B3760"/>
          <cell r="C3760"/>
          <cell r="D3760"/>
          <cell r="E3760"/>
          <cell r="F3760"/>
          <cell r="G3760"/>
        </row>
        <row r="3761">
          <cell r="B3761"/>
          <cell r="C3761"/>
          <cell r="D3761"/>
          <cell r="E3761"/>
          <cell r="F3761"/>
          <cell r="G3761"/>
        </row>
        <row r="3762">
          <cell r="B3762"/>
          <cell r="C3762"/>
          <cell r="D3762"/>
          <cell r="E3762"/>
          <cell r="F3762"/>
          <cell r="G3762"/>
        </row>
        <row r="3763">
          <cell r="B3763"/>
          <cell r="C3763"/>
          <cell r="D3763"/>
          <cell r="E3763"/>
          <cell r="F3763"/>
          <cell r="G3763"/>
        </row>
        <row r="3764">
          <cell r="B3764"/>
          <cell r="C3764"/>
          <cell r="D3764"/>
          <cell r="E3764"/>
          <cell r="F3764"/>
          <cell r="G3764"/>
        </row>
        <row r="3765">
          <cell r="B3765"/>
          <cell r="C3765"/>
          <cell r="D3765"/>
          <cell r="E3765"/>
          <cell r="F3765"/>
          <cell r="G3765"/>
        </row>
        <row r="3766">
          <cell r="B3766"/>
          <cell r="C3766"/>
          <cell r="D3766"/>
          <cell r="E3766"/>
          <cell r="F3766"/>
          <cell r="G3766"/>
        </row>
        <row r="3767">
          <cell r="B3767"/>
          <cell r="C3767"/>
          <cell r="D3767"/>
          <cell r="E3767"/>
          <cell r="F3767"/>
          <cell r="G3767"/>
        </row>
        <row r="3768">
          <cell r="B3768"/>
          <cell r="C3768"/>
          <cell r="D3768"/>
          <cell r="E3768"/>
          <cell r="F3768"/>
          <cell r="G3768"/>
        </row>
        <row r="3769">
          <cell r="B3769"/>
          <cell r="C3769"/>
          <cell r="D3769"/>
          <cell r="E3769"/>
          <cell r="F3769"/>
          <cell r="G3769"/>
        </row>
        <row r="3770">
          <cell r="B3770"/>
          <cell r="C3770"/>
          <cell r="D3770"/>
          <cell r="E3770"/>
          <cell r="F3770"/>
          <cell r="G3770"/>
        </row>
        <row r="3771">
          <cell r="B3771"/>
          <cell r="C3771"/>
          <cell r="D3771"/>
          <cell r="E3771"/>
          <cell r="F3771"/>
          <cell r="G3771"/>
        </row>
        <row r="3772">
          <cell r="B3772"/>
          <cell r="C3772"/>
          <cell r="D3772"/>
          <cell r="E3772"/>
          <cell r="F3772"/>
          <cell r="G3772"/>
        </row>
        <row r="3773">
          <cell r="B3773"/>
          <cell r="C3773"/>
          <cell r="D3773"/>
          <cell r="E3773"/>
          <cell r="F3773"/>
          <cell r="G3773"/>
        </row>
        <row r="3774">
          <cell r="B3774"/>
          <cell r="C3774"/>
          <cell r="D3774"/>
          <cell r="E3774"/>
          <cell r="F3774"/>
          <cell r="G3774"/>
        </row>
        <row r="3775">
          <cell r="B3775"/>
          <cell r="C3775"/>
          <cell r="D3775"/>
          <cell r="E3775"/>
          <cell r="F3775"/>
          <cell r="G3775"/>
        </row>
        <row r="3776">
          <cell r="B3776"/>
          <cell r="C3776"/>
          <cell r="D3776"/>
          <cell r="E3776"/>
          <cell r="F3776"/>
          <cell r="G3776"/>
        </row>
        <row r="3777">
          <cell r="B3777"/>
          <cell r="C3777"/>
          <cell r="D3777"/>
          <cell r="E3777"/>
          <cell r="F3777"/>
          <cell r="G3777"/>
        </row>
        <row r="3778">
          <cell r="B3778"/>
          <cell r="C3778"/>
          <cell r="D3778"/>
          <cell r="E3778"/>
          <cell r="F3778"/>
          <cell r="G3778"/>
        </row>
        <row r="3779">
          <cell r="B3779"/>
          <cell r="C3779"/>
          <cell r="D3779"/>
          <cell r="E3779"/>
          <cell r="F3779"/>
          <cell r="G3779"/>
        </row>
        <row r="3780">
          <cell r="B3780"/>
          <cell r="C3780"/>
          <cell r="D3780"/>
          <cell r="E3780"/>
          <cell r="F3780"/>
          <cell r="G3780"/>
        </row>
        <row r="3781">
          <cell r="B3781"/>
          <cell r="C3781"/>
          <cell r="D3781"/>
          <cell r="E3781"/>
          <cell r="F3781"/>
          <cell r="G3781"/>
        </row>
        <row r="3782">
          <cell r="B3782"/>
          <cell r="C3782"/>
          <cell r="D3782"/>
          <cell r="E3782"/>
          <cell r="F3782"/>
          <cell r="G3782"/>
        </row>
        <row r="3783">
          <cell r="B3783"/>
          <cell r="C3783"/>
          <cell r="D3783"/>
          <cell r="E3783"/>
          <cell r="F3783"/>
          <cell r="G3783"/>
        </row>
        <row r="3784">
          <cell r="B3784"/>
          <cell r="C3784"/>
          <cell r="D3784"/>
          <cell r="E3784"/>
          <cell r="F3784"/>
          <cell r="G3784"/>
        </row>
        <row r="3785">
          <cell r="B3785"/>
          <cell r="C3785"/>
          <cell r="D3785"/>
          <cell r="E3785"/>
          <cell r="F3785"/>
          <cell r="G3785"/>
        </row>
        <row r="3786">
          <cell r="B3786"/>
          <cell r="C3786"/>
          <cell r="D3786"/>
          <cell r="E3786"/>
          <cell r="F3786"/>
          <cell r="G3786"/>
        </row>
        <row r="3787">
          <cell r="B3787"/>
          <cell r="C3787"/>
          <cell r="D3787"/>
          <cell r="E3787"/>
          <cell r="F3787"/>
          <cell r="G3787"/>
        </row>
        <row r="3788">
          <cell r="B3788"/>
          <cell r="C3788"/>
          <cell r="D3788"/>
          <cell r="E3788"/>
          <cell r="F3788"/>
          <cell r="G3788"/>
        </row>
        <row r="3789">
          <cell r="B3789"/>
          <cell r="C3789"/>
          <cell r="D3789"/>
          <cell r="E3789"/>
          <cell r="F3789"/>
          <cell r="G3789"/>
        </row>
        <row r="3790">
          <cell r="B3790"/>
          <cell r="C3790"/>
          <cell r="D3790"/>
          <cell r="E3790"/>
          <cell r="F3790"/>
          <cell r="G3790"/>
        </row>
        <row r="3791">
          <cell r="B3791"/>
          <cell r="C3791"/>
          <cell r="D3791"/>
          <cell r="E3791"/>
          <cell r="F3791"/>
          <cell r="G3791"/>
        </row>
        <row r="3792">
          <cell r="B3792"/>
          <cell r="C3792"/>
          <cell r="D3792"/>
          <cell r="E3792"/>
          <cell r="F3792"/>
          <cell r="G3792"/>
        </row>
        <row r="3793">
          <cell r="B3793"/>
          <cell r="C3793"/>
          <cell r="D3793"/>
          <cell r="E3793"/>
          <cell r="F3793"/>
          <cell r="G3793"/>
        </row>
        <row r="3794">
          <cell r="B3794"/>
          <cell r="C3794"/>
          <cell r="D3794"/>
          <cell r="E3794"/>
          <cell r="F3794"/>
          <cell r="G3794"/>
        </row>
        <row r="3795">
          <cell r="B3795"/>
          <cell r="C3795"/>
          <cell r="D3795"/>
          <cell r="E3795"/>
          <cell r="F3795"/>
          <cell r="G3795"/>
        </row>
        <row r="3796">
          <cell r="B3796"/>
          <cell r="C3796"/>
          <cell r="D3796"/>
          <cell r="E3796"/>
          <cell r="F3796"/>
          <cell r="G3796"/>
        </row>
        <row r="3797">
          <cell r="B3797"/>
          <cell r="C3797"/>
          <cell r="D3797"/>
          <cell r="E3797"/>
          <cell r="F3797"/>
          <cell r="G3797"/>
        </row>
        <row r="3798">
          <cell r="B3798"/>
          <cell r="C3798"/>
          <cell r="D3798"/>
          <cell r="E3798"/>
          <cell r="F3798"/>
          <cell r="G3798"/>
        </row>
        <row r="3799">
          <cell r="B3799"/>
          <cell r="C3799"/>
          <cell r="D3799"/>
          <cell r="E3799"/>
          <cell r="F3799"/>
          <cell r="G3799"/>
        </row>
        <row r="3800">
          <cell r="B3800"/>
          <cell r="C3800"/>
          <cell r="D3800"/>
          <cell r="E3800"/>
          <cell r="F3800"/>
          <cell r="G3800"/>
        </row>
        <row r="3801">
          <cell r="B3801"/>
          <cell r="C3801"/>
          <cell r="D3801"/>
          <cell r="E3801"/>
          <cell r="F3801"/>
          <cell r="G3801"/>
        </row>
        <row r="3802">
          <cell r="B3802"/>
          <cell r="C3802"/>
          <cell r="D3802"/>
          <cell r="E3802"/>
          <cell r="F3802"/>
          <cell r="G3802"/>
        </row>
        <row r="3803">
          <cell r="B3803"/>
          <cell r="C3803"/>
          <cell r="D3803"/>
          <cell r="E3803"/>
          <cell r="F3803"/>
          <cell r="G3803"/>
        </row>
        <row r="3804">
          <cell r="B3804"/>
          <cell r="C3804"/>
          <cell r="D3804"/>
          <cell r="E3804"/>
          <cell r="F3804"/>
          <cell r="G3804"/>
        </row>
        <row r="3805">
          <cell r="B3805"/>
          <cell r="C3805"/>
          <cell r="D3805"/>
          <cell r="E3805"/>
          <cell r="F3805"/>
          <cell r="G3805"/>
        </row>
        <row r="3806">
          <cell r="B3806"/>
          <cell r="C3806"/>
          <cell r="D3806"/>
          <cell r="E3806"/>
          <cell r="F3806"/>
          <cell r="G3806"/>
        </row>
        <row r="3807">
          <cell r="B3807"/>
          <cell r="C3807"/>
          <cell r="D3807"/>
          <cell r="E3807"/>
          <cell r="F3807"/>
          <cell r="G3807"/>
        </row>
        <row r="3808">
          <cell r="B3808"/>
          <cell r="C3808"/>
          <cell r="D3808"/>
          <cell r="E3808"/>
          <cell r="F3808"/>
          <cell r="G3808"/>
        </row>
        <row r="3809">
          <cell r="B3809"/>
          <cell r="C3809"/>
          <cell r="D3809"/>
          <cell r="E3809"/>
          <cell r="F3809"/>
          <cell r="G3809"/>
        </row>
        <row r="3810">
          <cell r="B3810"/>
          <cell r="C3810"/>
          <cell r="D3810"/>
          <cell r="E3810"/>
          <cell r="F3810"/>
          <cell r="G3810"/>
        </row>
        <row r="3811">
          <cell r="B3811"/>
          <cell r="C3811"/>
          <cell r="D3811"/>
          <cell r="E3811"/>
          <cell r="F3811"/>
          <cell r="G3811"/>
        </row>
        <row r="3812">
          <cell r="B3812"/>
          <cell r="C3812"/>
          <cell r="D3812"/>
          <cell r="E3812"/>
          <cell r="F3812"/>
          <cell r="G3812"/>
        </row>
        <row r="3813">
          <cell r="B3813"/>
          <cell r="C3813"/>
          <cell r="D3813"/>
          <cell r="E3813"/>
          <cell r="F3813"/>
          <cell r="G3813"/>
        </row>
        <row r="3814">
          <cell r="B3814"/>
          <cell r="C3814"/>
          <cell r="D3814"/>
          <cell r="E3814"/>
          <cell r="F3814"/>
          <cell r="G3814"/>
        </row>
        <row r="3815">
          <cell r="B3815"/>
          <cell r="C3815"/>
          <cell r="D3815"/>
          <cell r="E3815"/>
          <cell r="F3815"/>
          <cell r="G3815"/>
        </row>
        <row r="3816">
          <cell r="B3816"/>
          <cell r="C3816"/>
          <cell r="D3816"/>
          <cell r="E3816"/>
          <cell r="F3816"/>
          <cell r="G3816"/>
        </row>
        <row r="3817">
          <cell r="B3817"/>
          <cell r="C3817"/>
          <cell r="D3817"/>
          <cell r="E3817"/>
          <cell r="F3817"/>
          <cell r="G3817"/>
        </row>
        <row r="3818">
          <cell r="B3818"/>
          <cell r="C3818"/>
          <cell r="D3818"/>
          <cell r="E3818"/>
          <cell r="F3818"/>
          <cell r="G3818"/>
        </row>
        <row r="3819">
          <cell r="B3819"/>
          <cell r="C3819"/>
          <cell r="D3819"/>
          <cell r="E3819"/>
          <cell r="F3819"/>
          <cell r="G3819"/>
        </row>
        <row r="3820">
          <cell r="B3820"/>
          <cell r="C3820"/>
          <cell r="D3820"/>
          <cell r="E3820"/>
          <cell r="F3820"/>
          <cell r="G3820"/>
        </row>
        <row r="3821">
          <cell r="B3821"/>
          <cell r="C3821"/>
          <cell r="D3821"/>
          <cell r="E3821"/>
          <cell r="F3821"/>
          <cell r="G3821"/>
        </row>
        <row r="3822">
          <cell r="B3822"/>
          <cell r="C3822"/>
          <cell r="D3822"/>
          <cell r="E3822"/>
          <cell r="F3822"/>
          <cell r="G3822"/>
        </row>
        <row r="3823">
          <cell r="B3823"/>
          <cell r="C3823"/>
          <cell r="D3823"/>
          <cell r="E3823"/>
          <cell r="F3823"/>
          <cell r="G3823"/>
        </row>
        <row r="3824">
          <cell r="B3824"/>
          <cell r="C3824"/>
          <cell r="D3824"/>
          <cell r="E3824"/>
          <cell r="F3824"/>
          <cell r="G3824"/>
        </row>
        <row r="3825">
          <cell r="B3825"/>
          <cell r="C3825"/>
          <cell r="D3825"/>
          <cell r="E3825"/>
          <cell r="F3825"/>
          <cell r="G3825"/>
        </row>
        <row r="3826">
          <cell r="B3826"/>
          <cell r="C3826"/>
          <cell r="D3826"/>
          <cell r="E3826"/>
          <cell r="F3826"/>
          <cell r="G3826"/>
        </row>
        <row r="3827">
          <cell r="B3827"/>
          <cell r="C3827"/>
          <cell r="D3827"/>
          <cell r="E3827"/>
          <cell r="F3827"/>
          <cell r="G3827"/>
        </row>
        <row r="3828">
          <cell r="B3828"/>
          <cell r="C3828"/>
          <cell r="D3828"/>
          <cell r="E3828"/>
          <cell r="F3828"/>
          <cell r="G3828"/>
        </row>
        <row r="3829">
          <cell r="B3829"/>
          <cell r="C3829"/>
          <cell r="D3829"/>
          <cell r="E3829"/>
          <cell r="F3829"/>
          <cell r="G3829"/>
        </row>
        <row r="3830">
          <cell r="B3830"/>
          <cell r="C3830"/>
          <cell r="D3830"/>
          <cell r="E3830"/>
          <cell r="F3830"/>
          <cell r="G3830"/>
        </row>
        <row r="3831">
          <cell r="B3831"/>
          <cell r="C3831"/>
          <cell r="D3831"/>
          <cell r="E3831"/>
          <cell r="F3831"/>
          <cell r="G3831"/>
        </row>
        <row r="3832">
          <cell r="B3832"/>
          <cell r="C3832"/>
          <cell r="D3832"/>
          <cell r="E3832"/>
          <cell r="F3832"/>
          <cell r="G3832"/>
        </row>
        <row r="3833">
          <cell r="B3833"/>
          <cell r="C3833"/>
          <cell r="D3833"/>
          <cell r="E3833"/>
          <cell r="F3833"/>
          <cell r="G3833"/>
        </row>
        <row r="3834">
          <cell r="B3834"/>
          <cell r="C3834"/>
          <cell r="D3834"/>
          <cell r="E3834"/>
          <cell r="F3834"/>
          <cell r="G3834"/>
        </row>
        <row r="3835">
          <cell r="B3835"/>
          <cell r="C3835"/>
          <cell r="D3835"/>
          <cell r="E3835"/>
          <cell r="F3835"/>
          <cell r="G3835"/>
        </row>
        <row r="3836">
          <cell r="B3836"/>
          <cell r="C3836"/>
          <cell r="D3836"/>
          <cell r="E3836"/>
          <cell r="F3836"/>
          <cell r="G3836"/>
        </row>
        <row r="3837">
          <cell r="B3837"/>
          <cell r="C3837"/>
          <cell r="D3837"/>
          <cell r="E3837"/>
          <cell r="F3837"/>
          <cell r="G3837"/>
        </row>
        <row r="3838">
          <cell r="B3838"/>
          <cell r="C3838"/>
          <cell r="D3838"/>
          <cell r="E3838"/>
          <cell r="F3838"/>
          <cell r="G3838"/>
        </row>
        <row r="3839">
          <cell r="B3839"/>
          <cell r="C3839"/>
          <cell r="D3839"/>
          <cell r="E3839"/>
          <cell r="F3839"/>
          <cell r="G3839"/>
        </row>
        <row r="3840">
          <cell r="B3840"/>
          <cell r="C3840"/>
          <cell r="D3840"/>
          <cell r="E3840"/>
          <cell r="F3840"/>
          <cell r="G3840"/>
        </row>
        <row r="3841">
          <cell r="B3841"/>
          <cell r="C3841"/>
          <cell r="D3841"/>
          <cell r="E3841"/>
          <cell r="F3841"/>
          <cell r="G3841"/>
        </row>
        <row r="3842">
          <cell r="B3842"/>
          <cell r="C3842"/>
          <cell r="D3842"/>
          <cell r="E3842"/>
          <cell r="F3842"/>
          <cell r="G3842"/>
        </row>
        <row r="3843">
          <cell r="B3843"/>
          <cell r="C3843"/>
          <cell r="D3843"/>
          <cell r="E3843"/>
          <cell r="F3843"/>
          <cell r="G3843"/>
        </row>
        <row r="3844">
          <cell r="B3844"/>
          <cell r="C3844"/>
          <cell r="D3844"/>
          <cell r="E3844"/>
          <cell r="F3844"/>
          <cell r="G3844"/>
        </row>
        <row r="3845">
          <cell r="B3845"/>
          <cell r="C3845"/>
          <cell r="D3845"/>
          <cell r="E3845"/>
          <cell r="F3845"/>
          <cell r="G3845"/>
        </row>
        <row r="3846">
          <cell r="B3846"/>
          <cell r="C3846"/>
          <cell r="D3846"/>
          <cell r="E3846"/>
          <cell r="F3846"/>
          <cell r="G3846"/>
        </row>
        <row r="3847">
          <cell r="B3847"/>
          <cell r="C3847"/>
          <cell r="D3847"/>
          <cell r="E3847"/>
          <cell r="F3847"/>
          <cell r="G3847"/>
        </row>
        <row r="3848">
          <cell r="B3848"/>
          <cell r="C3848"/>
          <cell r="D3848"/>
          <cell r="E3848"/>
          <cell r="F3848"/>
          <cell r="G3848"/>
        </row>
        <row r="3849">
          <cell r="B3849"/>
          <cell r="C3849"/>
          <cell r="D3849"/>
          <cell r="E3849"/>
          <cell r="F3849"/>
          <cell r="G3849"/>
        </row>
        <row r="3850">
          <cell r="B3850"/>
          <cell r="C3850"/>
          <cell r="D3850"/>
          <cell r="E3850"/>
          <cell r="F3850"/>
          <cell r="G3850"/>
        </row>
        <row r="3851">
          <cell r="B3851"/>
          <cell r="C3851"/>
          <cell r="D3851"/>
          <cell r="E3851"/>
          <cell r="F3851"/>
          <cell r="G3851"/>
        </row>
        <row r="3852">
          <cell r="B3852"/>
          <cell r="C3852"/>
          <cell r="D3852"/>
          <cell r="E3852"/>
          <cell r="F3852"/>
          <cell r="G3852"/>
        </row>
        <row r="3853">
          <cell r="B3853"/>
          <cell r="C3853"/>
          <cell r="D3853"/>
          <cell r="E3853"/>
          <cell r="F3853"/>
          <cell r="G3853"/>
        </row>
        <row r="3854">
          <cell r="B3854"/>
          <cell r="C3854"/>
          <cell r="D3854"/>
          <cell r="E3854"/>
          <cell r="F3854"/>
          <cell r="G3854"/>
        </row>
        <row r="3855">
          <cell r="B3855"/>
          <cell r="C3855"/>
          <cell r="D3855"/>
          <cell r="E3855"/>
          <cell r="F3855"/>
          <cell r="G3855"/>
        </row>
        <row r="3856">
          <cell r="B3856"/>
          <cell r="C3856"/>
          <cell r="D3856"/>
          <cell r="E3856"/>
          <cell r="F3856"/>
          <cell r="G3856"/>
        </row>
        <row r="3857">
          <cell r="B3857"/>
          <cell r="C3857"/>
          <cell r="D3857"/>
          <cell r="E3857"/>
          <cell r="F3857"/>
          <cell r="G3857"/>
        </row>
        <row r="3858">
          <cell r="B3858"/>
          <cell r="C3858"/>
          <cell r="D3858"/>
          <cell r="E3858"/>
          <cell r="F3858"/>
          <cell r="G3858"/>
        </row>
        <row r="3859">
          <cell r="B3859"/>
          <cell r="C3859"/>
          <cell r="D3859"/>
          <cell r="E3859"/>
          <cell r="F3859"/>
          <cell r="G3859"/>
        </row>
        <row r="3860">
          <cell r="B3860"/>
          <cell r="C3860"/>
          <cell r="D3860"/>
          <cell r="E3860"/>
          <cell r="F3860"/>
          <cell r="G3860"/>
        </row>
        <row r="3861">
          <cell r="B3861"/>
          <cell r="C3861"/>
          <cell r="D3861"/>
          <cell r="E3861"/>
          <cell r="F3861"/>
          <cell r="G3861"/>
        </row>
        <row r="3862">
          <cell r="B3862"/>
          <cell r="C3862"/>
          <cell r="D3862"/>
          <cell r="E3862"/>
          <cell r="F3862"/>
          <cell r="G3862"/>
        </row>
        <row r="3863">
          <cell r="B3863"/>
          <cell r="C3863"/>
          <cell r="D3863"/>
          <cell r="E3863"/>
          <cell r="F3863"/>
          <cell r="G3863"/>
        </row>
        <row r="3864">
          <cell r="B3864"/>
          <cell r="C3864"/>
          <cell r="D3864"/>
          <cell r="E3864"/>
          <cell r="F3864"/>
          <cell r="G3864"/>
        </row>
        <row r="3865">
          <cell r="B3865"/>
          <cell r="C3865"/>
          <cell r="D3865"/>
          <cell r="E3865"/>
          <cell r="F3865"/>
          <cell r="G3865"/>
        </row>
        <row r="3866">
          <cell r="B3866"/>
          <cell r="C3866"/>
          <cell r="D3866"/>
          <cell r="E3866"/>
          <cell r="F3866"/>
          <cell r="G3866"/>
        </row>
        <row r="3867">
          <cell r="B3867"/>
          <cell r="C3867"/>
          <cell r="D3867"/>
          <cell r="E3867"/>
          <cell r="F3867"/>
          <cell r="G3867"/>
        </row>
        <row r="3868">
          <cell r="B3868"/>
          <cell r="C3868"/>
          <cell r="D3868"/>
          <cell r="E3868"/>
          <cell r="F3868"/>
          <cell r="G3868"/>
        </row>
        <row r="3869">
          <cell r="B3869"/>
          <cell r="C3869"/>
          <cell r="D3869"/>
          <cell r="E3869"/>
          <cell r="F3869"/>
          <cell r="G3869"/>
        </row>
        <row r="3870">
          <cell r="B3870"/>
          <cell r="C3870"/>
          <cell r="D3870"/>
          <cell r="E3870"/>
          <cell r="F3870"/>
          <cell r="G3870"/>
        </row>
        <row r="3871">
          <cell r="B3871"/>
          <cell r="C3871"/>
          <cell r="D3871"/>
          <cell r="E3871"/>
          <cell r="F3871"/>
          <cell r="G3871"/>
        </row>
        <row r="3872">
          <cell r="B3872"/>
          <cell r="C3872"/>
          <cell r="D3872"/>
          <cell r="E3872"/>
          <cell r="F3872"/>
          <cell r="G3872"/>
        </row>
        <row r="3873">
          <cell r="B3873"/>
          <cell r="C3873"/>
          <cell r="D3873"/>
          <cell r="E3873"/>
          <cell r="F3873"/>
          <cell r="G3873"/>
        </row>
        <row r="3874">
          <cell r="B3874"/>
          <cell r="C3874"/>
          <cell r="D3874"/>
          <cell r="E3874"/>
          <cell r="F3874"/>
          <cell r="G3874"/>
        </row>
        <row r="3875">
          <cell r="B3875"/>
          <cell r="C3875"/>
          <cell r="D3875"/>
          <cell r="E3875"/>
          <cell r="F3875"/>
          <cell r="G3875"/>
        </row>
        <row r="3876">
          <cell r="B3876"/>
          <cell r="C3876"/>
          <cell r="D3876"/>
          <cell r="E3876"/>
          <cell r="F3876"/>
          <cell r="G3876"/>
        </row>
        <row r="3877">
          <cell r="B3877"/>
          <cell r="C3877"/>
          <cell r="D3877"/>
          <cell r="E3877"/>
          <cell r="F3877"/>
          <cell r="G3877"/>
        </row>
        <row r="3878">
          <cell r="B3878"/>
          <cell r="C3878"/>
          <cell r="D3878"/>
          <cell r="E3878"/>
          <cell r="F3878"/>
          <cell r="G3878"/>
        </row>
        <row r="3879">
          <cell r="B3879"/>
          <cell r="C3879"/>
          <cell r="D3879"/>
          <cell r="E3879"/>
          <cell r="F3879"/>
          <cell r="G3879"/>
        </row>
        <row r="3880">
          <cell r="B3880"/>
          <cell r="C3880"/>
          <cell r="D3880"/>
          <cell r="E3880"/>
          <cell r="F3880"/>
          <cell r="G3880"/>
        </row>
        <row r="3881">
          <cell r="B3881"/>
          <cell r="C3881"/>
          <cell r="D3881"/>
          <cell r="E3881"/>
          <cell r="F3881"/>
          <cell r="G3881"/>
        </row>
        <row r="3882">
          <cell r="B3882"/>
          <cell r="C3882"/>
          <cell r="D3882"/>
          <cell r="E3882"/>
          <cell r="F3882"/>
          <cell r="G3882"/>
        </row>
        <row r="3883">
          <cell r="B3883"/>
          <cell r="C3883"/>
          <cell r="D3883"/>
          <cell r="E3883"/>
          <cell r="F3883"/>
          <cell r="G3883"/>
        </row>
        <row r="3884">
          <cell r="B3884"/>
          <cell r="C3884"/>
          <cell r="D3884"/>
          <cell r="E3884"/>
          <cell r="F3884"/>
          <cell r="G3884"/>
        </row>
        <row r="3885">
          <cell r="B3885"/>
          <cell r="C3885"/>
          <cell r="D3885"/>
          <cell r="E3885"/>
          <cell r="F3885"/>
          <cell r="G3885"/>
        </row>
        <row r="3886">
          <cell r="B3886"/>
          <cell r="C3886"/>
          <cell r="D3886"/>
          <cell r="E3886"/>
          <cell r="F3886"/>
          <cell r="G3886"/>
        </row>
        <row r="3887">
          <cell r="B3887"/>
          <cell r="C3887"/>
          <cell r="D3887"/>
          <cell r="E3887"/>
          <cell r="F3887"/>
          <cell r="G3887"/>
        </row>
        <row r="3888">
          <cell r="B3888"/>
          <cell r="C3888"/>
          <cell r="D3888"/>
          <cell r="E3888"/>
          <cell r="F3888"/>
          <cell r="G3888"/>
        </row>
        <row r="3889">
          <cell r="B3889"/>
          <cell r="C3889"/>
          <cell r="D3889"/>
          <cell r="E3889"/>
          <cell r="F3889"/>
          <cell r="G3889"/>
        </row>
        <row r="3890">
          <cell r="B3890"/>
          <cell r="C3890"/>
          <cell r="D3890"/>
          <cell r="E3890"/>
          <cell r="F3890"/>
          <cell r="G3890"/>
        </row>
        <row r="3891">
          <cell r="B3891"/>
          <cell r="C3891"/>
          <cell r="D3891"/>
          <cell r="E3891"/>
          <cell r="F3891"/>
          <cell r="G3891"/>
        </row>
        <row r="3892">
          <cell r="B3892"/>
          <cell r="C3892"/>
          <cell r="D3892"/>
          <cell r="E3892"/>
          <cell r="F3892"/>
          <cell r="G3892"/>
        </row>
        <row r="3893">
          <cell r="B3893"/>
          <cell r="C3893"/>
          <cell r="D3893"/>
          <cell r="E3893"/>
          <cell r="F3893"/>
          <cell r="G3893"/>
        </row>
        <row r="3894">
          <cell r="B3894"/>
          <cell r="C3894"/>
          <cell r="D3894"/>
          <cell r="E3894"/>
          <cell r="F3894"/>
          <cell r="G3894"/>
        </row>
        <row r="3895">
          <cell r="B3895"/>
          <cell r="C3895"/>
          <cell r="D3895"/>
          <cell r="E3895"/>
          <cell r="F3895"/>
          <cell r="G3895"/>
        </row>
        <row r="3896">
          <cell r="B3896"/>
          <cell r="C3896"/>
          <cell r="D3896"/>
          <cell r="E3896"/>
          <cell r="F3896"/>
          <cell r="G3896"/>
        </row>
        <row r="3897">
          <cell r="B3897"/>
          <cell r="C3897"/>
          <cell r="D3897"/>
          <cell r="E3897"/>
          <cell r="F3897"/>
          <cell r="G3897"/>
        </row>
        <row r="3898">
          <cell r="B3898"/>
          <cell r="C3898"/>
          <cell r="D3898"/>
          <cell r="E3898"/>
          <cell r="F3898"/>
          <cell r="G3898"/>
        </row>
        <row r="3899">
          <cell r="B3899"/>
          <cell r="C3899"/>
          <cell r="D3899"/>
          <cell r="E3899"/>
          <cell r="F3899"/>
          <cell r="G3899"/>
        </row>
        <row r="3900">
          <cell r="B3900"/>
          <cell r="C3900"/>
          <cell r="D3900"/>
          <cell r="E3900"/>
          <cell r="F3900"/>
          <cell r="G3900"/>
        </row>
        <row r="3901">
          <cell r="B3901"/>
          <cell r="C3901"/>
          <cell r="D3901"/>
          <cell r="E3901"/>
          <cell r="F3901"/>
          <cell r="G3901"/>
        </row>
        <row r="3902">
          <cell r="B3902"/>
          <cell r="C3902"/>
          <cell r="D3902"/>
          <cell r="E3902"/>
          <cell r="F3902"/>
          <cell r="G3902"/>
        </row>
        <row r="3903">
          <cell r="B3903"/>
          <cell r="C3903"/>
          <cell r="D3903"/>
          <cell r="E3903"/>
          <cell r="F3903"/>
          <cell r="G3903"/>
        </row>
        <row r="3904">
          <cell r="B3904"/>
          <cell r="C3904"/>
          <cell r="D3904"/>
          <cell r="E3904"/>
          <cell r="F3904"/>
          <cell r="G3904"/>
        </row>
        <row r="3905">
          <cell r="B3905"/>
          <cell r="C3905"/>
          <cell r="D3905"/>
          <cell r="E3905"/>
          <cell r="F3905"/>
          <cell r="G3905"/>
        </row>
        <row r="3906">
          <cell r="B3906"/>
          <cell r="C3906"/>
          <cell r="D3906"/>
          <cell r="E3906"/>
          <cell r="F3906"/>
          <cell r="G3906"/>
        </row>
        <row r="3907">
          <cell r="B3907"/>
          <cell r="C3907"/>
          <cell r="D3907"/>
          <cell r="E3907"/>
          <cell r="F3907"/>
          <cell r="G3907"/>
        </row>
        <row r="3908">
          <cell r="B3908"/>
          <cell r="C3908"/>
          <cell r="D3908"/>
          <cell r="E3908"/>
          <cell r="F3908"/>
          <cell r="G3908"/>
        </row>
        <row r="3909">
          <cell r="B3909"/>
          <cell r="C3909"/>
          <cell r="D3909"/>
          <cell r="E3909"/>
          <cell r="F3909"/>
          <cell r="G3909"/>
        </row>
        <row r="3910">
          <cell r="B3910"/>
          <cell r="C3910"/>
          <cell r="D3910"/>
          <cell r="E3910"/>
          <cell r="F3910"/>
          <cell r="G3910"/>
        </row>
        <row r="3911">
          <cell r="B3911"/>
          <cell r="C3911"/>
          <cell r="D3911"/>
          <cell r="E3911"/>
          <cell r="F3911"/>
          <cell r="G3911"/>
        </row>
        <row r="3912">
          <cell r="B3912"/>
          <cell r="C3912"/>
          <cell r="D3912"/>
          <cell r="E3912"/>
          <cell r="F3912"/>
          <cell r="G3912"/>
        </row>
        <row r="3913">
          <cell r="B3913"/>
          <cell r="C3913"/>
          <cell r="D3913"/>
          <cell r="E3913"/>
          <cell r="F3913"/>
          <cell r="G3913"/>
        </row>
        <row r="3914">
          <cell r="B3914"/>
          <cell r="C3914"/>
          <cell r="D3914"/>
          <cell r="E3914"/>
          <cell r="F3914"/>
          <cell r="G3914"/>
        </row>
        <row r="3915">
          <cell r="B3915"/>
          <cell r="C3915"/>
          <cell r="D3915"/>
          <cell r="E3915"/>
          <cell r="F3915"/>
          <cell r="G3915"/>
        </row>
        <row r="3916">
          <cell r="B3916"/>
          <cell r="C3916"/>
          <cell r="D3916"/>
          <cell r="E3916"/>
          <cell r="F3916"/>
          <cell r="G3916"/>
        </row>
        <row r="3917">
          <cell r="B3917"/>
          <cell r="C3917"/>
          <cell r="D3917"/>
          <cell r="E3917"/>
          <cell r="F3917"/>
          <cell r="G3917"/>
        </row>
        <row r="3918">
          <cell r="B3918"/>
          <cell r="C3918"/>
          <cell r="D3918"/>
          <cell r="E3918"/>
          <cell r="F3918"/>
          <cell r="G3918"/>
        </row>
        <row r="3919">
          <cell r="B3919"/>
          <cell r="C3919"/>
          <cell r="D3919"/>
          <cell r="E3919"/>
          <cell r="F3919"/>
          <cell r="G3919"/>
        </row>
        <row r="3920">
          <cell r="B3920"/>
          <cell r="C3920"/>
          <cell r="D3920"/>
          <cell r="E3920"/>
          <cell r="F3920"/>
          <cell r="G3920"/>
        </row>
        <row r="3921">
          <cell r="B3921"/>
          <cell r="C3921"/>
          <cell r="D3921"/>
          <cell r="E3921"/>
          <cell r="F3921"/>
          <cell r="G3921"/>
        </row>
        <row r="3922">
          <cell r="B3922"/>
          <cell r="C3922"/>
          <cell r="D3922"/>
          <cell r="E3922"/>
          <cell r="F3922"/>
          <cell r="G3922"/>
        </row>
        <row r="3923">
          <cell r="B3923"/>
          <cell r="C3923"/>
          <cell r="D3923"/>
          <cell r="E3923"/>
          <cell r="F3923"/>
          <cell r="G3923"/>
        </row>
        <row r="3924">
          <cell r="B3924"/>
          <cell r="C3924"/>
          <cell r="D3924"/>
          <cell r="E3924"/>
          <cell r="F3924"/>
          <cell r="G3924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2"/>
      <sheetName val="Sheet1"/>
      <sheetName val="AMI-Q408"/>
    </sheetNames>
    <sheetDataSet>
      <sheetData sheetId="0">
        <row r="3">
          <cell r="C3" t="str">
            <v>Catalog Code</v>
          </cell>
        </row>
      </sheetData>
      <sheetData sheetId="1"/>
      <sheetData sheetId="2">
        <row r="3">
          <cell r="E3" t="str">
            <v>カタログコード
Catalog code</v>
          </cell>
          <cell r="F3" t="str">
            <v>製品名 Tên sản phẩm</v>
          </cell>
          <cell r="G3" t="str">
            <v>承認番号
Số phê duyệt</v>
          </cell>
          <cell r="H3" t="str">
            <v>Family</v>
          </cell>
        </row>
        <row r="4">
          <cell r="E4" t="str">
            <v>AG141000 CN</v>
          </cell>
          <cell r="F4" t="str">
            <v>ASAHI PTCA Guide Wire Soft 180cm</v>
          </cell>
          <cell r="G4">
            <v>20163035080</v>
          </cell>
          <cell r="H4" t="str">
            <v>A</v>
          </cell>
        </row>
        <row r="5">
          <cell r="E5" t="str">
            <v>AG141002 CN</v>
          </cell>
          <cell r="F5" t="str">
            <v>ASAHI PTCA Guide Wire Grand Slam 180cm</v>
          </cell>
          <cell r="G5">
            <v>20163035080</v>
          </cell>
          <cell r="H5" t="str">
            <v>A</v>
          </cell>
        </row>
        <row r="6">
          <cell r="E6" t="str">
            <v>AG141010 CN</v>
          </cell>
          <cell r="F6" t="str">
            <v>ASAHI PTCA Guide Wire Marker Wire 180cm</v>
          </cell>
          <cell r="G6">
            <v>20163035080</v>
          </cell>
          <cell r="H6" t="str">
            <v>A</v>
          </cell>
        </row>
        <row r="7">
          <cell r="E7" t="str">
            <v>AG143090 CN</v>
          </cell>
          <cell r="F7" t="str">
            <v>ASAHI PTCA Guide Wire Conquest 180cm</v>
          </cell>
          <cell r="G7">
            <v>20163035080</v>
          </cell>
          <cell r="H7" t="str">
            <v>A</v>
          </cell>
        </row>
        <row r="8">
          <cell r="E8" t="str">
            <v>AG14M050 CN</v>
          </cell>
          <cell r="F8" t="str">
            <v>ASAHI PTCA Guide Wire Miracle 3 180cm</v>
          </cell>
          <cell r="G8">
            <v>20163035080</v>
          </cell>
          <cell r="H8" t="str">
            <v>A</v>
          </cell>
        </row>
        <row r="9">
          <cell r="E9" t="str">
            <v>AG14M060 CN</v>
          </cell>
          <cell r="F9" t="str">
            <v>ASAHI PTCA Guide Wire Miracle 6 180cm</v>
          </cell>
          <cell r="G9">
            <v>20163035080</v>
          </cell>
          <cell r="H9" t="str">
            <v>A</v>
          </cell>
        </row>
        <row r="10">
          <cell r="E10" t="str">
            <v>AG14M070 CN</v>
          </cell>
          <cell r="F10" t="str">
            <v>ASAHI PTCA Guide Wire Miracle 12 180cm</v>
          </cell>
          <cell r="G10">
            <v>20163035080</v>
          </cell>
          <cell r="H10" t="str">
            <v>A</v>
          </cell>
        </row>
        <row r="11">
          <cell r="E11" t="str">
            <v>AG149001 CN</v>
          </cell>
          <cell r="F11" t="str">
            <v>ASAHI Extension Wire EXTENSION 165cm</v>
          </cell>
          <cell r="G11">
            <v>20163035080</v>
          </cell>
          <cell r="H11" t="str">
            <v>A</v>
          </cell>
        </row>
        <row r="12">
          <cell r="E12" t="str">
            <v>PAGH18M071 CN</v>
          </cell>
          <cell r="F12" t="str">
            <v>ASAHI Peripheral Guide Wire Astato 30 180cm</v>
          </cell>
          <cell r="G12">
            <v>20183031888</v>
          </cell>
          <cell r="H12" t="str">
            <v>B</v>
          </cell>
        </row>
        <row r="13">
          <cell r="E13" t="str">
            <v>PAGH18M371 CN</v>
          </cell>
          <cell r="F13" t="str">
            <v>ASAHI Peripheral Guide Wire Astato 30 300cm</v>
          </cell>
          <cell r="G13">
            <v>20183031888</v>
          </cell>
          <cell r="H13" t="str">
            <v>B</v>
          </cell>
        </row>
        <row r="14">
          <cell r="E14" t="str">
            <v>PAGH18M070 CN</v>
          </cell>
          <cell r="F14" t="str">
            <v>ASAHI Peripheral Guide Wire Treasure 12 180cm</v>
          </cell>
          <cell r="G14">
            <v>20183031888</v>
          </cell>
          <cell r="H14" t="str">
            <v>B</v>
          </cell>
        </row>
        <row r="15">
          <cell r="E15" t="str">
            <v>PAGH18M370 CN</v>
          </cell>
          <cell r="F15" t="str">
            <v>ASAHI Peripheral Guide Wire Treasure 12 300cm</v>
          </cell>
          <cell r="G15">
            <v>20183031888</v>
          </cell>
          <cell r="H15" t="str">
            <v>B</v>
          </cell>
        </row>
        <row r="16">
          <cell r="E16" t="str">
            <v>AHW14R001S CN</v>
          </cell>
          <cell r="F16" t="str">
            <v>ASAHI PTCA Guide Wire ASAHI SION 180cm</v>
          </cell>
          <cell r="G16">
            <v>20183031886</v>
          </cell>
          <cell r="H16" t="str">
            <v>B</v>
          </cell>
        </row>
        <row r="17">
          <cell r="E17" t="str">
            <v>AHW14R301S CN</v>
          </cell>
          <cell r="F17" t="str">
            <v>ASAHI PTCA Guide Wire ASAHI SION 300cm</v>
          </cell>
          <cell r="G17">
            <v>20183031886</v>
          </cell>
          <cell r="H17" t="str">
            <v>B</v>
          </cell>
        </row>
        <row r="18">
          <cell r="E18" t="str">
            <v>AHW14R007P CN</v>
          </cell>
          <cell r="F18" t="str">
            <v>ASAHI PTCA Guide Wire ASAHI Gaia First Pre-shape 190cm</v>
          </cell>
          <cell r="G18">
            <v>20183031817</v>
          </cell>
          <cell r="H18" t="str">
            <v>B</v>
          </cell>
        </row>
        <row r="19">
          <cell r="E19" t="str">
            <v>AHW14R307P CN</v>
          </cell>
          <cell r="F19" t="str">
            <v>ASAHI PTCA Guide Wire ASAHI Gaia First Pre-shape 300cm</v>
          </cell>
          <cell r="G19">
            <v>20183031817</v>
          </cell>
          <cell r="H19" t="str">
            <v>B</v>
          </cell>
        </row>
        <row r="20">
          <cell r="E20" t="str">
            <v>AHW14R007S CN</v>
          </cell>
          <cell r="F20" t="str">
            <v>ASAHI PTCA Guide Wire ASAHI Gaia First Straight 190cm</v>
          </cell>
          <cell r="G20">
            <v>20183031817</v>
          </cell>
          <cell r="H20" t="str">
            <v>B</v>
          </cell>
        </row>
        <row r="21">
          <cell r="E21" t="str">
            <v>AHW14R307S CN</v>
          </cell>
          <cell r="F21" t="str">
            <v>ASAHI PTCA Guide Wire ASAHI Gaia First Straight 300cm</v>
          </cell>
          <cell r="G21">
            <v>20183031817</v>
          </cell>
          <cell r="H21" t="str">
            <v>B</v>
          </cell>
        </row>
        <row r="22">
          <cell r="E22" t="str">
            <v>AGH143090 CN</v>
          </cell>
          <cell r="F22" t="str">
            <v>ASAHI PTCA Guide Wire Conquest Pro 180cm</v>
          </cell>
          <cell r="G22">
            <v>20183031883</v>
          </cell>
          <cell r="H22" t="str">
            <v>B</v>
          </cell>
        </row>
        <row r="23">
          <cell r="E23" t="str">
            <v>AGH143090J CN</v>
          </cell>
          <cell r="F23" t="str">
            <v>ASAHI PTCA Guide Wire Conquest Pro 180cm J</v>
          </cell>
          <cell r="G23">
            <v>20183031883</v>
          </cell>
          <cell r="H23" t="str">
            <v>B</v>
          </cell>
        </row>
        <row r="24">
          <cell r="E24" t="str">
            <v>AGH143390 CN</v>
          </cell>
          <cell r="F24" t="str">
            <v>ASAHI PTCA Guide Wire Conquest Pro 300cm</v>
          </cell>
          <cell r="G24">
            <v>20183031883</v>
          </cell>
          <cell r="H24" t="str">
            <v>B</v>
          </cell>
        </row>
        <row r="25">
          <cell r="E25" t="str">
            <v>AGH143390J CN</v>
          </cell>
          <cell r="F25" t="str">
            <v>ASAHI PTCA Guide Wire Conquest Pro 300cm J</v>
          </cell>
          <cell r="G25">
            <v>20183031883</v>
          </cell>
          <cell r="H25" t="str">
            <v>B</v>
          </cell>
        </row>
        <row r="26">
          <cell r="E26" t="str">
            <v>AGH143091 CN</v>
          </cell>
          <cell r="F26" t="str">
            <v>ASAHI PTCA Guide Wire Conquest Pro 12 180cm</v>
          </cell>
          <cell r="G26">
            <v>20183031883</v>
          </cell>
          <cell r="H26" t="str">
            <v>B</v>
          </cell>
        </row>
        <row r="27">
          <cell r="E27" t="str">
            <v>AGH143391 CN</v>
          </cell>
          <cell r="F27" t="str">
            <v>ASAHI PTCA Guide Wire Conquest Pro 12 300cm</v>
          </cell>
          <cell r="G27">
            <v>20183031883</v>
          </cell>
          <cell r="H27" t="str">
            <v>B</v>
          </cell>
        </row>
        <row r="28">
          <cell r="E28" t="str">
            <v>AGH143092 CN</v>
          </cell>
          <cell r="F28" t="str">
            <v>ASAHI PTCA Guide Wire Conquest Pro 8-20 180cm</v>
          </cell>
          <cell r="G28">
            <v>20183031883</v>
          </cell>
          <cell r="H28" t="str">
            <v>B</v>
          </cell>
        </row>
        <row r="29">
          <cell r="E29" t="str">
            <v>AHW14S003S CN</v>
          </cell>
          <cell r="F29" t="str">
            <v>ASAHI PTCA Guide Wire ULTIMATEbros 3 180cm</v>
          </cell>
          <cell r="G29">
            <v>20163031479</v>
          </cell>
          <cell r="H29" t="str">
            <v>B</v>
          </cell>
        </row>
        <row r="30">
          <cell r="E30" t="str">
            <v>AHW14S303S CN</v>
          </cell>
          <cell r="F30" t="str">
            <v>ASAHI PTCA Guide Wire ULTIMATEbros 3 300cm</v>
          </cell>
          <cell r="G30">
            <v>20163031479</v>
          </cell>
          <cell r="H30" t="str">
            <v>B</v>
          </cell>
        </row>
        <row r="31">
          <cell r="E31" t="str">
            <v>AHW14S003J CN</v>
          </cell>
          <cell r="F31" t="str">
            <v>ASAHI PTCA Guide Wire ULTIMATEbros 3 180cm J</v>
          </cell>
          <cell r="G31">
            <v>20163031479</v>
          </cell>
          <cell r="H31" t="str">
            <v>B</v>
          </cell>
        </row>
        <row r="32">
          <cell r="E32" t="str">
            <v>AHW14S303J CN</v>
          </cell>
          <cell r="F32" t="str">
            <v>ASAHI PTCA Guide Wire ULTIMATEbros 3 300cm J</v>
          </cell>
          <cell r="G32">
            <v>20163031479</v>
          </cell>
          <cell r="H32" t="str">
            <v>B</v>
          </cell>
        </row>
        <row r="33">
          <cell r="E33" t="str">
            <v>AHW10S302S CN</v>
          </cell>
          <cell r="F33" t="str">
            <v>ASAHI PTCA Guide Wire ASAHI RG3 330cm</v>
          </cell>
          <cell r="G33">
            <v>20163034999</v>
          </cell>
          <cell r="H33" t="str">
            <v>B</v>
          </cell>
        </row>
        <row r="34">
          <cell r="E34" t="str">
            <v>AGH146000 CN</v>
          </cell>
          <cell r="F34" t="str">
            <v>ASAHI PTCA Guide Wire Rinato 180cm</v>
          </cell>
          <cell r="G34">
            <v>20163035080</v>
          </cell>
          <cell r="H34" t="str">
            <v>B</v>
          </cell>
        </row>
        <row r="35">
          <cell r="E35" t="str">
            <v>AGH147000 CN</v>
          </cell>
          <cell r="F35" t="str">
            <v>ASAHI PTCA Guide Wire Route 180cm</v>
          </cell>
          <cell r="G35">
            <v>20163035080</v>
          </cell>
          <cell r="H35" t="str">
            <v>B</v>
          </cell>
        </row>
        <row r="36">
          <cell r="E36" t="str">
            <v>PAGH143092 CN</v>
          </cell>
          <cell r="F36" t="str">
            <v>ASAHI Peripheral Guide Wire Astato XS 20 180cm</v>
          </cell>
          <cell r="G36">
            <v>20173031854</v>
          </cell>
          <cell r="H36" t="str">
            <v>B</v>
          </cell>
        </row>
        <row r="37">
          <cell r="E37" t="str">
            <v>PAGH143392 CN</v>
          </cell>
          <cell r="F37" t="str">
            <v>ASAHI Peripheral Guide Wire Astato XS 20 300cm</v>
          </cell>
          <cell r="G37">
            <v>20173031854</v>
          </cell>
          <cell r="H37" t="str">
            <v>B</v>
          </cell>
        </row>
        <row r="38">
          <cell r="E38" t="str">
            <v>PAGH18M072 CN</v>
          </cell>
          <cell r="F38" t="str">
            <v>ASAHI Peripheral Guide Wire Treasure Floppy 190cm</v>
          </cell>
          <cell r="G38">
            <v>20173031854</v>
          </cell>
          <cell r="H38" t="str">
            <v>B</v>
          </cell>
        </row>
        <row r="39">
          <cell r="E39" t="str">
            <v>PAGH18M372 CN</v>
          </cell>
          <cell r="F39" t="str">
            <v>ASAHI Peripheral Guide Wire Treasure Floppy 300cm</v>
          </cell>
          <cell r="G39">
            <v>20173031854</v>
          </cell>
          <cell r="H39" t="str">
            <v>B</v>
          </cell>
        </row>
        <row r="40">
          <cell r="E40" t="str">
            <v>AHW14R004S CN</v>
          </cell>
          <cell r="F40" t="str">
            <v>ASAHI PTCA Guide Wire ASAHI SION blue 180cm</v>
          </cell>
          <cell r="G40">
            <v>20173036599</v>
          </cell>
          <cell r="H40" t="str">
            <v>B</v>
          </cell>
        </row>
        <row r="41">
          <cell r="E41" t="str">
            <v>AHW14R304S CN</v>
          </cell>
          <cell r="F41" t="str">
            <v>ASAHI PTCA Guide Wire ASAHI SION blue 300cm</v>
          </cell>
          <cell r="G41">
            <v>20173036599</v>
          </cell>
          <cell r="H41" t="str">
            <v>B</v>
          </cell>
        </row>
        <row r="42">
          <cell r="E42" t="str">
            <v>AHW14R004J CN</v>
          </cell>
          <cell r="F42" t="str">
            <v>ASAHI PTCA Guide Wire ASAHI SION blue 180cm J</v>
          </cell>
          <cell r="G42">
            <v>20173036599</v>
          </cell>
          <cell r="H42" t="str">
            <v>B</v>
          </cell>
        </row>
        <row r="43">
          <cell r="E43" t="str">
            <v>AHW14R304J CN</v>
          </cell>
          <cell r="F43" t="str">
            <v>ASAHI PTCA Guide Wire ASAHI SION blue 300cm J</v>
          </cell>
          <cell r="G43">
            <v>20173036599</v>
          </cell>
          <cell r="H43" t="str">
            <v>B</v>
          </cell>
        </row>
        <row r="44">
          <cell r="E44" t="str">
            <v>AHW14R008P CN</v>
          </cell>
          <cell r="F44" t="str">
            <v>ASAHI PTCA Guide Wire ASAHI Gaia Second Pre-shape 190cm</v>
          </cell>
          <cell r="G44">
            <v>20183031817</v>
          </cell>
          <cell r="H44" t="str">
            <v>B</v>
          </cell>
        </row>
        <row r="45">
          <cell r="E45" t="str">
            <v>AHW14R308P CN</v>
          </cell>
          <cell r="F45" t="str">
            <v>ASAHI PTCA Guide Wire ASAHI Gaia Second Pre-shape 300cm</v>
          </cell>
          <cell r="G45">
            <v>20183031817</v>
          </cell>
          <cell r="H45" t="str">
            <v>B</v>
          </cell>
        </row>
        <row r="46">
          <cell r="E46" t="str">
            <v>AHW14R008S CN</v>
          </cell>
          <cell r="F46" t="str">
            <v>ASAHI PTCA Guide Wire ASAHI Gaia Second Straight 190cm</v>
          </cell>
          <cell r="G46">
            <v>20183031817</v>
          </cell>
          <cell r="H46" t="str">
            <v>B</v>
          </cell>
        </row>
        <row r="47">
          <cell r="E47" t="str">
            <v>AHW14R308S CN</v>
          </cell>
          <cell r="F47" t="str">
            <v>ASAHI PTCA Guide Wire ASAHI Gaia Second Straight 300cm</v>
          </cell>
          <cell r="G47">
            <v>20183031817</v>
          </cell>
          <cell r="H47" t="str">
            <v>B</v>
          </cell>
        </row>
        <row r="48">
          <cell r="E48" t="str">
            <v>AHW14R011P CN</v>
          </cell>
          <cell r="F48" t="str">
            <v>ASAHI PTCA Guide Wire ASAHI Gaia Third Pre-shape 190cm</v>
          </cell>
          <cell r="G48">
            <v>20183031817</v>
          </cell>
          <cell r="H48" t="str">
            <v>B</v>
          </cell>
        </row>
        <row r="49">
          <cell r="E49" t="str">
            <v>AHW14R311P CN</v>
          </cell>
          <cell r="F49" t="str">
            <v>ASAHI PTCA Guide Wire ASAHI Gaia Third Pre-shape 300cm</v>
          </cell>
          <cell r="G49">
            <v>20183031817</v>
          </cell>
          <cell r="H49" t="str">
            <v>B</v>
          </cell>
        </row>
        <row r="50">
          <cell r="E50" t="str">
            <v>AHW14R011S CN</v>
          </cell>
          <cell r="F50" t="str">
            <v>ASAHI PTCA Guide Wire ASAHI Gaia Third Straight 190cm</v>
          </cell>
          <cell r="G50">
            <v>20183031817</v>
          </cell>
          <cell r="H50" t="str">
            <v>B</v>
          </cell>
        </row>
        <row r="51">
          <cell r="E51" t="str">
            <v>AHW14R311S CN</v>
          </cell>
          <cell r="F51" t="str">
            <v>ASAHI PTCA Guide Wire ASAHI Gaia Third Straight 300cm</v>
          </cell>
          <cell r="G51">
            <v>20183031817</v>
          </cell>
          <cell r="H51" t="str">
            <v>B</v>
          </cell>
        </row>
        <row r="52">
          <cell r="E52" t="str">
            <v>AHW14R017S CN</v>
          </cell>
          <cell r="F52" t="str">
            <v>ASAHI PTCA Guide Wire ASAHI SION blue ES 190cm</v>
          </cell>
          <cell r="G52">
            <v>20173036599</v>
          </cell>
          <cell r="H52" t="str">
            <v>B</v>
          </cell>
        </row>
        <row r="53">
          <cell r="E53" t="str">
            <v>AHW14R317S CN</v>
          </cell>
          <cell r="F53" t="str">
            <v>ASAHI PTCA Guide Wire ASAHI SION blue ES 300cm</v>
          </cell>
          <cell r="G53">
            <v>20173036599</v>
          </cell>
          <cell r="H53" t="str">
            <v>B</v>
          </cell>
        </row>
        <row r="54">
          <cell r="E54" t="str">
            <v>AHW14R017J CN</v>
          </cell>
          <cell r="F54" t="str">
            <v>ASAHI PTCA Guide Wire ASAHI SION blue ES 190cm J</v>
          </cell>
          <cell r="G54">
            <v>20173036599</v>
          </cell>
          <cell r="H54" t="str">
            <v>B</v>
          </cell>
        </row>
        <row r="55">
          <cell r="E55" t="str">
            <v>AHW14R317J CN</v>
          </cell>
          <cell r="F55" t="str">
            <v>ASAHI PTCA Guide Wire ASAHI SION blue ES 300cm J</v>
          </cell>
          <cell r="G55">
            <v>20173036599</v>
          </cell>
          <cell r="H55" t="str">
            <v>B</v>
          </cell>
        </row>
        <row r="56">
          <cell r="E56" t="str">
            <v>PAGHW143094 CN</v>
          </cell>
          <cell r="F56" t="str">
            <v>ASAHI Peripheral Guide Wire Astato XS 40 200cm</v>
          </cell>
          <cell r="G56">
            <v>20173031854</v>
          </cell>
          <cell r="H56" t="str">
            <v>B</v>
          </cell>
        </row>
        <row r="57">
          <cell r="E57" t="str">
            <v>PAGHW143394 CN</v>
          </cell>
          <cell r="F57" t="str">
            <v>ASAHI Peripheral Guide Wire Astato XS 40 300cm</v>
          </cell>
          <cell r="G57">
            <v>20173031854</v>
          </cell>
          <cell r="H57" t="str">
            <v>B</v>
          </cell>
        </row>
        <row r="58">
          <cell r="E58" t="str">
            <v>PHW18R102S CN</v>
          </cell>
          <cell r="F58" t="str">
            <v>ASAHI Peripheral Guide Wire ASAHI Gaia PV18 Straight 200cm</v>
          </cell>
          <cell r="G58">
            <v>20173031854</v>
          </cell>
          <cell r="H58" t="str">
            <v>B</v>
          </cell>
        </row>
        <row r="59">
          <cell r="E59" t="str">
            <v>PHW18R102P CN</v>
          </cell>
          <cell r="F59" t="str">
            <v>ASAHI Peripheral Guide Wire ASAHI Gaia PV18 Pre-shape 200cm</v>
          </cell>
          <cell r="G59">
            <v>20173031854</v>
          </cell>
          <cell r="H59" t="str">
            <v>B</v>
          </cell>
        </row>
        <row r="60">
          <cell r="E60" t="str">
            <v>PHW18R202S CN</v>
          </cell>
          <cell r="F60" t="str">
            <v>ASAHI Peripheral Guide Wire ASAHI Gaia PV18 Straight 235cm</v>
          </cell>
          <cell r="G60">
            <v>20173031854</v>
          </cell>
          <cell r="H60" t="str">
            <v>B</v>
          </cell>
        </row>
        <row r="61">
          <cell r="E61" t="str">
            <v>PHW18R202P CN</v>
          </cell>
          <cell r="F61" t="str">
            <v>ASAHI Peripheral Guide Wire ASAHI Gaia PV18 Pre-shape 235cm</v>
          </cell>
          <cell r="G61">
            <v>20173031854</v>
          </cell>
          <cell r="H61" t="str">
            <v>B</v>
          </cell>
        </row>
        <row r="62">
          <cell r="E62" t="str">
            <v>PHW18R302S CN</v>
          </cell>
          <cell r="F62" t="str">
            <v>ASAHI Peripheral Guide Wire ASAHI Gaia PV18 Straight 300cm</v>
          </cell>
          <cell r="G62">
            <v>20173031854</v>
          </cell>
          <cell r="H62" t="str">
            <v>B</v>
          </cell>
        </row>
        <row r="63">
          <cell r="E63" t="str">
            <v>PHW18R302P CN</v>
          </cell>
          <cell r="F63" t="str">
            <v>ASAHI Peripheral Guide Wire ASAHI Gaia PV18 Pre-shape 300cm</v>
          </cell>
          <cell r="G63">
            <v>20173031854</v>
          </cell>
          <cell r="H63" t="str">
            <v>B</v>
          </cell>
        </row>
        <row r="64">
          <cell r="E64" t="str">
            <v>PHW14R101S CN</v>
          </cell>
          <cell r="F64" t="str">
            <v>ASAHI Peripheral Guide Wire ASAHI Halberd14 Straight 200cm</v>
          </cell>
          <cell r="G64">
            <v>20173031854</v>
          </cell>
          <cell r="H64" t="str">
            <v>B</v>
          </cell>
        </row>
        <row r="65">
          <cell r="E65" t="str">
            <v>PHW14R101P CN</v>
          </cell>
          <cell r="F65" t="str">
            <v>ASAHI Peripheral Guide Wire ASAHI Halberd14 Pre-shape 200cm</v>
          </cell>
          <cell r="G65">
            <v>20173031854</v>
          </cell>
          <cell r="H65" t="str">
            <v>B</v>
          </cell>
        </row>
        <row r="66">
          <cell r="E66" t="str">
            <v>PHW14R201S CN</v>
          </cell>
          <cell r="F66" t="str">
            <v>ASAHI Peripheral Guide Wire ASAHI Halberd14 Straight 235cm</v>
          </cell>
          <cell r="G66">
            <v>20173031854</v>
          </cell>
          <cell r="H66" t="str">
            <v>B</v>
          </cell>
        </row>
        <row r="67">
          <cell r="E67" t="str">
            <v>PHW14R201P CN</v>
          </cell>
          <cell r="F67" t="str">
            <v>ASAHI Peripheral Guide Wire ASAHI Halberd14 Pre-shape 235cm</v>
          </cell>
          <cell r="G67">
            <v>20173031854</v>
          </cell>
          <cell r="H67" t="str">
            <v>B</v>
          </cell>
        </row>
        <row r="68">
          <cell r="E68" t="str">
            <v>PHW14R301S CN</v>
          </cell>
          <cell r="F68" t="str">
            <v>ASAHI Peripheral Guide Wire ASAHI Halberd14 Straight 300cm</v>
          </cell>
          <cell r="G68">
            <v>20173031854</v>
          </cell>
          <cell r="H68" t="str">
            <v>B</v>
          </cell>
        </row>
        <row r="69">
          <cell r="E69" t="str">
            <v>PHW14R301P CN</v>
          </cell>
          <cell r="F69" t="str">
            <v>ASAHI Peripheral Guide Wire ASAHI Halberd14 Pre-shape 300cm</v>
          </cell>
          <cell r="G69">
            <v>20173031854</v>
          </cell>
          <cell r="H69" t="str">
            <v>B</v>
          </cell>
        </row>
        <row r="70">
          <cell r="E70" t="str">
            <v>PHW18R101S CN</v>
          </cell>
          <cell r="F70" t="str">
            <v>ASAHI Peripheral Guide Wire ASAHI Halberd18 Straight 200cm</v>
          </cell>
          <cell r="G70">
            <v>20173031854</v>
          </cell>
          <cell r="H70" t="str">
            <v>B</v>
          </cell>
        </row>
        <row r="71">
          <cell r="E71" t="str">
            <v>PHW18R101P CN</v>
          </cell>
          <cell r="F71" t="str">
            <v>ASAHI Peripheral Guide Wire ASAHI Halberd18 Pre-shape 200cm</v>
          </cell>
          <cell r="G71">
            <v>20173031854</v>
          </cell>
          <cell r="H71" t="str">
            <v>B</v>
          </cell>
        </row>
        <row r="72">
          <cell r="E72" t="str">
            <v>PHW18R201S CN</v>
          </cell>
          <cell r="F72" t="str">
            <v>ASAHI Peripheral Guide Wire ASAHI Halberd18 Straight 235cm</v>
          </cell>
          <cell r="G72">
            <v>20173031854</v>
          </cell>
          <cell r="H72" t="str">
            <v>B</v>
          </cell>
        </row>
        <row r="73">
          <cell r="E73" t="str">
            <v>PHW18R201P CN</v>
          </cell>
          <cell r="F73" t="str">
            <v>ASAHI Peripheral Guide Wire ASAHI Halberd18 Pre-shape 235cm</v>
          </cell>
          <cell r="G73">
            <v>20173031854</v>
          </cell>
          <cell r="H73" t="str">
            <v>B</v>
          </cell>
        </row>
        <row r="74">
          <cell r="E74" t="str">
            <v>PHW18R301S CN</v>
          </cell>
          <cell r="F74" t="str">
            <v>ASAHI Peripheral Guide Wire ASAHI Halberd18 Straight 300cm</v>
          </cell>
          <cell r="G74">
            <v>20173031854</v>
          </cell>
          <cell r="H74" t="str">
            <v>B</v>
          </cell>
        </row>
        <row r="75">
          <cell r="E75" t="str">
            <v>PHW18R301P CN</v>
          </cell>
          <cell r="F75" t="str">
            <v>ASAHI Peripheral Guide Wire ASAHI Halberd18 Pre-shape 300cm</v>
          </cell>
          <cell r="G75">
            <v>20173031854</v>
          </cell>
          <cell r="H75" t="str">
            <v>B</v>
          </cell>
        </row>
        <row r="76">
          <cell r="E76" t="str">
            <v>AHW14R013S CN</v>
          </cell>
          <cell r="F76" t="str">
            <v>ASAHI PTCA Guide Wire ASAHI SUOH 03 190cm</v>
          </cell>
          <cell r="G76">
            <v>20193030137</v>
          </cell>
          <cell r="H76" t="str">
            <v>B</v>
          </cell>
        </row>
        <row r="77">
          <cell r="E77" t="str">
            <v>AHW14R013P CN</v>
          </cell>
          <cell r="F77" t="str">
            <v>ASAHI PTCA Guide Wire ASAHI SUOH 03 190cm Pre-shape</v>
          </cell>
          <cell r="G77">
            <v>20193030137</v>
          </cell>
          <cell r="H77" t="str">
            <v>B</v>
          </cell>
        </row>
        <row r="78">
          <cell r="E78" t="str">
            <v>AHW14R313S CN</v>
          </cell>
          <cell r="F78" t="str">
            <v>ASAHI PTCA Guide Wire ASAHI SUOH 03 300cm</v>
          </cell>
          <cell r="G78">
            <v>20193030137</v>
          </cell>
          <cell r="H78" t="str">
            <v>B</v>
          </cell>
        </row>
        <row r="79">
          <cell r="E79" t="str">
            <v>AHW14R313P CN</v>
          </cell>
          <cell r="F79" t="str">
            <v>ASAHI PTCA Guide Wire ASAHI SUOH 03 300cm Pre-shape</v>
          </cell>
          <cell r="G79">
            <v>20193030137</v>
          </cell>
          <cell r="H79" t="str">
            <v>B</v>
          </cell>
        </row>
        <row r="80">
          <cell r="E80" t="str">
            <v>PAGP140000 CN</v>
          </cell>
          <cell r="F80" t="str">
            <v>ASAHI Peripheral Guide Wire Regalia XS 1.0 180cm</v>
          </cell>
          <cell r="G80">
            <v>20183031888</v>
          </cell>
          <cell r="H80" t="str">
            <v>C</v>
          </cell>
        </row>
        <row r="81">
          <cell r="E81" t="str">
            <v>PAGP140300 CN</v>
          </cell>
          <cell r="F81" t="str">
            <v>ASAHI Peripheral Guide Wire Regalia XS 1.0 300cm</v>
          </cell>
          <cell r="G81">
            <v>20183031888</v>
          </cell>
          <cell r="H81" t="str">
            <v>C</v>
          </cell>
        </row>
        <row r="82">
          <cell r="E82" t="str">
            <v>AGP140001 CN</v>
          </cell>
          <cell r="F82" t="str">
            <v>ASAHI PTCA Guide Wire Fielder FC 180cm</v>
          </cell>
          <cell r="G82">
            <v>20183031885</v>
          </cell>
          <cell r="H82" t="str">
            <v>C</v>
          </cell>
        </row>
        <row r="83">
          <cell r="E83" t="str">
            <v>AGP140301 CN</v>
          </cell>
          <cell r="F83" t="str">
            <v>ASAHI PTCA Guide Wire Fielder FC 300cm</v>
          </cell>
          <cell r="G83">
            <v>20183031885</v>
          </cell>
          <cell r="H83" t="str">
            <v>C</v>
          </cell>
        </row>
        <row r="84">
          <cell r="E84" t="str">
            <v>AGP140001J CN</v>
          </cell>
          <cell r="F84" t="str">
            <v>ASAHI PTCA Guide Wire Fielder FC 180cm J</v>
          </cell>
          <cell r="G84">
            <v>20183031885</v>
          </cell>
          <cell r="H84" t="str">
            <v>C</v>
          </cell>
        </row>
        <row r="85">
          <cell r="E85" t="str">
            <v>AGP140301J CN</v>
          </cell>
          <cell r="F85" t="str">
            <v>ASAHI PTCA Guide Wire Fielder FC 300cm J</v>
          </cell>
          <cell r="G85">
            <v>20183031885</v>
          </cell>
          <cell r="H85" t="str">
            <v>C</v>
          </cell>
        </row>
        <row r="86">
          <cell r="E86" t="str">
            <v>AGP140002 CN</v>
          </cell>
          <cell r="F86" t="str">
            <v>ASAHI PTCA Guide Wire Fielder XT 190cm</v>
          </cell>
          <cell r="G86">
            <v>20183031885</v>
          </cell>
          <cell r="H86" t="str">
            <v>C</v>
          </cell>
        </row>
        <row r="87">
          <cell r="E87" t="str">
            <v>AGP140302 CN</v>
          </cell>
          <cell r="F87" t="str">
            <v>ASAHI PTCA Guide Wire Fielder XT 300cm</v>
          </cell>
          <cell r="G87">
            <v>20183031885</v>
          </cell>
          <cell r="H87" t="str">
            <v>C</v>
          </cell>
        </row>
        <row r="88">
          <cell r="E88" t="str">
            <v>AGP140000 CN</v>
          </cell>
          <cell r="F88" t="str">
            <v>ASAHI PTCA Guide Wire Fielder 180cm</v>
          </cell>
          <cell r="G88">
            <v>20183031883</v>
          </cell>
          <cell r="H88" t="str">
            <v>C</v>
          </cell>
        </row>
        <row r="89">
          <cell r="E89" t="str">
            <v>AGP140000J CN</v>
          </cell>
          <cell r="F89" t="str">
            <v>ASAHI PTCA Guide Wire Fielder 180cm J</v>
          </cell>
          <cell r="G89">
            <v>20183031883</v>
          </cell>
          <cell r="H89" t="str">
            <v>C</v>
          </cell>
        </row>
        <row r="90">
          <cell r="E90" t="str">
            <v>AGP140300 CN</v>
          </cell>
          <cell r="F90" t="str">
            <v>ASAHI PTCA Guide Wire Fielder 300cm</v>
          </cell>
          <cell r="G90">
            <v>20183031883</v>
          </cell>
          <cell r="H90" t="str">
            <v>C</v>
          </cell>
        </row>
        <row r="91">
          <cell r="E91" t="str">
            <v>AGP140300J CN</v>
          </cell>
          <cell r="F91" t="str">
            <v>ASAHI PTCA Guide Wire Fielder 300cm J</v>
          </cell>
          <cell r="G91">
            <v>20183031883</v>
          </cell>
          <cell r="H91" t="str">
            <v>C</v>
          </cell>
        </row>
        <row r="92">
          <cell r="E92" t="str">
            <v>APW14R009S CN</v>
          </cell>
          <cell r="F92" t="str">
            <v>ASAHI PTCA Guide Wire Fielder XT-A 190cm</v>
          </cell>
          <cell r="G92">
            <v>20183031819</v>
          </cell>
          <cell r="H92" t="str">
            <v>C</v>
          </cell>
        </row>
        <row r="93">
          <cell r="E93" t="str">
            <v>APW14R309S CN</v>
          </cell>
          <cell r="F93" t="str">
            <v>ASAHI PTCA Guide Wire Fielder XT-A 300cm</v>
          </cell>
          <cell r="G93">
            <v>20183031819</v>
          </cell>
          <cell r="H93" t="str">
            <v>C</v>
          </cell>
        </row>
        <row r="94">
          <cell r="E94" t="str">
            <v>APW14R005S CN</v>
          </cell>
          <cell r="F94" t="str">
            <v>ASAHI PTCA Guide Wire Fielder XT-R 190cm</v>
          </cell>
          <cell r="G94">
            <v>20183031819</v>
          </cell>
          <cell r="H94" t="str">
            <v>C</v>
          </cell>
        </row>
        <row r="95">
          <cell r="E95" t="str">
            <v>APW14R305S CN</v>
          </cell>
          <cell r="F95" t="str">
            <v>ASAHI PTCA Guide Wire Fielder XT-R 300cm</v>
          </cell>
          <cell r="G95">
            <v>20183031819</v>
          </cell>
          <cell r="H95" t="str">
            <v>C</v>
          </cell>
        </row>
        <row r="96">
          <cell r="E96" t="str">
            <v>APW14R010P CN</v>
          </cell>
          <cell r="F96" t="str">
            <v>ASAHI PTCA Guide Wire ASAHI SION black Pre-shape 190cm</v>
          </cell>
          <cell r="G96">
            <v>20183031813</v>
          </cell>
          <cell r="H96" t="str">
            <v>C</v>
          </cell>
        </row>
        <row r="97">
          <cell r="E97" t="str">
            <v>APW14R310P CN</v>
          </cell>
          <cell r="F97" t="str">
            <v>ASAHI PTCA Guide Wire ASAHI SION black Pre-shape 300cm</v>
          </cell>
          <cell r="G97">
            <v>20183031813</v>
          </cell>
          <cell r="H97" t="str">
            <v>C</v>
          </cell>
        </row>
        <row r="98">
          <cell r="E98" t="str">
            <v>APW14R010S CN</v>
          </cell>
          <cell r="F98" t="str">
            <v>ASAHI PTCA Guide Wire ASAHI SION black Straight 190cm</v>
          </cell>
          <cell r="G98">
            <v>20183031813</v>
          </cell>
          <cell r="H98" t="str">
            <v>C</v>
          </cell>
        </row>
        <row r="99">
          <cell r="E99" t="str">
            <v>APW14R310S CN</v>
          </cell>
          <cell r="F99" t="str">
            <v>ASAHI PTCA Guide Wire ASAHI SION black Straight 300cm</v>
          </cell>
          <cell r="G99">
            <v>20183031813</v>
          </cell>
          <cell r="H99" t="str">
            <v>C</v>
          </cell>
        </row>
        <row r="100">
          <cell r="E100" t="str">
            <v>APW14R010J CN</v>
          </cell>
          <cell r="F100" t="str">
            <v>ASAHI PTCA Guide Wire ASAHI SION black 190cm J</v>
          </cell>
          <cell r="G100">
            <v>20183031813</v>
          </cell>
          <cell r="H100" t="str">
            <v>C</v>
          </cell>
        </row>
        <row r="101">
          <cell r="E101" t="str">
            <v>APW14R310J CN</v>
          </cell>
          <cell r="F101" t="str">
            <v>ASAHI PTCA Guide Wire ASAHI SION black 300cm J</v>
          </cell>
          <cell r="G101">
            <v>20183031813</v>
          </cell>
          <cell r="H101" t="str">
            <v>C</v>
          </cell>
        </row>
        <row r="102">
          <cell r="E102" t="str">
            <v>PPW14R100S CN</v>
          </cell>
          <cell r="F102" t="str">
            <v>ASAHI Peripheral Guide Wire ASAHI Gladius14 Straight 200cm</v>
          </cell>
          <cell r="G102">
            <v>20173031854</v>
          </cell>
          <cell r="H102" t="str">
            <v>C</v>
          </cell>
        </row>
        <row r="103">
          <cell r="E103" t="str">
            <v>PPW14R100P CN</v>
          </cell>
          <cell r="F103" t="str">
            <v>ASAHI Peripheral Guide Wire ASAHI Gladius14 Pre-shape 200cm</v>
          </cell>
          <cell r="G103">
            <v>20173031854</v>
          </cell>
          <cell r="H103" t="str">
            <v>C</v>
          </cell>
        </row>
        <row r="104">
          <cell r="E104" t="str">
            <v>PPW14R200S CN</v>
          </cell>
          <cell r="F104" t="str">
            <v>ASAHI Peripheral Guide Wire ASAHI Gladius14 Straight 235cm</v>
          </cell>
          <cell r="G104">
            <v>20173031854</v>
          </cell>
          <cell r="H104" t="str">
            <v>C</v>
          </cell>
        </row>
        <row r="105">
          <cell r="E105" t="str">
            <v>PPW14R200P CN</v>
          </cell>
          <cell r="F105" t="str">
            <v>ASAHI Peripheral Guide Wire ASAHI Gladius14 Pre-shape 235cm</v>
          </cell>
          <cell r="G105">
            <v>20173031854</v>
          </cell>
          <cell r="H105" t="str">
            <v>C</v>
          </cell>
        </row>
        <row r="106">
          <cell r="E106" t="str">
            <v>PPW14R300S CN</v>
          </cell>
          <cell r="F106" t="str">
            <v>ASAHI Peripheral Guide Wire ASAHI Gladius14 Straight 300cm</v>
          </cell>
          <cell r="G106">
            <v>20173031854</v>
          </cell>
          <cell r="H106" t="str">
            <v>C</v>
          </cell>
        </row>
        <row r="107">
          <cell r="E107" t="str">
            <v>PPW14R300P CN</v>
          </cell>
          <cell r="F107" t="str">
            <v>ASAHI Peripheral Guide Wire ASAHI Gladius14 Pre-shape 300cm</v>
          </cell>
          <cell r="G107">
            <v>20173031854</v>
          </cell>
          <cell r="H107" t="str">
            <v>C</v>
          </cell>
        </row>
        <row r="108">
          <cell r="E108" t="str">
            <v>PPW18R100S CN</v>
          </cell>
          <cell r="F108" t="str">
            <v>ASAHI Peripheral Guide Wire ASAHI Gladius18 Straight 200cm</v>
          </cell>
          <cell r="G108">
            <v>20173031854</v>
          </cell>
          <cell r="H108" t="str">
            <v>C</v>
          </cell>
        </row>
        <row r="109">
          <cell r="E109" t="str">
            <v>PPW18R100P CN</v>
          </cell>
          <cell r="F109" t="str">
            <v>ASAHI Peripheral Guide Wire ASAHI Gladius18 Pre-shape 200cm</v>
          </cell>
          <cell r="G109">
            <v>20173031854</v>
          </cell>
          <cell r="H109" t="str">
            <v>C</v>
          </cell>
        </row>
        <row r="110">
          <cell r="E110" t="str">
            <v>PPW18R200S CN</v>
          </cell>
          <cell r="F110" t="str">
            <v>ASAHI Peripheral Guide Wire ASAHI Gladius18 Straight 235cm</v>
          </cell>
          <cell r="G110">
            <v>20173031854</v>
          </cell>
          <cell r="H110" t="str">
            <v>C</v>
          </cell>
        </row>
        <row r="111">
          <cell r="E111" t="str">
            <v>PPW18R200P CN</v>
          </cell>
          <cell r="F111" t="str">
            <v>ASAHI Peripheral Guide Wire ASAHI Gladius18 Pre-shape 235cm</v>
          </cell>
          <cell r="G111">
            <v>20173031854</v>
          </cell>
          <cell r="H111" t="str">
            <v>C</v>
          </cell>
        </row>
        <row r="112">
          <cell r="E112" t="str">
            <v>PPW18R300S CN</v>
          </cell>
          <cell r="F112" t="str">
            <v>ASAHI Peripheral Guide Wire ASAHI Gladius18 Straight 300cm</v>
          </cell>
          <cell r="G112">
            <v>20173031854</v>
          </cell>
          <cell r="H112" t="str">
            <v>C</v>
          </cell>
        </row>
        <row r="113">
          <cell r="E113" t="str">
            <v>PPW18R300P CN</v>
          </cell>
          <cell r="F113" t="str">
            <v>ASAHI Peripheral Guide Wire ASAHI Gladius18 Pre-shape 300cm</v>
          </cell>
          <cell r="G113">
            <v>20173031854</v>
          </cell>
          <cell r="H113" t="str">
            <v>C</v>
          </cell>
        </row>
        <row r="114">
          <cell r="E114" t="str">
            <v>HW60JL300P10000 CN</v>
          </cell>
          <cell r="F114" t="str">
            <v>ASAHI Hyperion 6Fr JL3.0 100cm</v>
          </cell>
          <cell r="G114">
            <v>20183030619</v>
          </cell>
          <cell r="H114" t="str">
            <v>G</v>
          </cell>
        </row>
        <row r="115">
          <cell r="E115" t="str">
            <v>HW60JL300P10001 CN</v>
          </cell>
          <cell r="F115" t="str">
            <v>ASAHI Hyperion 6Fr JL3.0ST 100cm</v>
          </cell>
          <cell r="G115">
            <v>20183030619</v>
          </cell>
          <cell r="H115" t="str">
            <v>G</v>
          </cell>
        </row>
        <row r="116">
          <cell r="E116" t="str">
            <v>HW60JL302P10000 CN</v>
          </cell>
          <cell r="F116" t="str">
            <v>ASAHI Hyperion 6Fr JL3.0 SH 100cm</v>
          </cell>
          <cell r="G116">
            <v>20183030619</v>
          </cell>
          <cell r="H116" t="str">
            <v>G</v>
          </cell>
        </row>
        <row r="117">
          <cell r="E117" t="str">
            <v>HW60JL302P10001 CN</v>
          </cell>
          <cell r="F117" t="str">
            <v>ASAHI Hyperion 6Fr JL3.0ST SH 100cm</v>
          </cell>
          <cell r="G117">
            <v>20183030619</v>
          </cell>
          <cell r="H117" t="str">
            <v>G</v>
          </cell>
        </row>
        <row r="118">
          <cell r="E118" t="str">
            <v>HW60JL350P10000 CN</v>
          </cell>
          <cell r="F118" t="str">
            <v>ASAHI Hyperion 6Fr JL3.5 100cm</v>
          </cell>
          <cell r="G118">
            <v>20183030619</v>
          </cell>
          <cell r="H118" t="str">
            <v>G</v>
          </cell>
        </row>
        <row r="119">
          <cell r="E119" t="str">
            <v>HW60JL350P10001 CN</v>
          </cell>
          <cell r="F119" t="str">
            <v>ASAHI Hyperion 6Fr JL3.5ST 100cm</v>
          </cell>
          <cell r="G119">
            <v>20183030619</v>
          </cell>
          <cell r="H119" t="str">
            <v>G</v>
          </cell>
        </row>
        <row r="120">
          <cell r="E120" t="str">
            <v>HW60JL352P10000 CN</v>
          </cell>
          <cell r="F120" t="str">
            <v>ASAHI Hyperion 6Fr JL3.5 SH 100cm</v>
          </cell>
          <cell r="G120">
            <v>20183030619</v>
          </cell>
          <cell r="H120" t="str">
            <v>G</v>
          </cell>
        </row>
        <row r="121">
          <cell r="E121" t="str">
            <v>HW60JL352P10001 CN</v>
          </cell>
          <cell r="F121" t="str">
            <v>ASAHI Hyperion 6Fr JL3.5ST SH 100cm</v>
          </cell>
          <cell r="G121">
            <v>20183030619</v>
          </cell>
          <cell r="H121" t="str">
            <v>G</v>
          </cell>
        </row>
        <row r="122">
          <cell r="E122" t="str">
            <v>HW60JL400P10000 CN</v>
          </cell>
          <cell r="F122" t="str">
            <v>ASAHI Hyperion 6Fr JL4.0 100cm</v>
          </cell>
          <cell r="G122">
            <v>20183030619</v>
          </cell>
          <cell r="H122" t="str">
            <v>G</v>
          </cell>
        </row>
        <row r="123">
          <cell r="E123" t="str">
            <v>HW60JL400P10001 CN</v>
          </cell>
          <cell r="F123" t="str">
            <v>ASAHI Hyperion 6Fr JL4.0ST 100cm</v>
          </cell>
          <cell r="G123">
            <v>20183030619</v>
          </cell>
          <cell r="H123" t="str">
            <v>G</v>
          </cell>
        </row>
        <row r="124">
          <cell r="E124" t="str">
            <v>HW60JL402P10000 CN</v>
          </cell>
          <cell r="F124" t="str">
            <v>ASAHI Hyperion 6Fr JL4.0 SH 100cm</v>
          </cell>
          <cell r="G124">
            <v>20183030619</v>
          </cell>
          <cell r="H124" t="str">
            <v>G</v>
          </cell>
        </row>
        <row r="125">
          <cell r="E125" t="str">
            <v>HW60JL402P10001 CN</v>
          </cell>
          <cell r="F125" t="str">
            <v>ASAHI Hyperion 6Fr JL4.0ST SH 100cm</v>
          </cell>
          <cell r="G125">
            <v>20183030619</v>
          </cell>
          <cell r="H125" t="str">
            <v>G</v>
          </cell>
        </row>
        <row r="126">
          <cell r="E126" t="str">
            <v>HW60JL450P10000 CN</v>
          </cell>
          <cell r="F126" t="str">
            <v>ASAHI Hyperion 6Fr JL4.5 100cm</v>
          </cell>
          <cell r="G126">
            <v>20183030619</v>
          </cell>
          <cell r="H126" t="str">
            <v>G</v>
          </cell>
        </row>
        <row r="127">
          <cell r="E127" t="str">
            <v>HW60JL450P10001 CN</v>
          </cell>
          <cell r="F127" t="str">
            <v>ASAHI Hyperion 6Fr JL4.5ST 100cm</v>
          </cell>
          <cell r="G127">
            <v>20183030619</v>
          </cell>
          <cell r="H127" t="str">
            <v>G</v>
          </cell>
        </row>
        <row r="128">
          <cell r="E128" t="str">
            <v>HW60JL452P10000 CN</v>
          </cell>
          <cell r="F128" t="str">
            <v>ASAHI Hyperion 6Fr JL4.5 SH 100cm</v>
          </cell>
          <cell r="G128">
            <v>20183030619</v>
          </cell>
          <cell r="H128" t="str">
            <v>G</v>
          </cell>
        </row>
        <row r="129">
          <cell r="E129" t="str">
            <v>HW60JL452P10001 CN</v>
          </cell>
          <cell r="F129" t="str">
            <v>ASAHI Hyperion 6Fr JL4.5ST SH 100cm</v>
          </cell>
          <cell r="G129">
            <v>20183030619</v>
          </cell>
          <cell r="H129" t="str">
            <v>G</v>
          </cell>
        </row>
        <row r="130">
          <cell r="E130" t="str">
            <v>HW60JL500P10000 CN</v>
          </cell>
          <cell r="F130" t="str">
            <v>ASAHI Hyperion 6Fr JL5.0 100cm</v>
          </cell>
          <cell r="G130">
            <v>20183030619</v>
          </cell>
          <cell r="H130" t="str">
            <v>G</v>
          </cell>
        </row>
        <row r="131">
          <cell r="E131" t="str">
            <v>HW60JL500P10001 CN</v>
          </cell>
          <cell r="F131" t="str">
            <v>ASAHI Hyperion 6Fr JL5.0ST 100cm</v>
          </cell>
          <cell r="G131">
            <v>20183030619</v>
          </cell>
          <cell r="H131" t="str">
            <v>G</v>
          </cell>
        </row>
        <row r="132">
          <cell r="E132" t="str">
            <v>HW60JL502P10000 CN</v>
          </cell>
          <cell r="F132" t="str">
            <v>ASAHI Hyperion 6Fr JL5.0 SH 100cm</v>
          </cell>
          <cell r="G132">
            <v>20183030619</v>
          </cell>
          <cell r="H132" t="str">
            <v>G</v>
          </cell>
        </row>
        <row r="133">
          <cell r="E133" t="str">
            <v>HW60JL502P10001 CN</v>
          </cell>
          <cell r="F133" t="str">
            <v>ASAHI Hyperion 6Fr JL5.0ST SH 100cm</v>
          </cell>
          <cell r="G133">
            <v>20183030619</v>
          </cell>
          <cell r="H133" t="str">
            <v>G</v>
          </cell>
        </row>
        <row r="134">
          <cell r="E134" t="str">
            <v>HW60JL350P09000 CN</v>
          </cell>
          <cell r="F134" t="str">
            <v>ASAHI Hyperion 6Fr JL3.5 90cm</v>
          </cell>
          <cell r="G134">
            <v>20183030619</v>
          </cell>
          <cell r="H134" t="str">
            <v>G</v>
          </cell>
        </row>
        <row r="135">
          <cell r="E135" t="str">
            <v>HW60JL352P09000 CN</v>
          </cell>
          <cell r="F135" t="str">
            <v>ASAHI Hyperion 6Fr JL3.5 SH 90cm</v>
          </cell>
          <cell r="G135">
            <v>20183030619</v>
          </cell>
          <cell r="H135" t="str">
            <v>G</v>
          </cell>
        </row>
        <row r="136">
          <cell r="E136" t="str">
            <v>HW60JL352P09001 CN</v>
          </cell>
          <cell r="F136" t="str">
            <v>ASAHI Hyperion 6Fr JL3.5ST SH 90cm</v>
          </cell>
          <cell r="G136">
            <v>20183030619</v>
          </cell>
          <cell r="H136" t="str">
            <v>G</v>
          </cell>
        </row>
        <row r="137">
          <cell r="E137" t="str">
            <v>HW60JL400P09000 CN</v>
          </cell>
          <cell r="F137" t="str">
            <v>ASAHI Hyperion 6Fr JL4.0 90cm</v>
          </cell>
          <cell r="G137">
            <v>20183030619</v>
          </cell>
          <cell r="H137" t="str">
            <v>G</v>
          </cell>
        </row>
        <row r="138">
          <cell r="E138" t="str">
            <v>HW60JL402P09000 CN</v>
          </cell>
          <cell r="F138" t="str">
            <v>ASAHI Hyperion 6Fr JL4.0 SH 90cm</v>
          </cell>
          <cell r="G138">
            <v>20183030619</v>
          </cell>
          <cell r="H138" t="str">
            <v>G</v>
          </cell>
        </row>
        <row r="139">
          <cell r="E139" t="str">
            <v>HW60JL402P09001 CN</v>
          </cell>
          <cell r="F139" t="str">
            <v>ASAHI Hyperion 6Fr JL4.0ST SH 90cm</v>
          </cell>
          <cell r="G139">
            <v>20183030619</v>
          </cell>
          <cell r="H139" t="str">
            <v>G</v>
          </cell>
        </row>
        <row r="140">
          <cell r="E140" t="str">
            <v>HW60JR350P10000 CN</v>
          </cell>
          <cell r="F140" t="str">
            <v>ASAHI Hyperion 6Fr JR3.5 100cm</v>
          </cell>
          <cell r="G140">
            <v>20183030619</v>
          </cell>
          <cell r="H140" t="str">
            <v>G</v>
          </cell>
        </row>
        <row r="141">
          <cell r="E141" t="str">
            <v>HW60JR352P10000 CN</v>
          </cell>
          <cell r="F141" t="str">
            <v>ASAHI Hyperion 6Fr JR3.5 SH 100cm</v>
          </cell>
          <cell r="G141">
            <v>20183030619</v>
          </cell>
          <cell r="H141" t="str">
            <v>G</v>
          </cell>
        </row>
        <row r="142">
          <cell r="E142" t="str">
            <v>HW60JR400P10000 CN</v>
          </cell>
          <cell r="F142" t="str">
            <v>ASAHI Hyperion 6Fr JR4.0 100cm</v>
          </cell>
          <cell r="G142">
            <v>20183030619</v>
          </cell>
          <cell r="H142" t="str">
            <v>G</v>
          </cell>
        </row>
        <row r="143">
          <cell r="E143" t="str">
            <v>HW60JR402P10000 CN</v>
          </cell>
          <cell r="F143" t="str">
            <v>ASAHI Hyperion 6Fr JR4.0 SH 100cm</v>
          </cell>
          <cell r="G143">
            <v>20183030619</v>
          </cell>
          <cell r="H143" t="str">
            <v>G</v>
          </cell>
        </row>
        <row r="144">
          <cell r="E144" t="str">
            <v>HW60JR450P10000 CN</v>
          </cell>
          <cell r="F144" t="str">
            <v>ASAHI Hyperion 6Fr JR4.5 100cm</v>
          </cell>
          <cell r="G144">
            <v>20183030619</v>
          </cell>
          <cell r="H144" t="str">
            <v>G</v>
          </cell>
        </row>
        <row r="145">
          <cell r="E145" t="str">
            <v>HW60JR452P10000 CN</v>
          </cell>
          <cell r="F145" t="str">
            <v>ASAHI Hyperion 6Fr JR4.5 SH 100cm</v>
          </cell>
          <cell r="G145">
            <v>20183030619</v>
          </cell>
          <cell r="H145" t="str">
            <v>G</v>
          </cell>
        </row>
        <row r="146">
          <cell r="E146" t="str">
            <v>HW60JR500P10000 CN</v>
          </cell>
          <cell r="F146" t="str">
            <v>ASAHI Hyperion 6Fr JR5.0 100cm</v>
          </cell>
          <cell r="G146">
            <v>20183030619</v>
          </cell>
          <cell r="H146" t="str">
            <v>G</v>
          </cell>
        </row>
        <row r="147">
          <cell r="E147" t="str">
            <v>HW60JR502P10000 CN</v>
          </cell>
          <cell r="F147" t="str">
            <v>ASAHI Hyperion 6Fr JR5.0 SH 100cm</v>
          </cell>
          <cell r="G147">
            <v>20183030619</v>
          </cell>
          <cell r="H147" t="str">
            <v>G</v>
          </cell>
        </row>
        <row r="148">
          <cell r="E148" t="str">
            <v>HW60JR350P09000 CN</v>
          </cell>
          <cell r="F148" t="str">
            <v>ASAHI Hyperion 6Fr JR3.5 90cm</v>
          </cell>
          <cell r="G148">
            <v>20183030619</v>
          </cell>
          <cell r="H148" t="str">
            <v>G</v>
          </cell>
        </row>
        <row r="149">
          <cell r="E149" t="str">
            <v>HW60JR352P09000 CN</v>
          </cell>
          <cell r="F149" t="str">
            <v>ASAHI Hyperion 6Fr JR3.5 SH 90cm</v>
          </cell>
          <cell r="G149">
            <v>20183030619</v>
          </cell>
          <cell r="H149" t="str">
            <v>G</v>
          </cell>
        </row>
        <row r="150">
          <cell r="E150" t="str">
            <v>HW60JR400P09000 CN</v>
          </cell>
          <cell r="F150" t="str">
            <v>ASAHI Hyperion 6Fr JR4.0 90cm</v>
          </cell>
          <cell r="G150">
            <v>20183030619</v>
          </cell>
          <cell r="H150" t="str">
            <v>G</v>
          </cell>
        </row>
        <row r="151">
          <cell r="E151" t="str">
            <v>HW60JR402P09000 CN</v>
          </cell>
          <cell r="F151" t="str">
            <v>ASAHI Hyperion 6Fr JR4.0 SH 90cm</v>
          </cell>
          <cell r="G151">
            <v>20183030619</v>
          </cell>
          <cell r="H151" t="str">
            <v>G</v>
          </cell>
        </row>
        <row r="152">
          <cell r="E152" t="str">
            <v>HW60AL070P10000 CN</v>
          </cell>
          <cell r="F152" t="str">
            <v>ASAHI Hyperion 6Fr AL0.75 100cm</v>
          </cell>
          <cell r="G152">
            <v>20183030619</v>
          </cell>
          <cell r="H152" t="str">
            <v>G</v>
          </cell>
        </row>
        <row r="153">
          <cell r="E153" t="str">
            <v>HW60AL072P10000 CN</v>
          </cell>
          <cell r="F153" t="str">
            <v>ASAHI Hyperion 6Fr AL0.75 SH 100cm</v>
          </cell>
          <cell r="G153">
            <v>20183030619</v>
          </cell>
          <cell r="H153" t="str">
            <v>G</v>
          </cell>
        </row>
        <row r="154">
          <cell r="E154" t="str">
            <v>HW60AL100P10000 CN</v>
          </cell>
          <cell r="F154" t="str">
            <v>ASAHI Hyperion 6Fr AL1.0 100cm</v>
          </cell>
          <cell r="G154">
            <v>20183030619</v>
          </cell>
          <cell r="H154" t="str">
            <v>G</v>
          </cell>
        </row>
        <row r="155">
          <cell r="E155" t="str">
            <v>HW60AL102P10000 CN</v>
          </cell>
          <cell r="F155" t="str">
            <v>ASAHI Hyperion 6Fr AL1.0 SH 100cm</v>
          </cell>
          <cell r="G155">
            <v>20183030619</v>
          </cell>
          <cell r="H155" t="str">
            <v>G</v>
          </cell>
        </row>
        <row r="156">
          <cell r="E156" t="str">
            <v>HW60AL150P10000 CN</v>
          </cell>
          <cell r="F156" t="str">
            <v>ASAHI Hyperion 6Fr AL1.5 100cm</v>
          </cell>
          <cell r="G156">
            <v>20183030619</v>
          </cell>
          <cell r="H156" t="str">
            <v>G</v>
          </cell>
        </row>
        <row r="157">
          <cell r="E157" t="str">
            <v>HW60AL152P10000 CN</v>
          </cell>
          <cell r="F157" t="str">
            <v>ASAHI Hyperion 6Fr AL1.5 SH 100cm</v>
          </cell>
          <cell r="G157">
            <v>20183030619</v>
          </cell>
          <cell r="H157" t="str">
            <v>G</v>
          </cell>
        </row>
        <row r="158">
          <cell r="E158" t="str">
            <v>HW60AL200P10000 CN</v>
          </cell>
          <cell r="F158" t="str">
            <v>ASAHI Hyperion 6Fr AL2.0 100cm</v>
          </cell>
          <cell r="G158">
            <v>20183030619</v>
          </cell>
          <cell r="H158" t="str">
            <v>G</v>
          </cell>
        </row>
        <row r="159">
          <cell r="E159" t="str">
            <v>HW60AL202P10000 CN</v>
          </cell>
          <cell r="F159" t="str">
            <v>ASAHI Hyperion 6Fr AL2.0 SH 100cm</v>
          </cell>
          <cell r="G159">
            <v>20183030619</v>
          </cell>
          <cell r="H159" t="str">
            <v>G</v>
          </cell>
        </row>
        <row r="160">
          <cell r="E160" t="str">
            <v>HW60AL070P09000 CN</v>
          </cell>
          <cell r="F160" t="str">
            <v>ASAHI Hyperion 6Fr AL0.75 90cm</v>
          </cell>
          <cell r="G160">
            <v>20183030619</v>
          </cell>
          <cell r="H160" t="str">
            <v>G</v>
          </cell>
        </row>
        <row r="161">
          <cell r="E161" t="str">
            <v>HW60AL072P09000 CN</v>
          </cell>
          <cell r="F161" t="str">
            <v>ASAHI Hyperion 6Fr AL0.75 SH 90cm</v>
          </cell>
          <cell r="G161">
            <v>20183030619</v>
          </cell>
          <cell r="H161" t="str">
            <v>G</v>
          </cell>
        </row>
        <row r="162">
          <cell r="E162" t="str">
            <v>HW60AL100P09000 CN</v>
          </cell>
          <cell r="F162" t="str">
            <v>ASAHI Hyperion 6Fr AL1.0 90cm</v>
          </cell>
          <cell r="G162">
            <v>20183030619</v>
          </cell>
          <cell r="H162" t="str">
            <v>G</v>
          </cell>
        </row>
        <row r="163">
          <cell r="E163" t="str">
            <v>HW60AL102P09000 CN</v>
          </cell>
          <cell r="F163" t="str">
            <v>ASAHI Hyperion 6Fr AL1.0 SH 90cm</v>
          </cell>
          <cell r="G163">
            <v>20183030619</v>
          </cell>
          <cell r="H163" t="str">
            <v>G</v>
          </cell>
        </row>
        <row r="164">
          <cell r="E164" t="str">
            <v>HW60AL150P09000 CN</v>
          </cell>
          <cell r="F164" t="str">
            <v>ASAHI Hyperion 6Fr AL1.5 90cm</v>
          </cell>
          <cell r="G164">
            <v>20183030619</v>
          </cell>
          <cell r="H164" t="str">
            <v>G</v>
          </cell>
        </row>
        <row r="165">
          <cell r="E165" t="str">
            <v>HW60AL152P09000 CN</v>
          </cell>
          <cell r="F165" t="str">
            <v>ASAHI Hyperion 6Fr AL1.5 SH 90cm</v>
          </cell>
          <cell r="G165">
            <v>20183030619</v>
          </cell>
          <cell r="H165" t="str">
            <v>G</v>
          </cell>
        </row>
        <row r="166">
          <cell r="E166" t="str">
            <v>HW60AL070P10002 CN</v>
          </cell>
          <cell r="F166" t="str">
            <v>ASAHI Hyperion 6Fr SAL0.75 100cm</v>
          </cell>
          <cell r="G166">
            <v>20183030619</v>
          </cell>
          <cell r="H166" t="str">
            <v>G</v>
          </cell>
        </row>
        <row r="167">
          <cell r="E167" t="str">
            <v>HW60AL072P10002 CN</v>
          </cell>
          <cell r="F167" t="str">
            <v>ASAHI Hyperion 6Fr SAL0.75 SH 100cm</v>
          </cell>
          <cell r="G167">
            <v>20183030619</v>
          </cell>
          <cell r="H167" t="str">
            <v>G</v>
          </cell>
        </row>
        <row r="168">
          <cell r="E168" t="str">
            <v>HW60AL100P10002 CN</v>
          </cell>
          <cell r="F168" t="str">
            <v>ASAHI Hyperion 6Fr SAL1.0 100cm</v>
          </cell>
          <cell r="G168">
            <v>20183030619</v>
          </cell>
          <cell r="H168" t="str">
            <v>G</v>
          </cell>
        </row>
        <row r="169">
          <cell r="E169" t="str">
            <v>HW60AL102P10002 CN</v>
          </cell>
          <cell r="F169" t="str">
            <v>ASAHI Hyperion 6Fr SAL1.0 SH 100cm</v>
          </cell>
          <cell r="G169">
            <v>20183030619</v>
          </cell>
          <cell r="H169" t="str">
            <v>G</v>
          </cell>
        </row>
        <row r="170">
          <cell r="E170" t="str">
            <v>HW60AL150P10002 CN</v>
          </cell>
          <cell r="F170" t="str">
            <v>ASAHI Hyperion 6Fr SAL1.5 100cm</v>
          </cell>
          <cell r="G170">
            <v>20183030619</v>
          </cell>
          <cell r="H170" t="str">
            <v>G</v>
          </cell>
        </row>
        <row r="171">
          <cell r="E171" t="str">
            <v>HW60AL152P10002 CN</v>
          </cell>
          <cell r="F171" t="str">
            <v>ASAHI Hyperion 6Fr SAL1.5 SH 100cm</v>
          </cell>
          <cell r="G171">
            <v>20183030619</v>
          </cell>
          <cell r="H171" t="str">
            <v>G</v>
          </cell>
        </row>
        <row r="172">
          <cell r="E172" t="str">
            <v>HW60AL200P10002 CN</v>
          </cell>
          <cell r="F172" t="str">
            <v>ASAHI Hyperion 6Fr SAL2.0 100cm</v>
          </cell>
          <cell r="G172">
            <v>20183030619</v>
          </cell>
          <cell r="H172" t="str">
            <v>G</v>
          </cell>
        </row>
        <row r="173">
          <cell r="E173" t="str">
            <v>HW60AL202P10002 CN</v>
          </cell>
          <cell r="F173" t="str">
            <v>ASAHI Hyperion 6Fr SAL2.0 SH 100cm</v>
          </cell>
          <cell r="G173">
            <v>20183030619</v>
          </cell>
          <cell r="H173" t="str">
            <v>G</v>
          </cell>
        </row>
        <row r="174">
          <cell r="E174" t="str">
            <v>HW60AL070P09002 CN</v>
          </cell>
          <cell r="F174" t="str">
            <v>ASAHI Hyperion 6Fr SAL0.75 90cm</v>
          </cell>
          <cell r="G174">
            <v>20183030619</v>
          </cell>
          <cell r="H174" t="str">
            <v>G</v>
          </cell>
        </row>
        <row r="175">
          <cell r="E175" t="str">
            <v>HW60AL072P09002 CN</v>
          </cell>
          <cell r="F175" t="str">
            <v>ASAHI Hyperion 6Fr SAL0.75 SH 90cm</v>
          </cell>
          <cell r="G175">
            <v>20183030619</v>
          </cell>
          <cell r="H175" t="str">
            <v>G</v>
          </cell>
        </row>
        <row r="176">
          <cell r="E176" t="str">
            <v>HW60AL100P09002 CN</v>
          </cell>
          <cell r="F176" t="str">
            <v>ASAHI Hyperion 6Fr SAL1.0 90cm</v>
          </cell>
          <cell r="G176">
            <v>20183030619</v>
          </cell>
          <cell r="H176" t="str">
            <v>G</v>
          </cell>
        </row>
        <row r="177">
          <cell r="E177" t="str">
            <v>HW60AL102P09002 CN</v>
          </cell>
          <cell r="F177" t="str">
            <v>ASAHI Hyperion 6Fr SAL1.0 SH 90cm</v>
          </cell>
          <cell r="G177">
            <v>20183030619</v>
          </cell>
          <cell r="H177" t="str">
            <v>G</v>
          </cell>
        </row>
        <row r="178">
          <cell r="E178" t="str">
            <v>HW60AL150P09002 CN</v>
          </cell>
          <cell r="F178" t="str">
            <v>ASAHI Hyperion 6Fr SAL1.5 90cm</v>
          </cell>
          <cell r="G178">
            <v>20183030619</v>
          </cell>
          <cell r="H178" t="str">
            <v>G</v>
          </cell>
        </row>
        <row r="179">
          <cell r="E179" t="str">
            <v>HW60AL152P09002 CN</v>
          </cell>
          <cell r="F179" t="str">
            <v>ASAHI Hyperion 6Fr SAL1.5 SH 90cm</v>
          </cell>
          <cell r="G179">
            <v>20183030619</v>
          </cell>
          <cell r="H179" t="str">
            <v>G</v>
          </cell>
        </row>
        <row r="180">
          <cell r="E180" t="str">
            <v>HW60AL200P09002 CN</v>
          </cell>
          <cell r="F180" t="str">
            <v>ASAHI Hyperion 6Fr SAL2.0 90cm</v>
          </cell>
          <cell r="G180">
            <v>20183030619</v>
          </cell>
          <cell r="H180" t="str">
            <v>G</v>
          </cell>
        </row>
        <row r="181">
          <cell r="E181" t="str">
            <v>HW60AL202P09002 CN</v>
          </cell>
          <cell r="F181" t="str">
            <v>ASAHI Hyperion 6Fr SAL2.0 SH 90cm</v>
          </cell>
          <cell r="G181">
            <v>20183030619</v>
          </cell>
          <cell r="H181" t="str">
            <v>G</v>
          </cell>
        </row>
        <row r="182">
          <cell r="E182" t="str">
            <v>HW60AR100P10000 CN</v>
          </cell>
          <cell r="F182" t="str">
            <v>ASAHI Hyperion 6Fr AR1.0 100cm</v>
          </cell>
          <cell r="G182">
            <v>20183030619</v>
          </cell>
          <cell r="H182" t="str">
            <v>G</v>
          </cell>
        </row>
        <row r="183">
          <cell r="E183" t="str">
            <v>HW60AR102P10000 CN</v>
          </cell>
          <cell r="F183" t="str">
            <v>ASAHI Hyperion 6Fr AR1.0 SH 100cm</v>
          </cell>
          <cell r="G183">
            <v>20183030619</v>
          </cell>
          <cell r="H183" t="str">
            <v>G</v>
          </cell>
        </row>
        <row r="184">
          <cell r="E184" t="str">
            <v>HW60AR200P10000 CN</v>
          </cell>
          <cell r="F184" t="str">
            <v>ASAHI Hyperion 6Fr AR2.0 100cm</v>
          </cell>
          <cell r="G184">
            <v>20183030619</v>
          </cell>
          <cell r="H184" t="str">
            <v>G</v>
          </cell>
        </row>
        <row r="185">
          <cell r="E185" t="str">
            <v>HW60AR202P10000 CN</v>
          </cell>
          <cell r="F185" t="str">
            <v>ASAHI Hyperion 6Fr AR2.0 SH 100cm</v>
          </cell>
          <cell r="G185">
            <v>20183030619</v>
          </cell>
          <cell r="H185" t="str">
            <v>G</v>
          </cell>
        </row>
        <row r="186">
          <cell r="E186" t="str">
            <v>HW60PB300P10000 CN</v>
          </cell>
          <cell r="F186" t="str">
            <v>ASAHI Hyperion 6Fr PB3.0 100cm</v>
          </cell>
          <cell r="G186">
            <v>20183030619</v>
          </cell>
          <cell r="H186" t="str">
            <v>G</v>
          </cell>
        </row>
        <row r="187">
          <cell r="E187" t="str">
            <v>HW60PB302P10000 CN</v>
          </cell>
          <cell r="F187" t="str">
            <v>ASAHI Hyperion 6Fr PB3.0 SH 100cm</v>
          </cell>
          <cell r="G187">
            <v>20183030619</v>
          </cell>
          <cell r="H187" t="str">
            <v>G</v>
          </cell>
        </row>
        <row r="188">
          <cell r="E188" t="str">
            <v>HW60PB350P10000 CN</v>
          </cell>
          <cell r="F188" t="str">
            <v>ASAHI Hyperion 6Fr PB3.5 100cm</v>
          </cell>
          <cell r="G188">
            <v>20183030619</v>
          </cell>
          <cell r="H188" t="str">
            <v>G</v>
          </cell>
        </row>
        <row r="189">
          <cell r="E189" t="str">
            <v>HW60PB352P10000 CN</v>
          </cell>
          <cell r="F189" t="str">
            <v>ASAHI Hyperion 6Fr PB3.5 SH 100cm</v>
          </cell>
          <cell r="G189">
            <v>20183030619</v>
          </cell>
          <cell r="H189" t="str">
            <v>G</v>
          </cell>
        </row>
        <row r="190">
          <cell r="E190" t="str">
            <v>HW60PB400P10000 CN</v>
          </cell>
          <cell r="F190" t="str">
            <v>ASAHI Hyperion 6Fr PB4.0 100cm</v>
          </cell>
          <cell r="G190">
            <v>20183030619</v>
          </cell>
          <cell r="H190" t="str">
            <v>G</v>
          </cell>
        </row>
        <row r="191">
          <cell r="E191" t="str">
            <v>HW60PB402P10000 CN</v>
          </cell>
          <cell r="F191" t="str">
            <v>ASAHI Hyperion 6Fr PB4.0 SH 100cm</v>
          </cell>
          <cell r="G191">
            <v>20183030619</v>
          </cell>
          <cell r="H191" t="str">
            <v>G</v>
          </cell>
        </row>
        <row r="192">
          <cell r="E192" t="str">
            <v>HW60PB300P09000 CN</v>
          </cell>
          <cell r="F192" t="str">
            <v>ASAHI Hyperion 6Fr PB3.0 90cm</v>
          </cell>
          <cell r="G192">
            <v>20183030619</v>
          </cell>
          <cell r="H192" t="str">
            <v>G</v>
          </cell>
        </row>
        <row r="193">
          <cell r="E193" t="str">
            <v>HW60PB302P09000 CN</v>
          </cell>
          <cell r="F193" t="str">
            <v>ASAHI Hyperion 6Fr PB3.0 SH 90cm</v>
          </cell>
          <cell r="G193">
            <v>20183030619</v>
          </cell>
          <cell r="H193" t="str">
            <v>G</v>
          </cell>
        </row>
        <row r="194">
          <cell r="E194" t="str">
            <v>HW60PB350P09000 CN</v>
          </cell>
          <cell r="F194" t="str">
            <v>ASAHI Hyperion 6Fr PB3.5 90cm</v>
          </cell>
          <cell r="G194">
            <v>20183030619</v>
          </cell>
          <cell r="H194" t="str">
            <v>G</v>
          </cell>
        </row>
        <row r="195">
          <cell r="E195" t="str">
            <v>HW60PB352P09000 CN</v>
          </cell>
          <cell r="F195" t="str">
            <v>ASAHI Hyperion 6Fr PB3.5 SH 90cm</v>
          </cell>
          <cell r="G195">
            <v>20183030619</v>
          </cell>
          <cell r="H195" t="str">
            <v>G</v>
          </cell>
        </row>
        <row r="196">
          <cell r="E196" t="str">
            <v>HW60PB400P09000 CN</v>
          </cell>
          <cell r="F196" t="str">
            <v>ASAHI Hyperion 6Fr PB4.0 90cm</v>
          </cell>
          <cell r="G196">
            <v>20183030619</v>
          </cell>
          <cell r="H196" t="str">
            <v>G</v>
          </cell>
        </row>
        <row r="197">
          <cell r="E197" t="str">
            <v>HW60PB402P09000 CN</v>
          </cell>
          <cell r="F197" t="str">
            <v>ASAHI Hyperion 6Fr PB4.0 SH 90cm</v>
          </cell>
          <cell r="G197">
            <v>20183030619</v>
          </cell>
          <cell r="H197" t="str">
            <v>G</v>
          </cell>
        </row>
        <row r="198">
          <cell r="E198" t="str">
            <v>HW60SP300P10000 CN</v>
          </cell>
          <cell r="F198" t="str">
            <v>ASAHI Hyperion 6Fr SPB3.0 100cm</v>
          </cell>
          <cell r="G198">
            <v>20183030619</v>
          </cell>
          <cell r="H198" t="str">
            <v>G</v>
          </cell>
        </row>
        <row r="199">
          <cell r="E199" t="str">
            <v>HW60SP302P10000 CN</v>
          </cell>
          <cell r="F199" t="str">
            <v>ASAHI Hyperion 6Fr SPB3.0 SH 100cm</v>
          </cell>
          <cell r="G199">
            <v>20183030619</v>
          </cell>
          <cell r="H199" t="str">
            <v>G</v>
          </cell>
        </row>
        <row r="200">
          <cell r="E200" t="str">
            <v>HW60SP350P10000 CN</v>
          </cell>
          <cell r="F200" t="str">
            <v>ASAHI Hyperion 6Fr SPB3.5 100cm</v>
          </cell>
          <cell r="G200">
            <v>20183030619</v>
          </cell>
          <cell r="H200" t="str">
            <v>G</v>
          </cell>
        </row>
        <row r="201">
          <cell r="E201" t="str">
            <v>HW60SP352P10000 CN</v>
          </cell>
          <cell r="F201" t="str">
            <v>ASAHI Hyperion 6Fr SPB3.5 SH 100cm</v>
          </cell>
          <cell r="G201">
            <v>20183030619</v>
          </cell>
          <cell r="H201" t="str">
            <v>G</v>
          </cell>
        </row>
        <row r="202">
          <cell r="E202" t="str">
            <v>HW60SP370P10000 CN</v>
          </cell>
          <cell r="F202" t="str">
            <v>ASAHI Hyperion 6Fr SPB3.75 100cm</v>
          </cell>
          <cell r="G202">
            <v>20183030619</v>
          </cell>
          <cell r="H202" t="str">
            <v>G</v>
          </cell>
        </row>
        <row r="203">
          <cell r="E203" t="str">
            <v>HW60SP372P10000 CN</v>
          </cell>
          <cell r="F203" t="str">
            <v>ASAHI Hyperion 6Fr SPB3.75 SH 100cm</v>
          </cell>
          <cell r="G203">
            <v>20183030619</v>
          </cell>
          <cell r="H203" t="str">
            <v>G</v>
          </cell>
        </row>
        <row r="204">
          <cell r="E204" t="str">
            <v>HW60SP400P10000 CN</v>
          </cell>
          <cell r="F204" t="str">
            <v>ASAHI Hyperion 6Fr SPB4.0 100cm</v>
          </cell>
          <cell r="G204">
            <v>20183030619</v>
          </cell>
          <cell r="H204" t="str">
            <v>G</v>
          </cell>
        </row>
        <row r="205">
          <cell r="E205" t="str">
            <v>HW60SP402P10000 CN</v>
          </cell>
          <cell r="F205" t="str">
            <v>ASAHI Hyperion 6Fr SPB4.0 SH 100cm</v>
          </cell>
          <cell r="G205">
            <v>20183030619</v>
          </cell>
          <cell r="H205" t="str">
            <v>G</v>
          </cell>
        </row>
        <row r="206">
          <cell r="E206" t="str">
            <v>HW60SP300P09000 CN</v>
          </cell>
          <cell r="F206" t="str">
            <v>ASAHI Hyperion 6Fr SPB3.0 90cm</v>
          </cell>
          <cell r="G206">
            <v>20183030619</v>
          </cell>
          <cell r="H206" t="str">
            <v>G</v>
          </cell>
        </row>
        <row r="207">
          <cell r="E207" t="str">
            <v>HW60SP302P09000 CN</v>
          </cell>
          <cell r="F207" t="str">
            <v>ASAHI Hyperion 6Fr SPB3.0 SH 90cm</v>
          </cell>
          <cell r="G207">
            <v>20183030619</v>
          </cell>
          <cell r="H207" t="str">
            <v>G</v>
          </cell>
        </row>
        <row r="208">
          <cell r="E208" t="str">
            <v>HW60SP350P09000 CN</v>
          </cell>
          <cell r="F208" t="str">
            <v>ASAHI Hyperion 6Fr SPB3.5 90cm</v>
          </cell>
          <cell r="G208">
            <v>20183030619</v>
          </cell>
          <cell r="H208" t="str">
            <v>G</v>
          </cell>
        </row>
        <row r="209">
          <cell r="E209" t="str">
            <v>HW60SP352P09000 CN</v>
          </cell>
          <cell r="F209" t="str">
            <v>ASAHI Hyperion 6Fr SPB3.5 SH 90cm</v>
          </cell>
          <cell r="G209">
            <v>20183030619</v>
          </cell>
          <cell r="H209" t="str">
            <v>G</v>
          </cell>
        </row>
        <row r="210">
          <cell r="E210" t="str">
            <v>HW60SP400P09000 CN</v>
          </cell>
          <cell r="F210" t="str">
            <v>ASAHI Hyperion 6Fr SPB4.0 90cm</v>
          </cell>
          <cell r="G210">
            <v>20183030619</v>
          </cell>
          <cell r="H210" t="str">
            <v>G</v>
          </cell>
        </row>
        <row r="211">
          <cell r="E211" t="str">
            <v>HW60SP402P09000 CN</v>
          </cell>
          <cell r="F211" t="str">
            <v>ASAHI Hyperion 6Fr SPB4.0 SH 90cm</v>
          </cell>
          <cell r="G211">
            <v>20183030619</v>
          </cell>
          <cell r="H211" t="str">
            <v>G</v>
          </cell>
        </row>
        <row r="212">
          <cell r="E212" t="str">
            <v>HW60RB070P10000 CN</v>
          </cell>
          <cell r="F212" t="str">
            <v>ASAHI Hyperion 6Fr RB0.75 100cm</v>
          </cell>
          <cell r="G212">
            <v>20183030619</v>
          </cell>
          <cell r="H212" t="str">
            <v>G</v>
          </cell>
        </row>
        <row r="213">
          <cell r="E213" t="str">
            <v>HW60RB072P10000 CN</v>
          </cell>
          <cell r="F213" t="str">
            <v>ASAHI Hyperion 6Fr RB0.75 SH 100cm</v>
          </cell>
          <cell r="G213">
            <v>20183030619</v>
          </cell>
          <cell r="H213" t="str">
            <v>G</v>
          </cell>
        </row>
        <row r="214">
          <cell r="E214" t="str">
            <v>HW60RB100P10000 CN</v>
          </cell>
          <cell r="F214" t="str">
            <v>ASAHI Hyperion 6Fr RB1.0 100cm</v>
          </cell>
          <cell r="G214">
            <v>20183030619</v>
          </cell>
          <cell r="H214" t="str">
            <v>G</v>
          </cell>
        </row>
        <row r="215">
          <cell r="E215" t="str">
            <v>HW60RB102P10000 CN</v>
          </cell>
          <cell r="F215" t="str">
            <v>ASAHI Hyperion 6Fr RB1.0 SH 100cm</v>
          </cell>
          <cell r="G215">
            <v>20183030619</v>
          </cell>
          <cell r="H215" t="str">
            <v>G</v>
          </cell>
        </row>
        <row r="216">
          <cell r="E216" t="str">
            <v>HW60SC350P10000 CN</v>
          </cell>
          <cell r="F216" t="str">
            <v>ASAHI Hyperion 6Fr SC3.5 100cm</v>
          </cell>
          <cell r="G216">
            <v>20183030619</v>
          </cell>
          <cell r="H216" t="str">
            <v>G</v>
          </cell>
        </row>
        <row r="217">
          <cell r="E217" t="str">
            <v>HW60SC352P10000 CN</v>
          </cell>
          <cell r="F217" t="str">
            <v>ASAHI Hyperion 6Fr SC3.5 SH 100cm</v>
          </cell>
          <cell r="G217">
            <v>20183030619</v>
          </cell>
          <cell r="H217" t="str">
            <v>G</v>
          </cell>
        </row>
        <row r="218">
          <cell r="E218" t="str">
            <v>HW60SC400P10000 CN</v>
          </cell>
          <cell r="F218" t="str">
            <v>ASAHI Hyperion 6Fr SC4.0 100cm</v>
          </cell>
          <cell r="G218">
            <v>20183030619</v>
          </cell>
          <cell r="H218" t="str">
            <v>G</v>
          </cell>
        </row>
        <row r="219">
          <cell r="E219" t="str">
            <v>HW60SC402P10000 CN</v>
          </cell>
          <cell r="F219" t="str">
            <v>ASAHI Hyperion 6Fr SC4.0 SH 100cm</v>
          </cell>
          <cell r="G219">
            <v>20183030619</v>
          </cell>
          <cell r="H219" t="str">
            <v>G</v>
          </cell>
        </row>
        <row r="220">
          <cell r="E220" t="str">
            <v>HW60CP100P10000 CN</v>
          </cell>
          <cell r="F220" t="str">
            <v>ASAHI Hyperion 6Fr CP1.0 100cm</v>
          </cell>
          <cell r="G220">
            <v>20183030619</v>
          </cell>
          <cell r="H220" t="str">
            <v>G</v>
          </cell>
        </row>
        <row r="221">
          <cell r="E221" t="str">
            <v>HW60CP150P10000 CN</v>
          </cell>
          <cell r="F221" t="str">
            <v>ASAHI Hyperion 6Fr CP1.5 100cm</v>
          </cell>
          <cell r="G221">
            <v>20183030619</v>
          </cell>
          <cell r="H221" t="str">
            <v>G</v>
          </cell>
        </row>
        <row r="222">
          <cell r="E222" t="str">
            <v>HW60CP200P10000 CN</v>
          </cell>
          <cell r="F222" t="str">
            <v>ASAHI Hyperion 6Fr CP2.0 100cm</v>
          </cell>
          <cell r="G222">
            <v>20183030619</v>
          </cell>
          <cell r="H222" t="str">
            <v>G</v>
          </cell>
        </row>
        <row r="223">
          <cell r="E223" t="str">
            <v>HW60CP250P10000 CN</v>
          </cell>
          <cell r="F223" t="str">
            <v>ASAHI Hyperion 6Fr CP2.5 100cm</v>
          </cell>
          <cell r="G223">
            <v>20183030619</v>
          </cell>
          <cell r="H223" t="str">
            <v>G</v>
          </cell>
        </row>
        <row r="224">
          <cell r="E224" t="str">
            <v>HW60CP270P10000 CN</v>
          </cell>
          <cell r="F224" t="str">
            <v>ASAHI Hyperion 6Fr CP2.75 100cm</v>
          </cell>
          <cell r="G224">
            <v>20183030619</v>
          </cell>
          <cell r="H224" t="str">
            <v>G</v>
          </cell>
        </row>
        <row r="225">
          <cell r="E225" t="str">
            <v>HW60CP300P10000 CN</v>
          </cell>
          <cell r="F225" t="str">
            <v>ASAHI Hyperion 6Fr CP3.0 100cm</v>
          </cell>
          <cell r="G225">
            <v>20183030619</v>
          </cell>
          <cell r="H225" t="str">
            <v>G</v>
          </cell>
        </row>
        <row r="226">
          <cell r="E226" t="str">
            <v>HW60CP320P10000 CN</v>
          </cell>
          <cell r="F226" t="str">
            <v>ASAHI Hyperion 6Fr CP3.25 100cm</v>
          </cell>
          <cell r="G226">
            <v>20183030619</v>
          </cell>
          <cell r="H226" t="str">
            <v>G</v>
          </cell>
        </row>
        <row r="227">
          <cell r="E227" t="str">
            <v>HW60CP350P10000 CN</v>
          </cell>
          <cell r="F227" t="str">
            <v>ASAHI Hyperion 6Fr CP3.5 100cm</v>
          </cell>
          <cell r="G227">
            <v>20183030619</v>
          </cell>
          <cell r="H227" t="str">
            <v>G</v>
          </cell>
        </row>
        <row r="228">
          <cell r="E228" t="str">
            <v>HW60SA350P10000 CN</v>
          </cell>
          <cell r="F228" t="str">
            <v>ASAHI Hyperion 6Fr SA3.5 100cm</v>
          </cell>
          <cell r="G228">
            <v>20183030619</v>
          </cell>
          <cell r="H228" t="str">
            <v>G</v>
          </cell>
        </row>
        <row r="229">
          <cell r="E229" t="str">
            <v>HW60SA352P10000 CN</v>
          </cell>
          <cell r="F229" t="str">
            <v>ASAHI Hyperion 6Fr SA3.5 SH 100cm</v>
          </cell>
          <cell r="G229">
            <v>20183030619</v>
          </cell>
          <cell r="H229" t="str">
            <v>G</v>
          </cell>
        </row>
        <row r="230">
          <cell r="E230" t="str">
            <v>HW60SA400P10000 CN</v>
          </cell>
          <cell r="F230" t="str">
            <v>ASAHI Hyperion 6Fr SA4.0 100cm</v>
          </cell>
          <cell r="G230">
            <v>20183030619</v>
          </cell>
          <cell r="H230" t="str">
            <v>G</v>
          </cell>
        </row>
        <row r="231">
          <cell r="E231" t="str">
            <v>HW60SA402P10000 CN</v>
          </cell>
          <cell r="F231" t="str">
            <v>ASAHI Hyperion 6Fr SA4.0 SH 100cm</v>
          </cell>
          <cell r="G231">
            <v>20183030619</v>
          </cell>
          <cell r="H231" t="str">
            <v>G</v>
          </cell>
        </row>
        <row r="232">
          <cell r="E232" t="str">
            <v>HW60HS010P10000 CN</v>
          </cell>
          <cell r="F232" t="str">
            <v>ASAHI Hyperion 6Fr HS01 100cm</v>
          </cell>
          <cell r="G232">
            <v>20183030619</v>
          </cell>
          <cell r="H232" t="str">
            <v>G</v>
          </cell>
        </row>
        <row r="233">
          <cell r="E233" t="str">
            <v>HW60HS012P10000 CN</v>
          </cell>
          <cell r="F233" t="str">
            <v>ASAHI Hyperion 6Fr HS01 SH 100cm</v>
          </cell>
          <cell r="G233">
            <v>20183030619</v>
          </cell>
          <cell r="H233" t="str">
            <v>G</v>
          </cell>
        </row>
        <row r="234">
          <cell r="E234" t="str">
            <v>HW60HS020P10000 CN</v>
          </cell>
          <cell r="F234" t="str">
            <v>ASAHI Hyperion 6Fr HS02 100cm</v>
          </cell>
          <cell r="G234">
            <v>20183030619</v>
          </cell>
          <cell r="H234" t="str">
            <v>G</v>
          </cell>
        </row>
        <row r="235">
          <cell r="E235" t="str">
            <v>HW60HS022P10000 CN</v>
          </cell>
          <cell r="F235" t="str">
            <v>ASAHI Hyperion 6Fr HS02 SH 100cm</v>
          </cell>
          <cell r="G235">
            <v>20183030619</v>
          </cell>
          <cell r="H235" t="str">
            <v>G</v>
          </cell>
        </row>
        <row r="236">
          <cell r="E236" t="str">
            <v>HW60IM000P10000 CN</v>
          </cell>
          <cell r="F236" t="str">
            <v>ASAHI Hyperion 6Fr IM 100cm</v>
          </cell>
          <cell r="G236">
            <v>20183030619</v>
          </cell>
          <cell r="H236" t="str">
            <v>G</v>
          </cell>
        </row>
        <row r="237">
          <cell r="E237" t="str">
            <v>HW60IM002P10000 CN</v>
          </cell>
          <cell r="F237" t="str">
            <v>ASAHI Hyperion 6Fr IM SH 100cm</v>
          </cell>
          <cell r="G237">
            <v>20183030619</v>
          </cell>
          <cell r="H237" t="str">
            <v>G</v>
          </cell>
        </row>
        <row r="238">
          <cell r="E238" t="str">
            <v>HW60MP010P10000 CN</v>
          </cell>
          <cell r="F238" t="str">
            <v>ASAHI Hyperion 6Fr MP01 100cm</v>
          </cell>
          <cell r="G238">
            <v>20183030619</v>
          </cell>
          <cell r="H238" t="str">
            <v>G</v>
          </cell>
        </row>
        <row r="239">
          <cell r="E239" t="str">
            <v>HW60MP012P10000 CN</v>
          </cell>
          <cell r="F239" t="str">
            <v>ASAHI Hyperion 6Fr MP01 SH 100cm</v>
          </cell>
          <cell r="G239">
            <v>20183030619</v>
          </cell>
          <cell r="H239" t="str">
            <v>G</v>
          </cell>
        </row>
        <row r="240">
          <cell r="E240" t="str">
            <v>HW60MP020P10000 CN</v>
          </cell>
          <cell r="F240" t="str">
            <v>ASAHI Hyperion 6Fr MP02 100cm</v>
          </cell>
          <cell r="G240">
            <v>20183030619</v>
          </cell>
          <cell r="H240" t="str">
            <v>G</v>
          </cell>
        </row>
        <row r="241">
          <cell r="E241" t="str">
            <v>HW60MP022P10000 CN</v>
          </cell>
          <cell r="F241" t="str">
            <v>ASAHI Hyperion 6Fr MP02 SH 100cm</v>
          </cell>
          <cell r="G241">
            <v>20183030619</v>
          </cell>
          <cell r="H241" t="str">
            <v>G</v>
          </cell>
        </row>
        <row r="242">
          <cell r="E242" t="str">
            <v>HW70JL300P10000 CN</v>
          </cell>
          <cell r="F242" t="str">
            <v>ASAHI Hyperion 7Fr JL3.0 100cm</v>
          </cell>
          <cell r="G242">
            <v>20183030619</v>
          </cell>
          <cell r="H242" t="str">
            <v>G</v>
          </cell>
        </row>
        <row r="243">
          <cell r="E243" t="str">
            <v>HW70JL300P10001 CN</v>
          </cell>
          <cell r="F243" t="str">
            <v>ASAHI Hyperion 7Fr JL3.0ST 100cm</v>
          </cell>
          <cell r="G243">
            <v>20183030619</v>
          </cell>
          <cell r="H243" t="str">
            <v>G</v>
          </cell>
        </row>
        <row r="244">
          <cell r="E244" t="str">
            <v>HW70JL302P10000 CN</v>
          </cell>
          <cell r="F244" t="str">
            <v>ASAHI Hyperion 7Fr JL3.0 SH 100cm</v>
          </cell>
          <cell r="G244">
            <v>20183030619</v>
          </cell>
          <cell r="H244" t="str">
            <v>G</v>
          </cell>
        </row>
        <row r="245">
          <cell r="E245" t="str">
            <v>HW70JL302P10001 CN</v>
          </cell>
          <cell r="F245" t="str">
            <v>ASAHI Hyperion 7Fr JL3.0ST SH 100cm</v>
          </cell>
          <cell r="G245">
            <v>20183030619</v>
          </cell>
          <cell r="H245" t="str">
            <v>G</v>
          </cell>
        </row>
        <row r="246">
          <cell r="E246" t="str">
            <v>HW70JL350P10000 CN</v>
          </cell>
          <cell r="F246" t="str">
            <v>ASAHI Hyperion 7Fr JL3.5 100cm</v>
          </cell>
          <cell r="G246">
            <v>20183030619</v>
          </cell>
          <cell r="H246" t="str">
            <v>G</v>
          </cell>
        </row>
        <row r="247">
          <cell r="E247" t="str">
            <v>HW70JL350P10001 CN</v>
          </cell>
          <cell r="F247" t="str">
            <v>ASAHI Hyperion 7Fr JL3.5ST 100cm</v>
          </cell>
          <cell r="G247">
            <v>20183030619</v>
          </cell>
          <cell r="H247" t="str">
            <v>G</v>
          </cell>
        </row>
        <row r="248">
          <cell r="E248" t="str">
            <v>HW70JL352P10000 CN</v>
          </cell>
          <cell r="F248" t="str">
            <v>ASAHI Hyperion 7Fr JL3.5 SH 100cm</v>
          </cell>
          <cell r="G248">
            <v>20183030619</v>
          </cell>
          <cell r="H248" t="str">
            <v>G</v>
          </cell>
        </row>
        <row r="249">
          <cell r="E249" t="str">
            <v>HW70JL352P10001 CN</v>
          </cell>
          <cell r="F249" t="str">
            <v>ASAHI Hyperion 7Fr JL3.5ST SH 100cm</v>
          </cell>
          <cell r="G249">
            <v>20183030619</v>
          </cell>
          <cell r="H249" t="str">
            <v>G</v>
          </cell>
        </row>
        <row r="250">
          <cell r="E250" t="str">
            <v>HW70JL400P10000 CN</v>
          </cell>
          <cell r="F250" t="str">
            <v>ASAHI Hyperion 7Fr JL4.0 100cm</v>
          </cell>
          <cell r="G250">
            <v>20183030619</v>
          </cell>
          <cell r="H250" t="str">
            <v>G</v>
          </cell>
        </row>
        <row r="251">
          <cell r="E251" t="str">
            <v>HW70JL400P10001 CN</v>
          </cell>
          <cell r="F251" t="str">
            <v>ASAHI Hyperion 7Fr JL4.0ST 100cm</v>
          </cell>
          <cell r="G251">
            <v>20183030619</v>
          </cell>
          <cell r="H251" t="str">
            <v>G</v>
          </cell>
        </row>
        <row r="252">
          <cell r="E252" t="str">
            <v>HW70JL402P10000 CN</v>
          </cell>
          <cell r="F252" t="str">
            <v>ASAHI Hyperion 7Fr JL4.0 SH 100cm</v>
          </cell>
          <cell r="G252">
            <v>20183030619</v>
          </cell>
          <cell r="H252" t="str">
            <v>G</v>
          </cell>
        </row>
        <row r="253">
          <cell r="E253" t="str">
            <v>HW70JL402P10001 CN</v>
          </cell>
          <cell r="F253" t="str">
            <v>ASAHI Hyperion 7Fr JL4.0ST SH 100cm</v>
          </cell>
          <cell r="G253">
            <v>20183030619</v>
          </cell>
          <cell r="H253" t="str">
            <v>G</v>
          </cell>
        </row>
        <row r="254">
          <cell r="E254" t="str">
            <v>HW70JL450P10000 CN</v>
          </cell>
          <cell r="F254" t="str">
            <v>ASAHI Hyperion 7Fr JL4.5 100cm</v>
          </cell>
          <cell r="G254">
            <v>20183030619</v>
          </cell>
          <cell r="H254" t="str">
            <v>G</v>
          </cell>
        </row>
        <row r="255">
          <cell r="E255" t="str">
            <v>HW70JL450P10001 CN</v>
          </cell>
          <cell r="F255" t="str">
            <v>ASAHI Hyperion 7Fr JL4.5ST 100cm</v>
          </cell>
          <cell r="G255">
            <v>20183030619</v>
          </cell>
          <cell r="H255" t="str">
            <v>G</v>
          </cell>
        </row>
        <row r="256">
          <cell r="E256" t="str">
            <v>HW70JL452P10000 CN</v>
          </cell>
          <cell r="F256" t="str">
            <v>ASAHI Hyperion 7Fr JL4.5 SH 100cm</v>
          </cell>
          <cell r="G256">
            <v>20183030619</v>
          </cell>
          <cell r="H256" t="str">
            <v>G</v>
          </cell>
        </row>
        <row r="257">
          <cell r="E257" t="str">
            <v>HW70JL452P10001 CN</v>
          </cell>
          <cell r="F257" t="str">
            <v>ASAHI Hyperion 7Fr JL4.5ST SH 100cm</v>
          </cell>
          <cell r="G257">
            <v>20183030619</v>
          </cell>
          <cell r="H257" t="str">
            <v>G</v>
          </cell>
        </row>
        <row r="258">
          <cell r="E258" t="str">
            <v>HW70JL500P10000 CN</v>
          </cell>
          <cell r="F258" t="str">
            <v>ASAHI Hyperion 7Fr JL5.0 100cm</v>
          </cell>
          <cell r="G258">
            <v>20183030619</v>
          </cell>
          <cell r="H258" t="str">
            <v>G</v>
          </cell>
        </row>
        <row r="259">
          <cell r="E259" t="str">
            <v>HW70JL500P10001 CN</v>
          </cell>
          <cell r="F259" t="str">
            <v>ASAHI Hyperion 7Fr JL5.0ST 100cm</v>
          </cell>
          <cell r="G259">
            <v>20183030619</v>
          </cell>
          <cell r="H259" t="str">
            <v>G</v>
          </cell>
        </row>
        <row r="260">
          <cell r="E260" t="str">
            <v>HW70JL502P10000 CN</v>
          </cell>
          <cell r="F260" t="str">
            <v>ASAHI Hyperion 7Fr JL5.0 SH 100cm</v>
          </cell>
          <cell r="G260">
            <v>20183030619</v>
          </cell>
          <cell r="H260" t="str">
            <v>G</v>
          </cell>
        </row>
        <row r="261">
          <cell r="E261" t="str">
            <v>HW70JL502P10001 CN</v>
          </cell>
          <cell r="F261" t="str">
            <v>ASAHI Hyperion 7Fr JL5.0ST SH 100cm</v>
          </cell>
          <cell r="G261">
            <v>20183030619</v>
          </cell>
          <cell r="H261" t="str">
            <v>G</v>
          </cell>
        </row>
        <row r="262">
          <cell r="E262" t="str">
            <v>HW70JL350P09000 CN</v>
          </cell>
          <cell r="F262" t="str">
            <v>ASAHI Hyperion 7Fr JL3.5 90cm</v>
          </cell>
          <cell r="G262">
            <v>20183030619</v>
          </cell>
          <cell r="H262" t="str">
            <v>G</v>
          </cell>
        </row>
        <row r="263">
          <cell r="E263" t="str">
            <v>HW70JL352P09000 CN</v>
          </cell>
          <cell r="F263" t="str">
            <v>ASAHI Hyperion 7Fr JL3.5 SH 90cm</v>
          </cell>
          <cell r="G263">
            <v>20183030619</v>
          </cell>
          <cell r="H263" t="str">
            <v>G</v>
          </cell>
        </row>
        <row r="264">
          <cell r="E264" t="str">
            <v>HW70JL352P09001 CN</v>
          </cell>
          <cell r="F264" t="str">
            <v>ASAHI Hyperion 7Fr JL3.5ST SH 90cm</v>
          </cell>
          <cell r="G264">
            <v>20183030619</v>
          </cell>
          <cell r="H264" t="str">
            <v>G</v>
          </cell>
        </row>
        <row r="265">
          <cell r="E265" t="str">
            <v>HW70JL400P09000 CN</v>
          </cell>
          <cell r="F265" t="str">
            <v>ASAHI Hyperion 7Fr JL4.0 90cm</v>
          </cell>
          <cell r="G265">
            <v>20183030619</v>
          </cell>
          <cell r="H265" t="str">
            <v>G</v>
          </cell>
        </row>
        <row r="266">
          <cell r="E266" t="str">
            <v>HW70JL402P09000 CN</v>
          </cell>
          <cell r="F266" t="str">
            <v>ASAHI Hyperion 7Fr JL4.0 SH 90cm</v>
          </cell>
          <cell r="G266">
            <v>20183030619</v>
          </cell>
          <cell r="H266" t="str">
            <v>G</v>
          </cell>
        </row>
        <row r="267">
          <cell r="E267" t="str">
            <v>HW70JL402P09001 CN</v>
          </cell>
          <cell r="F267" t="str">
            <v>ASAHI Hyperion 7Fr JL4.0ST SH 90cm</v>
          </cell>
          <cell r="G267">
            <v>20183030619</v>
          </cell>
          <cell r="H267" t="str">
            <v>G</v>
          </cell>
        </row>
        <row r="268">
          <cell r="E268" t="str">
            <v>HW70JR350P10000 CN</v>
          </cell>
          <cell r="F268" t="str">
            <v>ASAHI Hyperion 7Fr JR3.5 100cm</v>
          </cell>
          <cell r="G268">
            <v>20183030619</v>
          </cell>
          <cell r="H268" t="str">
            <v>G</v>
          </cell>
        </row>
        <row r="269">
          <cell r="E269" t="str">
            <v>HW70JR352P10000 CN</v>
          </cell>
          <cell r="F269" t="str">
            <v>ASAHI Hyperion 7Fr JR3.5 SH 100cm</v>
          </cell>
          <cell r="G269">
            <v>20183030619</v>
          </cell>
          <cell r="H269" t="str">
            <v>G</v>
          </cell>
        </row>
        <row r="270">
          <cell r="E270" t="str">
            <v>HW70JR400P10000 CN</v>
          </cell>
          <cell r="F270" t="str">
            <v>ASAHI Hyperion 7Fr JR4.0 100cm</v>
          </cell>
          <cell r="G270">
            <v>20183030619</v>
          </cell>
          <cell r="H270" t="str">
            <v>G</v>
          </cell>
        </row>
        <row r="271">
          <cell r="E271" t="str">
            <v>HW70JR402P10000 CN</v>
          </cell>
          <cell r="F271" t="str">
            <v>ASAHI Hyperion 7Fr JR4.0 SH 100cm</v>
          </cell>
          <cell r="G271">
            <v>20183030619</v>
          </cell>
          <cell r="H271" t="str">
            <v>G</v>
          </cell>
        </row>
        <row r="272">
          <cell r="E272" t="str">
            <v>HW70JR450P10000 CN</v>
          </cell>
          <cell r="F272" t="str">
            <v>ASAHI Hyperion 7Fr JR4.5 100cm</v>
          </cell>
          <cell r="G272">
            <v>20183030619</v>
          </cell>
          <cell r="H272" t="str">
            <v>G</v>
          </cell>
        </row>
        <row r="273">
          <cell r="E273" t="str">
            <v>HW70JR452P10000 CN</v>
          </cell>
          <cell r="F273" t="str">
            <v>ASAHI Hyperion 7Fr JR4.5 SH 100cm</v>
          </cell>
          <cell r="G273">
            <v>20183030619</v>
          </cell>
          <cell r="H273" t="str">
            <v>G</v>
          </cell>
        </row>
        <row r="274">
          <cell r="E274" t="str">
            <v>HW70JR500P10000 CN</v>
          </cell>
          <cell r="F274" t="str">
            <v>ASAHI Hyperion 7Fr JR5.0 100cm</v>
          </cell>
          <cell r="G274">
            <v>20183030619</v>
          </cell>
          <cell r="H274" t="str">
            <v>G</v>
          </cell>
        </row>
        <row r="275">
          <cell r="E275" t="str">
            <v>HW70JR502P10000 CN</v>
          </cell>
          <cell r="F275" t="str">
            <v>ASAHI Hyperion 7Fr JR5.0 SH 100cm</v>
          </cell>
          <cell r="G275">
            <v>20183030619</v>
          </cell>
          <cell r="H275" t="str">
            <v>G</v>
          </cell>
        </row>
        <row r="276">
          <cell r="E276" t="str">
            <v>HW70JR350P09000 CN</v>
          </cell>
          <cell r="F276" t="str">
            <v>ASAHI Hyperion 7Fr JR3.5 90cm</v>
          </cell>
          <cell r="G276">
            <v>20183030619</v>
          </cell>
          <cell r="H276" t="str">
            <v>G</v>
          </cell>
        </row>
        <row r="277">
          <cell r="E277" t="str">
            <v>HW70JR352P09000 CN</v>
          </cell>
          <cell r="F277" t="str">
            <v>ASAHI Hyperion 7Fr JR3.5 SH 90cm</v>
          </cell>
          <cell r="G277">
            <v>20183030619</v>
          </cell>
          <cell r="H277" t="str">
            <v>G</v>
          </cell>
        </row>
        <row r="278">
          <cell r="E278" t="str">
            <v>HW70JR400P09000 CN</v>
          </cell>
          <cell r="F278" t="str">
            <v>ASAHI Hyperion 7Fr JR4.0 90cm</v>
          </cell>
          <cell r="G278">
            <v>20183030619</v>
          </cell>
          <cell r="H278" t="str">
            <v>G</v>
          </cell>
        </row>
        <row r="279">
          <cell r="E279" t="str">
            <v>HW70JR402P09000 CN</v>
          </cell>
          <cell r="F279" t="str">
            <v>ASAHI Hyperion 7Fr JR4.0 SH 90cm</v>
          </cell>
          <cell r="G279">
            <v>20183030619</v>
          </cell>
          <cell r="H279" t="str">
            <v>G</v>
          </cell>
        </row>
        <row r="280">
          <cell r="E280" t="str">
            <v>HW70AL070P10000 CN</v>
          </cell>
          <cell r="F280" t="str">
            <v>ASAHI Hyperion 7Fr AL0.75 100cm</v>
          </cell>
          <cell r="G280">
            <v>20183030619</v>
          </cell>
          <cell r="H280" t="str">
            <v>G</v>
          </cell>
        </row>
        <row r="281">
          <cell r="E281" t="str">
            <v>HW70AL072P10000 CN</v>
          </cell>
          <cell r="F281" t="str">
            <v>ASAHI Hyperion 7Fr AL0.75 SH 100cm</v>
          </cell>
          <cell r="G281">
            <v>20183030619</v>
          </cell>
          <cell r="H281" t="str">
            <v>G</v>
          </cell>
        </row>
        <row r="282">
          <cell r="E282" t="str">
            <v>HW70AL100P10000 CN</v>
          </cell>
          <cell r="F282" t="str">
            <v>ASAHI Hyperion 7Fr AL1.0 100cm</v>
          </cell>
          <cell r="G282">
            <v>20183030619</v>
          </cell>
          <cell r="H282" t="str">
            <v>G</v>
          </cell>
        </row>
        <row r="283">
          <cell r="E283" t="str">
            <v>HW70AL102P10000 CN</v>
          </cell>
          <cell r="F283" t="str">
            <v>ASAHI Hyperion 7Fr AL1.0 SH 100cm</v>
          </cell>
          <cell r="G283">
            <v>20183030619</v>
          </cell>
          <cell r="H283" t="str">
            <v>G</v>
          </cell>
        </row>
        <row r="284">
          <cell r="E284" t="str">
            <v>HW70AL150P10000 CN</v>
          </cell>
          <cell r="F284" t="str">
            <v>ASAHI Hyperion 7Fr AL1.5 100cm</v>
          </cell>
          <cell r="G284">
            <v>20183030619</v>
          </cell>
          <cell r="H284" t="str">
            <v>G</v>
          </cell>
        </row>
        <row r="285">
          <cell r="E285" t="str">
            <v>HW70AL152P10000 CN</v>
          </cell>
          <cell r="F285" t="str">
            <v>ASAHI Hyperion 7Fr AL1.5 SH 100cm</v>
          </cell>
          <cell r="G285">
            <v>20183030619</v>
          </cell>
          <cell r="H285" t="str">
            <v>G</v>
          </cell>
        </row>
        <row r="286">
          <cell r="E286" t="str">
            <v>HW70AL200P10000 CN</v>
          </cell>
          <cell r="F286" t="str">
            <v>ASAHI Hyperion 7Fr AL2.0 100cm</v>
          </cell>
          <cell r="G286">
            <v>20183030619</v>
          </cell>
          <cell r="H286" t="str">
            <v>G</v>
          </cell>
        </row>
        <row r="287">
          <cell r="E287" t="str">
            <v>HW70AL202P10000 CN</v>
          </cell>
          <cell r="F287" t="str">
            <v>ASAHI Hyperion 7Fr AL2.0 SH 100cm</v>
          </cell>
          <cell r="G287">
            <v>20183030619</v>
          </cell>
          <cell r="H287" t="str">
            <v>G</v>
          </cell>
        </row>
        <row r="288">
          <cell r="E288" t="str">
            <v>HW70AL070P09000 CN</v>
          </cell>
          <cell r="F288" t="str">
            <v>ASAHI Hyperion 7Fr AL0.75 90cm</v>
          </cell>
          <cell r="G288">
            <v>20183030619</v>
          </cell>
          <cell r="H288" t="str">
            <v>G</v>
          </cell>
        </row>
        <row r="289">
          <cell r="E289" t="str">
            <v>HW70AL072P09000 CN</v>
          </cell>
          <cell r="F289" t="str">
            <v>ASAHI Hyperion 7Fr AL0.75 SH 90cm</v>
          </cell>
          <cell r="G289">
            <v>20183030619</v>
          </cell>
          <cell r="H289" t="str">
            <v>G</v>
          </cell>
        </row>
        <row r="290">
          <cell r="E290" t="str">
            <v>HW70AL100P09000 CN</v>
          </cell>
          <cell r="F290" t="str">
            <v>ASAHI Hyperion 7Fr AL1.0 90cm</v>
          </cell>
          <cell r="G290">
            <v>20183030619</v>
          </cell>
          <cell r="H290" t="str">
            <v>G</v>
          </cell>
        </row>
        <row r="291">
          <cell r="E291" t="str">
            <v>HW70AL102P09000 CN</v>
          </cell>
          <cell r="F291" t="str">
            <v>ASAHI Hyperion 7Fr AL1.0 SH 90cm</v>
          </cell>
          <cell r="G291">
            <v>20183030619</v>
          </cell>
          <cell r="H291" t="str">
            <v>G</v>
          </cell>
        </row>
        <row r="292">
          <cell r="E292" t="str">
            <v>HW70AL150P09000 CN</v>
          </cell>
          <cell r="F292" t="str">
            <v>ASAHI Hyperion 7Fr AL1.5 90cm</v>
          </cell>
          <cell r="G292">
            <v>20183030619</v>
          </cell>
          <cell r="H292" t="str">
            <v>G</v>
          </cell>
        </row>
        <row r="293">
          <cell r="E293" t="str">
            <v>HW70AL152P09000 CN</v>
          </cell>
          <cell r="F293" t="str">
            <v>ASAHI Hyperion 7Fr AL1.5 SH 90cm</v>
          </cell>
          <cell r="G293">
            <v>20183030619</v>
          </cell>
          <cell r="H293" t="str">
            <v>G</v>
          </cell>
        </row>
        <row r="294">
          <cell r="E294" t="str">
            <v>HW70AL070P10002 CN</v>
          </cell>
          <cell r="F294" t="str">
            <v>ASAHI Hyperion 7Fr SAL0.75 100cm</v>
          </cell>
          <cell r="G294">
            <v>20183030619</v>
          </cell>
          <cell r="H294" t="str">
            <v>G</v>
          </cell>
        </row>
        <row r="295">
          <cell r="E295" t="str">
            <v>HW70AL072P10002 CN</v>
          </cell>
          <cell r="F295" t="str">
            <v>ASAHI Hyperion 7Fr SAL0.75 SH 100cm</v>
          </cell>
          <cell r="G295">
            <v>20183030619</v>
          </cell>
          <cell r="H295" t="str">
            <v>G</v>
          </cell>
        </row>
        <row r="296">
          <cell r="E296" t="str">
            <v>HW70AL100P10002 CN</v>
          </cell>
          <cell r="F296" t="str">
            <v>ASAHI Hyperion 7Fr SAL1.0 100cm</v>
          </cell>
          <cell r="G296">
            <v>20183030619</v>
          </cell>
          <cell r="H296" t="str">
            <v>G</v>
          </cell>
        </row>
        <row r="297">
          <cell r="E297" t="str">
            <v>HW70AL102P10002 CN</v>
          </cell>
          <cell r="F297" t="str">
            <v>ASAHI Hyperion 7Fr SAL1.0 SH 100cm</v>
          </cell>
          <cell r="G297">
            <v>20183030619</v>
          </cell>
          <cell r="H297" t="str">
            <v>G</v>
          </cell>
        </row>
        <row r="298">
          <cell r="E298" t="str">
            <v>HW70AL150P10002 CN</v>
          </cell>
          <cell r="F298" t="str">
            <v>ASAHI Hyperion 7Fr SAL1.5 100cm</v>
          </cell>
          <cell r="G298">
            <v>20183030619</v>
          </cell>
          <cell r="H298" t="str">
            <v>G</v>
          </cell>
        </row>
        <row r="299">
          <cell r="E299" t="str">
            <v>HW70AL152P10002 CN</v>
          </cell>
          <cell r="F299" t="str">
            <v>ASAHI Hyperion 7Fr SAL1.5 SH 100cm</v>
          </cell>
          <cell r="G299">
            <v>20183030619</v>
          </cell>
          <cell r="H299" t="str">
            <v>G</v>
          </cell>
        </row>
        <row r="300">
          <cell r="E300" t="str">
            <v>HW70AL200P10002 CN</v>
          </cell>
          <cell r="F300" t="str">
            <v>ASAHI Hyperion 7Fr SAL2.0 100cm</v>
          </cell>
          <cell r="G300">
            <v>20183030619</v>
          </cell>
          <cell r="H300" t="str">
            <v>G</v>
          </cell>
        </row>
        <row r="301">
          <cell r="E301" t="str">
            <v>HW70AL202P10002 CN</v>
          </cell>
          <cell r="F301" t="str">
            <v>ASAHI Hyperion 7Fr SAL2.0 SH 100cm</v>
          </cell>
          <cell r="G301">
            <v>20183030619</v>
          </cell>
          <cell r="H301" t="str">
            <v>G</v>
          </cell>
        </row>
        <row r="302">
          <cell r="E302" t="str">
            <v>HW70AL070P09002 CN</v>
          </cell>
          <cell r="F302" t="str">
            <v>ASAHI Hyperion 7Fr SAL0.75 90cm</v>
          </cell>
          <cell r="G302">
            <v>20183030619</v>
          </cell>
          <cell r="H302" t="str">
            <v>G</v>
          </cell>
        </row>
        <row r="303">
          <cell r="E303" t="str">
            <v>HW70AL072P09002 CN</v>
          </cell>
          <cell r="F303" t="str">
            <v>ASAHI Hyperion 7Fr SAL0.75 SH 90cm</v>
          </cell>
          <cell r="G303">
            <v>20183030619</v>
          </cell>
          <cell r="H303" t="str">
            <v>G</v>
          </cell>
        </row>
        <row r="304">
          <cell r="E304" t="str">
            <v>HW70AL100P09002 CN</v>
          </cell>
          <cell r="F304" t="str">
            <v>ASAHI Hyperion 7Fr SAL1.0 90cm</v>
          </cell>
          <cell r="G304">
            <v>20183030619</v>
          </cell>
          <cell r="H304" t="str">
            <v>G</v>
          </cell>
        </row>
        <row r="305">
          <cell r="E305" t="str">
            <v>HW70AL102P09002 CN</v>
          </cell>
          <cell r="F305" t="str">
            <v>ASAHI Hyperion 7Fr SAL1.0 SH 90cm</v>
          </cell>
          <cell r="G305">
            <v>20183030619</v>
          </cell>
          <cell r="H305" t="str">
            <v>G</v>
          </cell>
        </row>
        <row r="306">
          <cell r="E306" t="str">
            <v>HW70AL150P09002 CN</v>
          </cell>
          <cell r="F306" t="str">
            <v>ASAHI Hyperion 7Fr SAL1.5 90cm</v>
          </cell>
          <cell r="G306">
            <v>20183030619</v>
          </cell>
          <cell r="H306" t="str">
            <v>G</v>
          </cell>
        </row>
        <row r="307">
          <cell r="E307" t="str">
            <v>HW70AL152P09002 CN</v>
          </cell>
          <cell r="F307" t="str">
            <v>ASAHI Hyperion 7Fr SAL1.5 SH 90cm</v>
          </cell>
          <cell r="G307">
            <v>20183030619</v>
          </cell>
          <cell r="H307" t="str">
            <v>G</v>
          </cell>
        </row>
        <row r="308">
          <cell r="E308" t="str">
            <v>HW70AL200P09002 CN</v>
          </cell>
          <cell r="F308" t="str">
            <v>ASAHI Hyperion 7Fr SAL2.0 90cm</v>
          </cell>
          <cell r="G308">
            <v>20183030619</v>
          </cell>
          <cell r="H308" t="str">
            <v>G</v>
          </cell>
        </row>
        <row r="309">
          <cell r="E309" t="str">
            <v>HW70AL202P09002 CN</v>
          </cell>
          <cell r="F309" t="str">
            <v>ASAHI Hyperion 7Fr SAL2.0 SH 90cm</v>
          </cell>
          <cell r="G309">
            <v>20183030619</v>
          </cell>
          <cell r="H309" t="str">
            <v>G</v>
          </cell>
        </row>
        <row r="310">
          <cell r="E310" t="str">
            <v>HW70AR100P10000 CN</v>
          </cell>
          <cell r="F310" t="str">
            <v>ASAHI Hyperion 7Fr AR1.0 100cm</v>
          </cell>
          <cell r="G310">
            <v>20183030619</v>
          </cell>
          <cell r="H310" t="str">
            <v>G</v>
          </cell>
        </row>
        <row r="311">
          <cell r="E311" t="str">
            <v>HW70AR102P10000 CN</v>
          </cell>
          <cell r="F311" t="str">
            <v>ASAHI Hyperion 7Fr AR1.0 SH 100cm</v>
          </cell>
          <cell r="G311">
            <v>20183030619</v>
          </cell>
          <cell r="H311" t="str">
            <v>G</v>
          </cell>
        </row>
        <row r="312">
          <cell r="E312" t="str">
            <v>HW70AR200P10000 CN</v>
          </cell>
          <cell r="F312" t="str">
            <v>ASAHI Hyperion 7Fr AR2.0 100cm</v>
          </cell>
          <cell r="G312">
            <v>20183030619</v>
          </cell>
          <cell r="H312" t="str">
            <v>G</v>
          </cell>
        </row>
        <row r="313">
          <cell r="E313" t="str">
            <v>HW70AR202P10000 CN</v>
          </cell>
          <cell r="F313" t="str">
            <v>ASAHI Hyperion 7Fr AR2.0 SH 100cm</v>
          </cell>
          <cell r="G313">
            <v>20183030619</v>
          </cell>
          <cell r="H313" t="str">
            <v>G</v>
          </cell>
        </row>
        <row r="314">
          <cell r="E314" t="str">
            <v>HW70PB300P10000 CN</v>
          </cell>
          <cell r="F314" t="str">
            <v>ASAHI Hyperion 7Fr PB3.0 100cm</v>
          </cell>
          <cell r="G314">
            <v>20183030619</v>
          </cell>
          <cell r="H314" t="str">
            <v>G</v>
          </cell>
        </row>
        <row r="315">
          <cell r="E315" t="str">
            <v>HW70PB302P10000 CN</v>
          </cell>
          <cell r="F315" t="str">
            <v>ASAHI Hyperion 7Fr PB3.0 SH 100cm</v>
          </cell>
          <cell r="G315">
            <v>20183030619</v>
          </cell>
          <cell r="H315" t="str">
            <v>G</v>
          </cell>
        </row>
        <row r="316">
          <cell r="E316" t="str">
            <v>HW70PB350P10000 CN</v>
          </cell>
          <cell r="F316" t="str">
            <v>ASAHI Hyperion 7Fr PB3.5 100cm</v>
          </cell>
          <cell r="G316">
            <v>20183030619</v>
          </cell>
          <cell r="H316" t="str">
            <v>G</v>
          </cell>
        </row>
        <row r="317">
          <cell r="E317" t="str">
            <v>HW70PB352P10000 CN</v>
          </cell>
          <cell r="F317" t="str">
            <v>ASAHI Hyperion 7Fr PB3.5 SH 100cm</v>
          </cell>
          <cell r="G317">
            <v>20183030619</v>
          </cell>
          <cell r="H317" t="str">
            <v>G</v>
          </cell>
        </row>
        <row r="318">
          <cell r="E318" t="str">
            <v>HW70PB400P10000 CN</v>
          </cell>
          <cell r="F318" t="str">
            <v>ASAHI Hyperion 7Fr PB4.0 100cm</v>
          </cell>
          <cell r="G318">
            <v>20183030619</v>
          </cell>
          <cell r="H318" t="str">
            <v>G</v>
          </cell>
        </row>
        <row r="319">
          <cell r="E319" t="str">
            <v>HW70PB402P10000 CN</v>
          </cell>
          <cell r="F319" t="str">
            <v>ASAHI Hyperion 7Fr PB4.0 SH 100cm</v>
          </cell>
          <cell r="G319">
            <v>20183030619</v>
          </cell>
          <cell r="H319" t="str">
            <v>G</v>
          </cell>
        </row>
        <row r="320">
          <cell r="E320" t="str">
            <v>HW70PB300P09000 CN</v>
          </cell>
          <cell r="F320" t="str">
            <v>ASAHI Hyperion 7Fr PB3.0 90cm</v>
          </cell>
          <cell r="G320">
            <v>20183030619</v>
          </cell>
          <cell r="H320" t="str">
            <v>G</v>
          </cell>
        </row>
        <row r="321">
          <cell r="E321" t="str">
            <v>HW70PB302P09000 CN</v>
          </cell>
          <cell r="F321" t="str">
            <v>ASAHI Hyperion 7Fr PB3.0 SH 90cm</v>
          </cell>
          <cell r="G321">
            <v>20183030619</v>
          </cell>
          <cell r="H321" t="str">
            <v>G</v>
          </cell>
        </row>
        <row r="322">
          <cell r="E322" t="str">
            <v>HW70PB350P09000 CN</v>
          </cell>
          <cell r="F322" t="str">
            <v>ASAHI Hyperion 7Fr PB3.5 90cm</v>
          </cell>
          <cell r="G322">
            <v>20183030619</v>
          </cell>
          <cell r="H322" t="str">
            <v>G</v>
          </cell>
        </row>
        <row r="323">
          <cell r="E323" t="str">
            <v>HW70PB352P09000 CN</v>
          </cell>
          <cell r="F323" t="str">
            <v>ASAHI Hyperion 7Fr PB3.5 SH 90cm</v>
          </cell>
          <cell r="G323">
            <v>20183030619</v>
          </cell>
          <cell r="H323" t="str">
            <v>G</v>
          </cell>
        </row>
        <row r="324">
          <cell r="E324" t="str">
            <v>HW70PB400P09000 CN</v>
          </cell>
          <cell r="F324" t="str">
            <v>ASAHI Hyperion 7Fr PB4.0 90cm</v>
          </cell>
          <cell r="G324">
            <v>20183030619</v>
          </cell>
          <cell r="H324" t="str">
            <v>G</v>
          </cell>
        </row>
        <row r="325">
          <cell r="E325" t="str">
            <v>HW70PB402P09000 CN</v>
          </cell>
          <cell r="F325" t="str">
            <v>ASAHI Hyperion 7Fr PB4.0 SH 90cm</v>
          </cell>
          <cell r="G325">
            <v>20183030619</v>
          </cell>
          <cell r="H325" t="str">
            <v>G</v>
          </cell>
        </row>
        <row r="326">
          <cell r="E326" t="str">
            <v>HW70SP300P10000 CN</v>
          </cell>
          <cell r="F326" t="str">
            <v>ASAHI Hyperion 7Fr SPB3.0 100cm</v>
          </cell>
          <cell r="G326">
            <v>20183030619</v>
          </cell>
          <cell r="H326" t="str">
            <v>G</v>
          </cell>
        </row>
        <row r="327">
          <cell r="E327" t="str">
            <v>HW70SP302P10000 CN</v>
          </cell>
          <cell r="F327" t="str">
            <v>ASAHI Hyperion 7Fr SPB3.0 SH 100cm</v>
          </cell>
          <cell r="G327">
            <v>20183030619</v>
          </cell>
          <cell r="H327" t="str">
            <v>G</v>
          </cell>
        </row>
        <row r="328">
          <cell r="E328" t="str">
            <v>HW70SP350P10000 CN</v>
          </cell>
          <cell r="F328" t="str">
            <v>ASAHI Hyperion 7Fr SPB3.5 100cm</v>
          </cell>
          <cell r="G328">
            <v>20183030619</v>
          </cell>
          <cell r="H328" t="str">
            <v>G</v>
          </cell>
        </row>
        <row r="329">
          <cell r="E329" t="str">
            <v>HW70SP352P10000 CN</v>
          </cell>
          <cell r="F329" t="str">
            <v>ASAHI Hyperion 7Fr SPB3.5 SH 100cm</v>
          </cell>
          <cell r="G329">
            <v>20183030619</v>
          </cell>
          <cell r="H329" t="str">
            <v>G</v>
          </cell>
        </row>
        <row r="330">
          <cell r="E330" t="str">
            <v>HW70SP370P10000 CN</v>
          </cell>
          <cell r="F330" t="str">
            <v>ASAHI Hyperion 7Fr SPB3.75 100cm</v>
          </cell>
          <cell r="G330">
            <v>20183030619</v>
          </cell>
          <cell r="H330" t="str">
            <v>G</v>
          </cell>
        </row>
        <row r="331">
          <cell r="E331" t="str">
            <v>HW70SP372P10000 CN</v>
          </cell>
          <cell r="F331" t="str">
            <v>ASAHI Hyperion 7Fr SPB3.75 SH 100cm</v>
          </cell>
          <cell r="G331">
            <v>20183030619</v>
          </cell>
          <cell r="H331" t="str">
            <v>G</v>
          </cell>
        </row>
        <row r="332">
          <cell r="E332" t="str">
            <v>HW70SP400P10000 CN</v>
          </cell>
          <cell r="F332" t="str">
            <v>ASAHI Hyperion 7Fr SPB4.0 100cm</v>
          </cell>
          <cell r="G332">
            <v>20183030619</v>
          </cell>
          <cell r="H332" t="str">
            <v>G</v>
          </cell>
        </row>
        <row r="333">
          <cell r="E333" t="str">
            <v>HW70SP402P10000 CN</v>
          </cell>
          <cell r="F333" t="str">
            <v>ASAHI Hyperion 7Fr SPB4.0 SH 100cm</v>
          </cell>
          <cell r="G333">
            <v>20183030619</v>
          </cell>
          <cell r="H333" t="str">
            <v>G</v>
          </cell>
        </row>
        <row r="334">
          <cell r="E334" t="str">
            <v>HW70SP300P09000 CN</v>
          </cell>
          <cell r="F334" t="str">
            <v>ASAHI Hyperion 7Fr SPB3.0 90cm</v>
          </cell>
          <cell r="G334">
            <v>20183030619</v>
          </cell>
          <cell r="H334" t="str">
            <v>G</v>
          </cell>
        </row>
        <row r="335">
          <cell r="E335" t="str">
            <v>HW70SP302P09000 CN</v>
          </cell>
          <cell r="F335" t="str">
            <v>ASAHI Hyperion 7Fr SPB3.0 SH 90cm</v>
          </cell>
          <cell r="G335">
            <v>20183030619</v>
          </cell>
          <cell r="H335" t="str">
            <v>G</v>
          </cell>
        </row>
        <row r="336">
          <cell r="E336" t="str">
            <v>HW70SP350P09000 CN</v>
          </cell>
          <cell r="F336" t="str">
            <v>ASAHI Hyperion 7Fr SPB3.5 90cm</v>
          </cell>
          <cell r="G336">
            <v>20183030619</v>
          </cell>
          <cell r="H336" t="str">
            <v>G</v>
          </cell>
        </row>
        <row r="337">
          <cell r="E337" t="str">
            <v>HW70SP352P09000 CN</v>
          </cell>
          <cell r="F337" t="str">
            <v>ASAHI Hyperion 7Fr SPB3.5 SH 90cm</v>
          </cell>
          <cell r="G337">
            <v>20183030619</v>
          </cell>
          <cell r="H337" t="str">
            <v>G</v>
          </cell>
        </row>
        <row r="338">
          <cell r="E338" t="str">
            <v>HW70SP400P09000 CN</v>
          </cell>
          <cell r="F338" t="str">
            <v>ASAHI Hyperion 7Fr SPB4.0 90cm</v>
          </cell>
          <cell r="G338">
            <v>20183030619</v>
          </cell>
          <cell r="H338" t="str">
            <v>G</v>
          </cell>
        </row>
        <row r="339">
          <cell r="E339" t="str">
            <v>HW70SP402P09000 CN</v>
          </cell>
          <cell r="F339" t="str">
            <v>ASAHI Hyperion 7Fr SPB4.0 SH 90cm</v>
          </cell>
          <cell r="G339">
            <v>20183030619</v>
          </cell>
          <cell r="H339" t="str">
            <v>G</v>
          </cell>
        </row>
        <row r="340">
          <cell r="E340" t="str">
            <v>HW70RB070P10000 CN</v>
          </cell>
          <cell r="F340" t="str">
            <v>ASAHI Hyperion 7Fr RB0.75 100cm</v>
          </cell>
          <cell r="G340">
            <v>20183030619</v>
          </cell>
          <cell r="H340" t="str">
            <v>G</v>
          </cell>
        </row>
        <row r="341">
          <cell r="E341" t="str">
            <v>HW70RB072P10000 CN</v>
          </cell>
          <cell r="F341" t="str">
            <v>ASAHI Hyperion 7Fr RB0.75 SH 100cm</v>
          </cell>
          <cell r="G341">
            <v>20183030619</v>
          </cell>
          <cell r="H341" t="str">
            <v>G</v>
          </cell>
        </row>
        <row r="342">
          <cell r="E342" t="str">
            <v>HW70RB100P10000 CN</v>
          </cell>
          <cell r="F342" t="str">
            <v>ASAHI Hyperion 7Fr RB1.0 100cm</v>
          </cell>
          <cell r="G342">
            <v>20183030619</v>
          </cell>
          <cell r="H342" t="str">
            <v>G</v>
          </cell>
        </row>
        <row r="343">
          <cell r="E343" t="str">
            <v>HW70RB102P10000 CN</v>
          </cell>
          <cell r="F343" t="str">
            <v>ASAHI Hyperion 7Fr RB1.0 SH 100cm</v>
          </cell>
          <cell r="G343">
            <v>20183030619</v>
          </cell>
          <cell r="H343" t="str">
            <v>G</v>
          </cell>
        </row>
        <row r="344">
          <cell r="E344" t="str">
            <v>HW70SC350P10000 CN</v>
          </cell>
          <cell r="F344" t="str">
            <v>ASAHI Hyperion 7Fr SC3.5 100cm</v>
          </cell>
          <cell r="G344">
            <v>20183030619</v>
          </cell>
          <cell r="H344" t="str">
            <v>G</v>
          </cell>
        </row>
        <row r="345">
          <cell r="E345" t="str">
            <v>HW70SC352P10000 CN</v>
          </cell>
          <cell r="F345" t="str">
            <v>ASAHI Hyperion 7Fr SC3.5 SH 100cm</v>
          </cell>
          <cell r="G345">
            <v>20183030619</v>
          </cell>
          <cell r="H345" t="str">
            <v>G</v>
          </cell>
        </row>
        <row r="346">
          <cell r="E346" t="str">
            <v>HW70SC400P10000 CN</v>
          </cell>
          <cell r="F346" t="str">
            <v>ASAHI Hyperion 7Fr SC4.0 100cm</v>
          </cell>
          <cell r="G346">
            <v>20183030619</v>
          </cell>
          <cell r="H346" t="str">
            <v>G</v>
          </cell>
        </row>
        <row r="347">
          <cell r="E347" t="str">
            <v>HW70SC402P10000 CN</v>
          </cell>
          <cell r="F347" t="str">
            <v>ASAHI Hyperion 7Fr SC4.0 SH 100cm</v>
          </cell>
          <cell r="G347">
            <v>20183030619</v>
          </cell>
          <cell r="H347" t="str">
            <v>G</v>
          </cell>
        </row>
        <row r="348">
          <cell r="E348" t="str">
            <v>HW70CP100P10000 CN</v>
          </cell>
          <cell r="F348" t="str">
            <v>ASAHI Hyperion 7Fr CP1.0 100cm</v>
          </cell>
          <cell r="G348">
            <v>20183030619</v>
          </cell>
          <cell r="H348" t="str">
            <v>G</v>
          </cell>
        </row>
        <row r="349">
          <cell r="E349" t="str">
            <v>HW70CP150P10000 CN</v>
          </cell>
          <cell r="F349" t="str">
            <v>ASAHI Hyperion 7Fr CP1.5 100cm</v>
          </cell>
          <cell r="G349">
            <v>20183030619</v>
          </cell>
          <cell r="H349" t="str">
            <v>G</v>
          </cell>
        </row>
        <row r="350">
          <cell r="E350" t="str">
            <v>HW70CP200P10000 CN</v>
          </cell>
          <cell r="F350" t="str">
            <v>ASAHI Hyperion 7Fr CP2.0 100cm</v>
          </cell>
          <cell r="G350">
            <v>20183030619</v>
          </cell>
          <cell r="H350" t="str">
            <v>G</v>
          </cell>
        </row>
        <row r="351">
          <cell r="E351" t="str">
            <v>HW70CP250P10000 CN</v>
          </cell>
          <cell r="F351" t="str">
            <v>ASAHI Hyperion 7Fr CP2.5 100cm</v>
          </cell>
          <cell r="G351">
            <v>20183030619</v>
          </cell>
          <cell r="H351" t="str">
            <v>G</v>
          </cell>
        </row>
        <row r="352">
          <cell r="E352" t="str">
            <v>HW70CP270P10000 CN</v>
          </cell>
          <cell r="F352" t="str">
            <v>ASAHI Hyperion 7Fr CP2.75 100cm</v>
          </cell>
          <cell r="G352">
            <v>20183030619</v>
          </cell>
          <cell r="H352" t="str">
            <v>G</v>
          </cell>
        </row>
        <row r="353">
          <cell r="E353" t="str">
            <v>HW70CP300P10000 CN</v>
          </cell>
          <cell r="F353" t="str">
            <v>ASAHI Hyperion 7Fr CP3.0 100cm</v>
          </cell>
          <cell r="G353">
            <v>20183030619</v>
          </cell>
          <cell r="H353" t="str">
            <v>G</v>
          </cell>
        </row>
        <row r="354">
          <cell r="E354" t="str">
            <v>HW70CP320P10000 CN</v>
          </cell>
          <cell r="F354" t="str">
            <v>ASAHI Hyperion 7Fr CP3.25 100cm</v>
          </cell>
          <cell r="G354">
            <v>20183030619</v>
          </cell>
          <cell r="H354" t="str">
            <v>G</v>
          </cell>
        </row>
        <row r="355">
          <cell r="E355" t="str">
            <v>HW70CP350P10000 CN</v>
          </cell>
          <cell r="F355" t="str">
            <v>ASAHI Hyperion 7Fr CP3.5 100cm</v>
          </cell>
          <cell r="G355">
            <v>20183030619</v>
          </cell>
          <cell r="H355" t="str">
            <v>G</v>
          </cell>
        </row>
        <row r="356">
          <cell r="E356" t="str">
            <v>HW70SA350P10000 CN</v>
          </cell>
          <cell r="F356" t="str">
            <v>ASAHI Hyperion 7Fr SA3.5 100cm</v>
          </cell>
          <cell r="G356">
            <v>20183030619</v>
          </cell>
          <cell r="H356" t="str">
            <v>G</v>
          </cell>
        </row>
        <row r="357">
          <cell r="E357" t="str">
            <v>HW70SA352P10000 CN</v>
          </cell>
          <cell r="F357" t="str">
            <v>ASAHI Hyperion 7Fr SA3.5 SH 100cm</v>
          </cell>
          <cell r="G357">
            <v>20183030619</v>
          </cell>
          <cell r="H357" t="str">
            <v>G</v>
          </cell>
        </row>
        <row r="358">
          <cell r="E358" t="str">
            <v>HW70SA400P10000 CN</v>
          </cell>
          <cell r="F358" t="str">
            <v>ASAHI Hyperion 7Fr SA4.0 100cm</v>
          </cell>
          <cell r="G358">
            <v>20183030619</v>
          </cell>
          <cell r="H358" t="str">
            <v>G</v>
          </cell>
        </row>
        <row r="359">
          <cell r="E359" t="str">
            <v>HW70SA402P10000 CN</v>
          </cell>
          <cell r="F359" t="str">
            <v>ASAHI Hyperion 7Fr SA4.0 SH 100cm</v>
          </cell>
          <cell r="G359">
            <v>20183030619</v>
          </cell>
          <cell r="H359" t="str">
            <v>G</v>
          </cell>
        </row>
        <row r="360">
          <cell r="E360" t="str">
            <v>HW70HS010P10000 CN</v>
          </cell>
          <cell r="F360" t="str">
            <v>ASAHI Hyperion 7Fr HS01 100cm</v>
          </cell>
          <cell r="G360">
            <v>20183030619</v>
          </cell>
          <cell r="H360" t="str">
            <v>G</v>
          </cell>
        </row>
        <row r="361">
          <cell r="E361" t="str">
            <v>HW70HS012P10000 CN</v>
          </cell>
          <cell r="F361" t="str">
            <v>ASAHI Hyperion 7Fr HS01 SH 100cm</v>
          </cell>
          <cell r="G361">
            <v>20183030619</v>
          </cell>
          <cell r="H361" t="str">
            <v>G</v>
          </cell>
        </row>
        <row r="362">
          <cell r="E362" t="str">
            <v>HW70HS020P10000 CN</v>
          </cell>
          <cell r="F362" t="str">
            <v>ASAHI Hyperion 7Fr HS02 100cm</v>
          </cell>
          <cell r="G362">
            <v>20183030619</v>
          </cell>
          <cell r="H362" t="str">
            <v>G</v>
          </cell>
        </row>
        <row r="363">
          <cell r="E363" t="str">
            <v>HW70HS022P10000 CN</v>
          </cell>
          <cell r="F363" t="str">
            <v>ASAHI Hyperion 7Fr HS02 SH 100cm</v>
          </cell>
          <cell r="G363">
            <v>20183030619</v>
          </cell>
          <cell r="H363" t="str">
            <v>G</v>
          </cell>
        </row>
        <row r="364">
          <cell r="E364" t="str">
            <v>HW70IM000P10000 CN</v>
          </cell>
          <cell r="F364" t="str">
            <v>ASAHI Hyperion 7Fr IM 100cm</v>
          </cell>
          <cell r="G364">
            <v>20183030619</v>
          </cell>
          <cell r="H364" t="str">
            <v>G</v>
          </cell>
        </row>
        <row r="365">
          <cell r="E365" t="str">
            <v>HW70IM002P10000 CN</v>
          </cell>
          <cell r="F365" t="str">
            <v>ASAHI Hyperion 7Fr IM SH 100cm</v>
          </cell>
          <cell r="G365">
            <v>20183030619</v>
          </cell>
          <cell r="H365" t="str">
            <v>G</v>
          </cell>
        </row>
        <row r="366">
          <cell r="E366" t="str">
            <v>HW70MP010P10000 CN</v>
          </cell>
          <cell r="F366" t="str">
            <v>ASAHI Hyperion 7Fr MP01 100cm</v>
          </cell>
          <cell r="G366">
            <v>20183030619</v>
          </cell>
          <cell r="H366" t="str">
            <v>G</v>
          </cell>
        </row>
        <row r="367">
          <cell r="E367" t="str">
            <v>HW70MP012P10000 CN</v>
          </cell>
          <cell r="F367" t="str">
            <v>ASAHI Hyperion 7Fr MP01 SH 100cm</v>
          </cell>
          <cell r="G367">
            <v>20183030619</v>
          </cell>
          <cell r="H367" t="str">
            <v>G</v>
          </cell>
        </row>
        <row r="368">
          <cell r="E368" t="str">
            <v>HW70MP020P10000 CN</v>
          </cell>
          <cell r="F368" t="str">
            <v>ASAHI Hyperion 7Fr MP02 100cm</v>
          </cell>
          <cell r="G368">
            <v>20183030619</v>
          </cell>
          <cell r="H368" t="str">
            <v>G</v>
          </cell>
        </row>
        <row r="369">
          <cell r="E369" t="str">
            <v>HW70MP022P10000 CN</v>
          </cell>
          <cell r="F369" t="str">
            <v>ASAHI Hyperion 7Fr MP02 SH 100cm</v>
          </cell>
          <cell r="G369">
            <v>20183030619</v>
          </cell>
          <cell r="H369" t="str">
            <v>G</v>
          </cell>
        </row>
        <row r="370">
          <cell r="E370" t="str">
            <v>HW80JL300P10000 CN</v>
          </cell>
          <cell r="F370" t="str">
            <v>ASAHI Hyperion 8Fr JL3.0 100cm</v>
          </cell>
          <cell r="G370">
            <v>20183030619</v>
          </cell>
          <cell r="H370" t="str">
            <v>G</v>
          </cell>
        </row>
        <row r="371">
          <cell r="E371" t="str">
            <v>HW80JL300P10001 CN</v>
          </cell>
          <cell r="F371" t="str">
            <v>ASAHI Hyperion 8Fr JL3.0ST 100cm</v>
          </cell>
          <cell r="G371">
            <v>20183030619</v>
          </cell>
          <cell r="H371" t="str">
            <v>G</v>
          </cell>
        </row>
        <row r="372">
          <cell r="E372" t="str">
            <v>HW80JL302P10000 CN</v>
          </cell>
          <cell r="F372" t="str">
            <v>ASAHI Hyperion 8Fr JL3.0SH 100cm</v>
          </cell>
          <cell r="G372">
            <v>20183030619</v>
          </cell>
          <cell r="H372" t="str">
            <v>G</v>
          </cell>
        </row>
        <row r="373">
          <cell r="E373" t="str">
            <v>HW80JL302P10001 CN</v>
          </cell>
          <cell r="F373" t="str">
            <v>ASAHI Hyperion 8Fr JL3.0STSH 100cm</v>
          </cell>
          <cell r="G373">
            <v>20183030619</v>
          </cell>
          <cell r="H373" t="str">
            <v>G</v>
          </cell>
        </row>
        <row r="374">
          <cell r="E374" t="str">
            <v>HW80JL350P10000 CN</v>
          </cell>
          <cell r="F374" t="str">
            <v>ASAHI Hyperion 8Fr JL3.5 100cm</v>
          </cell>
          <cell r="G374">
            <v>20183030619</v>
          </cell>
          <cell r="H374" t="str">
            <v>G</v>
          </cell>
        </row>
        <row r="375">
          <cell r="E375" t="str">
            <v>HW80JL350P10001 CN</v>
          </cell>
          <cell r="F375" t="str">
            <v>ASAHI Hyperion 8Fr JL3.5ST 100cm</v>
          </cell>
          <cell r="G375">
            <v>20183030619</v>
          </cell>
          <cell r="H375" t="str">
            <v>G</v>
          </cell>
        </row>
        <row r="376">
          <cell r="E376" t="str">
            <v>HW80JL352P10000 CN</v>
          </cell>
          <cell r="F376" t="str">
            <v>ASAHI Hyperion 8Fr JL3.5SH 100cm</v>
          </cell>
          <cell r="G376">
            <v>20183030619</v>
          </cell>
          <cell r="H376" t="str">
            <v>G</v>
          </cell>
        </row>
        <row r="377">
          <cell r="E377" t="str">
            <v>HW80JL352P10001 CN</v>
          </cell>
          <cell r="F377" t="str">
            <v>ASAHI Hyperion 8Fr JL3.5STSH 100cm</v>
          </cell>
          <cell r="G377">
            <v>20183030619</v>
          </cell>
          <cell r="H377" t="str">
            <v>G</v>
          </cell>
        </row>
        <row r="378">
          <cell r="E378" t="str">
            <v>HW80JL400P10000 CN</v>
          </cell>
          <cell r="F378" t="str">
            <v>ASAHI Hyperion 8Fr JL4.0 100cm</v>
          </cell>
          <cell r="G378">
            <v>20183030619</v>
          </cell>
          <cell r="H378" t="str">
            <v>G</v>
          </cell>
        </row>
        <row r="379">
          <cell r="E379" t="str">
            <v>HW80JL400P10001 CN</v>
          </cell>
          <cell r="F379" t="str">
            <v>ASAHI Hyperion 8Fr JL4.0ST 100cm</v>
          </cell>
          <cell r="G379">
            <v>20183030619</v>
          </cell>
          <cell r="H379" t="str">
            <v>G</v>
          </cell>
        </row>
        <row r="380">
          <cell r="E380" t="str">
            <v>HW80JL402P10000 CN</v>
          </cell>
          <cell r="F380" t="str">
            <v>ASAHI Hyperion 8Fr JL4.0SH 100cm</v>
          </cell>
          <cell r="G380">
            <v>20183030619</v>
          </cell>
          <cell r="H380" t="str">
            <v>G</v>
          </cell>
        </row>
        <row r="381">
          <cell r="E381" t="str">
            <v>HW80JL402P10001 CN</v>
          </cell>
          <cell r="F381" t="str">
            <v>ASAHI Hyperion 8Fr JL4.0STSH 100cm</v>
          </cell>
          <cell r="G381">
            <v>20183030619</v>
          </cell>
          <cell r="H381" t="str">
            <v>G</v>
          </cell>
        </row>
        <row r="382">
          <cell r="E382" t="str">
            <v>HW80JL450P10000 CN</v>
          </cell>
          <cell r="F382" t="str">
            <v>ASAHI Hyperion 8Fr JL4.5 100cm</v>
          </cell>
          <cell r="G382">
            <v>20183030619</v>
          </cell>
          <cell r="H382" t="str">
            <v>G</v>
          </cell>
        </row>
        <row r="383">
          <cell r="E383" t="str">
            <v>HW80JL450P10001 CN</v>
          </cell>
          <cell r="F383" t="str">
            <v>ASAHI Hyperion 8Fr JL4.5ST 100cm</v>
          </cell>
          <cell r="G383">
            <v>20183030619</v>
          </cell>
          <cell r="H383" t="str">
            <v>G</v>
          </cell>
        </row>
        <row r="384">
          <cell r="E384" t="str">
            <v>HW80JL452P10000 CN</v>
          </cell>
          <cell r="F384" t="str">
            <v>ASAHI Hyperion 8Fr JL4.5SH 100cm</v>
          </cell>
          <cell r="G384">
            <v>20183030619</v>
          </cell>
          <cell r="H384" t="str">
            <v>G</v>
          </cell>
        </row>
        <row r="385">
          <cell r="E385" t="str">
            <v>HW80JL452P10001 CN</v>
          </cell>
          <cell r="F385" t="str">
            <v>ASAHI Hyperion 8Fr JL4.5STSH 100cm</v>
          </cell>
          <cell r="G385">
            <v>20183030619</v>
          </cell>
          <cell r="H385" t="str">
            <v>G</v>
          </cell>
        </row>
        <row r="386">
          <cell r="E386" t="str">
            <v>HW80JL500P10000 CN</v>
          </cell>
          <cell r="F386" t="str">
            <v>ASAHI Hyperion 8Fr JL5.0 100cm</v>
          </cell>
          <cell r="G386">
            <v>20183030619</v>
          </cell>
          <cell r="H386" t="str">
            <v>G</v>
          </cell>
        </row>
        <row r="387">
          <cell r="E387" t="str">
            <v>HW80JL500P10001 CN</v>
          </cell>
          <cell r="F387" t="str">
            <v>ASAHI Hyperion 8Fr JL5.0ST 100cm</v>
          </cell>
          <cell r="G387">
            <v>20183030619</v>
          </cell>
          <cell r="H387" t="str">
            <v>G</v>
          </cell>
        </row>
        <row r="388">
          <cell r="E388" t="str">
            <v>HW80JL502P10000 CN</v>
          </cell>
          <cell r="F388" t="str">
            <v>ASAHI Hyperion 8Fr JL5.0SH 100cm</v>
          </cell>
          <cell r="G388">
            <v>20183030619</v>
          </cell>
          <cell r="H388" t="str">
            <v>G</v>
          </cell>
        </row>
        <row r="389">
          <cell r="E389" t="str">
            <v>HW80JL502P10001 CN</v>
          </cell>
          <cell r="F389" t="str">
            <v>ASAHI Hyperion 8Fr JL5.0STSH 100cm</v>
          </cell>
          <cell r="G389">
            <v>20183030619</v>
          </cell>
          <cell r="H389" t="str">
            <v>G</v>
          </cell>
        </row>
        <row r="390">
          <cell r="E390" t="str">
            <v>HW80JL350P09000 CN</v>
          </cell>
          <cell r="F390" t="str">
            <v>ASAHI Hyperion 8Fr JL3.5 90cm</v>
          </cell>
          <cell r="G390">
            <v>20183030619</v>
          </cell>
          <cell r="H390" t="str">
            <v>G</v>
          </cell>
        </row>
        <row r="391">
          <cell r="E391" t="str">
            <v>HW80JL352P09000 CN</v>
          </cell>
          <cell r="F391" t="str">
            <v>ASAHI Hyperion 8Fr JL3.5SH 90cm</v>
          </cell>
          <cell r="G391">
            <v>20183030619</v>
          </cell>
          <cell r="H391" t="str">
            <v>G</v>
          </cell>
        </row>
        <row r="392">
          <cell r="E392" t="str">
            <v>HW80JL352P09001 CN</v>
          </cell>
          <cell r="F392" t="str">
            <v>ASAHI Hyperion 8Fr JL3.5STSH 90cm</v>
          </cell>
          <cell r="G392">
            <v>20183030619</v>
          </cell>
          <cell r="H392" t="str">
            <v>G</v>
          </cell>
        </row>
        <row r="393">
          <cell r="E393" t="str">
            <v>HW80JL400P09000 CN</v>
          </cell>
          <cell r="F393" t="str">
            <v>ASAHI Hyperion 8Fr JL4.0 90cm</v>
          </cell>
          <cell r="G393">
            <v>20183030619</v>
          </cell>
          <cell r="H393" t="str">
            <v>G</v>
          </cell>
        </row>
        <row r="394">
          <cell r="E394" t="str">
            <v>HW80JL402P09000 CN</v>
          </cell>
          <cell r="F394" t="str">
            <v>ASAHI Hyperion 8Fr JL4.0SH 90cm</v>
          </cell>
          <cell r="G394">
            <v>20183030619</v>
          </cell>
          <cell r="H394" t="str">
            <v>G</v>
          </cell>
        </row>
        <row r="395">
          <cell r="E395" t="str">
            <v>HW80JL402P09001 CN</v>
          </cell>
          <cell r="F395" t="str">
            <v>ASAHI Hyperion 8Fr JL4.0STSH 90cm</v>
          </cell>
          <cell r="G395">
            <v>20183030619</v>
          </cell>
          <cell r="H395" t="str">
            <v>G</v>
          </cell>
        </row>
        <row r="396">
          <cell r="E396" t="str">
            <v>HW80JR350P10000 CN</v>
          </cell>
          <cell r="F396" t="str">
            <v>ASAHI Hyperion 8Fr JR3.5 100cm</v>
          </cell>
          <cell r="G396">
            <v>20183030619</v>
          </cell>
          <cell r="H396" t="str">
            <v>G</v>
          </cell>
        </row>
        <row r="397">
          <cell r="E397" t="str">
            <v>HW80AL100P10000 CN</v>
          </cell>
          <cell r="F397" t="str">
            <v>ASAHI Hyperion 8Fr AL1.0 100cm</v>
          </cell>
          <cell r="G397">
            <v>20183030619</v>
          </cell>
          <cell r="H397" t="str">
            <v>G</v>
          </cell>
        </row>
        <row r="398">
          <cell r="E398" t="str">
            <v>HW80AL102P10000 CN</v>
          </cell>
          <cell r="F398" t="str">
            <v>ASAHI Hyperion 8Fr AL1.0SH 100cm</v>
          </cell>
          <cell r="G398">
            <v>20183030619</v>
          </cell>
          <cell r="H398" t="str">
            <v>G</v>
          </cell>
        </row>
        <row r="399">
          <cell r="E399" t="str">
            <v>HW80AL150P10000 CN</v>
          </cell>
          <cell r="F399" t="str">
            <v>ASAHI Hyperion 8Fr AL1.5 100cm</v>
          </cell>
          <cell r="G399">
            <v>20183030619</v>
          </cell>
          <cell r="H399" t="str">
            <v>G</v>
          </cell>
        </row>
        <row r="400">
          <cell r="E400" t="str">
            <v>HW80AL152P10000 CN</v>
          </cell>
          <cell r="F400" t="str">
            <v>ASAHI Hyperion 8Fr AL1.5SH 100cm</v>
          </cell>
          <cell r="G400">
            <v>20183030619</v>
          </cell>
          <cell r="H400" t="str">
            <v>G</v>
          </cell>
        </row>
        <row r="401">
          <cell r="E401" t="str">
            <v>HW80AL200P10000 CN</v>
          </cell>
          <cell r="F401" t="str">
            <v>ASAHI Hyperion 8Fr AL2.0 100cm</v>
          </cell>
          <cell r="G401">
            <v>20183030619</v>
          </cell>
          <cell r="H401" t="str">
            <v>G</v>
          </cell>
        </row>
        <row r="402">
          <cell r="E402" t="str">
            <v>HW80AL202P10000 CN</v>
          </cell>
          <cell r="F402" t="str">
            <v>ASAHI Hyperion 8Fr AL2.0SH 100cm</v>
          </cell>
          <cell r="G402">
            <v>20183030619</v>
          </cell>
          <cell r="H402" t="str">
            <v>G</v>
          </cell>
        </row>
        <row r="403">
          <cell r="E403" t="str">
            <v>HW80AL070P09000 CN</v>
          </cell>
          <cell r="F403" t="str">
            <v>ASAHI Hyperion 8Fr AL0.75 90cm</v>
          </cell>
          <cell r="G403">
            <v>20183030619</v>
          </cell>
          <cell r="H403" t="str">
            <v>G</v>
          </cell>
        </row>
        <row r="404">
          <cell r="E404" t="str">
            <v>HW80AL072P09000 CN</v>
          </cell>
          <cell r="F404" t="str">
            <v>ASAHI Hyperion 8Fr AL0.75SH 90cm</v>
          </cell>
          <cell r="G404">
            <v>20183030619</v>
          </cell>
          <cell r="H404" t="str">
            <v>G</v>
          </cell>
        </row>
        <row r="405">
          <cell r="E405" t="str">
            <v>HW80AL100P09000 CN</v>
          </cell>
          <cell r="F405" t="str">
            <v>ASAHI Hyperion 8Fr AL1.0 90cm</v>
          </cell>
          <cell r="G405">
            <v>20183030619</v>
          </cell>
          <cell r="H405" t="str">
            <v>G</v>
          </cell>
        </row>
        <row r="406">
          <cell r="E406" t="str">
            <v>HW80AL102P09000 CN</v>
          </cell>
          <cell r="F406" t="str">
            <v>ASAHI Hyperion 8Fr AL1.0SH 90cm</v>
          </cell>
          <cell r="G406">
            <v>20183030619</v>
          </cell>
          <cell r="H406" t="str">
            <v>G</v>
          </cell>
        </row>
        <row r="407">
          <cell r="E407" t="str">
            <v>HW80AL150P09000 CN</v>
          </cell>
          <cell r="F407" t="str">
            <v>ASAHI Hyperion 8Fr AL1.5 90cm</v>
          </cell>
          <cell r="G407">
            <v>20183030619</v>
          </cell>
          <cell r="H407" t="str">
            <v>G</v>
          </cell>
        </row>
        <row r="408">
          <cell r="E408" t="str">
            <v>HW80AL152P09000 CN</v>
          </cell>
          <cell r="F408" t="str">
            <v>ASAHI Hyperion 8Fr AL1.5SH 90cm</v>
          </cell>
          <cell r="G408">
            <v>20183030619</v>
          </cell>
          <cell r="H408" t="str">
            <v>G</v>
          </cell>
        </row>
        <row r="409">
          <cell r="E409" t="str">
            <v>HW80AL070P10002 CN</v>
          </cell>
          <cell r="F409" t="str">
            <v>ASAHI Hyperion 8Fr SAL0.75 100cm</v>
          </cell>
          <cell r="G409">
            <v>20183030619</v>
          </cell>
          <cell r="H409" t="str">
            <v>G</v>
          </cell>
        </row>
        <row r="410">
          <cell r="E410" t="str">
            <v>HW80AL072P10002 CN</v>
          </cell>
          <cell r="F410" t="str">
            <v>ASAHI Hyperion 8Fr SAL0.75SH 100cm</v>
          </cell>
          <cell r="G410">
            <v>20183030619</v>
          </cell>
          <cell r="H410" t="str">
            <v>G</v>
          </cell>
        </row>
        <row r="411">
          <cell r="E411" t="str">
            <v>HW80AL100P10002 CN</v>
          </cell>
          <cell r="F411" t="str">
            <v>ASAHI Hyperion 8Fr SAL1.0 100cm</v>
          </cell>
          <cell r="G411">
            <v>20183030619</v>
          </cell>
          <cell r="H411" t="str">
            <v>G</v>
          </cell>
        </row>
        <row r="412">
          <cell r="E412" t="str">
            <v>HW80AL102P10002 CN</v>
          </cell>
          <cell r="F412" t="str">
            <v>ASAHI Hyperion 8Fr SAL1.0SH 100cm</v>
          </cell>
          <cell r="G412">
            <v>20183030619</v>
          </cell>
          <cell r="H412" t="str">
            <v>G</v>
          </cell>
        </row>
        <row r="413">
          <cell r="E413" t="str">
            <v>HW80AL150P10002 CN</v>
          </cell>
          <cell r="F413" t="str">
            <v>ASAHI Hyperion 8Fr SAL1.5 100cm</v>
          </cell>
          <cell r="G413">
            <v>20183030619</v>
          </cell>
          <cell r="H413" t="str">
            <v>G</v>
          </cell>
        </row>
        <row r="414">
          <cell r="E414" t="str">
            <v>HW80AL152P10002 CN</v>
          </cell>
          <cell r="F414" t="str">
            <v>ASAHI Hyperion 8Fr SAL1.5SH 100cm</v>
          </cell>
          <cell r="G414">
            <v>20183030619</v>
          </cell>
          <cell r="H414" t="str">
            <v>G</v>
          </cell>
        </row>
        <row r="415">
          <cell r="E415" t="str">
            <v>HW80AL200P10002 CN</v>
          </cell>
          <cell r="F415" t="str">
            <v>ASAHI Hyperion 8Fr SAL2.0 100cm</v>
          </cell>
          <cell r="G415">
            <v>20183030619</v>
          </cell>
          <cell r="H415" t="str">
            <v>G</v>
          </cell>
        </row>
        <row r="416">
          <cell r="E416" t="str">
            <v>HW80AL202P10002 CN</v>
          </cell>
          <cell r="F416" t="str">
            <v>ASAHI Hyperion 8Fr SAL2.0SH 100cm</v>
          </cell>
          <cell r="G416">
            <v>20183030619</v>
          </cell>
          <cell r="H416" t="str">
            <v>G</v>
          </cell>
        </row>
        <row r="417">
          <cell r="E417" t="str">
            <v>HW80AL070P09002 CN</v>
          </cell>
          <cell r="F417" t="str">
            <v>ASAHI Hyperion 8Fr SAL0.75 90cm</v>
          </cell>
          <cell r="G417">
            <v>20183030619</v>
          </cell>
          <cell r="H417" t="str">
            <v>G</v>
          </cell>
        </row>
        <row r="418">
          <cell r="E418" t="str">
            <v>HW80PB350P10000 CN</v>
          </cell>
          <cell r="F418" t="str">
            <v>ASAHI Hyperion 8Fr PB3.5 100cm</v>
          </cell>
          <cell r="G418">
            <v>20183030619</v>
          </cell>
          <cell r="H418" t="str">
            <v>G</v>
          </cell>
        </row>
        <row r="419">
          <cell r="E419" t="str">
            <v>HW80PB352P10000 CN</v>
          </cell>
          <cell r="F419" t="str">
            <v>ASAHI Hyperion 8Fr PB3.5SH 100cm</v>
          </cell>
          <cell r="G419">
            <v>20183030619</v>
          </cell>
          <cell r="H419" t="str">
            <v>G</v>
          </cell>
        </row>
        <row r="420">
          <cell r="E420" t="str">
            <v>HW80PB400P10000 CN</v>
          </cell>
          <cell r="F420" t="str">
            <v>ASAHI Hyperion 8Fr PB4.0 100cm</v>
          </cell>
          <cell r="G420">
            <v>20183030619</v>
          </cell>
          <cell r="H420" t="str">
            <v>G</v>
          </cell>
        </row>
        <row r="421">
          <cell r="E421" t="str">
            <v>HW80PB402P10000 CN</v>
          </cell>
          <cell r="F421" t="str">
            <v>ASAHI Hyperion 8Fr PB4.0SH 100cm</v>
          </cell>
          <cell r="G421">
            <v>20183030619</v>
          </cell>
          <cell r="H421" t="str">
            <v>G</v>
          </cell>
        </row>
        <row r="422">
          <cell r="E422" t="str">
            <v>HW80PB300P09000 CN</v>
          </cell>
          <cell r="F422" t="str">
            <v>ASAHI Hyperion 8Fr PB3.0 90cm</v>
          </cell>
          <cell r="G422">
            <v>20183030619</v>
          </cell>
          <cell r="H422" t="str">
            <v>G</v>
          </cell>
        </row>
        <row r="423">
          <cell r="E423" t="str">
            <v>HW80PB302P09000 CN</v>
          </cell>
          <cell r="F423" t="str">
            <v>ASAHI Hyperion 8Fr PB3.0SH 90cm</v>
          </cell>
          <cell r="G423">
            <v>20183030619</v>
          </cell>
          <cell r="H423" t="str">
            <v>G</v>
          </cell>
        </row>
        <row r="424">
          <cell r="E424" t="str">
            <v>HW80PB350P09000 CN</v>
          </cell>
          <cell r="F424" t="str">
            <v>ASAHI Hyperion 8Fr PB3.5 90cm</v>
          </cell>
          <cell r="G424">
            <v>20183030619</v>
          </cell>
          <cell r="H424" t="str">
            <v>G</v>
          </cell>
        </row>
        <row r="425">
          <cell r="E425" t="str">
            <v>HW80PB352P09000 CN</v>
          </cell>
          <cell r="F425" t="str">
            <v>ASAHI Hyperion 8Fr PB3.5SH 90cm</v>
          </cell>
          <cell r="G425">
            <v>20183030619</v>
          </cell>
          <cell r="H425" t="str">
            <v>G</v>
          </cell>
        </row>
        <row r="426">
          <cell r="E426" t="str">
            <v>HW80PB400P09000 CN</v>
          </cell>
          <cell r="F426" t="str">
            <v>ASAHI Hyperion 8Fr PB4.0 90cm</v>
          </cell>
          <cell r="G426">
            <v>20183030619</v>
          </cell>
          <cell r="H426" t="str">
            <v>G</v>
          </cell>
        </row>
        <row r="427">
          <cell r="E427" t="str">
            <v>HW80PB402P09000 CN</v>
          </cell>
          <cell r="F427" t="str">
            <v>ASAHI Hyperion 8Fr PB4.0SH 90cm</v>
          </cell>
          <cell r="G427">
            <v>20183030619</v>
          </cell>
          <cell r="H427" t="str">
            <v>G</v>
          </cell>
        </row>
        <row r="428">
          <cell r="E428" t="str">
            <v>HW80SP300P10000 CN</v>
          </cell>
          <cell r="F428" t="str">
            <v>ASAHI Hyperion 8Fr SPB3.0 100cm</v>
          </cell>
          <cell r="G428">
            <v>20183030619</v>
          </cell>
          <cell r="H428" t="str">
            <v>G</v>
          </cell>
        </row>
        <row r="429">
          <cell r="E429" t="str">
            <v>HW80SP302P10000 CN</v>
          </cell>
          <cell r="F429" t="str">
            <v>ASAHI Hyperion 8Fr SPB3.0SH 100cm</v>
          </cell>
          <cell r="G429">
            <v>20183030619</v>
          </cell>
          <cell r="H429" t="str">
            <v>G</v>
          </cell>
        </row>
        <row r="430">
          <cell r="E430" t="str">
            <v>HW80SP350P10000 CN</v>
          </cell>
          <cell r="F430" t="str">
            <v>ASAHI Hyperion 8Fr SPB3.5 100cm</v>
          </cell>
          <cell r="G430">
            <v>20183030619</v>
          </cell>
          <cell r="H430" t="str">
            <v>G</v>
          </cell>
        </row>
        <row r="431">
          <cell r="E431" t="str">
            <v>HW80SP352P10000 CN</v>
          </cell>
          <cell r="F431" t="str">
            <v>ASAHI Hyperion 8Fr SPB3.5SH 100cm</v>
          </cell>
          <cell r="G431">
            <v>20183030619</v>
          </cell>
          <cell r="H431" t="str">
            <v>G</v>
          </cell>
        </row>
        <row r="432">
          <cell r="E432" t="str">
            <v>HW80SP370P10000 CN</v>
          </cell>
          <cell r="F432" t="str">
            <v>ASAHI Hyperion 8Fr SPB3.75 100cm</v>
          </cell>
          <cell r="G432">
            <v>20183030619</v>
          </cell>
          <cell r="H432" t="str">
            <v>G</v>
          </cell>
        </row>
        <row r="433">
          <cell r="E433" t="str">
            <v>HW80SP372P10000 CN</v>
          </cell>
          <cell r="F433" t="str">
            <v>ASAHI Hyperion 8Fr SPB3.75SH 100cm</v>
          </cell>
          <cell r="G433">
            <v>20183030619</v>
          </cell>
          <cell r="H433" t="str">
            <v>G</v>
          </cell>
        </row>
        <row r="434">
          <cell r="E434" t="str">
            <v>HW80SP400P10000 CN</v>
          </cell>
          <cell r="F434" t="str">
            <v>ASAHI Hyperion 8Fr SPB4.0 100cm</v>
          </cell>
          <cell r="G434">
            <v>20183030619</v>
          </cell>
          <cell r="H434" t="str">
            <v>G</v>
          </cell>
        </row>
        <row r="435">
          <cell r="E435" t="str">
            <v>HW80SP402P10000 CN</v>
          </cell>
          <cell r="F435" t="str">
            <v>ASAHI Hyperion 8Fr SPB4.0SH 100cm</v>
          </cell>
          <cell r="G435">
            <v>20183030619</v>
          </cell>
          <cell r="H435" t="str">
            <v>G</v>
          </cell>
        </row>
        <row r="436">
          <cell r="E436" t="str">
            <v>HW80SC350P10000 CN</v>
          </cell>
          <cell r="F436" t="str">
            <v>ASAHI Hyperion 8Fr SC3.5 100cm</v>
          </cell>
          <cell r="G436">
            <v>20183030619</v>
          </cell>
          <cell r="H436" t="str">
            <v>G</v>
          </cell>
        </row>
        <row r="437">
          <cell r="E437" t="str">
            <v>HW80SC352P10000 CN</v>
          </cell>
          <cell r="F437" t="str">
            <v>ASAHI Hyperion 8Fr SC3.5SH 100cm</v>
          </cell>
          <cell r="G437">
            <v>20183030619</v>
          </cell>
          <cell r="H437" t="str">
            <v>G</v>
          </cell>
        </row>
        <row r="438">
          <cell r="E438" t="str">
            <v>HW80SC400P10000 CN</v>
          </cell>
          <cell r="F438" t="str">
            <v>ASAHI Hyperion 8Fr SC4.0 100cm</v>
          </cell>
          <cell r="G438">
            <v>20183030619</v>
          </cell>
          <cell r="H438" t="str">
            <v>G</v>
          </cell>
        </row>
        <row r="439">
          <cell r="E439" t="str">
            <v>HW80SC402P10000 CN</v>
          </cell>
          <cell r="F439" t="str">
            <v>ASAHI Hyperion 8Fr SC4.0SH 100cm</v>
          </cell>
          <cell r="G439">
            <v>20183030619</v>
          </cell>
          <cell r="H439" t="str">
            <v>G</v>
          </cell>
        </row>
        <row r="440">
          <cell r="E440" t="str">
            <v>HW80CP100P10000 CN</v>
          </cell>
          <cell r="F440" t="str">
            <v>ASAHI Hyperion 8Fr CP1.0 100cm</v>
          </cell>
          <cell r="G440">
            <v>20183030619</v>
          </cell>
          <cell r="H440" t="str">
            <v>G</v>
          </cell>
        </row>
        <row r="441">
          <cell r="E441" t="str">
            <v>HW80CP150P10000 CN</v>
          </cell>
          <cell r="F441" t="str">
            <v>ASAHI Hyperion 8Fr CP1.5 100cm</v>
          </cell>
          <cell r="G441">
            <v>20183030619</v>
          </cell>
          <cell r="H441" t="str">
            <v>G</v>
          </cell>
        </row>
        <row r="442">
          <cell r="E442" t="str">
            <v>HW80CP200P10000 CN</v>
          </cell>
          <cell r="F442" t="str">
            <v>ASAHI Hyperion 8Fr CP2.0 100cm</v>
          </cell>
          <cell r="G442">
            <v>20183030619</v>
          </cell>
          <cell r="H442" t="str">
            <v>G</v>
          </cell>
        </row>
        <row r="443">
          <cell r="E443" t="str">
            <v>HW80CP250P10000 CN</v>
          </cell>
          <cell r="F443" t="str">
            <v>ASAHI Hyperion 8Fr CP2.5 100cm</v>
          </cell>
          <cell r="G443">
            <v>20183030619</v>
          </cell>
          <cell r="H443" t="str">
            <v>G</v>
          </cell>
        </row>
        <row r="444">
          <cell r="E444" t="str">
            <v>HW80CP270P10000 CN</v>
          </cell>
          <cell r="F444" t="str">
            <v>ASAHI Hyperion 8Fr CP2.75 100cm</v>
          </cell>
          <cell r="G444">
            <v>20183030619</v>
          </cell>
          <cell r="H444" t="str">
            <v>G</v>
          </cell>
        </row>
        <row r="445">
          <cell r="E445" t="str">
            <v>HW80CP300P10000 CN</v>
          </cell>
          <cell r="F445" t="str">
            <v>ASAHI Hyperion 8Fr CP3.0 100cm</v>
          </cell>
          <cell r="G445">
            <v>20183030619</v>
          </cell>
          <cell r="H445" t="str">
            <v>G</v>
          </cell>
        </row>
        <row r="446">
          <cell r="E446" t="str">
            <v>HW80CP320P10000 CN</v>
          </cell>
          <cell r="F446" t="str">
            <v>ASAHI Hyperion 8Fr CP3.25 100cm</v>
          </cell>
          <cell r="G446">
            <v>20183030619</v>
          </cell>
          <cell r="H446" t="str">
            <v>G</v>
          </cell>
        </row>
        <row r="447">
          <cell r="E447" t="str">
            <v>HW80CP350P10000 CN</v>
          </cell>
          <cell r="F447" t="str">
            <v>ASAHI Hyperion 8Fr CP3.5 100cm</v>
          </cell>
          <cell r="G447">
            <v>20183030619</v>
          </cell>
          <cell r="H447" t="str">
            <v>G</v>
          </cell>
        </row>
        <row r="448">
          <cell r="E448" t="str">
            <v>HW80SA350P10000 CN</v>
          </cell>
          <cell r="F448" t="str">
            <v>ASAHI Hyperion 8Fr SA3.5 100cm</v>
          </cell>
          <cell r="G448">
            <v>20183030619</v>
          </cell>
          <cell r="H448" t="str">
            <v>G</v>
          </cell>
        </row>
        <row r="449">
          <cell r="E449" t="str">
            <v>HW80SA352P10000 CN</v>
          </cell>
          <cell r="F449" t="str">
            <v>ASAHI Hyperion 8Fr SA3.5SH 100cm</v>
          </cell>
          <cell r="G449">
            <v>20183030619</v>
          </cell>
          <cell r="H449" t="str">
            <v>G</v>
          </cell>
        </row>
        <row r="450">
          <cell r="E450" t="str">
            <v>HW80SA400P10000 CN</v>
          </cell>
          <cell r="F450" t="str">
            <v>ASAHI Hyperion 8Fr SA4.0 100cm</v>
          </cell>
          <cell r="G450">
            <v>20183030619</v>
          </cell>
          <cell r="H450" t="str">
            <v>G</v>
          </cell>
        </row>
        <row r="451">
          <cell r="E451" t="str">
            <v>HW80SA402P10000 CN</v>
          </cell>
          <cell r="F451" t="str">
            <v>ASAHI Hyperion 8Fr SA4.0SH 100cm</v>
          </cell>
          <cell r="G451">
            <v>20183030619</v>
          </cell>
          <cell r="H451" t="str">
            <v>G</v>
          </cell>
        </row>
        <row r="452">
          <cell r="E452" t="str">
            <v>HW80HS010P10000 CN</v>
          </cell>
          <cell r="F452" t="str">
            <v>ASAHI Hyperion 8Fr HS01 100cm</v>
          </cell>
          <cell r="G452">
            <v>20183030619</v>
          </cell>
          <cell r="H452" t="str">
            <v>G</v>
          </cell>
        </row>
        <row r="453">
          <cell r="E453" t="str">
            <v>HW80HS012P10000 CN</v>
          </cell>
          <cell r="F453" t="str">
            <v>ASAHI Hyperion 8Fr HS01SH 100cm</v>
          </cell>
          <cell r="G453">
            <v>20183030619</v>
          </cell>
          <cell r="H453" t="str">
            <v>G</v>
          </cell>
        </row>
        <row r="454">
          <cell r="E454" t="str">
            <v>HW80HS020P10000 CN</v>
          </cell>
          <cell r="F454" t="str">
            <v>ASAHI Hyperion 8Fr HS02 100cm</v>
          </cell>
          <cell r="G454">
            <v>20183030619</v>
          </cell>
          <cell r="H454" t="str">
            <v>G</v>
          </cell>
        </row>
        <row r="455">
          <cell r="E455" t="str">
            <v>HW80HS022P10000 CN</v>
          </cell>
          <cell r="F455" t="str">
            <v>ASAHI Hyperion 8Fr HS02SH 100cm</v>
          </cell>
          <cell r="G455">
            <v>20183030619</v>
          </cell>
          <cell r="H455" t="str">
            <v>G</v>
          </cell>
        </row>
        <row r="456">
          <cell r="E456" t="str">
            <v>HW80IM000P10000 CN</v>
          </cell>
          <cell r="F456" t="str">
            <v>ASAHI Hyperion 8Fr IM 100cm</v>
          </cell>
          <cell r="G456">
            <v>20183030619</v>
          </cell>
          <cell r="H456" t="str">
            <v>G</v>
          </cell>
        </row>
        <row r="457">
          <cell r="E457" t="str">
            <v>HW80IM002P10000 CN</v>
          </cell>
          <cell r="F457" t="str">
            <v>ASAHI Hyperion 8Fr IM SH 100cm</v>
          </cell>
          <cell r="G457">
            <v>20183030619</v>
          </cell>
          <cell r="H457" t="str">
            <v>G</v>
          </cell>
        </row>
        <row r="458">
          <cell r="E458" t="str">
            <v>HW80MP010P10000 CN</v>
          </cell>
          <cell r="F458" t="str">
            <v>ASAHI Hyperion 8Fr MP01 100cm</v>
          </cell>
          <cell r="G458">
            <v>20183030619</v>
          </cell>
          <cell r="H458" t="str">
            <v>G</v>
          </cell>
        </row>
        <row r="459">
          <cell r="E459" t="str">
            <v>HW80MP012P10000 CN</v>
          </cell>
          <cell r="F459" t="str">
            <v>ASAHI Hyperion 8Fr MP01SH 100cm</v>
          </cell>
          <cell r="G459">
            <v>20183030619</v>
          </cell>
          <cell r="H459" t="str">
            <v>G</v>
          </cell>
        </row>
        <row r="460">
          <cell r="E460" t="str">
            <v>HW80MP020P10000 CN</v>
          </cell>
          <cell r="F460" t="str">
            <v>ASAHI Hyperion 8Fr MP02 100cm</v>
          </cell>
          <cell r="G460">
            <v>20183030619</v>
          </cell>
          <cell r="H460" t="str">
            <v>G</v>
          </cell>
        </row>
        <row r="461">
          <cell r="E461" t="str">
            <v>HW80MP022P10000 CN</v>
          </cell>
          <cell r="F461" t="str">
            <v>ASAHI Hyperion 8Fr MP02SH 100cm</v>
          </cell>
          <cell r="G461">
            <v>20183030619</v>
          </cell>
          <cell r="H461" t="str">
            <v>G</v>
          </cell>
        </row>
        <row r="462">
          <cell r="E462" t="str">
            <v>HW80JR352P10000 CN</v>
          </cell>
          <cell r="F462" t="str">
            <v>ASAHI Hyperion 8Fr JR3.5SH 100cm</v>
          </cell>
          <cell r="G462">
            <v>20183030619</v>
          </cell>
          <cell r="H462" t="str">
            <v>G</v>
          </cell>
        </row>
        <row r="463">
          <cell r="E463" t="str">
            <v>HW80JR400P10000 CN</v>
          </cell>
          <cell r="F463" t="str">
            <v>ASAHI Hyperion 8Fr JR4.0 100cm</v>
          </cell>
          <cell r="G463">
            <v>20183030619</v>
          </cell>
          <cell r="H463" t="str">
            <v>G</v>
          </cell>
        </row>
        <row r="464">
          <cell r="E464" t="str">
            <v>HW80JR402P10000 CN</v>
          </cell>
          <cell r="F464" t="str">
            <v>ASAHI Hyperion 8Fr JR4.0SH 100cm</v>
          </cell>
          <cell r="G464">
            <v>20183030619</v>
          </cell>
          <cell r="H464" t="str">
            <v>G</v>
          </cell>
        </row>
        <row r="465">
          <cell r="E465" t="str">
            <v>HW80JR450P10000 CN</v>
          </cell>
          <cell r="F465" t="str">
            <v>ASAHI Hyperion 8Fr JR4.5 100cm</v>
          </cell>
          <cell r="G465">
            <v>20183030619</v>
          </cell>
          <cell r="H465" t="str">
            <v>G</v>
          </cell>
        </row>
        <row r="466">
          <cell r="E466" t="str">
            <v>HW80JR452P10000 CN</v>
          </cell>
          <cell r="F466" t="str">
            <v>ASAHI Hyperion 8Fr JR4.5SH 100cm</v>
          </cell>
          <cell r="G466">
            <v>20183030619</v>
          </cell>
          <cell r="H466" t="str">
            <v>G</v>
          </cell>
        </row>
        <row r="467">
          <cell r="E467" t="str">
            <v>HW80JR500P10000 CN</v>
          </cell>
          <cell r="F467" t="str">
            <v>ASAHI Hyperion 8Fr JR5.0 100cm</v>
          </cell>
          <cell r="G467">
            <v>20183030619</v>
          </cell>
          <cell r="H467" t="str">
            <v>G</v>
          </cell>
        </row>
        <row r="468">
          <cell r="E468" t="str">
            <v>HW80JR502P10000 CN</v>
          </cell>
          <cell r="F468" t="str">
            <v>ASAHI Hyperion 8Fr JR5.0SH 100cm</v>
          </cell>
          <cell r="G468">
            <v>20183030619</v>
          </cell>
          <cell r="H468" t="str">
            <v>G</v>
          </cell>
        </row>
        <row r="469">
          <cell r="E469" t="str">
            <v>HW80JR350P09000 CN</v>
          </cell>
          <cell r="F469" t="str">
            <v>ASAHI Hyperion 8Fr JR3.5 90cm</v>
          </cell>
          <cell r="G469">
            <v>20183030619</v>
          </cell>
          <cell r="H469" t="str">
            <v>G</v>
          </cell>
        </row>
        <row r="470">
          <cell r="E470" t="str">
            <v>HW80JR352P09000 CN</v>
          </cell>
          <cell r="F470" t="str">
            <v>ASAHI Hyperion 8Fr JR3.5SH 90cm</v>
          </cell>
          <cell r="G470">
            <v>20183030619</v>
          </cell>
          <cell r="H470" t="str">
            <v>G</v>
          </cell>
        </row>
        <row r="471">
          <cell r="E471" t="str">
            <v>HW80JR400P09000 CN</v>
          </cell>
          <cell r="F471" t="str">
            <v>ASAHI Hyperion 8Fr JR4.0 90cm</v>
          </cell>
          <cell r="G471">
            <v>20183030619</v>
          </cell>
          <cell r="H471" t="str">
            <v>G</v>
          </cell>
        </row>
        <row r="472">
          <cell r="E472" t="str">
            <v>HW80JR402P09000 CN</v>
          </cell>
          <cell r="F472" t="str">
            <v>ASAHI Hyperion 8Fr JR4.0SH 90cm</v>
          </cell>
          <cell r="G472">
            <v>20183030619</v>
          </cell>
          <cell r="H472" t="str">
            <v>G</v>
          </cell>
        </row>
        <row r="473">
          <cell r="E473" t="str">
            <v>HW80AL070P10000 CN</v>
          </cell>
          <cell r="F473" t="str">
            <v>ASAHI Hyperion 8Fr AL0.75 100cm</v>
          </cell>
          <cell r="G473">
            <v>20183030619</v>
          </cell>
          <cell r="H473" t="str">
            <v>G</v>
          </cell>
        </row>
        <row r="474">
          <cell r="E474" t="str">
            <v>HW80AL072P10000 CN</v>
          </cell>
          <cell r="F474" t="str">
            <v>ASAHI Hyperion 8Fr AL0.75SH 100cm</v>
          </cell>
          <cell r="G474">
            <v>20183030619</v>
          </cell>
          <cell r="H474" t="str">
            <v>G</v>
          </cell>
        </row>
        <row r="475">
          <cell r="E475" t="str">
            <v>HW80AL072P09002 CN</v>
          </cell>
          <cell r="F475" t="str">
            <v>ASAHI Hyperion 8Fr SAL0.75SH 90cm</v>
          </cell>
          <cell r="G475">
            <v>20183030619</v>
          </cell>
          <cell r="H475" t="str">
            <v>G</v>
          </cell>
        </row>
        <row r="476">
          <cell r="E476" t="str">
            <v>HW80AL100P09002 CN</v>
          </cell>
          <cell r="F476" t="str">
            <v>ASAHI Hyperion 8Fr SAL1.0 90cm</v>
          </cell>
          <cell r="G476">
            <v>20183030619</v>
          </cell>
          <cell r="H476" t="str">
            <v>G</v>
          </cell>
        </row>
        <row r="477">
          <cell r="E477" t="str">
            <v>HW80AL102P09002 CN</v>
          </cell>
          <cell r="F477" t="str">
            <v>ASAHI Hyperion 8Fr SAL1.0SH 90cm</v>
          </cell>
          <cell r="G477">
            <v>20183030619</v>
          </cell>
          <cell r="H477" t="str">
            <v>G</v>
          </cell>
        </row>
        <row r="478">
          <cell r="E478" t="str">
            <v>HW80AL150P09002 CN</v>
          </cell>
          <cell r="F478" t="str">
            <v>ASAHI Hyperion 8Fr SAL1.5 90cm</v>
          </cell>
          <cell r="G478">
            <v>20183030619</v>
          </cell>
          <cell r="H478" t="str">
            <v>G</v>
          </cell>
        </row>
        <row r="479">
          <cell r="E479" t="str">
            <v>HW80AL152P09002 CN</v>
          </cell>
          <cell r="F479" t="str">
            <v>ASAHI Hyperion 8Fr SAL1.5SH 90cm</v>
          </cell>
          <cell r="G479">
            <v>20183030619</v>
          </cell>
          <cell r="H479" t="str">
            <v>G</v>
          </cell>
        </row>
        <row r="480">
          <cell r="E480" t="str">
            <v>HW80AL200P09002 CN</v>
          </cell>
          <cell r="F480" t="str">
            <v>ASAHI Hyperion 8Fr SAL2.0 90cm</v>
          </cell>
          <cell r="G480">
            <v>20183030619</v>
          </cell>
          <cell r="H480" t="str">
            <v>G</v>
          </cell>
        </row>
        <row r="481">
          <cell r="E481" t="str">
            <v>HW80AL202P09002 CN</v>
          </cell>
          <cell r="F481" t="str">
            <v>ASAHI Hyperion 8Fr SAL2.0SH 90cm</v>
          </cell>
          <cell r="G481">
            <v>20183030619</v>
          </cell>
          <cell r="H481" t="str">
            <v>G</v>
          </cell>
        </row>
        <row r="482">
          <cell r="E482" t="str">
            <v>HW80AR100P10000 CN</v>
          </cell>
          <cell r="F482" t="str">
            <v>ASAHI Hyperion 8Fr AR1.0 100cm</v>
          </cell>
          <cell r="G482">
            <v>20183030619</v>
          </cell>
          <cell r="H482" t="str">
            <v>G</v>
          </cell>
        </row>
        <row r="483">
          <cell r="E483" t="str">
            <v>HW80AR102P10000 CN</v>
          </cell>
          <cell r="F483" t="str">
            <v>ASAHI Hyperion 8Fr AR1.0SH 100cm</v>
          </cell>
          <cell r="G483">
            <v>20183030619</v>
          </cell>
          <cell r="H483" t="str">
            <v>G</v>
          </cell>
        </row>
        <row r="484">
          <cell r="E484" t="str">
            <v>HW80AR200P10000 CN</v>
          </cell>
          <cell r="F484" t="str">
            <v>ASAHI Hyperion 8Fr AR2.0 100cm</v>
          </cell>
          <cell r="G484">
            <v>20183030619</v>
          </cell>
          <cell r="H484" t="str">
            <v>G</v>
          </cell>
        </row>
        <row r="485">
          <cell r="E485" t="str">
            <v>HW80AR202P10000 CN</v>
          </cell>
          <cell r="F485" t="str">
            <v>ASAHI Hyperion 8Fr AR2.0SH 100cm</v>
          </cell>
          <cell r="G485">
            <v>20183030619</v>
          </cell>
          <cell r="H485" t="str">
            <v>G</v>
          </cell>
        </row>
        <row r="486">
          <cell r="E486" t="str">
            <v>HW80PB300P10000 CN</v>
          </cell>
          <cell r="F486" t="str">
            <v>ASAHI Hyperion 8Fr PB3.0 100cm</v>
          </cell>
          <cell r="G486">
            <v>20183030619</v>
          </cell>
          <cell r="H486" t="str">
            <v>G</v>
          </cell>
        </row>
        <row r="487">
          <cell r="E487" t="str">
            <v>HW80PB302P10000 CN</v>
          </cell>
          <cell r="F487" t="str">
            <v>ASAHI Hyperion 8Fr PB3.0SH 100cm</v>
          </cell>
          <cell r="G487">
            <v>20183030619</v>
          </cell>
          <cell r="H487" t="str">
            <v>G</v>
          </cell>
        </row>
        <row r="488">
          <cell r="E488" t="str">
            <v>HW80SP300P09000 CN</v>
          </cell>
          <cell r="F488" t="str">
            <v>ASAHI Hyperion 8Fr SPB3.0 90cm</v>
          </cell>
          <cell r="G488">
            <v>20183030619</v>
          </cell>
          <cell r="H488" t="str">
            <v>G</v>
          </cell>
        </row>
        <row r="489">
          <cell r="E489" t="str">
            <v>HW80SP302P09000 CN</v>
          </cell>
          <cell r="F489" t="str">
            <v>ASAHI Hyperion 8Fr SPB3.0SH 90cm</v>
          </cell>
          <cell r="G489">
            <v>20183030619</v>
          </cell>
          <cell r="H489" t="str">
            <v>G</v>
          </cell>
        </row>
        <row r="490">
          <cell r="E490" t="str">
            <v>HW80SP350P09000 CN</v>
          </cell>
          <cell r="F490" t="str">
            <v>ASAHI Hyperion 8Fr SPB3.5 90cm</v>
          </cell>
          <cell r="G490">
            <v>20183030619</v>
          </cell>
          <cell r="H490" t="str">
            <v>G</v>
          </cell>
        </row>
        <row r="491">
          <cell r="E491" t="str">
            <v>HW80SP352P09000 CN</v>
          </cell>
          <cell r="F491" t="str">
            <v>ASAHI Hyperion 8Fr SPB3.5SH 90cm</v>
          </cell>
          <cell r="G491">
            <v>20183030619</v>
          </cell>
          <cell r="H491" t="str">
            <v>G</v>
          </cell>
        </row>
        <row r="492">
          <cell r="E492" t="str">
            <v>HW80SP400P09000 CN</v>
          </cell>
          <cell r="F492" t="str">
            <v>ASAHI Hyperion 8Fr SPB4.0 90cm</v>
          </cell>
          <cell r="G492">
            <v>20183030619</v>
          </cell>
          <cell r="H492" t="str">
            <v>G</v>
          </cell>
        </row>
        <row r="493">
          <cell r="E493" t="str">
            <v>HW80SP402P09000 CN</v>
          </cell>
          <cell r="F493" t="str">
            <v>ASAHI Hyperion 8Fr SPB4.0SH 90cm</v>
          </cell>
          <cell r="G493">
            <v>20183030619</v>
          </cell>
          <cell r="H493" t="str">
            <v>G</v>
          </cell>
        </row>
        <row r="494">
          <cell r="E494" t="str">
            <v>HW80RB070P10000 CN</v>
          </cell>
          <cell r="F494" t="str">
            <v>ASAHI Hyperion 8Fr RB0.75 100cm</v>
          </cell>
          <cell r="G494">
            <v>20183030619</v>
          </cell>
          <cell r="H494" t="str">
            <v>G</v>
          </cell>
        </row>
        <row r="495">
          <cell r="E495" t="str">
            <v>HW80RB072P10000 CN</v>
          </cell>
          <cell r="F495" t="str">
            <v>ASAHI Hyperion 8Fr RB0.75SH 100cm</v>
          </cell>
          <cell r="G495">
            <v>20183030619</v>
          </cell>
          <cell r="H495" t="str">
            <v>G</v>
          </cell>
        </row>
        <row r="496">
          <cell r="E496" t="str">
            <v>HW80RB100P10000 CN</v>
          </cell>
          <cell r="F496" t="str">
            <v>ASAHI Hyperion 8Fr RB1.0 100cm</v>
          </cell>
          <cell r="G496">
            <v>20183030619</v>
          </cell>
          <cell r="H496" t="str">
            <v>G</v>
          </cell>
        </row>
        <row r="497">
          <cell r="E497" t="str">
            <v>HW80RB102P10000 CN</v>
          </cell>
          <cell r="F497" t="str">
            <v>ASAHI Hyperion 8Fr RB1.0SH 100cm</v>
          </cell>
          <cell r="G497">
            <v>20183030619</v>
          </cell>
          <cell r="H497" t="str">
            <v>G</v>
          </cell>
        </row>
        <row r="498">
          <cell r="E498" t="str">
            <v>G7JL35-0-L100 CN</v>
          </cell>
          <cell r="F498" t="str">
            <v>SheathLess Eaucath 7.5Fr JL3.5 100cm</v>
          </cell>
          <cell r="G498">
            <v>20153031682</v>
          </cell>
          <cell r="H498" t="str">
            <v>F</v>
          </cell>
        </row>
        <row r="499">
          <cell r="E499" t="str">
            <v>G7JL35-0-L100S CN</v>
          </cell>
          <cell r="F499" t="str">
            <v>SheathLess Eaucath 7.5Fr JL3.5ST 100cm</v>
          </cell>
          <cell r="G499">
            <v>20153031682</v>
          </cell>
          <cell r="H499" t="str">
            <v>F</v>
          </cell>
        </row>
        <row r="500">
          <cell r="E500" t="str">
            <v>G7JL40-0-L100 CN</v>
          </cell>
          <cell r="F500" t="str">
            <v>SheathLess Eaucath 7.5Fr JL4.0 100cm</v>
          </cell>
          <cell r="G500">
            <v>20153031682</v>
          </cell>
          <cell r="H500" t="str">
            <v>F</v>
          </cell>
        </row>
        <row r="501">
          <cell r="E501" t="str">
            <v>G7JL40-0-L100S CN</v>
          </cell>
          <cell r="F501" t="str">
            <v>SheathLess Eaucath 7.5Fr JL4.0ST 100cm</v>
          </cell>
          <cell r="G501">
            <v>20153031682</v>
          </cell>
          <cell r="H501" t="str">
            <v>F</v>
          </cell>
        </row>
        <row r="502">
          <cell r="E502" t="str">
            <v>G7JL45-0-L100 CN</v>
          </cell>
          <cell r="F502" t="str">
            <v>SheathLess Eaucath 7.5Fr JL4.5 100cm</v>
          </cell>
          <cell r="G502">
            <v>20153031682</v>
          </cell>
          <cell r="H502" t="str">
            <v>F</v>
          </cell>
        </row>
        <row r="503">
          <cell r="E503" t="str">
            <v>G7JL45-0-L100S CN</v>
          </cell>
          <cell r="F503" t="str">
            <v>SheathLess Eaucath 7.5Fr JL4.5ST 100cm</v>
          </cell>
          <cell r="G503">
            <v>20153031682</v>
          </cell>
          <cell r="H503" t="str">
            <v>F</v>
          </cell>
        </row>
        <row r="504">
          <cell r="E504" t="str">
            <v>G7JL50-0-L100 CN</v>
          </cell>
          <cell r="F504" t="str">
            <v>SheathLess Eaucath 7.5Fr JL5.0 100cm</v>
          </cell>
          <cell r="G504">
            <v>20153031682</v>
          </cell>
          <cell r="H504" t="str">
            <v>F</v>
          </cell>
        </row>
        <row r="505">
          <cell r="E505" t="str">
            <v>G7JL50-0-L100S CN</v>
          </cell>
          <cell r="F505" t="str">
            <v>SheathLess Eaucath 7.5Fr JL5.0ST 100cm</v>
          </cell>
          <cell r="G505">
            <v>20153031682</v>
          </cell>
          <cell r="H505" t="str">
            <v>F</v>
          </cell>
        </row>
        <row r="506">
          <cell r="E506" t="str">
            <v>G7JR35-0-L100 CN</v>
          </cell>
          <cell r="F506" t="str">
            <v>SheathLess Eaucath 7.5Fr JR3.5 100cm</v>
          </cell>
          <cell r="G506">
            <v>20153031682</v>
          </cell>
          <cell r="H506" t="str">
            <v>F</v>
          </cell>
        </row>
        <row r="507">
          <cell r="E507" t="str">
            <v>G7JR35-0-L100S CN</v>
          </cell>
          <cell r="F507" t="str">
            <v>SheathLess Eaucath 7.5Fr JR3.5ST 100cm</v>
          </cell>
          <cell r="G507">
            <v>20153031682</v>
          </cell>
          <cell r="H507" t="str">
            <v>F</v>
          </cell>
        </row>
        <row r="508">
          <cell r="E508" t="str">
            <v>G7JR40-0-L100 CN</v>
          </cell>
          <cell r="F508" t="str">
            <v>SheathLess Eaucath 7.5Fr JR4.0 100cm</v>
          </cell>
          <cell r="G508">
            <v>20153031682</v>
          </cell>
          <cell r="H508" t="str">
            <v>F</v>
          </cell>
        </row>
        <row r="509">
          <cell r="E509" t="str">
            <v>G7JR40-0-L100S CN</v>
          </cell>
          <cell r="F509" t="str">
            <v>SheathLess Eaucath 7.5Fr JR4.0ST 100cm</v>
          </cell>
          <cell r="G509">
            <v>20153031682</v>
          </cell>
          <cell r="H509" t="str">
            <v>F</v>
          </cell>
        </row>
        <row r="510">
          <cell r="E510" t="str">
            <v>G7JR45-0-L100 CN</v>
          </cell>
          <cell r="F510" t="str">
            <v>SheathLess Eaucath 7.5Fr JR4.5 100cm</v>
          </cell>
          <cell r="G510">
            <v>20153031682</v>
          </cell>
          <cell r="H510" t="str">
            <v>F</v>
          </cell>
        </row>
        <row r="511">
          <cell r="E511" t="str">
            <v>G7JR45-0-L100S CN</v>
          </cell>
          <cell r="F511" t="str">
            <v>SheathLess Eaucath 7.5Fr JR4.5ST 100cm</v>
          </cell>
          <cell r="G511">
            <v>20153031682</v>
          </cell>
          <cell r="H511" t="str">
            <v>F</v>
          </cell>
        </row>
        <row r="512">
          <cell r="E512" t="str">
            <v>G7JR50-0-L100 CN</v>
          </cell>
          <cell r="F512" t="str">
            <v>SheathLess Eaucath 7.5Fr JR5.0 100cm</v>
          </cell>
          <cell r="G512">
            <v>20153031682</v>
          </cell>
          <cell r="H512" t="str">
            <v>F</v>
          </cell>
        </row>
        <row r="513">
          <cell r="E513" t="str">
            <v>G7JR50-0-L100S CN</v>
          </cell>
          <cell r="F513" t="str">
            <v>SheathLess Eaucath 7.5Fr JR5.0ST 100cm</v>
          </cell>
          <cell r="G513">
            <v>20153031682</v>
          </cell>
          <cell r="H513" t="str">
            <v>F</v>
          </cell>
        </row>
        <row r="514">
          <cell r="E514" t="str">
            <v>G7AL07-0-L100 CN</v>
          </cell>
          <cell r="F514" t="str">
            <v>SheathLess Eaucath 7.5Fr AL0.75 100cm</v>
          </cell>
          <cell r="G514">
            <v>20153031682</v>
          </cell>
          <cell r="H514" t="str">
            <v>F</v>
          </cell>
        </row>
        <row r="515">
          <cell r="E515" t="str">
            <v>G7AL07-0-L100S CN</v>
          </cell>
          <cell r="F515" t="str">
            <v>SheathLess Eaucath 7.5Fr AL0.75ST 100cm</v>
          </cell>
          <cell r="G515">
            <v>20153031682</v>
          </cell>
          <cell r="H515" t="str">
            <v>F</v>
          </cell>
        </row>
        <row r="516">
          <cell r="E516" t="str">
            <v>G7AL10-0-L100 CN</v>
          </cell>
          <cell r="F516" t="str">
            <v>SheathLess Eaucath 7.5Fr AL1.0 100cm</v>
          </cell>
          <cell r="G516">
            <v>20153031682</v>
          </cell>
          <cell r="H516" t="str">
            <v>F</v>
          </cell>
        </row>
        <row r="517">
          <cell r="E517" t="str">
            <v>G7AL10-0-L100S CN</v>
          </cell>
          <cell r="F517" t="str">
            <v>SheathLess Eaucath 7.5Fr AL1.0ST 100cm</v>
          </cell>
          <cell r="G517">
            <v>20153031682</v>
          </cell>
          <cell r="H517" t="str">
            <v>F</v>
          </cell>
        </row>
        <row r="518">
          <cell r="E518" t="str">
            <v>G7AL15-0-L100 CN</v>
          </cell>
          <cell r="F518" t="str">
            <v>SheathLess Eaucath 7.5Fr AL1.5 100cm</v>
          </cell>
          <cell r="G518">
            <v>20153031682</v>
          </cell>
          <cell r="H518" t="str">
            <v>F</v>
          </cell>
        </row>
        <row r="519">
          <cell r="E519" t="str">
            <v>G7AL15-0-L100S CN</v>
          </cell>
          <cell r="F519" t="str">
            <v>SheathLess Eaucath 7.5Fr AL1.5ST 100cm</v>
          </cell>
          <cell r="G519">
            <v>20153031682</v>
          </cell>
          <cell r="H519" t="str">
            <v>F</v>
          </cell>
        </row>
        <row r="520">
          <cell r="E520" t="str">
            <v>G7AL20-0-L100 CN</v>
          </cell>
          <cell r="F520" t="str">
            <v>SheathLess Eaucath 7.5Fr AL2.0 100cm</v>
          </cell>
          <cell r="G520">
            <v>20153031682</v>
          </cell>
          <cell r="H520" t="str">
            <v>F</v>
          </cell>
        </row>
        <row r="521">
          <cell r="E521" t="str">
            <v>G7AL20-0-L100S CN</v>
          </cell>
          <cell r="F521" t="str">
            <v>SheathLess Eaucath 7.5Fr AL2.0ST 100cm</v>
          </cell>
          <cell r="G521">
            <v>20153031682</v>
          </cell>
          <cell r="H521" t="str">
            <v>F</v>
          </cell>
        </row>
        <row r="522">
          <cell r="E522" t="str">
            <v>G7SC35-0-L100 CN</v>
          </cell>
          <cell r="F522" t="str">
            <v>SheathLess Eaucath 7.5Fr SC3.5 100cm</v>
          </cell>
          <cell r="G522">
            <v>20153031682</v>
          </cell>
          <cell r="H522" t="str">
            <v>F</v>
          </cell>
        </row>
        <row r="523">
          <cell r="E523" t="str">
            <v>G7SC40-0-L100 CN</v>
          </cell>
          <cell r="F523" t="str">
            <v>SheathLess Eaucath 7.5Fr SC4.0 100cm</v>
          </cell>
          <cell r="G523">
            <v>20153031682</v>
          </cell>
          <cell r="H523" t="str">
            <v>F</v>
          </cell>
        </row>
        <row r="524">
          <cell r="E524" t="str">
            <v>G7PB30-0-L100 CN</v>
          </cell>
          <cell r="F524" t="str">
            <v>SheathLess Eaucath 7.5Fr PB3.0 100cm</v>
          </cell>
          <cell r="G524">
            <v>20153031682</v>
          </cell>
          <cell r="H524" t="str">
            <v>F</v>
          </cell>
        </row>
        <row r="525">
          <cell r="E525" t="str">
            <v>G7PB35-0-L100 CN</v>
          </cell>
          <cell r="F525" t="str">
            <v>SheathLess Eaucath 7.5Fr PB3.5 100cm</v>
          </cell>
          <cell r="G525">
            <v>20153031682</v>
          </cell>
          <cell r="H525" t="str">
            <v>F</v>
          </cell>
        </row>
        <row r="526">
          <cell r="E526" t="str">
            <v>G7PB40-0-L100 CN</v>
          </cell>
          <cell r="F526" t="str">
            <v>SheathLess Eaucath 7.5Fr PB4.0 100cm</v>
          </cell>
          <cell r="G526">
            <v>20153031682</v>
          </cell>
          <cell r="H526" t="str">
            <v>F</v>
          </cell>
        </row>
        <row r="527">
          <cell r="E527" t="str">
            <v>G7SP30-0-L100 CN</v>
          </cell>
          <cell r="F527" t="str">
            <v>SheathLess Eaucath 7.5Fr SPB3.0 100cm</v>
          </cell>
          <cell r="G527">
            <v>20153031682</v>
          </cell>
          <cell r="H527" t="str">
            <v>F</v>
          </cell>
        </row>
        <row r="528">
          <cell r="E528" t="str">
            <v>G7SP35-0-L100 CN</v>
          </cell>
          <cell r="F528" t="str">
            <v>SheathLess Eaucath 7.5Fr SPB3.5 100cm</v>
          </cell>
          <cell r="G528">
            <v>20153031682</v>
          </cell>
          <cell r="H528" t="str">
            <v>F</v>
          </cell>
        </row>
        <row r="529">
          <cell r="E529" t="str">
            <v>G7SP40-0-L100 CN</v>
          </cell>
          <cell r="F529" t="str">
            <v>SheathLess Eaucath 7.5Fr SPB4.0 100cm</v>
          </cell>
          <cell r="G529">
            <v>20153031682</v>
          </cell>
          <cell r="H529" t="str">
            <v>F</v>
          </cell>
        </row>
        <row r="530">
          <cell r="E530" t="str">
            <v>G7HS00-0-L100 CN</v>
          </cell>
          <cell r="F530" t="str">
            <v>SheathLess Eaucath 7.5Fr HS 100cm</v>
          </cell>
          <cell r="G530">
            <v>20153031682</v>
          </cell>
          <cell r="H530" t="str">
            <v>F</v>
          </cell>
        </row>
        <row r="531">
          <cell r="E531" t="str">
            <v>G6JL35-0-L100 CN</v>
          </cell>
          <cell r="F531" t="str">
            <v>SheathLess Eaucath 6.5Fr JL3.5 100cm</v>
          </cell>
          <cell r="G531">
            <v>20153031682</v>
          </cell>
          <cell r="H531" t="str">
            <v>F</v>
          </cell>
        </row>
        <row r="532">
          <cell r="E532" t="str">
            <v>G6JL35-0-L100S CN</v>
          </cell>
          <cell r="F532" t="str">
            <v>SheathLess Eaucath 6.5Fr JL3.5ST 100cm</v>
          </cell>
          <cell r="G532">
            <v>20153031682</v>
          </cell>
          <cell r="H532" t="str">
            <v>F</v>
          </cell>
        </row>
        <row r="533">
          <cell r="E533" t="str">
            <v>G6JL40-0-L100 CN</v>
          </cell>
          <cell r="F533" t="str">
            <v>SheathLess Eaucath 6.5Fr JL4.0 100cm</v>
          </cell>
          <cell r="G533">
            <v>20153031682</v>
          </cell>
          <cell r="H533" t="str">
            <v>F</v>
          </cell>
        </row>
        <row r="534">
          <cell r="E534" t="str">
            <v>G6JL40-0-L100S CN</v>
          </cell>
          <cell r="F534" t="str">
            <v>SheathLess Eaucath 6.5Fr JL4.0ST 100cm</v>
          </cell>
          <cell r="G534">
            <v>20153031682</v>
          </cell>
          <cell r="H534" t="str">
            <v>F</v>
          </cell>
        </row>
        <row r="535">
          <cell r="E535" t="str">
            <v>G6JL45-0-L100 CN</v>
          </cell>
          <cell r="F535" t="str">
            <v>SheathLess Eaucath 6.5Fr JL4.5 100cm</v>
          </cell>
          <cell r="G535">
            <v>20153031682</v>
          </cell>
          <cell r="H535" t="str">
            <v>F</v>
          </cell>
        </row>
        <row r="536">
          <cell r="E536" t="str">
            <v>G6JL45-0-L100S CN</v>
          </cell>
          <cell r="F536" t="str">
            <v>SheathLess Eaucath 6.5Fr JL4.5ST 100cm</v>
          </cell>
          <cell r="G536">
            <v>20153031682</v>
          </cell>
          <cell r="H536" t="str">
            <v>F</v>
          </cell>
        </row>
        <row r="537">
          <cell r="E537" t="str">
            <v>G6JL50-0-L100 CN</v>
          </cell>
          <cell r="F537" t="str">
            <v>SheathLess Eaucath 6.5Fr JL5.0 100cm</v>
          </cell>
          <cell r="G537">
            <v>20153031682</v>
          </cell>
          <cell r="H537" t="str">
            <v>F</v>
          </cell>
        </row>
        <row r="538">
          <cell r="E538" t="str">
            <v>G6JL50-0-L100S CN</v>
          </cell>
          <cell r="F538" t="str">
            <v>SheathLess Eaucath 6.5Fr JL5.0ST 100cm</v>
          </cell>
          <cell r="G538">
            <v>20153031682</v>
          </cell>
          <cell r="H538" t="str">
            <v>F</v>
          </cell>
        </row>
        <row r="539">
          <cell r="E539" t="str">
            <v>G6JR35-0-L100 CN</v>
          </cell>
          <cell r="F539" t="str">
            <v>SheathLess Eaucath 6.5Fr JR3.5 100cm</v>
          </cell>
          <cell r="G539">
            <v>20153031682</v>
          </cell>
          <cell r="H539" t="str">
            <v>F</v>
          </cell>
        </row>
        <row r="540">
          <cell r="E540" t="str">
            <v>G6JR35-0-L100S CN</v>
          </cell>
          <cell r="F540" t="str">
            <v>SheathLess Eaucath 6.5Fr JR3.5ST 100cm</v>
          </cell>
          <cell r="G540">
            <v>20153031682</v>
          </cell>
          <cell r="H540" t="str">
            <v>F</v>
          </cell>
        </row>
        <row r="541">
          <cell r="E541" t="str">
            <v>G6JR40-0-L100 CN</v>
          </cell>
          <cell r="F541" t="str">
            <v>SheathLess Eaucath 6.5Fr JR4.0 100cm</v>
          </cell>
          <cell r="G541">
            <v>20153031682</v>
          </cell>
          <cell r="H541" t="str">
            <v>F</v>
          </cell>
        </row>
        <row r="542">
          <cell r="E542" t="str">
            <v>G6JR40-0-L100S CN</v>
          </cell>
          <cell r="F542" t="str">
            <v>SheathLess Eaucath 6.5Fr JR4.0ST 100cm</v>
          </cell>
          <cell r="G542">
            <v>20153031682</v>
          </cell>
          <cell r="H542" t="str">
            <v>F</v>
          </cell>
        </row>
        <row r="543">
          <cell r="E543" t="str">
            <v>G6JR45-0-L100 CN</v>
          </cell>
          <cell r="F543" t="str">
            <v>SheathLess Eaucath 6.5Fr JR4.5 100cm</v>
          </cell>
          <cell r="G543">
            <v>20153031682</v>
          </cell>
          <cell r="H543" t="str">
            <v>F</v>
          </cell>
        </row>
        <row r="544">
          <cell r="E544" t="str">
            <v>G6JR45-0-L100S CN</v>
          </cell>
          <cell r="F544" t="str">
            <v>SheathLess Eaucath 6.5Fr JR4.5ST 100cm</v>
          </cell>
          <cell r="G544">
            <v>20153031682</v>
          </cell>
          <cell r="H544" t="str">
            <v>F</v>
          </cell>
        </row>
        <row r="545">
          <cell r="E545" t="str">
            <v>G6JR50-0-L100 CN</v>
          </cell>
          <cell r="F545" t="str">
            <v>SheathLess Eaucath 6.5Fr JR5.0 100cm</v>
          </cell>
          <cell r="G545">
            <v>20153031682</v>
          </cell>
          <cell r="H545" t="str">
            <v>F</v>
          </cell>
        </row>
        <row r="546">
          <cell r="E546" t="str">
            <v>G6JR50-0-L100S CN</v>
          </cell>
          <cell r="F546" t="str">
            <v>SheathLess Eaucath 6.5Fr JR5.0ST 100cm</v>
          </cell>
          <cell r="G546">
            <v>20153031682</v>
          </cell>
          <cell r="H546" t="str">
            <v>F</v>
          </cell>
        </row>
        <row r="547">
          <cell r="E547" t="str">
            <v>G6AL07-0-L100 CN</v>
          </cell>
          <cell r="F547" t="str">
            <v>SheathLess Eaucath 6.5Fr AL0.75 100cm</v>
          </cell>
          <cell r="G547">
            <v>20153031682</v>
          </cell>
          <cell r="H547" t="str">
            <v>F</v>
          </cell>
        </row>
        <row r="548">
          <cell r="E548" t="str">
            <v>G6AL07-0-L100S CN</v>
          </cell>
          <cell r="F548" t="str">
            <v>SheathLess Eaucath 6.5Fr AL0.75ST 100cm</v>
          </cell>
          <cell r="G548">
            <v>20153031682</v>
          </cell>
          <cell r="H548" t="str">
            <v>F</v>
          </cell>
        </row>
        <row r="549">
          <cell r="E549" t="str">
            <v>G6AL10-0-L100 CN</v>
          </cell>
          <cell r="F549" t="str">
            <v>SheathLess Eaucath 6.5Fr AL1.0 100cm</v>
          </cell>
          <cell r="G549">
            <v>20153031682</v>
          </cell>
          <cell r="H549" t="str">
            <v>F</v>
          </cell>
        </row>
        <row r="550">
          <cell r="E550" t="str">
            <v>G6AL10-0-L100S CN</v>
          </cell>
          <cell r="F550" t="str">
            <v>SheathLess Eaucath 6.5Fr AL1.0ST 100cm</v>
          </cell>
          <cell r="G550">
            <v>20153031682</v>
          </cell>
          <cell r="H550" t="str">
            <v>F</v>
          </cell>
        </row>
        <row r="551">
          <cell r="E551" t="str">
            <v>G6AL15-0-L100 CN</v>
          </cell>
          <cell r="F551" t="str">
            <v>SheathLess Eaucath 6.5Fr AL1.5 100cm</v>
          </cell>
          <cell r="G551">
            <v>20153031682</v>
          </cell>
          <cell r="H551" t="str">
            <v>F</v>
          </cell>
        </row>
        <row r="552">
          <cell r="E552" t="str">
            <v>G6AL15-0-L100S CN</v>
          </cell>
          <cell r="F552" t="str">
            <v>SheathLess Eaucath 6.5Fr AL1.5ST 100cm</v>
          </cell>
          <cell r="G552">
            <v>20153031682</v>
          </cell>
          <cell r="H552" t="str">
            <v>F</v>
          </cell>
        </row>
        <row r="553">
          <cell r="E553" t="str">
            <v>G6AL20-0-L100 CN</v>
          </cell>
          <cell r="F553" t="str">
            <v>SheathLess Eaucath 6.5Fr AL2.0 100cm</v>
          </cell>
          <cell r="G553">
            <v>20153031682</v>
          </cell>
          <cell r="H553" t="str">
            <v>F</v>
          </cell>
        </row>
        <row r="554">
          <cell r="E554" t="str">
            <v>G6AL20-0-L100S CN</v>
          </cell>
          <cell r="F554" t="str">
            <v>SheathLess Eaucath 6.5Fr AL2.0ST 100cm</v>
          </cell>
          <cell r="G554">
            <v>20153031682</v>
          </cell>
          <cell r="H554" t="str">
            <v>F</v>
          </cell>
        </row>
        <row r="555">
          <cell r="E555" t="str">
            <v>G6SC35-0-L100 CN</v>
          </cell>
          <cell r="F555" t="str">
            <v>SheathLess Eaucath 6.5Fr SC3.5 100cm</v>
          </cell>
          <cell r="G555">
            <v>20153031682</v>
          </cell>
          <cell r="H555" t="str">
            <v>F</v>
          </cell>
        </row>
        <row r="556">
          <cell r="E556" t="str">
            <v>G6SC40-0-L100 CN</v>
          </cell>
          <cell r="F556" t="str">
            <v>SheathLess Eaucath 6.5Fr SC4.0 100cm</v>
          </cell>
          <cell r="G556">
            <v>20153031682</v>
          </cell>
          <cell r="H556" t="str">
            <v>F</v>
          </cell>
        </row>
        <row r="557">
          <cell r="E557" t="str">
            <v>G6PB30-0-L100 CN</v>
          </cell>
          <cell r="F557" t="str">
            <v>SheathLess Eaucath 6.5Fr PB3.0 100cm</v>
          </cell>
          <cell r="G557">
            <v>20153031682</v>
          </cell>
          <cell r="H557" t="str">
            <v>F</v>
          </cell>
        </row>
        <row r="558">
          <cell r="E558" t="str">
            <v>G6PB35-0-L100 CN</v>
          </cell>
          <cell r="F558" t="str">
            <v>SheathLess Eaucath 6.5Fr PB3.5 100cm</v>
          </cell>
          <cell r="G558">
            <v>20153031682</v>
          </cell>
          <cell r="H558" t="str">
            <v>F</v>
          </cell>
        </row>
        <row r="559">
          <cell r="E559" t="str">
            <v>G6PB40-0-L100 CN</v>
          </cell>
          <cell r="F559" t="str">
            <v>SheathLess Eaucath 6.5Fr PB4.0 100cm</v>
          </cell>
          <cell r="G559">
            <v>20153031682</v>
          </cell>
          <cell r="H559" t="str">
            <v>F</v>
          </cell>
        </row>
        <row r="560">
          <cell r="E560" t="str">
            <v>G6SP30-0-L100 CN</v>
          </cell>
          <cell r="F560" t="str">
            <v>SheathLess Eaucath 6.5Fr SPB3.0 100cm</v>
          </cell>
          <cell r="G560">
            <v>20153031682</v>
          </cell>
          <cell r="H560" t="str">
            <v>F</v>
          </cell>
        </row>
        <row r="561">
          <cell r="E561" t="str">
            <v>G6SP35-0-L100 CN</v>
          </cell>
          <cell r="F561" t="str">
            <v>SheathLess Eaucath 6.5Fr SPB3.5 100cm</v>
          </cell>
          <cell r="G561">
            <v>20153031682</v>
          </cell>
          <cell r="H561" t="str">
            <v>F</v>
          </cell>
        </row>
        <row r="562">
          <cell r="E562" t="str">
            <v>G6SP40-0-L100 CN</v>
          </cell>
          <cell r="F562" t="str">
            <v>SheathLess Eaucath 6.5Fr SPB4.0 100cm</v>
          </cell>
          <cell r="G562">
            <v>20153031682</v>
          </cell>
          <cell r="H562" t="str">
            <v>F</v>
          </cell>
        </row>
        <row r="563">
          <cell r="E563" t="str">
            <v>G6HS00-0-L100 CN</v>
          </cell>
          <cell r="F563" t="str">
            <v>SheathLess Eaucath 6.5Fr HS 100cm</v>
          </cell>
          <cell r="G563">
            <v>20153031682</v>
          </cell>
          <cell r="H563" t="str">
            <v>F</v>
          </cell>
        </row>
        <row r="564">
          <cell r="E564" t="str">
            <v>WAIN-FBK-4-120 CN</v>
          </cell>
          <cell r="F564" t="str">
            <v>ASAHI FUBUKI 043 120cm</v>
          </cell>
          <cell r="G564">
            <v>20213030365</v>
          </cell>
          <cell r="H564" t="str">
            <v>F</v>
          </cell>
        </row>
        <row r="565">
          <cell r="E565" t="str">
            <v>WAIN-FBK-4-125 CN</v>
          </cell>
          <cell r="F565" t="str">
            <v>ASAHI FUBUKI 043 125cm</v>
          </cell>
          <cell r="G565">
            <v>20213030365</v>
          </cell>
          <cell r="H565" t="str">
            <v>F</v>
          </cell>
        </row>
        <row r="566">
          <cell r="E566" t="str">
            <v>WAIN-FBK-4-130 CN</v>
          </cell>
          <cell r="F566" t="str">
            <v>ASAHI FUBUKI 043 130cm</v>
          </cell>
          <cell r="G566">
            <v>20213030365</v>
          </cell>
          <cell r="H566" t="str">
            <v>F</v>
          </cell>
        </row>
        <row r="567">
          <cell r="E567" t="str">
            <v>WAIN-FBK-4AD CN</v>
          </cell>
          <cell r="F567" t="str">
            <v>ASAHI FUBUKI 4Fr Dilator Kit ANGLE 90cm</v>
          </cell>
          <cell r="G567">
            <v>20213030365</v>
          </cell>
          <cell r="H567" t="str">
            <v>F</v>
          </cell>
        </row>
        <row r="568">
          <cell r="E568" t="str">
            <v>WAIN-FBK-4AD110 CN</v>
          </cell>
          <cell r="F568" t="str">
            <v>ASAHI FUBUKI 4Fr Dilator Kit ANGLE 110cm</v>
          </cell>
          <cell r="G568">
            <v>20213030365</v>
          </cell>
          <cell r="H568" t="str">
            <v>F</v>
          </cell>
        </row>
        <row r="569">
          <cell r="E569" t="str">
            <v>WAIN-FBK-4AD110H CN</v>
          </cell>
          <cell r="F569" t="str">
            <v>ASAHI FUBUKI 4Fr Dilator Kit ANGLE 110cm STIFF</v>
          </cell>
          <cell r="G569">
            <v>20213030365</v>
          </cell>
          <cell r="H569" t="str">
            <v>F</v>
          </cell>
        </row>
        <row r="570">
          <cell r="E570" t="str">
            <v>WAIN-FBK-4AD80 CN</v>
          </cell>
          <cell r="F570" t="str">
            <v>ASAHI FUBUKI 4Fr Dilator Kit ANGLE 80cm</v>
          </cell>
          <cell r="G570">
            <v>20213030365</v>
          </cell>
          <cell r="H570" t="str">
            <v>F</v>
          </cell>
        </row>
        <row r="571">
          <cell r="E571" t="str">
            <v>WAIN-FBK-4AD80H CN</v>
          </cell>
          <cell r="F571" t="str">
            <v>ASAHI FUBUKI 4Fr Dilator Kit ANGLE 80cm STIFF</v>
          </cell>
          <cell r="G571">
            <v>20213030365</v>
          </cell>
          <cell r="H571" t="str">
            <v>F</v>
          </cell>
        </row>
        <row r="572">
          <cell r="E572" t="str">
            <v>WAIN-FBK-4ADH CN</v>
          </cell>
          <cell r="F572" t="str">
            <v>ASAHI FUBUKI 4Fr Dilator Kit ANGLE 90cm STIFF</v>
          </cell>
          <cell r="G572">
            <v>20213030365</v>
          </cell>
          <cell r="H572" t="str">
            <v>F</v>
          </cell>
        </row>
        <row r="573">
          <cell r="E573" t="str">
            <v>WAIN-FBK-4ADL CN</v>
          </cell>
          <cell r="F573" t="str">
            <v>ASAHI FUBUKI 4Fr Dilator Kit ANGLE 100cm</v>
          </cell>
          <cell r="G573">
            <v>20213030365</v>
          </cell>
          <cell r="H573" t="str">
            <v>F</v>
          </cell>
        </row>
        <row r="574">
          <cell r="E574" t="str">
            <v>WAIN-FBK-4ADLH CN</v>
          </cell>
          <cell r="F574" t="str">
            <v>ASAHI FUBUKI 4Fr Dilator Kit ANGLE 100cm STIFF</v>
          </cell>
          <cell r="G574">
            <v>20213030365</v>
          </cell>
          <cell r="H574" t="str">
            <v>F</v>
          </cell>
        </row>
        <row r="575">
          <cell r="E575" t="str">
            <v>WAIN-FBK-4SD CN</v>
          </cell>
          <cell r="F575" t="str">
            <v>ASAHI FUBUKI 4Fr Dilator Kit STRAIGHT 90cm</v>
          </cell>
          <cell r="G575">
            <v>20213030365</v>
          </cell>
          <cell r="H575" t="str">
            <v>F</v>
          </cell>
        </row>
        <row r="576">
          <cell r="E576" t="str">
            <v>WAIN-FBK-4SD110 CN</v>
          </cell>
          <cell r="F576" t="str">
            <v>ASAHI FUBUKI 4Fr Dilator Kit STRAIGHT 110cm</v>
          </cell>
          <cell r="G576">
            <v>20213030365</v>
          </cell>
          <cell r="H576" t="str">
            <v>F</v>
          </cell>
        </row>
        <row r="577">
          <cell r="E577" t="str">
            <v>WAIN-FBK-4SD80 CN</v>
          </cell>
          <cell r="F577" t="str">
            <v>ASAHI FUBUKI 4Fr Dilator Kit STRAIGHT 80cm</v>
          </cell>
          <cell r="G577">
            <v>20213030365</v>
          </cell>
          <cell r="H577" t="str">
            <v>F</v>
          </cell>
        </row>
        <row r="578">
          <cell r="E578" t="str">
            <v>WAIN-FBK-4SDL CN</v>
          </cell>
          <cell r="F578" t="str">
            <v>ASAHI FUBUKI 4Fr Dilator Kit STRAIGHT 100cm</v>
          </cell>
          <cell r="G578">
            <v>20213030365</v>
          </cell>
          <cell r="H578" t="str">
            <v>F</v>
          </cell>
        </row>
        <row r="579">
          <cell r="E579" t="str">
            <v>WAIN-FBK-5AD CN</v>
          </cell>
          <cell r="F579" t="str">
            <v>ASAHI FUBUKI 5Fr Dilator Kit ANGLE 90cm</v>
          </cell>
          <cell r="G579">
            <v>20213030365</v>
          </cell>
          <cell r="H579" t="str">
            <v>F</v>
          </cell>
        </row>
        <row r="580">
          <cell r="E580" t="str">
            <v>WAIN-FBK-5AD110 CN</v>
          </cell>
          <cell r="F580" t="str">
            <v>ASAHI FUBUKI 5Fr Dilator Kit ANGLE 110cm</v>
          </cell>
          <cell r="G580">
            <v>20213030365</v>
          </cell>
          <cell r="H580" t="str">
            <v>F</v>
          </cell>
        </row>
        <row r="581">
          <cell r="E581" t="str">
            <v>WAIN-FBK-5AD110H CN</v>
          </cell>
          <cell r="F581" t="str">
            <v>ASAHI FUBUKI 5Fr Dilator Kit ANGLE 110cm STIFF</v>
          </cell>
          <cell r="G581">
            <v>20213030365</v>
          </cell>
          <cell r="H581" t="str">
            <v>F</v>
          </cell>
        </row>
        <row r="582">
          <cell r="E582" t="str">
            <v>WAIN-FBK-5AD80 CN</v>
          </cell>
          <cell r="F582" t="str">
            <v>ASAHI FUBUKI 5Fr Dilator Kit ANGLE 80cm</v>
          </cell>
          <cell r="G582">
            <v>20213030365</v>
          </cell>
          <cell r="H582" t="str">
            <v>F</v>
          </cell>
        </row>
        <row r="583">
          <cell r="E583" t="str">
            <v>WAIN-FBK-5AD80H CN</v>
          </cell>
          <cell r="F583" t="str">
            <v>ASAHI FUBUKI 5Fr Dilator Kit ANGLE 80cm STIFF</v>
          </cell>
          <cell r="G583">
            <v>20213030365</v>
          </cell>
          <cell r="H583" t="str">
            <v>F</v>
          </cell>
        </row>
        <row r="584">
          <cell r="E584" t="str">
            <v>WAIN-FBK-5ADH CN</v>
          </cell>
          <cell r="F584" t="str">
            <v>ASAHI FUBUKI 5Fr Dilator Kit ANGLE 90cm STIFF</v>
          </cell>
          <cell r="G584">
            <v>20213030365</v>
          </cell>
          <cell r="H584" t="str">
            <v>F</v>
          </cell>
        </row>
        <row r="585">
          <cell r="E585" t="str">
            <v>WAIN-FBK-5ADL CN</v>
          </cell>
          <cell r="F585" t="str">
            <v>ASAHI FUBUKI 5Fr Dilator Kit ANGLE 100cm</v>
          </cell>
          <cell r="G585">
            <v>20213030365</v>
          </cell>
          <cell r="H585" t="str">
            <v>F</v>
          </cell>
        </row>
        <row r="586">
          <cell r="E586" t="str">
            <v>WAIN-FBK-5ADLH CN</v>
          </cell>
          <cell r="F586" t="str">
            <v>ASAHI FUBUKI 5Fr Dilator Kit ANGLE 100cm STIFF</v>
          </cell>
          <cell r="G586">
            <v>20213030365</v>
          </cell>
          <cell r="H586" t="str">
            <v>F</v>
          </cell>
        </row>
        <row r="587">
          <cell r="E587" t="str">
            <v>WAIN-FBK-5SD CN</v>
          </cell>
          <cell r="F587" t="str">
            <v>ASAHI FUBUKI 5Fr Dilator Kit STRAIGHT 90cm</v>
          </cell>
          <cell r="G587">
            <v>20213030365</v>
          </cell>
          <cell r="H587" t="str">
            <v>F</v>
          </cell>
        </row>
        <row r="588">
          <cell r="E588" t="str">
            <v>WAIN-FBK-5SD110 CN</v>
          </cell>
          <cell r="F588" t="str">
            <v>ASAHI FUBUKI 5Fr Dilator Kit STRAIGHT 110cm</v>
          </cell>
          <cell r="G588">
            <v>20213030365</v>
          </cell>
          <cell r="H588" t="str">
            <v>F</v>
          </cell>
        </row>
        <row r="589">
          <cell r="E589" t="str">
            <v>WAIN-FBK-5SD80 CN</v>
          </cell>
          <cell r="F589" t="str">
            <v>ASAHI FUBUKI 5Fr Dilator Kit STRAIGHT 80cm</v>
          </cell>
          <cell r="G589">
            <v>20213030365</v>
          </cell>
          <cell r="H589" t="str">
            <v>F</v>
          </cell>
        </row>
        <row r="590">
          <cell r="E590" t="str">
            <v>WAIN-FBK-5SDL CN</v>
          </cell>
          <cell r="F590" t="str">
            <v>ASAHI FUBUKI 5Fr Dilator Kit STRAIGHT 100cm</v>
          </cell>
          <cell r="G590">
            <v>20213030365</v>
          </cell>
          <cell r="H590" t="str">
            <v>F</v>
          </cell>
        </row>
        <row r="591">
          <cell r="E591" t="str">
            <v>WAIN-FBK-6A CN</v>
          </cell>
          <cell r="F591" t="str">
            <v>ASAHI FUBUKI 6Fr ANGLE 90cm</v>
          </cell>
          <cell r="G591">
            <v>20213030365</v>
          </cell>
          <cell r="H591" t="str">
            <v>F</v>
          </cell>
        </row>
        <row r="592">
          <cell r="E592" t="str">
            <v>WAIN-FBK-6A110 CN</v>
          </cell>
          <cell r="F592" t="str">
            <v>ASAHI FUBUKI 6Fr ANGLE 110cm</v>
          </cell>
          <cell r="G592">
            <v>20213030365</v>
          </cell>
          <cell r="H592" t="str">
            <v>F</v>
          </cell>
        </row>
        <row r="593">
          <cell r="E593" t="str">
            <v>WAIN-FBK-6A110H CN</v>
          </cell>
          <cell r="F593" t="str">
            <v>ASAHI FUBUKI 6Fr ANGLE 110cm STIFF</v>
          </cell>
          <cell r="G593">
            <v>20213030365</v>
          </cell>
          <cell r="H593" t="str">
            <v>F</v>
          </cell>
        </row>
        <row r="594">
          <cell r="E594" t="str">
            <v>WAIN-FBK-6A80 CN</v>
          </cell>
          <cell r="F594" t="str">
            <v>ASAHI FUBUKI 6Fr ANGLE 80cm</v>
          </cell>
          <cell r="G594">
            <v>20213030365</v>
          </cell>
          <cell r="H594" t="str">
            <v>F</v>
          </cell>
        </row>
        <row r="595">
          <cell r="E595" t="str">
            <v>WAIN-FBK-6A80H CN</v>
          </cell>
          <cell r="F595" t="str">
            <v>ASAHI FUBUKI 6Fr ANGLE 80cm STIFF</v>
          </cell>
          <cell r="G595">
            <v>20213030365</v>
          </cell>
          <cell r="H595" t="str">
            <v>F</v>
          </cell>
        </row>
        <row r="596">
          <cell r="E596" t="str">
            <v>WAIN-FBK-6AH CN</v>
          </cell>
          <cell r="F596" t="str">
            <v>ASAHI FUBUKI 6Fr ANGLE 90cm STIFF</v>
          </cell>
          <cell r="G596">
            <v>20213030365</v>
          </cell>
          <cell r="H596" t="str">
            <v>F</v>
          </cell>
        </row>
        <row r="597">
          <cell r="E597" t="str">
            <v>WAIN-FBK-6AL CN</v>
          </cell>
          <cell r="F597" t="str">
            <v>ASAHI FUBUKI 6Fr ANGLE 100cm</v>
          </cell>
          <cell r="G597">
            <v>20213030365</v>
          </cell>
          <cell r="H597" t="str">
            <v>F</v>
          </cell>
        </row>
        <row r="598">
          <cell r="E598" t="str">
            <v>WAIN-FBK-6ALH CN</v>
          </cell>
          <cell r="F598" t="str">
            <v>ASAHI FUBUKI 6Fr ANGLE 100cm STIFF</v>
          </cell>
          <cell r="G598">
            <v>20213030365</v>
          </cell>
          <cell r="H598" t="str">
            <v>F</v>
          </cell>
        </row>
        <row r="599">
          <cell r="E599" t="str">
            <v>WAIN-FBK-6S CN</v>
          </cell>
          <cell r="F599" t="str">
            <v>ASAHI FUBUKI 6Fr STRAIGHT 90cm</v>
          </cell>
          <cell r="G599">
            <v>20213030365</v>
          </cell>
          <cell r="H599" t="str">
            <v>F</v>
          </cell>
        </row>
        <row r="600">
          <cell r="E600" t="str">
            <v>WAIN-FBK-6S110 CN</v>
          </cell>
          <cell r="F600" t="str">
            <v>ASAHI FUBUKI 6Fr STRAIGHT 110cm</v>
          </cell>
          <cell r="G600">
            <v>20213030365</v>
          </cell>
          <cell r="H600" t="str">
            <v>F</v>
          </cell>
        </row>
        <row r="601">
          <cell r="E601" t="str">
            <v>WAIN-FBK-6S80 CN</v>
          </cell>
          <cell r="F601" t="str">
            <v>ASAHI FUBUKI 6Fr STRAIGHT 80cm</v>
          </cell>
          <cell r="G601">
            <v>20213030365</v>
          </cell>
          <cell r="H601" t="str">
            <v>F</v>
          </cell>
        </row>
        <row r="602">
          <cell r="E602" t="str">
            <v>WAIN-FBK-6SD CN</v>
          </cell>
          <cell r="F602" t="str">
            <v>ASAHI FUBUKI 6Fr Dilator Kit STRAIGHT 90cm</v>
          </cell>
          <cell r="G602">
            <v>20213030365</v>
          </cell>
          <cell r="H602" t="str">
            <v>F</v>
          </cell>
        </row>
        <row r="603">
          <cell r="E603" t="str">
            <v>WAIN-FBK-6SD110 CN</v>
          </cell>
          <cell r="F603" t="str">
            <v>ASAHI FUBUKI 6Fr Dilator Kit STRAIGHT 110cm</v>
          </cell>
          <cell r="G603">
            <v>20213030365</v>
          </cell>
          <cell r="H603" t="str">
            <v>F</v>
          </cell>
        </row>
        <row r="604">
          <cell r="E604" t="str">
            <v>WAIN-FBK-6SD80 CN</v>
          </cell>
          <cell r="F604" t="str">
            <v>ASAHI FUBUKI 6Fr Dilator Kit STRAIGHT 80cm</v>
          </cell>
          <cell r="G604">
            <v>20213030365</v>
          </cell>
          <cell r="H604" t="str">
            <v>F</v>
          </cell>
        </row>
        <row r="605">
          <cell r="E605" t="str">
            <v>WAIN-FBK-6SDL CN</v>
          </cell>
          <cell r="F605" t="str">
            <v>ASAHI FUBUKI 6Fr Dilator Kit STRAIGHT 100cm</v>
          </cell>
          <cell r="G605">
            <v>20213030365</v>
          </cell>
          <cell r="H605" t="str">
            <v>F</v>
          </cell>
        </row>
        <row r="606">
          <cell r="E606" t="str">
            <v>WAIN-FBK-6SL CN</v>
          </cell>
          <cell r="F606" t="str">
            <v>ASAHI FUBUKI 6Fr STRAIGHT 100cm</v>
          </cell>
          <cell r="G606">
            <v>20213030365</v>
          </cell>
          <cell r="H606" t="str">
            <v>F</v>
          </cell>
        </row>
        <row r="607">
          <cell r="E607" t="str">
            <v>WAIN-FBK-7A CN</v>
          </cell>
          <cell r="F607" t="str">
            <v>ASAHI FUBUKI 7Fr ANGLE 90cm</v>
          </cell>
          <cell r="G607">
            <v>20213030365</v>
          </cell>
          <cell r="H607" t="str">
            <v>F</v>
          </cell>
        </row>
        <row r="608">
          <cell r="E608" t="str">
            <v>WAIN-FBK-7A110 CN</v>
          </cell>
          <cell r="F608" t="str">
            <v>ASAHI FUBUKI 7Fr ANGLE 110cm</v>
          </cell>
          <cell r="G608">
            <v>20213030365</v>
          </cell>
          <cell r="H608" t="str">
            <v>F</v>
          </cell>
        </row>
        <row r="609">
          <cell r="E609" t="str">
            <v>WAIN-FBK-7A110H CN</v>
          </cell>
          <cell r="F609" t="str">
            <v>ASAHI FUBUKI 7Fr ANGLE 110cm STIFF</v>
          </cell>
          <cell r="G609">
            <v>20213030365</v>
          </cell>
          <cell r="H609" t="str">
            <v>F</v>
          </cell>
        </row>
        <row r="610">
          <cell r="E610" t="str">
            <v>WAIN-FBK-7A80 CN</v>
          </cell>
          <cell r="F610" t="str">
            <v>ASAHI FUBUKI 7Fr ANGLE 80cm</v>
          </cell>
          <cell r="G610">
            <v>20213030365</v>
          </cell>
          <cell r="H610" t="str">
            <v>F</v>
          </cell>
        </row>
        <row r="611">
          <cell r="E611" t="str">
            <v>WAIN-FBK-7A80H CN</v>
          </cell>
          <cell r="F611" t="str">
            <v>ASAHI FUBUKI 7Fr ANGLE 80cm STIFF</v>
          </cell>
          <cell r="G611">
            <v>20213030365</v>
          </cell>
          <cell r="H611" t="str">
            <v>F</v>
          </cell>
        </row>
        <row r="612">
          <cell r="E612" t="str">
            <v>WAIN-FBK-7AH CN</v>
          </cell>
          <cell r="F612" t="str">
            <v>ASAHI FUBUKI 7Fr ANGLE 90cm STIFF</v>
          </cell>
          <cell r="G612">
            <v>20213030365</v>
          </cell>
          <cell r="H612" t="str">
            <v>F</v>
          </cell>
        </row>
        <row r="613">
          <cell r="E613" t="str">
            <v>WAIN-FBK-7AL CN</v>
          </cell>
          <cell r="F613" t="str">
            <v>ASAHI FUBUKI 7Fr ANGLE 100cm</v>
          </cell>
          <cell r="G613">
            <v>20213030365</v>
          </cell>
          <cell r="H613" t="str">
            <v>F</v>
          </cell>
        </row>
        <row r="614">
          <cell r="E614" t="str">
            <v>WAIN-FBK-7ALH CN</v>
          </cell>
          <cell r="F614" t="str">
            <v>ASAHI FUBUKI 7Fr ANGLE 100cm STIFF</v>
          </cell>
          <cell r="G614">
            <v>20213030365</v>
          </cell>
          <cell r="H614" t="str">
            <v>F</v>
          </cell>
        </row>
        <row r="615">
          <cell r="E615" t="str">
            <v>WAIN-FBK-7S CN</v>
          </cell>
          <cell r="F615" t="str">
            <v>ASAHI FUBUKI 7Fr STRAIGHT 90cm</v>
          </cell>
          <cell r="G615">
            <v>20213030365</v>
          </cell>
          <cell r="H615" t="str">
            <v>F</v>
          </cell>
        </row>
        <row r="616">
          <cell r="E616" t="str">
            <v>WAIN-FBK-7S110 CN</v>
          </cell>
          <cell r="F616" t="str">
            <v>ASAHI FUBUKI 7Fr STRAIGHT 110cm</v>
          </cell>
          <cell r="G616">
            <v>20213030365</v>
          </cell>
          <cell r="H616" t="str">
            <v>F</v>
          </cell>
        </row>
        <row r="617">
          <cell r="E617" t="str">
            <v>WAIN-FBK-7S80 CN</v>
          </cell>
          <cell r="F617" t="str">
            <v>ASAHI FUBUKI 7Fr STRAIGHT 80cm</v>
          </cell>
          <cell r="G617">
            <v>20213030365</v>
          </cell>
          <cell r="H617" t="str">
            <v>F</v>
          </cell>
        </row>
        <row r="618">
          <cell r="E618" t="str">
            <v>WAIN-FBK-7SL CN</v>
          </cell>
          <cell r="F618" t="str">
            <v>ASAHI FUBUKI 7Fr STRAIGHT 100cm</v>
          </cell>
          <cell r="G618">
            <v>20213030365</v>
          </cell>
          <cell r="H618" t="str">
            <v>F</v>
          </cell>
        </row>
        <row r="619">
          <cell r="E619" t="str">
            <v>WAIN-FBK-8S CN</v>
          </cell>
          <cell r="F619" t="str">
            <v>ASAHI FUBUKI 8Fr STRAIGHT 90cm</v>
          </cell>
          <cell r="G619">
            <v>20213030365</v>
          </cell>
          <cell r="H619" t="str">
            <v>F</v>
          </cell>
        </row>
        <row r="620">
          <cell r="E620" t="str">
            <v>WAIN-FBK-8S110 CN</v>
          </cell>
          <cell r="F620" t="str">
            <v>ASAHI FUBUKI 8Fr STRAIGHT 110cm</v>
          </cell>
          <cell r="G620">
            <v>20213030365</v>
          </cell>
          <cell r="H620" t="str">
            <v>F</v>
          </cell>
        </row>
        <row r="621">
          <cell r="E621" t="str">
            <v>WAIN-FBK-8S80 CN</v>
          </cell>
          <cell r="F621" t="str">
            <v>ASAHI FUBUKI 8Fr STRAIGHT 80cm</v>
          </cell>
          <cell r="G621">
            <v>20213030365</v>
          </cell>
          <cell r="H621" t="str">
            <v>F</v>
          </cell>
        </row>
        <row r="622">
          <cell r="E622" t="str">
            <v>WAIN-FBK-8SL CN</v>
          </cell>
          <cell r="F622" t="str">
            <v>ASAHI FUBUKI 8Fr STRAIGHT 100cm</v>
          </cell>
          <cell r="G622">
            <v>20213030365</v>
          </cell>
          <cell r="H622" t="str">
            <v>F</v>
          </cell>
        </row>
        <row r="623">
          <cell r="E623" t="str">
            <v>AT24135 CN</v>
          </cell>
          <cell r="F623" t="str">
            <v>Tornus 2.1Fr</v>
          </cell>
          <cell r="G623">
            <v>20173031853</v>
          </cell>
          <cell r="H623" t="str">
            <v>H</v>
          </cell>
        </row>
        <row r="624">
          <cell r="E624" t="str">
            <v>AT35135 CN</v>
          </cell>
          <cell r="F624" t="str">
            <v>Tornus 88Flex 2.6Fr</v>
          </cell>
          <cell r="G624">
            <v>20173031853</v>
          </cell>
          <cell r="H624" t="str">
            <v>H</v>
          </cell>
        </row>
        <row r="625">
          <cell r="E625" t="str">
            <v>US0035B2600 CN</v>
          </cell>
          <cell r="F625" t="str">
            <v>UniQual GW (0.035" 2.6M) Straight cardiology</v>
          </cell>
          <cell r="G625">
            <v>20163035000</v>
          </cell>
          <cell r="H625" t="str">
            <v>E</v>
          </cell>
        </row>
        <row r="626">
          <cell r="E626" t="str">
            <v>UJ1535B2600 CN</v>
          </cell>
          <cell r="F626" t="str">
            <v>UniQual GW (0.035" 2.6M) 1.5J cardiology</v>
          </cell>
          <cell r="G626">
            <v>20163035000</v>
          </cell>
          <cell r="H626" t="str">
            <v>E</v>
          </cell>
        </row>
        <row r="627">
          <cell r="E627" t="str">
            <v>UJ3035B2600 CN</v>
          </cell>
          <cell r="F627" t="str">
            <v>UniQual GW (0.035" 2.6M) 3J cardiology</v>
          </cell>
          <cell r="G627">
            <v>20163035000</v>
          </cell>
          <cell r="H627" t="str">
            <v>E</v>
          </cell>
        </row>
        <row r="628">
          <cell r="E628" t="str">
            <v>UA0035B2600 CN</v>
          </cell>
          <cell r="F628" t="str">
            <v>UniQual GW (0.035" 2.6M) Angle cardiology</v>
          </cell>
          <cell r="G628">
            <v>20163035000</v>
          </cell>
          <cell r="H628" t="str">
            <v>E</v>
          </cell>
        </row>
        <row r="629">
          <cell r="E629" t="str">
            <v>US0035B1500 CN</v>
          </cell>
          <cell r="F629" t="str">
            <v>UniQual GW (0.035" 1.5M) Straight cardiology</v>
          </cell>
          <cell r="G629">
            <v>20163035000</v>
          </cell>
          <cell r="H629" t="str">
            <v>E</v>
          </cell>
        </row>
        <row r="630">
          <cell r="E630" t="str">
            <v>UA0035B1500 CN</v>
          </cell>
          <cell r="F630" t="str">
            <v>UniQual GW (0.035" 1.5M) Angle cardiology</v>
          </cell>
          <cell r="G630">
            <v>20163035000</v>
          </cell>
          <cell r="H630" t="str">
            <v>E</v>
          </cell>
        </row>
        <row r="631">
          <cell r="E631" t="str">
            <v>UJ1535B1500 CN</v>
          </cell>
          <cell r="F631" t="str">
            <v>UniQual GW (0.035" 1.5M) 1.5J cardiology</v>
          </cell>
          <cell r="G631">
            <v>20163035000</v>
          </cell>
          <cell r="H631" t="str">
            <v>E</v>
          </cell>
        </row>
        <row r="632">
          <cell r="E632" t="str">
            <v>UJ3035B1500 CN</v>
          </cell>
          <cell r="F632" t="str">
            <v>UniQual GW (0.035" 1.5M) 3J cardiology</v>
          </cell>
          <cell r="G632">
            <v>20163035000</v>
          </cell>
          <cell r="H632" t="str">
            <v>E</v>
          </cell>
        </row>
        <row r="633">
          <cell r="E633" t="str">
            <v>UA0035B0500 CN</v>
          </cell>
          <cell r="F633" t="str">
            <v>UniQual GW (0.035" 0.5M) Angle cardiology</v>
          </cell>
          <cell r="G633">
            <v>20163035000</v>
          </cell>
          <cell r="H633" t="str">
            <v>E</v>
          </cell>
        </row>
        <row r="634">
          <cell r="E634" t="str">
            <v>UA0035B1800 CN</v>
          </cell>
          <cell r="F634" t="str">
            <v>UniQual GW (0.035" 1.8M) Angle cardiology</v>
          </cell>
          <cell r="G634">
            <v>20163035000</v>
          </cell>
          <cell r="H634" t="str">
            <v>E</v>
          </cell>
        </row>
        <row r="635">
          <cell r="E635" t="str">
            <v>UA0035B2000 CN</v>
          </cell>
          <cell r="F635" t="str">
            <v>UniQual GW (0.035" 2.0M) Angle cardiology</v>
          </cell>
          <cell r="G635">
            <v>20163035000</v>
          </cell>
          <cell r="H635" t="str">
            <v>E</v>
          </cell>
        </row>
        <row r="636">
          <cell r="E636" t="str">
            <v>UA0035B2200 CN</v>
          </cell>
          <cell r="F636" t="str">
            <v>UniQual GW (0.035" 2.2M) Angle cardiology</v>
          </cell>
          <cell r="G636">
            <v>20163035000</v>
          </cell>
          <cell r="H636" t="str">
            <v>E</v>
          </cell>
        </row>
        <row r="637">
          <cell r="E637" t="str">
            <v>UA0035B3000 CN</v>
          </cell>
          <cell r="F637" t="str">
            <v>UniQual GW (0.035" 3.0M) Angle cardiology</v>
          </cell>
          <cell r="G637">
            <v>20163035000</v>
          </cell>
          <cell r="H637" t="str">
            <v>E</v>
          </cell>
        </row>
        <row r="638">
          <cell r="E638" t="str">
            <v>UJ1535B1800 CN</v>
          </cell>
          <cell r="F638" t="str">
            <v>UniQual GW (0.035" 1.8M) 1.5J cardiology</v>
          </cell>
          <cell r="G638">
            <v>20163035000</v>
          </cell>
          <cell r="H638" t="str">
            <v>E</v>
          </cell>
        </row>
        <row r="639">
          <cell r="E639" t="str">
            <v>UJ1535B2000 CN</v>
          </cell>
          <cell r="F639" t="str">
            <v>UniQual GW (0.035" 2.0M) 1.5J cardiology</v>
          </cell>
          <cell r="G639">
            <v>20163035000</v>
          </cell>
          <cell r="H639" t="str">
            <v>E</v>
          </cell>
        </row>
        <row r="640">
          <cell r="E640" t="str">
            <v>UJ1535B2200 CN</v>
          </cell>
          <cell r="F640" t="str">
            <v>UniQual GW (0.035" 2.2M) 1.5J cardiology</v>
          </cell>
          <cell r="G640">
            <v>20163035000</v>
          </cell>
          <cell r="H640" t="str">
            <v>E</v>
          </cell>
        </row>
        <row r="641">
          <cell r="E641" t="str">
            <v>UJ1535B3000 CN</v>
          </cell>
          <cell r="F641" t="str">
            <v>UniQual GW (0.035" 3.0M) 1.5J cardiology</v>
          </cell>
          <cell r="G641">
            <v>20163035000</v>
          </cell>
          <cell r="H641" t="str">
            <v>E</v>
          </cell>
        </row>
        <row r="642">
          <cell r="E642" t="str">
            <v>UJ3035B1800 CN</v>
          </cell>
          <cell r="F642" t="str">
            <v>UniQual GW (0.035" 1.8M) 3J cardiology</v>
          </cell>
          <cell r="G642">
            <v>20163035000</v>
          </cell>
          <cell r="H642" t="str">
            <v>E</v>
          </cell>
        </row>
        <row r="643">
          <cell r="E643" t="str">
            <v>UJ3035B2000 CN</v>
          </cell>
          <cell r="F643" t="str">
            <v>UniQual GW (0.035" 2.0M) 3J cardiology</v>
          </cell>
          <cell r="G643">
            <v>20163035000</v>
          </cell>
          <cell r="H643" t="str">
            <v>E</v>
          </cell>
        </row>
        <row r="644">
          <cell r="E644" t="str">
            <v>UJ3035B3000 CN</v>
          </cell>
          <cell r="F644" t="str">
            <v>UniQual GW (0.035" 3.0M) 3J cardiology</v>
          </cell>
          <cell r="G644">
            <v>20163035000</v>
          </cell>
          <cell r="H644" t="str">
            <v>E</v>
          </cell>
        </row>
        <row r="645">
          <cell r="E645" t="str">
            <v>US0035B1800 CN</v>
          </cell>
          <cell r="F645" t="str">
            <v>UniQual GW (0.035" 1.8M) Straight cardiology</v>
          </cell>
          <cell r="G645">
            <v>20163035000</v>
          </cell>
          <cell r="H645" t="str">
            <v>E</v>
          </cell>
        </row>
        <row r="646">
          <cell r="E646" t="str">
            <v>WMST105-18PWSF CN</v>
          </cell>
          <cell r="F646" t="str">
            <v>ASAHI Masters PARKWAY SOFT 105cm Straight</v>
          </cell>
          <cell r="G646">
            <v>20163032526</v>
          </cell>
          <cell r="H646" t="str">
            <v>H</v>
          </cell>
        </row>
        <row r="647">
          <cell r="E647" t="str">
            <v>WMST125-18PWSF CN</v>
          </cell>
          <cell r="F647" t="str">
            <v>ASAHI Masters PARKWAY SOFT 125cm Straight</v>
          </cell>
          <cell r="G647">
            <v>20163032526</v>
          </cell>
          <cell r="H647" t="str">
            <v>H</v>
          </cell>
        </row>
        <row r="648">
          <cell r="E648" t="str">
            <v>WMST150-18PWSF CN</v>
          </cell>
          <cell r="F648" t="str">
            <v>ASAHI Masters PARKWAY SOFT 150cm Straight</v>
          </cell>
          <cell r="G648">
            <v>20163032526</v>
          </cell>
          <cell r="H648" t="str">
            <v>H</v>
          </cell>
        </row>
        <row r="649">
          <cell r="E649" t="str">
            <v>WMST45A-18PWSSF CN</v>
          </cell>
          <cell r="F649" t="str">
            <v>ASAHI Masters PARKWAY SOFT 105cm Angle</v>
          </cell>
          <cell r="G649">
            <v>20163032526</v>
          </cell>
          <cell r="H649" t="str">
            <v>H</v>
          </cell>
        </row>
        <row r="650">
          <cell r="E650" t="str">
            <v>WMST45A-18PWSF CN</v>
          </cell>
          <cell r="F650" t="str">
            <v>ASAHI Masters PARKWAY SOFT 125cm Angle</v>
          </cell>
          <cell r="G650">
            <v>20163032526</v>
          </cell>
          <cell r="H650" t="str">
            <v>H</v>
          </cell>
        </row>
        <row r="651">
          <cell r="E651" t="str">
            <v>WMST105-18PWSFA CN</v>
          </cell>
          <cell r="F651" t="str">
            <v>ASAHI Masters PARKWAY SOFT 105cm Straight</v>
          </cell>
          <cell r="G651">
            <v>20163032526</v>
          </cell>
          <cell r="H651" t="str">
            <v>H</v>
          </cell>
        </row>
        <row r="652">
          <cell r="E652" t="str">
            <v>WMST125-18PWSFA CN</v>
          </cell>
          <cell r="F652" t="str">
            <v>ASAHI Masters PARKWAY SOFT 125cm Straight</v>
          </cell>
          <cell r="G652">
            <v>20163032526</v>
          </cell>
          <cell r="H652" t="str">
            <v>H</v>
          </cell>
        </row>
        <row r="653">
          <cell r="E653" t="str">
            <v>WMST150-18PWSFA CN</v>
          </cell>
          <cell r="F653" t="str">
            <v>ASAHI Masters PARKWAY SOFT 150cm Straight</v>
          </cell>
          <cell r="G653">
            <v>20163032526</v>
          </cell>
          <cell r="H653" t="str">
            <v>H</v>
          </cell>
        </row>
        <row r="654">
          <cell r="E654" t="str">
            <v>WMST45A-18PWSSFA CN</v>
          </cell>
          <cell r="F654" t="str">
            <v>ASAHI Masters PARKWAY SOFT 105cm Angle</v>
          </cell>
          <cell r="G654">
            <v>20163032526</v>
          </cell>
          <cell r="H654" t="str">
            <v>H</v>
          </cell>
        </row>
        <row r="655">
          <cell r="E655" t="str">
            <v>WMST45A-18PWSFA CN</v>
          </cell>
          <cell r="F655" t="str">
            <v>ASAHI Masters PARKWAY SOFT 125cm Angle</v>
          </cell>
          <cell r="G655">
            <v>20163032526</v>
          </cell>
          <cell r="H655" t="str">
            <v>H</v>
          </cell>
        </row>
        <row r="656">
          <cell r="E656" t="str">
            <v>VEL105-16Y CN</v>
          </cell>
          <cell r="F656" t="str">
            <v>ASAHI Veloute 105cm Y-connector set</v>
          </cell>
          <cell r="G656">
            <v>20193030395</v>
          </cell>
          <cell r="H656" t="str">
            <v>H</v>
          </cell>
        </row>
        <row r="657">
          <cell r="E657" t="str">
            <v>VEL125-16Y CN</v>
          </cell>
          <cell r="F657" t="str">
            <v>ASAHI Veloute 125cm Y-connector set</v>
          </cell>
          <cell r="G657">
            <v>20193030395</v>
          </cell>
          <cell r="H657" t="str">
            <v>H</v>
          </cell>
        </row>
        <row r="658">
          <cell r="E658" t="str">
            <v>VEL150-16Y CN</v>
          </cell>
          <cell r="F658" t="str">
            <v>ASAHI Veloute 150cm Y-connector set</v>
          </cell>
          <cell r="G658">
            <v>20193030395</v>
          </cell>
          <cell r="H658" t="str">
            <v>H</v>
          </cell>
        </row>
        <row r="659">
          <cell r="E659" t="str">
            <v>VEL105-16AY CN</v>
          </cell>
          <cell r="F659" t="str">
            <v>ASAHI Veloute 105cm Angle Y-connector set</v>
          </cell>
          <cell r="G659">
            <v>20193030395</v>
          </cell>
          <cell r="H659" t="str">
            <v>H</v>
          </cell>
        </row>
        <row r="660">
          <cell r="E660" t="str">
            <v>VEL125-16AY CN</v>
          </cell>
          <cell r="F660" t="str">
            <v>ASAHI Veloute 125cm Angle Y-connector set</v>
          </cell>
          <cell r="G660">
            <v>20193030395</v>
          </cell>
          <cell r="H660" t="str">
            <v>H</v>
          </cell>
        </row>
        <row r="661">
          <cell r="E661" t="str">
            <v>TLS105-16Y CN</v>
          </cell>
          <cell r="F661" t="str">
            <v>ASAHI Tellus 105cm Straight Y-connector set</v>
          </cell>
          <cell r="G661">
            <v>20193030395</v>
          </cell>
          <cell r="H661" t="str">
            <v>H</v>
          </cell>
        </row>
        <row r="662">
          <cell r="E662" t="str">
            <v>TLS125-16Y CN</v>
          </cell>
          <cell r="F662" t="str">
            <v>ASAHI Tellus 125cm Straight Y-connector set</v>
          </cell>
          <cell r="G662">
            <v>20193030395</v>
          </cell>
          <cell r="H662" t="str">
            <v>H</v>
          </cell>
        </row>
        <row r="663">
          <cell r="E663" t="str">
            <v>TLS150-16Y CN</v>
          </cell>
          <cell r="F663" t="str">
            <v>ASAHI Tellus 150cm Straight Y-connector set</v>
          </cell>
          <cell r="G663">
            <v>20193030395</v>
          </cell>
          <cell r="H663" t="str">
            <v>H</v>
          </cell>
        </row>
        <row r="664">
          <cell r="E664" t="str">
            <v>TLS105-16AY CN</v>
          </cell>
          <cell r="F664" t="str">
            <v>ASAHI Tellus 105cm Angle Y-connector set</v>
          </cell>
          <cell r="G664">
            <v>20193030395</v>
          </cell>
          <cell r="H664" t="str">
            <v>H</v>
          </cell>
        </row>
        <row r="665">
          <cell r="E665" t="str">
            <v>TLS125-16AY CN</v>
          </cell>
          <cell r="F665" t="str">
            <v>ASAHI Tellus 125cm Angle Y-connector set</v>
          </cell>
          <cell r="G665">
            <v>20193030395</v>
          </cell>
          <cell r="H665" t="str">
            <v>H</v>
          </cell>
        </row>
        <row r="666">
          <cell r="E666" t="str">
            <v>TLS125-16YSR CN</v>
          </cell>
          <cell r="F666" t="str">
            <v>ASAHI Tellus 125cm Screw-R Y-connector set</v>
          </cell>
          <cell r="G666">
            <v>20193030395</v>
          </cell>
          <cell r="H666" t="str">
            <v>H</v>
          </cell>
        </row>
        <row r="667">
          <cell r="E667" t="str">
            <v>TLS125-16YSL CN</v>
          </cell>
          <cell r="F667" t="str">
            <v>ASAHI Tellus 125cm Screw-L Y-connector set</v>
          </cell>
          <cell r="G667">
            <v>20193030395</v>
          </cell>
          <cell r="H667" t="str">
            <v>H</v>
          </cell>
        </row>
        <row r="668">
          <cell r="E668" t="str">
            <v>SA145-33N CN</v>
          </cell>
          <cell r="F668" t="str">
            <v>ASAHI SASUKE</v>
          </cell>
          <cell r="G668">
            <v>20203030289</v>
          </cell>
          <cell r="H668" t="str">
            <v>H</v>
          </cell>
        </row>
        <row r="669">
          <cell r="E669" t="str">
            <v>WMST105-27HF CN</v>
          </cell>
          <cell r="F669" t="str">
            <v>ASAHI Masters PARKWAY HF 105cm Straight</v>
          </cell>
          <cell r="G669">
            <v>20153031899</v>
          </cell>
          <cell r="H669" t="str">
            <v>H</v>
          </cell>
        </row>
        <row r="670">
          <cell r="E670" t="str">
            <v>WMST125-27HF CN</v>
          </cell>
          <cell r="F670" t="str">
            <v>ASAHI Masters PARKWAY HF 125cm Straight</v>
          </cell>
          <cell r="G670">
            <v>20153031899</v>
          </cell>
          <cell r="H670" t="str">
            <v>H</v>
          </cell>
        </row>
        <row r="671">
          <cell r="E671" t="str">
            <v>WMST150-27HF CN</v>
          </cell>
          <cell r="F671" t="str">
            <v>ASAHI Masters PARKWAY HF 150cm Straight</v>
          </cell>
          <cell r="G671">
            <v>20153031899</v>
          </cell>
          <cell r="H671" t="str">
            <v>H</v>
          </cell>
        </row>
        <row r="672">
          <cell r="E672" t="str">
            <v>WMST105-27HFA CN</v>
          </cell>
          <cell r="F672" t="str">
            <v>ASAHI Masters PARKWAY HF 105cm Straight</v>
          </cell>
          <cell r="G672">
            <v>20153031899</v>
          </cell>
          <cell r="H672" t="str">
            <v>H</v>
          </cell>
        </row>
        <row r="673">
          <cell r="E673" t="str">
            <v>WMST125-27HFA CN</v>
          </cell>
          <cell r="F673" t="str">
            <v>ASAHI Masters PARKWAY HF 125cm Straight</v>
          </cell>
          <cell r="G673">
            <v>20153031899</v>
          </cell>
          <cell r="H673" t="str">
            <v>H</v>
          </cell>
        </row>
        <row r="674">
          <cell r="E674" t="str">
            <v>WMST150-27HFA CN</v>
          </cell>
          <cell r="F674" t="str">
            <v>ASAHI Masters PARKWAY HF 150cm Straight</v>
          </cell>
          <cell r="G674">
            <v>20153031899</v>
          </cell>
          <cell r="H674" t="str">
            <v>H</v>
          </cell>
        </row>
        <row r="675">
          <cell r="E675" t="str">
            <v>MST150-27HFR CN</v>
          </cell>
          <cell r="F675" t="str">
            <v>ASAHI Masters PARKWAY HF 150cm Straight</v>
          </cell>
          <cell r="G675"/>
          <cell r="H675" t="str">
            <v>H</v>
          </cell>
        </row>
        <row r="676">
          <cell r="E676" t="str">
            <v>MST125-27HFR CN</v>
          </cell>
          <cell r="F676" t="str">
            <v>ASAHI Masters PARKWAY HF 125cm Straight</v>
          </cell>
          <cell r="G676"/>
          <cell r="H676" t="str">
            <v>H</v>
          </cell>
        </row>
        <row r="677">
          <cell r="E677" t="str">
            <v>CSR135-26P CN</v>
          </cell>
          <cell r="F677" t="str">
            <v>ASAHI Corsair Pro 135cm</v>
          </cell>
          <cell r="G677">
            <v>20203030314</v>
          </cell>
          <cell r="H677" t="str">
            <v>H</v>
          </cell>
        </row>
        <row r="678">
          <cell r="E678" t="str">
            <v>CSR150-26P CN</v>
          </cell>
          <cell r="F678" t="str">
            <v>ASAHI Corsair Pro 150cm</v>
          </cell>
          <cell r="G678">
            <v>20203030314</v>
          </cell>
          <cell r="H678" t="str">
            <v>H</v>
          </cell>
        </row>
        <row r="679">
          <cell r="E679" t="str">
            <v>CRV135-19P CN</v>
          </cell>
          <cell r="F679" t="str">
            <v>ASAHI Caravel 135cm</v>
          </cell>
          <cell r="G679">
            <v>20213030249</v>
          </cell>
          <cell r="H679" t="str">
            <v>H</v>
          </cell>
        </row>
        <row r="680">
          <cell r="E680" t="str">
            <v>CRV150-19P CN</v>
          </cell>
          <cell r="F680" t="str">
            <v>ASAHI Caravel 150cm</v>
          </cell>
          <cell r="G680">
            <v>20213030249</v>
          </cell>
          <cell r="H680" t="str">
            <v>H</v>
          </cell>
        </row>
        <row r="681">
          <cell r="E681" t="str">
            <v>CSW135-26N CN</v>
          </cell>
          <cell r="F681" t="str">
            <v>ASAHI Corsair 135cm</v>
          </cell>
          <cell r="G681">
            <v>20153034236</v>
          </cell>
          <cell r="H681" t="str">
            <v>H</v>
          </cell>
        </row>
        <row r="682">
          <cell r="E682" t="str">
            <v>CSW150-26N CN</v>
          </cell>
          <cell r="F682" t="str">
            <v>ASAHI Corsair 150cm</v>
          </cell>
          <cell r="G682">
            <v>20153034236</v>
          </cell>
          <cell r="H682" t="str">
            <v>H</v>
          </cell>
        </row>
        <row r="683">
          <cell r="E683" t="str">
            <v>WAIN-CKI-200 CN</v>
          </cell>
          <cell r="F683" t="str">
            <v>ASAHI Neurovascular Guide Wire ASAHI CHIKAI 200cm</v>
          </cell>
          <cell r="G683">
            <v>20173031493</v>
          </cell>
          <cell r="H683" t="str">
            <v>D</v>
          </cell>
        </row>
        <row r="684">
          <cell r="E684" t="str">
            <v>WAIN-CKI-300 CN</v>
          </cell>
          <cell r="F684" t="str">
            <v>ASAHI Neurovascular Guide Wire ASAHI CHIKAI 300cm</v>
          </cell>
          <cell r="G684">
            <v>20173031493</v>
          </cell>
          <cell r="H684" t="str">
            <v>D</v>
          </cell>
        </row>
        <row r="685">
          <cell r="E685" t="str">
            <v>WAIN-CKI-10-200 CN</v>
          </cell>
          <cell r="F685" t="str">
            <v>ASAHI Neurovascular Guide Wire ASAHI CHIKAI 10 200cm</v>
          </cell>
          <cell r="G685">
            <v>20173031492</v>
          </cell>
          <cell r="H685" t="str">
            <v>D</v>
          </cell>
        </row>
        <row r="686">
          <cell r="E686" t="str">
            <v>WAIN-CKI-10-300 CN</v>
          </cell>
          <cell r="F686" t="str">
            <v>ASAHI Neurovascular Guide Wire ASAHI CHIKAI 10 300cm</v>
          </cell>
          <cell r="G686">
            <v>20173031492</v>
          </cell>
          <cell r="H686" t="str">
            <v>D</v>
          </cell>
        </row>
        <row r="687">
          <cell r="E687" t="str">
            <v>STM135-14S CN</v>
          </cell>
          <cell r="F687" t="str">
            <v>Streaming 14 135cm</v>
          </cell>
          <cell r="G687">
            <v>20173031485</v>
          </cell>
          <cell r="H687" t="str">
            <v>D</v>
          </cell>
        </row>
        <row r="688">
          <cell r="E688" t="str">
            <v>STM165-14S CN</v>
          </cell>
          <cell r="F688" t="str">
            <v>Streaming 14 165cm</v>
          </cell>
          <cell r="G688">
            <v>20173031485</v>
          </cell>
          <cell r="H688" t="str">
            <v>D</v>
          </cell>
        </row>
        <row r="689">
          <cell r="E689" t="str">
            <v>STM180-14S CN</v>
          </cell>
          <cell r="F689" t="str">
            <v>Streaming 14 180cm</v>
          </cell>
          <cell r="G689">
            <v>20173031485</v>
          </cell>
          <cell r="H689" t="str">
            <v>D</v>
          </cell>
        </row>
        <row r="690">
          <cell r="E690" t="str">
            <v>STM180-14A45 CN</v>
          </cell>
          <cell r="F690" t="str">
            <v>Streaming 14 180cm Angle</v>
          </cell>
          <cell r="G690">
            <v>20173031485</v>
          </cell>
          <cell r="H690" t="str">
            <v>D</v>
          </cell>
        </row>
        <row r="691">
          <cell r="E691" t="str">
            <v>STM080-18S CN</v>
          </cell>
          <cell r="F691" t="str">
            <v>Streaming 18 80cm</v>
          </cell>
          <cell r="G691">
            <v>20173031485</v>
          </cell>
          <cell r="H691" t="str">
            <v>D</v>
          </cell>
        </row>
        <row r="692">
          <cell r="E692" t="str">
            <v>STM135-18S CN</v>
          </cell>
          <cell r="F692" t="str">
            <v>Streaming 18 135cm</v>
          </cell>
          <cell r="G692">
            <v>20173031485</v>
          </cell>
          <cell r="H692" t="str">
            <v>D</v>
          </cell>
        </row>
        <row r="693">
          <cell r="E693" t="str">
            <v>STM165-18S CN</v>
          </cell>
          <cell r="F693" t="str">
            <v>Streaming 18 165cm</v>
          </cell>
          <cell r="G693">
            <v>20173031485</v>
          </cell>
          <cell r="H693" t="str">
            <v>D</v>
          </cell>
        </row>
        <row r="694">
          <cell r="E694" t="str">
            <v>STM180-18S CN</v>
          </cell>
          <cell r="F694" t="str">
            <v>Streaming 18 180cm</v>
          </cell>
          <cell r="G694">
            <v>20173031485</v>
          </cell>
          <cell r="H694" t="str">
            <v>D</v>
          </cell>
        </row>
        <row r="695">
          <cell r="E695" t="str">
            <v>WAIN-CKI-200-RC CN</v>
          </cell>
          <cell r="F695" t="str">
            <v>ASAHI CHIKAI 200cm Round curve</v>
          </cell>
          <cell r="G695">
            <v>20173031493</v>
          </cell>
          <cell r="H695" t="str">
            <v>D</v>
          </cell>
        </row>
        <row r="696">
          <cell r="E696" t="str">
            <v>WAIN-CKI-300-RC CN</v>
          </cell>
          <cell r="F696" t="str">
            <v>ASAHI CHIKAI 300cm Round curve</v>
          </cell>
          <cell r="G696">
            <v>20173031493</v>
          </cell>
          <cell r="H696" t="str">
            <v>D</v>
          </cell>
        </row>
        <row r="697">
          <cell r="E697" t="str">
            <v>WCKV165-14C CN</v>
          </cell>
          <cell r="F697" t="str">
            <v>ASAHI CHIKAI V 165cm</v>
          </cell>
          <cell r="G697">
            <v>20183030122</v>
          </cell>
          <cell r="H697" t="str">
            <v>D</v>
          </cell>
        </row>
        <row r="698">
          <cell r="E698" t="str">
            <v>WCKV180-14C CN</v>
          </cell>
          <cell r="F698" t="str">
            <v>ASAHI CHIKAI V 180cm</v>
          </cell>
          <cell r="G698">
            <v>20183030122</v>
          </cell>
          <cell r="H698" t="str">
            <v>D</v>
          </cell>
        </row>
        <row r="699">
          <cell r="E699" t="str">
            <v>WAMS-135-1645C CN</v>
          </cell>
          <cell r="F699" t="str">
            <v>ASAHI Meister 16 135cm Angle 45ﾟ</v>
          </cell>
          <cell r="G699">
            <v>20183030123</v>
          </cell>
          <cell r="H699" t="str">
            <v>D</v>
          </cell>
        </row>
        <row r="700">
          <cell r="E700" t="str">
            <v>WAMS-165-1645C CN</v>
          </cell>
          <cell r="F700" t="str">
            <v>ASAHI Meister 16 165cm Angle 45ﾟ</v>
          </cell>
          <cell r="G700">
            <v>20183030123</v>
          </cell>
          <cell r="H700" t="str">
            <v>D</v>
          </cell>
        </row>
        <row r="701">
          <cell r="E701" t="str">
            <v>WAMS-180-1645C CN</v>
          </cell>
          <cell r="F701" t="str">
            <v>ASAHI Meister 16 180cm Angle 45ﾟ</v>
          </cell>
          <cell r="G701">
            <v>20183030123</v>
          </cell>
          <cell r="H701" t="str">
            <v>D</v>
          </cell>
        </row>
        <row r="702">
          <cell r="E702" t="str">
            <v>WAMS-135-16WAC CN</v>
          </cell>
          <cell r="F702" t="str">
            <v>ASAHI Meister 16 135cm W-Angle</v>
          </cell>
          <cell r="G702">
            <v>20183030123</v>
          </cell>
          <cell r="H702" t="str">
            <v>D</v>
          </cell>
        </row>
        <row r="703">
          <cell r="E703" t="str">
            <v>WAMS-165-16WAC CN</v>
          </cell>
          <cell r="F703" t="str">
            <v>ASAHI Meister 16 165cm W-Angle</v>
          </cell>
          <cell r="G703">
            <v>20183030123</v>
          </cell>
          <cell r="H703" t="str">
            <v>D</v>
          </cell>
        </row>
        <row r="704">
          <cell r="E704" t="str">
            <v>WAMS-180-16WAC CN</v>
          </cell>
          <cell r="F704" t="str">
            <v>ASAHI Meister 16 180cm W-Angle</v>
          </cell>
          <cell r="G704">
            <v>20183030123</v>
          </cell>
          <cell r="H704" t="str">
            <v>D</v>
          </cell>
        </row>
        <row r="705">
          <cell r="E705" t="str">
            <v>WAMS-135-16STC CN</v>
          </cell>
          <cell r="F705" t="str">
            <v>ASAHI Meister 16 135cm Round curve</v>
          </cell>
          <cell r="G705">
            <v>20183030123</v>
          </cell>
          <cell r="H705" t="str">
            <v>D</v>
          </cell>
        </row>
        <row r="706">
          <cell r="E706" t="str">
            <v>WAMS-165-16STC CN</v>
          </cell>
          <cell r="F706" t="str">
            <v>ASAHI Meister 16 165cm Round curve</v>
          </cell>
          <cell r="G706">
            <v>20183030123</v>
          </cell>
          <cell r="H706" t="str">
            <v>D</v>
          </cell>
        </row>
        <row r="707">
          <cell r="E707" t="str">
            <v>WAMS-180-16STC CN</v>
          </cell>
          <cell r="F707" t="str">
            <v>ASAHI Meister 16 180cm Round curve</v>
          </cell>
          <cell r="G707">
            <v>20183030123</v>
          </cell>
          <cell r="H707" t="str">
            <v>D</v>
          </cell>
        </row>
        <row r="708">
          <cell r="E708" t="str">
            <v>WAIN-CKI-200-BA CN</v>
          </cell>
          <cell r="F708" t="str">
            <v>ASAHI CHIKAI black 200cm 90ﾟ</v>
          </cell>
          <cell r="G708">
            <v>20173031493</v>
          </cell>
          <cell r="H708" t="str">
            <v>D</v>
          </cell>
        </row>
        <row r="709">
          <cell r="E709" t="str">
            <v>WAIN-CKI-200-BS CN</v>
          </cell>
          <cell r="F709" t="str">
            <v>ASAHI CHIKAI black 200cm Round curve</v>
          </cell>
          <cell r="G709">
            <v>20173031493</v>
          </cell>
          <cell r="H709" t="str">
            <v>D</v>
          </cell>
        </row>
        <row r="710">
          <cell r="E710" t="str">
            <v>NA</v>
          </cell>
          <cell r="F710" t="str">
            <v>Micro catheter  Accessory</v>
          </cell>
          <cell r="G710" t="str">
            <v>Same as Micro Catheter</v>
          </cell>
          <cell r="H710" t="str">
            <v>K</v>
          </cell>
        </row>
        <row r="711">
          <cell r="E711" t="str">
            <v>NA</v>
          </cell>
          <cell r="F711" t="str">
            <v>Micro catheter  Accessory</v>
          </cell>
          <cell r="G711"/>
          <cell r="H711" t="str">
            <v>K</v>
          </cell>
        </row>
        <row r="712">
          <cell r="E712" t="str">
            <v>NA</v>
          </cell>
          <cell r="F712" t="str">
            <v>Micro catheter  Accessory</v>
          </cell>
          <cell r="G712"/>
          <cell r="H712" t="str">
            <v>K</v>
          </cell>
        </row>
        <row r="713">
          <cell r="E713" t="str">
            <v>NA</v>
          </cell>
          <cell r="F713" t="str">
            <v>Micro catheter  Accessory</v>
          </cell>
          <cell r="G713"/>
          <cell r="H713" t="str">
            <v>K</v>
          </cell>
        </row>
        <row r="714">
          <cell r="E714" t="str">
            <v>NA</v>
          </cell>
          <cell r="F714" t="str">
            <v>Micro catheter  Accessory</v>
          </cell>
          <cell r="G714"/>
          <cell r="H714" t="str">
            <v>K</v>
          </cell>
        </row>
        <row r="715">
          <cell r="E715" t="str">
            <v>NA</v>
          </cell>
          <cell r="F715" t="str">
            <v>Micro catheter  Accessory</v>
          </cell>
          <cell r="G715"/>
          <cell r="H715" t="str">
            <v>K</v>
          </cell>
        </row>
        <row r="716">
          <cell r="E716" t="str">
            <v>NA</v>
          </cell>
          <cell r="F716" t="str">
            <v>Micro catheter  Accessory</v>
          </cell>
          <cell r="G716"/>
          <cell r="H716" t="str">
            <v>K</v>
          </cell>
        </row>
        <row r="717">
          <cell r="E717" t="str">
            <v>NA</v>
          </cell>
          <cell r="F717" t="str">
            <v>Micro catheter  Accessory</v>
          </cell>
          <cell r="G717"/>
          <cell r="H717" t="str">
            <v>K</v>
          </cell>
        </row>
        <row r="718">
          <cell r="E718" t="str">
            <v>NA</v>
          </cell>
          <cell r="F718" t="str">
            <v>Micro catheter  Accessory</v>
          </cell>
          <cell r="G718"/>
          <cell r="H718" t="str">
            <v>K</v>
          </cell>
        </row>
        <row r="719">
          <cell r="E719" t="str">
            <v>NA</v>
          </cell>
          <cell r="F719" t="str">
            <v>Micro catheter  Accessory</v>
          </cell>
          <cell r="G719"/>
          <cell r="H719" t="str">
            <v>K</v>
          </cell>
        </row>
        <row r="720">
          <cell r="E720" t="str">
            <v>NA</v>
          </cell>
          <cell r="F720" t="str">
            <v>Micro catheter  Accessory</v>
          </cell>
          <cell r="G720"/>
          <cell r="H720" t="str">
            <v>K</v>
          </cell>
        </row>
        <row r="721">
          <cell r="E721" t="str">
            <v>NA</v>
          </cell>
          <cell r="F721" t="str">
            <v>Micro catheter  Accessory</v>
          </cell>
          <cell r="G721"/>
          <cell r="H721" t="str">
            <v>K</v>
          </cell>
        </row>
        <row r="722">
          <cell r="E722" t="str">
            <v>NA</v>
          </cell>
          <cell r="F722" t="str">
            <v>Micro catheter  Accessory</v>
          </cell>
          <cell r="G722"/>
          <cell r="H722" t="str">
            <v>K</v>
          </cell>
        </row>
        <row r="723">
          <cell r="E723" t="str">
            <v>NA</v>
          </cell>
          <cell r="F723" t="str">
            <v>Micro catheter  Accessory</v>
          </cell>
          <cell r="G723"/>
          <cell r="H723" t="str">
            <v>K</v>
          </cell>
        </row>
        <row r="724">
          <cell r="E724" t="str">
            <v>NA</v>
          </cell>
          <cell r="F724" t="str">
            <v>Micro catheter  Accessory</v>
          </cell>
          <cell r="G724"/>
          <cell r="H724" t="str">
            <v>K</v>
          </cell>
        </row>
        <row r="725">
          <cell r="E725" t="str">
            <v>NA</v>
          </cell>
          <cell r="F725" t="str">
            <v>Micro catheter  Accessory</v>
          </cell>
          <cell r="G725"/>
          <cell r="H725" t="str">
            <v>K</v>
          </cell>
        </row>
        <row r="726">
          <cell r="E726" t="str">
            <v>NA</v>
          </cell>
          <cell r="F726" t="str">
            <v>Micro catheter  Accessory</v>
          </cell>
          <cell r="G726"/>
          <cell r="H726" t="str">
            <v>K</v>
          </cell>
        </row>
        <row r="727">
          <cell r="E727" t="str">
            <v>2009051 Masters HF CN</v>
          </cell>
          <cell r="F727" t="str">
            <v>Micro catheter  Accessory</v>
          </cell>
          <cell r="G727"/>
          <cell r="H727" t="str">
            <v>K</v>
          </cell>
        </row>
        <row r="728">
          <cell r="E728" t="str">
            <v>NA</v>
          </cell>
          <cell r="F728" t="str">
            <v>Micro catheter  Accessory</v>
          </cell>
          <cell r="G728"/>
          <cell r="H728" t="str">
            <v>K</v>
          </cell>
        </row>
        <row r="729">
          <cell r="E729" t="str">
            <v>NA</v>
          </cell>
          <cell r="F729" t="str">
            <v>Micro catheter  Accessory</v>
          </cell>
          <cell r="G729"/>
          <cell r="H729" t="str">
            <v>K</v>
          </cell>
        </row>
        <row r="730">
          <cell r="E730" t="str">
            <v>NA</v>
          </cell>
          <cell r="F730" t="str">
            <v>Micro catheter  Accessory</v>
          </cell>
          <cell r="G730"/>
          <cell r="H730" t="str">
            <v>K</v>
          </cell>
        </row>
        <row r="731">
          <cell r="E731" t="str">
            <v>AH14R007PR CN</v>
          </cell>
          <cell r="H731" t="str">
            <v>B</v>
          </cell>
        </row>
        <row r="732">
          <cell r="E732" t="str">
            <v>AH14R008PR CN</v>
          </cell>
          <cell r="H732" t="str">
            <v>B</v>
          </cell>
        </row>
        <row r="733">
          <cell r="E733" t="str">
            <v>AH14R011PR CN</v>
          </cell>
          <cell r="H733" t="str">
            <v>B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 MIX"/>
      <sheetName val="27A"/>
      <sheetName val="27A (2)"/>
      <sheetName val="27G"/>
      <sheetName val="27S"/>
      <sheetName val="27T"/>
      <sheetName val="R.W 3"/>
      <sheetName val="R.W 3 (2)"/>
      <sheetName val="29A"/>
      <sheetName val="29A (2)"/>
      <sheetName val="31A"/>
      <sheetName val="31A (2)"/>
      <sheetName val="31A (3)"/>
      <sheetName val="04A"/>
      <sheetName val="PO PTCA"/>
      <sheetName val="PO PTCA (2)"/>
      <sheetName val="Paraticle"/>
      <sheetName val="kh"/>
      <sheetName val="BIOBURDEN"/>
      <sheetName val="Lưu mẫu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/>
          <cell r="B1"/>
          <cell r="C1"/>
          <cell r="D1"/>
          <cell r="E1"/>
          <cell r="F1"/>
          <cell r="G1">
            <v>703326</v>
          </cell>
          <cell r="H1">
            <v>63560</v>
          </cell>
          <cell r="I1">
            <v>639766</v>
          </cell>
          <cell r="J1"/>
          <cell r="K1" t="str">
            <v>Đc chia  max 8lot Wip trừ hàng RG3</v>
          </cell>
          <cell r="L1"/>
          <cell r="M1"/>
        </row>
        <row r="2">
          <cell r="A2" t="str">
            <v>P/O</v>
          </cell>
          <cell r="B2"/>
          <cell r="C2" t="str">
            <v>Material No</v>
          </cell>
          <cell r="D2" t="str">
            <v>Item Code</v>
          </cell>
          <cell r="E2" t="str">
            <v>Cataloge code</v>
          </cell>
          <cell r="F2" t="str">
            <v>Destination</v>
          </cell>
          <cell r="G2" t="str">
            <v>Q'ty 
PO</v>
          </cell>
          <cell r="H2" t="str">
            <v xml:space="preserve">Q'ty FN </v>
          </cell>
          <cell r="I2" t="str">
            <v>Gap</v>
          </cell>
          <cell r="J2" t="str">
            <v>Status</v>
          </cell>
          <cell r="K2" t="str">
            <v>Complete
Plan Date</v>
          </cell>
          <cell r="L2" t="str">
            <v>ETD</v>
          </cell>
          <cell r="M2" t="str">
            <v>Material No C</v>
          </cell>
        </row>
        <row r="3">
          <cell r="A3" t="str">
            <v>PT-H2607-PD-304</v>
          </cell>
          <cell r="B3">
            <v>0</v>
          </cell>
          <cell r="C3">
            <v>11132334</v>
          </cell>
          <cell r="D3" t="str">
            <v>1731160-F-A</v>
          </cell>
          <cell r="E3" t="str">
            <v>AHW14R013S US</v>
          </cell>
          <cell r="F3" t="str">
            <v>USA</v>
          </cell>
          <cell r="G3">
            <v>455</v>
          </cell>
          <cell r="H3">
            <v>455</v>
          </cell>
          <cell r="I3">
            <v>0</v>
          </cell>
          <cell r="J3" t="str">
            <v>FINISH</v>
          </cell>
          <cell r="K3">
            <v>46254</v>
          </cell>
          <cell r="L3">
            <v>46258</v>
          </cell>
          <cell r="M3">
            <v>12114296</v>
          </cell>
        </row>
        <row r="4">
          <cell r="A4" t="str">
            <v>PT-H2607-PD-310</v>
          </cell>
          <cell r="B4">
            <v>0</v>
          </cell>
          <cell r="C4">
            <v>11134340</v>
          </cell>
          <cell r="D4" t="str">
            <v>2331156-A-A</v>
          </cell>
          <cell r="E4" t="str">
            <v>AIN-CKI-200-B-SFT CE2</v>
          </cell>
          <cell r="F4" t="str">
            <v>Oversea</v>
          </cell>
          <cell r="G4">
            <v>60</v>
          </cell>
          <cell r="H4">
            <v>60</v>
          </cell>
          <cell r="I4">
            <v>0</v>
          </cell>
          <cell r="J4" t="str">
            <v>FINISH</v>
          </cell>
          <cell r="K4">
            <v>46252</v>
          </cell>
          <cell r="L4">
            <v>46258</v>
          </cell>
          <cell r="M4">
            <v>12114377</v>
          </cell>
        </row>
        <row r="5">
          <cell r="A5" t="str">
            <v>PT-H2607-PD-311</v>
          </cell>
          <cell r="B5">
            <v>0</v>
          </cell>
          <cell r="C5">
            <v>11134339</v>
          </cell>
          <cell r="D5" t="str">
            <v>2331167-A-A</v>
          </cell>
          <cell r="E5" t="str">
            <v>AIN-CKX-10-200-R CE2</v>
          </cell>
          <cell r="F5" t="str">
            <v>Oversea</v>
          </cell>
          <cell r="G5">
            <v>10</v>
          </cell>
          <cell r="H5">
            <v>10</v>
          </cell>
          <cell r="I5">
            <v>0</v>
          </cell>
          <cell r="J5" t="str">
            <v>FINISH</v>
          </cell>
          <cell r="K5">
            <v>46252</v>
          </cell>
          <cell r="L5">
            <v>46258</v>
          </cell>
          <cell r="M5">
            <v>12114380</v>
          </cell>
        </row>
        <row r="6">
          <cell r="A6" t="str">
            <v>PT-H2606-PC-024</v>
          </cell>
          <cell r="B6">
            <v>0</v>
          </cell>
          <cell r="C6">
            <v>11134240</v>
          </cell>
          <cell r="D6" t="str">
            <v>1436296-J-AK</v>
          </cell>
          <cell r="E6" t="str">
            <v>APW14R009S CN</v>
          </cell>
          <cell r="F6" t="str">
            <v>China</v>
          </cell>
          <cell r="G6">
            <v>9250</v>
          </cell>
          <cell r="H6">
            <v>5660</v>
          </cell>
          <cell r="I6">
            <v>3590</v>
          </cell>
          <cell r="J6" t="str">
            <v>NO</v>
          </cell>
          <cell r="K6">
            <v>46230</v>
          </cell>
          <cell r="L6">
            <v>46268</v>
          </cell>
          <cell r="M6">
            <v>12125069</v>
          </cell>
        </row>
        <row r="7">
          <cell r="A7" t="str">
            <v>PT-H2606-PC-025</v>
          </cell>
          <cell r="B7">
            <v>0</v>
          </cell>
          <cell r="C7">
            <v>11134241</v>
          </cell>
          <cell r="D7" t="str">
            <v>1436298-J-AK</v>
          </cell>
          <cell r="E7" t="str">
            <v>APW14R005S CN</v>
          </cell>
          <cell r="F7" t="str">
            <v>China</v>
          </cell>
          <cell r="G7">
            <v>8580</v>
          </cell>
          <cell r="H7">
            <v>8580</v>
          </cell>
          <cell r="I7">
            <v>0</v>
          </cell>
          <cell r="J7" t="str">
            <v>FINISH</v>
          </cell>
          <cell r="K7">
            <v>46230</v>
          </cell>
          <cell r="L7">
            <v>46268</v>
          </cell>
          <cell r="M7">
            <v>12125071</v>
          </cell>
        </row>
        <row r="8">
          <cell r="A8" t="str">
            <v>PT-H2605-PC-003-2</v>
          </cell>
          <cell r="B8">
            <v>0</v>
          </cell>
          <cell r="C8">
            <v>11134241</v>
          </cell>
          <cell r="D8" t="str">
            <v>1436298-J-AK</v>
          </cell>
          <cell r="E8" t="str">
            <v>APW14R005S CN</v>
          </cell>
          <cell r="F8" t="str">
            <v>China</v>
          </cell>
          <cell r="G8">
            <v>1650</v>
          </cell>
          <cell r="H8">
            <v>1095</v>
          </cell>
          <cell r="I8">
            <v>555</v>
          </cell>
          <cell r="J8" t="str">
            <v>NO</v>
          </cell>
          <cell r="K8">
            <v>46258</v>
          </cell>
          <cell r="L8">
            <v>46268</v>
          </cell>
          <cell r="M8">
            <v>12125071</v>
          </cell>
        </row>
        <row r="9">
          <cell r="A9" t="str">
            <v>PT-H2606-PC-048</v>
          </cell>
          <cell r="B9">
            <v>0</v>
          </cell>
          <cell r="C9">
            <v>11134342</v>
          </cell>
          <cell r="D9" t="str">
            <v>1036068-S-AK-P</v>
          </cell>
          <cell r="E9" t="str">
            <v>AHW14R001S CN</v>
          </cell>
          <cell r="F9" t="str">
            <v>China</v>
          </cell>
          <cell r="G9">
            <v>20700</v>
          </cell>
          <cell r="H9">
            <v>20700</v>
          </cell>
          <cell r="I9">
            <v>0</v>
          </cell>
          <cell r="J9" t="str">
            <v>FINISH</v>
          </cell>
          <cell r="K9">
            <v>46255</v>
          </cell>
          <cell r="L9">
            <v>46268</v>
          </cell>
          <cell r="M9">
            <v>12134058</v>
          </cell>
        </row>
        <row r="10">
          <cell r="A10" t="str">
            <v>PT-H2607-PC-012</v>
          </cell>
          <cell r="B10">
            <v>0</v>
          </cell>
          <cell r="C10">
            <v>11134234</v>
          </cell>
          <cell r="D10" t="str">
            <v>1036066-R-AK</v>
          </cell>
          <cell r="E10" t="str">
            <v>AGP140002 CN</v>
          </cell>
          <cell r="F10" t="str">
            <v>China</v>
          </cell>
          <cell r="G10">
            <v>3490</v>
          </cell>
          <cell r="H10">
            <v>2935</v>
          </cell>
          <cell r="I10">
            <v>555</v>
          </cell>
          <cell r="J10" t="str">
            <v>NO</v>
          </cell>
          <cell r="K10">
            <v>46258</v>
          </cell>
          <cell r="L10">
            <v>46268</v>
          </cell>
          <cell r="M10">
            <v>12125073</v>
          </cell>
        </row>
        <row r="11">
          <cell r="A11" t="str">
            <v>PT-H2607-PC-021</v>
          </cell>
          <cell r="B11">
            <v>0</v>
          </cell>
          <cell r="C11">
            <v>11134342</v>
          </cell>
          <cell r="D11" t="str">
            <v>1036068-S-AK-P</v>
          </cell>
          <cell r="E11" t="str">
            <v>AHW14R001S CN</v>
          </cell>
          <cell r="F11" t="str">
            <v>China</v>
          </cell>
          <cell r="G11">
            <v>18000</v>
          </cell>
          <cell r="H11">
            <v>2970</v>
          </cell>
          <cell r="I11">
            <v>15030</v>
          </cell>
          <cell r="J11" t="str">
            <v>NO</v>
          </cell>
          <cell r="K11">
            <v>46258</v>
          </cell>
          <cell r="L11">
            <v>46268</v>
          </cell>
          <cell r="M11">
            <v>12134058</v>
          </cell>
        </row>
        <row r="12">
          <cell r="A12" t="str">
            <v>PT-H2608-PD-015</v>
          </cell>
          <cell r="B12">
            <v>0</v>
          </cell>
          <cell r="C12">
            <v>11132337</v>
          </cell>
          <cell r="D12" t="str">
            <v>1731163-F-A</v>
          </cell>
          <cell r="E12" t="str">
            <v>AHW14R313P US</v>
          </cell>
          <cell r="F12" t="str">
            <v>USA</v>
          </cell>
          <cell r="G12">
            <v>50</v>
          </cell>
          <cell r="H12">
            <v>0</v>
          </cell>
          <cell r="I12">
            <v>50</v>
          </cell>
          <cell r="J12" t="str">
            <v>NO</v>
          </cell>
          <cell r="K12">
            <v>46259</v>
          </cell>
          <cell r="L12">
            <v>46268</v>
          </cell>
          <cell r="M12">
            <v>12114299</v>
          </cell>
        </row>
        <row r="13">
          <cell r="A13" t="str">
            <v>PT-H2606-PD-134</v>
          </cell>
          <cell r="B13" t="str">
            <v>-</v>
          </cell>
          <cell r="C13">
            <v>11134960</v>
          </cell>
          <cell r="D13" t="str">
            <v>2431046-0-A</v>
          </cell>
          <cell r="E13" t="str">
            <v>AIN-CNX-006-220 US</v>
          </cell>
          <cell r="F13" t="str">
            <v>USA</v>
          </cell>
          <cell r="G13">
            <v>5</v>
          </cell>
          <cell r="H13">
            <v>5</v>
          </cell>
          <cell r="I13">
            <v>0</v>
          </cell>
          <cell r="J13" t="str">
            <v>FINISH</v>
          </cell>
          <cell r="K13">
            <v>46258</v>
          </cell>
          <cell r="L13">
            <v>46269</v>
          </cell>
          <cell r="M13">
            <v>12142456</v>
          </cell>
        </row>
        <row r="14">
          <cell r="A14" t="str">
            <v>PT-H2606-PD-135</v>
          </cell>
          <cell r="B14" t="str">
            <v>-</v>
          </cell>
          <cell r="C14">
            <v>11134961</v>
          </cell>
          <cell r="D14" t="str">
            <v>2431048-0-A</v>
          </cell>
          <cell r="E14" t="str">
            <v>AIN-CNX-006-220RC US</v>
          </cell>
          <cell r="F14" t="str">
            <v>USA</v>
          </cell>
          <cell r="G14">
            <v>5</v>
          </cell>
          <cell r="H14">
            <v>5</v>
          </cell>
          <cell r="I14">
            <v>0</v>
          </cell>
          <cell r="J14" t="str">
            <v>FINISH</v>
          </cell>
          <cell r="K14">
            <v>46258</v>
          </cell>
          <cell r="L14">
            <v>46269</v>
          </cell>
          <cell r="M14">
            <v>12142457</v>
          </cell>
        </row>
        <row r="15">
          <cell r="A15" t="str">
            <v>PT-H2606-PD-136</v>
          </cell>
          <cell r="B15" t="str">
            <v>-</v>
          </cell>
          <cell r="C15">
            <v>11134962</v>
          </cell>
          <cell r="D15" t="str">
            <v>2431050-0-A</v>
          </cell>
          <cell r="E15" t="str">
            <v>AIN-CNX-006-220J US</v>
          </cell>
          <cell r="F15" t="str">
            <v>USA</v>
          </cell>
          <cell r="G15">
            <v>5</v>
          </cell>
          <cell r="H15">
            <v>5</v>
          </cell>
          <cell r="I15">
            <v>0</v>
          </cell>
          <cell r="J15" t="str">
            <v>FINISH</v>
          </cell>
          <cell r="K15">
            <v>46258</v>
          </cell>
          <cell r="L15">
            <v>46269</v>
          </cell>
          <cell r="M15">
            <v>12142458</v>
          </cell>
        </row>
        <row r="16">
          <cell r="A16" t="str">
            <v>PT-H2607-PD-076</v>
          </cell>
          <cell r="B16">
            <v>0</v>
          </cell>
          <cell r="C16">
            <v>11125723</v>
          </cell>
          <cell r="D16" t="str">
            <v>2131695-D-A</v>
          </cell>
          <cell r="E16" t="str">
            <v>AHW14R004S NO CE</v>
          </cell>
          <cell r="F16" t="str">
            <v>Oversea</v>
          </cell>
          <cell r="G16">
            <v>690</v>
          </cell>
          <cell r="H16">
            <v>255</v>
          </cell>
          <cell r="I16">
            <v>435</v>
          </cell>
          <cell r="J16" t="str">
            <v>NO</v>
          </cell>
          <cell r="K16">
            <v>46255</v>
          </cell>
          <cell r="L16">
            <v>46269</v>
          </cell>
          <cell r="M16">
            <v>12112526</v>
          </cell>
        </row>
        <row r="17">
          <cell r="A17" t="str">
            <v>PT-H2607-PD-077</v>
          </cell>
          <cell r="B17">
            <v>0</v>
          </cell>
          <cell r="C17">
            <v>11126777</v>
          </cell>
          <cell r="D17" t="str">
            <v>2131639-D-AK</v>
          </cell>
          <cell r="E17" t="str">
            <v>AGH146000 R NO CE</v>
          </cell>
          <cell r="F17" t="str">
            <v>Oversea</v>
          </cell>
          <cell r="G17">
            <v>180</v>
          </cell>
          <cell r="H17">
            <v>170</v>
          </cell>
          <cell r="I17">
            <v>10</v>
          </cell>
          <cell r="J17" t="str">
            <v>NO</v>
          </cell>
          <cell r="K17">
            <v>46255</v>
          </cell>
          <cell r="L17">
            <v>46269</v>
          </cell>
          <cell r="M17">
            <v>12111386</v>
          </cell>
        </row>
        <row r="18">
          <cell r="A18" t="str">
            <v>PT-H2607-PD-275</v>
          </cell>
          <cell r="B18">
            <v>0</v>
          </cell>
          <cell r="C18">
            <v>11117354</v>
          </cell>
          <cell r="D18" t="str">
            <v>2131726-B-A</v>
          </cell>
          <cell r="E18" t="str">
            <v>AHW14R013S NO CE</v>
          </cell>
          <cell r="F18" t="str">
            <v>Oversea</v>
          </cell>
          <cell r="G18">
            <v>65</v>
          </cell>
          <cell r="H18">
            <v>0</v>
          </cell>
          <cell r="I18">
            <v>65</v>
          </cell>
          <cell r="J18" t="str">
            <v>NO</v>
          </cell>
          <cell r="K18">
            <v>46259</v>
          </cell>
          <cell r="L18">
            <v>46269</v>
          </cell>
          <cell r="M18">
            <v>12114296</v>
          </cell>
        </row>
        <row r="19">
          <cell r="A19" t="str">
            <v>PT-H2607-PD-276</v>
          </cell>
          <cell r="B19">
            <v>0</v>
          </cell>
          <cell r="C19">
            <v>11117355</v>
          </cell>
          <cell r="D19" t="str">
            <v>2131727-B-A</v>
          </cell>
          <cell r="E19" t="str">
            <v>AHW14R013P NO CE</v>
          </cell>
          <cell r="F19" t="str">
            <v>Oversea</v>
          </cell>
          <cell r="G19">
            <v>75</v>
          </cell>
          <cell r="H19">
            <v>75</v>
          </cell>
          <cell r="I19">
            <v>0</v>
          </cell>
          <cell r="J19" t="str">
            <v>FINISH</v>
          </cell>
          <cell r="K19">
            <v>46259</v>
          </cell>
          <cell r="L19">
            <v>46269</v>
          </cell>
          <cell r="M19">
            <v>12114297</v>
          </cell>
        </row>
        <row r="20">
          <cell r="A20" t="str">
            <v>PT-H2606-PD-272</v>
          </cell>
          <cell r="B20">
            <v>0</v>
          </cell>
          <cell r="C20">
            <v>11117354</v>
          </cell>
          <cell r="D20" t="str">
            <v>2131726-B-A</v>
          </cell>
          <cell r="E20" t="str">
            <v>AHW14R013S NO CE</v>
          </cell>
          <cell r="F20" t="str">
            <v>Oversea</v>
          </cell>
          <cell r="G20">
            <v>5</v>
          </cell>
          <cell r="H20">
            <v>0</v>
          </cell>
          <cell r="I20">
            <v>5</v>
          </cell>
          <cell r="J20" t="str">
            <v>NO</v>
          </cell>
          <cell r="K20">
            <v>46258</v>
          </cell>
          <cell r="L20">
            <v>46272</v>
          </cell>
          <cell r="M20">
            <v>12114296</v>
          </cell>
        </row>
        <row r="21">
          <cell r="A21" t="str">
            <v>PT-H2607-PD-170</v>
          </cell>
          <cell r="B21">
            <v>0</v>
          </cell>
          <cell r="C21">
            <v>11117086</v>
          </cell>
          <cell r="D21" t="str">
            <v>2331044-0-A</v>
          </cell>
          <cell r="E21" t="str">
            <v>AHW14R013P CE5</v>
          </cell>
          <cell r="F21" t="str">
            <v>Oversea</v>
          </cell>
          <cell r="G21">
            <v>90</v>
          </cell>
          <cell r="H21">
            <v>90</v>
          </cell>
          <cell r="I21">
            <v>0</v>
          </cell>
          <cell r="J21" t="str">
            <v>FINISH</v>
          </cell>
          <cell r="K21">
            <v>46258</v>
          </cell>
          <cell r="L21">
            <v>46272</v>
          </cell>
          <cell r="M21">
            <v>12114297</v>
          </cell>
        </row>
        <row r="22">
          <cell r="A22" t="str">
            <v>PT-H2607-PD-172</v>
          </cell>
          <cell r="B22">
            <v>0</v>
          </cell>
          <cell r="C22">
            <v>11117354</v>
          </cell>
          <cell r="D22" t="str">
            <v>2131726-B-A</v>
          </cell>
          <cell r="E22" t="str">
            <v>AHW14R013S NO CE</v>
          </cell>
          <cell r="F22" t="str">
            <v>Oversea</v>
          </cell>
          <cell r="G22">
            <v>25</v>
          </cell>
          <cell r="H22">
            <v>0</v>
          </cell>
          <cell r="I22">
            <v>25</v>
          </cell>
          <cell r="J22" t="str">
            <v>NO</v>
          </cell>
          <cell r="K22">
            <v>46258</v>
          </cell>
          <cell r="L22">
            <v>46272</v>
          </cell>
          <cell r="M22">
            <v>12114296</v>
          </cell>
        </row>
        <row r="23">
          <cell r="A23" t="str">
            <v>PT-H2607-PD-196</v>
          </cell>
          <cell r="B23">
            <v>0</v>
          </cell>
          <cell r="C23">
            <v>11135718</v>
          </cell>
          <cell r="D23" t="str">
            <v>2631193-0-A</v>
          </cell>
          <cell r="E23" t="str">
            <v>AIN-CNX-14-215 KR</v>
          </cell>
          <cell r="F23" t="str">
            <v>Korea</v>
          </cell>
          <cell r="G23">
            <v>458</v>
          </cell>
          <cell r="H23">
            <v>320</v>
          </cell>
          <cell r="I23">
            <v>138</v>
          </cell>
          <cell r="J23" t="str">
            <v>NO</v>
          </cell>
          <cell r="K23">
            <v>46258</v>
          </cell>
          <cell r="L23">
            <v>46272</v>
          </cell>
          <cell r="M23">
            <v>12126656</v>
          </cell>
        </row>
        <row r="24">
          <cell r="A24" t="str">
            <v>PT-H2607-PD-257</v>
          </cell>
          <cell r="B24">
            <v>0</v>
          </cell>
          <cell r="C24">
            <v>11135013</v>
          </cell>
          <cell r="D24" t="str">
            <v>2431137-0-A</v>
          </cell>
          <cell r="E24" t="str">
            <v>AIN-CNX-006-220RC MDR</v>
          </cell>
          <cell r="F24" t="str">
            <v>Oversea</v>
          </cell>
          <cell r="G24">
            <v>90</v>
          </cell>
          <cell r="H24">
            <v>0</v>
          </cell>
          <cell r="I24">
            <v>90</v>
          </cell>
          <cell r="J24" t="str">
            <v>NO</v>
          </cell>
          <cell r="K24">
            <v>46259</v>
          </cell>
          <cell r="L24">
            <v>46272</v>
          </cell>
          <cell r="M24">
            <v>12142457</v>
          </cell>
        </row>
        <row r="25">
          <cell r="A25" t="str">
            <v>PT-H2607-PD-258</v>
          </cell>
          <cell r="B25">
            <v>0</v>
          </cell>
          <cell r="C25">
            <v>11135014</v>
          </cell>
          <cell r="D25" t="str">
            <v>2431138-0-A</v>
          </cell>
          <cell r="E25" t="str">
            <v>AIN-CNX-006-220J MDR</v>
          </cell>
          <cell r="F25" t="str">
            <v>Oversea</v>
          </cell>
          <cell r="G25">
            <v>80</v>
          </cell>
          <cell r="H25">
            <v>0</v>
          </cell>
          <cell r="I25">
            <v>80</v>
          </cell>
          <cell r="J25" t="str">
            <v>NO</v>
          </cell>
          <cell r="K25">
            <v>46259</v>
          </cell>
          <cell r="L25">
            <v>46272</v>
          </cell>
          <cell r="M25">
            <v>12142458</v>
          </cell>
        </row>
        <row r="26">
          <cell r="A26" t="str">
            <v>PT-H2607-PD-115</v>
          </cell>
          <cell r="B26">
            <v>0</v>
          </cell>
          <cell r="C26">
            <v>11125715</v>
          </cell>
          <cell r="D26" t="str">
            <v>2131687-C-AK</v>
          </cell>
          <cell r="E26" t="str">
            <v>AHW14R001S NOCE</v>
          </cell>
          <cell r="F26" t="str">
            <v>Oversea</v>
          </cell>
          <cell r="G26">
            <v>1140</v>
          </cell>
          <cell r="H26">
            <v>600</v>
          </cell>
          <cell r="I26">
            <v>540</v>
          </cell>
          <cell r="J26" t="str">
            <v>NO</v>
          </cell>
          <cell r="K26">
            <v>46261</v>
          </cell>
          <cell r="L26">
            <v>46273</v>
          </cell>
          <cell r="M26">
            <v>12112517</v>
          </cell>
        </row>
        <row r="27">
          <cell r="A27" t="str">
            <v>PT-H2607-PD-116</v>
          </cell>
          <cell r="B27">
            <v>0</v>
          </cell>
          <cell r="C27">
            <v>11125723</v>
          </cell>
          <cell r="D27" t="str">
            <v>2131695-D-A</v>
          </cell>
          <cell r="E27" t="str">
            <v>AHW14R004S NO CE</v>
          </cell>
          <cell r="F27" t="str">
            <v>Oversea</v>
          </cell>
          <cell r="G27">
            <v>485</v>
          </cell>
          <cell r="H27">
            <v>0</v>
          </cell>
          <cell r="I27">
            <v>485</v>
          </cell>
          <cell r="J27" t="str">
            <v>NO</v>
          </cell>
          <cell r="K27">
            <v>46261</v>
          </cell>
          <cell r="L27">
            <v>46273</v>
          </cell>
          <cell r="M27">
            <v>12112526</v>
          </cell>
        </row>
        <row r="28">
          <cell r="A28" t="str">
            <v>PT-H2607-PD-117</v>
          </cell>
          <cell r="B28">
            <v>0</v>
          </cell>
          <cell r="C28">
            <v>11126794</v>
          </cell>
          <cell r="D28" t="str">
            <v>2131656-D-AK</v>
          </cell>
          <cell r="E28" t="str">
            <v>AGP140002 NO CE</v>
          </cell>
          <cell r="F28" t="str">
            <v>Oversea</v>
          </cell>
          <cell r="G28">
            <v>75</v>
          </cell>
          <cell r="H28">
            <v>0</v>
          </cell>
          <cell r="I28">
            <v>75</v>
          </cell>
          <cell r="J28" t="str">
            <v>NO</v>
          </cell>
          <cell r="K28">
            <v>46261</v>
          </cell>
          <cell r="L28">
            <v>46273</v>
          </cell>
          <cell r="M28">
            <v>12110575</v>
          </cell>
        </row>
        <row r="29">
          <cell r="A29" t="str">
            <v>PT-H2607-PD-121</v>
          </cell>
          <cell r="B29">
            <v>0</v>
          </cell>
          <cell r="C29">
            <v>11126889</v>
          </cell>
          <cell r="D29" t="str">
            <v>2231042-A-AK</v>
          </cell>
          <cell r="E29" t="str">
            <v>PAGP140300 NOCE</v>
          </cell>
          <cell r="F29" t="str">
            <v>Oversea</v>
          </cell>
          <cell r="G29">
            <v>120</v>
          </cell>
          <cell r="H29">
            <v>0</v>
          </cell>
          <cell r="I29">
            <v>120</v>
          </cell>
          <cell r="J29" t="str">
            <v>NO</v>
          </cell>
          <cell r="K29">
            <v>46261</v>
          </cell>
          <cell r="L29">
            <v>46273</v>
          </cell>
          <cell r="M29">
            <v>12110562</v>
          </cell>
        </row>
        <row r="30">
          <cell r="A30" t="str">
            <v>PT-H2606-PD-368</v>
          </cell>
          <cell r="B30">
            <v>0</v>
          </cell>
          <cell r="C30">
            <v>11117355</v>
          </cell>
          <cell r="D30" t="str">
            <v>2131727-B-A</v>
          </cell>
          <cell r="E30" t="str">
            <v>AHW14R013P NO CE</v>
          </cell>
          <cell r="F30" t="str">
            <v>Oversea</v>
          </cell>
          <cell r="G30">
            <v>30</v>
          </cell>
          <cell r="H30">
            <v>30</v>
          </cell>
          <cell r="I30">
            <v>0</v>
          </cell>
          <cell r="J30" t="str">
            <v>FINISH</v>
          </cell>
          <cell r="K30">
            <v>46262</v>
          </cell>
          <cell r="L30">
            <v>46274</v>
          </cell>
          <cell r="M30">
            <v>12114297</v>
          </cell>
        </row>
        <row r="31">
          <cell r="A31" t="str">
            <v>PT-H2607-PD-312</v>
          </cell>
          <cell r="B31">
            <v>0</v>
          </cell>
          <cell r="C31">
            <v>11117355</v>
          </cell>
          <cell r="D31" t="str">
            <v>2131727-B-A</v>
          </cell>
          <cell r="E31" t="str">
            <v>AHW14R013P NO CE</v>
          </cell>
          <cell r="F31" t="str">
            <v>Oversea</v>
          </cell>
          <cell r="G31">
            <v>200</v>
          </cell>
          <cell r="H31">
            <v>200</v>
          </cell>
          <cell r="I31">
            <v>0</v>
          </cell>
          <cell r="J31" t="str">
            <v>FINISH</v>
          </cell>
          <cell r="K31">
            <v>46268</v>
          </cell>
          <cell r="L31">
            <v>46274</v>
          </cell>
          <cell r="M31">
            <v>12114297</v>
          </cell>
        </row>
        <row r="32">
          <cell r="A32" t="str">
            <v>PT-H2608-PD-013</v>
          </cell>
          <cell r="B32" t="str">
            <v>AUSTRALIA</v>
          </cell>
          <cell r="C32">
            <v>11127824</v>
          </cell>
          <cell r="D32" t="str">
            <v>2131622-B-A</v>
          </cell>
          <cell r="E32" t="str">
            <v>WAIN-CKI-008-200 NO CE</v>
          </cell>
          <cell r="F32" t="str">
            <v>Australia</v>
          </cell>
          <cell r="G32">
            <v>20</v>
          </cell>
          <cell r="H32">
            <v>0</v>
          </cell>
          <cell r="I32">
            <v>20</v>
          </cell>
          <cell r="J32" t="str">
            <v>NO</v>
          </cell>
          <cell r="K32">
            <v>46263</v>
          </cell>
          <cell r="L32">
            <v>46274</v>
          </cell>
          <cell r="M32">
            <v>12114370</v>
          </cell>
        </row>
        <row r="33">
          <cell r="A33" t="str">
            <v>PT-H2608-PD-014</v>
          </cell>
          <cell r="B33" t="str">
            <v>AUSTRALIA</v>
          </cell>
          <cell r="C33">
            <v>11127219</v>
          </cell>
          <cell r="D33" t="str">
            <v>2131627-B-A</v>
          </cell>
          <cell r="E33" t="str">
            <v>WAIN-CKI-18-200-BS NO CE</v>
          </cell>
          <cell r="F33" t="str">
            <v>Australia</v>
          </cell>
          <cell r="G33">
            <v>5</v>
          </cell>
          <cell r="H33">
            <v>0</v>
          </cell>
          <cell r="I33">
            <v>5</v>
          </cell>
          <cell r="J33" t="str">
            <v>NO</v>
          </cell>
          <cell r="K33">
            <v>46263</v>
          </cell>
          <cell r="L33">
            <v>46274</v>
          </cell>
          <cell r="M33">
            <v>12114378</v>
          </cell>
        </row>
        <row r="34">
          <cell r="A34" t="str">
            <v>PT-H2608-PD-002</v>
          </cell>
          <cell r="B34">
            <v>0</v>
          </cell>
          <cell r="C34">
            <v>11132203</v>
          </cell>
          <cell r="D34" t="str">
            <v>2131630-B-A</v>
          </cell>
          <cell r="E34" t="str">
            <v>AIN-CKX-10-200-R NO CE</v>
          </cell>
          <cell r="F34" t="str">
            <v>Oversea</v>
          </cell>
          <cell r="G34">
            <v>5</v>
          </cell>
          <cell r="H34">
            <v>0</v>
          </cell>
          <cell r="I34">
            <v>5</v>
          </cell>
          <cell r="J34" t="str">
            <v>NO</v>
          </cell>
          <cell r="K34">
            <v>46263</v>
          </cell>
          <cell r="L34">
            <v>46274</v>
          </cell>
          <cell r="M34">
            <v>12114380</v>
          </cell>
        </row>
        <row r="35">
          <cell r="A35" t="str">
            <v>PT-H2608-PD-003</v>
          </cell>
          <cell r="B35">
            <v>0</v>
          </cell>
          <cell r="C35">
            <v>11127219</v>
          </cell>
          <cell r="D35" t="str">
            <v>2131627-B-A</v>
          </cell>
          <cell r="E35" t="str">
            <v>WAIN-CKI-18-200-BS NO CE</v>
          </cell>
          <cell r="F35" t="str">
            <v>Oversea</v>
          </cell>
          <cell r="G35">
            <v>2</v>
          </cell>
          <cell r="H35">
            <v>0</v>
          </cell>
          <cell r="I35">
            <v>2</v>
          </cell>
          <cell r="J35" t="str">
            <v>NO</v>
          </cell>
          <cell r="K35">
            <v>46263</v>
          </cell>
          <cell r="L35">
            <v>46274</v>
          </cell>
          <cell r="M35">
            <v>12114378</v>
          </cell>
        </row>
        <row r="36">
          <cell r="A36" t="str">
            <v>PT-H2608-PD-004</v>
          </cell>
          <cell r="B36">
            <v>0</v>
          </cell>
          <cell r="C36">
            <v>11131246</v>
          </cell>
          <cell r="D36" t="str">
            <v>2331231-A-A</v>
          </cell>
          <cell r="E36" t="str">
            <v>WAMS-180-1645 NOCE</v>
          </cell>
          <cell r="F36" t="str">
            <v>Oversea</v>
          </cell>
          <cell r="G36">
            <v>8</v>
          </cell>
          <cell r="H36">
            <v>0</v>
          </cell>
          <cell r="I36">
            <v>8</v>
          </cell>
          <cell r="J36" t="str">
            <v>NO</v>
          </cell>
          <cell r="K36">
            <v>46263</v>
          </cell>
          <cell r="L36">
            <v>46274</v>
          </cell>
          <cell r="M36">
            <v>12111079</v>
          </cell>
        </row>
        <row r="37">
          <cell r="A37" t="str">
            <v>SIL-H2608-PD-001</v>
          </cell>
          <cell r="B37">
            <v>0</v>
          </cell>
          <cell r="C37">
            <v>11112788</v>
          </cell>
          <cell r="D37" t="str">
            <v>1931211-B-A</v>
          </cell>
          <cell r="E37" t="str">
            <v>SA0025N18S NO CE</v>
          </cell>
          <cell r="F37" t="str">
            <v>Oversea</v>
          </cell>
          <cell r="G37">
            <v>5</v>
          </cell>
          <cell r="H37">
            <v>0</v>
          </cell>
          <cell r="I37">
            <v>5</v>
          </cell>
          <cell r="J37" t="str">
            <v>NO</v>
          </cell>
          <cell r="K37">
            <v>46263</v>
          </cell>
          <cell r="L37">
            <v>46274</v>
          </cell>
          <cell r="M37">
            <v>12115073</v>
          </cell>
        </row>
        <row r="38">
          <cell r="A38" t="str">
            <v>SIL-H2608-PD-002</v>
          </cell>
          <cell r="B38">
            <v>0</v>
          </cell>
          <cell r="C38">
            <v>11112787</v>
          </cell>
          <cell r="D38" t="str">
            <v>1931210-B-A</v>
          </cell>
          <cell r="E38" t="str">
            <v>SJ3025N18S NO CE</v>
          </cell>
          <cell r="F38" t="str">
            <v>Oversea</v>
          </cell>
          <cell r="G38">
            <v>10</v>
          </cell>
          <cell r="H38">
            <v>0</v>
          </cell>
          <cell r="I38">
            <v>10</v>
          </cell>
          <cell r="J38" t="str">
            <v>NO</v>
          </cell>
          <cell r="K38">
            <v>46263</v>
          </cell>
          <cell r="L38">
            <v>46274</v>
          </cell>
          <cell r="M38">
            <v>12115075</v>
          </cell>
        </row>
        <row r="39">
          <cell r="A39" t="str">
            <v>SIL-H2608-PD-003</v>
          </cell>
          <cell r="B39">
            <v>0</v>
          </cell>
          <cell r="C39">
            <v>11112799</v>
          </cell>
          <cell r="D39" t="str">
            <v>1931222-B-A</v>
          </cell>
          <cell r="E39" t="str">
            <v>SJ3025N30S NO CE</v>
          </cell>
          <cell r="F39" t="str">
            <v>Oversea</v>
          </cell>
          <cell r="G39">
            <v>15</v>
          </cell>
          <cell r="H39">
            <v>0</v>
          </cell>
          <cell r="I39">
            <v>15</v>
          </cell>
          <cell r="J39" t="str">
            <v>NO</v>
          </cell>
          <cell r="K39">
            <v>46263</v>
          </cell>
          <cell r="L39">
            <v>46274</v>
          </cell>
          <cell r="M39">
            <v>12115087</v>
          </cell>
        </row>
        <row r="40">
          <cell r="A40" t="str">
            <v>PT-H2607-PD-247</v>
          </cell>
          <cell r="B40">
            <v>0</v>
          </cell>
          <cell r="C40">
            <v>11117354</v>
          </cell>
          <cell r="D40" t="str">
            <v>2131726-B-A</v>
          </cell>
          <cell r="E40" t="str">
            <v>AHW14R013S NO CE</v>
          </cell>
          <cell r="F40" t="str">
            <v>Oversea</v>
          </cell>
          <cell r="G40">
            <v>15</v>
          </cell>
          <cell r="H40">
            <v>0</v>
          </cell>
          <cell r="I40">
            <v>15</v>
          </cell>
          <cell r="J40" t="str">
            <v>NO</v>
          </cell>
          <cell r="K40">
            <v>46273</v>
          </cell>
          <cell r="L40">
            <v>46280</v>
          </cell>
          <cell r="M40">
            <v>12114296</v>
          </cell>
        </row>
        <row r="41">
          <cell r="A41" t="str">
            <v>PT-H2607-PD-254</v>
          </cell>
          <cell r="B41">
            <v>0</v>
          </cell>
          <cell r="C41">
            <v>11131246</v>
          </cell>
          <cell r="D41" t="str">
            <v>2331231-A-A</v>
          </cell>
          <cell r="E41" t="str">
            <v>WAMS-180-1645 NOCE</v>
          </cell>
          <cell r="F41" t="str">
            <v>Oversea</v>
          </cell>
          <cell r="G41">
            <v>125</v>
          </cell>
          <cell r="H41">
            <v>125</v>
          </cell>
          <cell r="I41">
            <v>0</v>
          </cell>
          <cell r="J41" t="str">
            <v>FINISH</v>
          </cell>
          <cell r="K41">
            <v>46273</v>
          </cell>
          <cell r="L41">
            <v>46280</v>
          </cell>
          <cell r="M41">
            <v>12111079</v>
          </cell>
        </row>
        <row r="42">
          <cell r="A42" t="str">
            <v>PT-H2607-PT-069</v>
          </cell>
          <cell r="B42" t="str">
            <v>-</v>
          </cell>
          <cell r="C42">
            <v>11125051</v>
          </cell>
          <cell r="D42" t="str">
            <v>1831268-C-AK</v>
          </cell>
          <cell r="E42" t="str">
            <v>AIN-CKI-300R JP</v>
          </cell>
          <cell r="F42" t="str">
            <v>Japan</v>
          </cell>
          <cell r="G42">
            <v>30</v>
          </cell>
          <cell r="H42">
            <v>30</v>
          </cell>
          <cell r="I42">
            <v>0</v>
          </cell>
          <cell r="J42" t="str">
            <v>FINISH</v>
          </cell>
          <cell r="K42">
            <v>46270</v>
          </cell>
          <cell r="L42">
            <v>46280</v>
          </cell>
          <cell r="M42">
            <v>12114365</v>
          </cell>
        </row>
        <row r="43">
          <cell r="A43" t="str">
            <v>PT-H2607-PD-265</v>
          </cell>
          <cell r="B43">
            <v>0</v>
          </cell>
          <cell r="C43">
            <v>11117086</v>
          </cell>
          <cell r="D43" t="str">
            <v>2331044-0-A</v>
          </cell>
          <cell r="E43" t="str">
            <v>AHW14R013P CE5</v>
          </cell>
          <cell r="F43" t="str">
            <v>Oversea</v>
          </cell>
          <cell r="G43">
            <v>5</v>
          </cell>
          <cell r="H43">
            <v>0</v>
          </cell>
          <cell r="I43">
            <v>5</v>
          </cell>
          <cell r="J43" t="str">
            <v>NO</v>
          </cell>
          <cell r="K43">
            <v>46270</v>
          </cell>
          <cell r="L43">
            <v>46280</v>
          </cell>
          <cell r="M43">
            <v>12114297</v>
          </cell>
        </row>
        <row r="44">
          <cell r="A44" t="str">
            <v>PT-H2607-PD-266</v>
          </cell>
          <cell r="B44">
            <v>0</v>
          </cell>
          <cell r="C44">
            <v>11134335</v>
          </cell>
          <cell r="D44" t="str">
            <v>2331161-A-A</v>
          </cell>
          <cell r="E44" t="str">
            <v>WAIN-CKI-008-200 CE3</v>
          </cell>
          <cell r="F44" t="str">
            <v>Oversea</v>
          </cell>
          <cell r="G44">
            <v>25</v>
          </cell>
          <cell r="H44">
            <v>25</v>
          </cell>
          <cell r="I44">
            <v>0</v>
          </cell>
          <cell r="J44" t="str">
            <v>FINISH</v>
          </cell>
          <cell r="K44">
            <v>46270</v>
          </cell>
          <cell r="L44">
            <v>46280</v>
          </cell>
          <cell r="M44">
            <v>12114370</v>
          </cell>
        </row>
        <row r="45">
          <cell r="A45" t="str">
            <v>PT-H2607-PD-267</v>
          </cell>
          <cell r="B45">
            <v>0</v>
          </cell>
          <cell r="C45">
            <v>11134340</v>
          </cell>
          <cell r="D45" t="str">
            <v>2331156-A-A</v>
          </cell>
          <cell r="E45" t="str">
            <v>AIN-CKI-200-B-SFT CE2</v>
          </cell>
          <cell r="F45" t="str">
            <v>Oversea</v>
          </cell>
          <cell r="G45">
            <v>25</v>
          </cell>
          <cell r="H45">
            <v>25</v>
          </cell>
          <cell r="I45">
            <v>0</v>
          </cell>
          <cell r="J45" t="str">
            <v>FINISH</v>
          </cell>
          <cell r="K45">
            <v>46270</v>
          </cell>
          <cell r="L45">
            <v>46280</v>
          </cell>
          <cell r="M45">
            <v>12114377</v>
          </cell>
        </row>
        <row r="46">
          <cell r="A46" t="str">
            <v>PT-H2607-PD-268</v>
          </cell>
          <cell r="B46">
            <v>0</v>
          </cell>
          <cell r="C46">
            <v>11134341</v>
          </cell>
          <cell r="D46" t="str">
            <v>2331155-A-A</v>
          </cell>
          <cell r="E46" t="str">
            <v>AIN-CKI-18-200-SFT CE2</v>
          </cell>
          <cell r="F46" t="str">
            <v>Oversea</v>
          </cell>
          <cell r="G46">
            <v>25</v>
          </cell>
          <cell r="H46">
            <v>25</v>
          </cell>
          <cell r="I46">
            <v>0</v>
          </cell>
          <cell r="J46" t="str">
            <v>FINISH</v>
          </cell>
          <cell r="K46">
            <v>46270</v>
          </cell>
          <cell r="L46">
            <v>46280</v>
          </cell>
          <cell r="M46">
            <v>12114379</v>
          </cell>
        </row>
        <row r="47">
          <cell r="A47" t="str">
            <v>PT-H2607-PD-269</v>
          </cell>
          <cell r="B47">
            <v>0</v>
          </cell>
          <cell r="C47">
            <v>11134339</v>
          </cell>
          <cell r="D47" t="str">
            <v>2331167-A-A</v>
          </cell>
          <cell r="E47" t="str">
            <v>AIN-CKX-10-200-R CE2</v>
          </cell>
          <cell r="F47" t="str">
            <v>Oversea</v>
          </cell>
          <cell r="G47">
            <v>15</v>
          </cell>
          <cell r="H47">
            <v>15</v>
          </cell>
          <cell r="I47">
            <v>0</v>
          </cell>
          <cell r="J47" t="str">
            <v>FINISH</v>
          </cell>
          <cell r="K47">
            <v>46270</v>
          </cell>
          <cell r="L47">
            <v>46280</v>
          </cell>
          <cell r="M47">
            <v>12114380</v>
          </cell>
        </row>
        <row r="48">
          <cell r="A48" t="str">
            <v>PT-H2607-PD-270</v>
          </cell>
          <cell r="B48">
            <v>0</v>
          </cell>
          <cell r="C48">
            <v>11136016</v>
          </cell>
          <cell r="D48" t="str">
            <v>2631199-0-A</v>
          </cell>
          <cell r="E48" t="str">
            <v>AIN-CNX-14-215 MDR</v>
          </cell>
          <cell r="F48" t="str">
            <v>Oversea</v>
          </cell>
          <cell r="G48">
            <v>25</v>
          </cell>
          <cell r="H48">
            <v>0</v>
          </cell>
          <cell r="I48">
            <v>25</v>
          </cell>
          <cell r="J48" t="str">
            <v>NO</v>
          </cell>
          <cell r="K48">
            <v>46270</v>
          </cell>
          <cell r="L48">
            <v>46280</v>
          </cell>
          <cell r="M48">
            <v>12126656</v>
          </cell>
        </row>
        <row r="49">
          <cell r="A49" t="str">
            <v>PT-H2607-PD-271</v>
          </cell>
          <cell r="B49">
            <v>0</v>
          </cell>
          <cell r="C49">
            <v>11136020</v>
          </cell>
          <cell r="D49" t="str">
            <v>2631201-0-A</v>
          </cell>
          <cell r="E49" t="str">
            <v>AIN-CNX-14-215A MDR</v>
          </cell>
          <cell r="F49" t="str">
            <v>Oversea</v>
          </cell>
          <cell r="G49">
            <v>25</v>
          </cell>
          <cell r="H49">
            <v>0</v>
          </cell>
          <cell r="I49">
            <v>25</v>
          </cell>
          <cell r="J49" t="str">
            <v>NO</v>
          </cell>
          <cell r="K49">
            <v>46270</v>
          </cell>
          <cell r="L49">
            <v>46280</v>
          </cell>
          <cell r="M49">
            <v>12142309</v>
          </cell>
        </row>
        <row r="50">
          <cell r="A50" t="str">
            <v>PT-H2607-PD-272</v>
          </cell>
          <cell r="B50">
            <v>0</v>
          </cell>
          <cell r="C50">
            <v>11136018</v>
          </cell>
          <cell r="D50" t="str">
            <v>2631200-0-A</v>
          </cell>
          <cell r="E50" t="str">
            <v>AIN-CNX-14-215P MDR</v>
          </cell>
          <cell r="F50" t="str">
            <v>Oversea</v>
          </cell>
          <cell r="G50">
            <v>25</v>
          </cell>
          <cell r="H50">
            <v>0</v>
          </cell>
          <cell r="I50">
            <v>25</v>
          </cell>
          <cell r="J50" t="str">
            <v>NO</v>
          </cell>
          <cell r="K50">
            <v>46270</v>
          </cell>
          <cell r="L50">
            <v>46280</v>
          </cell>
          <cell r="M50">
            <v>12126662</v>
          </cell>
        </row>
        <row r="51">
          <cell r="A51" t="str">
            <v>PT-H2608-PT-003</v>
          </cell>
          <cell r="B51" t="str">
            <v>-</v>
          </cell>
          <cell r="C51">
            <v>11122029</v>
          </cell>
          <cell r="D51" t="str">
            <v>2051007-D-A</v>
          </cell>
          <cell r="E51" t="str">
            <v>FI025A45 JP</v>
          </cell>
          <cell r="F51" t="str">
            <v>Japan</v>
          </cell>
          <cell r="G51">
            <v>90</v>
          </cell>
          <cell r="H51">
            <v>0</v>
          </cell>
          <cell r="I51">
            <v>90</v>
          </cell>
          <cell r="J51" t="str">
            <v>NO</v>
          </cell>
          <cell r="K51">
            <v>46269</v>
          </cell>
          <cell r="L51">
            <v>46280</v>
          </cell>
          <cell r="M51">
            <v>12120937</v>
          </cell>
        </row>
        <row r="52">
          <cell r="A52" t="str">
            <v>PT-H2608-PT-004</v>
          </cell>
          <cell r="B52" t="str">
            <v>-</v>
          </cell>
          <cell r="C52">
            <v>11122031</v>
          </cell>
          <cell r="D52" t="str">
            <v>2051046-E-A</v>
          </cell>
          <cell r="E52" t="str">
            <v>MTA0025N45S JP</v>
          </cell>
          <cell r="F52" t="str">
            <v>Japan</v>
          </cell>
          <cell r="G52">
            <v>10</v>
          </cell>
          <cell r="H52">
            <v>0</v>
          </cell>
          <cell r="I52">
            <v>10</v>
          </cell>
          <cell r="J52" t="str">
            <v>NO</v>
          </cell>
          <cell r="K52">
            <v>46269</v>
          </cell>
          <cell r="L52">
            <v>46280</v>
          </cell>
          <cell r="M52">
            <v>12120939</v>
          </cell>
        </row>
        <row r="53">
          <cell r="A53" t="str">
            <v>PT-H2608-PT-005</v>
          </cell>
          <cell r="B53" t="str">
            <v>-</v>
          </cell>
          <cell r="C53">
            <v>11134977</v>
          </cell>
          <cell r="D53" t="str">
            <v>1931204-K-A</v>
          </cell>
          <cell r="E53" t="str">
            <v>E0018450AG-2 JP</v>
          </cell>
          <cell r="F53" t="str">
            <v>Japan</v>
          </cell>
          <cell r="G53">
            <v>40</v>
          </cell>
          <cell r="H53">
            <v>0</v>
          </cell>
          <cell r="I53">
            <v>40</v>
          </cell>
          <cell r="J53" t="str">
            <v>NO</v>
          </cell>
          <cell r="K53">
            <v>46269</v>
          </cell>
          <cell r="L53">
            <v>46280</v>
          </cell>
          <cell r="M53">
            <v>12120936</v>
          </cell>
        </row>
        <row r="54">
          <cell r="A54" t="str">
            <v>PT-H2607-PD-260</v>
          </cell>
          <cell r="B54" t="str">
            <v>-</v>
          </cell>
          <cell r="C54">
            <v>11135012</v>
          </cell>
          <cell r="D54" t="str">
            <v>2431136-0-A</v>
          </cell>
          <cell r="E54" t="str">
            <v>AIN-CNX-006-220 MDR</v>
          </cell>
          <cell r="F54" t="str">
            <v>Oversea</v>
          </cell>
          <cell r="G54">
            <v>30</v>
          </cell>
          <cell r="H54">
            <v>0</v>
          </cell>
          <cell r="I54">
            <v>30</v>
          </cell>
          <cell r="J54" t="str">
            <v>NO</v>
          </cell>
          <cell r="K54">
            <v>46272</v>
          </cell>
          <cell r="L54">
            <v>46281</v>
          </cell>
          <cell r="M54">
            <v>12142456</v>
          </cell>
        </row>
        <row r="55">
          <cell r="A55" t="str">
            <v>PT-H2607-PD-261</v>
          </cell>
          <cell r="B55" t="str">
            <v>-</v>
          </cell>
          <cell r="C55">
            <v>11135013</v>
          </cell>
          <cell r="D55" t="str">
            <v>2431137-0-A</v>
          </cell>
          <cell r="E55" t="str">
            <v>AIN-CNX-006-220RC MDR</v>
          </cell>
          <cell r="F55" t="str">
            <v>Oversea</v>
          </cell>
          <cell r="G55">
            <v>10</v>
          </cell>
          <cell r="H55">
            <v>0</v>
          </cell>
          <cell r="I55">
            <v>10</v>
          </cell>
          <cell r="J55" t="str">
            <v>NO</v>
          </cell>
          <cell r="K55">
            <v>46272</v>
          </cell>
          <cell r="L55">
            <v>46281</v>
          </cell>
          <cell r="M55">
            <v>12142457</v>
          </cell>
        </row>
        <row r="56">
          <cell r="A56" t="str">
            <v>PT-H2607-PD-262</v>
          </cell>
          <cell r="B56" t="str">
            <v>-</v>
          </cell>
          <cell r="C56">
            <v>11135014</v>
          </cell>
          <cell r="D56" t="str">
            <v>2431138-0-A</v>
          </cell>
          <cell r="E56" t="str">
            <v>AIN-CNX-006-220J MDR</v>
          </cell>
          <cell r="F56" t="str">
            <v>Oversea</v>
          </cell>
          <cell r="G56">
            <v>20</v>
          </cell>
          <cell r="H56">
            <v>0</v>
          </cell>
          <cell r="I56">
            <v>20</v>
          </cell>
          <cell r="J56" t="str">
            <v>NO</v>
          </cell>
          <cell r="K56">
            <v>46272</v>
          </cell>
          <cell r="L56">
            <v>46281</v>
          </cell>
          <cell r="M56">
            <v>12142458</v>
          </cell>
        </row>
        <row r="57">
          <cell r="A57" t="str">
            <v>PT-H2607-PD-206</v>
          </cell>
          <cell r="B57">
            <v>0</v>
          </cell>
          <cell r="C57">
            <v>11134960</v>
          </cell>
          <cell r="D57" t="str">
            <v>2431046-0-A</v>
          </cell>
          <cell r="E57" t="str">
            <v>AIN-CNX-006-220 US</v>
          </cell>
          <cell r="F57" t="str">
            <v>USA</v>
          </cell>
          <cell r="G57">
            <v>90</v>
          </cell>
          <cell r="H57">
            <v>0</v>
          </cell>
          <cell r="I57">
            <v>90</v>
          </cell>
          <cell r="J57" t="str">
            <v>NO</v>
          </cell>
          <cell r="K57">
            <v>46275</v>
          </cell>
          <cell r="L57">
            <v>46282</v>
          </cell>
          <cell r="M57">
            <v>12142456</v>
          </cell>
        </row>
        <row r="58">
          <cell r="A58" t="str">
            <v>PT-H2607-PD-207</v>
          </cell>
          <cell r="B58">
            <v>0</v>
          </cell>
          <cell r="C58">
            <v>11134962</v>
          </cell>
          <cell r="D58" t="str">
            <v>2431050-0-A</v>
          </cell>
          <cell r="E58" t="str">
            <v>AIN-CNX-006-220J US</v>
          </cell>
          <cell r="F58" t="str">
            <v>USA</v>
          </cell>
          <cell r="G58">
            <v>10</v>
          </cell>
          <cell r="H58">
            <v>0</v>
          </cell>
          <cell r="I58">
            <v>10</v>
          </cell>
          <cell r="J58" t="str">
            <v>NO</v>
          </cell>
          <cell r="K58">
            <v>46275</v>
          </cell>
          <cell r="L58">
            <v>46282</v>
          </cell>
          <cell r="M58">
            <v>12142458</v>
          </cell>
        </row>
        <row r="59">
          <cell r="A59" t="str">
            <v>PT-H2607-PD-259</v>
          </cell>
          <cell r="B59">
            <v>0</v>
          </cell>
          <cell r="C59">
            <v>11135012</v>
          </cell>
          <cell r="D59" t="str">
            <v>2431136-0-A</v>
          </cell>
          <cell r="E59" t="str">
            <v>AIN-CNX-006-220 MDR</v>
          </cell>
          <cell r="F59" t="str">
            <v>Oversea</v>
          </cell>
          <cell r="G59">
            <v>100</v>
          </cell>
          <cell r="H59">
            <v>0</v>
          </cell>
          <cell r="I59">
            <v>100</v>
          </cell>
          <cell r="J59" t="str">
            <v>NO</v>
          </cell>
          <cell r="K59">
            <v>46275</v>
          </cell>
          <cell r="L59">
            <v>46282</v>
          </cell>
          <cell r="M59">
            <v>12142456</v>
          </cell>
        </row>
        <row r="60">
          <cell r="A60" t="str">
            <v>PT-H2607-PC-018</v>
          </cell>
          <cell r="B60">
            <v>0</v>
          </cell>
          <cell r="C60">
            <v>11134240</v>
          </cell>
          <cell r="D60" t="str">
            <v>1436296-J-AK</v>
          </cell>
          <cell r="E60" t="str">
            <v>APW14R009S CN</v>
          </cell>
          <cell r="F60" t="str">
            <v>China</v>
          </cell>
          <cell r="G60">
            <v>15360</v>
          </cell>
          <cell r="H60">
            <v>0</v>
          </cell>
          <cell r="I60">
            <v>15360</v>
          </cell>
          <cell r="J60" t="str">
            <v>NO</v>
          </cell>
          <cell r="K60">
            <v>46258</v>
          </cell>
          <cell r="L60">
            <v>46290</v>
          </cell>
          <cell r="M60">
            <v>12125069</v>
          </cell>
        </row>
        <row r="61">
          <cell r="A61" t="str">
            <v>PT-H2607-PC-019</v>
          </cell>
          <cell r="B61">
            <v>0</v>
          </cell>
          <cell r="C61">
            <v>11134241</v>
          </cell>
          <cell r="D61" t="str">
            <v>1436298-J-AK</v>
          </cell>
          <cell r="E61" t="str">
            <v>APW14R005S CN</v>
          </cell>
          <cell r="F61" t="str">
            <v>China</v>
          </cell>
          <cell r="G61">
            <v>17265</v>
          </cell>
          <cell r="H61">
            <v>0</v>
          </cell>
          <cell r="I61">
            <v>17265</v>
          </cell>
          <cell r="J61" t="str">
            <v>NO</v>
          </cell>
          <cell r="K61">
            <v>46258</v>
          </cell>
          <cell r="L61">
            <v>46290</v>
          </cell>
          <cell r="M61">
            <v>12125071</v>
          </cell>
        </row>
        <row r="62">
          <cell r="A62" t="str">
            <v>PT-H2607-PC-012-1</v>
          </cell>
          <cell r="B62">
            <v>0</v>
          </cell>
          <cell r="C62">
            <v>11134234</v>
          </cell>
          <cell r="D62" t="str">
            <v>1036066-R-AK</v>
          </cell>
          <cell r="E62" t="str">
            <v>AGP140002 CN</v>
          </cell>
          <cell r="F62" t="str">
            <v>China</v>
          </cell>
          <cell r="G62">
            <v>8035</v>
          </cell>
          <cell r="H62">
            <v>0</v>
          </cell>
          <cell r="I62">
            <v>8035</v>
          </cell>
          <cell r="J62" t="str">
            <v>NO</v>
          </cell>
          <cell r="K62">
            <v>46258</v>
          </cell>
          <cell r="L62">
            <v>46290</v>
          </cell>
          <cell r="M62">
            <v>12125073</v>
          </cell>
        </row>
        <row r="63">
          <cell r="A63" t="str">
            <v>PT-H2607-PC-013-1</v>
          </cell>
          <cell r="B63">
            <v>0</v>
          </cell>
          <cell r="C63">
            <v>11134235</v>
          </cell>
          <cell r="D63" t="str">
            <v>1036068-S-AK</v>
          </cell>
          <cell r="E63" t="str">
            <v>AHW14R001S CN</v>
          </cell>
          <cell r="F63" t="str">
            <v>China</v>
          </cell>
          <cell r="G63">
            <v>57600</v>
          </cell>
          <cell r="H63">
            <v>23170</v>
          </cell>
          <cell r="I63">
            <v>34430</v>
          </cell>
          <cell r="J63" t="str">
            <v>NO</v>
          </cell>
          <cell r="K63">
            <v>46258</v>
          </cell>
          <cell r="L63">
            <v>46290</v>
          </cell>
          <cell r="M63">
            <v>12120774</v>
          </cell>
        </row>
        <row r="64">
          <cell r="A64" t="str">
            <v>PT-H2607-PC-015-1</v>
          </cell>
          <cell r="B64">
            <v>0</v>
          </cell>
          <cell r="C64">
            <v>11134237</v>
          </cell>
          <cell r="D64" t="str">
            <v>1436196-Q-A</v>
          </cell>
          <cell r="E64" t="str">
            <v>AHW14R004S CN</v>
          </cell>
          <cell r="F64" t="str">
            <v>China</v>
          </cell>
          <cell r="G64">
            <v>69490</v>
          </cell>
          <cell r="H64">
            <v>26385</v>
          </cell>
          <cell r="I64">
            <v>43105</v>
          </cell>
          <cell r="J64" t="str">
            <v>NO</v>
          </cell>
          <cell r="K64">
            <v>46258</v>
          </cell>
          <cell r="L64">
            <v>46290</v>
          </cell>
          <cell r="M64">
            <v>12125012</v>
          </cell>
        </row>
        <row r="65">
          <cell r="A65" t="str">
            <v>PT-H2607-PC-021-1</v>
          </cell>
          <cell r="B65">
            <v>0</v>
          </cell>
          <cell r="C65">
            <v>11134342</v>
          </cell>
          <cell r="D65" t="str">
            <v>1036068-S-AK-P</v>
          </cell>
          <cell r="E65" t="str">
            <v>AHW14R001S CN</v>
          </cell>
          <cell r="F65" t="str">
            <v>China</v>
          </cell>
          <cell r="G65">
            <v>28800</v>
          </cell>
          <cell r="H65">
            <v>0</v>
          </cell>
          <cell r="I65">
            <v>28800</v>
          </cell>
          <cell r="J65" t="str">
            <v>NO</v>
          </cell>
          <cell r="K65">
            <v>46258</v>
          </cell>
          <cell r="L65">
            <v>46290</v>
          </cell>
          <cell r="M65">
            <v>12134058</v>
          </cell>
        </row>
        <row r="66">
          <cell r="A66" t="str">
            <v>PT-H2607-PC-045</v>
          </cell>
          <cell r="B66">
            <v>0</v>
          </cell>
          <cell r="C66">
            <v>11134235</v>
          </cell>
          <cell r="D66" t="str">
            <v>1036068-S-AK</v>
          </cell>
          <cell r="E66" t="str">
            <v>AHW14R001S CN</v>
          </cell>
          <cell r="F66" t="str">
            <v>China</v>
          </cell>
          <cell r="G66">
            <v>20000</v>
          </cell>
          <cell r="H66">
            <v>0</v>
          </cell>
          <cell r="I66">
            <v>20000</v>
          </cell>
          <cell r="J66" t="str">
            <v>NO</v>
          </cell>
          <cell r="K66">
            <v>46288</v>
          </cell>
          <cell r="L66">
            <v>46297</v>
          </cell>
          <cell r="M66">
            <v>12120774</v>
          </cell>
        </row>
        <row r="67">
          <cell r="A67" t="str">
            <v>PT-H2607-PC-046</v>
          </cell>
          <cell r="B67">
            <v>0</v>
          </cell>
          <cell r="C67">
            <v>11134237</v>
          </cell>
          <cell r="D67" t="str">
            <v>1436196-Q-A</v>
          </cell>
          <cell r="E67" t="str">
            <v>AHW14R004S CN</v>
          </cell>
          <cell r="F67" t="str">
            <v>China</v>
          </cell>
          <cell r="G67">
            <v>20000</v>
          </cell>
          <cell r="H67">
            <v>0</v>
          </cell>
          <cell r="I67">
            <v>20000</v>
          </cell>
          <cell r="J67" t="str">
            <v>NO</v>
          </cell>
          <cell r="K67">
            <v>46288</v>
          </cell>
          <cell r="L67">
            <v>46297</v>
          </cell>
          <cell r="M67">
            <v>12125012</v>
          </cell>
        </row>
        <row r="68">
          <cell r="A68" t="str">
            <v>PT-H2607-PC-047</v>
          </cell>
          <cell r="B68">
            <v>0</v>
          </cell>
          <cell r="C68">
            <v>11134526</v>
          </cell>
          <cell r="D68" t="str">
            <v>1356013-R-A</v>
          </cell>
          <cell r="E68" t="str">
            <v>WAIN-CKI-200 CN</v>
          </cell>
          <cell r="F68" t="str">
            <v>China</v>
          </cell>
          <cell r="G68">
            <v>1000</v>
          </cell>
          <cell r="H68">
            <v>0</v>
          </cell>
          <cell r="I68">
            <v>1000</v>
          </cell>
          <cell r="J68" t="str">
            <v>NO</v>
          </cell>
          <cell r="K68">
            <v>46259</v>
          </cell>
          <cell r="L68">
            <v>46297</v>
          </cell>
          <cell r="M68">
            <v>12125126</v>
          </cell>
        </row>
        <row r="69">
          <cell r="A69" t="str">
            <v>PT-H2607-PC-048</v>
          </cell>
          <cell r="B69">
            <v>0</v>
          </cell>
          <cell r="C69">
            <v>11133755</v>
          </cell>
          <cell r="D69" t="str">
            <v>1356015-P-A</v>
          </cell>
          <cell r="E69" t="str">
            <v>WAIN-CKI-10-200 CN</v>
          </cell>
          <cell r="F69" t="str">
            <v>China</v>
          </cell>
          <cell r="G69">
            <v>120</v>
          </cell>
          <cell r="H69">
            <v>0</v>
          </cell>
          <cell r="I69">
            <v>120</v>
          </cell>
          <cell r="J69" t="str">
            <v>NO</v>
          </cell>
          <cell r="K69">
            <v>46259</v>
          </cell>
          <cell r="L69">
            <v>46297</v>
          </cell>
          <cell r="M69">
            <v>12134879</v>
          </cell>
        </row>
        <row r="70">
          <cell r="A70" t="str">
            <v>PT-H2608-PD-001</v>
          </cell>
          <cell r="B70" t="str">
            <v>-</v>
          </cell>
          <cell r="C70">
            <v>11134959</v>
          </cell>
          <cell r="D70" t="str">
            <v>2431008-0-A</v>
          </cell>
          <cell r="E70" t="str">
            <v>2431008-0-A_AIN-CNX-14-300A_US</v>
          </cell>
          <cell r="F70" t="str">
            <v>USA</v>
          </cell>
          <cell r="G70">
            <v>100</v>
          </cell>
          <cell r="H70">
            <v>0</v>
          </cell>
          <cell r="I70">
            <v>100</v>
          </cell>
          <cell r="J70" t="str">
            <v>NO</v>
          </cell>
          <cell r="K70">
            <v>46288</v>
          </cell>
          <cell r="L70">
            <v>46297</v>
          </cell>
          <cell r="M70">
            <v>12142310</v>
          </cell>
        </row>
        <row r="71">
          <cell r="A71" t="str">
            <v>PT-H2608-PT-001</v>
          </cell>
          <cell r="B71" t="str">
            <v>-</v>
          </cell>
          <cell r="C71">
            <v>11124977</v>
          </cell>
          <cell r="D71" t="str">
            <v>1831195-C-AK</v>
          </cell>
          <cell r="E71" t="str">
            <v>X9419-Z8PSR JP</v>
          </cell>
          <cell r="F71" t="str">
            <v>Japan</v>
          </cell>
          <cell r="G71">
            <v>85</v>
          </cell>
          <cell r="H71">
            <v>0</v>
          </cell>
          <cell r="I71">
            <v>85</v>
          </cell>
          <cell r="J71" t="str">
            <v>NO</v>
          </cell>
          <cell r="K71">
            <v>46288</v>
          </cell>
          <cell r="L71">
            <v>46297</v>
          </cell>
          <cell r="M71">
            <v>12110576</v>
          </cell>
        </row>
        <row r="72">
          <cell r="A72" t="str">
            <v>PT-H2608-PT-002</v>
          </cell>
          <cell r="B72" t="str">
            <v>-</v>
          </cell>
          <cell r="C72">
            <v>11125034</v>
          </cell>
          <cell r="D72" t="str">
            <v>1831251-C-AK</v>
          </cell>
          <cell r="E72" t="str">
            <v>R0419-Z6PSR JP</v>
          </cell>
          <cell r="F72" t="str">
            <v>Japan</v>
          </cell>
          <cell r="G72">
            <v>85</v>
          </cell>
          <cell r="H72">
            <v>0</v>
          </cell>
          <cell r="I72">
            <v>85</v>
          </cell>
          <cell r="J72" t="str">
            <v>NO</v>
          </cell>
          <cell r="K72">
            <v>46288</v>
          </cell>
          <cell r="L72">
            <v>46297</v>
          </cell>
          <cell r="M72">
            <v>12110581</v>
          </cell>
        </row>
        <row r="73">
          <cell r="A73" t="str">
            <v>PT-H2607-PC-013-2</v>
          </cell>
          <cell r="B73">
            <v>0</v>
          </cell>
          <cell r="C73">
            <v>11134235</v>
          </cell>
          <cell r="D73" t="str">
            <v>1036068-S-AK</v>
          </cell>
          <cell r="E73" t="str">
            <v>AHW14R001S CN</v>
          </cell>
          <cell r="F73" t="str">
            <v>China</v>
          </cell>
          <cell r="G73">
            <v>32540</v>
          </cell>
          <cell r="H73">
            <v>0</v>
          </cell>
          <cell r="I73">
            <v>32540</v>
          </cell>
          <cell r="J73" t="str">
            <v>NO</v>
          </cell>
          <cell r="K73">
            <v>46258</v>
          </cell>
          <cell r="L73">
            <v>46298</v>
          </cell>
          <cell r="M73">
            <v>12120774</v>
          </cell>
        </row>
        <row r="74">
          <cell r="A74" t="str">
            <v>PT-H2607-PD-101</v>
          </cell>
          <cell r="B74">
            <v>0</v>
          </cell>
          <cell r="C74">
            <v>11117355</v>
          </cell>
          <cell r="D74" t="str">
            <v>2131727-B-A</v>
          </cell>
          <cell r="E74" t="str">
            <v>AHW14R013P NO CE</v>
          </cell>
          <cell r="F74" t="str">
            <v>Oversea</v>
          </cell>
          <cell r="G74">
            <v>5</v>
          </cell>
          <cell r="H74">
            <v>0</v>
          </cell>
          <cell r="I74">
            <v>5</v>
          </cell>
          <cell r="J74" t="str">
            <v>NO</v>
          </cell>
          <cell r="K74">
            <v>46288</v>
          </cell>
          <cell r="L74">
            <v>46300</v>
          </cell>
          <cell r="M74">
            <v>12114297</v>
          </cell>
        </row>
        <row r="75">
          <cell r="A75" t="str">
            <v>PT-H2607-PD-102</v>
          </cell>
          <cell r="B75">
            <v>0</v>
          </cell>
          <cell r="C75">
            <v>11131246</v>
          </cell>
          <cell r="D75" t="str">
            <v>2331231-A-A</v>
          </cell>
          <cell r="E75" t="str">
            <v>WAMS-180-1645 NOCE</v>
          </cell>
          <cell r="F75" t="str">
            <v>Oversea</v>
          </cell>
          <cell r="G75">
            <v>38</v>
          </cell>
          <cell r="H75">
            <v>0</v>
          </cell>
          <cell r="I75">
            <v>38</v>
          </cell>
          <cell r="J75" t="str">
            <v>NO</v>
          </cell>
          <cell r="K75">
            <v>46288</v>
          </cell>
          <cell r="L75">
            <v>46300</v>
          </cell>
          <cell r="M75">
            <v>12111079</v>
          </cell>
        </row>
        <row r="76">
          <cell r="A76" t="str">
            <v>PT-H2607-PD-103</v>
          </cell>
          <cell r="B76">
            <v>0</v>
          </cell>
          <cell r="C76">
            <v>11131252</v>
          </cell>
          <cell r="D76" t="str">
            <v>2331237-A-A</v>
          </cell>
          <cell r="E76" t="str">
            <v>WAMS-180-16WA NOCE</v>
          </cell>
          <cell r="F76" t="str">
            <v>Oversea</v>
          </cell>
          <cell r="G76">
            <v>16</v>
          </cell>
          <cell r="H76">
            <v>0</v>
          </cell>
          <cell r="I76">
            <v>16</v>
          </cell>
          <cell r="J76" t="str">
            <v>NO</v>
          </cell>
          <cell r="K76">
            <v>46288</v>
          </cell>
          <cell r="L76">
            <v>46300</v>
          </cell>
          <cell r="M76">
            <v>12111083</v>
          </cell>
        </row>
        <row r="77">
          <cell r="A77" t="str">
            <v>PT-H2607-PD-285</v>
          </cell>
          <cell r="B77">
            <v>0</v>
          </cell>
          <cell r="C77">
            <v>11127824</v>
          </cell>
          <cell r="D77" t="str">
            <v>2131622-B-A</v>
          </cell>
          <cell r="E77" t="str">
            <v>WAIN-CKI-008-200 NO CE</v>
          </cell>
          <cell r="F77" t="str">
            <v>Oversea</v>
          </cell>
          <cell r="G77">
            <v>40</v>
          </cell>
          <cell r="H77">
            <v>0</v>
          </cell>
          <cell r="I77">
            <v>40</v>
          </cell>
          <cell r="J77" t="str">
            <v>NO</v>
          </cell>
          <cell r="K77">
            <v>46290</v>
          </cell>
          <cell r="L77">
            <v>46300</v>
          </cell>
          <cell r="M77">
            <v>12114370</v>
          </cell>
        </row>
        <row r="78">
          <cell r="A78" t="str">
            <v>PT-H2607-PD-286</v>
          </cell>
          <cell r="B78">
            <v>0</v>
          </cell>
          <cell r="C78">
            <v>11127822</v>
          </cell>
          <cell r="D78" t="str">
            <v>2131620-B-A</v>
          </cell>
          <cell r="E78" t="str">
            <v>WAIN-CKI-10-200 NO CE</v>
          </cell>
          <cell r="F78" t="str">
            <v>Oversea</v>
          </cell>
          <cell r="G78">
            <v>80</v>
          </cell>
          <cell r="H78">
            <v>0</v>
          </cell>
          <cell r="I78">
            <v>80</v>
          </cell>
          <cell r="J78" t="str">
            <v>NO</v>
          </cell>
          <cell r="K78">
            <v>46290</v>
          </cell>
          <cell r="L78">
            <v>46300</v>
          </cell>
          <cell r="M78">
            <v>12114368</v>
          </cell>
        </row>
        <row r="79">
          <cell r="A79" t="str">
            <v>PT-H2607-PD-287</v>
          </cell>
          <cell r="B79">
            <v>0</v>
          </cell>
          <cell r="C79">
            <v>11127219</v>
          </cell>
          <cell r="D79" t="str">
            <v>2131627-B-A</v>
          </cell>
          <cell r="E79" t="str">
            <v>WAIN-CKI-18-200-BS NO CE</v>
          </cell>
          <cell r="F79" t="str">
            <v>Oversea</v>
          </cell>
          <cell r="G79">
            <v>10</v>
          </cell>
          <cell r="H79">
            <v>0</v>
          </cell>
          <cell r="I79">
            <v>10</v>
          </cell>
          <cell r="J79" t="str">
            <v>NO</v>
          </cell>
          <cell r="K79">
            <v>46290</v>
          </cell>
          <cell r="L79">
            <v>46300</v>
          </cell>
          <cell r="M79">
            <v>12114378</v>
          </cell>
        </row>
        <row r="80">
          <cell r="A80" t="str">
            <v>PT-H2607-PD-288</v>
          </cell>
          <cell r="B80">
            <v>0</v>
          </cell>
          <cell r="C80">
            <v>11127820</v>
          </cell>
          <cell r="D80" t="str">
            <v>2131618-B-A</v>
          </cell>
          <cell r="E80" t="str">
            <v>WAIN-CKI-200 NO CE</v>
          </cell>
          <cell r="F80" t="str">
            <v>Oversea</v>
          </cell>
          <cell r="G80">
            <v>240</v>
          </cell>
          <cell r="H80">
            <v>0</v>
          </cell>
          <cell r="I80">
            <v>240</v>
          </cell>
          <cell r="J80" t="str">
            <v>NO</v>
          </cell>
          <cell r="K80">
            <v>46290</v>
          </cell>
          <cell r="L80">
            <v>46300</v>
          </cell>
          <cell r="M80">
            <v>12114364</v>
          </cell>
        </row>
        <row r="81">
          <cell r="A81" t="str">
            <v>PT-H2607-PD-289</v>
          </cell>
          <cell r="B81">
            <v>0</v>
          </cell>
          <cell r="C81">
            <v>11127217</v>
          </cell>
          <cell r="D81" t="str">
            <v>2131625-B-A</v>
          </cell>
          <cell r="E81" t="str">
            <v>WAIN-CKI-200-BA NO CE</v>
          </cell>
          <cell r="F81" t="str">
            <v>Oversea</v>
          </cell>
          <cell r="G81">
            <v>20</v>
          </cell>
          <cell r="H81">
            <v>0</v>
          </cell>
          <cell r="I81">
            <v>20</v>
          </cell>
          <cell r="J81" t="str">
            <v>NO</v>
          </cell>
          <cell r="K81">
            <v>46290</v>
          </cell>
          <cell r="L81">
            <v>46300</v>
          </cell>
          <cell r="M81">
            <v>12114374</v>
          </cell>
        </row>
        <row r="82">
          <cell r="A82" t="str">
            <v>PT-H2607-PD-290</v>
          </cell>
          <cell r="B82">
            <v>0</v>
          </cell>
          <cell r="C82">
            <v>11127218</v>
          </cell>
          <cell r="D82" t="str">
            <v>2131626-B-A</v>
          </cell>
          <cell r="E82" t="str">
            <v>WAIN-CKI-200-BS NO CE</v>
          </cell>
          <cell r="F82" t="str">
            <v>Oversea</v>
          </cell>
          <cell r="G82">
            <v>120</v>
          </cell>
          <cell r="H82">
            <v>0</v>
          </cell>
          <cell r="I82">
            <v>120</v>
          </cell>
          <cell r="J82" t="str">
            <v>NO</v>
          </cell>
          <cell r="K82">
            <v>46290</v>
          </cell>
          <cell r="L82">
            <v>46300</v>
          </cell>
          <cell r="M82">
            <v>12114375</v>
          </cell>
        </row>
        <row r="83">
          <cell r="A83" t="str">
            <v>PT-H2607-PD-291</v>
          </cell>
          <cell r="B83">
            <v>0</v>
          </cell>
          <cell r="C83">
            <v>11127821</v>
          </cell>
          <cell r="D83" t="str">
            <v>2131619-B-AK</v>
          </cell>
          <cell r="E83" t="str">
            <v>WAIN-CKI-300 NO CE</v>
          </cell>
          <cell r="F83" t="str">
            <v>Oversea</v>
          </cell>
          <cell r="G83">
            <v>30</v>
          </cell>
          <cell r="H83">
            <v>0</v>
          </cell>
          <cell r="I83">
            <v>30</v>
          </cell>
          <cell r="J83" t="str">
            <v>NO</v>
          </cell>
          <cell r="K83">
            <v>46290</v>
          </cell>
          <cell r="L83">
            <v>46300</v>
          </cell>
          <cell r="M83">
            <v>12114365</v>
          </cell>
        </row>
        <row r="84">
          <cell r="A84" t="str">
            <v>PT-H2607-PD-292</v>
          </cell>
          <cell r="B84">
            <v>0</v>
          </cell>
          <cell r="C84">
            <v>11131247</v>
          </cell>
          <cell r="D84" t="str">
            <v>2331232-A-A</v>
          </cell>
          <cell r="E84" t="str">
            <v>WAMS-135-16ST NOCE</v>
          </cell>
          <cell r="F84" t="str">
            <v>Oversea</v>
          </cell>
          <cell r="G84">
            <v>40</v>
          </cell>
          <cell r="H84">
            <v>0</v>
          </cell>
          <cell r="I84">
            <v>40</v>
          </cell>
          <cell r="J84" t="str">
            <v>NO</v>
          </cell>
          <cell r="K84">
            <v>46290</v>
          </cell>
          <cell r="L84">
            <v>46300</v>
          </cell>
          <cell r="M84">
            <v>12111086</v>
          </cell>
        </row>
        <row r="85">
          <cell r="A85" t="str">
            <v>PT-H2607-PD-293</v>
          </cell>
          <cell r="B85">
            <v>0</v>
          </cell>
          <cell r="C85">
            <v>11131250</v>
          </cell>
          <cell r="D85" t="str">
            <v>2331235-A-A</v>
          </cell>
          <cell r="E85" t="str">
            <v>WAMS-135-16WA NOCE</v>
          </cell>
          <cell r="F85" t="str">
            <v>Oversea</v>
          </cell>
          <cell r="G85">
            <v>40</v>
          </cell>
          <cell r="H85">
            <v>0</v>
          </cell>
          <cell r="I85">
            <v>40</v>
          </cell>
          <cell r="J85" t="str">
            <v>NO</v>
          </cell>
          <cell r="K85">
            <v>46290</v>
          </cell>
          <cell r="L85">
            <v>46300</v>
          </cell>
          <cell r="M85">
            <v>12111087</v>
          </cell>
        </row>
        <row r="86">
          <cell r="A86" t="str">
            <v>PT-H2607-PD-294</v>
          </cell>
          <cell r="B86">
            <v>0</v>
          </cell>
          <cell r="C86">
            <v>11131245</v>
          </cell>
          <cell r="D86" t="str">
            <v>2331230-A-A</v>
          </cell>
          <cell r="E86" t="str">
            <v>WAMS-165-1645 NOCE</v>
          </cell>
          <cell r="F86" t="str">
            <v>Oversea</v>
          </cell>
          <cell r="G86">
            <v>500</v>
          </cell>
          <cell r="H86">
            <v>0</v>
          </cell>
          <cell r="I86">
            <v>500</v>
          </cell>
          <cell r="J86" t="str">
            <v>NO</v>
          </cell>
          <cell r="K86">
            <v>46290</v>
          </cell>
          <cell r="L86">
            <v>46300</v>
          </cell>
          <cell r="M86">
            <v>12111080</v>
          </cell>
        </row>
        <row r="87">
          <cell r="A87" t="str">
            <v>PT-H2607-PD-295</v>
          </cell>
          <cell r="B87">
            <v>0</v>
          </cell>
          <cell r="C87">
            <v>11131248</v>
          </cell>
          <cell r="D87" t="str">
            <v>2331233-A-A</v>
          </cell>
          <cell r="E87" t="str">
            <v>WAMS-165-16ST NOCE</v>
          </cell>
          <cell r="F87" t="str">
            <v>Oversea</v>
          </cell>
          <cell r="G87">
            <v>20</v>
          </cell>
          <cell r="H87">
            <v>0</v>
          </cell>
          <cell r="I87">
            <v>20</v>
          </cell>
          <cell r="J87" t="str">
            <v>NO</v>
          </cell>
          <cell r="K87">
            <v>46290</v>
          </cell>
          <cell r="L87">
            <v>46300</v>
          </cell>
          <cell r="M87">
            <v>12111082</v>
          </cell>
        </row>
        <row r="88">
          <cell r="A88" t="str">
            <v>PT-H2607-PD-296</v>
          </cell>
          <cell r="B88">
            <v>0</v>
          </cell>
          <cell r="C88">
            <v>11131251</v>
          </cell>
          <cell r="D88" t="str">
            <v>2331236-A-A</v>
          </cell>
          <cell r="E88" t="str">
            <v>WAMS-165-16WA NOCE</v>
          </cell>
          <cell r="F88" t="str">
            <v>Oversea</v>
          </cell>
          <cell r="G88">
            <v>40</v>
          </cell>
          <cell r="H88">
            <v>0</v>
          </cell>
          <cell r="I88">
            <v>40</v>
          </cell>
          <cell r="J88" t="str">
            <v>NO</v>
          </cell>
          <cell r="K88">
            <v>46290</v>
          </cell>
          <cell r="L88">
            <v>46300</v>
          </cell>
          <cell r="M88">
            <v>12111084</v>
          </cell>
        </row>
        <row r="89">
          <cell r="A89" t="str">
            <v>PT-H2607-PD-297</v>
          </cell>
          <cell r="B89">
            <v>0</v>
          </cell>
          <cell r="C89">
            <v>11131246</v>
          </cell>
          <cell r="D89" t="str">
            <v>2331231-A-A</v>
          </cell>
          <cell r="E89" t="str">
            <v>WAMS-180-1645 NOCE</v>
          </cell>
          <cell r="F89" t="str">
            <v>Oversea</v>
          </cell>
          <cell r="G89">
            <v>120</v>
          </cell>
          <cell r="H89">
            <v>0</v>
          </cell>
          <cell r="I89">
            <v>120</v>
          </cell>
          <cell r="J89" t="str">
            <v>NO</v>
          </cell>
          <cell r="K89">
            <v>46290</v>
          </cell>
          <cell r="L89">
            <v>46300</v>
          </cell>
          <cell r="M89">
            <v>12111079</v>
          </cell>
        </row>
        <row r="90">
          <cell r="A90" t="str">
            <v>PT-H2607-PD-298</v>
          </cell>
          <cell r="B90">
            <v>0</v>
          </cell>
          <cell r="C90">
            <v>11131249</v>
          </cell>
          <cell r="D90" t="str">
            <v>2331234-A-A</v>
          </cell>
          <cell r="E90" t="str">
            <v>WAMS-180-16ST NOCE</v>
          </cell>
          <cell r="F90" t="str">
            <v>Oversea</v>
          </cell>
          <cell r="G90">
            <v>100</v>
          </cell>
          <cell r="H90">
            <v>0</v>
          </cell>
          <cell r="I90">
            <v>100</v>
          </cell>
          <cell r="J90" t="str">
            <v>NO</v>
          </cell>
          <cell r="K90">
            <v>46290</v>
          </cell>
          <cell r="L90">
            <v>46300</v>
          </cell>
          <cell r="M90">
            <v>12111081</v>
          </cell>
        </row>
        <row r="91">
          <cell r="A91" t="str">
            <v>PT-H2607-PD-299</v>
          </cell>
          <cell r="B91">
            <v>0</v>
          </cell>
          <cell r="C91">
            <v>11131252</v>
          </cell>
          <cell r="D91" t="str">
            <v>2331237-A-A</v>
          </cell>
          <cell r="E91" t="str">
            <v>WAMS-180-16WA NOCE</v>
          </cell>
          <cell r="F91" t="str">
            <v>Oversea</v>
          </cell>
          <cell r="G91">
            <v>8</v>
          </cell>
          <cell r="H91">
            <v>0</v>
          </cell>
          <cell r="I91">
            <v>8</v>
          </cell>
          <cell r="J91" t="str">
            <v>NO</v>
          </cell>
          <cell r="K91">
            <v>46290</v>
          </cell>
          <cell r="L91">
            <v>46300</v>
          </cell>
          <cell r="M91">
            <v>12111083</v>
          </cell>
        </row>
        <row r="92">
          <cell r="A92" t="str">
            <v>PT-H2607-PD-300</v>
          </cell>
          <cell r="B92">
            <v>0</v>
          </cell>
          <cell r="C92">
            <v>11132761</v>
          </cell>
          <cell r="D92" t="str">
            <v>2231043-A-A</v>
          </cell>
          <cell r="E92" t="str">
            <v>WCKV165-14 NOCE</v>
          </cell>
          <cell r="F92" t="str">
            <v>Oversea</v>
          </cell>
          <cell r="G92">
            <v>132</v>
          </cell>
          <cell r="H92">
            <v>0</v>
          </cell>
          <cell r="I92">
            <v>132</v>
          </cell>
          <cell r="J92" t="str">
            <v>NO</v>
          </cell>
          <cell r="K92">
            <v>46290</v>
          </cell>
          <cell r="L92">
            <v>46300</v>
          </cell>
          <cell r="M92">
            <v>12114372</v>
          </cell>
        </row>
        <row r="93">
          <cell r="A93" t="str">
            <v>PT-H2608-PD-005</v>
          </cell>
          <cell r="B93" t="str">
            <v>AUSTRALIA</v>
          </cell>
          <cell r="C93">
            <v>11117355</v>
          </cell>
          <cell r="D93" t="str">
            <v>2131727-B-A</v>
          </cell>
          <cell r="E93" t="str">
            <v>AHW14R013P NO CE</v>
          </cell>
          <cell r="F93" t="str">
            <v>Australia</v>
          </cell>
          <cell r="G93">
            <v>60</v>
          </cell>
          <cell r="H93">
            <v>0</v>
          </cell>
          <cell r="I93">
            <v>60</v>
          </cell>
          <cell r="J93" t="str">
            <v>NO</v>
          </cell>
          <cell r="K93">
            <v>46296</v>
          </cell>
          <cell r="L93">
            <v>46303</v>
          </cell>
          <cell r="M93">
            <v>12114297</v>
          </cell>
        </row>
        <row r="94">
          <cell r="A94" t="str">
            <v>PT-H2608-PD-006</v>
          </cell>
          <cell r="B94" t="str">
            <v>AUSTRALIA</v>
          </cell>
          <cell r="C94">
            <v>11131245</v>
          </cell>
          <cell r="D94" t="str">
            <v>2331230-A-A</v>
          </cell>
          <cell r="E94" t="str">
            <v>WAMS-165-1645 NOCE</v>
          </cell>
          <cell r="F94" t="str">
            <v>Australia</v>
          </cell>
          <cell r="G94">
            <v>20</v>
          </cell>
          <cell r="H94">
            <v>0</v>
          </cell>
          <cell r="I94">
            <v>20</v>
          </cell>
          <cell r="J94" t="str">
            <v>NO</v>
          </cell>
          <cell r="K94">
            <v>46296</v>
          </cell>
          <cell r="L94">
            <v>46303</v>
          </cell>
          <cell r="M94">
            <v>12111080</v>
          </cell>
        </row>
        <row r="95">
          <cell r="A95" t="str">
            <v>PT-H2608-PD-007</v>
          </cell>
          <cell r="B95" t="str">
            <v>AUSTRALIA</v>
          </cell>
          <cell r="C95">
            <v>11131251</v>
          </cell>
          <cell r="D95" t="str">
            <v>2331236-A-A</v>
          </cell>
          <cell r="E95" t="str">
            <v>WAMS-165-16WA NOCE</v>
          </cell>
          <cell r="F95" t="str">
            <v>Australia</v>
          </cell>
          <cell r="G95">
            <v>5</v>
          </cell>
          <cell r="H95">
            <v>0</v>
          </cell>
          <cell r="I95">
            <v>5</v>
          </cell>
          <cell r="J95" t="str">
            <v>NO</v>
          </cell>
          <cell r="K95">
            <v>46296</v>
          </cell>
          <cell r="L95">
            <v>46303</v>
          </cell>
          <cell r="M95">
            <v>12111084</v>
          </cell>
        </row>
        <row r="96">
          <cell r="A96" t="str">
            <v>PT-H2608-PD-008</v>
          </cell>
          <cell r="B96" t="str">
            <v>AUSTRALIA</v>
          </cell>
          <cell r="C96">
            <v>11131246</v>
          </cell>
          <cell r="D96" t="str">
            <v>2331231-A-A</v>
          </cell>
          <cell r="E96" t="str">
            <v>WAMS-180-1645 NOCE</v>
          </cell>
          <cell r="F96" t="str">
            <v>Australia</v>
          </cell>
          <cell r="G96">
            <v>50</v>
          </cell>
          <cell r="H96">
            <v>0</v>
          </cell>
          <cell r="I96">
            <v>50</v>
          </cell>
          <cell r="J96" t="str">
            <v>NO</v>
          </cell>
          <cell r="K96">
            <v>46296</v>
          </cell>
          <cell r="L96">
            <v>46303</v>
          </cell>
          <cell r="M96">
            <v>12111079</v>
          </cell>
        </row>
        <row r="97">
          <cell r="A97" t="str">
            <v>PT-H2608-PD-009</v>
          </cell>
          <cell r="B97" t="str">
            <v>AUSTRALIA</v>
          </cell>
          <cell r="C97">
            <v>11131249</v>
          </cell>
          <cell r="D97" t="str">
            <v>2331234-A-A</v>
          </cell>
          <cell r="E97" t="str">
            <v>WAMS-180-16ST NOCE</v>
          </cell>
          <cell r="F97" t="str">
            <v>Australia</v>
          </cell>
          <cell r="G97">
            <v>20</v>
          </cell>
          <cell r="H97">
            <v>0</v>
          </cell>
          <cell r="I97">
            <v>20</v>
          </cell>
          <cell r="J97" t="str">
            <v>NO</v>
          </cell>
          <cell r="K97">
            <v>46296</v>
          </cell>
          <cell r="L97">
            <v>46303</v>
          </cell>
          <cell r="M97">
            <v>12111081</v>
          </cell>
        </row>
        <row r="98">
          <cell r="A98" t="str">
            <v>PT-H2608-PD-010</v>
          </cell>
          <cell r="B98" t="str">
            <v>AUSTRALIA</v>
          </cell>
          <cell r="C98">
            <v>11127820</v>
          </cell>
          <cell r="D98" t="str">
            <v>2131618-B-A</v>
          </cell>
          <cell r="E98" t="str">
            <v>WAIN-CKI-200 NO CE</v>
          </cell>
          <cell r="F98" t="str">
            <v>Australia</v>
          </cell>
          <cell r="G98">
            <v>40</v>
          </cell>
          <cell r="H98">
            <v>0</v>
          </cell>
          <cell r="I98">
            <v>40</v>
          </cell>
          <cell r="J98" t="str">
            <v>NO</v>
          </cell>
          <cell r="K98">
            <v>46296</v>
          </cell>
          <cell r="L98">
            <v>46303</v>
          </cell>
          <cell r="M98">
            <v>12114364</v>
          </cell>
        </row>
        <row r="99">
          <cell r="A99" t="str">
            <v>PT-H2608-PD-011</v>
          </cell>
          <cell r="B99" t="str">
            <v>AUSTRALIA</v>
          </cell>
          <cell r="C99">
            <v>11127220</v>
          </cell>
          <cell r="D99" t="str">
            <v>2131628-B-A</v>
          </cell>
          <cell r="E99" t="str">
            <v>AIN-CKI-200-B-SFT NO CE</v>
          </cell>
          <cell r="F99" t="str">
            <v>Australia</v>
          </cell>
          <cell r="G99">
            <v>2</v>
          </cell>
          <cell r="H99">
            <v>0</v>
          </cell>
          <cell r="I99">
            <v>2</v>
          </cell>
          <cell r="J99" t="str">
            <v>NO</v>
          </cell>
          <cell r="K99">
            <v>46296</v>
          </cell>
          <cell r="L99">
            <v>46303</v>
          </cell>
          <cell r="M99">
            <v>12114377</v>
          </cell>
        </row>
        <row r="100">
          <cell r="A100" t="str">
            <v>PT-H2608-PD-012</v>
          </cell>
          <cell r="B100" t="str">
            <v>AUSTRALIA</v>
          </cell>
          <cell r="C100">
            <v>11132203</v>
          </cell>
          <cell r="D100" t="str">
            <v>2131630-B-A</v>
          </cell>
          <cell r="E100" t="str">
            <v>AIN-CKX-10-200-R NO CE</v>
          </cell>
          <cell r="F100" t="str">
            <v>Australia</v>
          </cell>
          <cell r="G100">
            <v>5</v>
          </cell>
          <cell r="H100">
            <v>0</v>
          </cell>
          <cell r="I100">
            <v>5</v>
          </cell>
          <cell r="J100" t="str">
            <v>NO</v>
          </cell>
          <cell r="K100">
            <v>46296</v>
          </cell>
          <cell r="L100">
            <v>46303</v>
          </cell>
          <cell r="M100">
            <v>12114380</v>
          </cell>
        </row>
        <row r="101">
          <cell r="A101" t="str">
            <v>PT-H2608-PC-001</v>
          </cell>
          <cell r="B101">
            <v>0</v>
          </cell>
          <cell r="C101">
            <v>11133755</v>
          </cell>
          <cell r="D101" t="str">
            <v>1356015-P-A</v>
          </cell>
          <cell r="E101" t="str">
            <v>WAIN-CKI-10-200 CN</v>
          </cell>
          <cell r="F101" t="str">
            <v>China</v>
          </cell>
          <cell r="G101">
            <v>120</v>
          </cell>
          <cell r="H101">
            <v>0</v>
          </cell>
          <cell r="I101">
            <v>120</v>
          </cell>
          <cell r="J101" t="str">
            <v>NO</v>
          </cell>
          <cell r="K101">
            <v>46294</v>
          </cell>
          <cell r="L101">
            <v>46303</v>
          </cell>
          <cell r="M101">
            <v>12134879</v>
          </cell>
        </row>
        <row r="102">
          <cell r="A102" t="str">
            <v>PT-H2608-PC-002</v>
          </cell>
          <cell r="B102">
            <v>0</v>
          </cell>
          <cell r="C102">
            <v>11133759</v>
          </cell>
          <cell r="D102" t="str">
            <v>1456045-Q-A</v>
          </cell>
          <cell r="E102" t="str">
            <v>STM180-14S CN</v>
          </cell>
          <cell r="F102" t="str">
            <v>China</v>
          </cell>
          <cell r="G102">
            <v>2310</v>
          </cell>
          <cell r="H102">
            <v>0</v>
          </cell>
          <cell r="I102">
            <v>2310</v>
          </cell>
          <cell r="J102" t="str">
            <v>NO</v>
          </cell>
          <cell r="K102">
            <v>46294</v>
          </cell>
          <cell r="L102">
            <v>46303</v>
          </cell>
          <cell r="M102">
            <v>12125021</v>
          </cell>
        </row>
        <row r="103">
          <cell r="A103" t="str">
            <v>PT-H2608-PC-003</v>
          </cell>
          <cell r="B103">
            <v>0</v>
          </cell>
          <cell r="C103">
            <v>11133764</v>
          </cell>
          <cell r="D103" t="str">
            <v>1456050-Q-A</v>
          </cell>
          <cell r="E103" t="str">
            <v>STM180-18S CN</v>
          </cell>
          <cell r="F103" t="str">
            <v>China</v>
          </cell>
          <cell r="G103">
            <v>8500</v>
          </cell>
          <cell r="H103">
            <v>0</v>
          </cell>
          <cell r="I103">
            <v>8500</v>
          </cell>
          <cell r="J103" t="str">
            <v>NO</v>
          </cell>
          <cell r="K103">
            <v>46294</v>
          </cell>
          <cell r="L103">
            <v>46303</v>
          </cell>
          <cell r="M103">
            <v>12125025</v>
          </cell>
        </row>
        <row r="104">
          <cell r="A104" t="str">
            <v>PT-H2608-PC-004</v>
          </cell>
          <cell r="B104">
            <v>0</v>
          </cell>
          <cell r="C104">
            <v>11134106</v>
          </cell>
          <cell r="D104" t="str">
            <v>1236001-N-AK</v>
          </cell>
          <cell r="E104" t="str">
            <v>AGH143090 CN</v>
          </cell>
          <cell r="F104" t="str">
            <v>China</v>
          </cell>
          <cell r="G104">
            <v>1640</v>
          </cell>
          <cell r="H104">
            <v>0</v>
          </cell>
          <cell r="I104">
            <v>1640</v>
          </cell>
          <cell r="J104" t="str">
            <v>NO</v>
          </cell>
          <cell r="K104">
            <v>46294</v>
          </cell>
          <cell r="L104">
            <v>46303</v>
          </cell>
          <cell r="M104">
            <v>12125075</v>
          </cell>
        </row>
        <row r="105">
          <cell r="A105" t="str">
            <v>PT-H2608-PC-005</v>
          </cell>
          <cell r="B105">
            <v>0</v>
          </cell>
          <cell r="C105">
            <v>11134107</v>
          </cell>
          <cell r="D105" t="str">
            <v>1236005-N-AK</v>
          </cell>
          <cell r="E105" t="str">
            <v>AGH143091 CN</v>
          </cell>
          <cell r="F105" t="str">
            <v>China</v>
          </cell>
          <cell r="G105">
            <v>725</v>
          </cell>
          <cell r="H105">
            <v>0</v>
          </cell>
          <cell r="I105">
            <v>725</v>
          </cell>
          <cell r="J105" t="str">
            <v>NO</v>
          </cell>
          <cell r="K105">
            <v>46294</v>
          </cell>
          <cell r="L105">
            <v>46303</v>
          </cell>
          <cell r="M105">
            <v>12125080</v>
          </cell>
        </row>
        <row r="106">
          <cell r="A106" t="str">
            <v>PT-H2608-PC-006</v>
          </cell>
          <cell r="B106">
            <v>0</v>
          </cell>
          <cell r="C106">
            <v>11134108</v>
          </cell>
          <cell r="D106" t="str">
            <v>1236007-N-AK</v>
          </cell>
          <cell r="E106" t="str">
            <v>AGH143092 CN</v>
          </cell>
          <cell r="F106" t="str">
            <v>China</v>
          </cell>
          <cell r="G106">
            <v>425</v>
          </cell>
          <cell r="H106">
            <v>0</v>
          </cell>
          <cell r="I106">
            <v>425</v>
          </cell>
          <cell r="J106" t="str">
            <v>NO</v>
          </cell>
          <cell r="K106">
            <v>46294</v>
          </cell>
          <cell r="L106">
            <v>46303</v>
          </cell>
          <cell r="M106">
            <v>12125079</v>
          </cell>
        </row>
        <row r="107">
          <cell r="A107" t="str">
            <v>PT-H2608-PC-007</v>
          </cell>
          <cell r="B107">
            <v>0</v>
          </cell>
          <cell r="C107">
            <v>11134109</v>
          </cell>
          <cell r="D107" t="str">
            <v>1236008-M-AK</v>
          </cell>
          <cell r="E107" t="str">
            <v>AGP140000 CN</v>
          </cell>
          <cell r="F107" t="str">
            <v>China</v>
          </cell>
          <cell r="G107">
            <v>925</v>
          </cell>
          <cell r="H107">
            <v>0</v>
          </cell>
          <cell r="I107">
            <v>925</v>
          </cell>
          <cell r="J107" t="str">
            <v>NO</v>
          </cell>
          <cell r="K107">
            <v>46294</v>
          </cell>
          <cell r="L107">
            <v>46303</v>
          </cell>
          <cell r="M107">
            <v>12125094</v>
          </cell>
        </row>
        <row r="108">
          <cell r="A108" t="str">
            <v>PT-H2608-PC-008</v>
          </cell>
          <cell r="B108">
            <v>0</v>
          </cell>
          <cell r="C108">
            <v>11134110</v>
          </cell>
          <cell r="D108" t="str">
            <v>1236016-L-AK</v>
          </cell>
          <cell r="E108" t="str">
            <v>AHW14S003S CN</v>
          </cell>
          <cell r="F108" t="str">
            <v>China</v>
          </cell>
          <cell r="G108">
            <v>1955</v>
          </cell>
          <cell r="H108">
            <v>0</v>
          </cell>
          <cell r="I108">
            <v>1955</v>
          </cell>
          <cell r="J108" t="str">
            <v>NO</v>
          </cell>
          <cell r="K108">
            <v>46294</v>
          </cell>
          <cell r="L108">
            <v>46303</v>
          </cell>
          <cell r="M108">
            <v>12125116</v>
          </cell>
        </row>
        <row r="109">
          <cell r="A109" t="str">
            <v>PT-H2608-PC-009</v>
          </cell>
          <cell r="B109">
            <v>0</v>
          </cell>
          <cell r="C109">
            <v>11134112</v>
          </cell>
          <cell r="D109" t="str">
            <v>1931119-D-A</v>
          </cell>
          <cell r="E109" t="str">
            <v>AHW14R013P CN</v>
          </cell>
          <cell r="F109" t="str">
            <v>China</v>
          </cell>
          <cell r="G109">
            <v>265</v>
          </cell>
          <cell r="H109">
            <v>0</v>
          </cell>
          <cell r="I109">
            <v>265</v>
          </cell>
          <cell r="J109" t="str">
            <v>NO</v>
          </cell>
          <cell r="K109">
            <v>46294</v>
          </cell>
          <cell r="L109">
            <v>46303</v>
          </cell>
          <cell r="M109">
            <v>12125033</v>
          </cell>
        </row>
        <row r="110">
          <cell r="A110" t="str">
            <v>PT-H2608-PC-010</v>
          </cell>
          <cell r="B110">
            <v>0</v>
          </cell>
          <cell r="C110">
            <v>11134232</v>
          </cell>
          <cell r="D110" t="str">
            <v>1436302-K-AK</v>
          </cell>
          <cell r="E110" t="str">
            <v>APW14R010S CN</v>
          </cell>
          <cell r="F110" t="str">
            <v>China</v>
          </cell>
          <cell r="G110">
            <v>735</v>
          </cell>
          <cell r="H110">
            <v>0</v>
          </cell>
          <cell r="I110">
            <v>735</v>
          </cell>
          <cell r="J110" t="str">
            <v>NO</v>
          </cell>
          <cell r="K110">
            <v>46294</v>
          </cell>
          <cell r="L110">
            <v>46303</v>
          </cell>
          <cell r="M110">
            <v>12125006</v>
          </cell>
        </row>
        <row r="111">
          <cell r="A111" t="str">
            <v>PT-H2608-PC-011</v>
          </cell>
          <cell r="B111">
            <v>0</v>
          </cell>
          <cell r="C111">
            <v>11134233</v>
          </cell>
          <cell r="D111" t="str">
            <v>1036062-R-AK</v>
          </cell>
          <cell r="E111" t="str">
            <v>AGP140001 CN</v>
          </cell>
          <cell r="F111" t="str">
            <v>China</v>
          </cell>
          <cell r="G111">
            <v>370</v>
          </cell>
          <cell r="H111">
            <v>0</v>
          </cell>
          <cell r="I111">
            <v>370</v>
          </cell>
          <cell r="J111" t="str">
            <v>NO</v>
          </cell>
          <cell r="K111">
            <v>46294</v>
          </cell>
          <cell r="L111">
            <v>46303</v>
          </cell>
          <cell r="M111">
            <v>12125088</v>
          </cell>
        </row>
        <row r="112">
          <cell r="A112" t="str">
            <v>PT-H2608-PC-012</v>
          </cell>
          <cell r="B112">
            <v>0</v>
          </cell>
          <cell r="C112">
            <v>11134234</v>
          </cell>
          <cell r="D112" t="str">
            <v>1036066-R-AK</v>
          </cell>
          <cell r="E112" t="str">
            <v>AGP140002 CN</v>
          </cell>
          <cell r="F112" t="str">
            <v>China</v>
          </cell>
          <cell r="G112">
            <v>7510</v>
          </cell>
          <cell r="H112">
            <v>0</v>
          </cell>
          <cell r="I112">
            <v>7510</v>
          </cell>
          <cell r="J112" t="str">
            <v>NO</v>
          </cell>
          <cell r="K112">
            <v>46294</v>
          </cell>
          <cell r="L112">
            <v>46303</v>
          </cell>
          <cell r="M112">
            <v>12125073</v>
          </cell>
        </row>
        <row r="113">
          <cell r="A113" t="str">
            <v>PT-H2608-PC-013</v>
          </cell>
          <cell r="B113">
            <v>0</v>
          </cell>
          <cell r="C113">
            <v>11134235</v>
          </cell>
          <cell r="D113" t="str">
            <v>1036068-S-AK</v>
          </cell>
          <cell r="E113" t="str">
            <v>AHW14R001S CN</v>
          </cell>
          <cell r="F113" t="str">
            <v>China</v>
          </cell>
          <cell r="G113">
            <v>132800</v>
          </cell>
          <cell r="H113">
            <v>0</v>
          </cell>
          <cell r="I113">
            <v>132800</v>
          </cell>
          <cell r="J113" t="str">
            <v>NO</v>
          </cell>
          <cell r="K113">
            <v>46294</v>
          </cell>
          <cell r="L113">
            <v>46303</v>
          </cell>
          <cell r="M113">
            <v>12120774</v>
          </cell>
        </row>
        <row r="114">
          <cell r="A114" t="str">
            <v>PT-H2608-PC-014</v>
          </cell>
          <cell r="B114">
            <v>0</v>
          </cell>
          <cell r="C114">
            <v>11134236</v>
          </cell>
          <cell r="D114" t="str">
            <v>1136431-Q-AK</v>
          </cell>
          <cell r="E114" t="str">
            <v>AHW14R007P CN</v>
          </cell>
          <cell r="F114" t="str">
            <v>China</v>
          </cell>
          <cell r="G114">
            <v>6755</v>
          </cell>
          <cell r="H114">
            <v>0</v>
          </cell>
          <cell r="I114">
            <v>6755</v>
          </cell>
          <cell r="J114" t="str">
            <v>NO</v>
          </cell>
          <cell r="K114">
            <v>46294</v>
          </cell>
          <cell r="L114">
            <v>46303</v>
          </cell>
          <cell r="M114">
            <v>12125103</v>
          </cell>
        </row>
        <row r="115">
          <cell r="A115" t="str">
            <v>PT-H2608-PC-015</v>
          </cell>
          <cell r="B115">
            <v>0</v>
          </cell>
          <cell r="C115">
            <v>11134237</v>
          </cell>
          <cell r="D115" t="str">
            <v>1436196-Q-A</v>
          </cell>
          <cell r="E115" t="str">
            <v>AHW14R004S CN</v>
          </cell>
          <cell r="F115" t="str">
            <v>China</v>
          </cell>
          <cell r="G115">
            <v>112500</v>
          </cell>
          <cell r="H115">
            <v>0</v>
          </cell>
          <cell r="I115">
            <v>112500</v>
          </cell>
          <cell r="J115" t="str">
            <v>NO</v>
          </cell>
          <cell r="K115">
            <v>46294</v>
          </cell>
          <cell r="L115">
            <v>46303</v>
          </cell>
          <cell r="M115">
            <v>12125012</v>
          </cell>
        </row>
        <row r="116">
          <cell r="A116" t="str">
            <v>PT-H2608-PC-016</v>
          </cell>
          <cell r="B116">
            <v>0</v>
          </cell>
          <cell r="C116">
            <v>11134238</v>
          </cell>
          <cell r="D116" t="str">
            <v>1436288-K-AK</v>
          </cell>
          <cell r="E116" t="str">
            <v>AHW14R008P CN</v>
          </cell>
          <cell r="F116" t="str">
            <v>China</v>
          </cell>
          <cell r="G116">
            <v>5665</v>
          </cell>
          <cell r="H116">
            <v>0</v>
          </cell>
          <cell r="I116">
            <v>5665</v>
          </cell>
          <cell r="J116" t="str">
            <v>NO</v>
          </cell>
          <cell r="K116">
            <v>46294</v>
          </cell>
          <cell r="L116">
            <v>46303</v>
          </cell>
          <cell r="M116">
            <v>12125099</v>
          </cell>
        </row>
        <row r="117">
          <cell r="A117" t="str">
            <v>PT-H2608-PC-017</v>
          </cell>
          <cell r="B117">
            <v>0</v>
          </cell>
          <cell r="C117">
            <v>11134239</v>
          </cell>
          <cell r="D117" t="str">
            <v>1436292-K-AK</v>
          </cell>
          <cell r="E117" t="str">
            <v>AHW14R011P CN</v>
          </cell>
          <cell r="F117" t="str">
            <v>China</v>
          </cell>
          <cell r="G117">
            <v>5275</v>
          </cell>
          <cell r="H117">
            <v>0</v>
          </cell>
          <cell r="I117">
            <v>5275</v>
          </cell>
          <cell r="J117" t="str">
            <v>NO</v>
          </cell>
          <cell r="K117">
            <v>46294</v>
          </cell>
          <cell r="L117">
            <v>46303</v>
          </cell>
          <cell r="M117">
            <v>12125107</v>
          </cell>
        </row>
        <row r="118">
          <cell r="A118" t="str">
            <v>PT-H2608-PC-018</v>
          </cell>
          <cell r="B118">
            <v>0</v>
          </cell>
          <cell r="C118">
            <v>11134240</v>
          </cell>
          <cell r="D118" t="str">
            <v>1436296-J-AK</v>
          </cell>
          <cell r="E118" t="str">
            <v>APW14R009S CN</v>
          </cell>
          <cell r="F118" t="str">
            <v>China</v>
          </cell>
          <cell r="G118">
            <v>14170</v>
          </cell>
          <cell r="H118">
            <v>0</v>
          </cell>
          <cell r="I118">
            <v>14170</v>
          </cell>
          <cell r="J118" t="str">
            <v>NO</v>
          </cell>
          <cell r="K118">
            <v>46294</v>
          </cell>
          <cell r="L118">
            <v>46303</v>
          </cell>
          <cell r="M118">
            <v>12125069</v>
          </cell>
        </row>
        <row r="119">
          <cell r="A119" t="str">
            <v>PT-H2608-PC-019</v>
          </cell>
          <cell r="B119">
            <v>0</v>
          </cell>
          <cell r="C119">
            <v>11134241</v>
          </cell>
          <cell r="D119" t="str">
            <v>1436298-J-AK</v>
          </cell>
          <cell r="E119" t="str">
            <v>APW14R005S CN</v>
          </cell>
          <cell r="F119" t="str">
            <v>China</v>
          </cell>
          <cell r="G119">
            <v>28710</v>
          </cell>
          <cell r="H119">
            <v>0</v>
          </cell>
          <cell r="I119">
            <v>28710</v>
          </cell>
          <cell r="J119" t="str">
            <v>NO</v>
          </cell>
          <cell r="K119">
            <v>46294</v>
          </cell>
          <cell r="L119">
            <v>46303</v>
          </cell>
          <cell r="M119">
            <v>12125071</v>
          </cell>
        </row>
        <row r="120">
          <cell r="A120" t="str">
            <v>PT-H2608-PC-020</v>
          </cell>
          <cell r="B120" t="str">
            <v>Type C TCM</v>
          </cell>
          <cell r="C120">
            <v>11134342</v>
          </cell>
          <cell r="D120" t="str">
            <v>1036068-S-AK-P</v>
          </cell>
          <cell r="E120" t="str">
            <v>AHW14R001S CN</v>
          </cell>
          <cell r="F120" t="str">
            <v>China</v>
          </cell>
          <cell r="G120">
            <v>56870</v>
          </cell>
          <cell r="H120">
            <v>0</v>
          </cell>
          <cell r="I120">
            <v>56870</v>
          </cell>
          <cell r="J120" t="str">
            <v>NO</v>
          </cell>
          <cell r="K120">
            <v>46294</v>
          </cell>
          <cell r="L120">
            <v>46303</v>
          </cell>
          <cell r="M120">
            <v>12134058</v>
          </cell>
        </row>
        <row r="121">
          <cell r="A121" t="str">
            <v>PT-H2608-PC-021</v>
          </cell>
          <cell r="B121">
            <v>0</v>
          </cell>
          <cell r="C121">
            <v>11134468</v>
          </cell>
          <cell r="D121" t="str">
            <v>1236034-M-A</v>
          </cell>
          <cell r="E121" t="str">
            <v>AHW10S302S CN</v>
          </cell>
          <cell r="F121" t="str">
            <v>China</v>
          </cell>
          <cell r="G121">
            <v>190</v>
          </cell>
          <cell r="H121">
            <v>0</v>
          </cell>
          <cell r="I121">
            <v>190</v>
          </cell>
          <cell r="J121" t="str">
            <v>NO</v>
          </cell>
          <cell r="K121">
            <v>46294</v>
          </cell>
          <cell r="L121">
            <v>46303</v>
          </cell>
          <cell r="M121">
            <v>12125134</v>
          </cell>
        </row>
        <row r="122">
          <cell r="A122" t="str">
            <v>PT-H2608-PC-022</v>
          </cell>
          <cell r="B122">
            <v>0</v>
          </cell>
          <cell r="C122">
            <v>11134480</v>
          </cell>
          <cell r="D122" t="str">
            <v>1236037-M-AK</v>
          </cell>
          <cell r="E122" t="str">
            <v>AG141002 CN</v>
          </cell>
          <cell r="F122" t="str">
            <v>China</v>
          </cell>
          <cell r="G122">
            <v>180</v>
          </cell>
          <cell r="H122">
            <v>0</v>
          </cell>
          <cell r="I122">
            <v>180</v>
          </cell>
          <cell r="J122" t="str">
            <v>NO</v>
          </cell>
          <cell r="K122">
            <v>46294</v>
          </cell>
          <cell r="L122">
            <v>46303</v>
          </cell>
          <cell r="M122">
            <v>12125124</v>
          </cell>
        </row>
        <row r="123">
          <cell r="A123" t="str">
            <v>PT-H2608-PC-023</v>
          </cell>
          <cell r="B123">
            <v>0</v>
          </cell>
          <cell r="C123">
            <v>11134485</v>
          </cell>
          <cell r="D123" t="str">
            <v>1336013-L-AK</v>
          </cell>
          <cell r="E123" t="str">
            <v>AG149001 CN</v>
          </cell>
          <cell r="F123" t="str">
            <v>China</v>
          </cell>
          <cell r="G123">
            <v>975</v>
          </cell>
          <cell r="H123">
            <v>0</v>
          </cell>
          <cell r="I123">
            <v>975</v>
          </cell>
          <cell r="J123" t="str">
            <v>NO</v>
          </cell>
          <cell r="K123">
            <v>46294</v>
          </cell>
          <cell r="L123">
            <v>46303</v>
          </cell>
          <cell r="M123">
            <v>12125120</v>
          </cell>
        </row>
        <row r="124">
          <cell r="A124" t="str">
            <v>PT-H2608-PC-024</v>
          </cell>
          <cell r="B124">
            <v>0</v>
          </cell>
          <cell r="C124">
            <v>11134526</v>
          </cell>
          <cell r="D124" t="str">
            <v>1356013-R-A</v>
          </cell>
          <cell r="E124" t="str">
            <v>WAIN-CKI-200 CN</v>
          </cell>
          <cell r="F124" t="str">
            <v>China</v>
          </cell>
          <cell r="G124">
            <v>1000</v>
          </cell>
          <cell r="H124">
            <v>0</v>
          </cell>
          <cell r="I124">
            <v>1000</v>
          </cell>
          <cell r="J124" t="str">
            <v>NO</v>
          </cell>
          <cell r="K124">
            <v>46294</v>
          </cell>
          <cell r="L124">
            <v>46303</v>
          </cell>
          <cell r="M124">
            <v>12125126</v>
          </cell>
        </row>
        <row r="125">
          <cell r="A125" t="str">
            <v>PT-H2608-PC-025</v>
          </cell>
          <cell r="B125">
            <v>0</v>
          </cell>
          <cell r="C125">
            <v>11134527</v>
          </cell>
          <cell r="D125" t="str">
            <v>1356014-R-AK</v>
          </cell>
          <cell r="E125" t="str">
            <v>WAIN-CKI-300 CN</v>
          </cell>
          <cell r="F125" t="str">
            <v>China</v>
          </cell>
          <cell r="G125">
            <v>180</v>
          </cell>
          <cell r="H125">
            <v>0</v>
          </cell>
          <cell r="I125">
            <v>180</v>
          </cell>
          <cell r="J125" t="str">
            <v>NO</v>
          </cell>
          <cell r="K125">
            <v>46294</v>
          </cell>
          <cell r="L125">
            <v>46303</v>
          </cell>
          <cell r="M125">
            <v>12125128</v>
          </cell>
        </row>
        <row r="126">
          <cell r="A126" t="str">
            <v>PT-H2608-PC-026</v>
          </cell>
          <cell r="B126">
            <v>0</v>
          </cell>
          <cell r="C126">
            <v>11134539</v>
          </cell>
          <cell r="D126" t="str">
            <v>1831106-H-A</v>
          </cell>
          <cell r="E126" t="str">
            <v>WAMS-180-1645C CN</v>
          </cell>
          <cell r="F126" t="str">
            <v>China</v>
          </cell>
          <cell r="G126">
            <v>528</v>
          </cell>
          <cell r="H126">
            <v>0</v>
          </cell>
          <cell r="I126">
            <v>528</v>
          </cell>
          <cell r="J126" t="str">
            <v>NO</v>
          </cell>
          <cell r="K126">
            <v>46294</v>
          </cell>
          <cell r="L126">
            <v>46303</v>
          </cell>
          <cell r="M126">
            <v>12125037</v>
          </cell>
        </row>
        <row r="127">
          <cell r="A127" t="str">
            <v>PT-H2608-PC-027</v>
          </cell>
          <cell r="B127">
            <v>0</v>
          </cell>
          <cell r="C127">
            <v>11134540</v>
          </cell>
          <cell r="D127" t="str">
            <v>1831109-H-A</v>
          </cell>
          <cell r="E127" t="str">
            <v>WAMS-180-16WAC CN</v>
          </cell>
          <cell r="F127" t="str">
            <v>China</v>
          </cell>
          <cell r="G127">
            <v>264</v>
          </cell>
          <cell r="H127">
            <v>0</v>
          </cell>
          <cell r="I127">
            <v>264</v>
          </cell>
          <cell r="J127" t="str">
            <v>NO</v>
          </cell>
          <cell r="K127">
            <v>46294</v>
          </cell>
          <cell r="L127">
            <v>46303</v>
          </cell>
          <cell r="M127">
            <v>12125038</v>
          </cell>
        </row>
        <row r="128">
          <cell r="A128" t="str">
            <v>PT-H2608-PC-028</v>
          </cell>
          <cell r="B128">
            <v>0</v>
          </cell>
          <cell r="C128">
            <v>11134541</v>
          </cell>
          <cell r="D128" t="str">
            <v>1831112-H-A</v>
          </cell>
          <cell r="E128" t="str">
            <v>WAMS-180-16STC CN</v>
          </cell>
          <cell r="F128" t="str">
            <v>China</v>
          </cell>
          <cell r="G128">
            <v>660</v>
          </cell>
          <cell r="H128">
            <v>0</v>
          </cell>
          <cell r="I128">
            <v>660</v>
          </cell>
          <cell r="J128" t="str">
            <v>NO</v>
          </cell>
          <cell r="K128">
            <v>46294</v>
          </cell>
          <cell r="L128">
            <v>46303</v>
          </cell>
          <cell r="M128">
            <v>12125036</v>
          </cell>
        </row>
        <row r="129">
          <cell r="A129" t="str">
            <v>PT-H2608-PC-029</v>
          </cell>
          <cell r="B129">
            <v>0</v>
          </cell>
          <cell r="C129">
            <v>11134557</v>
          </cell>
          <cell r="D129" t="str">
            <v>1931122-F-A</v>
          </cell>
          <cell r="E129" t="str">
            <v>WAIN-CKI-200-BA CN</v>
          </cell>
          <cell r="F129" t="str">
            <v>China</v>
          </cell>
          <cell r="G129">
            <v>20</v>
          </cell>
          <cell r="H129">
            <v>0</v>
          </cell>
          <cell r="I129">
            <v>20</v>
          </cell>
          <cell r="J129" t="str">
            <v>NO</v>
          </cell>
          <cell r="K129">
            <v>46294</v>
          </cell>
          <cell r="L129">
            <v>46303</v>
          </cell>
          <cell r="M129">
            <v>12125133</v>
          </cell>
        </row>
        <row r="130">
          <cell r="A130" t="str">
            <v>PT-H2608-PC-030</v>
          </cell>
          <cell r="B130">
            <v>0</v>
          </cell>
          <cell r="C130">
            <v>11134559</v>
          </cell>
          <cell r="D130" t="str">
            <v>2031173-A-AK</v>
          </cell>
          <cell r="E130" t="str">
            <v>AH14R007PR CN</v>
          </cell>
          <cell r="F130" t="str">
            <v>China</v>
          </cell>
          <cell r="G130">
            <v>170</v>
          </cell>
          <cell r="H130">
            <v>0</v>
          </cell>
          <cell r="I130">
            <v>170</v>
          </cell>
          <cell r="J130" t="str">
            <v>NO</v>
          </cell>
          <cell r="K130">
            <v>46294</v>
          </cell>
          <cell r="L130">
            <v>46303</v>
          </cell>
          <cell r="M130">
            <v>12125103</v>
          </cell>
        </row>
        <row r="131">
          <cell r="A131" t="str">
            <v>PT-H2608-PC-031</v>
          </cell>
          <cell r="B131">
            <v>0</v>
          </cell>
          <cell r="C131">
            <v>11134560</v>
          </cell>
          <cell r="D131" t="str">
            <v>2031177-A-AK</v>
          </cell>
          <cell r="E131" t="str">
            <v>AH14R008PR CN</v>
          </cell>
          <cell r="F131" t="str">
            <v>China</v>
          </cell>
          <cell r="G131">
            <v>85</v>
          </cell>
          <cell r="H131">
            <v>0</v>
          </cell>
          <cell r="I131">
            <v>85</v>
          </cell>
          <cell r="J131" t="str">
            <v>NO</v>
          </cell>
          <cell r="K131">
            <v>46294</v>
          </cell>
          <cell r="L131">
            <v>46303</v>
          </cell>
          <cell r="M131">
            <v>12125099</v>
          </cell>
        </row>
        <row r="132">
          <cell r="A132" t="str">
            <v>PT-H2608-PC-032</v>
          </cell>
          <cell r="B132">
            <v>0</v>
          </cell>
          <cell r="C132">
            <v>11134561</v>
          </cell>
          <cell r="D132" t="str">
            <v>2031181-A-AK</v>
          </cell>
          <cell r="E132" t="str">
            <v>AH14R011PR CN</v>
          </cell>
          <cell r="F132" t="str">
            <v>China</v>
          </cell>
          <cell r="G132">
            <v>170</v>
          </cell>
          <cell r="H132">
            <v>0</v>
          </cell>
          <cell r="I132">
            <v>170</v>
          </cell>
          <cell r="J132" t="str">
            <v>NO</v>
          </cell>
          <cell r="K132">
            <v>46294</v>
          </cell>
          <cell r="L132">
            <v>46303</v>
          </cell>
          <cell r="M132">
            <v>12125107</v>
          </cell>
        </row>
        <row r="133">
          <cell r="A133" t="str">
            <v>PT-H2608-PC-033</v>
          </cell>
          <cell r="B133">
            <v>0</v>
          </cell>
          <cell r="C133">
            <v>11135699</v>
          </cell>
          <cell r="D133" t="str">
            <v>1356018-N-AK</v>
          </cell>
          <cell r="E133" t="str">
            <v>PAGH143392 CN</v>
          </cell>
          <cell r="F133" t="str">
            <v>China</v>
          </cell>
          <cell r="G133">
            <v>60</v>
          </cell>
          <cell r="H133">
            <v>0</v>
          </cell>
          <cell r="I133">
            <v>60</v>
          </cell>
          <cell r="J133" t="str">
            <v>NO</v>
          </cell>
          <cell r="K133">
            <v>46294</v>
          </cell>
          <cell r="L133">
            <v>46303</v>
          </cell>
          <cell r="M133">
            <v>12125082</v>
          </cell>
        </row>
        <row r="134">
          <cell r="A134" t="str">
            <v>PT-H2608-PC-034</v>
          </cell>
          <cell r="B134">
            <v>0</v>
          </cell>
          <cell r="C134">
            <v>11135701</v>
          </cell>
          <cell r="D134" t="str">
            <v>1356020-N-AK</v>
          </cell>
          <cell r="E134" t="str">
            <v>PAGH18M372 CN</v>
          </cell>
          <cell r="F134" t="str">
            <v>China</v>
          </cell>
          <cell r="G134">
            <v>320</v>
          </cell>
          <cell r="H134">
            <v>0</v>
          </cell>
          <cell r="I134">
            <v>320</v>
          </cell>
          <cell r="J134" t="str">
            <v>NO</v>
          </cell>
          <cell r="K134">
            <v>46294</v>
          </cell>
          <cell r="L134">
            <v>46303</v>
          </cell>
          <cell r="M134">
            <v>12125030</v>
          </cell>
        </row>
        <row r="135">
          <cell r="A135" t="str">
            <v>PT-H2608-PC-035</v>
          </cell>
          <cell r="B135">
            <v>0</v>
          </cell>
          <cell r="C135">
            <v>11135704</v>
          </cell>
          <cell r="D135" t="str">
            <v>1931089-G-AK</v>
          </cell>
          <cell r="E135" t="str">
            <v>PHW18R302S CN</v>
          </cell>
          <cell r="F135" t="str">
            <v>China</v>
          </cell>
          <cell r="G135">
            <v>60</v>
          </cell>
          <cell r="H135">
            <v>0</v>
          </cell>
          <cell r="I135">
            <v>60</v>
          </cell>
          <cell r="J135" t="str">
            <v>NO</v>
          </cell>
          <cell r="K135">
            <v>46294</v>
          </cell>
          <cell r="L135">
            <v>46303</v>
          </cell>
          <cell r="M135">
            <v>12125114</v>
          </cell>
        </row>
        <row r="136">
          <cell r="A136" t="str">
            <v>PT-H2608-PC-036</v>
          </cell>
          <cell r="B136">
            <v>0</v>
          </cell>
          <cell r="C136">
            <v>11135707</v>
          </cell>
          <cell r="D136" t="str">
            <v>1931095-H-AK</v>
          </cell>
          <cell r="E136" t="str">
            <v>PPW14R300S CN</v>
          </cell>
          <cell r="F136" t="str">
            <v>China</v>
          </cell>
          <cell r="G136">
            <v>40</v>
          </cell>
          <cell r="H136">
            <v>0</v>
          </cell>
          <cell r="I136">
            <v>40</v>
          </cell>
          <cell r="J136" t="str">
            <v>NO</v>
          </cell>
          <cell r="K136">
            <v>46294</v>
          </cell>
          <cell r="L136">
            <v>46303</v>
          </cell>
          <cell r="M136">
            <v>12125057</v>
          </cell>
        </row>
        <row r="137">
          <cell r="A137" t="str">
            <v>PT-H2608-PC-037</v>
          </cell>
          <cell r="B137">
            <v>0</v>
          </cell>
          <cell r="C137">
            <v>11135708</v>
          </cell>
          <cell r="D137" t="str">
            <v>1931096-H-AK</v>
          </cell>
          <cell r="E137" t="str">
            <v>PPW14R300P CN</v>
          </cell>
          <cell r="F137" t="str">
            <v>China</v>
          </cell>
          <cell r="G137">
            <v>560</v>
          </cell>
          <cell r="H137">
            <v>0</v>
          </cell>
          <cell r="I137">
            <v>560</v>
          </cell>
          <cell r="J137" t="str">
            <v>NO</v>
          </cell>
          <cell r="K137">
            <v>46294</v>
          </cell>
          <cell r="L137">
            <v>46303</v>
          </cell>
          <cell r="M137">
            <v>12125058</v>
          </cell>
        </row>
        <row r="138">
          <cell r="A138" t="str">
            <v>PT-H2608-PC-038</v>
          </cell>
          <cell r="B138">
            <v>0</v>
          </cell>
          <cell r="C138">
            <v>11135711</v>
          </cell>
          <cell r="D138" t="str">
            <v>1931101-G-AK</v>
          </cell>
          <cell r="E138" t="str">
            <v>PPW18R300S CN</v>
          </cell>
          <cell r="F138" t="str">
            <v>China</v>
          </cell>
          <cell r="G138">
            <v>320</v>
          </cell>
          <cell r="H138">
            <v>0</v>
          </cell>
          <cell r="I138">
            <v>320</v>
          </cell>
          <cell r="J138" t="str">
            <v>NO</v>
          </cell>
          <cell r="K138">
            <v>46294</v>
          </cell>
          <cell r="L138">
            <v>46303</v>
          </cell>
          <cell r="M138">
            <v>12125063</v>
          </cell>
        </row>
        <row r="139">
          <cell r="A139" t="str">
            <v>PT-H2608-PC-039</v>
          </cell>
          <cell r="B139">
            <v>0</v>
          </cell>
          <cell r="C139">
            <v>11135712</v>
          </cell>
          <cell r="D139" t="str">
            <v>1931102-G-AK</v>
          </cell>
          <cell r="E139" t="str">
            <v>PPW18R300P CN</v>
          </cell>
          <cell r="F139" t="str">
            <v>China</v>
          </cell>
          <cell r="G139">
            <v>560</v>
          </cell>
          <cell r="H139">
            <v>0</v>
          </cell>
          <cell r="I139">
            <v>560</v>
          </cell>
          <cell r="J139" t="str">
            <v>NO</v>
          </cell>
          <cell r="K139">
            <v>46294</v>
          </cell>
          <cell r="L139">
            <v>46303</v>
          </cell>
          <cell r="M139">
            <v>12125064</v>
          </cell>
        </row>
        <row r="140">
          <cell r="A140" t="str">
            <v>PT-H2608-PC-040</v>
          </cell>
          <cell r="B140">
            <v>0</v>
          </cell>
          <cell r="C140">
            <v>11135716</v>
          </cell>
          <cell r="D140" t="str">
            <v>1931113-G-AK</v>
          </cell>
          <cell r="E140" t="str">
            <v>PHW18R301S CN</v>
          </cell>
          <cell r="F140" t="str">
            <v>China</v>
          </cell>
          <cell r="G140">
            <v>160</v>
          </cell>
          <cell r="H140">
            <v>0</v>
          </cell>
          <cell r="I140">
            <v>160</v>
          </cell>
          <cell r="J140" t="str">
            <v>NO</v>
          </cell>
          <cell r="K140">
            <v>46294</v>
          </cell>
          <cell r="L140">
            <v>46303</v>
          </cell>
          <cell r="M140">
            <v>12125051</v>
          </cell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</row>
        <row r="212">
          <cell r="A212"/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</row>
        <row r="213">
          <cell r="A213"/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</row>
        <row r="214">
          <cell r="A214"/>
          <cell r="B214"/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</row>
        <row r="215">
          <cell r="A215"/>
          <cell r="B215"/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</row>
        <row r="216">
          <cell r="A216"/>
          <cell r="B216"/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</row>
        <row r="217">
          <cell r="A217"/>
          <cell r="B217"/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</row>
        <row r="218">
          <cell r="A218"/>
          <cell r="B218"/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</row>
        <row r="341">
          <cell r="A341"/>
          <cell r="B341"/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</row>
        <row r="342">
          <cell r="A342"/>
          <cell r="B342"/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</row>
        <row r="345">
          <cell r="A345"/>
          <cell r="B345"/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</row>
        <row r="377">
          <cell r="A377"/>
          <cell r="B377"/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</row>
        <row r="378">
          <cell r="A378"/>
          <cell r="B378"/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  <cell r="M378"/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  <cell r="M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  <cell r="M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  <cell r="M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  <cell r="M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  <cell r="M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  <cell r="M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  <cell r="M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  <cell r="M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  <cell r="M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  <cell r="M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  <cell r="M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  <cell r="M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  <cell r="M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</row>
        <row r="499">
          <cell r="A499"/>
          <cell r="B499"/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</row>
        <row r="500">
          <cell r="A500"/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</row>
        <row r="501">
          <cell r="A501"/>
          <cell r="B501"/>
          <cell r="C501"/>
          <cell r="D501"/>
          <cell r="E501"/>
          <cell r="F501"/>
          <cell r="G501"/>
          <cell r="H501"/>
          <cell r="I501"/>
          <cell r="J501"/>
          <cell r="K501"/>
          <cell r="L501"/>
          <cell r="M501"/>
        </row>
        <row r="502">
          <cell r="A502"/>
          <cell r="B502"/>
          <cell r="C502"/>
          <cell r="D502"/>
          <cell r="E502"/>
          <cell r="F502"/>
          <cell r="G502"/>
          <cell r="H502"/>
          <cell r="I502"/>
          <cell r="J502"/>
          <cell r="K502"/>
          <cell r="L502"/>
          <cell r="M502"/>
        </row>
        <row r="503">
          <cell r="A503"/>
          <cell r="B503"/>
          <cell r="C503"/>
          <cell r="D503"/>
          <cell r="E503"/>
          <cell r="F503"/>
          <cell r="G503"/>
          <cell r="H503"/>
          <cell r="I503"/>
          <cell r="J503"/>
          <cell r="K503"/>
          <cell r="L503"/>
          <cell r="M503"/>
        </row>
        <row r="504">
          <cell r="A504"/>
          <cell r="B504"/>
          <cell r="C504"/>
          <cell r="D504"/>
          <cell r="E504"/>
          <cell r="F504"/>
          <cell r="G504"/>
          <cell r="H504"/>
          <cell r="I504"/>
          <cell r="J504"/>
          <cell r="K504"/>
          <cell r="L504"/>
          <cell r="M504"/>
        </row>
        <row r="505">
          <cell r="A505"/>
          <cell r="B505"/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  <cell r="M505"/>
        </row>
        <row r="506">
          <cell r="A506"/>
          <cell r="B506"/>
          <cell r="C506"/>
          <cell r="D506"/>
          <cell r="E506"/>
          <cell r="F506"/>
          <cell r="G506"/>
          <cell r="H506"/>
          <cell r="I506"/>
          <cell r="J506"/>
          <cell r="K506"/>
          <cell r="L506"/>
          <cell r="M506"/>
        </row>
        <row r="507">
          <cell r="A507"/>
          <cell r="B507"/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  <cell r="M507"/>
        </row>
        <row r="508">
          <cell r="A508"/>
          <cell r="B508"/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  <cell r="M508"/>
        </row>
        <row r="509">
          <cell r="A509"/>
          <cell r="B509"/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  <cell r="M509"/>
        </row>
        <row r="510">
          <cell r="A510"/>
          <cell r="B510"/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  <cell r="M510"/>
        </row>
        <row r="511">
          <cell r="A511"/>
          <cell r="B511"/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  <cell r="M511"/>
        </row>
        <row r="512">
          <cell r="A512"/>
          <cell r="B512"/>
          <cell r="C512"/>
          <cell r="D512"/>
          <cell r="E512"/>
          <cell r="F512"/>
          <cell r="G512"/>
          <cell r="H512"/>
          <cell r="I512"/>
          <cell r="J512"/>
          <cell r="K512"/>
          <cell r="L512"/>
          <cell r="M512"/>
        </row>
        <row r="513">
          <cell r="A513"/>
          <cell r="B513"/>
          <cell r="C513"/>
          <cell r="D513"/>
          <cell r="E513"/>
          <cell r="F513"/>
          <cell r="G513"/>
          <cell r="H513"/>
          <cell r="I513"/>
          <cell r="J513"/>
          <cell r="K513"/>
          <cell r="L513"/>
          <cell r="M513"/>
        </row>
        <row r="514">
          <cell r="A514"/>
          <cell r="B514"/>
          <cell r="C514"/>
          <cell r="D514"/>
          <cell r="E514"/>
          <cell r="F514"/>
          <cell r="G514"/>
          <cell r="H514"/>
          <cell r="I514"/>
          <cell r="J514"/>
          <cell r="K514"/>
          <cell r="L514"/>
          <cell r="M514"/>
        </row>
        <row r="515">
          <cell r="A515"/>
          <cell r="B515"/>
          <cell r="C515"/>
          <cell r="D515"/>
          <cell r="E515"/>
          <cell r="F515"/>
          <cell r="G515"/>
          <cell r="H515"/>
          <cell r="I515"/>
          <cell r="J515"/>
          <cell r="K515"/>
          <cell r="L515"/>
          <cell r="M515"/>
        </row>
        <row r="516">
          <cell r="A516"/>
          <cell r="B516"/>
          <cell r="C516"/>
          <cell r="D516"/>
          <cell r="E516"/>
          <cell r="F516"/>
          <cell r="G516"/>
          <cell r="H516"/>
          <cell r="I516"/>
          <cell r="J516"/>
          <cell r="K516"/>
          <cell r="L516"/>
          <cell r="M516"/>
        </row>
        <row r="517">
          <cell r="A517"/>
          <cell r="B517"/>
          <cell r="C517"/>
          <cell r="D517"/>
          <cell r="E517"/>
          <cell r="F517"/>
          <cell r="G517"/>
          <cell r="H517"/>
          <cell r="I517"/>
          <cell r="J517"/>
          <cell r="K517"/>
          <cell r="L517"/>
          <cell r="M517"/>
        </row>
        <row r="518">
          <cell r="A518"/>
          <cell r="B518"/>
          <cell r="C518"/>
          <cell r="D518"/>
          <cell r="E518"/>
          <cell r="F518"/>
          <cell r="G518"/>
          <cell r="H518"/>
          <cell r="I518"/>
          <cell r="J518"/>
          <cell r="K518"/>
          <cell r="L518"/>
          <cell r="M518"/>
        </row>
        <row r="519">
          <cell r="A519"/>
          <cell r="B519"/>
          <cell r="C519"/>
          <cell r="D519"/>
          <cell r="E519"/>
          <cell r="F519"/>
          <cell r="G519"/>
          <cell r="H519"/>
          <cell r="I519"/>
          <cell r="J519"/>
          <cell r="K519"/>
          <cell r="L519"/>
          <cell r="M519"/>
        </row>
        <row r="520">
          <cell r="A520"/>
          <cell r="B520"/>
          <cell r="C520"/>
          <cell r="D520"/>
          <cell r="E520"/>
          <cell r="F520"/>
          <cell r="G520"/>
          <cell r="H520"/>
          <cell r="I520"/>
          <cell r="J520"/>
          <cell r="K520"/>
          <cell r="L520"/>
          <cell r="M520"/>
        </row>
        <row r="521">
          <cell r="A521"/>
          <cell r="B521"/>
          <cell r="C521"/>
          <cell r="D521"/>
          <cell r="E521"/>
          <cell r="F521"/>
          <cell r="G521"/>
          <cell r="H521"/>
          <cell r="I521"/>
          <cell r="J521"/>
          <cell r="K521"/>
          <cell r="L521"/>
          <cell r="M521"/>
        </row>
        <row r="522">
          <cell r="A522"/>
          <cell r="B522"/>
          <cell r="C522"/>
          <cell r="D522"/>
          <cell r="E522"/>
          <cell r="F522"/>
          <cell r="G522"/>
          <cell r="H522"/>
          <cell r="I522"/>
          <cell r="J522"/>
          <cell r="K522"/>
          <cell r="L522"/>
          <cell r="M522"/>
        </row>
        <row r="523">
          <cell r="A523"/>
          <cell r="B523"/>
          <cell r="C523"/>
          <cell r="D523"/>
          <cell r="E523"/>
          <cell r="F523"/>
          <cell r="G523"/>
          <cell r="H523"/>
          <cell r="I523"/>
          <cell r="J523"/>
          <cell r="K523"/>
          <cell r="L523"/>
          <cell r="M523"/>
        </row>
        <row r="524">
          <cell r="A524"/>
          <cell r="B524"/>
          <cell r="C524"/>
          <cell r="D524"/>
          <cell r="E524"/>
          <cell r="F524"/>
          <cell r="G524"/>
          <cell r="H524"/>
          <cell r="I524"/>
          <cell r="J524"/>
          <cell r="K524"/>
          <cell r="L524"/>
          <cell r="M524"/>
        </row>
        <row r="525">
          <cell r="A525"/>
          <cell r="B525"/>
          <cell r="C525"/>
          <cell r="D525"/>
          <cell r="E525"/>
          <cell r="F525"/>
          <cell r="G525"/>
          <cell r="H525"/>
          <cell r="I525"/>
          <cell r="J525"/>
          <cell r="K525"/>
          <cell r="L525"/>
          <cell r="M525"/>
        </row>
        <row r="526">
          <cell r="A526"/>
          <cell r="B526"/>
          <cell r="C526"/>
          <cell r="D526"/>
          <cell r="E526"/>
          <cell r="F526"/>
          <cell r="G526"/>
          <cell r="H526"/>
          <cell r="I526"/>
          <cell r="J526"/>
          <cell r="K526"/>
          <cell r="L526"/>
          <cell r="M526"/>
        </row>
        <row r="527">
          <cell r="A527"/>
          <cell r="B527"/>
          <cell r="C527"/>
          <cell r="D527"/>
          <cell r="E527"/>
          <cell r="F527"/>
          <cell r="G527"/>
          <cell r="H527"/>
          <cell r="I527"/>
          <cell r="J527"/>
          <cell r="K527"/>
          <cell r="L527"/>
          <cell r="M527"/>
        </row>
        <row r="528">
          <cell r="A528"/>
          <cell r="B528"/>
          <cell r="C528"/>
          <cell r="D528"/>
          <cell r="E528"/>
          <cell r="F528"/>
          <cell r="G528"/>
          <cell r="H528"/>
          <cell r="I528"/>
          <cell r="J528"/>
          <cell r="K528"/>
          <cell r="L528"/>
          <cell r="M528"/>
        </row>
        <row r="529">
          <cell r="A529"/>
          <cell r="B529"/>
          <cell r="C529"/>
          <cell r="D529"/>
          <cell r="E529"/>
          <cell r="F529"/>
          <cell r="G529"/>
          <cell r="H529"/>
          <cell r="I529"/>
          <cell r="J529"/>
          <cell r="K529"/>
          <cell r="L529"/>
          <cell r="M529"/>
        </row>
        <row r="530">
          <cell r="A530"/>
          <cell r="B530"/>
          <cell r="C530"/>
          <cell r="D530"/>
          <cell r="E530"/>
          <cell r="F530"/>
          <cell r="G530"/>
          <cell r="H530"/>
          <cell r="I530"/>
          <cell r="J530"/>
          <cell r="K530"/>
          <cell r="L530"/>
          <cell r="M530"/>
        </row>
        <row r="531">
          <cell r="A531"/>
          <cell r="B531"/>
          <cell r="C531"/>
          <cell r="D531"/>
          <cell r="E531"/>
          <cell r="F531"/>
          <cell r="G531"/>
          <cell r="H531"/>
          <cell r="I531"/>
          <cell r="J531"/>
          <cell r="K531"/>
          <cell r="L531"/>
          <cell r="M531"/>
        </row>
        <row r="532">
          <cell r="A532"/>
          <cell r="B532"/>
          <cell r="C532"/>
          <cell r="D532"/>
          <cell r="E532"/>
          <cell r="F532"/>
          <cell r="G532"/>
          <cell r="H532"/>
          <cell r="I532"/>
          <cell r="J532"/>
          <cell r="K532"/>
          <cell r="L532"/>
          <cell r="M532"/>
        </row>
        <row r="533">
          <cell r="A533"/>
          <cell r="B533"/>
          <cell r="C533"/>
          <cell r="D533"/>
          <cell r="E533"/>
          <cell r="F533"/>
          <cell r="G533"/>
          <cell r="H533"/>
          <cell r="I533"/>
          <cell r="J533"/>
          <cell r="K533"/>
          <cell r="L533"/>
          <cell r="M533"/>
        </row>
        <row r="534">
          <cell r="A534"/>
          <cell r="B534"/>
          <cell r="C534"/>
          <cell r="D534"/>
          <cell r="E534"/>
          <cell r="F534"/>
          <cell r="G534"/>
          <cell r="H534"/>
          <cell r="I534"/>
          <cell r="J534"/>
          <cell r="K534"/>
          <cell r="L534"/>
          <cell r="M534"/>
        </row>
        <row r="535">
          <cell r="A535"/>
          <cell r="B535"/>
          <cell r="C535"/>
          <cell r="D535"/>
          <cell r="E535"/>
          <cell r="F535"/>
          <cell r="G535"/>
          <cell r="H535"/>
          <cell r="I535"/>
          <cell r="J535"/>
          <cell r="K535"/>
          <cell r="L535"/>
          <cell r="M535"/>
        </row>
        <row r="536">
          <cell r="A536"/>
          <cell r="B536"/>
          <cell r="C536"/>
          <cell r="D536"/>
          <cell r="E536"/>
          <cell r="F536"/>
          <cell r="G536"/>
          <cell r="H536"/>
          <cell r="I536"/>
          <cell r="J536"/>
          <cell r="K536"/>
          <cell r="L536"/>
          <cell r="M536"/>
        </row>
        <row r="537">
          <cell r="A537"/>
          <cell r="B537"/>
          <cell r="C537"/>
          <cell r="D537"/>
          <cell r="E537"/>
          <cell r="F537"/>
          <cell r="G537"/>
          <cell r="H537"/>
          <cell r="I537"/>
          <cell r="J537"/>
          <cell r="K537"/>
          <cell r="L537"/>
          <cell r="M537"/>
        </row>
        <row r="538">
          <cell r="A538"/>
          <cell r="B538"/>
          <cell r="C538"/>
          <cell r="D538"/>
          <cell r="E538"/>
          <cell r="F538"/>
          <cell r="G538"/>
          <cell r="H538"/>
          <cell r="I538"/>
          <cell r="J538"/>
          <cell r="K538"/>
          <cell r="L538"/>
          <cell r="M538"/>
        </row>
        <row r="539">
          <cell r="A539"/>
          <cell r="B539"/>
          <cell r="C539"/>
          <cell r="D539"/>
          <cell r="E539"/>
          <cell r="F539"/>
          <cell r="G539"/>
          <cell r="H539"/>
          <cell r="I539"/>
          <cell r="J539"/>
          <cell r="K539"/>
          <cell r="L539"/>
          <cell r="M539"/>
        </row>
        <row r="540">
          <cell r="A540"/>
          <cell r="B540"/>
          <cell r="C540"/>
          <cell r="D540"/>
          <cell r="E540"/>
          <cell r="F540"/>
          <cell r="G540"/>
          <cell r="H540"/>
          <cell r="I540"/>
          <cell r="J540"/>
          <cell r="K540"/>
          <cell r="L540"/>
          <cell r="M540"/>
        </row>
        <row r="541">
          <cell r="A541"/>
          <cell r="B541"/>
          <cell r="C541"/>
          <cell r="D541"/>
          <cell r="E541"/>
          <cell r="F541"/>
          <cell r="G541"/>
          <cell r="H541"/>
          <cell r="I541"/>
          <cell r="J541"/>
          <cell r="K541"/>
          <cell r="L541"/>
          <cell r="M541"/>
        </row>
        <row r="542">
          <cell r="A542"/>
          <cell r="B542"/>
          <cell r="C542"/>
          <cell r="D542"/>
          <cell r="E542"/>
          <cell r="F542"/>
          <cell r="G542"/>
          <cell r="H542"/>
          <cell r="I542"/>
          <cell r="J542"/>
          <cell r="K542"/>
          <cell r="L542"/>
          <cell r="M542"/>
        </row>
        <row r="543">
          <cell r="A543"/>
          <cell r="B543"/>
          <cell r="C543"/>
          <cell r="D543"/>
          <cell r="E543"/>
          <cell r="F543"/>
          <cell r="G543"/>
          <cell r="H543"/>
          <cell r="I543"/>
          <cell r="J543"/>
          <cell r="K543"/>
          <cell r="L543"/>
          <cell r="M543"/>
        </row>
        <row r="544">
          <cell r="A544"/>
          <cell r="B544"/>
          <cell r="C544"/>
          <cell r="D544"/>
          <cell r="E544"/>
          <cell r="F544"/>
          <cell r="G544"/>
          <cell r="H544"/>
          <cell r="I544"/>
          <cell r="J544"/>
          <cell r="K544"/>
          <cell r="L544"/>
          <cell r="M544"/>
        </row>
        <row r="545">
          <cell r="A545"/>
          <cell r="B545"/>
          <cell r="C545"/>
          <cell r="D545"/>
          <cell r="E545"/>
          <cell r="F545"/>
          <cell r="G545"/>
          <cell r="H545"/>
          <cell r="I545"/>
          <cell r="J545"/>
          <cell r="K545"/>
          <cell r="L545"/>
          <cell r="M545"/>
        </row>
        <row r="546">
          <cell r="A546"/>
          <cell r="B546"/>
          <cell r="C546"/>
          <cell r="D546"/>
          <cell r="E546"/>
          <cell r="F546"/>
          <cell r="G546"/>
          <cell r="H546"/>
          <cell r="I546"/>
          <cell r="J546"/>
          <cell r="K546"/>
          <cell r="L546"/>
          <cell r="M546"/>
        </row>
        <row r="547">
          <cell r="A547"/>
          <cell r="B547"/>
          <cell r="C547"/>
          <cell r="D547"/>
          <cell r="E547"/>
          <cell r="F547"/>
          <cell r="G547"/>
          <cell r="H547"/>
          <cell r="I547"/>
          <cell r="J547"/>
          <cell r="K547"/>
          <cell r="L547"/>
          <cell r="M547"/>
        </row>
        <row r="548">
          <cell r="A548"/>
          <cell r="B548"/>
          <cell r="C548"/>
          <cell r="D548"/>
          <cell r="E548"/>
          <cell r="F548"/>
          <cell r="G548"/>
          <cell r="H548"/>
          <cell r="I548"/>
          <cell r="J548"/>
          <cell r="K548"/>
          <cell r="L548"/>
          <cell r="M548"/>
        </row>
        <row r="549">
          <cell r="A549"/>
          <cell r="B549"/>
          <cell r="C549"/>
          <cell r="D549"/>
          <cell r="E549"/>
          <cell r="F549"/>
          <cell r="G549"/>
          <cell r="H549"/>
          <cell r="I549"/>
          <cell r="J549"/>
          <cell r="K549"/>
          <cell r="L549"/>
          <cell r="M549"/>
        </row>
        <row r="550">
          <cell r="A550"/>
          <cell r="B550"/>
          <cell r="C550"/>
          <cell r="D550"/>
          <cell r="E550"/>
          <cell r="F550"/>
          <cell r="G550"/>
          <cell r="H550"/>
          <cell r="I550"/>
          <cell r="J550"/>
          <cell r="K550"/>
          <cell r="L550"/>
          <cell r="M550"/>
        </row>
        <row r="551">
          <cell r="A551"/>
          <cell r="B551"/>
          <cell r="C551"/>
          <cell r="D551"/>
          <cell r="E551"/>
          <cell r="F551"/>
          <cell r="G551"/>
          <cell r="H551"/>
          <cell r="I551"/>
          <cell r="J551"/>
          <cell r="K551"/>
          <cell r="L551"/>
          <cell r="M551"/>
        </row>
        <row r="552">
          <cell r="A552"/>
          <cell r="B552"/>
          <cell r="C552"/>
          <cell r="D552"/>
          <cell r="E552"/>
          <cell r="F552"/>
          <cell r="G552"/>
          <cell r="H552"/>
          <cell r="I552"/>
          <cell r="J552"/>
          <cell r="K552"/>
          <cell r="L552"/>
          <cell r="M552"/>
        </row>
        <row r="553">
          <cell r="A553"/>
          <cell r="B553"/>
          <cell r="C553"/>
          <cell r="D553"/>
          <cell r="E553"/>
          <cell r="F553"/>
          <cell r="G553"/>
          <cell r="H553"/>
          <cell r="I553"/>
          <cell r="J553"/>
          <cell r="K553"/>
          <cell r="L553"/>
          <cell r="M553"/>
        </row>
        <row r="554">
          <cell r="A554"/>
          <cell r="B554"/>
          <cell r="C554"/>
          <cell r="D554"/>
          <cell r="E554"/>
          <cell r="F554"/>
          <cell r="G554"/>
          <cell r="H554"/>
          <cell r="I554"/>
          <cell r="J554"/>
          <cell r="K554"/>
          <cell r="L554"/>
          <cell r="M554"/>
        </row>
        <row r="555">
          <cell r="A555"/>
          <cell r="B555"/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  <cell r="M555"/>
        </row>
        <row r="556">
          <cell r="A556"/>
          <cell r="B556"/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  <cell r="M556"/>
        </row>
        <row r="557">
          <cell r="A557"/>
          <cell r="B557"/>
          <cell r="C557"/>
          <cell r="D557"/>
          <cell r="E557"/>
          <cell r="F557"/>
          <cell r="G557"/>
          <cell r="H557"/>
          <cell r="I557"/>
          <cell r="J557"/>
          <cell r="K557"/>
          <cell r="L557"/>
          <cell r="M557"/>
        </row>
        <row r="558">
          <cell r="A558"/>
          <cell r="B558"/>
          <cell r="C558"/>
          <cell r="D558"/>
          <cell r="E558"/>
          <cell r="F558"/>
          <cell r="G558"/>
          <cell r="H558"/>
          <cell r="I558"/>
          <cell r="J558"/>
          <cell r="K558"/>
          <cell r="L558"/>
          <cell r="M558"/>
        </row>
        <row r="559">
          <cell r="A559"/>
          <cell r="B559"/>
          <cell r="C559"/>
          <cell r="D559"/>
          <cell r="E559"/>
          <cell r="F559"/>
          <cell r="G559"/>
          <cell r="H559"/>
          <cell r="I559"/>
          <cell r="J559"/>
          <cell r="K559"/>
          <cell r="L559"/>
          <cell r="M559"/>
        </row>
        <row r="560">
          <cell r="A560"/>
          <cell r="B560"/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  <cell r="M560"/>
        </row>
        <row r="561">
          <cell r="A561"/>
          <cell r="B561"/>
          <cell r="C561"/>
          <cell r="D561"/>
          <cell r="E561"/>
          <cell r="F561"/>
          <cell r="G561"/>
          <cell r="H561"/>
          <cell r="I561"/>
          <cell r="J561"/>
          <cell r="K561"/>
          <cell r="L561"/>
          <cell r="M561"/>
        </row>
        <row r="562">
          <cell r="A562"/>
          <cell r="B562"/>
          <cell r="C562"/>
          <cell r="D562"/>
          <cell r="E562"/>
          <cell r="F562"/>
          <cell r="G562"/>
          <cell r="H562"/>
          <cell r="I562"/>
          <cell r="J562"/>
          <cell r="K562"/>
          <cell r="L562"/>
          <cell r="M562"/>
        </row>
        <row r="563">
          <cell r="A563"/>
          <cell r="B563"/>
          <cell r="C563"/>
          <cell r="D563"/>
          <cell r="E563"/>
          <cell r="F563"/>
          <cell r="G563"/>
          <cell r="H563"/>
          <cell r="I563"/>
          <cell r="J563"/>
          <cell r="K563"/>
          <cell r="L563"/>
          <cell r="M563"/>
        </row>
        <row r="564">
          <cell r="A564"/>
          <cell r="B564"/>
          <cell r="C564"/>
          <cell r="D564"/>
          <cell r="E564"/>
          <cell r="F564"/>
          <cell r="G564"/>
          <cell r="H564"/>
          <cell r="I564"/>
          <cell r="J564"/>
          <cell r="K564"/>
          <cell r="L564"/>
          <cell r="M564"/>
        </row>
        <row r="565">
          <cell r="A565"/>
          <cell r="B565"/>
          <cell r="C565"/>
          <cell r="D565"/>
          <cell r="E565"/>
          <cell r="F565"/>
          <cell r="G565"/>
          <cell r="H565"/>
          <cell r="I565"/>
          <cell r="J565"/>
          <cell r="K565"/>
          <cell r="L565"/>
          <cell r="M565"/>
        </row>
        <row r="566">
          <cell r="A566"/>
          <cell r="B566"/>
          <cell r="C566"/>
          <cell r="D566"/>
          <cell r="E566"/>
          <cell r="F566"/>
          <cell r="G566"/>
          <cell r="H566"/>
          <cell r="I566"/>
          <cell r="J566"/>
          <cell r="K566"/>
          <cell r="L566"/>
          <cell r="M566"/>
        </row>
        <row r="567">
          <cell r="A567"/>
          <cell r="B567"/>
          <cell r="C567"/>
          <cell r="D567"/>
          <cell r="E567"/>
          <cell r="F567"/>
          <cell r="G567"/>
          <cell r="H567"/>
          <cell r="I567"/>
          <cell r="J567"/>
          <cell r="K567"/>
          <cell r="L567"/>
          <cell r="M567"/>
        </row>
        <row r="568">
          <cell r="A568"/>
          <cell r="B568"/>
          <cell r="C568"/>
          <cell r="D568"/>
          <cell r="E568"/>
          <cell r="F568"/>
          <cell r="G568"/>
          <cell r="H568"/>
          <cell r="I568"/>
          <cell r="J568"/>
          <cell r="K568"/>
          <cell r="L568"/>
          <cell r="M568"/>
        </row>
        <row r="569">
          <cell r="A569"/>
          <cell r="B569"/>
          <cell r="C569"/>
          <cell r="D569"/>
          <cell r="E569"/>
          <cell r="F569"/>
          <cell r="G569"/>
          <cell r="H569"/>
          <cell r="I569"/>
          <cell r="J569"/>
          <cell r="K569"/>
          <cell r="L569"/>
          <cell r="M569"/>
        </row>
        <row r="570">
          <cell r="A570"/>
          <cell r="B570"/>
          <cell r="C570"/>
          <cell r="D570"/>
          <cell r="E570"/>
          <cell r="F570"/>
          <cell r="G570"/>
          <cell r="H570"/>
          <cell r="I570"/>
          <cell r="J570"/>
          <cell r="K570"/>
          <cell r="L570"/>
          <cell r="M570"/>
        </row>
        <row r="571">
          <cell r="A571"/>
          <cell r="B571"/>
          <cell r="C571"/>
          <cell r="D571"/>
          <cell r="E571"/>
          <cell r="F571"/>
          <cell r="G571"/>
          <cell r="H571"/>
          <cell r="I571"/>
          <cell r="J571"/>
          <cell r="K571"/>
          <cell r="L571"/>
          <cell r="M571"/>
        </row>
        <row r="572">
          <cell r="A572"/>
          <cell r="B572"/>
          <cell r="C572"/>
          <cell r="D572"/>
          <cell r="E572"/>
          <cell r="F572"/>
          <cell r="G572"/>
          <cell r="H572"/>
          <cell r="I572"/>
          <cell r="J572"/>
          <cell r="K572"/>
          <cell r="L572"/>
          <cell r="M572"/>
        </row>
        <row r="573">
          <cell r="A573"/>
          <cell r="B573"/>
          <cell r="C573"/>
          <cell r="D573"/>
          <cell r="E573"/>
          <cell r="F573"/>
          <cell r="G573"/>
          <cell r="H573"/>
          <cell r="I573"/>
          <cell r="J573"/>
          <cell r="K573"/>
          <cell r="L573"/>
          <cell r="M573"/>
        </row>
        <row r="574">
          <cell r="A574"/>
          <cell r="B574"/>
          <cell r="C574"/>
          <cell r="D574"/>
          <cell r="E574"/>
          <cell r="F574"/>
          <cell r="G574"/>
          <cell r="H574"/>
          <cell r="I574"/>
          <cell r="J574"/>
          <cell r="K574"/>
          <cell r="L574"/>
          <cell r="M574"/>
        </row>
        <row r="575">
          <cell r="A575"/>
          <cell r="B575"/>
          <cell r="C575"/>
          <cell r="D575"/>
          <cell r="E575"/>
          <cell r="F575"/>
          <cell r="G575"/>
          <cell r="H575"/>
          <cell r="I575"/>
          <cell r="J575"/>
          <cell r="K575"/>
          <cell r="L575"/>
          <cell r="M575"/>
        </row>
        <row r="576">
          <cell r="A576"/>
          <cell r="B576"/>
          <cell r="C576"/>
          <cell r="D576"/>
          <cell r="E576"/>
          <cell r="F576"/>
          <cell r="G576"/>
          <cell r="H576"/>
          <cell r="I576"/>
          <cell r="J576"/>
          <cell r="K576"/>
          <cell r="L576"/>
          <cell r="M576"/>
        </row>
        <row r="577">
          <cell r="A577"/>
          <cell r="B577"/>
          <cell r="C577"/>
          <cell r="D577"/>
          <cell r="E577"/>
          <cell r="F577"/>
          <cell r="G577"/>
          <cell r="H577"/>
          <cell r="I577"/>
          <cell r="J577"/>
          <cell r="K577"/>
          <cell r="L577"/>
          <cell r="M577"/>
        </row>
        <row r="578">
          <cell r="A578"/>
          <cell r="B578"/>
          <cell r="C578"/>
          <cell r="D578"/>
          <cell r="E578"/>
          <cell r="F578"/>
          <cell r="G578"/>
          <cell r="H578"/>
          <cell r="I578"/>
          <cell r="J578"/>
          <cell r="K578"/>
          <cell r="L578"/>
          <cell r="M578"/>
        </row>
        <row r="579">
          <cell r="A579"/>
          <cell r="B579"/>
          <cell r="C579"/>
          <cell r="D579"/>
          <cell r="E579"/>
          <cell r="F579"/>
          <cell r="G579"/>
          <cell r="H579"/>
          <cell r="I579"/>
          <cell r="J579"/>
          <cell r="K579"/>
          <cell r="L579"/>
          <cell r="M579"/>
        </row>
        <row r="580">
          <cell r="A580"/>
          <cell r="B580"/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  <cell r="M580"/>
        </row>
        <row r="581">
          <cell r="A581"/>
          <cell r="B581"/>
          <cell r="C581"/>
          <cell r="D581"/>
          <cell r="E581"/>
          <cell r="F581"/>
          <cell r="G581"/>
          <cell r="H581"/>
          <cell r="I581"/>
          <cell r="J581"/>
          <cell r="K581"/>
          <cell r="L581"/>
          <cell r="M581"/>
        </row>
        <row r="582">
          <cell r="A582"/>
          <cell r="B582"/>
          <cell r="C582"/>
          <cell r="D582"/>
          <cell r="E582"/>
          <cell r="F582"/>
          <cell r="G582"/>
          <cell r="H582"/>
          <cell r="I582"/>
          <cell r="J582"/>
          <cell r="K582"/>
          <cell r="L582"/>
          <cell r="M582"/>
        </row>
        <row r="583">
          <cell r="A583"/>
          <cell r="B583"/>
          <cell r="C583"/>
          <cell r="D583"/>
          <cell r="E583"/>
          <cell r="F583"/>
          <cell r="G583"/>
          <cell r="H583"/>
          <cell r="I583"/>
          <cell r="J583"/>
          <cell r="K583"/>
          <cell r="L583"/>
          <cell r="M583"/>
        </row>
        <row r="584">
          <cell r="A584"/>
          <cell r="B584"/>
          <cell r="C584"/>
          <cell r="D584"/>
          <cell r="E584"/>
          <cell r="F584"/>
          <cell r="G584"/>
          <cell r="H584"/>
          <cell r="I584"/>
          <cell r="J584"/>
          <cell r="K584"/>
          <cell r="L584"/>
          <cell r="M584"/>
        </row>
        <row r="585">
          <cell r="A585"/>
          <cell r="B585"/>
          <cell r="C585"/>
          <cell r="D585"/>
          <cell r="E585"/>
          <cell r="F585"/>
          <cell r="G585"/>
          <cell r="H585"/>
          <cell r="I585"/>
          <cell r="J585"/>
          <cell r="K585"/>
          <cell r="L585"/>
          <cell r="M585"/>
        </row>
        <row r="586">
          <cell r="A586"/>
          <cell r="B586"/>
          <cell r="C586"/>
          <cell r="D586"/>
          <cell r="E586"/>
          <cell r="F586"/>
          <cell r="G586"/>
          <cell r="H586"/>
          <cell r="I586"/>
          <cell r="J586"/>
          <cell r="K586"/>
          <cell r="L586"/>
          <cell r="M586"/>
        </row>
        <row r="587">
          <cell r="A587"/>
          <cell r="B587"/>
          <cell r="C587"/>
          <cell r="D587"/>
          <cell r="E587"/>
          <cell r="F587"/>
          <cell r="G587"/>
          <cell r="H587"/>
          <cell r="I587"/>
          <cell r="J587"/>
          <cell r="K587"/>
          <cell r="L587"/>
          <cell r="M587"/>
        </row>
        <row r="588">
          <cell r="A588"/>
          <cell r="B588"/>
          <cell r="C588"/>
          <cell r="D588"/>
          <cell r="E588"/>
          <cell r="F588"/>
          <cell r="G588"/>
          <cell r="H588"/>
          <cell r="I588"/>
          <cell r="J588"/>
          <cell r="K588"/>
          <cell r="L588"/>
          <cell r="M588"/>
        </row>
        <row r="589">
          <cell r="A589"/>
          <cell r="B589"/>
          <cell r="C589"/>
          <cell r="D589"/>
          <cell r="E589"/>
          <cell r="F589"/>
          <cell r="G589"/>
          <cell r="H589"/>
          <cell r="I589"/>
          <cell r="J589"/>
          <cell r="K589"/>
          <cell r="L589"/>
          <cell r="M589"/>
        </row>
        <row r="590">
          <cell r="A590"/>
          <cell r="B590"/>
          <cell r="C590"/>
          <cell r="D590"/>
          <cell r="E590"/>
          <cell r="F590"/>
          <cell r="G590"/>
          <cell r="H590"/>
          <cell r="I590"/>
          <cell r="J590"/>
          <cell r="K590"/>
          <cell r="L590"/>
          <cell r="M590"/>
        </row>
        <row r="591">
          <cell r="A591"/>
          <cell r="B591"/>
          <cell r="C591"/>
          <cell r="D591"/>
          <cell r="E591"/>
          <cell r="F591"/>
          <cell r="G591"/>
          <cell r="H591"/>
          <cell r="I591"/>
          <cell r="J591"/>
          <cell r="K591"/>
          <cell r="L591"/>
          <cell r="M591"/>
        </row>
        <row r="592">
          <cell r="A592"/>
          <cell r="B592"/>
          <cell r="C592"/>
          <cell r="D592"/>
          <cell r="E592"/>
          <cell r="F592"/>
          <cell r="G592"/>
          <cell r="H592"/>
          <cell r="I592"/>
          <cell r="J592"/>
          <cell r="K592"/>
          <cell r="L592"/>
          <cell r="M592"/>
        </row>
        <row r="593">
          <cell r="A593"/>
          <cell r="B593"/>
          <cell r="C593"/>
          <cell r="D593"/>
          <cell r="E593"/>
          <cell r="F593"/>
          <cell r="G593"/>
          <cell r="H593"/>
          <cell r="I593"/>
          <cell r="J593"/>
          <cell r="K593"/>
          <cell r="L593"/>
          <cell r="M593"/>
        </row>
        <row r="594">
          <cell r="A594"/>
          <cell r="B594"/>
          <cell r="C594"/>
          <cell r="D594"/>
          <cell r="E594"/>
          <cell r="F594"/>
          <cell r="G594"/>
          <cell r="H594"/>
          <cell r="I594"/>
          <cell r="J594"/>
          <cell r="K594"/>
          <cell r="L594"/>
          <cell r="M594"/>
        </row>
        <row r="595">
          <cell r="A595"/>
          <cell r="B595"/>
          <cell r="C595"/>
          <cell r="D595"/>
          <cell r="E595"/>
          <cell r="F595"/>
          <cell r="G595"/>
          <cell r="H595"/>
          <cell r="I595"/>
          <cell r="J595"/>
          <cell r="K595"/>
          <cell r="L595"/>
          <cell r="M595"/>
        </row>
        <row r="596">
          <cell r="A596"/>
          <cell r="B596"/>
          <cell r="C596"/>
          <cell r="D596"/>
          <cell r="E596"/>
          <cell r="F596"/>
          <cell r="G596"/>
          <cell r="H596"/>
          <cell r="I596"/>
          <cell r="J596"/>
          <cell r="K596"/>
          <cell r="L596"/>
          <cell r="M596"/>
        </row>
        <row r="597">
          <cell r="A597"/>
          <cell r="B597"/>
          <cell r="C597"/>
          <cell r="D597"/>
          <cell r="E597"/>
          <cell r="F597"/>
          <cell r="G597"/>
          <cell r="H597"/>
          <cell r="I597"/>
          <cell r="J597"/>
          <cell r="K597"/>
          <cell r="L597"/>
          <cell r="M597"/>
        </row>
        <row r="598">
          <cell r="A598"/>
          <cell r="B598"/>
          <cell r="C598"/>
          <cell r="D598"/>
          <cell r="E598"/>
          <cell r="F598"/>
          <cell r="G598"/>
          <cell r="H598"/>
          <cell r="I598"/>
          <cell r="J598"/>
          <cell r="K598"/>
          <cell r="L598"/>
          <cell r="M598"/>
        </row>
        <row r="599">
          <cell r="A599"/>
          <cell r="B599"/>
          <cell r="C599"/>
          <cell r="D599"/>
          <cell r="E599"/>
          <cell r="F599"/>
          <cell r="G599"/>
          <cell r="H599"/>
          <cell r="I599"/>
          <cell r="J599"/>
          <cell r="K599"/>
          <cell r="L599"/>
          <cell r="M599"/>
        </row>
        <row r="600">
          <cell r="A600"/>
          <cell r="B600"/>
          <cell r="C600"/>
          <cell r="D600"/>
          <cell r="E600"/>
          <cell r="F600"/>
          <cell r="G600"/>
          <cell r="H600"/>
          <cell r="I600"/>
          <cell r="J600"/>
          <cell r="K600"/>
          <cell r="L600"/>
          <cell r="M600"/>
        </row>
        <row r="601">
          <cell r="A601"/>
          <cell r="B601"/>
          <cell r="C601"/>
          <cell r="D601"/>
          <cell r="E601"/>
          <cell r="F601"/>
          <cell r="G601"/>
          <cell r="H601"/>
          <cell r="I601"/>
          <cell r="J601"/>
          <cell r="K601"/>
          <cell r="L601"/>
          <cell r="M601"/>
        </row>
        <row r="602">
          <cell r="A602"/>
          <cell r="B602"/>
          <cell r="C602"/>
          <cell r="D602"/>
          <cell r="E602"/>
          <cell r="F602"/>
          <cell r="G602"/>
          <cell r="H602"/>
          <cell r="I602"/>
          <cell r="J602"/>
          <cell r="K602"/>
          <cell r="L602"/>
          <cell r="M602"/>
        </row>
        <row r="603">
          <cell r="A603"/>
          <cell r="B603"/>
          <cell r="C603"/>
          <cell r="D603"/>
          <cell r="E603"/>
          <cell r="F603"/>
          <cell r="G603"/>
          <cell r="H603"/>
          <cell r="I603"/>
          <cell r="J603"/>
          <cell r="K603"/>
          <cell r="L603"/>
          <cell r="M603"/>
        </row>
        <row r="604">
          <cell r="A604"/>
          <cell r="B604"/>
          <cell r="C604"/>
          <cell r="D604"/>
          <cell r="E604"/>
          <cell r="F604"/>
          <cell r="G604"/>
          <cell r="H604"/>
          <cell r="I604"/>
          <cell r="J604"/>
          <cell r="K604"/>
          <cell r="L604"/>
          <cell r="M604"/>
        </row>
        <row r="605">
          <cell r="A605"/>
          <cell r="B605"/>
          <cell r="C605"/>
          <cell r="D605"/>
          <cell r="E605"/>
          <cell r="F605"/>
          <cell r="G605"/>
          <cell r="H605"/>
          <cell r="I605"/>
          <cell r="J605"/>
          <cell r="K605"/>
          <cell r="L605"/>
          <cell r="M605"/>
        </row>
        <row r="606">
          <cell r="A606"/>
          <cell r="B606"/>
          <cell r="C606"/>
          <cell r="D606"/>
          <cell r="E606"/>
          <cell r="F606"/>
          <cell r="G606"/>
          <cell r="H606"/>
          <cell r="I606"/>
          <cell r="J606"/>
          <cell r="K606"/>
          <cell r="L606"/>
          <cell r="M606"/>
        </row>
        <row r="607">
          <cell r="A607"/>
          <cell r="B607"/>
          <cell r="C607"/>
          <cell r="D607"/>
          <cell r="E607"/>
          <cell r="F607"/>
          <cell r="G607"/>
          <cell r="H607"/>
          <cell r="I607"/>
          <cell r="J607"/>
          <cell r="K607"/>
          <cell r="L607"/>
          <cell r="M607"/>
        </row>
        <row r="608">
          <cell r="A608"/>
          <cell r="B608"/>
          <cell r="C608"/>
          <cell r="D608"/>
          <cell r="E608"/>
          <cell r="F608"/>
          <cell r="G608"/>
          <cell r="H608"/>
          <cell r="I608"/>
          <cell r="J608"/>
          <cell r="K608"/>
          <cell r="L608"/>
          <cell r="M608"/>
        </row>
        <row r="609">
          <cell r="A609"/>
          <cell r="B609"/>
          <cell r="C609"/>
          <cell r="D609"/>
          <cell r="E609"/>
          <cell r="F609"/>
          <cell r="G609"/>
          <cell r="H609"/>
          <cell r="I609"/>
          <cell r="J609"/>
          <cell r="K609"/>
          <cell r="L609"/>
          <cell r="M609"/>
        </row>
        <row r="610">
          <cell r="A610"/>
          <cell r="B610"/>
          <cell r="C610"/>
          <cell r="D610"/>
          <cell r="E610"/>
          <cell r="F610"/>
          <cell r="G610"/>
          <cell r="H610"/>
          <cell r="I610"/>
          <cell r="J610"/>
          <cell r="K610"/>
          <cell r="L610"/>
          <cell r="M610"/>
        </row>
        <row r="611">
          <cell r="A611"/>
          <cell r="B611"/>
          <cell r="C611"/>
          <cell r="D611"/>
          <cell r="E611"/>
          <cell r="F611"/>
          <cell r="G611"/>
          <cell r="H611"/>
          <cell r="I611"/>
          <cell r="J611"/>
          <cell r="K611"/>
          <cell r="L611"/>
          <cell r="M611"/>
        </row>
        <row r="612">
          <cell r="A612"/>
          <cell r="B612"/>
          <cell r="C612"/>
          <cell r="D612"/>
          <cell r="E612"/>
          <cell r="F612"/>
          <cell r="G612"/>
          <cell r="H612"/>
          <cell r="I612"/>
          <cell r="J612"/>
          <cell r="K612"/>
          <cell r="L612"/>
          <cell r="M612"/>
        </row>
        <row r="613">
          <cell r="A613"/>
          <cell r="B613"/>
          <cell r="C613"/>
          <cell r="D613"/>
          <cell r="E613"/>
          <cell r="F613"/>
          <cell r="G613"/>
          <cell r="H613"/>
          <cell r="I613"/>
          <cell r="J613"/>
          <cell r="K613"/>
          <cell r="L613"/>
          <cell r="M613"/>
        </row>
        <row r="614">
          <cell r="A614"/>
          <cell r="B614"/>
          <cell r="C614"/>
          <cell r="D614"/>
          <cell r="E614"/>
          <cell r="F614"/>
          <cell r="G614"/>
          <cell r="H614"/>
          <cell r="I614"/>
          <cell r="J614"/>
          <cell r="K614"/>
          <cell r="L614"/>
          <cell r="M614"/>
        </row>
        <row r="615">
          <cell r="A615"/>
          <cell r="B615"/>
          <cell r="C615"/>
          <cell r="D615"/>
          <cell r="E615"/>
          <cell r="F615"/>
          <cell r="G615"/>
          <cell r="H615"/>
          <cell r="I615"/>
          <cell r="J615"/>
          <cell r="K615"/>
          <cell r="L615"/>
          <cell r="M615"/>
        </row>
        <row r="616">
          <cell r="A616"/>
          <cell r="B616"/>
          <cell r="C616"/>
          <cell r="D616"/>
          <cell r="E616"/>
          <cell r="F616"/>
          <cell r="G616"/>
          <cell r="H616"/>
          <cell r="I616"/>
          <cell r="J616"/>
          <cell r="K616"/>
          <cell r="L616"/>
          <cell r="M616"/>
        </row>
        <row r="617">
          <cell r="A617"/>
          <cell r="B617"/>
          <cell r="C617"/>
          <cell r="D617"/>
          <cell r="E617"/>
          <cell r="F617"/>
          <cell r="G617"/>
          <cell r="H617"/>
          <cell r="I617"/>
          <cell r="J617"/>
          <cell r="K617"/>
          <cell r="L617"/>
          <cell r="M617"/>
        </row>
        <row r="618">
          <cell r="A618"/>
          <cell r="B618"/>
          <cell r="C618"/>
          <cell r="D618"/>
          <cell r="E618"/>
          <cell r="F618"/>
          <cell r="G618"/>
          <cell r="H618"/>
          <cell r="I618"/>
          <cell r="J618"/>
          <cell r="K618"/>
          <cell r="L618"/>
          <cell r="M618"/>
        </row>
        <row r="619">
          <cell r="A619"/>
          <cell r="B619"/>
          <cell r="C619"/>
          <cell r="D619"/>
          <cell r="E619"/>
          <cell r="F619"/>
          <cell r="G619"/>
          <cell r="H619"/>
          <cell r="I619"/>
          <cell r="J619"/>
          <cell r="K619"/>
          <cell r="L619"/>
          <cell r="M619"/>
        </row>
        <row r="620">
          <cell r="A620"/>
          <cell r="B620"/>
          <cell r="C620"/>
          <cell r="D620"/>
          <cell r="E620"/>
          <cell r="F620"/>
          <cell r="G620"/>
          <cell r="H620"/>
          <cell r="I620"/>
          <cell r="J620"/>
          <cell r="K620"/>
          <cell r="L620"/>
          <cell r="M620"/>
        </row>
        <row r="621">
          <cell r="A621"/>
          <cell r="B621"/>
          <cell r="C621"/>
          <cell r="D621"/>
          <cell r="E621"/>
          <cell r="F621"/>
          <cell r="G621"/>
          <cell r="H621"/>
          <cell r="I621"/>
          <cell r="J621"/>
          <cell r="K621"/>
          <cell r="L621"/>
          <cell r="M621"/>
        </row>
        <row r="622">
          <cell r="A622"/>
          <cell r="B622"/>
          <cell r="C622"/>
          <cell r="D622"/>
          <cell r="E622"/>
          <cell r="F622"/>
          <cell r="G622"/>
          <cell r="H622"/>
          <cell r="I622"/>
          <cell r="J622"/>
          <cell r="K622"/>
          <cell r="L622"/>
          <cell r="M622"/>
        </row>
        <row r="623">
          <cell r="A623"/>
          <cell r="B623"/>
          <cell r="C623"/>
          <cell r="D623"/>
          <cell r="E623"/>
          <cell r="F623"/>
          <cell r="G623"/>
          <cell r="H623"/>
          <cell r="I623"/>
          <cell r="J623"/>
          <cell r="K623"/>
          <cell r="L623"/>
          <cell r="M623"/>
        </row>
        <row r="624">
          <cell r="A624"/>
          <cell r="B624"/>
          <cell r="C624"/>
          <cell r="D624"/>
          <cell r="E624"/>
          <cell r="F624"/>
          <cell r="G624"/>
          <cell r="H624"/>
          <cell r="I624"/>
          <cell r="J624"/>
          <cell r="K624"/>
          <cell r="L624"/>
          <cell r="M624"/>
        </row>
        <row r="625">
          <cell r="A625"/>
          <cell r="B625"/>
          <cell r="C625"/>
          <cell r="D625"/>
          <cell r="E625"/>
          <cell r="F625"/>
          <cell r="G625"/>
          <cell r="H625"/>
          <cell r="I625"/>
          <cell r="J625"/>
          <cell r="K625"/>
          <cell r="L625"/>
          <cell r="M625"/>
        </row>
        <row r="626">
          <cell r="A626"/>
          <cell r="B626"/>
          <cell r="C626"/>
          <cell r="D626"/>
          <cell r="E626"/>
          <cell r="F626"/>
          <cell r="G626"/>
          <cell r="H626"/>
          <cell r="I626"/>
          <cell r="J626"/>
          <cell r="K626"/>
          <cell r="L626"/>
          <cell r="M626"/>
        </row>
        <row r="627">
          <cell r="A627"/>
          <cell r="B627"/>
          <cell r="C627"/>
          <cell r="D627"/>
          <cell r="E627"/>
          <cell r="F627"/>
          <cell r="G627"/>
          <cell r="H627"/>
          <cell r="I627"/>
          <cell r="J627"/>
          <cell r="K627"/>
          <cell r="L627"/>
          <cell r="M627"/>
        </row>
        <row r="628">
          <cell r="A628"/>
          <cell r="B628"/>
          <cell r="C628"/>
          <cell r="D628"/>
          <cell r="E628"/>
          <cell r="F628"/>
          <cell r="G628"/>
          <cell r="H628"/>
          <cell r="I628"/>
          <cell r="J628"/>
          <cell r="K628"/>
          <cell r="L628"/>
          <cell r="M628"/>
        </row>
        <row r="629">
          <cell r="A629"/>
          <cell r="B629"/>
          <cell r="C629"/>
          <cell r="D629"/>
          <cell r="E629"/>
          <cell r="F629"/>
          <cell r="G629"/>
          <cell r="H629"/>
          <cell r="I629"/>
          <cell r="J629"/>
          <cell r="K629"/>
          <cell r="L629"/>
          <cell r="M629"/>
        </row>
        <row r="630">
          <cell r="A630"/>
          <cell r="B630"/>
          <cell r="C630"/>
          <cell r="D630"/>
          <cell r="E630"/>
          <cell r="F630"/>
          <cell r="G630"/>
          <cell r="H630"/>
          <cell r="I630"/>
          <cell r="J630"/>
          <cell r="K630"/>
          <cell r="L630"/>
          <cell r="M630"/>
        </row>
        <row r="631">
          <cell r="A631"/>
          <cell r="B631"/>
          <cell r="C631"/>
          <cell r="D631"/>
          <cell r="E631"/>
          <cell r="F631"/>
          <cell r="G631"/>
          <cell r="H631"/>
          <cell r="I631"/>
          <cell r="J631"/>
          <cell r="K631"/>
          <cell r="L631"/>
          <cell r="M631"/>
        </row>
        <row r="632">
          <cell r="A632"/>
          <cell r="B632"/>
          <cell r="C632"/>
          <cell r="D632"/>
          <cell r="E632"/>
          <cell r="F632"/>
          <cell r="G632"/>
          <cell r="H632"/>
          <cell r="I632"/>
          <cell r="J632"/>
          <cell r="K632"/>
          <cell r="L632"/>
          <cell r="M632"/>
        </row>
        <row r="633">
          <cell r="A633"/>
          <cell r="B633"/>
          <cell r="C633"/>
          <cell r="D633"/>
          <cell r="E633"/>
          <cell r="F633"/>
          <cell r="G633"/>
          <cell r="H633"/>
          <cell r="I633"/>
          <cell r="J633"/>
          <cell r="K633"/>
          <cell r="L633"/>
          <cell r="M633"/>
        </row>
        <row r="634">
          <cell r="A634"/>
          <cell r="B634"/>
          <cell r="C634"/>
          <cell r="D634"/>
          <cell r="E634"/>
          <cell r="F634"/>
          <cell r="G634"/>
          <cell r="H634"/>
          <cell r="I634"/>
          <cell r="J634"/>
          <cell r="K634"/>
          <cell r="L634"/>
          <cell r="M634"/>
        </row>
        <row r="635">
          <cell r="A635"/>
          <cell r="B635"/>
          <cell r="C635"/>
          <cell r="D635"/>
          <cell r="E635"/>
          <cell r="F635"/>
          <cell r="G635"/>
          <cell r="H635"/>
          <cell r="I635"/>
          <cell r="J635"/>
          <cell r="K635"/>
          <cell r="L635"/>
          <cell r="M635"/>
        </row>
        <row r="636">
          <cell r="A636"/>
          <cell r="B636"/>
          <cell r="C636"/>
          <cell r="D636"/>
          <cell r="E636"/>
          <cell r="F636"/>
          <cell r="G636"/>
          <cell r="H636"/>
          <cell r="I636"/>
          <cell r="J636"/>
          <cell r="K636"/>
          <cell r="L636"/>
          <cell r="M636"/>
        </row>
        <row r="637">
          <cell r="A637"/>
          <cell r="B637"/>
          <cell r="C637"/>
          <cell r="D637"/>
          <cell r="E637"/>
          <cell r="F637"/>
          <cell r="G637"/>
          <cell r="H637"/>
          <cell r="I637"/>
          <cell r="J637"/>
          <cell r="K637"/>
          <cell r="L637"/>
          <cell r="M637"/>
        </row>
        <row r="638">
          <cell r="A638"/>
          <cell r="B638"/>
          <cell r="C638"/>
          <cell r="D638"/>
          <cell r="E638"/>
          <cell r="F638"/>
          <cell r="G638"/>
          <cell r="H638"/>
          <cell r="I638"/>
          <cell r="J638"/>
          <cell r="K638"/>
          <cell r="L638"/>
          <cell r="M638"/>
        </row>
        <row r="639">
          <cell r="A639"/>
          <cell r="B639"/>
          <cell r="C639"/>
          <cell r="D639"/>
          <cell r="E639"/>
          <cell r="F639"/>
          <cell r="G639"/>
          <cell r="H639"/>
          <cell r="I639"/>
          <cell r="J639"/>
          <cell r="K639"/>
          <cell r="L639"/>
          <cell r="M639"/>
        </row>
        <row r="640">
          <cell r="A640"/>
          <cell r="B640"/>
          <cell r="C640"/>
          <cell r="D640"/>
          <cell r="E640"/>
          <cell r="F640"/>
          <cell r="G640"/>
          <cell r="H640"/>
          <cell r="I640"/>
          <cell r="J640"/>
          <cell r="K640"/>
          <cell r="L640"/>
          <cell r="M640"/>
        </row>
        <row r="641">
          <cell r="A641"/>
          <cell r="B641"/>
          <cell r="C641"/>
          <cell r="D641"/>
          <cell r="E641"/>
          <cell r="F641"/>
          <cell r="G641"/>
          <cell r="H641"/>
          <cell r="I641"/>
          <cell r="J641"/>
          <cell r="K641"/>
          <cell r="L641"/>
          <cell r="M641"/>
        </row>
        <row r="642">
          <cell r="A642"/>
          <cell r="B642"/>
          <cell r="C642"/>
          <cell r="D642"/>
          <cell r="E642"/>
          <cell r="F642"/>
          <cell r="G642"/>
          <cell r="H642"/>
          <cell r="I642"/>
          <cell r="J642"/>
          <cell r="K642"/>
          <cell r="L642"/>
          <cell r="M642"/>
        </row>
        <row r="643">
          <cell r="A643"/>
          <cell r="B643"/>
          <cell r="C643"/>
          <cell r="D643"/>
          <cell r="E643"/>
          <cell r="F643"/>
          <cell r="G643"/>
          <cell r="H643"/>
          <cell r="I643"/>
          <cell r="J643"/>
          <cell r="K643"/>
          <cell r="L643"/>
          <cell r="M643"/>
        </row>
        <row r="644">
          <cell r="A644"/>
          <cell r="B644"/>
          <cell r="C644"/>
          <cell r="D644"/>
          <cell r="E644"/>
          <cell r="F644"/>
          <cell r="G644"/>
          <cell r="H644"/>
          <cell r="I644"/>
          <cell r="J644"/>
          <cell r="K644"/>
          <cell r="L644"/>
          <cell r="M644"/>
        </row>
        <row r="645">
          <cell r="A645"/>
          <cell r="B645"/>
          <cell r="C645"/>
          <cell r="D645"/>
          <cell r="E645"/>
          <cell r="F645"/>
          <cell r="G645"/>
          <cell r="H645"/>
          <cell r="I645"/>
          <cell r="J645"/>
          <cell r="K645"/>
          <cell r="L645"/>
          <cell r="M645"/>
        </row>
        <row r="646">
          <cell r="A646"/>
          <cell r="B646"/>
          <cell r="C646"/>
          <cell r="D646"/>
          <cell r="E646"/>
          <cell r="F646"/>
          <cell r="G646"/>
          <cell r="H646"/>
          <cell r="I646"/>
          <cell r="J646"/>
          <cell r="K646"/>
          <cell r="L646"/>
          <cell r="M646"/>
        </row>
        <row r="647">
          <cell r="A647"/>
          <cell r="B647"/>
          <cell r="C647"/>
          <cell r="D647"/>
          <cell r="E647"/>
          <cell r="F647"/>
          <cell r="G647"/>
          <cell r="H647"/>
          <cell r="I647"/>
          <cell r="J647"/>
          <cell r="K647"/>
          <cell r="L647"/>
          <cell r="M647"/>
        </row>
        <row r="648">
          <cell r="A648"/>
          <cell r="B648"/>
          <cell r="C648"/>
          <cell r="D648"/>
          <cell r="E648"/>
          <cell r="F648"/>
          <cell r="G648"/>
          <cell r="H648"/>
          <cell r="I648"/>
          <cell r="J648"/>
          <cell r="K648"/>
          <cell r="L648"/>
          <cell r="M648"/>
        </row>
        <row r="649">
          <cell r="A649"/>
          <cell r="B649"/>
          <cell r="C649"/>
          <cell r="D649"/>
          <cell r="E649"/>
          <cell r="F649"/>
          <cell r="G649"/>
          <cell r="H649"/>
          <cell r="I649"/>
          <cell r="J649"/>
          <cell r="K649"/>
          <cell r="L649"/>
          <cell r="M649"/>
        </row>
        <row r="650">
          <cell r="A650"/>
          <cell r="B650"/>
          <cell r="C650"/>
          <cell r="D650"/>
          <cell r="E650"/>
          <cell r="F650"/>
          <cell r="G650"/>
          <cell r="H650"/>
          <cell r="I650"/>
          <cell r="J650"/>
          <cell r="K650"/>
          <cell r="L650"/>
          <cell r="M650"/>
        </row>
        <row r="651">
          <cell r="A651"/>
          <cell r="B651"/>
          <cell r="C651"/>
          <cell r="D651"/>
          <cell r="E651"/>
          <cell r="F651"/>
          <cell r="G651"/>
          <cell r="H651"/>
          <cell r="I651"/>
          <cell r="J651"/>
          <cell r="K651"/>
          <cell r="L651"/>
          <cell r="M651"/>
        </row>
        <row r="652">
          <cell r="A652"/>
          <cell r="B652"/>
          <cell r="C652"/>
          <cell r="D652"/>
          <cell r="E652"/>
          <cell r="F652"/>
          <cell r="G652"/>
          <cell r="H652"/>
          <cell r="I652"/>
          <cell r="J652"/>
          <cell r="K652"/>
          <cell r="L652"/>
          <cell r="M652"/>
        </row>
        <row r="653">
          <cell r="A653"/>
          <cell r="B653"/>
          <cell r="C653"/>
          <cell r="D653"/>
          <cell r="E653"/>
          <cell r="F653"/>
          <cell r="G653"/>
          <cell r="H653"/>
          <cell r="I653"/>
          <cell r="J653"/>
          <cell r="K653"/>
          <cell r="L653"/>
          <cell r="M653"/>
        </row>
        <row r="654">
          <cell r="A654"/>
          <cell r="B654"/>
          <cell r="C654"/>
          <cell r="D654"/>
          <cell r="E654"/>
          <cell r="F654"/>
          <cell r="G654"/>
          <cell r="H654"/>
          <cell r="I654"/>
          <cell r="J654"/>
          <cell r="K654"/>
          <cell r="L654"/>
          <cell r="M654"/>
        </row>
        <row r="655">
          <cell r="A655"/>
          <cell r="B655"/>
          <cell r="C655"/>
          <cell r="D655"/>
          <cell r="E655"/>
          <cell r="F655"/>
          <cell r="G655"/>
          <cell r="H655"/>
          <cell r="I655"/>
          <cell r="J655"/>
          <cell r="K655"/>
          <cell r="L655"/>
          <cell r="M655"/>
        </row>
        <row r="656">
          <cell r="A656"/>
          <cell r="B656"/>
          <cell r="C656"/>
          <cell r="D656"/>
          <cell r="E656"/>
          <cell r="F656"/>
          <cell r="G656"/>
          <cell r="H656"/>
          <cell r="I656"/>
          <cell r="J656"/>
          <cell r="K656"/>
          <cell r="L656"/>
          <cell r="M656"/>
        </row>
        <row r="657">
          <cell r="A657"/>
          <cell r="B657"/>
          <cell r="C657"/>
          <cell r="D657"/>
          <cell r="E657"/>
          <cell r="F657"/>
          <cell r="G657"/>
          <cell r="H657"/>
          <cell r="I657"/>
          <cell r="J657"/>
          <cell r="K657"/>
          <cell r="L657"/>
          <cell r="M657"/>
        </row>
        <row r="658">
          <cell r="A658"/>
          <cell r="B658"/>
          <cell r="C658"/>
          <cell r="D658"/>
          <cell r="E658"/>
          <cell r="F658"/>
          <cell r="G658"/>
          <cell r="H658"/>
          <cell r="I658"/>
          <cell r="J658"/>
          <cell r="K658"/>
          <cell r="L658"/>
          <cell r="M658"/>
        </row>
        <row r="659">
          <cell r="A659"/>
          <cell r="B659"/>
          <cell r="C659"/>
          <cell r="D659"/>
          <cell r="E659"/>
          <cell r="F659"/>
          <cell r="G659"/>
          <cell r="H659"/>
          <cell r="I659"/>
          <cell r="J659"/>
          <cell r="K659"/>
          <cell r="L659"/>
          <cell r="M659"/>
        </row>
        <row r="660">
          <cell r="A660"/>
          <cell r="B660"/>
          <cell r="C660"/>
          <cell r="D660"/>
          <cell r="E660"/>
          <cell r="F660"/>
          <cell r="G660"/>
          <cell r="H660"/>
          <cell r="I660"/>
          <cell r="J660"/>
          <cell r="K660"/>
          <cell r="L660"/>
          <cell r="M660"/>
        </row>
        <row r="661">
          <cell r="A661"/>
          <cell r="B661"/>
          <cell r="C661"/>
          <cell r="D661"/>
          <cell r="E661"/>
          <cell r="F661"/>
          <cell r="G661"/>
          <cell r="H661"/>
          <cell r="I661"/>
          <cell r="J661"/>
          <cell r="K661"/>
          <cell r="L661"/>
          <cell r="M661"/>
        </row>
        <row r="662">
          <cell r="A662"/>
          <cell r="B662"/>
          <cell r="C662"/>
          <cell r="D662"/>
          <cell r="E662"/>
          <cell r="F662"/>
          <cell r="G662"/>
          <cell r="H662"/>
          <cell r="I662"/>
          <cell r="J662"/>
          <cell r="K662"/>
          <cell r="L662"/>
          <cell r="M662"/>
        </row>
        <row r="663">
          <cell r="A663"/>
          <cell r="B663"/>
          <cell r="C663"/>
          <cell r="D663"/>
          <cell r="E663"/>
          <cell r="F663"/>
          <cell r="G663"/>
          <cell r="H663"/>
          <cell r="I663"/>
          <cell r="J663"/>
          <cell r="K663"/>
          <cell r="L663"/>
          <cell r="M663"/>
        </row>
        <row r="664">
          <cell r="A664"/>
          <cell r="B664"/>
          <cell r="C664"/>
          <cell r="D664"/>
          <cell r="E664"/>
          <cell r="F664"/>
          <cell r="G664"/>
          <cell r="H664"/>
          <cell r="I664"/>
          <cell r="J664"/>
          <cell r="K664"/>
          <cell r="L664"/>
          <cell r="M664"/>
        </row>
        <row r="665">
          <cell r="A665"/>
          <cell r="B665"/>
          <cell r="C665"/>
          <cell r="D665"/>
          <cell r="E665"/>
          <cell r="F665"/>
          <cell r="G665"/>
          <cell r="H665"/>
          <cell r="I665"/>
          <cell r="J665"/>
          <cell r="K665"/>
          <cell r="L665"/>
          <cell r="M665"/>
        </row>
        <row r="666">
          <cell r="A666"/>
          <cell r="B666"/>
          <cell r="C666"/>
          <cell r="D666"/>
          <cell r="E666"/>
          <cell r="F666"/>
          <cell r="G666"/>
          <cell r="H666"/>
          <cell r="I666"/>
          <cell r="J666"/>
          <cell r="K666"/>
          <cell r="L666"/>
          <cell r="M666"/>
        </row>
        <row r="667">
          <cell r="A667"/>
          <cell r="B667"/>
          <cell r="C667"/>
          <cell r="D667"/>
          <cell r="E667"/>
          <cell r="F667"/>
          <cell r="G667"/>
          <cell r="H667"/>
          <cell r="I667"/>
          <cell r="J667"/>
          <cell r="K667"/>
          <cell r="L667"/>
          <cell r="M667"/>
        </row>
        <row r="668">
          <cell r="A668"/>
          <cell r="B668"/>
          <cell r="C668"/>
          <cell r="D668"/>
          <cell r="E668"/>
          <cell r="F668"/>
          <cell r="G668"/>
          <cell r="H668"/>
          <cell r="I668"/>
          <cell r="J668"/>
          <cell r="K668"/>
          <cell r="L668"/>
          <cell r="M668"/>
        </row>
        <row r="669">
          <cell r="A669"/>
          <cell r="B669"/>
          <cell r="C669"/>
          <cell r="D669"/>
          <cell r="E669"/>
          <cell r="F669"/>
          <cell r="G669"/>
          <cell r="H669"/>
          <cell r="I669"/>
          <cell r="J669"/>
          <cell r="K669"/>
          <cell r="L669"/>
          <cell r="M669"/>
        </row>
        <row r="670">
          <cell r="A670"/>
          <cell r="B670"/>
          <cell r="C670"/>
          <cell r="D670"/>
          <cell r="E670"/>
          <cell r="F670"/>
          <cell r="G670"/>
          <cell r="H670"/>
          <cell r="I670"/>
          <cell r="J670"/>
          <cell r="K670"/>
          <cell r="L670"/>
          <cell r="M670"/>
        </row>
        <row r="671">
          <cell r="A671"/>
          <cell r="B671"/>
          <cell r="C671"/>
          <cell r="D671"/>
          <cell r="E671"/>
          <cell r="F671"/>
          <cell r="G671"/>
          <cell r="H671"/>
          <cell r="I671"/>
          <cell r="J671"/>
          <cell r="K671"/>
          <cell r="L671"/>
          <cell r="M671"/>
        </row>
        <row r="672">
          <cell r="A672"/>
          <cell r="B672"/>
          <cell r="C672"/>
          <cell r="D672"/>
          <cell r="E672"/>
          <cell r="F672"/>
          <cell r="G672"/>
          <cell r="H672"/>
          <cell r="I672"/>
          <cell r="J672"/>
          <cell r="K672"/>
          <cell r="L672"/>
          <cell r="M672"/>
        </row>
        <row r="673">
          <cell r="A673"/>
          <cell r="B673"/>
          <cell r="C673"/>
          <cell r="D673"/>
          <cell r="E673"/>
          <cell r="F673"/>
          <cell r="G673"/>
          <cell r="H673"/>
          <cell r="I673"/>
          <cell r="J673"/>
          <cell r="K673"/>
          <cell r="L673"/>
          <cell r="M673"/>
        </row>
        <row r="674">
          <cell r="A674"/>
          <cell r="B674"/>
          <cell r="C674"/>
          <cell r="D674"/>
          <cell r="E674"/>
          <cell r="F674"/>
          <cell r="G674"/>
          <cell r="H674"/>
          <cell r="I674"/>
          <cell r="J674"/>
          <cell r="K674"/>
          <cell r="L674"/>
          <cell r="M674"/>
        </row>
        <row r="675">
          <cell r="A675"/>
          <cell r="B675"/>
          <cell r="C675"/>
          <cell r="D675"/>
          <cell r="E675"/>
          <cell r="F675"/>
          <cell r="G675"/>
          <cell r="H675"/>
          <cell r="I675"/>
          <cell r="J675"/>
          <cell r="K675"/>
          <cell r="L675"/>
          <cell r="M675"/>
        </row>
        <row r="676">
          <cell r="A676"/>
          <cell r="B676"/>
          <cell r="C676"/>
          <cell r="D676"/>
          <cell r="E676"/>
          <cell r="F676"/>
          <cell r="G676"/>
          <cell r="H676"/>
          <cell r="I676"/>
          <cell r="J676"/>
          <cell r="K676"/>
          <cell r="L676"/>
          <cell r="M676"/>
        </row>
        <row r="677">
          <cell r="A677"/>
          <cell r="B677"/>
          <cell r="C677"/>
          <cell r="D677"/>
          <cell r="E677"/>
          <cell r="F677"/>
          <cell r="G677"/>
          <cell r="H677"/>
          <cell r="I677"/>
          <cell r="J677"/>
          <cell r="K677"/>
          <cell r="L677"/>
          <cell r="M677"/>
        </row>
        <row r="678">
          <cell r="A678"/>
          <cell r="B678"/>
          <cell r="C678"/>
          <cell r="D678"/>
          <cell r="E678"/>
          <cell r="F678"/>
          <cell r="G678"/>
          <cell r="H678"/>
          <cell r="I678"/>
          <cell r="J678"/>
          <cell r="K678"/>
          <cell r="L678"/>
          <cell r="M678"/>
        </row>
        <row r="679">
          <cell r="A679"/>
          <cell r="B679"/>
          <cell r="C679"/>
          <cell r="D679"/>
          <cell r="E679"/>
          <cell r="F679"/>
          <cell r="G679"/>
          <cell r="H679"/>
          <cell r="I679"/>
          <cell r="J679"/>
          <cell r="K679"/>
          <cell r="L679"/>
          <cell r="M679"/>
        </row>
        <row r="680">
          <cell r="A680"/>
          <cell r="B680"/>
          <cell r="C680"/>
          <cell r="D680"/>
          <cell r="E680"/>
          <cell r="F680"/>
          <cell r="G680"/>
          <cell r="H680"/>
          <cell r="I680"/>
          <cell r="J680"/>
          <cell r="K680"/>
          <cell r="L680"/>
          <cell r="M680"/>
        </row>
        <row r="681">
          <cell r="A681"/>
          <cell r="B681"/>
          <cell r="C681"/>
          <cell r="D681"/>
          <cell r="E681"/>
          <cell r="F681"/>
          <cell r="G681"/>
          <cell r="H681"/>
          <cell r="I681"/>
          <cell r="J681"/>
          <cell r="K681"/>
          <cell r="L681"/>
          <cell r="M681"/>
        </row>
        <row r="682">
          <cell r="A682"/>
          <cell r="B682"/>
          <cell r="C682"/>
          <cell r="D682"/>
          <cell r="E682"/>
          <cell r="F682"/>
          <cell r="G682"/>
          <cell r="H682"/>
          <cell r="I682"/>
          <cell r="J682"/>
          <cell r="K682"/>
          <cell r="L682"/>
          <cell r="M682"/>
        </row>
        <row r="683">
          <cell r="A683"/>
          <cell r="B683"/>
          <cell r="C683"/>
          <cell r="D683"/>
          <cell r="E683"/>
          <cell r="F683"/>
          <cell r="G683"/>
          <cell r="H683"/>
          <cell r="I683"/>
          <cell r="J683"/>
          <cell r="K683"/>
          <cell r="L683"/>
          <cell r="M683"/>
        </row>
        <row r="684">
          <cell r="A684"/>
          <cell r="B684"/>
          <cell r="C684"/>
          <cell r="D684"/>
          <cell r="E684"/>
          <cell r="F684"/>
          <cell r="G684"/>
          <cell r="H684"/>
          <cell r="I684"/>
          <cell r="J684"/>
          <cell r="K684"/>
          <cell r="L684"/>
          <cell r="M684"/>
        </row>
        <row r="685">
          <cell r="A685"/>
          <cell r="B685"/>
          <cell r="C685"/>
          <cell r="D685"/>
          <cell r="E685"/>
          <cell r="F685"/>
          <cell r="G685"/>
          <cell r="H685"/>
          <cell r="I685"/>
          <cell r="J685"/>
          <cell r="K685"/>
          <cell r="L685"/>
          <cell r="M685"/>
        </row>
        <row r="686">
          <cell r="A686"/>
          <cell r="B686"/>
          <cell r="C686"/>
          <cell r="D686"/>
          <cell r="E686"/>
          <cell r="F686"/>
          <cell r="G686"/>
          <cell r="H686"/>
          <cell r="I686"/>
          <cell r="J686"/>
          <cell r="K686"/>
          <cell r="L686"/>
          <cell r="M686"/>
        </row>
        <row r="687">
          <cell r="A687"/>
          <cell r="B687"/>
          <cell r="C687"/>
          <cell r="D687"/>
          <cell r="E687"/>
          <cell r="F687"/>
          <cell r="G687"/>
          <cell r="H687"/>
          <cell r="I687"/>
          <cell r="J687"/>
          <cell r="K687"/>
          <cell r="L687"/>
          <cell r="M687"/>
        </row>
        <row r="688">
          <cell r="A688"/>
          <cell r="B688"/>
          <cell r="C688"/>
          <cell r="D688"/>
          <cell r="E688"/>
          <cell r="F688"/>
          <cell r="G688"/>
          <cell r="H688"/>
          <cell r="I688"/>
          <cell r="J688"/>
          <cell r="K688"/>
          <cell r="L688"/>
          <cell r="M688"/>
        </row>
        <row r="689">
          <cell r="A689"/>
          <cell r="B689"/>
          <cell r="C689"/>
          <cell r="D689"/>
          <cell r="E689"/>
          <cell r="F689"/>
          <cell r="G689"/>
          <cell r="H689"/>
          <cell r="I689"/>
          <cell r="J689"/>
          <cell r="K689"/>
          <cell r="L689"/>
          <cell r="M689"/>
        </row>
        <row r="690">
          <cell r="A690"/>
          <cell r="B690"/>
          <cell r="C690"/>
          <cell r="D690"/>
          <cell r="E690"/>
          <cell r="F690"/>
          <cell r="G690"/>
          <cell r="H690"/>
          <cell r="I690"/>
          <cell r="J690"/>
          <cell r="K690"/>
          <cell r="L690"/>
          <cell r="M690"/>
        </row>
        <row r="691">
          <cell r="A691"/>
          <cell r="B691"/>
          <cell r="C691"/>
          <cell r="D691"/>
          <cell r="E691"/>
          <cell r="F691"/>
          <cell r="G691"/>
          <cell r="H691"/>
          <cell r="I691"/>
          <cell r="J691"/>
          <cell r="K691"/>
          <cell r="L691"/>
          <cell r="M691"/>
        </row>
        <row r="692">
          <cell r="A692"/>
          <cell r="B692"/>
          <cell r="C692"/>
          <cell r="D692"/>
          <cell r="E692"/>
          <cell r="F692"/>
          <cell r="G692"/>
          <cell r="H692"/>
          <cell r="I692"/>
          <cell r="J692"/>
          <cell r="K692"/>
          <cell r="L692"/>
          <cell r="M692"/>
        </row>
        <row r="693">
          <cell r="A693"/>
          <cell r="B693"/>
          <cell r="C693"/>
          <cell r="D693"/>
          <cell r="E693"/>
          <cell r="F693"/>
          <cell r="G693"/>
          <cell r="H693"/>
          <cell r="I693"/>
          <cell r="J693"/>
          <cell r="K693"/>
          <cell r="L693"/>
          <cell r="M693"/>
        </row>
        <row r="694">
          <cell r="A694"/>
          <cell r="B694"/>
          <cell r="C694"/>
          <cell r="D694"/>
          <cell r="E694"/>
          <cell r="F694"/>
          <cell r="G694"/>
          <cell r="H694"/>
          <cell r="I694"/>
          <cell r="J694"/>
          <cell r="K694"/>
          <cell r="L694"/>
          <cell r="M694"/>
        </row>
        <row r="695">
          <cell r="A695"/>
          <cell r="B695"/>
          <cell r="C695"/>
          <cell r="D695"/>
          <cell r="E695"/>
          <cell r="F695"/>
          <cell r="G695"/>
          <cell r="H695"/>
          <cell r="I695"/>
          <cell r="J695"/>
          <cell r="K695"/>
          <cell r="L695"/>
          <cell r="M695"/>
        </row>
        <row r="696">
          <cell r="A696"/>
          <cell r="B696"/>
          <cell r="C696"/>
          <cell r="D696"/>
          <cell r="E696"/>
          <cell r="F696"/>
          <cell r="G696"/>
          <cell r="H696"/>
          <cell r="I696"/>
          <cell r="J696"/>
          <cell r="K696"/>
          <cell r="L696"/>
          <cell r="M696"/>
        </row>
        <row r="697">
          <cell r="A697"/>
          <cell r="B697"/>
          <cell r="C697"/>
          <cell r="D697"/>
          <cell r="E697"/>
          <cell r="F697"/>
          <cell r="G697"/>
          <cell r="H697"/>
          <cell r="I697"/>
          <cell r="J697"/>
          <cell r="K697"/>
          <cell r="L697"/>
          <cell r="M697"/>
        </row>
        <row r="698">
          <cell r="A698"/>
          <cell r="B698"/>
          <cell r="C698"/>
          <cell r="D698"/>
          <cell r="E698"/>
          <cell r="F698"/>
          <cell r="G698"/>
          <cell r="H698"/>
          <cell r="I698"/>
          <cell r="J698"/>
          <cell r="K698"/>
          <cell r="L698"/>
          <cell r="M698"/>
        </row>
        <row r="699">
          <cell r="A699"/>
          <cell r="B699"/>
          <cell r="C699"/>
          <cell r="D699"/>
          <cell r="E699"/>
          <cell r="F699"/>
          <cell r="G699"/>
          <cell r="H699"/>
          <cell r="I699"/>
          <cell r="J699"/>
          <cell r="K699"/>
          <cell r="L699"/>
          <cell r="M699"/>
        </row>
        <row r="700">
          <cell r="A700"/>
          <cell r="B700"/>
          <cell r="C700"/>
          <cell r="D700"/>
          <cell r="E700"/>
          <cell r="F700"/>
          <cell r="G700"/>
          <cell r="H700"/>
          <cell r="I700"/>
          <cell r="J700"/>
          <cell r="K700"/>
          <cell r="L700"/>
          <cell r="M700"/>
        </row>
        <row r="701">
          <cell r="A701"/>
          <cell r="B701"/>
          <cell r="C701"/>
          <cell r="D701"/>
          <cell r="E701"/>
          <cell r="F701"/>
          <cell r="G701"/>
          <cell r="H701"/>
          <cell r="I701"/>
          <cell r="J701"/>
          <cell r="K701"/>
          <cell r="L701"/>
          <cell r="M701"/>
        </row>
        <row r="702">
          <cell r="A702"/>
          <cell r="B702"/>
          <cell r="C702"/>
          <cell r="D702"/>
          <cell r="E702"/>
          <cell r="F702"/>
          <cell r="G702"/>
          <cell r="H702"/>
          <cell r="I702"/>
          <cell r="J702"/>
          <cell r="K702"/>
          <cell r="L702"/>
          <cell r="M702"/>
        </row>
        <row r="703">
          <cell r="A703"/>
          <cell r="B703"/>
          <cell r="C703"/>
          <cell r="D703"/>
          <cell r="E703"/>
          <cell r="F703"/>
          <cell r="G703"/>
          <cell r="H703"/>
          <cell r="I703"/>
          <cell r="J703"/>
          <cell r="K703"/>
          <cell r="L703"/>
          <cell r="M703"/>
        </row>
        <row r="704">
          <cell r="A704"/>
          <cell r="B704"/>
          <cell r="C704"/>
          <cell r="D704"/>
          <cell r="E704"/>
          <cell r="F704"/>
          <cell r="G704"/>
          <cell r="H704"/>
          <cell r="I704"/>
          <cell r="J704"/>
          <cell r="K704"/>
          <cell r="L704"/>
          <cell r="M704"/>
        </row>
        <row r="705">
          <cell r="A705"/>
          <cell r="B705"/>
          <cell r="C705"/>
          <cell r="D705"/>
          <cell r="E705"/>
          <cell r="F705"/>
          <cell r="G705"/>
          <cell r="H705"/>
          <cell r="I705"/>
          <cell r="J705"/>
          <cell r="K705"/>
          <cell r="L705"/>
          <cell r="M705"/>
        </row>
        <row r="706">
          <cell r="A706"/>
          <cell r="B706"/>
          <cell r="C706"/>
          <cell r="D706"/>
          <cell r="E706"/>
          <cell r="F706"/>
          <cell r="G706"/>
          <cell r="H706"/>
          <cell r="I706"/>
          <cell r="J706"/>
          <cell r="K706"/>
          <cell r="L706"/>
          <cell r="M706"/>
        </row>
        <row r="707">
          <cell r="A707"/>
          <cell r="B707"/>
          <cell r="C707"/>
          <cell r="D707"/>
          <cell r="E707"/>
          <cell r="F707"/>
          <cell r="G707"/>
          <cell r="H707"/>
          <cell r="I707"/>
          <cell r="J707"/>
          <cell r="K707"/>
          <cell r="L707"/>
          <cell r="M707"/>
        </row>
        <row r="708">
          <cell r="A708"/>
          <cell r="B708"/>
          <cell r="C708"/>
          <cell r="D708"/>
          <cell r="E708"/>
          <cell r="F708"/>
          <cell r="G708"/>
          <cell r="H708"/>
          <cell r="I708"/>
          <cell r="J708"/>
          <cell r="K708"/>
          <cell r="L708"/>
          <cell r="M708"/>
        </row>
        <row r="709">
          <cell r="A709"/>
          <cell r="B709"/>
          <cell r="C709"/>
          <cell r="D709"/>
          <cell r="E709"/>
          <cell r="F709"/>
          <cell r="G709"/>
          <cell r="H709"/>
          <cell r="I709"/>
          <cell r="J709"/>
          <cell r="K709"/>
          <cell r="L709"/>
          <cell r="M709"/>
        </row>
        <row r="710">
          <cell r="A710"/>
          <cell r="B710"/>
          <cell r="C710"/>
          <cell r="D710"/>
          <cell r="E710"/>
          <cell r="F710"/>
          <cell r="G710"/>
          <cell r="H710"/>
          <cell r="I710"/>
          <cell r="J710"/>
          <cell r="K710"/>
          <cell r="L710"/>
          <cell r="M710"/>
        </row>
        <row r="711">
          <cell r="A711"/>
          <cell r="B711"/>
          <cell r="C711"/>
          <cell r="D711"/>
          <cell r="E711"/>
          <cell r="F711"/>
          <cell r="G711"/>
          <cell r="H711"/>
          <cell r="I711"/>
          <cell r="J711"/>
          <cell r="K711"/>
          <cell r="L711"/>
          <cell r="M711"/>
        </row>
        <row r="712">
          <cell r="A712"/>
          <cell r="B712"/>
          <cell r="C712"/>
          <cell r="D712"/>
          <cell r="E712"/>
          <cell r="F712"/>
          <cell r="G712"/>
          <cell r="H712"/>
          <cell r="I712"/>
          <cell r="J712"/>
          <cell r="K712"/>
          <cell r="L712"/>
          <cell r="M712"/>
        </row>
        <row r="713">
          <cell r="A713"/>
          <cell r="B713"/>
          <cell r="C713"/>
          <cell r="D713"/>
          <cell r="E713"/>
          <cell r="F713"/>
          <cell r="G713"/>
          <cell r="H713"/>
          <cell r="I713"/>
          <cell r="J713"/>
          <cell r="K713"/>
          <cell r="L713"/>
          <cell r="M713"/>
        </row>
        <row r="714">
          <cell r="A714"/>
          <cell r="B714"/>
          <cell r="C714"/>
          <cell r="D714"/>
          <cell r="E714"/>
          <cell r="F714"/>
          <cell r="G714"/>
          <cell r="H714"/>
          <cell r="I714"/>
          <cell r="J714"/>
          <cell r="K714"/>
          <cell r="L714"/>
          <cell r="M714"/>
        </row>
        <row r="715">
          <cell r="A715"/>
          <cell r="B715"/>
          <cell r="C715"/>
          <cell r="D715"/>
          <cell r="E715"/>
          <cell r="F715"/>
          <cell r="G715"/>
          <cell r="H715"/>
          <cell r="I715"/>
          <cell r="J715"/>
          <cell r="K715"/>
          <cell r="L715"/>
          <cell r="M715"/>
        </row>
        <row r="716">
          <cell r="A716"/>
          <cell r="B716"/>
          <cell r="C716"/>
          <cell r="D716"/>
          <cell r="E716"/>
          <cell r="F716"/>
          <cell r="G716"/>
          <cell r="H716"/>
          <cell r="I716"/>
          <cell r="J716"/>
          <cell r="K716"/>
          <cell r="L716"/>
          <cell r="M716"/>
        </row>
        <row r="717">
          <cell r="A717"/>
          <cell r="B717"/>
          <cell r="C717"/>
          <cell r="D717"/>
          <cell r="E717"/>
          <cell r="F717"/>
          <cell r="G717"/>
          <cell r="H717"/>
          <cell r="I717"/>
          <cell r="J717"/>
          <cell r="K717"/>
          <cell r="L717"/>
          <cell r="M717"/>
        </row>
        <row r="718">
          <cell r="A718"/>
          <cell r="B718"/>
          <cell r="C718"/>
          <cell r="D718"/>
          <cell r="E718"/>
          <cell r="F718"/>
          <cell r="G718"/>
          <cell r="H718"/>
          <cell r="I718"/>
          <cell r="J718"/>
          <cell r="K718"/>
          <cell r="L718"/>
          <cell r="M718"/>
        </row>
        <row r="719">
          <cell r="A719"/>
          <cell r="B719"/>
          <cell r="C719"/>
          <cell r="D719"/>
          <cell r="E719"/>
          <cell r="F719"/>
          <cell r="G719"/>
          <cell r="H719"/>
          <cell r="I719"/>
          <cell r="J719"/>
          <cell r="K719"/>
          <cell r="L719"/>
          <cell r="M719"/>
        </row>
        <row r="720">
          <cell r="A720"/>
          <cell r="B720"/>
          <cell r="C720"/>
          <cell r="D720"/>
          <cell r="E720"/>
          <cell r="F720"/>
          <cell r="G720"/>
          <cell r="H720"/>
          <cell r="I720"/>
          <cell r="J720"/>
          <cell r="K720"/>
          <cell r="L720"/>
          <cell r="M720"/>
        </row>
        <row r="721">
          <cell r="A721"/>
          <cell r="B721"/>
          <cell r="C721"/>
          <cell r="D721"/>
          <cell r="E721"/>
          <cell r="F721"/>
          <cell r="G721"/>
          <cell r="H721"/>
          <cell r="I721"/>
          <cell r="J721"/>
          <cell r="K721"/>
          <cell r="L721"/>
          <cell r="M721"/>
        </row>
        <row r="722">
          <cell r="A722"/>
          <cell r="B722"/>
          <cell r="C722"/>
          <cell r="D722"/>
          <cell r="E722"/>
          <cell r="F722"/>
          <cell r="G722"/>
          <cell r="H722"/>
          <cell r="I722"/>
          <cell r="J722"/>
          <cell r="K722"/>
          <cell r="L722"/>
          <cell r="M722"/>
        </row>
        <row r="723">
          <cell r="A723"/>
          <cell r="B723"/>
          <cell r="C723"/>
          <cell r="D723"/>
          <cell r="E723"/>
          <cell r="F723"/>
          <cell r="G723"/>
          <cell r="H723"/>
          <cell r="I723"/>
          <cell r="J723"/>
          <cell r="K723"/>
          <cell r="L723"/>
          <cell r="M723"/>
        </row>
        <row r="724">
          <cell r="A724"/>
          <cell r="B724"/>
          <cell r="C724"/>
          <cell r="D724"/>
          <cell r="E724"/>
          <cell r="F724"/>
          <cell r="G724"/>
          <cell r="H724"/>
          <cell r="I724"/>
          <cell r="J724"/>
          <cell r="K724"/>
          <cell r="L724"/>
          <cell r="M724"/>
        </row>
        <row r="725">
          <cell r="A725"/>
          <cell r="B725"/>
          <cell r="C725"/>
          <cell r="D725"/>
          <cell r="E725"/>
          <cell r="F725"/>
          <cell r="G725"/>
          <cell r="H725"/>
          <cell r="I725"/>
          <cell r="J725"/>
          <cell r="K725"/>
          <cell r="L725"/>
          <cell r="M725"/>
        </row>
        <row r="726">
          <cell r="A726"/>
          <cell r="B726"/>
          <cell r="C726"/>
          <cell r="D726"/>
          <cell r="E726"/>
          <cell r="F726"/>
          <cell r="G726"/>
          <cell r="H726"/>
          <cell r="I726"/>
          <cell r="J726"/>
          <cell r="K726"/>
          <cell r="L726"/>
          <cell r="M726"/>
        </row>
        <row r="727">
          <cell r="A727"/>
          <cell r="B727"/>
          <cell r="C727"/>
          <cell r="D727"/>
          <cell r="E727"/>
          <cell r="F727"/>
          <cell r="G727"/>
          <cell r="H727"/>
          <cell r="I727"/>
          <cell r="J727"/>
          <cell r="K727"/>
          <cell r="L727"/>
          <cell r="M727"/>
        </row>
        <row r="728">
          <cell r="A728"/>
          <cell r="B728"/>
          <cell r="C728"/>
          <cell r="D728"/>
          <cell r="E728"/>
          <cell r="F728"/>
          <cell r="G728"/>
          <cell r="H728"/>
          <cell r="I728"/>
          <cell r="J728"/>
          <cell r="K728"/>
          <cell r="L728"/>
          <cell r="M728"/>
        </row>
        <row r="729">
          <cell r="A729"/>
          <cell r="B729"/>
          <cell r="C729"/>
          <cell r="D729"/>
          <cell r="E729"/>
          <cell r="F729"/>
          <cell r="G729"/>
          <cell r="H729"/>
          <cell r="I729"/>
          <cell r="J729"/>
          <cell r="K729"/>
          <cell r="L729"/>
          <cell r="M729"/>
        </row>
        <row r="730">
          <cell r="A730"/>
          <cell r="B730"/>
          <cell r="C730"/>
          <cell r="D730"/>
          <cell r="E730"/>
          <cell r="F730"/>
          <cell r="G730"/>
          <cell r="H730"/>
          <cell r="I730"/>
          <cell r="J730"/>
          <cell r="K730"/>
          <cell r="L730"/>
          <cell r="M730"/>
        </row>
        <row r="731">
          <cell r="A731"/>
          <cell r="B731"/>
          <cell r="C731"/>
          <cell r="D731"/>
          <cell r="E731"/>
          <cell r="F731"/>
          <cell r="G731"/>
          <cell r="H731"/>
          <cell r="I731"/>
          <cell r="J731"/>
          <cell r="K731"/>
          <cell r="L731"/>
          <cell r="M731"/>
        </row>
        <row r="732">
          <cell r="A732"/>
          <cell r="B732"/>
          <cell r="C732"/>
          <cell r="D732"/>
          <cell r="E732"/>
          <cell r="F732"/>
          <cell r="G732"/>
          <cell r="H732"/>
          <cell r="I732"/>
          <cell r="J732"/>
          <cell r="K732"/>
          <cell r="L732"/>
          <cell r="M732"/>
        </row>
        <row r="733">
          <cell r="A733"/>
          <cell r="B733"/>
          <cell r="C733"/>
          <cell r="D733"/>
          <cell r="E733"/>
          <cell r="F733"/>
          <cell r="G733"/>
          <cell r="H733"/>
          <cell r="I733"/>
          <cell r="J733"/>
          <cell r="K733"/>
          <cell r="L733"/>
          <cell r="M733"/>
        </row>
        <row r="734">
          <cell r="A734"/>
          <cell r="B734"/>
          <cell r="C734"/>
          <cell r="D734"/>
          <cell r="E734"/>
          <cell r="F734"/>
          <cell r="G734"/>
          <cell r="H734"/>
          <cell r="I734"/>
          <cell r="J734"/>
          <cell r="K734"/>
          <cell r="L734"/>
          <cell r="M734"/>
        </row>
        <row r="735">
          <cell r="A735"/>
          <cell r="B735"/>
          <cell r="C735"/>
          <cell r="D735"/>
          <cell r="E735"/>
          <cell r="F735"/>
          <cell r="G735"/>
          <cell r="H735"/>
          <cell r="I735"/>
          <cell r="J735"/>
          <cell r="K735"/>
          <cell r="L735"/>
          <cell r="M735"/>
        </row>
        <row r="736">
          <cell r="A736"/>
          <cell r="B736"/>
          <cell r="C736"/>
          <cell r="D736"/>
          <cell r="E736"/>
          <cell r="F736"/>
          <cell r="G736"/>
          <cell r="H736"/>
          <cell r="I736"/>
          <cell r="J736"/>
          <cell r="K736"/>
          <cell r="L736"/>
          <cell r="M736"/>
        </row>
        <row r="737">
          <cell r="A737"/>
          <cell r="B737"/>
          <cell r="C737"/>
          <cell r="D737"/>
          <cell r="E737"/>
          <cell r="F737"/>
          <cell r="G737"/>
          <cell r="H737"/>
          <cell r="I737"/>
          <cell r="J737"/>
          <cell r="K737"/>
          <cell r="L737"/>
          <cell r="M737"/>
        </row>
        <row r="738">
          <cell r="A738"/>
          <cell r="B738"/>
          <cell r="C738"/>
          <cell r="D738"/>
          <cell r="E738"/>
          <cell r="F738"/>
          <cell r="G738"/>
          <cell r="H738"/>
          <cell r="I738"/>
          <cell r="J738"/>
          <cell r="K738"/>
          <cell r="L738"/>
          <cell r="M738"/>
        </row>
        <row r="739">
          <cell r="A739"/>
          <cell r="B739"/>
          <cell r="C739"/>
          <cell r="D739"/>
          <cell r="E739"/>
          <cell r="F739"/>
          <cell r="G739"/>
          <cell r="H739"/>
          <cell r="I739"/>
          <cell r="J739"/>
          <cell r="K739"/>
          <cell r="L739"/>
          <cell r="M739"/>
        </row>
        <row r="740">
          <cell r="A740"/>
          <cell r="B740"/>
          <cell r="C740"/>
          <cell r="D740"/>
          <cell r="E740"/>
          <cell r="F740"/>
          <cell r="G740"/>
          <cell r="H740"/>
          <cell r="I740"/>
          <cell r="J740"/>
          <cell r="K740"/>
          <cell r="L740"/>
          <cell r="M740"/>
        </row>
        <row r="741">
          <cell r="A741"/>
          <cell r="B741"/>
          <cell r="C741"/>
          <cell r="D741"/>
          <cell r="E741"/>
          <cell r="F741"/>
          <cell r="G741"/>
          <cell r="H741"/>
          <cell r="I741"/>
          <cell r="J741"/>
          <cell r="K741"/>
          <cell r="L741"/>
          <cell r="M741"/>
        </row>
        <row r="742">
          <cell r="A742"/>
          <cell r="B742"/>
          <cell r="C742"/>
          <cell r="D742"/>
          <cell r="E742"/>
          <cell r="F742"/>
          <cell r="G742"/>
          <cell r="H742"/>
          <cell r="I742"/>
          <cell r="J742"/>
          <cell r="K742"/>
          <cell r="L742"/>
          <cell r="M742"/>
        </row>
        <row r="743">
          <cell r="A743"/>
          <cell r="B743"/>
          <cell r="C743"/>
          <cell r="D743"/>
          <cell r="E743"/>
          <cell r="F743"/>
          <cell r="G743"/>
          <cell r="H743"/>
          <cell r="I743"/>
          <cell r="J743"/>
          <cell r="K743"/>
          <cell r="L743"/>
          <cell r="M743"/>
        </row>
        <row r="744">
          <cell r="A744"/>
          <cell r="B744"/>
          <cell r="C744"/>
          <cell r="D744"/>
          <cell r="E744"/>
          <cell r="F744"/>
          <cell r="G744"/>
          <cell r="H744"/>
          <cell r="I744"/>
          <cell r="J744"/>
          <cell r="K744"/>
          <cell r="L744"/>
          <cell r="M744"/>
        </row>
        <row r="745">
          <cell r="A745"/>
          <cell r="B745"/>
          <cell r="C745"/>
          <cell r="D745"/>
          <cell r="E745"/>
          <cell r="F745"/>
          <cell r="G745"/>
          <cell r="H745"/>
          <cell r="I745"/>
          <cell r="J745"/>
          <cell r="K745"/>
          <cell r="L745"/>
          <cell r="M745"/>
        </row>
        <row r="746">
          <cell r="A746"/>
          <cell r="B746"/>
          <cell r="C746"/>
          <cell r="D746"/>
          <cell r="E746"/>
          <cell r="F746"/>
          <cell r="G746"/>
          <cell r="H746"/>
          <cell r="I746"/>
          <cell r="J746"/>
          <cell r="K746"/>
          <cell r="L746"/>
          <cell r="M746"/>
        </row>
        <row r="747">
          <cell r="A747"/>
          <cell r="B747"/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  <cell r="M747"/>
        </row>
        <row r="748">
          <cell r="A748"/>
          <cell r="B748"/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  <cell r="M748"/>
        </row>
        <row r="749">
          <cell r="A749"/>
          <cell r="B749"/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  <cell r="M749"/>
        </row>
        <row r="750">
          <cell r="A750"/>
          <cell r="B750"/>
          <cell r="C750"/>
          <cell r="D750"/>
          <cell r="E750"/>
          <cell r="F750"/>
          <cell r="G750"/>
          <cell r="H750"/>
          <cell r="I750"/>
          <cell r="J750"/>
          <cell r="K750"/>
          <cell r="L750"/>
          <cell r="M750"/>
        </row>
        <row r="751">
          <cell r="A751"/>
          <cell r="B751"/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</row>
        <row r="752">
          <cell r="A752"/>
          <cell r="B752"/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  <cell r="M752"/>
        </row>
        <row r="753">
          <cell r="A753"/>
          <cell r="B753"/>
          <cell r="C753"/>
          <cell r="D753"/>
          <cell r="E753"/>
          <cell r="F753"/>
          <cell r="G753"/>
          <cell r="H753"/>
          <cell r="I753"/>
          <cell r="J753"/>
          <cell r="K753"/>
          <cell r="L753"/>
          <cell r="M753"/>
        </row>
        <row r="754">
          <cell r="A754"/>
          <cell r="B754"/>
          <cell r="C754"/>
          <cell r="D754"/>
          <cell r="E754"/>
          <cell r="F754"/>
          <cell r="G754"/>
          <cell r="H754"/>
          <cell r="I754"/>
          <cell r="J754"/>
          <cell r="K754"/>
          <cell r="L754"/>
          <cell r="M754"/>
        </row>
        <row r="755">
          <cell r="A755"/>
          <cell r="B755"/>
          <cell r="C755"/>
          <cell r="D755"/>
          <cell r="E755"/>
          <cell r="F755"/>
          <cell r="G755"/>
          <cell r="H755"/>
          <cell r="I755"/>
          <cell r="J755"/>
          <cell r="K755"/>
          <cell r="L755"/>
          <cell r="M755"/>
        </row>
        <row r="756">
          <cell r="A756"/>
          <cell r="B756"/>
          <cell r="C756"/>
          <cell r="D756"/>
          <cell r="E756"/>
          <cell r="F756"/>
          <cell r="G756"/>
          <cell r="H756"/>
          <cell r="I756"/>
          <cell r="J756"/>
          <cell r="K756"/>
          <cell r="L756"/>
          <cell r="M756"/>
        </row>
        <row r="757">
          <cell r="A757"/>
          <cell r="B757"/>
          <cell r="C757"/>
          <cell r="D757"/>
          <cell r="E757"/>
          <cell r="F757"/>
          <cell r="G757"/>
          <cell r="H757"/>
          <cell r="I757"/>
          <cell r="J757"/>
          <cell r="K757"/>
          <cell r="L757"/>
          <cell r="M757"/>
        </row>
        <row r="758">
          <cell r="A758"/>
          <cell r="B758"/>
          <cell r="C758"/>
          <cell r="D758"/>
          <cell r="E758"/>
          <cell r="F758"/>
          <cell r="G758"/>
          <cell r="H758"/>
          <cell r="I758"/>
          <cell r="J758"/>
          <cell r="K758"/>
          <cell r="L758"/>
          <cell r="M758"/>
        </row>
        <row r="759">
          <cell r="A759"/>
          <cell r="B759"/>
          <cell r="C759"/>
          <cell r="D759"/>
          <cell r="E759"/>
          <cell r="F759"/>
          <cell r="G759"/>
          <cell r="H759"/>
          <cell r="I759"/>
          <cell r="J759"/>
          <cell r="K759"/>
          <cell r="L759"/>
          <cell r="M759"/>
        </row>
        <row r="760">
          <cell r="A760"/>
          <cell r="B760"/>
          <cell r="C760"/>
          <cell r="D760"/>
          <cell r="E760"/>
          <cell r="F760"/>
          <cell r="G760"/>
          <cell r="H760"/>
          <cell r="I760"/>
          <cell r="J760"/>
          <cell r="K760"/>
          <cell r="L760"/>
          <cell r="M760"/>
        </row>
        <row r="761">
          <cell r="A761"/>
          <cell r="B761"/>
          <cell r="C761"/>
          <cell r="D761"/>
          <cell r="E761"/>
          <cell r="F761"/>
          <cell r="G761"/>
          <cell r="H761"/>
          <cell r="I761"/>
          <cell r="J761"/>
          <cell r="K761"/>
          <cell r="L761"/>
          <cell r="M761"/>
        </row>
        <row r="762">
          <cell r="A762"/>
          <cell r="B762"/>
          <cell r="C762"/>
          <cell r="D762"/>
          <cell r="E762"/>
          <cell r="F762"/>
          <cell r="G762"/>
          <cell r="H762"/>
          <cell r="I762"/>
          <cell r="J762"/>
          <cell r="K762"/>
          <cell r="L762"/>
          <cell r="M762"/>
        </row>
        <row r="763">
          <cell r="A763"/>
          <cell r="B763"/>
          <cell r="C763"/>
          <cell r="D763"/>
          <cell r="E763"/>
          <cell r="F763"/>
          <cell r="G763"/>
          <cell r="H763"/>
          <cell r="I763"/>
          <cell r="J763"/>
          <cell r="K763"/>
          <cell r="L763"/>
          <cell r="M763"/>
        </row>
        <row r="764">
          <cell r="A764"/>
          <cell r="B764"/>
          <cell r="C764"/>
          <cell r="D764"/>
          <cell r="E764"/>
          <cell r="F764"/>
          <cell r="G764"/>
          <cell r="H764"/>
          <cell r="I764"/>
          <cell r="J764"/>
          <cell r="K764"/>
          <cell r="L764"/>
          <cell r="M764"/>
        </row>
        <row r="765">
          <cell r="A765"/>
          <cell r="B765"/>
          <cell r="C765"/>
          <cell r="D765"/>
          <cell r="E765"/>
          <cell r="F765"/>
          <cell r="G765"/>
          <cell r="H765"/>
          <cell r="I765"/>
          <cell r="J765"/>
          <cell r="K765"/>
          <cell r="L765"/>
          <cell r="M765"/>
        </row>
        <row r="766">
          <cell r="A766"/>
          <cell r="B766"/>
          <cell r="C766"/>
          <cell r="D766"/>
          <cell r="E766"/>
          <cell r="F766"/>
          <cell r="G766"/>
          <cell r="H766"/>
          <cell r="I766"/>
          <cell r="J766"/>
          <cell r="K766"/>
          <cell r="L766"/>
          <cell r="M766"/>
        </row>
        <row r="767">
          <cell r="A767"/>
          <cell r="B767"/>
          <cell r="C767"/>
          <cell r="D767"/>
          <cell r="E767"/>
          <cell r="F767"/>
          <cell r="G767"/>
          <cell r="H767"/>
          <cell r="I767"/>
          <cell r="J767"/>
          <cell r="K767"/>
          <cell r="L767"/>
          <cell r="M767"/>
        </row>
        <row r="768">
          <cell r="A768"/>
          <cell r="B768"/>
          <cell r="C768"/>
          <cell r="D768"/>
          <cell r="E768"/>
          <cell r="F768"/>
          <cell r="G768"/>
          <cell r="H768"/>
          <cell r="I768"/>
          <cell r="J768"/>
          <cell r="K768"/>
          <cell r="L768"/>
          <cell r="M768"/>
        </row>
        <row r="769">
          <cell r="A769"/>
          <cell r="B769"/>
          <cell r="C769"/>
          <cell r="D769"/>
          <cell r="E769"/>
          <cell r="F769"/>
          <cell r="G769"/>
          <cell r="H769"/>
          <cell r="I769"/>
          <cell r="J769"/>
          <cell r="K769"/>
          <cell r="L769"/>
          <cell r="M769"/>
        </row>
        <row r="770">
          <cell r="A770"/>
          <cell r="B770"/>
          <cell r="C770"/>
          <cell r="D770"/>
          <cell r="E770"/>
          <cell r="F770"/>
          <cell r="G770"/>
          <cell r="H770"/>
          <cell r="I770"/>
          <cell r="J770"/>
          <cell r="K770"/>
          <cell r="L770"/>
          <cell r="M770"/>
        </row>
        <row r="771">
          <cell r="A771"/>
          <cell r="B771"/>
          <cell r="C771"/>
          <cell r="D771"/>
          <cell r="E771"/>
          <cell r="F771"/>
          <cell r="G771"/>
          <cell r="H771"/>
          <cell r="I771"/>
          <cell r="J771"/>
          <cell r="K771"/>
          <cell r="L771"/>
          <cell r="M771"/>
        </row>
        <row r="772">
          <cell r="A772"/>
          <cell r="B772"/>
          <cell r="C772"/>
          <cell r="D772"/>
          <cell r="E772"/>
          <cell r="F772"/>
          <cell r="G772"/>
          <cell r="H772"/>
          <cell r="I772"/>
          <cell r="J772"/>
          <cell r="K772"/>
          <cell r="L772"/>
          <cell r="M772"/>
        </row>
        <row r="773">
          <cell r="A773"/>
          <cell r="B773"/>
          <cell r="C773"/>
          <cell r="D773"/>
          <cell r="E773"/>
          <cell r="F773"/>
          <cell r="G773"/>
          <cell r="H773"/>
          <cell r="I773"/>
          <cell r="J773"/>
          <cell r="K773"/>
          <cell r="L773"/>
          <cell r="M773"/>
        </row>
        <row r="774">
          <cell r="A774"/>
          <cell r="B774"/>
          <cell r="C774"/>
          <cell r="D774"/>
          <cell r="E774"/>
          <cell r="F774"/>
          <cell r="G774"/>
          <cell r="H774"/>
          <cell r="I774"/>
          <cell r="J774"/>
          <cell r="K774"/>
          <cell r="L774"/>
          <cell r="M774"/>
        </row>
        <row r="775">
          <cell r="A775"/>
          <cell r="B775"/>
          <cell r="C775"/>
          <cell r="D775"/>
          <cell r="E775"/>
          <cell r="F775"/>
          <cell r="G775"/>
          <cell r="H775"/>
          <cell r="I775"/>
          <cell r="J775"/>
          <cell r="K775"/>
          <cell r="L775"/>
          <cell r="M775"/>
        </row>
        <row r="776">
          <cell r="A776"/>
          <cell r="B776"/>
          <cell r="C776"/>
          <cell r="D776"/>
          <cell r="E776"/>
          <cell r="F776"/>
          <cell r="G776"/>
          <cell r="H776"/>
          <cell r="I776"/>
          <cell r="J776"/>
          <cell r="K776"/>
          <cell r="L776"/>
          <cell r="M776"/>
        </row>
        <row r="777">
          <cell r="A777"/>
          <cell r="B777"/>
          <cell r="C777"/>
          <cell r="D777"/>
          <cell r="E777"/>
          <cell r="F777"/>
          <cell r="G777"/>
          <cell r="H777"/>
          <cell r="I777"/>
          <cell r="J777"/>
          <cell r="K777"/>
          <cell r="L777"/>
          <cell r="M777"/>
        </row>
        <row r="778">
          <cell r="A778"/>
          <cell r="B778"/>
          <cell r="C778"/>
          <cell r="D778"/>
          <cell r="E778"/>
          <cell r="F778"/>
          <cell r="G778"/>
          <cell r="H778"/>
          <cell r="I778"/>
          <cell r="J778"/>
          <cell r="K778"/>
          <cell r="L778"/>
          <cell r="M778"/>
        </row>
        <row r="779">
          <cell r="A779"/>
          <cell r="B779"/>
          <cell r="C779"/>
          <cell r="D779"/>
          <cell r="E779"/>
          <cell r="F779"/>
          <cell r="G779"/>
          <cell r="H779"/>
          <cell r="I779"/>
          <cell r="J779"/>
          <cell r="K779"/>
          <cell r="L779"/>
          <cell r="M779"/>
        </row>
        <row r="780">
          <cell r="A780"/>
          <cell r="B780"/>
          <cell r="C780"/>
          <cell r="D780"/>
          <cell r="E780"/>
          <cell r="F780"/>
          <cell r="G780"/>
          <cell r="H780"/>
          <cell r="I780"/>
          <cell r="J780"/>
          <cell r="K780"/>
          <cell r="L780"/>
          <cell r="M780"/>
        </row>
        <row r="781">
          <cell r="A781"/>
          <cell r="B781"/>
          <cell r="C781"/>
          <cell r="D781"/>
          <cell r="E781"/>
          <cell r="F781"/>
          <cell r="G781"/>
          <cell r="H781"/>
          <cell r="I781"/>
          <cell r="J781"/>
          <cell r="K781"/>
          <cell r="L781"/>
          <cell r="M781"/>
        </row>
        <row r="782">
          <cell r="A782"/>
          <cell r="B782"/>
          <cell r="C782"/>
          <cell r="D782"/>
          <cell r="E782"/>
          <cell r="F782"/>
          <cell r="G782"/>
          <cell r="H782"/>
          <cell r="I782"/>
          <cell r="J782"/>
          <cell r="K782"/>
          <cell r="L782"/>
          <cell r="M782"/>
        </row>
        <row r="783">
          <cell r="A783"/>
          <cell r="B783"/>
          <cell r="C783"/>
          <cell r="D783"/>
          <cell r="E783"/>
          <cell r="F783"/>
          <cell r="G783"/>
          <cell r="H783"/>
          <cell r="I783"/>
          <cell r="J783"/>
          <cell r="K783"/>
          <cell r="L783"/>
          <cell r="M783"/>
        </row>
        <row r="784">
          <cell r="A784"/>
          <cell r="B784"/>
          <cell r="C784"/>
          <cell r="D784"/>
          <cell r="E784"/>
          <cell r="F784"/>
          <cell r="G784"/>
          <cell r="H784"/>
          <cell r="I784"/>
          <cell r="J784"/>
          <cell r="K784"/>
          <cell r="L784"/>
          <cell r="M784"/>
        </row>
        <row r="785">
          <cell r="A785"/>
          <cell r="B785"/>
          <cell r="C785"/>
          <cell r="D785"/>
          <cell r="E785"/>
          <cell r="F785"/>
          <cell r="G785"/>
          <cell r="H785"/>
          <cell r="I785"/>
          <cell r="J785"/>
          <cell r="K785"/>
          <cell r="L785"/>
          <cell r="M785"/>
        </row>
        <row r="786">
          <cell r="A786"/>
          <cell r="B786"/>
          <cell r="C786"/>
          <cell r="D786"/>
          <cell r="E786"/>
          <cell r="F786"/>
          <cell r="G786"/>
          <cell r="H786"/>
          <cell r="I786"/>
          <cell r="J786"/>
          <cell r="K786"/>
          <cell r="L786"/>
          <cell r="M786"/>
        </row>
        <row r="787">
          <cell r="A787"/>
          <cell r="B787"/>
          <cell r="C787"/>
          <cell r="D787"/>
          <cell r="E787"/>
          <cell r="F787"/>
          <cell r="G787"/>
          <cell r="H787"/>
          <cell r="I787"/>
          <cell r="J787"/>
          <cell r="K787"/>
          <cell r="L787"/>
          <cell r="M787"/>
        </row>
        <row r="788">
          <cell r="A788"/>
          <cell r="B788"/>
          <cell r="C788"/>
          <cell r="D788"/>
          <cell r="E788"/>
          <cell r="F788"/>
          <cell r="G788"/>
          <cell r="H788"/>
          <cell r="I788"/>
          <cell r="J788"/>
          <cell r="K788"/>
          <cell r="L788"/>
          <cell r="M788"/>
        </row>
        <row r="789">
          <cell r="A789"/>
          <cell r="B789"/>
          <cell r="C789"/>
          <cell r="D789"/>
          <cell r="E789"/>
          <cell r="F789"/>
          <cell r="G789"/>
          <cell r="H789"/>
          <cell r="I789"/>
          <cell r="J789"/>
          <cell r="K789"/>
          <cell r="L789"/>
          <cell r="M789"/>
        </row>
        <row r="790">
          <cell r="A790"/>
          <cell r="B790"/>
          <cell r="C790"/>
          <cell r="D790"/>
          <cell r="E790"/>
          <cell r="F790"/>
          <cell r="G790"/>
          <cell r="H790"/>
          <cell r="I790"/>
          <cell r="J790"/>
          <cell r="K790"/>
          <cell r="L790"/>
          <cell r="M790"/>
        </row>
        <row r="791">
          <cell r="A791"/>
          <cell r="B791"/>
          <cell r="C791"/>
          <cell r="D791"/>
          <cell r="E791"/>
          <cell r="F791"/>
          <cell r="G791"/>
          <cell r="H791"/>
          <cell r="I791"/>
          <cell r="J791"/>
          <cell r="K791"/>
          <cell r="L791"/>
          <cell r="M791"/>
        </row>
        <row r="792">
          <cell r="A792"/>
          <cell r="B792"/>
          <cell r="C792"/>
          <cell r="D792"/>
          <cell r="E792"/>
          <cell r="F792"/>
          <cell r="G792"/>
          <cell r="H792"/>
          <cell r="I792"/>
          <cell r="J792"/>
          <cell r="K792"/>
          <cell r="L792"/>
          <cell r="M792"/>
        </row>
        <row r="793">
          <cell r="A793"/>
          <cell r="B793"/>
          <cell r="C793"/>
          <cell r="D793"/>
          <cell r="E793"/>
          <cell r="F793"/>
          <cell r="G793"/>
          <cell r="H793"/>
          <cell r="I793"/>
          <cell r="J793"/>
          <cell r="K793"/>
          <cell r="L793"/>
          <cell r="M793"/>
        </row>
        <row r="794">
          <cell r="A794"/>
          <cell r="B794"/>
          <cell r="C794"/>
          <cell r="D794"/>
          <cell r="E794"/>
          <cell r="F794"/>
          <cell r="G794"/>
          <cell r="H794"/>
          <cell r="I794"/>
          <cell r="J794"/>
          <cell r="K794"/>
          <cell r="L794"/>
          <cell r="M794"/>
        </row>
        <row r="795">
          <cell r="A795"/>
          <cell r="B795"/>
          <cell r="C795"/>
          <cell r="D795"/>
          <cell r="E795"/>
          <cell r="F795"/>
          <cell r="G795"/>
          <cell r="H795"/>
          <cell r="I795"/>
          <cell r="J795"/>
          <cell r="K795"/>
          <cell r="L795"/>
          <cell r="M795"/>
        </row>
        <row r="796">
          <cell r="A796"/>
          <cell r="B796"/>
          <cell r="C796"/>
          <cell r="D796"/>
          <cell r="E796"/>
          <cell r="F796"/>
          <cell r="G796"/>
          <cell r="H796"/>
          <cell r="I796"/>
          <cell r="J796"/>
          <cell r="K796"/>
          <cell r="L796"/>
          <cell r="M796"/>
        </row>
        <row r="797">
          <cell r="A797"/>
          <cell r="B797"/>
          <cell r="C797"/>
          <cell r="D797"/>
          <cell r="E797"/>
          <cell r="F797"/>
          <cell r="G797"/>
          <cell r="H797"/>
          <cell r="I797"/>
          <cell r="J797"/>
          <cell r="K797"/>
          <cell r="L797"/>
          <cell r="M797"/>
        </row>
        <row r="798">
          <cell r="A798"/>
          <cell r="B798"/>
          <cell r="C798"/>
          <cell r="D798"/>
          <cell r="E798"/>
          <cell r="F798"/>
          <cell r="G798"/>
          <cell r="H798"/>
          <cell r="I798"/>
          <cell r="J798"/>
          <cell r="K798"/>
          <cell r="L798"/>
          <cell r="M798"/>
        </row>
        <row r="799">
          <cell r="A799"/>
          <cell r="B799"/>
          <cell r="C799"/>
          <cell r="D799"/>
          <cell r="E799"/>
          <cell r="F799"/>
          <cell r="G799"/>
          <cell r="H799"/>
          <cell r="I799"/>
          <cell r="J799"/>
          <cell r="K799"/>
          <cell r="L799"/>
          <cell r="M799"/>
        </row>
        <row r="800">
          <cell r="A800"/>
          <cell r="B800"/>
          <cell r="C800"/>
          <cell r="D800"/>
          <cell r="E800"/>
          <cell r="F800"/>
          <cell r="G800"/>
          <cell r="H800"/>
          <cell r="I800"/>
          <cell r="J800"/>
          <cell r="K800"/>
          <cell r="L800"/>
          <cell r="M800"/>
        </row>
        <row r="801">
          <cell r="A801"/>
          <cell r="B801"/>
          <cell r="C801"/>
          <cell r="D801"/>
          <cell r="E801"/>
          <cell r="F801"/>
          <cell r="G801"/>
          <cell r="H801"/>
          <cell r="I801"/>
          <cell r="J801"/>
          <cell r="K801"/>
          <cell r="L801"/>
          <cell r="M801"/>
        </row>
        <row r="802">
          <cell r="A802"/>
          <cell r="B802"/>
          <cell r="C802"/>
          <cell r="D802"/>
          <cell r="E802"/>
          <cell r="F802"/>
          <cell r="G802"/>
          <cell r="H802"/>
          <cell r="I802"/>
          <cell r="J802"/>
          <cell r="K802"/>
          <cell r="L802"/>
          <cell r="M802"/>
        </row>
        <row r="803">
          <cell r="A803"/>
          <cell r="B803"/>
          <cell r="C803"/>
          <cell r="D803"/>
          <cell r="E803"/>
          <cell r="F803"/>
          <cell r="G803"/>
          <cell r="H803"/>
          <cell r="I803"/>
          <cell r="J803"/>
          <cell r="K803"/>
          <cell r="L803"/>
          <cell r="M803"/>
        </row>
        <row r="804">
          <cell r="A804"/>
          <cell r="B804"/>
          <cell r="C804"/>
          <cell r="D804"/>
          <cell r="E804"/>
          <cell r="F804"/>
          <cell r="G804"/>
          <cell r="H804"/>
          <cell r="I804"/>
          <cell r="J804"/>
          <cell r="K804"/>
          <cell r="L804"/>
          <cell r="M804"/>
        </row>
      </sheetData>
      <sheetData sheetId="15">
        <row r="1">
          <cell r="A1"/>
          <cell r="B1"/>
          <cell r="C1"/>
          <cell r="D1"/>
          <cell r="E1"/>
          <cell r="F1"/>
          <cell r="G1">
            <v>912825</v>
          </cell>
          <cell r="H1">
            <v>639476</v>
          </cell>
          <cell r="I1">
            <v>273349</v>
          </cell>
          <cell r="J1"/>
          <cell r="K1" t="str">
            <v>Đc chia  max 8lot Wip trừ hàng RG3</v>
          </cell>
          <cell r="L1"/>
        </row>
        <row r="2">
          <cell r="A2" t="str">
            <v>P/O</v>
          </cell>
          <cell r="B2"/>
          <cell r="C2" t="str">
            <v>Material No</v>
          </cell>
          <cell r="D2" t="str">
            <v>Item Code</v>
          </cell>
          <cell r="E2" t="str">
            <v>Cataloge code</v>
          </cell>
          <cell r="F2" t="str">
            <v>Destination</v>
          </cell>
          <cell r="G2" t="str">
            <v>Q'ty 
PO</v>
          </cell>
          <cell r="H2" t="str">
            <v xml:space="preserve">Q'ty FN </v>
          </cell>
          <cell r="I2" t="str">
            <v>Gap</v>
          </cell>
          <cell r="J2" t="str">
            <v>Status</v>
          </cell>
          <cell r="K2" t="str">
            <v>Complete
Plan Date</v>
          </cell>
          <cell r="L2" t="str">
            <v>ETD</v>
          </cell>
        </row>
        <row r="3">
          <cell r="A3" t="str">
            <v>PT-H2606-PD-268</v>
          </cell>
          <cell r="B3">
            <v>0</v>
          </cell>
          <cell r="C3">
            <v>11135011</v>
          </cell>
          <cell r="D3" t="str">
            <v>2331264-0-AK</v>
          </cell>
          <cell r="E3" t="str">
            <v>AG149001 MDR</v>
          </cell>
          <cell r="F3" t="str">
            <v>Oversea</v>
          </cell>
          <cell r="G3">
            <v>150</v>
          </cell>
          <cell r="H3">
            <v>150</v>
          </cell>
          <cell r="I3">
            <v>0</v>
          </cell>
          <cell r="J3" t="str">
            <v>FINISH</v>
          </cell>
          <cell r="K3">
            <v>46217</v>
          </cell>
          <cell r="L3">
            <v>46225</v>
          </cell>
        </row>
        <row r="4">
          <cell r="A4" t="str">
            <v>PT-H2606-PD-352</v>
          </cell>
          <cell r="B4">
            <v>0</v>
          </cell>
          <cell r="C4">
            <v>11117107</v>
          </cell>
          <cell r="D4" t="str">
            <v>2331065-0-A</v>
          </cell>
          <cell r="E4" t="str">
            <v>AHW10S302S CE4</v>
          </cell>
          <cell r="F4" t="str">
            <v>Oversea</v>
          </cell>
          <cell r="G4">
            <v>5</v>
          </cell>
          <cell r="H4">
            <v>5</v>
          </cell>
          <cell r="I4">
            <v>0</v>
          </cell>
          <cell r="J4" t="str">
            <v>FINISH</v>
          </cell>
          <cell r="K4">
            <v>46220</v>
          </cell>
          <cell r="L4">
            <v>46225</v>
          </cell>
        </row>
        <row r="5">
          <cell r="A5" t="str">
            <v>PT-H2606-PD-353</v>
          </cell>
          <cell r="B5">
            <v>0</v>
          </cell>
          <cell r="C5">
            <v>11134335</v>
          </cell>
          <cell r="D5" t="str">
            <v>2331161-A-A</v>
          </cell>
          <cell r="E5" t="str">
            <v>WAIN-CKI-008-200 CE3</v>
          </cell>
          <cell r="F5" t="str">
            <v>Oversea</v>
          </cell>
          <cell r="G5">
            <v>17</v>
          </cell>
          <cell r="H5">
            <v>17</v>
          </cell>
          <cell r="I5">
            <v>0</v>
          </cell>
          <cell r="J5" t="str">
            <v>FINISH</v>
          </cell>
          <cell r="K5">
            <v>46220</v>
          </cell>
          <cell r="L5">
            <v>46225</v>
          </cell>
        </row>
        <row r="6">
          <cell r="A6" t="str">
            <v>PT-H2606-PD-354</v>
          </cell>
          <cell r="B6">
            <v>0</v>
          </cell>
          <cell r="C6">
            <v>11117530</v>
          </cell>
          <cell r="D6" t="str">
            <v>2331140-0-AK</v>
          </cell>
          <cell r="E6" t="str">
            <v>AGH146000J P CE4</v>
          </cell>
          <cell r="F6" t="str">
            <v>Oversea</v>
          </cell>
          <cell r="G6">
            <v>5</v>
          </cell>
          <cell r="H6">
            <v>5</v>
          </cell>
          <cell r="I6">
            <v>0</v>
          </cell>
          <cell r="J6" t="str">
            <v>FINISH</v>
          </cell>
          <cell r="K6">
            <v>46220</v>
          </cell>
          <cell r="L6">
            <v>46225</v>
          </cell>
        </row>
        <row r="7">
          <cell r="A7" t="str">
            <v>PT-H2606-PD-355</v>
          </cell>
          <cell r="B7">
            <v>0</v>
          </cell>
          <cell r="C7">
            <v>11118083</v>
          </cell>
          <cell r="D7" t="str">
            <v>2331073-A-A</v>
          </cell>
          <cell r="E7" t="str">
            <v xml:space="preserve">WAMS-165-16WA CE3 </v>
          </cell>
          <cell r="F7" t="str">
            <v>Oversea</v>
          </cell>
          <cell r="G7">
            <v>13</v>
          </cell>
          <cell r="H7">
            <v>13</v>
          </cell>
          <cell r="I7">
            <v>0</v>
          </cell>
          <cell r="J7" t="str">
            <v>FINISH</v>
          </cell>
          <cell r="K7">
            <v>46220</v>
          </cell>
          <cell r="L7">
            <v>46225</v>
          </cell>
        </row>
        <row r="8">
          <cell r="A8" t="str">
            <v>PT-H2606-PD-370</v>
          </cell>
          <cell r="B8">
            <v>0</v>
          </cell>
          <cell r="C8">
            <v>11132334</v>
          </cell>
          <cell r="D8" t="str">
            <v>1731160-F-A</v>
          </cell>
          <cell r="E8" t="str">
            <v>AHW14R013S US</v>
          </cell>
          <cell r="F8" t="str">
            <v>USA</v>
          </cell>
          <cell r="G8">
            <v>140</v>
          </cell>
          <cell r="H8">
            <v>140</v>
          </cell>
          <cell r="I8">
            <v>0</v>
          </cell>
          <cell r="J8" t="str">
            <v>FINISH</v>
          </cell>
          <cell r="K8">
            <v>46219</v>
          </cell>
          <cell r="L8">
            <v>46225</v>
          </cell>
        </row>
        <row r="9">
          <cell r="A9" t="str">
            <v>PT-H2606-PD-371</v>
          </cell>
          <cell r="B9" t="str">
            <v>Type E TCM</v>
          </cell>
          <cell r="C9">
            <v>11132210</v>
          </cell>
          <cell r="D9" t="str">
            <v>1731135-E-AK-P</v>
          </cell>
          <cell r="E9" t="str">
            <v>AGH146000 US</v>
          </cell>
          <cell r="F9" t="str">
            <v>USA</v>
          </cell>
          <cell r="G9">
            <v>3800</v>
          </cell>
          <cell r="H9">
            <v>3800</v>
          </cell>
          <cell r="I9">
            <v>0</v>
          </cell>
          <cell r="J9" t="str">
            <v>FINISH</v>
          </cell>
          <cell r="K9">
            <v>46219</v>
          </cell>
          <cell r="L9">
            <v>46225</v>
          </cell>
        </row>
        <row r="10">
          <cell r="A10" t="str">
            <v>PT-H2606-PD-372</v>
          </cell>
          <cell r="B10">
            <v>0</v>
          </cell>
          <cell r="C10">
            <v>11132313</v>
          </cell>
          <cell r="D10" t="str">
            <v>1731139-E-AK</v>
          </cell>
          <cell r="E10" t="str">
            <v>AGH147000 US</v>
          </cell>
          <cell r="F10" t="str">
            <v>USA</v>
          </cell>
          <cell r="G10">
            <v>35</v>
          </cell>
          <cell r="H10">
            <v>35</v>
          </cell>
          <cell r="I10">
            <v>0</v>
          </cell>
          <cell r="J10" t="str">
            <v>FINISH</v>
          </cell>
          <cell r="K10">
            <v>46219</v>
          </cell>
          <cell r="L10">
            <v>46225</v>
          </cell>
        </row>
        <row r="11">
          <cell r="A11" t="str">
            <v>PT-H2606-PD-373</v>
          </cell>
          <cell r="B11">
            <v>0</v>
          </cell>
          <cell r="C11">
            <v>11134322</v>
          </cell>
          <cell r="D11" t="str">
            <v>1456028-M-A</v>
          </cell>
          <cell r="E11" t="str">
            <v>WAIN-CKI-008-200 US2</v>
          </cell>
          <cell r="F11" t="str">
            <v>USA</v>
          </cell>
          <cell r="G11">
            <v>12</v>
          </cell>
          <cell r="H11">
            <v>12</v>
          </cell>
          <cell r="I11">
            <v>0</v>
          </cell>
          <cell r="J11" t="str">
            <v>FINISH</v>
          </cell>
          <cell r="K11">
            <v>46219</v>
          </cell>
          <cell r="L11">
            <v>46225</v>
          </cell>
        </row>
        <row r="12">
          <cell r="A12" t="str">
            <v>PT-H2606-PD-374</v>
          </cell>
          <cell r="B12">
            <v>0</v>
          </cell>
          <cell r="C12">
            <v>11134316</v>
          </cell>
          <cell r="D12" t="str">
            <v>1056001-R-A</v>
          </cell>
          <cell r="E12" t="str">
            <v>WAIN-CKI-200 US2</v>
          </cell>
          <cell r="F12" t="str">
            <v>USA</v>
          </cell>
          <cell r="G12">
            <v>14</v>
          </cell>
          <cell r="H12">
            <v>14</v>
          </cell>
          <cell r="I12">
            <v>0</v>
          </cell>
          <cell r="J12" t="str">
            <v>FINISH</v>
          </cell>
          <cell r="K12">
            <v>46219</v>
          </cell>
          <cell r="L12">
            <v>46225</v>
          </cell>
        </row>
        <row r="13">
          <cell r="A13" t="str">
            <v>PT-H2606-PD-375</v>
          </cell>
          <cell r="B13">
            <v>0</v>
          </cell>
          <cell r="C13">
            <v>11134958</v>
          </cell>
          <cell r="D13" t="str">
            <v>2431005-0-A</v>
          </cell>
          <cell r="E13" t="str">
            <v>AIN-CNX-14-215A US</v>
          </cell>
          <cell r="F13" t="str">
            <v>USA</v>
          </cell>
          <cell r="G13">
            <v>18</v>
          </cell>
          <cell r="H13">
            <v>18</v>
          </cell>
          <cell r="I13">
            <v>0</v>
          </cell>
          <cell r="J13" t="str">
            <v>FINISH</v>
          </cell>
          <cell r="K13">
            <v>46219</v>
          </cell>
          <cell r="L13">
            <v>46225</v>
          </cell>
        </row>
        <row r="14">
          <cell r="A14" t="str">
            <v>PT-H2606-PD-376</v>
          </cell>
          <cell r="B14">
            <v>0</v>
          </cell>
          <cell r="C14">
            <v>11134959</v>
          </cell>
          <cell r="D14" t="str">
            <v>2431008-0-A</v>
          </cell>
          <cell r="E14" t="str">
            <v>AIN-CNX-14-300A US</v>
          </cell>
          <cell r="F14" t="str">
            <v>USA</v>
          </cell>
          <cell r="G14">
            <v>4</v>
          </cell>
          <cell r="H14">
            <v>4</v>
          </cell>
          <cell r="I14">
            <v>0</v>
          </cell>
          <cell r="J14" t="str">
            <v>FINISH</v>
          </cell>
          <cell r="K14">
            <v>46219</v>
          </cell>
          <cell r="L14">
            <v>46225</v>
          </cell>
        </row>
        <row r="15">
          <cell r="A15" t="str">
            <v>PT-H2606-PD-377</v>
          </cell>
          <cell r="B15">
            <v>0</v>
          </cell>
          <cell r="C15">
            <v>11134960</v>
          </cell>
          <cell r="D15" t="str">
            <v>2431046-0-A</v>
          </cell>
          <cell r="E15" t="str">
            <v>AIN-CNX-006-220 US</v>
          </cell>
          <cell r="F15" t="str">
            <v>USA</v>
          </cell>
          <cell r="G15">
            <v>9</v>
          </cell>
          <cell r="H15">
            <v>9</v>
          </cell>
          <cell r="I15">
            <v>0</v>
          </cell>
          <cell r="J15" t="str">
            <v>FINISH</v>
          </cell>
          <cell r="K15">
            <v>46219</v>
          </cell>
          <cell r="L15">
            <v>46225</v>
          </cell>
        </row>
        <row r="16">
          <cell r="A16" t="str">
            <v>PT-H2606-PD-378</v>
          </cell>
          <cell r="B16">
            <v>0</v>
          </cell>
          <cell r="C16">
            <v>11134962</v>
          </cell>
          <cell r="D16" t="str">
            <v>2431050-0-A</v>
          </cell>
          <cell r="E16" t="str">
            <v>AIN-CNX-006-220J US</v>
          </cell>
          <cell r="F16" t="str">
            <v>USA</v>
          </cell>
          <cell r="G16">
            <v>5</v>
          </cell>
          <cell r="H16">
            <v>5</v>
          </cell>
          <cell r="I16">
            <v>0</v>
          </cell>
          <cell r="J16" t="str">
            <v>FINISH</v>
          </cell>
          <cell r="K16">
            <v>46219</v>
          </cell>
          <cell r="L16">
            <v>46225</v>
          </cell>
        </row>
        <row r="17">
          <cell r="A17" t="str">
            <v>PT-H2606-PD-379</v>
          </cell>
          <cell r="B17">
            <v>0</v>
          </cell>
          <cell r="C17">
            <v>11134961</v>
          </cell>
          <cell r="D17" t="str">
            <v>2431048-0-A</v>
          </cell>
          <cell r="E17" t="str">
            <v>AIN-CNX-006-220RC US</v>
          </cell>
          <cell r="F17" t="str">
            <v>USA</v>
          </cell>
          <cell r="G17">
            <v>9</v>
          </cell>
          <cell r="H17">
            <v>9</v>
          </cell>
          <cell r="I17">
            <v>0</v>
          </cell>
          <cell r="J17" t="str">
            <v>FINISH</v>
          </cell>
          <cell r="K17">
            <v>46219</v>
          </cell>
          <cell r="L17">
            <v>46225</v>
          </cell>
        </row>
        <row r="18">
          <cell r="A18" t="str">
            <v>SIL-H2606-PD-028</v>
          </cell>
          <cell r="B18">
            <v>0</v>
          </cell>
          <cell r="C18">
            <v>11112906</v>
          </cell>
          <cell r="D18" t="str">
            <v>1831138-B-A</v>
          </cell>
          <cell r="E18" t="str">
            <v>SJ1535N20S US</v>
          </cell>
          <cell r="F18" t="str">
            <v>USA</v>
          </cell>
          <cell r="G18">
            <v>90</v>
          </cell>
          <cell r="H18">
            <v>90</v>
          </cell>
          <cell r="I18">
            <v>0</v>
          </cell>
          <cell r="J18" t="str">
            <v>FINISH</v>
          </cell>
          <cell r="K18">
            <v>46219</v>
          </cell>
          <cell r="L18">
            <v>46225</v>
          </cell>
        </row>
        <row r="19">
          <cell r="A19" t="str">
            <v>SIL-H2606-PD-029</v>
          </cell>
          <cell r="B19">
            <v>0</v>
          </cell>
          <cell r="C19">
            <v>11112903</v>
          </cell>
          <cell r="D19" t="str">
            <v>1831135-B-A</v>
          </cell>
          <cell r="E19" t="str">
            <v>SJ1535N18S US</v>
          </cell>
          <cell r="F19" t="str">
            <v>USA</v>
          </cell>
          <cell r="G19">
            <v>165</v>
          </cell>
          <cell r="H19">
            <v>165</v>
          </cell>
          <cell r="I19">
            <v>0</v>
          </cell>
          <cell r="J19" t="str">
            <v>FINISH</v>
          </cell>
          <cell r="K19">
            <v>46219</v>
          </cell>
          <cell r="L19">
            <v>46225</v>
          </cell>
        </row>
        <row r="20">
          <cell r="A20" t="str">
            <v>SIL-H2606-PD-030</v>
          </cell>
          <cell r="B20">
            <v>0</v>
          </cell>
          <cell r="C20">
            <v>11112908</v>
          </cell>
          <cell r="D20" t="str">
            <v>1831140-B-A</v>
          </cell>
          <cell r="E20" t="str">
            <v>SA0035N22S US</v>
          </cell>
          <cell r="F20" t="str">
            <v>USA</v>
          </cell>
          <cell r="G20">
            <v>65</v>
          </cell>
          <cell r="H20">
            <v>65</v>
          </cell>
          <cell r="I20">
            <v>0</v>
          </cell>
          <cell r="J20" t="str">
            <v>FINISH</v>
          </cell>
          <cell r="K20">
            <v>46219</v>
          </cell>
          <cell r="L20">
            <v>46225</v>
          </cell>
        </row>
        <row r="21">
          <cell r="A21" t="str">
            <v>SIL-H2606-PD-031</v>
          </cell>
          <cell r="B21">
            <v>0</v>
          </cell>
          <cell r="C21">
            <v>11112902</v>
          </cell>
          <cell r="D21" t="str">
            <v>1831134-B-A</v>
          </cell>
          <cell r="E21" t="str">
            <v>SA0035N18S US</v>
          </cell>
          <cell r="F21" t="str">
            <v>USA</v>
          </cell>
          <cell r="G21">
            <v>65</v>
          </cell>
          <cell r="H21">
            <v>65</v>
          </cell>
          <cell r="I21">
            <v>0</v>
          </cell>
          <cell r="J21" t="str">
            <v>FINISH</v>
          </cell>
          <cell r="K21">
            <v>46219</v>
          </cell>
          <cell r="L21">
            <v>46225</v>
          </cell>
        </row>
        <row r="22">
          <cell r="A22" t="str">
            <v>PT-H2606-PD-371-1</v>
          </cell>
          <cell r="B22" t="str">
            <v>HN</v>
          </cell>
          <cell r="C22">
            <v>11132309</v>
          </cell>
          <cell r="D22" t="str">
            <v>1731135-E-AK</v>
          </cell>
          <cell r="E22" t="str">
            <v>AGH146000 US</v>
          </cell>
          <cell r="F22" t="str">
            <v>USA</v>
          </cell>
          <cell r="G22">
            <v>200</v>
          </cell>
          <cell r="H22">
            <v>200</v>
          </cell>
          <cell r="I22">
            <v>0</v>
          </cell>
          <cell r="J22" t="str">
            <v>FINISH</v>
          </cell>
          <cell r="K22">
            <v>46219</v>
          </cell>
          <cell r="L22">
            <v>46225</v>
          </cell>
        </row>
        <row r="23">
          <cell r="A23" t="str">
            <v>PT-H2606-PD-321</v>
          </cell>
          <cell r="B23">
            <v>0</v>
          </cell>
          <cell r="C23">
            <v>11127217</v>
          </cell>
          <cell r="D23" t="str">
            <v>2131625-B-A</v>
          </cell>
          <cell r="E23" t="str">
            <v>WAIN-CKI-200-BA NO CE</v>
          </cell>
          <cell r="F23" t="str">
            <v>Oversea</v>
          </cell>
          <cell r="G23">
            <v>5</v>
          </cell>
          <cell r="H23">
            <v>5</v>
          </cell>
          <cell r="I23">
            <v>0</v>
          </cell>
          <cell r="J23" t="str">
            <v>FINISH</v>
          </cell>
          <cell r="K23">
            <v>46219</v>
          </cell>
          <cell r="L23">
            <v>46226</v>
          </cell>
        </row>
        <row r="24">
          <cell r="A24" t="str">
            <v>PT-H2606-PD-322</v>
          </cell>
          <cell r="B24">
            <v>0</v>
          </cell>
          <cell r="C24">
            <v>11127218</v>
          </cell>
          <cell r="D24" t="str">
            <v>2131626-B-A</v>
          </cell>
          <cell r="E24" t="str">
            <v>WAIN-CKI-200-BS NO CE</v>
          </cell>
          <cell r="F24" t="str">
            <v>Oversea</v>
          </cell>
          <cell r="G24">
            <v>175</v>
          </cell>
          <cell r="H24">
            <v>175</v>
          </cell>
          <cell r="I24">
            <v>0</v>
          </cell>
          <cell r="J24" t="str">
            <v>FINISH</v>
          </cell>
          <cell r="K24">
            <v>46219</v>
          </cell>
          <cell r="L24">
            <v>46226</v>
          </cell>
        </row>
        <row r="25">
          <cell r="A25" t="str">
            <v>PT-H2606-PD-323</v>
          </cell>
          <cell r="B25">
            <v>0</v>
          </cell>
          <cell r="C25">
            <v>11127219</v>
          </cell>
          <cell r="D25" t="str">
            <v>2131627-B-A</v>
          </cell>
          <cell r="E25" t="str">
            <v>WAIN-CKI-18-200-BS NO CE</v>
          </cell>
          <cell r="F25" t="str">
            <v>Oversea</v>
          </cell>
          <cell r="G25">
            <v>14</v>
          </cell>
          <cell r="H25">
            <v>14</v>
          </cell>
          <cell r="I25">
            <v>0</v>
          </cell>
          <cell r="J25" t="str">
            <v>FINISH</v>
          </cell>
          <cell r="K25">
            <v>46219</v>
          </cell>
          <cell r="L25">
            <v>46226</v>
          </cell>
        </row>
        <row r="26">
          <cell r="A26" t="str">
            <v>PT-H2606-PD-324</v>
          </cell>
          <cell r="B26">
            <v>0</v>
          </cell>
          <cell r="C26">
            <v>11127220</v>
          </cell>
          <cell r="D26" t="str">
            <v>2131628-B-A</v>
          </cell>
          <cell r="E26" t="str">
            <v>AIN-CKI-200-B-SFT NO CE</v>
          </cell>
          <cell r="F26" t="str">
            <v>Oversea</v>
          </cell>
          <cell r="G26">
            <v>5</v>
          </cell>
          <cell r="H26">
            <v>5</v>
          </cell>
          <cell r="I26">
            <v>0</v>
          </cell>
          <cell r="J26" t="str">
            <v>FINISH</v>
          </cell>
          <cell r="K26">
            <v>46219</v>
          </cell>
          <cell r="L26">
            <v>46226</v>
          </cell>
        </row>
        <row r="27">
          <cell r="A27" t="str">
            <v>PT-H2606-PD-325</v>
          </cell>
          <cell r="B27">
            <v>0</v>
          </cell>
          <cell r="C27">
            <v>11127221</v>
          </cell>
          <cell r="D27" t="str">
            <v>2131629-B-A</v>
          </cell>
          <cell r="E27" t="str">
            <v>AIN-CKI-18-200-SFT NO CE</v>
          </cell>
          <cell r="F27" t="str">
            <v>Oversea</v>
          </cell>
          <cell r="G27">
            <v>4</v>
          </cell>
          <cell r="H27">
            <v>4</v>
          </cell>
          <cell r="I27">
            <v>0</v>
          </cell>
          <cell r="J27" t="str">
            <v>FINISH</v>
          </cell>
          <cell r="K27">
            <v>46219</v>
          </cell>
          <cell r="L27">
            <v>46226</v>
          </cell>
        </row>
        <row r="28">
          <cell r="A28" t="str">
            <v>PT-H2606-PD-326</v>
          </cell>
          <cell r="B28">
            <v>0</v>
          </cell>
          <cell r="C28">
            <v>11127820</v>
          </cell>
          <cell r="D28" t="str">
            <v>2131618-B-A</v>
          </cell>
          <cell r="E28" t="str">
            <v>WAIN-CKI-200 NO CE</v>
          </cell>
          <cell r="F28" t="str">
            <v>Oversea</v>
          </cell>
          <cell r="G28">
            <v>5</v>
          </cell>
          <cell r="H28">
            <v>5</v>
          </cell>
          <cell r="I28">
            <v>0</v>
          </cell>
          <cell r="J28" t="str">
            <v>FINISH</v>
          </cell>
          <cell r="K28">
            <v>46219</v>
          </cell>
          <cell r="L28">
            <v>46226</v>
          </cell>
        </row>
        <row r="29">
          <cell r="A29" t="str">
            <v>PT-H2606-PD-327</v>
          </cell>
          <cell r="B29">
            <v>0</v>
          </cell>
          <cell r="C29">
            <v>11127824</v>
          </cell>
          <cell r="D29" t="str">
            <v>2131622-B-A</v>
          </cell>
          <cell r="E29" t="str">
            <v>WAIN-CKI-008-200 NO CE</v>
          </cell>
          <cell r="F29" t="str">
            <v>Oversea</v>
          </cell>
          <cell r="G29">
            <v>20</v>
          </cell>
          <cell r="H29">
            <v>20</v>
          </cell>
          <cell r="I29">
            <v>0</v>
          </cell>
          <cell r="J29" t="str">
            <v>FINISH</v>
          </cell>
          <cell r="K29">
            <v>46219</v>
          </cell>
          <cell r="L29">
            <v>46226</v>
          </cell>
        </row>
        <row r="30">
          <cell r="A30" t="str">
            <v>PT-H2606-PD-328</v>
          </cell>
          <cell r="B30">
            <v>0</v>
          </cell>
          <cell r="C30">
            <v>11132203</v>
          </cell>
          <cell r="D30" t="str">
            <v>2131630-B-A</v>
          </cell>
          <cell r="E30" t="str">
            <v>AIN-CKX-10-200-R NO CE</v>
          </cell>
          <cell r="F30" t="str">
            <v>Oversea</v>
          </cell>
          <cell r="G30">
            <v>10</v>
          </cell>
          <cell r="H30">
            <v>10</v>
          </cell>
          <cell r="I30">
            <v>0</v>
          </cell>
          <cell r="J30" t="str">
            <v>FINISH</v>
          </cell>
          <cell r="K30">
            <v>46219</v>
          </cell>
          <cell r="L30">
            <v>46226</v>
          </cell>
        </row>
        <row r="31">
          <cell r="A31" t="str">
            <v>PT-H2606-PD-329</v>
          </cell>
          <cell r="B31">
            <v>0</v>
          </cell>
          <cell r="C31">
            <v>11135311</v>
          </cell>
          <cell r="D31" t="str">
            <v>1536066-F-AK</v>
          </cell>
          <cell r="E31" t="str">
            <v>AHW14S003S KR</v>
          </cell>
          <cell r="F31" t="str">
            <v>Korea</v>
          </cell>
          <cell r="G31">
            <v>55</v>
          </cell>
          <cell r="H31">
            <v>55</v>
          </cell>
          <cell r="I31">
            <v>0</v>
          </cell>
          <cell r="J31" t="str">
            <v>FINISH</v>
          </cell>
          <cell r="K31">
            <v>46219</v>
          </cell>
          <cell r="L31">
            <v>46226</v>
          </cell>
        </row>
        <row r="32">
          <cell r="A32" t="str">
            <v>PT-H2606-PD-330</v>
          </cell>
          <cell r="B32">
            <v>0</v>
          </cell>
          <cell r="C32">
            <v>11135339</v>
          </cell>
          <cell r="D32" t="str">
            <v>1731067-J-A</v>
          </cell>
          <cell r="E32" t="str">
            <v>AHW14R013P KR</v>
          </cell>
          <cell r="F32" t="str">
            <v>Korea</v>
          </cell>
          <cell r="G32">
            <v>20</v>
          </cell>
          <cell r="H32">
            <v>20</v>
          </cell>
          <cell r="I32">
            <v>0</v>
          </cell>
          <cell r="J32" t="str">
            <v>FINISH</v>
          </cell>
          <cell r="K32">
            <v>46219</v>
          </cell>
          <cell r="L32">
            <v>46226</v>
          </cell>
        </row>
        <row r="33">
          <cell r="A33" t="str">
            <v>PT-H2606-PD-128</v>
          </cell>
          <cell r="B33">
            <v>0</v>
          </cell>
          <cell r="C33">
            <v>11135011</v>
          </cell>
          <cell r="D33" t="str">
            <v>2331264-0-AK</v>
          </cell>
          <cell r="E33" t="str">
            <v>AG149001 MDR</v>
          </cell>
          <cell r="F33" t="str">
            <v>Oversea</v>
          </cell>
          <cell r="G33">
            <v>50</v>
          </cell>
          <cell r="H33">
            <v>50</v>
          </cell>
          <cell r="I33">
            <v>0</v>
          </cell>
          <cell r="J33" t="str">
            <v>FINISH</v>
          </cell>
          <cell r="K33">
            <v>46227</v>
          </cell>
          <cell r="L33">
            <v>46237</v>
          </cell>
        </row>
        <row r="34">
          <cell r="A34" t="str">
            <v>PT-H2606-PD-232</v>
          </cell>
          <cell r="B34">
            <v>0</v>
          </cell>
          <cell r="C34">
            <v>11135011</v>
          </cell>
          <cell r="D34" t="str">
            <v>2331264-0-AK</v>
          </cell>
          <cell r="E34" t="str">
            <v>AG149001 MDR</v>
          </cell>
          <cell r="F34" t="str">
            <v>Oversea</v>
          </cell>
          <cell r="G34">
            <v>195</v>
          </cell>
          <cell r="H34">
            <v>195</v>
          </cell>
          <cell r="I34">
            <v>0</v>
          </cell>
          <cell r="J34" t="str">
            <v>FINISH</v>
          </cell>
          <cell r="K34">
            <v>46227</v>
          </cell>
          <cell r="L34">
            <v>46237</v>
          </cell>
        </row>
        <row r="35">
          <cell r="A35" t="str">
            <v>PT-H2607-PD-149</v>
          </cell>
          <cell r="B35">
            <v>0</v>
          </cell>
          <cell r="C35">
            <v>11118081</v>
          </cell>
          <cell r="D35" t="str">
            <v>2331071-A-A</v>
          </cell>
          <cell r="E35" t="str">
            <v>WAMS-180-16ST CE3</v>
          </cell>
          <cell r="F35" t="str">
            <v>Oversea</v>
          </cell>
          <cell r="G35">
            <v>4</v>
          </cell>
          <cell r="H35">
            <v>4</v>
          </cell>
          <cell r="I35">
            <v>0</v>
          </cell>
          <cell r="J35" t="str">
            <v>FINISH</v>
          </cell>
          <cell r="K35">
            <v>46228</v>
          </cell>
          <cell r="L35">
            <v>46237</v>
          </cell>
        </row>
        <row r="36">
          <cell r="A36" t="str">
            <v>PT-H2605-PC-005</v>
          </cell>
          <cell r="B36">
            <v>0</v>
          </cell>
          <cell r="C36">
            <v>11134234</v>
          </cell>
          <cell r="D36" t="str">
            <v>1036066-R-AK</v>
          </cell>
          <cell r="E36" t="str">
            <v>AGP140002 CN</v>
          </cell>
          <cell r="F36" t="str">
            <v>China</v>
          </cell>
          <cell r="G36">
            <v>2600</v>
          </cell>
          <cell r="H36">
            <v>2600</v>
          </cell>
          <cell r="I36">
            <v>0</v>
          </cell>
          <cell r="J36" t="str">
            <v>FINISH</v>
          </cell>
          <cell r="K36">
            <v>46197</v>
          </cell>
          <cell r="L36">
            <v>46238</v>
          </cell>
        </row>
        <row r="37">
          <cell r="A37" t="str">
            <v>PT-H2605-PC-001-1</v>
          </cell>
          <cell r="B37">
            <v>0</v>
          </cell>
          <cell r="C37">
            <v>11134235</v>
          </cell>
          <cell r="D37" t="str">
            <v>1036068-S-AK</v>
          </cell>
          <cell r="E37" t="str">
            <v>AHW14R001S CN</v>
          </cell>
          <cell r="F37" t="str">
            <v>China</v>
          </cell>
          <cell r="G37">
            <v>63955</v>
          </cell>
          <cell r="H37">
            <v>63955</v>
          </cell>
          <cell r="I37">
            <v>0</v>
          </cell>
          <cell r="J37" t="str">
            <v>FINISH</v>
          </cell>
          <cell r="K37">
            <v>46227</v>
          </cell>
          <cell r="L37">
            <v>46238</v>
          </cell>
        </row>
        <row r="38">
          <cell r="A38" t="str">
            <v>PT-H2605-PC-003-1</v>
          </cell>
          <cell r="B38">
            <v>0</v>
          </cell>
          <cell r="C38">
            <v>11134241</v>
          </cell>
          <cell r="D38" t="str">
            <v>1436298-J-AK</v>
          </cell>
          <cell r="E38" t="str">
            <v>APW14R005S CN</v>
          </cell>
          <cell r="F38" t="str">
            <v>China</v>
          </cell>
          <cell r="G38">
            <v>12475</v>
          </cell>
          <cell r="H38">
            <v>12475</v>
          </cell>
          <cell r="I38">
            <v>0</v>
          </cell>
          <cell r="J38" t="str">
            <v>FINISH</v>
          </cell>
          <cell r="K38">
            <v>46227</v>
          </cell>
          <cell r="L38">
            <v>46238</v>
          </cell>
        </row>
        <row r="39">
          <cell r="A39" t="str">
            <v>PT-H2605-PD-483</v>
          </cell>
          <cell r="B39">
            <v>0</v>
          </cell>
          <cell r="C39">
            <v>11135712</v>
          </cell>
          <cell r="D39" t="str">
            <v>1931102-G-AK</v>
          </cell>
          <cell r="E39" t="str">
            <v>PPW18R300P CN</v>
          </cell>
          <cell r="F39" t="str">
            <v>China</v>
          </cell>
          <cell r="G39">
            <v>880</v>
          </cell>
          <cell r="H39">
            <v>880</v>
          </cell>
          <cell r="I39">
            <v>0</v>
          </cell>
          <cell r="J39" t="str">
            <v>FINISH</v>
          </cell>
          <cell r="K39">
            <v>46230</v>
          </cell>
          <cell r="L39">
            <v>46238</v>
          </cell>
        </row>
        <row r="40">
          <cell r="A40" t="str">
            <v>PT-H2605-PD-487</v>
          </cell>
          <cell r="B40">
            <v>0</v>
          </cell>
          <cell r="C40">
            <v>11135708</v>
          </cell>
          <cell r="D40" t="str">
            <v>1931096-H-AK</v>
          </cell>
          <cell r="E40" t="str">
            <v>PPW14R300P CN</v>
          </cell>
          <cell r="F40" t="str">
            <v>China</v>
          </cell>
          <cell r="G40">
            <v>800</v>
          </cell>
          <cell r="H40">
            <v>800</v>
          </cell>
          <cell r="I40">
            <v>0</v>
          </cell>
          <cell r="J40" t="str">
            <v>FINISH</v>
          </cell>
          <cell r="K40">
            <v>46230</v>
          </cell>
          <cell r="L40">
            <v>46238</v>
          </cell>
        </row>
        <row r="41">
          <cell r="A41" t="str">
            <v>PT-H2605-PD-488</v>
          </cell>
          <cell r="B41">
            <v>0</v>
          </cell>
          <cell r="C41">
            <v>11135707</v>
          </cell>
          <cell r="D41" t="str">
            <v>1931095-H-AK</v>
          </cell>
          <cell r="E41" t="str">
            <v>PPW14R300S CN</v>
          </cell>
          <cell r="F41" t="str">
            <v>China</v>
          </cell>
          <cell r="G41">
            <v>40</v>
          </cell>
          <cell r="H41">
            <v>40</v>
          </cell>
          <cell r="I41">
            <v>0</v>
          </cell>
          <cell r="J41" t="str">
            <v>FINISH</v>
          </cell>
          <cell r="K41">
            <v>46230</v>
          </cell>
          <cell r="L41">
            <v>46238</v>
          </cell>
        </row>
        <row r="42">
          <cell r="A42" t="str">
            <v>PT-H2606-PC-014</v>
          </cell>
          <cell r="B42">
            <v>0</v>
          </cell>
          <cell r="C42">
            <v>11134110</v>
          </cell>
          <cell r="D42" t="str">
            <v>1236016-L-AK</v>
          </cell>
          <cell r="E42" t="str">
            <v>AHW14S003S CN</v>
          </cell>
          <cell r="F42" t="str">
            <v>China</v>
          </cell>
          <cell r="G42">
            <v>2435</v>
          </cell>
          <cell r="H42">
            <v>2435</v>
          </cell>
          <cell r="I42">
            <v>0</v>
          </cell>
          <cell r="J42" t="str">
            <v>FINISH</v>
          </cell>
          <cell r="K42">
            <v>46230</v>
          </cell>
          <cell r="L42">
            <v>46238</v>
          </cell>
        </row>
        <row r="43">
          <cell r="A43" t="str">
            <v>PT-H2606-PC-017</v>
          </cell>
          <cell r="B43">
            <v>0</v>
          </cell>
          <cell r="C43">
            <v>11134233</v>
          </cell>
          <cell r="D43" t="str">
            <v>1036062-R-AK</v>
          </cell>
          <cell r="E43" t="str">
            <v>AGP140001 CN</v>
          </cell>
          <cell r="F43" t="str">
            <v>China</v>
          </cell>
          <cell r="G43">
            <v>685</v>
          </cell>
          <cell r="H43">
            <v>685</v>
          </cell>
          <cell r="I43">
            <v>0</v>
          </cell>
          <cell r="J43" t="str">
            <v>FINISH</v>
          </cell>
          <cell r="K43">
            <v>46230</v>
          </cell>
          <cell r="L43">
            <v>46238</v>
          </cell>
        </row>
        <row r="44">
          <cell r="A44" t="str">
            <v>PT-H2606-PC-018</v>
          </cell>
          <cell r="B44">
            <v>0</v>
          </cell>
          <cell r="C44">
            <v>11134234</v>
          </cell>
          <cell r="D44" t="str">
            <v>1036066-R-AK</v>
          </cell>
          <cell r="E44" t="str">
            <v>AGP140002 CN</v>
          </cell>
          <cell r="F44" t="str">
            <v>China</v>
          </cell>
          <cell r="G44">
            <v>14690</v>
          </cell>
          <cell r="H44">
            <v>14690</v>
          </cell>
          <cell r="I44">
            <v>0</v>
          </cell>
          <cell r="J44" t="str">
            <v>FINISH</v>
          </cell>
          <cell r="K44">
            <v>46230</v>
          </cell>
          <cell r="L44">
            <v>46238</v>
          </cell>
        </row>
        <row r="45">
          <cell r="A45" t="str">
            <v>PT-H2606-PC-020</v>
          </cell>
          <cell r="B45">
            <v>0</v>
          </cell>
          <cell r="C45">
            <v>11134236</v>
          </cell>
          <cell r="D45" t="str">
            <v>1136431-Q-AK</v>
          </cell>
          <cell r="E45" t="str">
            <v>AHW14R007P CN</v>
          </cell>
          <cell r="F45" t="str">
            <v>China</v>
          </cell>
          <cell r="G45">
            <v>7745</v>
          </cell>
          <cell r="H45">
            <v>7745</v>
          </cell>
          <cell r="I45">
            <v>0</v>
          </cell>
          <cell r="J45" t="str">
            <v>FINISH</v>
          </cell>
          <cell r="K45">
            <v>46230</v>
          </cell>
          <cell r="L45">
            <v>46238</v>
          </cell>
        </row>
        <row r="46">
          <cell r="A46" t="str">
            <v>PT-H2606-PC-022</v>
          </cell>
          <cell r="B46">
            <v>0</v>
          </cell>
          <cell r="C46">
            <v>11134238</v>
          </cell>
          <cell r="D46" t="str">
            <v>1436288-K-AK</v>
          </cell>
          <cell r="E46" t="str">
            <v>AHW14R008P CN</v>
          </cell>
          <cell r="F46" t="str">
            <v>China</v>
          </cell>
          <cell r="G46">
            <v>9050</v>
          </cell>
          <cell r="H46">
            <v>9050</v>
          </cell>
          <cell r="I46">
            <v>0</v>
          </cell>
          <cell r="J46" t="str">
            <v>FINISH</v>
          </cell>
          <cell r="K46">
            <v>46230</v>
          </cell>
          <cell r="L46">
            <v>46238</v>
          </cell>
        </row>
        <row r="47">
          <cell r="A47" t="str">
            <v>PT-H2606-PC-026</v>
          </cell>
          <cell r="B47">
            <v>0</v>
          </cell>
          <cell r="C47">
            <v>11134242</v>
          </cell>
          <cell r="D47" t="str">
            <v>1931039-G-A</v>
          </cell>
          <cell r="E47" t="str">
            <v>AHW14R017S CN</v>
          </cell>
          <cell r="F47" t="str">
            <v>China</v>
          </cell>
          <cell r="G47">
            <v>60</v>
          </cell>
          <cell r="H47">
            <v>60</v>
          </cell>
          <cell r="I47">
            <v>0</v>
          </cell>
          <cell r="J47" t="str">
            <v>FINISH</v>
          </cell>
          <cell r="K47">
            <v>46230</v>
          </cell>
          <cell r="L47">
            <v>46238</v>
          </cell>
        </row>
        <row r="48">
          <cell r="A48" t="str">
            <v>PT-H2606-PC-032</v>
          </cell>
          <cell r="B48">
            <v>0</v>
          </cell>
          <cell r="C48">
            <v>11134484</v>
          </cell>
          <cell r="D48" t="str">
            <v>1236046-P-AK</v>
          </cell>
          <cell r="E48" t="str">
            <v>AGH146000 CN</v>
          </cell>
          <cell r="F48" t="str">
            <v>China</v>
          </cell>
          <cell r="G48">
            <v>65</v>
          </cell>
          <cell r="H48">
            <v>65</v>
          </cell>
          <cell r="I48">
            <v>0</v>
          </cell>
          <cell r="J48" t="str">
            <v>FINISH</v>
          </cell>
          <cell r="K48">
            <v>46230</v>
          </cell>
          <cell r="L48">
            <v>46238</v>
          </cell>
        </row>
        <row r="49">
          <cell r="A49" t="str">
            <v>PT-H2606-PC-038</v>
          </cell>
          <cell r="B49">
            <v>0</v>
          </cell>
          <cell r="C49">
            <v>11134539</v>
          </cell>
          <cell r="D49" t="str">
            <v>1831106-H-A</v>
          </cell>
          <cell r="E49" t="str">
            <v>WAMS-180-1645C CN</v>
          </cell>
          <cell r="F49" t="str">
            <v>China</v>
          </cell>
          <cell r="G49">
            <v>1452</v>
          </cell>
          <cell r="H49">
            <v>1452</v>
          </cell>
          <cell r="I49">
            <v>0</v>
          </cell>
          <cell r="J49" t="str">
            <v>FINISH</v>
          </cell>
          <cell r="K49">
            <v>46230</v>
          </cell>
          <cell r="L49">
            <v>46238</v>
          </cell>
        </row>
        <row r="50">
          <cell r="A50" t="str">
            <v>PT-H2606-PC-042</v>
          </cell>
          <cell r="B50">
            <v>0</v>
          </cell>
          <cell r="C50">
            <v>11135699</v>
          </cell>
          <cell r="D50" t="str">
            <v>1356018-N-AK</v>
          </cell>
          <cell r="E50" t="str">
            <v>PAGH143392 CN</v>
          </cell>
          <cell r="F50" t="str">
            <v>China</v>
          </cell>
          <cell r="G50">
            <v>80</v>
          </cell>
          <cell r="H50">
            <v>80</v>
          </cell>
          <cell r="I50">
            <v>0</v>
          </cell>
          <cell r="J50" t="str">
            <v>FINISH</v>
          </cell>
          <cell r="K50">
            <v>46230</v>
          </cell>
          <cell r="L50">
            <v>46238</v>
          </cell>
        </row>
        <row r="51">
          <cell r="A51" t="str">
            <v>PT-H2606-PC-043</v>
          </cell>
          <cell r="B51">
            <v>0</v>
          </cell>
          <cell r="C51">
            <v>11135707</v>
          </cell>
          <cell r="D51" t="str">
            <v>1931095-H-AK</v>
          </cell>
          <cell r="E51" t="str">
            <v>PPW14R300S CN</v>
          </cell>
          <cell r="F51" t="str">
            <v>China</v>
          </cell>
          <cell r="G51">
            <v>200</v>
          </cell>
          <cell r="H51">
            <v>200</v>
          </cell>
          <cell r="I51">
            <v>0</v>
          </cell>
          <cell r="J51" t="str">
            <v>FINISH</v>
          </cell>
          <cell r="K51">
            <v>46230</v>
          </cell>
          <cell r="L51">
            <v>46238</v>
          </cell>
        </row>
        <row r="52">
          <cell r="A52" t="str">
            <v>PT-H2606-PC-044</v>
          </cell>
          <cell r="B52">
            <v>0</v>
          </cell>
          <cell r="C52">
            <v>11135708</v>
          </cell>
          <cell r="D52" t="str">
            <v>1931096-H-AK</v>
          </cell>
          <cell r="E52" t="str">
            <v>PPW14R300P CN</v>
          </cell>
          <cell r="F52" t="str">
            <v>China</v>
          </cell>
          <cell r="G52">
            <v>320</v>
          </cell>
          <cell r="H52">
            <v>320</v>
          </cell>
          <cell r="I52">
            <v>0</v>
          </cell>
          <cell r="J52" t="str">
            <v>FINISH</v>
          </cell>
          <cell r="K52">
            <v>46230</v>
          </cell>
          <cell r="L52">
            <v>46238</v>
          </cell>
        </row>
        <row r="53">
          <cell r="A53" t="str">
            <v>PT-H2606-PC-045</v>
          </cell>
          <cell r="B53">
            <v>0</v>
          </cell>
          <cell r="C53">
            <v>11135712</v>
          </cell>
          <cell r="D53" t="str">
            <v>1931102-G-AK</v>
          </cell>
          <cell r="E53" t="str">
            <v>PPW18R300P CN</v>
          </cell>
          <cell r="F53" t="str">
            <v>China</v>
          </cell>
          <cell r="G53">
            <v>320</v>
          </cell>
          <cell r="H53">
            <v>320</v>
          </cell>
          <cell r="I53">
            <v>0</v>
          </cell>
          <cell r="J53" t="str">
            <v>FINISH</v>
          </cell>
          <cell r="K53">
            <v>46230</v>
          </cell>
          <cell r="L53">
            <v>46238</v>
          </cell>
        </row>
        <row r="54">
          <cell r="A54" t="str">
            <v>PT-H2606-PC-046</v>
          </cell>
          <cell r="B54">
            <v>0</v>
          </cell>
          <cell r="C54">
            <v>11135714</v>
          </cell>
          <cell r="D54" t="str">
            <v>1931108-H-A</v>
          </cell>
          <cell r="E54" t="str">
            <v>PHW14R301P CN</v>
          </cell>
          <cell r="F54" t="str">
            <v>China</v>
          </cell>
          <cell r="G54">
            <v>20</v>
          </cell>
          <cell r="H54">
            <v>20</v>
          </cell>
          <cell r="I54">
            <v>0</v>
          </cell>
          <cell r="J54" t="str">
            <v>FINISH</v>
          </cell>
          <cell r="K54">
            <v>46230</v>
          </cell>
          <cell r="L54">
            <v>46238</v>
          </cell>
        </row>
        <row r="55">
          <cell r="A55" t="str">
            <v>PT-H2606-PC-047</v>
          </cell>
          <cell r="B55">
            <v>0</v>
          </cell>
          <cell r="C55">
            <v>11135716</v>
          </cell>
          <cell r="D55" t="str">
            <v>1931113-G-AK</v>
          </cell>
          <cell r="E55" t="str">
            <v>PHW18R301S CN</v>
          </cell>
          <cell r="F55" t="str">
            <v>China</v>
          </cell>
          <cell r="G55">
            <v>160</v>
          </cell>
          <cell r="H55">
            <v>160</v>
          </cell>
          <cell r="I55">
            <v>0</v>
          </cell>
          <cell r="J55" t="str">
            <v>FINISH</v>
          </cell>
          <cell r="K55">
            <v>46230</v>
          </cell>
          <cell r="L55">
            <v>46238</v>
          </cell>
        </row>
        <row r="56">
          <cell r="A56" t="str">
            <v>PT-H2605-PC-002-2</v>
          </cell>
          <cell r="B56">
            <v>0</v>
          </cell>
          <cell r="C56">
            <v>11134237</v>
          </cell>
          <cell r="D56" t="str">
            <v>1436196-Q-A</v>
          </cell>
          <cell r="E56" t="str">
            <v>AHW14R004S CN</v>
          </cell>
          <cell r="F56" t="str">
            <v>China</v>
          </cell>
          <cell r="G56">
            <v>47520</v>
          </cell>
          <cell r="H56">
            <v>47520</v>
          </cell>
          <cell r="I56">
            <v>0</v>
          </cell>
          <cell r="J56" t="str">
            <v>FINISH</v>
          </cell>
          <cell r="K56">
            <v>46230</v>
          </cell>
          <cell r="L56">
            <v>46238</v>
          </cell>
        </row>
        <row r="57">
          <cell r="A57" t="str">
            <v>PT-H2606-PD-193</v>
          </cell>
          <cell r="B57" t="str">
            <v>3 Lot/PO</v>
          </cell>
          <cell r="C57">
            <v>11126835</v>
          </cell>
          <cell r="D57" t="str">
            <v>2131719-B-AK</v>
          </cell>
          <cell r="E57" t="str">
            <v>AHW14R011S NO CE</v>
          </cell>
          <cell r="F57" t="str">
            <v>Oversea</v>
          </cell>
          <cell r="G57">
            <v>60</v>
          </cell>
          <cell r="H57">
            <v>60</v>
          </cell>
          <cell r="I57">
            <v>0</v>
          </cell>
          <cell r="J57" t="str">
            <v>FINISH</v>
          </cell>
          <cell r="K57">
            <v>46227</v>
          </cell>
          <cell r="L57">
            <v>46238</v>
          </cell>
        </row>
        <row r="58">
          <cell r="A58" t="str">
            <v>PT-H2606-PD-194</v>
          </cell>
          <cell r="B58" t="str">
            <v>3 Lot/PO</v>
          </cell>
          <cell r="C58">
            <v>11126730</v>
          </cell>
          <cell r="D58" t="str">
            <v>1436075-J-AK</v>
          </cell>
          <cell r="E58" t="str">
            <v>AGH143092 Q OS NO CE</v>
          </cell>
          <cell r="F58" t="str">
            <v>Oversea</v>
          </cell>
          <cell r="G58">
            <v>60</v>
          </cell>
          <cell r="H58">
            <v>60</v>
          </cell>
          <cell r="I58">
            <v>0</v>
          </cell>
          <cell r="J58" t="str">
            <v>FINISH</v>
          </cell>
          <cell r="K58">
            <v>46227</v>
          </cell>
          <cell r="L58">
            <v>46238</v>
          </cell>
        </row>
        <row r="59">
          <cell r="A59" t="str">
            <v>SIL-H2607-PT-001</v>
          </cell>
          <cell r="B59">
            <v>0</v>
          </cell>
          <cell r="C59">
            <v>11112765</v>
          </cell>
          <cell r="D59" t="str">
            <v>1831050-F-A</v>
          </cell>
          <cell r="E59" t="str">
            <v>SA0025N15S JP</v>
          </cell>
          <cell r="F59" t="str">
            <v>Japan</v>
          </cell>
          <cell r="G59">
            <v>30</v>
          </cell>
          <cell r="H59">
            <v>30</v>
          </cell>
          <cell r="I59">
            <v>0</v>
          </cell>
          <cell r="J59" t="str">
            <v>FINISH</v>
          </cell>
          <cell r="K59">
            <v>46231</v>
          </cell>
          <cell r="L59">
            <v>46238</v>
          </cell>
        </row>
        <row r="60">
          <cell r="A60" t="str">
            <v>SIL-H2607-PT-002</v>
          </cell>
          <cell r="B60">
            <v>0</v>
          </cell>
          <cell r="C60">
            <v>11112768</v>
          </cell>
          <cell r="D60" t="str">
            <v>1831053-F-A</v>
          </cell>
          <cell r="E60" t="str">
            <v>SA0025N18S JP</v>
          </cell>
          <cell r="F60" t="str">
            <v>Japan</v>
          </cell>
          <cell r="G60">
            <v>15</v>
          </cell>
          <cell r="H60">
            <v>15</v>
          </cell>
          <cell r="I60">
            <v>0</v>
          </cell>
          <cell r="J60" t="str">
            <v>FINISH</v>
          </cell>
          <cell r="K60">
            <v>46231</v>
          </cell>
          <cell r="L60">
            <v>46238</v>
          </cell>
        </row>
        <row r="61">
          <cell r="A61" t="str">
            <v>SIL-H2607-PT-003</v>
          </cell>
          <cell r="B61">
            <v>0</v>
          </cell>
          <cell r="C61">
            <v>11112774</v>
          </cell>
          <cell r="D61" t="str">
            <v>1831059-F-A</v>
          </cell>
          <cell r="E61" t="str">
            <v>SA0025N22S JP</v>
          </cell>
          <cell r="F61" t="str">
            <v>Japan</v>
          </cell>
          <cell r="G61">
            <v>10</v>
          </cell>
          <cell r="H61">
            <v>10</v>
          </cell>
          <cell r="I61">
            <v>0</v>
          </cell>
          <cell r="J61" t="str">
            <v>FINISH</v>
          </cell>
          <cell r="K61">
            <v>46231</v>
          </cell>
          <cell r="L61">
            <v>46238</v>
          </cell>
        </row>
        <row r="62">
          <cell r="A62" t="str">
            <v>SIL-H2607-PT-004</v>
          </cell>
          <cell r="B62">
            <v>0</v>
          </cell>
          <cell r="C62">
            <v>11112801</v>
          </cell>
          <cell r="D62" t="str">
            <v>1631097-G-A</v>
          </cell>
          <cell r="E62" t="str">
            <v>SA0035N15S JP</v>
          </cell>
          <cell r="F62" t="str">
            <v>Japan</v>
          </cell>
          <cell r="G62">
            <v>500</v>
          </cell>
          <cell r="H62">
            <v>500</v>
          </cell>
          <cell r="I62">
            <v>0</v>
          </cell>
          <cell r="J62" t="str">
            <v>FINISH</v>
          </cell>
          <cell r="K62">
            <v>46231</v>
          </cell>
          <cell r="L62">
            <v>46238</v>
          </cell>
        </row>
        <row r="63">
          <cell r="A63" t="str">
            <v>SIL-H2607-PT-005</v>
          </cell>
          <cell r="B63">
            <v>0</v>
          </cell>
          <cell r="C63">
            <v>11114085</v>
          </cell>
          <cell r="D63" t="str">
            <v>1931160-C-A</v>
          </cell>
          <cell r="E63" t="str">
            <v>SA0035N15SP JP</v>
          </cell>
          <cell r="F63" t="str">
            <v>Japan</v>
          </cell>
          <cell r="G63">
            <v>705</v>
          </cell>
          <cell r="H63">
            <v>705</v>
          </cell>
          <cell r="I63">
            <v>0</v>
          </cell>
          <cell r="J63" t="str">
            <v>FINISH</v>
          </cell>
          <cell r="K63">
            <v>46231</v>
          </cell>
          <cell r="L63">
            <v>46238</v>
          </cell>
        </row>
        <row r="64">
          <cell r="A64" t="str">
            <v>SIL-H2607-PT-006</v>
          </cell>
          <cell r="B64">
            <v>0</v>
          </cell>
          <cell r="C64">
            <v>11112804</v>
          </cell>
          <cell r="D64" t="str">
            <v>1631100-G-A</v>
          </cell>
          <cell r="E64" t="str">
            <v>SA0035N18S JP</v>
          </cell>
          <cell r="F64" t="str">
            <v>Japan</v>
          </cell>
          <cell r="G64">
            <v>395</v>
          </cell>
          <cell r="H64">
            <v>395</v>
          </cell>
          <cell r="I64">
            <v>0</v>
          </cell>
          <cell r="J64" t="str">
            <v>FINISH</v>
          </cell>
          <cell r="K64">
            <v>46231</v>
          </cell>
          <cell r="L64">
            <v>46238</v>
          </cell>
        </row>
        <row r="65">
          <cell r="A65" t="str">
            <v>SIL-H2607-PT-007</v>
          </cell>
          <cell r="B65">
            <v>0</v>
          </cell>
          <cell r="C65">
            <v>11114088</v>
          </cell>
          <cell r="D65" t="str">
            <v>1931163-C-A</v>
          </cell>
          <cell r="E65" t="str">
            <v>SA0035N18SP JP</v>
          </cell>
          <cell r="F65" t="str">
            <v>Japan</v>
          </cell>
          <cell r="G65">
            <v>880</v>
          </cell>
          <cell r="H65">
            <v>880</v>
          </cell>
          <cell r="I65">
            <v>0</v>
          </cell>
          <cell r="J65" t="str">
            <v>FINISH</v>
          </cell>
          <cell r="K65">
            <v>46231</v>
          </cell>
          <cell r="L65">
            <v>46238</v>
          </cell>
        </row>
        <row r="66">
          <cell r="A66" t="str">
            <v>SIL-H2607-PT-008</v>
          </cell>
          <cell r="B66">
            <v>0</v>
          </cell>
          <cell r="C66">
            <v>11112807</v>
          </cell>
          <cell r="D66" t="str">
            <v>1631103-G-A</v>
          </cell>
          <cell r="E66" t="str">
            <v>SA0035N20S JP</v>
          </cell>
          <cell r="F66" t="str">
            <v>Japan</v>
          </cell>
          <cell r="G66">
            <v>760</v>
          </cell>
          <cell r="H66">
            <v>760</v>
          </cell>
          <cell r="I66">
            <v>0</v>
          </cell>
          <cell r="J66" t="str">
            <v>FINISH</v>
          </cell>
          <cell r="K66">
            <v>46231</v>
          </cell>
          <cell r="L66">
            <v>46238</v>
          </cell>
        </row>
        <row r="67">
          <cell r="A67" t="str">
            <v>SIL-H2607-PT-009</v>
          </cell>
          <cell r="B67">
            <v>0</v>
          </cell>
          <cell r="C67">
            <v>11114091</v>
          </cell>
          <cell r="D67" t="str">
            <v>1931166-C-A</v>
          </cell>
          <cell r="E67" t="str">
            <v>SA0035N20SP JP</v>
          </cell>
          <cell r="F67" t="str">
            <v>Japan</v>
          </cell>
          <cell r="G67">
            <v>885</v>
          </cell>
          <cell r="H67">
            <v>885</v>
          </cell>
          <cell r="I67">
            <v>0</v>
          </cell>
          <cell r="J67" t="str">
            <v>FINISH</v>
          </cell>
          <cell r="K67">
            <v>46231</v>
          </cell>
          <cell r="L67">
            <v>46238</v>
          </cell>
        </row>
        <row r="68">
          <cell r="A68" t="str">
            <v>SIL-H2607-PT-010</v>
          </cell>
          <cell r="B68">
            <v>0</v>
          </cell>
          <cell r="C68">
            <v>11112810</v>
          </cell>
          <cell r="D68" t="str">
            <v>1631106-G-A</v>
          </cell>
          <cell r="E68" t="str">
            <v>SA0035N22S JP</v>
          </cell>
          <cell r="F68" t="str">
            <v>Japan</v>
          </cell>
          <cell r="G68">
            <v>305</v>
          </cell>
          <cell r="H68">
            <v>305</v>
          </cell>
          <cell r="I68">
            <v>0</v>
          </cell>
          <cell r="J68" t="str">
            <v>FINISH</v>
          </cell>
          <cell r="K68">
            <v>46231</v>
          </cell>
          <cell r="L68">
            <v>46238</v>
          </cell>
        </row>
        <row r="69">
          <cell r="A69" t="str">
            <v>SIL-H2607-PT-011</v>
          </cell>
          <cell r="B69">
            <v>0</v>
          </cell>
          <cell r="C69">
            <v>11114094</v>
          </cell>
          <cell r="D69" t="str">
            <v>1931169-C-A</v>
          </cell>
          <cell r="E69" t="str">
            <v>SA0035N22SP JP</v>
          </cell>
          <cell r="F69" t="str">
            <v>Japan</v>
          </cell>
          <cell r="G69">
            <v>895</v>
          </cell>
          <cell r="H69">
            <v>895</v>
          </cell>
          <cell r="I69">
            <v>0</v>
          </cell>
          <cell r="J69" t="str">
            <v>FINISH</v>
          </cell>
          <cell r="K69">
            <v>46231</v>
          </cell>
          <cell r="L69">
            <v>46238</v>
          </cell>
        </row>
        <row r="70">
          <cell r="A70" t="str">
            <v>SIL-H2607-PT-012</v>
          </cell>
          <cell r="B70">
            <v>0</v>
          </cell>
          <cell r="C70">
            <v>11112813</v>
          </cell>
          <cell r="D70" t="str">
            <v>1631109-G-A</v>
          </cell>
          <cell r="E70" t="str">
            <v>SA0035N26S JP</v>
          </cell>
          <cell r="F70" t="str">
            <v>Japan</v>
          </cell>
          <cell r="G70">
            <v>280</v>
          </cell>
          <cell r="H70">
            <v>280</v>
          </cell>
          <cell r="I70">
            <v>0</v>
          </cell>
          <cell r="J70" t="str">
            <v>FINISH</v>
          </cell>
          <cell r="K70">
            <v>46231</v>
          </cell>
          <cell r="L70">
            <v>46238</v>
          </cell>
        </row>
        <row r="71">
          <cell r="A71" t="str">
            <v>SIL-H2607-PT-013</v>
          </cell>
          <cell r="B71">
            <v>0</v>
          </cell>
          <cell r="C71">
            <v>11114097</v>
          </cell>
          <cell r="D71" t="str">
            <v>1931172-C-A</v>
          </cell>
          <cell r="E71" t="str">
            <v>SA0035N26SP JP</v>
          </cell>
          <cell r="F71" t="str">
            <v>Japan</v>
          </cell>
          <cell r="G71">
            <v>65</v>
          </cell>
          <cell r="H71">
            <v>65</v>
          </cell>
          <cell r="I71">
            <v>0</v>
          </cell>
          <cell r="J71" t="str">
            <v>FINISH</v>
          </cell>
          <cell r="K71">
            <v>46231</v>
          </cell>
          <cell r="L71">
            <v>46238</v>
          </cell>
        </row>
        <row r="72">
          <cell r="A72" t="str">
            <v>SIL-H2607-PT-014</v>
          </cell>
          <cell r="B72">
            <v>0</v>
          </cell>
          <cell r="C72">
            <v>11112816</v>
          </cell>
          <cell r="D72" t="str">
            <v>1631112-G-A</v>
          </cell>
          <cell r="E72" t="str">
            <v>SA0035N30S JP</v>
          </cell>
          <cell r="F72" t="str">
            <v>Japan</v>
          </cell>
          <cell r="G72">
            <v>20</v>
          </cell>
          <cell r="H72">
            <v>20</v>
          </cell>
          <cell r="I72">
            <v>0</v>
          </cell>
          <cell r="J72" t="str">
            <v>FINISH</v>
          </cell>
          <cell r="K72">
            <v>46231</v>
          </cell>
          <cell r="L72">
            <v>46238</v>
          </cell>
        </row>
        <row r="73">
          <cell r="A73" t="str">
            <v>SIL-H2607-PT-015</v>
          </cell>
          <cell r="B73">
            <v>0</v>
          </cell>
          <cell r="C73">
            <v>11114100</v>
          </cell>
          <cell r="D73" t="str">
            <v>1931175-C-A</v>
          </cell>
          <cell r="E73" t="str">
            <v>SA0035N30SP JP</v>
          </cell>
          <cell r="F73" t="str">
            <v>Japan</v>
          </cell>
          <cell r="G73">
            <v>60</v>
          </cell>
          <cell r="H73">
            <v>60</v>
          </cell>
          <cell r="I73">
            <v>0</v>
          </cell>
          <cell r="J73" t="str">
            <v>FINISH</v>
          </cell>
          <cell r="K73">
            <v>46231</v>
          </cell>
          <cell r="L73">
            <v>46238</v>
          </cell>
        </row>
        <row r="74">
          <cell r="A74" t="str">
            <v>SIL-H2607-PT-016</v>
          </cell>
          <cell r="B74">
            <v>0</v>
          </cell>
          <cell r="C74">
            <v>11112772</v>
          </cell>
          <cell r="D74" t="str">
            <v>1831057-F-A</v>
          </cell>
          <cell r="E74" t="str">
            <v>SJ1525N20S JP</v>
          </cell>
          <cell r="F74" t="str">
            <v>Japan</v>
          </cell>
          <cell r="G74">
            <v>15</v>
          </cell>
          <cell r="H74">
            <v>15</v>
          </cell>
          <cell r="I74">
            <v>0</v>
          </cell>
          <cell r="J74" t="str">
            <v>FINISH</v>
          </cell>
          <cell r="K74">
            <v>46231</v>
          </cell>
          <cell r="L74">
            <v>46238</v>
          </cell>
        </row>
        <row r="75">
          <cell r="A75" t="str">
            <v>SIL-H2607-PT-017</v>
          </cell>
          <cell r="B75">
            <v>0</v>
          </cell>
          <cell r="C75">
            <v>11112775</v>
          </cell>
          <cell r="D75" t="str">
            <v>1831060-F-A</v>
          </cell>
          <cell r="E75" t="str">
            <v>SJ1525N22S JP</v>
          </cell>
          <cell r="F75" t="str">
            <v>Japan</v>
          </cell>
          <cell r="G75">
            <v>445</v>
          </cell>
          <cell r="H75">
            <v>445</v>
          </cell>
          <cell r="I75">
            <v>0</v>
          </cell>
          <cell r="J75" t="str">
            <v>FINISH</v>
          </cell>
          <cell r="K75">
            <v>46231</v>
          </cell>
          <cell r="L75">
            <v>46238</v>
          </cell>
        </row>
        <row r="76">
          <cell r="A76" t="str">
            <v>SIL-H2607-PT-018</v>
          </cell>
          <cell r="B76">
            <v>0</v>
          </cell>
          <cell r="C76">
            <v>11112802</v>
          </cell>
          <cell r="D76" t="str">
            <v>1631098-G-A</v>
          </cell>
          <cell r="E76" t="str">
            <v>SJ1535N15S JP</v>
          </cell>
          <cell r="F76" t="str">
            <v>Japan</v>
          </cell>
          <cell r="G76">
            <v>780</v>
          </cell>
          <cell r="H76">
            <v>780</v>
          </cell>
          <cell r="I76">
            <v>0</v>
          </cell>
          <cell r="J76" t="str">
            <v>FINISH</v>
          </cell>
          <cell r="K76">
            <v>46231</v>
          </cell>
          <cell r="L76">
            <v>46238</v>
          </cell>
        </row>
        <row r="77">
          <cell r="A77" t="str">
            <v>SIL-H2607-PT-019</v>
          </cell>
          <cell r="B77">
            <v>0</v>
          </cell>
          <cell r="C77">
            <v>11114086</v>
          </cell>
          <cell r="D77" t="str">
            <v>1931161-C-A</v>
          </cell>
          <cell r="E77" t="str">
            <v>SJ1535N15SP JP</v>
          </cell>
          <cell r="F77" t="str">
            <v>Japan</v>
          </cell>
          <cell r="G77">
            <v>100</v>
          </cell>
          <cell r="H77">
            <v>100</v>
          </cell>
          <cell r="I77">
            <v>0</v>
          </cell>
          <cell r="J77" t="str">
            <v>FINISH</v>
          </cell>
          <cell r="K77">
            <v>46231</v>
          </cell>
          <cell r="L77">
            <v>46238</v>
          </cell>
        </row>
        <row r="78">
          <cell r="A78" t="str">
            <v>SIL-H2607-PT-020</v>
          </cell>
          <cell r="B78">
            <v>0</v>
          </cell>
          <cell r="C78">
            <v>11112805</v>
          </cell>
          <cell r="D78" t="str">
            <v>1631101-G-A</v>
          </cell>
          <cell r="E78" t="str">
            <v>SJ1535N18S JP</v>
          </cell>
          <cell r="F78" t="str">
            <v>Japan</v>
          </cell>
          <cell r="G78">
            <v>195</v>
          </cell>
          <cell r="H78">
            <v>195</v>
          </cell>
          <cell r="I78">
            <v>0</v>
          </cell>
          <cell r="J78" t="str">
            <v>FINISH</v>
          </cell>
          <cell r="K78">
            <v>46231</v>
          </cell>
          <cell r="L78">
            <v>46238</v>
          </cell>
        </row>
        <row r="79">
          <cell r="A79" t="str">
            <v>SIL-H2607-PT-021</v>
          </cell>
          <cell r="B79">
            <v>0</v>
          </cell>
          <cell r="C79">
            <v>11112808</v>
          </cell>
          <cell r="D79" t="str">
            <v>1631104-G-A</v>
          </cell>
          <cell r="E79" t="str">
            <v>SJ1535N20S JP</v>
          </cell>
          <cell r="F79" t="str">
            <v>Japan</v>
          </cell>
          <cell r="G79">
            <v>720</v>
          </cell>
          <cell r="H79">
            <v>720</v>
          </cell>
          <cell r="I79">
            <v>0</v>
          </cell>
          <cell r="J79" t="str">
            <v>FINISH</v>
          </cell>
          <cell r="K79">
            <v>46231</v>
          </cell>
          <cell r="L79">
            <v>46238</v>
          </cell>
        </row>
        <row r="80">
          <cell r="A80" t="str">
            <v>SIL-H2607-PT-022</v>
          </cell>
          <cell r="B80">
            <v>0</v>
          </cell>
          <cell r="C80">
            <v>11112811</v>
          </cell>
          <cell r="D80" t="str">
            <v>1631107-G-A</v>
          </cell>
          <cell r="E80" t="str">
            <v>SJ1535N22S JP</v>
          </cell>
          <cell r="F80" t="str">
            <v>Japan</v>
          </cell>
          <cell r="G80">
            <v>1665</v>
          </cell>
          <cell r="H80">
            <v>1665</v>
          </cell>
          <cell r="I80">
            <v>0</v>
          </cell>
          <cell r="J80" t="str">
            <v>FINISH</v>
          </cell>
          <cell r="K80">
            <v>46231</v>
          </cell>
          <cell r="L80">
            <v>46238</v>
          </cell>
        </row>
        <row r="81">
          <cell r="A81" t="str">
            <v>SIL-H2607-PT-023</v>
          </cell>
          <cell r="B81">
            <v>0</v>
          </cell>
          <cell r="C81">
            <v>11114095</v>
          </cell>
          <cell r="D81" t="str">
            <v>1931170-C-A</v>
          </cell>
          <cell r="E81" t="str">
            <v>SJ1535N22SP JP</v>
          </cell>
          <cell r="F81" t="str">
            <v>Japan</v>
          </cell>
          <cell r="G81">
            <v>210</v>
          </cell>
          <cell r="H81">
            <v>210</v>
          </cell>
          <cell r="I81">
            <v>0</v>
          </cell>
          <cell r="J81" t="str">
            <v>FINISH</v>
          </cell>
          <cell r="K81">
            <v>46231</v>
          </cell>
          <cell r="L81">
            <v>46238</v>
          </cell>
        </row>
        <row r="82">
          <cell r="A82" t="str">
            <v>SIL-H2607-PT-024</v>
          </cell>
          <cell r="B82">
            <v>0</v>
          </cell>
          <cell r="C82">
            <v>11112814</v>
          </cell>
          <cell r="D82" t="str">
            <v>1631110-G-A</v>
          </cell>
          <cell r="E82" t="str">
            <v>SJ1535N26S JP</v>
          </cell>
          <cell r="F82" t="str">
            <v>Japan</v>
          </cell>
          <cell r="G82">
            <v>215</v>
          </cell>
          <cell r="H82">
            <v>215</v>
          </cell>
          <cell r="I82">
            <v>0</v>
          </cell>
          <cell r="J82" t="str">
            <v>FINISH</v>
          </cell>
          <cell r="K82">
            <v>46231</v>
          </cell>
          <cell r="L82">
            <v>46238</v>
          </cell>
        </row>
        <row r="83">
          <cell r="A83" t="str">
            <v>SIL-H2607-PT-025</v>
          </cell>
          <cell r="B83">
            <v>0</v>
          </cell>
          <cell r="C83">
            <v>11114098</v>
          </cell>
          <cell r="D83" t="str">
            <v>1931173-C-A</v>
          </cell>
          <cell r="E83" t="str">
            <v>SJ1535N26SP JP</v>
          </cell>
          <cell r="F83" t="str">
            <v>Japan</v>
          </cell>
          <cell r="G83">
            <v>75</v>
          </cell>
          <cell r="H83">
            <v>75</v>
          </cell>
          <cell r="I83">
            <v>0</v>
          </cell>
          <cell r="J83" t="str">
            <v>FINISH</v>
          </cell>
          <cell r="K83">
            <v>46231</v>
          </cell>
          <cell r="L83">
            <v>46238</v>
          </cell>
        </row>
        <row r="84">
          <cell r="A84" t="str">
            <v>SIL-H2607-PT-026</v>
          </cell>
          <cell r="B84">
            <v>0</v>
          </cell>
          <cell r="C84">
            <v>11112817</v>
          </cell>
          <cell r="D84" t="str">
            <v>1631113-G-A</v>
          </cell>
          <cell r="E84" t="str">
            <v>SJ1535N30S JP</v>
          </cell>
          <cell r="F84" t="str">
            <v>Japan</v>
          </cell>
          <cell r="G84">
            <v>115</v>
          </cell>
          <cell r="H84">
            <v>115</v>
          </cell>
          <cell r="I84">
            <v>0</v>
          </cell>
          <cell r="J84" t="str">
            <v>FINISH</v>
          </cell>
          <cell r="K84">
            <v>46231</v>
          </cell>
          <cell r="L84">
            <v>46238</v>
          </cell>
        </row>
        <row r="85">
          <cell r="A85" t="str">
            <v>SIL-H2607-PT-027</v>
          </cell>
          <cell r="B85">
            <v>0</v>
          </cell>
          <cell r="C85">
            <v>11112776</v>
          </cell>
          <cell r="D85" t="str">
            <v>1831061-F-A</v>
          </cell>
          <cell r="E85" t="str">
            <v>SJ3025N22S JP</v>
          </cell>
          <cell r="F85" t="str">
            <v>Japan</v>
          </cell>
          <cell r="G85">
            <v>10</v>
          </cell>
          <cell r="H85">
            <v>10</v>
          </cell>
          <cell r="I85">
            <v>0</v>
          </cell>
          <cell r="J85" t="str">
            <v>FINISH</v>
          </cell>
          <cell r="K85">
            <v>46231</v>
          </cell>
          <cell r="L85">
            <v>46238</v>
          </cell>
        </row>
        <row r="86">
          <cell r="A86" t="str">
            <v>SIL-H2607-PT-028</v>
          </cell>
          <cell r="B86">
            <v>0</v>
          </cell>
          <cell r="C86">
            <v>11112803</v>
          </cell>
          <cell r="D86" t="str">
            <v>1631099-G-A</v>
          </cell>
          <cell r="E86" t="str">
            <v>SJ3035N15S JP</v>
          </cell>
          <cell r="F86" t="str">
            <v>Japan</v>
          </cell>
          <cell r="G86">
            <v>315</v>
          </cell>
          <cell r="H86">
            <v>315</v>
          </cell>
          <cell r="I86">
            <v>0</v>
          </cell>
          <cell r="J86" t="str">
            <v>FINISH</v>
          </cell>
          <cell r="K86">
            <v>46231</v>
          </cell>
          <cell r="L86">
            <v>46238</v>
          </cell>
        </row>
        <row r="87">
          <cell r="A87" t="str">
            <v>SIL-H2607-PT-029</v>
          </cell>
          <cell r="B87">
            <v>0</v>
          </cell>
          <cell r="C87">
            <v>11114087</v>
          </cell>
          <cell r="D87" t="str">
            <v>1931162-C-A</v>
          </cell>
          <cell r="E87" t="str">
            <v>SJ3035N15SP JP</v>
          </cell>
          <cell r="F87" t="str">
            <v>Japan</v>
          </cell>
          <cell r="G87">
            <v>75</v>
          </cell>
          <cell r="H87">
            <v>75</v>
          </cell>
          <cell r="I87">
            <v>0</v>
          </cell>
          <cell r="J87" t="str">
            <v>FINISH</v>
          </cell>
          <cell r="K87">
            <v>46231</v>
          </cell>
          <cell r="L87">
            <v>46238</v>
          </cell>
        </row>
        <row r="88">
          <cell r="A88" t="str">
            <v>SIL-H2607-PT-030</v>
          </cell>
          <cell r="B88">
            <v>0</v>
          </cell>
          <cell r="C88">
            <v>11112806</v>
          </cell>
          <cell r="D88" t="str">
            <v>1631102-G-A</v>
          </cell>
          <cell r="E88" t="str">
            <v>SJ3035N18S JP</v>
          </cell>
          <cell r="F88" t="str">
            <v>Japan</v>
          </cell>
          <cell r="G88">
            <v>525</v>
          </cell>
          <cell r="H88">
            <v>525</v>
          </cell>
          <cell r="I88">
            <v>0</v>
          </cell>
          <cell r="J88" t="str">
            <v>FINISH</v>
          </cell>
          <cell r="K88">
            <v>46231</v>
          </cell>
          <cell r="L88">
            <v>46238</v>
          </cell>
        </row>
        <row r="89">
          <cell r="A89" t="str">
            <v>SIL-H2607-PT-031</v>
          </cell>
          <cell r="B89">
            <v>0</v>
          </cell>
          <cell r="C89">
            <v>11112809</v>
          </cell>
          <cell r="D89" t="str">
            <v>1631105-G-A</v>
          </cell>
          <cell r="E89" t="str">
            <v>SJ3035N20S JP</v>
          </cell>
          <cell r="F89" t="str">
            <v>Japan</v>
          </cell>
          <cell r="G89">
            <v>1160</v>
          </cell>
          <cell r="H89">
            <v>1160</v>
          </cell>
          <cell r="I89">
            <v>0</v>
          </cell>
          <cell r="J89" t="str">
            <v>FINISH</v>
          </cell>
          <cell r="K89">
            <v>46231</v>
          </cell>
          <cell r="L89">
            <v>46238</v>
          </cell>
        </row>
        <row r="90">
          <cell r="A90" t="str">
            <v>SIL-H2607-PT-032</v>
          </cell>
          <cell r="B90">
            <v>0</v>
          </cell>
          <cell r="C90">
            <v>11114093</v>
          </cell>
          <cell r="D90" t="str">
            <v>1931168-C-A</v>
          </cell>
          <cell r="E90" t="str">
            <v>SJ3035N20SP JP</v>
          </cell>
          <cell r="F90" t="str">
            <v>Japan</v>
          </cell>
          <cell r="G90">
            <v>175</v>
          </cell>
          <cell r="H90">
            <v>175</v>
          </cell>
          <cell r="I90">
            <v>0</v>
          </cell>
          <cell r="J90" t="str">
            <v>FINISH</v>
          </cell>
          <cell r="K90">
            <v>46231</v>
          </cell>
          <cell r="L90">
            <v>46238</v>
          </cell>
        </row>
        <row r="91">
          <cell r="A91" t="str">
            <v>SIL-H2607-PT-033</v>
          </cell>
          <cell r="B91">
            <v>0</v>
          </cell>
          <cell r="C91">
            <v>11112812</v>
          </cell>
          <cell r="D91" t="str">
            <v>1631108-G-A</v>
          </cell>
          <cell r="E91" t="str">
            <v>SJ3035N22S JP</v>
          </cell>
          <cell r="F91" t="str">
            <v>Japan</v>
          </cell>
          <cell r="G91">
            <v>1380</v>
          </cell>
          <cell r="H91">
            <v>1380</v>
          </cell>
          <cell r="I91">
            <v>0</v>
          </cell>
          <cell r="J91" t="str">
            <v>FINISH</v>
          </cell>
          <cell r="K91">
            <v>46231</v>
          </cell>
          <cell r="L91">
            <v>46238</v>
          </cell>
        </row>
        <row r="92">
          <cell r="A92" t="str">
            <v>SIL-H2607-PT-034</v>
          </cell>
          <cell r="B92">
            <v>0</v>
          </cell>
          <cell r="C92">
            <v>11114096</v>
          </cell>
          <cell r="D92" t="str">
            <v>1931171-C-A</v>
          </cell>
          <cell r="E92" t="str">
            <v>SJ3035N22SP JP</v>
          </cell>
          <cell r="F92" t="str">
            <v>Japan</v>
          </cell>
          <cell r="G92">
            <v>30</v>
          </cell>
          <cell r="H92">
            <v>30</v>
          </cell>
          <cell r="I92">
            <v>0</v>
          </cell>
          <cell r="J92" t="str">
            <v>FINISH</v>
          </cell>
          <cell r="K92">
            <v>46231</v>
          </cell>
          <cell r="L92">
            <v>46238</v>
          </cell>
        </row>
        <row r="93">
          <cell r="A93" t="str">
            <v>SIL-H2607-PT-035</v>
          </cell>
          <cell r="B93">
            <v>0</v>
          </cell>
          <cell r="C93">
            <v>11112815</v>
          </cell>
          <cell r="D93" t="str">
            <v>1631111-G-A</v>
          </cell>
          <cell r="E93" t="str">
            <v>SJ3035N26S JP</v>
          </cell>
          <cell r="F93" t="str">
            <v>Japan</v>
          </cell>
          <cell r="G93">
            <v>365</v>
          </cell>
          <cell r="H93">
            <v>365</v>
          </cell>
          <cell r="I93">
            <v>0</v>
          </cell>
          <cell r="J93" t="str">
            <v>FINISH</v>
          </cell>
          <cell r="K93">
            <v>46231</v>
          </cell>
          <cell r="L93">
            <v>46238</v>
          </cell>
        </row>
        <row r="94">
          <cell r="A94" t="str">
            <v>SIL-H2607-PT-036</v>
          </cell>
          <cell r="B94">
            <v>0</v>
          </cell>
          <cell r="C94">
            <v>11114099</v>
          </cell>
          <cell r="D94" t="str">
            <v>1931174-C-A</v>
          </cell>
          <cell r="E94" t="str">
            <v>SJ3035N26SP JP</v>
          </cell>
          <cell r="F94" t="str">
            <v>Japan</v>
          </cell>
          <cell r="G94">
            <v>60</v>
          </cell>
          <cell r="H94">
            <v>60</v>
          </cell>
          <cell r="I94">
            <v>0</v>
          </cell>
          <cell r="J94" t="str">
            <v>FINISH</v>
          </cell>
          <cell r="K94">
            <v>46231</v>
          </cell>
          <cell r="L94">
            <v>46238</v>
          </cell>
        </row>
        <row r="95">
          <cell r="A95" t="str">
            <v>SIL-H2607-PT-037</v>
          </cell>
          <cell r="B95">
            <v>0</v>
          </cell>
          <cell r="C95">
            <v>11112818</v>
          </cell>
          <cell r="D95" t="str">
            <v>1631114-G-A</v>
          </cell>
          <cell r="E95" t="str">
            <v>SJ3035N30S JP</v>
          </cell>
          <cell r="F95" t="str">
            <v>Japan</v>
          </cell>
          <cell r="G95">
            <v>145</v>
          </cell>
          <cell r="H95">
            <v>145</v>
          </cell>
          <cell r="I95">
            <v>0</v>
          </cell>
          <cell r="J95" t="str">
            <v>FINISH</v>
          </cell>
          <cell r="K95">
            <v>46231</v>
          </cell>
          <cell r="L95">
            <v>46238</v>
          </cell>
        </row>
        <row r="96">
          <cell r="A96" t="str">
            <v>SIL-H2607-PT-038</v>
          </cell>
          <cell r="B96">
            <v>0</v>
          </cell>
          <cell r="C96">
            <v>11112769</v>
          </cell>
          <cell r="D96" t="str">
            <v>1831054-F-A</v>
          </cell>
          <cell r="E96" t="str">
            <v>SJ1525N18S JP</v>
          </cell>
          <cell r="F96" t="str">
            <v>Japan</v>
          </cell>
          <cell r="G96">
            <v>15</v>
          </cell>
          <cell r="H96">
            <v>15</v>
          </cell>
          <cell r="I96">
            <v>0</v>
          </cell>
          <cell r="J96" t="str">
            <v>FINISH</v>
          </cell>
          <cell r="K96">
            <v>46231</v>
          </cell>
          <cell r="L96">
            <v>46238</v>
          </cell>
        </row>
        <row r="97">
          <cell r="A97" t="str">
            <v>SIL-H2607-PT-039</v>
          </cell>
          <cell r="B97">
            <v>0</v>
          </cell>
          <cell r="C97">
            <v>11114092</v>
          </cell>
          <cell r="D97" t="str">
            <v>1931167-C-A</v>
          </cell>
          <cell r="E97" t="str">
            <v>SJ1535N20SP JP</v>
          </cell>
          <cell r="F97" t="str">
            <v>Japan</v>
          </cell>
          <cell r="G97">
            <v>20</v>
          </cell>
          <cell r="H97">
            <v>20</v>
          </cell>
          <cell r="I97">
            <v>0</v>
          </cell>
          <cell r="J97" t="str">
            <v>FINISH</v>
          </cell>
          <cell r="K97">
            <v>46231</v>
          </cell>
          <cell r="L97">
            <v>46238</v>
          </cell>
        </row>
        <row r="98">
          <cell r="A98" t="str">
            <v>SIL-H2607-PT-040</v>
          </cell>
          <cell r="B98">
            <v>0</v>
          </cell>
          <cell r="C98">
            <v>11114090</v>
          </cell>
          <cell r="D98" t="str">
            <v>1931165-C-A</v>
          </cell>
          <cell r="E98" t="str">
            <v>SJ3035N18SP JP</v>
          </cell>
          <cell r="F98" t="str">
            <v>Japan</v>
          </cell>
          <cell r="G98">
            <v>10</v>
          </cell>
          <cell r="H98">
            <v>10</v>
          </cell>
          <cell r="I98">
            <v>0</v>
          </cell>
          <cell r="J98" t="str">
            <v>FINISH</v>
          </cell>
          <cell r="K98">
            <v>46231</v>
          </cell>
          <cell r="L98">
            <v>46238</v>
          </cell>
        </row>
        <row r="99">
          <cell r="A99" t="str">
            <v>SIL-H2607-PT-041</v>
          </cell>
          <cell r="B99">
            <v>0</v>
          </cell>
          <cell r="C99">
            <v>11112773</v>
          </cell>
          <cell r="D99" t="str">
            <v>1831058-F-A</v>
          </cell>
          <cell r="E99" t="str">
            <v>SJ3025N20S JP</v>
          </cell>
          <cell r="F99" t="str">
            <v>Japan</v>
          </cell>
          <cell r="G99">
            <v>10</v>
          </cell>
          <cell r="H99">
            <v>10</v>
          </cell>
          <cell r="I99">
            <v>0</v>
          </cell>
          <cell r="J99" t="str">
            <v>FINISH</v>
          </cell>
          <cell r="K99">
            <v>46231</v>
          </cell>
          <cell r="L99">
            <v>46238</v>
          </cell>
        </row>
        <row r="100">
          <cell r="A100" t="str">
            <v>SIL-H2607-PT-042</v>
          </cell>
          <cell r="B100">
            <v>0</v>
          </cell>
          <cell r="C100">
            <v>11112778</v>
          </cell>
          <cell r="D100" t="str">
            <v>1831063-F-A</v>
          </cell>
          <cell r="E100" t="str">
            <v>SJ1525N26S JP</v>
          </cell>
          <cell r="F100" t="str">
            <v>Japan</v>
          </cell>
          <cell r="G100">
            <v>15</v>
          </cell>
          <cell r="H100">
            <v>15</v>
          </cell>
          <cell r="I100">
            <v>0</v>
          </cell>
          <cell r="J100" t="str">
            <v>FINISH</v>
          </cell>
          <cell r="K100">
            <v>46231</v>
          </cell>
          <cell r="L100">
            <v>46238</v>
          </cell>
        </row>
        <row r="101">
          <cell r="A101" t="str">
            <v>SIL-H2607-PT-043</v>
          </cell>
          <cell r="B101">
            <v>0</v>
          </cell>
          <cell r="C101">
            <v>11112779</v>
          </cell>
          <cell r="D101" t="str">
            <v>1831064-F-A</v>
          </cell>
          <cell r="E101" t="str">
            <v>SJ3025N26S JP</v>
          </cell>
          <cell r="F101" t="str">
            <v>Japan</v>
          </cell>
          <cell r="G101">
            <v>5</v>
          </cell>
          <cell r="H101">
            <v>5</v>
          </cell>
          <cell r="I101">
            <v>0</v>
          </cell>
          <cell r="J101" t="str">
            <v>FINISH</v>
          </cell>
          <cell r="K101">
            <v>46231</v>
          </cell>
          <cell r="L101">
            <v>46238</v>
          </cell>
        </row>
        <row r="102">
          <cell r="A102" t="str">
            <v>PT-H2607-PT-002</v>
          </cell>
          <cell r="B102">
            <v>0</v>
          </cell>
          <cell r="C102">
            <v>11113866</v>
          </cell>
          <cell r="D102" t="str">
            <v>1831227-B-AK</v>
          </cell>
          <cell r="E102" t="str">
            <v>AGH146010R JP</v>
          </cell>
          <cell r="F102" t="str">
            <v>Japan</v>
          </cell>
          <cell r="G102">
            <v>10</v>
          </cell>
          <cell r="H102">
            <v>10</v>
          </cell>
          <cell r="I102">
            <v>0</v>
          </cell>
          <cell r="J102" t="str">
            <v>FINISH</v>
          </cell>
          <cell r="K102">
            <v>46231</v>
          </cell>
          <cell r="L102">
            <v>46238</v>
          </cell>
        </row>
        <row r="103">
          <cell r="A103" t="str">
            <v>PT-H2607-PT-003</v>
          </cell>
          <cell r="B103">
            <v>0</v>
          </cell>
          <cell r="C103">
            <v>11125030</v>
          </cell>
          <cell r="D103" t="str">
            <v>1831247-C-AK</v>
          </cell>
          <cell r="E103" t="str">
            <v>AGH147000R JP</v>
          </cell>
          <cell r="F103" t="str">
            <v>Japan</v>
          </cell>
          <cell r="G103">
            <v>200</v>
          </cell>
          <cell r="H103">
            <v>200</v>
          </cell>
          <cell r="I103">
            <v>0</v>
          </cell>
          <cell r="J103" t="str">
            <v>FINISH</v>
          </cell>
          <cell r="K103">
            <v>46231</v>
          </cell>
          <cell r="L103">
            <v>46238</v>
          </cell>
        </row>
        <row r="104">
          <cell r="A104" t="str">
            <v>PT-H2607-PT-004</v>
          </cell>
          <cell r="B104">
            <v>0</v>
          </cell>
          <cell r="C104">
            <v>11124966</v>
          </cell>
          <cell r="D104" t="str">
            <v>1831180-C-A</v>
          </cell>
          <cell r="E104" t="str">
            <v>AH10S302SR JP</v>
          </cell>
          <cell r="F104" t="str">
            <v>Japan</v>
          </cell>
          <cell r="G104">
            <v>175</v>
          </cell>
          <cell r="H104">
            <v>175</v>
          </cell>
          <cell r="I104">
            <v>0</v>
          </cell>
          <cell r="J104" t="str">
            <v>FINISH</v>
          </cell>
          <cell r="K104">
            <v>46231</v>
          </cell>
          <cell r="L104">
            <v>46238</v>
          </cell>
        </row>
        <row r="105">
          <cell r="A105" t="str">
            <v>PT-H2607-PT-005</v>
          </cell>
          <cell r="B105">
            <v>0</v>
          </cell>
          <cell r="C105">
            <v>11113858</v>
          </cell>
          <cell r="D105" t="str">
            <v>1831248-B-AK</v>
          </cell>
          <cell r="E105" t="str">
            <v>AH14R000SR JP</v>
          </cell>
          <cell r="F105" t="str">
            <v>Japan</v>
          </cell>
          <cell r="G105">
            <v>55</v>
          </cell>
          <cell r="H105">
            <v>55</v>
          </cell>
          <cell r="I105">
            <v>0</v>
          </cell>
          <cell r="J105" t="str">
            <v>FINISH</v>
          </cell>
          <cell r="K105">
            <v>46231</v>
          </cell>
          <cell r="L105">
            <v>46238</v>
          </cell>
        </row>
        <row r="106">
          <cell r="A106" t="str">
            <v>PT-H2607-PT-006</v>
          </cell>
          <cell r="B106">
            <v>0</v>
          </cell>
          <cell r="C106">
            <v>11113859</v>
          </cell>
          <cell r="D106" t="str">
            <v>1831249-C-A</v>
          </cell>
          <cell r="E106" t="str">
            <v>AH14R013PR JP</v>
          </cell>
          <cell r="F106" t="str">
            <v>Japan</v>
          </cell>
          <cell r="G106">
            <v>410</v>
          </cell>
          <cell r="H106">
            <v>410</v>
          </cell>
          <cell r="I106">
            <v>0</v>
          </cell>
          <cell r="J106" t="str">
            <v>FINISH</v>
          </cell>
          <cell r="K106">
            <v>46231</v>
          </cell>
          <cell r="L106">
            <v>46238</v>
          </cell>
        </row>
        <row r="107">
          <cell r="A107" t="str">
            <v>PT-H2607-PT-007</v>
          </cell>
          <cell r="B107">
            <v>0</v>
          </cell>
          <cell r="C107">
            <v>11124976</v>
          </cell>
          <cell r="D107" t="str">
            <v>1831194-D-A</v>
          </cell>
          <cell r="E107" t="str">
            <v>AH14R017SR JP</v>
          </cell>
          <cell r="F107" t="str">
            <v>Japan</v>
          </cell>
          <cell r="G107">
            <v>430</v>
          </cell>
          <cell r="H107">
            <v>430</v>
          </cell>
          <cell r="I107">
            <v>0</v>
          </cell>
          <cell r="J107" t="str">
            <v>FINISH</v>
          </cell>
          <cell r="K107">
            <v>46231</v>
          </cell>
          <cell r="L107">
            <v>46238</v>
          </cell>
        </row>
        <row r="108">
          <cell r="A108" t="str">
            <v>PT-H2607-PT-008</v>
          </cell>
          <cell r="B108">
            <v>0</v>
          </cell>
          <cell r="C108">
            <v>11124975</v>
          </cell>
          <cell r="D108" t="str">
            <v>1831193-C-AK</v>
          </cell>
          <cell r="E108" t="str">
            <v>AH14S003SR JP</v>
          </cell>
          <cell r="F108" t="str">
            <v>Japan</v>
          </cell>
          <cell r="G108">
            <v>395</v>
          </cell>
          <cell r="H108">
            <v>395</v>
          </cell>
          <cell r="I108">
            <v>0</v>
          </cell>
          <cell r="J108" t="str">
            <v>FINISH</v>
          </cell>
          <cell r="K108">
            <v>46231</v>
          </cell>
          <cell r="L108">
            <v>46238</v>
          </cell>
        </row>
        <row r="109">
          <cell r="A109" t="str">
            <v>PT-H2607-PT-009</v>
          </cell>
          <cell r="B109">
            <v>0</v>
          </cell>
          <cell r="C109">
            <v>11125057</v>
          </cell>
          <cell r="D109" t="str">
            <v>1831274-C-A</v>
          </cell>
          <cell r="E109" t="str">
            <v>AIN-CKI-008-200R JP</v>
          </cell>
          <cell r="F109" t="str">
            <v>Japan</v>
          </cell>
          <cell r="G109">
            <v>101</v>
          </cell>
          <cell r="H109">
            <v>101</v>
          </cell>
          <cell r="I109">
            <v>0</v>
          </cell>
          <cell r="J109" t="str">
            <v>FINISH</v>
          </cell>
          <cell r="K109">
            <v>46231</v>
          </cell>
          <cell r="L109">
            <v>46238</v>
          </cell>
        </row>
        <row r="110">
          <cell r="A110" t="str">
            <v>PT-H2607-PT-010</v>
          </cell>
          <cell r="B110">
            <v>0</v>
          </cell>
          <cell r="C110">
            <v>11125056</v>
          </cell>
          <cell r="D110" t="str">
            <v>1831273-C-A</v>
          </cell>
          <cell r="E110" t="str">
            <v>AIN-CKI-10-200R JP</v>
          </cell>
          <cell r="F110" t="str">
            <v>Japan</v>
          </cell>
          <cell r="G110">
            <v>654</v>
          </cell>
          <cell r="H110">
            <v>654</v>
          </cell>
          <cell r="I110">
            <v>0</v>
          </cell>
          <cell r="J110" t="str">
            <v>FINISH</v>
          </cell>
          <cell r="K110">
            <v>46231</v>
          </cell>
          <cell r="L110">
            <v>46238</v>
          </cell>
        </row>
        <row r="111">
          <cell r="A111" t="str">
            <v>PT-H2607-PT-011</v>
          </cell>
          <cell r="B111">
            <v>0</v>
          </cell>
          <cell r="C111">
            <v>11125055</v>
          </cell>
          <cell r="D111" t="str">
            <v>1831272-C-AK</v>
          </cell>
          <cell r="E111" t="str">
            <v>AIN-CKI-10-300R JP</v>
          </cell>
          <cell r="F111" t="str">
            <v>Japan</v>
          </cell>
          <cell r="G111">
            <v>61</v>
          </cell>
          <cell r="H111">
            <v>61</v>
          </cell>
          <cell r="I111">
            <v>0</v>
          </cell>
          <cell r="J111" t="str">
            <v>FINISH</v>
          </cell>
          <cell r="K111">
            <v>46231</v>
          </cell>
          <cell r="L111">
            <v>46238</v>
          </cell>
        </row>
        <row r="112">
          <cell r="A112" t="str">
            <v>PT-H2607-PT-012</v>
          </cell>
          <cell r="B112">
            <v>0</v>
          </cell>
          <cell r="C112">
            <v>11125062</v>
          </cell>
          <cell r="D112" t="str">
            <v>1831279-C-A</v>
          </cell>
          <cell r="E112" t="str">
            <v>AIN-CKI-180-B-SFTR JP</v>
          </cell>
          <cell r="F112" t="str">
            <v>Japan</v>
          </cell>
          <cell r="G112">
            <v>53</v>
          </cell>
          <cell r="H112">
            <v>53</v>
          </cell>
          <cell r="I112">
            <v>0</v>
          </cell>
          <cell r="J112" t="str">
            <v>FINISH</v>
          </cell>
          <cell r="K112">
            <v>46231</v>
          </cell>
          <cell r="L112">
            <v>46238</v>
          </cell>
        </row>
        <row r="113">
          <cell r="A113" t="str">
            <v>PT-H2607-PT-013</v>
          </cell>
          <cell r="B113">
            <v>0</v>
          </cell>
          <cell r="C113">
            <v>11124967</v>
          </cell>
          <cell r="D113" t="str">
            <v>1831181-C-A</v>
          </cell>
          <cell r="E113" t="str">
            <v>AIN-CKI-18-200-BSR JP</v>
          </cell>
          <cell r="F113" t="str">
            <v>Japan</v>
          </cell>
          <cell r="G113">
            <v>30</v>
          </cell>
          <cell r="H113">
            <v>30</v>
          </cell>
          <cell r="I113">
            <v>0</v>
          </cell>
          <cell r="J113" t="str">
            <v>FINISH</v>
          </cell>
          <cell r="K113">
            <v>46231</v>
          </cell>
          <cell r="L113">
            <v>46238</v>
          </cell>
        </row>
        <row r="114">
          <cell r="A114" t="str">
            <v>PT-H2607-PT-014</v>
          </cell>
          <cell r="B114">
            <v>0</v>
          </cell>
          <cell r="C114">
            <v>11124946</v>
          </cell>
          <cell r="D114" t="str">
            <v>1631059-G-A</v>
          </cell>
          <cell r="E114" t="str">
            <v>AIN-CKI-18-200-SFT JP</v>
          </cell>
          <cell r="F114" t="str">
            <v>Japan</v>
          </cell>
          <cell r="G114">
            <v>11</v>
          </cell>
          <cell r="H114">
            <v>11</v>
          </cell>
          <cell r="I114">
            <v>0</v>
          </cell>
          <cell r="J114" t="str">
            <v>FINISH</v>
          </cell>
          <cell r="K114">
            <v>46231</v>
          </cell>
          <cell r="L114">
            <v>46238</v>
          </cell>
        </row>
        <row r="115">
          <cell r="A115" t="str">
            <v>PT-H2607-PT-015</v>
          </cell>
          <cell r="B115">
            <v>0</v>
          </cell>
          <cell r="C115">
            <v>11125060</v>
          </cell>
          <cell r="D115" t="str">
            <v>1831277-C-A</v>
          </cell>
          <cell r="E115" t="str">
            <v>AIN-CKI-200-BAR JP</v>
          </cell>
          <cell r="F115" t="str">
            <v>Japan</v>
          </cell>
          <cell r="G115">
            <v>90</v>
          </cell>
          <cell r="H115">
            <v>90</v>
          </cell>
          <cell r="I115">
            <v>0</v>
          </cell>
          <cell r="J115" t="str">
            <v>FINISH</v>
          </cell>
          <cell r="K115">
            <v>46231</v>
          </cell>
          <cell r="L115">
            <v>46238</v>
          </cell>
        </row>
        <row r="116">
          <cell r="A116" t="str">
            <v>PT-H2607-PT-016</v>
          </cell>
          <cell r="B116">
            <v>0</v>
          </cell>
          <cell r="C116">
            <v>11125061</v>
          </cell>
          <cell r="D116" t="str">
            <v>1831278-C-A</v>
          </cell>
          <cell r="E116" t="str">
            <v>AIN-CKI-200-B-SFTR JP</v>
          </cell>
          <cell r="F116" t="str">
            <v>Japan</v>
          </cell>
          <cell r="G116">
            <v>608</v>
          </cell>
          <cell r="H116">
            <v>608</v>
          </cell>
          <cell r="I116">
            <v>0</v>
          </cell>
          <cell r="J116" t="str">
            <v>FINISH</v>
          </cell>
          <cell r="K116">
            <v>46231</v>
          </cell>
          <cell r="L116">
            <v>46238</v>
          </cell>
        </row>
        <row r="117">
          <cell r="A117" t="str">
            <v>PT-H2607-PT-017</v>
          </cell>
          <cell r="B117">
            <v>0</v>
          </cell>
          <cell r="C117">
            <v>11125059</v>
          </cell>
          <cell r="D117" t="str">
            <v>1831276-C-A</v>
          </cell>
          <cell r="E117" t="str">
            <v>AIN-CKI-200-BSR JP</v>
          </cell>
          <cell r="F117" t="str">
            <v>Japan</v>
          </cell>
          <cell r="G117">
            <v>783</v>
          </cell>
          <cell r="H117">
            <v>783</v>
          </cell>
          <cell r="I117">
            <v>0</v>
          </cell>
          <cell r="J117" t="str">
            <v>FINISH</v>
          </cell>
          <cell r="K117">
            <v>46231</v>
          </cell>
          <cell r="L117">
            <v>46238</v>
          </cell>
        </row>
        <row r="118">
          <cell r="A118" t="str">
            <v>PT-H2607-PT-018</v>
          </cell>
          <cell r="B118">
            <v>0</v>
          </cell>
          <cell r="C118">
            <v>11125053</v>
          </cell>
          <cell r="D118" t="str">
            <v>1831270-C-A</v>
          </cell>
          <cell r="E118" t="str">
            <v>AIN-CKI-200R JP</v>
          </cell>
          <cell r="F118" t="str">
            <v>Japan</v>
          </cell>
          <cell r="G118">
            <v>3608</v>
          </cell>
          <cell r="H118">
            <v>3608</v>
          </cell>
          <cell r="I118">
            <v>0</v>
          </cell>
          <cell r="J118" t="str">
            <v>FINISH</v>
          </cell>
          <cell r="K118">
            <v>46231</v>
          </cell>
          <cell r="L118">
            <v>46238</v>
          </cell>
        </row>
        <row r="119">
          <cell r="A119" t="str">
            <v>PT-H2607-PT-019</v>
          </cell>
          <cell r="B119">
            <v>0</v>
          </cell>
          <cell r="C119">
            <v>11125054</v>
          </cell>
          <cell r="D119" t="str">
            <v>1831271-C-A</v>
          </cell>
          <cell r="E119" t="str">
            <v>AIN-CKI-200-RCR JP</v>
          </cell>
          <cell r="F119" t="str">
            <v>Japan</v>
          </cell>
          <cell r="G119">
            <v>44</v>
          </cell>
          <cell r="H119">
            <v>44</v>
          </cell>
          <cell r="I119">
            <v>0</v>
          </cell>
          <cell r="J119" t="str">
            <v>FINISH</v>
          </cell>
          <cell r="K119">
            <v>46231</v>
          </cell>
          <cell r="L119">
            <v>46238</v>
          </cell>
        </row>
        <row r="120">
          <cell r="A120" t="str">
            <v>PT-H2607-PT-020</v>
          </cell>
          <cell r="B120">
            <v>0</v>
          </cell>
          <cell r="C120">
            <v>11125051</v>
          </cell>
          <cell r="D120" t="str">
            <v>1831268-C-AK</v>
          </cell>
          <cell r="E120" t="str">
            <v>AIN-CKI-300R JP</v>
          </cell>
          <cell r="F120" t="str">
            <v>Japan</v>
          </cell>
          <cell r="G120">
            <v>95</v>
          </cell>
          <cell r="H120">
            <v>95</v>
          </cell>
          <cell r="I120">
            <v>0</v>
          </cell>
          <cell r="J120" t="str">
            <v>FINISH</v>
          </cell>
          <cell r="K120">
            <v>46231</v>
          </cell>
          <cell r="L120">
            <v>46238</v>
          </cell>
        </row>
        <row r="121">
          <cell r="A121" t="str">
            <v>PT-H2607-PT-021</v>
          </cell>
          <cell r="B121">
            <v>0</v>
          </cell>
          <cell r="C121">
            <v>11125058</v>
          </cell>
          <cell r="D121" t="str">
            <v>1831275-C-AK</v>
          </cell>
          <cell r="E121" t="str">
            <v>AIN-CKI-315-EXCR JP</v>
          </cell>
          <cell r="F121" t="str">
            <v>Japan</v>
          </cell>
          <cell r="G121">
            <v>118</v>
          </cell>
          <cell r="H121">
            <v>118</v>
          </cell>
          <cell r="I121">
            <v>0</v>
          </cell>
          <cell r="J121" t="str">
            <v>FINISH</v>
          </cell>
          <cell r="K121">
            <v>46231</v>
          </cell>
          <cell r="L121">
            <v>46238</v>
          </cell>
        </row>
        <row r="122">
          <cell r="A122" t="str">
            <v>PT-H2607-PT-022</v>
          </cell>
          <cell r="B122">
            <v>0</v>
          </cell>
          <cell r="C122">
            <v>11124947</v>
          </cell>
          <cell r="D122" t="str">
            <v>1731004-G-A</v>
          </cell>
          <cell r="E122" t="str">
            <v>AIN-CKX-10-200-R JP</v>
          </cell>
          <cell r="F122" t="str">
            <v>Japan</v>
          </cell>
          <cell r="G122">
            <v>1667</v>
          </cell>
          <cell r="H122">
            <v>1667</v>
          </cell>
          <cell r="I122">
            <v>0</v>
          </cell>
          <cell r="J122" t="str">
            <v>FINISH</v>
          </cell>
          <cell r="K122">
            <v>46231</v>
          </cell>
          <cell r="L122">
            <v>46238</v>
          </cell>
        </row>
        <row r="123">
          <cell r="A123" t="str">
            <v>PT-H2607-PT-023</v>
          </cell>
          <cell r="B123">
            <v>0</v>
          </cell>
          <cell r="C123">
            <v>11125740</v>
          </cell>
          <cell r="D123" t="str">
            <v>2431004-0-A</v>
          </cell>
          <cell r="E123" t="str">
            <v>AIN-CNX-14-215P JP</v>
          </cell>
          <cell r="F123" t="str">
            <v>Japan</v>
          </cell>
          <cell r="G123">
            <v>1381</v>
          </cell>
          <cell r="H123">
            <v>1381</v>
          </cell>
          <cell r="I123">
            <v>0</v>
          </cell>
          <cell r="J123" t="str">
            <v>FINISH</v>
          </cell>
          <cell r="K123">
            <v>46231</v>
          </cell>
          <cell r="L123">
            <v>46238</v>
          </cell>
        </row>
        <row r="124">
          <cell r="A124" t="str">
            <v>PT-H2607-PT-024</v>
          </cell>
          <cell r="B124">
            <v>0</v>
          </cell>
          <cell r="C124">
            <v>11111221</v>
          </cell>
          <cell r="D124" t="str">
            <v>1631040-F-A</v>
          </cell>
          <cell r="E124" t="str">
            <v>AMS-135-1445 JP</v>
          </cell>
          <cell r="F124" t="str">
            <v>Japan</v>
          </cell>
          <cell r="G124">
            <v>20</v>
          </cell>
          <cell r="H124">
            <v>20</v>
          </cell>
          <cell r="I124">
            <v>0</v>
          </cell>
          <cell r="J124" t="str">
            <v>FINISH</v>
          </cell>
          <cell r="K124">
            <v>46231</v>
          </cell>
          <cell r="L124">
            <v>46238</v>
          </cell>
        </row>
        <row r="125">
          <cell r="A125" t="str">
            <v>PT-H2607-PT-025</v>
          </cell>
          <cell r="B125">
            <v>0</v>
          </cell>
          <cell r="C125">
            <v>11111222</v>
          </cell>
          <cell r="D125" t="str">
            <v>1631041-F-A</v>
          </cell>
          <cell r="E125" t="str">
            <v>AMS-165-1445 JP</v>
          </cell>
          <cell r="F125" t="str">
            <v>Japan</v>
          </cell>
          <cell r="G125">
            <v>69</v>
          </cell>
          <cell r="H125">
            <v>69</v>
          </cell>
          <cell r="I125">
            <v>0</v>
          </cell>
          <cell r="J125" t="str">
            <v>FINISH</v>
          </cell>
          <cell r="K125">
            <v>46231</v>
          </cell>
          <cell r="L125">
            <v>46238</v>
          </cell>
        </row>
        <row r="126">
          <cell r="A126" t="str">
            <v>PT-H2607-PT-026</v>
          </cell>
          <cell r="B126">
            <v>0</v>
          </cell>
          <cell r="C126">
            <v>11111215</v>
          </cell>
          <cell r="D126" t="str">
            <v>1831285-C-A</v>
          </cell>
          <cell r="E126" t="str">
            <v>AMS-165-1645R JP</v>
          </cell>
          <cell r="F126" t="str">
            <v>Japan</v>
          </cell>
          <cell r="G126">
            <v>550</v>
          </cell>
          <cell r="H126">
            <v>550</v>
          </cell>
          <cell r="I126">
            <v>0</v>
          </cell>
          <cell r="J126" t="str">
            <v>FINISH</v>
          </cell>
          <cell r="K126">
            <v>46231</v>
          </cell>
          <cell r="L126">
            <v>46238</v>
          </cell>
        </row>
        <row r="127">
          <cell r="A127" t="str">
            <v>PT-H2607-PT-027</v>
          </cell>
          <cell r="B127">
            <v>0</v>
          </cell>
          <cell r="C127">
            <v>11111216</v>
          </cell>
          <cell r="D127" t="str">
            <v>1831286-C-A</v>
          </cell>
          <cell r="E127" t="str">
            <v>AMS-165-16STR JP</v>
          </cell>
          <cell r="F127" t="str">
            <v>Japan</v>
          </cell>
          <cell r="G127">
            <v>523</v>
          </cell>
          <cell r="H127">
            <v>523</v>
          </cell>
          <cell r="I127">
            <v>0</v>
          </cell>
          <cell r="J127" t="str">
            <v>FINISH</v>
          </cell>
          <cell r="K127">
            <v>46231</v>
          </cell>
          <cell r="L127">
            <v>46238</v>
          </cell>
        </row>
        <row r="128">
          <cell r="A128" t="str">
            <v>PT-H2607-PT-028</v>
          </cell>
          <cell r="B128">
            <v>0</v>
          </cell>
          <cell r="C128">
            <v>11111217</v>
          </cell>
          <cell r="D128" t="str">
            <v>1831287-C-A</v>
          </cell>
          <cell r="E128" t="str">
            <v>AMS-165-16WAR JP</v>
          </cell>
          <cell r="F128" t="str">
            <v>Japan</v>
          </cell>
          <cell r="G128">
            <v>252</v>
          </cell>
          <cell r="H128">
            <v>252</v>
          </cell>
          <cell r="I128">
            <v>0</v>
          </cell>
          <cell r="J128" t="str">
            <v>FINISH</v>
          </cell>
          <cell r="K128">
            <v>46231</v>
          </cell>
          <cell r="L128">
            <v>46238</v>
          </cell>
        </row>
        <row r="129">
          <cell r="A129" t="str">
            <v>PT-H2607-PT-029</v>
          </cell>
          <cell r="B129">
            <v>0</v>
          </cell>
          <cell r="C129">
            <v>11111223</v>
          </cell>
          <cell r="D129" t="str">
            <v>1631042-F-A</v>
          </cell>
          <cell r="E129" t="str">
            <v>AMS-180-1445 JP</v>
          </cell>
          <cell r="F129" t="str">
            <v>Japan</v>
          </cell>
          <cell r="G129">
            <v>1821</v>
          </cell>
          <cell r="H129">
            <v>1821</v>
          </cell>
          <cell r="I129">
            <v>0</v>
          </cell>
          <cell r="J129" t="str">
            <v>FINISH</v>
          </cell>
          <cell r="K129">
            <v>46231</v>
          </cell>
          <cell r="L129">
            <v>46238</v>
          </cell>
        </row>
        <row r="130">
          <cell r="A130" t="str">
            <v>PT-H2607-PT-030</v>
          </cell>
          <cell r="B130">
            <v>0</v>
          </cell>
          <cell r="C130">
            <v>11111218</v>
          </cell>
          <cell r="D130" t="str">
            <v>1831282-C-A</v>
          </cell>
          <cell r="E130" t="str">
            <v>AMS-180-1645R JP</v>
          </cell>
          <cell r="F130" t="str">
            <v>Japan</v>
          </cell>
          <cell r="G130">
            <v>2768</v>
          </cell>
          <cell r="H130">
            <v>2768</v>
          </cell>
          <cell r="I130">
            <v>0</v>
          </cell>
          <cell r="J130" t="str">
            <v>FINISH</v>
          </cell>
          <cell r="K130">
            <v>46231</v>
          </cell>
          <cell r="L130">
            <v>46238</v>
          </cell>
        </row>
        <row r="131">
          <cell r="A131" t="str">
            <v>PT-H2607-PT-031</v>
          </cell>
          <cell r="B131">
            <v>0</v>
          </cell>
          <cell r="C131">
            <v>11111219</v>
          </cell>
          <cell r="D131" t="str">
            <v>1831283-C-A</v>
          </cell>
          <cell r="E131" t="str">
            <v>AMS-180-16STR JP</v>
          </cell>
          <cell r="F131" t="str">
            <v>Japan</v>
          </cell>
          <cell r="G131">
            <v>747</v>
          </cell>
          <cell r="H131">
            <v>747</v>
          </cell>
          <cell r="I131">
            <v>0</v>
          </cell>
          <cell r="J131" t="str">
            <v>FINISH</v>
          </cell>
          <cell r="K131">
            <v>46231</v>
          </cell>
          <cell r="L131">
            <v>46238</v>
          </cell>
        </row>
        <row r="132">
          <cell r="A132" t="str">
            <v>PT-H2607-PT-032</v>
          </cell>
          <cell r="B132">
            <v>0</v>
          </cell>
          <cell r="C132">
            <v>11111220</v>
          </cell>
          <cell r="D132" t="str">
            <v>1831284-C-A</v>
          </cell>
          <cell r="E132" t="str">
            <v>AMS-180-16WAR JP</v>
          </cell>
          <cell r="F132" t="str">
            <v>Japan</v>
          </cell>
          <cell r="G132">
            <v>1107</v>
          </cell>
          <cell r="H132">
            <v>1107</v>
          </cell>
          <cell r="I132">
            <v>0</v>
          </cell>
          <cell r="J132" t="str">
            <v>FINISH</v>
          </cell>
          <cell r="K132">
            <v>46231</v>
          </cell>
          <cell r="L132">
            <v>46238</v>
          </cell>
        </row>
        <row r="133">
          <cell r="A133" t="str">
            <v>PT-H2607-PT-033</v>
          </cell>
          <cell r="B133">
            <v>0</v>
          </cell>
          <cell r="C133">
            <v>11111928</v>
          </cell>
          <cell r="D133" t="str">
            <v>1831280-C-A</v>
          </cell>
          <cell r="E133" t="str">
            <v>CKV165-14R JP</v>
          </cell>
          <cell r="F133" t="str">
            <v>Japan</v>
          </cell>
          <cell r="G133">
            <v>187</v>
          </cell>
          <cell r="H133">
            <v>187</v>
          </cell>
          <cell r="I133">
            <v>0</v>
          </cell>
          <cell r="J133" t="str">
            <v>FINISH</v>
          </cell>
          <cell r="K133">
            <v>46231</v>
          </cell>
          <cell r="L133">
            <v>46238</v>
          </cell>
        </row>
        <row r="134">
          <cell r="A134" t="str">
            <v>PT-H2607-PT-034</v>
          </cell>
          <cell r="B134">
            <v>0</v>
          </cell>
          <cell r="C134">
            <v>11111929</v>
          </cell>
          <cell r="D134" t="str">
            <v>1831281-C-A</v>
          </cell>
          <cell r="E134" t="str">
            <v>CKV180-14R JP</v>
          </cell>
          <cell r="F134" t="str">
            <v>Japan</v>
          </cell>
          <cell r="G134">
            <v>868</v>
          </cell>
          <cell r="H134">
            <v>868</v>
          </cell>
          <cell r="I134">
            <v>0</v>
          </cell>
          <cell r="J134" t="str">
            <v>FINISH</v>
          </cell>
          <cell r="K134">
            <v>46231</v>
          </cell>
          <cell r="L134">
            <v>46238</v>
          </cell>
        </row>
        <row r="135">
          <cell r="A135" t="str">
            <v>PT-H2607-PT-035</v>
          </cell>
          <cell r="B135">
            <v>0</v>
          </cell>
          <cell r="C135">
            <v>11125017</v>
          </cell>
          <cell r="D135" t="str">
            <v>1831234-C-AK</v>
          </cell>
          <cell r="E135" t="str">
            <v>PAGH18M071R JP</v>
          </cell>
          <cell r="F135" t="str">
            <v>Japan</v>
          </cell>
          <cell r="G135">
            <v>205</v>
          </cell>
          <cell r="H135">
            <v>205</v>
          </cell>
          <cell r="I135">
            <v>0</v>
          </cell>
          <cell r="J135" t="str">
            <v>FINISH</v>
          </cell>
          <cell r="K135">
            <v>46231</v>
          </cell>
          <cell r="L135">
            <v>46238</v>
          </cell>
        </row>
        <row r="136">
          <cell r="A136" t="str">
            <v>PT-H2607-PT-036</v>
          </cell>
          <cell r="B136">
            <v>0</v>
          </cell>
          <cell r="C136">
            <v>11125044</v>
          </cell>
          <cell r="D136" t="str">
            <v>1831261-C-AK</v>
          </cell>
          <cell r="E136" t="str">
            <v>PAGH18M072R JP</v>
          </cell>
          <cell r="F136" t="str">
            <v>Japan</v>
          </cell>
          <cell r="G136">
            <v>175</v>
          </cell>
          <cell r="H136">
            <v>175</v>
          </cell>
          <cell r="I136">
            <v>0</v>
          </cell>
          <cell r="J136" t="str">
            <v>FINISH</v>
          </cell>
          <cell r="K136">
            <v>46231</v>
          </cell>
          <cell r="L136">
            <v>46238</v>
          </cell>
        </row>
        <row r="137">
          <cell r="A137" t="str">
            <v>PT-H2607-PT-037</v>
          </cell>
          <cell r="B137">
            <v>0</v>
          </cell>
          <cell r="C137">
            <v>11125043</v>
          </cell>
          <cell r="D137" t="str">
            <v>1831260-C-AK</v>
          </cell>
          <cell r="E137" t="str">
            <v>PAGH18M372R JP</v>
          </cell>
          <cell r="F137" t="str">
            <v>Japan</v>
          </cell>
          <cell r="G137">
            <v>100</v>
          </cell>
          <cell r="H137">
            <v>100</v>
          </cell>
          <cell r="I137">
            <v>0</v>
          </cell>
          <cell r="J137" t="str">
            <v>FINISH</v>
          </cell>
          <cell r="K137">
            <v>46231</v>
          </cell>
          <cell r="L137">
            <v>46238</v>
          </cell>
        </row>
        <row r="138">
          <cell r="A138" t="str">
            <v>PT-H2607-PT-038</v>
          </cell>
          <cell r="B138">
            <v>0</v>
          </cell>
          <cell r="C138">
            <v>11125021</v>
          </cell>
          <cell r="D138" t="str">
            <v>1831238-D-AK</v>
          </cell>
          <cell r="E138" t="str">
            <v>PH14R101PR JP</v>
          </cell>
          <cell r="F138" t="str">
            <v>Japan</v>
          </cell>
          <cell r="G138">
            <v>405</v>
          </cell>
          <cell r="H138">
            <v>405</v>
          </cell>
          <cell r="I138">
            <v>0</v>
          </cell>
          <cell r="J138" t="str">
            <v>FINISH</v>
          </cell>
          <cell r="K138">
            <v>46231</v>
          </cell>
          <cell r="L138">
            <v>46238</v>
          </cell>
        </row>
        <row r="139">
          <cell r="A139" t="str">
            <v>PT-H2607-PT-039</v>
          </cell>
          <cell r="B139">
            <v>0</v>
          </cell>
          <cell r="C139">
            <v>11125027</v>
          </cell>
          <cell r="D139" t="str">
            <v>1831244-C-AK</v>
          </cell>
          <cell r="E139" t="str">
            <v>PH18R101PR JP</v>
          </cell>
          <cell r="F139" t="str">
            <v>Japan</v>
          </cell>
          <cell r="G139">
            <v>105</v>
          </cell>
          <cell r="H139">
            <v>105</v>
          </cell>
          <cell r="I139">
            <v>0</v>
          </cell>
          <cell r="J139" t="str">
            <v>FINISH</v>
          </cell>
          <cell r="K139">
            <v>46231</v>
          </cell>
          <cell r="L139">
            <v>46238</v>
          </cell>
        </row>
        <row r="140">
          <cell r="A140" t="str">
            <v>PT-H2607-PT-040</v>
          </cell>
          <cell r="B140">
            <v>0</v>
          </cell>
          <cell r="C140">
            <v>11125045</v>
          </cell>
          <cell r="D140" t="str">
            <v>1831262-C-AK</v>
          </cell>
          <cell r="E140" t="str">
            <v>PH18R102PR JP</v>
          </cell>
          <cell r="F140" t="str">
            <v>Japan</v>
          </cell>
          <cell r="G140">
            <v>50</v>
          </cell>
          <cell r="H140">
            <v>50</v>
          </cell>
          <cell r="I140">
            <v>0</v>
          </cell>
          <cell r="J140" t="str">
            <v>FINISH</v>
          </cell>
          <cell r="K140">
            <v>46231</v>
          </cell>
          <cell r="L140">
            <v>46238</v>
          </cell>
        </row>
        <row r="141">
          <cell r="A141" t="str">
            <v>PT-H2607-PT-041</v>
          </cell>
          <cell r="B141">
            <v>0</v>
          </cell>
          <cell r="C141">
            <v>11117339</v>
          </cell>
          <cell r="D141" t="str">
            <v>2231087-A-A</v>
          </cell>
          <cell r="E141" t="str">
            <v>PP14R005P JP</v>
          </cell>
          <cell r="F141" t="str">
            <v>Japan</v>
          </cell>
          <cell r="G141">
            <v>120</v>
          </cell>
          <cell r="H141">
            <v>120</v>
          </cell>
          <cell r="I141">
            <v>0</v>
          </cell>
          <cell r="J141" t="str">
            <v>FINISH</v>
          </cell>
          <cell r="K141">
            <v>46231</v>
          </cell>
          <cell r="L141">
            <v>46238</v>
          </cell>
        </row>
        <row r="142">
          <cell r="A142" t="str">
            <v>PT-H2607-PT-042</v>
          </cell>
          <cell r="B142">
            <v>0</v>
          </cell>
          <cell r="C142">
            <v>11124982</v>
          </cell>
          <cell r="D142" t="str">
            <v>1831200-D-AK</v>
          </cell>
          <cell r="E142" t="str">
            <v>PP14R100PR JP</v>
          </cell>
          <cell r="F142" t="str">
            <v>Japan</v>
          </cell>
          <cell r="G142">
            <v>185</v>
          </cell>
          <cell r="H142">
            <v>185</v>
          </cell>
          <cell r="I142">
            <v>0</v>
          </cell>
          <cell r="J142" t="str">
            <v>FINISH</v>
          </cell>
          <cell r="K142">
            <v>46231</v>
          </cell>
          <cell r="L142">
            <v>46238</v>
          </cell>
        </row>
        <row r="143">
          <cell r="A143" t="str">
            <v>PT-H2607-PT-043</v>
          </cell>
          <cell r="B143">
            <v>0</v>
          </cell>
          <cell r="C143">
            <v>11124983</v>
          </cell>
          <cell r="D143" t="str">
            <v>1831201-D-AK</v>
          </cell>
          <cell r="E143" t="str">
            <v>PP14R200PR JP</v>
          </cell>
          <cell r="F143" t="str">
            <v>Japan</v>
          </cell>
          <cell r="G143">
            <v>425</v>
          </cell>
          <cell r="H143">
            <v>425</v>
          </cell>
          <cell r="I143">
            <v>0</v>
          </cell>
          <cell r="J143" t="str">
            <v>FINISH</v>
          </cell>
          <cell r="K143">
            <v>46231</v>
          </cell>
          <cell r="L143">
            <v>46238</v>
          </cell>
        </row>
        <row r="144">
          <cell r="A144" t="str">
            <v>PT-H2607-PT-044</v>
          </cell>
          <cell r="B144">
            <v>0</v>
          </cell>
          <cell r="C144">
            <v>11124984</v>
          </cell>
          <cell r="D144" t="str">
            <v>1831202-D-AK</v>
          </cell>
          <cell r="E144" t="str">
            <v>PP14R300PR JP</v>
          </cell>
          <cell r="F144" t="str">
            <v>Japan</v>
          </cell>
          <cell r="G144">
            <v>905</v>
          </cell>
          <cell r="H144">
            <v>905</v>
          </cell>
          <cell r="I144">
            <v>0</v>
          </cell>
          <cell r="J144" t="str">
            <v>FINISH</v>
          </cell>
          <cell r="K144">
            <v>46231</v>
          </cell>
          <cell r="L144">
            <v>46238</v>
          </cell>
        </row>
        <row r="145">
          <cell r="A145" t="str">
            <v>PT-H2607-PT-045</v>
          </cell>
          <cell r="B145">
            <v>0</v>
          </cell>
          <cell r="C145">
            <v>11117341</v>
          </cell>
          <cell r="D145" t="str">
            <v>2231089-A-A</v>
          </cell>
          <cell r="E145" t="str">
            <v>PP14R305P JP</v>
          </cell>
          <cell r="F145" t="str">
            <v>Japan</v>
          </cell>
          <cell r="G145">
            <v>115</v>
          </cell>
          <cell r="H145">
            <v>115</v>
          </cell>
          <cell r="I145">
            <v>0</v>
          </cell>
          <cell r="J145" t="str">
            <v>FINISH</v>
          </cell>
          <cell r="K145">
            <v>46231</v>
          </cell>
          <cell r="L145">
            <v>46238</v>
          </cell>
        </row>
        <row r="146">
          <cell r="A146" t="str">
            <v>PT-H2607-PT-046</v>
          </cell>
          <cell r="B146">
            <v>0</v>
          </cell>
          <cell r="C146">
            <v>11111132</v>
          </cell>
          <cell r="D146" t="str">
            <v>1131001-B-A</v>
          </cell>
          <cell r="E146" t="str">
            <v>SD025085 J-SALES</v>
          </cell>
          <cell r="F146" t="str">
            <v>Japan</v>
          </cell>
          <cell r="G146">
            <v>20</v>
          </cell>
          <cell r="H146">
            <v>20</v>
          </cell>
          <cell r="I146">
            <v>0</v>
          </cell>
          <cell r="J146" t="str">
            <v>FINISH</v>
          </cell>
          <cell r="K146">
            <v>46231</v>
          </cell>
          <cell r="L146">
            <v>46238</v>
          </cell>
        </row>
        <row r="147">
          <cell r="A147" t="str">
            <v>PT-H2607-PT-047</v>
          </cell>
          <cell r="B147">
            <v>0</v>
          </cell>
          <cell r="C147">
            <v>11122029</v>
          </cell>
          <cell r="D147" t="str">
            <v>2051007-D-A</v>
          </cell>
          <cell r="E147" t="str">
            <v>FI025A45 JP</v>
          </cell>
          <cell r="F147" t="str">
            <v>Japan</v>
          </cell>
          <cell r="G147">
            <v>2705</v>
          </cell>
          <cell r="H147">
            <v>2705</v>
          </cell>
          <cell r="I147">
            <v>0</v>
          </cell>
          <cell r="J147" t="str">
            <v>FINISH</v>
          </cell>
          <cell r="K147">
            <v>46231</v>
          </cell>
          <cell r="L147">
            <v>46238</v>
          </cell>
        </row>
        <row r="148">
          <cell r="A148" t="str">
            <v>PT-H2607-PT-048</v>
          </cell>
          <cell r="B148">
            <v>0</v>
          </cell>
          <cell r="C148">
            <v>11132452</v>
          </cell>
          <cell r="D148" t="str">
            <v>2451001-0-A</v>
          </cell>
          <cell r="E148" t="str">
            <v>FI025F45 JP</v>
          </cell>
          <cell r="F148" t="str">
            <v>Japan</v>
          </cell>
          <cell r="G148">
            <v>518</v>
          </cell>
          <cell r="H148">
            <v>518</v>
          </cell>
          <cell r="I148">
            <v>0</v>
          </cell>
          <cell r="J148" t="str">
            <v>FINISH</v>
          </cell>
          <cell r="K148">
            <v>46231</v>
          </cell>
          <cell r="L148">
            <v>46238</v>
          </cell>
        </row>
        <row r="149">
          <cell r="A149" t="str">
            <v>PT-H2607-PT-049</v>
          </cell>
          <cell r="B149">
            <v>0</v>
          </cell>
          <cell r="C149">
            <v>11122030</v>
          </cell>
          <cell r="D149" t="str">
            <v>2051008-D-A</v>
          </cell>
          <cell r="E149" t="str">
            <v>FI025S45 JP</v>
          </cell>
          <cell r="F149" t="str">
            <v>Japan</v>
          </cell>
          <cell r="G149">
            <v>120</v>
          </cell>
          <cell r="H149">
            <v>120</v>
          </cell>
          <cell r="I149">
            <v>0</v>
          </cell>
          <cell r="J149" t="str">
            <v>FINISH</v>
          </cell>
          <cell r="K149">
            <v>46231</v>
          </cell>
          <cell r="L149">
            <v>46238</v>
          </cell>
        </row>
        <row r="150">
          <cell r="A150" t="str">
            <v>PT-H2607-PT-050</v>
          </cell>
          <cell r="B150">
            <v>0</v>
          </cell>
          <cell r="C150">
            <v>11122031</v>
          </cell>
          <cell r="D150" t="str">
            <v>2051046-E-A</v>
          </cell>
          <cell r="E150" t="str">
            <v>MTA0025N45S JP</v>
          </cell>
          <cell r="F150" t="str">
            <v>Japan</v>
          </cell>
          <cell r="G150">
            <v>772</v>
          </cell>
          <cell r="H150">
            <v>772</v>
          </cell>
          <cell r="I150">
            <v>0</v>
          </cell>
          <cell r="J150" t="str">
            <v>FINISH</v>
          </cell>
          <cell r="K150">
            <v>46231</v>
          </cell>
          <cell r="L150">
            <v>46238</v>
          </cell>
        </row>
        <row r="151">
          <cell r="A151" t="str">
            <v>PT-H2607-PT-051</v>
          </cell>
          <cell r="B151">
            <v>0</v>
          </cell>
          <cell r="C151">
            <v>11122033</v>
          </cell>
          <cell r="D151" t="str">
            <v>2051048-E-A</v>
          </cell>
          <cell r="E151" t="str">
            <v>MTF0025N45S JP</v>
          </cell>
          <cell r="F151" t="str">
            <v>Japan</v>
          </cell>
          <cell r="G151">
            <v>302</v>
          </cell>
          <cell r="H151">
            <v>302</v>
          </cell>
          <cell r="I151">
            <v>0</v>
          </cell>
          <cell r="J151" t="str">
            <v>FINISH</v>
          </cell>
          <cell r="K151">
            <v>46231</v>
          </cell>
          <cell r="L151">
            <v>46238</v>
          </cell>
        </row>
        <row r="152">
          <cell r="A152" t="str">
            <v>PT-H2607-PT-052</v>
          </cell>
          <cell r="B152">
            <v>0</v>
          </cell>
          <cell r="C152">
            <v>11122032</v>
          </cell>
          <cell r="D152" t="str">
            <v>2051047-E-A</v>
          </cell>
          <cell r="E152" t="str">
            <v>MTS0025N45S JP</v>
          </cell>
          <cell r="F152" t="str">
            <v>Japan</v>
          </cell>
          <cell r="G152">
            <v>30</v>
          </cell>
          <cell r="H152">
            <v>30</v>
          </cell>
          <cell r="I152">
            <v>0</v>
          </cell>
          <cell r="J152" t="str">
            <v>FINISH</v>
          </cell>
          <cell r="K152">
            <v>46231</v>
          </cell>
          <cell r="L152">
            <v>46238</v>
          </cell>
        </row>
        <row r="153">
          <cell r="A153" t="str">
            <v>PT-H2607-PT-053</v>
          </cell>
          <cell r="B153">
            <v>0</v>
          </cell>
          <cell r="C153">
            <v>11113860</v>
          </cell>
          <cell r="D153" t="str">
            <v>1831250-C-A</v>
          </cell>
          <cell r="E153" t="str">
            <v>AH14R013SR JP</v>
          </cell>
          <cell r="F153" t="str">
            <v>Japan</v>
          </cell>
          <cell r="G153">
            <v>10</v>
          </cell>
          <cell r="H153">
            <v>10</v>
          </cell>
          <cell r="I153">
            <v>0</v>
          </cell>
          <cell r="J153" t="str">
            <v>FINISH</v>
          </cell>
          <cell r="K153">
            <v>46231</v>
          </cell>
          <cell r="L153">
            <v>46238</v>
          </cell>
        </row>
        <row r="154">
          <cell r="A154" t="str">
            <v>PT-H2607-PT-054</v>
          </cell>
          <cell r="B154">
            <v>0</v>
          </cell>
          <cell r="C154">
            <v>11125739</v>
          </cell>
          <cell r="D154" t="str">
            <v>2431003-0-A</v>
          </cell>
          <cell r="E154" t="str">
            <v>AIN-CNX-14-215 JP</v>
          </cell>
          <cell r="F154" t="str">
            <v>Japan</v>
          </cell>
          <cell r="G154">
            <v>243</v>
          </cell>
          <cell r="H154">
            <v>243</v>
          </cell>
          <cell r="I154">
            <v>0</v>
          </cell>
          <cell r="J154" t="str">
            <v>FINISH</v>
          </cell>
          <cell r="K154">
            <v>46231</v>
          </cell>
          <cell r="L154">
            <v>46238</v>
          </cell>
        </row>
        <row r="155">
          <cell r="A155" t="str">
            <v>PT-H2607-PT-055</v>
          </cell>
          <cell r="B155">
            <v>0</v>
          </cell>
          <cell r="C155">
            <v>11134978</v>
          </cell>
          <cell r="D155" t="str">
            <v>2051001-D-A</v>
          </cell>
          <cell r="E155" t="str">
            <v>TES0025S JP</v>
          </cell>
          <cell r="F155" t="str">
            <v>Japan</v>
          </cell>
          <cell r="G155">
            <v>119</v>
          </cell>
          <cell r="H155">
            <v>119</v>
          </cell>
          <cell r="I155">
            <v>0</v>
          </cell>
          <cell r="J155" t="str">
            <v>FINISH</v>
          </cell>
          <cell r="K155">
            <v>46231</v>
          </cell>
          <cell r="L155">
            <v>46238</v>
          </cell>
        </row>
        <row r="156">
          <cell r="A156" t="str">
            <v>PT-H2607-PT-056</v>
          </cell>
          <cell r="B156">
            <v>0</v>
          </cell>
          <cell r="C156">
            <v>11134977</v>
          </cell>
          <cell r="D156" t="str">
            <v>1931204-K-A</v>
          </cell>
          <cell r="E156" t="str">
            <v>E0018450AG-2 JP</v>
          </cell>
          <cell r="F156" t="str">
            <v>Japan</v>
          </cell>
          <cell r="G156">
            <v>79</v>
          </cell>
          <cell r="H156">
            <v>79</v>
          </cell>
          <cell r="I156">
            <v>0</v>
          </cell>
          <cell r="J156" t="str">
            <v>FINISH</v>
          </cell>
          <cell r="K156">
            <v>46231</v>
          </cell>
          <cell r="L156">
            <v>46238</v>
          </cell>
        </row>
        <row r="157">
          <cell r="A157" t="str">
            <v>PT-H2607-PD-007</v>
          </cell>
          <cell r="B157">
            <v>0</v>
          </cell>
          <cell r="C157">
            <v>11127820</v>
          </cell>
          <cell r="D157" t="str">
            <v>2131618-B-A</v>
          </cell>
          <cell r="E157" t="str">
            <v>WAIN-CKI-200 NO CE</v>
          </cell>
          <cell r="F157" t="str">
            <v>Oversea</v>
          </cell>
          <cell r="G157">
            <v>15</v>
          </cell>
          <cell r="H157">
            <v>15</v>
          </cell>
          <cell r="I157">
            <v>0</v>
          </cell>
          <cell r="J157" t="str">
            <v>FINISH</v>
          </cell>
          <cell r="K157">
            <v>46231</v>
          </cell>
          <cell r="L157">
            <v>46238</v>
          </cell>
        </row>
        <row r="158">
          <cell r="A158" t="str">
            <v>PT-H2607-PD-008</v>
          </cell>
          <cell r="B158">
            <v>0</v>
          </cell>
          <cell r="C158">
            <v>11131246</v>
          </cell>
          <cell r="D158" t="str">
            <v>2331231-A-A</v>
          </cell>
          <cell r="E158" t="str">
            <v>WAMS-180-1645 NOCE</v>
          </cell>
          <cell r="F158" t="str">
            <v>Oversea</v>
          </cell>
          <cell r="G158">
            <v>4</v>
          </cell>
          <cell r="H158">
            <v>4</v>
          </cell>
          <cell r="I158">
            <v>0</v>
          </cell>
          <cell r="J158" t="str">
            <v>FINISH</v>
          </cell>
          <cell r="K158">
            <v>46231</v>
          </cell>
          <cell r="L158">
            <v>46238</v>
          </cell>
        </row>
        <row r="159">
          <cell r="A159" t="str">
            <v>PT-H2607-PD-009</v>
          </cell>
          <cell r="B159">
            <v>0</v>
          </cell>
          <cell r="C159">
            <v>11131249</v>
          </cell>
          <cell r="D159" t="str">
            <v>2331234-A-A</v>
          </cell>
          <cell r="E159" t="str">
            <v>WAMS-180-16ST NOCE</v>
          </cell>
          <cell r="F159" t="str">
            <v>Oversea</v>
          </cell>
          <cell r="G159">
            <v>4</v>
          </cell>
          <cell r="H159">
            <v>4</v>
          </cell>
          <cell r="I159">
            <v>0</v>
          </cell>
          <cell r="J159" t="str">
            <v>FINISH</v>
          </cell>
          <cell r="K159">
            <v>46231</v>
          </cell>
          <cell r="L159">
            <v>46238</v>
          </cell>
        </row>
        <row r="160">
          <cell r="A160" t="str">
            <v>PT-H2607-PD-010</v>
          </cell>
          <cell r="B160">
            <v>0</v>
          </cell>
          <cell r="C160">
            <v>11132203</v>
          </cell>
          <cell r="D160" t="str">
            <v>2131630-B-A</v>
          </cell>
          <cell r="E160" t="str">
            <v>AIN-CKX-10-200-R NO CE</v>
          </cell>
          <cell r="F160" t="str">
            <v>Oversea</v>
          </cell>
          <cell r="G160">
            <v>15</v>
          </cell>
          <cell r="H160">
            <v>15</v>
          </cell>
          <cell r="I160">
            <v>0</v>
          </cell>
          <cell r="J160" t="str">
            <v>FINISH</v>
          </cell>
          <cell r="K160">
            <v>46231</v>
          </cell>
          <cell r="L160">
            <v>46238</v>
          </cell>
        </row>
        <row r="161">
          <cell r="A161" t="str">
            <v>PT-H2607-PD-011</v>
          </cell>
          <cell r="B161">
            <v>0</v>
          </cell>
          <cell r="C161">
            <v>11134332</v>
          </cell>
          <cell r="D161" t="str">
            <v>2331166-A-AK</v>
          </cell>
          <cell r="E161" t="str">
            <v>WAIN-CKI-300-RC CE3</v>
          </cell>
          <cell r="F161" t="str">
            <v>Oversea</v>
          </cell>
          <cell r="G161">
            <v>15</v>
          </cell>
          <cell r="H161">
            <v>0</v>
          </cell>
          <cell r="I161">
            <v>15</v>
          </cell>
          <cell r="J161" t="str">
            <v>NO</v>
          </cell>
          <cell r="K161">
            <v>46231</v>
          </cell>
          <cell r="L161">
            <v>46238</v>
          </cell>
        </row>
        <row r="162">
          <cell r="A162" t="str">
            <v>PT-H2607-PD-012</v>
          </cell>
          <cell r="B162">
            <v>0</v>
          </cell>
          <cell r="C162">
            <v>11134336</v>
          </cell>
          <cell r="D162" t="str">
            <v>2331162-A-A</v>
          </cell>
          <cell r="E162" t="str">
            <v>WAIN-CKI-200-BA CE3</v>
          </cell>
          <cell r="F162" t="str">
            <v>Oversea</v>
          </cell>
          <cell r="G162">
            <v>5</v>
          </cell>
          <cell r="H162">
            <v>0</v>
          </cell>
          <cell r="I162">
            <v>5</v>
          </cell>
          <cell r="J162" t="str">
            <v>NO</v>
          </cell>
          <cell r="K162">
            <v>46231</v>
          </cell>
          <cell r="L162">
            <v>46238</v>
          </cell>
        </row>
        <row r="163">
          <cell r="A163" t="str">
            <v>PT-H2607-PD-013</v>
          </cell>
          <cell r="B163">
            <v>0</v>
          </cell>
          <cell r="C163">
            <v>11134340</v>
          </cell>
          <cell r="D163" t="str">
            <v>2331156-A-A</v>
          </cell>
          <cell r="E163" t="str">
            <v>AIN-CKI-200-B-SFT CE2</v>
          </cell>
          <cell r="F163" t="str">
            <v>Oversea</v>
          </cell>
          <cell r="G163">
            <v>5</v>
          </cell>
          <cell r="H163">
            <v>0</v>
          </cell>
          <cell r="I163">
            <v>5</v>
          </cell>
          <cell r="J163" t="str">
            <v>NO</v>
          </cell>
          <cell r="K163">
            <v>46231</v>
          </cell>
          <cell r="L163">
            <v>46238</v>
          </cell>
        </row>
        <row r="164">
          <cell r="A164" t="str">
            <v>PT-H2607-PD-017</v>
          </cell>
          <cell r="B164">
            <v>0</v>
          </cell>
          <cell r="C164">
            <v>11135320</v>
          </cell>
          <cell r="D164" t="str">
            <v>1536075-G-AK</v>
          </cell>
          <cell r="E164" t="str">
            <v>AG141002 KR</v>
          </cell>
          <cell r="F164" t="str">
            <v>Korea</v>
          </cell>
          <cell r="G164">
            <v>5</v>
          </cell>
          <cell r="H164">
            <v>5</v>
          </cell>
          <cell r="I164">
            <v>0</v>
          </cell>
          <cell r="J164" t="str">
            <v>FINISH</v>
          </cell>
          <cell r="K164">
            <v>46231</v>
          </cell>
          <cell r="L164">
            <v>46238</v>
          </cell>
        </row>
        <row r="165">
          <cell r="A165" t="str">
            <v>PT-H2607-PD-018</v>
          </cell>
          <cell r="B165">
            <v>0</v>
          </cell>
          <cell r="C165">
            <v>11135319</v>
          </cell>
          <cell r="D165" t="str">
            <v>1536074-G-A</v>
          </cell>
          <cell r="E165" t="str">
            <v>AHW10S302S KR</v>
          </cell>
          <cell r="F165" t="str">
            <v>Korea</v>
          </cell>
          <cell r="G165">
            <v>5</v>
          </cell>
          <cell r="H165">
            <v>5</v>
          </cell>
          <cell r="I165">
            <v>0</v>
          </cell>
          <cell r="J165" t="str">
            <v>FINISH</v>
          </cell>
          <cell r="K165">
            <v>46231</v>
          </cell>
          <cell r="L165">
            <v>46238</v>
          </cell>
        </row>
        <row r="166">
          <cell r="A166" t="str">
            <v>PT-H2607-PD-019</v>
          </cell>
          <cell r="B166">
            <v>0</v>
          </cell>
          <cell r="C166">
            <v>11135339</v>
          </cell>
          <cell r="D166" t="str">
            <v>1731067-J-A</v>
          </cell>
          <cell r="E166" t="str">
            <v>AHW14R013P KR</v>
          </cell>
          <cell r="F166" t="str">
            <v>Korea</v>
          </cell>
          <cell r="G166">
            <v>20</v>
          </cell>
          <cell r="H166">
            <v>20</v>
          </cell>
          <cell r="I166">
            <v>0</v>
          </cell>
          <cell r="J166" t="str">
            <v>FINISH</v>
          </cell>
          <cell r="K166">
            <v>46231</v>
          </cell>
          <cell r="L166">
            <v>46238</v>
          </cell>
        </row>
        <row r="167">
          <cell r="A167" t="str">
            <v>PT-H2607-PD-020</v>
          </cell>
          <cell r="B167">
            <v>0</v>
          </cell>
          <cell r="C167">
            <v>11135311</v>
          </cell>
          <cell r="D167" t="str">
            <v>1536066-F-AK</v>
          </cell>
          <cell r="E167" t="str">
            <v>AHW14S003S KR</v>
          </cell>
          <cell r="F167" t="str">
            <v>Korea</v>
          </cell>
          <cell r="G167">
            <v>65</v>
          </cell>
          <cell r="H167">
            <v>65</v>
          </cell>
          <cell r="I167">
            <v>0</v>
          </cell>
          <cell r="J167" t="str">
            <v>FINISH</v>
          </cell>
          <cell r="K167">
            <v>46231</v>
          </cell>
          <cell r="L167">
            <v>46238</v>
          </cell>
        </row>
        <row r="168">
          <cell r="A168" t="str">
            <v>PT-H2607-PD-021</v>
          </cell>
          <cell r="B168">
            <v>0</v>
          </cell>
          <cell r="C168">
            <v>11117107</v>
          </cell>
          <cell r="D168" t="str">
            <v>2331065-0-A</v>
          </cell>
          <cell r="E168" t="str">
            <v>AHW10S302S CE4</v>
          </cell>
          <cell r="F168" t="str">
            <v>Oversea</v>
          </cell>
          <cell r="G168">
            <v>210</v>
          </cell>
          <cell r="H168">
            <v>210</v>
          </cell>
          <cell r="I168">
            <v>0</v>
          </cell>
          <cell r="J168" t="str">
            <v>FINISH</v>
          </cell>
          <cell r="K168">
            <v>46231</v>
          </cell>
          <cell r="L168">
            <v>46238</v>
          </cell>
        </row>
        <row r="169">
          <cell r="A169" t="str">
            <v>PT-H2607-PD-022</v>
          </cell>
          <cell r="B169">
            <v>0</v>
          </cell>
          <cell r="C169">
            <v>11118078</v>
          </cell>
          <cell r="D169" t="str">
            <v>2331068-A-A</v>
          </cell>
          <cell r="E169" t="str">
            <v>WAMS-180-1645 CE3</v>
          </cell>
          <cell r="F169" t="str">
            <v>Oversea</v>
          </cell>
          <cell r="G169">
            <v>33</v>
          </cell>
          <cell r="H169">
            <v>33</v>
          </cell>
          <cell r="I169">
            <v>0</v>
          </cell>
          <cell r="J169" t="str">
            <v>FINISH</v>
          </cell>
          <cell r="K169">
            <v>46231</v>
          </cell>
          <cell r="L169">
            <v>46238</v>
          </cell>
        </row>
        <row r="170">
          <cell r="A170" t="str">
            <v>PT-H2607-PD-023</v>
          </cell>
          <cell r="B170">
            <v>0</v>
          </cell>
          <cell r="C170">
            <v>11118081</v>
          </cell>
          <cell r="D170" t="str">
            <v>2331071-A-A</v>
          </cell>
          <cell r="E170" t="str">
            <v>WAMS-180-16ST CE3</v>
          </cell>
          <cell r="F170" t="str">
            <v>Oversea</v>
          </cell>
          <cell r="G170">
            <v>2</v>
          </cell>
          <cell r="H170">
            <v>2</v>
          </cell>
          <cell r="I170">
            <v>0</v>
          </cell>
          <cell r="J170" t="str">
            <v>FINISH</v>
          </cell>
          <cell r="K170">
            <v>46231</v>
          </cell>
          <cell r="L170">
            <v>46238</v>
          </cell>
        </row>
        <row r="171">
          <cell r="A171" t="str">
            <v>PT-H2607-PD-024</v>
          </cell>
          <cell r="B171">
            <v>0</v>
          </cell>
          <cell r="C171">
            <v>11134329</v>
          </cell>
          <cell r="D171" t="str">
            <v>2331157-A-A</v>
          </cell>
          <cell r="E171" t="str">
            <v>WAIN-CKI-200 CE4</v>
          </cell>
          <cell r="F171" t="str">
            <v>Oversea</v>
          </cell>
          <cell r="G171">
            <v>256</v>
          </cell>
          <cell r="H171">
            <v>256</v>
          </cell>
          <cell r="I171">
            <v>0</v>
          </cell>
          <cell r="J171" t="str">
            <v>FINISH</v>
          </cell>
          <cell r="K171">
            <v>46231</v>
          </cell>
          <cell r="L171">
            <v>46238</v>
          </cell>
        </row>
        <row r="172">
          <cell r="A172" t="str">
            <v>PT-H2607-PD-025</v>
          </cell>
          <cell r="B172">
            <v>0</v>
          </cell>
          <cell r="C172">
            <v>11134335</v>
          </cell>
          <cell r="D172" t="str">
            <v>2331161-A-A</v>
          </cell>
          <cell r="E172" t="str">
            <v>WAIN-CKI-008-200 CE3</v>
          </cell>
          <cell r="F172" t="str">
            <v>Oversea</v>
          </cell>
          <cell r="G172">
            <v>105</v>
          </cell>
          <cell r="H172">
            <v>105</v>
          </cell>
          <cell r="I172">
            <v>0</v>
          </cell>
          <cell r="J172" t="str">
            <v>FINISH</v>
          </cell>
          <cell r="K172">
            <v>46231</v>
          </cell>
          <cell r="L172">
            <v>46238</v>
          </cell>
        </row>
        <row r="173">
          <cell r="A173" t="str">
            <v>PT-H2607-PD-026</v>
          </cell>
          <cell r="B173">
            <v>0</v>
          </cell>
          <cell r="C173">
            <v>11134337</v>
          </cell>
          <cell r="D173" t="str">
            <v>2331163-A-A</v>
          </cell>
          <cell r="E173" t="str">
            <v>WAIN-CKI-200-BS CE3</v>
          </cell>
          <cell r="F173" t="str">
            <v>Oversea</v>
          </cell>
          <cell r="G173">
            <v>66</v>
          </cell>
          <cell r="H173">
            <v>66</v>
          </cell>
          <cell r="I173">
            <v>0</v>
          </cell>
          <cell r="J173" t="str">
            <v>FINISH</v>
          </cell>
          <cell r="K173">
            <v>46231</v>
          </cell>
          <cell r="L173">
            <v>46238</v>
          </cell>
        </row>
        <row r="174">
          <cell r="A174" t="str">
            <v>PT-H2607-PD-027</v>
          </cell>
          <cell r="B174">
            <v>0</v>
          </cell>
          <cell r="C174">
            <v>11134340</v>
          </cell>
          <cell r="D174" t="str">
            <v>2331156-A-A</v>
          </cell>
          <cell r="E174" t="str">
            <v>AIN-CKI-200-B-SFT CE2</v>
          </cell>
          <cell r="F174" t="str">
            <v>Oversea</v>
          </cell>
          <cell r="G174">
            <v>40</v>
          </cell>
          <cell r="H174">
            <v>40</v>
          </cell>
          <cell r="I174">
            <v>0</v>
          </cell>
          <cell r="J174" t="str">
            <v>FINISH</v>
          </cell>
          <cell r="K174">
            <v>46231</v>
          </cell>
          <cell r="L174">
            <v>46238</v>
          </cell>
        </row>
        <row r="175">
          <cell r="A175" t="str">
            <v>PT-H2607-PD-028</v>
          </cell>
          <cell r="B175">
            <v>0</v>
          </cell>
          <cell r="C175">
            <v>11134339</v>
          </cell>
          <cell r="D175" t="str">
            <v>2331167-A-A</v>
          </cell>
          <cell r="E175" t="str">
            <v>AIN-CKX-10-200-R CE2</v>
          </cell>
          <cell r="F175" t="str">
            <v>Oversea</v>
          </cell>
          <cell r="G175">
            <v>127</v>
          </cell>
          <cell r="H175">
            <v>127</v>
          </cell>
          <cell r="I175">
            <v>0</v>
          </cell>
          <cell r="J175" t="str">
            <v>FINISH</v>
          </cell>
          <cell r="K175">
            <v>46231</v>
          </cell>
          <cell r="L175">
            <v>46238</v>
          </cell>
        </row>
        <row r="176">
          <cell r="A176" t="str">
            <v>PT-H2607-PD-029</v>
          </cell>
          <cell r="B176">
            <v>0</v>
          </cell>
          <cell r="C176">
            <v>11117530</v>
          </cell>
          <cell r="D176" t="str">
            <v>2331140-0-AK</v>
          </cell>
          <cell r="E176" t="str">
            <v>AGH146000J P CE4</v>
          </cell>
          <cell r="F176" t="str">
            <v>Oversea</v>
          </cell>
          <cell r="G176">
            <v>5</v>
          </cell>
          <cell r="H176">
            <v>5</v>
          </cell>
          <cell r="I176">
            <v>0</v>
          </cell>
          <cell r="J176" t="str">
            <v>FINISH</v>
          </cell>
          <cell r="K176">
            <v>46231</v>
          </cell>
          <cell r="L176">
            <v>46238</v>
          </cell>
        </row>
        <row r="177">
          <cell r="A177" t="str">
            <v>PT-H2607-PD-030</v>
          </cell>
          <cell r="B177">
            <v>0</v>
          </cell>
          <cell r="C177">
            <v>11132760</v>
          </cell>
          <cell r="D177" t="str">
            <v>1156030-L-A</v>
          </cell>
          <cell r="E177" t="str">
            <v>WCKV180-14 US</v>
          </cell>
          <cell r="F177" t="str">
            <v>USA</v>
          </cell>
          <cell r="G177">
            <v>15</v>
          </cell>
          <cell r="H177">
            <v>15</v>
          </cell>
          <cell r="I177">
            <v>0</v>
          </cell>
          <cell r="J177" t="str">
            <v>FINISH</v>
          </cell>
          <cell r="K177">
            <v>46231</v>
          </cell>
          <cell r="L177">
            <v>46238</v>
          </cell>
        </row>
        <row r="178">
          <cell r="A178" t="str">
            <v>PT-H2607-PD-031</v>
          </cell>
          <cell r="B178">
            <v>0</v>
          </cell>
          <cell r="C178">
            <v>11132759</v>
          </cell>
          <cell r="D178" t="str">
            <v>1156029-L-A</v>
          </cell>
          <cell r="E178" t="str">
            <v>WCKV165-14 US2</v>
          </cell>
          <cell r="F178" t="str">
            <v>USA</v>
          </cell>
          <cell r="G178">
            <v>131</v>
          </cell>
          <cell r="H178">
            <v>131</v>
          </cell>
          <cell r="I178">
            <v>0</v>
          </cell>
          <cell r="J178" t="str">
            <v>FINISH</v>
          </cell>
          <cell r="K178">
            <v>46231</v>
          </cell>
          <cell r="L178">
            <v>46238</v>
          </cell>
        </row>
        <row r="179">
          <cell r="A179" t="str">
            <v>PT-H2607-PD-032</v>
          </cell>
          <cell r="B179">
            <v>0</v>
          </cell>
          <cell r="C179">
            <v>11132265</v>
          </cell>
          <cell r="D179" t="str">
            <v>1731083-F-AK</v>
          </cell>
          <cell r="E179" t="str">
            <v>AGH143091 US</v>
          </cell>
          <cell r="F179" t="str">
            <v>USA</v>
          </cell>
          <cell r="G179">
            <v>45</v>
          </cell>
          <cell r="H179">
            <v>45</v>
          </cell>
          <cell r="I179">
            <v>0</v>
          </cell>
          <cell r="J179" t="str">
            <v>FINISH</v>
          </cell>
          <cell r="K179">
            <v>46231</v>
          </cell>
          <cell r="L179">
            <v>46238</v>
          </cell>
        </row>
        <row r="180">
          <cell r="A180" t="str">
            <v>PT-H2607-PD-033</v>
          </cell>
          <cell r="B180">
            <v>0</v>
          </cell>
          <cell r="C180">
            <v>11132263</v>
          </cell>
          <cell r="D180" t="str">
            <v>1731081-E-AK</v>
          </cell>
          <cell r="E180" t="str">
            <v>AGH143090 US</v>
          </cell>
          <cell r="F180" t="str">
            <v>USA</v>
          </cell>
          <cell r="G180">
            <v>115</v>
          </cell>
          <cell r="H180">
            <v>115</v>
          </cell>
          <cell r="I180">
            <v>0</v>
          </cell>
          <cell r="J180" t="str">
            <v>FINISH</v>
          </cell>
          <cell r="K180">
            <v>46231</v>
          </cell>
          <cell r="L180">
            <v>46238</v>
          </cell>
        </row>
        <row r="181">
          <cell r="A181" t="str">
            <v>PT-H2607-PD-034</v>
          </cell>
          <cell r="B181">
            <v>0</v>
          </cell>
          <cell r="C181">
            <v>11132337</v>
          </cell>
          <cell r="D181" t="str">
            <v>1731163-F-A</v>
          </cell>
          <cell r="E181" t="str">
            <v>AHW14R313P US</v>
          </cell>
          <cell r="F181" t="str">
            <v>USA</v>
          </cell>
          <cell r="G181">
            <v>30</v>
          </cell>
          <cell r="H181">
            <v>30</v>
          </cell>
          <cell r="I181">
            <v>0</v>
          </cell>
          <cell r="J181" t="str">
            <v>FINISH</v>
          </cell>
          <cell r="K181">
            <v>46231</v>
          </cell>
          <cell r="L181">
            <v>46238</v>
          </cell>
        </row>
        <row r="182">
          <cell r="A182" t="str">
            <v>PT-H2607-PD-035</v>
          </cell>
          <cell r="B182">
            <v>0</v>
          </cell>
          <cell r="C182">
            <v>11132336</v>
          </cell>
          <cell r="D182" t="str">
            <v>1731162-F-A</v>
          </cell>
          <cell r="E182" t="str">
            <v>AHW14R313S US</v>
          </cell>
          <cell r="F182" t="str">
            <v>USA</v>
          </cell>
          <cell r="G182">
            <v>35</v>
          </cell>
          <cell r="H182">
            <v>35</v>
          </cell>
          <cell r="I182">
            <v>0</v>
          </cell>
          <cell r="J182" t="str">
            <v>FINISH</v>
          </cell>
          <cell r="K182">
            <v>46231</v>
          </cell>
          <cell r="L182">
            <v>46238</v>
          </cell>
        </row>
        <row r="183">
          <cell r="A183" t="str">
            <v>PT-H2607-PD-036</v>
          </cell>
          <cell r="B183">
            <v>0</v>
          </cell>
          <cell r="C183">
            <v>11132335</v>
          </cell>
          <cell r="D183" t="str">
            <v>1731161-F-A</v>
          </cell>
          <cell r="E183" t="str">
            <v>AHW14R013P US</v>
          </cell>
          <cell r="F183" t="str">
            <v>USA</v>
          </cell>
          <cell r="G183">
            <v>125</v>
          </cell>
          <cell r="H183">
            <v>125</v>
          </cell>
          <cell r="I183">
            <v>0</v>
          </cell>
          <cell r="J183" t="str">
            <v>FINISH</v>
          </cell>
          <cell r="K183">
            <v>46231</v>
          </cell>
          <cell r="L183">
            <v>46238</v>
          </cell>
        </row>
        <row r="184">
          <cell r="A184" t="str">
            <v>PT-H2607-PD-037</v>
          </cell>
          <cell r="B184">
            <v>0</v>
          </cell>
          <cell r="C184">
            <v>11132334</v>
          </cell>
          <cell r="D184" t="str">
            <v>1731160-F-A</v>
          </cell>
          <cell r="E184" t="str">
            <v>AHW14R013S US</v>
          </cell>
          <cell r="F184" t="str">
            <v>USA</v>
          </cell>
          <cell r="G184">
            <v>405</v>
          </cell>
          <cell r="H184">
            <v>405</v>
          </cell>
          <cell r="I184">
            <v>0</v>
          </cell>
          <cell r="J184" t="str">
            <v>FINISH</v>
          </cell>
          <cell r="K184">
            <v>46231</v>
          </cell>
          <cell r="L184">
            <v>46238</v>
          </cell>
        </row>
        <row r="185">
          <cell r="A185" t="str">
            <v>PT-H2607-PD-038</v>
          </cell>
          <cell r="B185" t="str">
            <v>Type E TCM</v>
          </cell>
          <cell r="C185">
            <v>11132210</v>
          </cell>
          <cell r="D185" t="str">
            <v>1731135-E-AK-P</v>
          </cell>
          <cell r="E185" t="str">
            <v>AGH146000 US</v>
          </cell>
          <cell r="F185" t="str">
            <v>USA</v>
          </cell>
          <cell r="G185">
            <v>6765</v>
          </cell>
          <cell r="H185">
            <v>6765</v>
          </cell>
          <cell r="I185">
            <v>0</v>
          </cell>
          <cell r="J185" t="str">
            <v>FINISH</v>
          </cell>
          <cell r="K185">
            <v>46231</v>
          </cell>
          <cell r="L185">
            <v>46238</v>
          </cell>
        </row>
        <row r="186">
          <cell r="A186" t="str">
            <v>PT-H2607-PD-039</v>
          </cell>
          <cell r="B186">
            <v>0</v>
          </cell>
          <cell r="C186">
            <v>11132315</v>
          </cell>
          <cell r="D186" t="str">
            <v>1731141-E-AK</v>
          </cell>
          <cell r="E186" t="str">
            <v>AGH147000J US</v>
          </cell>
          <cell r="F186" t="str">
            <v>USA</v>
          </cell>
          <cell r="G186">
            <v>20</v>
          </cell>
          <cell r="H186">
            <v>20</v>
          </cell>
          <cell r="I186">
            <v>0</v>
          </cell>
          <cell r="J186" t="str">
            <v>FINISH</v>
          </cell>
          <cell r="K186">
            <v>46231</v>
          </cell>
          <cell r="L186">
            <v>46238</v>
          </cell>
        </row>
        <row r="187">
          <cell r="A187" t="str">
            <v>PT-H2607-PD-040</v>
          </cell>
          <cell r="B187">
            <v>0</v>
          </cell>
          <cell r="C187">
            <v>11132313</v>
          </cell>
          <cell r="D187" t="str">
            <v>1731139-E-AK</v>
          </cell>
          <cell r="E187" t="str">
            <v>AGH147000 US</v>
          </cell>
          <cell r="F187" t="str">
            <v>USA</v>
          </cell>
          <cell r="G187">
            <v>1630</v>
          </cell>
          <cell r="H187">
            <v>1630</v>
          </cell>
          <cell r="I187">
            <v>0</v>
          </cell>
          <cell r="J187" t="str">
            <v>FINISH</v>
          </cell>
          <cell r="K187">
            <v>46231</v>
          </cell>
          <cell r="L187">
            <v>46238</v>
          </cell>
        </row>
        <row r="188">
          <cell r="A188" t="str">
            <v>PT-H2607-PD-041</v>
          </cell>
          <cell r="B188">
            <v>0</v>
          </cell>
          <cell r="C188">
            <v>11134323</v>
          </cell>
          <cell r="D188" t="str">
            <v>1456034-P-A</v>
          </cell>
          <cell r="E188" t="str">
            <v>WAIN-CKI-200-BS US2</v>
          </cell>
          <cell r="F188" t="str">
            <v>USA</v>
          </cell>
          <cell r="G188">
            <v>78</v>
          </cell>
          <cell r="H188">
            <v>78</v>
          </cell>
          <cell r="I188">
            <v>0</v>
          </cell>
          <cell r="J188" t="str">
            <v>FINISH</v>
          </cell>
          <cell r="K188">
            <v>46231</v>
          </cell>
          <cell r="L188">
            <v>46238</v>
          </cell>
        </row>
        <row r="189">
          <cell r="A189" t="str">
            <v>PT-H2607-PD-042</v>
          </cell>
          <cell r="B189">
            <v>0</v>
          </cell>
          <cell r="C189">
            <v>11134324</v>
          </cell>
          <cell r="D189" t="str">
            <v>1456032-P-A</v>
          </cell>
          <cell r="E189" t="str">
            <v>WAIN-CKI-200-BA US2</v>
          </cell>
          <cell r="F189" t="str">
            <v>USA</v>
          </cell>
          <cell r="G189">
            <v>7</v>
          </cell>
          <cell r="H189">
            <v>7</v>
          </cell>
          <cell r="I189">
            <v>0</v>
          </cell>
          <cell r="J189" t="str">
            <v>FINISH</v>
          </cell>
          <cell r="K189">
            <v>46231</v>
          </cell>
          <cell r="L189">
            <v>46238</v>
          </cell>
        </row>
        <row r="190">
          <cell r="A190" t="str">
            <v>PT-H2607-PD-043</v>
          </cell>
          <cell r="B190">
            <v>0</v>
          </cell>
          <cell r="C190">
            <v>11134325</v>
          </cell>
          <cell r="D190" t="str">
            <v>1631050-K-A</v>
          </cell>
          <cell r="E190" t="str">
            <v>AIN-CKI-200-B-SFT US</v>
          </cell>
          <cell r="F190" t="str">
            <v>USA</v>
          </cell>
          <cell r="G190">
            <v>2</v>
          </cell>
          <cell r="H190">
            <v>2</v>
          </cell>
          <cell r="I190">
            <v>0</v>
          </cell>
          <cell r="J190" t="str">
            <v>FINISH</v>
          </cell>
          <cell r="K190">
            <v>46231</v>
          </cell>
          <cell r="L190">
            <v>46238</v>
          </cell>
        </row>
        <row r="191">
          <cell r="A191" t="str">
            <v>PT-H2607-PD-044</v>
          </cell>
          <cell r="B191">
            <v>0</v>
          </cell>
          <cell r="C191">
            <v>11134326</v>
          </cell>
          <cell r="D191" t="str">
            <v>1456030-N-A</v>
          </cell>
          <cell r="E191" t="str">
            <v>WAIN-CKI-18-200-BS US2</v>
          </cell>
          <cell r="F191" t="str">
            <v>USA</v>
          </cell>
          <cell r="G191">
            <v>13</v>
          </cell>
          <cell r="H191">
            <v>13</v>
          </cell>
          <cell r="I191">
            <v>0</v>
          </cell>
          <cell r="J191" t="str">
            <v>FINISH</v>
          </cell>
          <cell r="K191">
            <v>46231</v>
          </cell>
          <cell r="L191">
            <v>46238</v>
          </cell>
        </row>
        <row r="192">
          <cell r="A192" t="str">
            <v>PT-H2607-PD-045</v>
          </cell>
          <cell r="B192">
            <v>0</v>
          </cell>
          <cell r="C192">
            <v>11134322</v>
          </cell>
          <cell r="D192" t="str">
            <v>1456028-M-A</v>
          </cell>
          <cell r="E192" t="str">
            <v>WAIN-CKI-008-200 US2</v>
          </cell>
          <cell r="F192" t="str">
            <v>USA</v>
          </cell>
          <cell r="G192">
            <v>199</v>
          </cell>
          <cell r="H192">
            <v>199</v>
          </cell>
          <cell r="I192">
            <v>0</v>
          </cell>
          <cell r="J192" t="str">
            <v>FINISH</v>
          </cell>
          <cell r="K192">
            <v>46231</v>
          </cell>
          <cell r="L192">
            <v>46238</v>
          </cell>
        </row>
        <row r="193">
          <cell r="A193" t="str">
            <v>PT-H2607-PD-046</v>
          </cell>
          <cell r="B193">
            <v>0</v>
          </cell>
          <cell r="C193">
            <v>11134321</v>
          </cell>
          <cell r="D193" t="str">
            <v>1056005-P-A</v>
          </cell>
          <cell r="E193" t="str">
            <v>WAIN-CKI-10-200 US2</v>
          </cell>
          <cell r="F193" t="str">
            <v>USA</v>
          </cell>
          <cell r="G193">
            <v>137</v>
          </cell>
          <cell r="H193">
            <v>137</v>
          </cell>
          <cell r="I193">
            <v>0</v>
          </cell>
          <cell r="J193" t="str">
            <v>FINISH</v>
          </cell>
          <cell r="K193">
            <v>46231</v>
          </cell>
          <cell r="L193">
            <v>46238</v>
          </cell>
        </row>
        <row r="194">
          <cell r="A194" t="str">
            <v>PT-H2607-PD-047</v>
          </cell>
          <cell r="B194">
            <v>0</v>
          </cell>
          <cell r="C194">
            <v>11134316</v>
          </cell>
          <cell r="D194" t="str">
            <v>1056001-R-A</v>
          </cell>
          <cell r="E194" t="str">
            <v>WAIN-CKI-200 US2</v>
          </cell>
          <cell r="F194" t="str">
            <v>USA</v>
          </cell>
          <cell r="G194">
            <v>62</v>
          </cell>
          <cell r="H194">
            <v>62</v>
          </cell>
          <cell r="I194">
            <v>0</v>
          </cell>
          <cell r="J194" t="str">
            <v>FINISH</v>
          </cell>
          <cell r="K194">
            <v>46231</v>
          </cell>
          <cell r="L194">
            <v>46238</v>
          </cell>
        </row>
        <row r="195">
          <cell r="A195" t="str">
            <v>PT-H2607-PD-048</v>
          </cell>
          <cell r="B195">
            <v>0</v>
          </cell>
          <cell r="C195">
            <v>11134328</v>
          </cell>
          <cell r="D195" t="str">
            <v>1731006-E-A</v>
          </cell>
          <cell r="E195" t="str">
            <v>AIN-CKX-10-200-R US</v>
          </cell>
          <cell r="F195" t="str">
            <v>USA</v>
          </cell>
          <cell r="G195">
            <v>22</v>
          </cell>
          <cell r="H195">
            <v>22</v>
          </cell>
          <cell r="I195">
            <v>0</v>
          </cell>
          <cell r="J195" t="str">
            <v>FINISH</v>
          </cell>
          <cell r="K195">
            <v>46231</v>
          </cell>
          <cell r="L195">
            <v>46238</v>
          </cell>
        </row>
        <row r="196">
          <cell r="A196" t="str">
            <v>PT-H2607-PD-049</v>
          </cell>
          <cell r="B196">
            <v>0</v>
          </cell>
          <cell r="C196">
            <v>11127225</v>
          </cell>
          <cell r="D196" t="str">
            <v>2351004-0-A</v>
          </cell>
          <cell r="E196" t="str">
            <v>TES0025S US</v>
          </cell>
          <cell r="F196" t="str">
            <v>USA</v>
          </cell>
          <cell r="G196">
            <v>2</v>
          </cell>
          <cell r="H196">
            <v>0</v>
          </cell>
          <cell r="I196">
            <v>2</v>
          </cell>
          <cell r="J196" t="str">
            <v>NO</v>
          </cell>
          <cell r="K196">
            <v>46231</v>
          </cell>
          <cell r="L196">
            <v>46238</v>
          </cell>
        </row>
        <row r="197">
          <cell r="A197" t="str">
            <v>PT-H2607-PD-050</v>
          </cell>
          <cell r="B197">
            <v>0</v>
          </cell>
          <cell r="C197">
            <v>11132712</v>
          </cell>
          <cell r="D197" t="str">
            <v>2331120-A-AK</v>
          </cell>
          <cell r="E197" t="str">
            <v>LPM01830S US</v>
          </cell>
          <cell r="F197" t="str">
            <v>USA</v>
          </cell>
          <cell r="G197">
            <v>20</v>
          </cell>
          <cell r="H197">
            <v>0</v>
          </cell>
          <cell r="I197">
            <v>20</v>
          </cell>
          <cell r="J197" t="str">
            <v>NO</v>
          </cell>
          <cell r="K197">
            <v>46231</v>
          </cell>
          <cell r="L197">
            <v>46238</v>
          </cell>
        </row>
        <row r="198">
          <cell r="A198" t="str">
            <v>PT-H2607-PD-051</v>
          </cell>
          <cell r="B198">
            <v>0</v>
          </cell>
          <cell r="C198">
            <v>11132713</v>
          </cell>
          <cell r="D198" t="str">
            <v>2331121-A-AK</v>
          </cell>
          <cell r="E198" t="str">
            <v>LPM01830P US</v>
          </cell>
          <cell r="F198" t="str">
            <v>USA</v>
          </cell>
          <cell r="G198">
            <v>15</v>
          </cell>
          <cell r="H198">
            <v>0</v>
          </cell>
          <cell r="I198">
            <v>15</v>
          </cell>
          <cell r="J198" t="str">
            <v>NO</v>
          </cell>
          <cell r="K198">
            <v>46231</v>
          </cell>
          <cell r="L198">
            <v>46238</v>
          </cell>
        </row>
        <row r="199">
          <cell r="A199" t="str">
            <v>PT-H2607-PD-052</v>
          </cell>
          <cell r="B199">
            <v>0</v>
          </cell>
          <cell r="C199">
            <v>11134949</v>
          </cell>
          <cell r="D199" t="str">
            <v>2131565-0-A</v>
          </cell>
          <cell r="E199" t="str">
            <v>AHW14R013P MDR</v>
          </cell>
          <cell r="F199" t="str">
            <v>Oversea</v>
          </cell>
          <cell r="G199">
            <v>215</v>
          </cell>
          <cell r="H199">
            <v>215</v>
          </cell>
          <cell r="I199">
            <v>0</v>
          </cell>
          <cell r="J199" t="str">
            <v>FINISH</v>
          </cell>
          <cell r="K199">
            <v>46231</v>
          </cell>
          <cell r="L199">
            <v>46238</v>
          </cell>
        </row>
        <row r="200">
          <cell r="A200" t="str">
            <v>PT-H2607-PD-053</v>
          </cell>
          <cell r="B200">
            <v>0</v>
          </cell>
          <cell r="C200">
            <v>11134948</v>
          </cell>
          <cell r="D200" t="str">
            <v>2131564-0-A</v>
          </cell>
          <cell r="E200" t="str">
            <v>AHW14R013S MDR</v>
          </cell>
          <cell r="F200" t="str">
            <v>Oversea</v>
          </cell>
          <cell r="G200">
            <v>35</v>
          </cell>
          <cell r="H200">
            <v>35</v>
          </cell>
          <cell r="I200">
            <v>0</v>
          </cell>
          <cell r="J200" t="str">
            <v>FINISH</v>
          </cell>
          <cell r="K200">
            <v>46231</v>
          </cell>
          <cell r="L200">
            <v>46238</v>
          </cell>
        </row>
        <row r="201">
          <cell r="A201" t="str">
            <v>PT-H2607-PD-054</v>
          </cell>
          <cell r="B201">
            <v>0</v>
          </cell>
          <cell r="C201">
            <v>11134960</v>
          </cell>
          <cell r="D201" t="str">
            <v>2431046-0-A</v>
          </cell>
          <cell r="E201" t="str">
            <v>AIN-CNX-006-220 US</v>
          </cell>
          <cell r="F201" t="str">
            <v>USA</v>
          </cell>
          <cell r="G201">
            <v>60</v>
          </cell>
          <cell r="H201">
            <v>0</v>
          </cell>
          <cell r="I201">
            <v>60</v>
          </cell>
          <cell r="J201" t="str">
            <v>NO</v>
          </cell>
          <cell r="K201">
            <v>46231</v>
          </cell>
          <cell r="L201">
            <v>46238</v>
          </cell>
        </row>
        <row r="202">
          <cell r="A202" t="str">
            <v>PT-H2607-PD-055</v>
          </cell>
          <cell r="B202">
            <v>0</v>
          </cell>
          <cell r="C202">
            <v>11134962</v>
          </cell>
          <cell r="D202" t="str">
            <v>2431050-0-A</v>
          </cell>
          <cell r="E202" t="str">
            <v>AIN-CNX-006-220J US</v>
          </cell>
          <cell r="F202" t="str">
            <v>USA</v>
          </cell>
          <cell r="G202">
            <v>40</v>
          </cell>
          <cell r="H202">
            <v>0</v>
          </cell>
          <cell r="I202">
            <v>40</v>
          </cell>
          <cell r="J202" t="str">
            <v>NO</v>
          </cell>
          <cell r="K202">
            <v>46231</v>
          </cell>
          <cell r="L202">
            <v>46238</v>
          </cell>
        </row>
        <row r="203">
          <cell r="A203" t="str">
            <v>PT-H2607-PD-056</v>
          </cell>
          <cell r="B203">
            <v>0</v>
          </cell>
          <cell r="C203">
            <v>11134961</v>
          </cell>
          <cell r="D203" t="str">
            <v>2431048-0-A</v>
          </cell>
          <cell r="E203" t="str">
            <v>AIN-CNX-006-220RC US</v>
          </cell>
          <cell r="F203" t="str">
            <v>USA</v>
          </cell>
          <cell r="G203">
            <v>60</v>
          </cell>
          <cell r="H203">
            <v>0</v>
          </cell>
          <cell r="I203">
            <v>60</v>
          </cell>
          <cell r="J203" t="str">
            <v>NO</v>
          </cell>
          <cell r="K203">
            <v>46231</v>
          </cell>
          <cell r="L203">
            <v>46238</v>
          </cell>
        </row>
        <row r="204">
          <cell r="A204" t="str">
            <v>PT-H2607-PD-057</v>
          </cell>
          <cell r="B204">
            <v>0</v>
          </cell>
          <cell r="C204">
            <v>11118083</v>
          </cell>
          <cell r="D204" t="str">
            <v>2331073-A-A</v>
          </cell>
          <cell r="E204" t="str">
            <v xml:space="preserve">WAMS-165-16WA CE3 </v>
          </cell>
          <cell r="F204" t="str">
            <v>Oversea</v>
          </cell>
          <cell r="G204">
            <v>4</v>
          </cell>
          <cell r="H204">
            <v>4</v>
          </cell>
          <cell r="I204">
            <v>0</v>
          </cell>
          <cell r="J204" t="str">
            <v>FINISH</v>
          </cell>
          <cell r="K204">
            <v>46231</v>
          </cell>
          <cell r="L204">
            <v>46238</v>
          </cell>
        </row>
        <row r="205">
          <cell r="A205" t="str">
            <v>PT-H2607-PD-061</v>
          </cell>
          <cell r="B205">
            <v>0</v>
          </cell>
          <cell r="C205">
            <v>11127822</v>
          </cell>
          <cell r="D205" t="str">
            <v>2131620-B-A</v>
          </cell>
          <cell r="E205" t="str">
            <v>WAIN-CKI-10-200 NO CE</v>
          </cell>
          <cell r="F205" t="str">
            <v>Oversea</v>
          </cell>
          <cell r="G205">
            <v>10</v>
          </cell>
          <cell r="H205">
            <v>10</v>
          </cell>
          <cell r="I205">
            <v>0</v>
          </cell>
          <cell r="J205" t="str">
            <v>FINISH</v>
          </cell>
          <cell r="K205">
            <v>46231</v>
          </cell>
          <cell r="L205">
            <v>46238</v>
          </cell>
        </row>
        <row r="206">
          <cell r="A206" t="str">
            <v>PT-H2607-PD-062</v>
          </cell>
          <cell r="B206">
            <v>0</v>
          </cell>
          <cell r="C206">
            <v>11127824</v>
          </cell>
          <cell r="D206" t="str">
            <v>2131622-B-A</v>
          </cell>
          <cell r="E206" t="str">
            <v>WAIN-CKI-008-200 NO CE</v>
          </cell>
          <cell r="F206" t="str">
            <v>Oversea</v>
          </cell>
          <cell r="G206">
            <v>10</v>
          </cell>
          <cell r="H206">
            <v>10</v>
          </cell>
          <cell r="I206">
            <v>0</v>
          </cell>
          <cell r="J206" t="str">
            <v>FINISH</v>
          </cell>
          <cell r="K206">
            <v>46231</v>
          </cell>
          <cell r="L206">
            <v>46238</v>
          </cell>
        </row>
        <row r="207">
          <cell r="A207" t="str">
            <v>PT-H2607-PD-063</v>
          </cell>
          <cell r="B207">
            <v>0</v>
          </cell>
          <cell r="C207">
            <v>11134329</v>
          </cell>
          <cell r="D207" t="str">
            <v>2331157-A-A</v>
          </cell>
          <cell r="E207" t="str">
            <v>WAIN-CKI-200 CE4</v>
          </cell>
          <cell r="F207" t="str">
            <v>Oversea</v>
          </cell>
          <cell r="G207">
            <v>20</v>
          </cell>
          <cell r="H207">
            <v>20</v>
          </cell>
          <cell r="I207">
            <v>0</v>
          </cell>
          <cell r="J207" t="str">
            <v>FINISH</v>
          </cell>
          <cell r="K207">
            <v>46231</v>
          </cell>
          <cell r="L207">
            <v>46238</v>
          </cell>
        </row>
        <row r="208">
          <cell r="A208" t="str">
            <v>PT-H2607-PD-064</v>
          </cell>
          <cell r="B208">
            <v>0</v>
          </cell>
          <cell r="C208">
            <v>11134332</v>
          </cell>
          <cell r="D208" t="str">
            <v>2331166-A-AK</v>
          </cell>
          <cell r="E208" t="str">
            <v>WAIN-CKI-300-RC CE3</v>
          </cell>
          <cell r="F208" t="str">
            <v>Oversea</v>
          </cell>
          <cell r="G208">
            <v>10</v>
          </cell>
          <cell r="H208">
            <v>10</v>
          </cell>
          <cell r="I208">
            <v>0</v>
          </cell>
          <cell r="J208" t="str">
            <v>FINISH</v>
          </cell>
          <cell r="K208">
            <v>46231</v>
          </cell>
          <cell r="L208">
            <v>46238</v>
          </cell>
        </row>
        <row r="209">
          <cell r="A209" t="str">
            <v>PT-H2607-PD-065</v>
          </cell>
          <cell r="B209">
            <v>0</v>
          </cell>
          <cell r="C209">
            <v>11134335</v>
          </cell>
          <cell r="D209" t="str">
            <v>2331161-A-A</v>
          </cell>
          <cell r="E209" t="str">
            <v>WAIN-CKI-008-200 CE3</v>
          </cell>
          <cell r="F209" t="str">
            <v>Oversea</v>
          </cell>
          <cell r="G209">
            <v>10</v>
          </cell>
          <cell r="H209">
            <v>10</v>
          </cell>
          <cell r="I209">
            <v>0</v>
          </cell>
          <cell r="J209" t="str">
            <v>FINISH</v>
          </cell>
          <cell r="K209">
            <v>46231</v>
          </cell>
          <cell r="L209">
            <v>46238</v>
          </cell>
        </row>
        <row r="210">
          <cell r="A210" t="str">
            <v>PT-H2607-PD-066</v>
          </cell>
          <cell r="B210">
            <v>0</v>
          </cell>
          <cell r="C210">
            <v>11134336</v>
          </cell>
          <cell r="D210" t="str">
            <v>2331162-A-A</v>
          </cell>
          <cell r="E210" t="str">
            <v>WAIN-CKI-200-BA CE3</v>
          </cell>
          <cell r="F210" t="str">
            <v>Oversea</v>
          </cell>
          <cell r="G210">
            <v>5</v>
          </cell>
          <cell r="H210">
            <v>5</v>
          </cell>
          <cell r="I210">
            <v>0</v>
          </cell>
          <cell r="J210" t="str">
            <v>FINISH</v>
          </cell>
          <cell r="K210">
            <v>46231</v>
          </cell>
          <cell r="L210">
            <v>46238</v>
          </cell>
        </row>
        <row r="211">
          <cell r="A211" t="str">
            <v>PT-H2607-PD-067</v>
          </cell>
          <cell r="B211">
            <v>0</v>
          </cell>
          <cell r="C211">
            <v>11134337</v>
          </cell>
          <cell r="D211" t="str">
            <v>2331163-A-A</v>
          </cell>
          <cell r="E211" t="str">
            <v>WAIN-CKI-200-BS CE3</v>
          </cell>
          <cell r="F211" t="str">
            <v>Oversea</v>
          </cell>
          <cell r="G211">
            <v>50</v>
          </cell>
          <cell r="H211">
            <v>50</v>
          </cell>
          <cell r="I211">
            <v>0</v>
          </cell>
          <cell r="J211" t="str">
            <v>FINISH</v>
          </cell>
          <cell r="K211">
            <v>46231</v>
          </cell>
          <cell r="L211">
            <v>46238</v>
          </cell>
        </row>
        <row r="212">
          <cell r="A212" t="str">
            <v>PT-H2607-PD-068</v>
          </cell>
          <cell r="B212">
            <v>0</v>
          </cell>
          <cell r="C212">
            <v>11134338</v>
          </cell>
          <cell r="D212" t="str">
            <v>2331164-A-A</v>
          </cell>
          <cell r="E212" t="str">
            <v>WAIN-CKI-18-200-BS CE3</v>
          </cell>
          <cell r="F212" t="str">
            <v>Oversea</v>
          </cell>
          <cell r="G212">
            <v>20</v>
          </cell>
          <cell r="H212">
            <v>20</v>
          </cell>
          <cell r="I212">
            <v>0</v>
          </cell>
          <cell r="J212" t="str">
            <v>FINISH</v>
          </cell>
          <cell r="K212">
            <v>46231</v>
          </cell>
          <cell r="L212">
            <v>46238</v>
          </cell>
        </row>
        <row r="213">
          <cell r="A213" t="str">
            <v>PT-H2607-PD-069</v>
          </cell>
          <cell r="B213">
            <v>0</v>
          </cell>
          <cell r="C213">
            <v>11134339</v>
          </cell>
          <cell r="D213" t="str">
            <v>2331167-A-A</v>
          </cell>
          <cell r="E213" t="str">
            <v>AIN-CKX-10-200-R CE2</v>
          </cell>
          <cell r="F213" t="str">
            <v>Oversea</v>
          </cell>
          <cell r="G213">
            <v>20</v>
          </cell>
          <cell r="H213">
            <v>20</v>
          </cell>
          <cell r="I213">
            <v>0</v>
          </cell>
          <cell r="J213" t="str">
            <v>FINISH</v>
          </cell>
          <cell r="K213">
            <v>46231</v>
          </cell>
          <cell r="L213">
            <v>46238</v>
          </cell>
        </row>
        <row r="214">
          <cell r="A214" t="str">
            <v>PT-H2607-PD-070</v>
          </cell>
          <cell r="B214">
            <v>0</v>
          </cell>
          <cell r="C214">
            <v>11134340</v>
          </cell>
          <cell r="D214" t="str">
            <v>2331156-A-A</v>
          </cell>
          <cell r="E214" t="str">
            <v>AIN-CKI-200-B-SFT CE2</v>
          </cell>
          <cell r="F214" t="str">
            <v>Oversea</v>
          </cell>
          <cell r="G214">
            <v>10</v>
          </cell>
          <cell r="H214">
            <v>10</v>
          </cell>
          <cell r="I214">
            <v>0</v>
          </cell>
          <cell r="J214" t="str">
            <v>FINISH</v>
          </cell>
          <cell r="K214">
            <v>46231</v>
          </cell>
          <cell r="L214">
            <v>46238</v>
          </cell>
        </row>
        <row r="215">
          <cell r="A215" t="str">
            <v>PT-H2607-PD-100</v>
          </cell>
          <cell r="B215">
            <v>0</v>
          </cell>
          <cell r="C215">
            <v>11135011</v>
          </cell>
          <cell r="D215" t="str">
            <v>2331264-0-AK</v>
          </cell>
          <cell r="E215" t="str">
            <v>AG149001 MDR</v>
          </cell>
          <cell r="F215" t="str">
            <v>Oversea</v>
          </cell>
          <cell r="G215">
            <v>100</v>
          </cell>
          <cell r="H215">
            <v>100</v>
          </cell>
          <cell r="I215">
            <v>0</v>
          </cell>
          <cell r="J215" t="str">
            <v>FINISH</v>
          </cell>
          <cell r="K215">
            <v>46255</v>
          </cell>
          <cell r="L215">
            <v>46238</v>
          </cell>
        </row>
        <row r="216">
          <cell r="A216" t="str">
            <v>PT-H2607-PD-105</v>
          </cell>
          <cell r="B216">
            <v>0</v>
          </cell>
          <cell r="C216">
            <v>11117356</v>
          </cell>
          <cell r="D216" t="str">
            <v>2131728-B-A</v>
          </cell>
          <cell r="E216" t="str">
            <v>AHW14R313S NO CE</v>
          </cell>
          <cell r="F216" t="str">
            <v>Oversea</v>
          </cell>
          <cell r="G216">
            <v>5</v>
          </cell>
          <cell r="H216">
            <v>5</v>
          </cell>
          <cell r="I216">
            <v>0</v>
          </cell>
          <cell r="J216" t="str">
            <v>FINISH</v>
          </cell>
          <cell r="K216">
            <v>46232</v>
          </cell>
          <cell r="L216">
            <v>46238</v>
          </cell>
        </row>
        <row r="217">
          <cell r="A217" t="str">
            <v>PT-H2607-PD-106</v>
          </cell>
          <cell r="B217">
            <v>0</v>
          </cell>
          <cell r="C217">
            <v>11127218</v>
          </cell>
          <cell r="D217" t="str">
            <v>2131626-B-A</v>
          </cell>
          <cell r="E217" t="str">
            <v>WAIN-CKI-200-BS NO CE</v>
          </cell>
          <cell r="F217" t="str">
            <v>Oversea</v>
          </cell>
          <cell r="G217">
            <v>75</v>
          </cell>
          <cell r="H217">
            <v>75</v>
          </cell>
          <cell r="I217">
            <v>0</v>
          </cell>
          <cell r="J217" t="str">
            <v>FINISH</v>
          </cell>
          <cell r="K217">
            <v>46232</v>
          </cell>
          <cell r="L217">
            <v>46238</v>
          </cell>
        </row>
        <row r="218">
          <cell r="A218" t="str">
            <v>PT-H2607-PD-107</v>
          </cell>
          <cell r="B218">
            <v>0</v>
          </cell>
          <cell r="C218">
            <v>11127220</v>
          </cell>
          <cell r="D218" t="str">
            <v>2131628-B-A</v>
          </cell>
          <cell r="E218" t="str">
            <v>AIN-CKI-200-B-SFT NO CE</v>
          </cell>
          <cell r="F218" t="str">
            <v>Oversea</v>
          </cell>
          <cell r="G218">
            <v>230</v>
          </cell>
          <cell r="H218">
            <v>230</v>
          </cell>
          <cell r="I218">
            <v>0</v>
          </cell>
          <cell r="J218" t="str">
            <v>FINISH</v>
          </cell>
          <cell r="K218">
            <v>46232</v>
          </cell>
          <cell r="L218">
            <v>46238</v>
          </cell>
        </row>
        <row r="219">
          <cell r="A219" t="str">
            <v>PT-H2607-PD-108</v>
          </cell>
          <cell r="B219">
            <v>0</v>
          </cell>
          <cell r="C219">
            <v>11127820</v>
          </cell>
          <cell r="D219" t="str">
            <v>2131618-B-A</v>
          </cell>
          <cell r="E219" t="str">
            <v>WAIN-CKI-200 NO CE</v>
          </cell>
          <cell r="F219" t="str">
            <v>Oversea</v>
          </cell>
          <cell r="G219">
            <v>30</v>
          </cell>
          <cell r="H219">
            <v>30</v>
          </cell>
          <cell r="I219">
            <v>0</v>
          </cell>
          <cell r="J219" t="str">
            <v>FINISH</v>
          </cell>
          <cell r="K219">
            <v>46232</v>
          </cell>
          <cell r="L219">
            <v>46238</v>
          </cell>
        </row>
        <row r="220">
          <cell r="A220" t="str">
            <v>PT-H2607-PD-109</v>
          </cell>
          <cell r="B220">
            <v>0</v>
          </cell>
          <cell r="C220">
            <v>11127824</v>
          </cell>
          <cell r="D220" t="str">
            <v>2131622-B-A</v>
          </cell>
          <cell r="E220" t="str">
            <v>WAIN-CKI-008-200 NO CE</v>
          </cell>
          <cell r="F220" t="str">
            <v>Oversea</v>
          </cell>
          <cell r="G220">
            <v>80</v>
          </cell>
          <cell r="H220">
            <v>80</v>
          </cell>
          <cell r="I220">
            <v>0</v>
          </cell>
          <cell r="J220" t="str">
            <v>FINISH</v>
          </cell>
          <cell r="K220">
            <v>46232</v>
          </cell>
          <cell r="L220">
            <v>46238</v>
          </cell>
        </row>
        <row r="221">
          <cell r="A221" t="str">
            <v>PT-H2607-PD-110</v>
          </cell>
          <cell r="B221">
            <v>0</v>
          </cell>
          <cell r="C221">
            <v>11132203</v>
          </cell>
          <cell r="D221" t="str">
            <v>2131630-B-A</v>
          </cell>
          <cell r="E221" t="str">
            <v>AIN-CKX-10-200-R NO CE</v>
          </cell>
          <cell r="F221" t="str">
            <v>Oversea</v>
          </cell>
          <cell r="G221">
            <v>60</v>
          </cell>
          <cell r="H221">
            <v>60</v>
          </cell>
          <cell r="I221">
            <v>0</v>
          </cell>
          <cell r="J221" t="str">
            <v>FINISH</v>
          </cell>
          <cell r="K221">
            <v>46232</v>
          </cell>
          <cell r="L221">
            <v>46238</v>
          </cell>
        </row>
        <row r="222">
          <cell r="A222" t="str">
            <v>PT-H2607-PD-111</v>
          </cell>
          <cell r="B222">
            <v>0</v>
          </cell>
          <cell r="C222">
            <v>11134334</v>
          </cell>
          <cell r="D222" t="str">
            <v>2331159-A-A</v>
          </cell>
          <cell r="E222" t="str">
            <v>WAIN-CKI-10-200 CE4</v>
          </cell>
          <cell r="F222" t="str">
            <v>Oversea</v>
          </cell>
          <cell r="G222">
            <v>25</v>
          </cell>
          <cell r="H222">
            <v>25</v>
          </cell>
          <cell r="I222">
            <v>0</v>
          </cell>
          <cell r="J222" t="str">
            <v>FINISH</v>
          </cell>
          <cell r="K222">
            <v>46232</v>
          </cell>
          <cell r="L222">
            <v>46238</v>
          </cell>
        </row>
        <row r="223">
          <cell r="A223" t="str">
            <v>PT-H2607-PT-060</v>
          </cell>
          <cell r="B223">
            <v>0</v>
          </cell>
          <cell r="C223">
            <v>11113858</v>
          </cell>
          <cell r="D223" t="str">
            <v>1831248-B-AK</v>
          </cell>
          <cell r="E223" t="str">
            <v>AH14R000SR JP</v>
          </cell>
          <cell r="F223" t="str">
            <v>Japan</v>
          </cell>
          <cell r="G223">
            <v>10</v>
          </cell>
          <cell r="H223">
            <v>10</v>
          </cell>
          <cell r="I223">
            <v>0</v>
          </cell>
          <cell r="J223" t="str">
            <v>FINISH</v>
          </cell>
          <cell r="K223">
            <v>46232</v>
          </cell>
          <cell r="L223">
            <v>46238</v>
          </cell>
        </row>
        <row r="224">
          <cell r="A224" t="str">
            <v>PT-H2607-PT-061</v>
          </cell>
          <cell r="B224">
            <v>0</v>
          </cell>
          <cell r="C224">
            <v>11124967</v>
          </cell>
          <cell r="D224" t="str">
            <v>1831181-C-A</v>
          </cell>
          <cell r="E224" t="str">
            <v>AIN-CKI-18-200-BSR JP</v>
          </cell>
          <cell r="F224" t="str">
            <v>Japan</v>
          </cell>
          <cell r="G224">
            <v>1</v>
          </cell>
          <cell r="H224">
            <v>1</v>
          </cell>
          <cell r="I224">
            <v>0</v>
          </cell>
          <cell r="J224" t="str">
            <v>FINISH</v>
          </cell>
          <cell r="K224">
            <v>46232</v>
          </cell>
          <cell r="L224">
            <v>46238</v>
          </cell>
        </row>
        <row r="225">
          <cell r="A225" t="str">
            <v>PT-H2607-PT-062</v>
          </cell>
          <cell r="B225">
            <v>0</v>
          </cell>
          <cell r="C225">
            <v>11125054</v>
          </cell>
          <cell r="D225" t="str">
            <v>1831271-C-A</v>
          </cell>
          <cell r="E225" t="str">
            <v>AIN-CKI-200-RCR JP</v>
          </cell>
          <cell r="F225" t="str">
            <v>Japan</v>
          </cell>
          <cell r="G225">
            <v>6</v>
          </cell>
          <cell r="H225">
            <v>6</v>
          </cell>
          <cell r="I225">
            <v>0</v>
          </cell>
          <cell r="J225" t="str">
            <v>FINISH</v>
          </cell>
          <cell r="K225">
            <v>46232</v>
          </cell>
          <cell r="L225">
            <v>46238</v>
          </cell>
        </row>
        <row r="226">
          <cell r="A226" t="str">
            <v>PT-H2607-PT-063</v>
          </cell>
          <cell r="B226">
            <v>0</v>
          </cell>
          <cell r="C226">
            <v>11113860</v>
          </cell>
          <cell r="D226" t="str">
            <v>1831250-C-A</v>
          </cell>
          <cell r="E226" t="str">
            <v>AH14R013SR JP</v>
          </cell>
          <cell r="F226" t="str">
            <v>Japan</v>
          </cell>
          <cell r="G226">
            <v>10</v>
          </cell>
          <cell r="H226">
            <v>10</v>
          </cell>
          <cell r="I226">
            <v>0</v>
          </cell>
          <cell r="J226" t="str">
            <v>FINISH</v>
          </cell>
          <cell r="K226">
            <v>46232</v>
          </cell>
          <cell r="L226">
            <v>46238</v>
          </cell>
        </row>
        <row r="227">
          <cell r="A227" t="str">
            <v>PT-H2607-PD-038-1</v>
          </cell>
          <cell r="B227" t="str">
            <v>HN</v>
          </cell>
          <cell r="C227">
            <v>11132309</v>
          </cell>
          <cell r="D227" t="str">
            <v>1731135-E-AK</v>
          </cell>
          <cell r="E227" t="str">
            <v>AGH146000 US</v>
          </cell>
          <cell r="F227" t="str">
            <v>USA</v>
          </cell>
          <cell r="G227">
            <v>1595</v>
          </cell>
          <cell r="H227">
            <v>1595</v>
          </cell>
          <cell r="I227">
            <v>0</v>
          </cell>
          <cell r="J227" t="str">
            <v>FINISH</v>
          </cell>
          <cell r="K227">
            <v>46231</v>
          </cell>
          <cell r="L227">
            <v>46238</v>
          </cell>
        </row>
        <row r="228">
          <cell r="A228" t="str">
            <v>PL-H2606-PD-007</v>
          </cell>
          <cell r="B228">
            <v>0</v>
          </cell>
          <cell r="C228">
            <v>11131272</v>
          </cell>
          <cell r="D228" t="str">
            <v>666010-W-A</v>
          </cell>
          <cell r="E228" t="str">
            <v>UA0035B1800</v>
          </cell>
          <cell r="F228" t="str">
            <v>Oversea</v>
          </cell>
          <cell r="G228">
            <v>770</v>
          </cell>
          <cell r="H228">
            <v>770</v>
          </cell>
          <cell r="I228">
            <v>0</v>
          </cell>
          <cell r="J228" t="str">
            <v>FINISH</v>
          </cell>
          <cell r="K228">
            <v>46218</v>
          </cell>
          <cell r="L228">
            <v>46239</v>
          </cell>
        </row>
        <row r="229">
          <cell r="A229" t="str">
            <v>PL-H2605-PD-003</v>
          </cell>
          <cell r="B229">
            <v>0</v>
          </cell>
          <cell r="C229">
            <v>11131272</v>
          </cell>
          <cell r="D229" t="str">
            <v>666010-W-A</v>
          </cell>
          <cell r="E229" t="str">
            <v>UA0035B1800</v>
          </cell>
          <cell r="F229" t="str">
            <v>Oversea</v>
          </cell>
          <cell r="G229">
            <v>1100</v>
          </cell>
          <cell r="H229">
            <v>1100</v>
          </cell>
          <cell r="I229">
            <v>0</v>
          </cell>
          <cell r="J229" t="str">
            <v>FINISH</v>
          </cell>
          <cell r="K229">
            <v>46202</v>
          </cell>
          <cell r="L229">
            <v>46239</v>
          </cell>
        </row>
        <row r="230">
          <cell r="A230" t="str">
            <v>PL-H2605-PD-004</v>
          </cell>
          <cell r="B230">
            <v>0</v>
          </cell>
          <cell r="C230">
            <v>11131264</v>
          </cell>
          <cell r="D230" t="str">
            <v>666001-Z-A</v>
          </cell>
          <cell r="E230" t="str">
            <v>UA0035B2600</v>
          </cell>
          <cell r="F230" t="str">
            <v>Oversea</v>
          </cell>
          <cell r="G230">
            <v>500</v>
          </cell>
          <cell r="H230">
            <v>500</v>
          </cell>
          <cell r="I230">
            <v>0</v>
          </cell>
          <cell r="J230" t="str">
            <v>FINISH</v>
          </cell>
          <cell r="K230">
            <v>46202</v>
          </cell>
          <cell r="L230">
            <v>46239</v>
          </cell>
        </row>
        <row r="231">
          <cell r="A231" t="str">
            <v>PT-H2605-PD-331</v>
          </cell>
          <cell r="B231">
            <v>0</v>
          </cell>
          <cell r="C231">
            <v>11117355</v>
          </cell>
          <cell r="D231" t="str">
            <v>2131727-B-A</v>
          </cell>
          <cell r="E231" t="str">
            <v>AHW14R013P NO CE</v>
          </cell>
          <cell r="F231" t="str">
            <v>Oversea</v>
          </cell>
          <cell r="G231">
            <v>5</v>
          </cell>
          <cell r="H231">
            <v>5</v>
          </cell>
          <cell r="I231">
            <v>0</v>
          </cell>
          <cell r="J231" t="str">
            <v>FINISH</v>
          </cell>
          <cell r="K231">
            <v>46225</v>
          </cell>
          <cell r="L231">
            <v>46239</v>
          </cell>
        </row>
        <row r="232">
          <cell r="A232" t="str">
            <v>PT-H2605-PD-335</v>
          </cell>
          <cell r="B232">
            <v>0</v>
          </cell>
          <cell r="C232">
            <v>11127822</v>
          </cell>
          <cell r="D232" t="str">
            <v>2131620-B-A</v>
          </cell>
          <cell r="E232" t="str">
            <v>WAIN-CKI-10-200 NO CE</v>
          </cell>
          <cell r="F232" t="str">
            <v>Oversea</v>
          </cell>
          <cell r="G232">
            <v>12</v>
          </cell>
          <cell r="H232">
            <v>12</v>
          </cell>
          <cell r="I232">
            <v>0</v>
          </cell>
          <cell r="J232" t="str">
            <v>FINISH</v>
          </cell>
          <cell r="K232">
            <v>46225</v>
          </cell>
          <cell r="L232">
            <v>46239</v>
          </cell>
        </row>
        <row r="233">
          <cell r="A233" t="str">
            <v>PT-H2605-PD-460</v>
          </cell>
          <cell r="B233">
            <v>0</v>
          </cell>
          <cell r="C233">
            <v>11131247</v>
          </cell>
          <cell r="D233" t="str">
            <v>2331232-A-A</v>
          </cell>
          <cell r="E233" t="str">
            <v>WAMS-135-16ST NOCE</v>
          </cell>
          <cell r="F233" t="str">
            <v>Oversea</v>
          </cell>
          <cell r="G233">
            <v>100</v>
          </cell>
          <cell r="H233">
            <v>100</v>
          </cell>
          <cell r="I233">
            <v>0</v>
          </cell>
          <cell r="J233" t="str">
            <v>FINISH</v>
          </cell>
          <cell r="K233">
            <v>46227</v>
          </cell>
          <cell r="L233">
            <v>46239</v>
          </cell>
        </row>
        <row r="234">
          <cell r="A234" t="str">
            <v>PT-H2605-PD-525</v>
          </cell>
          <cell r="B234">
            <v>0</v>
          </cell>
          <cell r="C234">
            <v>11134335</v>
          </cell>
          <cell r="D234" t="str">
            <v>2331161-A-A</v>
          </cell>
          <cell r="E234" t="str">
            <v>WAIN-CKI-008-200 CE3</v>
          </cell>
          <cell r="F234" t="str">
            <v>Oversea</v>
          </cell>
          <cell r="G234">
            <v>5</v>
          </cell>
          <cell r="H234">
            <v>5</v>
          </cell>
          <cell r="I234">
            <v>0</v>
          </cell>
          <cell r="J234" t="str">
            <v>FINISH</v>
          </cell>
          <cell r="K234">
            <v>46230</v>
          </cell>
          <cell r="L234">
            <v>46239</v>
          </cell>
        </row>
        <row r="235">
          <cell r="A235" t="str">
            <v>PT-H2606-PD-198</v>
          </cell>
          <cell r="B235">
            <v>0</v>
          </cell>
          <cell r="C235">
            <v>11117086</v>
          </cell>
          <cell r="D235" t="str">
            <v>2331044-0-A</v>
          </cell>
          <cell r="E235" t="str">
            <v>AHW14R013P CE5</v>
          </cell>
          <cell r="F235" t="str">
            <v>Oversea</v>
          </cell>
          <cell r="G235">
            <v>80</v>
          </cell>
          <cell r="H235">
            <v>80</v>
          </cell>
          <cell r="I235">
            <v>0</v>
          </cell>
          <cell r="J235" t="str">
            <v>FINISH</v>
          </cell>
          <cell r="K235">
            <v>46231</v>
          </cell>
          <cell r="L235">
            <v>46239</v>
          </cell>
        </row>
        <row r="236">
          <cell r="A236" t="str">
            <v>PT-H2606-PD-202</v>
          </cell>
          <cell r="B236">
            <v>0</v>
          </cell>
          <cell r="C236">
            <v>11118084</v>
          </cell>
          <cell r="D236" t="str">
            <v>2331074-A-A</v>
          </cell>
          <cell r="E236" t="str">
            <v>WAMS-180-16WA CE3</v>
          </cell>
          <cell r="F236" t="str">
            <v>Oversea</v>
          </cell>
          <cell r="G236">
            <v>20</v>
          </cell>
          <cell r="H236">
            <v>20</v>
          </cell>
          <cell r="I236">
            <v>0</v>
          </cell>
          <cell r="J236" t="str">
            <v>FINISH</v>
          </cell>
          <cell r="K236">
            <v>46231</v>
          </cell>
          <cell r="L236">
            <v>46239</v>
          </cell>
        </row>
        <row r="237">
          <cell r="A237" t="str">
            <v>PT-H2606-PD-204</v>
          </cell>
          <cell r="B237">
            <v>0</v>
          </cell>
          <cell r="C237">
            <v>11134333</v>
          </cell>
          <cell r="D237" t="str">
            <v>2331160-A-AK</v>
          </cell>
          <cell r="E237" t="str">
            <v>WAIN-CKI-10-300 CE4</v>
          </cell>
          <cell r="F237" t="str">
            <v>Oversea</v>
          </cell>
          <cell r="G237">
            <v>10</v>
          </cell>
          <cell r="H237">
            <v>10</v>
          </cell>
          <cell r="I237">
            <v>0</v>
          </cell>
          <cell r="J237" t="str">
            <v>FINISH</v>
          </cell>
          <cell r="K237">
            <v>46231</v>
          </cell>
          <cell r="L237">
            <v>46239</v>
          </cell>
        </row>
        <row r="238">
          <cell r="A238" t="str">
            <v>PT-H2606-PD-206</v>
          </cell>
          <cell r="B238">
            <v>0</v>
          </cell>
          <cell r="C238">
            <v>11134471</v>
          </cell>
          <cell r="D238" t="str">
            <v>2531271-0-A</v>
          </cell>
          <cell r="E238" t="str">
            <v>AHW14R013P SA</v>
          </cell>
          <cell r="F238" t="str">
            <v>Oversea</v>
          </cell>
          <cell r="G238">
            <v>50</v>
          </cell>
          <cell r="H238">
            <v>50</v>
          </cell>
          <cell r="I238">
            <v>0</v>
          </cell>
          <cell r="J238" t="str">
            <v>FINISH</v>
          </cell>
          <cell r="K238">
            <v>46231</v>
          </cell>
          <cell r="L238">
            <v>46239</v>
          </cell>
        </row>
        <row r="239">
          <cell r="A239" t="str">
            <v>SIL-H2606-PD-020</v>
          </cell>
          <cell r="B239">
            <v>0</v>
          </cell>
          <cell r="C239">
            <v>11120210</v>
          </cell>
          <cell r="D239" t="str">
            <v>1831153-E-A</v>
          </cell>
          <cell r="E239" t="str">
            <v>SA0035N15S NO CE</v>
          </cell>
          <cell r="F239" t="str">
            <v>Oversea</v>
          </cell>
          <cell r="G239">
            <v>50</v>
          </cell>
          <cell r="H239">
            <v>50</v>
          </cell>
          <cell r="I239">
            <v>0</v>
          </cell>
          <cell r="J239" t="str">
            <v>FINISH</v>
          </cell>
          <cell r="K239">
            <v>46231</v>
          </cell>
          <cell r="L239">
            <v>46239</v>
          </cell>
        </row>
        <row r="240">
          <cell r="A240" t="str">
            <v>SIL-H2606-PD-021</v>
          </cell>
          <cell r="B240">
            <v>0</v>
          </cell>
          <cell r="C240">
            <v>11120211</v>
          </cell>
          <cell r="D240" t="str">
            <v>1831154-E-A</v>
          </cell>
          <cell r="E240" t="str">
            <v>SJ1535N15S NO CE</v>
          </cell>
          <cell r="F240" t="str">
            <v>Oversea</v>
          </cell>
          <cell r="G240">
            <v>10</v>
          </cell>
          <cell r="H240">
            <v>10</v>
          </cell>
          <cell r="I240">
            <v>0</v>
          </cell>
          <cell r="J240" t="str">
            <v>FINISH</v>
          </cell>
          <cell r="K240">
            <v>46231</v>
          </cell>
          <cell r="L240">
            <v>46239</v>
          </cell>
        </row>
        <row r="241">
          <cell r="A241" t="str">
            <v>SIL-H2606-PD-022</v>
          </cell>
          <cell r="B241">
            <v>0</v>
          </cell>
          <cell r="C241">
            <v>11120214</v>
          </cell>
          <cell r="D241" t="str">
            <v>1831157-E-A</v>
          </cell>
          <cell r="E241" t="str">
            <v>SJ1535N18S NO CE</v>
          </cell>
          <cell r="F241" t="str">
            <v>Oversea</v>
          </cell>
          <cell r="G241">
            <v>300</v>
          </cell>
          <cell r="H241">
            <v>300</v>
          </cell>
          <cell r="I241">
            <v>0</v>
          </cell>
          <cell r="J241" t="str">
            <v>FINISH</v>
          </cell>
          <cell r="K241">
            <v>46231</v>
          </cell>
          <cell r="L241">
            <v>46239</v>
          </cell>
        </row>
        <row r="242">
          <cell r="A242" t="str">
            <v>PT-H2606-PD-241</v>
          </cell>
          <cell r="B242">
            <v>0</v>
          </cell>
          <cell r="C242">
            <v>11117355</v>
          </cell>
          <cell r="D242" t="str">
            <v>2131727-B-A</v>
          </cell>
          <cell r="E242" t="str">
            <v>AHW14R013P NO CE</v>
          </cell>
          <cell r="F242" t="str">
            <v>Oversea</v>
          </cell>
          <cell r="G242">
            <v>10</v>
          </cell>
          <cell r="H242">
            <v>10</v>
          </cell>
          <cell r="I242">
            <v>0</v>
          </cell>
          <cell r="J242" t="str">
            <v>FINISH</v>
          </cell>
          <cell r="K242">
            <v>46230</v>
          </cell>
          <cell r="L242">
            <v>46239</v>
          </cell>
        </row>
        <row r="243">
          <cell r="A243" t="str">
            <v>PT-H2606-PD-245</v>
          </cell>
          <cell r="B243">
            <v>0</v>
          </cell>
          <cell r="C243">
            <v>11127824</v>
          </cell>
          <cell r="D243" t="str">
            <v>2131622-B-A</v>
          </cell>
          <cell r="E243" t="str">
            <v>WAIN-CKI-008-200 NO CE</v>
          </cell>
          <cell r="F243" t="str">
            <v>Oversea</v>
          </cell>
          <cell r="G243">
            <v>3</v>
          </cell>
          <cell r="H243">
            <v>3</v>
          </cell>
          <cell r="I243">
            <v>0</v>
          </cell>
          <cell r="J243" t="str">
            <v>FINISH</v>
          </cell>
          <cell r="K243">
            <v>46230</v>
          </cell>
          <cell r="L243">
            <v>46239</v>
          </cell>
        </row>
        <row r="244">
          <cell r="A244" t="str">
            <v>PT-H2606-PD-247</v>
          </cell>
          <cell r="B244">
            <v>0</v>
          </cell>
          <cell r="C244">
            <v>11127823</v>
          </cell>
          <cell r="D244" t="str">
            <v>2131621-B-AK</v>
          </cell>
          <cell r="E244" t="str">
            <v>WAIN-CKI-10-300 NO CE</v>
          </cell>
          <cell r="F244" t="str">
            <v>Oversea</v>
          </cell>
          <cell r="G244">
            <v>2</v>
          </cell>
          <cell r="H244">
            <v>2</v>
          </cell>
          <cell r="I244">
            <v>0</v>
          </cell>
          <cell r="J244" t="str">
            <v>FINISH</v>
          </cell>
          <cell r="K244">
            <v>46230</v>
          </cell>
          <cell r="L244">
            <v>46239</v>
          </cell>
        </row>
        <row r="245">
          <cell r="A245" t="str">
            <v>PT-H2606-PD-253</v>
          </cell>
          <cell r="B245">
            <v>0</v>
          </cell>
          <cell r="C245">
            <v>11134333</v>
          </cell>
          <cell r="D245" t="str">
            <v>2331160-A-AK</v>
          </cell>
          <cell r="E245" t="str">
            <v>WAIN-CKI-10-300 CE4</v>
          </cell>
          <cell r="F245" t="str">
            <v>Oversea</v>
          </cell>
          <cell r="G245">
            <v>1</v>
          </cell>
          <cell r="H245">
            <v>1</v>
          </cell>
          <cell r="I245">
            <v>0</v>
          </cell>
          <cell r="J245" t="str">
            <v>FINISH</v>
          </cell>
          <cell r="K245">
            <v>46230</v>
          </cell>
          <cell r="L245">
            <v>46239</v>
          </cell>
        </row>
        <row r="246">
          <cell r="A246" t="str">
            <v>PT-H2606-PD-331</v>
          </cell>
          <cell r="B246">
            <v>0</v>
          </cell>
          <cell r="C246">
            <v>11117355</v>
          </cell>
          <cell r="D246" t="str">
            <v>2131727-B-A</v>
          </cell>
          <cell r="E246" t="str">
            <v>AHW14R013P NO CE</v>
          </cell>
          <cell r="F246" t="str">
            <v>Oversea</v>
          </cell>
          <cell r="G246">
            <v>30</v>
          </cell>
          <cell r="H246">
            <v>30</v>
          </cell>
          <cell r="I246">
            <v>0</v>
          </cell>
          <cell r="J246" t="str">
            <v>FINISH</v>
          </cell>
          <cell r="K246">
            <v>46230</v>
          </cell>
          <cell r="L246">
            <v>46239</v>
          </cell>
        </row>
        <row r="247">
          <cell r="A247" t="str">
            <v>PT-H2606-PD-332</v>
          </cell>
          <cell r="B247">
            <v>0</v>
          </cell>
          <cell r="C247">
            <v>11134340</v>
          </cell>
          <cell r="D247" t="str">
            <v>2331156-A-A</v>
          </cell>
          <cell r="E247" t="str">
            <v>AIN-CKI-200-B-SFT CE2</v>
          </cell>
          <cell r="F247" t="str">
            <v>Oversea</v>
          </cell>
          <cell r="G247">
            <v>34</v>
          </cell>
          <cell r="H247">
            <v>34</v>
          </cell>
          <cell r="I247">
            <v>0</v>
          </cell>
          <cell r="J247" t="str">
            <v>FINISH</v>
          </cell>
          <cell r="K247">
            <v>46230</v>
          </cell>
          <cell r="L247">
            <v>46239</v>
          </cell>
        </row>
        <row r="248">
          <cell r="A248" t="str">
            <v>PT-H2606-PD-333</v>
          </cell>
          <cell r="B248">
            <v>0</v>
          </cell>
          <cell r="C248">
            <v>11134339</v>
          </cell>
          <cell r="D248" t="str">
            <v>2331167-A-A</v>
          </cell>
          <cell r="E248" t="str">
            <v>AIN-CKX-10-200-R CE2</v>
          </cell>
          <cell r="F248" t="str">
            <v>Oversea</v>
          </cell>
          <cell r="G248">
            <v>20</v>
          </cell>
          <cell r="H248">
            <v>20</v>
          </cell>
          <cell r="I248">
            <v>0</v>
          </cell>
          <cell r="J248" t="str">
            <v>FINISH</v>
          </cell>
          <cell r="K248">
            <v>46230</v>
          </cell>
          <cell r="L248">
            <v>46239</v>
          </cell>
        </row>
        <row r="249">
          <cell r="A249" t="str">
            <v>SIL-H2607-PD-001</v>
          </cell>
          <cell r="B249">
            <v>0</v>
          </cell>
          <cell r="C249">
            <v>11112913</v>
          </cell>
          <cell r="D249" t="str">
            <v>1831145-B-A</v>
          </cell>
          <cell r="E249" t="str">
            <v>SJ3035N26S US</v>
          </cell>
          <cell r="F249" t="str">
            <v>USA</v>
          </cell>
          <cell r="G249">
            <v>65</v>
          </cell>
          <cell r="H249">
            <v>65</v>
          </cell>
          <cell r="I249">
            <v>0</v>
          </cell>
          <cell r="J249" t="str">
            <v>FINISH</v>
          </cell>
          <cell r="K249">
            <v>46230</v>
          </cell>
          <cell r="L249">
            <v>46239</v>
          </cell>
        </row>
        <row r="250">
          <cell r="A250" t="str">
            <v>SIL-H2607-PD-002</v>
          </cell>
          <cell r="B250">
            <v>0</v>
          </cell>
          <cell r="C250">
            <v>11112912</v>
          </cell>
          <cell r="D250" t="str">
            <v>1831144-B-A</v>
          </cell>
          <cell r="E250" t="str">
            <v>SJ1535N26S US</v>
          </cell>
          <cell r="F250" t="str">
            <v>USA</v>
          </cell>
          <cell r="G250">
            <v>1285</v>
          </cell>
          <cell r="H250">
            <v>1285</v>
          </cell>
          <cell r="I250">
            <v>0</v>
          </cell>
          <cell r="J250" t="str">
            <v>FINISH</v>
          </cell>
          <cell r="K250">
            <v>46230</v>
          </cell>
          <cell r="L250">
            <v>46239</v>
          </cell>
        </row>
        <row r="251">
          <cell r="A251" t="str">
            <v>SIL-H2607-PD-003</v>
          </cell>
          <cell r="B251">
            <v>0</v>
          </cell>
          <cell r="C251">
            <v>11112906</v>
          </cell>
          <cell r="D251" t="str">
            <v>1831138-B-A</v>
          </cell>
          <cell r="E251" t="str">
            <v>SJ1535N20S US</v>
          </cell>
          <cell r="F251" t="str">
            <v>USA</v>
          </cell>
          <cell r="G251">
            <v>290</v>
          </cell>
          <cell r="H251">
            <v>290</v>
          </cell>
          <cell r="I251">
            <v>0</v>
          </cell>
          <cell r="J251" t="str">
            <v>FINISH</v>
          </cell>
          <cell r="K251">
            <v>46230</v>
          </cell>
          <cell r="L251">
            <v>46239</v>
          </cell>
        </row>
        <row r="252">
          <cell r="A252" t="str">
            <v>SIL-H2607-PD-004</v>
          </cell>
          <cell r="B252">
            <v>0</v>
          </cell>
          <cell r="C252">
            <v>11112903</v>
          </cell>
          <cell r="D252" t="str">
            <v>1831135-B-A</v>
          </cell>
          <cell r="E252" t="str">
            <v>SJ1535N18S US</v>
          </cell>
          <cell r="F252" t="str">
            <v>USA</v>
          </cell>
          <cell r="G252">
            <v>480</v>
          </cell>
          <cell r="H252">
            <v>480</v>
          </cell>
          <cell r="I252">
            <v>0</v>
          </cell>
          <cell r="J252" t="str">
            <v>FINISH</v>
          </cell>
          <cell r="K252">
            <v>46230</v>
          </cell>
          <cell r="L252">
            <v>46239</v>
          </cell>
        </row>
        <row r="253">
          <cell r="A253" t="str">
            <v>SIL-H2607-PD-005</v>
          </cell>
          <cell r="B253">
            <v>0</v>
          </cell>
          <cell r="C253">
            <v>11112914</v>
          </cell>
          <cell r="D253" t="str">
            <v>1831146-B-A</v>
          </cell>
          <cell r="E253" t="str">
            <v>SA0035N30S US</v>
          </cell>
          <cell r="F253" t="str">
            <v>USA</v>
          </cell>
          <cell r="G253">
            <v>20</v>
          </cell>
          <cell r="H253">
            <v>20</v>
          </cell>
          <cell r="I253">
            <v>0</v>
          </cell>
          <cell r="J253" t="str">
            <v>FINISH</v>
          </cell>
          <cell r="K253">
            <v>46230</v>
          </cell>
          <cell r="L253">
            <v>46239</v>
          </cell>
        </row>
        <row r="254">
          <cell r="A254" t="str">
            <v>SIL-H2607-PD-006</v>
          </cell>
          <cell r="B254">
            <v>0</v>
          </cell>
          <cell r="C254">
            <v>11112911</v>
          </cell>
          <cell r="D254" t="str">
            <v>1831143-B-A</v>
          </cell>
          <cell r="E254" t="str">
            <v>SA0035N26S US</v>
          </cell>
          <cell r="F254" t="str">
            <v>USA</v>
          </cell>
          <cell r="G254">
            <v>115</v>
          </cell>
          <cell r="H254">
            <v>115</v>
          </cell>
          <cell r="I254">
            <v>0</v>
          </cell>
          <cell r="J254" t="str">
            <v>FINISH</v>
          </cell>
          <cell r="K254">
            <v>46230</v>
          </cell>
          <cell r="L254">
            <v>46239</v>
          </cell>
        </row>
        <row r="255">
          <cell r="A255" t="str">
            <v>SIL-H2607-PD-007</v>
          </cell>
          <cell r="B255">
            <v>0</v>
          </cell>
          <cell r="C255">
            <v>11112908</v>
          </cell>
          <cell r="D255" t="str">
            <v>1831140-B-A</v>
          </cell>
          <cell r="E255" t="str">
            <v>SA0035N22S US</v>
          </cell>
          <cell r="F255" t="str">
            <v>USA</v>
          </cell>
          <cell r="G255">
            <v>190</v>
          </cell>
          <cell r="H255">
            <v>190</v>
          </cell>
          <cell r="I255">
            <v>0</v>
          </cell>
          <cell r="J255" t="str">
            <v>FINISH</v>
          </cell>
          <cell r="K255">
            <v>46230</v>
          </cell>
          <cell r="L255">
            <v>46239</v>
          </cell>
        </row>
        <row r="256">
          <cell r="A256" t="str">
            <v>SIL-H2607-PD-008</v>
          </cell>
          <cell r="B256">
            <v>0</v>
          </cell>
          <cell r="C256">
            <v>11112902</v>
          </cell>
          <cell r="D256" t="str">
            <v>1831134-B-A</v>
          </cell>
          <cell r="E256" t="str">
            <v>SA0035N18S US</v>
          </cell>
          <cell r="F256" t="str">
            <v>USA</v>
          </cell>
          <cell r="G256">
            <v>140</v>
          </cell>
          <cell r="H256">
            <v>140</v>
          </cell>
          <cell r="I256">
            <v>0</v>
          </cell>
          <cell r="J256" t="str">
            <v>FINISH</v>
          </cell>
          <cell r="K256">
            <v>46230</v>
          </cell>
          <cell r="L256">
            <v>46239</v>
          </cell>
        </row>
        <row r="257">
          <cell r="A257" t="str">
            <v>SIL-H2607-PD-009</v>
          </cell>
          <cell r="B257">
            <v>0</v>
          </cell>
          <cell r="C257">
            <v>11112899</v>
          </cell>
          <cell r="D257" t="str">
            <v>1831131-B-A</v>
          </cell>
          <cell r="E257" t="str">
            <v>SA0035N15S US</v>
          </cell>
          <cell r="F257" t="str">
            <v>USA</v>
          </cell>
          <cell r="G257">
            <v>120</v>
          </cell>
          <cell r="H257">
            <v>120</v>
          </cell>
          <cell r="I257">
            <v>0</v>
          </cell>
          <cell r="J257" t="str">
            <v>FINISH</v>
          </cell>
          <cell r="K257">
            <v>46230</v>
          </cell>
          <cell r="L257">
            <v>46239</v>
          </cell>
        </row>
        <row r="258">
          <cell r="A258" t="str">
            <v>SIL-H2607-PD-010</v>
          </cell>
          <cell r="B258">
            <v>0</v>
          </cell>
          <cell r="C258">
            <v>11112907</v>
          </cell>
          <cell r="D258" t="str">
            <v>1831139-B-A</v>
          </cell>
          <cell r="E258" t="str">
            <v>SJ3035N20S US</v>
          </cell>
          <cell r="F258" t="str">
            <v>USA</v>
          </cell>
          <cell r="G258">
            <v>10</v>
          </cell>
          <cell r="H258">
            <v>10</v>
          </cell>
          <cell r="I258">
            <v>0</v>
          </cell>
          <cell r="J258" t="str">
            <v>FINISH</v>
          </cell>
          <cell r="K258">
            <v>46230</v>
          </cell>
          <cell r="L258">
            <v>46239</v>
          </cell>
        </row>
        <row r="259">
          <cell r="A259" t="str">
            <v>SIL-H2607-PD-011</v>
          </cell>
          <cell r="B259">
            <v>0</v>
          </cell>
          <cell r="C259">
            <v>11112911</v>
          </cell>
          <cell r="D259" t="str">
            <v>1831143-B-A</v>
          </cell>
          <cell r="E259" t="str">
            <v>SA0035N26S US</v>
          </cell>
          <cell r="F259" t="str">
            <v>USA</v>
          </cell>
          <cell r="G259">
            <v>15</v>
          </cell>
          <cell r="H259">
            <v>15</v>
          </cell>
          <cell r="I259">
            <v>0</v>
          </cell>
          <cell r="J259" t="str">
            <v>FINISH</v>
          </cell>
          <cell r="K259">
            <v>46230</v>
          </cell>
          <cell r="L259">
            <v>46239</v>
          </cell>
        </row>
        <row r="260">
          <cell r="A260" t="str">
            <v>SIL-H2607-PD-012</v>
          </cell>
          <cell r="B260">
            <v>0</v>
          </cell>
          <cell r="C260">
            <v>11112910</v>
          </cell>
          <cell r="D260" t="str">
            <v>1831142-B-A</v>
          </cell>
          <cell r="E260" t="str">
            <v>SJ3035N22S US</v>
          </cell>
          <cell r="F260" t="str">
            <v>USA</v>
          </cell>
          <cell r="G260">
            <v>60</v>
          </cell>
          <cell r="H260">
            <v>60</v>
          </cell>
          <cell r="I260">
            <v>0</v>
          </cell>
          <cell r="J260" t="str">
            <v>FINISH</v>
          </cell>
          <cell r="K260">
            <v>46230</v>
          </cell>
          <cell r="L260">
            <v>46239</v>
          </cell>
        </row>
        <row r="261">
          <cell r="A261" t="str">
            <v>PT-H2607-PD-137</v>
          </cell>
          <cell r="B261">
            <v>0</v>
          </cell>
          <cell r="C261">
            <v>11132336</v>
          </cell>
          <cell r="D261" t="str">
            <v>1731162-F-A</v>
          </cell>
          <cell r="E261" t="str">
            <v>AHW14R313S US</v>
          </cell>
          <cell r="F261" t="str">
            <v>USA</v>
          </cell>
          <cell r="G261">
            <v>15</v>
          </cell>
          <cell r="H261">
            <v>15</v>
          </cell>
          <cell r="I261">
            <v>0</v>
          </cell>
          <cell r="J261" t="str">
            <v>FINISH</v>
          </cell>
          <cell r="K261">
            <v>46230</v>
          </cell>
          <cell r="L261">
            <v>46239</v>
          </cell>
        </row>
        <row r="262">
          <cell r="A262" t="str">
            <v>PT-H2607-PD-138</v>
          </cell>
          <cell r="B262">
            <v>0</v>
          </cell>
          <cell r="C262">
            <v>11132210</v>
          </cell>
          <cell r="D262" t="str">
            <v>1731135-E-AK-P</v>
          </cell>
          <cell r="E262" t="str">
            <v>AGH146000 US</v>
          </cell>
          <cell r="F262" t="str">
            <v>USA</v>
          </cell>
          <cell r="G262">
            <v>590</v>
          </cell>
          <cell r="H262">
            <v>590</v>
          </cell>
          <cell r="I262">
            <v>0</v>
          </cell>
          <cell r="J262" t="str">
            <v>FINISH</v>
          </cell>
          <cell r="K262">
            <v>46230</v>
          </cell>
          <cell r="L262">
            <v>46239</v>
          </cell>
        </row>
        <row r="263">
          <cell r="A263" t="str">
            <v>PT-H2607-PD-139</v>
          </cell>
          <cell r="B263">
            <v>0</v>
          </cell>
          <cell r="C263">
            <v>11132313</v>
          </cell>
          <cell r="D263" t="str">
            <v>1731139-E-AK</v>
          </cell>
          <cell r="E263" t="str">
            <v>AGH147000 US</v>
          </cell>
          <cell r="F263" t="str">
            <v>USA</v>
          </cell>
          <cell r="G263">
            <v>600</v>
          </cell>
          <cell r="H263">
            <v>600</v>
          </cell>
          <cell r="I263">
            <v>0</v>
          </cell>
          <cell r="J263" t="str">
            <v>FINISH</v>
          </cell>
          <cell r="K263">
            <v>46230</v>
          </cell>
          <cell r="L263">
            <v>46239</v>
          </cell>
        </row>
        <row r="264">
          <cell r="A264" t="str">
            <v>PT-H2607-PD-140</v>
          </cell>
          <cell r="B264">
            <v>0</v>
          </cell>
          <cell r="C264">
            <v>11131240</v>
          </cell>
          <cell r="D264" t="str">
            <v>2431015-0-A</v>
          </cell>
          <cell r="E264" t="str">
            <v>AIN-CNX-14-215 US</v>
          </cell>
          <cell r="F264" t="str">
            <v>USA</v>
          </cell>
          <cell r="G264">
            <v>120</v>
          </cell>
          <cell r="H264">
            <v>120</v>
          </cell>
          <cell r="I264">
            <v>0</v>
          </cell>
          <cell r="J264" t="str">
            <v>FINISH</v>
          </cell>
          <cell r="K264">
            <v>46230</v>
          </cell>
          <cell r="L264">
            <v>46239</v>
          </cell>
        </row>
        <row r="265">
          <cell r="A265" t="str">
            <v>PT-H2607-PD-141</v>
          </cell>
          <cell r="B265">
            <v>0</v>
          </cell>
          <cell r="C265">
            <v>11131241</v>
          </cell>
          <cell r="D265" t="str">
            <v>2431016-0-A</v>
          </cell>
          <cell r="E265" t="str">
            <v>AIN-CNX-14-215P US</v>
          </cell>
          <cell r="F265" t="str">
            <v>USA</v>
          </cell>
          <cell r="G265">
            <v>22</v>
          </cell>
          <cell r="H265">
            <v>22</v>
          </cell>
          <cell r="I265">
            <v>0</v>
          </cell>
          <cell r="J265" t="str">
            <v>FINISH</v>
          </cell>
          <cell r="K265">
            <v>46230</v>
          </cell>
          <cell r="L265">
            <v>46239</v>
          </cell>
        </row>
        <row r="266">
          <cell r="A266" t="str">
            <v>PT-H2607-PD-142</v>
          </cell>
          <cell r="B266">
            <v>0</v>
          </cell>
          <cell r="C266">
            <v>11127225</v>
          </cell>
          <cell r="D266" t="str">
            <v>2351004-0-A</v>
          </cell>
          <cell r="E266" t="str">
            <v>TES0025S US</v>
          </cell>
          <cell r="F266" t="str">
            <v>USA</v>
          </cell>
          <cell r="G266">
            <v>120</v>
          </cell>
          <cell r="H266">
            <v>120</v>
          </cell>
          <cell r="I266">
            <v>0</v>
          </cell>
          <cell r="J266" t="str">
            <v>FINISH</v>
          </cell>
          <cell r="K266">
            <v>46230</v>
          </cell>
          <cell r="L266">
            <v>46239</v>
          </cell>
        </row>
        <row r="267">
          <cell r="A267" t="str">
            <v>PT-H2607-PD-143</v>
          </cell>
          <cell r="B267">
            <v>0</v>
          </cell>
          <cell r="C267">
            <v>11134337</v>
          </cell>
          <cell r="D267" t="str">
            <v>2331163-A-A</v>
          </cell>
          <cell r="E267" t="str">
            <v>WAIN-CKI-200-BS CE3</v>
          </cell>
          <cell r="F267" t="str">
            <v>Oversea</v>
          </cell>
          <cell r="G267">
            <v>13</v>
          </cell>
          <cell r="H267">
            <v>13</v>
          </cell>
          <cell r="I267">
            <v>0</v>
          </cell>
          <cell r="J267" t="str">
            <v>FINISH</v>
          </cell>
          <cell r="K267">
            <v>46230</v>
          </cell>
          <cell r="L267">
            <v>46239</v>
          </cell>
        </row>
        <row r="268">
          <cell r="A268" t="str">
            <v>PT-H2607-PD-144</v>
          </cell>
          <cell r="B268">
            <v>0</v>
          </cell>
          <cell r="C268">
            <v>11134340</v>
          </cell>
          <cell r="D268" t="str">
            <v>2331156-A-A</v>
          </cell>
          <cell r="E268" t="str">
            <v>AIN-CKI-200-B-SFT CE2</v>
          </cell>
          <cell r="F268" t="str">
            <v>Oversea</v>
          </cell>
          <cell r="G268">
            <v>71</v>
          </cell>
          <cell r="H268">
            <v>71</v>
          </cell>
          <cell r="I268">
            <v>0</v>
          </cell>
          <cell r="J268" t="str">
            <v>FINISH</v>
          </cell>
          <cell r="K268">
            <v>46230</v>
          </cell>
          <cell r="L268">
            <v>46239</v>
          </cell>
        </row>
        <row r="269">
          <cell r="A269" t="str">
            <v>PT-H2607-PD-145</v>
          </cell>
          <cell r="B269">
            <v>0</v>
          </cell>
          <cell r="C269">
            <v>11117130</v>
          </cell>
          <cell r="D269" t="str">
            <v>2331088-0-AK</v>
          </cell>
          <cell r="E269" t="str">
            <v>AHW14R101S CE2</v>
          </cell>
          <cell r="F269" t="str">
            <v>Oversea</v>
          </cell>
          <cell r="G269">
            <v>700</v>
          </cell>
          <cell r="H269">
            <v>700</v>
          </cell>
          <cell r="I269">
            <v>0</v>
          </cell>
          <cell r="J269" t="str">
            <v>FINISH</v>
          </cell>
          <cell r="K269">
            <v>46230</v>
          </cell>
          <cell r="L269">
            <v>46239</v>
          </cell>
        </row>
        <row r="270">
          <cell r="A270" t="str">
            <v>PT-H2607-PD-146</v>
          </cell>
          <cell r="B270">
            <v>0</v>
          </cell>
          <cell r="C270">
            <v>11134948</v>
          </cell>
          <cell r="D270" t="str">
            <v>2131564-0-A</v>
          </cell>
          <cell r="E270" t="str">
            <v>AHW14R013S MDR</v>
          </cell>
          <cell r="F270" t="str">
            <v>Oversea</v>
          </cell>
          <cell r="G270">
            <v>35</v>
          </cell>
          <cell r="H270">
            <v>35</v>
          </cell>
          <cell r="I270">
            <v>0</v>
          </cell>
          <cell r="J270" t="str">
            <v>FINISH</v>
          </cell>
          <cell r="K270">
            <v>46230</v>
          </cell>
          <cell r="L270">
            <v>46239</v>
          </cell>
        </row>
        <row r="271">
          <cell r="A271" t="str">
            <v>PT-H2607-PD-301</v>
          </cell>
          <cell r="B271" t="str">
            <v>-</v>
          </cell>
          <cell r="C271">
            <v>11132335</v>
          </cell>
          <cell r="D271" t="str">
            <v>1731161-F-A</v>
          </cell>
          <cell r="E271" t="str">
            <v>AHW14R013P US</v>
          </cell>
          <cell r="F271" t="str">
            <v>USA</v>
          </cell>
          <cell r="G271">
            <v>215</v>
          </cell>
          <cell r="H271">
            <v>215</v>
          </cell>
          <cell r="I271">
            <v>0</v>
          </cell>
          <cell r="J271" t="str">
            <v>FINISH</v>
          </cell>
          <cell r="K271">
            <v>46234</v>
          </cell>
          <cell r="L271">
            <v>46239</v>
          </cell>
        </row>
        <row r="272">
          <cell r="A272" t="str">
            <v>PT-H2607-PD-302</v>
          </cell>
          <cell r="B272" t="str">
            <v>-</v>
          </cell>
          <cell r="C272">
            <v>11132336</v>
          </cell>
          <cell r="D272" t="str">
            <v>1731162-F-A</v>
          </cell>
          <cell r="E272" t="str">
            <v>AHW14R313S US</v>
          </cell>
          <cell r="F272" t="str">
            <v>USA</v>
          </cell>
          <cell r="G272">
            <v>10</v>
          </cell>
          <cell r="H272">
            <v>10</v>
          </cell>
          <cell r="I272">
            <v>0</v>
          </cell>
          <cell r="J272" t="str">
            <v>FINISH</v>
          </cell>
          <cell r="K272">
            <v>46234</v>
          </cell>
          <cell r="L272">
            <v>46239</v>
          </cell>
        </row>
        <row r="273">
          <cell r="A273" t="str">
            <v>PT-H2607-PD-309</v>
          </cell>
          <cell r="B273">
            <v>0</v>
          </cell>
          <cell r="C273">
            <v>11132335</v>
          </cell>
          <cell r="D273" t="str">
            <v>1731161-F-A</v>
          </cell>
          <cell r="E273" t="str">
            <v>AHW14R013P US</v>
          </cell>
          <cell r="F273" t="str">
            <v>USA</v>
          </cell>
          <cell r="G273">
            <v>150</v>
          </cell>
          <cell r="H273">
            <v>150</v>
          </cell>
          <cell r="I273">
            <v>0</v>
          </cell>
          <cell r="J273" t="str">
            <v>FINISH</v>
          </cell>
          <cell r="K273">
            <v>46237</v>
          </cell>
          <cell r="L273">
            <v>46239</v>
          </cell>
        </row>
        <row r="274">
          <cell r="A274" t="str">
            <v>PT-H2606-PD-155</v>
          </cell>
          <cell r="B274">
            <v>0</v>
          </cell>
          <cell r="C274">
            <v>11117282</v>
          </cell>
          <cell r="D274" t="str">
            <v>1556098-J-AK</v>
          </cell>
          <cell r="E274" t="str">
            <v>WAIN-CKI-300 KR</v>
          </cell>
          <cell r="F274" t="str">
            <v>Korea</v>
          </cell>
          <cell r="G274">
            <v>15</v>
          </cell>
          <cell r="H274">
            <v>15</v>
          </cell>
          <cell r="I274">
            <v>0</v>
          </cell>
          <cell r="J274" t="str">
            <v>FINISH</v>
          </cell>
          <cell r="K274">
            <v>46230</v>
          </cell>
          <cell r="L274">
            <v>46240</v>
          </cell>
        </row>
        <row r="275">
          <cell r="A275" t="str">
            <v>PT-H2606-PD-158</v>
          </cell>
          <cell r="B275">
            <v>0</v>
          </cell>
          <cell r="C275">
            <v>11125715</v>
          </cell>
          <cell r="D275" t="str">
            <v>2131687-C-AK</v>
          </cell>
          <cell r="E275" t="str">
            <v>AHW14R001S NOCE</v>
          </cell>
          <cell r="F275" t="str">
            <v>Oversea</v>
          </cell>
          <cell r="G275">
            <v>1500</v>
          </cell>
          <cell r="H275">
            <v>1500</v>
          </cell>
          <cell r="I275">
            <v>0</v>
          </cell>
          <cell r="J275" t="str">
            <v>FINISH</v>
          </cell>
          <cell r="K275">
            <v>46230</v>
          </cell>
          <cell r="L275">
            <v>46240</v>
          </cell>
        </row>
        <row r="276">
          <cell r="A276" t="str">
            <v>PT-H2606-PD-159</v>
          </cell>
          <cell r="B276">
            <v>0</v>
          </cell>
          <cell r="C276">
            <v>11125723</v>
          </cell>
          <cell r="D276" t="str">
            <v>2131695-D-A</v>
          </cell>
          <cell r="E276" t="str">
            <v>AHW14R004S NO CE</v>
          </cell>
          <cell r="F276" t="str">
            <v>Oversea</v>
          </cell>
          <cell r="G276">
            <v>500</v>
          </cell>
          <cell r="H276">
            <v>500</v>
          </cell>
          <cell r="I276">
            <v>0</v>
          </cell>
          <cell r="J276" t="str">
            <v>FINISH</v>
          </cell>
          <cell r="K276">
            <v>46230</v>
          </cell>
          <cell r="L276">
            <v>46240</v>
          </cell>
        </row>
        <row r="277">
          <cell r="A277" t="str">
            <v>PT-H2606-PD-160</v>
          </cell>
          <cell r="B277">
            <v>0</v>
          </cell>
          <cell r="C277">
            <v>11126794</v>
          </cell>
          <cell r="D277" t="str">
            <v>2131656-D-AK</v>
          </cell>
          <cell r="E277" t="str">
            <v>AGP140002 NO CE</v>
          </cell>
          <cell r="F277" t="str">
            <v>Oversea</v>
          </cell>
          <cell r="G277">
            <v>60</v>
          </cell>
          <cell r="H277">
            <v>60</v>
          </cell>
          <cell r="I277">
            <v>0</v>
          </cell>
          <cell r="J277" t="str">
            <v>FINISH</v>
          </cell>
          <cell r="K277">
            <v>46230</v>
          </cell>
          <cell r="L277">
            <v>46240</v>
          </cell>
        </row>
        <row r="278">
          <cell r="A278" t="str">
            <v>PT-H2606-PD-161</v>
          </cell>
          <cell r="B278">
            <v>0</v>
          </cell>
          <cell r="C278">
            <v>11126837</v>
          </cell>
          <cell r="D278" t="str">
            <v>2131721-C-AK</v>
          </cell>
          <cell r="E278" t="str">
            <v>APW14R009S NO CE</v>
          </cell>
          <cell r="F278" t="str">
            <v>Oversea</v>
          </cell>
          <cell r="G278">
            <v>65</v>
          </cell>
          <cell r="H278">
            <v>65</v>
          </cell>
          <cell r="I278">
            <v>0</v>
          </cell>
          <cell r="J278" t="str">
            <v>FINISH</v>
          </cell>
          <cell r="K278">
            <v>46230</v>
          </cell>
          <cell r="L278">
            <v>46240</v>
          </cell>
        </row>
        <row r="279">
          <cell r="A279" t="str">
            <v>PT-H2606-PD-162</v>
          </cell>
          <cell r="B279">
            <v>0</v>
          </cell>
          <cell r="C279">
            <v>11126839</v>
          </cell>
          <cell r="D279" t="str">
            <v>2131723-C-AK</v>
          </cell>
          <cell r="E279" t="str">
            <v>APW14R005S NO CE</v>
          </cell>
          <cell r="F279" t="str">
            <v>Oversea</v>
          </cell>
          <cell r="G279">
            <v>60</v>
          </cell>
          <cell r="H279">
            <v>60</v>
          </cell>
          <cell r="I279">
            <v>0</v>
          </cell>
          <cell r="J279" t="str">
            <v>FINISH</v>
          </cell>
          <cell r="K279">
            <v>46230</v>
          </cell>
          <cell r="L279">
            <v>46240</v>
          </cell>
        </row>
        <row r="280">
          <cell r="A280" t="str">
            <v>PT-H2606-PD-163</v>
          </cell>
          <cell r="B280">
            <v>0</v>
          </cell>
          <cell r="C280">
            <v>11126855</v>
          </cell>
          <cell r="D280" t="str">
            <v>2231008-B-AK</v>
          </cell>
          <cell r="E280" t="str">
            <v>PAGH143392 NOCE</v>
          </cell>
          <cell r="F280" t="str">
            <v>Oversea</v>
          </cell>
          <cell r="G280">
            <v>5</v>
          </cell>
          <cell r="H280">
            <v>5</v>
          </cell>
          <cell r="I280">
            <v>0</v>
          </cell>
          <cell r="J280" t="str">
            <v>FINISH</v>
          </cell>
          <cell r="K280">
            <v>46230</v>
          </cell>
          <cell r="L280">
            <v>46240</v>
          </cell>
        </row>
        <row r="281">
          <cell r="A281" t="str">
            <v>PT-H2606-PD-164</v>
          </cell>
          <cell r="B281">
            <v>0</v>
          </cell>
          <cell r="C281">
            <v>11126857</v>
          </cell>
          <cell r="D281" t="str">
            <v>2231010-B-AK</v>
          </cell>
          <cell r="E281" t="str">
            <v>PAGH18M371 NOCE</v>
          </cell>
          <cell r="F281" t="str">
            <v>Oversea</v>
          </cell>
          <cell r="G281">
            <v>5</v>
          </cell>
          <cell r="H281">
            <v>5</v>
          </cell>
          <cell r="I281">
            <v>0</v>
          </cell>
          <cell r="J281" t="str">
            <v>FINISH</v>
          </cell>
          <cell r="K281">
            <v>46230</v>
          </cell>
          <cell r="L281">
            <v>46240</v>
          </cell>
        </row>
        <row r="282">
          <cell r="A282" t="str">
            <v>PT-H2606-PD-166</v>
          </cell>
          <cell r="B282">
            <v>0</v>
          </cell>
          <cell r="C282">
            <v>11126889</v>
          </cell>
          <cell r="D282" t="str">
            <v>2231042-A-AK</v>
          </cell>
          <cell r="E282" t="str">
            <v>PAGP140300 NOCE</v>
          </cell>
          <cell r="F282" t="str">
            <v>Oversea</v>
          </cell>
          <cell r="G282">
            <v>165</v>
          </cell>
          <cell r="H282">
            <v>165</v>
          </cell>
          <cell r="I282">
            <v>0</v>
          </cell>
          <cell r="J282" t="str">
            <v>FINISH</v>
          </cell>
          <cell r="K282">
            <v>46230</v>
          </cell>
          <cell r="L282">
            <v>46240</v>
          </cell>
        </row>
        <row r="283">
          <cell r="A283" t="str">
            <v>PT-H2606-PD-170</v>
          </cell>
          <cell r="B283">
            <v>0</v>
          </cell>
          <cell r="C283">
            <v>11127824</v>
          </cell>
          <cell r="D283" t="str">
            <v>2131622-B-A</v>
          </cell>
          <cell r="E283" t="str">
            <v>WAIN-CKI-008-200 NO CE</v>
          </cell>
          <cell r="F283" t="str">
            <v>Oversea</v>
          </cell>
          <cell r="G283">
            <v>15</v>
          </cell>
          <cell r="H283">
            <v>15</v>
          </cell>
          <cell r="I283">
            <v>0</v>
          </cell>
          <cell r="J283" t="str">
            <v>FINISH</v>
          </cell>
          <cell r="K283">
            <v>46230</v>
          </cell>
          <cell r="L283">
            <v>46240</v>
          </cell>
        </row>
        <row r="284">
          <cell r="A284" t="str">
            <v>PT-H2606-PD-173</v>
          </cell>
          <cell r="B284">
            <v>0</v>
          </cell>
          <cell r="C284">
            <v>11131252</v>
          </cell>
          <cell r="D284" t="str">
            <v>2331237-A-A</v>
          </cell>
          <cell r="E284" t="str">
            <v>WAMS-180-16WA NOCE</v>
          </cell>
          <cell r="F284" t="str">
            <v>Oversea</v>
          </cell>
          <cell r="G284">
            <v>40</v>
          </cell>
          <cell r="H284">
            <v>40</v>
          </cell>
          <cell r="I284">
            <v>0</v>
          </cell>
          <cell r="J284" t="str">
            <v>FINISH</v>
          </cell>
          <cell r="K284">
            <v>46230</v>
          </cell>
          <cell r="L284">
            <v>46240</v>
          </cell>
        </row>
        <row r="285">
          <cell r="A285" t="str">
            <v>PT-H2606-PD-174</v>
          </cell>
          <cell r="B285">
            <v>0</v>
          </cell>
          <cell r="C285">
            <v>11134335</v>
          </cell>
          <cell r="D285" t="str">
            <v>2331161-A-A</v>
          </cell>
          <cell r="E285" t="str">
            <v>WAIN-CKI-008-200 CE3</v>
          </cell>
          <cell r="F285" t="str">
            <v>Oversea</v>
          </cell>
          <cell r="G285">
            <v>10</v>
          </cell>
          <cell r="H285">
            <v>10</v>
          </cell>
          <cell r="I285">
            <v>0</v>
          </cell>
          <cell r="J285" t="str">
            <v>FINISH</v>
          </cell>
          <cell r="K285">
            <v>46230</v>
          </cell>
          <cell r="L285">
            <v>46240</v>
          </cell>
        </row>
        <row r="286">
          <cell r="A286" t="str">
            <v>PT-H2606-PD-177</v>
          </cell>
          <cell r="B286">
            <v>0</v>
          </cell>
          <cell r="C286">
            <v>11135011</v>
          </cell>
          <cell r="D286" t="str">
            <v>2331264-0-AK</v>
          </cell>
          <cell r="E286" t="str">
            <v>AG149001 MDR</v>
          </cell>
          <cell r="F286" t="str">
            <v>Oversea</v>
          </cell>
          <cell r="G286">
            <v>10</v>
          </cell>
          <cell r="H286">
            <v>10</v>
          </cell>
          <cell r="I286">
            <v>0</v>
          </cell>
          <cell r="J286" t="str">
            <v>FINISH</v>
          </cell>
          <cell r="K286">
            <v>46230</v>
          </cell>
          <cell r="L286">
            <v>46240</v>
          </cell>
        </row>
        <row r="287">
          <cell r="A287" t="str">
            <v>PT-H2606-PD-178</v>
          </cell>
          <cell r="B287">
            <v>0</v>
          </cell>
          <cell r="C287">
            <v>11135269</v>
          </cell>
          <cell r="D287" t="str">
            <v>1556130-J-A</v>
          </cell>
          <cell r="E287" t="str">
            <v>WCKV165-14 KR</v>
          </cell>
          <cell r="F287" t="str">
            <v>Korea</v>
          </cell>
          <cell r="G287">
            <v>30</v>
          </cell>
          <cell r="H287">
            <v>30</v>
          </cell>
          <cell r="I287">
            <v>0</v>
          </cell>
          <cell r="J287" t="str">
            <v>FINISH</v>
          </cell>
          <cell r="K287">
            <v>46230</v>
          </cell>
          <cell r="L287">
            <v>46240</v>
          </cell>
        </row>
        <row r="288">
          <cell r="A288" t="str">
            <v>PT-H2606-PD-179</v>
          </cell>
          <cell r="B288">
            <v>0</v>
          </cell>
          <cell r="C288">
            <v>11135278</v>
          </cell>
          <cell r="D288" t="str">
            <v>1931020-E-A</v>
          </cell>
          <cell r="E288" t="str">
            <v>AIN-CKI-18-200-SFT KR</v>
          </cell>
          <cell r="F288" t="str">
            <v>Korea</v>
          </cell>
          <cell r="G288">
            <v>5</v>
          </cell>
          <cell r="H288">
            <v>5</v>
          </cell>
          <cell r="I288">
            <v>0</v>
          </cell>
          <cell r="J288" t="str">
            <v>FINISH</v>
          </cell>
          <cell r="K288">
            <v>46230</v>
          </cell>
          <cell r="L288">
            <v>46240</v>
          </cell>
        </row>
        <row r="289">
          <cell r="A289" t="str">
            <v>PT-H2606-PD-180</v>
          </cell>
          <cell r="B289">
            <v>0</v>
          </cell>
          <cell r="C289">
            <v>11135279</v>
          </cell>
          <cell r="D289" t="str">
            <v>1931031-E-A</v>
          </cell>
          <cell r="E289" t="str">
            <v>AMS-135-1445 KR</v>
          </cell>
          <cell r="F289" t="str">
            <v>Korea</v>
          </cell>
          <cell r="G289">
            <v>50</v>
          </cell>
          <cell r="H289">
            <v>50</v>
          </cell>
          <cell r="I289">
            <v>0</v>
          </cell>
          <cell r="J289" t="str">
            <v>FINISH</v>
          </cell>
          <cell r="K289">
            <v>46230</v>
          </cell>
          <cell r="L289">
            <v>46240</v>
          </cell>
        </row>
        <row r="290">
          <cell r="A290" t="str">
            <v>PT-H2606-PD-181</v>
          </cell>
          <cell r="B290">
            <v>0</v>
          </cell>
          <cell r="C290">
            <v>11135280</v>
          </cell>
          <cell r="D290" t="str">
            <v>1931032-E-A</v>
          </cell>
          <cell r="E290" t="str">
            <v>AMS-165-1445 KR</v>
          </cell>
          <cell r="F290" t="str">
            <v>Korea</v>
          </cell>
          <cell r="G290">
            <v>100</v>
          </cell>
          <cell r="H290">
            <v>100</v>
          </cell>
          <cell r="I290">
            <v>0</v>
          </cell>
          <cell r="J290" t="str">
            <v>FINISH</v>
          </cell>
          <cell r="K290">
            <v>46230</v>
          </cell>
          <cell r="L290">
            <v>46240</v>
          </cell>
        </row>
        <row r="291">
          <cell r="A291" t="str">
            <v>PT-H2606-PD-182</v>
          </cell>
          <cell r="B291">
            <v>0</v>
          </cell>
          <cell r="C291">
            <v>11135718</v>
          </cell>
          <cell r="D291" t="str">
            <v>2631193-0-A</v>
          </cell>
          <cell r="E291" t="str">
            <v>AIN-CNX-14-215 KR</v>
          </cell>
          <cell r="F291" t="str">
            <v>Korea</v>
          </cell>
          <cell r="G291">
            <v>200</v>
          </cell>
          <cell r="H291">
            <v>200</v>
          </cell>
          <cell r="I291">
            <v>0</v>
          </cell>
          <cell r="J291" t="str">
            <v>FINISH</v>
          </cell>
          <cell r="K291">
            <v>46230</v>
          </cell>
          <cell r="L291">
            <v>46240</v>
          </cell>
        </row>
        <row r="292">
          <cell r="A292" t="str">
            <v>PT-H2606-PD-297</v>
          </cell>
          <cell r="B292">
            <v>0</v>
          </cell>
          <cell r="C292">
            <v>11117355</v>
          </cell>
          <cell r="D292" t="str">
            <v>2131727-B-A</v>
          </cell>
          <cell r="E292" t="str">
            <v>AHW14R013P NO CE</v>
          </cell>
          <cell r="F292" t="str">
            <v>Oversea</v>
          </cell>
          <cell r="G292">
            <v>45</v>
          </cell>
          <cell r="H292">
            <v>45</v>
          </cell>
          <cell r="I292">
            <v>0</v>
          </cell>
          <cell r="J292" t="str">
            <v>FINISH</v>
          </cell>
          <cell r="K292">
            <v>46232</v>
          </cell>
          <cell r="L292">
            <v>46240</v>
          </cell>
        </row>
        <row r="293">
          <cell r="A293" t="str">
            <v>PT-H2606-PD-299</v>
          </cell>
          <cell r="B293">
            <v>0</v>
          </cell>
          <cell r="C293">
            <v>11127824</v>
          </cell>
          <cell r="D293" t="str">
            <v>2131622-B-A</v>
          </cell>
          <cell r="E293" t="str">
            <v>WAIN-CKI-008-200 NO CE</v>
          </cell>
          <cell r="F293" t="str">
            <v>Oversea</v>
          </cell>
          <cell r="G293">
            <v>10</v>
          </cell>
          <cell r="H293">
            <v>10</v>
          </cell>
          <cell r="I293">
            <v>0</v>
          </cell>
          <cell r="J293" t="str">
            <v>FINISH</v>
          </cell>
          <cell r="K293">
            <v>46232</v>
          </cell>
          <cell r="L293">
            <v>46240</v>
          </cell>
        </row>
        <row r="294">
          <cell r="A294" t="str">
            <v>PT-H2606-PD-303</v>
          </cell>
          <cell r="B294">
            <v>0</v>
          </cell>
          <cell r="C294">
            <v>11134333</v>
          </cell>
          <cell r="D294" t="str">
            <v>2331160-A-AK</v>
          </cell>
          <cell r="E294" t="str">
            <v>WAIN-CKI-10-300 CE4</v>
          </cell>
          <cell r="F294" t="str">
            <v>Oversea</v>
          </cell>
          <cell r="G294">
            <v>20</v>
          </cell>
          <cell r="H294">
            <v>20</v>
          </cell>
          <cell r="I294">
            <v>0</v>
          </cell>
          <cell r="J294" t="str">
            <v>FINISH</v>
          </cell>
          <cell r="K294">
            <v>46232</v>
          </cell>
          <cell r="L294">
            <v>46240</v>
          </cell>
        </row>
        <row r="295">
          <cell r="A295" t="str">
            <v>PT-H2606-PD-304</v>
          </cell>
          <cell r="B295">
            <v>0</v>
          </cell>
          <cell r="C295">
            <v>11134335</v>
          </cell>
          <cell r="D295" t="str">
            <v>2331161-A-A</v>
          </cell>
          <cell r="E295" t="str">
            <v>WAIN-CKI-008-200 CE3</v>
          </cell>
          <cell r="F295" t="str">
            <v>Oversea</v>
          </cell>
          <cell r="G295">
            <v>250</v>
          </cell>
          <cell r="H295">
            <v>250</v>
          </cell>
          <cell r="I295">
            <v>0</v>
          </cell>
          <cell r="J295" t="str">
            <v>FINISH</v>
          </cell>
          <cell r="K295">
            <v>46232</v>
          </cell>
          <cell r="L295">
            <v>46240</v>
          </cell>
        </row>
        <row r="296">
          <cell r="A296" t="str">
            <v>PT-H2606-PD-305</v>
          </cell>
          <cell r="B296">
            <v>0</v>
          </cell>
          <cell r="C296">
            <v>11134336</v>
          </cell>
          <cell r="D296" t="str">
            <v>2331162-A-A</v>
          </cell>
          <cell r="E296" t="str">
            <v>WAIN-CKI-200-BA CE3</v>
          </cell>
          <cell r="F296" t="str">
            <v>Oversea</v>
          </cell>
          <cell r="G296">
            <v>500</v>
          </cell>
          <cell r="H296">
            <v>500</v>
          </cell>
          <cell r="I296">
            <v>0</v>
          </cell>
          <cell r="J296" t="str">
            <v>FINISH</v>
          </cell>
          <cell r="K296">
            <v>46232</v>
          </cell>
          <cell r="L296">
            <v>46240</v>
          </cell>
        </row>
        <row r="297">
          <cell r="A297" t="str">
            <v>PT-H2606-PD-307</v>
          </cell>
          <cell r="B297">
            <v>0</v>
          </cell>
          <cell r="C297">
            <v>11134339</v>
          </cell>
          <cell r="D297" t="str">
            <v>2331167-A-A</v>
          </cell>
          <cell r="E297" t="str">
            <v>AIN-CKX-10-200-R CE2</v>
          </cell>
          <cell r="F297" t="str">
            <v>Oversea</v>
          </cell>
          <cell r="G297">
            <v>250</v>
          </cell>
          <cell r="H297">
            <v>250</v>
          </cell>
          <cell r="I297">
            <v>0</v>
          </cell>
          <cell r="J297" t="str">
            <v>FINISH</v>
          </cell>
          <cell r="K297">
            <v>46232</v>
          </cell>
          <cell r="L297">
            <v>46240</v>
          </cell>
        </row>
        <row r="298">
          <cell r="A298" t="str">
            <v>PT-H2606-PD-314</v>
          </cell>
          <cell r="B298">
            <v>0</v>
          </cell>
          <cell r="C298">
            <v>11127824</v>
          </cell>
          <cell r="D298" t="str">
            <v>2131622-B-A</v>
          </cell>
          <cell r="E298" t="str">
            <v>WAIN-CKI-008-200 NO CE</v>
          </cell>
          <cell r="F298" t="str">
            <v>Oversea</v>
          </cell>
          <cell r="G298">
            <v>40</v>
          </cell>
          <cell r="H298">
            <v>40</v>
          </cell>
          <cell r="I298">
            <v>0</v>
          </cell>
          <cell r="J298" t="str">
            <v>FINISH</v>
          </cell>
          <cell r="K298">
            <v>46230</v>
          </cell>
          <cell r="L298">
            <v>46240</v>
          </cell>
        </row>
        <row r="299">
          <cell r="A299" t="str">
            <v>PT-H2606-PD-315</v>
          </cell>
          <cell r="B299">
            <v>0</v>
          </cell>
          <cell r="C299">
            <v>11127822</v>
          </cell>
          <cell r="D299" t="str">
            <v>2131620-B-A</v>
          </cell>
          <cell r="E299" t="str">
            <v>WAIN-CKI-10-200 NO CE</v>
          </cell>
          <cell r="F299" t="str">
            <v>Oversea</v>
          </cell>
          <cell r="G299">
            <v>5</v>
          </cell>
          <cell r="H299">
            <v>5</v>
          </cell>
          <cell r="I299">
            <v>0</v>
          </cell>
          <cell r="J299" t="str">
            <v>FINISH</v>
          </cell>
          <cell r="K299">
            <v>46230</v>
          </cell>
          <cell r="L299">
            <v>46240</v>
          </cell>
        </row>
        <row r="300">
          <cell r="A300" t="str">
            <v>PT-H2606-PD-318</v>
          </cell>
          <cell r="B300">
            <v>0</v>
          </cell>
          <cell r="C300">
            <v>11127219</v>
          </cell>
          <cell r="D300" t="str">
            <v>2131627-B-A</v>
          </cell>
          <cell r="E300" t="str">
            <v>WAIN-CKI-18-200-BS NO CE</v>
          </cell>
          <cell r="F300" t="str">
            <v>Oversea</v>
          </cell>
          <cell r="G300">
            <v>2</v>
          </cell>
          <cell r="H300">
            <v>2</v>
          </cell>
          <cell r="I300">
            <v>0</v>
          </cell>
          <cell r="J300" t="str">
            <v>FINISH</v>
          </cell>
          <cell r="K300">
            <v>46230</v>
          </cell>
          <cell r="L300">
            <v>46240</v>
          </cell>
        </row>
        <row r="301">
          <cell r="A301" t="str">
            <v>PT-H2606-PD-356</v>
          </cell>
          <cell r="B301">
            <v>0</v>
          </cell>
          <cell r="C301" t="str">
            <v>11135719</v>
          </cell>
          <cell r="D301" t="str">
            <v>2631194-0-A</v>
          </cell>
          <cell r="E301" t="str">
            <v>AIN-CNX-14-215P KR</v>
          </cell>
          <cell r="F301" t="str">
            <v>Korea</v>
          </cell>
          <cell r="G301">
            <v>20</v>
          </cell>
          <cell r="H301">
            <v>20</v>
          </cell>
          <cell r="I301">
            <v>0</v>
          </cell>
          <cell r="J301" t="str">
            <v>FINISH</v>
          </cell>
          <cell r="K301">
            <v>46232</v>
          </cell>
          <cell r="L301">
            <v>46240</v>
          </cell>
        </row>
        <row r="302">
          <cell r="A302" t="str">
            <v>PT-H2606-PD-357</v>
          </cell>
          <cell r="B302">
            <v>0</v>
          </cell>
          <cell r="C302">
            <v>11135256</v>
          </cell>
          <cell r="D302" t="str">
            <v>1556097-L-A</v>
          </cell>
          <cell r="E302" t="str">
            <v>WAIN-CKI-200 KR</v>
          </cell>
          <cell r="F302" t="str">
            <v>Korea</v>
          </cell>
          <cell r="G302">
            <v>10</v>
          </cell>
          <cell r="H302">
            <v>10</v>
          </cell>
          <cell r="I302">
            <v>0</v>
          </cell>
          <cell r="J302" t="str">
            <v>FINISH</v>
          </cell>
          <cell r="K302">
            <v>46232</v>
          </cell>
          <cell r="L302">
            <v>46240</v>
          </cell>
        </row>
        <row r="303">
          <cell r="A303" t="str">
            <v>PT-H2606-PD-358</v>
          </cell>
          <cell r="B303">
            <v>0</v>
          </cell>
          <cell r="C303">
            <v>11135273</v>
          </cell>
          <cell r="D303" t="str">
            <v>1731009-J-A</v>
          </cell>
          <cell r="E303" t="str">
            <v>WAIN-CKI-200-BS KR</v>
          </cell>
          <cell r="F303" t="str">
            <v>Korea</v>
          </cell>
          <cell r="G303">
            <v>10</v>
          </cell>
          <cell r="H303">
            <v>10</v>
          </cell>
          <cell r="I303">
            <v>0</v>
          </cell>
          <cell r="J303" t="str">
            <v>FINISH</v>
          </cell>
          <cell r="K303">
            <v>46232</v>
          </cell>
          <cell r="L303">
            <v>46240</v>
          </cell>
        </row>
        <row r="304">
          <cell r="A304" t="str">
            <v>PT-H2606-PD-360</v>
          </cell>
          <cell r="B304">
            <v>0</v>
          </cell>
          <cell r="C304">
            <v>11118083</v>
          </cell>
          <cell r="D304" t="str">
            <v>2331073-A-A</v>
          </cell>
          <cell r="E304" t="str">
            <v xml:space="preserve">WAMS-165-16WA CE3 </v>
          </cell>
          <cell r="F304" t="str">
            <v>Oversea</v>
          </cell>
          <cell r="G304">
            <v>120</v>
          </cell>
          <cell r="H304">
            <v>120</v>
          </cell>
          <cell r="I304">
            <v>0</v>
          </cell>
          <cell r="J304" t="str">
            <v>FINISH</v>
          </cell>
          <cell r="K304">
            <v>46232</v>
          </cell>
          <cell r="L304">
            <v>46240</v>
          </cell>
        </row>
        <row r="305">
          <cell r="A305" t="str">
            <v>PT-H2606-PD-361</v>
          </cell>
          <cell r="B305">
            <v>0</v>
          </cell>
          <cell r="C305">
            <v>11118084</v>
          </cell>
          <cell r="D305" t="str">
            <v>2331074-A-A</v>
          </cell>
          <cell r="E305" t="str">
            <v>WAMS-180-16WA CE3</v>
          </cell>
          <cell r="F305" t="str">
            <v>Oversea</v>
          </cell>
          <cell r="G305">
            <v>120</v>
          </cell>
          <cell r="H305">
            <v>120</v>
          </cell>
          <cell r="I305">
            <v>0</v>
          </cell>
          <cell r="J305" t="str">
            <v>FINISH</v>
          </cell>
          <cell r="K305">
            <v>46232</v>
          </cell>
          <cell r="L305">
            <v>46240</v>
          </cell>
        </row>
        <row r="306">
          <cell r="A306" t="str">
            <v>PT-H2606-PD-362</v>
          </cell>
          <cell r="B306">
            <v>0</v>
          </cell>
          <cell r="C306">
            <v>11134340</v>
          </cell>
          <cell r="D306" t="str">
            <v>2331156-A-A</v>
          </cell>
          <cell r="E306" t="str">
            <v>AIN-CKI-200-B-SFT CE2</v>
          </cell>
          <cell r="F306" t="str">
            <v>Oversea</v>
          </cell>
          <cell r="G306">
            <v>40</v>
          </cell>
          <cell r="H306">
            <v>40</v>
          </cell>
          <cell r="I306">
            <v>0</v>
          </cell>
          <cell r="J306" t="str">
            <v>FINISH</v>
          </cell>
          <cell r="K306">
            <v>46232</v>
          </cell>
          <cell r="L306">
            <v>46240</v>
          </cell>
        </row>
        <row r="307">
          <cell r="A307" t="str">
            <v>PT-H2606-PD-363</v>
          </cell>
          <cell r="B307">
            <v>0</v>
          </cell>
          <cell r="C307">
            <v>11134334</v>
          </cell>
          <cell r="D307" t="str">
            <v>2331159-A-A</v>
          </cell>
          <cell r="E307" t="str">
            <v>WAIN-CKI-10-200 CE4</v>
          </cell>
          <cell r="F307" t="str">
            <v>Oversea</v>
          </cell>
          <cell r="G307">
            <v>20</v>
          </cell>
          <cell r="H307">
            <v>20</v>
          </cell>
          <cell r="I307">
            <v>0</v>
          </cell>
          <cell r="J307" t="str">
            <v>FINISH</v>
          </cell>
          <cell r="K307">
            <v>46232</v>
          </cell>
          <cell r="L307">
            <v>46240</v>
          </cell>
        </row>
        <row r="308">
          <cell r="A308" t="str">
            <v>PT-H2606-PD-364</v>
          </cell>
          <cell r="B308">
            <v>0</v>
          </cell>
          <cell r="C308">
            <v>11134329</v>
          </cell>
          <cell r="D308" t="str">
            <v>2331157-A-A</v>
          </cell>
          <cell r="E308" t="str">
            <v>WAIN-CKI-200 CE4</v>
          </cell>
          <cell r="F308" t="str">
            <v>Oversea</v>
          </cell>
          <cell r="G308">
            <v>20</v>
          </cell>
          <cell r="H308">
            <v>20</v>
          </cell>
          <cell r="I308">
            <v>0</v>
          </cell>
          <cell r="J308" t="str">
            <v>FINISH</v>
          </cell>
          <cell r="K308">
            <v>46232</v>
          </cell>
          <cell r="L308">
            <v>46240</v>
          </cell>
        </row>
        <row r="309">
          <cell r="A309" t="str">
            <v>PT-H2606-PD-380</v>
          </cell>
          <cell r="B309" t="str">
            <v>AUSTRALIA</v>
          </cell>
          <cell r="C309">
            <v>11131252</v>
          </cell>
          <cell r="D309" t="str">
            <v>2331237-A-A</v>
          </cell>
          <cell r="E309" t="str">
            <v>WAMS-180-16WA NOCE</v>
          </cell>
          <cell r="F309" t="str">
            <v>Australia</v>
          </cell>
          <cell r="G309">
            <v>35</v>
          </cell>
          <cell r="H309">
            <v>35</v>
          </cell>
          <cell r="I309">
            <v>0</v>
          </cell>
          <cell r="J309" t="str">
            <v>FINISH</v>
          </cell>
          <cell r="K309">
            <v>46233</v>
          </cell>
          <cell r="L309">
            <v>46240</v>
          </cell>
        </row>
        <row r="310">
          <cell r="A310" t="str">
            <v>PT-H2606-PD-381</v>
          </cell>
          <cell r="B310" t="str">
            <v>AUSTRALIA</v>
          </cell>
          <cell r="C310">
            <v>11127820</v>
          </cell>
          <cell r="D310" t="str">
            <v>2131618-B-A</v>
          </cell>
          <cell r="E310" t="str">
            <v>WAIN-CKI-200 NO CE</v>
          </cell>
          <cell r="F310" t="str">
            <v>Australia</v>
          </cell>
          <cell r="G310">
            <v>20</v>
          </cell>
          <cell r="H310">
            <v>20</v>
          </cell>
          <cell r="I310">
            <v>0</v>
          </cell>
          <cell r="J310" t="str">
            <v>FINISH</v>
          </cell>
          <cell r="K310">
            <v>46233</v>
          </cell>
          <cell r="L310">
            <v>46240</v>
          </cell>
        </row>
        <row r="311">
          <cell r="A311" t="str">
            <v>PT-H2606-PD-284</v>
          </cell>
          <cell r="B311" t="str">
            <v>-</v>
          </cell>
          <cell r="C311">
            <v>11131246</v>
          </cell>
          <cell r="D311" t="str">
            <v>2331231-A-A</v>
          </cell>
          <cell r="E311" t="str">
            <v>WAMS-180-1645 NOCE</v>
          </cell>
          <cell r="F311" t="str">
            <v>Oversea</v>
          </cell>
          <cell r="G311">
            <v>15</v>
          </cell>
          <cell r="H311">
            <v>15</v>
          </cell>
          <cell r="I311">
            <v>0</v>
          </cell>
          <cell r="J311" t="str">
            <v>FINISH</v>
          </cell>
          <cell r="K311">
            <v>46239</v>
          </cell>
          <cell r="L311">
            <v>46251</v>
          </cell>
        </row>
        <row r="312">
          <cell r="A312" t="str">
            <v>PT-H2606-PD-285</v>
          </cell>
          <cell r="B312" t="str">
            <v>-</v>
          </cell>
          <cell r="C312">
            <v>11131245</v>
          </cell>
          <cell r="D312" t="str">
            <v>2331230-A-A</v>
          </cell>
          <cell r="E312" t="str">
            <v>WAMS-165-1645 NOCE</v>
          </cell>
          <cell r="F312" t="str">
            <v>Oversea</v>
          </cell>
          <cell r="G312">
            <v>25</v>
          </cell>
          <cell r="H312">
            <v>25</v>
          </cell>
          <cell r="I312">
            <v>0</v>
          </cell>
          <cell r="J312" t="str">
            <v>FINISH</v>
          </cell>
          <cell r="K312">
            <v>46239</v>
          </cell>
          <cell r="L312">
            <v>46251</v>
          </cell>
        </row>
        <row r="313">
          <cell r="A313" t="str">
            <v>PT-H2607-PD-227</v>
          </cell>
          <cell r="B313">
            <v>0</v>
          </cell>
          <cell r="C313">
            <v>11135311</v>
          </cell>
          <cell r="D313" t="str">
            <v>1536066-F-AK</v>
          </cell>
          <cell r="E313" t="str">
            <v>AHW14S003S KR</v>
          </cell>
          <cell r="F313" t="str">
            <v>Korea</v>
          </cell>
          <cell r="G313">
            <v>40</v>
          </cell>
          <cell r="H313">
            <v>40</v>
          </cell>
          <cell r="I313">
            <v>0</v>
          </cell>
          <cell r="J313" t="str">
            <v>FINISH</v>
          </cell>
          <cell r="K313">
            <v>46240</v>
          </cell>
          <cell r="L313">
            <v>46251</v>
          </cell>
        </row>
        <row r="314">
          <cell r="A314" t="str">
            <v>PT-H2607-PD-228</v>
          </cell>
          <cell r="B314">
            <v>0</v>
          </cell>
          <cell r="C314">
            <v>11135339</v>
          </cell>
          <cell r="D314" t="str">
            <v>1731067-J-A</v>
          </cell>
          <cell r="E314" t="str">
            <v>AHW14R013P KR</v>
          </cell>
          <cell r="F314" t="str">
            <v>Korea</v>
          </cell>
          <cell r="G314">
            <v>15</v>
          </cell>
          <cell r="H314">
            <v>15</v>
          </cell>
          <cell r="I314">
            <v>0</v>
          </cell>
          <cell r="J314" t="str">
            <v>FINISH</v>
          </cell>
          <cell r="K314">
            <v>46240</v>
          </cell>
          <cell r="L314">
            <v>46251</v>
          </cell>
        </row>
        <row r="315">
          <cell r="A315" t="str">
            <v>SIL-H2607-PT-044</v>
          </cell>
          <cell r="B315">
            <v>0</v>
          </cell>
          <cell r="C315">
            <v>11112774</v>
          </cell>
          <cell r="D315" t="str">
            <v>1831059-F-A</v>
          </cell>
          <cell r="E315" t="str">
            <v>SA0025N22S JP</v>
          </cell>
          <cell r="F315" t="str">
            <v>Japan</v>
          </cell>
          <cell r="G315">
            <v>5</v>
          </cell>
          <cell r="H315">
            <v>5</v>
          </cell>
          <cell r="I315">
            <v>0</v>
          </cell>
          <cell r="J315" t="str">
            <v>FINISH</v>
          </cell>
          <cell r="K315">
            <v>46242</v>
          </cell>
          <cell r="L315">
            <v>46251</v>
          </cell>
        </row>
        <row r="316">
          <cell r="A316" t="str">
            <v>SIL-H2607-PT-045</v>
          </cell>
          <cell r="B316">
            <v>0</v>
          </cell>
          <cell r="C316">
            <v>11114097</v>
          </cell>
          <cell r="D316" t="str">
            <v>1931172-C-A</v>
          </cell>
          <cell r="E316" t="str">
            <v>SA0035N26SP JP</v>
          </cell>
          <cell r="F316" t="str">
            <v>Japan</v>
          </cell>
          <cell r="G316">
            <v>25</v>
          </cell>
          <cell r="H316">
            <v>25</v>
          </cell>
          <cell r="I316">
            <v>0</v>
          </cell>
          <cell r="J316" t="str">
            <v>FINISH</v>
          </cell>
          <cell r="K316">
            <v>46242</v>
          </cell>
          <cell r="L316">
            <v>46251</v>
          </cell>
        </row>
        <row r="317">
          <cell r="A317" t="str">
            <v>SIL-H2607-PT-046</v>
          </cell>
          <cell r="B317">
            <v>0</v>
          </cell>
          <cell r="C317">
            <v>11112805</v>
          </cell>
          <cell r="D317" t="str">
            <v>1631101-G-A</v>
          </cell>
          <cell r="E317" t="str">
            <v>SJ1535N18S JP</v>
          </cell>
          <cell r="F317" t="str">
            <v>Japan</v>
          </cell>
          <cell r="G317">
            <v>40</v>
          </cell>
          <cell r="H317">
            <v>40</v>
          </cell>
          <cell r="I317">
            <v>0</v>
          </cell>
          <cell r="J317" t="str">
            <v>FINISH</v>
          </cell>
          <cell r="K317">
            <v>46242</v>
          </cell>
          <cell r="L317">
            <v>46251</v>
          </cell>
        </row>
        <row r="318">
          <cell r="A318" t="str">
            <v>SIL-H2607-PT-047</v>
          </cell>
          <cell r="B318">
            <v>0</v>
          </cell>
          <cell r="C318">
            <v>11112814</v>
          </cell>
          <cell r="D318" t="str">
            <v>1631110-G-A</v>
          </cell>
          <cell r="E318" t="str">
            <v>SJ1535N26S JP</v>
          </cell>
          <cell r="F318" t="str">
            <v>Japan</v>
          </cell>
          <cell r="G318">
            <v>55</v>
          </cell>
          <cell r="H318">
            <v>55</v>
          </cell>
          <cell r="I318">
            <v>0</v>
          </cell>
          <cell r="J318" t="str">
            <v>FINISH</v>
          </cell>
          <cell r="K318">
            <v>46242</v>
          </cell>
          <cell r="L318">
            <v>46251</v>
          </cell>
        </row>
        <row r="319">
          <cell r="A319" t="str">
            <v>SIL-H2607-PT-048</v>
          </cell>
          <cell r="B319">
            <v>0</v>
          </cell>
          <cell r="C319">
            <v>11112803</v>
          </cell>
          <cell r="D319" t="str">
            <v>1631099-G-A</v>
          </cell>
          <cell r="E319" t="str">
            <v>SJ3035N15S JP</v>
          </cell>
          <cell r="F319" t="str">
            <v>Japan</v>
          </cell>
          <cell r="G319">
            <v>130</v>
          </cell>
          <cell r="H319">
            <v>130</v>
          </cell>
          <cell r="I319">
            <v>0</v>
          </cell>
          <cell r="J319" t="str">
            <v>FINISH</v>
          </cell>
          <cell r="K319">
            <v>46242</v>
          </cell>
          <cell r="L319">
            <v>46251</v>
          </cell>
        </row>
        <row r="320">
          <cell r="A320" t="str">
            <v>SIL-H2607-PT-049</v>
          </cell>
          <cell r="B320">
            <v>0</v>
          </cell>
          <cell r="C320">
            <v>11114087</v>
          </cell>
          <cell r="D320" t="str">
            <v>1931162-C-A</v>
          </cell>
          <cell r="E320" t="str">
            <v>SJ3035N15SP JP</v>
          </cell>
          <cell r="F320" t="str">
            <v>Japan</v>
          </cell>
          <cell r="G320">
            <v>5</v>
          </cell>
          <cell r="H320">
            <v>5</v>
          </cell>
          <cell r="I320">
            <v>0</v>
          </cell>
          <cell r="J320" t="str">
            <v>FINISH</v>
          </cell>
          <cell r="K320">
            <v>46242</v>
          </cell>
          <cell r="L320">
            <v>46251</v>
          </cell>
        </row>
        <row r="321">
          <cell r="A321" t="str">
            <v>SIL-H2607-PT-050</v>
          </cell>
          <cell r="B321">
            <v>0</v>
          </cell>
          <cell r="C321">
            <v>11112818</v>
          </cell>
          <cell r="D321" t="str">
            <v>1631114-G-A</v>
          </cell>
          <cell r="E321" t="str">
            <v>SJ3035N30S JP</v>
          </cell>
          <cell r="F321" t="str">
            <v>Japan</v>
          </cell>
          <cell r="G321">
            <v>10</v>
          </cell>
          <cell r="H321">
            <v>10</v>
          </cell>
          <cell r="I321">
            <v>0</v>
          </cell>
          <cell r="J321" t="str">
            <v>FINISH</v>
          </cell>
          <cell r="K321">
            <v>46242</v>
          </cell>
          <cell r="L321">
            <v>46251</v>
          </cell>
        </row>
        <row r="322">
          <cell r="A322" t="str">
            <v>SIL-H2607-PT-051</v>
          </cell>
          <cell r="B322">
            <v>0</v>
          </cell>
          <cell r="C322">
            <v>11112779</v>
          </cell>
          <cell r="D322" t="str">
            <v>1831064-F-A</v>
          </cell>
          <cell r="E322" t="str">
            <v>SJ3025N26S JP</v>
          </cell>
          <cell r="F322" t="str">
            <v>Japan</v>
          </cell>
          <cell r="G322">
            <v>5</v>
          </cell>
          <cell r="H322">
            <v>5</v>
          </cell>
          <cell r="I322">
            <v>0</v>
          </cell>
          <cell r="J322" t="str">
            <v>FINISH</v>
          </cell>
          <cell r="K322">
            <v>46242</v>
          </cell>
          <cell r="L322">
            <v>46251</v>
          </cell>
        </row>
        <row r="323">
          <cell r="A323" t="str">
            <v>PT-H2607-PT-070</v>
          </cell>
          <cell r="B323">
            <v>0</v>
          </cell>
          <cell r="C323">
            <v>11113866</v>
          </cell>
          <cell r="D323" t="str">
            <v>1831227-B-AK</v>
          </cell>
          <cell r="E323" t="str">
            <v>AGH146010R JP</v>
          </cell>
          <cell r="F323" t="str">
            <v>Japan</v>
          </cell>
          <cell r="G323">
            <v>10</v>
          </cell>
          <cell r="H323">
            <v>10</v>
          </cell>
          <cell r="I323">
            <v>0</v>
          </cell>
          <cell r="J323" t="str">
            <v>FINISH</v>
          </cell>
          <cell r="K323">
            <v>46242</v>
          </cell>
          <cell r="L323">
            <v>46251</v>
          </cell>
        </row>
        <row r="324">
          <cell r="A324" t="str">
            <v>PT-H2607-PT-071</v>
          </cell>
          <cell r="B324">
            <v>0</v>
          </cell>
          <cell r="C324">
            <v>11113858</v>
          </cell>
          <cell r="D324" t="str">
            <v>1831248-B-AK</v>
          </cell>
          <cell r="E324" t="str">
            <v>AH14R000SR JP</v>
          </cell>
          <cell r="F324" t="str">
            <v>Japan</v>
          </cell>
          <cell r="G324">
            <v>5</v>
          </cell>
          <cell r="H324">
            <v>5</v>
          </cell>
          <cell r="I324">
            <v>0</v>
          </cell>
          <cell r="J324" t="str">
            <v>FINISH</v>
          </cell>
          <cell r="K324">
            <v>46242</v>
          </cell>
          <cell r="L324">
            <v>46251</v>
          </cell>
        </row>
        <row r="325">
          <cell r="A325" t="str">
            <v>PT-H2607-PT-072</v>
          </cell>
          <cell r="B325">
            <v>0</v>
          </cell>
          <cell r="C325">
            <v>11125062</v>
          </cell>
          <cell r="D325" t="str">
            <v>1831279-C-A</v>
          </cell>
          <cell r="E325" t="str">
            <v>AIN-CKI-180-B-SFTR JP</v>
          </cell>
          <cell r="F325" t="str">
            <v>Japan</v>
          </cell>
          <cell r="G325">
            <v>3</v>
          </cell>
          <cell r="H325">
            <v>3</v>
          </cell>
          <cell r="I325">
            <v>0</v>
          </cell>
          <cell r="J325" t="str">
            <v>FINISH</v>
          </cell>
          <cell r="K325">
            <v>46242</v>
          </cell>
          <cell r="L325">
            <v>46251</v>
          </cell>
        </row>
        <row r="326">
          <cell r="A326" t="str">
            <v>PT-H2607-PT-073</v>
          </cell>
          <cell r="B326">
            <v>0</v>
          </cell>
          <cell r="C326">
            <v>11124946</v>
          </cell>
          <cell r="D326" t="str">
            <v>1631059-G-A</v>
          </cell>
          <cell r="E326" t="str">
            <v>AIN-CKI-18-200-SFT JP</v>
          </cell>
          <cell r="F326" t="str">
            <v>Japan</v>
          </cell>
          <cell r="G326">
            <v>2</v>
          </cell>
          <cell r="H326">
            <v>2</v>
          </cell>
          <cell r="I326">
            <v>0</v>
          </cell>
          <cell r="J326" t="str">
            <v>FINISH</v>
          </cell>
          <cell r="K326">
            <v>46242</v>
          </cell>
          <cell r="L326">
            <v>46251</v>
          </cell>
        </row>
        <row r="327">
          <cell r="A327" t="str">
            <v>PT-H2607-PT-074</v>
          </cell>
          <cell r="B327">
            <v>0</v>
          </cell>
          <cell r="C327">
            <v>11125061</v>
          </cell>
          <cell r="D327" t="str">
            <v>1831278-C-A</v>
          </cell>
          <cell r="E327" t="str">
            <v>AIN-CKI-200-B-SFTR JP</v>
          </cell>
          <cell r="F327" t="str">
            <v>Japan</v>
          </cell>
          <cell r="G327">
            <v>6</v>
          </cell>
          <cell r="H327">
            <v>6</v>
          </cell>
          <cell r="I327">
            <v>0</v>
          </cell>
          <cell r="J327" t="str">
            <v>FINISH</v>
          </cell>
          <cell r="K327">
            <v>46242</v>
          </cell>
          <cell r="L327">
            <v>46251</v>
          </cell>
        </row>
        <row r="328">
          <cell r="A328" t="str">
            <v>PT-H2607-PT-075</v>
          </cell>
          <cell r="B328">
            <v>0</v>
          </cell>
          <cell r="C328">
            <v>11125054</v>
          </cell>
          <cell r="D328" t="str">
            <v>1831271-C-A</v>
          </cell>
          <cell r="E328" t="str">
            <v>AIN-CKI-200-RCR JP</v>
          </cell>
          <cell r="F328" t="str">
            <v>Japan</v>
          </cell>
          <cell r="G328">
            <v>7</v>
          </cell>
          <cell r="H328">
            <v>7</v>
          </cell>
          <cell r="I328">
            <v>0</v>
          </cell>
          <cell r="J328" t="str">
            <v>FINISH</v>
          </cell>
          <cell r="K328">
            <v>46242</v>
          </cell>
          <cell r="L328">
            <v>46251</v>
          </cell>
        </row>
        <row r="329">
          <cell r="A329" t="str">
            <v>PT-H2607-PT-076</v>
          </cell>
          <cell r="B329">
            <v>0</v>
          </cell>
          <cell r="C329">
            <v>11111221</v>
          </cell>
          <cell r="D329" t="str">
            <v>1631040-F-A</v>
          </cell>
          <cell r="E329" t="str">
            <v>AMS-135-1445 JP</v>
          </cell>
          <cell r="F329" t="str">
            <v>Japan</v>
          </cell>
          <cell r="G329">
            <v>1</v>
          </cell>
          <cell r="H329">
            <v>1</v>
          </cell>
          <cell r="I329">
            <v>0</v>
          </cell>
          <cell r="J329" t="str">
            <v>FINISH</v>
          </cell>
          <cell r="K329">
            <v>46242</v>
          </cell>
          <cell r="L329">
            <v>46251</v>
          </cell>
        </row>
        <row r="330">
          <cell r="A330" t="str">
            <v>PT-H2607-PT-077</v>
          </cell>
          <cell r="B330">
            <v>0</v>
          </cell>
          <cell r="C330">
            <v>11122032</v>
          </cell>
          <cell r="D330" t="str">
            <v>2051047-E-A</v>
          </cell>
          <cell r="E330" t="str">
            <v>MTS0025N45S JP</v>
          </cell>
          <cell r="F330" t="str">
            <v>Japan</v>
          </cell>
          <cell r="G330">
            <v>7</v>
          </cell>
          <cell r="H330">
            <v>7</v>
          </cell>
          <cell r="I330">
            <v>0</v>
          </cell>
          <cell r="J330" t="str">
            <v>FINISH</v>
          </cell>
          <cell r="K330">
            <v>46242</v>
          </cell>
          <cell r="L330">
            <v>46251</v>
          </cell>
        </row>
        <row r="331">
          <cell r="A331" t="str">
            <v>PT-H2607-PT-078</v>
          </cell>
          <cell r="B331">
            <v>0</v>
          </cell>
          <cell r="C331">
            <v>11113860</v>
          </cell>
          <cell r="D331" t="str">
            <v>1831250-C-A</v>
          </cell>
          <cell r="E331" t="str">
            <v>AH14R013SR JP</v>
          </cell>
          <cell r="F331" t="str">
            <v>Japan</v>
          </cell>
          <cell r="G331">
            <v>5</v>
          </cell>
          <cell r="H331">
            <v>5</v>
          </cell>
          <cell r="I331">
            <v>0</v>
          </cell>
          <cell r="J331" t="str">
            <v>FINISH</v>
          </cell>
          <cell r="K331">
            <v>46242</v>
          </cell>
          <cell r="L331">
            <v>46251</v>
          </cell>
        </row>
        <row r="332">
          <cell r="A332" t="str">
            <v>PT-H2607-PT-079</v>
          </cell>
          <cell r="B332">
            <v>0</v>
          </cell>
          <cell r="C332">
            <v>11125739</v>
          </cell>
          <cell r="D332" t="str">
            <v>2431003-0-A</v>
          </cell>
          <cell r="E332" t="str">
            <v>AIN-CNX-14-215 JP</v>
          </cell>
          <cell r="F332" t="str">
            <v>Japan</v>
          </cell>
          <cell r="G332">
            <v>8</v>
          </cell>
          <cell r="H332">
            <v>8</v>
          </cell>
          <cell r="I332">
            <v>0</v>
          </cell>
          <cell r="J332" t="str">
            <v>FINISH</v>
          </cell>
          <cell r="K332">
            <v>46242</v>
          </cell>
          <cell r="L332">
            <v>46251</v>
          </cell>
        </row>
        <row r="333">
          <cell r="A333" t="str">
            <v>PT-H2606-PD-269</v>
          </cell>
          <cell r="B333">
            <v>0</v>
          </cell>
          <cell r="C333">
            <v>11132203</v>
          </cell>
          <cell r="D333" t="str">
            <v>2131630-B-A</v>
          </cell>
          <cell r="E333" t="str">
            <v>AIN-CKX-10-200-R NO CE</v>
          </cell>
          <cell r="F333" t="str">
            <v>Oversea</v>
          </cell>
          <cell r="G333">
            <v>15</v>
          </cell>
          <cell r="H333">
            <v>15</v>
          </cell>
          <cell r="I333">
            <v>0</v>
          </cell>
          <cell r="J333" t="str">
            <v>FINISH</v>
          </cell>
          <cell r="K333">
            <v>46237</v>
          </cell>
          <cell r="L333">
            <v>46252</v>
          </cell>
        </row>
        <row r="334">
          <cell r="A334" t="str">
            <v>PT-H2606-PD-274</v>
          </cell>
          <cell r="B334">
            <v>0</v>
          </cell>
          <cell r="C334">
            <v>11125715</v>
          </cell>
          <cell r="D334" t="str">
            <v>2131687-C-AK</v>
          </cell>
          <cell r="E334" t="str">
            <v>AHW14R001S NOCE</v>
          </cell>
          <cell r="F334" t="str">
            <v>Oversea</v>
          </cell>
          <cell r="G334">
            <v>600</v>
          </cell>
          <cell r="H334">
            <v>600</v>
          </cell>
          <cell r="I334">
            <v>0</v>
          </cell>
          <cell r="J334" t="str">
            <v>FINISH</v>
          </cell>
          <cell r="K334">
            <v>46241</v>
          </cell>
          <cell r="L334">
            <v>46252</v>
          </cell>
        </row>
        <row r="335">
          <cell r="A335" t="str">
            <v>PT-H2606-PD-275</v>
          </cell>
          <cell r="B335">
            <v>0</v>
          </cell>
          <cell r="C335">
            <v>11125723</v>
          </cell>
          <cell r="D335" t="str">
            <v>2131695-D-A</v>
          </cell>
          <cell r="E335" t="str">
            <v>AHW14R004S NO CE</v>
          </cell>
          <cell r="F335" t="str">
            <v>Oversea</v>
          </cell>
          <cell r="G335">
            <v>1665</v>
          </cell>
          <cell r="H335">
            <v>1665</v>
          </cell>
          <cell r="I335">
            <v>0</v>
          </cell>
          <cell r="J335" t="str">
            <v>FINISH</v>
          </cell>
          <cell r="K335">
            <v>46241</v>
          </cell>
          <cell r="L335">
            <v>46252</v>
          </cell>
        </row>
        <row r="336">
          <cell r="A336" t="str">
            <v>PT-H2606-PD-276</v>
          </cell>
          <cell r="B336">
            <v>0</v>
          </cell>
          <cell r="C336">
            <v>11126777</v>
          </cell>
          <cell r="D336" t="str">
            <v>2131639-D-AK</v>
          </cell>
          <cell r="E336" t="str">
            <v>AGH146000 R NO CE</v>
          </cell>
          <cell r="F336" t="str">
            <v>Oversea</v>
          </cell>
          <cell r="G336">
            <v>190</v>
          </cell>
          <cell r="H336">
            <v>190</v>
          </cell>
          <cell r="I336">
            <v>0</v>
          </cell>
          <cell r="J336" t="str">
            <v>FINISH</v>
          </cell>
          <cell r="K336">
            <v>46241</v>
          </cell>
          <cell r="L336">
            <v>46252</v>
          </cell>
        </row>
        <row r="337">
          <cell r="A337" t="str">
            <v>PT-H2606-PD-277</v>
          </cell>
          <cell r="B337">
            <v>0</v>
          </cell>
          <cell r="C337">
            <v>11126890</v>
          </cell>
          <cell r="D337" t="str">
            <v>2331263-A-AK</v>
          </cell>
          <cell r="E337" t="str">
            <v>AG149001 NOCE</v>
          </cell>
          <cell r="F337" t="str">
            <v>Oversea</v>
          </cell>
          <cell r="G337">
            <v>20</v>
          </cell>
          <cell r="H337">
            <v>20</v>
          </cell>
          <cell r="I337">
            <v>0</v>
          </cell>
          <cell r="J337" t="str">
            <v>FINISH</v>
          </cell>
          <cell r="K337">
            <v>46241</v>
          </cell>
          <cell r="L337">
            <v>46252</v>
          </cell>
        </row>
        <row r="338">
          <cell r="A338" t="str">
            <v>PT-H2606-PD-278</v>
          </cell>
          <cell r="B338">
            <v>0</v>
          </cell>
          <cell r="C338">
            <v>11126794</v>
          </cell>
          <cell r="D338" t="str">
            <v>2131656-D-AK</v>
          </cell>
          <cell r="E338" t="str">
            <v>AGP140002 NO CE</v>
          </cell>
          <cell r="F338" t="str">
            <v>Oversea</v>
          </cell>
          <cell r="G338">
            <v>5</v>
          </cell>
          <cell r="H338">
            <v>5</v>
          </cell>
          <cell r="I338">
            <v>0</v>
          </cell>
          <cell r="J338" t="str">
            <v>FINISH</v>
          </cell>
          <cell r="K338">
            <v>46241</v>
          </cell>
          <cell r="L338">
            <v>46252</v>
          </cell>
        </row>
        <row r="339">
          <cell r="A339" t="str">
            <v>PT-H2606-PD-279</v>
          </cell>
          <cell r="B339">
            <v>0</v>
          </cell>
          <cell r="C339">
            <v>11126837</v>
          </cell>
          <cell r="D339" t="str">
            <v>2131721-C-AK</v>
          </cell>
          <cell r="E339" t="str">
            <v>APW14R009S NO CE</v>
          </cell>
          <cell r="F339" t="str">
            <v>Oversea</v>
          </cell>
          <cell r="G339">
            <v>5</v>
          </cell>
          <cell r="H339">
            <v>5</v>
          </cell>
          <cell r="I339">
            <v>0</v>
          </cell>
          <cell r="J339" t="str">
            <v>FINISH</v>
          </cell>
          <cell r="K339">
            <v>46241</v>
          </cell>
          <cell r="L339">
            <v>46252</v>
          </cell>
        </row>
        <row r="340">
          <cell r="A340" t="str">
            <v>PT-H2606-PD-280</v>
          </cell>
          <cell r="B340">
            <v>0</v>
          </cell>
          <cell r="C340">
            <v>11126839</v>
          </cell>
          <cell r="D340" t="str">
            <v>2131723-C-AK</v>
          </cell>
          <cell r="E340" t="str">
            <v>APW14R005S NO CE</v>
          </cell>
          <cell r="F340" t="str">
            <v>Oversea</v>
          </cell>
          <cell r="G340">
            <v>5</v>
          </cell>
          <cell r="H340">
            <v>5</v>
          </cell>
          <cell r="I340">
            <v>0</v>
          </cell>
          <cell r="J340" t="str">
            <v>FINISH</v>
          </cell>
          <cell r="K340">
            <v>46241</v>
          </cell>
          <cell r="L340">
            <v>46252</v>
          </cell>
        </row>
        <row r="341">
          <cell r="A341" t="str">
            <v>PT-H2606-PD-281</v>
          </cell>
          <cell r="B341">
            <v>0</v>
          </cell>
          <cell r="C341">
            <v>11126857</v>
          </cell>
          <cell r="D341" t="str">
            <v>2231010-B-AK</v>
          </cell>
          <cell r="E341" t="str">
            <v>PAGH18M371 NOCE</v>
          </cell>
          <cell r="F341" t="str">
            <v>Oversea</v>
          </cell>
          <cell r="G341">
            <v>135</v>
          </cell>
          <cell r="H341">
            <v>135</v>
          </cell>
          <cell r="I341">
            <v>0</v>
          </cell>
          <cell r="J341" t="str">
            <v>FINISH</v>
          </cell>
          <cell r="K341">
            <v>46241</v>
          </cell>
          <cell r="L341">
            <v>46252</v>
          </cell>
        </row>
        <row r="342">
          <cell r="A342" t="str">
            <v>PT-H2606-PD-282</v>
          </cell>
          <cell r="B342">
            <v>0</v>
          </cell>
          <cell r="C342">
            <v>11127820</v>
          </cell>
          <cell r="D342" t="str">
            <v>2131618-B-A</v>
          </cell>
          <cell r="E342" t="str">
            <v>WAIN-CKI-200 NO CE</v>
          </cell>
          <cell r="F342" t="str">
            <v>Oversea</v>
          </cell>
          <cell r="G342">
            <v>20</v>
          </cell>
          <cell r="H342">
            <v>20</v>
          </cell>
          <cell r="I342">
            <v>0</v>
          </cell>
          <cell r="J342" t="str">
            <v>FINISH</v>
          </cell>
          <cell r="K342">
            <v>46241</v>
          </cell>
          <cell r="L342">
            <v>46252</v>
          </cell>
        </row>
        <row r="343">
          <cell r="A343" t="str">
            <v>PT-H2606-PD-283</v>
          </cell>
          <cell r="B343">
            <v>0</v>
          </cell>
          <cell r="C343">
            <v>11127821</v>
          </cell>
          <cell r="D343" t="str">
            <v>2131619-B-AK</v>
          </cell>
          <cell r="E343" t="str">
            <v>WAIN-CKI-300 NO CE</v>
          </cell>
          <cell r="F343" t="str">
            <v>Oversea</v>
          </cell>
          <cell r="G343">
            <v>30</v>
          </cell>
          <cell r="H343">
            <v>30</v>
          </cell>
          <cell r="I343">
            <v>0</v>
          </cell>
          <cell r="J343" t="str">
            <v>FINISH</v>
          </cell>
          <cell r="K343">
            <v>46241</v>
          </cell>
          <cell r="L343">
            <v>46252</v>
          </cell>
        </row>
        <row r="344">
          <cell r="A344" t="str">
            <v>PT-H2607-PD-058</v>
          </cell>
          <cell r="B344">
            <v>0</v>
          </cell>
          <cell r="C344">
            <v>11125015</v>
          </cell>
          <cell r="D344" t="str">
            <v>1831232-C-AK</v>
          </cell>
          <cell r="E344" t="str">
            <v>AP14R010SR JP</v>
          </cell>
          <cell r="F344" t="str">
            <v>Japan</v>
          </cell>
          <cell r="G344">
            <v>5</v>
          </cell>
          <cell r="H344">
            <v>5</v>
          </cell>
          <cell r="I344">
            <v>0</v>
          </cell>
          <cell r="J344" t="str">
            <v>FINISH</v>
          </cell>
          <cell r="K344">
            <v>46240</v>
          </cell>
          <cell r="L344">
            <v>46252</v>
          </cell>
        </row>
        <row r="345">
          <cell r="A345" t="str">
            <v>PT-H2607-PD-059</v>
          </cell>
          <cell r="B345">
            <v>0</v>
          </cell>
          <cell r="C345">
            <v>11125004</v>
          </cell>
          <cell r="D345" t="str">
            <v>1831221-C-AK</v>
          </cell>
          <cell r="E345" t="str">
            <v>AH14R008PR JP</v>
          </cell>
          <cell r="F345" t="str">
            <v>Japan</v>
          </cell>
          <cell r="G345">
            <v>5</v>
          </cell>
          <cell r="H345">
            <v>5</v>
          </cell>
          <cell r="I345">
            <v>0</v>
          </cell>
          <cell r="J345" t="str">
            <v>FINISH</v>
          </cell>
          <cell r="K345">
            <v>46240</v>
          </cell>
          <cell r="L345">
            <v>46252</v>
          </cell>
        </row>
        <row r="346">
          <cell r="A346" t="str">
            <v>PT-H2607-PD-060</v>
          </cell>
          <cell r="B346">
            <v>0</v>
          </cell>
          <cell r="C346">
            <v>11124975</v>
          </cell>
          <cell r="D346" t="str">
            <v>1831193-C-AK</v>
          </cell>
          <cell r="E346" t="str">
            <v>AH14S003SR JP</v>
          </cell>
          <cell r="F346" t="str">
            <v>Japan</v>
          </cell>
          <cell r="G346">
            <v>5</v>
          </cell>
          <cell r="H346">
            <v>5</v>
          </cell>
          <cell r="I346">
            <v>0</v>
          </cell>
          <cell r="J346" t="str">
            <v>FINISH</v>
          </cell>
          <cell r="K346">
            <v>46240</v>
          </cell>
          <cell r="L346">
            <v>46252</v>
          </cell>
        </row>
        <row r="347">
          <cell r="A347" t="str">
            <v>PT-H2607-PT-064</v>
          </cell>
          <cell r="B347">
            <v>0</v>
          </cell>
          <cell r="C347">
            <v>11134977</v>
          </cell>
          <cell r="D347" t="str">
            <v>1931204-K-A</v>
          </cell>
          <cell r="E347" t="str">
            <v>E0018450AG-2 JP</v>
          </cell>
          <cell r="F347" t="str">
            <v>Japan</v>
          </cell>
          <cell r="G347">
            <v>2</v>
          </cell>
          <cell r="H347">
            <v>2</v>
          </cell>
          <cell r="I347">
            <v>0</v>
          </cell>
          <cell r="J347" t="str">
            <v>FINISH</v>
          </cell>
          <cell r="K347">
            <v>46243</v>
          </cell>
          <cell r="L347">
            <v>46252</v>
          </cell>
        </row>
        <row r="348">
          <cell r="A348" t="str">
            <v>PT-H2607-PT-065</v>
          </cell>
          <cell r="B348">
            <v>0</v>
          </cell>
          <cell r="C348">
            <v>11134978</v>
          </cell>
          <cell r="D348" t="str">
            <v>2051001-D-A</v>
          </cell>
          <cell r="E348" t="str">
            <v>TES0025S JP</v>
          </cell>
          <cell r="F348" t="str">
            <v>Japan</v>
          </cell>
          <cell r="G348">
            <v>277</v>
          </cell>
          <cell r="H348">
            <v>277</v>
          </cell>
          <cell r="I348">
            <v>0</v>
          </cell>
          <cell r="J348" t="str">
            <v>FINISH</v>
          </cell>
          <cell r="K348">
            <v>46243</v>
          </cell>
          <cell r="L348">
            <v>46252</v>
          </cell>
        </row>
        <row r="349">
          <cell r="A349" t="str">
            <v>PT-H2607-PT-066</v>
          </cell>
          <cell r="B349">
            <v>0</v>
          </cell>
          <cell r="C349">
            <v>11134979</v>
          </cell>
          <cell r="D349" t="str">
            <v>2051002-D-A</v>
          </cell>
          <cell r="E349" t="str">
            <v>TES0018S JP</v>
          </cell>
          <cell r="F349" t="str">
            <v>Japan</v>
          </cell>
          <cell r="G349">
            <v>9</v>
          </cell>
          <cell r="H349">
            <v>9</v>
          </cell>
          <cell r="I349">
            <v>0</v>
          </cell>
          <cell r="J349" t="str">
            <v>FINISH</v>
          </cell>
          <cell r="K349">
            <v>46243</v>
          </cell>
          <cell r="L349">
            <v>46252</v>
          </cell>
        </row>
        <row r="350">
          <cell r="A350" t="str">
            <v>PT-H2607-PD-167</v>
          </cell>
          <cell r="B350">
            <v>0</v>
          </cell>
          <cell r="C350">
            <v>11127220</v>
          </cell>
          <cell r="D350" t="str">
            <v>2131628-B-A</v>
          </cell>
          <cell r="E350" t="str">
            <v>AIN-CKI-200-B-SFT NO CE</v>
          </cell>
          <cell r="F350" t="str">
            <v>Oversea</v>
          </cell>
          <cell r="G350">
            <v>60</v>
          </cell>
          <cell r="H350">
            <v>60</v>
          </cell>
          <cell r="I350">
            <v>0</v>
          </cell>
          <cell r="J350" t="str">
            <v>FINISH</v>
          </cell>
          <cell r="K350">
            <v>46239</v>
          </cell>
          <cell r="L350">
            <v>46252</v>
          </cell>
        </row>
        <row r="351">
          <cell r="A351" t="str">
            <v>PT-H2607-PD-168</v>
          </cell>
          <cell r="B351">
            <v>0</v>
          </cell>
          <cell r="C351">
            <v>11127218</v>
          </cell>
          <cell r="D351" t="str">
            <v>2131626-B-A</v>
          </cell>
          <cell r="E351" t="str">
            <v>WAIN-CKI-200-BS NO CE</v>
          </cell>
          <cell r="F351" t="str">
            <v>Oversea</v>
          </cell>
          <cell r="G351">
            <v>35</v>
          </cell>
          <cell r="H351">
            <v>35</v>
          </cell>
          <cell r="I351">
            <v>0</v>
          </cell>
          <cell r="J351" t="str">
            <v>FINISH</v>
          </cell>
          <cell r="K351">
            <v>46239</v>
          </cell>
          <cell r="L351">
            <v>46252</v>
          </cell>
        </row>
        <row r="352">
          <cell r="A352" t="str">
            <v>PT-H2607-PD-169</v>
          </cell>
          <cell r="B352">
            <v>0</v>
          </cell>
          <cell r="C352">
            <v>11127825</v>
          </cell>
          <cell r="D352" t="str">
            <v>2131623-B-A</v>
          </cell>
          <cell r="E352" t="str">
            <v>WAIN-CKI-200-RC NO CE</v>
          </cell>
          <cell r="F352" t="str">
            <v>Oversea</v>
          </cell>
          <cell r="G352">
            <v>5</v>
          </cell>
          <cell r="H352">
            <v>5</v>
          </cell>
          <cell r="I352">
            <v>0</v>
          </cell>
          <cell r="J352" t="str">
            <v>FINISH</v>
          </cell>
          <cell r="K352">
            <v>46239</v>
          </cell>
          <cell r="L352">
            <v>46252</v>
          </cell>
        </row>
        <row r="353">
          <cell r="A353" t="str">
            <v>PT-H2607-PT-067</v>
          </cell>
          <cell r="B353">
            <v>0</v>
          </cell>
          <cell r="C353">
            <v>11134977</v>
          </cell>
          <cell r="D353" t="str">
            <v>1931204-K-A</v>
          </cell>
          <cell r="E353" t="str">
            <v>E0018450AG-2 JP</v>
          </cell>
          <cell r="F353" t="str">
            <v>Japan</v>
          </cell>
          <cell r="G353">
            <v>230</v>
          </cell>
          <cell r="H353">
            <v>230</v>
          </cell>
          <cell r="I353">
            <v>0</v>
          </cell>
          <cell r="J353" t="str">
            <v>FINISH</v>
          </cell>
          <cell r="K353">
            <v>46247</v>
          </cell>
          <cell r="L353">
            <v>46252</v>
          </cell>
        </row>
        <row r="354">
          <cell r="A354" t="str">
            <v>SIL-H2606-PD-023</v>
          </cell>
          <cell r="B354">
            <v>0</v>
          </cell>
          <cell r="C354">
            <v>11120214</v>
          </cell>
          <cell r="D354" t="str">
            <v>1831157-E-A</v>
          </cell>
          <cell r="E354" t="str">
            <v>SJ1535N18S NO CE</v>
          </cell>
          <cell r="F354" t="str">
            <v>Oversea</v>
          </cell>
          <cell r="G354">
            <v>900</v>
          </cell>
          <cell r="H354">
            <v>900</v>
          </cell>
          <cell r="I354">
            <v>0</v>
          </cell>
          <cell r="J354" t="str">
            <v>FINISH</v>
          </cell>
          <cell r="K354">
            <v>46241</v>
          </cell>
          <cell r="L354">
            <v>46253</v>
          </cell>
        </row>
        <row r="355">
          <cell r="A355" t="str">
            <v>PT-H2606-PD-365</v>
          </cell>
          <cell r="B355">
            <v>0</v>
          </cell>
          <cell r="C355">
            <v>11117355</v>
          </cell>
          <cell r="D355" t="str">
            <v>2131727-B-A</v>
          </cell>
          <cell r="E355" t="str">
            <v>AHW14R013P NO CE</v>
          </cell>
          <cell r="F355" t="str">
            <v>Oversea</v>
          </cell>
          <cell r="G355">
            <v>15</v>
          </cell>
          <cell r="H355">
            <v>15</v>
          </cell>
          <cell r="I355">
            <v>0</v>
          </cell>
          <cell r="J355" t="str">
            <v>FINISH</v>
          </cell>
          <cell r="K355">
            <v>46241</v>
          </cell>
          <cell r="L355">
            <v>46253</v>
          </cell>
        </row>
        <row r="356">
          <cell r="A356" t="str">
            <v>PT-H2606-PD-366</v>
          </cell>
          <cell r="B356">
            <v>0</v>
          </cell>
          <cell r="C356">
            <v>11127218</v>
          </cell>
          <cell r="D356" t="str">
            <v>2131626-B-A</v>
          </cell>
          <cell r="E356" t="str">
            <v>WAIN-CKI-200-BS NO CE</v>
          </cell>
          <cell r="F356" t="str">
            <v>Oversea</v>
          </cell>
          <cell r="G356">
            <v>10</v>
          </cell>
          <cell r="H356">
            <v>10</v>
          </cell>
          <cell r="I356">
            <v>0</v>
          </cell>
          <cell r="J356" t="str">
            <v>FINISH</v>
          </cell>
          <cell r="K356">
            <v>46241</v>
          </cell>
          <cell r="L356">
            <v>46253</v>
          </cell>
        </row>
        <row r="357">
          <cell r="A357" t="str">
            <v>PT-H2606-PD-367</v>
          </cell>
          <cell r="B357">
            <v>0</v>
          </cell>
          <cell r="C357">
            <v>11131249</v>
          </cell>
          <cell r="D357" t="str">
            <v>2331234-A-A</v>
          </cell>
          <cell r="E357" t="str">
            <v>WAMS-180-16ST NOCE</v>
          </cell>
          <cell r="F357" t="str">
            <v>Oversea</v>
          </cell>
          <cell r="G357">
            <v>20</v>
          </cell>
          <cell r="H357">
            <v>20</v>
          </cell>
          <cell r="I357">
            <v>0</v>
          </cell>
          <cell r="J357" t="str">
            <v>FINISH</v>
          </cell>
          <cell r="K357">
            <v>46241</v>
          </cell>
          <cell r="L357">
            <v>46253</v>
          </cell>
        </row>
        <row r="358">
          <cell r="A358" t="str">
            <v>PT-H2607-PD-209</v>
          </cell>
          <cell r="B358">
            <v>0</v>
          </cell>
          <cell r="C358">
            <v>11117086</v>
          </cell>
          <cell r="D358" t="str">
            <v>2331044-0-A</v>
          </cell>
          <cell r="E358" t="str">
            <v>AHW14R013P CE5</v>
          </cell>
          <cell r="F358" t="str">
            <v>Oversea</v>
          </cell>
          <cell r="G358">
            <v>50</v>
          </cell>
          <cell r="H358">
            <v>50</v>
          </cell>
          <cell r="I358">
            <v>0</v>
          </cell>
          <cell r="J358" t="str">
            <v>FINISH</v>
          </cell>
          <cell r="K358">
            <v>46242</v>
          </cell>
          <cell r="L358">
            <v>46253</v>
          </cell>
        </row>
        <row r="359">
          <cell r="A359" t="str">
            <v>PT-H2607-PD-219</v>
          </cell>
          <cell r="B359">
            <v>0</v>
          </cell>
          <cell r="C359">
            <v>11134329</v>
          </cell>
          <cell r="D359" t="str">
            <v>2331157-A-A</v>
          </cell>
          <cell r="E359" t="str">
            <v>WAIN-CKI-200 CE4</v>
          </cell>
          <cell r="F359" t="str">
            <v>Oversea</v>
          </cell>
          <cell r="G359">
            <v>600</v>
          </cell>
          <cell r="H359">
            <v>600</v>
          </cell>
          <cell r="I359">
            <v>0</v>
          </cell>
          <cell r="J359" t="str">
            <v>FINISH</v>
          </cell>
          <cell r="K359">
            <v>46242</v>
          </cell>
          <cell r="L359">
            <v>46253</v>
          </cell>
        </row>
        <row r="360">
          <cell r="A360" t="str">
            <v>PT-H2607-PD-220</v>
          </cell>
          <cell r="B360">
            <v>0</v>
          </cell>
          <cell r="C360">
            <v>11134330</v>
          </cell>
          <cell r="D360" t="str">
            <v>2331158-A-AK</v>
          </cell>
          <cell r="E360" t="str">
            <v>WAIN-CKI-300 CE4</v>
          </cell>
          <cell r="F360" t="str">
            <v>Oversea</v>
          </cell>
          <cell r="G360">
            <v>50</v>
          </cell>
          <cell r="H360">
            <v>50</v>
          </cell>
          <cell r="I360">
            <v>0</v>
          </cell>
          <cell r="J360" t="str">
            <v>FINISH</v>
          </cell>
          <cell r="K360">
            <v>46242</v>
          </cell>
          <cell r="L360">
            <v>46253</v>
          </cell>
        </row>
        <row r="361">
          <cell r="A361" t="str">
            <v>PT-H2606-PD-286</v>
          </cell>
          <cell r="B361" t="str">
            <v>-</v>
          </cell>
          <cell r="C361">
            <v>11136016</v>
          </cell>
          <cell r="D361" t="str">
            <v>2631199-0-A</v>
          </cell>
          <cell r="E361" t="str">
            <v>AIN-CNX-14-215 MDR</v>
          </cell>
          <cell r="F361" t="str">
            <v>Oversea</v>
          </cell>
          <cell r="G361">
            <v>25</v>
          </cell>
          <cell r="H361">
            <v>0</v>
          </cell>
          <cell r="I361">
            <v>25</v>
          </cell>
          <cell r="J361" t="str">
            <v>NO</v>
          </cell>
          <cell r="K361">
            <v>46242</v>
          </cell>
          <cell r="L361">
            <v>46254</v>
          </cell>
        </row>
        <row r="362">
          <cell r="A362" t="str">
            <v>PT-H2606-PD-287</v>
          </cell>
          <cell r="B362" t="str">
            <v>-</v>
          </cell>
          <cell r="C362">
            <v>11136020</v>
          </cell>
          <cell r="D362" t="str">
            <v>2631201-0-A</v>
          </cell>
          <cell r="E362" t="str">
            <v>AIN-CNX-14-215A MDR</v>
          </cell>
          <cell r="F362" t="str">
            <v>Oversea</v>
          </cell>
          <cell r="G362">
            <v>25</v>
          </cell>
          <cell r="H362">
            <v>0</v>
          </cell>
          <cell r="I362">
            <v>25</v>
          </cell>
          <cell r="J362" t="str">
            <v>NO</v>
          </cell>
          <cell r="K362">
            <v>46242</v>
          </cell>
          <cell r="L362">
            <v>46254</v>
          </cell>
        </row>
        <row r="363">
          <cell r="A363" t="str">
            <v>PT-H2606-PD-288</v>
          </cell>
          <cell r="B363" t="str">
            <v>-</v>
          </cell>
          <cell r="C363">
            <v>11136018</v>
          </cell>
          <cell r="D363" t="str">
            <v>2631200-0-A</v>
          </cell>
          <cell r="E363" t="str">
            <v>AIN-CNX-14-215P MDR</v>
          </cell>
          <cell r="F363" t="str">
            <v>Oversea</v>
          </cell>
          <cell r="G363">
            <v>50</v>
          </cell>
          <cell r="H363">
            <v>0</v>
          </cell>
          <cell r="I363">
            <v>50</v>
          </cell>
          <cell r="J363" t="str">
            <v>NO</v>
          </cell>
          <cell r="K363">
            <v>46242</v>
          </cell>
          <cell r="L363">
            <v>46254</v>
          </cell>
        </row>
        <row r="364">
          <cell r="A364" t="str">
            <v>PT-H2606-PD-289</v>
          </cell>
          <cell r="B364" t="str">
            <v>-</v>
          </cell>
          <cell r="C364">
            <v>11135012</v>
          </cell>
          <cell r="D364" t="str">
            <v>2431136-0-A</v>
          </cell>
          <cell r="E364" t="str">
            <v>AIN-CNX-006-220 MDR</v>
          </cell>
          <cell r="F364" t="str">
            <v>Oversea</v>
          </cell>
          <cell r="G364">
            <v>20</v>
          </cell>
          <cell r="H364">
            <v>20</v>
          </cell>
          <cell r="I364">
            <v>0</v>
          </cell>
          <cell r="J364" t="str">
            <v>FINISH</v>
          </cell>
          <cell r="K364">
            <v>46242</v>
          </cell>
          <cell r="L364">
            <v>46254</v>
          </cell>
        </row>
        <row r="365">
          <cell r="A365" t="str">
            <v>PT-H2606-PD-290</v>
          </cell>
          <cell r="B365" t="str">
            <v>-</v>
          </cell>
          <cell r="C365">
            <v>11135013</v>
          </cell>
          <cell r="D365" t="str">
            <v>2431137-0-A</v>
          </cell>
          <cell r="E365" t="str">
            <v>AIN-CNX-006-220RC MDR</v>
          </cell>
          <cell r="F365" t="str">
            <v>Oversea</v>
          </cell>
          <cell r="G365">
            <v>20</v>
          </cell>
          <cell r="H365">
            <v>20</v>
          </cell>
          <cell r="I365">
            <v>0</v>
          </cell>
          <cell r="J365" t="str">
            <v>FINISH</v>
          </cell>
          <cell r="K365">
            <v>46242</v>
          </cell>
          <cell r="L365">
            <v>46254</v>
          </cell>
        </row>
        <row r="366">
          <cell r="A366" t="str">
            <v>PT-H2606-PD-291</v>
          </cell>
          <cell r="B366" t="str">
            <v>-</v>
          </cell>
          <cell r="C366">
            <v>11135014</v>
          </cell>
          <cell r="D366" t="str">
            <v>2431138-0-A</v>
          </cell>
          <cell r="E366" t="str">
            <v>AIN-CNX-006-220J MDR</v>
          </cell>
          <cell r="F366" t="str">
            <v>Oversea</v>
          </cell>
          <cell r="G366">
            <v>40</v>
          </cell>
          <cell r="H366">
            <v>40</v>
          </cell>
          <cell r="I366">
            <v>0</v>
          </cell>
          <cell r="J366" t="str">
            <v>FINISH</v>
          </cell>
          <cell r="K366">
            <v>46242</v>
          </cell>
          <cell r="L366">
            <v>46254</v>
          </cell>
        </row>
        <row r="367">
          <cell r="A367" t="str">
            <v>PT-H2607-PD-147</v>
          </cell>
          <cell r="B367">
            <v>0</v>
          </cell>
          <cell r="C367">
            <v>11117355</v>
          </cell>
          <cell r="D367" t="str">
            <v>2131727-B-A</v>
          </cell>
          <cell r="E367" t="str">
            <v>AHW14R013P NO CE</v>
          </cell>
          <cell r="F367" t="str">
            <v>Oversea</v>
          </cell>
          <cell r="G367">
            <v>30</v>
          </cell>
          <cell r="H367">
            <v>30</v>
          </cell>
          <cell r="I367">
            <v>0</v>
          </cell>
          <cell r="J367" t="str">
            <v>FINISH</v>
          </cell>
          <cell r="K367">
            <v>46247</v>
          </cell>
          <cell r="L367">
            <v>46254</v>
          </cell>
        </row>
        <row r="368">
          <cell r="A368" t="str">
            <v>PT-H2607-PD-148</v>
          </cell>
          <cell r="B368">
            <v>0</v>
          </cell>
          <cell r="C368">
            <v>11117357</v>
          </cell>
          <cell r="D368" t="str">
            <v>2131729-B-A</v>
          </cell>
          <cell r="E368" t="str">
            <v>AHW14R313P NO CE</v>
          </cell>
          <cell r="F368" t="str">
            <v>Oversea</v>
          </cell>
          <cell r="G368">
            <v>50</v>
          </cell>
          <cell r="H368">
            <v>50</v>
          </cell>
          <cell r="I368">
            <v>0</v>
          </cell>
          <cell r="J368" t="str">
            <v>FINISH</v>
          </cell>
          <cell r="K368">
            <v>46247</v>
          </cell>
          <cell r="L368">
            <v>46254</v>
          </cell>
        </row>
        <row r="369">
          <cell r="A369" t="str">
            <v>PT-H2607-PD-263</v>
          </cell>
          <cell r="B369">
            <v>0</v>
          </cell>
          <cell r="C369">
            <v>11132336</v>
          </cell>
          <cell r="D369" t="str">
            <v>1731162-F-A</v>
          </cell>
          <cell r="E369" t="str">
            <v>AHW14R313S US</v>
          </cell>
          <cell r="F369" t="str">
            <v>USA</v>
          </cell>
          <cell r="G369">
            <v>10</v>
          </cell>
          <cell r="H369">
            <v>10</v>
          </cell>
          <cell r="I369">
            <v>0</v>
          </cell>
          <cell r="J369" t="str">
            <v>FINISH</v>
          </cell>
          <cell r="K369">
            <v>46249</v>
          </cell>
          <cell r="L369">
            <v>46254</v>
          </cell>
        </row>
        <row r="370">
          <cell r="A370" t="str">
            <v>PT-H2607-PD-264</v>
          </cell>
          <cell r="B370">
            <v>0</v>
          </cell>
          <cell r="C370">
            <v>11127226</v>
          </cell>
          <cell r="D370" t="str">
            <v>2351005-0-A</v>
          </cell>
          <cell r="E370" t="str">
            <v>TES0018S US</v>
          </cell>
          <cell r="F370" t="str">
            <v>USA</v>
          </cell>
          <cell r="G370">
            <v>21</v>
          </cell>
          <cell r="H370">
            <v>21</v>
          </cell>
          <cell r="I370">
            <v>0</v>
          </cell>
          <cell r="J370" t="str">
            <v>FINISH</v>
          </cell>
          <cell r="K370">
            <v>46249</v>
          </cell>
          <cell r="L370">
            <v>46254</v>
          </cell>
        </row>
        <row r="371">
          <cell r="A371" t="str">
            <v>SIL-H2607-PD-019</v>
          </cell>
          <cell r="B371">
            <v>0</v>
          </cell>
          <cell r="C371">
            <v>11112915</v>
          </cell>
          <cell r="D371" t="str">
            <v>1831147-B-A</v>
          </cell>
          <cell r="E371" t="str">
            <v>SJ1535N30S US</v>
          </cell>
          <cell r="F371" t="str">
            <v>USA</v>
          </cell>
          <cell r="G371">
            <v>50</v>
          </cell>
          <cell r="H371">
            <v>50</v>
          </cell>
          <cell r="I371">
            <v>0</v>
          </cell>
          <cell r="J371" t="str">
            <v>FINISH</v>
          </cell>
          <cell r="K371">
            <v>46249</v>
          </cell>
          <cell r="L371">
            <v>46254</v>
          </cell>
        </row>
        <row r="372">
          <cell r="A372" t="str">
            <v>SIL-H2607-PD-020</v>
          </cell>
          <cell r="B372">
            <v>0</v>
          </cell>
          <cell r="C372">
            <v>11112912</v>
          </cell>
          <cell r="D372" t="str">
            <v>1831144-B-A</v>
          </cell>
          <cell r="E372" t="str">
            <v>SJ1535N26S US</v>
          </cell>
          <cell r="F372" t="str">
            <v>USA</v>
          </cell>
          <cell r="G372">
            <v>100</v>
          </cell>
          <cell r="H372">
            <v>100</v>
          </cell>
          <cell r="I372">
            <v>0</v>
          </cell>
          <cell r="J372" t="str">
            <v>FINISH</v>
          </cell>
          <cell r="K372">
            <v>46249</v>
          </cell>
          <cell r="L372">
            <v>46254</v>
          </cell>
        </row>
        <row r="373">
          <cell r="A373" t="str">
            <v>SIL-H2607-PD-021</v>
          </cell>
          <cell r="B373">
            <v>0</v>
          </cell>
          <cell r="C373">
            <v>11112906</v>
          </cell>
          <cell r="D373" t="str">
            <v>1831138-B-A</v>
          </cell>
          <cell r="E373" t="str">
            <v>SJ1535N20S US</v>
          </cell>
          <cell r="F373" t="str">
            <v>USA</v>
          </cell>
          <cell r="G373">
            <v>95</v>
          </cell>
          <cell r="H373">
            <v>95</v>
          </cell>
          <cell r="I373">
            <v>0</v>
          </cell>
          <cell r="J373" t="str">
            <v>FINISH</v>
          </cell>
          <cell r="K373">
            <v>46249</v>
          </cell>
          <cell r="L373">
            <v>46254</v>
          </cell>
        </row>
        <row r="374">
          <cell r="A374" t="str">
            <v>SIL-H2607-PD-022</v>
          </cell>
          <cell r="B374">
            <v>0</v>
          </cell>
          <cell r="C374">
            <v>11112911</v>
          </cell>
          <cell r="D374" t="str">
            <v>1831143-B-A</v>
          </cell>
          <cell r="E374" t="str">
            <v>SA0035N26S US</v>
          </cell>
          <cell r="F374" t="str">
            <v>USA</v>
          </cell>
          <cell r="G374">
            <v>125</v>
          </cell>
          <cell r="H374">
            <v>125</v>
          </cell>
          <cell r="I374">
            <v>0</v>
          </cell>
          <cell r="J374" t="str">
            <v>FINISH</v>
          </cell>
          <cell r="K374">
            <v>46249</v>
          </cell>
          <cell r="L374">
            <v>46254</v>
          </cell>
        </row>
        <row r="375">
          <cell r="A375" t="str">
            <v>SIL-H2607-PD-023</v>
          </cell>
          <cell r="B375">
            <v>0</v>
          </cell>
          <cell r="C375">
            <v>11112908</v>
          </cell>
          <cell r="D375" t="str">
            <v>1831140-B-A</v>
          </cell>
          <cell r="E375" t="str">
            <v>SA0035N22S US</v>
          </cell>
          <cell r="F375" t="str">
            <v>USA</v>
          </cell>
          <cell r="G375">
            <v>25</v>
          </cell>
          <cell r="H375">
            <v>25</v>
          </cell>
          <cell r="I375">
            <v>0</v>
          </cell>
          <cell r="J375" t="str">
            <v>FINISH</v>
          </cell>
          <cell r="K375">
            <v>46249</v>
          </cell>
          <cell r="L375">
            <v>46254</v>
          </cell>
        </row>
        <row r="376">
          <cell r="A376" t="str">
            <v>PT-H2607-PD-303</v>
          </cell>
          <cell r="B376">
            <v>0</v>
          </cell>
          <cell r="C376">
            <v>11132334</v>
          </cell>
          <cell r="D376" t="str">
            <v>1731160-F-A</v>
          </cell>
          <cell r="E376" t="str">
            <v>AHW14R013S US</v>
          </cell>
          <cell r="F376" t="str">
            <v>USA</v>
          </cell>
          <cell r="G376">
            <v>595</v>
          </cell>
          <cell r="H376">
            <v>595</v>
          </cell>
          <cell r="I376">
            <v>0</v>
          </cell>
          <cell r="J376" t="str">
            <v>FINISH</v>
          </cell>
          <cell r="K376">
            <v>46249</v>
          </cell>
          <cell r="L376">
            <v>46254</v>
          </cell>
        </row>
        <row r="377">
          <cell r="A377" t="str">
            <v>PT-H2607-PD-305</v>
          </cell>
          <cell r="B377">
            <v>0</v>
          </cell>
          <cell r="C377">
            <v>11132335</v>
          </cell>
          <cell r="D377" t="str">
            <v>1731161-F-A</v>
          </cell>
          <cell r="E377" t="str">
            <v>AHW14R013P US</v>
          </cell>
          <cell r="F377" t="str">
            <v>USA</v>
          </cell>
          <cell r="G377">
            <v>885</v>
          </cell>
          <cell r="H377">
            <v>885</v>
          </cell>
          <cell r="I377">
            <v>0</v>
          </cell>
          <cell r="J377" t="str">
            <v>FINISH</v>
          </cell>
          <cell r="K377">
            <v>46249</v>
          </cell>
          <cell r="L377">
            <v>46254</v>
          </cell>
        </row>
        <row r="378">
          <cell r="A378" t="str">
            <v>PT-H2607-PD-306</v>
          </cell>
          <cell r="B378">
            <v>0</v>
          </cell>
          <cell r="C378">
            <v>11132336</v>
          </cell>
          <cell r="D378" t="str">
            <v>1731162-F-A</v>
          </cell>
          <cell r="E378" t="str">
            <v>AHW14R313S US</v>
          </cell>
          <cell r="F378" t="str">
            <v>USA</v>
          </cell>
          <cell r="G378">
            <v>65</v>
          </cell>
          <cell r="H378">
            <v>65</v>
          </cell>
          <cell r="I378">
            <v>0</v>
          </cell>
          <cell r="J378" t="str">
            <v>FINISH</v>
          </cell>
          <cell r="K378">
            <v>46249</v>
          </cell>
          <cell r="L378">
            <v>46254</v>
          </cell>
        </row>
        <row r="379">
          <cell r="A379" t="str">
            <v>PT-H2607-PD-308</v>
          </cell>
          <cell r="B379">
            <v>0</v>
          </cell>
          <cell r="C379">
            <v>11132337</v>
          </cell>
          <cell r="D379" t="str">
            <v>1731163-F-A</v>
          </cell>
          <cell r="E379" t="str">
            <v>AHW14R313P US</v>
          </cell>
          <cell r="F379" t="str">
            <v>USA</v>
          </cell>
          <cell r="G379">
            <v>135</v>
          </cell>
          <cell r="H379">
            <v>135</v>
          </cell>
          <cell r="I379">
            <v>0</v>
          </cell>
          <cell r="J379" t="str">
            <v>FINISH</v>
          </cell>
          <cell r="K379">
            <v>46249</v>
          </cell>
          <cell r="L379">
            <v>46254</v>
          </cell>
        </row>
        <row r="380">
          <cell r="A380" t="str">
            <v>PT-H2606-PC-027-1</v>
          </cell>
          <cell r="B380">
            <v>0</v>
          </cell>
          <cell r="C380">
            <v>11134342</v>
          </cell>
          <cell r="D380" t="str">
            <v>1036068-S-AK-P</v>
          </cell>
          <cell r="E380" t="str">
            <v>AHW14R001S CN</v>
          </cell>
          <cell r="F380" t="str">
            <v>China</v>
          </cell>
          <cell r="G380">
            <v>17300</v>
          </cell>
          <cell r="H380">
            <v>17300</v>
          </cell>
          <cell r="I380">
            <v>0</v>
          </cell>
          <cell r="J380" t="str">
            <v>FINISH</v>
          </cell>
          <cell r="K380">
            <v>46230</v>
          </cell>
          <cell r="L380">
            <v>46255</v>
          </cell>
        </row>
        <row r="381">
          <cell r="A381" t="str">
            <v>PT-H2605-PC-120-2</v>
          </cell>
          <cell r="B381">
            <v>0</v>
          </cell>
          <cell r="C381">
            <v>11134241</v>
          </cell>
          <cell r="D381" t="str">
            <v>1436298-J-AK</v>
          </cell>
          <cell r="E381" t="str">
            <v>APW14R005S CN</v>
          </cell>
          <cell r="F381" t="str">
            <v>China</v>
          </cell>
          <cell r="G381">
            <v>17200</v>
          </cell>
          <cell r="H381">
            <v>17200</v>
          </cell>
          <cell r="I381">
            <v>0</v>
          </cell>
          <cell r="J381" t="str">
            <v>FINISH</v>
          </cell>
          <cell r="K381">
            <v>46197</v>
          </cell>
          <cell r="L381">
            <v>46255</v>
          </cell>
        </row>
        <row r="382">
          <cell r="A382" t="str">
            <v>PT-H2605-PC-119-2</v>
          </cell>
          <cell r="B382">
            <v>0</v>
          </cell>
          <cell r="C382">
            <v>11134240</v>
          </cell>
          <cell r="D382" t="str">
            <v>1436296-J-AK</v>
          </cell>
          <cell r="E382" t="str">
            <v>APW14R009S CN</v>
          </cell>
          <cell r="F382" t="str">
            <v>China</v>
          </cell>
          <cell r="G382">
            <v>17625</v>
          </cell>
          <cell r="H382">
            <v>17625</v>
          </cell>
          <cell r="I382">
            <v>0</v>
          </cell>
          <cell r="J382" t="str">
            <v>FINISH</v>
          </cell>
          <cell r="K382">
            <v>46197</v>
          </cell>
          <cell r="L382">
            <v>46255</v>
          </cell>
        </row>
        <row r="383">
          <cell r="A383" t="str">
            <v>PT-H2606-PC-019</v>
          </cell>
          <cell r="B383">
            <v>0</v>
          </cell>
          <cell r="C383">
            <v>11134235</v>
          </cell>
          <cell r="D383" t="str">
            <v>1036068-S-AK</v>
          </cell>
          <cell r="E383" t="str">
            <v>AHW14R001S CN</v>
          </cell>
          <cell r="F383" t="str">
            <v>China</v>
          </cell>
          <cell r="G383">
            <v>86400</v>
          </cell>
          <cell r="H383">
            <v>86400</v>
          </cell>
          <cell r="I383">
            <v>0</v>
          </cell>
          <cell r="J383" t="str">
            <v>FINISH</v>
          </cell>
          <cell r="K383">
            <v>46230</v>
          </cell>
          <cell r="L383">
            <v>46255</v>
          </cell>
        </row>
        <row r="384">
          <cell r="A384" t="str">
            <v>PT-H2606-PC-021</v>
          </cell>
          <cell r="B384">
            <v>0</v>
          </cell>
          <cell r="C384">
            <v>11134237</v>
          </cell>
          <cell r="D384" t="str">
            <v>1436196-Q-A</v>
          </cell>
          <cell r="E384" t="str">
            <v>AHW14R004S CN</v>
          </cell>
          <cell r="F384" t="str">
            <v>China</v>
          </cell>
          <cell r="G384">
            <v>67600</v>
          </cell>
          <cell r="H384">
            <v>67600</v>
          </cell>
          <cell r="I384">
            <v>0</v>
          </cell>
          <cell r="J384" t="str">
            <v>FINISH</v>
          </cell>
          <cell r="K384">
            <v>46230</v>
          </cell>
          <cell r="L384">
            <v>46255</v>
          </cell>
        </row>
        <row r="385">
          <cell r="A385" t="str">
            <v>PT-H2606-PT-006</v>
          </cell>
          <cell r="B385" t="str">
            <v>-</v>
          </cell>
          <cell r="C385">
            <v>11111223</v>
          </cell>
          <cell r="D385" t="str">
            <v>1631042-F-A</v>
          </cell>
          <cell r="E385" t="str">
            <v>AMS-180-1445 JP</v>
          </cell>
          <cell r="F385" t="str">
            <v>Japan</v>
          </cell>
          <cell r="G385">
            <v>10</v>
          </cell>
          <cell r="H385">
            <v>10</v>
          </cell>
          <cell r="I385">
            <v>0</v>
          </cell>
          <cell r="J385" t="str">
            <v>FINISH</v>
          </cell>
          <cell r="K385">
            <v>46247</v>
          </cell>
          <cell r="L385">
            <v>46255</v>
          </cell>
        </row>
        <row r="386">
          <cell r="A386" t="str">
            <v>PT-H2607-PD-197</v>
          </cell>
          <cell r="B386">
            <v>0</v>
          </cell>
          <cell r="C386">
            <v>11117107</v>
          </cell>
          <cell r="D386" t="str">
            <v>2331065-0-A</v>
          </cell>
          <cell r="E386" t="str">
            <v>AHW10S302S CE4</v>
          </cell>
          <cell r="F386" t="str">
            <v>Oversea</v>
          </cell>
          <cell r="G386">
            <v>10</v>
          </cell>
          <cell r="H386">
            <v>10</v>
          </cell>
          <cell r="I386">
            <v>0</v>
          </cell>
          <cell r="J386" t="str">
            <v>FINISH</v>
          </cell>
          <cell r="K386">
            <v>46249</v>
          </cell>
          <cell r="L386">
            <v>46258</v>
          </cell>
        </row>
        <row r="387">
          <cell r="A387" t="str">
            <v>PT-H2607-PD-198</v>
          </cell>
          <cell r="B387">
            <v>0</v>
          </cell>
          <cell r="C387">
            <v>11118078</v>
          </cell>
          <cell r="D387" t="str">
            <v>2331068-A-A</v>
          </cell>
          <cell r="E387" t="str">
            <v>WAMS-180-1645 CE3</v>
          </cell>
          <cell r="F387" t="str">
            <v>Oversea</v>
          </cell>
          <cell r="G387">
            <v>68</v>
          </cell>
          <cell r="H387">
            <v>68</v>
          </cell>
          <cell r="I387">
            <v>0</v>
          </cell>
          <cell r="J387" t="str">
            <v>FINISH</v>
          </cell>
          <cell r="K387">
            <v>46249</v>
          </cell>
          <cell r="L387">
            <v>46258</v>
          </cell>
        </row>
        <row r="388">
          <cell r="A388" t="str">
            <v>PT-H2607-PD-199</v>
          </cell>
          <cell r="B388">
            <v>0</v>
          </cell>
          <cell r="C388">
            <v>11134329</v>
          </cell>
          <cell r="D388" t="str">
            <v>2331157-A-A</v>
          </cell>
          <cell r="E388" t="str">
            <v>WAIN-CKI-200 CE4</v>
          </cell>
          <cell r="F388" t="str">
            <v>Oversea</v>
          </cell>
          <cell r="G388">
            <v>4</v>
          </cell>
          <cell r="H388">
            <v>4</v>
          </cell>
          <cell r="I388" t="str">
            <v xml:space="preserve"> </v>
          </cell>
          <cell r="J388" t="str">
            <v>FINISH</v>
          </cell>
          <cell r="K388">
            <v>46249</v>
          </cell>
          <cell r="L388">
            <v>46258</v>
          </cell>
        </row>
        <row r="389">
          <cell r="A389" t="str">
            <v>PT-H2607-PD-200</v>
          </cell>
          <cell r="B389">
            <v>0</v>
          </cell>
          <cell r="C389">
            <v>11134331</v>
          </cell>
          <cell r="D389" t="str">
            <v>2331165-A-A</v>
          </cell>
          <cell r="E389" t="str">
            <v>WAIN-CKI-200-RC CE3</v>
          </cell>
          <cell r="F389" t="str">
            <v>Oversea</v>
          </cell>
          <cell r="G389">
            <v>17</v>
          </cell>
          <cell r="H389">
            <v>17</v>
          </cell>
          <cell r="I389">
            <v>0</v>
          </cell>
          <cell r="J389" t="str">
            <v>FINISH</v>
          </cell>
          <cell r="K389">
            <v>46249</v>
          </cell>
          <cell r="L389">
            <v>46258</v>
          </cell>
        </row>
        <row r="390">
          <cell r="A390" t="str">
            <v>PT-H2607-PD-201</v>
          </cell>
          <cell r="B390">
            <v>0</v>
          </cell>
          <cell r="C390">
            <v>11134335</v>
          </cell>
          <cell r="D390" t="str">
            <v>2331161-A-A</v>
          </cell>
          <cell r="E390" t="str">
            <v>WAIN-CKI-008-200 CE3</v>
          </cell>
          <cell r="F390" t="str">
            <v>Oversea</v>
          </cell>
          <cell r="G390">
            <v>5</v>
          </cell>
          <cell r="H390">
            <v>5</v>
          </cell>
          <cell r="I390">
            <v>0</v>
          </cell>
          <cell r="J390" t="str">
            <v>FINISH</v>
          </cell>
          <cell r="K390">
            <v>46249</v>
          </cell>
          <cell r="L390">
            <v>46258</v>
          </cell>
        </row>
        <row r="391">
          <cell r="A391" t="str">
            <v>PT-H2607-PD-202</v>
          </cell>
          <cell r="B391">
            <v>0</v>
          </cell>
          <cell r="C391">
            <v>11134337</v>
          </cell>
          <cell r="D391" t="str">
            <v>2331163-A-A</v>
          </cell>
          <cell r="E391" t="str">
            <v>WAIN-CKI-200-BS CE3</v>
          </cell>
          <cell r="F391" t="str">
            <v>Oversea</v>
          </cell>
          <cell r="G391">
            <v>25</v>
          </cell>
          <cell r="H391">
            <v>25</v>
          </cell>
          <cell r="I391">
            <v>0</v>
          </cell>
          <cell r="J391" t="str">
            <v>FINISH</v>
          </cell>
          <cell r="K391">
            <v>46249</v>
          </cell>
          <cell r="L391">
            <v>46258</v>
          </cell>
        </row>
        <row r="392">
          <cell r="A392" t="str">
            <v>PT-H2607-PD-203</v>
          </cell>
          <cell r="B392">
            <v>0</v>
          </cell>
          <cell r="C392">
            <v>11134339</v>
          </cell>
          <cell r="D392" t="str">
            <v>2331167-A-A</v>
          </cell>
          <cell r="E392" t="str">
            <v>AIN-CKX-10-200-R CE2</v>
          </cell>
          <cell r="F392" t="str">
            <v>Oversea</v>
          </cell>
          <cell r="G392">
            <v>2</v>
          </cell>
          <cell r="H392">
            <v>2</v>
          </cell>
          <cell r="I392">
            <v>0</v>
          </cell>
          <cell r="J392" t="str">
            <v>FINISH</v>
          </cell>
          <cell r="K392">
            <v>46249</v>
          </cell>
          <cell r="L392">
            <v>46258</v>
          </cell>
        </row>
        <row r="393">
          <cell r="A393" t="str">
            <v>PT-H2607-PD-204</v>
          </cell>
          <cell r="B393">
            <v>0</v>
          </cell>
          <cell r="C393">
            <v>11134340</v>
          </cell>
          <cell r="D393" t="str">
            <v>2331156-A-A</v>
          </cell>
          <cell r="E393" t="str">
            <v>AIN-CKI-200-B-SFT CE2</v>
          </cell>
          <cell r="F393" t="str">
            <v>Oversea</v>
          </cell>
          <cell r="G393">
            <v>3</v>
          </cell>
          <cell r="H393">
            <v>3</v>
          </cell>
          <cell r="I393">
            <v>0</v>
          </cell>
          <cell r="J393" t="str">
            <v>FINISH</v>
          </cell>
          <cell r="K393">
            <v>46249</v>
          </cell>
          <cell r="L393">
            <v>46258</v>
          </cell>
        </row>
        <row r="394">
          <cell r="A394" t="str">
            <v>PT-H2607-PD-205</v>
          </cell>
          <cell r="B394">
            <v>0</v>
          </cell>
          <cell r="C394">
            <v>11134949</v>
          </cell>
          <cell r="D394" t="str">
            <v>2131565-0-A</v>
          </cell>
          <cell r="E394" t="str">
            <v>AHW14R013P MDR</v>
          </cell>
          <cell r="F394" t="str">
            <v>Oversea</v>
          </cell>
          <cell r="G394">
            <v>40</v>
          </cell>
          <cell r="H394">
            <v>40</v>
          </cell>
          <cell r="I394">
            <v>0</v>
          </cell>
          <cell r="J394" t="str">
            <v>FINISH</v>
          </cell>
          <cell r="K394">
            <v>46249</v>
          </cell>
          <cell r="L394">
            <v>46258</v>
          </cell>
        </row>
        <row r="395">
          <cell r="A395" t="str">
            <v>PT-H2607-PD-208</v>
          </cell>
          <cell r="B395">
            <v>0</v>
          </cell>
          <cell r="C395">
            <v>11135011</v>
          </cell>
          <cell r="D395" t="str">
            <v>2331264-0-AK</v>
          </cell>
          <cell r="E395" t="str">
            <v>AG149001 MDR</v>
          </cell>
          <cell r="F395" t="str">
            <v>Oversea</v>
          </cell>
          <cell r="G395">
            <v>70</v>
          </cell>
          <cell r="H395">
            <v>70</v>
          </cell>
          <cell r="I395">
            <v>0</v>
          </cell>
          <cell r="J395" t="str">
            <v>FINISH</v>
          </cell>
          <cell r="K395">
            <v>46249</v>
          </cell>
          <cell r="L395">
            <v>46258</v>
          </cell>
        </row>
        <row r="396">
          <cell r="A396" t="str">
            <v>PT-H2607-PD-304</v>
          </cell>
          <cell r="B396">
            <v>0</v>
          </cell>
          <cell r="C396">
            <v>11132334</v>
          </cell>
          <cell r="D396" t="str">
            <v>1731160-F-A</v>
          </cell>
          <cell r="E396" t="str">
            <v>AHW14R013S US</v>
          </cell>
          <cell r="F396" t="str">
            <v>USA</v>
          </cell>
          <cell r="G396">
            <v>455</v>
          </cell>
          <cell r="H396">
            <v>0</v>
          </cell>
          <cell r="I396">
            <v>455</v>
          </cell>
          <cell r="J396" t="str">
            <v>NO</v>
          </cell>
          <cell r="K396">
            <v>46254</v>
          </cell>
          <cell r="L396">
            <v>46258</v>
          </cell>
        </row>
        <row r="397">
          <cell r="A397" t="str">
            <v>PT-H2607-PD-307</v>
          </cell>
          <cell r="B397">
            <v>0</v>
          </cell>
          <cell r="C397">
            <v>11132336</v>
          </cell>
          <cell r="D397" t="str">
            <v>1731162-F-A</v>
          </cell>
          <cell r="E397" t="str">
            <v>AHW14R313S US</v>
          </cell>
          <cell r="F397" t="str">
            <v>USA</v>
          </cell>
          <cell r="G397">
            <v>50</v>
          </cell>
          <cell r="H397">
            <v>50</v>
          </cell>
          <cell r="I397">
            <v>0</v>
          </cell>
          <cell r="J397" t="str">
            <v>FINISH</v>
          </cell>
          <cell r="K397">
            <v>46252</v>
          </cell>
          <cell r="L397">
            <v>46258</v>
          </cell>
        </row>
        <row r="398">
          <cell r="A398" t="str">
            <v>PT-H2607-PD-104</v>
          </cell>
          <cell r="B398">
            <v>0</v>
          </cell>
          <cell r="C398">
            <v>11134342</v>
          </cell>
          <cell r="D398" t="str">
            <v>1036068-S-AK-P</v>
          </cell>
          <cell r="E398" t="str">
            <v>AHW14R001S CN</v>
          </cell>
          <cell r="F398" t="str">
            <v>China</v>
          </cell>
          <cell r="G398">
            <v>80</v>
          </cell>
          <cell r="H398">
            <v>80</v>
          </cell>
          <cell r="I398">
            <v>0</v>
          </cell>
          <cell r="J398" t="str">
            <v>FINISH</v>
          </cell>
          <cell r="K398">
            <v>46249</v>
          </cell>
          <cell r="L398">
            <v>46259</v>
          </cell>
        </row>
        <row r="399">
          <cell r="A399" t="str">
            <v>PT-H2606-PD-109</v>
          </cell>
          <cell r="B399" t="str">
            <v>-</v>
          </cell>
          <cell r="C399">
            <v>12144305</v>
          </cell>
          <cell r="D399" t="str">
            <v>2431046-0-B</v>
          </cell>
          <cell r="E399" t="str">
            <v>AIN-CNX-006-220</v>
          </cell>
          <cell r="F399" t="str">
            <v>USA</v>
          </cell>
          <cell r="G399">
            <v>40</v>
          </cell>
          <cell r="H399">
            <v>0</v>
          </cell>
          <cell r="I399">
            <v>40</v>
          </cell>
          <cell r="J399" t="str">
            <v>NO</v>
          </cell>
          <cell r="K399">
            <v>46251</v>
          </cell>
          <cell r="L399">
            <v>46260</v>
          </cell>
        </row>
        <row r="400">
          <cell r="A400" t="str">
            <v>PT-H2606-PD-110</v>
          </cell>
          <cell r="B400" t="str">
            <v>-</v>
          </cell>
          <cell r="C400">
            <v>12144306</v>
          </cell>
          <cell r="D400" t="str">
            <v>2431048-0-B</v>
          </cell>
          <cell r="E400" t="str">
            <v xml:space="preserve">AIN-CNX-006-220RC </v>
          </cell>
          <cell r="F400" t="str">
            <v>USA</v>
          </cell>
          <cell r="G400">
            <v>40</v>
          </cell>
          <cell r="H400">
            <v>0</v>
          </cell>
          <cell r="I400">
            <v>40</v>
          </cell>
          <cell r="J400" t="str">
            <v>NO</v>
          </cell>
          <cell r="K400">
            <v>46251</v>
          </cell>
          <cell r="L400">
            <v>46260</v>
          </cell>
        </row>
        <row r="401">
          <cell r="A401" t="str">
            <v>PT-H2606-PD-111</v>
          </cell>
          <cell r="B401" t="str">
            <v>-</v>
          </cell>
          <cell r="C401">
            <v>12144307</v>
          </cell>
          <cell r="D401" t="str">
            <v>2431050-0-B</v>
          </cell>
          <cell r="E401" t="str">
            <v>AIN-CNX-006-220J</v>
          </cell>
          <cell r="F401" t="str">
            <v>USA</v>
          </cell>
          <cell r="G401">
            <v>40</v>
          </cell>
          <cell r="H401">
            <v>0</v>
          </cell>
          <cell r="I401">
            <v>40</v>
          </cell>
          <cell r="J401" t="str">
            <v>NO</v>
          </cell>
          <cell r="K401">
            <v>46251</v>
          </cell>
          <cell r="L401">
            <v>46260</v>
          </cell>
        </row>
        <row r="402">
          <cell r="A402" t="str">
            <v>PT-H2607-PD-242</v>
          </cell>
          <cell r="B402">
            <v>0</v>
          </cell>
          <cell r="C402">
            <v>11134332</v>
          </cell>
          <cell r="D402" t="str">
            <v>2331166-A-AK</v>
          </cell>
          <cell r="E402" t="str">
            <v>WAIN-CKI-300-RC CE3</v>
          </cell>
          <cell r="F402" t="str">
            <v>Oversea</v>
          </cell>
          <cell r="G402">
            <v>5</v>
          </cell>
          <cell r="H402">
            <v>5</v>
          </cell>
          <cell r="I402">
            <v>0</v>
          </cell>
          <cell r="J402" t="str">
            <v>FINISH</v>
          </cell>
          <cell r="K402">
            <v>46253</v>
          </cell>
          <cell r="L402">
            <v>46261</v>
          </cell>
        </row>
        <row r="403">
          <cell r="A403" t="str">
            <v>PT-H2607-PD-243</v>
          </cell>
          <cell r="B403">
            <v>0</v>
          </cell>
          <cell r="C403">
            <v>11134337</v>
          </cell>
          <cell r="D403" t="str">
            <v>2331163-A-A</v>
          </cell>
          <cell r="E403" t="str">
            <v>WAIN-CKI-200-BS CE3</v>
          </cell>
          <cell r="F403" t="str">
            <v>Oversea</v>
          </cell>
          <cell r="G403">
            <v>36</v>
          </cell>
          <cell r="H403">
            <v>36</v>
          </cell>
          <cell r="I403">
            <v>0</v>
          </cell>
          <cell r="J403" t="str">
            <v>FINISH</v>
          </cell>
          <cell r="K403">
            <v>46253</v>
          </cell>
          <cell r="L403">
            <v>46261</v>
          </cell>
        </row>
        <row r="404">
          <cell r="A404" t="str">
            <v>PT-H2607-PD-244</v>
          </cell>
          <cell r="B404">
            <v>0</v>
          </cell>
          <cell r="C404">
            <v>11134338</v>
          </cell>
          <cell r="D404" t="str">
            <v>2331164-A-A</v>
          </cell>
          <cell r="E404" t="str">
            <v>WAIN-CKI-18-200-BS CE3</v>
          </cell>
          <cell r="F404" t="str">
            <v>Oversea</v>
          </cell>
          <cell r="G404">
            <v>3</v>
          </cell>
          <cell r="H404">
            <v>3</v>
          </cell>
          <cell r="I404">
            <v>0</v>
          </cell>
          <cell r="J404" t="str">
            <v>FINISH</v>
          </cell>
          <cell r="K404">
            <v>46253</v>
          </cell>
          <cell r="L404">
            <v>46261</v>
          </cell>
        </row>
        <row r="405">
          <cell r="A405" t="str">
            <v>PT-H2607-PD-245</v>
          </cell>
          <cell r="B405">
            <v>0</v>
          </cell>
          <cell r="C405">
            <v>11134339</v>
          </cell>
          <cell r="D405" t="str">
            <v>2331167-A-A</v>
          </cell>
          <cell r="E405" t="str">
            <v>AIN-CKX-10-200-R CE2</v>
          </cell>
          <cell r="F405" t="str">
            <v>Oversea</v>
          </cell>
          <cell r="G405">
            <v>10</v>
          </cell>
          <cell r="H405">
            <v>10</v>
          </cell>
          <cell r="I405">
            <v>0</v>
          </cell>
          <cell r="J405" t="str">
            <v>FINISH</v>
          </cell>
          <cell r="K405">
            <v>46253</v>
          </cell>
          <cell r="L405">
            <v>46261</v>
          </cell>
        </row>
        <row r="406">
          <cell r="A406" t="str">
            <v>PT-H2607-PD-246</v>
          </cell>
          <cell r="B406">
            <v>0</v>
          </cell>
          <cell r="C406">
            <v>11134340</v>
          </cell>
          <cell r="D406" t="str">
            <v>2331156-A-A</v>
          </cell>
          <cell r="E406" t="str">
            <v>AIN-CKI-200-B-SFT CE2</v>
          </cell>
          <cell r="F406" t="str">
            <v>Oversea</v>
          </cell>
          <cell r="G406">
            <v>36</v>
          </cell>
          <cell r="H406">
            <v>36</v>
          </cell>
          <cell r="I406">
            <v>0</v>
          </cell>
          <cell r="J406" t="str">
            <v>FINISH</v>
          </cell>
          <cell r="K406">
            <v>46253</v>
          </cell>
          <cell r="L406">
            <v>46261</v>
          </cell>
        </row>
        <row r="407">
          <cell r="A407" t="str">
            <v>PT-H2606-PC-024</v>
          </cell>
          <cell r="B407">
            <v>0</v>
          </cell>
          <cell r="C407">
            <v>11134240</v>
          </cell>
          <cell r="D407" t="str">
            <v>1436296-J-AK</v>
          </cell>
          <cell r="E407" t="str">
            <v>APW14R009S CN</v>
          </cell>
          <cell r="F407" t="str">
            <v>China</v>
          </cell>
          <cell r="G407">
            <v>9250</v>
          </cell>
          <cell r="H407">
            <v>5255</v>
          </cell>
          <cell r="I407">
            <v>3995</v>
          </cell>
          <cell r="J407" t="str">
            <v>NO</v>
          </cell>
          <cell r="K407">
            <v>46230</v>
          </cell>
          <cell r="L407">
            <v>46268</v>
          </cell>
        </row>
        <row r="408">
          <cell r="A408" t="str">
            <v>PT-H2606-PC-025</v>
          </cell>
          <cell r="B408">
            <v>0</v>
          </cell>
          <cell r="C408">
            <v>11134241</v>
          </cell>
          <cell r="D408" t="str">
            <v>1436298-J-AK</v>
          </cell>
          <cell r="E408" t="str">
            <v>APW14R005S CN</v>
          </cell>
          <cell r="F408" t="str">
            <v>China</v>
          </cell>
          <cell r="G408">
            <v>8580</v>
          </cell>
          <cell r="H408">
            <v>6750</v>
          </cell>
          <cell r="I408">
            <v>1830</v>
          </cell>
          <cell r="J408" t="str">
            <v>NO</v>
          </cell>
          <cell r="K408">
            <v>46230</v>
          </cell>
          <cell r="L408">
            <v>46268</v>
          </cell>
        </row>
        <row r="409">
          <cell r="A409" t="str">
            <v>PT-H2605-PC-002-1</v>
          </cell>
          <cell r="B409">
            <v>0</v>
          </cell>
          <cell r="C409">
            <v>11134237</v>
          </cell>
          <cell r="D409" t="str">
            <v>1436196-Q-A</v>
          </cell>
          <cell r="E409" t="str">
            <v>AHW14R004S CN</v>
          </cell>
          <cell r="F409" t="str">
            <v>China</v>
          </cell>
          <cell r="G409">
            <v>8930</v>
          </cell>
          <cell r="H409">
            <v>8930</v>
          </cell>
          <cell r="I409">
            <v>0</v>
          </cell>
          <cell r="J409" t="str">
            <v>FINISH</v>
          </cell>
          <cell r="K409">
            <v>46227</v>
          </cell>
          <cell r="L409">
            <v>46268</v>
          </cell>
        </row>
        <row r="410">
          <cell r="A410" t="str">
            <v>PT-H2605-PC-001-2</v>
          </cell>
          <cell r="B410">
            <v>0</v>
          </cell>
          <cell r="C410">
            <v>11134235</v>
          </cell>
          <cell r="D410" t="str">
            <v>1036068-S-AK</v>
          </cell>
          <cell r="E410" t="str">
            <v>AHW14R001S CN</v>
          </cell>
          <cell r="F410" t="str">
            <v>China</v>
          </cell>
          <cell r="G410">
            <v>15860</v>
          </cell>
          <cell r="H410">
            <v>15860</v>
          </cell>
          <cell r="I410">
            <v>0</v>
          </cell>
          <cell r="J410" t="str">
            <v>FINISH</v>
          </cell>
          <cell r="K410">
            <v>46258</v>
          </cell>
          <cell r="L410">
            <v>46268</v>
          </cell>
        </row>
        <row r="411">
          <cell r="A411" t="str">
            <v>PT-H2605-PC-003-2</v>
          </cell>
          <cell r="B411">
            <v>0</v>
          </cell>
          <cell r="C411">
            <v>11134241</v>
          </cell>
          <cell r="D411" t="str">
            <v>1436298-J-AK</v>
          </cell>
          <cell r="E411" t="str">
            <v>APW14R005S CN</v>
          </cell>
          <cell r="F411" t="str">
            <v>China</v>
          </cell>
          <cell r="G411">
            <v>1650</v>
          </cell>
          <cell r="H411">
            <v>0</v>
          </cell>
          <cell r="I411">
            <v>1650</v>
          </cell>
          <cell r="J411" t="str">
            <v>NO</v>
          </cell>
          <cell r="K411">
            <v>46258</v>
          </cell>
          <cell r="L411">
            <v>46268</v>
          </cell>
        </row>
        <row r="412">
          <cell r="A412" t="str">
            <v>PT-H2605-PC-004-2</v>
          </cell>
          <cell r="B412">
            <v>0</v>
          </cell>
          <cell r="C412">
            <v>11134240</v>
          </cell>
          <cell r="D412" t="str">
            <v>1436296-J-AK</v>
          </cell>
          <cell r="E412" t="str">
            <v>APW14R009S CN</v>
          </cell>
          <cell r="F412" t="str">
            <v>China</v>
          </cell>
          <cell r="G412">
            <v>2890</v>
          </cell>
          <cell r="H412">
            <v>2890</v>
          </cell>
          <cell r="I412">
            <v>0</v>
          </cell>
          <cell r="J412" t="str">
            <v>FINISH</v>
          </cell>
          <cell r="K412">
            <v>46258</v>
          </cell>
          <cell r="L412">
            <v>46268</v>
          </cell>
        </row>
        <row r="413">
          <cell r="A413" t="str">
            <v>PT-H2605-PC-005-2</v>
          </cell>
          <cell r="B413">
            <v>0</v>
          </cell>
          <cell r="C413">
            <v>11134234</v>
          </cell>
          <cell r="D413" t="str">
            <v>1036066-R-AK</v>
          </cell>
          <cell r="E413" t="str">
            <v>AGP140002 CN</v>
          </cell>
          <cell r="F413" t="str">
            <v>China</v>
          </cell>
          <cell r="G413">
            <v>1640</v>
          </cell>
          <cell r="H413">
            <v>1640</v>
          </cell>
          <cell r="I413">
            <v>0</v>
          </cell>
          <cell r="J413" t="str">
            <v>FINISH</v>
          </cell>
          <cell r="K413">
            <v>46258</v>
          </cell>
          <cell r="L413">
            <v>46268</v>
          </cell>
        </row>
        <row r="414">
          <cell r="A414" t="str">
            <v>PT-H2605-PC-006-2</v>
          </cell>
          <cell r="B414">
            <v>0</v>
          </cell>
          <cell r="C414">
            <v>11134239</v>
          </cell>
          <cell r="D414" t="str">
            <v>1436292-K-AK</v>
          </cell>
          <cell r="E414" t="str">
            <v>AHW14R011P CN</v>
          </cell>
          <cell r="F414" t="str">
            <v>China</v>
          </cell>
          <cell r="G414">
            <v>670</v>
          </cell>
          <cell r="H414">
            <v>670</v>
          </cell>
          <cell r="I414">
            <v>0</v>
          </cell>
          <cell r="J414" t="str">
            <v>FINISH</v>
          </cell>
          <cell r="K414">
            <v>46258</v>
          </cell>
          <cell r="L414">
            <v>46268</v>
          </cell>
        </row>
        <row r="415">
          <cell r="A415" t="str">
            <v>PT-H2605-PC-007-2</v>
          </cell>
          <cell r="B415">
            <v>0</v>
          </cell>
          <cell r="C415">
            <v>11134236</v>
          </cell>
          <cell r="D415" t="str">
            <v>1136431-Q-AK</v>
          </cell>
          <cell r="E415" t="str">
            <v>AHW14R007P CN</v>
          </cell>
          <cell r="F415" t="str">
            <v>China</v>
          </cell>
          <cell r="G415">
            <v>430</v>
          </cell>
          <cell r="H415">
            <v>430</v>
          </cell>
          <cell r="I415">
            <v>0</v>
          </cell>
          <cell r="J415" t="str">
            <v>FINISH</v>
          </cell>
          <cell r="K415">
            <v>46258</v>
          </cell>
          <cell r="L415">
            <v>46268</v>
          </cell>
        </row>
        <row r="416">
          <cell r="A416" t="str">
            <v>PT-H2605-PC-008-2</v>
          </cell>
          <cell r="B416">
            <v>0</v>
          </cell>
          <cell r="C416">
            <v>11134238</v>
          </cell>
          <cell r="D416" t="str">
            <v>1436288-K-AK</v>
          </cell>
          <cell r="E416" t="str">
            <v>AHW14R008P CN</v>
          </cell>
          <cell r="F416" t="str">
            <v>China</v>
          </cell>
          <cell r="G416">
            <v>590</v>
          </cell>
          <cell r="H416">
            <v>590</v>
          </cell>
          <cell r="I416">
            <v>0</v>
          </cell>
          <cell r="J416" t="str">
            <v>FINISH</v>
          </cell>
          <cell r="K416">
            <v>46258</v>
          </cell>
          <cell r="L416">
            <v>46268</v>
          </cell>
        </row>
        <row r="417">
          <cell r="A417" t="str">
            <v>PT-H2605-PC-009-2</v>
          </cell>
          <cell r="B417">
            <v>0</v>
          </cell>
          <cell r="C417">
            <v>11134232</v>
          </cell>
          <cell r="D417" t="str">
            <v>1436302-K-AK</v>
          </cell>
          <cell r="E417" t="str">
            <v>APW14R010S CN</v>
          </cell>
          <cell r="F417" t="str">
            <v>China</v>
          </cell>
          <cell r="G417">
            <v>540</v>
          </cell>
          <cell r="H417">
            <v>540</v>
          </cell>
          <cell r="I417">
            <v>0</v>
          </cell>
          <cell r="J417" t="str">
            <v>FINISH</v>
          </cell>
          <cell r="K417">
            <v>46258</v>
          </cell>
          <cell r="L417">
            <v>46268</v>
          </cell>
        </row>
        <row r="418">
          <cell r="A418" t="str">
            <v>PT-H2605-PC-010-2</v>
          </cell>
          <cell r="B418">
            <v>0</v>
          </cell>
          <cell r="C418">
            <v>11134110</v>
          </cell>
          <cell r="D418" t="str">
            <v>1236016-L-AK</v>
          </cell>
          <cell r="E418" t="str">
            <v>AHW14S003S CN</v>
          </cell>
          <cell r="F418" t="str">
            <v>China</v>
          </cell>
          <cell r="G418">
            <v>410</v>
          </cell>
          <cell r="H418">
            <v>410</v>
          </cell>
          <cell r="I418">
            <v>0</v>
          </cell>
          <cell r="J418" t="str">
            <v>FINISH</v>
          </cell>
          <cell r="K418">
            <v>46258</v>
          </cell>
          <cell r="L418">
            <v>46268</v>
          </cell>
        </row>
        <row r="419">
          <cell r="A419" t="str">
            <v>PT-H2605-PC-011-2</v>
          </cell>
          <cell r="B419">
            <v>0</v>
          </cell>
          <cell r="C419">
            <v>11134106</v>
          </cell>
          <cell r="D419" t="str">
            <v>1236001-N-AK</v>
          </cell>
          <cell r="E419" t="str">
            <v>AGH143090 CN</v>
          </cell>
          <cell r="F419" t="str">
            <v>China</v>
          </cell>
          <cell r="G419">
            <v>310</v>
          </cell>
          <cell r="H419">
            <v>310</v>
          </cell>
          <cell r="I419">
            <v>0</v>
          </cell>
          <cell r="J419" t="str">
            <v>FINISH</v>
          </cell>
          <cell r="K419">
            <v>46258</v>
          </cell>
          <cell r="L419">
            <v>46268</v>
          </cell>
        </row>
        <row r="420">
          <cell r="A420" t="str">
            <v>PT-H2605-PC-012-1-2</v>
          </cell>
          <cell r="B420">
            <v>0</v>
          </cell>
          <cell r="C420">
            <v>11134485</v>
          </cell>
          <cell r="D420" t="str">
            <v>1336013-L-AK</v>
          </cell>
          <cell r="E420" t="str">
            <v>AG149001 CN</v>
          </cell>
          <cell r="F420" t="str">
            <v>China</v>
          </cell>
          <cell r="G420">
            <v>290</v>
          </cell>
          <cell r="H420">
            <v>290</v>
          </cell>
          <cell r="I420">
            <v>0</v>
          </cell>
          <cell r="J420" t="str">
            <v>FINISH</v>
          </cell>
          <cell r="K420">
            <v>46258</v>
          </cell>
          <cell r="L420">
            <v>46268</v>
          </cell>
        </row>
        <row r="421">
          <cell r="A421" t="str">
            <v>PT-H2605-PC-013-2</v>
          </cell>
          <cell r="B421">
            <v>0</v>
          </cell>
          <cell r="C421">
            <v>11134112</v>
          </cell>
          <cell r="D421" t="str">
            <v>1931119-D-A</v>
          </cell>
          <cell r="E421" t="str">
            <v>AHW14R013P CN</v>
          </cell>
          <cell r="F421" t="str">
            <v>China</v>
          </cell>
          <cell r="G421">
            <v>290</v>
          </cell>
          <cell r="H421">
            <v>290</v>
          </cell>
          <cell r="I421">
            <v>0</v>
          </cell>
          <cell r="J421" t="str">
            <v>FINISH</v>
          </cell>
          <cell r="K421">
            <v>46258</v>
          </cell>
          <cell r="L421">
            <v>46268</v>
          </cell>
        </row>
        <row r="422">
          <cell r="A422" t="str">
            <v>PT-H2605-PC-014-2</v>
          </cell>
          <cell r="B422">
            <v>0</v>
          </cell>
          <cell r="C422">
            <v>11134109</v>
          </cell>
          <cell r="D422" t="str">
            <v>1236008-M-AK</v>
          </cell>
          <cell r="E422" t="str">
            <v>AGP140000 CN</v>
          </cell>
          <cell r="F422" t="str">
            <v>China</v>
          </cell>
          <cell r="G422">
            <v>210</v>
          </cell>
          <cell r="H422">
            <v>210</v>
          </cell>
          <cell r="I422">
            <v>0</v>
          </cell>
          <cell r="J422" t="str">
            <v>FINISH</v>
          </cell>
          <cell r="K422">
            <v>46258</v>
          </cell>
          <cell r="L422">
            <v>46268</v>
          </cell>
        </row>
        <row r="423">
          <cell r="A423" t="str">
            <v>PT-H2605-PC-015-2</v>
          </cell>
          <cell r="B423">
            <v>0</v>
          </cell>
          <cell r="C423">
            <v>11134107</v>
          </cell>
          <cell r="D423" t="str">
            <v>1236005-N-AK</v>
          </cell>
          <cell r="E423" t="str">
            <v>AGH143091 CN</v>
          </cell>
          <cell r="F423" t="str">
            <v>China</v>
          </cell>
          <cell r="G423">
            <v>120</v>
          </cell>
          <cell r="H423">
            <v>120</v>
          </cell>
          <cell r="I423">
            <v>0</v>
          </cell>
          <cell r="J423" t="str">
            <v>FINISH</v>
          </cell>
          <cell r="K423">
            <v>46258</v>
          </cell>
          <cell r="L423">
            <v>46268</v>
          </cell>
        </row>
        <row r="424">
          <cell r="A424" t="str">
            <v>PT-H2605-PC-016-2</v>
          </cell>
          <cell r="B424">
            <v>0</v>
          </cell>
          <cell r="C424">
            <v>11134108</v>
          </cell>
          <cell r="D424" t="str">
            <v>1236007-N-AK</v>
          </cell>
          <cell r="E424" t="str">
            <v>AGH143092 CN</v>
          </cell>
          <cell r="F424" t="str">
            <v>China</v>
          </cell>
          <cell r="G424">
            <v>120</v>
          </cell>
          <cell r="H424">
            <v>120</v>
          </cell>
          <cell r="I424">
            <v>0</v>
          </cell>
          <cell r="J424" t="str">
            <v>FINISH</v>
          </cell>
          <cell r="K424">
            <v>46258</v>
          </cell>
          <cell r="L424">
            <v>46268</v>
          </cell>
        </row>
        <row r="425">
          <cell r="A425" t="str">
            <v>PT-H2605-PC-017-2</v>
          </cell>
          <cell r="B425">
            <v>0</v>
          </cell>
          <cell r="C425">
            <v>11134233</v>
          </cell>
          <cell r="D425" t="str">
            <v>1036062-R-AK</v>
          </cell>
          <cell r="E425" t="str">
            <v>AGP140001 CN</v>
          </cell>
          <cell r="F425" t="str">
            <v>China</v>
          </cell>
          <cell r="G425">
            <v>100</v>
          </cell>
          <cell r="H425">
            <v>100</v>
          </cell>
          <cell r="I425">
            <v>0</v>
          </cell>
          <cell r="J425" t="str">
            <v>FINISH</v>
          </cell>
          <cell r="K425">
            <v>46258</v>
          </cell>
          <cell r="L425">
            <v>46268</v>
          </cell>
        </row>
        <row r="426">
          <cell r="A426" t="str">
            <v>PT-H2605-PC-018-2</v>
          </cell>
          <cell r="B426">
            <v>0</v>
          </cell>
          <cell r="C426">
            <v>11134468</v>
          </cell>
          <cell r="D426" t="str">
            <v>1236034-M-A</v>
          </cell>
          <cell r="E426" t="str">
            <v>AHW10S302S CN</v>
          </cell>
          <cell r="F426" t="str">
            <v>China</v>
          </cell>
          <cell r="G426">
            <v>80</v>
          </cell>
          <cell r="H426">
            <v>80</v>
          </cell>
          <cell r="I426">
            <v>0</v>
          </cell>
          <cell r="J426" t="str">
            <v>FINISH</v>
          </cell>
          <cell r="K426">
            <v>46258</v>
          </cell>
          <cell r="L426">
            <v>46268</v>
          </cell>
        </row>
        <row r="427">
          <cell r="A427" t="str">
            <v>PT-H2606-PC-048</v>
          </cell>
          <cell r="B427">
            <v>0</v>
          </cell>
          <cell r="C427">
            <v>11134342</v>
          </cell>
          <cell r="D427" t="str">
            <v>1036068-S-AK-P</v>
          </cell>
          <cell r="E427" t="str">
            <v>AHW14R001S CN</v>
          </cell>
          <cell r="F427" t="str">
            <v>China</v>
          </cell>
          <cell r="G427">
            <v>20700</v>
          </cell>
          <cell r="H427">
            <v>17735</v>
          </cell>
          <cell r="I427">
            <v>2965</v>
          </cell>
          <cell r="J427" t="str">
            <v>NO</v>
          </cell>
          <cell r="K427">
            <v>46255</v>
          </cell>
          <cell r="L427">
            <v>46268</v>
          </cell>
        </row>
        <row r="428">
          <cell r="A428" t="str">
            <v>PT-H2606-PC-018-1</v>
          </cell>
          <cell r="B428">
            <v>0</v>
          </cell>
          <cell r="C428">
            <v>11134234</v>
          </cell>
          <cell r="D428" t="str">
            <v>1036066-R-AK</v>
          </cell>
          <cell r="E428" t="str">
            <v>AGP140002 CN</v>
          </cell>
          <cell r="F428" t="str">
            <v>China</v>
          </cell>
          <cell r="G428">
            <v>4960</v>
          </cell>
          <cell r="H428">
            <v>4960</v>
          </cell>
          <cell r="I428">
            <v>0</v>
          </cell>
          <cell r="J428" t="str">
            <v>FINISH</v>
          </cell>
          <cell r="K428">
            <v>46255</v>
          </cell>
          <cell r="L428">
            <v>46268</v>
          </cell>
        </row>
        <row r="429">
          <cell r="A429" t="str">
            <v>PT-H2607-PC-001</v>
          </cell>
          <cell r="B429">
            <v>0</v>
          </cell>
          <cell r="C429">
            <v>11133755</v>
          </cell>
          <cell r="D429" t="str">
            <v>1356015-P-A</v>
          </cell>
          <cell r="E429" t="str">
            <v>WAIN-CKI-10-200 CN</v>
          </cell>
          <cell r="F429" t="str">
            <v>China</v>
          </cell>
          <cell r="G429">
            <v>120</v>
          </cell>
          <cell r="H429">
            <v>0</v>
          </cell>
          <cell r="I429">
            <v>120</v>
          </cell>
          <cell r="J429" t="str">
            <v>NO</v>
          </cell>
          <cell r="K429">
            <v>46258</v>
          </cell>
          <cell r="L429">
            <v>46268</v>
          </cell>
        </row>
        <row r="430">
          <cell r="A430" t="str">
            <v>PT-H2607-PC-002</v>
          </cell>
          <cell r="B430">
            <v>0</v>
          </cell>
          <cell r="C430">
            <v>11133759</v>
          </cell>
          <cell r="D430" t="str">
            <v>1456045-Q-A</v>
          </cell>
          <cell r="E430" t="str">
            <v>STM180-14S CN</v>
          </cell>
          <cell r="F430" t="str">
            <v>China</v>
          </cell>
          <cell r="G430">
            <v>2310</v>
          </cell>
          <cell r="H430">
            <v>2310</v>
          </cell>
          <cell r="I430">
            <v>0</v>
          </cell>
          <cell r="J430" t="str">
            <v>FINISH</v>
          </cell>
          <cell r="K430">
            <v>46258</v>
          </cell>
          <cell r="L430">
            <v>46268</v>
          </cell>
        </row>
        <row r="431">
          <cell r="A431" t="str">
            <v>PT-H2607-PC-003</v>
          </cell>
          <cell r="B431">
            <v>0</v>
          </cell>
          <cell r="C431">
            <v>11133764</v>
          </cell>
          <cell r="D431" t="str">
            <v>1456050-Q-A</v>
          </cell>
          <cell r="E431" t="str">
            <v>STM180-18S CN</v>
          </cell>
          <cell r="F431" t="str">
            <v>China</v>
          </cell>
          <cell r="G431">
            <v>8500</v>
          </cell>
          <cell r="H431">
            <v>8500</v>
          </cell>
          <cell r="I431">
            <v>0</v>
          </cell>
          <cell r="J431" t="str">
            <v>FINISH</v>
          </cell>
          <cell r="K431">
            <v>46258</v>
          </cell>
          <cell r="L431">
            <v>46268</v>
          </cell>
        </row>
        <row r="432">
          <cell r="A432" t="str">
            <v>PT-H2607-PC-004</v>
          </cell>
          <cell r="B432">
            <v>0</v>
          </cell>
          <cell r="C432">
            <v>11134106</v>
          </cell>
          <cell r="D432" t="str">
            <v>1236001-N-AK</v>
          </cell>
          <cell r="E432" t="str">
            <v>AGH143090 CN</v>
          </cell>
          <cell r="F432" t="str">
            <v>China</v>
          </cell>
          <cell r="G432">
            <v>1260</v>
          </cell>
          <cell r="H432">
            <v>1260</v>
          </cell>
          <cell r="I432">
            <v>0</v>
          </cell>
          <cell r="J432" t="str">
            <v>FINISH</v>
          </cell>
          <cell r="K432">
            <v>46258</v>
          </cell>
          <cell r="L432">
            <v>46268</v>
          </cell>
        </row>
        <row r="433">
          <cell r="A433" t="str">
            <v>PT-H2607-PC-005</v>
          </cell>
          <cell r="B433">
            <v>0</v>
          </cell>
          <cell r="C433">
            <v>11134107</v>
          </cell>
          <cell r="D433" t="str">
            <v>1236005-N-AK</v>
          </cell>
          <cell r="E433" t="str">
            <v>AGH143091 CN</v>
          </cell>
          <cell r="F433" t="str">
            <v>China</v>
          </cell>
          <cell r="G433">
            <v>430</v>
          </cell>
          <cell r="H433">
            <v>430</v>
          </cell>
          <cell r="I433">
            <v>0</v>
          </cell>
          <cell r="J433" t="str">
            <v>FINISH</v>
          </cell>
          <cell r="K433">
            <v>46258</v>
          </cell>
          <cell r="L433">
            <v>46268</v>
          </cell>
        </row>
        <row r="434">
          <cell r="A434" t="str">
            <v>PT-H2607-PC-006</v>
          </cell>
          <cell r="B434">
            <v>0</v>
          </cell>
          <cell r="C434">
            <v>11134108</v>
          </cell>
          <cell r="D434" t="str">
            <v>1236007-N-AK</v>
          </cell>
          <cell r="E434" t="str">
            <v>AGH143092 CN</v>
          </cell>
          <cell r="F434" t="str">
            <v>China</v>
          </cell>
          <cell r="G434">
            <v>460</v>
          </cell>
          <cell r="H434">
            <v>460</v>
          </cell>
          <cell r="I434">
            <v>0</v>
          </cell>
          <cell r="J434" t="str">
            <v>FINISH</v>
          </cell>
          <cell r="K434">
            <v>46258</v>
          </cell>
          <cell r="L434">
            <v>46268</v>
          </cell>
        </row>
        <row r="435">
          <cell r="A435" t="str">
            <v>PT-H2607-PC-007</v>
          </cell>
          <cell r="B435">
            <v>0</v>
          </cell>
          <cell r="C435">
            <v>11134109</v>
          </cell>
          <cell r="D435" t="str">
            <v>1236008-M-AK</v>
          </cell>
          <cell r="E435" t="str">
            <v>AGP140000 CN</v>
          </cell>
          <cell r="F435" t="str">
            <v>China</v>
          </cell>
          <cell r="G435">
            <v>945</v>
          </cell>
          <cell r="H435">
            <v>945</v>
          </cell>
          <cell r="I435">
            <v>0</v>
          </cell>
          <cell r="J435" t="str">
            <v>FINISH</v>
          </cell>
          <cell r="K435">
            <v>46258</v>
          </cell>
          <cell r="L435">
            <v>46268</v>
          </cell>
        </row>
        <row r="436">
          <cell r="A436" t="str">
            <v>PT-H2607-PC-008</v>
          </cell>
          <cell r="B436">
            <v>0</v>
          </cell>
          <cell r="C436">
            <v>11134110</v>
          </cell>
          <cell r="D436" t="str">
            <v>1236016-L-AK</v>
          </cell>
          <cell r="E436" t="str">
            <v>AHW14S003S CN</v>
          </cell>
          <cell r="F436" t="str">
            <v>China</v>
          </cell>
          <cell r="G436">
            <v>2210</v>
          </cell>
          <cell r="H436">
            <v>2210</v>
          </cell>
          <cell r="I436">
            <v>0</v>
          </cell>
          <cell r="J436" t="str">
            <v>FINISH</v>
          </cell>
          <cell r="K436">
            <v>46258</v>
          </cell>
          <cell r="L436">
            <v>46268</v>
          </cell>
        </row>
        <row r="437">
          <cell r="A437" t="str">
            <v>PT-H2607-PC-009</v>
          </cell>
          <cell r="B437">
            <v>0</v>
          </cell>
          <cell r="C437">
            <v>11134112</v>
          </cell>
          <cell r="D437" t="str">
            <v>1931119-D-A</v>
          </cell>
          <cell r="E437" t="str">
            <v>AHW14R013P CN</v>
          </cell>
          <cell r="F437" t="str">
            <v>China</v>
          </cell>
          <cell r="G437">
            <v>1285</v>
          </cell>
          <cell r="H437">
            <v>1285</v>
          </cell>
          <cell r="I437">
            <v>0</v>
          </cell>
          <cell r="J437" t="str">
            <v>FINISH</v>
          </cell>
          <cell r="K437">
            <v>46258</v>
          </cell>
          <cell r="L437">
            <v>46268</v>
          </cell>
        </row>
        <row r="438">
          <cell r="A438" t="str">
            <v>PT-H2607-PC-010</v>
          </cell>
          <cell r="B438">
            <v>0</v>
          </cell>
          <cell r="C438">
            <v>11134232</v>
          </cell>
          <cell r="D438" t="str">
            <v>1436302-K-AK</v>
          </cell>
          <cell r="E438" t="str">
            <v>APW14R010S CN</v>
          </cell>
          <cell r="F438" t="str">
            <v>China</v>
          </cell>
          <cell r="G438">
            <v>1760</v>
          </cell>
          <cell r="H438">
            <v>1760</v>
          </cell>
          <cell r="I438">
            <v>0</v>
          </cell>
          <cell r="J438" t="str">
            <v>FINISH</v>
          </cell>
          <cell r="K438">
            <v>46258</v>
          </cell>
          <cell r="L438">
            <v>46268</v>
          </cell>
        </row>
        <row r="439">
          <cell r="A439" t="str">
            <v>PT-H2607-PC-011</v>
          </cell>
          <cell r="B439">
            <v>0</v>
          </cell>
          <cell r="C439">
            <v>11134233</v>
          </cell>
          <cell r="D439" t="str">
            <v>1036062-R-AK</v>
          </cell>
          <cell r="E439" t="str">
            <v>AGP140001 CN</v>
          </cell>
          <cell r="F439" t="str">
            <v>China</v>
          </cell>
          <cell r="G439">
            <v>575</v>
          </cell>
          <cell r="H439">
            <v>575</v>
          </cell>
          <cell r="I439">
            <v>0</v>
          </cell>
          <cell r="J439" t="str">
            <v>FINISH</v>
          </cell>
          <cell r="K439">
            <v>46258</v>
          </cell>
          <cell r="L439">
            <v>46268</v>
          </cell>
        </row>
        <row r="440">
          <cell r="A440" t="str">
            <v>PT-H2607-PC-012</v>
          </cell>
          <cell r="B440">
            <v>0</v>
          </cell>
          <cell r="C440">
            <v>11134234</v>
          </cell>
          <cell r="D440" t="str">
            <v>1036066-R-AK</v>
          </cell>
          <cell r="E440" t="str">
            <v>AGP140002 CN</v>
          </cell>
          <cell r="F440" t="str">
            <v>China</v>
          </cell>
          <cell r="G440">
            <v>3490</v>
          </cell>
          <cell r="H440">
            <v>565</v>
          </cell>
          <cell r="I440">
            <v>2925</v>
          </cell>
          <cell r="J440" t="str">
            <v>NO</v>
          </cell>
          <cell r="K440">
            <v>46258</v>
          </cell>
          <cell r="L440">
            <v>46268</v>
          </cell>
        </row>
        <row r="441">
          <cell r="A441" t="str">
            <v>PT-H2607-PC-013</v>
          </cell>
          <cell r="B441">
            <v>0</v>
          </cell>
          <cell r="C441">
            <v>11134235</v>
          </cell>
          <cell r="D441" t="str">
            <v>1036068-S-AK</v>
          </cell>
          <cell r="E441" t="str">
            <v>AHW14R001S CN</v>
          </cell>
          <cell r="F441" t="str">
            <v>China</v>
          </cell>
          <cell r="G441">
            <v>3745</v>
          </cell>
          <cell r="H441">
            <v>3745</v>
          </cell>
          <cell r="I441">
            <v>0</v>
          </cell>
          <cell r="J441" t="str">
            <v>FINISH</v>
          </cell>
          <cell r="K441">
            <v>46258</v>
          </cell>
          <cell r="L441">
            <v>46268</v>
          </cell>
        </row>
        <row r="442">
          <cell r="A442" t="str">
            <v>PT-H2607-PC-014</v>
          </cell>
          <cell r="B442">
            <v>0</v>
          </cell>
          <cell r="C442">
            <v>11134236</v>
          </cell>
          <cell r="D442" t="str">
            <v>1136431-Q-AK</v>
          </cell>
          <cell r="E442" t="str">
            <v>AHW14R007P CN</v>
          </cell>
          <cell r="F442" t="str">
            <v>China</v>
          </cell>
          <cell r="G442">
            <v>7400</v>
          </cell>
          <cell r="H442">
            <v>7400</v>
          </cell>
          <cell r="I442">
            <v>0</v>
          </cell>
          <cell r="J442" t="str">
            <v>FINISH</v>
          </cell>
          <cell r="K442">
            <v>46258</v>
          </cell>
          <cell r="L442">
            <v>46268</v>
          </cell>
        </row>
        <row r="443">
          <cell r="A443" t="str">
            <v>PT-H2607-PC-015</v>
          </cell>
          <cell r="B443">
            <v>0</v>
          </cell>
          <cell r="C443">
            <v>11134237</v>
          </cell>
          <cell r="D443" t="str">
            <v>1436196-Q-A</v>
          </cell>
          <cell r="E443" t="str">
            <v>AHW14R004S CN</v>
          </cell>
          <cell r="F443" t="str">
            <v>China</v>
          </cell>
          <cell r="G443">
            <v>18585</v>
          </cell>
          <cell r="H443">
            <v>18585</v>
          </cell>
          <cell r="I443">
            <v>0</v>
          </cell>
          <cell r="J443" t="str">
            <v>FINISH</v>
          </cell>
          <cell r="K443">
            <v>46258</v>
          </cell>
          <cell r="L443">
            <v>46268</v>
          </cell>
        </row>
        <row r="444">
          <cell r="A444" t="str">
            <v>PT-H2607-PC-016</v>
          </cell>
          <cell r="B444">
            <v>0</v>
          </cell>
          <cell r="C444">
            <v>11134238</v>
          </cell>
          <cell r="D444" t="str">
            <v>1436288-K-AK</v>
          </cell>
          <cell r="E444" t="str">
            <v>AHW14R008P CN</v>
          </cell>
          <cell r="F444" t="str">
            <v>China</v>
          </cell>
          <cell r="G444">
            <v>5955</v>
          </cell>
          <cell r="H444">
            <v>5955</v>
          </cell>
          <cell r="I444">
            <v>0</v>
          </cell>
          <cell r="J444" t="str">
            <v>FINISH</v>
          </cell>
          <cell r="K444">
            <v>46258</v>
          </cell>
          <cell r="L444">
            <v>46268</v>
          </cell>
        </row>
        <row r="445">
          <cell r="A445" t="str">
            <v>PT-H2607-PC-017</v>
          </cell>
          <cell r="B445">
            <v>0</v>
          </cell>
          <cell r="C445">
            <v>11134239</v>
          </cell>
          <cell r="D445" t="str">
            <v>1436292-K-AK</v>
          </cell>
          <cell r="E445" t="str">
            <v>AHW14R011P CN</v>
          </cell>
          <cell r="F445" t="str">
            <v>China</v>
          </cell>
          <cell r="G445">
            <v>7050</v>
          </cell>
          <cell r="H445">
            <v>7050</v>
          </cell>
          <cell r="I445">
            <v>0</v>
          </cell>
          <cell r="J445" t="str">
            <v>FINISH</v>
          </cell>
          <cell r="K445">
            <v>46258</v>
          </cell>
          <cell r="L445">
            <v>46268</v>
          </cell>
        </row>
        <row r="446">
          <cell r="A446" t="str">
            <v>PT-H2607-PC-020</v>
          </cell>
          <cell r="B446">
            <v>0</v>
          </cell>
          <cell r="C446">
            <v>11134242</v>
          </cell>
          <cell r="D446" t="str">
            <v>1931039-G-A</v>
          </cell>
          <cell r="E446" t="str">
            <v>AHW14R017S CN</v>
          </cell>
          <cell r="F446" t="str">
            <v>China</v>
          </cell>
          <cell r="G446">
            <v>10</v>
          </cell>
          <cell r="H446">
            <v>10</v>
          </cell>
          <cell r="I446">
            <v>0</v>
          </cell>
          <cell r="J446" t="str">
            <v>FINISH</v>
          </cell>
          <cell r="K446">
            <v>46258</v>
          </cell>
          <cell r="L446">
            <v>46268</v>
          </cell>
        </row>
        <row r="447">
          <cell r="A447" t="str">
            <v>PT-H2607-PC-021</v>
          </cell>
          <cell r="B447">
            <v>0</v>
          </cell>
          <cell r="C447">
            <v>11134342</v>
          </cell>
          <cell r="D447" t="str">
            <v>1036068-S-AK-P</v>
          </cell>
          <cell r="E447" t="str">
            <v>AHW14R001S CN</v>
          </cell>
          <cell r="F447" t="str">
            <v>China</v>
          </cell>
          <cell r="G447">
            <v>18000</v>
          </cell>
          <cell r="H447">
            <v>0</v>
          </cell>
          <cell r="I447">
            <v>18000</v>
          </cell>
          <cell r="J447" t="str">
            <v>NO</v>
          </cell>
          <cell r="K447">
            <v>46258</v>
          </cell>
          <cell r="L447">
            <v>46268</v>
          </cell>
        </row>
        <row r="448">
          <cell r="A448" t="str">
            <v>PT-H2607-PC-022</v>
          </cell>
          <cell r="B448">
            <v>0</v>
          </cell>
          <cell r="C448">
            <v>11134468</v>
          </cell>
          <cell r="D448" t="str">
            <v>1236034-M-A</v>
          </cell>
          <cell r="E448" t="str">
            <v>AHW10S302S CN</v>
          </cell>
          <cell r="F448" t="str">
            <v>China</v>
          </cell>
          <cell r="G448">
            <v>350</v>
          </cell>
          <cell r="H448">
            <v>350</v>
          </cell>
          <cell r="I448">
            <v>0</v>
          </cell>
          <cell r="J448" t="str">
            <v>FINISH</v>
          </cell>
          <cell r="K448">
            <v>46258</v>
          </cell>
          <cell r="L448">
            <v>46268</v>
          </cell>
        </row>
        <row r="449">
          <cell r="A449" t="str">
            <v>PT-H2607-PC-023</v>
          </cell>
          <cell r="B449">
            <v>0</v>
          </cell>
          <cell r="C449">
            <v>11134480</v>
          </cell>
          <cell r="D449" t="str">
            <v>1236037-M-AK</v>
          </cell>
          <cell r="E449" t="str">
            <v>AG141002 CN</v>
          </cell>
          <cell r="F449" t="str">
            <v>China</v>
          </cell>
          <cell r="G449">
            <v>20</v>
          </cell>
          <cell r="H449">
            <v>20</v>
          </cell>
          <cell r="I449">
            <v>0</v>
          </cell>
          <cell r="J449" t="str">
            <v>FINISH</v>
          </cell>
          <cell r="K449">
            <v>46258</v>
          </cell>
          <cell r="L449">
            <v>46268</v>
          </cell>
        </row>
        <row r="450">
          <cell r="A450" t="str">
            <v>PT-H2607-PC-024</v>
          </cell>
          <cell r="B450">
            <v>0</v>
          </cell>
          <cell r="C450">
            <v>11134481</v>
          </cell>
          <cell r="D450" t="str">
            <v>1236042-N-AK</v>
          </cell>
          <cell r="E450" t="str">
            <v>AG14M050 CN</v>
          </cell>
          <cell r="F450" t="str">
            <v>China</v>
          </cell>
          <cell r="G450">
            <v>20</v>
          </cell>
          <cell r="H450">
            <v>20</v>
          </cell>
          <cell r="I450">
            <v>0</v>
          </cell>
          <cell r="J450" t="str">
            <v>FINISH</v>
          </cell>
          <cell r="K450">
            <v>46258</v>
          </cell>
          <cell r="L450">
            <v>46268</v>
          </cell>
        </row>
        <row r="451">
          <cell r="A451" t="str">
            <v>PT-H2607-PC-025</v>
          </cell>
          <cell r="B451">
            <v>0</v>
          </cell>
          <cell r="C451">
            <v>11134482</v>
          </cell>
          <cell r="D451" t="str">
            <v>1236044-P-AK</v>
          </cell>
          <cell r="E451" t="str">
            <v>AG14M060 CN</v>
          </cell>
          <cell r="F451" t="str">
            <v>China</v>
          </cell>
          <cell r="G451">
            <v>80</v>
          </cell>
          <cell r="H451">
            <v>80</v>
          </cell>
          <cell r="I451">
            <v>0</v>
          </cell>
          <cell r="J451" t="str">
            <v>FINISH</v>
          </cell>
          <cell r="K451">
            <v>46258</v>
          </cell>
          <cell r="L451">
            <v>46268</v>
          </cell>
        </row>
        <row r="452">
          <cell r="A452" t="str">
            <v>PT-H2607-PC-026</v>
          </cell>
          <cell r="B452">
            <v>0</v>
          </cell>
          <cell r="C452">
            <v>11134484</v>
          </cell>
          <cell r="D452" t="str">
            <v>1236046-P-AK</v>
          </cell>
          <cell r="E452" t="str">
            <v>AGH146000 CN</v>
          </cell>
          <cell r="F452" t="str">
            <v>China</v>
          </cell>
          <cell r="G452">
            <v>15</v>
          </cell>
          <cell r="H452">
            <v>15</v>
          </cell>
          <cell r="I452">
            <v>0</v>
          </cell>
          <cell r="J452" t="str">
            <v>FINISH</v>
          </cell>
          <cell r="K452">
            <v>46258</v>
          </cell>
          <cell r="L452">
            <v>46268</v>
          </cell>
        </row>
        <row r="453">
          <cell r="A453" t="str">
            <v>PT-H2607-PC-027</v>
          </cell>
          <cell r="B453">
            <v>0</v>
          </cell>
          <cell r="C453">
            <v>11134485</v>
          </cell>
          <cell r="D453" t="str">
            <v>1336013-L-AK</v>
          </cell>
          <cell r="E453" t="str">
            <v>AG149001 CN</v>
          </cell>
          <cell r="F453" t="str">
            <v>China</v>
          </cell>
          <cell r="G453">
            <v>1025</v>
          </cell>
          <cell r="H453">
            <v>1025</v>
          </cell>
          <cell r="I453">
            <v>0</v>
          </cell>
          <cell r="J453" t="str">
            <v>FINISH</v>
          </cell>
          <cell r="K453">
            <v>46258</v>
          </cell>
          <cell r="L453">
            <v>46268</v>
          </cell>
        </row>
        <row r="454">
          <cell r="A454" t="str">
            <v>PT-H2607-PC-028</v>
          </cell>
          <cell r="B454">
            <v>0</v>
          </cell>
          <cell r="C454">
            <v>11134526</v>
          </cell>
          <cell r="D454" t="str">
            <v>1356013-R-A</v>
          </cell>
          <cell r="E454" t="str">
            <v>WAIN-CKI-200 CN</v>
          </cell>
          <cell r="F454" t="str">
            <v>China</v>
          </cell>
          <cell r="G454">
            <v>1000</v>
          </cell>
          <cell r="H454">
            <v>0</v>
          </cell>
          <cell r="I454">
            <v>1000</v>
          </cell>
          <cell r="J454" t="str">
            <v>NO</v>
          </cell>
          <cell r="K454">
            <v>46258</v>
          </cell>
          <cell r="L454">
            <v>46268</v>
          </cell>
        </row>
        <row r="455">
          <cell r="A455" t="str">
            <v>PT-H2607-PC-029</v>
          </cell>
          <cell r="B455">
            <v>0</v>
          </cell>
          <cell r="C455">
            <v>11134527</v>
          </cell>
          <cell r="D455" t="str">
            <v>1356014-R-AK</v>
          </cell>
          <cell r="E455" t="str">
            <v>WAIN-CKI-300 CN</v>
          </cell>
          <cell r="F455" t="str">
            <v>China</v>
          </cell>
          <cell r="G455">
            <v>300</v>
          </cell>
          <cell r="H455">
            <v>0</v>
          </cell>
          <cell r="I455">
            <v>300</v>
          </cell>
          <cell r="J455" t="str">
            <v>NO</v>
          </cell>
          <cell r="K455">
            <v>46258</v>
          </cell>
          <cell r="L455">
            <v>46268</v>
          </cell>
        </row>
        <row r="456">
          <cell r="A456" t="str">
            <v>PT-H2607-PC-030</v>
          </cell>
          <cell r="B456">
            <v>0</v>
          </cell>
          <cell r="C456">
            <v>11134536</v>
          </cell>
          <cell r="D456" t="str">
            <v>1831068-K-A</v>
          </cell>
          <cell r="E456" t="str">
            <v>WAIN-CKI-200-RC CN</v>
          </cell>
          <cell r="F456" t="str">
            <v>China</v>
          </cell>
          <cell r="G456">
            <v>50</v>
          </cell>
          <cell r="H456">
            <v>0</v>
          </cell>
          <cell r="I456">
            <v>50</v>
          </cell>
          <cell r="J456" t="str">
            <v>NO</v>
          </cell>
          <cell r="K456">
            <v>46258</v>
          </cell>
          <cell r="L456">
            <v>46268</v>
          </cell>
        </row>
        <row r="457">
          <cell r="A457" t="str">
            <v>PT-H2607-PC-031</v>
          </cell>
          <cell r="B457">
            <v>0</v>
          </cell>
          <cell r="C457">
            <v>11134537</v>
          </cell>
          <cell r="D457" t="str">
            <v>1831069-K-AK</v>
          </cell>
          <cell r="E457" t="str">
            <v>WAIN-CKI-300-RC CN</v>
          </cell>
          <cell r="F457" t="str">
            <v>China</v>
          </cell>
          <cell r="G457">
            <v>30</v>
          </cell>
          <cell r="H457">
            <v>0</v>
          </cell>
          <cell r="I457">
            <v>30</v>
          </cell>
          <cell r="J457" t="str">
            <v>NO</v>
          </cell>
          <cell r="K457">
            <v>46258</v>
          </cell>
          <cell r="L457">
            <v>46268</v>
          </cell>
        </row>
        <row r="458">
          <cell r="A458" t="str">
            <v>PT-H2607-PC-032</v>
          </cell>
          <cell r="B458">
            <v>0</v>
          </cell>
          <cell r="C458">
            <v>11134538</v>
          </cell>
          <cell r="D458" t="str">
            <v>1831103-J-A</v>
          </cell>
          <cell r="E458" t="str">
            <v>WCKV180-14C CN</v>
          </cell>
          <cell r="F458" t="str">
            <v>China</v>
          </cell>
          <cell r="G458">
            <v>660</v>
          </cell>
          <cell r="H458">
            <v>660</v>
          </cell>
          <cell r="I458">
            <v>0</v>
          </cell>
          <cell r="J458" t="str">
            <v>FINISH</v>
          </cell>
          <cell r="K458">
            <v>46258</v>
          </cell>
          <cell r="L458">
            <v>46268</v>
          </cell>
        </row>
        <row r="459">
          <cell r="A459" t="str">
            <v>PT-H2607-PC-033</v>
          </cell>
          <cell r="B459">
            <v>0</v>
          </cell>
          <cell r="C459">
            <v>11134539</v>
          </cell>
          <cell r="D459" t="str">
            <v>1831106-H-A</v>
          </cell>
          <cell r="E459" t="str">
            <v>WAMS-180-1645C CN</v>
          </cell>
          <cell r="F459" t="str">
            <v>China</v>
          </cell>
          <cell r="G459">
            <v>528</v>
          </cell>
          <cell r="H459">
            <v>528</v>
          </cell>
          <cell r="I459">
            <v>0</v>
          </cell>
          <cell r="J459" t="str">
            <v>FINISH</v>
          </cell>
          <cell r="K459">
            <v>46258</v>
          </cell>
          <cell r="L459">
            <v>46268</v>
          </cell>
        </row>
        <row r="460">
          <cell r="A460" t="str">
            <v>PT-H2607-PC-034</v>
          </cell>
          <cell r="B460">
            <v>0</v>
          </cell>
          <cell r="C460">
            <v>11134540</v>
          </cell>
          <cell r="D460" t="str">
            <v>1831109-H-A</v>
          </cell>
          <cell r="E460" t="str">
            <v>WAMS-180-16WAC CN</v>
          </cell>
          <cell r="F460" t="str">
            <v>China</v>
          </cell>
          <cell r="G460">
            <v>330</v>
          </cell>
          <cell r="H460">
            <v>330</v>
          </cell>
          <cell r="I460">
            <v>0</v>
          </cell>
          <cell r="J460" t="str">
            <v>FINISH</v>
          </cell>
          <cell r="K460">
            <v>46258</v>
          </cell>
          <cell r="L460">
            <v>46268</v>
          </cell>
        </row>
        <row r="461">
          <cell r="A461" t="str">
            <v>PT-H2607-PC-035</v>
          </cell>
          <cell r="B461">
            <v>0</v>
          </cell>
          <cell r="C461">
            <v>11134541</v>
          </cell>
          <cell r="D461" t="str">
            <v>1831112-H-A</v>
          </cell>
          <cell r="E461" t="str">
            <v>WAMS-180-16STC CN</v>
          </cell>
          <cell r="F461" t="str">
            <v>China</v>
          </cell>
          <cell r="G461">
            <v>132</v>
          </cell>
          <cell r="H461">
            <v>132</v>
          </cell>
          <cell r="I461">
            <v>0</v>
          </cell>
          <cell r="J461" t="str">
            <v>FINISH</v>
          </cell>
          <cell r="K461">
            <v>46258</v>
          </cell>
          <cell r="L461">
            <v>46268</v>
          </cell>
        </row>
        <row r="462">
          <cell r="A462" t="str">
            <v>PT-H2607-PC-036</v>
          </cell>
          <cell r="B462">
            <v>0</v>
          </cell>
          <cell r="C462">
            <v>11134558</v>
          </cell>
          <cell r="D462" t="str">
            <v>1931123-F-A</v>
          </cell>
          <cell r="E462" t="str">
            <v>WAIN-CKI-200-BS CN</v>
          </cell>
          <cell r="F462" t="str">
            <v>China</v>
          </cell>
          <cell r="G462">
            <v>120</v>
          </cell>
          <cell r="H462">
            <v>0</v>
          </cell>
          <cell r="I462">
            <v>120</v>
          </cell>
          <cell r="J462" t="str">
            <v>NO</v>
          </cell>
          <cell r="K462">
            <v>46258</v>
          </cell>
          <cell r="L462">
            <v>46268</v>
          </cell>
        </row>
        <row r="463">
          <cell r="A463" t="str">
            <v>PT-H2607-PC-037</v>
          </cell>
          <cell r="B463">
            <v>0</v>
          </cell>
          <cell r="C463">
            <v>11135699</v>
          </cell>
          <cell r="D463" t="str">
            <v>1356018-N-AK</v>
          </cell>
          <cell r="E463" t="str">
            <v>PAGH143392 CN</v>
          </cell>
          <cell r="F463" t="str">
            <v>China</v>
          </cell>
          <cell r="G463">
            <v>160</v>
          </cell>
          <cell r="H463">
            <v>160</v>
          </cell>
          <cell r="I463">
            <v>0</v>
          </cell>
          <cell r="J463" t="str">
            <v>FINISH</v>
          </cell>
          <cell r="K463">
            <v>46258</v>
          </cell>
          <cell r="L463">
            <v>46268</v>
          </cell>
        </row>
        <row r="464">
          <cell r="A464" t="str">
            <v>PT-H2607-PC-038</v>
          </cell>
          <cell r="B464">
            <v>0</v>
          </cell>
          <cell r="C464">
            <v>11135701</v>
          </cell>
          <cell r="D464" t="str">
            <v>1356020-N-AK</v>
          </cell>
          <cell r="E464" t="str">
            <v>PAGH18M372 CN</v>
          </cell>
          <cell r="F464" t="str">
            <v>China</v>
          </cell>
          <cell r="G464">
            <v>240</v>
          </cell>
          <cell r="H464">
            <v>240</v>
          </cell>
          <cell r="I464">
            <v>0</v>
          </cell>
          <cell r="J464" t="str">
            <v>FINISH</v>
          </cell>
          <cell r="K464">
            <v>46258</v>
          </cell>
          <cell r="L464">
            <v>46268</v>
          </cell>
        </row>
        <row r="465">
          <cell r="A465" t="str">
            <v>PT-H2607-PC-039</v>
          </cell>
          <cell r="B465">
            <v>0</v>
          </cell>
          <cell r="C465">
            <v>11135704</v>
          </cell>
          <cell r="D465" t="str">
            <v>1931089-G-AK</v>
          </cell>
          <cell r="E465" t="str">
            <v>PHW18R302S CN</v>
          </cell>
          <cell r="F465" t="str">
            <v>China</v>
          </cell>
          <cell r="G465">
            <v>60</v>
          </cell>
          <cell r="H465">
            <v>60</v>
          </cell>
          <cell r="I465">
            <v>0</v>
          </cell>
          <cell r="J465" t="str">
            <v>FINISH</v>
          </cell>
          <cell r="K465">
            <v>46258</v>
          </cell>
          <cell r="L465">
            <v>46268</v>
          </cell>
        </row>
        <row r="466">
          <cell r="A466" t="str">
            <v>PT-H2607-PC-040</v>
          </cell>
          <cell r="B466">
            <v>0</v>
          </cell>
          <cell r="C466">
            <v>11135707</v>
          </cell>
          <cell r="D466" t="str">
            <v>1931095-H-AK</v>
          </cell>
          <cell r="E466" t="str">
            <v>PPW14R300S CN</v>
          </cell>
          <cell r="F466" t="str">
            <v>China</v>
          </cell>
          <cell r="G466">
            <v>80</v>
          </cell>
          <cell r="H466">
            <v>80</v>
          </cell>
          <cell r="I466">
            <v>0</v>
          </cell>
          <cell r="J466" t="str">
            <v>FINISH</v>
          </cell>
          <cell r="K466">
            <v>46258</v>
          </cell>
          <cell r="L466">
            <v>46268</v>
          </cell>
        </row>
        <row r="467">
          <cell r="A467" t="str">
            <v>PT-H2607-PC-041</v>
          </cell>
          <cell r="B467">
            <v>0</v>
          </cell>
          <cell r="C467">
            <v>11135708</v>
          </cell>
          <cell r="D467" t="str">
            <v>1931096-H-AK</v>
          </cell>
          <cell r="E467" t="str">
            <v>PPW14R300P CN</v>
          </cell>
          <cell r="F467" t="str">
            <v>China</v>
          </cell>
          <cell r="G467">
            <v>640</v>
          </cell>
          <cell r="H467">
            <v>640</v>
          </cell>
          <cell r="I467">
            <v>0</v>
          </cell>
          <cell r="J467" t="str">
            <v>FINISH</v>
          </cell>
          <cell r="K467">
            <v>46258</v>
          </cell>
          <cell r="L467">
            <v>46268</v>
          </cell>
        </row>
        <row r="468">
          <cell r="A468" t="str">
            <v>PT-H2607-PC-042</v>
          </cell>
          <cell r="B468">
            <v>0</v>
          </cell>
          <cell r="C468">
            <v>11135711</v>
          </cell>
          <cell r="D468" t="str">
            <v>1931101-G-AK</v>
          </cell>
          <cell r="E468" t="str">
            <v>PPW18R300S CN</v>
          </cell>
          <cell r="F468" t="str">
            <v>China</v>
          </cell>
          <cell r="G468">
            <v>880</v>
          </cell>
          <cell r="H468">
            <v>880</v>
          </cell>
          <cell r="I468">
            <v>0</v>
          </cell>
          <cell r="J468" t="str">
            <v>FINISH</v>
          </cell>
          <cell r="K468">
            <v>46258</v>
          </cell>
          <cell r="L468">
            <v>46268</v>
          </cell>
        </row>
        <row r="469">
          <cell r="A469" t="str">
            <v>PT-H2607-PC-043</v>
          </cell>
          <cell r="B469">
            <v>0</v>
          </cell>
          <cell r="C469">
            <v>11135712</v>
          </cell>
          <cell r="D469" t="str">
            <v>1931102-G-AK</v>
          </cell>
          <cell r="E469" t="str">
            <v>PPW18R300P CN</v>
          </cell>
          <cell r="F469" t="str">
            <v>China</v>
          </cell>
          <cell r="G469">
            <v>880</v>
          </cell>
          <cell r="H469">
            <v>880</v>
          </cell>
          <cell r="I469">
            <v>0</v>
          </cell>
          <cell r="J469" t="str">
            <v>FINISH</v>
          </cell>
          <cell r="K469">
            <v>46258</v>
          </cell>
          <cell r="L469">
            <v>46268</v>
          </cell>
        </row>
        <row r="470">
          <cell r="A470" t="str">
            <v>PT-H2607-PC-044</v>
          </cell>
          <cell r="B470">
            <v>0</v>
          </cell>
          <cell r="C470">
            <v>11135717</v>
          </cell>
          <cell r="D470" t="str">
            <v>1931114-G-AK</v>
          </cell>
          <cell r="E470" t="str">
            <v>PHW18R301P CN</v>
          </cell>
          <cell r="F470" t="str">
            <v>China</v>
          </cell>
          <cell r="G470">
            <v>80</v>
          </cell>
          <cell r="H470">
            <v>80</v>
          </cell>
          <cell r="I470">
            <v>0</v>
          </cell>
          <cell r="J470" t="str">
            <v>FINISH</v>
          </cell>
          <cell r="K470">
            <v>46258</v>
          </cell>
          <cell r="L470">
            <v>46268</v>
          </cell>
        </row>
        <row r="471">
          <cell r="A471" t="str">
            <v>PT-H2607-PD-150</v>
          </cell>
          <cell r="B471">
            <v>0</v>
          </cell>
          <cell r="C471">
            <v>11117107</v>
          </cell>
          <cell r="D471" t="str">
            <v>2331065-0-A</v>
          </cell>
          <cell r="E471" t="str">
            <v>AHW10S302S CE4</v>
          </cell>
          <cell r="F471" t="str">
            <v>Oversea</v>
          </cell>
          <cell r="G471">
            <v>200</v>
          </cell>
          <cell r="H471">
            <v>200</v>
          </cell>
          <cell r="I471">
            <v>0</v>
          </cell>
          <cell r="J471" t="str">
            <v>FINISH</v>
          </cell>
          <cell r="K471">
            <v>46258</v>
          </cell>
          <cell r="L471">
            <v>46268</v>
          </cell>
        </row>
        <row r="472">
          <cell r="A472" t="str">
            <v>PT-H2607-PD-151</v>
          </cell>
          <cell r="B472">
            <v>0</v>
          </cell>
          <cell r="C472">
            <v>11118077</v>
          </cell>
          <cell r="D472" t="str">
            <v>2331067-A-A</v>
          </cell>
          <cell r="E472" t="str">
            <v>WAMS-165-1645 CE3</v>
          </cell>
          <cell r="F472" t="str">
            <v>Oversea</v>
          </cell>
          <cell r="G472">
            <v>30</v>
          </cell>
          <cell r="H472">
            <v>30</v>
          </cell>
          <cell r="I472">
            <v>0</v>
          </cell>
          <cell r="J472" t="str">
            <v>FINISH</v>
          </cell>
          <cell r="K472">
            <v>46258</v>
          </cell>
          <cell r="L472">
            <v>46268</v>
          </cell>
        </row>
        <row r="473">
          <cell r="A473" t="str">
            <v>PT-H2607-PD-152</v>
          </cell>
          <cell r="B473">
            <v>0</v>
          </cell>
          <cell r="C473">
            <v>11118078</v>
          </cell>
          <cell r="D473" t="str">
            <v>2331068-A-A</v>
          </cell>
          <cell r="E473" t="str">
            <v>WAMS-180-1645 CE3</v>
          </cell>
          <cell r="F473" t="str">
            <v>Oversea</v>
          </cell>
          <cell r="G473">
            <v>300</v>
          </cell>
          <cell r="H473">
            <v>300</v>
          </cell>
          <cell r="I473">
            <v>0</v>
          </cell>
          <cell r="J473" t="str">
            <v>FINISH</v>
          </cell>
          <cell r="K473">
            <v>46258</v>
          </cell>
          <cell r="L473">
            <v>46268</v>
          </cell>
        </row>
        <row r="474">
          <cell r="A474" t="str">
            <v>PT-H2607-PD-153</v>
          </cell>
          <cell r="B474">
            <v>0</v>
          </cell>
          <cell r="C474">
            <v>11118080</v>
          </cell>
          <cell r="D474" t="str">
            <v>2331070-A-A</v>
          </cell>
          <cell r="E474" t="str">
            <v>WAMS-165-16ST CE3</v>
          </cell>
          <cell r="F474" t="str">
            <v>Oversea</v>
          </cell>
          <cell r="G474">
            <v>30</v>
          </cell>
          <cell r="H474">
            <v>30</v>
          </cell>
          <cell r="I474">
            <v>0</v>
          </cell>
          <cell r="J474" t="str">
            <v>FINISH</v>
          </cell>
          <cell r="K474">
            <v>46258</v>
          </cell>
          <cell r="L474">
            <v>46268</v>
          </cell>
        </row>
        <row r="475">
          <cell r="A475" t="str">
            <v>PT-H2607-PD-154</v>
          </cell>
          <cell r="B475">
            <v>0</v>
          </cell>
          <cell r="C475">
            <v>11118081</v>
          </cell>
          <cell r="D475" t="str">
            <v>2331071-A-A</v>
          </cell>
          <cell r="E475" t="str">
            <v>WAMS-180-16ST CE3</v>
          </cell>
          <cell r="F475" t="str">
            <v>Oversea</v>
          </cell>
          <cell r="G475">
            <v>100</v>
          </cell>
          <cell r="H475">
            <v>100</v>
          </cell>
          <cell r="I475">
            <v>0</v>
          </cell>
          <cell r="J475" t="str">
            <v>FINISH</v>
          </cell>
          <cell r="K475">
            <v>46258</v>
          </cell>
          <cell r="L475">
            <v>46268</v>
          </cell>
        </row>
        <row r="476">
          <cell r="A476" t="str">
            <v>PT-H2607-PD-155</v>
          </cell>
          <cell r="B476">
            <v>0</v>
          </cell>
          <cell r="C476">
            <v>11118083</v>
          </cell>
          <cell r="D476" t="str">
            <v>2331073-A-A</v>
          </cell>
          <cell r="E476" t="str">
            <v xml:space="preserve">WAMS-165-16WA CE3 </v>
          </cell>
          <cell r="F476" t="str">
            <v>Oversea</v>
          </cell>
          <cell r="G476">
            <v>30</v>
          </cell>
          <cell r="H476">
            <v>30</v>
          </cell>
          <cell r="I476">
            <v>0</v>
          </cell>
          <cell r="J476" t="str">
            <v>FINISH</v>
          </cell>
          <cell r="K476">
            <v>46258</v>
          </cell>
          <cell r="L476">
            <v>46268</v>
          </cell>
        </row>
        <row r="477">
          <cell r="A477" t="str">
            <v>PT-H2607-PD-156</v>
          </cell>
          <cell r="B477">
            <v>0</v>
          </cell>
          <cell r="C477">
            <v>11118084</v>
          </cell>
          <cell r="D477" t="str">
            <v>2331074-A-A</v>
          </cell>
          <cell r="E477" t="str">
            <v>WAMS-180-16WA CE3</v>
          </cell>
          <cell r="F477" t="str">
            <v>Oversea</v>
          </cell>
          <cell r="G477">
            <v>100</v>
          </cell>
          <cell r="H477">
            <v>100</v>
          </cell>
          <cell r="I477">
            <v>0</v>
          </cell>
          <cell r="J477" t="str">
            <v>FINISH</v>
          </cell>
          <cell r="K477">
            <v>46258</v>
          </cell>
          <cell r="L477">
            <v>46268</v>
          </cell>
        </row>
        <row r="478">
          <cell r="A478" t="str">
            <v>PT-H2607-PD-157</v>
          </cell>
          <cell r="B478">
            <v>0</v>
          </cell>
          <cell r="C478">
            <v>11134329</v>
          </cell>
          <cell r="D478" t="str">
            <v>2331157-A-A</v>
          </cell>
          <cell r="E478" t="str">
            <v>WAIN-CKI-200 CE4</v>
          </cell>
          <cell r="F478" t="str">
            <v>Oversea</v>
          </cell>
          <cell r="G478">
            <v>110</v>
          </cell>
          <cell r="H478">
            <v>110</v>
          </cell>
          <cell r="I478">
            <v>0</v>
          </cell>
          <cell r="J478" t="str">
            <v>FINISH</v>
          </cell>
          <cell r="K478">
            <v>46258</v>
          </cell>
          <cell r="L478">
            <v>46268</v>
          </cell>
        </row>
        <row r="479">
          <cell r="A479" t="str">
            <v>PT-H2607-PD-158</v>
          </cell>
          <cell r="B479">
            <v>0</v>
          </cell>
          <cell r="C479">
            <v>11134334</v>
          </cell>
          <cell r="D479" t="str">
            <v>2331159-A-A</v>
          </cell>
          <cell r="E479" t="str">
            <v>WAIN-CKI-10-200 CE4</v>
          </cell>
          <cell r="F479" t="str">
            <v>Oversea</v>
          </cell>
          <cell r="G479">
            <v>20</v>
          </cell>
          <cell r="H479">
            <v>20</v>
          </cell>
          <cell r="I479">
            <v>0</v>
          </cell>
          <cell r="J479" t="str">
            <v>FINISH</v>
          </cell>
          <cell r="K479">
            <v>46258</v>
          </cell>
          <cell r="L479">
            <v>46268</v>
          </cell>
        </row>
        <row r="480">
          <cell r="A480" t="str">
            <v>PT-H2607-PD-159</v>
          </cell>
          <cell r="B480">
            <v>0</v>
          </cell>
          <cell r="C480">
            <v>11134335</v>
          </cell>
          <cell r="D480" t="str">
            <v>2331161-A-A</v>
          </cell>
          <cell r="E480" t="str">
            <v>WAIN-CKI-008-200 CE3</v>
          </cell>
          <cell r="F480" t="str">
            <v>Oversea</v>
          </cell>
          <cell r="G480">
            <v>100</v>
          </cell>
          <cell r="H480">
            <v>100</v>
          </cell>
          <cell r="I480">
            <v>0</v>
          </cell>
          <cell r="J480" t="str">
            <v>FINISH</v>
          </cell>
          <cell r="K480">
            <v>46258</v>
          </cell>
          <cell r="L480">
            <v>46268</v>
          </cell>
        </row>
        <row r="481">
          <cell r="A481" t="str">
            <v>PT-H2607-PD-160</v>
          </cell>
          <cell r="B481">
            <v>0</v>
          </cell>
          <cell r="C481">
            <v>11134336</v>
          </cell>
          <cell r="D481" t="str">
            <v>2331162-A-A</v>
          </cell>
          <cell r="E481" t="str">
            <v>WAIN-CKI-200-BA CE3</v>
          </cell>
          <cell r="F481" t="str">
            <v>Oversea</v>
          </cell>
          <cell r="G481">
            <v>20</v>
          </cell>
          <cell r="H481">
            <v>20</v>
          </cell>
          <cell r="I481">
            <v>0</v>
          </cell>
          <cell r="J481" t="str">
            <v>FINISH</v>
          </cell>
          <cell r="K481">
            <v>46258</v>
          </cell>
          <cell r="L481">
            <v>46268</v>
          </cell>
        </row>
        <row r="482">
          <cell r="A482" t="str">
            <v>PT-H2607-PD-161</v>
          </cell>
          <cell r="B482">
            <v>0</v>
          </cell>
          <cell r="C482">
            <v>11134337</v>
          </cell>
          <cell r="D482" t="str">
            <v>2331163-A-A</v>
          </cell>
          <cell r="E482" t="str">
            <v>WAIN-CKI-200-BS CE3</v>
          </cell>
          <cell r="F482" t="str">
            <v>Oversea</v>
          </cell>
          <cell r="G482">
            <v>200</v>
          </cell>
          <cell r="H482">
            <v>200</v>
          </cell>
          <cell r="I482">
            <v>0</v>
          </cell>
          <cell r="J482" t="str">
            <v>FINISH</v>
          </cell>
          <cell r="K482">
            <v>46258</v>
          </cell>
          <cell r="L482">
            <v>46268</v>
          </cell>
        </row>
        <row r="483">
          <cell r="A483" t="str">
            <v>PT-H2607-PD-162</v>
          </cell>
          <cell r="B483">
            <v>0</v>
          </cell>
          <cell r="C483">
            <v>11134338</v>
          </cell>
          <cell r="D483" t="str">
            <v>2331164-A-A</v>
          </cell>
          <cell r="E483" t="str">
            <v>WAIN-CKI-18-200-BS CE3</v>
          </cell>
          <cell r="F483" t="str">
            <v>Oversea</v>
          </cell>
          <cell r="G483">
            <v>72</v>
          </cell>
          <cell r="H483">
            <v>72</v>
          </cell>
          <cell r="I483">
            <v>0</v>
          </cell>
          <cell r="J483" t="str">
            <v>FINISH</v>
          </cell>
          <cell r="K483">
            <v>46258</v>
          </cell>
          <cell r="L483">
            <v>46268</v>
          </cell>
        </row>
        <row r="484">
          <cell r="A484" t="str">
            <v>PT-H2607-PD-163</v>
          </cell>
          <cell r="B484">
            <v>0</v>
          </cell>
          <cell r="C484">
            <v>11134339</v>
          </cell>
          <cell r="D484" t="str">
            <v>2331167-A-A</v>
          </cell>
          <cell r="E484" t="str">
            <v>AIN-CKX-10-200-R CE2</v>
          </cell>
          <cell r="F484" t="str">
            <v>Oversea</v>
          </cell>
          <cell r="G484">
            <v>50</v>
          </cell>
          <cell r="H484">
            <v>50</v>
          </cell>
          <cell r="I484">
            <v>0</v>
          </cell>
          <cell r="J484" t="str">
            <v>FINISH</v>
          </cell>
          <cell r="K484">
            <v>46258</v>
          </cell>
          <cell r="L484">
            <v>46268</v>
          </cell>
        </row>
        <row r="485">
          <cell r="A485" t="str">
            <v>PT-H2607-PD-164</v>
          </cell>
          <cell r="B485">
            <v>0</v>
          </cell>
          <cell r="C485">
            <v>11134949</v>
          </cell>
          <cell r="D485" t="str">
            <v>2131565-0-A</v>
          </cell>
          <cell r="E485" t="str">
            <v>AHW14R013P MDR</v>
          </cell>
          <cell r="F485" t="str">
            <v>Oversea</v>
          </cell>
          <cell r="G485">
            <v>300</v>
          </cell>
          <cell r="H485">
            <v>300</v>
          </cell>
          <cell r="I485">
            <v>0</v>
          </cell>
          <cell r="J485" t="str">
            <v>FINISH</v>
          </cell>
          <cell r="K485">
            <v>46258</v>
          </cell>
          <cell r="L485">
            <v>46268</v>
          </cell>
        </row>
        <row r="486">
          <cell r="A486" t="str">
            <v>PT-H2607-PD-165</v>
          </cell>
          <cell r="B486">
            <v>0</v>
          </cell>
          <cell r="C486">
            <v>11134951</v>
          </cell>
          <cell r="D486" t="str">
            <v>2131567-0-A</v>
          </cell>
          <cell r="E486" t="str">
            <v>AHW14R313P MDR</v>
          </cell>
          <cell r="F486" t="str">
            <v>Oversea</v>
          </cell>
          <cell r="G486">
            <v>20</v>
          </cell>
          <cell r="H486">
            <v>20</v>
          </cell>
          <cell r="I486">
            <v>0</v>
          </cell>
          <cell r="J486" t="str">
            <v>FINISH</v>
          </cell>
          <cell r="K486">
            <v>46258</v>
          </cell>
          <cell r="L486">
            <v>46268</v>
          </cell>
        </row>
        <row r="487">
          <cell r="A487" t="str">
            <v>PT-H2607-PD-166</v>
          </cell>
          <cell r="B487">
            <v>0</v>
          </cell>
          <cell r="C487">
            <v>11135011</v>
          </cell>
          <cell r="D487" t="str">
            <v>2331264-0-AK</v>
          </cell>
          <cell r="E487" t="str">
            <v>AG149001 MDR</v>
          </cell>
          <cell r="F487" t="str">
            <v>Oversea</v>
          </cell>
          <cell r="G487">
            <v>200</v>
          </cell>
          <cell r="H487">
            <v>200</v>
          </cell>
          <cell r="I487">
            <v>0</v>
          </cell>
          <cell r="J487" t="str">
            <v>FINISH</v>
          </cell>
          <cell r="K487">
            <v>46258</v>
          </cell>
          <cell r="L487">
            <v>46268</v>
          </cell>
        </row>
        <row r="488">
          <cell r="A488" t="str">
            <v>PT-H2607-PD-210</v>
          </cell>
          <cell r="B488">
            <v>0</v>
          </cell>
          <cell r="C488">
            <v>11117107</v>
          </cell>
          <cell r="D488" t="str">
            <v>2331065-0-A</v>
          </cell>
          <cell r="E488" t="str">
            <v>AHW10S302S CE4</v>
          </cell>
          <cell r="F488" t="str">
            <v>Oversea</v>
          </cell>
          <cell r="G488">
            <v>65</v>
          </cell>
          <cell r="H488">
            <v>65</v>
          </cell>
          <cell r="I488">
            <v>0</v>
          </cell>
          <cell r="J488" t="str">
            <v>FINISH</v>
          </cell>
          <cell r="K488">
            <v>46258</v>
          </cell>
          <cell r="L488">
            <v>46268</v>
          </cell>
        </row>
        <row r="489">
          <cell r="A489" t="str">
            <v>PT-H2607-PD-211</v>
          </cell>
          <cell r="B489">
            <v>0</v>
          </cell>
          <cell r="C489">
            <v>11117355</v>
          </cell>
          <cell r="D489" t="str">
            <v>2131727-B-A</v>
          </cell>
          <cell r="E489" t="str">
            <v>AHW14R013P NO CE</v>
          </cell>
          <cell r="F489" t="str">
            <v>Oversea</v>
          </cell>
          <cell r="G489">
            <v>10</v>
          </cell>
          <cell r="H489">
            <v>10</v>
          </cell>
          <cell r="I489">
            <v>0</v>
          </cell>
          <cell r="J489" t="str">
            <v>FINISH</v>
          </cell>
          <cell r="K489">
            <v>46258</v>
          </cell>
          <cell r="L489">
            <v>46268</v>
          </cell>
        </row>
        <row r="490">
          <cell r="A490" t="str">
            <v>PT-H2607-PD-212</v>
          </cell>
          <cell r="B490">
            <v>0</v>
          </cell>
          <cell r="C490">
            <v>11118078</v>
          </cell>
          <cell r="D490" t="str">
            <v>2331068-A-A</v>
          </cell>
          <cell r="E490" t="str">
            <v>WAMS-180-1645 CE3</v>
          </cell>
          <cell r="F490" t="str">
            <v>Oversea</v>
          </cell>
          <cell r="G490">
            <v>20</v>
          </cell>
          <cell r="H490">
            <v>20</v>
          </cell>
          <cell r="I490">
            <v>0</v>
          </cell>
          <cell r="J490" t="str">
            <v>FINISH</v>
          </cell>
          <cell r="K490">
            <v>46258</v>
          </cell>
          <cell r="L490">
            <v>46268</v>
          </cell>
        </row>
        <row r="491">
          <cell r="A491" t="str">
            <v>PT-H2607-PD-213</v>
          </cell>
          <cell r="B491">
            <v>0</v>
          </cell>
          <cell r="C491">
            <v>11118084</v>
          </cell>
          <cell r="D491" t="str">
            <v>2331074-A-A</v>
          </cell>
          <cell r="E491" t="str">
            <v>WAMS-180-16WA CE3</v>
          </cell>
          <cell r="F491" t="str">
            <v>Oversea</v>
          </cell>
          <cell r="G491">
            <v>80</v>
          </cell>
          <cell r="H491">
            <v>80</v>
          </cell>
          <cell r="I491">
            <v>0</v>
          </cell>
          <cell r="J491" t="str">
            <v>FINISH</v>
          </cell>
          <cell r="K491">
            <v>46258</v>
          </cell>
          <cell r="L491">
            <v>46268</v>
          </cell>
        </row>
        <row r="492">
          <cell r="A492" t="str">
            <v>PT-H2607-PD-214</v>
          </cell>
          <cell r="B492">
            <v>0</v>
          </cell>
          <cell r="C492">
            <v>11127218</v>
          </cell>
          <cell r="D492" t="str">
            <v>2131626-B-A</v>
          </cell>
          <cell r="E492" t="str">
            <v>WAIN-CKI-200-BS NO CE</v>
          </cell>
          <cell r="F492" t="str">
            <v>Oversea</v>
          </cell>
          <cell r="G492">
            <v>10</v>
          </cell>
          <cell r="H492">
            <v>10</v>
          </cell>
          <cell r="I492">
            <v>0</v>
          </cell>
          <cell r="J492" t="str">
            <v>FINISH</v>
          </cell>
          <cell r="K492">
            <v>46258</v>
          </cell>
          <cell r="L492">
            <v>46268</v>
          </cell>
        </row>
        <row r="493">
          <cell r="A493" t="str">
            <v>PT-H2607-PD-215</v>
          </cell>
          <cell r="B493">
            <v>0</v>
          </cell>
          <cell r="C493">
            <v>11127219</v>
          </cell>
          <cell r="D493" t="str">
            <v>2131627-B-A</v>
          </cell>
          <cell r="E493" t="str">
            <v>WAIN-CKI-18-200-BS NO CE</v>
          </cell>
          <cell r="F493" t="str">
            <v>Oversea</v>
          </cell>
          <cell r="G493">
            <v>15</v>
          </cell>
          <cell r="H493">
            <v>15</v>
          </cell>
          <cell r="I493">
            <v>0</v>
          </cell>
          <cell r="J493" t="str">
            <v>FINISH</v>
          </cell>
          <cell r="K493">
            <v>46258</v>
          </cell>
          <cell r="L493">
            <v>46268</v>
          </cell>
        </row>
        <row r="494">
          <cell r="A494" t="str">
            <v>PT-H2607-PD-216</v>
          </cell>
          <cell r="B494">
            <v>0</v>
          </cell>
          <cell r="C494">
            <v>11127820</v>
          </cell>
          <cell r="D494" t="str">
            <v>2131618-B-A</v>
          </cell>
          <cell r="E494" t="str">
            <v>WAIN-CKI-200 NO CE</v>
          </cell>
          <cell r="F494" t="str">
            <v>Oversea</v>
          </cell>
          <cell r="G494">
            <v>30</v>
          </cell>
          <cell r="H494">
            <v>30</v>
          </cell>
          <cell r="I494">
            <v>0</v>
          </cell>
          <cell r="J494" t="str">
            <v>FINISH</v>
          </cell>
          <cell r="K494">
            <v>46258</v>
          </cell>
          <cell r="L494">
            <v>46268</v>
          </cell>
        </row>
        <row r="495">
          <cell r="A495" t="str">
            <v>PT-H2607-PD-217</v>
          </cell>
          <cell r="B495">
            <v>0</v>
          </cell>
          <cell r="C495">
            <v>11131245</v>
          </cell>
          <cell r="D495" t="str">
            <v>2331230-A-A</v>
          </cell>
          <cell r="E495" t="str">
            <v>WAMS-165-1645 NOCE</v>
          </cell>
          <cell r="F495" t="str">
            <v>Oversea</v>
          </cell>
          <cell r="G495">
            <v>700</v>
          </cell>
          <cell r="H495">
            <v>700</v>
          </cell>
          <cell r="I495">
            <v>0</v>
          </cell>
          <cell r="J495" t="str">
            <v>FINISH</v>
          </cell>
          <cell r="K495">
            <v>46258</v>
          </cell>
          <cell r="L495">
            <v>46268</v>
          </cell>
        </row>
        <row r="496">
          <cell r="A496" t="str">
            <v>PT-H2607-PD-218</v>
          </cell>
          <cell r="B496">
            <v>0</v>
          </cell>
          <cell r="C496">
            <v>11131246</v>
          </cell>
          <cell r="D496" t="str">
            <v>2331231-A-A</v>
          </cell>
          <cell r="E496" t="str">
            <v>WAMS-180-1645 NOCE</v>
          </cell>
          <cell r="F496" t="str">
            <v>Oversea</v>
          </cell>
          <cell r="G496">
            <v>100</v>
          </cell>
          <cell r="H496">
            <v>100</v>
          </cell>
          <cell r="I496">
            <v>0</v>
          </cell>
          <cell r="J496" t="str">
            <v>FINISH</v>
          </cell>
          <cell r="K496">
            <v>46258</v>
          </cell>
          <cell r="L496">
            <v>46268</v>
          </cell>
        </row>
        <row r="497">
          <cell r="A497" t="str">
            <v>PT-H2607-PD-221</v>
          </cell>
          <cell r="B497">
            <v>0</v>
          </cell>
          <cell r="C497">
            <v>11134334</v>
          </cell>
          <cell r="D497" t="str">
            <v>2331159-A-A</v>
          </cell>
          <cell r="E497" t="str">
            <v>WAIN-CKI-10-200 CE4</v>
          </cell>
          <cell r="F497" t="str">
            <v>Oversea</v>
          </cell>
          <cell r="G497">
            <v>10</v>
          </cell>
          <cell r="H497">
            <v>10</v>
          </cell>
          <cell r="I497">
            <v>0</v>
          </cell>
          <cell r="J497" t="str">
            <v>FINISH</v>
          </cell>
          <cell r="K497">
            <v>46258</v>
          </cell>
          <cell r="L497">
            <v>46268</v>
          </cell>
        </row>
        <row r="498">
          <cell r="A498" t="str">
            <v>PT-H2607-PD-222</v>
          </cell>
          <cell r="B498">
            <v>0</v>
          </cell>
          <cell r="C498">
            <v>11134337</v>
          </cell>
          <cell r="D498" t="str">
            <v>2331163-A-A</v>
          </cell>
          <cell r="E498" t="str">
            <v>WAIN-CKI-200-BS CE3</v>
          </cell>
          <cell r="F498" t="str">
            <v>Oversea</v>
          </cell>
          <cell r="G498">
            <v>15</v>
          </cell>
          <cell r="H498">
            <v>15</v>
          </cell>
          <cell r="I498">
            <v>0</v>
          </cell>
          <cell r="J498" t="str">
            <v>FINISH</v>
          </cell>
          <cell r="K498">
            <v>46258</v>
          </cell>
          <cell r="L498">
            <v>46268</v>
          </cell>
        </row>
        <row r="499">
          <cell r="A499" t="str">
            <v>PT-H2607-PD-223</v>
          </cell>
          <cell r="B499">
            <v>0</v>
          </cell>
          <cell r="C499">
            <v>11134340</v>
          </cell>
          <cell r="D499" t="str">
            <v>2331156-A-A</v>
          </cell>
          <cell r="E499" t="str">
            <v>AIN-CKI-200-B-SFT CE2</v>
          </cell>
          <cell r="F499" t="str">
            <v>Oversea</v>
          </cell>
          <cell r="G499">
            <v>5</v>
          </cell>
          <cell r="H499">
            <v>5</v>
          </cell>
          <cell r="I499">
            <v>0</v>
          </cell>
          <cell r="J499" t="str">
            <v>FINISH</v>
          </cell>
          <cell r="K499">
            <v>46258</v>
          </cell>
          <cell r="L499">
            <v>46268</v>
          </cell>
        </row>
        <row r="500">
          <cell r="A500" t="str">
            <v>PT-H2607-PD-224</v>
          </cell>
          <cell r="B500">
            <v>0</v>
          </cell>
          <cell r="C500">
            <v>11134341</v>
          </cell>
          <cell r="D500" t="str">
            <v>2331155-A-A</v>
          </cell>
          <cell r="E500" t="str">
            <v>AIN-CKI-18-200-SFT CE2</v>
          </cell>
          <cell r="F500" t="str">
            <v>Oversea</v>
          </cell>
          <cell r="G500">
            <v>2</v>
          </cell>
          <cell r="H500">
            <v>2</v>
          </cell>
          <cell r="I500">
            <v>0</v>
          </cell>
          <cell r="J500" t="str">
            <v>FINISH</v>
          </cell>
          <cell r="K500">
            <v>46258</v>
          </cell>
          <cell r="L500">
            <v>46268</v>
          </cell>
        </row>
        <row r="501">
          <cell r="A501" t="str">
            <v>PT-H2607-PD-225</v>
          </cell>
          <cell r="B501">
            <v>0</v>
          </cell>
          <cell r="C501">
            <v>11134949</v>
          </cell>
          <cell r="D501" t="str">
            <v>2131565-0-A</v>
          </cell>
          <cell r="E501" t="str">
            <v>AHW14R013P MDR</v>
          </cell>
          <cell r="F501" t="str">
            <v>Oversea</v>
          </cell>
          <cell r="G501">
            <v>30</v>
          </cell>
          <cell r="H501">
            <v>30</v>
          </cell>
          <cell r="I501">
            <v>0</v>
          </cell>
          <cell r="J501" t="str">
            <v>FINISH</v>
          </cell>
          <cell r="K501">
            <v>46258</v>
          </cell>
          <cell r="L501">
            <v>46268</v>
          </cell>
        </row>
        <row r="502">
          <cell r="A502" t="str">
            <v>PT-H2607-PD-226</v>
          </cell>
          <cell r="B502">
            <v>0</v>
          </cell>
          <cell r="C502">
            <v>11135011</v>
          </cell>
          <cell r="D502" t="str">
            <v>2331264-0-AK</v>
          </cell>
          <cell r="E502" t="str">
            <v>AG149001 MDR</v>
          </cell>
          <cell r="F502" t="str">
            <v>Oversea</v>
          </cell>
          <cell r="G502">
            <v>120</v>
          </cell>
          <cell r="H502">
            <v>120</v>
          </cell>
          <cell r="I502">
            <v>0</v>
          </cell>
          <cell r="J502" t="str">
            <v>FINISH</v>
          </cell>
          <cell r="K502">
            <v>46258</v>
          </cell>
          <cell r="L502">
            <v>46268</v>
          </cell>
        </row>
        <row r="503">
          <cell r="A503" t="str">
            <v>PT-H2606-PD-047</v>
          </cell>
          <cell r="B503">
            <v>0</v>
          </cell>
          <cell r="C503">
            <v>11117355</v>
          </cell>
          <cell r="D503" t="str">
            <v>2131727-B-A</v>
          </cell>
          <cell r="E503" t="str">
            <v>AHW14R013P NO CE</v>
          </cell>
          <cell r="F503" t="str">
            <v>Oversea</v>
          </cell>
          <cell r="G503">
            <v>5</v>
          </cell>
          <cell r="H503">
            <v>5</v>
          </cell>
          <cell r="I503">
            <v>0</v>
          </cell>
          <cell r="J503" t="str">
            <v>FINISH</v>
          </cell>
          <cell r="K503">
            <v>46253</v>
          </cell>
          <cell r="L503">
            <v>46269</v>
          </cell>
        </row>
        <row r="504">
          <cell r="A504" t="str">
            <v>PT-H2606-PD-048</v>
          </cell>
          <cell r="B504">
            <v>0</v>
          </cell>
          <cell r="C504">
            <v>11131246</v>
          </cell>
          <cell r="D504" t="str">
            <v>2331231-A-A</v>
          </cell>
          <cell r="E504" t="str">
            <v>WAMS-180-1645 NOCE</v>
          </cell>
          <cell r="F504" t="str">
            <v>Oversea</v>
          </cell>
          <cell r="G504">
            <v>10</v>
          </cell>
          <cell r="H504">
            <v>10</v>
          </cell>
          <cell r="I504">
            <v>0</v>
          </cell>
          <cell r="J504" t="str">
            <v>FINISH</v>
          </cell>
          <cell r="K504">
            <v>46253</v>
          </cell>
          <cell r="L504">
            <v>46269</v>
          </cell>
        </row>
        <row r="505">
          <cell r="A505" t="str">
            <v>PT-H2606-PD-049</v>
          </cell>
          <cell r="B505">
            <v>0</v>
          </cell>
          <cell r="C505">
            <v>11131252</v>
          </cell>
          <cell r="D505" t="str">
            <v>2331237-A-A</v>
          </cell>
          <cell r="E505" t="str">
            <v>WAMS-180-16WA NOCE</v>
          </cell>
          <cell r="F505" t="str">
            <v>Oversea</v>
          </cell>
          <cell r="G505">
            <v>22</v>
          </cell>
          <cell r="H505">
            <v>22</v>
          </cell>
          <cell r="I505">
            <v>0</v>
          </cell>
          <cell r="J505" t="str">
            <v>FINISH</v>
          </cell>
          <cell r="K505">
            <v>46253</v>
          </cell>
          <cell r="L505">
            <v>46269</v>
          </cell>
        </row>
        <row r="506">
          <cell r="A506" t="str">
            <v>PT-H2606-PD-134</v>
          </cell>
          <cell r="B506" t="str">
            <v>-</v>
          </cell>
          <cell r="C506">
            <v>11134960</v>
          </cell>
          <cell r="D506" t="str">
            <v>2431046-0-A</v>
          </cell>
          <cell r="E506" t="str">
            <v>AIN-CNX-006-220 US</v>
          </cell>
          <cell r="F506" t="str">
            <v>USA</v>
          </cell>
          <cell r="G506">
            <v>5</v>
          </cell>
          <cell r="H506">
            <v>0</v>
          </cell>
          <cell r="I506">
            <v>5</v>
          </cell>
          <cell r="J506" t="str">
            <v>NO</v>
          </cell>
          <cell r="K506">
            <v>46258</v>
          </cell>
          <cell r="L506">
            <v>46269</v>
          </cell>
        </row>
        <row r="507">
          <cell r="A507" t="str">
            <v>PT-H2606-PD-135</v>
          </cell>
          <cell r="B507" t="str">
            <v>-</v>
          </cell>
          <cell r="C507">
            <v>11134961</v>
          </cell>
          <cell r="D507" t="str">
            <v>2431048-0-A</v>
          </cell>
          <cell r="E507" t="str">
            <v>AIN-CNX-006-220RC US</v>
          </cell>
          <cell r="F507" t="str">
            <v>USA</v>
          </cell>
          <cell r="G507">
            <v>5</v>
          </cell>
          <cell r="H507">
            <v>0</v>
          </cell>
          <cell r="I507">
            <v>5</v>
          </cell>
          <cell r="J507" t="str">
            <v>NO</v>
          </cell>
          <cell r="K507">
            <v>46258</v>
          </cell>
          <cell r="L507">
            <v>46269</v>
          </cell>
        </row>
        <row r="508">
          <cell r="A508" t="str">
            <v>PT-H2606-PD-136</v>
          </cell>
          <cell r="B508" t="str">
            <v>-</v>
          </cell>
          <cell r="C508">
            <v>11134962</v>
          </cell>
          <cell r="D508" t="str">
            <v>2431050-0-A</v>
          </cell>
          <cell r="E508" t="str">
            <v>AIN-CNX-006-220J US</v>
          </cell>
          <cell r="F508" t="str">
            <v>USA</v>
          </cell>
          <cell r="G508">
            <v>5</v>
          </cell>
          <cell r="H508">
            <v>0</v>
          </cell>
          <cell r="I508">
            <v>5</v>
          </cell>
          <cell r="J508" t="str">
            <v>NO</v>
          </cell>
          <cell r="K508">
            <v>46258</v>
          </cell>
          <cell r="L508">
            <v>46269</v>
          </cell>
        </row>
        <row r="509">
          <cell r="A509" t="str">
            <v>PT-H2606-PD-334</v>
          </cell>
          <cell r="B509">
            <v>0</v>
          </cell>
          <cell r="C509">
            <v>11127824</v>
          </cell>
          <cell r="D509" t="str">
            <v>2131622-B-A</v>
          </cell>
          <cell r="E509" t="str">
            <v>WAIN-CKI-008-200 NO CE</v>
          </cell>
          <cell r="F509" t="str">
            <v>Oversea</v>
          </cell>
          <cell r="G509">
            <v>40</v>
          </cell>
          <cell r="H509">
            <v>40</v>
          </cell>
          <cell r="I509">
            <v>0</v>
          </cell>
          <cell r="J509" t="str">
            <v>FINISH</v>
          </cell>
          <cell r="K509">
            <v>46259</v>
          </cell>
          <cell r="L509">
            <v>46269</v>
          </cell>
        </row>
        <row r="510">
          <cell r="A510" t="str">
            <v>PT-H2606-PD-335</v>
          </cell>
          <cell r="B510">
            <v>0</v>
          </cell>
          <cell r="C510">
            <v>11127822</v>
          </cell>
          <cell r="D510" t="str">
            <v>2131620-B-A</v>
          </cell>
          <cell r="E510" t="str">
            <v>WAIN-CKI-10-200 NO CE</v>
          </cell>
          <cell r="F510" t="str">
            <v>Oversea</v>
          </cell>
          <cell r="G510">
            <v>50</v>
          </cell>
          <cell r="H510">
            <v>50</v>
          </cell>
          <cell r="I510">
            <v>0</v>
          </cell>
          <cell r="J510" t="str">
            <v>FINISH</v>
          </cell>
          <cell r="K510">
            <v>46259</v>
          </cell>
          <cell r="L510">
            <v>46269</v>
          </cell>
        </row>
        <row r="511">
          <cell r="A511" t="str">
            <v>PT-H2606-PD-336</v>
          </cell>
          <cell r="B511">
            <v>0</v>
          </cell>
          <cell r="C511">
            <v>11127823</v>
          </cell>
          <cell r="D511" t="str">
            <v>2131621-B-AK</v>
          </cell>
          <cell r="E511" t="str">
            <v>WAIN-CKI-10-300 NO CE</v>
          </cell>
          <cell r="F511" t="str">
            <v>Oversea</v>
          </cell>
          <cell r="G511">
            <v>2</v>
          </cell>
          <cell r="H511">
            <v>2</v>
          </cell>
          <cell r="I511">
            <v>0</v>
          </cell>
          <cell r="J511" t="str">
            <v>FINISH</v>
          </cell>
          <cell r="K511">
            <v>46259</v>
          </cell>
          <cell r="L511">
            <v>46269</v>
          </cell>
        </row>
        <row r="512">
          <cell r="A512" t="str">
            <v>PT-H2606-PD-337</v>
          </cell>
          <cell r="B512">
            <v>0</v>
          </cell>
          <cell r="C512">
            <v>11127219</v>
          </cell>
          <cell r="D512" t="str">
            <v>2131627-B-A</v>
          </cell>
          <cell r="E512" t="str">
            <v>WAIN-CKI-18-200-BS NO CE</v>
          </cell>
          <cell r="F512" t="str">
            <v>Oversea</v>
          </cell>
          <cell r="G512">
            <v>40</v>
          </cell>
          <cell r="H512">
            <v>40</v>
          </cell>
          <cell r="I512">
            <v>0</v>
          </cell>
          <cell r="J512" t="str">
            <v>FINISH</v>
          </cell>
          <cell r="K512">
            <v>46259</v>
          </cell>
          <cell r="L512">
            <v>46269</v>
          </cell>
        </row>
        <row r="513">
          <cell r="A513" t="str">
            <v>PT-H2606-PD-338</v>
          </cell>
          <cell r="B513">
            <v>0</v>
          </cell>
          <cell r="C513">
            <v>11127820</v>
          </cell>
          <cell r="D513" t="str">
            <v>2131618-B-A</v>
          </cell>
          <cell r="E513" t="str">
            <v>WAIN-CKI-200 NO CE</v>
          </cell>
          <cell r="F513" t="str">
            <v>Oversea</v>
          </cell>
          <cell r="G513">
            <v>240</v>
          </cell>
          <cell r="H513">
            <v>240</v>
          </cell>
          <cell r="I513">
            <v>0</v>
          </cell>
          <cell r="J513" t="str">
            <v>FINISH</v>
          </cell>
          <cell r="K513">
            <v>46259</v>
          </cell>
          <cell r="L513">
            <v>46269</v>
          </cell>
        </row>
        <row r="514">
          <cell r="A514" t="str">
            <v>PT-H2606-PD-339</v>
          </cell>
          <cell r="B514">
            <v>0</v>
          </cell>
          <cell r="C514">
            <v>11127217</v>
          </cell>
          <cell r="D514" t="str">
            <v>2131625-B-A</v>
          </cell>
          <cell r="E514" t="str">
            <v>WAIN-CKI-200-BA NO CE</v>
          </cell>
          <cell r="F514" t="str">
            <v>Oversea</v>
          </cell>
          <cell r="G514">
            <v>90</v>
          </cell>
          <cell r="H514">
            <v>90</v>
          </cell>
          <cell r="I514">
            <v>0</v>
          </cell>
          <cell r="J514" t="str">
            <v>FINISH</v>
          </cell>
          <cell r="K514">
            <v>46259</v>
          </cell>
          <cell r="L514">
            <v>46269</v>
          </cell>
        </row>
        <row r="515">
          <cell r="A515" t="str">
            <v>PT-H2606-PD-340</v>
          </cell>
          <cell r="B515">
            <v>0</v>
          </cell>
          <cell r="C515">
            <v>11127218</v>
          </cell>
          <cell r="D515" t="str">
            <v>2131626-B-A</v>
          </cell>
          <cell r="E515" t="str">
            <v>WAIN-CKI-200-BS NO CE</v>
          </cell>
          <cell r="F515" t="str">
            <v>Oversea</v>
          </cell>
          <cell r="G515">
            <v>150</v>
          </cell>
          <cell r="H515">
            <v>150</v>
          </cell>
          <cell r="I515">
            <v>0</v>
          </cell>
          <cell r="J515" t="str">
            <v>FINISH</v>
          </cell>
          <cell r="K515">
            <v>46259</v>
          </cell>
          <cell r="L515">
            <v>46269</v>
          </cell>
        </row>
        <row r="516">
          <cell r="A516" t="str">
            <v>PT-H2606-PD-341</v>
          </cell>
          <cell r="B516">
            <v>0</v>
          </cell>
          <cell r="C516">
            <v>11127821</v>
          </cell>
          <cell r="D516" t="str">
            <v>2131619-B-AK</v>
          </cell>
          <cell r="E516" t="str">
            <v>WAIN-CKI-300 NO CE</v>
          </cell>
          <cell r="F516" t="str">
            <v>Oversea</v>
          </cell>
          <cell r="G516">
            <v>60</v>
          </cell>
          <cell r="H516">
            <v>60</v>
          </cell>
          <cell r="I516">
            <v>0</v>
          </cell>
          <cell r="J516" t="str">
            <v>FINISH</v>
          </cell>
          <cell r="K516">
            <v>46259</v>
          </cell>
          <cell r="L516">
            <v>46269</v>
          </cell>
        </row>
        <row r="517">
          <cell r="A517" t="str">
            <v>PT-H2606-PD-342</v>
          </cell>
          <cell r="B517">
            <v>0</v>
          </cell>
          <cell r="C517">
            <v>11131244</v>
          </cell>
          <cell r="D517" t="str">
            <v>2331229-A-A</v>
          </cell>
          <cell r="E517" t="str">
            <v>WAMS-135-1645 NOCE</v>
          </cell>
          <cell r="F517" t="str">
            <v>Oversea</v>
          </cell>
          <cell r="G517">
            <v>200</v>
          </cell>
          <cell r="H517">
            <v>200</v>
          </cell>
          <cell r="I517">
            <v>0</v>
          </cell>
          <cell r="J517" t="str">
            <v>FINISH</v>
          </cell>
          <cell r="K517">
            <v>46259</v>
          </cell>
          <cell r="L517">
            <v>46269</v>
          </cell>
        </row>
        <row r="518">
          <cell r="A518" t="str">
            <v>PT-H2606-PD-343</v>
          </cell>
          <cell r="B518">
            <v>0</v>
          </cell>
          <cell r="C518">
            <v>11131247</v>
          </cell>
          <cell r="D518" t="str">
            <v>2331232-A-A</v>
          </cell>
          <cell r="E518" t="str">
            <v>WAMS-135-16ST NOCE</v>
          </cell>
          <cell r="F518" t="str">
            <v>Oversea</v>
          </cell>
          <cell r="G518">
            <v>60</v>
          </cell>
          <cell r="H518">
            <v>60</v>
          </cell>
          <cell r="I518">
            <v>0</v>
          </cell>
          <cell r="J518" t="str">
            <v>FINISH</v>
          </cell>
          <cell r="K518">
            <v>46259</v>
          </cell>
          <cell r="L518">
            <v>46269</v>
          </cell>
        </row>
        <row r="519">
          <cell r="A519" t="str">
            <v>PT-H2606-PD-344</v>
          </cell>
          <cell r="B519">
            <v>0</v>
          </cell>
          <cell r="C519">
            <v>11131250</v>
          </cell>
          <cell r="D519" t="str">
            <v>2331235-A-A</v>
          </cell>
          <cell r="E519" t="str">
            <v>WAMS-135-16WA NOCE</v>
          </cell>
          <cell r="F519" t="str">
            <v>Oversea</v>
          </cell>
          <cell r="G519">
            <v>70</v>
          </cell>
          <cell r="H519">
            <v>70</v>
          </cell>
          <cell r="I519">
            <v>0</v>
          </cell>
          <cell r="J519" t="str">
            <v>FINISH</v>
          </cell>
          <cell r="K519">
            <v>46259</v>
          </cell>
          <cell r="L519">
            <v>46269</v>
          </cell>
        </row>
        <row r="520">
          <cell r="A520" t="str">
            <v>PT-H2606-PD-345</v>
          </cell>
          <cell r="B520">
            <v>0</v>
          </cell>
          <cell r="C520">
            <v>11131245</v>
          </cell>
          <cell r="D520" t="str">
            <v>2331230-A-A</v>
          </cell>
          <cell r="E520" t="str">
            <v>WAMS-165-1645 NOCE</v>
          </cell>
          <cell r="F520" t="str">
            <v>Oversea</v>
          </cell>
          <cell r="G520">
            <v>480</v>
          </cell>
          <cell r="H520">
            <v>480</v>
          </cell>
          <cell r="I520">
            <v>0</v>
          </cell>
          <cell r="J520" t="str">
            <v>FINISH</v>
          </cell>
          <cell r="K520">
            <v>46259</v>
          </cell>
          <cell r="L520">
            <v>46269</v>
          </cell>
        </row>
        <row r="521">
          <cell r="A521" t="str">
            <v>PT-H2606-PD-346</v>
          </cell>
          <cell r="B521">
            <v>0</v>
          </cell>
          <cell r="C521">
            <v>11131248</v>
          </cell>
          <cell r="D521" t="str">
            <v>2331233-A-A</v>
          </cell>
          <cell r="E521" t="str">
            <v>WAMS-165-16ST NOCE</v>
          </cell>
          <cell r="F521" t="str">
            <v>Oversea</v>
          </cell>
          <cell r="G521">
            <v>120</v>
          </cell>
          <cell r="H521">
            <v>120</v>
          </cell>
          <cell r="I521">
            <v>0</v>
          </cell>
          <cell r="J521" t="str">
            <v>FINISH</v>
          </cell>
          <cell r="K521">
            <v>46259</v>
          </cell>
          <cell r="L521">
            <v>46269</v>
          </cell>
        </row>
        <row r="522">
          <cell r="A522" t="str">
            <v>PT-H2606-PD-347</v>
          </cell>
          <cell r="B522">
            <v>0</v>
          </cell>
          <cell r="C522">
            <v>11131251</v>
          </cell>
          <cell r="D522" t="str">
            <v>2331236-A-A</v>
          </cell>
          <cell r="E522" t="str">
            <v>WAMS-165-16WA NOCE</v>
          </cell>
          <cell r="F522" t="str">
            <v>Oversea</v>
          </cell>
          <cell r="G522">
            <v>40</v>
          </cell>
          <cell r="H522">
            <v>40</v>
          </cell>
          <cell r="I522">
            <v>0</v>
          </cell>
          <cell r="J522" t="str">
            <v>FINISH</v>
          </cell>
          <cell r="K522">
            <v>46259</v>
          </cell>
          <cell r="L522">
            <v>46269</v>
          </cell>
        </row>
        <row r="523">
          <cell r="A523" t="str">
            <v>PT-H2606-PD-348</v>
          </cell>
          <cell r="B523">
            <v>0</v>
          </cell>
          <cell r="C523">
            <v>11131246</v>
          </cell>
          <cell r="D523" t="str">
            <v>2331231-A-A</v>
          </cell>
          <cell r="E523" t="str">
            <v>WAMS-180-1645 NOCE</v>
          </cell>
          <cell r="F523" t="str">
            <v>Oversea</v>
          </cell>
          <cell r="G523">
            <v>80</v>
          </cell>
          <cell r="H523">
            <v>80</v>
          </cell>
          <cell r="I523">
            <v>0</v>
          </cell>
          <cell r="J523" t="str">
            <v>FINISH</v>
          </cell>
          <cell r="K523">
            <v>46259</v>
          </cell>
          <cell r="L523">
            <v>46269</v>
          </cell>
        </row>
        <row r="524">
          <cell r="A524" t="str">
            <v>PT-H2606-PD-349</v>
          </cell>
          <cell r="B524">
            <v>0</v>
          </cell>
          <cell r="C524">
            <v>11131249</v>
          </cell>
          <cell r="D524" t="str">
            <v>2331234-A-A</v>
          </cell>
          <cell r="E524" t="str">
            <v>WAMS-180-16ST NOCE</v>
          </cell>
          <cell r="F524" t="str">
            <v>Oversea</v>
          </cell>
          <cell r="G524">
            <v>90</v>
          </cell>
          <cell r="H524">
            <v>90</v>
          </cell>
          <cell r="I524">
            <v>0</v>
          </cell>
          <cell r="J524" t="str">
            <v>FINISH</v>
          </cell>
          <cell r="K524">
            <v>46259</v>
          </cell>
          <cell r="L524">
            <v>46269</v>
          </cell>
        </row>
        <row r="525">
          <cell r="A525" t="str">
            <v>PT-H2606-PD-350</v>
          </cell>
          <cell r="B525">
            <v>0</v>
          </cell>
          <cell r="C525">
            <v>11132761</v>
          </cell>
          <cell r="D525" t="str">
            <v>2231043-A-A</v>
          </cell>
          <cell r="E525" t="str">
            <v>WCKV165-14 NOCE</v>
          </cell>
          <cell r="F525" t="str">
            <v>Oversea</v>
          </cell>
          <cell r="G525">
            <v>150</v>
          </cell>
          <cell r="H525">
            <v>150</v>
          </cell>
          <cell r="I525">
            <v>0</v>
          </cell>
          <cell r="J525" t="str">
            <v>FINISH</v>
          </cell>
          <cell r="K525">
            <v>46259</v>
          </cell>
          <cell r="L525">
            <v>46269</v>
          </cell>
        </row>
        <row r="526">
          <cell r="A526" t="str">
            <v>PT-H2606-PD-351</v>
          </cell>
          <cell r="B526">
            <v>0</v>
          </cell>
          <cell r="C526">
            <v>11117355</v>
          </cell>
          <cell r="D526" t="str">
            <v>2131727-B-A</v>
          </cell>
          <cell r="E526" t="str">
            <v>AHW14R013P NO CE</v>
          </cell>
          <cell r="F526" t="str">
            <v>Oversea</v>
          </cell>
          <cell r="G526">
            <v>120</v>
          </cell>
          <cell r="H526">
            <v>120</v>
          </cell>
          <cell r="I526">
            <v>0</v>
          </cell>
          <cell r="J526" t="str">
            <v>FINISH</v>
          </cell>
          <cell r="K526">
            <v>46259</v>
          </cell>
          <cell r="L526">
            <v>46269</v>
          </cell>
        </row>
        <row r="527">
          <cell r="A527" t="str">
            <v>PT-H2607-PT-057</v>
          </cell>
          <cell r="B527">
            <v>0</v>
          </cell>
          <cell r="C527">
            <v>11124966</v>
          </cell>
          <cell r="D527" t="str">
            <v>1831180-C-A</v>
          </cell>
          <cell r="E527" t="str">
            <v>AH10S302SR JP</v>
          </cell>
          <cell r="F527" t="str">
            <v>Japan</v>
          </cell>
          <cell r="G527">
            <v>5</v>
          </cell>
          <cell r="H527">
            <v>5</v>
          </cell>
          <cell r="I527">
            <v>0</v>
          </cell>
          <cell r="J527" t="str">
            <v>FINISH</v>
          </cell>
          <cell r="K527">
            <v>46258</v>
          </cell>
          <cell r="L527">
            <v>46269</v>
          </cell>
        </row>
        <row r="528">
          <cell r="A528" t="str">
            <v>PT-H2607-PT-058</v>
          </cell>
          <cell r="B528">
            <v>0</v>
          </cell>
          <cell r="C528">
            <v>11125044</v>
          </cell>
          <cell r="D528" t="str">
            <v>1831261-C-AK</v>
          </cell>
          <cell r="E528" t="str">
            <v>PAGH18M072R JP</v>
          </cell>
          <cell r="F528" t="str">
            <v>Japan</v>
          </cell>
          <cell r="G528">
            <v>5</v>
          </cell>
          <cell r="H528">
            <v>5</v>
          </cell>
          <cell r="I528">
            <v>0</v>
          </cell>
          <cell r="J528" t="str">
            <v>FINISH</v>
          </cell>
          <cell r="K528">
            <v>46258</v>
          </cell>
          <cell r="L528">
            <v>46269</v>
          </cell>
        </row>
        <row r="529">
          <cell r="A529" t="str">
            <v>PT-H2607-PT-059</v>
          </cell>
          <cell r="B529">
            <v>0</v>
          </cell>
          <cell r="C529">
            <v>11125017</v>
          </cell>
          <cell r="D529" t="str">
            <v>1831234-C-AK</v>
          </cell>
          <cell r="E529" t="str">
            <v>PAGH18M071R JP</v>
          </cell>
          <cell r="F529" t="str">
            <v>Japan</v>
          </cell>
          <cell r="G529">
            <v>5</v>
          </cell>
          <cell r="H529">
            <v>5</v>
          </cell>
          <cell r="I529">
            <v>0</v>
          </cell>
          <cell r="J529" t="str">
            <v>FINISH</v>
          </cell>
          <cell r="K529">
            <v>46258</v>
          </cell>
          <cell r="L529">
            <v>46269</v>
          </cell>
        </row>
        <row r="530">
          <cell r="A530" t="str">
            <v>PT-H2607-PD-071</v>
          </cell>
          <cell r="B530">
            <v>0</v>
          </cell>
          <cell r="C530">
            <v>11117107</v>
          </cell>
          <cell r="D530" t="str">
            <v>2331065-0-A</v>
          </cell>
          <cell r="E530" t="str">
            <v>AHW10S302S CE4</v>
          </cell>
          <cell r="F530" t="str">
            <v>Oversea</v>
          </cell>
          <cell r="G530">
            <v>100</v>
          </cell>
          <cell r="H530">
            <v>100</v>
          </cell>
          <cell r="I530">
            <v>0</v>
          </cell>
          <cell r="J530" t="str">
            <v>FINISH</v>
          </cell>
          <cell r="K530">
            <v>46255</v>
          </cell>
          <cell r="L530">
            <v>46269</v>
          </cell>
        </row>
        <row r="531">
          <cell r="A531" t="str">
            <v>PT-H2607-PD-072</v>
          </cell>
          <cell r="B531">
            <v>0</v>
          </cell>
          <cell r="C531">
            <v>11117354</v>
          </cell>
          <cell r="D531" t="str">
            <v>2131726-B-A</v>
          </cell>
          <cell r="E531" t="str">
            <v>AHW14R013S NO CE</v>
          </cell>
          <cell r="F531" t="str">
            <v>Oversea</v>
          </cell>
          <cell r="G531">
            <v>20</v>
          </cell>
          <cell r="H531">
            <v>20</v>
          </cell>
          <cell r="I531">
            <v>0</v>
          </cell>
          <cell r="J531" t="str">
            <v>FINISH</v>
          </cell>
          <cell r="K531">
            <v>46255</v>
          </cell>
          <cell r="L531">
            <v>46269</v>
          </cell>
        </row>
        <row r="532">
          <cell r="A532" t="str">
            <v>PT-H2607-PD-073</v>
          </cell>
          <cell r="B532">
            <v>0</v>
          </cell>
          <cell r="C532">
            <v>11118078</v>
          </cell>
          <cell r="D532" t="str">
            <v>2331068-A-A</v>
          </cell>
          <cell r="E532" t="str">
            <v>WAMS-180-1645 CE3</v>
          </cell>
          <cell r="F532" t="str">
            <v>Oversea</v>
          </cell>
          <cell r="G532">
            <v>140</v>
          </cell>
          <cell r="H532">
            <v>140</v>
          </cell>
          <cell r="I532">
            <v>0</v>
          </cell>
          <cell r="J532" t="str">
            <v>FINISH</v>
          </cell>
          <cell r="K532">
            <v>46255</v>
          </cell>
          <cell r="L532">
            <v>46269</v>
          </cell>
        </row>
        <row r="533">
          <cell r="A533" t="str">
            <v>PT-H2607-PD-074</v>
          </cell>
          <cell r="B533">
            <v>0</v>
          </cell>
          <cell r="C533">
            <v>11118084</v>
          </cell>
          <cell r="D533" t="str">
            <v>2331074-A-A</v>
          </cell>
          <cell r="E533" t="str">
            <v>WAMS-180-16WA CE3</v>
          </cell>
          <cell r="F533" t="str">
            <v>Oversea</v>
          </cell>
          <cell r="G533">
            <v>40</v>
          </cell>
          <cell r="H533">
            <v>40</v>
          </cell>
          <cell r="I533">
            <v>0</v>
          </cell>
          <cell r="J533" t="str">
            <v>FINISH</v>
          </cell>
          <cell r="K533">
            <v>46255</v>
          </cell>
          <cell r="L533">
            <v>46269</v>
          </cell>
        </row>
        <row r="534">
          <cell r="A534" t="str">
            <v>PT-H2607-PD-075</v>
          </cell>
          <cell r="B534">
            <v>0</v>
          </cell>
          <cell r="C534">
            <v>11125715</v>
          </cell>
          <cell r="D534" t="str">
            <v>2131687-C-AK</v>
          </cell>
          <cell r="E534" t="str">
            <v>AHW14R001S NOCE</v>
          </cell>
          <cell r="F534" t="str">
            <v>Oversea</v>
          </cell>
          <cell r="G534">
            <v>415</v>
          </cell>
          <cell r="H534">
            <v>415</v>
          </cell>
          <cell r="I534">
            <v>0</v>
          </cell>
          <cell r="J534" t="str">
            <v>FINISH</v>
          </cell>
          <cell r="K534">
            <v>46255</v>
          </cell>
          <cell r="L534">
            <v>46269</v>
          </cell>
        </row>
        <row r="535">
          <cell r="A535" t="str">
            <v>PT-H2607-PD-076</v>
          </cell>
          <cell r="B535">
            <v>0</v>
          </cell>
          <cell r="C535">
            <v>11125723</v>
          </cell>
          <cell r="D535" t="str">
            <v>2131695-D-A</v>
          </cell>
          <cell r="E535" t="str">
            <v>AHW14R004S NO CE</v>
          </cell>
          <cell r="F535" t="str">
            <v>Oversea</v>
          </cell>
          <cell r="G535">
            <v>690</v>
          </cell>
          <cell r="H535">
            <v>0</v>
          </cell>
          <cell r="I535">
            <v>690</v>
          </cell>
          <cell r="J535" t="str">
            <v>NO</v>
          </cell>
          <cell r="K535">
            <v>46255</v>
          </cell>
          <cell r="L535">
            <v>46269</v>
          </cell>
        </row>
        <row r="536">
          <cell r="A536" t="str">
            <v>PT-H2607-PD-077</v>
          </cell>
          <cell r="B536">
            <v>0</v>
          </cell>
          <cell r="C536">
            <v>11126777</v>
          </cell>
          <cell r="D536" t="str">
            <v>2131639-D-AK</v>
          </cell>
          <cell r="E536" t="str">
            <v>AGH146000 R NO CE</v>
          </cell>
          <cell r="F536" t="str">
            <v>Oversea</v>
          </cell>
          <cell r="G536">
            <v>180</v>
          </cell>
          <cell r="H536">
            <v>0</v>
          </cell>
          <cell r="I536">
            <v>180</v>
          </cell>
          <cell r="J536" t="str">
            <v>NO</v>
          </cell>
          <cell r="K536">
            <v>46255</v>
          </cell>
          <cell r="L536">
            <v>46269</v>
          </cell>
        </row>
        <row r="537">
          <cell r="A537" t="str">
            <v>PT-H2607-PD-078</v>
          </cell>
          <cell r="B537">
            <v>0</v>
          </cell>
          <cell r="C537">
            <v>11126794</v>
          </cell>
          <cell r="D537" t="str">
            <v>2131656-D-AK</v>
          </cell>
          <cell r="E537" t="str">
            <v>AGP140002 NO CE</v>
          </cell>
          <cell r="F537" t="str">
            <v>Oversea</v>
          </cell>
          <cell r="G537">
            <v>10</v>
          </cell>
          <cell r="H537">
            <v>10</v>
          </cell>
          <cell r="I537">
            <v>0</v>
          </cell>
          <cell r="J537" t="str">
            <v>FINISH</v>
          </cell>
          <cell r="K537">
            <v>46255</v>
          </cell>
          <cell r="L537">
            <v>46269</v>
          </cell>
        </row>
        <row r="538">
          <cell r="A538" t="str">
            <v>PT-H2607-PD-079</v>
          </cell>
          <cell r="B538">
            <v>0</v>
          </cell>
          <cell r="C538">
            <v>11126837</v>
          </cell>
          <cell r="D538" t="str">
            <v>2131721-C-AK</v>
          </cell>
          <cell r="E538" t="str">
            <v>APW14R009S NO CE</v>
          </cell>
          <cell r="F538" t="str">
            <v>Oversea</v>
          </cell>
          <cell r="G538">
            <v>85</v>
          </cell>
          <cell r="H538">
            <v>85</v>
          </cell>
          <cell r="I538">
            <v>0</v>
          </cell>
          <cell r="J538" t="str">
            <v>FINISH</v>
          </cell>
          <cell r="K538">
            <v>46255</v>
          </cell>
          <cell r="L538">
            <v>46269</v>
          </cell>
        </row>
        <row r="539">
          <cell r="A539" t="str">
            <v>PT-H2607-PD-080</v>
          </cell>
          <cell r="B539">
            <v>0</v>
          </cell>
          <cell r="C539">
            <v>11126839</v>
          </cell>
          <cell r="D539" t="str">
            <v>2131723-C-AK</v>
          </cell>
          <cell r="E539" t="str">
            <v>APW14R005S NO CE</v>
          </cell>
          <cell r="F539" t="str">
            <v>Oversea</v>
          </cell>
          <cell r="G539">
            <v>90</v>
          </cell>
          <cell r="H539">
            <v>90</v>
          </cell>
          <cell r="I539">
            <v>0</v>
          </cell>
          <cell r="J539" t="str">
            <v>FINISH</v>
          </cell>
          <cell r="K539">
            <v>46255</v>
          </cell>
          <cell r="L539">
            <v>46269</v>
          </cell>
        </row>
        <row r="540">
          <cell r="A540" t="str">
            <v>PT-H2607-PD-081</v>
          </cell>
          <cell r="B540">
            <v>0</v>
          </cell>
          <cell r="C540">
            <v>11126842</v>
          </cell>
          <cell r="D540" t="str">
            <v>2131730-C-AK</v>
          </cell>
          <cell r="E540" t="str">
            <v>APW14R010S NOCE</v>
          </cell>
          <cell r="F540" t="str">
            <v>Oversea</v>
          </cell>
          <cell r="G540">
            <v>5</v>
          </cell>
          <cell r="H540">
            <v>5</v>
          </cell>
          <cell r="I540">
            <v>0</v>
          </cell>
          <cell r="J540" t="str">
            <v>FINISH</v>
          </cell>
          <cell r="K540">
            <v>46255</v>
          </cell>
          <cell r="L540">
            <v>46269</v>
          </cell>
        </row>
        <row r="541">
          <cell r="A541" t="str">
            <v>PT-H2607-PD-082</v>
          </cell>
          <cell r="B541">
            <v>0</v>
          </cell>
          <cell r="C541">
            <v>11126857</v>
          </cell>
          <cell r="D541" t="str">
            <v>2231010-B-AK</v>
          </cell>
          <cell r="E541" t="str">
            <v>PAGH18M371 NOCE</v>
          </cell>
          <cell r="F541" t="str">
            <v>Oversea</v>
          </cell>
          <cell r="G541">
            <v>70</v>
          </cell>
          <cell r="H541">
            <v>70</v>
          </cell>
          <cell r="I541">
            <v>0</v>
          </cell>
          <cell r="J541" t="str">
            <v>FINISH</v>
          </cell>
          <cell r="K541">
            <v>46255</v>
          </cell>
          <cell r="L541">
            <v>46269</v>
          </cell>
        </row>
        <row r="542">
          <cell r="A542" t="str">
            <v>PT-H2607-PD-083</v>
          </cell>
          <cell r="B542">
            <v>0</v>
          </cell>
          <cell r="C542">
            <v>11126889</v>
          </cell>
          <cell r="D542" t="str">
            <v>2231042-A-AK</v>
          </cell>
          <cell r="E542" t="str">
            <v>PAGP140300 NOCE</v>
          </cell>
          <cell r="F542" t="str">
            <v>Oversea</v>
          </cell>
          <cell r="G542">
            <v>5</v>
          </cell>
          <cell r="H542">
            <v>5</v>
          </cell>
          <cell r="I542">
            <v>0</v>
          </cell>
          <cell r="J542" t="str">
            <v>FINISH</v>
          </cell>
          <cell r="K542">
            <v>46255</v>
          </cell>
          <cell r="L542">
            <v>46269</v>
          </cell>
        </row>
        <row r="543">
          <cell r="A543" t="str">
            <v>PT-H2607-PD-084</v>
          </cell>
          <cell r="B543">
            <v>0</v>
          </cell>
          <cell r="C543">
            <v>11126890</v>
          </cell>
          <cell r="D543" t="str">
            <v>2331263-A-AK</v>
          </cell>
          <cell r="E543" t="str">
            <v>AG149001 NOCE</v>
          </cell>
          <cell r="F543" t="str">
            <v>Oversea</v>
          </cell>
          <cell r="G543">
            <v>20</v>
          </cell>
          <cell r="H543">
            <v>20</v>
          </cell>
          <cell r="I543">
            <v>0</v>
          </cell>
          <cell r="J543" t="str">
            <v>FINISH</v>
          </cell>
          <cell r="K543">
            <v>46255</v>
          </cell>
          <cell r="L543">
            <v>46269</v>
          </cell>
        </row>
        <row r="544">
          <cell r="A544" t="str">
            <v>PT-H2607-PD-085</v>
          </cell>
          <cell r="B544">
            <v>0</v>
          </cell>
          <cell r="C544">
            <v>11127820</v>
          </cell>
          <cell r="D544" t="str">
            <v>2131618-B-A</v>
          </cell>
          <cell r="E544" t="str">
            <v>WAIN-CKI-200 NO CE</v>
          </cell>
          <cell r="F544" t="str">
            <v>Oversea</v>
          </cell>
          <cell r="G544">
            <v>30</v>
          </cell>
          <cell r="H544">
            <v>30</v>
          </cell>
          <cell r="I544">
            <v>0</v>
          </cell>
          <cell r="J544" t="str">
            <v>FINISH</v>
          </cell>
          <cell r="K544">
            <v>46255</v>
          </cell>
          <cell r="L544">
            <v>46269</v>
          </cell>
        </row>
        <row r="545">
          <cell r="A545" t="str">
            <v>PT-H2607-PD-086</v>
          </cell>
          <cell r="B545">
            <v>0</v>
          </cell>
          <cell r="C545">
            <v>11127821</v>
          </cell>
          <cell r="D545" t="str">
            <v>2131619-B-AK</v>
          </cell>
          <cell r="E545" t="str">
            <v>WAIN-CKI-300 NO CE</v>
          </cell>
          <cell r="F545" t="str">
            <v>Oversea</v>
          </cell>
          <cell r="G545">
            <v>30</v>
          </cell>
          <cell r="H545">
            <v>30</v>
          </cell>
          <cell r="I545">
            <v>0</v>
          </cell>
          <cell r="J545" t="str">
            <v>FINISH</v>
          </cell>
          <cell r="K545">
            <v>46255</v>
          </cell>
          <cell r="L545">
            <v>46269</v>
          </cell>
        </row>
        <row r="546">
          <cell r="A546" t="str">
            <v>PT-H2607-PD-087</v>
          </cell>
          <cell r="B546">
            <v>0</v>
          </cell>
          <cell r="C546">
            <v>11127823</v>
          </cell>
          <cell r="D546" t="str">
            <v>2131621-B-AK</v>
          </cell>
          <cell r="E546" t="str">
            <v>WAIN-CKI-10-300 NO CE</v>
          </cell>
          <cell r="F546" t="str">
            <v>Oversea</v>
          </cell>
          <cell r="G546">
            <v>5</v>
          </cell>
          <cell r="H546">
            <v>5</v>
          </cell>
          <cell r="I546">
            <v>0</v>
          </cell>
          <cell r="J546" t="str">
            <v>FINISH</v>
          </cell>
          <cell r="K546">
            <v>46255</v>
          </cell>
          <cell r="L546">
            <v>46269</v>
          </cell>
        </row>
        <row r="547">
          <cell r="A547" t="str">
            <v>PT-H2607-PD-088</v>
          </cell>
          <cell r="B547">
            <v>0</v>
          </cell>
          <cell r="C547">
            <v>11131246</v>
          </cell>
          <cell r="D547" t="str">
            <v>2331231-A-A</v>
          </cell>
          <cell r="E547" t="str">
            <v>WAMS-180-1645 NOCE</v>
          </cell>
          <cell r="F547" t="str">
            <v>Oversea</v>
          </cell>
          <cell r="G547">
            <v>20</v>
          </cell>
          <cell r="H547">
            <v>20</v>
          </cell>
          <cell r="I547">
            <v>0</v>
          </cell>
          <cell r="J547" t="str">
            <v>FINISH</v>
          </cell>
          <cell r="K547">
            <v>46255</v>
          </cell>
          <cell r="L547">
            <v>46269</v>
          </cell>
        </row>
        <row r="548">
          <cell r="A548" t="str">
            <v>PT-H2607-PD-089</v>
          </cell>
          <cell r="B548">
            <v>0</v>
          </cell>
          <cell r="C548">
            <v>11131249</v>
          </cell>
          <cell r="D548" t="str">
            <v>2331234-A-A</v>
          </cell>
          <cell r="E548" t="str">
            <v>WAMS-180-16ST NOCE</v>
          </cell>
          <cell r="F548" t="str">
            <v>Oversea</v>
          </cell>
          <cell r="G548">
            <v>20</v>
          </cell>
          <cell r="H548">
            <v>20</v>
          </cell>
          <cell r="I548">
            <v>0</v>
          </cell>
          <cell r="J548" t="str">
            <v>FINISH</v>
          </cell>
          <cell r="K548">
            <v>46255</v>
          </cell>
          <cell r="L548">
            <v>46269</v>
          </cell>
        </row>
        <row r="549">
          <cell r="A549" t="str">
            <v>PT-H2607-PD-090</v>
          </cell>
          <cell r="B549">
            <v>0</v>
          </cell>
          <cell r="C549">
            <v>11134329</v>
          </cell>
          <cell r="D549" t="str">
            <v>2331157-A-A</v>
          </cell>
          <cell r="E549" t="str">
            <v>WAIN-CKI-200 CE4</v>
          </cell>
          <cell r="F549" t="str">
            <v>Oversea</v>
          </cell>
          <cell r="G549">
            <v>180</v>
          </cell>
          <cell r="H549">
            <v>180</v>
          </cell>
          <cell r="I549">
            <v>0</v>
          </cell>
          <cell r="J549" t="str">
            <v>FINISH</v>
          </cell>
          <cell r="K549">
            <v>46255</v>
          </cell>
          <cell r="L549">
            <v>46269</v>
          </cell>
        </row>
        <row r="550">
          <cell r="A550" t="str">
            <v>PT-H2607-PD-091</v>
          </cell>
          <cell r="B550">
            <v>0</v>
          </cell>
          <cell r="C550">
            <v>11134334</v>
          </cell>
          <cell r="D550" t="str">
            <v>2331159-A-A</v>
          </cell>
          <cell r="E550" t="str">
            <v>WAIN-CKI-10-200 CE4</v>
          </cell>
          <cell r="F550" t="str">
            <v>Oversea</v>
          </cell>
          <cell r="G550">
            <v>80</v>
          </cell>
          <cell r="H550">
            <v>80</v>
          </cell>
          <cell r="I550">
            <v>0</v>
          </cell>
          <cell r="J550" t="str">
            <v>FINISH</v>
          </cell>
          <cell r="K550">
            <v>46255</v>
          </cell>
          <cell r="L550">
            <v>46269</v>
          </cell>
        </row>
        <row r="551">
          <cell r="A551" t="str">
            <v>PT-H2607-PD-092</v>
          </cell>
          <cell r="B551">
            <v>0</v>
          </cell>
          <cell r="C551">
            <v>11134335</v>
          </cell>
          <cell r="D551" t="str">
            <v>2331161-A-A</v>
          </cell>
          <cell r="E551" t="str">
            <v>WAIN-CKI-008-200 CE3</v>
          </cell>
          <cell r="F551" t="str">
            <v>Oversea</v>
          </cell>
          <cell r="G551">
            <v>120</v>
          </cell>
          <cell r="H551">
            <v>120</v>
          </cell>
          <cell r="I551">
            <v>0</v>
          </cell>
          <cell r="J551" t="str">
            <v>FINISH</v>
          </cell>
          <cell r="K551">
            <v>46255</v>
          </cell>
          <cell r="L551">
            <v>46269</v>
          </cell>
        </row>
        <row r="552">
          <cell r="A552" t="str">
            <v>PT-H2607-PD-093</v>
          </cell>
          <cell r="B552">
            <v>0</v>
          </cell>
          <cell r="C552">
            <v>11134336</v>
          </cell>
          <cell r="D552" t="str">
            <v>2331162-A-A</v>
          </cell>
          <cell r="E552" t="str">
            <v>WAIN-CKI-200-BA CE3</v>
          </cell>
          <cell r="F552" t="str">
            <v>Oversea</v>
          </cell>
          <cell r="G552">
            <v>50</v>
          </cell>
          <cell r="H552">
            <v>50</v>
          </cell>
          <cell r="I552">
            <v>0</v>
          </cell>
          <cell r="J552" t="str">
            <v>FINISH</v>
          </cell>
          <cell r="K552">
            <v>46255</v>
          </cell>
          <cell r="L552">
            <v>46269</v>
          </cell>
        </row>
        <row r="553">
          <cell r="A553" t="str">
            <v>PT-H2607-PD-094</v>
          </cell>
          <cell r="B553">
            <v>0</v>
          </cell>
          <cell r="C553">
            <v>11134337</v>
          </cell>
          <cell r="D553" t="str">
            <v>2331163-A-A</v>
          </cell>
          <cell r="E553" t="str">
            <v>WAIN-CKI-200-BS CE3</v>
          </cell>
          <cell r="F553" t="str">
            <v>Oversea</v>
          </cell>
          <cell r="G553">
            <v>100</v>
          </cell>
          <cell r="H553">
            <v>100</v>
          </cell>
          <cell r="I553">
            <v>0</v>
          </cell>
          <cell r="J553" t="str">
            <v>FINISH</v>
          </cell>
          <cell r="K553">
            <v>46255</v>
          </cell>
          <cell r="L553">
            <v>46269</v>
          </cell>
        </row>
        <row r="554">
          <cell r="A554" t="str">
            <v>PT-H2607-PD-095</v>
          </cell>
          <cell r="B554">
            <v>0</v>
          </cell>
          <cell r="C554">
            <v>11134338</v>
          </cell>
          <cell r="D554" t="str">
            <v>2331164-A-A</v>
          </cell>
          <cell r="E554" t="str">
            <v>WAIN-CKI-18-200-BS CE3</v>
          </cell>
          <cell r="F554" t="str">
            <v>Oversea</v>
          </cell>
          <cell r="G554">
            <v>25</v>
          </cell>
          <cell r="H554">
            <v>25</v>
          </cell>
          <cell r="I554">
            <v>0</v>
          </cell>
          <cell r="J554" t="str">
            <v>FINISH</v>
          </cell>
          <cell r="K554">
            <v>46255</v>
          </cell>
          <cell r="L554">
            <v>46269</v>
          </cell>
        </row>
        <row r="555">
          <cell r="A555" t="str">
            <v>PT-H2607-PD-096</v>
          </cell>
          <cell r="B555">
            <v>0</v>
          </cell>
          <cell r="C555">
            <v>11134339</v>
          </cell>
          <cell r="D555" t="str">
            <v>2331167-A-A</v>
          </cell>
          <cell r="E555" t="str">
            <v>AIN-CKX-10-200-R CE2</v>
          </cell>
          <cell r="F555" t="str">
            <v>Oversea</v>
          </cell>
          <cell r="G555">
            <v>100</v>
          </cell>
          <cell r="H555">
            <v>100</v>
          </cell>
          <cell r="I555">
            <v>0</v>
          </cell>
          <cell r="J555" t="str">
            <v>FINISH</v>
          </cell>
          <cell r="K555">
            <v>46255</v>
          </cell>
          <cell r="L555">
            <v>46269</v>
          </cell>
        </row>
        <row r="556">
          <cell r="A556" t="str">
            <v>PT-H2607-PD-097</v>
          </cell>
          <cell r="B556">
            <v>0</v>
          </cell>
          <cell r="C556">
            <v>11134340</v>
          </cell>
          <cell r="D556" t="str">
            <v>2331156-A-A</v>
          </cell>
          <cell r="E556" t="str">
            <v>AIN-CKI-200-B-SFT CE2</v>
          </cell>
          <cell r="F556" t="str">
            <v>Oversea</v>
          </cell>
          <cell r="G556">
            <v>30</v>
          </cell>
          <cell r="H556">
            <v>30</v>
          </cell>
          <cell r="I556">
            <v>0</v>
          </cell>
          <cell r="J556" t="str">
            <v>FINISH</v>
          </cell>
          <cell r="K556">
            <v>46255</v>
          </cell>
          <cell r="L556">
            <v>46269</v>
          </cell>
        </row>
        <row r="557">
          <cell r="A557" t="str">
            <v>PT-H2607-PD-098</v>
          </cell>
          <cell r="B557">
            <v>0</v>
          </cell>
          <cell r="C557">
            <v>11134341</v>
          </cell>
          <cell r="D557" t="str">
            <v>2331155-A-A</v>
          </cell>
          <cell r="E557" t="str">
            <v>AIN-CKI-18-200-SFT CE2</v>
          </cell>
          <cell r="F557" t="str">
            <v>Oversea</v>
          </cell>
          <cell r="G557">
            <v>10</v>
          </cell>
          <cell r="H557">
            <v>10</v>
          </cell>
          <cell r="I557">
            <v>0</v>
          </cell>
          <cell r="J557" t="str">
            <v>FINISH</v>
          </cell>
          <cell r="K557">
            <v>46255</v>
          </cell>
          <cell r="L557">
            <v>46269</v>
          </cell>
        </row>
        <row r="558">
          <cell r="A558" t="str">
            <v>PT-H2607-PD-099</v>
          </cell>
          <cell r="B558">
            <v>0</v>
          </cell>
          <cell r="C558">
            <v>11134949</v>
          </cell>
          <cell r="D558" t="str">
            <v>2131565-0-A</v>
          </cell>
          <cell r="E558" t="str">
            <v>AHW14R013P MDR</v>
          </cell>
          <cell r="F558" t="str">
            <v>Oversea</v>
          </cell>
          <cell r="G558">
            <v>160</v>
          </cell>
          <cell r="H558">
            <v>160</v>
          </cell>
          <cell r="I558">
            <v>0</v>
          </cell>
          <cell r="J558" t="str">
            <v>FINISH</v>
          </cell>
          <cell r="K558">
            <v>46255</v>
          </cell>
          <cell r="L558">
            <v>46269</v>
          </cell>
        </row>
        <row r="559">
          <cell r="A559" t="str">
            <v>SIL-H2607-PD-013</v>
          </cell>
          <cell r="B559">
            <v>0</v>
          </cell>
          <cell r="C559">
            <v>11120210</v>
          </cell>
          <cell r="D559" t="str">
            <v>1831153-E-A</v>
          </cell>
          <cell r="E559" t="str">
            <v>SA0035N15S NO CE</v>
          </cell>
          <cell r="F559" t="str">
            <v>Oversea</v>
          </cell>
          <cell r="G559">
            <v>50</v>
          </cell>
          <cell r="H559">
            <v>50</v>
          </cell>
          <cell r="I559">
            <v>0</v>
          </cell>
          <cell r="J559" t="str">
            <v>FINISH</v>
          </cell>
          <cell r="K559">
            <v>46258</v>
          </cell>
          <cell r="L559">
            <v>46269</v>
          </cell>
        </row>
        <row r="560">
          <cell r="A560" t="str">
            <v>SIL-H2607-PD-014</v>
          </cell>
          <cell r="B560">
            <v>0</v>
          </cell>
          <cell r="C560">
            <v>11120216</v>
          </cell>
          <cell r="D560" t="str">
            <v>1831159-E-A</v>
          </cell>
          <cell r="E560" t="str">
            <v>SA0035N20S NO CE</v>
          </cell>
          <cell r="F560" t="str">
            <v>Oversea</v>
          </cell>
          <cell r="G560">
            <v>50</v>
          </cell>
          <cell r="H560">
            <v>50</v>
          </cell>
          <cell r="I560">
            <v>0</v>
          </cell>
          <cell r="J560" t="str">
            <v>FINISH</v>
          </cell>
          <cell r="K560">
            <v>46258</v>
          </cell>
          <cell r="L560">
            <v>46269</v>
          </cell>
        </row>
        <row r="561">
          <cell r="A561" t="str">
            <v>SIL-H2607-PD-015</v>
          </cell>
          <cell r="B561">
            <v>0</v>
          </cell>
          <cell r="C561">
            <v>11120222</v>
          </cell>
          <cell r="D561" t="str">
            <v>1831165-E-A</v>
          </cell>
          <cell r="E561" t="str">
            <v>SA0035N26S NO CE</v>
          </cell>
          <cell r="F561" t="str">
            <v>Oversea</v>
          </cell>
          <cell r="G561">
            <v>100</v>
          </cell>
          <cell r="H561">
            <v>100</v>
          </cell>
          <cell r="I561">
            <v>0</v>
          </cell>
          <cell r="J561" t="str">
            <v>FINISH</v>
          </cell>
          <cell r="K561">
            <v>46258</v>
          </cell>
          <cell r="L561">
            <v>46269</v>
          </cell>
        </row>
        <row r="562">
          <cell r="A562" t="str">
            <v>PT-H2607-PD-235</v>
          </cell>
          <cell r="B562">
            <v>0</v>
          </cell>
          <cell r="C562">
            <v>11117355</v>
          </cell>
          <cell r="D562" t="str">
            <v>2131727-B-A</v>
          </cell>
          <cell r="E562" t="str">
            <v>AHW14R013P NO CE</v>
          </cell>
          <cell r="F562" t="str">
            <v>Oversea</v>
          </cell>
          <cell r="G562">
            <v>20</v>
          </cell>
          <cell r="H562">
            <v>20</v>
          </cell>
          <cell r="I562">
            <v>0</v>
          </cell>
          <cell r="J562" t="str">
            <v>FINISH</v>
          </cell>
          <cell r="K562">
            <v>46258</v>
          </cell>
          <cell r="L562">
            <v>46269</v>
          </cell>
        </row>
        <row r="563">
          <cell r="A563" t="str">
            <v>PT-H2607-PD-236</v>
          </cell>
          <cell r="B563">
            <v>0</v>
          </cell>
          <cell r="C563">
            <v>11127218</v>
          </cell>
          <cell r="D563" t="str">
            <v>2131626-B-A</v>
          </cell>
          <cell r="E563" t="str">
            <v>WAIN-CKI-200-BS NO CE</v>
          </cell>
          <cell r="F563" t="str">
            <v>Oversea</v>
          </cell>
          <cell r="G563">
            <v>5</v>
          </cell>
          <cell r="H563">
            <v>5</v>
          </cell>
          <cell r="I563">
            <v>0</v>
          </cell>
          <cell r="J563" t="str">
            <v>FINISH</v>
          </cell>
          <cell r="K563">
            <v>46258</v>
          </cell>
          <cell r="L563">
            <v>46269</v>
          </cell>
        </row>
        <row r="564">
          <cell r="A564" t="str">
            <v>PT-H2607-PD-237</v>
          </cell>
          <cell r="B564">
            <v>0</v>
          </cell>
          <cell r="C564">
            <v>11127823</v>
          </cell>
          <cell r="D564" t="str">
            <v>2131621-B-AK</v>
          </cell>
          <cell r="E564" t="str">
            <v>WAIN-CKI-10-300 NO CE</v>
          </cell>
          <cell r="F564" t="str">
            <v>Oversea</v>
          </cell>
          <cell r="G564">
            <v>1</v>
          </cell>
          <cell r="H564">
            <v>1</v>
          </cell>
          <cell r="I564">
            <v>0</v>
          </cell>
          <cell r="J564" t="str">
            <v>FINISH</v>
          </cell>
          <cell r="K564">
            <v>46258</v>
          </cell>
          <cell r="L564">
            <v>46269</v>
          </cell>
        </row>
        <row r="565">
          <cell r="A565" t="str">
            <v>PT-H2607-PD-238</v>
          </cell>
          <cell r="B565">
            <v>0</v>
          </cell>
          <cell r="C565">
            <v>11127824</v>
          </cell>
          <cell r="D565" t="str">
            <v>2131622-B-A</v>
          </cell>
          <cell r="E565" t="str">
            <v>WAIN-CKI-008-200 NO CE</v>
          </cell>
          <cell r="F565" t="str">
            <v>Oversea</v>
          </cell>
          <cell r="G565">
            <v>5</v>
          </cell>
          <cell r="H565">
            <v>5</v>
          </cell>
          <cell r="I565">
            <v>0</v>
          </cell>
          <cell r="J565" t="str">
            <v>FINISH</v>
          </cell>
          <cell r="K565">
            <v>46258</v>
          </cell>
          <cell r="L565">
            <v>46269</v>
          </cell>
        </row>
        <row r="566">
          <cell r="A566" t="str">
            <v>PT-H2607-PD-239</v>
          </cell>
          <cell r="B566">
            <v>0</v>
          </cell>
          <cell r="C566">
            <v>11131246</v>
          </cell>
          <cell r="D566" t="str">
            <v>2331231-A-A</v>
          </cell>
          <cell r="E566" t="str">
            <v>WAMS-180-1645 NOCE</v>
          </cell>
          <cell r="F566" t="str">
            <v>Oversea</v>
          </cell>
          <cell r="G566">
            <v>90</v>
          </cell>
          <cell r="H566">
            <v>90</v>
          </cell>
          <cell r="I566">
            <v>0</v>
          </cell>
          <cell r="J566" t="str">
            <v>FINISH</v>
          </cell>
          <cell r="K566">
            <v>46258</v>
          </cell>
          <cell r="L566">
            <v>46269</v>
          </cell>
        </row>
        <row r="567">
          <cell r="A567" t="str">
            <v>PT-H2607-PD-240</v>
          </cell>
          <cell r="B567">
            <v>0</v>
          </cell>
          <cell r="C567">
            <v>11131249</v>
          </cell>
          <cell r="D567" t="str">
            <v>2331234-A-A</v>
          </cell>
          <cell r="E567" t="str">
            <v>WAMS-180-16ST NOCE</v>
          </cell>
          <cell r="F567" t="str">
            <v>Oversea</v>
          </cell>
          <cell r="G567">
            <v>15</v>
          </cell>
          <cell r="H567">
            <v>15</v>
          </cell>
          <cell r="I567">
            <v>0</v>
          </cell>
          <cell r="J567" t="str">
            <v>FINISH</v>
          </cell>
          <cell r="K567">
            <v>46258</v>
          </cell>
          <cell r="L567">
            <v>46269</v>
          </cell>
        </row>
        <row r="568">
          <cell r="A568" t="str">
            <v>PT-H2607-PD-241</v>
          </cell>
          <cell r="B568">
            <v>0</v>
          </cell>
          <cell r="C568">
            <v>11131252</v>
          </cell>
          <cell r="D568" t="str">
            <v>2331237-A-A</v>
          </cell>
          <cell r="E568" t="str">
            <v>WAMS-180-16WA NOCE</v>
          </cell>
          <cell r="F568" t="str">
            <v>Oversea</v>
          </cell>
          <cell r="G568">
            <v>32</v>
          </cell>
          <cell r="H568">
            <v>32</v>
          </cell>
          <cell r="I568">
            <v>0</v>
          </cell>
          <cell r="J568" t="str">
            <v>FINISH</v>
          </cell>
          <cell r="K568">
            <v>46258</v>
          </cell>
          <cell r="L568">
            <v>46269</v>
          </cell>
        </row>
        <row r="569">
          <cell r="A569" t="str">
            <v>PT-H2607-PD-273</v>
          </cell>
          <cell r="B569">
            <v>0</v>
          </cell>
          <cell r="C569">
            <v>11117086</v>
          </cell>
          <cell r="D569" t="str">
            <v>2331044-0-A</v>
          </cell>
          <cell r="E569" t="str">
            <v>AHW14R013P CE5</v>
          </cell>
          <cell r="F569" t="str">
            <v>Oversea</v>
          </cell>
          <cell r="G569">
            <v>300</v>
          </cell>
          <cell r="H569">
            <v>300</v>
          </cell>
          <cell r="I569">
            <v>0</v>
          </cell>
          <cell r="J569" t="str">
            <v>FINISH</v>
          </cell>
          <cell r="K569">
            <v>46259</v>
          </cell>
          <cell r="L569">
            <v>46269</v>
          </cell>
        </row>
        <row r="570">
          <cell r="A570" t="str">
            <v>PT-H2607-PD-274</v>
          </cell>
          <cell r="B570">
            <v>0</v>
          </cell>
          <cell r="C570">
            <v>11117129</v>
          </cell>
          <cell r="D570" t="str">
            <v>2331087-0-AK</v>
          </cell>
          <cell r="E570" t="str">
            <v>AG149001 CE3</v>
          </cell>
          <cell r="F570" t="str">
            <v>Oversea</v>
          </cell>
          <cell r="G570">
            <v>200</v>
          </cell>
          <cell r="H570">
            <v>200</v>
          </cell>
          <cell r="I570">
            <v>0</v>
          </cell>
          <cell r="J570" t="str">
            <v>FINISH</v>
          </cell>
          <cell r="K570">
            <v>46259</v>
          </cell>
          <cell r="L570">
            <v>46269</v>
          </cell>
        </row>
        <row r="571">
          <cell r="A571" t="str">
            <v>PT-H2607-PD-275</v>
          </cell>
          <cell r="B571">
            <v>0</v>
          </cell>
          <cell r="C571">
            <v>11117354</v>
          </cell>
          <cell r="D571" t="str">
            <v>2131726-B-A</v>
          </cell>
          <cell r="E571" t="str">
            <v>AHW14R013S NO CE</v>
          </cell>
          <cell r="F571" t="str">
            <v>Oversea</v>
          </cell>
          <cell r="G571">
            <v>65</v>
          </cell>
          <cell r="H571">
            <v>0</v>
          </cell>
          <cell r="I571">
            <v>65</v>
          </cell>
          <cell r="J571" t="str">
            <v>NO</v>
          </cell>
          <cell r="K571">
            <v>46259</v>
          </cell>
          <cell r="L571">
            <v>46269</v>
          </cell>
        </row>
        <row r="572">
          <cell r="A572" t="str">
            <v>PT-H2607-PD-276</v>
          </cell>
          <cell r="B572">
            <v>0</v>
          </cell>
          <cell r="C572">
            <v>11117355</v>
          </cell>
          <cell r="D572" t="str">
            <v>2131727-B-A</v>
          </cell>
          <cell r="E572" t="str">
            <v>AHW14R013P NO CE</v>
          </cell>
          <cell r="F572" t="str">
            <v>Oversea</v>
          </cell>
          <cell r="G572">
            <v>75</v>
          </cell>
          <cell r="H572">
            <v>0</v>
          </cell>
          <cell r="I572">
            <v>75</v>
          </cell>
          <cell r="J572" t="str">
            <v>NO</v>
          </cell>
          <cell r="K572">
            <v>46259</v>
          </cell>
          <cell r="L572">
            <v>46269</v>
          </cell>
        </row>
        <row r="573">
          <cell r="A573" t="str">
            <v>PT-H2607-PD-278</v>
          </cell>
          <cell r="B573">
            <v>0</v>
          </cell>
          <cell r="C573">
            <v>11127217</v>
          </cell>
          <cell r="D573" t="str">
            <v>2131625-B-A</v>
          </cell>
          <cell r="E573" t="str">
            <v>WAIN-CKI-200-BA NO CE</v>
          </cell>
          <cell r="F573" t="str">
            <v>Oversea</v>
          </cell>
          <cell r="G573">
            <v>7</v>
          </cell>
          <cell r="H573">
            <v>7</v>
          </cell>
          <cell r="I573">
            <v>0</v>
          </cell>
          <cell r="J573" t="str">
            <v>FINISH</v>
          </cell>
          <cell r="K573">
            <v>46259</v>
          </cell>
          <cell r="L573">
            <v>46269</v>
          </cell>
        </row>
        <row r="574">
          <cell r="A574" t="str">
            <v>PT-H2607-PD-279</v>
          </cell>
          <cell r="B574">
            <v>0</v>
          </cell>
          <cell r="C574">
            <v>11127219</v>
          </cell>
          <cell r="D574" t="str">
            <v>2131627-B-A</v>
          </cell>
          <cell r="E574" t="str">
            <v>WAIN-CKI-18-200-BS NO CE</v>
          </cell>
          <cell r="F574" t="str">
            <v>Oversea</v>
          </cell>
          <cell r="G574">
            <v>1</v>
          </cell>
          <cell r="H574">
            <v>1</v>
          </cell>
          <cell r="I574">
            <v>0</v>
          </cell>
          <cell r="J574" t="str">
            <v>FINISH</v>
          </cell>
          <cell r="K574">
            <v>46259</v>
          </cell>
          <cell r="L574">
            <v>46269</v>
          </cell>
        </row>
        <row r="575">
          <cell r="A575" t="str">
            <v>PT-H2607-PD-280</v>
          </cell>
          <cell r="B575">
            <v>0</v>
          </cell>
          <cell r="C575">
            <v>11127820</v>
          </cell>
          <cell r="D575" t="str">
            <v>2131618-B-A</v>
          </cell>
          <cell r="E575" t="str">
            <v>WAIN-CKI-200 NO CE</v>
          </cell>
          <cell r="F575" t="str">
            <v>Oversea</v>
          </cell>
          <cell r="G575">
            <v>2</v>
          </cell>
          <cell r="H575">
            <v>2</v>
          </cell>
          <cell r="I575">
            <v>0</v>
          </cell>
          <cell r="J575" t="str">
            <v>FINISH</v>
          </cell>
          <cell r="K575">
            <v>46259</v>
          </cell>
          <cell r="L575">
            <v>46269</v>
          </cell>
        </row>
        <row r="576">
          <cell r="A576" t="str">
            <v>PT-H2607-PD-281</v>
          </cell>
          <cell r="B576">
            <v>0</v>
          </cell>
          <cell r="C576">
            <v>11127822</v>
          </cell>
          <cell r="D576" t="str">
            <v>2131620-B-A</v>
          </cell>
          <cell r="E576" t="str">
            <v>WAIN-CKI-10-200 NO CE</v>
          </cell>
          <cell r="F576" t="str">
            <v>Oversea</v>
          </cell>
          <cell r="G576">
            <v>20</v>
          </cell>
          <cell r="H576">
            <v>20</v>
          </cell>
          <cell r="I576">
            <v>0</v>
          </cell>
          <cell r="J576" t="str">
            <v>FINISH</v>
          </cell>
          <cell r="K576">
            <v>46259</v>
          </cell>
          <cell r="L576">
            <v>46269</v>
          </cell>
        </row>
        <row r="577">
          <cell r="A577" t="str">
            <v>PT-H2607-PD-282</v>
          </cell>
          <cell r="B577">
            <v>0</v>
          </cell>
          <cell r="C577">
            <v>11127824</v>
          </cell>
          <cell r="D577" t="str">
            <v>2131622-B-A</v>
          </cell>
          <cell r="E577" t="str">
            <v>WAIN-CKI-008-200 NO CE</v>
          </cell>
          <cell r="F577" t="str">
            <v>Oversea</v>
          </cell>
          <cell r="G577">
            <v>10</v>
          </cell>
          <cell r="H577">
            <v>10</v>
          </cell>
          <cell r="I577">
            <v>0</v>
          </cell>
          <cell r="J577" t="str">
            <v>FINISH</v>
          </cell>
          <cell r="K577">
            <v>46259</v>
          </cell>
          <cell r="L577">
            <v>46269</v>
          </cell>
        </row>
        <row r="578">
          <cell r="A578" t="str">
            <v>PT-H2607-PD-283</v>
          </cell>
          <cell r="B578">
            <v>0</v>
          </cell>
          <cell r="C578">
            <v>11131245</v>
          </cell>
          <cell r="D578" t="str">
            <v>2331230-A-A</v>
          </cell>
          <cell r="E578" t="str">
            <v>WAMS-165-1645 NOCE</v>
          </cell>
          <cell r="F578" t="str">
            <v>Oversea</v>
          </cell>
          <cell r="G578">
            <v>2</v>
          </cell>
          <cell r="H578">
            <v>2</v>
          </cell>
          <cell r="I578">
            <v>0</v>
          </cell>
          <cell r="J578" t="str">
            <v>FINISH</v>
          </cell>
          <cell r="K578">
            <v>46259</v>
          </cell>
          <cell r="L578">
            <v>46269</v>
          </cell>
        </row>
        <row r="579">
          <cell r="A579" t="str">
            <v>PT-H2607-PD-284</v>
          </cell>
          <cell r="B579">
            <v>0</v>
          </cell>
          <cell r="C579">
            <v>11132203</v>
          </cell>
          <cell r="D579" t="str">
            <v>2131630-B-A</v>
          </cell>
          <cell r="E579" t="str">
            <v>AIN-CKX-10-200-R NO CE</v>
          </cell>
          <cell r="F579" t="str">
            <v>Oversea</v>
          </cell>
          <cell r="G579">
            <v>12</v>
          </cell>
          <cell r="H579">
            <v>12</v>
          </cell>
          <cell r="I579">
            <v>0</v>
          </cell>
          <cell r="J579" t="str">
            <v>FINISH</v>
          </cell>
          <cell r="K579">
            <v>46259</v>
          </cell>
          <cell r="L579">
            <v>46269</v>
          </cell>
        </row>
        <row r="580">
          <cell r="A580" t="str">
            <v>PT-H2606-PD-270</v>
          </cell>
          <cell r="B580">
            <v>0</v>
          </cell>
          <cell r="C580">
            <v>11131245</v>
          </cell>
          <cell r="D580" t="str">
            <v>2331230-A-A</v>
          </cell>
          <cell r="E580" t="str">
            <v>WAMS-165-1645 NOCE</v>
          </cell>
          <cell r="F580" t="str">
            <v>Oversea</v>
          </cell>
          <cell r="G580">
            <v>40</v>
          </cell>
          <cell r="H580">
            <v>40</v>
          </cell>
          <cell r="I580">
            <v>0</v>
          </cell>
          <cell r="J580" t="str">
            <v>FINISH</v>
          </cell>
          <cell r="K580">
            <v>46258</v>
          </cell>
          <cell r="L580">
            <v>46272</v>
          </cell>
        </row>
        <row r="581">
          <cell r="A581" t="str">
            <v>PT-H2606-PD-271</v>
          </cell>
          <cell r="B581">
            <v>0</v>
          </cell>
          <cell r="C581">
            <v>11117355</v>
          </cell>
          <cell r="D581" t="str">
            <v>2131727-B-A</v>
          </cell>
          <cell r="E581" t="str">
            <v>AHW14R013P NO CE</v>
          </cell>
          <cell r="F581" t="str">
            <v>Oversea</v>
          </cell>
          <cell r="G581">
            <v>30</v>
          </cell>
          <cell r="H581">
            <v>30</v>
          </cell>
          <cell r="I581">
            <v>0</v>
          </cell>
          <cell r="J581" t="str">
            <v>FINISH</v>
          </cell>
          <cell r="K581">
            <v>46258</v>
          </cell>
          <cell r="L581">
            <v>46272</v>
          </cell>
        </row>
        <row r="582">
          <cell r="A582" t="str">
            <v>PT-H2606-PD-272</v>
          </cell>
          <cell r="B582">
            <v>0</v>
          </cell>
          <cell r="C582">
            <v>11117354</v>
          </cell>
          <cell r="D582" t="str">
            <v>2131726-B-A</v>
          </cell>
          <cell r="E582" t="str">
            <v>AHW14R013S NO CE</v>
          </cell>
          <cell r="F582" t="str">
            <v>Oversea</v>
          </cell>
          <cell r="G582">
            <v>5</v>
          </cell>
          <cell r="H582">
            <v>0</v>
          </cell>
          <cell r="I582">
            <v>5</v>
          </cell>
          <cell r="J582" t="str">
            <v>NO</v>
          </cell>
          <cell r="K582">
            <v>46258</v>
          </cell>
          <cell r="L582">
            <v>46272</v>
          </cell>
        </row>
        <row r="583">
          <cell r="A583" t="str">
            <v>PT-H2607-PD-170</v>
          </cell>
          <cell r="B583">
            <v>0</v>
          </cell>
          <cell r="C583">
            <v>11117086</v>
          </cell>
          <cell r="D583" t="str">
            <v>2331044-0-A</v>
          </cell>
          <cell r="E583" t="str">
            <v>AHW14R013P CE5</v>
          </cell>
          <cell r="F583" t="str">
            <v>Oversea</v>
          </cell>
          <cell r="G583">
            <v>90</v>
          </cell>
          <cell r="H583">
            <v>0</v>
          </cell>
          <cell r="I583">
            <v>90</v>
          </cell>
          <cell r="J583" t="str">
            <v>NO</v>
          </cell>
          <cell r="K583">
            <v>46258</v>
          </cell>
          <cell r="L583">
            <v>46272</v>
          </cell>
        </row>
        <row r="584">
          <cell r="A584" t="str">
            <v>PT-H2607-PD-171</v>
          </cell>
          <cell r="B584">
            <v>0</v>
          </cell>
          <cell r="C584">
            <v>11117107</v>
          </cell>
          <cell r="D584" t="str">
            <v>2331065-0-A</v>
          </cell>
          <cell r="E584" t="str">
            <v>AHW10S302S CE4</v>
          </cell>
          <cell r="F584" t="str">
            <v>Oversea</v>
          </cell>
          <cell r="G584">
            <v>25</v>
          </cell>
          <cell r="H584">
            <v>25</v>
          </cell>
          <cell r="I584">
            <v>0</v>
          </cell>
          <cell r="J584" t="str">
            <v>FINISH</v>
          </cell>
          <cell r="K584">
            <v>46258</v>
          </cell>
          <cell r="L584">
            <v>46272</v>
          </cell>
        </row>
        <row r="585">
          <cell r="A585" t="str">
            <v>PT-H2607-PD-172</v>
          </cell>
          <cell r="B585">
            <v>0</v>
          </cell>
          <cell r="C585">
            <v>11117354</v>
          </cell>
          <cell r="D585" t="str">
            <v>2131726-B-A</v>
          </cell>
          <cell r="E585" t="str">
            <v>AHW14R013S NO CE</v>
          </cell>
          <cell r="F585" t="str">
            <v>Oversea</v>
          </cell>
          <cell r="G585">
            <v>25</v>
          </cell>
          <cell r="H585">
            <v>0</v>
          </cell>
          <cell r="I585">
            <v>25</v>
          </cell>
          <cell r="J585" t="str">
            <v>NO</v>
          </cell>
          <cell r="K585">
            <v>46258</v>
          </cell>
          <cell r="L585">
            <v>46272</v>
          </cell>
        </row>
        <row r="586">
          <cell r="A586" t="str">
            <v>PT-H2607-PD-173</v>
          </cell>
          <cell r="B586">
            <v>0</v>
          </cell>
          <cell r="C586">
            <v>11118080</v>
          </cell>
          <cell r="D586" t="str">
            <v>2331070-A-A</v>
          </cell>
          <cell r="E586" t="str">
            <v>WAMS-165-16ST CE3</v>
          </cell>
          <cell r="F586" t="str">
            <v>Oversea</v>
          </cell>
          <cell r="G586">
            <v>40</v>
          </cell>
          <cell r="H586">
            <v>40</v>
          </cell>
          <cell r="I586">
            <v>0</v>
          </cell>
          <cell r="J586" t="str">
            <v>FINISH</v>
          </cell>
          <cell r="K586">
            <v>46258</v>
          </cell>
          <cell r="L586">
            <v>46272</v>
          </cell>
        </row>
        <row r="587">
          <cell r="A587" t="str">
            <v>PT-H2607-PD-174</v>
          </cell>
          <cell r="B587">
            <v>0</v>
          </cell>
          <cell r="C587">
            <v>11118084</v>
          </cell>
          <cell r="D587" t="str">
            <v>2331074-A-A</v>
          </cell>
          <cell r="E587" t="str">
            <v>WAMS-180-16WA CE3</v>
          </cell>
          <cell r="F587" t="str">
            <v>Oversea</v>
          </cell>
          <cell r="G587">
            <v>20</v>
          </cell>
          <cell r="H587">
            <v>20</v>
          </cell>
          <cell r="I587">
            <v>0</v>
          </cell>
          <cell r="J587" t="str">
            <v>FINISH</v>
          </cell>
          <cell r="K587">
            <v>46258</v>
          </cell>
          <cell r="L587">
            <v>46272</v>
          </cell>
        </row>
        <row r="588">
          <cell r="A588" t="str">
            <v>PT-H2607-PD-175</v>
          </cell>
          <cell r="B588">
            <v>0</v>
          </cell>
          <cell r="C588">
            <v>11127218</v>
          </cell>
          <cell r="D588" t="str">
            <v>2131626-B-A</v>
          </cell>
          <cell r="E588" t="str">
            <v>WAIN-CKI-200-BS NO CE</v>
          </cell>
          <cell r="F588" t="str">
            <v>Oversea</v>
          </cell>
          <cell r="G588">
            <v>50</v>
          </cell>
          <cell r="H588">
            <v>50</v>
          </cell>
          <cell r="I588">
            <v>0</v>
          </cell>
          <cell r="J588" t="str">
            <v>FINISH</v>
          </cell>
          <cell r="K588">
            <v>46258</v>
          </cell>
          <cell r="L588">
            <v>46272</v>
          </cell>
        </row>
        <row r="589">
          <cell r="A589" t="str">
            <v>PT-H2607-PD-176</v>
          </cell>
          <cell r="B589">
            <v>0</v>
          </cell>
          <cell r="C589">
            <v>11127220</v>
          </cell>
          <cell r="D589" t="str">
            <v>2131628-B-A</v>
          </cell>
          <cell r="E589" t="str">
            <v>AIN-CKI-200-B-SFT NO CE</v>
          </cell>
          <cell r="F589" t="str">
            <v>Oversea</v>
          </cell>
          <cell r="G589">
            <v>20</v>
          </cell>
          <cell r="H589">
            <v>20</v>
          </cell>
          <cell r="I589">
            <v>0</v>
          </cell>
          <cell r="J589" t="str">
            <v>FINISH</v>
          </cell>
          <cell r="K589">
            <v>46258</v>
          </cell>
          <cell r="L589">
            <v>46272</v>
          </cell>
        </row>
        <row r="590">
          <cell r="A590" t="str">
            <v>PT-H2607-PD-177</v>
          </cell>
          <cell r="B590">
            <v>0</v>
          </cell>
          <cell r="C590">
            <v>11127820</v>
          </cell>
          <cell r="D590" t="str">
            <v>2131618-B-A</v>
          </cell>
          <cell r="E590" t="str">
            <v>WAIN-CKI-200 NO CE</v>
          </cell>
          <cell r="F590" t="str">
            <v>Oversea</v>
          </cell>
          <cell r="G590">
            <v>120</v>
          </cell>
          <cell r="H590">
            <v>120</v>
          </cell>
          <cell r="I590">
            <v>0</v>
          </cell>
          <cell r="J590" t="str">
            <v>FINISH</v>
          </cell>
          <cell r="K590">
            <v>46258</v>
          </cell>
          <cell r="L590">
            <v>46272</v>
          </cell>
        </row>
        <row r="591">
          <cell r="A591" t="str">
            <v>PT-H2607-PD-178</v>
          </cell>
          <cell r="B591">
            <v>0</v>
          </cell>
          <cell r="C591">
            <v>11127821</v>
          </cell>
          <cell r="D591" t="str">
            <v>2131619-B-AK</v>
          </cell>
          <cell r="E591" t="str">
            <v>WAIN-CKI-300 NO CE</v>
          </cell>
          <cell r="F591" t="str">
            <v>Oversea</v>
          </cell>
          <cell r="G591">
            <v>5</v>
          </cell>
          <cell r="H591">
            <v>5</v>
          </cell>
          <cell r="I591">
            <v>0</v>
          </cell>
          <cell r="J591" t="str">
            <v>FINISH</v>
          </cell>
          <cell r="K591">
            <v>46258</v>
          </cell>
          <cell r="L591">
            <v>46272</v>
          </cell>
        </row>
        <row r="592">
          <cell r="A592" t="str">
            <v>PT-H2607-PD-179</v>
          </cell>
          <cell r="B592">
            <v>0</v>
          </cell>
          <cell r="C592">
            <v>11127822</v>
          </cell>
          <cell r="D592" t="str">
            <v>2131620-B-A</v>
          </cell>
          <cell r="E592" t="str">
            <v>WAIN-CKI-10-200 NO CE</v>
          </cell>
          <cell r="F592" t="str">
            <v>Oversea</v>
          </cell>
          <cell r="G592">
            <v>55</v>
          </cell>
          <cell r="H592">
            <v>55</v>
          </cell>
          <cell r="I592">
            <v>0</v>
          </cell>
          <cell r="J592" t="str">
            <v>FINISH</v>
          </cell>
          <cell r="K592">
            <v>46258</v>
          </cell>
          <cell r="L592">
            <v>46272</v>
          </cell>
        </row>
        <row r="593">
          <cell r="A593" t="str">
            <v>PT-H2607-PD-180</v>
          </cell>
          <cell r="B593">
            <v>0</v>
          </cell>
          <cell r="C593">
            <v>11127824</v>
          </cell>
          <cell r="D593" t="str">
            <v>2131622-B-A</v>
          </cell>
          <cell r="E593" t="str">
            <v>WAIN-CKI-008-200 NO CE</v>
          </cell>
          <cell r="F593" t="str">
            <v>Oversea</v>
          </cell>
          <cell r="G593">
            <v>30</v>
          </cell>
          <cell r="H593">
            <v>30</v>
          </cell>
          <cell r="I593">
            <v>0</v>
          </cell>
          <cell r="J593" t="str">
            <v>FINISH</v>
          </cell>
          <cell r="K593">
            <v>46258</v>
          </cell>
          <cell r="L593">
            <v>46272</v>
          </cell>
        </row>
        <row r="594">
          <cell r="A594" t="str">
            <v>PT-H2607-PD-181</v>
          </cell>
          <cell r="B594">
            <v>0</v>
          </cell>
          <cell r="C594">
            <v>11127825</v>
          </cell>
          <cell r="D594" t="str">
            <v>2131623-B-A</v>
          </cell>
          <cell r="E594" t="str">
            <v>WAIN-CKI-200-RC NO CE</v>
          </cell>
          <cell r="F594" t="str">
            <v>Oversea</v>
          </cell>
          <cell r="G594">
            <v>18</v>
          </cell>
          <cell r="H594">
            <v>18</v>
          </cell>
          <cell r="I594">
            <v>0</v>
          </cell>
          <cell r="J594" t="str">
            <v>FINISH</v>
          </cell>
          <cell r="K594">
            <v>46258</v>
          </cell>
          <cell r="L594">
            <v>46272</v>
          </cell>
        </row>
        <row r="595">
          <cell r="A595" t="str">
            <v>PT-H2607-PD-182</v>
          </cell>
          <cell r="B595">
            <v>0</v>
          </cell>
          <cell r="C595">
            <v>11131246</v>
          </cell>
          <cell r="D595" t="str">
            <v>2331231-A-A</v>
          </cell>
          <cell r="E595" t="str">
            <v>WAMS-180-1645 NOCE</v>
          </cell>
          <cell r="F595" t="str">
            <v>Oversea</v>
          </cell>
          <cell r="G595">
            <v>250</v>
          </cell>
          <cell r="H595">
            <v>250</v>
          </cell>
          <cell r="I595">
            <v>0</v>
          </cell>
          <cell r="J595" t="str">
            <v>FINISH</v>
          </cell>
          <cell r="K595">
            <v>46258</v>
          </cell>
          <cell r="L595">
            <v>46272</v>
          </cell>
        </row>
        <row r="596">
          <cell r="A596" t="str">
            <v>PT-H2607-PD-183</v>
          </cell>
          <cell r="B596">
            <v>0</v>
          </cell>
          <cell r="C596">
            <v>11134329</v>
          </cell>
          <cell r="D596" t="str">
            <v>2331157-A-A</v>
          </cell>
          <cell r="E596" t="str">
            <v>WAIN-CKI-200 CE4</v>
          </cell>
          <cell r="F596" t="str">
            <v>Oversea</v>
          </cell>
          <cell r="G596">
            <v>16</v>
          </cell>
          <cell r="H596">
            <v>16</v>
          </cell>
          <cell r="I596">
            <v>0</v>
          </cell>
          <cell r="J596" t="str">
            <v>FINISH</v>
          </cell>
          <cell r="K596">
            <v>46258</v>
          </cell>
          <cell r="L596">
            <v>46272</v>
          </cell>
        </row>
        <row r="597">
          <cell r="A597" t="str">
            <v>PT-H2607-PD-184</v>
          </cell>
          <cell r="B597">
            <v>0</v>
          </cell>
          <cell r="C597">
            <v>11134330</v>
          </cell>
          <cell r="D597" t="str">
            <v>2331158-A-AK</v>
          </cell>
          <cell r="E597" t="str">
            <v>WAIN-CKI-300 CE4</v>
          </cell>
          <cell r="F597" t="str">
            <v>Oversea</v>
          </cell>
          <cell r="G597">
            <v>5</v>
          </cell>
          <cell r="H597">
            <v>5</v>
          </cell>
          <cell r="I597">
            <v>0</v>
          </cell>
          <cell r="J597" t="str">
            <v>FINISH</v>
          </cell>
          <cell r="K597">
            <v>46258</v>
          </cell>
          <cell r="L597">
            <v>46272</v>
          </cell>
        </row>
        <row r="598">
          <cell r="A598" t="str">
            <v>PT-H2607-PD-185</v>
          </cell>
          <cell r="B598">
            <v>0</v>
          </cell>
          <cell r="C598">
            <v>11134333</v>
          </cell>
          <cell r="D598" t="str">
            <v>2331160-A-AK</v>
          </cell>
          <cell r="E598" t="str">
            <v>WAIN-CKI-10-300 CE4</v>
          </cell>
          <cell r="F598" t="str">
            <v>Oversea</v>
          </cell>
          <cell r="G598">
            <v>5</v>
          </cell>
          <cell r="H598">
            <v>5</v>
          </cell>
          <cell r="I598">
            <v>0</v>
          </cell>
          <cell r="J598" t="str">
            <v>FINISH</v>
          </cell>
          <cell r="K598">
            <v>46258</v>
          </cell>
          <cell r="L598">
            <v>46272</v>
          </cell>
        </row>
        <row r="599">
          <cell r="A599" t="str">
            <v>PT-H2607-PD-186</v>
          </cell>
          <cell r="B599">
            <v>0</v>
          </cell>
          <cell r="C599">
            <v>11134334</v>
          </cell>
          <cell r="D599" t="str">
            <v>2331159-A-A</v>
          </cell>
          <cell r="E599" t="str">
            <v>WAIN-CKI-10-200 CE4</v>
          </cell>
          <cell r="F599" t="str">
            <v>Oversea</v>
          </cell>
          <cell r="G599">
            <v>72</v>
          </cell>
          <cell r="H599">
            <v>72</v>
          </cell>
          <cell r="I599">
            <v>0</v>
          </cell>
          <cell r="J599" t="str">
            <v>FINISH</v>
          </cell>
          <cell r="K599">
            <v>46258</v>
          </cell>
          <cell r="L599">
            <v>46272</v>
          </cell>
        </row>
        <row r="600">
          <cell r="A600" t="str">
            <v>PT-H2607-PD-187</v>
          </cell>
          <cell r="B600">
            <v>0</v>
          </cell>
          <cell r="C600">
            <v>11134335</v>
          </cell>
          <cell r="D600" t="str">
            <v>2331161-A-A</v>
          </cell>
          <cell r="E600" t="str">
            <v>WAIN-CKI-008-200 CE3</v>
          </cell>
          <cell r="F600" t="str">
            <v>Oversea</v>
          </cell>
          <cell r="G600">
            <v>48</v>
          </cell>
          <cell r="H600">
            <v>48</v>
          </cell>
          <cell r="I600">
            <v>0</v>
          </cell>
          <cell r="J600" t="str">
            <v>FINISH</v>
          </cell>
          <cell r="K600">
            <v>46258</v>
          </cell>
          <cell r="L600">
            <v>46272</v>
          </cell>
        </row>
        <row r="601">
          <cell r="A601" t="str">
            <v>PT-H2607-PD-188</v>
          </cell>
          <cell r="B601">
            <v>0</v>
          </cell>
          <cell r="C601">
            <v>11134337</v>
          </cell>
          <cell r="D601" t="str">
            <v>2331163-A-A</v>
          </cell>
          <cell r="E601" t="str">
            <v>WAIN-CKI-200-BS CE3</v>
          </cell>
          <cell r="F601" t="str">
            <v>Oversea</v>
          </cell>
          <cell r="G601">
            <v>10</v>
          </cell>
          <cell r="H601">
            <v>10</v>
          </cell>
          <cell r="I601">
            <v>0</v>
          </cell>
          <cell r="J601" t="str">
            <v>FINISH</v>
          </cell>
          <cell r="K601">
            <v>46258</v>
          </cell>
          <cell r="L601">
            <v>46272</v>
          </cell>
        </row>
        <row r="602">
          <cell r="A602" t="str">
            <v>PT-H2607-PD-189</v>
          </cell>
          <cell r="B602">
            <v>0</v>
          </cell>
          <cell r="C602">
            <v>11134338</v>
          </cell>
          <cell r="D602" t="str">
            <v>2331164-A-A</v>
          </cell>
          <cell r="E602" t="str">
            <v>WAIN-CKI-18-200-BS CE3</v>
          </cell>
          <cell r="F602" t="str">
            <v>Oversea</v>
          </cell>
          <cell r="G602">
            <v>16</v>
          </cell>
          <cell r="H602">
            <v>16</v>
          </cell>
          <cell r="I602">
            <v>0</v>
          </cell>
          <cell r="J602" t="str">
            <v>FINISH</v>
          </cell>
          <cell r="K602">
            <v>46258</v>
          </cell>
          <cell r="L602">
            <v>46272</v>
          </cell>
        </row>
        <row r="603">
          <cell r="A603" t="str">
            <v>PT-H2607-PD-190</v>
          </cell>
          <cell r="B603">
            <v>0</v>
          </cell>
          <cell r="C603">
            <v>11134340</v>
          </cell>
          <cell r="D603" t="str">
            <v>2331156-A-A</v>
          </cell>
          <cell r="E603" t="str">
            <v>AIN-CKI-200-B-SFT CE2</v>
          </cell>
          <cell r="F603" t="str">
            <v>Oversea</v>
          </cell>
          <cell r="G603">
            <v>40</v>
          </cell>
          <cell r="H603">
            <v>40</v>
          </cell>
          <cell r="I603">
            <v>0</v>
          </cell>
          <cell r="J603" t="str">
            <v>FINISH</v>
          </cell>
          <cell r="K603">
            <v>46258</v>
          </cell>
          <cell r="L603">
            <v>46272</v>
          </cell>
        </row>
        <row r="604">
          <cell r="A604" t="str">
            <v>PT-H2607-PD-191</v>
          </cell>
          <cell r="B604">
            <v>0</v>
          </cell>
          <cell r="C604">
            <v>11135011</v>
          </cell>
          <cell r="D604" t="str">
            <v>2331264-0-AK</v>
          </cell>
          <cell r="E604" t="str">
            <v>AG149001 MDR</v>
          </cell>
          <cell r="F604" t="str">
            <v>Oversea</v>
          </cell>
          <cell r="G604">
            <v>25</v>
          </cell>
          <cell r="H604">
            <v>25</v>
          </cell>
          <cell r="I604">
            <v>0</v>
          </cell>
          <cell r="J604" t="str">
            <v>FINISH</v>
          </cell>
          <cell r="K604">
            <v>46258</v>
          </cell>
          <cell r="L604">
            <v>46272</v>
          </cell>
        </row>
        <row r="605">
          <cell r="A605" t="str">
            <v>PT-H2607-PD-192</v>
          </cell>
          <cell r="B605">
            <v>0</v>
          </cell>
          <cell r="C605">
            <v>11135269</v>
          </cell>
          <cell r="D605" t="str">
            <v>1556130-J-A</v>
          </cell>
          <cell r="E605" t="str">
            <v>WCKV165-14 KR</v>
          </cell>
          <cell r="F605" t="str">
            <v>Korea</v>
          </cell>
          <cell r="G605">
            <v>30</v>
          </cell>
          <cell r="H605">
            <v>30</v>
          </cell>
          <cell r="I605">
            <v>0</v>
          </cell>
          <cell r="J605" t="str">
            <v>FINISH</v>
          </cell>
          <cell r="K605">
            <v>46258</v>
          </cell>
          <cell r="L605">
            <v>46272</v>
          </cell>
        </row>
        <row r="606">
          <cell r="A606" t="str">
            <v>PT-H2607-PD-193</v>
          </cell>
          <cell r="B606">
            <v>0</v>
          </cell>
          <cell r="C606">
            <v>11135271</v>
          </cell>
          <cell r="D606" t="str">
            <v>1731007-H-A</v>
          </cell>
          <cell r="E606" t="str">
            <v>WAIN-CKI-008-200 KR</v>
          </cell>
          <cell r="F606" t="str">
            <v>Korea</v>
          </cell>
          <cell r="G606">
            <v>4</v>
          </cell>
          <cell r="H606">
            <v>4</v>
          </cell>
          <cell r="I606">
            <v>0</v>
          </cell>
          <cell r="J606" t="str">
            <v>FINISH</v>
          </cell>
          <cell r="K606">
            <v>46258</v>
          </cell>
          <cell r="L606">
            <v>46272</v>
          </cell>
        </row>
        <row r="607">
          <cell r="A607" t="str">
            <v>PT-H2607-PD-194</v>
          </cell>
          <cell r="B607">
            <v>0</v>
          </cell>
          <cell r="C607">
            <v>11135279</v>
          </cell>
          <cell r="D607" t="str">
            <v>1931031-E-A</v>
          </cell>
          <cell r="E607" t="str">
            <v>AMS-135-1445 KR</v>
          </cell>
          <cell r="F607" t="str">
            <v>Korea</v>
          </cell>
          <cell r="G607">
            <v>30</v>
          </cell>
          <cell r="H607">
            <v>30</v>
          </cell>
          <cell r="I607">
            <v>0</v>
          </cell>
          <cell r="J607" t="str">
            <v>FINISH</v>
          </cell>
          <cell r="K607">
            <v>46258</v>
          </cell>
          <cell r="L607">
            <v>46272</v>
          </cell>
        </row>
        <row r="608">
          <cell r="A608" t="str">
            <v>PT-H2607-PD-195</v>
          </cell>
          <cell r="B608">
            <v>0</v>
          </cell>
          <cell r="C608">
            <v>11135280</v>
          </cell>
          <cell r="D608" t="str">
            <v>1931032-E-A</v>
          </cell>
          <cell r="E608" t="str">
            <v>AMS-165-1445 KR</v>
          </cell>
          <cell r="F608" t="str">
            <v>Korea</v>
          </cell>
          <cell r="G608">
            <v>60</v>
          </cell>
          <cell r="H608">
            <v>60</v>
          </cell>
          <cell r="I608">
            <v>0</v>
          </cell>
          <cell r="J608" t="str">
            <v>FINISH</v>
          </cell>
          <cell r="K608">
            <v>46258</v>
          </cell>
          <cell r="L608">
            <v>46272</v>
          </cell>
        </row>
        <row r="609">
          <cell r="A609" t="str">
            <v>PT-H2607-PD-196</v>
          </cell>
          <cell r="B609">
            <v>0</v>
          </cell>
          <cell r="C609">
            <v>11135718</v>
          </cell>
          <cell r="D609" t="str">
            <v>2631193-0-A</v>
          </cell>
          <cell r="E609" t="str">
            <v>AIN-CNX-14-215 KR</v>
          </cell>
          <cell r="F609" t="str">
            <v>Korea</v>
          </cell>
          <cell r="G609">
            <v>458</v>
          </cell>
          <cell r="H609">
            <v>320</v>
          </cell>
          <cell r="I609">
            <v>138</v>
          </cell>
          <cell r="J609" t="str">
            <v>NO</v>
          </cell>
          <cell r="K609">
            <v>46258</v>
          </cell>
          <cell r="L609">
            <v>46272</v>
          </cell>
        </row>
        <row r="610">
          <cell r="A610" t="str">
            <v>PT-H2607-PD-255</v>
          </cell>
          <cell r="B610">
            <v>0</v>
          </cell>
          <cell r="C610">
            <v>11135718</v>
          </cell>
          <cell r="D610" t="str">
            <v>2631193-0-A</v>
          </cell>
          <cell r="E610" t="str">
            <v>AIN-CNX-14-215 KR</v>
          </cell>
          <cell r="F610" t="str">
            <v>Korea</v>
          </cell>
          <cell r="G610">
            <v>80</v>
          </cell>
          <cell r="H610">
            <v>80</v>
          </cell>
          <cell r="I610">
            <v>0</v>
          </cell>
          <cell r="J610" t="str">
            <v>FINISH</v>
          </cell>
          <cell r="K610">
            <v>46259</v>
          </cell>
          <cell r="L610">
            <v>46272</v>
          </cell>
        </row>
        <row r="611">
          <cell r="A611" t="str">
            <v>PT-H2607-PD-256</v>
          </cell>
          <cell r="B611">
            <v>0</v>
          </cell>
          <cell r="C611">
            <v>11135719</v>
          </cell>
          <cell r="D611" t="str">
            <v>2631194-0-A</v>
          </cell>
          <cell r="E611" t="str">
            <v>AIN-CNX-14-215P KR</v>
          </cell>
          <cell r="F611" t="str">
            <v>Korea</v>
          </cell>
          <cell r="G611">
            <v>20</v>
          </cell>
          <cell r="H611">
            <v>20</v>
          </cell>
          <cell r="I611">
            <v>0</v>
          </cell>
          <cell r="J611" t="str">
            <v>FINISH</v>
          </cell>
          <cell r="K611">
            <v>46259</v>
          </cell>
          <cell r="L611">
            <v>46272</v>
          </cell>
        </row>
        <row r="612">
          <cell r="A612" t="str">
            <v>PT-H2607-PD-257</v>
          </cell>
          <cell r="B612">
            <v>0</v>
          </cell>
          <cell r="C612">
            <v>11135013</v>
          </cell>
          <cell r="D612" t="str">
            <v>2431137-0-A</v>
          </cell>
          <cell r="E612" t="str">
            <v>AIN-CNX-006-220RC MDR</v>
          </cell>
          <cell r="F612" t="str">
            <v>Oversea</v>
          </cell>
          <cell r="G612">
            <v>90</v>
          </cell>
          <cell r="H612">
            <v>0</v>
          </cell>
          <cell r="I612">
            <v>90</v>
          </cell>
          <cell r="J612" t="str">
            <v>NO</v>
          </cell>
          <cell r="K612">
            <v>46259</v>
          </cell>
          <cell r="L612">
            <v>46272</v>
          </cell>
        </row>
        <row r="613">
          <cell r="A613" t="str">
            <v>PT-H2607-PD-258</v>
          </cell>
          <cell r="B613">
            <v>0</v>
          </cell>
          <cell r="C613">
            <v>11135014</v>
          </cell>
          <cell r="D613" t="str">
            <v>2431138-0-A</v>
          </cell>
          <cell r="E613" t="str">
            <v>AIN-CNX-006-220J MDR</v>
          </cell>
          <cell r="F613" t="str">
            <v>Oversea</v>
          </cell>
          <cell r="G613">
            <v>80</v>
          </cell>
          <cell r="H613">
            <v>0</v>
          </cell>
          <cell r="I613">
            <v>80</v>
          </cell>
          <cell r="J613" t="str">
            <v>NO</v>
          </cell>
          <cell r="K613">
            <v>46259</v>
          </cell>
          <cell r="L613">
            <v>46272</v>
          </cell>
        </row>
        <row r="614">
          <cell r="A614" t="str">
            <v>PT-H2607-PD-112</v>
          </cell>
          <cell r="B614">
            <v>0</v>
          </cell>
          <cell r="C614">
            <v>11117107</v>
          </cell>
          <cell r="D614" t="str">
            <v>2331065-0-A</v>
          </cell>
          <cell r="E614" t="str">
            <v>AHW10S302S CE4</v>
          </cell>
          <cell r="F614" t="str">
            <v>Oversea</v>
          </cell>
          <cell r="G614">
            <v>30</v>
          </cell>
          <cell r="H614">
            <v>30</v>
          </cell>
          <cell r="I614">
            <v>0</v>
          </cell>
          <cell r="J614" t="str">
            <v>FINISH</v>
          </cell>
          <cell r="K614">
            <v>46261</v>
          </cell>
          <cell r="L614">
            <v>46273</v>
          </cell>
        </row>
        <row r="615">
          <cell r="A615" t="str">
            <v>PT-H2607-PD-113</v>
          </cell>
          <cell r="B615">
            <v>0</v>
          </cell>
          <cell r="C615">
            <v>11118078</v>
          </cell>
          <cell r="D615" t="str">
            <v>2331068-A-A</v>
          </cell>
          <cell r="E615" t="str">
            <v>WAMS-180-1645 CE3</v>
          </cell>
          <cell r="F615" t="str">
            <v>Oversea</v>
          </cell>
          <cell r="G615">
            <v>10</v>
          </cell>
          <cell r="H615">
            <v>10</v>
          </cell>
          <cell r="I615">
            <v>0</v>
          </cell>
          <cell r="J615" t="str">
            <v>FINISH</v>
          </cell>
          <cell r="K615">
            <v>46261</v>
          </cell>
          <cell r="L615">
            <v>46273</v>
          </cell>
        </row>
        <row r="616">
          <cell r="A616" t="str">
            <v>PT-H2607-PD-114</v>
          </cell>
          <cell r="B616">
            <v>0</v>
          </cell>
          <cell r="C616">
            <v>11118081</v>
          </cell>
          <cell r="D616" t="str">
            <v>2331071-A-A</v>
          </cell>
          <cell r="E616" t="str">
            <v>WAMS-180-16ST CE3</v>
          </cell>
          <cell r="F616" t="str">
            <v>Oversea</v>
          </cell>
          <cell r="G616">
            <v>10</v>
          </cell>
          <cell r="H616">
            <v>10</v>
          </cell>
          <cell r="I616">
            <v>0</v>
          </cell>
          <cell r="J616" t="str">
            <v>FINISH</v>
          </cell>
          <cell r="K616">
            <v>46261</v>
          </cell>
          <cell r="L616">
            <v>46273</v>
          </cell>
        </row>
        <row r="617">
          <cell r="A617" t="str">
            <v>PT-H2607-PD-115</v>
          </cell>
          <cell r="B617">
            <v>0</v>
          </cell>
          <cell r="C617">
            <v>11125715</v>
          </cell>
          <cell r="D617" t="str">
            <v>2131687-C-AK</v>
          </cell>
          <cell r="E617" t="str">
            <v>AHW14R001S NOCE</v>
          </cell>
          <cell r="F617" t="str">
            <v>Oversea</v>
          </cell>
          <cell r="G617">
            <v>1140</v>
          </cell>
          <cell r="H617">
            <v>600</v>
          </cell>
          <cell r="I617">
            <v>540</v>
          </cell>
          <cell r="J617" t="str">
            <v>NO</v>
          </cell>
          <cell r="K617">
            <v>46261</v>
          </cell>
          <cell r="L617">
            <v>46273</v>
          </cell>
        </row>
        <row r="618">
          <cell r="A618" t="str">
            <v>PT-H2607-PD-116</v>
          </cell>
          <cell r="B618">
            <v>0</v>
          </cell>
          <cell r="C618">
            <v>11125723</v>
          </cell>
          <cell r="D618" t="str">
            <v>2131695-D-A</v>
          </cell>
          <cell r="E618" t="str">
            <v>AHW14R004S NO CE</v>
          </cell>
          <cell r="F618" t="str">
            <v>Oversea</v>
          </cell>
          <cell r="G618">
            <v>485</v>
          </cell>
          <cell r="H618">
            <v>0</v>
          </cell>
          <cell r="I618">
            <v>485</v>
          </cell>
          <cell r="J618" t="str">
            <v>NO</v>
          </cell>
          <cell r="K618">
            <v>46261</v>
          </cell>
          <cell r="L618">
            <v>46273</v>
          </cell>
        </row>
        <row r="619">
          <cell r="A619" t="str">
            <v>PT-H2607-PD-117</v>
          </cell>
          <cell r="B619">
            <v>0</v>
          </cell>
          <cell r="C619">
            <v>11126794</v>
          </cell>
          <cell r="D619" t="str">
            <v>2131656-D-AK</v>
          </cell>
          <cell r="E619" t="str">
            <v>AGP140002 NO CE</v>
          </cell>
          <cell r="F619" t="str">
            <v>Oversea</v>
          </cell>
          <cell r="G619">
            <v>75</v>
          </cell>
          <cell r="H619">
            <v>0</v>
          </cell>
          <cell r="I619">
            <v>75</v>
          </cell>
          <cell r="J619" t="str">
            <v>NO</v>
          </cell>
          <cell r="K619">
            <v>46261</v>
          </cell>
          <cell r="L619">
            <v>46273</v>
          </cell>
        </row>
        <row r="620">
          <cell r="A620" t="str">
            <v>PT-H2607-PD-118</v>
          </cell>
          <cell r="B620">
            <v>0</v>
          </cell>
          <cell r="C620">
            <v>11126800</v>
          </cell>
          <cell r="D620" t="str">
            <v>2131662-D-AK</v>
          </cell>
          <cell r="E620" t="str">
            <v>AGH143090 Q NO CE</v>
          </cell>
          <cell r="F620" t="str">
            <v>Oversea</v>
          </cell>
          <cell r="G620">
            <v>5</v>
          </cell>
          <cell r="H620">
            <v>5</v>
          </cell>
          <cell r="I620">
            <v>0</v>
          </cell>
          <cell r="J620" t="str">
            <v>FINISH</v>
          </cell>
          <cell r="K620">
            <v>46261</v>
          </cell>
          <cell r="L620">
            <v>46273</v>
          </cell>
        </row>
        <row r="621">
          <cell r="A621" t="str">
            <v>PT-H2607-PD-119</v>
          </cell>
          <cell r="B621">
            <v>0</v>
          </cell>
          <cell r="C621">
            <v>11126837</v>
          </cell>
          <cell r="D621" t="str">
            <v>2131721-C-AK</v>
          </cell>
          <cell r="E621" t="str">
            <v>APW14R009S NO CE</v>
          </cell>
          <cell r="F621" t="str">
            <v>Oversea</v>
          </cell>
          <cell r="G621">
            <v>100</v>
          </cell>
          <cell r="H621">
            <v>100</v>
          </cell>
          <cell r="I621">
            <v>0</v>
          </cell>
          <cell r="J621" t="str">
            <v>FINISH</v>
          </cell>
          <cell r="K621">
            <v>46261</v>
          </cell>
          <cell r="L621">
            <v>46273</v>
          </cell>
        </row>
        <row r="622">
          <cell r="A622" t="str">
            <v>PT-H2607-PD-120</v>
          </cell>
          <cell r="B622">
            <v>0</v>
          </cell>
          <cell r="C622">
            <v>11126839</v>
          </cell>
          <cell r="D622" t="str">
            <v>2131723-C-AK</v>
          </cell>
          <cell r="E622" t="str">
            <v>APW14R005S NO CE</v>
          </cell>
          <cell r="F622" t="str">
            <v>Oversea</v>
          </cell>
          <cell r="G622">
            <v>20</v>
          </cell>
          <cell r="H622">
            <v>20</v>
          </cell>
          <cell r="I622">
            <v>0</v>
          </cell>
          <cell r="J622" t="str">
            <v>FINISH</v>
          </cell>
          <cell r="K622">
            <v>46261</v>
          </cell>
          <cell r="L622">
            <v>46273</v>
          </cell>
        </row>
        <row r="623">
          <cell r="A623" t="str">
            <v>PT-H2607-PD-121</v>
          </cell>
          <cell r="B623">
            <v>0</v>
          </cell>
          <cell r="C623">
            <v>11126889</v>
          </cell>
          <cell r="D623" t="str">
            <v>2231042-A-AK</v>
          </cell>
          <cell r="E623" t="str">
            <v>PAGP140300 NOCE</v>
          </cell>
          <cell r="F623" t="str">
            <v>Oversea</v>
          </cell>
          <cell r="G623">
            <v>120</v>
          </cell>
          <cell r="H623">
            <v>0</v>
          </cell>
          <cell r="I623">
            <v>120</v>
          </cell>
          <cell r="J623" t="str">
            <v>NO</v>
          </cell>
          <cell r="K623">
            <v>46261</v>
          </cell>
          <cell r="L623">
            <v>46273</v>
          </cell>
        </row>
        <row r="624">
          <cell r="A624" t="str">
            <v>PT-H2607-PD-122</v>
          </cell>
          <cell r="B624">
            <v>0</v>
          </cell>
          <cell r="C624">
            <v>11126890</v>
          </cell>
          <cell r="D624" t="str">
            <v>2331263-A-AK</v>
          </cell>
          <cell r="E624" t="str">
            <v>AG149001 NOCE</v>
          </cell>
          <cell r="F624" t="str">
            <v>Oversea</v>
          </cell>
          <cell r="G624">
            <v>55</v>
          </cell>
          <cell r="H624">
            <v>55</v>
          </cell>
          <cell r="I624">
            <v>0</v>
          </cell>
          <cell r="J624" t="str">
            <v>FINISH</v>
          </cell>
          <cell r="K624">
            <v>46261</v>
          </cell>
          <cell r="L624">
            <v>46273</v>
          </cell>
        </row>
        <row r="625">
          <cell r="A625" t="str">
            <v>PT-H2607-PD-123</v>
          </cell>
          <cell r="B625">
            <v>0</v>
          </cell>
          <cell r="C625">
            <v>11127218</v>
          </cell>
          <cell r="D625" t="str">
            <v>2131626-B-A</v>
          </cell>
          <cell r="E625" t="str">
            <v>WAIN-CKI-200-BS NO CE</v>
          </cell>
          <cell r="F625" t="str">
            <v>Oversea</v>
          </cell>
          <cell r="G625">
            <v>160</v>
          </cell>
          <cell r="H625">
            <v>160</v>
          </cell>
          <cell r="I625">
            <v>0</v>
          </cell>
          <cell r="J625" t="str">
            <v>FINISH</v>
          </cell>
          <cell r="K625">
            <v>46261</v>
          </cell>
          <cell r="L625">
            <v>46273</v>
          </cell>
        </row>
        <row r="626">
          <cell r="A626" t="str">
            <v>PT-H2607-PD-124</v>
          </cell>
          <cell r="B626">
            <v>0</v>
          </cell>
          <cell r="C626">
            <v>11127820</v>
          </cell>
          <cell r="D626" t="str">
            <v>2131618-B-A</v>
          </cell>
          <cell r="E626" t="str">
            <v>WAIN-CKI-200 NO CE</v>
          </cell>
          <cell r="F626" t="str">
            <v>Oversea</v>
          </cell>
          <cell r="G626">
            <v>70</v>
          </cell>
          <cell r="H626">
            <v>70</v>
          </cell>
          <cell r="I626">
            <v>0</v>
          </cell>
          <cell r="J626" t="str">
            <v>FINISH</v>
          </cell>
          <cell r="K626">
            <v>46261</v>
          </cell>
          <cell r="L626">
            <v>46273</v>
          </cell>
        </row>
        <row r="627">
          <cell r="A627" t="str">
            <v>PT-H2607-PD-125</v>
          </cell>
          <cell r="B627">
            <v>0</v>
          </cell>
          <cell r="C627">
            <v>11127822</v>
          </cell>
          <cell r="D627" t="str">
            <v>2131620-B-A</v>
          </cell>
          <cell r="E627" t="str">
            <v>WAIN-CKI-10-200 NO CE</v>
          </cell>
          <cell r="F627" t="str">
            <v>Oversea</v>
          </cell>
          <cell r="G627">
            <v>10</v>
          </cell>
          <cell r="H627">
            <v>10</v>
          </cell>
          <cell r="I627">
            <v>0</v>
          </cell>
          <cell r="J627" t="str">
            <v>FINISH</v>
          </cell>
          <cell r="K627">
            <v>46261</v>
          </cell>
          <cell r="L627">
            <v>46273</v>
          </cell>
        </row>
        <row r="628">
          <cell r="A628" t="str">
            <v>PT-H2607-PD-126</v>
          </cell>
          <cell r="B628">
            <v>0</v>
          </cell>
          <cell r="C628">
            <v>11127824</v>
          </cell>
          <cell r="D628" t="str">
            <v>2131622-B-A</v>
          </cell>
          <cell r="E628" t="str">
            <v>WAIN-CKI-008-200 NO CE</v>
          </cell>
          <cell r="F628" t="str">
            <v>Oversea</v>
          </cell>
          <cell r="G628">
            <v>50</v>
          </cell>
          <cell r="H628">
            <v>50</v>
          </cell>
          <cell r="I628">
            <v>0</v>
          </cell>
          <cell r="J628" t="str">
            <v>FINISH</v>
          </cell>
          <cell r="K628">
            <v>46261</v>
          </cell>
          <cell r="L628">
            <v>46273</v>
          </cell>
        </row>
        <row r="629">
          <cell r="A629" t="str">
            <v>PT-H2607-PD-127</v>
          </cell>
          <cell r="B629">
            <v>0</v>
          </cell>
          <cell r="C629">
            <v>11131246</v>
          </cell>
          <cell r="D629" t="str">
            <v>2331231-A-A</v>
          </cell>
          <cell r="E629" t="str">
            <v>WAMS-180-1645 NOCE</v>
          </cell>
          <cell r="F629" t="str">
            <v>Oversea</v>
          </cell>
          <cell r="G629">
            <v>20</v>
          </cell>
          <cell r="H629">
            <v>20</v>
          </cell>
          <cell r="I629">
            <v>0</v>
          </cell>
          <cell r="J629" t="str">
            <v>FINISH</v>
          </cell>
          <cell r="K629">
            <v>46261</v>
          </cell>
          <cell r="L629">
            <v>46273</v>
          </cell>
        </row>
        <row r="630">
          <cell r="A630" t="str">
            <v>PT-H2607-PD-128</v>
          </cell>
          <cell r="B630">
            <v>0</v>
          </cell>
          <cell r="C630">
            <v>11131252</v>
          </cell>
          <cell r="D630" t="str">
            <v>2331237-A-A</v>
          </cell>
          <cell r="E630" t="str">
            <v>WAMS-180-16WA NOCE</v>
          </cell>
          <cell r="F630" t="str">
            <v>Oversea</v>
          </cell>
          <cell r="G630">
            <v>15</v>
          </cell>
          <cell r="H630">
            <v>15</v>
          </cell>
          <cell r="I630">
            <v>0</v>
          </cell>
          <cell r="J630" t="str">
            <v>FINISH</v>
          </cell>
          <cell r="K630">
            <v>46261</v>
          </cell>
          <cell r="L630">
            <v>46273</v>
          </cell>
        </row>
        <row r="631">
          <cell r="A631" t="str">
            <v>PT-H2607-PD-129</v>
          </cell>
          <cell r="B631">
            <v>0</v>
          </cell>
          <cell r="C631">
            <v>11134334</v>
          </cell>
          <cell r="D631" t="str">
            <v>2331159-A-A</v>
          </cell>
          <cell r="E631" t="str">
            <v>WAIN-CKI-10-200 CE4</v>
          </cell>
          <cell r="F631" t="str">
            <v>Oversea</v>
          </cell>
          <cell r="G631">
            <v>15</v>
          </cell>
          <cell r="H631">
            <v>15</v>
          </cell>
          <cell r="I631">
            <v>0</v>
          </cell>
          <cell r="J631" t="str">
            <v>FINISH</v>
          </cell>
          <cell r="K631">
            <v>46261</v>
          </cell>
          <cell r="L631">
            <v>46273</v>
          </cell>
        </row>
        <row r="632">
          <cell r="A632" t="str">
            <v>PT-H2607-PD-130</v>
          </cell>
          <cell r="B632">
            <v>0</v>
          </cell>
          <cell r="C632">
            <v>11134335</v>
          </cell>
          <cell r="D632" t="str">
            <v>2331161-A-A</v>
          </cell>
          <cell r="E632" t="str">
            <v>WAIN-CKI-008-200 CE3</v>
          </cell>
          <cell r="F632" t="str">
            <v>Oversea</v>
          </cell>
          <cell r="G632">
            <v>30</v>
          </cell>
          <cell r="H632">
            <v>30</v>
          </cell>
          <cell r="I632">
            <v>0</v>
          </cell>
          <cell r="J632" t="str">
            <v>FINISH</v>
          </cell>
          <cell r="K632">
            <v>46261</v>
          </cell>
          <cell r="L632">
            <v>46273</v>
          </cell>
        </row>
        <row r="633">
          <cell r="A633" t="str">
            <v>PT-H2607-PD-131</v>
          </cell>
          <cell r="B633">
            <v>0</v>
          </cell>
          <cell r="C633">
            <v>11134337</v>
          </cell>
          <cell r="D633" t="str">
            <v>2331163-A-A</v>
          </cell>
          <cell r="E633" t="str">
            <v>WAIN-CKI-200-BS CE3</v>
          </cell>
          <cell r="F633" t="str">
            <v>Oversea</v>
          </cell>
          <cell r="G633">
            <v>10</v>
          </cell>
          <cell r="H633">
            <v>10</v>
          </cell>
          <cell r="I633">
            <v>0</v>
          </cell>
          <cell r="J633" t="str">
            <v>FINISH</v>
          </cell>
          <cell r="K633">
            <v>46261</v>
          </cell>
          <cell r="L633">
            <v>46273</v>
          </cell>
        </row>
        <row r="634">
          <cell r="A634" t="str">
            <v>PT-H2607-PD-132</v>
          </cell>
          <cell r="B634">
            <v>0</v>
          </cell>
          <cell r="C634">
            <v>11134340</v>
          </cell>
          <cell r="D634" t="str">
            <v>2331156-A-A</v>
          </cell>
          <cell r="E634" t="str">
            <v>AIN-CKI-200-B-SFT CE2</v>
          </cell>
          <cell r="F634" t="str">
            <v>Oversea</v>
          </cell>
          <cell r="G634">
            <v>100</v>
          </cell>
          <cell r="H634">
            <v>100</v>
          </cell>
          <cell r="I634">
            <v>0</v>
          </cell>
          <cell r="J634" t="str">
            <v>FINISH</v>
          </cell>
          <cell r="K634">
            <v>46261</v>
          </cell>
          <cell r="L634">
            <v>46273</v>
          </cell>
        </row>
        <row r="635">
          <cell r="A635" t="str">
            <v>PT-H2607-PD-133</v>
          </cell>
          <cell r="B635">
            <v>0</v>
          </cell>
          <cell r="C635">
            <v>11134949</v>
          </cell>
          <cell r="D635" t="str">
            <v>2131565-0-A</v>
          </cell>
          <cell r="E635" t="str">
            <v>AHW14R013P MDR</v>
          </cell>
          <cell r="F635" t="str">
            <v>Oversea</v>
          </cell>
          <cell r="G635">
            <v>50</v>
          </cell>
          <cell r="H635">
            <v>50</v>
          </cell>
          <cell r="I635">
            <v>0</v>
          </cell>
          <cell r="J635" t="str">
            <v>FINISH</v>
          </cell>
          <cell r="K635">
            <v>46261</v>
          </cell>
          <cell r="L635">
            <v>46273</v>
          </cell>
        </row>
        <row r="636">
          <cell r="A636" t="str">
            <v>PT-H2607-PD-134</v>
          </cell>
          <cell r="B636">
            <v>0</v>
          </cell>
          <cell r="C636">
            <v>11135011</v>
          </cell>
          <cell r="D636" t="str">
            <v>2331264-0-AK</v>
          </cell>
          <cell r="E636" t="str">
            <v>AG149001 MDR</v>
          </cell>
          <cell r="F636" t="str">
            <v>Oversea</v>
          </cell>
          <cell r="G636">
            <v>50</v>
          </cell>
          <cell r="H636">
            <v>50</v>
          </cell>
          <cell r="I636">
            <v>0</v>
          </cell>
          <cell r="J636" t="str">
            <v>FINISH</v>
          </cell>
          <cell r="K636">
            <v>46261</v>
          </cell>
          <cell r="L636">
            <v>46273</v>
          </cell>
        </row>
        <row r="637">
          <cell r="A637" t="str">
            <v>SIL-H2606-PD-024</v>
          </cell>
          <cell r="B637">
            <v>0</v>
          </cell>
          <cell r="C637">
            <v>11112788</v>
          </cell>
          <cell r="D637" t="str">
            <v>1931211-B-A</v>
          </cell>
          <cell r="E637" t="str">
            <v>SA0025N18S NO CE</v>
          </cell>
          <cell r="F637" t="str">
            <v>Oversea</v>
          </cell>
          <cell r="G637">
            <v>5</v>
          </cell>
          <cell r="H637">
            <v>5</v>
          </cell>
          <cell r="I637">
            <v>0</v>
          </cell>
          <cell r="J637" t="str">
            <v>FINISH</v>
          </cell>
          <cell r="K637">
            <v>46262</v>
          </cell>
          <cell r="L637">
            <v>46274</v>
          </cell>
        </row>
        <row r="638">
          <cell r="A638" t="str">
            <v>SIL-H2606-PD-025</v>
          </cell>
          <cell r="B638">
            <v>0</v>
          </cell>
          <cell r="C638">
            <v>11112800</v>
          </cell>
          <cell r="D638" t="str">
            <v>1931223-B-A</v>
          </cell>
          <cell r="E638" t="str">
            <v>SA0025N30S NO CE</v>
          </cell>
          <cell r="F638" t="str">
            <v>Oversea</v>
          </cell>
          <cell r="G638">
            <v>5</v>
          </cell>
          <cell r="H638">
            <v>5</v>
          </cell>
          <cell r="I638">
            <v>0</v>
          </cell>
          <cell r="J638" t="str">
            <v>FINISH</v>
          </cell>
          <cell r="K638">
            <v>46262</v>
          </cell>
          <cell r="L638">
            <v>46274</v>
          </cell>
        </row>
        <row r="639">
          <cell r="A639" t="str">
            <v>SIL-H2606-PD-026</v>
          </cell>
          <cell r="B639">
            <v>0</v>
          </cell>
          <cell r="C639">
            <v>11112787</v>
          </cell>
          <cell r="D639" t="str">
            <v>1931210-B-A</v>
          </cell>
          <cell r="E639" t="str">
            <v>SJ3025N18S NO CE</v>
          </cell>
          <cell r="F639" t="str">
            <v>Oversea</v>
          </cell>
          <cell r="G639">
            <v>10</v>
          </cell>
          <cell r="H639">
            <v>10</v>
          </cell>
          <cell r="I639">
            <v>0</v>
          </cell>
          <cell r="J639" t="str">
            <v>FINISH</v>
          </cell>
          <cell r="K639">
            <v>46262</v>
          </cell>
          <cell r="L639">
            <v>46274</v>
          </cell>
        </row>
        <row r="640">
          <cell r="A640" t="str">
            <v>SIL-H2606-PD-027</v>
          </cell>
          <cell r="B640">
            <v>0</v>
          </cell>
          <cell r="C640">
            <v>11112799</v>
          </cell>
          <cell r="D640" t="str">
            <v>1931222-B-A</v>
          </cell>
          <cell r="E640" t="str">
            <v>SJ3025N30S NO CE</v>
          </cell>
          <cell r="F640" t="str">
            <v>Oversea</v>
          </cell>
          <cell r="G640">
            <v>5</v>
          </cell>
          <cell r="H640">
            <v>5</v>
          </cell>
          <cell r="I640">
            <v>0</v>
          </cell>
          <cell r="J640" t="str">
            <v>FINISH</v>
          </cell>
          <cell r="K640">
            <v>46262</v>
          </cell>
          <cell r="L640">
            <v>46274</v>
          </cell>
        </row>
        <row r="641">
          <cell r="A641" t="str">
            <v>PT-H2606-PD-368</v>
          </cell>
          <cell r="B641">
            <v>0</v>
          </cell>
          <cell r="C641">
            <v>11117355</v>
          </cell>
          <cell r="D641" t="str">
            <v>2131727-B-A</v>
          </cell>
          <cell r="E641" t="str">
            <v>AHW14R013P NO CE</v>
          </cell>
          <cell r="F641" t="str">
            <v>Oversea</v>
          </cell>
          <cell r="G641">
            <v>30</v>
          </cell>
          <cell r="H641">
            <v>0</v>
          </cell>
          <cell r="I641">
            <v>30</v>
          </cell>
          <cell r="J641" t="str">
            <v>NO</v>
          </cell>
          <cell r="K641">
            <v>46262</v>
          </cell>
          <cell r="L641">
            <v>46274</v>
          </cell>
        </row>
        <row r="642">
          <cell r="A642" t="str">
            <v>PT-H2606-PD-369</v>
          </cell>
          <cell r="B642">
            <v>0</v>
          </cell>
          <cell r="C642">
            <v>11127219</v>
          </cell>
          <cell r="D642" t="str">
            <v>2131627-B-A</v>
          </cell>
          <cell r="E642" t="str">
            <v>WAIN-CKI-18-200-BS NO CE</v>
          </cell>
          <cell r="F642" t="str">
            <v>Oversea</v>
          </cell>
          <cell r="G642">
            <v>5</v>
          </cell>
          <cell r="H642">
            <v>5</v>
          </cell>
          <cell r="I642">
            <v>0</v>
          </cell>
          <cell r="J642" t="str">
            <v>FINISH</v>
          </cell>
          <cell r="K642">
            <v>46262</v>
          </cell>
          <cell r="L642">
            <v>46274</v>
          </cell>
        </row>
        <row r="643">
          <cell r="A643" t="str">
            <v>PT-H2607-PD-001</v>
          </cell>
          <cell r="B643" t="str">
            <v>AUSTRALIA</v>
          </cell>
          <cell r="C643">
            <v>11131249</v>
          </cell>
          <cell r="D643" t="str">
            <v>2331234-A-A</v>
          </cell>
          <cell r="E643" t="str">
            <v>WAMS-180-16ST NOCE</v>
          </cell>
          <cell r="F643" t="str">
            <v>Australia</v>
          </cell>
          <cell r="G643">
            <v>30</v>
          </cell>
          <cell r="H643">
            <v>30</v>
          </cell>
          <cell r="I643">
            <v>0</v>
          </cell>
          <cell r="J643" t="str">
            <v>FINISH</v>
          </cell>
          <cell r="K643">
            <v>46262</v>
          </cell>
          <cell r="L643">
            <v>46274</v>
          </cell>
        </row>
        <row r="644">
          <cell r="A644" t="str">
            <v>PT-H2607-PD-002</v>
          </cell>
          <cell r="B644" t="str">
            <v>AUSTRALIA</v>
          </cell>
          <cell r="C644">
            <v>11127820</v>
          </cell>
          <cell r="D644" t="str">
            <v>2131618-B-A</v>
          </cell>
          <cell r="E644" t="str">
            <v>WAIN-CKI-200 NO CE</v>
          </cell>
          <cell r="F644" t="str">
            <v>Australia</v>
          </cell>
          <cell r="G644">
            <v>30</v>
          </cell>
          <cell r="H644">
            <v>30</v>
          </cell>
          <cell r="I644">
            <v>0</v>
          </cell>
          <cell r="J644" t="str">
            <v>FINISH</v>
          </cell>
          <cell r="K644">
            <v>46262</v>
          </cell>
          <cell r="L644">
            <v>46274</v>
          </cell>
        </row>
        <row r="645">
          <cell r="A645" t="str">
            <v>PT-H2607-PD-003</v>
          </cell>
          <cell r="B645" t="str">
            <v>AUSTRALIA</v>
          </cell>
          <cell r="C645">
            <v>11127824</v>
          </cell>
          <cell r="D645" t="str">
            <v>2131622-B-A</v>
          </cell>
          <cell r="E645" t="str">
            <v>WAIN-CKI-008-200 NO CE</v>
          </cell>
          <cell r="F645" t="str">
            <v>Australia</v>
          </cell>
          <cell r="G645">
            <v>6</v>
          </cell>
          <cell r="H645">
            <v>6</v>
          </cell>
          <cell r="I645">
            <v>0</v>
          </cell>
          <cell r="J645" t="str">
            <v>FINISH</v>
          </cell>
          <cell r="K645">
            <v>46262</v>
          </cell>
          <cell r="L645">
            <v>46274</v>
          </cell>
        </row>
        <row r="646">
          <cell r="A646" t="str">
            <v>PT-H2607-PD-004</v>
          </cell>
          <cell r="B646" t="str">
            <v>AUSTRALIA</v>
          </cell>
          <cell r="C646">
            <v>11127220</v>
          </cell>
          <cell r="D646" t="str">
            <v>2131628-B-A</v>
          </cell>
          <cell r="E646" t="str">
            <v>AIN-CKI-200-B-SFT NO CE</v>
          </cell>
          <cell r="F646" t="str">
            <v>Australia</v>
          </cell>
          <cell r="G646">
            <v>8</v>
          </cell>
          <cell r="H646">
            <v>8</v>
          </cell>
          <cell r="I646">
            <v>0</v>
          </cell>
          <cell r="J646" t="str">
            <v>FINISH</v>
          </cell>
          <cell r="K646">
            <v>46262</v>
          </cell>
          <cell r="L646">
            <v>46274</v>
          </cell>
        </row>
        <row r="647">
          <cell r="A647" t="str">
            <v>PT-H2607-PD-005</v>
          </cell>
          <cell r="B647" t="str">
            <v>AUSTRALIA</v>
          </cell>
          <cell r="C647">
            <v>11127219</v>
          </cell>
          <cell r="D647" t="str">
            <v>2131627-B-A</v>
          </cell>
          <cell r="E647" t="str">
            <v>WAIN-CKI-18-200-BS NO CE</v>
          </cell>
          <cell r="F647" t="str">
            <v>Australia</v>
          </cell>
          <cell r="G647">
            <v>4</v>
          </cell>
          <cell r="H647">
            <v>4</v>
          </cell>
          <cell r="I647">
            <v>0</v>
          </cell>
          <cell r="J647" t="str">
            <v>FINISH</v>
          </cell>
          <cell r="K647">
            <v>46262</v>
          </cell>
          <cell r="L647">
            <v>46274</v>
          </cell>
        </row>
        <row r="648">
          <cell r="A648" t="str">
            <v>PT-H2607-PD-006</v>
          </cell>
          <cell r="B648" t="str">
            <v>AUSTRALIA</v>
          </cell>
          <cell r="C648">
            <v>11132203</v>
          </cell>
          <cell r="D648" t="str">
            <v>2131630-B-A</v>
          </cell>
          <cell r="E648" t="str">
            <v>AIN-CKX-10-200-R NO CE</v>
          </cell>
          <cell r="F648" t="str">
            <v>Australia</v>
          </cell>
          <cell r="G648">
            <v>6</v>
          </cell>
          <cell r="H648">
            <v>6</v>
          </cell>
          <cell r="I648">
            <v>0</v>
          </cell>
          <cell r="J648" t="str">
            <v>FINISH</v>
          </cell>
          <cell r="K648">
            <v>46262</v>
          </cell>
          <cell r="L648">
            <v>46274</v>
          </cell>
        </row>
        <row r="649">
          <cell r="A649" t="str">
            <v>PT-H2607-PD-014</v>
          </cell>
          <cell r="B649" t="str">
            <v>AUSTRALIA</v>
          </cell>
          <cell r="C649">
            <v>11117355</v>
          </cell>
          <cell r="D649" t="str">
            <v>2131727-B-A</v>
          </cell>
          <cell r="E649" t="str">
            <v>AHW14R013P NO CE</v>
          </cell>
          <cell r="F649" t="str">
            <v>Australia</v>
          </cell>
          <cell r="G649">
            <v>70</v>
          </cell>
          <cell r="H649">
            <v>70</v>
          </cell>
          <cell r="I649">
            <v>0</v>
          </cell>
          <cell r="J649" t="str">
            <v>FINISH</v>
          </cell>
          <cell r="K649">
            <v>46262</v>
          </cell>
          <cell r="L649">
            <v>46274</v>
          </cell>
        </row>
        <row r="650">
          <cell r="A650" t="str">
            <v>PT-H2607-PD-015</v>
          </cell>
          <cell r="B650" t="str">
            <v>AUSTRALIA</v>
          </cell>
          <cell r="C650">
            <v>11131245</v>
          </cell>
          <cell r="D650" t="str">
            <v>2331230-A-A</v>
          </cell>
          <cell r="E650" t="str">
            <v>WAMS-165-1645 NOCE</v>
          </cell>
          <cell r="F650" t="str">
            <v>Australia</v>
          </cell>
          <cell r="G650">
            <v>30</v>
          </cell>
          <cell r="H650">
            <v>30</v>
          </cell>
          <cell r="I650">
            <v>0</v>
          </cell>
          <cell r="J650" t="str">
            <v>FINISH</v>
          </cell>
          <cell r="K650">
            <v>46262</v>
          </cell>
          <cell r="L650">
            <v>46274</v>
          </cell>
        </row>
        <row r="651">
          <cell r="A651" t="str">
            <v>PT-H2607-PD-016</v>
          </cell>
          <cell r="B651" t="str">
            <v>AUSTRALIA</v>
          </cell>
          <cell r="C651">
            <v>11131246</v>
          </cell>
          <cell r="D651" t="str">
            <v>2331231-A-A</v>
          </cell>
          <cell r="E651" t="str">
            <v>WAMS-180-1645 NOCE</v>
          </cell>
          <cell r="F651" t="str">
            <v>Australia</v>
          </cell>
          <cell r="G651">
            <v>50</v>
          </cell>
          <cell r="H651">
            <v>50</v>
          </cell>
          <cell r="I651">
            <v>0</v>
          </cell>
          <cell r="J651" t="str">
            <v>FINISH</v>
          </cell>
          <cell r="K651">
            <v>46262</v>
          </cell>
          <cell r="L651">
            <v>46274</v>
          </cell>
        </row>
        <row r="652">
          <cell r="A652" t="str">
            <v>PT-H2607-PC-049</v>
          </cell>
          <cell r="B652">
            <v>0</v>
          </cell>
          <cell r="C652">
            <v>11134536</v>
          </cell>
          <cell r="D652" t="str">
            <v>1831068-K-A</v>
          </cell>
          <cell r="E652" t="str">
            <v>WAIN-CKI-200-RC CN</v>
          </cell>
          <cell r="F652" t="str">
            <v>China</v>
          </cell>
          <cell r="G652">
            <v>50</v>
          </cell>
          <cell r="H652">
            <v>50</v>
          </cell>
          <cell r="I652">
            <v>0</v>
          </cell>
          <cell r="J652" t="str">
            <v>FINISH</v>
          </cell>
          <cell r="K652">
            <v>46259</v>
          </cell>
          <cell r="L652">
            <v>46274</v>
          </cell>
        </row>
        <row r="653">
          <cell r="A653" t="str">
            <v>PT-H2607-PC-050</v>
          </cell>
          <cell r="B653">
            <v>0</v>
          </cell>
          <cell r="C653">
            <v>11134537</v>
          </cell>
          <cell r="D653" t="str">
            <v>1831069-K-AK</v>
          </cell>
          <cell r="E653" t="str">
            <v>WAIN-CKI-300-RC CN</v>
          </cell>
          <cell r="F653" t="str">
            <v>China</v>
          </cell>
          <cell r="G653">
            <v>30</v>
          </cell>
          <cell r="H653">
            <v>30</v>
          </cell>
          <cell r="I653">
            <v>0</v>
          </cell>
          <cell r="J653" t="str">
            <v>FINISH</v>
          </cell>
          <cell r="K653">
            <v>46259</v>
          </cell>
          <cell r="L653">
            <v>46274</v>
          </cell>
        </row>
        <row r="654">
          <cell r="A654" t="str">
            <v>PT-H2607-PC-051</v>
          </cell>
          <cell r="B654">
            <v>0</v>
          </cell>
          <cell r="C654">
            <v>11134558</v>
          </cell>
          <cell r="D654" t="str">
            <v>1931123-F-A</v>
          </cell>
          <cell r="E654" t="str">
            <v>WAIN-CKI-200-BS CN</v>
          </cell>
          <cell r="F654" t="str">
            <v>China</v>
          </cell>
          <cell r="G654">
            <v>120</v>
          </cell>
          <cell r="H654">
            <v>120</v>
          </cell>
          <cell r="I654">
            <v>0</v>
          </cell>
          <cell r="J654" t="str">
            <v>FINISH</v>
          </cell>
          <cell r="K654">
            <v>46259</v>
          </cell>
          <cell r="L654">
            <v>46274</v>
          </cell>
        </row>
        <row r="655">
          <cell r="A655" t="str">
            <v>PT-H2607-PD-229</v>
          </cell>
          <cell r="B655">
            <v>0</v>
          </cell>
          <cell r="C655">
            <v>11135011</v>
          </cell>
          <cell r="D655" t="str">
            <v>2331264-0-AK</v>
          </cell>
          <cell r="E655" t="str">
            <v>AG149001 MDR</v>
          </cell>
          <cell r="F655" t="str">
            <v>Oversea</v>
          </cell>
          <cell r="G655">
            <v>15</v>
          </cell>
          <cell r="H655">
            <v>15</v>
          </cell>
          <cell r="I655">
            <v>0</v>
          </cell>
          <cell r="J655" t="str">
            <v>FINISH</v>
          </cell>
          <cell r="K655">
            <v>46258</v>
          </cell>
          <cell r="L655">
            <v>46274</v>
          </cell>
        </row>
        <row r="656">
          <cell r="A656" t="str">
            <v>PT-H2607-PD-230</v>
          </cell>
          <cell r="B656">
            <v>0</v>
          </cell>
          <cell r="C656">
            <v>11117107</v>
          </cell>
          <cell r="D656" t="str">
            <v>2331065-0-A</v>
          </cell>
          <cell r="E656" t="str">
            <v>AHW10S302S CE4</v>
          </cell>
          <cell r="F656" t="str">
            <v>Oversea</v>
          </cell>
          <cell r="G656">
            <v>10</v>
          </cell>
          <cell r="H656">
            <v>10</v>
          </cell>
          <cell r="I656">
            <v>0</v>
          </cell>
          <cell r="J656" t="str">
            <v>FINISH</v>
          </cell>
          <cell r="K656">
            <v>46258</v>
          </cell>
          <cell r="L656">
            <v>46274</v>
          </cell>
        </row>
        <row r="657">
          <cell r="A657" t="str">
            <v>PT-H2607-PD-231</v>
          </cell>
          <cell r="B657">
            <v>0</v>
          </cell>
          <cell r="C657">
            <v>11134949</v>
          </cell>
          <cell r="D657" t="str">
            <v>2131565-0-A</v>
          </cell>
          <cell r="E657" t="str">
            <v>AHW14R013P MDR</v>
          </cell>
          <cell r="F657" t="str">
            <v>Oversea</v>
          </cell>
          <cell r="G657">
            <v>30</v>
          </cell>
          <cell r="H657">
            <v>30</v>
          </cell>
          <cell r="I657">
            <v>0</v>
          </cell>
          <cell r="J657" t="str">
            <v>FINISH</v>
          </cell>
          <cell r="K657">
            <v>46258</v>
          </cell>
          <cell r="L657">
            <v>46274</v>
          </cell>
        </row>
        <row r="658">
          <cell r="A658" t="str">
            <v>PT-H2607-PD-232</v>
          </cell>
          <cell r="B658">
            <v>0</v>
          </cell>
          <cell r="C658">
            <v>11118084</v>
          </cell>
          <cell r="D658" t="str">
            <v>2331074-A-A</v>
          </cell>
          <cell r="E658" t="str">
            <v>WAMS-180-16WA CE3</v>
          </cell>
          <cell r="F658" t="str">
            <v>Oversea</v>
          </cell>
          <cell r="G658">
            <v>15</v>
          </cell>
          <cell r="H658">
            <v>15</v>
          </cell>
          <cell r="I658">
            <v>0</v>
          </cell>
          <cell r="J658" t="str">
            <v>FINISH</v>
          </cell>
          <cell r="K658">
            <v>46258</v>
          </cell>
          <cell r="L658">
            <v>46274</v>
          </cell>
        </row>
        <row r="659">
          <cell r="A659" t="str">
            <v>PT-H2607-PD-233</v>
          </cell>
          <cell r="B659">
            <v>0</v>
          </cell>
          <cell r="C659">
            <v>11134949</v>
          </cell>
          <cell r="D659" t="str">
            <v>2131565-0-A</v>
          </cell>
          <cell r="E659" t="str">
            <v>AHW14R013P MDR</v>
          </cell>
          <cell r="F659" t="str">
            <v>Oversea</v>
          </cell>
          <cell r="G659">
            <v>60</v>
          </cell>
          <cell r="H659">
            <v>60</v>
          </cell>
          <cell r="I659">
            <v>0</v>
          </cell>
          <cell r="J659" t="str">
            <v>FINISH</v>
          </cell>
          <cell r="K659">
            <v>46258</v>
          </cell>
          <cell r="L659">
            <v>46274</v>
          </cell>
        </row>
        <row r="660">
          <cell r="A660" t="str">
            <v>PT-H2607-PD-234</v>
          </cell>
          <cell r="B660">
            <v>0</v>
          </cell>
          <cell r="C660">
            <v>11117107</v>
          </cell>
          <cell r="D660" t="str">
            <v>2331065-0-A</v>
          </cell>
          <cell r="E660" t="str">
            <v>AHW10S302S CE4</v>
          </cell>
          <cell r="F660" t="str">
            <v>Oversea</v>
          </cell>
          <cell r="G660">
            <v>45</v>
          </cell>
          <cell r="H660">
            <v>45</v>
          </cell>
          <cell r="I660">
            <v>0</v>
          </cell>
          <cell r="J660" t="str">
            <v>FINISH</v>
          </cell>
          <cell r="K660">
            <v>46258</v>
          </cell>
          <cell r="L660">
            <v>46274</v>
          </cell>
        </row>
        <row r="661">
          <cell r="A661" t="str">
            <v>SIL-H2607-PD-016</v>
          </cell>
          <cell r="B661">
            <v>0</v>
          </cell>
          <cell r="C661">
            <v>11120216</v>
          </cell>
          <cell r="D661" t="str">
            <v>1831159-E-A</v>
          </cell>
          <cell r="E661" t="str">
            <v>SA0035N20S NO CE</v>
          </cell>
          <cell r="F661" t="str">
            <v>Oversea</v>
          </cell>
          <cell r="G661">
            <v>50</v>
          </cell>
          <cell r="H661">
            <v>50</v>
          </cell>
          <cell r="I661">
            <v>0</v>
          </cell>
          <cell r="J661" t="str">
            <v>FINISH</v>
          </cell>
          <cell r="K661">
            <v>46262</v>
          </cell>
          <cell r="L661">
            <v>46275</v>
          </cell>
        </row>
        <row r="662">
          <cell r="A662" t="str">
            <v>SIL-H2607-PD-017</v>
          </cell>
          <cell r="B662">
            <v>0</v>
          </cell>
          <cell r="C662">
            <v>11120211</v>
          </cell>
          <cell r="D662" t="str">
            <v>1831154-E-A</v>
          </cell>
          <cell r="E662" t="str">
            <v>SJ1535N15S NO CE</v>
          </cell>
          <cell r="F662" t="str">
            <v>Oversea</v>
          </cell>
          <cell r="G662">
            <v>50</v>
          </cell>
          <cell r="H662">
            <v>50</v>
          </cell>
          <cell r="I662">
            <v>0</v>
          </cell>
          <cell r="J662" t="str">
            <v>FINISH</v>
          </cell>
          <cell r="K662">
            <v>46262</v>
          </cell>
          <cell r="L662">
            <v>46275</v>
          </cell>
        </row>
        <row r="663">
          <cell r="A663" t="str">
            <v>SIL-H2607-PD-018</v>
          </cell>
          <cell r="B663">
            <v>0</v>
          </cell>
          <cell r="C663">
            <v>11120214</v>
          </cell>
          <cell r="D663" t="str">
            <v>1831157-E-A</v>
          </cell>
          <cell r="E663" t="str">
            <v>SJ1535N18S NO CE</v>
          </cell>
          <cell r="F663" t="str">
            <v>Oversea</v>
          </cell>
          <cell r="G663">
            <v>300</v>
          </cell>
          <cell r="H663">
            <v>300</v>
          </cell>
          <cell r="I663">
            <v>0</v>
          </cell>
          <cell r="J663" t="str">
            <v>FINISH</v>
          </cell>
          <cell r="K663">
            <v>46262</v>
          </cell>
          <cell r="L663">
            <v>46275</v>
          </cell>
        </row>
        <row r="664">
          <cell r="A664" t="str">
            <v>PT-H2605-PD-347</v>
          </cell>
          <cell r="B664">
            <v>0</v>
          </cell>
          <cell r="C664">
            <v>11131246</v>
          </cell>
          <cell r="D664" t="str">
            <v>2331231-A-A</v>
          </cell>
          <cell r="E664" t="str">
            <v>WAMS-180-1645 NOCE</v>
          </cell>
          <cell r="F664" t="str">
            <v>Oversea</v>
          </cell>
          <cell r="G664">
            <v>15</v>
          </cell>
          <cell r="H664">
            <v>15</v>
          </cell>
          <cell r="I664">
            <v>0</v>
          </cell>
          <cell r="J664" t="str">
            <v>FINISH</v>
          </cell>
          <cell r="K664">
            <v>46199</v>
          </cell>
          <cell r="L664">
            <v>46280</v>
          </cell>
        </row>
        <row r="665">
          <cell r="A665" t="str">
            <v>PT-H2606-PD-309</v>
          </cell>
          <cell r="B665">
            <v>0</v>
          </cell>
          <cell r="C665">
            <v>11127221</v>
          </cell>
          <cell r="D665" t="str">
            <v>2131629-B-A</v>
          </cell>
          <cell r="E665" t="str">
            <v>AIN-CKI-18-200-SFT NO CE</v>
          </cell>
          <cell r="F665" t="str">
            <v>Oversea</v>
          </cell>
          <cell r="G665">
            <v>2</v>
          </cell>
          <cell r="H665">
            <v>2</v>
          </cell>
          <cell r="I665">
            <v>0</v>
          </cell>
          <cell r="J665" t="str">
            <v>FINISH</v>
          </cell>
          <cell r="K665">
            <v>46270</v>
          </cell>
          <cell r="L665">
            <v>46280</v>
          </cell>
        </row>
        <row r="666">
          <cell r="A666" t="str">
            <v>PT-H2606-PD-310</v>
          </cell>
          <cell r="B666">
            <v>0</v>
          </cell>
          <cell r="C666">
            <v>11132203</v>
          </cell>
          <cell r="D666" t="str">
            <v>2131630-B-A</v>
          </cell>
          <cell r="E666" t="str">
            <v>AIN-CKX-10-200-R NO CE</v>
          </cell>
          <cell r="F666" t="str">
            <v>Oversea</v>
          </cell>
          <cell r="G666">
            <v>2</v>
          </cell>
          <cell r="H666">
            <v>2</v>
          </cell>
          <cell r="I666">
            <v>0</v>
          </cell>
          <cell r="J666" t="str">
            <v>FINISH</v>
          </cell>
          <cell r="K666">
            <v>46270</v>
          </cell>
          <cell r="L666">
            <v>46280</v>
          </cell>
        </row>
        <row r="667">
          <cell r="A667" t="str">
            <v>PT-H2606-PD-311</v>
          </cell>
          <cell r="B667">
            <v>0</v>
          </cell>
          <cell r="C667">
            <v>11131246</v>
          </cell>
          <cell r="D667" t="str">
            <v>2331231-A-A</v>
          </cell>
          <cell r="E667" t="str">
            <v>WAMS-180-1645 NOCE</v>
          </cell>
          <cell r="F667" t="str">
            <v>Oversea</v>
          </cell>
          <cell r="G667">
            <v>1</v>
          </cell>
          <cell r="H667">
            <v>1</v>
          </cell>
          <cell r="I667">
            <v>0</v>
          </cell>
          <cell r="J667" t="str">
            <v>FINISH</v>
          </cell>
          <cell r="K667">
            <v>46270</v>
          </cell>
          <cell r="L667">
            <v>46280</v>
          </cell>
        </row>
        <row r="668">
          <cell r="A668" t="str">
            <v>PT-H2606-PD-312</v>
          </cell>
          <cell r="B668">
            <v>0</v>
          </cell>
          <cell r="C668">
            <v>11131252</v>
          </cell>
          <cell r="D668" t="str">
            <v>2331237-A-A</v>
          </cell>
          <cell r="E668" t="str">
            <v>WAMS-180-16WA NOCE</v>
          </cell>
          <cell r="F668" t="str">
            <v>Oversea</v>
          </cell>
          <cell r="G668">
            <v>21</v>
          </cell>
          <cell r="H668">
            <v>21</v>
          </cell>
          <cell r="I668">
            <v>0</v>
          </cell>
          <cell r="J668" t="str">
            <v>FINISH</v>
          </cell>
          <cell r="K668">
            <v>46270</v>
          </cell>
          <cell r="L668">
            <v>46280</v>
          </cell>
        </row>
        <row r="669">
          <cell r="A669" t="str">
            <v>PT-H2607-PD-247</v>
          </cell>
          <cell r="B669">
            <v>0</v>
          </cell>
          <cell r="C669">
            <v>11117354</v>
          </cell>
          <cell r="D669" t="str">
            <v>2131726-B-A</v>
          </cell>
          <cell r="E669" t="str">
            <v>AHW14R013S NO CE</v>
          </cell>
          <cell r="F669" t="str">
            <v>Oversea</v>
          </cell>
          <cell r="G669">
            <v>15</v>
          </cell>
          <cell r="H669">
            <v>0</v>
          </cell>
          <cell r="I669">
            <v>15</v>
          </cell>
          <cell r="J669" t="str">
            <v>NO</v>
          </cell>
          <cell r="K669">
            <v>46273</v>
          </cell>
          <cell r="L669">
            <v>46280</v>
          </cell>
        </row>
        <row r="670">
          <cell r="A670" t="str">
            <v>PT-H2607-PD-248</v>
          </cell>
          <cell r="B670">
            <v>0</v>
          </cell>
          <cell r="C670">
            <v>11127220</v>
          </cell>
          <cell r="D670" t="str">
            <v>2131628-B-A</v>
          </cell>
          <cell r="E670" t="str">
            <v>AIN-CKI-200-B-SFT NO CE</v>
          </cell>
          <cell r="F670" t="str">
            <v>Oversea</v>
          </cell>
          <cell r="G670">
            <v>30</v>
          </cell>
          <cell r="H670">
            <v>30</v>
          </cell>
          <cell r="I670">
            <v>0</v>
          </cell>
          <cell r="J670" t="str">
            <v>FINISH</v>
          </cell>
          <cell r="K670">
            <v>46273</v>
          </cell>
          <cell r="L670">
            <v>46280</v>
          </cell>
        </row>
        <row r="671">
          <cell r="A671" t="str">
            <v>PT-H2607-PD-249</v>
          </cell>
          <cell r="B671">
            <v>0</v>
          </cell>
          <cell r="C671">
            <v>11127820</v>
          </cell>
          <cell r="D671" t="str">
            <v>2131618-B-A</v>
          </cell>
          <cell r="E671" t="str">
            <v>WAIN-CKI-200 NO CE</v>
          </cell>
          <cell r="F671" t="str">
            <v>Oversea</v>
          </cell>
          <cell r="G671">
            <v>5</v>
          </cell>
          <cell r="H671">
            <v>5</v>
          </cell>
          <cell r="I671">
            <v>0</v>
          </cell>
          <cell r="J671" t="str">
            <v>FINISH</v>
          </cell>
          <cell r="K671">
            <v>46273</v>
          </cell>
          <cell r="L671">
            <v>46280</v>
          </cell>
        </row>
        <row r="672">
          <cell r="A672" t="str">
            <v>PT-H2607-PD-250</v>
          </cell>
          <cell r="B672">
            <v>0</v>
          </cell>
          <cell r="C672">
            <v>11127821</v>
          </cell>
          <cell r="D672" t="str">
            <v>2131619-B-AK</v>
          </cell>
          <cell r="E672" t="str">
            <v>WAIN-CKI-300 NO CE</v>
          </cell>
          <cell r="F672" t="str">
            <v>Oversea</v>
          </cell>
          <cell r="G672">
            <v>2</v>
          </cell>
          <cell r="H672">
            <v>2</v>
          </cell>
          <cell r="I672">
            <v>0</v>
          </cell>
          <cell r="J672" t="str">
            <v>FINISH</v>
          </cell>
          <cell r="K672">
            <v>46273</v>
          </cell>
          <cell r="L672">
            <v>46280</v>
          </cell>
        </row>
        <row r="673">
          <cell r="A673" t="str">
            <v>PT-H2607-PD-251</v>
          </cell>
          <cell r="B673">
            <v>0</v>
          </cell>
          <cell r="C673">
            <v>11127822</v>
          </cell>
          <cell r="D673" t="str">
            <v>2131620-B-A</v>
          </cell>
          <cell r="E673" t="str">
            <v>WAIN-CKI-10-200 NO CE</v>
          </cell>
          <cell r="F673" t="str">
            <v>Oversea</v>
          </cell>
          <cell r="G673">
            <v>5</v>
          </cell>
          <cell r="H673">
            <v>5</v>
          </cell>
          <cell r="I673">
            <v>0</v>
          </cell>
          <cell r="J673" t="str">
            <v>FINISH</v>
          </cell>
          <cell r="K673">
            <v>46273</v>
          </cell>
          <cell r="L673">
            <v>46280</v>
          </cell>
        </row>
        <row r="674">
          <cell r="A674" t="str">
            <v>PT-H2607-PD-252</v>
          </cell>
          <cell r="B674">
            <v>0</v>
          </cell>
          <cell r="C674">
            <v>11127823</v>
          </cell>
          <cell r="D674" t="str">
            <v>2131621-B-AK</v>
          </cell>
          <cell r="E674" t="str">
            <v>WAIN-CKI-10-300 NO CE</v>
          </cell>
          <cell r="F674" t="str">
            <v>Oversea</v>
          </cell>
          <cell r="G674">
            <v>5</v>
          </cell>
          <cell r="H674">
            <v>5</v>
          </cell>
          <cell r="I674">
            <v>0</v>
          </cell>
          <cell r="J674" t="str">
            <v>FINISH</v>
          </cell>
          <cell r="K674">
            <v>46273</v>
          </cell>
          <cell r="L674">
            <v>46280</v>
          </cell>
        </row>
        <row r="675">
          <cell r="A675" t="str">
            <v>PT-H2607-PD-253</v>
          </cell>
          <cell r="B675">
            <v>0</v>
          </cell>
          <cell r="C675">
            <v>11127824</v>
          </cell>
          <cell r="D675" t="str">
            <v>2131622-B-A</v>
          </cell>
          <cell r="E675" t="str">
            <v>WAIN-CKI-008-200 NO CE</v>
          </cell>
          <cell r="F675" t="str">
            <v>Oversea</v>
          </cell>
          <cell r="G675">
            <v>35</v>
          </cell>
          <cell r="H675">
            <v>35</v>
          </cell>
          <cell r="I675">
            <v>0</v>
          </cell>
          <cell r="J675" t="str">
            <v>FINISH</v>
          </cell>
          <cell r="K675">
            <v>46273</v>
          </cell>
          <cell r="L675">
            <v>46280</v>
          </cell>
        </row>
        <row r="676">
          <cell r="A676" t="str">
            <v>PT-H2607-PD-254</v>
          </cell>
          <cell r="B676">
            <v>0</v>
          </cell>
          <cell r="C676">
            <v>11131246</v>
          </cell>
          <cell r="D676" t="str">
            <v>2331231-A-A</v>
          </cell>
          <cell r="E676" t="str">
            <v>WAMS-180-1645 NOCE</v>
          </cell>
          <cell r="F676" t="str">
            <v>Oversea</v>
          </cell>
          <cell r="G676">
            <v>125</v>
          </cell>
          <cell r="H676">
            <v>0</v>
          </cell>
          <cell r="I676">
            <v>125</v>
          </cell>
          <cell r="J676" t="str">
            <v>NO</v>
          </cell>
          <cell r="K676">
            <v>46273</v>
          </cell>
          <cell r="L676">
            <v>46280</v>
          </cell>
        </row>
        <row r="677">
          <cell r="A677" t="str">
            <v>PT-H2607-PT-068</v>
          </cell>
          <cell r="B677" t="str">
            <v>-</v>
          </cell>
          <cell r="C677">
            <v>11121536</v>
          </cell>
          <cell r="D677" t="str">
            <v>1831183-C-A</v>
          </cell>
          <cell r="E677" t="str">
            <v>LOG180-18NR JP</v>
          </cell>
          <cell r="F677" t="str">
            <v>Japan</v>
          </cell>
          <cell r="G677">
            <v>30</v>
          </cell>
          <cell r="H677">
            <v>0</v>
          </cell>
          <cell r="I677">
            <v>30</v>
          </cell>
          <cell r="J677" t="str">
            <v>NO</v>
          </cell>
          <cell r="K677">
            <v>46270</v>
          </cell>
          <cell r="L677">
            <v>46280</v>
          </cell>
        </row>
        <row r="678">
          <cell r="A678" t="str">
            <v>PT-H2607-PT-069</v>
          </cell>
          <cell r="B678" t="str">
            <v>-</v>
          </cell>
          <cell r="C678">
            <v>11125051</v>
          </cell>
          <cell r="D678" t="str">
            <v>1831268-C-AK</v>
          </cell>
          <cell r="E678" t="str">
            <v>AIN-CKI-300R JP</v>
          </cell>
          <cell r="F678" t="str">
            <v>Japan</v>
          </cell>
          <cell r="G678">
            <v>30</v>
          </cell>
          <cell r="H678">
            <v>0</v>
          </cell>
          <cell r="I678">
            <v>30</v>
          </cell>
          <cell r="J678" t="str">
            <v>NO</v>
          </cell>
          <cell r="K678">
            <v>46270</v>
          </cell>
          <cell r="L678">
            <v>46280</v>
          </cell>
        </row>
        <row r="679">
          <cell r="A679" t="str">
            <v>PT-H2607-PD-265</v>
          </cell>
          <cell r="B679">
            <v>0</v>
          </cell>
          <cell r="C679">
            <v>11117086</v>
          </cell>
          <cell r="D679" t="str">
            <v>2331044-0-A</v>
          </cell>
          <cell r="E679" t="str">
            <v>AHW14R013P CE5</v>
          </cell>
          <cell r="F679" t="str">
            <v>Oversea</v>
          </cell>
          <cell r="G679">
            <v>5</v>
          </cell>
          <cell r="H679">
            <v>0</v>
          </cell>
          <cell r="I679">
            <v>5</v>
          </cell>
          <cell r="J679" t="str">
            <v>NO</v>
          </cell>
          <cell r="K679">
            <v>46270</v>
          </cell>
          <cell r="L679">
            <v>46280</v>
          </cell>
        </row>
        <row r="680">
          <cell r="A680" t="str">
            <v>PT-H2607-PD-266</v>
          </cell>
          <cell r="B680">
            <v>0</v>
          </cell>
          <cell r="C680">
            <v>11134335</v>
          </cell>
          <cell r="D680" t="str">
            <v>2331161-A-A</v>
          </cell>
          <cell r="E680" t="str">
            <v>WAIN-CKI-008-200 CE3</v>
          </cell>
          <cell r="F680" t="str">
            <v>Oversea</v>
          </cell>
          <cell r="G680">
            <v>25</v>
          </cell>
          <cell r="H680">
            <v>0</v>
          </cell>
          <cell r="I680">
            <v>25</v>
          </cell>
          <cell r="J680" t="str">
            <v>NO</v>
          </cell>
          <cell r="K680">
            <v>46270</v>
          </cell>
          <cell r="L680">
            <v>46280</v>
          </cell>
        </row>
        <row r="681">
          <cell r="A681" t="str">
            <v>PT-H2607-PD-267</v>
          </cell>
          <cell r="B681">
            <v>0</v>
          </cell>
          <cell r="C681">
            <v>11134340</v>
          </cell>
          <cell r="D681" t="str">
            <v>2331156-A-A</v>
          </cell>
          <cell r="E681" t="str">
            <v>AIN-CKI-200-B-SFT CE2</v>
          </cell>
          <cell r="F681" t="str">
            <v>Oversea</v>
          </cell>
          <cell r="G681">
            <v>25</v>
          </cell>
          <cell r="H681">
            <v>0</v>
          </cell>
          <cell r="I681">
            <v>25</v>
          </cell>
          <cell r="J681" t="str">
            <v>NO</v>
          </cell>
          <cell r="K681">
            <v>46270</v>
          </cell>
          <cell r="L681">
            <v>46280</v>
          </cell>
        </row>
        <row r="682">
          <cell r="A682" t="str">
            <v>PT-H2607-PD-268</v>
          </cell>
          <cell r="B682">
            <v>0</v>
          </cell>
          <cell r="C682">
            <v>11134341</v>
          </cell>
          <cell r="D682" t="str">
            <v>2331155-A-A</v>
          </cell>
          <cell r="E682" t="str">
            <v>AIN-CKI-18-200-SFT CE2</v>
          </cell>
          <cell r="F682" t="str">
            <v>Oversea</v>
          </cell>
          <cell r="G682">
            <v>25</v>
          </cell>
          <cell r="H682">
            <v>0</v>
          </cell>
          <cell r="I682">
            <v>25</v>
          </cell>
          <cell r="J682" t="str">
            <v>NO</v>
          </cell>
          <cell r="K682">
            <v>46270</v>
          </cell>
          <cell r="L682">
            <v>46280</v>
          </cell>
        </row>
        <row r="683">
          <cell r="A683" t="str">
            <v>PT-H2607-PD-269</v>
          </cell>
          <cell r="B683">
            <v>0</v>
          </cell>
          <cell r="C683">
            <v>11134339</v>
          </cell>
          <cell r="D683" t="str">
            <v>2331167-A-A</v>
          </cell>
          <cell r="E683" t="str">
            <v>AIN-CKX-10-200-R CE2</v>
          </cell>
          <cell r="F683" t="str">
            <v>Oversea</v>
          </cell>
          <cell r="G683">
            <v>15</v>
          </cell>
          <cell r="H683">
            <v>0</v>
          </cell>
          <cell r="I683">
            <v>15</v>
          </cell>
          <cell r="J683" t="str">
            <v>NO</v>
          </cell>
          <cell r="K683">
            <v>46270</v>
          </cell>
          <cell r="L683">
            <v>46280</v>
          </cell>
        </row>
        <row r="684">
          <cell r="A684" t="str">
            <v>PT-H2607-PD-270</v>
          </cell>
          <cell r="B684">
            <v>0</v>
          </cell>
          <cell r="C684">
            <v>11136016</v>
          </cell>
          <cell r="D684" t="str">
            <v>2631199-0-A</v>
          </cell>
          <cell r="E684" t="str">
            <v>AIN-CNX-14-215 MDR</v>
          </cell>
          <cell r="F684" t="str">
            <v>Oversea</v>
          </cell>
          <cell r="G684">
            <v>25</v>
          </cell>
          <cell r="H684">
            <v>0</v>
          </cell>
          <cell r="I684">
            <v>25</v>
          </cell>
          <cell r="J684" t="str">
            <v>NO</v>
          </cell>
          <cell r="K684">
            <v>46270</v>
          </cell>
          <cell r="L684">
            <v>46280</v>
          </cell>
        </row>
        <row r="685">
          <cell r="A685" t="str">
            <v>PT-H2607-PD-271</v>
          </cell>
          <cell r="B685">
            <v>0</v>
          </cell>
          <cell r="C685">
            <v>11136020</v>
          </cell>
          <cell r="D685" t="str">
            <v>2631201-0-A</v>
          </cell>
          <cell r="E685" t="str">
            <v>AIN-CNX-14-215A MDR</v>
          </cell>
          <cell r="F685" t="str">
            <v>Oversea</v>
          </cell>
          <cell r="G685">
            <v>25</v>
          </cell>
          <cell r="H685">
            <v>0</v>
          </cell>
          <cell r="I685">
            <v>25</v>
          </cell>
          <cell r="J685" t="str">
            <v>NO</v>
          </cell>
          <cell r="K685">
            <v>46270</v>
          </cell>
          <cell r="L685">
            <v>46280</v>
          </cell>
        </row>
        <row r="686">
          <cell r="A686" t="str">
            <v>PT-H2607-PD-272</v>
          </cell>
          <cell r="B686">
            <v>0</v>
          </cell>
          <cell r="C686">
            <v>11136018</v>
          </cell>
          <cell r="D686" t="str">
            <v>2631200-0-A</v>
          </cell>
          <cell r="E686" t="str">
            <v>AIN-CNX-14-215P MDR</v>
          </cell>
          <cell r="F686" t="str">
            <v>Oversea</v>
          </cell>
          <cell r="G686">
            <v>25</v>
          </cell>
          <cell r="H686">
            <v>0</v>
          </cell>
          <cell r="I686">
            <v>25</v>
          </cell>
          <cell r="J686" t="str">
            <v>NO</v>
          </cell>
          <cell r="K686">
            <v>46270</v>
          </cell>
          <cell r="L686">
            <v>46280</v>
          </cell>
        </row>
        <row r="687">
          <cell r="A687" t="str">
            <v>PT-H2607-PD-260</v>
          </cell>
          <cell r="B687" t="str">
            <v>-</v>
          </cell>
          <cell r="C687">
            <v>11135012</v>
          </cell>
          <cell r="D687" t="str">
            <v>2431136-0-A</v>
          </cell>
          <cell r="E687" t="str">
            <v>AIN-CNX-006-220 MDR</v>
          </cell>
          <cell r="F687" t="str">
            <v>Oversea</v>
          </cell>
          <cell r="G687">
            <v>30</v>
          </cell>
          <cell r="H687">
            <v>0</v>
          </cell>
          <cell r="I687">
            <v>30</v>
          </cell>
          <cell r="J687" t="str">
            <v>NO</v>
          </cell>
          <cell r="K687">
            <v>46272</v>
          </cell>
          <cell r="L687">
            <v>46281</v>
          </cell>
        </row>
        <row r="688">
          <cell r="A688" t="str">
            <v>PT-H2607-PD-261</v>
          </cell>
          <cell r="B688" t="str">
            <v>-</v>
          </cell>
          <cell r="C688">
            <v>11135013</v>
          </cell>
          <cell r="D688" t="str">
            <v>2431137-0-A</v>
          </cell>
          <cell r="E688" t="str">
            <v>AIN-CNX-006-220RC MDR</v>
          </cell>
          <cell r="F688" t="str">
            <v>Oversea</v>
          </cell>
          <cell r="G688">
            <v>10</v>
          </cell>
          <cell r="H688">
            <v>0</v>
          </cell>
          <cell r="I688">
            <v>10</v>
          </cell>
          <cell r="J688" t="str">
            <v>NO</v>
          </cell>
          <cell r="K688">
            <v>46272</v>
          </cell>
          <cell r="L688">
            <v>46281</v>
          </cell>
        </row>
        <row r="689">
          <cell r="A689" t="str">
            <v>PT-H2607-PD-262</v>
          </cell>
          <cell r="B689" t="str">
            <v>-</v>
          </cell>
          <cell r="C689">
            <v>11135014</v>
          </cell>
          <cell r="D689" t="str">
            <v>2431138-0-A</v>
          </cell>
          <cell r="E689" t="str">
            <v>AIN-CNX-006-220J MDR</v>
          </cell>
          <cell r="F689" t="str">
            <v>Oversea</v>
          </cell>
          <cell r="G689">
            <v>20</v>
          </cell>
          <cell r="H689">
            <v>0</v>
          </cell>
          <cell r="I689">
            <v>20</v>
          </cell>
          <cell r="J689" t="str">
            <v>NO</v>
          </cell>
          <cell r="K689">
            <v>46272</v>
          </cell>
          <cell r="L689">
            <v>46281</v>
          </cell>
        </row>
        <row r="690">
          <cell r="A690" t="str">
            <v>PT-H2607-PD-206</v>
          </cell>
          <cell r="B690">
            <v>0</v>
          </cell>
          <cell r="C690">
            <v>11134960</v>
          </cell>
          <cell r="D690" t="str">
            <v>2431046-0-A</v>
          </cell>
          <cell r="E690" t="str">
            <v>AIN-CNX-006-220 US</v>
          </cell>
          <cell r="F690" t="str">
            <v>USA</v>
          </cell>
          <cell r="G690">
            <v>90</v>
          </cell>
          <cell r="H690">
            <v>0</v>
          </cell>
          <cell r="I690">
            <v>90</v>
          </cell>
          <cell r="J690" t="str">
            <v>NO</v>
          </cell>
          <cell r="K690">
            <v>46275</v>
          </cell>
          <cell r="L690">
            <v>46282</v>
          </cell>
        </row>
        <row r="691">
          <cell r="A691" t="str">
            <v>PT-H2607-PD-207</v>
          </cell>
          <cell r="B691">
            <v>0</v>
          </cell>
          <cell r="C691">
            <v>11134962</v>
          </cell>
          <cell r="D691" t="str">
            <v>2431050-0-A</v>
          </cell>
          <cell r="E691" t="str">
            <v>AIN-CNX-006-220J US</v>
          </cell>
          <cell r="F691" t="str">
            <v>USA</v>
          </cell>
          <cell r="G691">
            <v>10</v>
          </cell>
          <cell r="H691">
            <v>0</v>
          </cell>
          <cell r="I691">
            <v>10</v>
          </cell>
          <cell r="J691" t="str">
            <v>NO</v>
          </cell>
          <cell r="K691">
            <v>46275</v>
          </cell>
          <cell r="L691">
            <v>46282</v>
          </cell>
        </row>
        <row r="692">
          <cell r="A692" t="str">
            <v>PT-H2607-PD-259</v>
          </cell>
          <cell r="B692">
            <v>0</v>
          </cell>
          <cell r="C692">
            <v>11135012</v>
          </cell>
          <cell r="D692" t="str">
            <v>2431136-0-A</v>
          </cell>
          <cell r="E692" t="str">
            <v>AIN-CNX-006-220 MDR</v>
          </cell>
          <cell r="F692" t="str">
            <v>Oversea</v>
          </cell>
          <cell r="G692">
            <v>100</v>
          </cell>
          <cell r="H692">
            <v>0</v>
          </cell>
          <cell r="I692">
            <v>100</v>
          </cell>
          <cell r="J692" t="str">
            <v>NO</v>
          </cell>
          <cell r="K692">
            <v>46275</v>
          </cell>
          <cell r="L692">
            <v>46282</v>
          </cell>
        </row>
        <row r="693">
          <cell r="A693" t="str">
            <v>PT-H2607-PC-018</v>
          </cell>
          <cell r="B693">
            <v>0</v>
          </cell>
          <cell r="C693">
            <v>11134240</v>
          </cell>
          <cell r="D693" t="str">
            <v>1436296-J-AK</v>
          </cell>
          <cell r="E693" t="str">
            <v>APW14R009S CN</v>
          </cell>
          <cell r="F693" t="str">
            <v>China</v>
          </cell>
          <cell r="G693">
            <v>15360</v>
          </cell>
          <cell r="H693">
            <v>0</v>
          </cell>
          <cell r="I693">
            <v>15360</v>
          </cell>
          <cell r="J693" t="str">
            <v>NO</v>
          </cell>
          <cell r="K693">
            <v>46258</v>
          </cell>
          <cell r="L693">
            <v>46290</v>
          </cell>
        </row>
        <row r="694">
          <cell r="A694" t="str">
            <v>PT-H2607-PC-019</v>
          </cell>
          <cell r="B694">
            <v>0</v>
          </cell>
          <cell r="C694">
            <v>11134241</v>
          </cell>
          <cell r="D694" t="str">
            <v>1436298-J-AK</v>
          </cell>
          <cell r="E694" t="str">
            <v>APW14R005S CN</v>
          </cell>
          <cell r="F694" t="str">
            <v>China</v>
          </cell>
          <cell r="G694">
            <v>17265</v>
          </cell>
          <cell r="H694">
            <v>0</v>
          </cell>
          <cell r="I694">
            <v>17265</v>
          </cell>
          <cell r="J694" t="str">
            <v>NO</v>
          </cell>
          <cell r="K694">
            <v>46258</v>
          </cell>
          <cell r="L694">
            <v>46290</v>
          </cell>
        </row>
        <row r="695">
          <cell r="A695" t="str">
            <v>PT-H2607-PC-012-1</v>
          </cell>
          <cell r="B695">
            <v>0</v>
          </cell>
          <cell r="C695">
            <v>11134234</v>
          </cell>
          <cell r="D695" t="str">
            <v>1036066-R-AK</v>
          </cell>
          <cell r="E695" t="str">
            <v>AGP140002 CN</v>
          </cell>
          <cell r="F695" t="str">
            <v>China</v>
          </cell>
          <cell r="G695">
            <v>8035</v>
          </cell>
          <cell r="H695">
            <v>0</v>
          </cell>
          <cell r="I695">
            <v>8035</v>
          </cell>
          <cell r="J695" t="str">
            <v>NO</v>
          </cell>
          <cell r="K695">
            <v>46258</v>
          </cell>
          <cell r="L695">
            <v>46290</v>
          </cell>
        </row>
        <row r="696">
          <cell r="A696" t="str">
            <v>PT-H2607-PC-013-1</v>
          </cell>
          <cell r="B696">
            <v>0</v>
          </cell>
          <cell r="C696">
            <v>11134235</v>
          </cell>
          <cell r="D696" t="str">
            <v>1036068-S-AK</v>
          </cell>
          <cell r="E696" t="str">
            <v>AHW14R001S CN</v>
          </cell>
          <cell r="F696" t="str">
            <v>China</v>
          </cell>
          <cell r="G696">
            <v>57600</v>
          </cell>
          <cell r="H696">
            <v>23170</v>
          </cell>
          <cell r="I696">
            <v>34430</v>
          </cell>
          <cell r="J696" t="str">
            <v>NO</v>
          </cell>
          <cell r="K696">
            <v>46258</v>
          </cell>
          <cell r="L696">
            <v>46290</v>
          </cell>
        </row>
        <row r="697">
          <cell r="A697" t="str">
            <v>PT-H2607-PC-015-1</v>
          </cell>
          <cell r="B697">
            <v>0</v>
          </cell>
          <cell r="C697">
            <v>11134237</v>
          </cell>
          <cell r="D697" t="str">
            <v>1436196-Q-A</v>
          </cell>
          <cell r="E697" t="str">
            <v>AHW14R004S CN</v>
          </cell>
          <cell r="F697" t="str">
            <v>China</v>
          </cell>
          <cell r="G697">
            <v>69490</v>
          </cell>
          <cell r="H697">
            <v>12775</v>
          </cell>
          <cell r="I697">
            <v>56715</v>
          </cell>
          <cell r="J697" t="str">
            <v>NO</v>
          </cell>
          <cell r="K697">
            <v>46258</v>
          </cell>
          <cell r="L697">
            <v>46290</v>
          </cell>
        </row>
        <row r="698">
          <cell r="A698" t="str">
            <v>PT-H2607-PC-021-1</v>
          </cell>
          <cell r="B698">
            <v>0</v>
          </cell>
          <cell r="C698">
            <v>11134342</v>
          </cell>
          <cell r="D698" t="str">
            <v>1036068-S-AK-P</v>
          </cell>
          <cell r="E698" t="str">
            <v>AHW14R001S CN</v>
          </cell>
          <cell r="F698" t="str">
            <v>China</v>
          </cell>
          <cell r="G698">
            <v>28800</v>
          </cell>
          <cell r="H698">
            <v>0</v>
          </cell>
          <cell r="I698">
            <v>28800</v>
          </cell>
          <cell r="J698" t="str">
            <v>NO</v>
          </cell>
          <cell r="K698">
            <v>46258</v>
          </cell>
          <cell r="L698">
            <v>46290</v>
          </cell>
        </row>
        <row r="699">
          <cell r="A699" t="str">
            <v>PT-H2607-PC-045</v>
          </cell>
          <cell r="B699">
            <v>0</v>
          </cell>
          <cell r="C699">
            <v>11134235</v>
          </cell>
          <cell r="D699" t="str">
            <v>1036068-S-AK</v>
          </cell>
          <cell r="E699" t="str">
            <v>AHW14R001S CN</v>
          </cell>
          <cell r="F699" t="str">
            <v>China</v>
          </cell>
          <cell r="G699">
            <v>20000</v>
          </cell>
          <cell r="H699">
            <v>0</v>
          </cell>
          <cell r="I699">
            <v>20000</v>
          </cell>
          <cell r="J699" t="str">
            <v>NO</v>
          </cell>
          <cell r="K699">
            <v>46288</v>
          </cell>
          <cell r="L699">
            <v>46297</v>
          </cell>
        </row>
        <row r="700">
          <cell r="A700" t="str">
            <v>PT-H2607-PC-046</v>
          </cell>
          <cell r="B700">
            <v>0</v>
          </cell>
          <cell r="C700">
            <v>11134237</v>
          </cell>
          <cell r="D700" t="str">
            <v>1436196-Q-A</v>
          </cell>
          <cell r="E700" t="str">
            <v>AHW14R004S CN</v>
          </cell>
          <cell r="F700" t="str">
            <v>China</v>
          </cell>
          <cell r="G700">
            <v>20000</v>
          </cell>
          <cell r="H700">
            <v>0</v>
          </cell>
          <cell r="I700">
            <v>20000</v>
          </cell>
          <cell r="J700" t="str">
            <v>NO</v>
          </cell>
          <cell r="K700">
            <v>46288</v>
          </cell>
          <cell r="L700">
            <v>46297</v>
          </cell>
        </row>
        <row r="701">
          <cell r="A701" t="str">
            <v>PT-H2607-PC-047</v>
          </cell>
          <cell r="B701">
            <v>0</v>
          </cell>
          <cell r="C701">
            <v>11134526</v>
          </cell>
          <cell r="D701" t="str">
            <v>1356013-R-A</v>
          </cell>
          <cell r="E701" t="str">
            <v>WAIN-CKI-200 CN</v>
          </cell>
          <cell r="F701" t="str">
            <v>China</v>
          </cell>
          <cell r="G701">
            <v>1000</v>
          </cell>
          <cell r="H701">
            <v>0</v>
          </cell>
          <cell r="I701">
            <v>1000</v>
          </cell>
          <cell r="J701" t="str">
            <v>NO</v>
          </cell>
          <cell r="K701">
            <v>46259</v>
          </cell>
          <cell r="L701">
            <v>46297</v>
          </cell>
        </row>
        <row r="702">
          <cell r="A702" t="str">
            <v>PT-H2607-PC-048</v>
          </cell>
          <cell r="B702">
            <v>0</v>
          </cell>
          <cell r="C702">
            <v>11133755</v>
          </cell>
          <cell r="D702" t="str">
            <v>1356015-P-A</v>
          </cell>
          <cell r="E702" t="str">
            <v>WAIN-CKI-10-200 CN</v>
          </cell>
          <cell r="F702" t="str">
            <v>China</v>
          </cell>
          <cell r="G702">
            <v>120</v>
          </cell>
          <cell r="H702">
            <v>0</v>
          </cell>
          <cell r="I702">
            <v>120</v>
          </cell>
          <cell r="J702" t="str">
            <v>NO</v>
          </cell>
          <cell r="K702">
            <v>46259</v>
          </cell>
          <cell r="L702">
            <v>46297</v>
          </cell>
        </row>
        <row r="703">
          <cell r="A703" t="str">
            <v>PT-H2607-PC-013-2</v>
          </cell>
          <cell r="B703">
            <v>0</v>
          </cell>
          <cell r="C703">
            <v>11134235</v>
          </cell>
          <cell r="D703" t="str">
            <v>1036068-S-AK</v>
          </cell>
          <cell r="E703" t="str">
            <v>AHW14R001S CN</v>
          </cell>
          <cell r="F703" t="str">
            <v>China</v>
          </cell>
          <cell r="G703">
            <v>32540</v>
          </cell>
          <cell r="H703">
            <v>0</v>
          </cell>
          <cell r="I703">
            <v>32540</v>
          </cell>
          <cell r="J703" t="str">
            <v>NO</v>
          </cell>
          <cell r="K703">
            <v>46258</v>
          </cell>
          <cell r="L703">
            <v>46298</v>
          </cell>
        </row>
        <row r="704">
          <cell r="A704" t="str">
            <v>PT-H2607-PD-101</v>
          </cell>
          <cell r="B704">
            <v>0</v>
          </cell>
          <cell r="C704">
            <v>11117355</v>
          </cell>
          <cell r="D704" t="str">
            <v>2131727-B-A</v>
          </cell>
          <cell r="E704" t="str">
            <v>AHW14R013P NO CE</v>
          </cell>
          <cell r="F704" t="str">
            <v>Oversea</v>
          </cell>
          <cell r="G704">
            <v>5</v>
          </cell>
          <cell r="H704">
            <v>0</v>
          </cell>
          <cell r="I704">
            <v>5</v>
          </cell>
          <cell r="J704" t="str">
            <v>NO</v>
          </cell>
          <cell r="K704">
            <v>46288</v>
          </cell>
          <cell r="L704">
            <v>46300</v>
          </cell>
        </row>
        <row r="705">
          <cell r="A705" t="str">
            <v>PT-H2607-PD-102</v>
          </cell>
          <cell r="B705">
            <v>0</v>
          </cell>
          <cell r="C705">
            <v>11131246</v>
          </cell>
          <cell r="D705" t="str">
            <v>2331231-A-A</v>
          </cell>
          <cell r="E705" t="str">
            <v>WAMS-180-1645 NOCE</v>
          </cell>
          <cell r="F705" t="str">
            <v>Oversea</v>
          </cell>
          <cell r="G705">
            <v>38</v>
          </cell>
          <cell r="H705">
            <v>0</v>
          </cell>
          <cell r="I705">
            <v>38</v>
          </cell>
          <cell r="J705" t="str">
            <v>NO</v>
          </cell>
          <cell r="K705">
            <v>46288</v>
          </cell>
          <cell r="L705">
            <v>46300</v>
          </cell>
        </row>
        <row r="706">
          <cell r="A706" t="str">
            <v>PT-H2607-PD-103</v>
          </cell>
          <cell r="B706">
            <v>0</v>
          </cell>
          <cell r="C706">
            <v>11131252</v>
          </cell>
          <cell r="D706" t="str">
            <v>2331237-A-A</v>
          </cell>
          <cell r="E706" t="str">
            <v>WAMS-180-16WA NOCE</v>
          </cell>
          <cell r="F706" t="str">
            <v>Oversea</v>
          </cell>
          <cell r="G706">
            <v>16</v>
          </cell>
          <cell r="H706">
            <v>0</v>
          </cell>
          <cell r="I706">
            <v>16</v>
          </cell>
          <cell r="J706" t="str">
            <v>NO</v>
          </cell>
          <cell r="K706">
            <v>46288</v>
          </cell>
          <cell r="L706">
            <v>46300</v>
          </cell>
        </row>
        <row r="707">
          <cell r="A707" t="str">
            <v>PT-H2607-PD-285</v>
          </cell>
          <cell r="B707">
            <v>0</v>
          </cell>
          <cell r="C707">
            <v>11127824</v>
          </cell>
          <cell r="D707" t="str">
            <v>2131622-B-A</v>
          </cell>
          <cell r="E707" t="str">
            <v>WAIN-CKI-008-200 NO CE</v>
          </cell>
          <cell r="F707" t="str">
            <v>Oversea</v>
          </cell>
          <cell r="G707">
            <v>40</v>
          </cell>
          <cell r="H707">
            <v>0</v>
          </cell>
          <cell r="I707">
            <v>40</v>
          </cell>
          <cell r="J707" t="str">
            <v>NO</v>
          </cell>
          <cell r="K707">
            <v>46290</v>
          </cell>
          <cell r="L707">
            <v>46300</v>
          </cell>
        </row>
        <row r="708">
          <cell r="A708" t="str">
            <v>PT-H2607-PD-286</v>
          </cell>
          <cell r="B708">
            <v>0</v>
          </cell>
          <cell r="C708">
            <v>11127822</v>
          </cell>
          <cell r="D708" t="str">
            <v>2131620-B-A</v>
          </cell>
          <cell r="E708" t="str">
            <v>WAIN-CKI-10-200 NO CE</v>
          </cell>
          <cell r="F708" t="str">
            <v>Oversea</v>
          </cell>
          <cell r="G708">
            <v>80</v>
          </cell>
          <cell r="H708">
            <v>0</v>
          </cell>
          <cell r="I708">
            <v>80</v>
          </cell>
          <cell r="J708" t="str">
            <v>NO</v>
          </cell>
          <cell r="K708">
            <v>46290</v>
          </cell>
          <cell r="L708">
            <v>46300</v>
          </cell>
        </row>
        <row r="709">
          <cell r="A709" t="str">
            <v>PT-H2607-PD-287</v>
          </cell>
          <cell r="B709">
            <v>0</v>
          </cell>
          <cell r="C709">
            <v>11127219</v>
          </cell>
          <cell r="D709" t="str">
            <v>2131627-B-A</v>
          </cell>
          <cell r="E709" t="str">
            <v>WAIN-CKI-18-200-BS NO CE</v>
          </cell>
          <cell r="F709" t="str">
            <v>Oversea</v>
          </cell>
          <cell r="G709">
            <v>10</v>
          </cell>
          <cell r="H709">
            <v>0</v>
          </cell>
          <cell r="I709">
            <v>10</v>
          </cell>
          <cell r="J709" t="str">
            <v>NO</v>
          </cell>
          <cell r="K709">
            <v>46290</v>
          </cell>
          <cell r="L709">
            <v>46300</v>
          </cell>
        </row>
        <row r="710">
          <cell r="A710" t="str">
            <v>PT-H2607-PD-288</v>
          </cell>
          <cell r="B710">
            <v>0</v>
          </cell>
          <cell r="C710">
            <v>11127820</v>
          </cell>
          <cell r="D710" t="str">
            <v>2131618-B-A</v>
          </cell>
          <cell r="E710" t="str">
            <v>WAIN-CKI-200 NO CE</v>
          </cell>
          <cell r="F710" t="str">
            <v>Oversea</v>
          </cell>
          <cell r="G710">
            <v>240</v>
          </cell>
          <cell r="H710">
            <v>0</v>
          </cell>
          <cell r="I710">
            <v>240</v>
          </cell>
          <cell r="J710" t="str">
            <v>NO</v>
          </cell>
          <cell r="K710">
            <v>46290</v>
          </cell>
          <cell r="L710">
            <v>46300</v>
          </cell>
        </row>
        <row r="711">
          <cell r="A711" t="str">
            <v>PT-H2607-PD-289</v>
          </cell>
          <cell r="B711">
            <v>0</v>
          </cell>
          <cell r="C711">
            <v>11127217</v>
          </cell>
          <cell r="D711" t="str">
            <v>2131625-B-A</v>
          </cell>
          <cell r="E711" t="str">
            <v>WAIN-CKI-200-BA NO CE</v>
          </cell>
          <cell r="F711" t="str">
            <v>Oversea</v>
          </cell>
          <cell r="G711">
            <v>20</v>
          </cell>
          <cell r="H711">
            <v>0</v>
          </cell>
          <cell r="I711">
            <v>20</v>
          </cell>
          <cell r="J711" t="str">
            <v>NO</v>
          </cell>
          <cell r="K711">
            <v>46290</v>
          </cell>
          <cell r="L711">
            <v>46300</v>
          </cell>
        </row>
        <row r="712">
          <cell r="A712" t="str">
            <v>PT-H2607-PD-290</v>
          </cell>
          <cell r="B712">
            <v>0</v>
          </cell>
          <cell r="C712">
            <v>11127218</v>
          </cell>
          <cell r="D712" t="str">
            <v>2131626-B-A</v>
          </cell>
          <cell r="E712" t="str">
            <v>WAIN-CKI-200-BS NO CE</v>
          </cell>
          <cell r="F712" t="str">
            <v>Oversea</v>
          </cell>
          <cell r="G712">
            <v>120</v>
          </cell>
          <cell r="H712">
            <v>0</v>
          </cell>
          <cell r="I712">
            <v>120</v>
          </cell>
          <cell r="J712" t="str">
            <v>NO</v>
          </cell>
          <cell r="K712">
            <v>46290</v>
          </cell>
          <cell r="L712">
            <v>46300</v>
          </cell>
        </row>
        <row r="713">
          <cell r="A713" t="str">
            <v>PT-H2607-PD-291</v>
          </cell>
          <cell r="B713">
            <v>0</v>
          </cell>
          <cell r="C713">
            <v>11127821</v>
          </cell>
          <cell r="D713" t="str">
            <v>2131619-B-AK</v>
          </cell>
          <cell r="E713" t="str">
            <v>WAIN-CKI-300 NO CE</v>
          </cell>
          <cell r="F713" t="str">
            <v>Oversea</v>
          </cell>
          <cell r="G713">
            <v>30</v>
          </cell>
          <cell r="H713">
            <v>0</v>
          </cell>
          <cell r="I713">
            <v>30</v>
          </cell>
          <cell r="J713" t="str">
            <v>NO</v>
          </cell>
          <cell r="K713">
            <v>46290</v>
          </cell>
          <cell r="L713">
            <v>46300</v>
          </cell>
        </row>
        <row r="714">
          <cell r="A714" t="str">
            <v>PT-H2607-PD-292</v>
          </cell>
          <cell r="B714">
            <v>0</v>
          </cell>
          <cell r="C714">
            <v>11131247</v>
          </cell>
          <cell r="D714" t="str">
            <v>2331232-A-A</v>
          </cell>
          <cell r="E714" t="str">
            <v>WAMS-135-16ST NOCE</v>
          </cell>
          <cell r="F714" t="str">
            <v>Oversea</v>
          </cell>
          <cell r="G714">
            <v>40</v>
          </cell>
          <cell r="H714">
            <v>0</v>
          </cell>
          <cell r="I714">
            <v>40</v>
          </cell>
          <cell r="J714" t="str">
            <v>NO</v>
          </cell>
          <cell r="K714">
            <v>46290</v>
          </cell>
          <cell r="L714">
            <v>46300</v>
          </cell>
        </row>
        <row r="715">
          <cell r="A715" t="str">
            <v>PT-H2607-PD-293</v>
          </cell>
          <cell r="B715">
            <v>0</v>
          </cell>
          <cell r="C715">
            <v>11131250</v>
          </cell>
          <cell r="D715" t="str">
            <v>2331235-A-A</v>
          </cell>
          <cell r="E715" t="str">
            <v>WAMS-135-16WA NOCE</v>
          </cell>
          <cell r="F715" t="str">
            <v>Oversea</v>
          </cell>
          <cell r="G715">
            <v>40</v>
          </cell>
          <cell r="H715">
            <v>0</v>
          </cell>
          <cell r="I715">
            <v>40</v>
          </cell>
          <cell r="J715" t="str">
            <v>NO</v>
          </cell>
          <cell r="K715">
            <v>46290</v>
          </cell>
          <cell r="L715">
            <v>46300</v>
          </cell>
        </row>
        <row r="716">
          <cell r="A716" t="str">
            <v>PT-H2607-PD-294</v>
          </cell>
          <cell r="B716">
            <v>0</v>
          </cell>
          <cell r="C716">
            <v>11131245</v>
          </cell>
          <cell r="D716" t="str">
            <v>2331230-A-A</v>
          </cell>
          <cell r="E716" t="str">
            <v>WAMS-165-1645 NOCE</v>
          </cell>
          <cell r="F716" t="str">
            <v>Oversea</v>
          </cell>
          <cell r="G716">
            <v>500</v>
          </cell>
          <cell r="H716">
            <v>0</v>
          </cell>
          <cell r="I716">
            <v>500</v>
          </cell>
          <cell r="J716" t="str">
            <v>NO</v>
          </cell>
          <cell r="K716">
            <v>46290</v>
          </cell>
          <cell r="L716">
            <v>46300</v>
          </cell>
        </row>
        <row r="717">
          <cell r="A717" t="str">
            <v>PT-H2607-PD-295</v>
          </cell>
          <cell r="B717">
            <v>0</v>
          </cell>
          <cell r="C717">
            <v>11131248</v>
          </cell>
          <cell r="D717" t="str">
            <v>2331233-A-A</v>
          </cell>
          <cell r="E717" t="str">
            <v>WAMS-165-16ST NOCE</v>
          </cell>
          <cell r="F717" t="str">
            <v>Oversea</v>
          </cell>
          <cell r="G717">
            <v>20</v>
          </cell>
          <cell r="H717">
            <v>0</v>
          </cell>
          <cell r="I717">
            <v>20</v>
          </cell>
          <cell r="J717" t="str">
            <v>NO</v>
          </cell>
          <cell r="K717">
            <v>46290</v>
          </cell>
          <cell r="L717">
            <v>46300</v>
          </cell>
        </row>
        <row r="718">
          <cell r="A718" t="str">
            <v>PT-H2607-PD-296</v>
          </cell>
          <cell r="B718">
            <v>0</v>
          </cell>
          <cell r="C718">
            <v>11131251</v>
          </cell>
          <cell r="D718" t="str">
            <v>2331236-A-A</v>
          </cell>
          <cell r="E718" t="str">
            <v>WAMS-165-16WA NOCE</v>
          </cell>
          <cell r="F718" t="str">
            <v>Oversea</v>
          </cell>
          <cell r="G718">
            <v>40</v>
          </cell>
          <cell r="H718">
            <v>0</v>
          </cell>
          <cell r="I718">
            <v>40</v>
          </cell>
          <cell r="J718" t="str">
            <v>NO</v>
          </cell>
          <cell r="K718">
            <v>46290</v>
          </cell>
          <cell r="L718">
            <v>46300</v>
          </cell>
        </row>
        <row r="719">
          <cell r="A719" t="str">
            <v>PT-H2607-PD-297</v>
          </cell>
          <cell r="B719">
            <v>0</v>
          </cell>
          <cell r="C719">
            <v>11131246</v>
          </cell>
          <cell r="D719" t="str">
            <v>2331231-A-A</v>
          </cell>
          <cell r="E719" t="str">
            <v>WAMS-180-1645 NOCE</v>
          </cell>
          <cell r="F719" t="str">
            <v>Oversea</v>
          </cell>
          <cell r="G719">
            <v>120</v>
          </cell>
          <cell r="H719">
            <v>0</v>
          </cell>
          <cell r="I719">
            <v>120</v>
          </cell>
          <cell r="J719" t="str">
            <v>NO</v>
          </cell>
          <cell r="K719">
            <v>46290</v>
          </cell>
          <cell r="L719">
            <v>46300</v>
          </cell>
        </row>
        <row r="720">
          <cell r="A720" t="str">
            <v>PT-H2607-PD-298</v>
          </cell>
          <cell r="B720">
            <v>0</v>
          </cell>
          <cell r="C720">
            <v>11131249</v>
          </cell>
          <cell r="D720" t="str">
            <v>2331234-A-A</v>
          </cell>
          <cell r="E720" t="str">
            <v>WAMS-180-16ST NOCE</v>
          </cell>
          <cell r="F720" t="str">
            <v>Oversea</v>
          </cell>
          <cell r="G720">
            <v>100</v>
          </cell>
          <cell r="H720">
            <v>0</v>
          </cell>
          <cell r="I720">
            <v>100</v>
          </cell>
          <cell r="J720" t="str">
            <v>NO</v>
          </cell>
          <cell r="K720">
            <v>46290</v>
          </cell>
          <cell r="L720">
            <v>46300</v>
          </cell>
        </row>
        <row r="721">
          <cell r="A721" t="str">
            <v>PT-H2607-PD-299</v>
          </cell>
          <cell r="B721">
            <v>0</v>
          </cell>
          <cell r="C721">
            <v>11131252</v>
          </cell>
          <cell r="D721" t="str">
            <v>2331237-A-A</v>
          </cell>
          <cell r="E721" t="str">
            <v>WAMS-180-16WA NOCE</v>
          </cell>
          <cell r="F721" t="str">
            <v>Oversea</v>
          </cell>
          <cell r="G721">
            <v>8</v>
          </cell>
          <cell r="H721">
            <v>0</v>
          </cell>
          <cell r="I721">
            <v>8</v>
          </cell>
          <cell r="J721" t="str">
            <v>NO</v>
          </cell>
          <cell r="K721">
            <v>46290</v>
          </cell>
          <cell r="L721">
            <v>46300</v>
          </cell>
        </row>
        <row r="722">
          <cell r="A722" t="str">
            <v>PT-H2607-PD-300</v>
          </cell>
          <cell r="B722">
            <v>0</v>
          </cell>
          <cell r="C722">
            <v>11132761</v>
          </cell>
          <cell r="D722" t="str">
            <v>2231043-A-A</v>
          </cell>
          <cell r="E722" t="str">
            <v>WCKV165-14 NOCE</v>
          </cell>
          <cell r="F722" t="str">
            <v>Oversea</v>
          </cell>
          <cell r="G722">
            <v>132</v>
          </cell>
          <cell r="H722">
            <v>0</v>
          </cell>
          <cell r="I722">
            <v>132</v>
          </cell>
          <cell r="J722" t="str">
            <v>NO</v>
          </cell>
          <cell r="K722">
            <v>46290</v>
          </cell>
          <cell r="L722">
            <v>46300</v>
          </cell>
        </row>
        <row r="723">
          <cell r="A723" t="str">
            <v>PT-H2607-PD-310</v>
          </cell>
          <cell r="B723">
            <v>0</v>
          </cell>
          <cell r="C723">
            <v>11134340</v>
          </cell>
          <cell r="D723" t="str">
            <v>2331156-A-A</v>
          </cell>
          <cell r="E723" t="str">
            <v>AIN-CKI-200-B-SFT CE2</v>
          </cell>
          <cell r="F723" t="str">
            <v>Oversea</v>
          </cell>
          <cell r="G723">
            <v>60</v>
          </cell>
          <cell r="H723">
            <v>0</v>
          </cell>
          <cell r="I723">
            <v>60</v>
          </cell>
          <cell r="J723" t="str">
            <v>NO</v>
          </cell>
          <cell r="K723">
            <v>46252</v>
          </cell>
          <cell r="L723">
            <v>46258</v>
          </cell>
        </row>
        <row r="724">
          <cell r="A724" t="str">
            <v>PT-H2607-PD-311</v>
          </cell>
          <cell r="B724">
            <v>0</v>
          </cell>
          <cell r="C724">
            <v>11134339</v>
          </cell>
          <cell r="D724" t="str">
            <v>2331167-A-A</v>
          </cell>
          <cell r="E724" t="str">
            <v>AIN-CKX-10-200-R CE2</v>
          </cell>
          <cell r="F724" t="str">
            <v>Oversea</v>
          </cell>
          <cell r="G724">
            <v>10</v>
          </cell>
          <cell r="H724">
            <v>0</v>
          </cell>
          <cell r="I724">
            <v>10</v>
          </cell>
          <cell r="J724" t="str">
            <v>NO</v>
          </cell>
          <cell r="K724">
            <v>46252</v>
          </cell>
          <cell r="L724">
            <v>46258</v>
          </cell>
        </row>
        <row r="725">
          <cell r="A725" t="str">
            <v>PT-H2607-PD-312</v>
          </cell>
          <cell r="B725">
            <v>0</v>
          </cell>
          <cell r="C725">
            <v>11117355</v>
          </cell>
          <cell r="D725" t="str">
            <v>2131727-B-A</v>
          </cell>
          <cell r="E725" t="str">
            <v>AHW14R013P NO CE</v>
          </cell>
          <cell r="F725" t="str">
            <v>Oversea</v>
          </cell>
          <cell r="G725">
            <v>200</v>
          </cell>
          <cell r="H725">
            <v>0</v>
          </cell>
          <cell r="I725">
            <v>200</v>
          </cell>
          <cell r="J725" t="str">
            <v>NO</v>
          </cell>
          <cell r="K725">
            <v>46268</v>
          </cell>
          <cell r="L725">
            <v>46274</v>
          </cell>
        </row>
        <row r="726">
          <cell r="A726"/>
          <cell r="B726"/>
          <cell r="C726"/>
          <cell r="D726"/>
          <cell r="E726"/>
          <cell r="F726"/>
          <cell r="G726"/>
          <cell r="H726"/>
          <cell r="I726"/>
          <cell r="J726"/>
          <cell r="K726"/>
          <cell r="L726"/>
        </row>
        <row r="727">
          <cell r="A727"/>
          <cell r="B727"/>
          <cell r="C727"/>
          <cell r="D727"/>
          <cell r="E727"/>
          <cell r="F727"/>
          <cell r="G727"/>
          <cell r="H727"/>
          <cell r="I727"/>
          <cell r="J727"/>
          <cell r="K727"/>
          <cell r="L727"/>
        </row>
        <row r="728">
          <cell r="A728"/>
          <cell r="B728"/>
          <cell r="C728"/>
          <cell r="D728"/>
          <cell r="E728"/>
          <cell r="F728"/>
          <cell r="G728"/>
          <cell r="H728"/>
          <cell r="I728"/>
          <cell r="J728"/>
          <cell r="K728"/>
          <cell r="L728"/>
        </row>
        <row r="729">
          <cell r="A729"/>
          <cell r="B729"/>
          <cell r="C729"/>
          <cell r="D729"/>
          <cell r="E729"/>
          <cell r="F729"/>
          <cell r="G729"/>
          <cell r="H729"/>
          <cell r="I729"/>
          <cell r="J729"/>
          <cell r="K729"/>
          <cell r="L729"/>
        </row>
        <row r="730">
          <cell r="A730"/>
          <cell r="B730"/>
          <cell r="C730"/>
          <cell r="D730"/>
          <cell r="E730"/>
          <cell r="F730"/>
          <cell r="G730"/>
          <cell r="H730"/>
          <cell r="I730"/>
          <cell r="J730"/>
          <cell r="K730"/>
          <cell r="L730"/>
        </row>
        <row r="731">
          <cell r="A731"/>
          <cell r="B731"/>
          <cell r="C731"/>
          <cell r="D731"/>
          <cell r="E731"/>
          <cell r="F731"/>
          <cell r="G731"/>
          <cell r="H731"/>
          <cell r="I731"/>
          <cell r="J731"/>
          <cell r="K731"/>
          <cell r="L731"/>
        </row>
        <row r="732">
          <cell r="A732"/>
          <cell r="B732"/>
          <cell r="C732"/>
          <cell r="D732"/>
          <cell r="E732"/>
          <cell r="F732"/>
          <cell r="G732"/>
          <cell r="H732"/>
          <cell r="I732"/>
          <cell r="J732"/>
          <cell r="K732"/>
          <cell r="L732"/>
        </row>
        <row r="733">
          <cell r="A733"/>
          <cell r="B733"/>
          <cell r="C733"/>
          <cell r="D733"/>
          <cell r="E733"/>
          <cell r="F733"/>
          <cell r="G733"/>
          <cell r="H733"/>
          <cell r="I733"/>
          <cell r="J733"/>
          <cell r="K733"/>
          <cell r="L733"/>
        </row>
        <row r="734">
          <cell r="A734"/>
          <cell r="B734"/>
          <cell r="C734"/>
          <cell r="D734"/>
          <cell r="E734"/>
          <cell r="F734"/>
          <cell r="G734"/>
          <cell r="H734"/>
          <cell r="I734"/>
          <cell r="J734"/>
          <cell r="K734"/>
          <cell r="L734"/>
        </row>
        <row r="735">
          <cell r="A735"/>
          <cell r="B735"/>
          <cell r="C735"/>
          <cell r="D735"/>
          <cell r="E735"/>
          <cell r="F735"/>
          <cell r="G735"/>
          <cell r="H735"/>
          <cell r="I735"/>
          <cell r="J735"/>
          <cell r="K735"/>
          <cell r="L735"/>
        </row>
        <row r="736">
          <cell r="A736"/>
          <cell r="B736"/>
          <cell r="C736"/>
          <cell r="D736"/>
          <cell r="E736"/>
          <cell r="F736"/>
          <cell r="G736"/>
          <cell r="H736"/>
          <cell r="I736"/>
          <cell r="J736"/>
          <cell r="K736"/>
          <cell r="L736"/>
        </row>
        <row r="737">
          <cell r="A737"/>
          <cell r="B737"/>
          <cell r="C737"/>
          <cell r="D737"/>
          <cell r="E737"/>
          <cell r="F737"/>
          <cell r="G737"/>
          <cell r="H737"/>
          <cell r="I737"/>
          <cell r="J737"/>
          <cell r="K737"/>
          <cell r="L737"/>
        </row>
        <row r="738">
          <cell r="A738"/>
          <cell r="B738"/>
          <cell r="C738"/>
          <cell r="D738"/>
          <cell r="E738"/>
          <cell r="F738"/>
          <cell r="G738"/>
          <cell r="H738"/>
          <cell r="I738"/>
          <cell r="J738"/>
          <cell r="K738"/>
          <cell r="L738"/>
        </row>
        <row r="739">
          <cell r="A739"/>
          <cell r="B739"/>
          <cell r="C739"/>
          <cell r="D739"/>
          <cell r="E739"/>
          <cell r="F739"/>
          <cell r="G739"/>
          <cell r="H739"/>
          <cell r="I739"/>
          <cell r="J739"/>
          <cell r="K739"/>
          <cell r="L739"/>
        </row>
        <row r="740">
          <cell r="A740"/>
          <cell r="B740"/>
          <cell r="C740"/>
          <cell r="D740"/>
          <cell r="E740"/>
          <cell r="F740"/>
          <cell r="G740"/>
          <cell r="H740"/>
          <cell r="I740"/>
          <cell r="J740"/>
          <cell r="K740"/>
          <cell r="L740"/>
        </row>
        <row r="741">
          <cell r="A741"/>
          <cell r="B741"/>
          <cell r="C741"/>
          <cell r="D741"/>
          <cell r="E741"/>
          <cell r="F741"/>
          <cell r="G741"/>
          <cell r="H741"/>
          <cell r="I741"/>
          <cell r="J741"/>
          <cell r="K741"/>
          <cell r="L741"/>
        </row>
        <row r="742">
          <cell r="A742"/>
          <cell r="B742"/>
          <cell r="C742"/>
          <cell r="D742"/>
          <cell r="E742"/>
          <cell r="F742"/>
          <cell r="G742"/>
          <cell r="H742"/>
          <cell r="I742"/>
          <cell r="J742"/>
          <cell r="K742"/>
          <cell r="L742"/>
        </row>
        <row r="743">
          <cell r="A743"/>
          <cell r="B743"/>
          <cell r="C743"/>
          <cell r="D743"/>
          <cell r="E743"/>
          <cell r="F743"/>
          <cell r="G743"/>
          <cell r="H743"/>
          <cell r="I743"/>
          <cell r="J743"/>
          <cell r="K743"/>
          <cell r="L743"/>
        </row>
        <row r="744">
          <cell r="A744"/>
          <cell r="B744"/>
          <cell r="C744"/>
          <cell r="D744"/>
          <cell r="E744"/>
          <cell r="F744"/>
          <cell r="G744"/>
          <cell r="H744"/>
          <cell r="I744"/>
          <cell r="J744"/>
          <cell r="K744"/>
          <cell r="L744"/>
        </row>
        <row r="745">
          <cell r="A745"/>
          <cell r="B745"/>
          <cell r="C745"/>
          <cell r="D745"/>
          <cell r="E745"/>
          <cell r="F745"/>
          <cell r="G745"/>
          <cell r="H745"/>
          <cell r="I745"/>
          <cell r="J745"/>
          <cell r="K745"/>
          <cell r="L745"/>
        </row>
        <row r="746">
          <cell r="A746"/>
          <cell r="B746"/>
          <cell r="C746"/>
          <cell r="D746"/>
          <cell r="E746"/>
          <cell r="F746"/>
          <cell r="G746"/>
          <cell r="H746"/>
          <cell r="I746"/>
          <cell r="J746"/>
          <cell r="K746"/>
          <cell r="L746"/>
        </row>
        <row r="747">
          <cell r="A747"/>
          <cell r="B747"/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</row>
        <row r="748">
          <cell r="A748"/>
          <cell r="B748"/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</row>
        <row r="749">
          <cell r="A749"/>
          <cell r="B749"/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</row>
        <row r="750">
          <cell r="A750"/>
          <cell r="B750"/>
          <cell r="C750"/>
          <cell r="D750"/>
          <cell r="E750"/>
          <cell r="F750"/>
          <cell r="G750"/>
          <cell r="H750"/>
          <cell r="I750"/>
          <cell r="J750"/>
          <cell r="K750"/>
          <cell r="L750"/>
        </row>
        <row r="751">
          <cell r="A751"/>
          <cell r="B751"/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</row>
        <row r="752">
          <cell r="A752"/>
          <cell r="B752"/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</row>
        <row r="753">
          <cell r="A753"/>
          <cell r="B753"/>
          <cell r="C753"/>
          <cell r="D753"/>
          <cell r="E753"/>
          <cell r="F753"/>
          <cell r="G753"/>
          <cell r="H753"/>
          <cell r="I753"/>
          <cell r="J753"/>
          <cell r="K753"/>
          <cell r="L753"/>
        </row>
        <row r="754">
          <cell r="A754"/>
          <cell r="B754"/>
          <cell r="C754"/>
          <cell r="D754"/>
          <cell r="E754"/>
          <cell r="F754"/>
          <cell r="G754"/>
          <cell r="H754"/>
          <cell r="I754"/>
          <cell r="J754"/>
          <cell r="K754"/>
          <cell r="L754"/>
        </row>
        <row r="755">
          <cell r="A755"/>
          <cell r="B755"/>
          <cell r="C755"/>
          <cell r="D755"/>
          <cell r="E755"/>
          <cell r="F755"/>
          <cell r="G755"/>
          <cell r="H755"/>
          <cell r="I755"/>
          <cell r="J755"/>
          <cell r="K755"/>
          <cell r="L755"/>
        </row>
        <row r="756">
          <cell r="A756"/>
          <cell r="B756"/>
          <cell r="C756"/>
          <cell r="D756"/>
          <cell r="E756"/>
          <cell r="F756"/>
          <cell r="G756"/>
          <cell r="H756"/>
          <cell r="I756"/>
          <cell r="J756"/>
          <cell r="K756"/>
          <cell r="L756"/>
        </row>
        <row r="757">
          <cell r="A757"/>
          <cell r="B757"/>
          <cell r="C757"/>
          <cell r="D757"/>
          <cell r="E757"/>
          <cell r="F757"/>
          <cell r="G757"/>
          <cell r="H757"/>
          <cell r="I757"/>
          <cell r="J757"/>
          <cell r="K757"/>
          <cell r="L757"/>
        </row>
        <row r="758">
          <cell r="A758"/>
          <cell r="B758"/>
          <cell r="C758"/>
          <cell r="D758"/>
          <cell r="E758"/>
          <cell r="F758"/>
          <cell r="G758"/>
          <cell r="H758"/>
          <cell r="I758"/>
          <cell r="J758"/>
          <cell r="K758"/>
          <cell r="L758"/>
        </row>
        <row r="759">
          <cell r="A759"/>
          <cell r="B759"/>
          <cell r="C759"/>
          <cell r="D759"/>
          <cell r="E759"/>
          <cell r="F759"/>
          <cell r="G759"/>
          <cell r="H759"/>
          <cell r="I759"/>
          <cell r="J759"/>
          <cell r="K759"/>
          <cell r="L759"/>
        </row>
        <row r="760">
          <cell r="A760"/>
          <cell r="B760"/>
          <cell r="C760"/>
          <cell r="D760"/>
          <cell r="E760"/>
          <cell r="F760"/>
          <cell r="G760"/>
          <cell r="H760"/>
          <cell r="I760"/>
          <cell r="J760"/>
          <cell r="K760"/>
          <cell r="L760"/>
        </row>
        <row r="761">
          <cell r="A761"/>
          <cell r="B761"/>
          <cell r="C761"/>
          <cell r="D761"/>
          <cell r="E761"/>
          <cell r="F761"/>
          <cell r="G761"/>
          <cell r="H761"/>
          <cell r="I761"/>
          <cell r="J761"/>
          <cell r="K761"/>
          <cell r="L761"/>
        </row>
        <row r="762">
          <cell r="A762"/>
          <cell r="B762"/>
          <cell r="C762"/>
          <cell r="D762"/>
          <cell r="E762"/>
          <cell r="F762"/>
          <cell r="G762"/>
          <cell r="H762"/>
          <cell r="I762"/>
          <cell r="J762"/>
          <cell r="K762"/>
          <cell r="L762"/>
        </row>
        <row r="763">
          <cell r="A763"/>
          <cell r="B763"/>
          <cell r="C763"/>
          <cell r="D763"/>
          <cell r="E763"/>
          <cell r="F763"/>
          <cell r="G763"/>
          <cell r="H763"/>
          <cell r="I763"/>
          <cell r="J763"/>
          <cell r="K763"/>
          <cell r="L763"/>
        </row>
        <row r="764">
          <cell r="A764"/>
          <cell r="B764"/>
          <cell r="C764"/>
          <cell r="D764"/>
          <cell r="E764"/>
          <cell r="F764"/>
          <cell r="G764"/>
          <cell r="H764"/>
          <cell r="I764"/>
          <cell r="J764"/>
          <cell r="K764"/>
          <cell r="L764"/>
        </row>
        <row r="765">
          <cell r="A765"/>
          <cell r="B765"/>
          <cell r="C765"/>
          <cell r="D765"/>
          <cell r="E765"/>
          <cell r="F765"/>
          <cell r="G765"/>
          <cell r="H765"/>
          <cell r="I765"/>
          <cell r="J765"/>
          <cell r="K765"/>
          <cell r="L765"/>
        </row>
        <row r="766">
          <cell r="A766"/>
          <cell r="B766"/>
          <cell r="C766"/>
          <cell r="D766"/>
          <cell r="E766"/>
          <cell r="F766"/>
          <cell r="G766"/>
          <cell r="H766"/>
          <cell r="I766"/>
          <cell r="J766"/>
          <cell r="K766"/>
          <cell r="L766"/>
        </row>
        <row r="767">
          <cell r="A767"/>
          <cell r="B767"/>
          <cell r="C767"/>
          <cell r="D767"/>
          <cell r="E767"/>
          <cell r="F767"/>
          <cell r="G767"/>
          <cell r="H767"/>
          <cell r="I767"/>
          <cell r="J767"/>
          <cell r="K767"/>
          <cell r="L767"/>
        </row>
        <row r="768">
          <cell r="A768"/>
          <cell r="B768"/>
          <cell r="C768"/>
          <cell r="D768"/>
          <cell r="E768"/>
          <cell r="F768"/>
          <cell r="G768"/>
          <cell r="H768"/>
          <cell r="I768"/>
          <cell r="J768"/>
          <cell r="K768"/>
          <cell r="L768"/>
        </row>
        <row r="769">
          <cell r="A769"/>
          <cell r="B769"/>
          <cell r="C769"/>
          <cell r="D769"/>
          <cell r="E769"/>
          <cell r="F769"/>
          <cell r="G769"/>
          <cell r="H769"/>
          <cell r="I769"/>
          <cell r="J769"/>
          <cell r="K769"/>
          <cell r="L769"/>
        </row>
        <row r="770">
          <cell r="A770"/>
          <cell r="B770"/>
          <cell r="C770"/>
          <cell r="D770"/>
          <cell r="E770"/>
          <cell r="F770"/>
          <cell r="G770"/>
          <cell r="H770"/>
          <cell r="I770"/>
          <cell r="J770"/>
          <cell r="K770"/>
          <cell r="L770"/>
        </row>
        <row r="771">
          <cell r="A771"/>
          <cell r="B771"/>
          <cell r="C771"/>
          <cell r="D771"/>
          <cell r="E771"/>
          <cell r="F771"/>
          <cell r="G771"/>
          <cell r="H771"/>
          <cell r="I771"/>
          <cell r="J771"/>
          <cell r="K771"/>
          <cell r="L771"/>
        </row>
        <row r="772">
          <cell r="A772"/>
          <cell r="B772"/>
          <cell r="C772"/>
          <cell r="D772"/>
          <cell r="E772"/>
          <cell r="F772"/>
          <cell r="G772"/>
          <cell r="H772"/>
          <cell r="I772"/>
          <cell r="J772"/>
          <cell r="K772"/>
          <cell r="L772"/>
        </row>
        <row r="773">
          <cell r="A773"/>
          <cell r="B773"/>
          <cell r="C773"/>
          <cell r="D773"/>
          <cell r="E773"/>
          <cell r="F773"/>
          <cell r="G773"/>
          <cell r="H773"/>
          <cell r="I773"/>
          <cell r="J773"/>
          <cell r="K773"/>
          <cell r="L773"/>
        </row>
        <row r="774">
          <cell r="A774"/>
          <cell r="B774"/>
          <cell r="C774"/>
          <cell r="D774"/>
          <cell r="E774"/>
          <cell r="F774"/>
          <cell r="G774"/>
          <cell r="H774"/>
          <cell r="I774"/>
          <cell r="J774"/>
          <cell r="K774"/>
          <cell r="L774"/>
        </row>
        <row r="775">
          <cell r="A775"/>
          <cell r="B775"/>
          <cell r="C775"/>
          <cell r="D775"/>
          <cell r="E775"/>
          <cell r="F775"/>
          <cell r="G775"/>
          <cell r="H775"/>
          <cell r="I775"/>
          <cell r="J775"/>
          <cell r="K775"/>
          <cell r="L775"/>
        </row>
        <row r="776">
          <cell r="A776"/>
          <cell r="B776"/>
          <cell r="C776"/>
          <cell r="D776"/>
          <cell r="E776"/>
          <cell r="F776"/>
          <cell r="G776"/>
          <cell r="H776"/>
          <cell r="I776"/>
          <cell r="J776"/>
          <cell r="K776"/>
          <cell r="L776"/>
        </row>
        <row r="777">
          <cell r="A777"/>
          <cell r="B777"/>
          <cell r="C777"/>
          <cell r="D777"/>
          <cell r="E777"/>
          <cell r="F777"/>
          <cell r="G777"/>
          <cell r="H777"/>
          <cell r="I777"/>
          <cell r="J777"/>
          <cell r="K777"/>
          <cell r="L777"/>
        </row>
        <row r="778">
          <cell r="A778"/>
          <cell r="B778"/>
          <cell r="C778"/>
          <cell r="D778"/>
          <cell r="E778"/>
          <cell r="F778"/>
          <cell r="G778"/>
          <cell r="H778"/>
          <cell r="I778"/>
          <cell r="J778"/>
          <cell r="K778"/>
          <cell r="L778"/>
        </row>
        <row r="779">
          <cell r="A779"/>
          <cell r="B779"/>
          <cell r="C779"/>
          <cell r="D779"/>
          <cell r="E779"/>
          <cell r="F779"/>
          <cell r="G779"/>
          <cell r="H779"/>
          <cell r="I779"/>
          <cell r="J779"/>
          <cell r="K779"/>
          <cell r="L779"/>
        </row>
        <row r="780">
          <cell r="A780"/>
          <cell r="B780"/>
          <cell r="C780"/>
          <cell r="D780"/>
          <cell r="E780"/>
          <cell r="F780"/>
          <cell r="G780"/>
          <cell r="H780"/>
          <cell r="I780"/>
          <cell r="J780"/>
          <cell r="K780"/>
          <cell r="L780"/>
        </row>
        <row r="781">
          <cell r="A781"/>
          <cell r="B781"/>
          <cell r="C781"/>
          <cell r="D781"/>
          <cell r="E781"/>
          <cell r="F781"/>
          <cell r="G781"/>
          <cell r="H781"/>
          <cell r="I781"/>
          <cell r="J781"/>
          <cell r="K781"/>
          <cell r="L781"/>
        </row>
        <row r="782">
          <cell r="A782"/>
          <cell r="B782"/>
          <cell r="C782"/>
          <cell r="D782"/>
          <cell r="E782"/>
          <cell r="F782"/>
          <cell r="G782"/>
          <cell r="H782"/>
          <cell r="I782"/>
          <cell r="J782"/>
          <cell r="K782"/>
          <cell r="L782"/>
        </row>
        <row r="783">
          <cell r="A783"/>
          <cell r="B783"/>
          <cell r="C783"/>
          <cell r="D783"/>
          <cell r="E783"/>
          <cell r="F783"/>
          <cell r="G783"/>
          <cell r="H783"/>
          <cell r="I783"/>
          <cell r="J783"/>
          <cell r="K783"/>
          <cell r="L783"/>
        </row>
        <row r="784">
          <cell r="A784"/>
          <cell r="B784"/>
          <cell r="C784"/>
          <cell r="D784"/>
          <cell r="E784"/>
          <cell r="F784"/>
          <cell r="G784"/>
          <cell r="H784"/>
          <cell r="I784"/>
          <cell r="J784"/>
          <cell r="K784"/>
          <cell r="L784"/>
        </row>
        <row r="785">
          <cell r="A785"/>
          <cell r="B785"/>
          <cell r="C785"/>
          <cell r="D785"/>
          <cell r="E785"/>
          <cell r="F785"/>
          <cell r="G785"/>
          <cell r="H785"/>
          <cell r="I785"/>
          <cell r="J785"/>
          <cell r="K785"/>
          <cell r="L785"/>
        </row>
        <row r="786">
          <cell r="A786"/>
          <cell r="B786"/>
          <cell r="C786"/>
          <cell r="D786"/>
          <cell r="E786"/>
          <cell r="F786"/>
          <cell r="G786"/>
          <cell r="H786"/>
          <cell r="I786"/>
          <cell r="J786"/>
          <cell r="K786"/>
          <cell r="L786"/>
        </row>
        <row r="787">
          <cell r="A787"/>
          <cell r="B787"/>
          <cell r="C787"/>
          <cell r="D787"/>
          <cell r="E787"/>
          <cell r="F787"/>
          <cell r="G787"/>
          <cell r="H787"/>
          <cell r="I787"/>
          <cell r="J787"/>
          <cell r="K787"/>
          <cell r="L787"/>
        </row>
        <row r="788">
          <cell r="A788"/>
          <cell r="B788"/>
          <cell r="C788"/>
          <cell r="D788"/>
          <cell r="E788"/>
          <cell r="F788"/>
          <cell r="G788"/>
          <cell r="H788"/>
          <cell r="I788"/>
          <cell r="J788"/>
          <cell r="K788"/>
          <cell r="L788"/>
        </row>
        <row r="789">
          <cell r="A789"/>
          <cell r="B789"/>
          <cell r="C789"/>
          <cell r="D789"/>
          <cell r="E789"/>
          <cell r="F789"/>
          <cell r="G789"/>
          <cell r="H789"/>
          <cell r="I789"/>
          <cell r="J789"/>
          <cell r="K789"/>
          <cell r="L789"/>
        </row>
        <row r="790">
          <cell r="A790"/>
          <cell r="B790"/>
          <cell r="C790"/>
          <cell r="D790"/>
          <cell r="E790"/>
          <cell r="F790"/>
          <cell r="G790"/>
          <cell r="H790"/>
          <cell r="I790"/>
          <cell r="J790"/>
          <cell r="K790"/>
          <cell r="L790"/>
        </row>
        <row r="791">
          <cell r="A791"/>
          <cell r="B791"/>
          <cell r="C791"/>
          <cell r="D791"/>
          <cell r="E791"/>
          <cell r="F791"/>
          <cell r="G791"/>
          <cell r="H791"/>
          <cell r="I791"/>
          <cell r="J791"/>
          <cell r="K791"/>
          <cell r="L791"/>
        </row>
        <row r="792">
          <cell r="A792"/>
          <cell r="B792"/>
          <cell r="C792"/>
          <cell r="D792"/>
          <cell r="E792"/>
          <cell r="F792"/>
          <cell r="G792"/>
          <cell r="H792"/>
          <cell r="I792"/>
          <cell r="J792"/>
          <cell r="K792"/>
          <cell r="L792"/>
        </row>
        <row r="793">
          <cell r="A793"/>
          <cell r="B793"/>
          <cell r="C793"/>
          <cell r="D793"/>
          <cell r="E793"/>
          <cell r="F793"/>
          <cell r="G793"/>
          <cell r="H793"/>
          <cell r="I793"/>
          <cell r="J793"/>
          <cell r="K793"/>
          <cell r="L793"/>
        </row>
        <row r="794">
          <cell r="A794"/>
          <cell r="B794"/>
          <cell r="C794"/>
          <cell r="D794"/>
          <cell r="E794"/>
          <cell r="F794"/>
          <cell r="G794"/>
          <cell r="H794"/>
          <cell r="I794"/>
          <cell r="J794"/>
          <cell r="K794"/>
          <cell r="L794"/>
        </row>
        <row r="795">
          <cell r="A795"/>
          <cell r="B795"/>
          <cell r="C795"/>
          <cell r="D795"/>
          <cell r="E795"/>
          <cell r="F795"/>
          <cell r="G795"/>
          <cell r="H795"/>
          <cell r="I795"/>
          <cell r="J795"/>
          <cell r="K795"/>
          <cell r="L795"/>
        </row>
        <row r="796">
          <cell r="A796"/>
          <cell r="B796"/>
          <cell r="C796"/>
          <cell r="D796"/>
          <cell r="E796"/>
          <cell r="F796"/>
          <cell r="G796"/>
          <cell r="H796"/>
          <cell r="I796"/>
          <cell r="J796"/>
          <cell r="K796"/>
          <cell r="L796"/>
        </row>
        <row r="797">
          <cell r="A797"/>
          <cell r="B797"/>
          <cell r="C797"/>
          <cell r="D797"/>
          <cell r="E797"/>
          <cell r="F797"/>
          <cell r="G797"/>
          <cell r="H797"/>
          <cell r="I797"/>
          <cell r="J797"/>
          <cell r="K797"/>
          <cell r="L797"/>
        </row>
        <row r="798">
          <cell r="A798"/>
          <cell r="B798"/>
          <cell r="C798"/>
          <cell r="D798"/>
          <cell r="E798"/>
          <cell r="F798"/>
          <cell r="G798"/>
          <cell r="H798"/>
          <cell r="I798"/>
          <cell r="J798"/>
          <cell r="K798"/>
          <cell r="L798"/>
        </row>
        <row r="799">
          <cell r="A799"/>
          <cell r="B799"/>
          <cell r="C799"/>
          <cell r="D799"/>
          <cell r="E799"/>
          <cell r="F799"/>
          <cell r="G799"/>
          <cell r="H799"/>
          <cell r="I799"/>
          <cell r="J799"/>
          <cell r="K799"/>
          <cell r="L799"/>
        </row>
        <row r="800">
          <cell r="A800"/>
          <cell r="B800"/>
          <cell r="C800"/>
          <cell r="D800"/>
          <cell r="E800"/>
          <cell r="F800"/>
          <cell r="G800"/>
          <cell r="H800"/>
          <cell r="I800"/>
          <cell r="J800"/>
          <cell r="K800"/>
          <cell r="L800"/>
        </row>
        <row r="801">
          <cell r="A801"/>
          <cell r="B801"/>
          <cell r="C801"/>
          <cell r="D801"/>
          <cell r="E801"/>
          <cell r="F801"/>
          <cell r="G801"/>
          <cell r="H801"/>
          <cell r="I801"/>
          <cell r="J801"/>
          <cell r="K801"/>
          <cell r="L801"/>
        </row>
        <row r="802">
          <cell r="A802"/>
          <cell r="B802"/>
          <cell r="C802"/>
          <cell r="D802"/>
          <cell r="E802"/>
          <cell r="F802"/>
          <cell r="G802"/>
          <cell r="H802"/>
          <cell r="I802"/>
          <cell r="J802"/>
          <cell r="K802"/>
          <cell r="L802"/>
        </row>
        <row r="803">
          <cell r="A803"/>
          <cell r="B803"/>
          <cell r="C803"/>
          <cell r="D803"/>
          <cell r="E803"/>
          <cell r="F803"/>
          <cell r="G803"/>
          <cell r="H803"/>
          <cell r="I803"/>
          <cell r="J803"/>
          <cell r="K803"/>
          <cell r="L803"/>
        </row>
        <row r="804">
          <cell r="A804"/>
          <cell r="B804"/>
          <cell r="C804"/>
          <cell r="D804"/>
          <cell r="E804"/>
          <cell r="F804"/>
          <cell r="G804"/>
          <cell r="H804"/>
          <cell r="I804"/>
          <cell r="J804"/>
          <cell r="K804"/>
          <cell r="L804"/>
        </row>
        <row r="805">
          <cell r="A805"/>
          <cell r="B805"/>
          <cell r="C805"/>
          <cell r="D805"/>
          <cell r="E805"/>
          <cell r="F805"/>
          <cell r="G805"/>
          <cell r="H805"/>
          <cell r="I805"/>
          <cell r="J805"/>
          <cell r="K805"/>
          <cell r="L805"/>
        </row>
        <row r="806">
          <cell r="A806"/>
          <cell r="B806"/>
          <cell r="C806"/>
          <cell r="D806"/>
          <cell r="E806"/>
          <cell r="F806"/>
          <cell r="G806"/>
          <cell r="H806"/>
          <cell r="I806"/>
          <cell r="J806"/>
          <cell r="K806"/>
          <cell r="L806"/>
        </row>
        <row r="807">
          <cell r="A807"/>
          <cell r="B807"/>
          <cell r="C807"/>
          <cell r="D807"/>
          <cell r="E807"/>
          <cell r="F807"/>
          <cell r="G807"/>
          <cell r="H807"/>
          <cell r="I807"/>
          <cell r="J807"/>
          <cell r="K807"/>
          <cell r="L807"/>
        </row>
        <row r="808">
          <cell r="A808"/>
          <cell r="B808"/>
          <cell r="C808"/>
          <cell r="D808"/>
          <cell r="E808"/>
          <cell r="F808"/>
          <cell r="G808"/>
          <cell r="H808"/>
          <cell r="I808"/>
          <cell r="J808"/>
          <cell r="K808"/>
          <cell r="L808"/>
        </row>
        <row r="809">
          <cell r="A809"/>
          <cell r="B809"/>
          <cell r="C809"/>
          <cell r="D809"/>
          <cell r="E809"/>
          <cell r="F809"/>
          <cell r="G809"/>
          <cell r="H809"/>
          <cell r="I809"/>
          <cell r="J809"/>
          <cell r="K809"/>
          <cell r="L809"/>
        </row>
        <row r="810">
          <cell r="A810"/>
          <cell r="B810"/>
          <cell r="C810"/>
          <cell r="D810"/>
          <cell r="E810"/>
          <cell r="F810"/>
          <cell r="G810"/>
          <cell r="H810"/>
          <cell r="I810"/>
          <cell r="J810"/>
          <cell r="K810"/>
          <cell r="L810"/>
        </row>
        <row r="811">
          <cell r="A811"/>
          <cell r="B811"/>
          <cell r="C811"/>
          <cell r="D811"/>
          <cell r="E811"/>
          <cell r="F811"/>
          <cell r="G811"/>
          <cell r="H811"/>
          <cell r="I811"/>
          <cell r="J811"/>
          <cell r="K811"/>
          <cell r="L811"/>
        </row>
        <row r="812">
          <cell r="A812"/>
          <cell r="B812"/>
          <cell r="C812"/>
          <cell r="D812"/>
          <cell r="E812"/>
          <cell r="F812"/>
          <cell r="G812"/>
          <cell r="H812"/>
          <cell r="I812"/>
          <cell r="J812"/>
          <cell r="K812"/>
          <cell r="L812"/>
        </row>
        <row r="813">
          <cell r="A813"/>
          <cell r="B813"/>
          <cell r="C813"/>
          <cell r="D813"/>
          <cell r="E813"/>
          <cell r="F813"/>
          <cell r="G813"/>
          <cell r="H813"/>
          <cell r="I813"/>
          <cell r="J813"/>
          <cell r="K813"/>
          <cell r="L813"/>
        </row>
        <row r="814">
          <cell r="A814"/>
          <cell r="B814"/>
          <cell r="C814"/>
          <cell r="D814"/>
          <cell r="E814"/>
          <cell r="F814"/>
          <cell r="G814"/>
          <cell r="H814"/>
          <cell r="I814"/>
          <cell r="J814"/>
          <cell r="K814"/>
          <cell r="L814"/>
        </row>
        <row r="815">
          <cell r="A815"/>
          <cell r="B815"/>
          <cell r="C815"/>
          <cell r="D815"/>
          <cell r="E815"/>
          <cell r="F815"/>
          <cell r="G815"/>
          <cell r="H815"/>
          <cell r="I815"/>
          <cell r="J815"/>
          <cell r="K815"/>
          <cell r="L815"/>
        </row>
        <row r="816">
          <cell r="A816"/>
          <cell r="B816"/>
          <cell r="C816"/>
          <cell r="D816"/>
          <cell r="E816"/>
          <cell r="F816"/>
          <cell r="G816"/>
          <cell r="H816"/>
          <cell r="I816"/>
          <cell r="J816"/>
          <cell r="K816"/>
          <cell r="L816"/>
        </row>
        <row r="817">
          <cell r="A817"/>
          <cell r="B817"/>
          <cell r="C817"/>
          <cell r="D817"/>
          <cell r="E817"/>
          <cell r="F817"/>
          <cell r="G817"/>
          <cell r="H817"/>
          <cell r="I817"/>
          <cell r="J817"/>
          <cell r="K817"/>
          <cell r="L817"/>
        </row>
        <row r="818">
          <cell r="A818"/>
          <cell r="B818"/>
          <cell r="C818"/>
          <cell r="D818"/>
          <cell r="E818"/>
          <cell r="F818"/>
          <cell r="G818"/>
          <cell r="H818"/>
          <cell r="I818"/>
          <cell r="J818"/>
          <cell r="K818"/>
          <cell r="L818"/>
        </row>
        <row r="819">
          <cell r="A819"/>
          <cell r="B819"/>
          <cell r="C819"/>
          <cell r="D819"/>
          <cell r="E819"/>
          <cell r="F819"/>
          <cell r="G819"/>
          <cell r="H819"/>
          <cell r="I819"/>
          <cell r="J819"/>
          <cell r="K819"/>
          <cell r="L819"/>
        </row>
        <row r="820">
          <cell r="A820"/>
          <cell r="B820"/>
          <cell r="C820"/>
          <cell r="D820"/>
          <cell r="E820"/>
          <cell r="F820"/>
          <cell r="G820"/>
          <cell r="H820"/>
          <cell r="I820"/>
          <cell r="J820"/>
          <cell r="K820"/>
          <cell r="L820"/>
        </row>
        <row r="821">
          <cell r="A821"/>
          <cell r="B821"/>
          <cell r="C821"/>
          <cell r="D821"/>
          <cell r="E821"/>
          <cell r="F821"/>
          <cell r="G821"/>
          <cell r="H821"/>
          <cell r="I821"/>
          <cell r="J821"/>
          <cell r="K821"/>
          <cell r="L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  <cell r="J822"/>
          <cell r="K822"/>
          <cell r="L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  <cell r="J823"/>
          <cell r="K823"/>
          <cell r="L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  <cell r="J824"/>
          <cell r="K824"/>
          <cell r="L824"/>
        </row>
        <row r="825">
          <cell r="A825"/>
          <cell r="B825"/>
          <cell r="C825"/>
          <cell r="D825"/>
          <cell r="E825"/>
          <cell r="F825"/>
          <cell r="G825"/>
          <cell r="H825"/>
          <cell r="I825"/>
          <cell r="J825"/>
          <cell r="K825"/>
          <cell r="L825"/>
        </row>
        <row r="826">
          <cell r="A826"/>
          <cell r="B826"/>
          <cell r="C826"/>
          <cell r="D826"/>
          <cell r="E826"/>
          <cell r="F826"/>
          <cell r="G826"/>
          <cell r="H826"/>
          <cell r="I826"/>
          <cell r="J826"/>
          <cell r="K826"/>
          <cell r="L826"/>
        </row>
        <row r="827">
          <cell r="A827"/>
          <cell r="B827"/>
          <cell r="C827"/>
          <cell r="D827"/>
          <cell r="E827"/>
          <cell r="F827"/>
          <cell r="G827"/>
          <cell r="H827"/>
          <cell r="I827"/>
          <cell r="J827"/>
          <cell r="K827"/>
          <cell r="L827"/>
        </row>
        <row r="828">
          <cell r="A828"/>
          <cell r="B828"/>
          <cell r="C828"/>
          <cell r="D828"/>
          <cell r="E828"/>
          <cell r="F828"/>
          <cell r="G828"/>
          <cell r="H828"/>
          <cell r="I828"/>
          <cell r="J828"/>
          <cell r="K828"/>
          <cell r="L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</row>
        <row r="832">
          <cell r="A832"/>
          <cell r="B832"/>
          <cell r="C832"/>
          <cell r="D832"/>
          <cell r="E832"/>
          <cell r="F832"/>
          <cell r="G832"/>
          <cell r="H832"/>
          <cell r="I832"/>
          <cell r="J832"/>
          <cell r="K832"/>
          <cell r="L832"/>
        </row>
      </sheetData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A"/>
      <sheetName val="27A (2)"/>
      <sheetName val="27G"/>
      <sheetName val="27S"/>
      <sheetName val="27T"/>
      <sheetName val="R.W 3"/>
      <sheetName val="R.W 3 (2)"/>
      <sheetName val="R.W"/>
      <sheetName val="29A"/>
      <sheetName val="29A (2)"/>
      <sheetName val="31A"/>
      <sheetName val="31A (2)"/>
      <sheetName val="04A"/>
      <sheetName val="05A"/>
      <sheetName val="05S"/>
      <sheetName val="05T"/>
      <sheetName val="PO MIX"/>
      <sheetName val="07A"/>
      <sheetName val="07T"/>
      <sheetName val="07S"/>
      <sheetName val="07G"/>
      <sheetName val="13A"/>
      <sheetName val="15A"/>
      <sheetName val="15A (2)"/>
      <sheetName val="15T"/>
      <sheetName val="R.W (2)"/>
      <sheetName val="17G"/>
      <sheetName val="17A"/>
      <sheetName val="17A (2)"/>
      <sheetName val="17S"/>
      <sheetName val="17T"/>
      <sheetName val="18A"/>
      <sheetName val="18A(2)"/>
      <sheetName val="18T"/>
      <sheetName val="PO PTCA"/>
      <sheetName val="PO PTCA (2)"/>
      <sheetName val="Paraticle"/>
      <sheetName val="kh"/>
      <sheetName val="BIOBURDEN"/>
      <sheetName val="Lưu mẫu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G1">
            <v>487369</v>
          </cell>
          <cell r="H1">
            <v>65109</v>
          </cell>
          <cell r="I1">
            <v>422310</v>
          </cell>
          <cell r="K1" t="str">
            <v>Đc chia  max 8lot Wip trừ hàng RG3</v>
          </cell>
        </row>
        <row r="2">
          <cell r="A2" t="str">
            <v>P/O</v>
          </cell>
          <cell r="C2" t="str">
            <v>Material No</v>
          </cell>
          <cell r="D2" t="str">
            <v>Item Code</v>
          </cell>
          <cell r="E2" t="str">
            <v>Cataloge code</v>
          </cell>
          <cell r="F2" t="str">
            <v>Destination</v>
          </cell>
          <cell r="G2" t="str">
            <v>Q'ty 
PO</v>
          </cell>
          <cell r="H2" t="str">
            <v xml:space="preserve">Q'ty FN </v>
          </cell>
          <cell r="I2" t="str">
            <v>Gap</v>
          </cell>
          <cell r="J2" t="str">
            <v>Status</v>
          </cell>
          <cell r="K2" t="str">
            <v>Complete
Plan Date</v>
          </cell>
          <cell r="L2" t="str">
            <v>ETD</v>
          </cell>
          <cell r="M2" t="str">
            <v>Material No C</v>
          </cell>
        </row>
        <row r="3">
          <cell r="A3" t="str">
            <v>PT-H2608-PD-108</v>
          </cell>
          <cell r="B3" t="str">
            <v>-</v>
          </cell>
          <cell r="C3">
            <v>12147526</v>
          </cell>
          <cell r="D3" t="str">
            <v>2631199-0-B</v>
          </cell>
          <cell r="E3" t="str">
            <v>AIN-CNX-14-215 MDR</v>
          </cell>
          <cell r="F3" t="str">
            <v>Oversea</v>
          </cell>
          <cell r="G3">
            <v>25</v>
          </cell>
          <cell r="H3">
            <v>25</v>
          </cell>
          <cell r="I3">
            <v>0</v>
          </cell>
          <cell r="J3" t="str">
            <v>FINISH</v>
          </cell>
          <cell r="K3">
            <v>46254</v>
          </cell>
          <cell r="L3">
            <v>46255</v>
          </cell>
          <cell r="M3">
            <v>12126656</v>
          </cell>
        </row>
        <row r="4">
          <cell r="A4" t="str">
            <v>PT-H2608-PD-109</v>
          </cell>
          <cell r="B4" t="str">
            <v>-</v>
          </cell>
          <cell r="C4">
            <v>12147528</v>
          </cell>
          <cell r="D4" t="str">
            <v>2631201-0-B</v>
          </cell>
          <cell r="E4" t="str">
            <v>AIN-CNX-14-215A MDR</v>
          </cell>
          <cell r="F4" t="str">
            <v>Oversea</v>
          </cell>
          <cell r="G4">
            <v>25</v>
          </cell>
          <cell r="H4">
            <v>25</v>
          </cell>
          <cell r="I4">
            <v>0</v>
          </cell>
          <cell r="J4" t="str">
            <v>FINISH</v>
          </cell>
          <cell r="K4">
            <v>46254</v>
          </cell>
          <cell r="L4">
            <v>46255</v>
          </cell>
          <cell r="M4">
            <v>12142309</v>
          </cell>
        </row>
        <row r="5">
          <cell r="A5" t="str">
            <v>PT-H2608-PD-110</v>
          </cell>
          <cell r="B5" t="str">
            <v>-</v>
          </cell>
          <cell r="C5">
            <v>12147527</v>
          </cell>
          <cell r="D5" t="str">
            <v>2631200-0-B</v>
          </cell>
          <cell r="E5" t="str">
            <v>AIN-CNX-14-215P MDR</v>
          </cell>
          <cell r="F5" t="str">
            <v>Oversea</v>
          </cell>
          <cell r="G5">
            <v>100</v>
          </cell>
          <cell r="H5">
            <v>100</v>
          </cell>
          <cell r="I5">
            <v>0</v>
          </cell>
          <cell r="J5" t="str">
            <v>FINISH</v>
          </cell>
          <cell r="K5">
            <v>46254</v>
          </cell>
          <cell r="L5">
            <v>46255</v>
          </cell>
          <cell r="M5">
            <v>12126662</v>
          </cell>
        </row>
        <row r="6">
          <cell r="A6" t="str">
            <v>PT-H2607-PD-304</v>
          </cell>
          <cell r="B6">
            <v>0</v>
          </cell>
          <cell r="C6">
            <v>11132334</v>
          </cell>
          <cell r="D6" t="str">
            <v>1731160-F-A</v>
          </cell>
          <cell r="E6" t="str">
            <v>AHW14R013S US</v>
          </cell>
          <cell r="F6" t="str">
            <v>USA</v>
          </cell>
          <cell r="G6">
            <v>455</v>
          </cell>
          <cell r="H6">
            <v>455</v>
          </cell>
          <cell r="I6">
            <v>0</v>
          </cell>
          <cell r="J6" t="str">
            <v>FINISH</v>
          </cell>
          <cell r="K6">
            <v>46254</v>
          </cell>
          <cell r="L6">
            <v>46258</v>
          </cell>
          <cell r="M6">
            <v>12114296</v>
          </cell>
        </row>
        <row r="7">
          <cell r="A7" t="str">
            <v>PT-H2607-PD-310</v>
          </cell>
          <cell r="B7">
            <v>0</v>
          </cell>
          <cell r="C7">
            <v>11134340</v>
          </cell>
          <cell r="D7" t="str">
            <v>2331156-A-A</v>
          </cell>
          <cell r="E7" t="str">
            <v>AIN-CKI-200-B-SFT CE2</v>
          </cell>
          <cell r="F7" t="str">
            <v>Oversea</v>
          </cell>
          <cell r="G7">
            <v>60</v>
          </cell>
          <cell r="H7">
            <v>60</v>
          </cell>
          <cell r="I7">
            <v>0</v>
          </cell>
          <cell r="J7" t="str">
            <v>FINISH</v>
          </cell>
          <cell r="K7">
            <v>46252</v>
          </cell>
          <cell r="L7">
            <v>46258</v>
          </cell>
          <cell r="M7">
            <v>12114377</v>
          </cell>
        </row>
        <row r="8">
          <cell r="A8" t="str">
            <v>PT-H2607-PD-311</v>
          </cell>
          <cell r="B8">
            <v>0</v>
          </cell>
          <cell r="C8">
            <v>11134339</v>
          </cell>
          <cell r="D8" t="str">
            <v>2331167-A-A</v>
          </cell>
          <cell r="E8" t="str">
            <v>AIN-CKX-10-200-R CE2</v>
          </cell>
          <cell r="F8" t="str">
            <v>Oversea</v>
          </cell>
          <cell r="G8">
            <v>10</v>
          </cell>
          <cell r="H8">
            <v>10</v>
          </cell>
          <cell r="I8">
            <v>0</v>
          </cell>
          <cell r="J8" t="str">
            <v>FINISH</v>
          </cell>
          <cell r="K8">
            <v>46252</v>
          </cell>
          <cell r="L8">
            <v>46258</v>
          </cell>
          <cell r="M8">
            <v>12114380</v>
          </cell>
        </row>
        <row r="9">
          <cell r="A9" t="str">
            <v>PT-H2608-PD-105</v>
          </cell>
          <cell r="B9" t="str">
            <v>-</v>
          </cell>
          <cell r="C9">
            <v>11136016</v>
          </cell>
          <cell r="D9" t="str">
            <v>2631199-0-A</v>
          </cell>
          <cell r="E9" t="str">
            <v>AIN-CNX-14-215 MDR</v>
          </cell>
          <cell r="F9" t="str">
            <v>Oversea</v>
          </cell>
          <cell r="G9">
            <v>25</v>
          </cell>
          <cell r="H9">
            <v>25</v>
          </cell>
          <cell r="I9">
            <v>0</v>
          </cell>
          <cell r="J9" t="str">
            <v>FINISH</v>
          </cell>
          <cell r="K9">
            <v>46252</v>
          </cell>
          <cell r="L9">
            <v>46261</v>
          </cell>
          <cell r="M9">
            <v>12126656</v>
          </cell>
        </row>
        <row r="10">
          <cell r="A10" t="str">
            <v>PT-H2608-PD-106</v>
          </cell>
          <cell r="B10" t="str">
            <v>-</v>
          </cell>
          <cell r="C10">
            <v>11136020</v>
          </cell>
          <cell r="D10" t="str">
            <v>2631201-0-A</v>
          </cell>
          <cell r="E10" t="str">
            <v>AIN-CNX-14-215A MDR</v>
          </cell>
          <cell r="F10" t="str">
            <v>Oversea</v>
          </cell>
          <cell r="G10">
            <v>25</v>
          </cell>
          <cell r="H10">
            <v>25</v>
          </cell>
          <cell r="I10">
            <v>0</v>
          </cell>
          <cell r="J10" t="str">
            <v>FINISH</v>
          </cell>
          <cell r="K10">
            <v>46252</v>
          </cell>
          <cell r="L10">
            <v>46261</v>
          </cell>
          <cell r="M10">
            <v>12142309</v>
          </cell>
        </row>
        <row r="11">
          <cell r="A11" t="str">
            <v>PT-H2608-PD-107</v>
          </cell>
          <cell r="B11" t="str">
            <v>-</v>
          </cell>
          <cell r="C11">
            <v>11136018</v>
          </cell>
          <cell r="D11" t="str">
            <v>2631200-0-A</v>
          </cell>
          <cell r="E11" t="str">
            <v>AIN-CNX-14-215P MDR</v>
          </cell>
          <cell r="F11" t="str">
            <v>Oversea</v>
          </cell>
          <cell r="G11">
            <v>50</v>
          </cell>
          <cell r="H11">
            <v>50</v>
          </cell>
          <cell r="I11">
            <v>0</v>
          </cell>
          <cell r="J11" t="str">
            <v>FINISH</v>
          </cell>
          <cell r="K11">
            <v>46252</v>
          </cell>
          <cell r="L11">
            <v>46261</v>
          </cell>
          <cell r="M11">
            <v>12126662</v>
          </cell>
        </row>
        <row r="12">
          <cell r="A12" t="str">
            <v>PT-H2606-PC-024</v>
          </cell>
          <cell r="B12">
            <v>0</v>
          </cell>
          <cell r="C12">
            <v>11134240</v>
          </cell>
          <cell r="D12" t="str">
            <v>1436296-J-AK</v>
          </cell>
          <cell r="E12" t="str">
            <v>APW14R009S CN</v>
          </cell>
          <cell r="F12" t="str">
            <v>China</v>
          </cell>
          <cell r="G12">
            <v>9250</v>
          </cell>
          <cell r="H12">
            <v>9250</v>
          </cell>
          <cell r="I12">
            <v>0</v>
          </cell>
          <cell r="J12" t="str">
            <v>FINISH</v>
          </cell>
          <cell r="K12">
            <v>46230</v>
          </cell>
          <cell r="L12">
            <v>46268</v>
          </cell>
          <cell r="M12">
            <v>12125069</v>
          </cell>
        </row>
        <row r="13">
          <cell r="A13" t="str">
            <v>PT-H2606-PC-025</v>
          </cell>
          <cell r="B13">
            <v>0</v>
          </cell>
          <cell r="C13">
            <v>11134241</v>
          </cell>
          <cell r="D13" t="str">
            <v>1436298-J-AK</v>
          </cell>
          <cell r="E13" t="str">
            <v>APW14R005S CN</v>
          </cell>
          <cell r="F13" t="str">
            <v>China</v>
          </cell>
          <cell r="G13">
            <v>8580</v>
          </cell>
          <cell r="H13">
            <v>8580</v>
          </cell>
          <cell r="I13">
            <v>0</v>
          </cell>
          <cell r="J13" t="str">
            <v>FINISH</v>
          </cell>
          <cell r="K13">
            <v>46230</v>
          </cell>
          <cell r="L13">
            <v>46268</v>
          </cell>
          <cell r="M13">
            <v>12125071</v>
          </cell>
        </row>
        <row r="14">
          <cell r="A14" t="str">
            <v>PT-H2605-PC-003-2</v>
          </cell>
          <cell r="B14">
            <v>0</v>
          </cell>
          <cell r="C14">
            <v>11134241</v>
          </cell>
          <cell r="D14" t="str">
            <v>1436298-J-AK</v>
          </cell>
          <cell r="E14" t="str">
            <v>APW14R005S CN</v>
          </cell>
          <cell r="F14" t="str">
            <v>China</v>
          </cell>
          <cell r="G14">
            <v>1650</v>
          </cell>
          <cell r="H14">
            <v>1650</v>
          </cell>
          <cell r="I14">
            <v>0</v>
          </cell>
          <cell r="J14" t="str">
            <v>FINISH</v>
          </cell>
          <cell r="K14">
            <v>46258</v>
          </cell>
          <cell r="L14">
            <v>46268</v>
          </cell>
          <cell r="M14">
            <v>12125071</v>
          </cell>
        </row>
        <row r="15">
          <cell r="A15" t="str">
            <v>PT-H2606-PC-048</v>
          </cell>
          <cell r="B15">
            <v>0</v>
          </cell>
          <cell r="C15">
            <v>11134342</v>
          </cell>
          <cell r="D15" t="str">
            <v>1036068-S-AK-P</v>
          </cell>
          <cell r="E15" t="str">
            <v>AHW14R001S CN</v>
          </cell>
          <cell r="F15" t="str">
            <v>China</v>
          </cell>
          <cell r="G15">
            <v>20700</v>
          </cell>
          <cell r="H15">
            <v>20700</v>
          </cell>
          <cell r="I15">
            <v>0</v>
          </cell>
          <cell r="J15" t="str">
            <v>FINISH</v>
          </cell>
          <cell r="K15">
            <v>46255</v>
          </cell>
          <cell r="L15">
            <v>46268</v>
          </cell>
          <cell r="M15">
            <v>12134058</v>
          </cell>
        </row>
        <row r="16">
          <cell r="A16" t="str">
            <v>PT-H2607-PC-012</v>
          </cell>
          <cell r="B16">
            <v>0</v>
          </cell>
          <cell r="C16">
            <v>11134234</v>
          </cell>
          <cell r="D16" t="str">
            <v>1036066-R-AK</v>
          </cell>
          <cell r="E16" t="str">
            <v>AGP140002 CN</v>
          </cell>
          <cell r="F16" t="str">
            <v>China</v>
          </cell>
          <cell r="G16">
            <v>3490</v>
          </cell>
          <cell r="H16">
            <v>3490</v>
          </cell>
          <cell r="I16">
            <v>0</v>
          </cell>
          <cell r="J16" t="str">
            <v>FINISH</v>
          </cell>
          <cell r="K16">
            <v>46258</v>
          </cell>
          <cell r="L16">
            <v>46268</v>
          </cell>
          <cell r="M16">
            <v>12125073</v>
          </cell>
        </row>
        <row r="17">
          <cell r="A17" t="str">
            <v>PT-H2607-PC-021</v>
          </cell>
          <cell r="B17">
            <v>0</v>
          </cell>
          <cell r="C17">
            <v>11134342</v>
          </cell>
          <cell r="D17" t="str">
            <v>1036068-S-AK-P</v>
          </cell>
          <cell r="E17" t="str">
            <v>AHW14R001S CN</v>
          </cell>
          <cell r="F17" t="str">
            <v>China</v>
          </cell>
          <cell r="G17">
            <v>18000</v>
          </cell>
          <cell r="H17">
            <v>18000</v>
          </cell>
          <cell r="I17">
            <v>0</v>
          </cell>
          <cell r="J17" t="str">
            <v>FINISH</v>
          </cell>
          <cell r="K17">
            <v>46258</v>
          </cell>
          <cell r="L17">
            <v>46268</v>
          </cell>
          <cell r="M17">
            <v>12134058</v>
          </cell>
        </row>
        <row r="18">
          <cell r="A18" t="str">
            <v>PT-H2608-PD-015</v>
          </cell>
          <cell r="B18">
            <v>0</v>
          </cell>
          <cell r="C18">
            <v>11132337</v>
          </cell>
          <cell r="D18" t="str">
            <v>1731163-F-A</v>
          </cell>
          <cell r="E18" t="str">
            <v>AHW14R313P US</v>
          </cell>
          <cell r="F18" t="str">
            <v>USA</v>
          </cell>
          <cell r="G18">
            <v>50</v>
          </cell>
          <cell r="H18">
            <v>50</v>
          </cell>
          <cell r="I18">
            <v>0</v>
          </cell>
          <cell r="J18" t="str">
            <v>FINISH</v>
          </cell>
          <cell r="K18">
            <v>46259</v>
          </cell>
          <cell r="L18">
            <v>46268</v>
          </cell>
          <cell r="M18">
            <v>12114299</v>
          </cell>
        </row>
        <row r="19">
          <cell r="A19" t="str">
            <v>PT-H2608-PD-028</v>
          </cell>
          <cell r="B19">
            <v>0</v>
          </cell>
          <cell r="C19">
            <v>11117131</v>
          </cell>
          <cell r="D19" t="str">
            <v>2331089-0-AK</v>
          </cell>
          <cell r="E19" t="str">
            <v xml:space="preserve">AHW14R101J CE2 </v>
          </cell>
          <cell r="F19" t="str">
            <v>Oversea</v>
          </cell>
          <cell r="G19">
            <v>390</v>
          </cell>
          <cell r="H19">
            <v>390</v>
          </cell>
          <cell r="I19">
            <v>0</v>
          </cell>
          <cell r="J19" t="str">
            <v>FINISH</v>
          </cell>
          <cell r="K19">
            <v>46259</v>
          </cell>
          <cell r="L19">
            <v>46268</v>
          </cell>
          <cell r="M19">
            <v>12112522</v>
          </cell>
        </row>
        <row r="20">
          <cell r="A20" t="str">
            <v>PT-H2608-PD-029</v>
          </cell>
          <cell r="B20">
            <v>0</v>
          </cell>
          <cell r="C20">
            <v>11134340</v>
          </cell>
          <cell r="D20" t="str">
            <v>2331156-A-A</v>
          </cell>
          <cell r="E20" t="str">
            <v>AIN-CKI-200-B-SFT CE2</v>
          </cell>
          <cell r="F20" t="str">
            <v>Oversea</v>
          </cell>
          <cell r="G20">
            <v>32</v>
          </cell>
          <cell r="H20">
            <v>32</v>
          </cell>
          <cell r="I20">
            <v>0</v>
          </cell>
          <cell r="J20" t="str">
            <v>FINISH</v>
          </cell>
          <cell r="K20">
            <v>46259</v>
          </cell>
          <cell r="L20">
            <v>46268</v>
          </cell>
          <cell r="M20">
            <v>12114377</v>
          </cell>
        </row>
        <row r="21">
          <cell r="A21" t="str">
            <v>PT-H2608-PD-059</v>
          </cell>
          <cell r="B21">
            <v>0</v>
          </cell>
          <cell r="C21">
            <v>11135320</v>
          </cell>
          <cell r="D21" t="str">
            <v>1536075-G-AK</v>
          </cell>
          <cell r="E21" t="str">
            <v>AG141002 KR</v>
          </cell>
          <cell r="F21" t="str">
            <v>Korea</v>
          </cell>
          <cell r="G21">
            <v>25</v>
          </cell>
          <cell r="H21">
            <v>25</v>
          </cell>
          <cell r="I21">
            <v>0</v>
          </cell>
          <cell r="J21" t="str">
            <v>FINISH</v>
          </cell>
          <cell r="K21">
            <v>46258</v>
          </cell>
          <cell r="L21">
            <v>46268</v>
          </cell>
          <cell r="M21">
            <v>12002297</v>
          </cell>
        </row>
        <row r="22">
          <cell r="A22" t="str">
            <v>PT-H2608-PD-060</v>
          </cell>
          <cell r="B22">
            <v>0</v>
          </cell>
          <cell r="C22">
            <v>11135339</v>
          </cell>
          <cell r="D22" t="str">
            <v>1731067-J-A</v>
          </cell>
          <cell r="E22" t="str">
            <v>AHW14R013P KR</v>
          </cell>
          <cell r="F22" t="str">
            <v>Korea</v>
          </cell>
          <cell r="G22">
            <v>20</v>
          </cell>
          <cell r="H22">
            <v>20</v>
          </cell>
          <cell r="I22">
            <v>0</v>
          </cell>
          <cell r="J22" t="str">
            <v>FINISH</v>
          </cell>
          <cell r="K22">
            <v>46258</v>
          </cell>
          <cell r="L22">
            <v>46268</v>
          </cell>
          <cell r="M22">
            <v>12114297</v>
          </cell>
        </row>
        <row r="23">
          <cell r="A23" t="str">
            <v>PT-H2608-PD-148</v>
          </cell>
          <cell r="B23">
            <v>0</v>
          </cell>
          <cell r="C23">
            <v>11127226</v>
          </cell>
          <cell r="D23" t="str">
            <v>2351005-0-A</v>
          </cell>
          <cell r="E23" t="str">
            <v>TES0018S US</v>
          </cell>
          <cell r="F23" t="str">
            <v>USA</v>
          </cell>
          <cell r="G23">
            <v>5</v>
          </cell>
          <cell r="H23">
            <v>5</v>
          </cell>
          <cell r="I23">
            <v>0</v>
          </cell>
          <cell r="J23" t="str">
            <v>FINISH</v>
          </cell>
          <cell r="K23">
            <v>46259</v>
          </cell>
          <cell r="L23">
            <v>46268</v>
          </cell>
          <cell r="M23">
            <v>12126472</v>
          </cell>
        </row>
        <row r="24">
          <cell r="A24" t="str">
            <v>PT-H2608-PD-149</v>
          </cell>
          <cell r="B24">
            <v>0</v>
          </cell>
          <cell r="C24">
            <v>11127226</v>
          </cell>
          <cell r="D24" t="str">
            <v>2351005-0-A</v>
          </cell>
          <cell r="E24" t="str">
            <v>TES0018S US</v>
          </cell>
          <cell r="F24" t="str">
            <v>USA</v>
          </cell>
          <cell r="G24">
            <v>5</v>
          </cell>
          <cell r="H24">
            <v>5</v>
          </cell>
          <cell r="I24">
            <v>0</v>
          </cell>
          <cell r="J24" t="str">
            <v>FINISH</v>
          </cell>
          <cell r="K24">
            <v>46259</v>
          </cell>
          <cell r="L24">
            <v>46268</v>
          </cell>
          <cell r="M24">
            <v>12126472</v>
          </cell>
        </row>
        <row r="25">
          <cell r="A25" t="str">
            <v>PT-H2606-PD-134</v>
          </cell>
          <cell r="B25" t="str">
            <v>-</v>
          </cell>
          <cell r="C25">
            <v>11134960</v>
          </cell>
          <cell r="D25" t="str">
            <v>2431046-0-A</v>
          </cell>
          <cell r="E25" t="str">
            <v>AIN-CNX-006-220 US</v>
          </cell>
          <cell r="F25" t="str">
            <v>USA</v>
          </cell>
          <cell r="G25">
            <v>5</v>
          </cell>
          <cell r="H25">
            <v>5</v>
          </cell>
          <cell r="I25">
            <v>0</v>
          </cell>
          <cell r="J25" t="str">
            <v>FINISH</v>
          </cell>
          <cell r="K25">
            <v>46258</v>
          </cell>
          <cell r="L25">
            <v>46269</v>
          </cell>
          <cell r="M25">
            <v>12142456</v>
          </cell>
        </row>
        <row r="26">
          <cell r="A26" t="str">
            <v>PT-H2606-PD-135</v>
          </cell>
          <cell r="B26" t="str">
            <v>-</v>
          </cell>
          <cell r="C26">
            <v>11134961</v>
          </cell>
          <cell r="D26" t="str">
            <v>2431048-0-A</v>
          </cell>
          <cell r="E26" t="str">
            <v>AIN-CNX-006-220RC US</v>
          </cell>
          <cell r="F26" t="str">
            <v>USA</v>
          </cell>
          <cell r="G26">
            <v>5</v>
          </cell>
          <cell r="H26">
            <v>5</v>
          </cell>
          <cell r="I26">
            <v>0</v>
          </cell>
          <cell r="J26" t="str">
            <v>FINISH</v>
          </cell>
          <cell r="K26">
            <v>46258</v>
          </cell>
          <cell r="L26">
            <v>46269</v>
          </cell>
          <cell r="M26">
            <v>12142457</v>
          </cell>
        </row>
        <row r="27">
          <cell r="A27" t="str">
            <v>PT-H2606-PD-136</v>
          </cell>
          <cell r="B27" t="str">
            <v>-</v>
          </cell>
          <cell r="C27">
            <v>11134962</v>
          </cell>
          <cell r="D27" t="str">
            <v>2431050-0-A</v>
          </cell>
          <cell r="E27" t="str">
            <v>AIN-CNX-006-220J US</v>
          </cell>
          <cell r="F27" t="str">
            <v>USA</v>
          </cell>
          <cell r="G27">
            <v>5</v>
          </cell>
          <cell r="H27">
            <v>5</v>
          </cell>
          <cell r="I27">
            <v>0</v>
          </cell>
          <cell r="J27" t="str">
            <v>FINISH</v>
          </cell>
          <cell r="K27">
            <v>46258</v>
          </cell>
          <cell r="L27">
            <v>46269</v>
          </cell>
          <cell r="M27">
            <v>12142458</v>
          </cell>
        </row>
        <row r="28">
          <cell r="A28" t="str">
            <v>PT-H2607-PD-076</v>
          </cell>
          <cell r="B28">
            <v>0</v>
          </cell>
          <cell r="C28">
            <v>11125723</v>
          </cell>
          <cell r="D28" t="str">
            <v>2131695-D-A</v>
          </cell>
          <cell r="E28" t="str">
            <v>AHW14R004S NO CE</v>
          </cell>
          <cell r="F28" t="str">
            <v>Oversea</v>
          </cell>
          <cell r="G28">
            <v>690</v>
          </cell>
          <cell r="H28">
            <v>690</v>
          </cell>
          <cell r="I28">
            <v>0</v>
          </cell>
          <cell r="J28" t="str">
            <v>FINISH</v>
          </cell>
          <cell r="K28">
            <v>46255</v>
          </cell>
          <cell r="L28">
            <v>46269</v>
          </cell>
          <cell r="M28">
            <v>12112526</v>
          </cell>
        </row>
        <row r="29">
          <cell r="A29" t="str">
            <v>PT-H2607-PD-077</v>
          </cell>
          <cell r="B29">
            <v>0</v>
          </cell>
          <cell r="C29">
            <v>11126777</v>
          </cell>
          <cell r="D29" t="str">
            <v>2131639-D-AK</v>
          </cell>
          <cell r="E29" t="str">
            <v>AGH146000 R NO CE</v>
          </cell>
          <cell r="F29" t="str">
            <v>Oversea</v>
          </cell>
          <cell r="G29">
            <v>180</v>
          </cell>
          <cell r="H29">
            <v>180</v>
          </cell>
          <cell r="I29">
            <v>0</v>
          </cell>
          <cell r="J29" t="str">
            <v>FINISH</v>
          </cell>
          <cell r="K29">
            <v>46255</v>
          </cell>
          <cell r="L29">
            <v>46269</v>
          </cell>
          <cell r="M29">
            <v>12111386</v>
          </cell>
        </row>
        <row r="30">
          <cell r="A30" t="str">
            <v>PT-H2607-PD-275</v>
          </cell>
          <cell r="B30">
            <v>0</v>
          </cell>
          <cell r="C30">
            <v>11117354</v>
          </cell>
          <cell r="D30" t="str">
            <v>2131726-B-A</v>
          </cell>
          <cell r="E30" t="str">
            <v>AHW14R013S NO CE</v>
          </cell>
          <cell r="F30" t="str">
            <v>Oversea</v>
          </cell>
          <cell r="G30">
            <v>65</v>
          </cell>
          <cell r="H30">
            <v>65</v>
          </cell>
          <cell r="I30">
            <v>0</v>
          </cell>
          <cell r="J30" t="str">
            <v>FINISH</v>
          </cell>
          <cell r="K30">
            <v>46259</v>
          </cell>
          <cell r="L30">
            <v>46269</v>
          </cell>
          <cell r="M30">
            <v>12114296</v>
          </cell>
        </row>
        <row r="31">
          <cell r="A31" t="str">
            <v>PT-H2607-PD-276</v>
          </cell>
          <cell r="B31">
            <v>0</v>
          </cell>
          <cell r="C31">
            <v>11117355</v>
          </cell>
          <cell r="D31" t="str">
            <v>2131727-B-A</v>
          </cell>
          <cell r="E31" t="str">
            <v>AHW14R013P NO CE</v>
          </cell>
          <cell r="F31" t="str">
            <v>Oversea</v>
          </cell>
          <cell r="G31">
            <v>75</v>
          </cell>
          <cell r="H31">
            <v>75</v>
          </cell>
          <cell r="I31">
            <v>0</v>
          </cell>
          <cell r="J31" t="str">
            <v>FINISH</v>
          </cell>
          <cell r="K31">
            <v>46259</v>
          </cell>
          <cell r="L31">
            <v>46269</v>
          </cell>
          <cell r="M31">
            <v>12114297</v>
          </cell>
        </row>
        <row r="32">
          <cell r="A32" t="str">
            <v>PT-H2608-PT-006</v>
          </cell>
          <cell r="B32">
            <v>0</v>
          </cell>
          <cell r="C32">
            <v>11113859</v>
          </cell>
          <cell r="D32" t="str">
            <v>1831249-C-A</v>
          </cell>
          <cell r="E32" t="str">
            <v>AH14R013PR JP</v>
          </cell>
          <cell r="F32" t="str">
            <v>Japan</v>
          </cell>
          <cell r="G32">
            <v>230</v>
          </cell>
          <cell r="H32">
            <v>230</v>
          </cell>
          <cell r="I32">
            <v>0</v>
          </cell>
          <cell r="J32" t="str">
            <v>FINISH</v>
          </cell>
          <cell r="K32">
            <v>46260</v>
          </cell>
          <cell r="L32">
            <v>46269</v>
          </cell>
          <cell r="M32">
            <v>12111449</v>
          </cell>
        </row>
        <row r="33">
          <cell r="A33" t="str">
            <v>PT-H2608-PT-007</v>
          </cell>
          <cell r="B33">
            <v>0</v>
          </cell>
          <cell r="C33">
            <v>11124976</v>
          </cell>
          <cell r="D33" t="str">
            <v>1831194-D-A</v>
          </cell>
          <cell r="E33" t="str">
            <v>AH14R017SR JP</v>
          </cell>
          <cell r="F33" t="str">
            <v>Japan</v>
          </cell>
          <cell r="G33">
            <v>475</v>
          </cell>
          <cell r="H33">
            <v>475</v>
          </cell>
          <cell r="I33">
            <v>0</v>
          </cell>
          <cell r="J33" t="str">
            <v>FINISH</v>
          </cell>
          <cell r="K33">
            <v>46260</v>
          </cell>
          <cell r="L33">
            <v>46269</v>
          </cell>
          <cell r="M33">
            <v>12124562</v>
          </cell>
        </row>
        <row r="34">
          <cell r="A34" t="str">
            <v>PT-H2608-PT-008</v>
          </cell>
          <cell r="B34">
            <v>0</v>
          </cell>
          <cell r="C34">
            <v>11125056</v>
          </cell>
          <cell r="D34" t="str">
            <v>1831273-C-A</v>
          </cell>
          <cell r="E34" t="str">
            <v>AIN-CKI-10-200R JP</v>
          </cell>
          <cell r="F34" t="str">
            <v>Japan</v>
          </cell>
          <cell r="G34">
            <v>305</v>
          </cell>
          <cell r="H34">
            <v>305</v>
          </cell>
          <cell r="I34">
            <v>0</v>
          </cell>
          <cell r="J34" t="str">
            <v>FINISH</v>
          </cell>
          <cell r="K34">
            <v>46260</v>
          </cell>
          <cell r="L34">
            <v>46269</v>
          </cell>
          <cell r="M34">
            <v>12114368</v>
          </cell>
        </row>
        <row r="35">
          <cell r="A35" t="str">
            <v>PT-H2608-PT-009</v>
          </cell>
          <cell r="B35">
            <v>0</v>
          </cell>
          <cell r="C35">
            <v>11125062</v>
          </cell>
          <cell r="D35" t="str">
            <v>1831279-C-A</v>
          </cell>
          <cell r="E35" t="str">
            <v>AIN-CKI-180-B-SFTR JP</v>
          </cell>
          <cell r="F35" t="str">
            <v>Japan</v>
          </cell>
          <cell r="G35">
            <v>10</v>
          </cell>
          <cell r="H35">
            <v>10</v>
          </cell>
          <cell r="I35">
            <v>0</v>
          </cell>
          <cell r="J35" t="str">
            <v>FINISH</v>
          </cell>
          <cell r="K35">
            <v>46260</v>
          </cell>
          <cell r="L35">
            <v>46269</v>
          </cell>
          <cell r="M35">
            <v>12114376</v>
          </cell>
        </row>
        <row r="36">
          <cell r="A36" t="str">
            <v>PT-H2608-PT-010</v>
          </cell>
          <cell r="B36">
            <v>0</v>
          </cell>
          <cell r="C36">
            <v>11125061</v>
          </cell>
          <cell r="D36" t="str">
            <v>1831278-C-A</v>
          </cell>
          <cell r="E36" t="str">
            <v>AIN-CKI-200-B-SFTR JP</v>
          </cell>
          <cell r="F36" t="str">
            <v>Japan</v>
          </cell>
          <cell r="G36">
            <v>322</v>
          </cell>
          <cell r="H36">
            <v>322</v>
          </cell>
          <cell r="I36">
            <v>0</v>
          </cell>
          <cell r="J36" t="str">
            <v>FINISH</v>
          </cell>
          <cell r="K36">
            <v>46260</v>
          </cell>
          <cell r="L36">
            <v>46269</v>
          </cell>
          <cell r="M36">
            <v>12114377</v>
          </cell>
        </row>
        <row r="37">
          <cell r="A37" t="str">
            <v>PT-H2608-PT-011</v>
          </cell>
          <cell r="B37">
            <v>0</v>
          </cell>
          <cell r="C37">
            <v>11125059</v>
          </cell>
          <cell r="D37" t="str">
            <v>1831276-C-A</v>
          </cell>
          <cell r="E37" t="str">
            <v>AIN-CKI-200-BSR JP</v>
          </cell>
          <cell r="F37" t="str">
            <v>Japan</v>
          </cell>
          <cell r="G37">
            <v>330</v>
          </cell>
          <cell r="H37">
            <v>330</v>
          </cell>
          <cell r="I37">
            <v>0</v>
          </cell>
          <cell r="J37" t="str">
            <v>FINISH</v>
          </cell>
          <cell r="K37">
            <v>46260</v>
          </cell>
          <cell r="L37">
            <v>46269</v>
          </cell>
          <cell r="M37">
            <v>12114375</v>
          </cell>
        </row>
        <row r="38">
          <cell r="A38" t="str">
            <v>PT-H2608-PT-012</v>
          </cell>
          <cell r="B38">
            <v>0</v>
          </cell>
          <cell r="C38">
            <v>11125053</v>
          </cell>
          <cell r="D38" t="str">
            <v>1831270-C-A</v>
          </cell>
          <cell r="E38" t="str">
            <v>AIN-CKI-200R JP</v>
          </cell>
          <cell r="F38" t="str">
            <v>Japan</v>
          </cell>
          <cell r="G38">
            <v>1627</v>
          </cell>
          <cell r="H38">
            <v>1627</v>
          </cell>
          <cell r="I38">
            <v>0</v>
          </cell>
          <cell r="J38" t="str">
            <v>FINISH</v>
          </cell>
          <cell r="K38">
            <v>46260</v>
          </cell>
          <cell r="L38">
            <v>46269</v>
          </cell>
          <cell r="M38">
            <v>12114364</v>
          </cell>
        </row>
        <row r="39">
          <cell r="A39" t="str">
            <v>PT-H2608-PT-013</v>
          </cell>
          <cell r="B39">
            <v>0</v>
          </cell>
          <cell r="C39">
            <v>11125058</v>
          </cell>
          <cell r="D39" t="str">
            <v>1831275-C-AK</v>
          </cell>
          <cell r="E39" t="str">
            <v>AIN-CKI-315-EXCR JP</v>
          </cell>
          <cell r="F39" t="str">
            <v>Japan</v>
          </cell>
          <cell r="G39">
            <v>49</v>
          </cell>
          <cell r="H39">
            <v>49</v>
          </cell>
          <cell r="I39">
            <v>0</v>
          </cell>
          <cell r="J39" t="str">
            <v>FINISH</v>
          </cell>
          <cell r="K39">
            <v>46260</v>
          </cell>
          <cell r="L39">
            <v>46269</v>
          </cell>
          <cell r="M39">
            <v>12114373</v>
          </cell>
        </row>
        <row r="40">
          <cell r="A40" t="str">
            <v>PT-H2608-PT-014</v>
          </cell>
          <cell r="B40">
            <v>0</v>
          </cell>
          <cell r="C40">
            <v>11124947</v>
          </cell>
          <cell r="D40" t="str">
            <v>1731004-G-A</v>
          </cell>
          <cell r="E40" t="str">
            <v>AIN-CKX-10-200-R JP</v>
          </cell>
          <cell r="F40" t="str">
            <v>Japan</v>
          </cell>
          <cell r="G40">
            <v>691</v>
          </cell>
          <cell r="H40">
            <v>691</v>
          </cell>
          <cell r="I40">
            <v>0</v>
          </cell>
          <cell r="J40" t="str">
            <v>FINISH</v>
          </cell>
          <cell r="K40">
            <v>46260</v>
          </cell>
          <cell r="L40">
            <v>46269</v>
          </cell>
          <cell r="M40">
            <v>12114380</v>
          </cell>
        </row>
        <row r="41">
          <cell r="A41" t="str">
            <v>PT-H2608-PT-015</v>
          </cell>
          <cell r="B41">
            <v>0</v>
          </cell>
          <cell r="C41">
            <v>11125740</v>
          </cell>
          <cell r="D41" t="str">
            <v>2431004-0-A</v>
          </cell>
          <cell r="E41" t="str">
            <v>AIN-CNX-14-215P JP</v>
          </cell>
          <cell r="F41" t="str">
            <v>Japan</v>
          </cell>
          <cell r="G41">
            <v>459</v>
          </cell>
          <cell r="H41">
            <v>459</v>
          </cell>
          <cell r="I41">
            <v>0</v>
          </cell>
          <cell r="J41" t="str">
            <v>FINISH</v>
          </cell>
          <cell r="K41">
            <v>46260</v>
          </cell>
          <cell r="L41">
            <v>46269</v>
          </cell>
          <cell r="M41">
            <v>12126662</v>
          </cell>
        </row>
        <row r="42">
          <cell r="A42" t="str">
            <v>PT-H2608-PT-016</v>
          </cell>
          <cell r="B42">
            <v>0</v>
          </cell>
          <cell r="C42">
            <v>11111223</v>
          </cell>
          <cell r="D42" t="str">
            <v>1631042-F-A</v>
          </cell>
          <cell r="E42" t="str">
            <v>AMS-180-1445 JP</v>
          </cell>
          <cell r="F42" t="str">
            <v>Japan</v>
          </cell>
          <cell r="G42">
            <v>631</v>
          </cell>
          <cell r="H42">
            <v>631</v>
          </cell>
          <cell r="I42">
            <v>0</v>
          </cell>
          <cell r="J42" t="str">
            <v>FINISH</v>
          </cell>
          <cell r="K42">
            <v>46260</v>
          </cell>
          <cell r="L42">
            <v>46269</v>
          </cell>
          <cell r="M42">
            <v>12111088</v>
          </cell>
        </row>
        <row r="43">
          <cell r="A43" t="str">
            <v>PT-H2608-PT-017</v>
          </cell>
          <cell r="B43">
            <v>0</v>
          </cell>
          <cell r="C43">
            <v>11111929</v>
          </cell>
          <cell r="D43" t="str">
            <v>1831281-C-A</v>
          </cell>
          <cell r="E43" t="str">
            <v>CKV180-14R JP</v>
          </cell>
          <cell r="F43" t="str">
            <v>Japan</v>
          </cell>
          <cell r="G43">
            <v>333</v>
          </cell>
          <cell r="H43">
            <v>333</v>
          </cell>
          <cell r="I43">
            <v>0</v>
          </cell>
          <cell r="J43" t="str">
            <v>FINISH</v>
          </cell>
          <cell r="K43">
            <v>46260</v>
          </cell>
          <cell r="L43">
            <v>46269</v>
          </cell>
          <cell r="M43">
            <v>12114371</v>
          </cell>
        </row>
        <row r="44">
          <cell r="A44" t="str">
            <v>PT-H2608-PT-018</v>
          </cell>
          <cell r="B44">
            <v>0</v>
          </cell>
          <cell r="C44">
            <v>11125044</v>
          </cell>
          <cell r="D44" t="str">
            <v>1831261-C-AK</v>
          </cell>
          <cell r="E44" t="str">
            <v>PAGH18M072R JP</v>
          </cell>
          <cell r="F44" t="str">
            <v>Japan</v>
          </cell>
          <cell r="G44">
            <v>70</v>
          </cell>
          <cell r="H44">
            <v>70</v>
          </cell>
          <cell r="I44">
            <v>0</v>
          </cell>
          <cell r="J44" t="str">
            <v>FINISH</v>
          </cell>
          <cell r="K44">
            <v>46260</v>
          </cell>
          <cell r="L44">
            <v>46269</v>
          </cell>
          <cell r="M44">
            <v>12111467</v>
          </cell>
        </row>
        <row r="45">
          <cell r="A45" t="str">
            <v>PT-H2608-PT-019</v>
          </cell>
          <cell r="B45">
            <v>0</v>
          </cell>
          <cell r="C45">
            <v>11125021</v>
          </cell>
          <cell r="D45" t="str">
            <v>1831238-D-AK</v>
          </cell>
          <cell r="E45" t="str">
            <v>PH14R101PR JP</v>
          </cell>
          <cell r="F45" t="str">
            <v>Japan</v>
          </cell>
          <cell r="G45">
            <v>350</v>
          </cell>
          <cell r="H45">
            <v>350</v>
          </cell>
          <cell r="I45">
            <v>0</v>
          </cell>
          <cell r="J45" t="str">
            <v>FINISH</v>
          </cell>
          <cell r="K45">
            <v>46260</v>
          </cell>
          <cell r="L45">
            <v>46269</v>
          </cell>
          <cell r="M45">
            <v>12111476</v>
          </cell>
        </row>
        <row r="46">
          <cell r="A46" t="str">
            <v>PT-H2608-PT-020</v>
          </cell>
          <cell r="B46">
            <v>0</v>
          </cell>
          <cell r="C46">
            <v>11117339</v>
          </cell>
          <cell r="D46" t="str">
            <v>2231087-A-A</v>
          </cell>
          <cell r="E46" t="str">
            <v>PP14R005P JP</v>
          </cell>
          <cell r="F46" t="str">
            <v>Japan</v>
          </cell>
          <cell r="G46">
            <v>55</v>
          </cell>
          <cell r="H46">
            <v>55</v>
          </cell>
          <cell r="I46">
            <v>0</v>
          </cell>
          <cell r="J46" t="str">
            <v>FINISH</v>
          </cell>
          <cell r="K46">
            <v>46260</v>
          </cell>
          <cell r="L46">
            <v>46269</v>
          </cell>
          <cell r="M46">
            <v>12111449</v>
          </cell>
        </row>
        <row r="47">
          <cell r="A47" t="str">
            <v>PT-H2608-PT-021</v>
          </cell>
          <cell r="B47">
            <v>0</v>
          </cell>
          <cell r="C47">
            <v>11124982</v>
          </cell>
          <cell r="D47" t="str">
            <v>1831200-D-AK</v>
          </cell>
          <cell r="E47" t="str">
            <v>PP14R100PR JP</v>
          </cell>
          <cell r="F47" t="str">
            <v>Japan</v>
          </cell>
          <cell r="G47">
            <v>110</v>
          </cell>
          <cell r="H47">
            <v>110</v>
          </cell>
          <cell r="I47">
            <v>0</v>
          </cell>
          <cell r="J47" t="str">
            <v>FINISH</v>
          </cell>
          <cell r="K47">
            <v>46260</v>
          </cell>
          <cell r="L47">
            <v>46269</v>
          </cell>
          <cell r="M47">
            <v>12110442</v>
          </cell>
        </row>
        <row r="48">
          <cell r="A48" t="str">
            <v>PT-H2608-PT-022</v>
          </cell>
          <cell r="B48">
            <v>0</v>
          </cell>
          <cell r="C48">
            <v>11124983</v>
          </cell>
          <cell r="D48" t="str">
            <v>1831201-D-AK</v>
          </cell>
          <cell r="E48" t="str">
            <v>PP14R200PR JP</v>
          </cell>
          <cell r="F48" t="str">
            <v>Japan</v>
          </cell>
          <cell r="G48">
            <v>410</v>
          </cell>
          <cell r="H48">
            <v>410</v>
          </cell>
          <cell r="I48">
            <v>0</v>
          </cell>
          <cell r="J48" t="str">
            <v>FINISH</v>
          </cell>
          <cell r="K48">
            <v>46260</v>
          </cell>
          <cell r="L48">
            <v>46269</v>
          </cell>
          <cell r="M48">
            <v>12110444</v>
          </cell>
        </row>
        <row r="49">
          <cell r="A49" t="str">
            <v>PT-H2608-PT-023</v>
          </cell>
          <cell r="B49">
            <v>0</v>
          </cell>
          <cell r="C49">
            <v>11124984</v>
          </cell>
          <cell r="D49" t="str">
            <v>1831202-D-AK</v>
          </cell>
          <cell r="E49" t="str">
            <v>PP14R300PR JP</v>
          </cell>
          <cell r="F49" t="str">
            <v>Japan</v>
          </cell>
          <cell r="G49">
            <v>545</v>
          </cell>
          <cell r="H49">
            <v>545</v>
          </cell>
          <cell r="I49">
            <v>0</v>
          </cell>
          <cell r="J49" t="str">
            <v>FINISH</v>
          </cell>
          <cell r="K49">
            <v>46260</v>
          </cell>
          <cell r="L49">
            <v>46269</v>
          </cell>
          <cell r="M49">
            <v>12110446</v>
          </cell>
        </row>
        <row r="50">
          <cell r="A50" t="str">
            <v>PT-H2608-PT-024</v>
          </cell>
          <cell r="B50">
            <v>0</v>
          </cell>
          <cell r="C50">
            <v>11122029</v>
          </cell>
          <cell r="D50" t="str">
            <v>2051007-D-A</v>
          </cell>
          <cell r="E50" t="str">
            <v>FI025A45 JP</v>
          </cell>
          <cell r="F50" t="str">
            <v>Japan</v>
          </cell>
          <cell r="G50">
            <v>3176</v>
          </cell>
          <cell r="H50">
            <v>3176</v>
          </cell>
          <cell r="I50">
            <v>0</v>
          </cell>
          <cell r="J50" t="str">
            <v>FINISH</v>
          </cell>
          <cell r="K50">
            <v>46260</v>
          </cell>
          <cell r="L50">
            <v>46269</v>
          </cell>
          <cell r="M50">
            <v>12120937</v>
          </cell>
        </row>
        <row r="51">
          <cell r="A51" t="str">
            <v>PT-H2608-PT-025</v>
          </cell>
          <cell r="B51">
            <v>0</v>
          </cell>
          <cell r="C51">
            <v>11132452</v>
          </cell>
          <cell r="D51" t="str">
            <v>2451001-0-A</v>
          </cell>
          <cell r="E51" t="str">
            <v>FI025F45 JP</v>
          </cell>
          <cell r="F51" t="str">
            <v>Japan</v>
          </cell>
          <cell r="G51">
            <v>1420</v>
          </cell>
          <cell r="H51">
            <v>1420</v>
          </cell>
          <cell r="I51">
            <v>0</v>
          </cell>
          <cell r="J51" t="str">
            <v>FINISH</v>
          </cell>
          <cell r="K51">
            <v>46260</v>
          </cell>
          <cell r="L51">
            <v>46269</v>
          </cell>
          <cell r="M51">
            <v>12136533</v>
          </cell>
        </row>
        <row r="52">
          <cell r="A52" t="str">
            <v>PT-H2608-PT-026</v>
          </cell>
          <cell r="B52">
            <v>0</v>
          </cell>
          <cell r="C52">
            <v>11122030</v>
          </cell>
          <cell r="D52" t="str">
            <v>2051008-D-A</v>
          </cell>
          <cell r="E52" t="str">
            <v>FI025S45 JP</v>
          </cell>
          <cell r="F52" t="str">
            <v>Japan</v>
          </cell>
          <cell r="G52">
            <v>37</v>
          </cell>
          <cell r="H52">
            <v>37</v>
          </cell>
          <cell r="I52">
            <v>0</v>
          </cell>
          <cell r="J52" t="str">
            <v>FINISH</v>
          </cell>
          <cell r="K52">
            <v>46260</v>
          </cell>
          <cell r="L52">
            <v>46269</v>
          </cell>
          <cell r="M52">
            <v>12120938</v>
          </cell>
        </row>
        <row r="53">
          <cell r="A53" t="str">
            <v>PT-H2608-PT-027</v>
          </cell>
          <cell r="B53">
            <v>0</v>
          </cell>
          <cell r="C53">
            <v>11122031</v>
          </cell>
          <cell r="D53" t="str">
            <v>2051046-E-A</v>
          </cell>
          <cell r="E53" t="str">
            <v>MTA0025N45S JP</v>
          </cell>
          <cell r="F53" t="str">
            <v>Japan</v>
          </cell>
          <cell r="G53">
            <v>258</v>
          </cell>
          <cell r="H53">
            <v>258</v>
          </cell>
          <cell r="I53">
            <v>0</v>
          </cell>
          <cell r="J53" t="str">
            <v>FINISH</v>
          </cell>
          <cell r="K53">
            <v>46260</v>
          </cell>
          <cell r="L53">
            <v>46269</v>
          </cell>
          <cell r="M53">
            <v>12120939</v>
          </cell>
        </row>
        <row r="54">
          <cell r="A54" t="str">
            <v>PT-H2608-PT-028</v>
          </cell>
          <cell r="B54">
            <v>0</v>
          </cell>
          <cell r="C54">
            <v>11122033</v>
          </cell>
          <cell r="D54" t="str">
            <v>2051048-E-A</v>
          </cell>
          <cell r="E54" t="str">
            <v>MTF0025N45S JP</v>
          </cell>
          <cell r="F54" t="str">
            <v>Japan</v>
          </cell>
          <cell r="G54">
            <v>80</v>
          </cell>
          <cell r="H54">
            <v>80</v>
          </cell>
          <cell r="I54">
            <v>0</v>
          </cell>
          <cell r="J54" t="str">
            <v>FINISH</v>
          </cell>
          <cell r="K54">
            <v>46260</v>
          </cell>
          <cell r="L54">
            <v>46269</v>
          </cell>
          <cell r="M54">
            <v>12120941</v>
          </cell>
        </row>
        <row r="55">
          <cell r="A55" t="str">
            <v>PT-H2608-PT-029</v>
          </cell>
          <cell r="B55">
            <v>0</v>
          </cell>
          <cell r="C55">
            <v>11134977</v>
          </cell>
          <cell r="D55" t="str">
            <v>1931204-K-A</v>
          </cell>
          <cell r="E55" t="str">
            <v>E0018450AG-2 JP</v>
          </cell>
          <cell r="F55" t="str">
            <v>Japan</v>
          </cell>
          <cell r="G55">
            <v>311</v>
          </cell>
          <cell r="H55">
            <v>311</v>
          </cell>
          <cell r="I55">
            <v>0</v>
          </cell>
          <cell r="J55" t="str">
            <v>FINISH</v>
          </cell>
          <cell r="K55">
            <v>46260</v>
          </cell>
          <cell r="L55">
            <v>46269</v>
          </cell>
          <cell r="M55">
            <v>12120936</v>
          </cell>
        </row>
        <row r="56">
          <cell r="A56" t="str">
            <v>PT-H2608-PD-016</v>
          </cell>
          <cell r="B56">
            <v>0</v>
          </cell>
          <cell r="C56">
            <v>11135320</v>
          </cell>
          <cell r="D56" t="str">
            <v>1536075-G-AK</v>
          </cell>
          <cell r="E56" t="str">
            <v>AG141002 KR</v>
          </cell>
          <cell r="F56" t="str">
            <v>Korea</v>
          </cell>
          <cell r="G56">
            <v>70</v>
          </cell>
          <cell r="H56">
            <v>70</v>
          </cell>
          <cell r="I56">
            <v>0</v>
          </cell>
          <cell r="J56" t="str">
            <v>FINISH</v>
          </cell>
          <cell r="K56">
            <v>46260</v>
          </cell>
          <cell r="L56">
            <v>46269</v>
          </cell>
          <cell r="M56">
            <v>12002297</v>
          </cell>
        </row>
        <row r="57">
          <cell r="A57" t="str">
            <v>PT-H2608-PD-017</v>
          </cell>
          <cell r="B57">
            <v>0</v>
          </cell>
          <cell r="C57">
            <v>11135311</v>
          </cell>
          <cell r="D57" t="str">
            <v>1536066-F-AK</v>
          </cell>
          <cell r="E57" t="str">
            <v>AHW14S003S KR</v>
          </cell>
          <cell r="F57" t="str">
            <v>Korea</v>
          </cell>
          <cell r="G57">
            <v>5</v>
          </cell>
          <cell r="H57">
            <v>5</v>
          </cell>
          <cell r="I57">
            <v>0</v>
          </cell>
          <cell r="J57" t="str">
            <v>FINISH</v>
          </cell>
          <cell r="K57">
            <v>46260</v>
          </cell>
          <cell r="L57">
            <v>46269</v>
          </cell>
          <cell r="M57">
            <v>12111390</v>
          </cell>
        </row>
        <row r="58">
          <cell r="A58" t="str">
            <v>PT-H2608-PD-018</v>
          </cell>
          <cell r="B58">
            <v>0</v>
          </cell>
          <cell r="C58">
            <v>11134329</v>
          </cell>
          <cell r="D58" t="str">
            <v>2331157-A-A</v>
          </cell>
          <cell r="E58" t="str">
            <v>WAIN-CKI-200 CE4</v>
          </cell>
          <cell r="F58" t="str">
            <v>Oversea</v>
          </cell>
          <cell r="G58">
            <v>238</v>
          </cell>
          <cell r="H58">
            <v>238</v>
          </cell>
          <cell r="I58">
            <v>0</v>
          </cell>
          <cell r="J58" t="str">
            <v>FINISH</v>
          </cell>
          <cell r="K58">
            <v>46260</v>
          </cell>
          <cell r="L58">
            <v>46269</v>
          </cell>
          <cell r="M58">
            <v>12114364</v>
          </cell>
        </row>
        <row r="59">
          <cell r="A59" t="str">
            <v>PT-H2608-PD-019</v>
          </cell>
          <cell r="B59">
            <v>0</v>
          </cell>
          <cell r="C59">
            <v>11134339</v>
          </cell>
          <cell r="D59" t="str">
            <v>2331167-A-A</v>
          </cell>
          <cell r="E59" t="str">
            <v>AIN-CKX-10-200-R CE2</v>
          </cell>
          <cell r="F59" t="str">
            <v>Oversea</v>
          </cell>
          <cell r="G59">
            <v>19</v>
          </cell>
          <cell r="H59">
            <v>19</v>
          </cell>
          <cell r="I59">
            <v>0</v>
          </cell>
          <cell r="J59" t="str">
            <v>FINISH</v>
          </cell>
          <cell r="K59">
            <v>46260</v>
          </cell>
          <cell r="L59">
            <v>46269</v>
          </cell>
          <cell r="M59">
            <v>12114380</v>
          </cell>
        </row>
        <row r="60">
          <cell r="A60" t="str">
            <v>PT-H2608-PD-020</v>
          </cell>
          <cell r="B60">
            <v>0</v>
          </cell>
          <cell r="C60">
            <v>11132759</v>
          </cell>
          <cell r="D60" t="str">
            <v>1156029-L-A</v>
          </cell>
          <cell r="E60" t="str">
            <v>WCKV165-14 US2</v>
          </cell>
          <cell r="F60" t="str">
            <v>USA</v>
          </cell>
          <cell r="G60">
            <v>9</v>
          </cell>
          <cell r="H60">
            <v>9</v>
          </cell>
          <cell r="I60">
            <v>0</v>
          </cell>
          <cell r="J60" t="str">
            <v>FINISH</v>
          </cell>
          <cell r="K60">
            <v>46260</v>
          </cell>
          <cell r="L60">
            <v>46269</v>
          </cell>
          <cell r="M60">
            <v>12114372</v>
          </cell>
        </row>
        <row r="61">
          <cell r="A61" t="str">
            <v>PT-H2608-PD-021</v>
          </cell>
          <cell r="B61">
            <v>0</v>
          </cell>
          <cell r="C61">
            <v>11132334</v>
          </cell>
          <cell r="D61" t="str">
            <v>1731160-F-A</v>
          </cell>
          <cell r="E61" t="str">
            <v>AHW14R013S US</v>
          </cell>
          <cell r="F61" t="str">
            <v>USA</v>
          </cell>
          <cell r="G61">
            <v>310</v>
          </cell>
          <cell r="H61">
            <v>310</v>
          </cell>
          <cell r="I61">
            <v>0</v>
          </cell>
          <cell r="J61" t="str">
            <v>FINISH</v>
          </cell>
          <cell r="K61">
            <v>46260</v>
          </cell>
          <cell r="L61">
            <v>46269</v>
          </cell>
          <cell r="M61">
            <v>12114296</v>
          </cell>
        </row>
        <row r="62">
          <cell r="A62" t="str">
            <v>PT-H2608-PD-022</v>
          </cell>
          <cell r="B62">
            <v>0</v>
          </cell>
          <cell r="C62">
            <v>11132313</v>
          </cell>
          <cell r="D62" t="str">
            <v>1731139-E-AK</v>
          </cell>
          <cell r="E62" t="str">
            <v>AGH147000 US</v>
          </cell>
          <cell r="F62" t="str">
            <v>USA</v>
          </cell>
          <cell r="G62">
            <v>1560</v>
          </cell>
          <cell r="H62">
            <v>1560</v>
          </cell>
          <cell r="I62">
            <v>0</v>
          </cell>
          <cell r="J62" t="str">
            <v>FINISH</v>
          </cell>
          <cell r="K62">
            <v>46260</v>
          </cell>
          <cell r="L62">
            <v>46269</v>
          </cell>
          <cell r="M62">
            <v>12111379</v>
          </cell>
        </row>
        <row r="63">
          <cell r="A63" t="str">
            <v>PT-H2608-PD-023</v>
          </cell>
          <cell r="B63">
            <v>0</v>
          </cell>
          <cell r="C63">
            <v>11134323</v>
          </cell>
          <cell r="D63" t="str">
            <v>1456034-P-A</v>
          </cell>
          <cell r="E63" t="str">
            <v>WAIN-CKI-200-BS US2</v>
          </cell>
          <cell r="F63" t="str">
            <v>USA</v>
          </cell>
          <cell r="G63">
            <v>11</v>
          </cell>
          <cell r="H63">
            <v>11</v>
          </cell>
          <cell r="I63">
            <v>0</v>
          </cell>
          <cell r="J63" t="str">
            <v>FINISH</v>
          </cell>
          <cell r="K63">
            <v>46260</v>
          </cell>
          <cell r="L63">
            <v>46269</v>
          </cell>
          <cell r="M63">
            <v>12114375</v>
          </cell>
        </row>
        <row r="64">
          <cell r="A64" t="str">
            <v>PT-H2608-PD-024</v>
          </cell>
          <cell r="B64">
            <v>0</v>
          </cell>
          <cell r="C64">
            <v>11134322</v>
          </cell>
          <cell r="D64" t="str">
            <v>1456028-M-A</v>
          </cell>
          <cell r="E64" t="str">
            <v>WAIN-CKI-008-200 US2</v>
          </cell>
          <cell r="F64" t="str">
            <v>USA</v>
          </cell>
          <cell r="G64">
            <v>132</v>
          </cell>
          <cell r="H64">
            <v>132</v>
          </cell>
          <cell r="I64">
            <v>0</v>
          </cell>
          <cell r="J64" t="str">
            <v>FINISH</v>
          </cell>
          <cell r="K64">
            <v>46260</v>
          </cell>
          <cell r="L64">
            <v>46269</v>
          </cell>
          <cell r="M64">
            <v>12114370</v>
          </cell>
        </row>
        <row r="65">
          <cell r="A65" t="str">
            <v>PT-H2608-PD-025</v>
          </cell>
          <cell r="B65">
            <v>0</v>
          </cell>
          <cell r="C65">
            <v>11134321</v>
          </cell>
          <cell r="D65" t="str">
            <v>1056005-P-A</v>
          </cell>
          <cell r="E65" t="str">
            <v>WAIN-CKI-10-200 US2</v>
          </cell>
          <cell r="F65" t="str">
            <v>USA</v>
          </cell>
          <cell r="G65">
            <v>13</v>
          </cell>
          <cell r="H65">
            <v>13</v>
          </cell>
          <cell r="I65">
            <v>0</v>
          </cell>
          <cell r="J65" t="str">
            <v>FINISH</v>
          </cell>
          <cell r="K65">
            <v>46260</v>
          </cell>
          <cell r="L65">
            <v>46269</v>
          </cell>
          <cell r="M65">
            <v>12114368</v>
          </cell>
        </row>
        <row r="66">
          <cell r="A66" t="str">
            <v>PT-H2608-PD-026</v>
          </cell>
          <cell r="B66">
            <v>0</v>
          </cell>
          <cell r="C66">
            <v>11134328</v>
          </cell>
          <cell r="D66" t="str">
            <v>1731006-E-A</v>
          </cell>
          <cell r="E66" t="str">
            <v>AIN-CKX-10-200-R US</v>
          </cell>
          <cell r="F66" t="str">
            <v>USA</v>
          </cell>
          <cell r="G66">
            <v>8</v>
          </cell>
          <cell r="H66">
            <v>8</v>
          </cell>
          <cell r="I66">
            <v>0</v>
          </cell>
          <cell r="J66" t="str">
            <v>FINISH</v>
          </cell>
          <cell r="K66">
            <v>46260</v>
          </cell>
          <cell r="L66">
            <v>46269</v>
          </cell>
          <cell r="M66">
            <v>12114380</v>
          </cell>
        </row>
        <row r="67">
          <cell r="A67" t="str">
            <v>PT-H2608-PD-027</v>
          </cell>
          <cell r="B67">
            <v>0</v>
          </cell>
          <cell r="C67">
            <v>11134949</v>
          </cell>
          <cell r="D67" t="str">
            <v>2131565-0-A</v>
          </cell>
          <cell r="E67" t="str">
            <v>AHW14R013P MDR</v>
          </cell>
          <cell r="F67" t="str">
            <v>Oversea</v>
          </cell>
          <cell r="G67">
            <v>290</v>
          </cell>
          <cell r="H67">
            <v>290</v>
          </cell>
          <cell r="I67">
            <v>0</v>
          </cell>
          <cell r="J67" t="str">
            <v>FINISH</v>
          </cell>
          <cell r="K67">
            <v>46260</v>
          </cell>
          <cell r="L67">
            <v>46269</v>
          </cell>
          <cell r="M67">
            <v>12114297</v>
          </cell>
        </row>
        <row r="68">
          <cell r="A68" t="str">
            <v>SIL-H2608-PD-004</v>
          </cell>
          <cell r="B68">
            <v>0</v>
          </cell>
          <cell r="C68">
            <v>11112913</v>
          </cell>
          <cell r="D68" t="str">
            <v>1831145-B-A</v>
          </cell>
          <cell r="E68" t="str">
            <v>SJ3035N26S US</v>
          </cell>
          <cell r="F68" t="str">
            <v>USA</v>
          </cell>
          <cell r="G68">
            <v>75</v>
          </cell>
          <cell r="H68">
            <v>75</v>
          </cell>
          <cell r="I68">
            <v>0</v>
          </cell>
          <cell r="J68" t="str">
            <v>FINISH</v>
          </cell>
          <cell r="K68">
            <v>46260</v>
          </cell>
          <cell r="L68">
            <v>46269</v>
          </cell>
          <cell r="M68">
            <v>12115102</v>
          </cell>
        </row>
        <row r="69">
          <cell r="A69" t="str">
            <v>SIL-H2608-PD-005</v>
          </cell>
          <cell r="B69">
            <v>0</v>
          </cell>
          <cell r="C69">
            <v>11112912</v>
          </cell>
          <cell r="D69" t="str">
            <v>1831144-B-A</v>
          </cell>
          <cell r="E69" t="str">
            <v>SJ1535N26S US</v>
          </cell>
          <cell r="F69" t="str">
            <v>USA</v>
          </cell>
          <cell r="G69">
            <v>1620</v>
          </cell>
          <cell r="H69">
            <v>1620</v>
          </cell>
          <cell r="I69">
            <v>0</v>
          </cell>
          <cell r="J69" t="str">
            <v>FINISH</v>
          </cell>
          <cell r="K69">
            <v>46260</v>
          </cell>
          <cell r="L69">
            <v>46269</v>
          </cell>
          <cell r="M69">
            <v>12115101</v>
          </cell>
        </row>
        <row r="70">
          <cell r="A70" t="str">
            <v>SIL-H2608-PD-006</v>
          </cell>
          <cell r="B70">
            <v>0</v>
          </cell>
          <cell r="C70">
            <v>11112903</v>
          </cell>
          <cell r="D70" t="str">
            <v>1831135-B-A</v>
          </cell>
          <cell r="E70" t="str">
            <v>SJ1535N18S US</v>
          </cell>
          <cell r="F70" t="str">
            <v>USA</v>
          </cell>
          <cell r="G70">
            <v>420</v>
          </cell>
          <cell r="H70">
            <v>420</v>
          </cell>
          <cell r="I70">
            <v>0</v>
          </cell>
          <cell r="J70" t="str">
            <v>FINISH</v>
          </cell>
          <cell r="K70">
            <v>46260</v>
          </cell>
          <cell r="L70">
            <v>46269</v>
          </cell>
          <cell r="M70">
            <v>12115092</v>
          </cell>
        </row>
        <row r="71">
          <cell r="A71" t="str">
            <v>SIL-H2608-PD-007</v>
          </cell>
          <cell r="B71">
            <v>0</v>
          </cell>
          <cell r="C71">
            <v>11112911</v>
          </cell>
          <cell r="D71" t="str">
            <v>1831143-B-A</v>
          </cell>
          <cell r="E71" t="str">
            <v>SA0035N26S US</v>
          </cell>
          <cell r="F71" t="str">
            <v>USA</v>
          </cell>
          <cell r="G71">
            <v>720</v>
          </cell>
          <cell r="H71">
            <v>720</v>
          </cell>
          <cell r="I71">
            <v>0</v>
          </cell>
          <cell r="J71" t="str">
            <v>FINISH</v>
          </cell>
          <cell r="K71">
            <v>46260</v>
          </cell>
          <cell r="L71">
            <v>46269</v>
          </cell>
          <cell r="M71">
            <v>12115100</v>
          </cell>
        </row>
        <row r="72">
          <cell r="A72" t="str">
            <v>SIL-H2608-PT-001</v>
          </cell>
          <cell r="B72">
            <v>0</v>
          </cell>
          <cell r="C72">
            <v>11112774</v>
          </cell>
          <cell r="D72" t="str">
            <v>1831059-F-A</v>
          </cell>
          <cell r="E72" t="str">
            <v>SA0025N22S JP</v>
          </cell>
          <cell r="F72" t="str">
            <v>Japan</v>
          </cell>
          <cell r="G72">
            <v>30</v>
          </cell>
          <cell r="H72">
            <v>30</v>
          </cell>
          <cell r="I72">
            <v>0</v>
          </cell>
          <cell r="J72" t="str">
            <v>FINISH</v>
          </cell>
          <cell r="K72">
            <v>46260</v>
          </cell>
          <cell r="L72">
            <v>46269</v>
          </cell>
          <cell r="M72">
            <v>12115079</v>
          </cell>
        </row>
        <row r="73">
          <cell r="A73" t="str">
            <v>SIL-H2608-PT-002</v>
          </cell>
          <cell r="B73">
            <v>0</v>
          </cell>
          <cell r="C73">
            <v>11112801</v>
          </cell>
          <cell r="D73" t="str">
            <v>1631097-G-A</v>
          </cell>
          <cell r="E73" t="str">
            <v>SA0035N15S JP</v>
          </cell>
          <cell r="F73" t="str">
            <v>Japan</v>
          </cell>
          <cell r="G73">
            <v>500</v>
          </cell>
          <cell r="H73">
            <v>500</v>
          </cell>
          <cell r="I73">
            <v>0</v>
          </cell>
          <cell r="J73" t="str">
            <v>FINISH</v>
          </cell>
          <cell r="K73">
            <v>46260</v>
          </cell>
          <cell r="L73">
            <v>46269</v>
          </cell>
          <cell r="M73">
            <v>12115088</v>
          </cell>
        </row>
        <row r="74">
          <cell r="A74" t="str">
            <v>SIL-H2608-PT-003</v>
          </cell>
          <cell r="B74">
            <v>0</v>
          </cell>
          <cell r="C74">
            <v>11112804</v>
          </cell>
          <cell r="D74" t="str">
            <v>1631100-G-A</v>
          </cell>
          <cell r="E74" t="str">
            <v>SA0035N18S JP</v>
          </cell>
          <cell r="F74" t="str">
            <v>Japan</v>
          </cell>
          <cell r="G74">
            <v>90</v>
          </cell>
          <cell r="H74">
            <v>90</v>
          </cell>
          <cell r="I74">
            <v>0</v>
          </cell>
          <cell r="J74" t="str">
            <v>FINISH</v>
          </cell>
          <cell r="K74">
            <v>46260</v>
          </cell>
          <cell r="L74">
            <v>46269</v>
          </cell>
          <cell r="M74">
            <v>12115091</v>
          </cell>
        </row>
        <row r="75">
          <cell r="A75" t="str">
            <v>SIL-H2608-PT-004</v>
          </cell>
          <cell r="B75">
            <v>0</v>
          </cell>
          <cell r="C75">
            <v>11114088</v>
          </cell>
          <cell r="D75" t="str">
            <v>1931163-C-A</v>
          </cell>
          <cell r="E75" t="str">
            <v>SA0035N18SP JP</v>
          </cell>
          <cell r="F75" t="str">
            <v>Japan</v>
          </cell>
          <cell r="G75">
            <v>310</v>
          </cell>
          <cell r="H75">
            <v>310</v>
          </cell>
          <cell r="I75">
            <v>0</v>
          </cell>
          <cell r="J75" t="str">
            <v>FINISH</v>
          </cell>
          <cell r="K75">
            <v>46260</v>
          </cell>
          <cell r="L75">
            <v>46269</v>
          </cell>
          <cell r="M75">
            <v>12115127</v>
          </cell>
        </row>
        <row r="76">
          <cell r="A76" t="str">
            <v>SIL-H2608-PT-005</v>
          </cell>
          <cell r="B76">
            <v>0</v>
          </cell>
          <cell r="C76">
            <v>11112807</v>
          </cell>
          <cell r="D76" t="str">
            <v>1631103-G-A</v>
          </cell>
          <cell r="E76" t="str">
            <v>SA0035N20S JP</v>
          </cell>
          <cell r="F76" t="str">
            <v>Japan</v>
          </cell>
          <cell r="G76">
            <v>530</v>
          </cell>
          <cell r="H76">
            <v>530</v>
          </cell>
          <cell r="I76">
            <v>0</v>
          </cell>
          <cell r="J76" t="str">
            <v>FINISH</v>
          </cell>
          <cell r="K76">
            <v>46260</v>
          </cell>
          <cell r="L76">
            <v>46269</v>
          </cell>
          <cell r="M76">
            <v>12115094</v>
          </cell>
        </row>
        <row r="77">
          <cell r="A77" t="str">
            <v>SIL-H2608-PT-006</v>
          </cell>
          <cell r="B77">
            <v>0</v>
          </cell>
          <cell r="C77">
            <v>11114091</v>
          </cell>
          <cell r="D77" t="str">
            <v>1931166-C-A</v>
          </cell>
          <cell r="E77" t="str">
            <v>SA0035N20SP JP</v>
          </cell>
          <cell r="F77" t="str">
            <v>Japan</v>
          </cell>
          <cell r="G77">
            <v>330</v>
          </cell>
          <cell r="H77">
            <v>330</v>
          </cell>
          <cell r="I77">
            <v>0</v>
          </cell>
          <cell r="J77" t="str">
            <v>FINISH</v>
          </cell>
          <cell r="K77">
            <v>46260</v>
          </cell>
          <cell r="L77">
            <v>46269</v>
          </cell>
          <cell r="M77">
            <v>12115130</v>
          </cell>
        </row>
        <row r="78">
          <cell r="A78" t="str">
            <v>SIL-H2608-PT-007</v>
          </cell>
          <cell r="B78">
            <v>0</v>
          </cell>
          <cell r="C78">
            <v>11112810</v>
          </cell>
          <cell r="D78" t="str">
            <v>1631106-G-A</v>
          </cell>
          <cell r="E78" t="str">
            <v>SA0035N22S JP</v>
          </cell>
          <cell r="F78" t="str">
            <v>Japan</v>
          </cell>
          <cell r="G78">
            <v>180</v>
          </cell>
          <cell r="H78">
            <v>180</v>
          </cell>
          <cell r="I78">
            <v>0</v>
          </cell>
          <cell r="J78" t="str">
            <v>FINISH</v>
          </cell>
          <cell r="K78">
            <v>46260</v>
          </cell>
          <cell r="L78">
            <v>46269</v>
          </cell>
          <cell r="M78">
            <v>12115097</v>
          </cell>
        </row>
        <row r="79">
          <cell r="A79" t="str">
            <v>SIL-H2608-PT-008</v>
          </cell>
          <cell r="B79">
            <v>0</v>
          </cell>
          <cell r="C79">
            <v>11114094</v>
          </cell>
          <cell r="D79" t="str">
            <v>1931169-C-A</v>
          </cell>
          <cell r="E79" t="str">
            <v>SA0035N22SP JP</v>
          </cell>
          <cell r="F79" t="str">
            <v>Japan</v>
          </cell>
          <cell r="G79">
            <v>560</v>
          </cell>
          <cell r="H79">
            <v>560</v>
          </cell>
          <cell r="I79">
            <v>0</v>
          </cell>
          <cell r="J79" t="str">
            <v>FINISH</v>
          </cell>
          <cell r="K79">
            <v>46260</v>
          </cell>
          <cell r="L79">
            <v>46269</v>
          </cell>
          <cell r="M79">
            <v>12115133</v>
          </cell>
        </row>
        <row r="80">
          <cell r="A80" t="str">
            <v>SIL-H2608-PT-009</v>
          </cell>
          <cell r="B80">
            <v>0</v>
          </cell>
          <cell r="C80">
            <v>11112813</v>
          </cell>
          <cell r="D80" t="str">
            <v>1631109-G-A</v>
          </cell>
          <cell r="E80" t="str">
            <v>SA0035N26S JP</v>
          </cell>
          <cell r="F80" t="str">
            <v>Japan</v>
          </cell>
          <cell r="G80">
            <v>35</v>
          </cell>
          <cell r="H80">
            <v>35</v>
          </cell>
          <cell r="I80">
            <v>0</v>
          </cell>
          <cell r="J80" t="str">
            <v>FINISH</v>
          </cell>
          <cell r="K80">
            <v>46260</v>
          </cell>
          <cell r="L80">
            <v>46269</v>
          </cell>
          <cell r="M80">
            <v>12115100</v>
          </cell>
        </row>
        <row r="81">
          <cell r="A81" t="str">
            <v>SIL-H2608-PT-010</v>
          </cell>
          <cell r="B81">
            <v>0</v>
          </cell>
          <cell r="C81">
            <v>11112802</v>
          </cell>
          <cell r="D81" t="str">
            <v>1631098-G-A</v>
          </cell>
          <cell r="E81" t="str">
            <v>SJ1535N15S JP</v>
          </cell>
          <cell r="F81" t="str">
            <v>Japan</v>
          </cell>
          <cell r="G81">
            <v>630</v>
          </cell>
          <cell r="H81">
            <v>630</v>
          </cell>
          <cell r="I81">
            <v>0</v>
          </cell>
          <cell r="J81" t="str">
            <v>FINISH</v>
          </cell>
          <cell r="K81">
            <v>46260</v>
          </cell>
          <cell r="L81">
            <v>46269</v>
          </cell>
          <cell r="M81">
            <v>12115089</v>
          </cell>
        </row>
        <row r="82">
          <cell r="A82" t="str">
            <v>SIL-H2608-PT-011</v>
          </cell>
          <cell r="B82">
            <v>0</v>
          </cell>
          <cell r="C82">
            <v>11112805</v>
          </cell>
          <cell r="D82" t="str">
            <v>1631101-G-A</v>
          </cell>
          <cell r="E82" t="str">
            <v>SJ1535N18S JP</v>
          </cell>
          <cell r="F82" t="str">
            <v>Japan</v>
          </cell>
          <cell r="G82">
            <v>285</v>
          </cell>
          <cell r="H82">
            <v>285</v>
          </cell>
          <cell r="I82">
            <v>0</v>
          </cell>
          <cell r="J82" t="str">
            <v>FINISH</v>
          </cell>
          <cell r="K82">
            <v>46260</v>
          </cell>
          <cell r="L82">
            <v>46269</v>
          </cell>
          <cell r="M82">
            <v>12115092</v>
          </cell>
        </row>
        <row r="83">
          <cell r="A83" t="str">
            <v>SIL-H2608-PT-012</v>
          </cell>
          <cell r="B83">
            <v>0</v>
          </cell>
          <cell r="C83">
            <v>11112808</v>
          </cell>
          <cell r="D83" t="str">
            <v>1631104-G-A</v>
          </cell>
          <cell r="E83" t="str">
            <v>SJ1535N20S JP</v>
          </cell>
          <cell r="F83" t="str">
            <v>Japan</v>
          </cell>
          <cell r="G83">
            <v>510</v>
          </cell>
          <cell r="H83">
            <v>510</v>
          </cell>
          <cell r="I83">
            <v>0</v>
          </cell>
          <cell r="J83" t="str">
            <v>FINISH</v>
          </cell>
          <cell r="K83">
            <v>46260</v>
          </cell>
          <cell r="L83">
            <v>46269</v>
          </cell>
          <cell r="M83">
            <v>12115095</v>
          </cell>
        </row>
        <row r="84">
          <cell r="A84" t="str">
            <v>SIL-H2608-PT-013</v>
          </cell>
          <cell r="B84">
            <v>0</v>
          </cell>
          <cell r="C84">
            <v>11112811</v>
          </cell>
          <cell r="D84" t="str">
            <v>1631107-G-A</v>
          </cell>
          <cell r="E84" t="str">
            <v>SJ1535N22S JP</v>
          </cell>
          <cell r="F84" t="str">
            <v>Japan</v>
          </cell>
          <cell r="G84">
            <v>1250</v>
          </cell>
          <cell r="H84">
            <v>1250</v>
          </cell>
          <cell r="I84">
            <v>0</v>
          </cell>
          <cell r="J84" t="str">
            <v>FINISH</v>
          </cell>
          <cell r="K84">
            <v>46260</v>
          </cell>
          <cell r="L84">
            <v>46269</v>
          </cell>
          <cell r="M84">
            <v>12115098</v>
          </cell>
        </row>
        <row r="85">
          <cell r="A85" t="str">
            <v>SIL-H2608-PT-014</v>
          </cell>
          <cell r="B85">
            <v>0</v>
          </cell>
          <cell r="C85">
            <v>11112814</v>
          </cell>
          <cell r="D85" t="str">
            <v>1631110-G-A</v>
          </cell>
          <cell r="E85" t="str">
            <v>SJ1535N26S JP</v>
          </cell>
          <cell r="F85" t="str">
            <v>Japan</v>
          </cell>
          <cell r="G85">
            <v>35</v>
          </cell>
          <cell r="H85">
            <v>35</v>
          </cell>
          <cell r="I85">
            <v>0</v>
          </cell>
          <cell r="J85" t="str">
            <v>FINISH</v>
          </cell>
          <cell r="K85">
            <v>46260</v>
          </cell>
          <cell r="L85">
            <v>46269</v>
          </cell>
          <cell r="M85">
            <v>12115101</v>
          </cell>
        </row>
        <row r="86">
          <cell r="A86" t="str">
            <v>SIL-H2608-PT-015</v>
          </cell>
          <cell r="B86">
            <v>0</v>
          </cell>
          <cell r="C86">
            <v>11112803</v>
          </cell>
          <cell r="D86" t="str">
            <v>1631099-G-A</v>
          </cell>
          <cell r="E86" t="str">
            <v>SJ3035N15S JP</v>
          </cell>
          <cell r="F86" t="str">
            <v>Japan</v>
          </cell>
          <cell r="G86">
            <v>115</v>
          </cell>
          <cell r="H86">
            <v>115</v>
          </cell>
          <cell r="I86">
            <v>0</v>
          </cell>
          <cell r="J86" t="str">
            <v>FINISH</v>
          </cell>
          <cell r="K86">
            <v>46260</v>
          </cell>
          <cell r="L86">
            <v>46269</v>
          </cell>
          <cell r="M86">
            <v>12115090</v>
          </cell>
        </row>
        <row r="87">
          <cell r="A87" t="str">
            <v>SIL-H2608-PT-016</v>
          </cell>
          <cell r="B87">
            <v>0</v>
          </cell>
          <cell r="C87">
            <v>11112809</v>
          </cell>
          <cell r="D87" t="str">
            <v>1631105-G-A</v>
          </cell>
          <cell r="E87" t="str">
            <v>SJ3035N20S JP</v>
          </cell>
          <cell r="F87" t="str">
            <v>Japan</v>
          </cell>
          <cell r="G87">
            <v>860</v>
          </cell>
          <cell r="H87">
            <v>860</v>
          </cell>
          <cell r="I87">
            <v>0</v>
          </cell>
          <cell r="J87" t="str">
            <v>FINISH</v>
          </cell>
          <cell r="K87">
            <v>46260</v>
          </cell>
          <cell r="L87">
            <v>46269</v>
          </cell>
          <cell r="M87">
            <v>12115096</v>
          </cell>
        </row>
        <row r="88">
          <cell r="A88" t="str">
            <v>SIL-H2608-PT-017</v>
          </cell>
          <cell r="B88">
            <v>0</v>
          </cell>
          <cell r="C88">
            <v>11112812</v>
          </cell>
          <cell r="D88" t="str">
            <v>1631108-G-A</v>
          </cell>
          <cell r="E88" t="str">
            <v>SJ3035N22S JP</v>
          </cell>
          <cell r="F88" t="str">
            <v>Japan</v>
          </cell>
          <cell r="G88">
            <v>915</v>
          </cell>
          <cell r="H88">
            <v>915</v>
          </cell>
          <cell r="I88">
            <v>0</v>
          </cell>
          <cell r="J88" t="str">
            <v>FINISH</v>
          </cell>
          <cell r="K88">
            <v>46260</v>
          </cell>
          <cell r="L88">
            <v>46269</v>
          </cell>
          <cell r="M88">
            <v>12115099</v>
          </cell>
        </row>
        <row r="89">
          <cell r="A89" t="str">
            <v>SIL-H2608-PT-018</v>
          </cell>
          <cell r="B89">
            <v>0</v>
          </cell>
          <cell r="C89">
            <v>11114096</v>
          </cell>
          <cell r="D89" t="str">
            <v>1931171-C-A</v>
          </cell>
          <cell r="E89" t="str">
            <v>SJ3035N22SP JP</v>
          </cell>
          <cell r="F89" t="str">
            <v>Japan</v>
          </cell>
          <cell r="G89">
            <v>15</v>
          </cell>
          <cell r="H89">
            <v>15</v>
          </cell>
          <cell r="I89">
            <v>0</v>
          </cell>
          <cell r="J89" t="str">
            <v>FINISH</v>
          </cell>
          <cell r="K89">
            <v>46260</v>
          </cell>
          <cell r="L89">
            <v>46269</v>
          </cell>
          <cell r="M89">
            <v>12115135</v>
          </cell>
        </row>
        <row r="90">
          <cell r="A90" t="str">
            <v>SIL-H2608-PT-019</v>
          </cell>
          <cell r="B90">
            <v>0</v>
          </cell>
          <cell r="C90">
            <v>11112815</v>
          </cell>
          <cell r="D90" t="str">
            <v>1631111-G-A</v>
          </cell>
          <cell r="E90" t="str">
            <v>SJ3035N26S JP</v>
          </cell>
          <cell r="F90" t="str">
            <v>Japan</v>
          </cell>
          <cell r="G90">
            <v>320</v>
          </cell>
          <cell r="H90">
            <v>320</v>
          </cell>
          <cell r="I90">
            <v>0</v>
          </cell>
          <cell r="J90" t="str">
            <v>FINISH</v>
          </cell>
          <cell r="K90">
            <v>46260</v>
          </cell>
          <cell r="L90">
            <v>46269</v>
          </cell>
          <cell r="M90">
            <v>12115102</v>
          </cell>
        </row>
        <row r="91">
          <cell r="A91" t="str">
            <v>PT-H2608-PD-030</v>
          </cell>
          <cell r="B91">
            <v>0</v>
          </cell>
          <cell r="C91">
            <v>11117129</v>
          </cell>
          <cell r="D91" t="str">
            <v>2331087-0-AK</v>
          </cell>
          <cell r="E91" t="str">
            <v>AG149001 CE3</v>
          </cell>
          <cell r="F91" t="str">
            <v>Oversea</v>
          </cell>
          <cell r="G91">
            <v>300</v>
          </cell>
          <cell r="H91">
            <v>300</v>
          </cell>
          <cell r="I91">
            <v>0</v>
          </cell>
          <cell r="J91" t="str">
            <v>FINISH</v>
          </cell>
          <cell r="K91">
            <v>46259</v>
          </cell>
          <cell r="L91">
            <v>46269</v>
          </cell>
          <cell r="M91">
            <v>12001365</v>
          </cell>
        </row>
        <row r="92">
          <cell r="A92" t="str">
            <v>PT-H2608-PD-031</v>
          </cell>
          <cell r="B92">
            <v>0</v>
          </cell>
          <cell r="C92">
            <v>11127218</v>
          </cell>
          <cell r="D92" t="str">
            <v>2131626-B-A</v>
          </cell>
          <cell r="E92" t="str">
            <v>WAIN-CKI-200-BS NO CE</v>
          </cell>
          <cell r="F92" t="str">
            <v>Oversea</v>
          </cell>
          <cell r="G92">
            <v>40</v>
          </cell>
          <cell r="H92">
            <v>40</v>
          </cell>
          <cell r="I92">
            <v>0</v>
          </cell>
          <cell r="J92" t="str">
            <v>FINISH</v>
          </cell>
          <cell r="K92">
            <v>46259</v>
          </cell>
          <cell r="L92">
            <v>46269</v>
          </cell>
          <cell r="M92">
            <v>12114375</v>
          </cell>
        </row>
        <row r="93">
          <cell r="A93" t="str">
            <v>PT-H2608-PD-032</v>
          </cell>
          <cell r="B93">
            <v>0</v>
          </cell>
          <cell r="C93">
            <v>11127220</v>
          </cell>
          <cell r="D93" t="str">
            <v>2131628-B-A</v>
          </cell>
          <cell r="E93" t="str">
            <v>AIN-CKI-200-B-SFT NO CE</v>
          </cell>
          <cell r="F93" t="str">
            <v>Oversea</v>
          </cell>
          <cell r="G93">
            <v>10</v>
          </cell>
          <cell r="H93">
            <v>10</v>
          </cell>
          <cell r="I93">
            <v>0</v>
          </cell>
          <cell r="J93" t="str">
            <v>FINISH</v>
          </cell>
          <cell r="K93">
            <v>46259</v>
          </cell>
          <cell r="L93">
            <v>46269</v>
          </cell>
          <cell r="M93">
            <v>12114377</v>
          </cell>
        </row>
        <row r="94">
          <cell r="A94" t="str">
            <v>PT-H2608-PD-033</v>
          </cell>
          <cell r="B94">
            <v>0</v>
          </cell>
          <cell r="C94">
            <v>11127820</v>
          </cell>
          <cell r="D94" t="str">
            <v>2131618-B-A</v>
          </cell>
          <cell r="E94" t="str">
            <v>WAIN-CKI-200 NO CE</v>
          </cell>
          <cell r="F94" t="str">
            <v>Oversea</v>
          </cell>
          <cell r="G94">
            <v>75</v>
          </cell>
          <cell r="H94">
            <v>75</v>
          </cell>
          <cell r="I94">
            <v>0</v>
          </cell>
          <cell r="J94" t="str">
            <v>FINISH</v>
          </cell>
          <cell r="K94">
            <v>46259</v>
          </cell>
          <cell r="L94">
            <v>46269</v>
          </cell>
          <cell r="M94">
            <v>12114364</v>
          </cell>
        </row>
        <row r="95">
          <cell r="A95" t="str">
            <v>PT-H2608-PD-034</v>
          </cell>
          <cell r="B95">
            <v>0</v>
          </cell>
          <cell r="C95">
            <v>11127824</v>
          </cell>
          <cell r="D95" t="str">
            <v>2131622-B-A</v>
          </cell>
          <cell r="E95" t="str">
            <v>WAIN-CKI-008-200 NO CE</v>
          </cell>
          <cell r="F95" t="str">
            <v>Oversea</v>
          </cell>
          <cell r="G95">
            <v>50</v>
          </cell>
          <cell r="H95">
            <v>50</v>
          </cell>
          <cell r="I95">
            <v>0</v>
          </cell>
          <cell r="J95" t="str">
            <v>FINISH</v>
          </cell>
          <cell r="K95">
            <v>46259</v>
          </cell>
          <cell r="L95">
            <v>46269</v>
          </cell>
          <cell r="M95">
            <v>12114370</v>
          </cell>
        </row>
        <row r="96">
          <cell r="A96" t="str">
            <v>PT-H2608-PD-035</v>
          </cell>
          <cell r="B96">
            <v>0</v>
          </cell>
          <cell r="C96">
            <v>11127825</v>
          </cell>
          <cell r="D96" t="str">
            <v>2131623-B-A</v>
          </cell>
          <cell r="E96" t="str">
            <v>WAIN-CKI-200-RC NO CE</v>
          </cell>
          <cell r="F96" t="str">
            <v>Oversea</v>
          </cell>
          <cell r="G96">
            <v>20</v>
          </cell>
          <cell r="H96">
            <v>20</v>
          </cell>
          <cell r="I96">
            <v>0</v>
          </cell>
          <cell r="J96" t="str">
            <v>FINISH</v>
          </cell>
          <cell r="K96">
            <v>46259</v>
          </cell>
          <cell r="L96">
            <v>46269</v>
          </cell>
          <cell r="M96">
            <v>12114366</v>
          </cell>
        </row>
        <row r="97">
          <cell r="A97" t="str">
            <v>PT-H2608-PD-036</v>
          </cell>
          <cell r="B97">
            <v>0</v>
          </cell>
          <cell r="C97">
            <v>11132203</v>
          </cell>
          <cell r="D97" t="str">
            <v>2131630-B-A</v>
          </cell>
          <cell r="E97" t="str">
            <v>AIN-CKX-10-200-R NO CE</v>
          </cell>
          <cell r="F97" t="str">
            <v>Oversea</v>
          </cell>
          <cell r="G97">
            <v>25</v>
          </cell>
          <cell r="H97">
            <v>25</v>
          </cell>
          <cell r="I97">
            <v>0</v>
          </cell>
          <cell r="J97" t="str">
            <v>FINISH</v>
          </cell>
          <cell r="K97">
            <v>46259</v>
          </cell>
          <cell r="L97">
            <v>46269</v>
          </cell>
          <cell r="M97">
            <v>12114380</v>
          </cell>
        </row>
        <row r="98">
          <cell r="A98" t="str">
            <v>PT-H2608-PD-037</v>
          </cell>
          <cell r="B98">
            <v>0</v>
          </cell>
          <cell r="C98">
            <v>11134331</v>
          </cell>
          <cell r="D98" t="str">
            <v>2331165-A-A</v>
          </cell>
          <cell r="E98" t="str">
            <v>WAIN-CKI-200-RC CE3</v>
          </cell>
          <cell r="F98" t="str">
            <v>Oversea</v>
          </cell>
          <cell r="G98">
            <v>17</v>
          </cell>
          <cell r="H98">
            <v>17</v>
          </cell>
          <cell r="I98">
            <v>0</v>
          </cell>
          <cell r="J98" t="str">
            <v>FINISH</v>
          </cell>
          <cell r="K98">
            <v>46259</v>
          </cell>
          <cell r="L98">
            <v>46269</v>
          </cell>
          <cell r="M98">
            <v>12114366</v>
          </cell>
        </row>
        <row r="99">
          <cell r="A99" t="str">
            <v>PT-H2608-PD-038</v>
          </cell>
          <cell r="B99">
            <v>0</v>
          </cell>
          <cell r="C99">
            <v>11134335</v>
          </cell>
          <cell r="D99" t="str">
            <v>2331161-A-A</v>
          </cell>
          <cell r="E99" t="str">
            <v>WAIN-CKI-008-200 CE3</v>
          </cell>
          <cell r="F99" t="str">
            <v>Oversea</v>
          </cell>
          <cell r="G99">
            <v>2</v>
          </cell>
          <cell r="H99">
            <v>2</v>
          </cell>
          <cell r="I99">
            <v>0</v>
          </cell>
          <cell r="J99" t="str">
            <v>FINISH</v>
          </cell>
          <cell r="K99">
            <v>46259</v>
          </cell>
          <cell r="L99">
            <v>46269</v>
          </cell>
          <cell r="M99">
            <v>12114370</v>
          </cell>
        </row>
        <row r="100">
          <cell r="A100" t="str">
            <v>PT-H2608-PD-039</v>
          </cell>
          <cell r="B100">
            <v>0</v>
          </cell>
          <cell r="C100">
            <v>11134337</v>
          </cell>
          <cell r="D100" t="str">
            <v>2331163-A-A</v>
          </cell>
          <cell r="E100" t="str">
            <v>WAIN-CKI-200-BS CE3</v>
          </cell>
          <cell r="F100" t="str">
            <v>Oversea</v>
          </cell>
          <cell r="G100">
            <v>8</v>
          </cell>
          <cell r="H100">
            <v>8</v>
          </cell>
          <cell r="I100">
            <v>0</v>
          </cell>
          <cell r="J100" t="str">
            <v>FINISH</v>
          </cell>
          <cell r="K100">
            <v>46259</v>
          </cell>
          <cell r="L100">
            <v>46269</v>
          </cell>
          <cell r="M100">
            <v>12114375</v>
          </cell>
        </row>
        <row r="101">
          <cell r="A101" t="str">
            <v>PT-H2608-PD-040</v>
          </cell>
          <cell r="B101">
            <v>0</v>
          </cell>
          <cell r="C101">
            <v>11134339</v>
          </cell>
          <cell r="D101" t="str">
            <v>2331167-A-A</v>
          </cell>
          <cell r="E101" t="str">
            <v>AIN-CKX-10-200-R CE2</v>
          </cell>
          <cell r="F101" t="str">
            <v>Oversea</v>
          </cell>
          <cell r="G101">
            <v>11</v>
          </cell>
          <cell r="H101">
            <v>11</v>
          </cell>
          <cell r="I101">
            <v>0</v>
          </cell>
          <cell r="J101" t="str">
            <v>FINISH</v>
          </cell>
          <cell r="K101">
            <v>46259</v>
          </cell>
          <cell r="L101">
            <v>46269</v>
          </cell>
          <cell r="M101">
            <v>12114380</v>
          </cell>
        </row>
        <row r="102">
          <cell r="A102" t="str">
            <v>PT-H2608-PD-041</v>
          </cell>
          <cell r="B102">
            <v>0</v>
          </cell>
          <cell r="C102">
            <v>11134949</v>
          </cell>
          <cell r="D102" t="str">
            <v>2131565-0-A</v>
          </cell>
          <cell r="E102" t="str">
            <v>AHW14R013P MDR</v>
          </cell>
          <cell r="F102" t="str">
            <v>Oversea</v>
          </cell>
          <cell r="G102">
            <v>30</v>
          </cell>
          <cell r="H102">
            <v>30</v>
          </cell>
          <cell r="I102">
            <v>0</v>
          </cell>
          <cell r="J102" t="str">
            <v>FINISH</v>
          </cell>
          <cell r="K102">
            <v>46259</v>
          </cell>
          <cell r="L102">
            <v>46269</v>
          </cell>
          <cell r="M102">
            <v>12114297</v>
          </cell>
        </row>
        <row r="103">
          <cell r="A103" t="str">
            <v>PT-H2608-PD-070</v>
          </cell>
          <cell r="B103" t="str">
            <v>-</v>
          </cell>
          <cell r="C103">
            <v>11136072</v>
          </cell>
          <cell r="D103" t="str">
            <v>2531360-0-A</v>
          </cell>
          <cell r="E103" t="str">
            <v>WAMS-180-1645 MDR</v>
          </cell>
          <cell r="F103" t="str">
            <v>Oversea</v>
          </cell>
          <cell r="G103">
            <v>10</v>
          </cell>
          <cell r="H103">
            <v>0</v>
          </cell>
          <cell r="I103">
            <v>10</v>
          </cell>
          <cell r="J103" t="str">
            <v>NO</v>
          </cell>
          <cell r="K103">
            <v>46258</v>
          </cell>
          <cell r="L103">
            <v>46269</v>
          </cell>
          <cell r="M103">
            <v>12111079</v>
          </cell>
        </row>
        <row r="104">
          <cell r="A104" t="str">
            <v>SIL-H2608-PT-020</v>
          </cell>
          <cell r="B104">
            <v>0</v>
          </cell>
          <cell r="C104">
            <v>11114085</v>
          </cell>
          <cell r="D104" t="str">
            <v>1931160-C-A</v>
          </cell>
          <cell r="E104" t="str">
            <v>SA0035N15SP JP</v>
          </cell>
          <cell r="F104" t="str">
            <v>Japan</v>
          </cell>
          <cell r="G104">
            <v>365</v>
          </cell>
          <cell r="H104">
            <v>365</v>
          </cell>
          <cell r="I104">
            <v>0</v>
          </cell>
          <cell r="J104" t="str">
            <v>FINISH</v>
          </cell>
          <cell r="K104">
            <v>46260</v>
          </cell>
          <cell r="L104">
            <v>46269</v>
          </cell>
          <cell r="M104">
            <v>12115124</v>
          </cell>
        </row>
        <row r="105">
          <cell r="A105" t="str">
            <v>SIL-H2608-PT-021</v>
          </cell>
          <cell r="B105">
            <v>0</v>
          </cell>
          <cell r="C105">
            <v>11112804</v>
          </cell>
          <cell r="D105" t="str">
            <v>1631100-G-A</v>
          </cell>
          <cell r="E105" t="str">
            <v>SA0035N18S JP</v>
          </cell>
          <cell r="F105" t="str">
            <v>Japan</v>
          </cell>
          <cell r="G105">
            <v>25</v>
          </cell>
          <cell r="H105">
            <v>25</v>
          </cell>
          <cell r="I105">
            <v>0</v>
          </cell>
          <cell r="J105" t="str">
            <v>FINISH</v>
          </cell>
          <cell r="K105">
            <v>46260</v>
          </cell>
          <cell r="L105">
            <v>46269</v>
          </cell>
          <cell r="M105">
            <v>12115091</v>
          </cell>
        </row>
        <row r="106">
          <cell r="A106" t="str">
            <v>SIL-H2608-PT-022</v>
          </cell>
          <cell r="B106">
            <v>0</v>
          </cell>
          <cell r="C106">
            <v>11114091</v>
          </cell>
          <cell r="D106" t="str">
            <v>1931166-C-A</v>
          </cell>
          <cell r="E106" t="str">
            <v>SA0035N20SP JP</v>
          </cell>
          <cell r="F106" t="str">
            <v>Japan</v>
          </cell>
          <cell r="G106">
            <v>250</v>
          </cell>
          <cell r="H106">
            <v>250</v>
          </cell>
          <cell r="I106">
            <v>0</v>
          </cell>
          <cell r="J106" t="str">
            <v>FINISH</v>
          </cell>
          <cell r="K106">
            <v>46260</v>
          </cell>
          <cell r="L106">
            <v>46269</v>
          </cell>
          <cell r="M106">
            <v>12115130</v>
          </cell>
        </row>
        <row r="107">
          <cell r="A107" t="str">
            <v>SIL-H2608-PT-023</v>
          </cell>
          <cell r="B107">
            <v>0</v>
          </cell>
          <cell r="C107">
            <v>11114097</v>
          </cell>
          <cell r="D107" t="str">
            <v>1931172-C-A</v>
          </cell>
          <cell r="E107" t="str">
            <v>SA0035N26SP JP</v>
          </cell>
          <cell r="F107" t="str">
            <v>Japan</v>
          </cell>
          <cell r="G107">
            <v>25</v>
          </cell>
          <cell r="H107">
            <v>25</v>
          </cell>
          <cell r="I107">
            <v>0</v>
          </cell>
          <cell r="J107" t="str">
            <v>FINISH</v>
          </cell>
          <cell r="K107">
            <v>46260</v>
          </cell>
          <cell r="L107">
            <v>46269</v>
          </cell>
          <cell r="M107">
            <v>12115136</v>
          </cell>
        </row>
        <row r="108">
          <cell r="A108" t="str">
            <v>SIL-H2608-PT-024</v>
          </cell>
          <cell r="B108">
            <v>0</v>
          </cell>
          <cell r="C108">
            <v>11112816</v>
          </cell>
          <cell r="D108" t="str">
            <v>1631112-G-A</v>
          </cell>
          <cell r="E108" t="str">
            <v>SA0035N30S JP</v>
          </cell>
          <cell r="F108" t="str">
            <v>Japan</v>
          </cell>
          <cell r="G108">
            <v>20</v>
          </cell>
          <cell r="H108">
            <v>20</v>
          </cell>
          <cell r="I108">
            <v>0</v>
          </cell>
          <cell r="J108" t="str">
            <v>FINISH</v>
          </cell>
          <cell r="K108">
            <v>46260</v>
          </cell>
          <cell r="L108">
            <v>46269</v>
          </cell>
          <cell r="M108">
            <v>12115103</v>
          </cell>
        </row>
        <row r="109">
          <cell r="A109" t="str">
            <v>SIL-H2608-PT-025</v>
          </cell>
          <cell r="B109">
            <v>0</v>
          </cell>
          <cell r="C109">
            <v>11114100</v>
          </cell>
          <cell r="D109" t="str">
            <v>1931175-C-A</v>
          </cell>
          <cell r="E109" t="str">
            <v>SA0035N30SP JP</v>
          </cell>
          <cell r="F109" t="str">
            <v>Japan</v>
          </cell>
          <cell r="G109">
            <v>15</v>
          </cell>
          <cell r="H109">
            <v>15</v>
          </cell>
          <cell r="I109">
            <v>0</v>
          </cell>
          <cell r="J109" t="str">
            <v>FINISH</v>
          </cell>
          <cell r="K109">
            <v>46260</v>
          </cell>
          <cell r="L109">
            <v>46269</v>
          </cell>
          <cell r="M109">
            <v>12115139</v>
          </cell>
        </row>
        <row r="110">
          <cell r="A110" t="str">
            <v>SIL-H2608-PT-026</v>
          </cell>
          <cell r="B110">
            <v>0</v>
          </cell>
          <cell r="C110">
            <v>11112775</v>
          </cell>
          <cell r="D110" t="str">
            <v>1831060-F-A</v>
          </cell>
          <cell r="E110" t="str">
            <v>SJ1525N22S JP</v>
          </cell>
          <cell r="F110" t="str">
            <v>Japan</v>
          </cell>
          <cell r="G110">
            <v>35</v>
          </cell>
          <cell r="H110">
            <v>35</v>
          </cell>
          <cell r="I110">
            <v>0</v>
          </cell>
          <cell r="J110" t="str">
            <v>FINISH</v>
          </cell>
          <cell r="K110">
            <v>46260</v>
          </cell>
          <cell r="L110">
            <v>46269</v>
          </cell>
          <cell r="M110">
            <v>12115080</v>
          </cell>
        </row>
        <row r="111">
          <cell r="A111" t="str">
            <v>SIL-H2608-PT-027</v>
          </cell>
          <cell r="B111">
            <v>0</v>
          </cell>
          <cell r="C111">
            <v>11114086</v>
          </cell>
          <cell r="D111" t="str">
            <v>1931161-C-A</v>
          </cell>
          <cell r="E111" t="str">
            <v>SJ1535N15SP JP</v>
          </cell>
          <cell r="F111" t="str">
            <v>Japan</v>
          </cell>
          <cell r="G111">
            <v>15</v>
          </cell>
          <cell r="H111">
            <v>15</v>
          </cell>
          <cell r="I111">
            <v>0</v>
          </cell>
          <cell r="J111" t="str">
            <v>FINISH</v>
          </cell>
          <cell r="K111">
            <v>46260</v>
          </cell>
          <cell r="L111">
            <v>46269</v>
          </cell>
          <cell r="M111">
            <v>12115125</v>
          </cell>
        </row>
        <row r="112">
          <cell r="A112" t="str">
            <v>SIL-H2608-PT-028</v>
          </cell>
          <cell r="B112">
            <v>0</v>
          </cell>
          <cell r="C112">
            <v>11112814</v>
          </cell>
          <cell r="D112" t="str">
            <v>1631110-G-A</v>
          </cell>
          <cell r="E112" t="str">
            <v>SJ1535N26S JP</v>
          </cell>
          <cell r="F112" t="str">
            <v>Japan</v>
          </cell>
          <cell r="G112">
            <v>210</v>
          </cell>
          <cell r="H112">
            <v>210</v>
          </cell>
          <cell r="I112">
            <v>0</v>
          </cell>
          <cell r="J112" t="str">
            <v>FINISH</v>
          </cell>
          <cell r="K112">
            <v>46260</v>
          </cell>
          <cell r="L112">
            <v>46269</v>
          </cell>
          <cell r="M112">
            <v>12115101</v>
          </cell>
        </row>
        <row r="113">
          <cell r="A113" t="str">
            <v>SIL-H2608-PT-029</v>
          </cell>
          <cell r="B113">
            <v>0</v>
          </cell>
          <cell r="C113">
            <v>11114098</v>
          </cell>
          <cell r="D113" t="str">
            <v>1931173-C-A</v>
          </cell>
          <cell r="E113" t="str">
            <v>SJ1535N26SP JP</v>
          </cell>
          <cell r="F113" t="str">
            <v>Japan</v>
          </cell>
          <cell r="G113">
            <v>5</v>
          </cell>
          <cell r="H113">
            <v>5</v>
          </cell>
          <cell r="I113">
            <v>0</v>
          </cell>
          <cell r="J113" t="str">
            <v>FINISH</v>
          </cell>
          <cell r="K113">
            <v>46260</v>
          </cell>
          <cell r="L113">
            <v>46269</v>
          </cell>
          <cell r="M113">
            <v>12115137</v>
          </cell>
        </row>
        <row r="114">
          <cell r="A114" t="str">
            <v>SIL-H2608-PT-030</v>
          </cell>
          <cell r="B114">
            <v>0</v>
          </cell>
          <cell r="C114">
            <v>11112817</v>
          </cell>
          <cell r="D114" t="str">
            <v>1631113-G-A</v>
          </cell>
          <cell r="E114" t="str">
            <v>SJ1535N30S JP</v>
          </cell>
          <cell r="F114" t="str">
            <v>Japan</v>
          </cell>
          <cell r="G114">
            <v>20</v>
          </cell>
          <cell r="H114">
            <v>20</v>
          </cell>
          <cell r="I114">
            <v>0</v>
          </cell>
          <cell r="J114" t="str">
            <v>FINISH</v>
          </cell>
          <cell r="K114">
            <v>46260</v>
          </cell>
          <cell r="L114">
            <v>46269</v>
          </cell>
          <cell r="M114">
            <v>12115104</v>
          </cell>
        </row>
        <row r="115">
          <cell r="A115" t="str">
            <v>SIL-H2608-PT-031</v>
          </cell>
          <cell r="B115">
            <v>0</v>
          </cell>
          <cell r="C115">
            <v>11112803</v>
          </cell>
          <cell r="D115" t="str">
            <v>1631099-G-A</v>
          </cell>
          <cell r="E115" t="str">
            <v>SJ3035N15S JP</v>
          </cell>
          <cell r="F115" t="str">
            <v>Japan</v>
          </cell>
          <cell r="G115">
            <v>250</v>
          </cell>
          <cell r="H115">
            <v>250</v>
          </cell>
          <cell r="I115">
            <v>0</v>
          </cell>
          <cell r="J115" t="str">
            <v>FINISH</v>
          </cell>
          <cell r="K115">
            <v>46260</v>
          </cell>
          <cell r="L115">
            <v>46269</v>
          </cell>
          <cell r="M115">
            <v>12115090</v>
          </cell>
        </row>
        <row r="116">
          <cell r="A116" t="str">
            <v>SIL-H2608-PT-032</v>
          </cell>
          <cell r="B116">
            <v>0</v>
          </cell>
          <cell r="C116">
            <v>11114087</v>
          </cell>
          <cell r="D116" t="str">
            <v>1931162-C-A</v>
          </cell>
          <cell r="E116" t="str">
            <v>SJ3035N15SP JP</v>
          </cell>
          <cell r="F116" t="str">
            <v>Japan</v>
          </cell>
          <cell r="G116">
            <v>10</v>
          </cell>
          <cell r="H116">
            <v>10</v>
          </cell>
          <cell r="I116">
            <v>0</v>
          </cell>
          <cell r="J116" t="str">
            <v>FINISH</v>
          </cell>
          <cell r="K116">
            <v>46260</v>
          </cell>
          <cell r="L116">
            <v>46269</v>
          </cell>
          <cell r="M116">
            <v>12115126</v>
          </cell>
        </row>
        <row r="117">
          <cell r="A117" t="str">
            <v>SIL-H2608-PT-033</v>
          </cell>
          <cell r="B117">
            <v>0</v>
          </cell>
          <cell r="C117">
            <v>11112806</v>
          </cell>
          <cell r="D117" t="str">
            <v>1631102-G-A</v>
          </cell>
          <cell r="E117" t="str">
            <v>SJ3035N18S JP</v>
          </cell>
          <cell r="F117" t="str">
            <v>Japan</v>
          </cell>
          <cell r="G117">
            <v>85</v>
          </cell>
          <cell r="H117">
            <v>85</v>
          </cell>
          <cell r="I117">
            <v>0</v>
          </cell>
          <cell r="J117" t="str">
            <v>FINISH</v>
          </cell>
          <cell r="K117">
            <v>46260</v>
          </cell>
          <cell r="L117">
            <v>46269</v>
          </cell>
          <cell r="M117">
            <v>12115093</v>
          </cell>
        </row>
        <row r="118">
          <cell r="A118" t="str">
            <v>SIL-H2608-PT-034</v>
          </cell>
          <cell r="B118">
            <v>0</v>
          </cell>
          <cell r="C118">
            <v>11114093</v>
          </cell>
          <cell r="D118" t="str">
            <v>1931168-C-A</v>
          </cell>
          <cell r="E118" t="str">
            <v>SJ3035N20SP JP</v>
          </cell>
          <cell r="F118" t="str">
            <v>Japan</v>
          </cell>
          <cell r="G118">
            <v>25</v>
          </cell>
          <cell r="H118">
            <v>25</v>
          </cell>
          <cell r="I118">
            <v>0</v>
          </cell>
          <cell r="J118" t="str">
            <v>FINISH</v>
          </cell>
          <cell r="K118">
            <v>46260</v>
          </cell>
          <cell r="L118">
            <v>46269</v>
          </cell>
          <cell r="M118">
            <v>12115132</v>
          </cell>
        </row>
        <row r="119">
          <cell r="A119" t="str">
            <v>SIL-H2608-PT-035</v>
          </cell>
          <cell r="B119">
            <v>0</v>
          </cell>
          <cell r="C119">
            <v>11114099</v>
          </cell>
          <cell r="D119" t="str">
            <v>1931174-C-A</v>
          </cell>
          <cell r="E119" t="str">
            <v>SJ3035N26SP JP</v>
          </cell>
          <cell r="F119" t="str">
            <v>Japan</v>
          </cell>
          <cell r="G119">
            <v>10</v>
          </cell>
          <cell r="H119">
            <v>10</v>
          </cell>
          <cell r="I119">
            <v>0</v>
          </cell>
          <cell r="J119" t="str">
            <v>FINISH</v>
          </cell>
          <cell r="K119">
            <v>46260</v>
          </cell>
          <cell r="L119">
            <v>46269</v>
          </cell>
          <cell r="M119">
            <v>12115138</v>
          </cell>
        </row>
        <row r="120">
          <cell r="A120" t="str">
            <v>SIL-H2608-PT-036</v>
          </cell>
          <cell r="B120">
            <v>0</v>
          </cell>
          <cell r="C120">
            <v>11112818</v>
          </cell>
          <cell r="D120" t="str">
            <v>1631114-G-A</v>
          </cell>
          <cell r="E120" t="str">
            <v>SJ3035N30S JP</v>
          </cell>
          <cell r="F120" t="str">
            <v>Japan</v>
          </cell>
          <cell r="G120">
            <v>40</v>
          </cell>
          <cell r="H120">
            <v>40</v>
          </cell>
          <cell r="I120">
            <v>0</v>
          </cell>
          <cell r="J120" t="str">
            <v>FINISH</v>
          </cell>
          <cell r="K120">
            <v>46260</v>
          </cell>
          <cell r="L120">
            <v>46269</v>
          </cell>
          <cell r="M120">
            <v>12115105</v>
          </cell>
        </row>
        <row r="121">
          <cell r="A121" t="str">
            <v>SIL-H2608-PT-037</v>
          </cell>
          <cell r="B121">
            <v>0</v>
          </cell>
          <cell r="C121">
            <v>11112773</v>
          </cell>
          <cell r="D121" t="str">
            <v>1831058-F-A</v>
          </cell>
          <cell r="E121" t="str">
            <v>SJ3025N20S JP</v>
          </cell>
          <cell r="F121" t="str">
            <v>Japan</v>
          </cell>
          <cell r="G121">
            <v>5</v>
          </cell>
          <cell r="H121">
            <v>5</v>
          </cell>
          <cell r="I121">
            <v>0</v>
          </cell>
          <cell r="J121" t="str">
            <v>FINISH</v>
          </cell>
          <cell r="K121">
            <v>46260</v>
          </cell>
          <cell r="L121">
            <v>46269</v>
          </cell>
          <cell r="M121">
            <v>12115078</v>
          </cell>
        </row>
        <row r="122">
          <cell r="A122" t="str">
            <v>PT-H2608-PT-030</v>
          </cell>
          <cell r="B122">
            <v>0</v>
          </cell>
          <cell r="C122">
            <v>11125030</v>
          </cell>
          <cell r="D122" t="str">
            <v>1831247-C-AK</v>
          </cell>
          <cell r="E122" t="str">
            <v>AGH147000R JP</v>
          </cell>
          <cell r="F122" t="str">
            <v>Japan</v>
          </cell>
          <cell r="G122">
            <v>35</v>
          </cell>
          <cell r="H122">
            <v>35</v>
          </cell>
          <cell r="I122">
            <v>0</v>
          </cell>
          <cell r="J122" t="str">
            <v>FINISH</v>
          </cell>
          <cell r="K122">
            <v>46260</v>
          </cell>
          <cell r="L122">
            <v>46269</v>
          </cell>
          <cell r="M122">
            <v>12111378</v>
          </cell>
        </row>
        <row r="123">
          <cell r="A123" t="str">
            <v>PT-H2608-PT-031</v>
          </cell>
          <cell r="B123">
            <v>0</v>
          </cell>
          <cell r="C123">
            <v>11124966</v>
          </cell>
          <cell r="D123" t="str">
            <v>1831180-C-A</v>
          </cell>
          <cell r="E123" t="str">
            <v>AH10S302SR JP</v>
          </cell>
          <cell r="F123" t="str">
            <v>Japan</v>
          </cell>
          <cell r="G123">
            <v>40</v>
          </cell>
          <cell r="H123">
            <v>40</v>
          </cell>
          <cell r="I123">
            <v>0</v>
          </cell>
          <cell r="J123" t="str">
            <v>FINISH</v>
          </cell>
          <cell r="K123">
            <v>46260</v>
          </cell>
          <cell r="L123">
            <v>46269</v>
          </cell>
          <cell r="M123">
            <v>12111377</v>
          </cell>
        </row>
        <row r="124">
          <cell r="A124" t="str">
            <v>PT-H2608-PT-032</v>
          </cell>
          <cell r="B124">
            <v>0</v>
          </cell>
          <cell r="C124">
            <v>11113858</v>
          </cell>
          <cell r="D124" t="str">
            <v>1831248-B-AK</v>
          </cell>
          <cell r="E124" t="str">
            <v>AH14R000SR JP</v>
          </cell>
          <cell r="F124" t="str">
            <v>Japan</v>
          </cell>
          <cell r="G124">
            <v>5</v>
          </cell>
          <cell r="H124">
            <v>5</v>
          </cell>
          <cell r="I124">
            <v>0</v>
          </cell>
          <cell r="J124" t="str">
            <v>FINISH</v>
          </cell>
          <cell r="K124">
            <v>46260</v>
          </cell>
          <cell r="L124">
            <v>46269</v>
          </cell>
          <cell r="M124">
            <v>12111445</v>
          </cell>
        </row>
        <row r="125">
          <cell r="A125" t="str">
            <v>PT-H2608-PT-033</v>
          </cell>
          <cell r="B125">
            <v>0</v>
          </cell>
          <cell r="C125">
            <v>11124975</v>
          </cell>
          <cell r="D125" t="str">
            <v>1831193-C-AK</v>
          </cell>
          <cell r="E125" t="str">
            <v>AH14S003SR JP</v>
          </cell>
          <cell r="F125" t="str">
            <v>Japan</v>
          </cell>
          <cell r="G125">
            <v>100</v>
          </cell>
          <cell r="H125">
            <v>100</v>
          </cell>
          <cell r="I125">
            <v>0</v>
          </cell>
          <cell r="J125" t="str">
            <v>FINISH</v>
          </cell>
          <cell r="K125">
            <v>46260</v>
          </cell>
          <cell r="L125">
            <v>46269</v>
          </cell>
          <cell r="M125">
            <v>12111390</v>
          </cell>
        </row>
        <row r="126">
          <cell r="A126" t="str">
            <v>PT-H2608-PT-034</v>
          </cell>
          <cell r="B126">
            <v>0</v>
          </cell>
          <cell r="C126">
            <v>11125055</v>
          </cell>
          <cell r="D126" t="str">
            <v>1831272-C-AK</v>
          </cell>
          <cell r="E126" t="str">
            <v>AIN-CKI-10-300R JP</v>
          </cell>
          <cell r="F126" t="str">
            <v>Japan</v>
          </cell>
          <cell r="G126">
            <v>11</v>
          </cell>
          <cell r="H126">
            <v>11</v>
          </cell>
          <cell r="I126">
            <v>0</v>
          </cell>
          <cell r="J126" t="str">
            <v>FINISH</v>
          </cell>
          <cell r="K126">
            <v>46260</v>
          </cell>
          <cell r="L126">
            <v>46269</v>
          </cell>
          <cell r="M126">
            <v>12114369</v>
          </cell>
        </row>
        <row r="127">
          <cell r="A127" t="str">
            <v>PT-H2608-PT-035</v>
          </cell>
          <cell r="B127">
            <v>0</v>
          </cell>
          <cell r="C127">
            <v>11124967</v>
          </cell>
          <cell r="D127" t="str">
            <v>1831181-C-A</v>
          </cell>
          <cell r="E127" t="str">
            <v>AIN-CKI-18-200-BSR JP</v>
          </cell>
          <cell r="F127" t="str">
            <v>Japan</v>
          </cell>
          <cell r="G127">
            <v>15</v>
          </cell>
          <cell r="H127">
            <v>15</v>
          </cell>
          <cell r="I127">
            <v>0</v>
          </cell>
          <cell r="J127" t="str">
            <v>FINISH</v>
          </cell>
          <cell r="K127">
            <v>46260</v>
          </cell>
          <cell r="L127">
            <v>46269</v>
          </cell>
          <cell r="M127">
            <v>12114378</v>
          </cell>
        </row>
        <row r="128">
          <cell r="A128" t="str">
            <v>PT-H2608-PT-036</v>
          </cell>
          <cell r="B128">
            <v>0</v>
          </cell>
          <cell r="C128">
            <v>11124946</v>
          </cell>
          <cell r="D128" t="str">
            <v>1631059-G-A</v>
          </cell>
          <cell r="E128" t="str">
            <v>AIN-CKI-18-200-SFT JP</v>
          </cell>
          <cell r="F128" t="str">
            <v>Japan</v>
          </cell>
          <cell r="G128">
            <v>23</v>
          </cell>
          <cell r="H128">
            <v>23</v>
          </cell>
          <cell r="I128">
            <v>0</v>
          </cell>
          <cell r="J128" t="str">
            <v>FINISH</v>
          </cell>
          <cell r="K128">
            <v>46260</v>
          </cell>
          <cell r="L128">
            <v>46269</v>
          </cell>
          <cell r="M128">
            <v>12114379</v>
          </cell>
        </row>
        <row r="129">
          <cell r="A129" t="str">
            <v>PT-H2608-PT-037</v>
          </cell>
          <cell r="B129">
            <v>0</v>
          </cell>
          <cell r="C129">
            <v>11125060</v>
          </cell>
          <cell r="D129" t="str">
            <v>1831277-C-A</v>
          </cell>
          <cell r="E129" t="str">
            <v>AIN-CKI-200-BAR JP</v>
          </cell>
          <cell r="F129" t="str">
            <v>Japan</v>
          </cell>
          <cell r="G129">
            <v>40</v>
          </cell>
          <cell r="H129">
            <v>40</v>
          </cell>
          <cell r="I129">
            <v>0</v>
          </cell>
          <cell r="J129" t="str">
            <v>FINISH</v>
          </cell>
          <cell r="K129">
            <v>46260</v>
          </cell>
          <cell r="L129">
            <v>46269</v>
          </cell>
          <cell r="M129">
            <v>12114374</v>
          </cell>
        </row>
        <row r="130">
          <cell r="A130" t="str">
            <v>PT-H2608-PT-038</v>
          </cell>
          <cell r="B130">
            <v>0</v>
          </cell>
          <cell r="C130">
            <v>11125054</v>
          </cell>
          <cell r="D130" t="str">
            <v>1831271-C-A</v>
          </cell>
          <cell r="E130" t="str">
            <v>AIN-CKI-200-RCR JP</v>
          </cell>
          <cell r="F130" t="str">
            <v>Japan</v>
          </cell>
          <cell r="G130">
            <v>7</v>
          </cell>
          <cell r="H130">
            <v>7</v>
          </cell>
          <cell r="I130">
            <v>0</v>
          </cell>
          <cell r="J130" t="str">
            <v>FINISH</v>
          </cell>
          <cell r="K130">
            <v>46260</v>
          </cell>
          <cell r="L130">
            <v>46269</v>
          </cell>
          <cell r="M130">
            <v>12114366</v>
          </cell>
        </row>
        <row r="131">
          <cell r="A131" t="str">
            <v>PT-H2608-PT-039</v>
          </cell>
          <cell r="B131">
            <v>0</v>
          </cell>
          <cell r="C131">
            <v>11125051</v>
          </cell>
          <cell r="D131" t="str">
            <v>1831268-C-AK</v>
          </cell>
          <cell r="E131" t="str">
            <v>AIN-CKI-300R JP</v>
          </cell>
          <cell r="F131" t="str">
            <v>Japan</v>
          </cell>
          <cell r="G131">
            <v>26</v>
          </cell>
          <cell r="H131">
            <v>26</v>
          </cell>
          <cell r="I131">
            <v>0</v>
          </cell>
          <cell r="J131" t="str">
            <v>FINISH</v>
          </cell>
          <cell r="K131">
            <v>46260</v>
          </cell>
          <cell r="L131">
            <v>46269</v>
          </cell>
          <cell r="M131">
            <v>12114365</v>
          </cell>
        </row>
        <row r="132">
          <cell r="A132" t="str">
            <v>PT-H2608-PT-040</v>
          </cell>
          <cell r="B132">
            <v>0</v>
          </cell>
          <cell r="C132">
            <v>11111221</v>
          </cell>
          <cell r="D132" t="str">
            <v>1631040-F-A</v>
          </cell>
          <cell r="E132" t="str">
            <v>AMS-135-1445 JP</v>
          </cell>
          <cell r="F132" t="str">
            <v>Japan</v>
          </cell>
          <cell r="G132">
            <v>4</v>
          </cell>
          <cell r="H132">
            <v>4</v>
          </cell>
          <cell r="I132">
            <v>0</v>
          </cell>
          <cell r="J132" t="str">
            <v>FINISH</v>
          </cell>
          <cell r="K132">
            <v>46260</v>
          </cell>
          <cell r="L132">
            <v>46269</v>
          </cell>
          <cell r="M132">
            <v>12111090</v>
          </cell>
        </row>
        <row r="133">
          <cell r="A133" t="str">
            <v>PT-H2608-PT-041</v>
          </cell>
          <cell r="B133">
            <v>0</v>
          </cell>
          <cell r="C133">
            <v>11111222</v>
          </cell>
          <cell r="D133" t="str">
            <v>1631041-F-A</v>
          </cell>
          <cell r="E133" t="str">
            <v>AMS-165-1445 JP</v>
          </cell>
          <cell r="F133" t="str">
            <v>Japan</v>
          </cell>
          <cell r="G133">
            <v>6</v>
          </cell>
          <cell r="H133">
            <v>6</v>
          </cell>
          <cell r="I133">
            <v>0</v>
          </cell>
          <cell r="J133" t="str">
            <v>FINISH</v>
          </cell>
          <cell r="K133">
            <v>46260</v>
          </cell>
          <cell r="L133">
            <v>46269</v>
          </cell>
          <cell r="M133">
            <v>12111089</v>
          </cell>
        </row>
        <row r="134">
          <cell r="A134" t="str">
            <v>PT-H2608-PT-042</v>
          </cell>
          <cell r="B134">
            <v>0</v>
          </cell>
          <cell r="C134">
            <v>11111928</v>
          </cell>
          <cell r="D134" t="str">
            <v>1831280-C-A</v>
          </cell>
          <cell r="E134" t="str">
            <v>CKV165-14R JP</v>
          </cell>
          <cell r="F134" t="str">
            <v>Japan</v>
          </cell>
          <cell r="G134">
            <v>40</v>
          </cell>
          <cell r="H134">
            <v>40</v>
          </cell>
          <cell r="I134">
            <v>0</v>
          </cell>
          <cell r="J134" t="str">
            <v>FINISH</v>
          </cell>
          <cell r="K134">
            <v>46260</v>
          </cell>
          <cell r="L134">
            <v>46269</v>
          </cell>
          <cell r="M134">
            <v>12114372</v>
          </cell>
        </row>
        <row r="135">
          <cell r="A135" t="str">
            <v>PT-H2608-PT-043</v>
          </cell>
          <cell r="B135">
            <v>0</v>
          </cell>
          <cell r="C135">
            <v>11125043</v>
          </cell>
          <cell r="D135" t="str">
            <v>1831260-C-AK</v>
          </cell>
          <cell r="E135" t="str">
            <v>PAGH18M372R JP</v>
          </cell>
          <cell r="F135" t="str">
            <v>Japan</v>
          </cell>
          <cell r="G135">
            <v>10</v>
          </cell>
          <cell r="H135">
            <v>10</v>
          </cell>
          <cell r="I135">
            <v>0</v>
          </cell>
          <cell r="J135" t="str">
            <v>FINISH</v>
          </cell>
          <cell r="K135">
            <v>46260</v>
          </cell>
          <cell r="L135">
            <v>46269</v>
          </cell>
          <cell r="M135">
            <v>12111468</v>
          </cell>
        </row>
        <row r="136">
          <cell r="A136" t="str">
            <v>PT-H2608-PT-044</v>
          </cell>
          <cell r="B136">
            <v>0</v>
          </cell>
          <cell r="C136">
            <v>11125027</v>
          </cell>
          <cell r="D136" t="str">
            <v>1831244-C-AK</v>
          </cell>
          <cell r="E136" t="str">
            <v>PH18R101PR JP</v>
          </cell>
          <cell r="F136" t="str">
            <v>Japan</v>
          </cell>
          <cell r="G136">
            <v>65</v>
          </cell>
          <cell r="H136">
            <v>65</v>
          </cell>
          <cell r="I136">
            <v>0</v>
          </cell>
          <cell r="J136" t="str">
            <v>FINISH</v>
          </cell>
          <cell r="K136">
            <v>46260</v>
          </cell>
          <cell r="L136">
            <v>46269</v>
          </cell>
          <cell r="M136">
            <v>12111482</v>
          </cell>
        </row>
        <row r="137">
          <cell r="A137" t="str">
            <v>PT-H2608-PT-045</v>
          </cell>
          <cell r="B137">
            <v>0</v>
          </cell>
          <cell r="C137">
            <v>11122032</v>
          </cell>
          <cell r="D137" t="str">
            <v>2051047-E-A</v>
          </cell>
          <cell r="E137" t="str">
            <v>MTS0025N45S JP</v>
          </cell>
          <cell r="F137" t="str">
            <v>Japan</v>
          </cell>
          <cell r="G137">
            <v>2</v>
          </cell>
          <cell r="H137">
            <v>2</v>
          </cell>
          <cell r="I137">
            <v>0</v>
          </cell>
          <cell r="J137" t="str">
            <v>FINISH</v>
          </cell>
          <cell r="K137">
            <v>46260</v>
          </cell>
          <cell r="L137">
            <v>46269</v>
          </cell>
          <cell r="M137">
            <v>12120940</v>
          </cell>
        </row>
        <row r="138">
          <cell r="A138" t="str">
            <v>PT-H2608-PT-046</v>
          </cell>
          <cell r="B138">
            <v>0</v>
          </cell>
          <cell r="C138">
            <v>11113860</v>
          </cell>
          <cell r="D138" t="str">
            <v>1831250-C-A</v>
          </cell>
          <cell r="E138" t="str">
            <v>AH14R013SR JP</v>
          </cell>
          <cell r="F138" t="str">
            <v>Japan</v>
          </cell>
          <cell r="G138">
            <v>5</v>
          </cell>
          <cell r="H138">
            <v>5</v>
          </cell>
          <cell r="I138">
            <v>0</v>
          </cell>
          <cell r="J138" t="str">
            <v>FINISH</v>
          </cell>
          <cell r="K138">
            <v>46260</v>
          </cell>
          <cell r="L138">
            <v>46269</v>
          </cell>
          <cell r="M138">
            <v>12111448</v>
          </cell>
        </row>
        <row r="139">
          <cell r="A139" t="str">
            <v>PT-H2608-PT-047</v>
          </cell>
          <cell r="B139">
            <v>0</v>
          </cell>
          <cell r="C139">
            <v>11125739</v>
          </cell>
          <cell r="D139" t="str">
            <v>2431003-0-A</v>
          </cell>
          <cell r="E139" t="str">
            <v>AIN-CNX-14-215 JP</v>
          </cell>
          <cell r="F139" t="str">
            <v>Japan</v>
          </cell>
          <cell r="G139">
            <v>102</v>
          </cell>
          <cell r="H139">
            <v>102</v>
          </cell>
          <cell r="I139">
            <v>0</v>
          </cell>
          <cell r="J139" t="str">
            <v>FINISH</v>
          </cell>
          <cell r="K139">
            <v>46260</v>
          </cell>
          <cell r="L139">
            <v>46269</v>
          </cell>
          <cell r="M139">
            <v>12126656</v>
          </cell>
        </row>
        <row r="140">
          <cell r="A140" t="str">
            <v>PT-H2606-PD-272</v>
          </cell>
          <cell r="B140">
            <v>0</v>
          </cell>
          <cell r="C140">
            <v>11117354</v>
          </cell>
          <cell r="D140" t="str">
            <v>2131726-B-A</v>
          </cell>
          <cell r="E140" t="str">
            <v>AHW14R013S NO CE</v>
          </cell>
          <cell r="F140" t="str">
            <v>Oversea</v>
          </cell>
          <cell r="G140">
            <v>5</v>
          </cell>
          <cell r="H140">
            <v>5</v>
          </cell>
          <cell r="I140">
            <v>0</v>
          </cell>
          <cell r="J140" t="str">
            <v>FINISH</v>
          </cell>
          <cell r="K140">
            <v>46258</v>
          </cell>
          <cell r="L140">
            <v>46272</v>
          </cell>
          <cell r="M140">
            <v>12114296</v>
          </cell>
        </row>
        <row r="141">
          <cell r="A141" t="str">
            <v>PT-H2607-PD-170</v>
          </cell>
          <cell r="B141">
            <v>0</v>
          </cell>
          <cell r="C141">
            <v>11117086</v>
          </cell>
          <cell r="D141" t="str">
            <v>2331044-0-A</v>
          </cell>
          <cell r="E141" t="str">
            <v>AHW14R013P CE5</v>
          </cell>
          <cell r="F141" t="str">
            <v>Oversea</v>
          </cell>
          <cell r="G141">
            <v>90</v>
          </cell>
          <cell r="H141">
            <v>90</v>
          </cell>
          <cell r="I141">
            <v>0</v>
          </cell>
          <cell r="J141" t="str">
            <v>FINISH</v>
          </cell>
          <cell r="K141">
            <v>46258</v>
          </cell>
          <cell r="L141">
            <v>46272</v>
          </cell>
          <cell r="M141">
            <v>12114297</v>
          </cell>
        </row>
        <row r="142">
          <cell r="A142" t="str">
            <v>PT-H2607-PD-172</v>
          </cell>
          <cell r="B142">
            <v>0</v>
          </cell>
          <cell r="C142">
            <v>11117354</v>
          </cell>
          <cell r="D142" t="str">
            <v>2131726-B-A</v>
          </cell>
          <cell r="E142" t="str">
            <v>AHW14R013S NO CE</v>
          </cell>
          <cell r="F142" t="str">
            <v>Oversea</v>
          </cell>
          <cell r="G142">
            <v>25</v>
          </cell>
          <cell r="H142">
            <v>0</v>
          </cell>
          <cell r="I142">
            <v>25</v>
          </cell>
          <cell r="J142" t="str">
            <v>NO</v>
          </cell>
          <cell r="K142">
            <v>46258</v>
          </cell>
          <cell r="L142">
            <v>46272</v>
          </cell>
          <cell r="M142">
            <v>12114296</v>
          </cell>
        </row>
        <row r="143">
          <cell r="A143" t="str">
            <v>PT-H2607-PD-196</v>
          </cell>
          <cell r="B143">
            <v>0</v>
          </cell>
          <cell r="C143">
            <v>11135718</v>
          </cell>
          <cell r="D143" t="str">
            <v>2631193-0-A</v>
          </cell>
          <cell r="E143" t="str">
            <v>AIN-CNX-14-215 KR</v>
          </cell>
          <cell r="F143" t="str">
            <v>Korea</v>
          </cell>
          <cell r="G143">
            <v>458</v>
          </cell>
          <cell r="H143">
            <v>458</v>
          </cell>
          <cell r="I143">
            <v>0</v>
          </cell>
          <cell r="J143" t="str">
            <v>FINISH</v>
          </cell>
          <cell r="K143">
            <v>46258</v>
          </cell>
          <cell r="L143">
            <v>46272</v>
          </cell>
          <cell r="M143">
            <v>12126656</v>
          </cell>
        </row>
        <row r="144">
          <cell r="A144" t="str">
            <v>PT-H2607-PD-257</v>
          </cell>
          <cell r="B144">
            <v>0</v>
          </cell>
          <cell r="C144">
            <v>11135013</v>
          </cell>
          <cell r="D144" t="str">
            <v>2431137-0-A</v>
          </cell>
          <cell r="E144" t="str">
            <v>AIN-CNX-006-220RC MDR</v>
          </cell>
          <cell r="F144" t="str">
            <v>Oversea</v>
          </cell>
          <cell r="G144">
            <v>90</v>
          </cell>
          <cell r="H144">
            <v>90</v>
          </cell>
          <cell r="I144">
            <v>0</v>
          </cell>
          <cell r="J144" t="str">
            <v>FINISH</v>
          </cell>
          <cell r="K144">
            <v>46259</v>
          </cell>
          <cell r="L144">
            <v>46272</v>
          </cell>
          <cell r="M144">
            <v>12142457</v>
          </cell>
        </row>
        <row r="145">
          <cell r="A145" t="str">
            <v>PT-H2607-PD-258</v>
          </cell>
          <cell r="B145">
            <v>0</v>
          </cell>
          <cell r="C145">
            <v>11135014</v>
          </cell>
          <cell r="D145" t="str">
            <v>2431138-0-A</v>
          </cell>
          <cell r="E145" t="str">
            <v>AIN-CNX-006-220J MDR</v>
          </cell>
          <cell r="F145" t="str">
            <v>Oversea</v>
          </cell>
          <cell r="G145">
            <v>80</v>
          </cell>
          <cell r="H145">
            <v>80</v>
          </cell>
          <cell r="I145">
            <v>0</v>
          </cell>
          <cell r="J145" t="str">
            <v>FINISH</v>
          </cell>
          <cell r="K145">
            <v>46259</v>
          </cell>
          <cell r="L145">
            <v>46272</v>
          </cell>
          <cell r="M145">
            <v>12142458</v>
          </cell>
        </row>
        <row r="146">
          <cell r="A146" t="str">
            <v>PT-H2608-PD-061</v>
          </cell>
          <cell r="B146">
            <v>0</v>
          </cell>
          <cell r="C146">
            <v>11132759</v>
          </cell>
          <cell r="D146" t="str">
            <v>1156029-L-A</v>
          </cell>
          <cell r="E146" t="str">
            <v>WCKV165-14 US2</v>
          </cell>
          <cell r="F146" t="str">
            <v>USA</v>
          </cell>
          <cell r="G146">
            <v>98</v>
          </cell>
          <cell r="H146">
            <v>98</v>
          </cell>
          <cell r="I146">
            <v>0</v>
          </cell>
          <cell r="J146" t="str">
            <v>FINISH</v>
          </cell>
          <cell r="K146">
            <v>46261</v>
          </cell>
          <cell r="L146">
            <v>46272</v>
          </cell>
          <cell r="M146">
            <v>12114372</v>
          </cell>
        </row>
        <row r="147">
          <cell r="A147" t="str">
            <v>PT-H2608-PD-062</v>
          </cell>
          <cell r="B147">
            <v>0</v>
          </cell>
          <cell r="C147">
            <v>11134323</v>
          </cell>
          <cell r="D147" t="str">
            <v>1456034-P-A</v>
          </cell>
          <cell r="E147" t="str">
            <v>WAIN-CKI-200-BS US2</v>
          </cell>
          <cell r="F147" t="str">
            <v>USA</v>
          </cell>
          <cell r="G147">
            <v>46</v>
          </cell>
          <cell r="H147">
            <v>46</v>
          </cell>
          <cell r="I147">
            <v>0</v>
          </cell>
          <cell r="J147" t="str">
            <v>FINISH</v>
          </cell>
          <cell r="K147">
            <v>46261</v>
          </cell>
          <cell r="L147">
            <v>46272</v>
          </cell>
          <cell r="M147">
            <v>12114375</v>
          </cell>
        </row>
        <row r="148">
          <cell r="A148" t="str">
            <v>PT-H2608-PD-063</v>
          </cell>
          <cell r="B148">
            <v>0</v>
          </cell>
          <cell r="C148">
            <v>11134325</v>
          </cell>
          <cell r="D148" t="str">
            <v>1631050-K-A</v>
          </cell>
          <cell r="E148" t="str">
            <v>AIN-CKI-200-B-SFT US</v>
          </cell>
          <cell r="F148" t="str">
            <v>USA</v>
          </cell>
          <cell r="G148">
            <v>31</v>
          </cell>
          <cell r="H148">
            <v>31</v>
          </cell>
          <cell r="I148">
            <v>0</v>
          </cell>
          <cell r="J148" t="str">
            <v>FINISH</v>
          </cell>
          <cell r="K148">
            <v>46261</v>
          </cell>
          <cell r="L148">
            <v>46272</v>
          </cell>
          <cell r="M148">
            <v>12114377</v>
          </cell>
        </row>
        <row r="149">
          <cell r="A149" t="str">
            <v>PT-H2608-PD-064</v>
          </cell>
          <cell r="B149">
            <v>0</v>
          </cell>
          <cell r="C149">
            <v>11134316</v>
          </cell>
          <cell r="D149" t="str">
            <v>1056001-R-A</v>
          </cell>
          <cell r="E149" t="str">
            <v>WAIN-CKI-200 US2</v>
          </cell>
          <cell r="F149" t="str">
            <v>USA</v>
          </cell>
          <cell r="G149">
            <v>53</v>
          </cell>
          <cell r="H149">
            <v>53</v>
          </cell>
          <cell r="I149">
            <v>0</v>
          </cell>
          <cell r="J149" t="str">
            <v>FINISH</v>
          </cell>
          <cell r="K149">
            <v>46261</v>
          </cell>
          <cell r="L149">
            <v>46272</v>
          </cell>
          <cell r="M149">
            <v>12114364</v>
          </cell>
        </row>
        <row r="150">
          <cell r="A150" t="str">
            <v>PT-H2608-PD-065</v>
          </cell>
          <cell r="B150">
            <v>0</v>
          </cell>
          <cell r="C150">
            <v>11127225</v>
          </cell>
          <cell r="D150" t="str">
            <v>2351004-0-A</v>
          </cell>
          <cell r="E150" t="str">
            <v>TES0025S US</v>
          </cell>
          <cell r="F150" t="str">
            <v>USA</v>
          </cell>
          <cell r="G150">
            <v>1</v>
          </cell>
          <cell r="H150">
            <v>1</v>
          </cell>
          <cell r="I150">
            <v>0</v>
          </cell>
          <cell r="J150" t="str">
            <v>FINISH</v>
          </cell>
          <cell r="K150">
            <v>46261</v>
          </cell>
          <cell r="L150">
            <v>46272</v>
          </cell>
          <cell r="M150">
            <v>12126471</v>
          </cell>
        </row>
        <row r="151">
          <cell r="A151" t="str">
            <v>PT-H2608-PD-066</v>
          </cell>
          <cell r="B151">
            <v>0</v>
          </cell>
          <cell r="C151">
            <v>11127226</v>
          </cell>
          <cell r="D151" t="str">
            <v>2351005-0-A</v>
          </cell>
          <cell r="E151" t="str">
            <v>TES0018S US</v>
          </cell>
          <cell r="F151" t="str">
            <v>USA</v>
          </cell>
          <cell r="G151">
            <v>22</v>
          </cell>
          <cell r="H151">
            <v>22</v>
          </cell>
          <cell r="I151">
            <v>0</v>
          </cell>
          <cell r="J151" t="str">
            <v>FINISH</v>
          </cell>
          <cell r="K151">
            <v>46261</v>
          </cell>
          <cell r="L151">
            <v>46272</v>
          </cell>
          <cell r="M151">
            <v>12126472</v>
          </cell>
        </row>
        <row r="152">
          <cell r="A152" t="str">
            <v>PT-H2608-PD-067</v>
          </cell>
          <cell r="B152">
            <v>0</v>
          </cell>
          <cell r="C152">
            <v>11134958</v>
          </cell>
          <cell r="D152" t="str">
            <v>2431005-0-A</v>
          </cell>
          <cell r="E152" t="str">
            <v>AIN-CNX-14-215A US</v>
          </cell>
          <cell r="F152" t="str">
            <v>USA</v>
          </cell>
          <cell r="G152">
            <v>60</v>
          </cell>
          <cell r="H152">
            <v>60</v>
          </cell>
          <cell r="I152">
            <v>0</v>
          </cell>
          <cell r="J152" t="str">
            <v>FINISH</v>
          </cell>
          <cell r="K152">
            <v>46261</v>
          </cell>
          <cell r="L152">
            <v>46272</v>
          </cell>
          <cell r="M152">
            <v>12142309</v>
          </cell>
        </row>
        <row r="153">
          <cell r="A153" t="str">
            <v>PT-H2608-PD-068</v>
          </cell>
          <cell r="B153">
            <v>0</v>
          </cell>
          <cell r="C153">
            <v>11134959</v>
          </cell>
          <cell r="D153" t="str">
            <v>2431008-0-A</v>
          </cell>
          <cell r="E153" t="str">
            <v>AIN-CNX-14-300A US</v>
          </cell>
          <cell r="F153" t="str">
            <v>USA</v>
          </cell>
          <cell r="G153">
            <v>15</v>
          </cell>
          <cell r="H153">
            <v>15</v>
          </cell>
          <cell r="I153">
            <v>0</v>
          </cell>
          <cell r="J153" t="str">
            <v>FINISH</v>
          </cell>
          <cell r="K153">
            <v>46261</v>
          </cell>
          <cell r="L153">
            <v>46272</v>
          </cell>
          <cell r="M153">
            <v>12142310</v>
          </cell>
        </row>
        <row r="154">
          <cell r="A154" t="str">
            <v>PT-H2607-PD-115</v>
          </cell>
          <cell r="B154">
            <v>0</v>
          </cell>
          <cell r="C154">
            <v>11125715</v>
          </cell>
          <cell r="D154" t="str">
            <v>2131687-C-AK</v>
          </cell>
          <cell r="E154" t="str">
            <v>AHW14R001S NOCE</v>
          </cell>
          <cell r="F154" t="str">
            <v>Oversea</v>
          </cell>
          <cell r="G154">
            <v>1140</v>
          </cell>
          <cell r="H154">
            <v>600</v>
          </cell>
          <cell r="I154">
            <v>540</v>
          </cell>
          <cell r="J154" t="str">
            <v>NO</v>
          </cell>
          <cell r="K154">
            <v>46261</v>
          </cell>
          <cell r="L154">
            <v>46273</v>
          </cell>
          <cell r="M154">
            <v>12112517</v>
          </cell>
        </row>
        <row r="155">
          <cell r="A155" t="str">
            <v>PT-H2607-PD-116</v>
          </cell>
          <cell r="B155">
            <v>0</v>
          </cell>
          <cell r="C155">
            <v>11125723</v>
          </cell>
          <cell r="D155" t="str">
            <v>2131695-D-A</v>
          </cell>
          <cell r="E155" t="str">
            <v>AHW14R004S NO CE</v>
          </cell>
          <cell r="F155" t="str">
            <v>Oversea</v>
          </cell>
          <cell r="G155">
            <v>485</v>
          </cell>
          <cell r="H155">
            <v>485</v>
          </cell>
          <cell r="I155">
            <v>0</v>
          </cell>
          <cell r="J155" t="str">
            <v>FINISH</v>
          </cell>
          <cell r="K155">
            <v>46261</v>
          </cell>
          <cell r="L155">
            <v>46273</v>
          </cell>
          <cell r="M155">
            <v>12112526</v>
          </cell>
        </row>
        <row r="156">
          <cell r="A156" t="str">
            <v>PT-H2607-PD-117</v>
          </cell>
          <cell r="B156">
            <v>0</v>
          </cell>
          <cell r="C156">
            <v>11126794</v>
          </cell>
          <cell r="D156" t="str">
            <v>2131656-D-AK</v>
          </cell>
          <cell r="E156" t="str">
            <v>AGP140002 NO CE</v>
          </cell>
          <cell r="F156" t="str">
            <v>Oversea</v>
          </cell>
          <cell r="G156">
            <v>75</v>
          </cell>
          <cell r="H156">
            <v>75</v>
          </cell>
          <cell r="I156">
            <v>0</v>
          </cell>
          <cell r="J156" t="str">
            <v>FINISH</v>
          </cell>
          <cell r="K156">
            <v>46261</v>
          </cell>
          <cell r="L156">
            <v>46273</v>
          </cell>
          <cell r="M156">
            <v>12110575</v>
          </cell>
        </row>
        <row r="157">
          <cell r="A157" t="str">
            <v>PT-H2607-PD-121</v>
          </cell>
          <cell r="B157">
            <v>0</v>
          </cell>
          <cell r="C157">
            <v>11126889</v>
          </cell>
          <cell r="D157" t="str">
            <v>2231042-A-AK</v>
          </cell>
          <cell r="E157" t="str">
            <v>PAGP140300 NOCE</v>
          </cell>
          <cell r="F157" t="str">
            <v>Oversea</v>
          </cell>
          <cell r="G157">
            <v>120</v>
          </cell>
          <cell r="H157">
            <v>120</v>
          </cell>
          <cell r="I157">
            <v>0</v>
          </cell>
          <cell r="J157" t="str">
            <v>FINISH</v>
          </cell>
          <cell r="K157">
            <v>46261</v>
          </cell>
          <cell r="L157">
            <v>46273</v>
          </cell>
          <cell r="M157">
            <v>12110562</v>
          </cell>
        </row>
        <row r="158">
          <cell r="A158" t="str">
            <v>PT-H2608-PD-111</v>
          </cell>
          <cell r="B158" t="str">
            <v>-</v>
          </cell>
          <cell r="C158">
            <v>11134235</v>
          </cell>
          <cell r="D158" t="str">
            <v>1036068-S-AK</v>
          </cell>
          <cell r="E158" t="str">
            <v>AHW14R001S CN</v>
          </cell>
          <cell r="F158" t="str">
            <v>China</v>
          </cell>
          <cell r="G158">
            <v>230</v>
          </cell>
          <cell r="H158">
            <v>230</v>
          </cell>
          <cell r="I158">
            <v>0</v>
          </cell>
          <cell r="J158" t="str">
            <v>FINISH</v>
          </cell>
          <cell r="K158">
            <v>46261</v>
          </cell>
          <cell r="L158">
            <v>46273</v>
          </cell>
          <cell r="M158">
            <v>12120774</v>
          </cell>
        </row>
        <row r="159">
          <cell r="A159" t="str">
            <v>PT-H2608-PD-112</v>
          </cell>
          <cell r="B159" t="str">
            <v>-</v>
          </cell>
          <cell r="C159">
            <v>11134241</v>
          </cell>
          <cell r="D159" t="str">
            <v>1436298-J-AK</v>
          </cell>
          <cell r="E159" t="str">
            <v>APW14R005S CN</v>
          </cell>
          <cell r="F159" t="str">
            <v>China</v>
          </cell>
          <cell r="G159">
            <v>230</v>
          </cell>
          <cell r="H159">
            <v>230</v>
          </cell>
          <cell r="I159">
            <v>0</v>
          </cell>
          <cell r="J159" t="str">
            <v>FINISH</v>
          </cell>
          <cell r="K159">
            <v>46261</v>
          </cell>
          <cell r="L159">
            <v>46273</v>
          </cell>
          <cell r="M159">
            <v>12125071</v>
          </cell>
        </row>
        <row r="160">
          <cell r="A160" t="str">
            <v>PT-H2608-PD-113</v>
          </cell>
          <cell r="B160" t="str">
            <v>-</v>
          </cell>
          <cell r="C160">
            <v>11134240</v>
          </cell>
          <cell r="D160" t="str">
            <v>1436296-J-AK</v>
          </cell>
          <cell r="E160" t="str">
            <v>APW14R009S CN</v>
          </cell>
          <cell r="F160" t="str">
            <v>China</v>
          </cell>
          <cell r="G160">
            <v>230</v>
          </cell>
          <cell r="H160">
            <v>230</v>
          </cell>
          <cell r="I160">
            <v>0</v>
          </cell>
          <cell r="J160" t="str">
            <v>FINISH</v>
          </cell>
          <cell r="K160">
            <v>46261</v>
          </cell>
          <cell r="L160">
            <v>46273</v>
          </cell>
          <cell r="M160">
            <v>12125069</v>
          </cell>
        </row>
        <row r="161">
          <cell r="A161" t="str">
            <v>PT-H2606-PD-368</v>
          </cell>
          <cell r="B161">
            <v>0</v>
          </cell>
          <cell r="C161">
            <v>11117355</v>
          </cell>
          <cell r="D161" t="str">
            <v>2131727-B-A</v>
          </cell>
          <cell r="E161" t="str">
            <v>AHW14R013P NO CE</v>
          </cell>
          <cell r="F161" t="str">
            <v>Oversea</v>
          </cell>
          <cell r="G161">
            <v>30</v>
          </cell>
          <cell r="H161">
            <v>30</v>
          </cell>
          <cell r="I161">
            <v>0</v>
          </cell>
          <cell r="J161" t="str">
            <v>FINISH</v>
          </cell>
          <cell r="K161">
            <v>46262</v>
          </cell>
          <cell r="L161">
            <v>46274</v>
          </cell>
          <cell r="M161">
            <v>12114297</v>
          </cell>
        </row>
        <row r="162">
          <cell r="A162" t="str">
            <v>PT-H2607-PD-312</v>
          </cell>
          <cell r="B162">
            <v>0</v>
          </cell>
          <cell r="C162">
            <v>11117355</v>
          </cell>
          <cell r="D162" t="str">
            <v>2131727-B-A</v>
          </cell>
          <cell r="E162" t="str">
            <v>AHW14R013P NO CE</v>
          </cell>
          <cell r="F162" t="str">
            <v>Oversea</v>
          </cell>
          <cell r="G162">
            <v>200</v>
          </cell>
          <cell r="H162">
            <v>200</v>
          </cell>
          <cell r="I162">
            <v>0</v>
          </cell>
          <cell r="J162" t="str">
            <v>FINISH</v>
          </cell>
          <cell r="K162">
            <v>46268</v>
          </cell>
          <cell r="L162">
            <v>46274</v>
          </cell>
          <cell r="M162">
            <v>12114297</v>
          </cell>
        </row>
        <row r="163">
          <cell r="A163" t="str">
            <v>PT-H2608-PD-013</v>
          </cell>
          <cell r="B163" t="str">
            <v>AUSTRALIA</v>
          </cell>
          <cell r="C163">
            <v>11127824</v>
          </cell>
          <cell r="D163" t="str">
            <v>2131622-B-A</v>
          </cell>
          <cell r="E163" t="str">
            <v>WAIN-CKI-008-200 NO CE</v>
          </cell>
          <cell r="F163" t="str">
            <v>Australia</v>
          </cell>
          <cell r="G163">
            <v>20</v>
          </cell>
          <cell r="H163">
            <v>20</v>
          </cell>
          <cell r="I163">
            <v>0</v>
          </cell>
          <cell r="J163" t="str">
            <v>FINISH</v>
          </cell>
          <cell r="K163">
            <v>46263</v>
          </cell>
          <cell r="L163">
            <v>46274</v>
          </cell>
          <cell r="M163">
            <v>12114370</v>
          </cell>
        </row>
        <row r="164">
          <cell r="A164" t="str">
            <v>PT-H2608-PD-014</v>
          </cell>
          <cell r="B164" t="str">
            <v>AUSTRALIA</v>
          </cell>
          <cell r="C164">
            <v>11127219</v>
          </cell>
          <cell r="D164" t="str">
            <v>2131627-B-A</v>
          </cell>
          <cell r="E164" t="str">
            <v>WAIN-CKI-18-200-BS NO CE</v>
          </cell>
          <cell r="F164" t="str">
            <v>Australia</v>
          </cell>
          <cell r="G164">
            <v>5</v>
          </cell>
          <cell r="H164">
            <v>5</v>
          </cell>
          <cell r="I164">
            <v>0</v>
          </cell>
          <cell r="J164" t="str">
            <v>FINISH</v>
          </cell>
          <cell r="K164">
            <v>46263</v>
          </cell>
          <cell r="L164">
            <v>46274</v>
          </cell>
          <cell r="M164">
            <v>12114378</v>
          </cell>
        </row>
        <row r="165">
          <cell r="A165" t="str">
            <v>PT-H2608-PD-002</v>
          </cell>
          <cell r="B165">
            <v>0</v>
          </cell>
          <cell r="C165">
            <v>11132203</v>
          </cell>
          <cell r="D165" t="str">
            <v>2131630-B-A</v>
          </cell>
          <cell r="E165" t="str">
            <v>AIN-CKX-10-200-R NO CE</v>
          </cell>
          <cell r="F165" t="str">
            <v>Oversea</v>
          </cell>
          <cell r="G165">
            <v>5</v>
          </cell>
          <cell r="H165">
            <v>5</v>
          </cell>
          <cell r="I165">
            <v>0</v>
          </cell>
          <cell r="J165" t="str">
            <v>FINISH</v>
          </cell>
          <cell r="K165">
            <v>46263</v>
          </cell>
          <cell r="L165">
            <v>46274</v>
          </cell>
          <cell r="M165">
            <v>12114380</v>
          </cell>
        </row>
        <row r="166">
          <cell r="A166" t="str">
            <v>PT-H2608-PD-003</v>
          </cell>
          <cell r="B166">
            <v>0</v>
          </cell>
          <cell r="C166">
            <v>11127219</v>
          </cell>
          <cell r="D166" t="str">
            <v>2131627-B-A</v>
          </cell>
          <cell r="E166" t="str">
            <v>WAIN-CKI-18-200-BS NO CE</v>
          </cell>
          <cell r="F166" t="str">
            <v>Oversea</v>
          </cell>
          <cell r="G166">
            <v>2</v>
          </cell>
          <cell r="H166">
            <v>2</v>
          </cell>
          <cell r="I166">
            <v>0</v>
          </cell>
          <cell r="J166" t="str">
            <v>FINISH</v>
          </cell>
          <cell r="K166">
            <v>46263</v>
          </cell>
          <cell r="L166">
            <v>46274</v>
          </cell>
          <cell r="M166">
            <v>12114378</v>
          </cell>
        </row>
        <row r="167">
          <cell r="A167" t="str">
            <v>PT-H2608-PD-004</v>
          </cell>
          <cell r="B167">
            <v>0</v>
          </cell>
          <cell r="C167">
            <v>11131246</v>
          </cell>
          <cell r="D167" t="str">
            <v>2331231-A-A</v>
          </cell>
          <cell r="E167" t="str">
            <v>WAMS-180-1645 NOCE</v>
          </cell>
          <cell r="F167" t="str">
            <v>Oversea</v>
          </cell>
          <cell r="G167">
            <v>8</v>
          </cell>
          <cell r="H167">
            <v>8</v>
          </cell>
          <cell r="I167">
            <v>0</v>
          </cell>
          <cell r="J167" t="str">
            <v>FINISH</v>
          </cell>
          <cell r="K167">
            <v>46263</v>
          </cell>
          <cell r="L167">
            <v>46274</v>
          </cell>
          <cell r="M167">
            <v>12111079</v>
          </cell>
        </row>
        <row r="168">
          <cell r="A168" t="str">
            <v>SIL-H2608-PD-001</v>
          </cell>
          <cell r="B168">
            <v>0</v>
          </cell>
          <cell r="C168">
            <v>11112788</v>
          </cell>
          <cell r="D168" t="str">
            <v>1931211-B-A</v>
          </cell>
          <cell r="E168" t="str">
            <v>SA0025N18S NO CE</v>
          </cell>
          <cell r="F168" t="str">
            <v>Oversea</v>
          </cell>
          <cell r="G168">
            <v>5</v>
          </cell>
          <cell r="H168">
            <v>5</v>
          </cell>
          <cell r="I168">
            <v>0</v>
          </cell>
          <cell r="J168" t="str">
            <v>FINISH</v>
          </cell>
          <cell r="K168">
            <v>46263</v>
          </cell>
          <cell r="L168">
            <v>46274</v>
          </cell>
          <cell r="M168">
            <v>12115073</v>
          </cell>
        </row>
        <row r="169">
          <cell r="A169" t="str">
            <v>SIL-H2608-PD-002</v>
          </cell>
          <cell r="B169">
            <v>0</v>
          </cell>
          <cell r="C169">
            <v>11112787</v>
          </cell>
          <cell r="D169" t="str">
            <v>1931210-B-A</v>
          </cell>
          <cell r="E169" t="str">
            <v>SJ3025N18S NO CE</v>
          </cell>
          <cell r="F169" t="str">
            <v>Oversea</v>
          </cell>
          <cell r="G169">
            <v>10</v>
          </cell>
          <cell r="H169">
            <v>10</v>
          </cell>
          <cell r="I169">
            <v>0</v>
          </cell>
          <cell r="J169" t="str">
            <v>FINISH</v>
          </cell>
          <cell r="K169">
            <v>46263</v>
          </cell>
          <cell r="L169">
            <v>46274</v>
          </cell>
          <cell r="M169">
            <v>12115075</v>
          </cell>
        </row>
        <row r="170">
          <cell r="A170" t="str">
            <v>SIL-H2608-PD-003</v>
          </cell>
          <cell r="B170">
            <v>0</v>
          </cell>
          <cell r="C170">
            <v>11112799</v>
          </cell>
          <cell r="D170" t="str">
            <v>1931222-B-A</v>
          </cell>
          <cell r="E170" t="str">
            <v>SJ3025N30S NO CE</v>
          </cell>
          <cell r="F170" t="str">
            <v>Oversea</v>
          </cell>
          <cell r="G170">
            <v>15</v>
          </cell>
          <cell r="H170">
            <v>15</v>
          </cell>
          <cell r="I170">
            <v>0</v>
          </cell>
          <cell r="J170" t="str">
            <v>FINISH</v>
          </cell>
          <cell r="K170">
            <v>46263</v>
          </cell>
          <cell r="L170">
            <v>46274</v>
          </cell>
          <cell r="M170">
            <v>12115087</v>
          </cell>
        </row>
        <row r="171">
          <cell r="A171" t="str">
            <v>SIL-H2608-PT-038</v>
          </cell>
          <cell r="B171">
            <v>0</v>
          </cell>
          <cell r="C171">
            <v>11112774</v>
          </cell>
          <cell r="D171" t="str">
            <v>1831059-F-A</v>
          </cell>
          <cell r="E171" t="str">
            <v>SA0025N22S JP</v>
          </cell>
          <cell r="F171" t="str">
            <v>Japan</v>
          </cell>
          <cell r="G171">
            <v>10</v>
          </cell>
          <cell r="H171">
            <v>10</v>
          </cell>
          <cell r="I171">
            <v>0</v>
          </cell>
          <cell r="J171" t="str">
            <v>FINISH</v>
          </cell>
          <cell r="K171">
            <v>46268</v>
          </cell>
          <cell r="L171">
            <v>46274</v>
          </cell>
          <cell r="M171">
            <v>12115079</v>
          </cell>
        </row>
        <row r="172">
          <cell r="A172" t="str">
            <v>SIL-H2608-PT-039</v>
          </cell>
          <cell r="B172">
            <v>0</v>
          </cell>
          <cell r="C172">
            <v>11112801</v>
          </cell>
          <cell r="D172" t="str">
            <v>1631097-G-A</v>
          </cell>
          <cell r="E172" t="str">
            <v>SA0035N15S JP</v>
          </cell>
          <cell r="F172" t="str">
            <v>Japan</v>
          </cell>
          <cell r="G172">
            <v>95</v>
          </cell>
          <cell r="H172">
            <v>95</v>
          </cell>
          <cell r="I172">
            <v>0</v>
          </cell>
          <cell r="J172" t="str">
            <v>FINISH</v>
          </cell>
          <cell r="K172">
            <v>46268</v>
          </cell>
          <cell r="L172">
            <v>46274</v>
          </cell>
          <cell r="M172">
            <v>12115088</v>
          </cell>
        </row>
        <row r="173">
          <cell r="A173" t="str">
            <v>SIL-H2608-PT-040</v>
          </cell>
          <cell r="B173">
            <v>0</v>
          </cell>
          <cell r="C173">
            <v>11114085</v>
          </cell>
          <cell r="D173" t="str">
            <v>1931160-C-A</v>
          </cell>
          <cell r="E173" t="str">
            <v>SA0035N15SP JP</v>
          </cell>
          <cell r="F173" t="str">
            <v>Japan</v>
          </cell>
          <cell r="G173">
            <v>155</v>
          </cell>
          <cell r="H173">
            <v>155</v>
          </cell>
          <cell r="I173">
            <v>0</v>
          </cell>
          <cell r="J173" t="str">
            <v>FINISH</v>
          </cell>
          <cell r="K173">
            <v>46268</v>
          </cell>
          <cell r="L173">
            <v>46274</v>
          </cell>
          <cell r="M173">
            <v>12115124</v>
          </cell>
        </row>
        <row r="174">
          <cell r="A174" t="str">
            <v>SIL-H2608-PT-041</v>
          </cell>
          <cell r="B174">
            <v>0</v>
          </cell>
          <cell r="C174">
            <v>11112804</v>
          </cell>
          <cell r="D174" t="str">
            <v>1631100-G-A</v>
          </cell>
          <cell r="E174" t="str">
            <v>SA0035N18S JP</v>
          </cell>
          <cell r="F174" t="str">
            <v>Japan</v>
          </cell>
          <cell r="G174">
            <v>150</v>
          </cell>
          <cell r="H174">
            <v>150</v>
          </cell>
          <cell r="I174">
            <v>0</v>
          </cell>
          <cell r="J174" t="str">
            <v>FINISH</v>
          </cell>
          <cell r="K174">
            <v>46268</v>
          </cell>
          <cell r="L174">
            <v>46274</v>
          </cell>
          <cell r="M174">
            <v>12115091</v>
          </cell>
        </row>
        <row r="175">
          <cell r="A175" t="str">
            <v>SIL-H2608-PT-042</v>
          </cell>
          <cell r="B175">
            <v>0</v>
          </cell>
          <cell r="C175">
            <v>11112807</v>
          </cell>
          <cell r="D175" t="str">
            <v>1631103-G-A</v>
          </cell>
          <cell r="E175" t="str">
            <v>SA0035N20S JP</v>
          </cell>
          <cell r="F175" t="str">
            <v>Japan</v>
          </cell>
          <cell r="G175">
            <v>155</v>
          </cell>
          <cell r="H175">
            <v>155</v>
          </cell>
          <cell r="I175">
            <v>0</v>
          </cell>
          <cell r="J175" t="str">
            <v>FINISH</v>
          </cell>
          <cell r="K175">
            <v>46268</v>
          </cell>
          <cell r="L175">
            <v>46274</v>
          </cell>
          <cell r="M175">
            <v>12115094</v>
          </cell>
        </row>
        <row r="176">
          <cell r="A176" t="str">
            <v>SIL-H2608-PT-043</v>
          </cell>
          <cell r="B176">
            <v>0</v>
          </cell>
          <cell r="C176">
            <v>11114091</v>
          </cell>
          <cell r="D176" t="str">
            <v>1931166-C-A</v>
          </cell>
          <cell r="E176" t="str">
            <v>SA0035N20SP JP</v>
          </cell>
          <cell r="F176" t="str">
            <v>Japan</v>
          </cell>
          <cell r="G176">
            <v>355</v>
          </cell>
          <cell r="H176">
            <v>355</v>
          </cell>
          <cell r="I176">
            <v>0</v>
          </cell>
          <cell r="J176" t="str">
            <v>FINISH</v>
          </cell>
          <cell r="K176">
            <v>46268</v>
          </cell>
          <cell r="L176">
            <v>46274</v>
          </cell>
          <cell r="M176">
            <v>12115130</v>
          </cell>
        </row>
        <row r="177">
          <cell r="A177" t="str">
            <v>SIL-H2608-PT-044</v>
          </cell>
          <cell r="B177">
            <v>0</v>
          </cell>
          <cell r="C177">
            <v>11112810</v>
          </cell>
          <cell r="D177" t="str">
            <v>1631106-G-A</v>
          </cell>
          <cell r="E177" t="str">
            <v>SA0035N22S JP</v>
          </cell>
          <cell r="F177" t="str">
            <v>Japan</v>
          </cell>
          <cell r="G177">
            <v>150</v>
          </cell>
          <cell r="H177">
            <v>150</v>
          </cell>
          <cell r="I177">
            <v>0</v>
          </cell>
          <cell r="J177" t="str">
            <v>FINISH</v>
          </cell>
          <cell r="K177">
            <v>46268</v>
          </cell>
          <cell r="L177">
            <v>46274</v>
          </cell>
          <cell r="M177">
            <v>12115097</v>
          </cell>
        </row>
        <row r="178">
          <cell r="A178" t="str">
            <v>SIL-H2608-PT-045</v>
          </cell>
          <cell r="B178">
            <v>0</v>
          </cell>
          <cell r="C178">
            <v>11114094</v>
          </cell>
          <cell r="D178" t="str">
            <v>1931169-C-A</v>
          </cell>
          <cell r="E178" t="str">
            <v>SA0035N22SP JP</v>
          </cell>
          <cell r="F178" t="str">
            <v>Japan</v>
          </cell>
          <cell r="G178">
            <v>100</v>
          </cell>
          <cell r="H178">
            <v>100</v>
          </cell>
          <cell r="I178">
            <v>0</v>
          </cell>
          <cell r="J178" t="str">
            <v>FINISH</v>
          </cell>
          <cell r="K178">
            <v>46268</v>
          </cell>
          <cell r="L178">
            <v>46274</v>
          </cell>
          <cell r="M178">
            <v>12115133</v>
          </cell>
        </row>
        <row r="179">
          <cell r="A179" t="str">
            <v>SIL-H2608-PT-046</v>
          </cell>
          <cell r="B179">
            <v>0</v>
          </cell>
          <cell r="C179">
            <v>11112813</v>
          </cell>
          <cell r="D179" t="str">
            <v>1631109-G-A</v>
          </cell>
          <cell r="E179" t="str">
            <v>SA0035N26S JP</v>
          </cell>
          <cell r="F179" t="str">
            <v>Japan</v>
          </cell>
          <cell r="G179">
            <v>25</v>
          </cell>
          <cell r="H179">
            <v>25</v>
          </cell>
          <cell r="I179">
            <v>0</v>
          </cell>
          <cell r="J179" t="str">
            <v>FINISH</v>
          </cell>
          <cell r="K179">
            <v>46268</v>
          </cell>
          <cell r="L179">
            <v>46274</v>
          </cell>
          <cell r="M179">
            <v>12115100</v>
          </cell>
        </row>
        <row r="180">
          <cell r="A180" t="str">
            <v>SIL-H2608-PT-047</v>
          </cell>
          <cell r="B180">
            <v>0</v>
          </cell>
          <cell r="C180">
            <v>11114097</v>
          </cell>
          <cell r="D180" t="str">
            <v>1931172-C-A</v>
          </cell>
          <cell r="E180" t="str">
            <v>SA0035N26SP JP</v>
          </cell>
          <cell r="F180" t="str">
            <v>Japan</v>
          </cell>
          <cell r="G180">
            <v>45</v>
          </cell>
          <cell r="H180">
            <v>45</v>
          </cell>
          <cell r="I180">
            <v>0</v>
          </cell>
          <cell r="J180" t="str">
            <v>FINISH</v>
          </cell>
          <cell r="K180">
            <v>46268</v>
          </cell>
          <cell r="L180">
            <v>46274</v>
          </cell>
          <cell r="M180">
            <v>12115136</v>
          </cell>
        </row>
        <row r="181">
          <cell r="A181" t="str">
            <v>SIL-H2608-PT-048</v>
          </cell>
          <cell r="B181">
            <v>0</v>
          </cell>
          <cell r="C181">
            <v>11112816</v>
          </cell>
          <cell r="D181" t="str">
            <v>1631112-G-A</v>
          </cell>
          <cell r="E181" t="str">
            <v>SA0035N30S JP</v>
          </cell>
          <cell r="F181" t="str">
            <v>Japan</v>
          </cell>
          <cell r="G181">
            <v>5</v>
          </cell>
          <cell r="H181">
            <v>5</v>
          </cell>
          <cell r="I181">
            <v>0</v>
          </cell>
          <cell r="J181" t="str">
            <v>FINISH</v>
          </cell>
          <cell r="K181">
            <v>46268</v>
          </cell>
          <cell r="L181">
            <v>46274</v>
          </cell>
          <cell r="M181">
            <v>12115103</v>
          </cell>
        </row>
        <row r="182">
          <cell r="A182" t="str">
            <v>SIL-H2608-PT-049</v>
          </cell>
          <cell r="B182">
            <v>0</v>
          </cell>
          <cell r="C182">
            <v>11112775</v>
          </cell>
          <cell r="D182" t="str">
            <v>1831060-F-A</v>
          </cell>
          <cell r="E182" t="str">
            <v>SJ1525N22S JP</v>
          </cell>
          <cell r="F182" t="str">
            <v>Japan</v>
          </cell>
          <cell r="G182">
            <v>230</v>
          </cell>
          <cell r="H182">
            <v>230</v>
          </cell>
          <cell r="I182">
            <v>0</v>
          </cell>
          <cell r="J182" t="str">
            <v>FINISH</v>
          </cell>
          <cell r="K182">
            <v>46268</v>
          </cell>
          <cell r="L182">
            <v>46274</v>
          </cell>
          <cell r="M182">
            <v>12115080</v>
          </cell>
        </row>
        <row r="183">
          <cell r="A183" t="str">
            <v>SIL-H2608-PT-050</v>
          </cell>
          <cell r="B183">
            <v>0</v>
          </cell>
          <cell r="C183">
            <v>11112802</v>
          </cell>
          <cell r="D183" t="str">
            <v>1631098-G-A</v>
          </cell>
          <cell r="E183" t="str">
            <v>SJ1535N15S JP</v>
          </cell>
          <cell r="F183" t="str">
            <v>Japan</v>
          </cell>
          <cell r="G183">
            <v>205</v>
          </cell>
          <cell r="H183">
            <v>205</v>
          </cell>
          <cell r="I183">
            <v>0</v>
          </cell>
          <cell r="J183" t="str">
            <v>FINISH</v>
          </cell>
          <cell r="K183">
            <v>46268</v>
          </cell>
          <cell r="L183">
            <v>46274</v>
          </cell>
          <cell r="M183">
            <v>12115089</v>
          </cell>
        </row>
        <row r="184">
          <cell r="A184" t="str">
            <v>SIL-H2608-PT-051</v>
          </cell>
          <cell r="B184">
            <v>0</v>
          </cell>
          <cell r="C184">
            <v>11114086</v>
          </cell>
          <cell r="D184" t="str">
            <v>1931161-C-A</v>
          </cell>
          <cell r="E184" t="str">
            <v>SJ1535N15SP JP</v>
          </cell>
          <cell r="F184" t="str">
            <v>Japan</v>
          </cell>
          <cell r="G184">
            <v>10</v>
          </cell>
          <cell r="H184">
            <v>10</v>
          </cell>
          <cell r="I184">
            <v>0</v>
          </cell>
          <cell r="J184" t="str">
            <v>FINISH</v>
          </cell>
          <cell r="K184">
            <v>46268</v>
          </cell>
          <cell r="L184">
            <v>46274</v>
          </cell>
          <cell r="M184">
            <v>12115125</v>
          </cell>
        </row>
        <row r="185">
          <cell r="A185" t="str">
            <v>SIL-H2608-PT-052</v>
          </cell>
          <cell r="B185">
            <v>0</v>
          </cell>
          <cell r="C185">
            <v>11112805</v>
          </cell>
          <cell r="D185" t="str">
            <v>1631101-G-A</v>
          </cell>
          <cell r="E185" t="str">
            <v>SJ1535N18S JP</v>
          </cell>
          <cell r="F185" t="str">
            <v>Japan</v>
          </cell>
          <cell r="G185">
            <v>50</v>
          </cell>
          <cell r="H185">
            <v>50</v>
          </cell>
          <cell r="I185">
            <v>0</v>
          </cell>
          <cell r="J185" t="str">
            <v>FINISH</v>
          </cell>
          <cell r="K185">
            <v>46268</v>
          </cell>
          <cell r="L185">
            <v>46274</v>
          </cell>
          <cell r="M185">
            <v>12115092</v>
          </cell>
        </row>
        <row r="186">
          <cell r="A186" t="str">
            <v>SIL-H2608-PT-053</v>
          </cell>
          <cell r="B186">
            <v>0</v>
          </cell>
          <cell r="C186">
            <v>11112808</v>
          </cell>
          <cell r="D186" t="str">
            <v>1631104-G-A</v>
          </cell>
          <cell r="E186" t="str">
            <v>SJ1535N20S JP</v>
          </cell>
          <cell r="F186" t="str">
            <v>Japan</v>
          </cell>
          <cell r="G186">
            <v>230</v>
          </cell>
          <cell r="H186">
            <v>230</v>
          </cell>
          <cell r="I186">
            <v>0</v>
          </cell>
          <cell r="J186" t="str">
            <v>FINISH</v>
          </cell>
          <cell r="K186">
            <v>46268</v>
          </cell>
          <cell r="L186">
            <v>46274</v>
          </cell>
          <cell r="M186">
            <v>12115095</v>
          </cell>
        </row>
        <row r="187">
          <cell r="A187" t="str">
            <v>SIL-H2608-PT-054</v>
          </cell>
          <cell r="B187">
            <v>0</v>
          </cell>
          <cell r="C187">
            <v>11112811</v>
          </cell>
          <cell r="D187" t="str">
            <v>1631107-G-A</v>
          </cell>
          <cell r="E187" t="str">
            <v>SJ1535N22S JP</v>
          </cell>
          <cell r="F187" t="str">
            <v>Japan</v>
          </cell>
          <cell r="G187">
            <v>330</v>
          </cell>
          <cell r="H187">
            <v>330</v>
          </cell>
          <cell r="I187">
            <v>0</v>
          </cell>
          <cell r="J187" t="str">
            <v>FINISH</v>
          </cell>
          <cell r="K187">
            <v>46268</v>
          </cell>
          <cell r="L187">
            <v>46274</v>
          </cell>
          <cell r="M187">
            <v>12115098</v>
          </cell>
        </row>
        <row r="188">
          <cell r="A188" t="str">
            <v>SIL-H2608-PT-055</v>
          </cell>
          <cell r="B188">
            <v>0</v>
          </cell>
          <cell r="C188">
            <v>11114095</v>
          </cell>
          <cell r="D188" t="str">
            <v>1931170-C-A</v>
          </cell>
          <cell r="E188" t="str">
            <v>SJ1535N22SP JP</v>
          </cell>
          <cell r="F188" t="str">
            <v>Japan</v>
          </cell>
          <cell r="G188">
            <v>5</v>
          </cell>
          <cell r="H188">
            <v>5</v>
          </cell>
          <cell r="I188">
            <v>0</v>
          </cell>
          <cell r="J188" t="str">
            <v>FINISH</v>
          </cell>
          <cell r="K188">
            <v>46268</v>
          </cell>
          <cell r="L188">
            <v>46274</v>
          </cell>
          <cell r="M188">
            <v>12115134</v>
          </cell>
        </row>
        <row r="189">
          <cell r="A189" t="str">
            <v>SIL-H2608-PT-056</v>
          </cell>
          <cell r="B189">
            <v>0</v>
          </cell>
          <cell r="C189">
            <v>11112814</v>
          </cell>
          <cell r="D189" t="str">
            <v>1631110-G-A</v>
          </cell>
          <cell r="E189" t="str">
            <v>SJ1535N26S JP</v>
          </cell>
          <cell r="F189" t="str">
            <v>Japan</v>
          </cell>
          <cell r="G189">
            <v>50</v>
          </cell>
          <cell r="H189">
            <v>50</v>
          </cell>
          <cell r="I189">
            <v>0</v>
          </cell>
          <cell r="J189" t="str">
            <v>FINISH</v>
          </cell>
          <cell r="K189">
            <v>46268</v>
          </cell>
          <cell r="L189">
            <v>46274</v>
          </cell>
          <cell r="M189">
            <v>12115101</v>
          </cell>
        </row>
        <row r="190">
          <cell r="A190" t="str">
            <v>SIL-H2608-PT-057</v>
          </cell>
          <cell r="B190">
            <v>0</v>
          </cell>
          <cell r="C190">
            <v>11114098</v>
          </cell>
          <cell r="D190" t="str">
            <v>1931173-C-A</v>
          </cell>
          <cell r="E190" t="str">
            <v>SJ1535N26SP JP</v>
          </cell>
          <cell r="F190" t="str">
            <v>Japan</v>
          </cell>
          <cell r="G190">
            <v>10</v>
          </cell>
          <cell r="H190">
            <v>10</v>
          </cell>
          <cell r="I190">
            <v>0</v>
          </cell>
          <cell r="J190" t="str">
            <v>FINISH</v>
          </cell>
          <cell r="K190">
            <v>46268</v>
          </cell>
          <cell r="L190">
            <v>46274</v>
          </cell>
          <cell r="M190">
            <v>12115137</v>
          </cell>
        </row>
        <row r="191">
          <cell r="A191" t="str">
            <v>SIL-H2608-PT-058</v>
          </cell>
          <cell r="B191">
            <v>0</v>
          </cell>
          <cell r="C191">
            <v>11112817</v>
          </cell>
          <cell r="D191" t="str">
            <v>1631113-G-A</v>
          </cell>
          <cell r="E191" t="str">
            <v>SJ1535N30S JP</v>
          </cell>
          <cell r="F191" t="str">
            <v>Japan</v>
          </cell>
          <cell r="G191">
            <v>25</v>
          </cell>
          <cell r="H191">
            <v>25</v>
          </cell>
          <cell r="I191">
            <v>0</v>
          </cell>
          <cell r="J191" t="str">
            <v>FINISH</v>
          </cell>
          <cell r="K191">
            <v>46268</v>
          </cell>
          <cell r="L191">
            <v>46274</v>
          </cell>
          <cell r="M191">
            <v>12115104</v>
          </cell>
        </row>
        <row r="192">
          <cell r="A192" t="str">
            <v>SIL-H2608-PT-059</v>
          </cell>
          <cell r="B192">
            <v>0</v>
          </cell>
          <cell r="C192">
            <v>11112803</v>
          </cell>
          <cell r="D192" t="str">
            <v>1631099-G-A</v>
          </cell>
          <cell r="E192" t="str">
            <v>SJ3035N15S JP</v>
          </cell>
          <cell r="F192" t="str">
            <v>Japan</v>
          </cell>
          <cell r="G192">
            <v>170</v>
          </cell>
          <cell r="H192">
            <v>170</v>
          </cell>
          <cell r="I192">
            <v>0</v>
          </cell>
          <cell r="J192" t="str">
            <v>FINISH</v>
          </cell>
          <cell r="K192">
            <v>46268</v>
          </cell>
          <cell r="L192">
            <v>46274</v>
          </cell>
          <cell r="M192">
            <v>12115090</v>
          </cell>
        </row>
        <row r="193">
          <cell r="A193" t="str">
            <v>SIL-H2608-PT-060</v>
          </cell>
          <cell r="B193">
            <v>0</v>
          </cell>
          <cell r="C193">
            <v>11114087</v>
          </cell>
          <cell r="D193" t="str">
            <v>1931162-C-A</v>
          </cell>
          <cell r="E193" t="str">
            <v>SJ3035N15SP JP</v>
          </cell>
          <cell r="F193" t="str">
            <v>Japan</v>
          </cell>
          <cell r="G193">
            <v>10</v>
          </cell>
          <cell r="H193">
            <v>10</v>
          </cell>
          <cell r="I193">
            <v>0</v>
          </cell>
          <cell r="J193" t="str">
            <v>FINISH</v>
          </cell>
          <cell r="K193">
            <v>46268</v>
          </cell>
          <cell r="L193">
            <v>46274</v>
          </cell>
          <cell r="M193">
            <v>12115126</v>
          </cell>
        </row>
        <row r="194">
          <cell r="A194" t="str">
            <v>SIL-H2608-PT-061</v>
          </cell>
          <cell r="B194">
            <v>0</v>
          </cell>
          <cell r="C194">
            <v>11112806</v>
          </cell>
          <cell r="D194" t="str">
            <v>1631102-G-A</v>
          </cell>
          <cell r="E194" t="str">
            <v>SJ3035N18S JP</v>
          </cell>
          <cell r="F194" t="str">
            <v>Japan</v>
          </cell>
          <cell r="G194">
            <v>70</v>
          </cell>
          <cell r="H194">
            <v>70</v>
          </cell>
          <cell r="I194">
            <v>0</v>
          </cell>
          <cell r="J194" t="str">
            <v>FINISH</v>
          </cell>
          <cell r="K194">
            <v>46268</v>
          </cell>
          <cell r="L194">
            <v>46274</v>
          </cell>
          <cell r="M194">
            <v>12115093</v>
          </cell>
        </row>
        <row r="195">
          <cell r="A195" t="str">
            <v>SIL-H2608-PT-062</v>
          </cell>
          <cell r="B195">
            <v>0</v>
          </cell>
          <cell r="C195">
            <v>11112809</v>
          </cell>
          <cell r="D195" t="str">
            <v>1631105-G-A</v>
          </cell>
          <cell r="E195" t="str">
            <v>SJ3035N20S JP</v>
          </cell>
          <cell r="F195" t="str">
            <v>Japan</v>
          </cell>
          <cell r="G195">
            <v>410</v>
          </cell>
          <cell r="H195">
            <v>410</v>
          </cell>
          <cell r="I195">
            <v>0</v>
          </cell>
          <cell r="J195" t="str">
            <v>FINISH</v>
          </cell>
          <cell r="K195">
            <v>46268</v>
          </cell>
          <cell r="L195">
            <v>46274</v>
          </cell>
          <cell r="M195">
            <v>12115096</v>
          </cell>
        </row>
        <row r="196">
          <cell r="A196" t="str">
            <v>SIL-H2608-PT-063</v>
          </cell>
          <cell r="B196">
            <v>0</v>
          </cell>
          <cell r="C196">
            <v>11114093</v>
          </cell>
          <cell r="D196" t="str">
            <v>1931168-C-A</v>
          </cell>
          <cell r="E196" t="str">
            <v>SJ3035N20SP JP</v>
          </cell>
          <cell r="F196" t="str">
            <v>Japan</v>
          </cell>
          <cell r="G196">
            <v>35</v>
          </cell>
          <cell r="H196">
            <v>35</v>
          </cell>
          <cell r="I196">
            <v>0</v>
          </cell>
          <cell r="J196" t="str">
            <v>FINISH</v>
          </cell>
          <cell r="K196">
            <v>46268</v>
          </cell>
          <cell r="L196">
            <v>46274</v>
          </cell>
          <cell r="M196">
            <v>12115132</v>
          </cell>
        </row>
        <row r="197">
          <cell r="A197" t="str">
            <v>SIL-H2608-PT-064</v>
          </cell>
          <cell r="B197">
            <v>0</v>
          </cell>
          <cell r="C197">
            <v>11112812</v>
          </cell>
          <cell r="D197" t="str">
            <v>1631108-G-A</v>
          </cell>
          <cell r="E197" t="str">
            <v>SJ3035N22S JP</v>
          </cell>
          <cell r="F197" t="str">
            <v>Japan</v>
          </cell>
          <cell r="G197">
            <v>440</v>
          </cell>
          <cell r="H197">
            <v>440</v>
          </cell>
          <cell r="I197">
            <v>0</v>
          </cell>
          <cell r="J197" t="str">
            <v>FINISH</v>
          </cell>
          <cell r="K197">
            <v>46268</v>
          </cell>
          <cell r="L197">
            <v>46274</v>
          </cell>
          <cell r="M197">
            <v>12115099</v>
          </cell>
        </row>
        <row r="198">
          <cell r="A198" t="str">
            <v>SIL-H2608-PT-065</v>
          </cell>
          <cell r="B198">
            <v>0</v>
          </cell>
          <cell r="C198">
            <v>11114096</v>
          </cell>
          <cell r="D198" t="str">
            <v>1931171-C-A</v>
          </cell>
          <cell r="E198" t="str">
            <v>SJ3035N22SP JP</v>
          </cell>
          <cell r="F198" t="str">
            <v>Japan</v>
          </cell>
          <cell r="G198">
            <v>5</v>
          </cell>
          <cell r="H198">
            <v>5</v>
          </cell>
          <cell r="I198">
            <v>0</v>
          </cell>
          <cell r="J198" t="str">
            <v>FINISH</v>
          </cell>
          <cell r="K198">
            <v>46268</v>
          </cell>
          <cell r="L198">
            <v>46274</v>
          </cell>
          <cell r="M198">
            <v>12115135</v>
          </cell>
        </row>
        <row r="199">
          <cell r="A199" t="str">
            <v>SIL-H2608-PT-066</v>
          </cell>
          <cell r="B199">
            <v>0</v>
          </cell>
          <cell r="C199">
            <v>11112815</v>
          </cell>
          <cell r="D199" t="str">
            <v>1631111-G-A</v>
          </cell>
          <cell r="E199" t="str">
            <v>SJ3035N26S JP</v>
          </cell>
          <cell r="F199" t="str">
            <v>Japan</v>
          </cell>
          <cell r="G199">
            <v>95</v>
          </cell>
          <cell r="H199">
            <v>95</v>
          </cell>
          <cell r="I199">
            <v>0</v>
          </cell>
          <cell r="J199" t="str">
            <v>FINISH</v>
          </cell>
          <cell r="K199">
            <v>46268</v>
          </cell>
          <cell r="L199">
            <v>46274</v>
          </cell>
          <cell r="M199">
            <v>12115102</v>
          </cell>
        </row>
        <row r="200">
          <cell r="A200" t="str">
            <v>SIL-H2608-PT-067</v>
          </cell>
          <cell r="B200">
            <v>0</v>
          </cell>
          <cell r="C200">
            <v>11112818</v>
          </cell>
          <cell r="D200" t="str">
            <v>1631114-G-A</v>
          </cell>
          <cell r="E200" t="str">
            <v>SJ3035N30S JP</v>
          </cell>
          <cell r="F200" t="str">
            <v>Japan</v>
          </cell>
          <cell r="G200">
            <v>30</v>
          </cell>
          <cell r="H200">
            <v>30</v>
          </cell>
          <cell r="I200">
            <v>0</v>
          </cell>
          <cell r="J200" t="str">
            <v>FINISH</v>
          </cell>
          <cell r="K200">
            <v>46268</v>
          </cell>
          <cell r="L200">
            <v>46274</v>
          </cell>
          <cell r="M200">
            <v>12115105</v>
          </cell>
        </row>
        <row r="201">
          <cell r="A201" t="str">
            <v>SIL-H2608-PT-068</v>
          </cell>
          <cell r="B201">
            <v>0</v>
          </cell>
          <cell r="C201">
            <v>11112773</v>
          </cell>
          <cell r="D201" t="str">
            <v>1831058-F-A</v>
          </cell>
          <cell r="E201" t="str">
            <v>SJ3025N20S JP</v>
          </cell>
          <cell r="F201" t="str">
            <v>Japan</v>
          </cell>
          <cell r="G201">
            <v>5</v>
          </cell>
          <cell r="H201">
            <v>5</v>
          </cell>
          <cell r="I201">
            <v>0</v>
          </cell>
          <cell r="J201" t="str">
            <v>FINISH</v>
          </cell>
          <cell r="K201">
            <v>46268</v>
          </cell>
          <cell r="L201">
            <v>46274</v>
          </cell>
          <cell r="M201">
            <v>12115078</v>
          </cell>
        </row>
        <row r="202">
          <cell r="A202" t="str">
            <v>SIL-H2608-PT-069</v>
          </cell>
          <cell r="B202">
            <v>0</v>
          </cell>
          <cell r="C202">
            <v>11112771</v>
          </cell>
          <cell r="D202" t="str">
            <v>1831056-F-A</v>
          </cell>
          <cell r="E202" t="str">
            <v>SA0025N20S JP</v>
          </cell>
          <cell r="F202" t="str">
            <v>Japan</v>
          </cell>
          <cell r="G202">
            <v>5</v>
          </cell>
          <cell r="H202">
            <v>5</v>
          </cell>
          <cell r="I202">
            <v>0</v>
          </cell>
          <cell r="J202" t="str">
            <v>FINISH</v>
          </cell>
          <cell r="K202">
            <v>46268</v>
          </cell>
          <cell r="L202">
            <v>46274</v>
          </cell>
          <cell r="M202">
            <v>12115076</v>
          </cell>
        </row>
        <row r="203">
          <cell r="A203" t="str">
            <v>PT-H2608-PT-048</v>
          </cell>
          <cell r="B203">
            <v>0</v>
          </cell>
          <cell r="C203">
            <v>11125030</v>
          </cell>
          <cell r="D203" t="str">
            <v>1831247-C-AK</v>
          </cell>
          <cell r="E203" t="str">
            <v>AGH147000R JP</v>
          </cell>
          <cell r="F203" t="str">
            <v>Japan</v>
          </cell>
          <cell r="G203">
            <v>20</v>
          </cell>
          <cell r="H203">
            <v>20</v>
          </cell>
          <cell r="I203">
            <v>0</v>
          </cell>
          <cell r="J203" t="str">
            <v>FINISH</v>
          </cell>
          <cell r="K203">
            <v>46268</v>
          </cell>
          <cell r="L203">
            <v>46274</v>
          </cell>
          <cell r="M203">
            <v>12111378</v>
          </cell>
        </row>
        <row r="204">
          <cell r="A204" t="str">
            <v>PT-H2608-PT-049</v>
          </cell>
          <cell r="B204">
            <v>0</v>
          </cell>
          <cell r="C204">
            <v>11124966</v>
          </cell>
          <cell r="D204" t="str">
            <v>1831180-C-A</v>
          </cell>
          <cell r="E204" t="str">
            <v>AH10S302SR JP</v>
          </cell>
          <cell r="F204" t="str">
            <v>Japan</v>
          </cell>
          <cell r="G204">
            <v>40</v>
          </cell>
          <cell r="H204">
            <v>40</v>
          </cell>
          <cell r="I204">
            <v>0</v>
          </cell>
          <cell r="J204" t="str">
            <v>FINISH</v>
          </cell>
          <cell r="K204">
            <v>46268</v>
          </cell>
          <cell r="L204">
            <v>46274</v>
          </cell>
          <cell r="M204">
            <v>12111377</v>
          </cell>
        </row>
        <row r="205">
          <cell r="A205" t="str">
            <v>PT-H2608-PT-050</v>
          </cell>
          <cell r="B205">
            <v>0</v>
          </cell>
          <cell r="C205">
            <v>11113858</v>
          </cell>
          <cell r="D205" t="str">
            <v>1831248-B-AK</v>
          </cell>
          <cell r="E205" t="str">
            <v>AH14R000SR JP</v>
          </cell>
          <cell r="F205" t="str">
            <v>Japan</v>
          </cell>
          <cell r="G205">
            <v>20</v>
          </cell>
          <cell r="H205">
            <v>20</v>
          </cell>
          <cell r="I205">
            <v>0</v>
          </cell>
          <cell r="J205" t="str">
            <v>FINISH</v>
          </cell>
          <cell r="K205">
            <v>46268</v>
          </cell>
          <cell r="L205">
            <v>46274</v>
          </cell>
          <cell r="M205">
            <v>12111445</v>
          </cell>
        </row>
        <row r="206">
          <cell r="A206" t="str">
            <v>PT-H2608-PT-051</v>
          </cell>
          <cell r="B206">
            <v>0</v>
          </cell>
          <cell r="C206">
            <v>11113859</v>
          </cell>
          <cell r="D206" t="str">
            <v>1831249-C-A</v>
          </cell>
          <cell r="E206" t="str">
            <v>AH14R013PR JP</v>
          </cell>
          <cell r="F206" t="str">
            <v>Japan</v>
          </cell>
          <cell r="G206">
            <v>55</v>
          </cell>
          <cell r="H206">
            <v>55</v>
          </cell>
          <cell r="I206">
            <v>0</v>
          </cell>
          <cell r="J206" t="str">
            <v>FINISH</v>
          </cell>
          <cell r="K206">
            <v>46268</v>
          </cell>
          <cell r="L206">
            <v>46274</v>
          </cell>
          <cell r="M206">
            <v>12111449</v>
          </cell>
        </row>
        <row r="207">
          <cell r="A207" t="str">
            <v>PT-H2608-PT-052</v>
          </cell>
          <cell r="B207">
            <v>0</v>
          </cell>
          <cell r="C207">
            <v>11124976</v>
          </cell>
          <cell r="D207" t="str">
            <v>1831194-D-A</v>
          </cell>
          <cell r="E207" t="str">
            <v>AH14R017SR JP</v>
          </cell>
          <cell r="F207" t="str">
            <v>Japan</v>
          </cell>
          <cell r="G207">
            <v>240</v>
          </cell>
          <cell r="H207">
            <v>240</v>
          </cell>
          <cell r="I207">
            <v>0</v>
          </cell>
          <cell r="J207" t="str">
            <v>FINISH</v>
          </cell>
          <cell r="K207">
            <v>46268</v>
          </cell>
          <cell r="L207">
            <v>46274</v>
          </cell>
          <cell r="M207">
            <v>12124562</v>
          </cell>
        </row>
        <row r="208">
          <cell r="A208" t="str">
            <v>PT-H2608-PT-053</v>
          </cell>
          <cell r="B208">
            <v>0</v>
          </cell>
          <cell r="C208">
            <v>11124975</v>
          </cell>
          <cell r="D208" t="str">
            <v>1831193-C-AK</v>
          </cell>
          <cell r="E208" t="str">
            <v>AH14S003SR JP</v>
          </cell>
          <cell r="F208" t="str">
            <v>Japan</v>
          </cell>
          <cell r="G208">
            <v>115</v>
          </cell>
          <cell r="H208">
            <v>115</v>
          </cell>
          <cell r="I208">
            <v>0</v>
          </cell>
          <cell r="J208" t="str">
            <v>FINISH</v>
          </cell>
          <cell r="K208">
            <v>46268</v>
          </cell>
          <cell r="L208">
            <v>46274</v>
          </cell>
          <cell r="M208">
            <v>12111390</v>
          </cell>
        </row>
        <row r="209">
          <cell r="A209" t="str">
            <v>PT-H2608-PT-054</v>
          </cell>
          <cell r="B209">
            <v>0</v>
          </cell>
          <cell r="C209">
            <v>11125055</v>
          </cell>
          <cell r="D209" t="str">
            <v>1831272-C-AK</v>
          </cell>
          <cell r="E209" t="str">
            <v>AIN-CKI-10-300R JP</v>
          </cell>
          <cell r="F209" t="str">
            <v>Japan</v>
          </cell>
          <cell r="G209">
            <v>23</v>
          </cell>
          <cell r="H209">
            <v>23</v>
          </cell>
          <cell r="I209">
            <v>0</v>
          </cell>
          <cell r="J209" t="str">
            <v>FINISH</v>
          </cell>
          <cell r="K209">
            <v>46268</v>
          </cell>
          <cell r="L209">
            <v>46274</v>
          </cell>
          <cell r="M209">
            <v>12114369</v>
          </cell>
        </row>
        <row r="210">
          <cell r="A210" t="str">
            <v>PT-H2608-PT-055</v>
          </cell>
          <cell r="B210">
            <v>0</v>
          </cell>
          <cell r="C210">
            <v>11124967</v>
          </cell>
          <cell r="D210" t="str">
            <v>1831181-C-A</v>
          </cell>
          <cell r="E210" t="str">
            <v>AIN-CKI-18-200-BSR JP</v>
          </cell>
          <cell r="F210" t="str">
            <v>Japan</v>
          </cell>
          <cell r="G210">
            <v>15</v>
          </cell>
          <cell r="H210">
            <v>15</v>
          </cell>
          <cell r="I210">
            <v>0</v>
          </cell>
          <cell r="J210" t="str">
            <v>FINISH</v>
          </cell>
          <cell r="K210">
            <v>46268</v>
          </cell>
          <cell r="L210">
            <v>46274</v>
          </cell>
          <cell r="M210">
            <v>12114378</v>
          </cell>
        </row>
        <row r="211">
          <cell r="A211" t="str">
            <v>PT-H2608-PT-056</v>
          </cell>
          <cell r="B211">
            <v>0</v>
          </cell>
          <cell r="C211">
            <v>11124946</v>
          </cell>
          <cell r="D211" t="str">
            <v>1631059-G-A</v>
          </cell>
          <cell r="E211" t="str">
            <v>AIN-CKI-18-200-SFT JP</v>
          </cell>
          <cell r="F211" t="str">
            <v>Japan</v>
          </cell>
          <cell r="G211">
            <v>15</v>
          </cell>
          <cell r="H211">
            <v>15</v>
          </cell>
          <cell r="I211">
            <v>0</v>
          </cell>
          <cell r="J211" t="str">
            <v>FINISH</v>
          </cell>
          <cell r="K211">
            <v>46268</v>
          </cell>
          <cell r="L211">
            <v>46274</v>
          </cell>
          <cell r="M211">
            <v>12114379</v>
          </cell>
        </row>
        <row r="212">
          <cell r="A212" t="str">
            <v>PT-H2608-PT-057</v>
          </cell>
          <cell r="B212">
            <v>0</v>
          </cell>
          <cell r="C212">
            <v>11125060</v>
          </cell>
          <cell r="D212" t="str">
            <v>1831277-C-A</v>
          </cell>
          <cell r="E212" t="str">
            <v>AIN-CKI-200-BAR JP</v>
          </cell>
          <cell r="F212" t="str">
            <v>Japan</v>
          </cell>
          <cell r="G212">
            <v>40</v>
          </cell>
          <cell r="H212">
            <v>40</v>
          </cell>
          <cell r="I212">
            <v>0</v>
          </cell>
          <cell r="J212" t="str">
            <v>FINISH</v>
          </cell>
          <cell r="K212">
            <v>46268</v>
          </cell>
          <cell r="L212">
            <v>46274</v>
          </cell>
          <cell r="M212">
            <v>12114374</v>
          </cell>
        </row>
        <row r="213">
          <cell r="A213" t="str">
            <v>PT-H2608-PT-058</v>
          </cell>
          <cell r="B213">
            <v>0</v>
          </cell>
          <cell r="C213">
            <v>11125054</v>
          </cell>
          <cell r="D213" t="str">
            <v>1831271-C-A</v>
          </cell>
          <cell r="E213" t="str">
            <v>AIN-CKI-200-RCR JP</v>
          </cell>
          <cell r="F213" t="str">
            <v>Japan</v>
          </cell>
          <cell r="G213">
            <v>13</v>
          </cell>
          <cell r="H213">
            <v>13</v>
          </cell>
          <cell r="I213">
            <v>0</v>
          </cell>
          <cell r="J213" t="str">
            <v>FINISH</v>
          </cell>
          <cell r="K213">
            <v>46268</v>
          </cell>
          <cell r="L213">
            <v>46274</v>
          </cell>
          <cell r="M213">
            <v>12114366</v>
          </cell>
        </row>
        <row r="214">
          <cell r="A214" t="str">
            <v>PT-H2608-PT-059</v>
          </cell>
          <cell r="B214">
            <v>0</v>
          </cell>
          <cell r="C214">
            <v>11125051</v>
          </cell>
          <cell r="D214" t="str">
            <v>1831268-C-AK</v>
          </cell>
          <cell r="E214" t="str">
            <v>AIN-CKI-300R JP</v>
          </cell>
          <cell r="F214" t="str">
            <v>Japan</v>
          </cell>
          <cell r="G214">
            <v>42</v>
          </cell>
          <cell r="H214">
            <v>42</v>
          </cell>
          <cell r="I214">
            <v>0</v>
          </cell>
          <cell r="J214" t="str">
            <v>FINISH</v>
          </cell>
          <cell r="K214">
            <v>46268</v>
          </cell>
          <cell r="L214">
            <v>46274</v>
          </cell>
          <cell r="M214">
            <v>12114365</v>
          </cell>
        </row>
        <row r="215">
          <cell r="A215" t="str">
            <v>PT-H2608-PT-060</v>
          </cell>
          <cell r="B215">
            <v>0</v>
          </cell>
          <cell r="C215">
            <v>11125058</v>
          </cell>
          <cell r="D215" t="str">
            <v>1831275-C-AK</v>
          </cell>
          <cell r="E215" t="str">
            <v>AIN-CKI-315-EXCR JP</v>
          </cell>
          <cell r="F215" t="str">
            <v>Japan</v>
          </cell>
          <cell r="G215">
            <v>17</v>
          </cell>
          <cell r="H215">
            <v>17</v>
          </cell>
          <cell r="I215">
            <v>0</v>
          </cell>
          <cell r="J215" t="str">
            <v>FINISH</v>
          </cell>
          <cell r="K215">
            <v>46268</v>
          </cell>
          <cell r="L215">
            <v>46274</v>
          </cell>
          <cell r="M215">
            <v>12114373</v>
          </cell>
        </row>
        <row r="216">
          <cell r="A216" t="str">
            <v>PT-H2608-PT-061</v>
          </cell>
          <cell r="B216">
            <v>0</v>
          </cell>
          <cell r="C216">
            <v>11125740</v>
          </cell>
          <cell r="D216" t="str">
            <v>2431004-0-A</v>
          </cell>
          <cell r="E216" t="str">
            <v>AIN-CNX-14-215P JP</v>
          </cell>
          <cell r="F216" t="str">
            <v>Japan</v>
          </cell>
          <cell r="G216">
            <v>69</v>
          </cell>
          <cell r="H216">
            <v>69</v>
          </cell>
          <cell r="I216">
            <v>0</v>
          </cell>
          <cell r="J216" t="str">
            <v>FINISH</v>
          </cell>
          <cell r="K216">
            <v>46268</v>
          </cell>
          <cell r="L216">
            <v>46274</v>
          </cell>
          <cell r="M216">
            <v>12126662</v>
          </cell>
        </row>
        <row r="217">
          <cell r="A217" t="str">
            <v>PT-H2608-PT-062</v>
          </cell>
          <cell r="B217">
            <v>0</v>
          </cell>
          <cell r="C217">
            <v>11111221</v>
          </cell>
          <cell r="D217" t="str">
            <v>1631040-F-A</v>
          </cell>
          <cell r="E217" t="str">
            <v>AMS-135-1445 JP</v>
          </cell>
          <cell r="F217" t="str">
            <v>Japan</v>
          </cell>
          <cell r="G217">
            <v>3</v>
          </cell>
          <cell r="H217">
            <v>3</v>
          </cell>
          <cell r="I217">
            <v>0</v>
          </cell>
          <cell r="J217" t="str">
            <v>FINISH</v>
          </cell>
          <cell r="K217">
            <v>46268</v>
          </cell>
          <cell r="L217">
            <v>46274</v>
          </cell>
          <cell r="M217">
            <v>12111090</v>
          </cell>
        </row>
        <row r="218">
          <cell r="A218" t="str">
            <v>PT-H2608-PT-063</v>
          </cell>
          <cell r="B218">
            <v>0</v>
          </cell>
          <cell r="C218">
            <v>11111222</v>
          </cell>
          <cell r="D218" t="str">
            <v>1631041-F-A</v>
          </cell>
          <cell r="E218" t="str">
            <v>AMS-165-1445 JP</v>
          </cell>
          <cell r="F218" t="str">
            <v>Japan</v>
          </cell>
          <cell r="G218">
            <v>29</v>
          </cell>
          <cell r="H218">
            <v>29</v>
          </cell>
          <cell r="I218">
            <v>0</v>
          </cell>
          <cell r="J218" t="str">
            <v>FINISH</v>
          </cell>
          <cell r="K218">
            <v>46268</v>
          </cell>
          <cell r="L218">
            <v>46274</v>
          </cell>
          <cell r="M218">
            <v>12111089</v>
          </cell>
        </row>
        <row r="219">
          <cell r="A219" t="str">
            <v>PT-H2608-PT-064</v>
          </cell>
          <cell r="B219">
            <v>0</v>
          </cell>
          <cell r="C219">
            <v>11111217</v>
          </cell>
          <cell r="D219" t="str">
            <v>1831287-C-A</v>
          </cell>
          <cell r="E219" t="str">
            <v>AMS-165-16WAR JP</v>
          </cell>
          <cell r="F219" t="str">
            <v>Japan</v>
          </cell>
          <cell r="G219">
            <v>9</v>
          </cell>
          <cell r="H219">
            <v>9</v>
          </cell>
          <cell r="I219">
            <v>0</v>
          </cell>
          <cell r="J219" t="str">
            <v>FINISH</v>
          </cell>
          <cell r="K219">
            <v>46268</v>
          </cell>
          <cell r="L219">
            <v>46274</v>
          </cell>
          <cell r="M219">
            <v>12111084</v>
          </cell>
        </row>
        <row r="220">
          <cell r="A220" t="str">
            <v>PT-H2608-PT-065</v>
          </cell>
          <cell r="B220">
            <v>0</v>
          </cell>
          <cell r="C220">
            <v>11111928</v>
          </cell>
          <cell r="D220" t="str">
            <v>1831280-C-A</v>
          </cell>
          <cell r="E220" t="str">
            <v>CKV165-14R JP</v>
          </cell>
          <cell r="F220" t="str">
            <v>Japan</v>
          </cell>
          <cell r="G220">
            <v>36</v>
          </cell>
          <cell r="H220">
            <v>36</v>
          </cell>
          <cell r="I220">
            <v>0</v>
          </cell>
          <cell r="J220" t="str">
            <v>FINISH</v>
          </cell>
          <cell r="K220">
            <v>46268</v>
          </cell>
          <cell r="L220">
            <v>46274</v>
          </cell>
          <cell r="M220">
            <v>12114372</v>
          </cell>
        </row>
        <row r="221">
          <cell r="A221" t="str">
            <v>PT-H2608-PT-066</v>
          </cell>
          <cell r="B221">
            <v>0</v>
          </cell>
          <cell r="C221">
            <v>11125043</v>
          </cell>
          <cell r="D221" t="str">
            <v>1831260-C-AK</v>
          </cell>
          <cell r="E221" t="str">
            <v>PAGH18M372R JP</v>
          </cell>
          <cell r="F221" t="str">
            <v>Japan</v>
          </cell>
          <cell r="G221">
            <v>30</v>
          </cell>
          <cell r="H221">
            <v>30</v>
          </cell>
          <cell r="I221">
            <v>0</v>
          </cell>
          <cell r="J221" t="str">
            <v>FINISH</v>
          </cell>
          <cell r="K221">
            <v>46268</v>
          </cell>
          <cell r="L221">
            <v>46274</v>
          </cell>
          <cell r="M221">
            <v>12111468</v>
          </cell>
        </row>
        <row r="222">
          <cell r="A222" t="str">
            <v>PT-H2608-PT-067</v>
          </cell>
          <cell r="B222">
            <v>0</v>
          </cell>
          <cell r="C222">
            <v>11125021</v>
          </cell>
          <cell r="D222" t="str">
            <v>1831238-D-AK</v>
          </cell>
          <cell r="E222" t="str">
            <v>PH14R101PR JP</v>
          </cell>
          <cell r="F222" t="str">
            <v>Japan</v>
          </cell>
          <cell r="G222">
            <v>55</v>
          </cell>
          <cell r="H222">
            <v>55</v>
          </cell>
          <cell r="I222">
            <v>0</v>
          </cell>
          <cell r="J222" t="str">
            <v>FINISH</v>
          </cell>
          <cell r="K222">
            <v>46268</v>
          </cell>
          <cell r="L222">
            <v>46274</v>
          </cell>
          <cell r="M222">
            <v>12111476</v>
          </cell>
        </row>
        <row r="223">
          <cell r="A223" t="str">
            <v>PT-H2608-PT-068</v>
          </cell>
          <cell r="B223">
            <v>0</v>
          </cell>
          <cell r="C223">
            <v>11125027</v>
          </cell>
          <cell r="D223" t="str">
            <v>1831244-C-AK</v>
          </cell>
          <cell r="E223" t="str">
            <v>PH18R101PR JP</v>
          </cell>
          <cell r="F223" t="str">
            <v>Japan</v>
          </cell>
          <cell r="G223">
            <v>10</v>
          </cell>
          <cell r="H223">
            <v>10</v>
          </cell>
          <cell r="I223">
            <v>0</v>
          </cell>
          <cell r="J223" t="str">
            <v>FINISH</v>
          </cell>
          <cell r="K223">
            <v>46268</v>
          </cell>
          <cell r="L223">
            <v>46274</v>
          </cell>
          <cell r="M223">
            <v>12111482</v>
          </cell>
        </row>
        <row r="224">
          <cell r="A224" t="str">
            <v>PT-H2608-PT-069</v>
          </cell>
          <cell r="B224">
            <v>0</v>
          </cell>
          <cell r="C224">
            <v>11124984</v>
          </cell>
          <cell r="D224" t="str">
            <v>1831202-D-AK</v>
          </cell>
          <cell r="E224" t="str">
            <v>PP14R300PR JP</v>
          </cell>
          <cell r="F224" t="str">
            <v>Japan</v>
          </cell>
          <cell r="G224">
            <v>215</v>
          </cell>
          <cell r="H224">
            <v>215</v>
          </cell>
          <cell r="I224">
            <v>0</v>
          </cell>
          <cell r="J224" t="str">
            <v>FINISH</v>
          </cell>
          <cell r="K224">
            <v>46268</v>
          </cell>
          <cell r="L224">
            <v>46274</v>
          </cell>
          <cell r="M224">
            <v>12110446</v>
          </cell>
        </row>
        <row r="225">
          <cell r="A225" t="str">
            <v>PT-H2608-PT-070</v>
          </cell>
          <cell r="B225">
            <v>0</v>
          </cell>
          <cell r="C225">
            <v>11117341</v>
          </cell>
          <cell r="D225" t="str">
            <v>2231089-A-A</v>
          </cell>
          <cell r="E225" t="str">
            <v>PP14R305P JP</v>
          </cell>
          <cell r="F225" t="str">
            <v>Japan</v>
          </cell>
          <cell r="G225">
            <v>35</v>
          </cell>
          <cell r="H225">
            <v>35</v>
          </cell>
          <cell r="I225">
            <v>0</v>
          </cell>
          <cell r="J225" t="str">
            <v>FINISH</v>
          </cell>
          <cell r="K225">
            <v>46268</v>
          </cell>
          <cell r="L225">
            <v>46274</v>
          </cell>
          <cell r="M225">
            <v>12114299</v>
          </cell>
        </row>
        <row r="226">
          <cell r="A226" t="str">
            <v>PT-H2608-PT-071</v>
          </cell>
          <cell r="B226">
            <v>0</v>
          </cell>
          <cell r="C226">
            <v>11122029</v>
          </cell>
          <cell r="D226" t="str">
            <v>2051007-D-A</v>
          </cell>
          <cell r="E226" t="str">
            <v>FI025A45 JP</v>
          </cell>
          <cell r="F226" t="str">
            <v>Japan</v>
          </cell>
          <cell r="G226">
            <v>87</v>
          </cell>
          <cell r="H226">
            <v>87</v>
          </cell>
          <cell r="I226">
            <v>0</v>
          </cell>
          <cell r="J226" t="str">
            <v>FINISH</v>
          </cell>
          <cell r="K226">
            <v>46268</v>
          </cell>
          <cell r="L226">
            <v>46274</v>
          </cell>
          <cell r="M226">
            <v>12120937</v>
          </cell>
        </row>
        <row r="227">
          <cell r="A227" t="str">
            <v>PT-H2608-PT-072</v>
          </cell>
          <cell r="B227">
            <v>0</v>
          </cell>
          <cell r="C227">
            <v>11122033</v>
          </cell>
          <cell r="D227" t="str">
            <v>2051048-E-A</v>
          </cell>
          <cell r="E227" t="str">
            <v>MTF0025N45S JP</v>
          </cell>
          <cell r="F227" t="str">
            <v>Japan</v>
          </cell>
          <cell r="G227">
            <v>101</v>
          </cell>
          <cell r="H227">
            <v>101</v>
          </cell>
          <cell r="I227">
            <v>0</v>
          </cell>
          <cell r="J227" t="str">
            <v>FINISH</v>
          </cell>
          <cell r="K227">
            <v>46268</v>
          </cell>
          <cell r="L227">
            <v>46274</v>
          </cell>
          <cell r="M227">
            <v>12120941</v>
          </cell>
        </row>
        <row r="228">
          <cell r="A228" t="str">
            <v>PT-H2608-PT-073</v>
          </cell>
          <cell r="B228">
            <v>0</v>
          </cell>
          <cell r="C228">
            <v>11122032</v>
          </cell>
          <cell r="D228" t="str">
            <v>2051047-E-A</v>
          </cell>
          <cell r="E228" t="str">
            <v>MTS0025N45S JP</v>
          </cell>
          <cell r="F228" t="str">
            <v>Japan</v>
          </cell>
          <cell r="G228">
            <v>3</v>
          </cell>
          <cell r="H228">
            <v>3</v>
          </cell>
          <cell r="I228">
            <v>0</v>
          </cell>
          <cell r="J228" t="str">
            <v>FINISH</v>
          </cell>
          <cell r="K228">
            <v>46268</v>
          </cell>
          <cell r="L228">
            <v>46274</v>
          </cell>
          <cell r="M228">
            <v>12120940</v>
          </cell>
        </row>
        <row r="229">
          <cell r="A229" t="str">
            <v>PT-H2608-PT-074</v>
          </cell>
          <cell r="B229">
            <v>0</v>
          </cell>
          <cell r="C229">
            <v>11113860</v>
          </cell>
          <cell r="D229" t="str">
            <v>1831250-C-A</v>
          </cell>
          <cell r="E229" t="str">
            <v>AH14R013SR JP</v>
          </cell>
          <cell r="F229" t="str">
            <v>Japan</v>
          </cell>
          <cell r="G229">
            <v>10</v>
          </cell>
          <cell r="H229">
            <v>10</v>
          </cell>
          <cell r="I229">
            <v>0</v>
          </cell>
          <cell r="J229" t="str">
            <v>FINISH</v>
          </cell>
          <cell r="K229">
            <v>46268</v>
          </cell>
          <cell r="L229">
            <v>46274</v>
          </cell>
          <cell r="M229">
            <v>12111448</v>
          </cell>
        </row>
        <row r="230">
          <cell r="A230" t="str">
            <v>PT-H2608-PT-075</v>
          </cell>
          <cell r="B230">
            <v>0</v>
          </cell>
          <cell r="C230">
            <v>11125739</v>
          </cell>
          <cell r="D230" t="str">
            <v>2431003-0-A</v>
          </cell>
          <cell r="E230" t="str">
            <v>AIN-CNX-14-215 JP</v>
          </cell>
          <cell r="F230" t="str">
            <v>Japan</v>
          </cell>
          <cell r="G230">
            <v>69</v>
          </cell>
          <cell r="H230">
            <v>69</v>
          </cell>
          <cell r="I230">
            <v>0</v>
          </cell>
          <cell r="J230" t="str">
            <v>FINISH</v>
          </cell>
          <cell r="K230">
            <v>46268</v>
          </cell>
          <cell r="L230">
            <v>46274</v>
          </cell>
          <cell r="M230">
            <v>12126656</v>
          </cell>
        </row>
        <row r="231">
          <cell r="A231" t="str">
            <v>PT-H2608-PD-115</v>
          </cell>
          <cell r="B231">
            <v>0</v>
          </cell>
          <cell r="C231">
            <v>11117354</v>
          </cell>
          <cell r="D231" t="str">
            <v>2131726-B-A</v>
          </cell>
          <cell r="E231" t="str">
            <v>AHW14R013S NO CE</v>
          </cell>
          <cell r="F231" t="str">
            <v>Oversea</v>
          </cell>
          <cell r="G231">
            <v>60</v>
          </cell>
          <cell r="H231">
            <v>60</v>
          </cell>
          <cell r="I231">
            <v>0</v>
          </cell>
          <cell r="J231" t="str">
            <v>FINISH</v>
          </cell>
          <cell r="K231">
            <v>46268</v>
          </cell>
          <cell r="L231">
            <v>46275</v>
          </cell>
          <cell r="M231">
            <v>12114296</v>
          </cell>
        </row>
        <row r="232">
          <cell r="A232" t="str">
            <v>PT-H2608-PD-116</v>
          </cell>
          <cell r="B232">
            <v>0</v>
          </cell>
          <cell r="C232">
            <v>11117355</v>
          </cell>
          <cell r="D232" t="str">
            <v>2131727-B-A</v>
          </cell>
          <cell r="E232" t="str">
            <v>AHW14R013P NO CE</v>
          </cell>
          <cell r="F232" t="str">
            <v>Oversea</v>
          </cell>
          <cell r="G232">
            <v>60</v>
          </cell>
          <cell r="H232">
            <v>60</v>
          </cell>
          <cell r="I232">
            <v>0</v>
          </cell>
          <cell r="J232" t="str">
            <v>FINISH</v>
          </cell>
          <cell r="K232">
            <v>46268</v>
          </cell>
          <cell r="L232">
            <v>46275</v>
          </cell>
          <cell r="M232">
            <v>12114297</v>
          </cell>
        </row>
        <row r="233">
          <cell r="A233" t="str">
            <v>PT-H2608-PD-117</v>
          </cell>
          <cell r="B233">
            <v>0</v>
          </cell>
          <cell r="C233">
            <v>11118083</v>
          </cell>
          <cell r="D233" t="str">
            <v>2331073-A-A</v>
          </cell>
          <cell r="E233" t="str">
            <v xml:space="preserve">WAMS-165-16WA CE3 </v>
          </cell>
          <cell r="F233" t="str">
            <v>Oversea</v>
          </cell>
          <cell r="G233">
            <v>90</v>
          </cell>
          <cell r="H233">
            <v>90</v>
          </cell>
          <cell r="I233">
            <v>0</v>
          </cell>
          <cell r="J233" t="str">
            <v>FINISH</v>
          </cell>
          <cell r="K233">
            <v>46268</v>
          </cell>
          <cell r="L233">
            <v>46275</v>
          </cell>
          <cell r="M233">
            <v>12111084</v>
          </cell>
        </row>
        <row r="234">
          <cell r="A234" t="str">
            <v>PT-H2608-PD-118</v>
          </cell>
          <cell r="B234">
            <v>0</v>
          </cell>
          <cell r="C234">
            <v>11118084</v>
          </cell>
          <cell r="D234" t="str">
            <v>2331074-A-A</v>
          </cell>
          <cell r="E234" t="str">
            <v>WAMS-180-16WA CE3</v>
          </cell>
          <cell r="F234" t="str">
            <v>Oversea</v>
          </cell>
          <cell r="G234">
            <v>60</v>
          </cell>
          <cell r="H234">
            <v>60</v>
          </cell>
          <cell r="I234">
            <v>0</v>
          </cell>
          <cell r="J234" t="str">
            <v>FINISH</v>
          </cell>
          <cell r="K234">
            <v>46268</v>
          </cell>
          <cell r="L234">
            <v>46275</v>
          </cell>
          <cell r="M234">
            <v>12111083</v>
          </cell>
        </row>
        <row r="235">
          <cell r="A235" t="str">
            <v>PT-H2608-PD-119</v>
          </cell>
          <cell r="B235">
            <v>0</v>
          </cell>
          <cell r="C235">
            <v>11134336</v>
          </cell>
          <cell r="D235" t="str">
            <v>2331162-A-A</v>
          </cell>
          <cell r="E235" t="str">
            <v>WAIN-CKI-200-BA CE3</v>
          </cell>
          <cell r="F235" t="str">
            <v>Oversea</v>
          </cell>
          <cell r="G235">
            <v>10</v>
          </cell>
          <cell r="H235">
            <v>10</v>
          </cell>
          <cell r="I235">
            <v>0</v>
          </cell>
          <cell r="J235" t="str">
            <v>FINISH</v>
          </cell>
          <cell r="K235">
            <v>46268</v>
          </cell>
          <cell r="L235">
            <v>46275</v>
          </cell>
          <cell r="M235">
            <v>12114374</v>
          </cell>
        </row>
        <row r="236">
          <cell r="A236" t="str">
            <v>PT-H2608-PD-120</v>
          </cell>
          <cell r="B236">
            <v>0</v>
          </cell>
          <cell r="C236">
            <v>11134337</v>
          </cell>
          <cell r="D236" t="str">
            <v>2331163-A-A</v>
          </cell>
          <cell r="E236" t="str">
            <v>WAIN-CKI-200-BS CE3</v>
          </cell>
          <cell r="F236" t="str">
            <v>Oversea</v>
          </cell>
          <cell r="G236">
            <v>10</v>
          </cell>
          <cell r="H236">
            <v>10</v>
          </cell>
          <cell r="I236">
            <v>0</v>
          </cell>
          <cell r="J236" t="str">
            <v>FINISH</v>
          </cell>
          <cell r="K236">
            <v>46268</v>
          </cell>
          <cell r="L236">
            <v>46275</v>
          </cell>
          <cell r="M236">
            <v>12114375</v>
          </cell>
        </row>
        <row r="237">
          <cell r="A237" t="str">
            <v>PT-H2608-PD-121</v>
          </cell>
          <cell r="B237">
            <v>0</v>
          </cell>
          <cell r="C237">
            <v>11134338</v>
          </cell>
          <cell r="D237" t="str">
            <v>2331164-A-A</v>
          </cell>
          <cell r="E237" t="str">
            <v>WAIN-CKI-18-200-BS CE3</v>
          </cell>
          <cell r="F237" t="str">
            <v>Oversea</v>
          </cell>
          <cell r="G237">
            <v>5</v>
          </cell>
          <cell r="H237">
            <v>5</v>
          </cell>
          <cell r="I237">
            <v>0</v>
          </cell>
          <cell r="J237" t="str">
            <v>FINISH</v>
          </cell>
          <cell r="K237">
            <v>46268</v>
          </cell>
          <cell r="L237">
            <v>46275</v>
          </cell>
          <cell r="M237">
            <v>12114378</v>
          </cell>
        </row>
        <row r="238">
          <cell r="A238" t="str">
            <v>PT-H2608-PD-122</v>
          </cell>
          <cell r="B238">
            <v>0</v>
          </cell>
          <cell r="C238">
            <v>11135011</v>
          </cell>
          <cell r="D238" t="str">
            <v>2331264-0-AK</v>
          </cell>
          <cell r="E238" t="str">
            <v>AG149001 MDR</v>
          </cell>
          <cell r="F238" t="str">
            <v>Oversea</v>
          </cell>
          <cell r="G238">
            <v>100</v>
          </cell>
          <cell r="H238">
            <v>100</v>
          </cell>
          <cell r="I238">
            <v>0</v>
          </cell>
          <cell r="J238" t="str">
            <v>FINISH</v>
          </cell>
          <cell r="K238">
            <v>46268</v>
          </cell>
          <cell r="L238">
            <v>46275</v>
          </cell>
          <cell r="M238">
            <v>12001365</v>
          </cell>
        </row>
        <row r="239">
          <cell r="A239" t="str">
            <v>PT-H2608-PD-123</v>
          </cell>
          <cell r="B239">
            <v>0</v>
          </cell>
          <cell r="C239">
            <v>12111447</v>
          </cell>
          <cell r="D239" t="str">
            <v>1832303-A-C</v>
          </cell>
          <cell r="E239" t="str">
            <v xml:space="preserve">AH14R013P </v>
          </cell>
          <cell r="F239" t="str">
            <v>Oversea</v>
          </cell>
          <cell r="G239">
            <v>5</v>
          </cell>
          <cell r="H239">
            <v>0</v>
          </cell>
          <cell r="I239">
            <v>5</v>
          </cell>
          <cell r="J239" t="str">
            <v>NO</v>
          </cell>
          <cell r="K239">
            <v>46268</v>
          </cell>
          <cell r="L239">
            <v>46275</v>
          </cell>
          <cell r="M239" t="str">
            <v>NA</v>
          </cell>
        </row>
        <row r="240">
          <cell r="A240" t="str">
            <v>PT-H2607-PD-247</v>
          </cell>
          <cell r="B240">
            <v>0</v>
          </cell>
          <cell r="C240">
            <v>11117354</v>
          </cell>
          <cell r="D240" t="str">
            <v>2131726-B-A</v>
          </cell>
          <cell r="E240" t="str">
            <v>AHW14R013S NO CE</v>
          </cell>
          <cell r="F240" t="str">
            <v>Oversea</v>
          </cell>
          <cell r="G240">
            <v>15</v>
          </cell>
          <cell r="H240">
            <v>15</v>
          </cell>
          <cell r="I240">
            <v>0</v>
          </cell>
          <cell r="J240" t="str">
            <v>FINISH</v>
          </cell>
          <cell r="K240">
            <v>46273</v>
          </cell>
          <cell r="L240">
            <v>46280</v>
          </cell>
          <cell r="M240">
            <v>12114296</v>
          </cell>
        </row>
        <row r="241">
          <cell r="A241" t="str">
            <v>PT-H2607-PD-254</v>
          </cell>
          <cell r="B241">
            <v>0</v>
          </cell>
          <cell r="C241">
            <v>11131246</v>
          </cell>
          <cell r="D241" t="str">
            <v>2331231-A-A</v>
          </cell>
          <cell r="E241" t="str">
            <v>WAMS-180-1645 NOCE</v>
          </cell>
          <cell r="F241" t="str">
            <v>Oversea</v>
          </cell>
          <cell r="G241">
            <v>125</v>
          </cell>
          <cell r="H241">
            <v>125</v>
          </cell>
          <cell r="I241">
            <v>0</v>
          </cell>
          <cell r="J241" t="str">
            <v>FINISH</v>
          </cell>
          <cell r="K241">
            <v>46273</v>
          </cell>
          <cell r="L241">
            <v>46280</v>
          </cell>
          <cell r="M241">
            <v>12111079</v>
          </cell>
        </row>
        <row r="242">
          <cell r="A242" t="str">
            <v>PT-H2607-PT-069</v>
          </cell>
          <cell r="B242" t="str">
            <v>-</v>
          </cell>
          <cell r="C242">
            <v>11125051</v>
          </cell>
          <cell r="D242" t="str">
            <v>1831268-C-AK</v>
          </cell>
          <cell r="E242" t="str">
            <v>AIN-CKI-300R JP</v>
          </cell>
          <cell r="F242" t="str">
            <v>Japan</v>
          </cell>
          <cell r="G242">
            <v>30</v>
          </cell>
          <cell r="H242">
            <v>30</v>
          </cell>
          <cell r="I242">
            <v>0</v>
          </cell>
          <cell r="J242" t="str">
            <v>FINISH</v>
          </cell>
          <cell r="K242">
            <v>46270</v>
          </cell>
          <cell r="L242">
            <v>46280</v>
          </cell>
          <cell r="M242">
            <v>12114365</v>
          </cell>
        </row>
        <row r="243">
          <cell r="A243" t="str">
            <v>PT-H2607-PD-265</v>
          </cell>
          <cell r="B243">
            <v>0</v>
          </cell>
          <cell r="C243">
            <v>11117086</v>
          </cell>
          <cell r="D243" t="str">
            <v>2331044-0-A</v>
          </cell>
          <cell r="E243" t="str">
            <v>AHW14R013P CE5</v>
          </cell>
          <cell r="F243" t="str">
            <v>Oversea</v>
          </cell>
          <cell r="G243">
            <v>5</v>
          </cell>
          <cell r="H243">
            <v>5</v>
          </cell>
          <cell r="I243">
            <v>0</v>
          </cell>
          <cell r="J243" t="str">
            <v>FINISH</v>
          </cell>
          <cell r="K243">
            <v>46270</v>
          </cell>
          <cell r="L243">
            <v>46280</v>
          </cell>
          <cell r="M243">
            <v>12114297</v>
          </cell>
        </row>
        <row r="244">
          <cell r="A244" t="str">
            <v>PT-H2607-PD-266</v>
          </cell>
          <cell r="B244">
            <v>0</v>
          </cell>
          <cell r="C244">
            <v>11134335</v>
          </cell>
          <cell r="D244" t="str">
            <v>2331161-A-A</v>
          </cell>
          <cell r="E244" t="str">
            <v>WAIN-CKI-008-200 CE3</v>
          </cell>
          <cell r="F244" t="str">
            <v>Oversea</v>
          </cell>
          <cell r="G244">
            <v>25</v>
          </cell>
          <cell r="H244">
            <v>25</v>
          </cell>
          <cell r="I244">
            <v>0</v>
          </cell>
          <cell r="J244" t="str">
            <v>FINISH</v>
          </cell>
          <cell r="K244">
            <v>46270</v>
          </cell>
          <cell r="L244">
            <v>46280</v>
          </cell>
          <cell r="M244">
            <v>12114370</v>
          </cell>
        </row>
        <row r="245">
          <cell r="A245" t="str">
            <v>PT-H2607-PD-267</v>
          </cell>
          <cell r="B245">
            <v>0</v>
          </cell>
          <cell r="C245">
            <v>11134340</v>
          </cell>
          <cell r="D245" t="str">
            <v>2331156-A-A</v>
          </cell>
          <cell r="E245" t="str">
            <v>AIN-CKI-200-B-SFT CE2</v>
          </cell>
          <cell r="F245" t="str">
            <v>Oversea</v>
          </cell>
          <cell r="G245">
            <v>25</v>
          </cell>
          <cell r="H245">
            <v>25</v>
          </cell>
          <cell r="I245">
            <v>0</v>
          </cell>
          <cell r="J245" t="str">
            <v>FINISH</v>
          </cell>
          <cell r="K245">
            <v>46270</v>
          </cell>
          <cell r="L245">
            <v>46280</v>
          </cell>
          <cell r="M245">
            <v>12114377</v>
          </cell>
        </row>
        <row r="246">
          <cell r="A246" t="str">
            <v>PT-H2607-PD-268</v>
          </cell>
          <cell r="B246">
            <v>0</v>
          </cell>
          <cell r="C246">
            <v>11134341</v>
          </cell>
          <cell r="D246" t="str">
            <v>2331155-A-A</v>
          </cell>
          <cell r="E246" t="str">
            <v>AIN-CKI-18-200-SFT CE2</v>
          </cell>
          <cell r="F246" t="str">
            <v>Oversea</v>
          </cell>
          <cell r="G246">
            <v>25</v>
          </cell>
          <cell r="H246">
            <v>25</v>
          </cell>
          <cell r="I246">
            <v>0</v>
          </cell>
          <cell r="J246" t="str">
            <v>FINISH</v>
          </cell>
          <cell r="K246">
            <v>46270</v>
          </cell>
          <cell r="L246">
            <v>46280</v>
          </cell>
          <cell r="M246">
            <v>12114379</v>
          </cell>
        </row>
        <row r="247">
          <cell r="A247" t="str">
            <v>PT-H2607-PD-269</v>
          </cell>
          <cell r="B247">
            <v>0</v>
          </cell>
          <cell r="C247">
            <v>11134339</v>
          </cell>
          <cell r="D247" t="str">
            <v>2331167-A-A</v>
          </cell>
          <cell r="E247" t="str">
            <v>AIN-CKX-10-200-R CE2</v>
          </cell>
          <cell r="F247" t="str">
            <v>Oversea</v>
          </cell>
          <cell r="G247">
            <v>15</v>
          </cell>
          <cell r="H247">
            <v>15</v>
          </cell>
          <cell r="I247">
            <v>0</v>
          </cell>
          <cell r="J247" t="str">
            <v>FINISH</v>
          </cell>
          <cell r="K247">
            <v>46270</v>
          </cell>
          <cell r="L247">
            <v>46280</v>
          </cell>
          <cell r="M247">
            <v>12114380</v>
          </cell>
        </row>
        <row r="248">
          <cell r="A248" t="str">
            <v>PT-H2607-PD-270</v>
          </cell>
          <cell r="B248">
            <v>0</v>
          </cell>
          <cell r="C248">
            <v>11136016</v>
          </cell>
          <cell r="D248" t="str">
            <v>2631199-0-A</v>
          </cell>
          <cell r="E248" t="str">
            <v>AIN-CNX-14-215 MDR</v>
          </cell>
          <cell r="F248" t="str">
            <v>Oversea</v>
          </cell>
          <cell r="G248">
            <v>25</v>
          </cell>
          <cell r="H248">
            <v>25</v>
          </cell>
          <cell r="I248">
            <v>0</v>
          </cell>
          <cell r="J248" t="str">
            <v>FINISH</v>
          </cell>
          <cell r="K248">
            <v>46270</v>
          </cell>
          <cell r="L248">
            <v>46280</v>
          </cell>
          <cell r="M248">
            <v>12126656</v>
          </cell>
        </row>
        <row r="249">
          <cell r="A249" t="str">
            <v>PT-H2607-PD-271</v>
          </cell>
          <cell r="B249">
            <v>0</v>
          </cell>
          <cell r="C249">
            <v>11136020</v>
          </cell>
          <cell r="D249" t="str">
            <v>2631201-0-A</v>
          </cell>
          <cell r="E249" t="str">
            <v>AIN-CNX-14-215A MDR</v>
          </cell>
          <cell r="F249" t="str">
            <v>Oversea</v>
          </cell>
          <cell r="G249">
            <v>25</v>
          </cell>
          <cell r="H249">
            <v>25</v>
          </cell>
          <cell r="I249">
            <v>0</v>
          </cell>
          <cell r="J249" t="str">
            <v>FINISH</v>
          </cell>
          <cell r="K249">
            <v>46270</v>
          </cell>
          <cell r="L249">
            <v>46280</v>
          </cell>
          <cell r="M249">
            <v>12142309</v>
          </cell>
        </row>
        <row r="250">
          <cell r="A250" t="str">
            <v>PT-H2607-PD-272</v>
          </cell>
          <cell r="B250">
            <v>0</v>
          </cell>
          <cell r="C250">
            <v>11136018</v>
          </cell>
          <cell r="D250" t="str">
            <v>2631200-0-A</v>
          </cell>
          <cell r="E250" t="str">
            <v>AIN-CNX-14-215P MDR</v>
          </cell>
          <cell r="F250" t="str">
            <v>Oversea</v>
          </cell>
          <cell r="G250">
            <v>25</v>
          </cell>
          <cell r="H250">
            <v>25</v>
          </cell>
          <cell r="I250">
            <v>0</v>
          </cell>
          <cell r="J250" t="str">
            <v>FINISH</v>
          </cell>
          <cell r="K250">
            <v>46270</v>
          </cell>
          <cell r="L250">
            <v>46280</v>
          </cell>
          <cell r="M250">
            <v>12126662</v>
          </cell>
        </row>
        <row r="251">
          <cell r="A251" t="str">
            <v>PT-H2608-PT-003</v>
          </cell>
          <cell r="B251" t="str">
            <v>-</v>
          </cell>
          <cell r="C251">
            <v>11122029</v>
          </cell>
          <cell r="D251" t="str">
            <v>2051007-D-A</v>
          </cell>
          <cell r="E251" t="str">
            <v>FI025A45 JP</v>
          </cell>
          <cell r="F251" t="str">
            <v>Japan</v>
          </cell>
          <cell r="G251">
            <v>90</v>
          </cell>
          <cell r="H251">
            <v>90</v>
          </cell>
          <cell r="I251">
            <v>0</v>
          </cell>
          <cell r="J251" t="str">
            <v>FINISH</v>
          </cell>
          <cell r="K251">
            <v>46269</v>
          </cell>
          <cell r="L251">
            <v>46280</v>
          </cell>
          <cell r="M251">
            <v>12120937</v>
          </cell>
        </row>
        <row r="252">
          <cell r="A252" t="str">
            <v>PT-H2608-PT-004</v>
          </cell>
          <cell r="B252" t="str">
            <v>-</v>
          </cell>
          <cell r="C252">
            <v>11122031</v>
          </cell>
          <cell r="D252" t="str">
            <v>2051046-E-A</v>
          </cell>
          <cell r="E252" t="str">
            <v>MTA0025N45S JP</v>
          </cell>
          <cell r="F252" t="str">
            <v>Japan</v>
          </cell>
          <cell r="G252">
            <v>10</v>
          </cell>
          <cell r="H252">
            <v>10</v>
          </cell>
          <cell r="I252">
            <v>0</v>
          </cell>
          <cell r="J252" t="str">
            <v>FINISH</v>
          </cell>
          <cell r="K252">
            <v>46269</v>
          </cell>
          <cell r="L252">
            <v>46280</v>
          </cell>
          <cell r="M252">
            <v>12120939</v>
          </cell>
        </row>
        <row r="253">
          <cell r="A253" t="str">
            <v>PT-H2608-PT-005</v>
          </cell>
          <cell r="B253" t="str">
            <v>-</v>
          </cell>
          <cell r="C253">
            <v>11134977</v>
          </cell>
          <cell r="D253" t="str">
            <v>1931204-K-A</v>
          </cell>
          <cell r="E253" t="str">
            <v>E0018450AG-2 JP</v>
          </cell>
          <cell r="F253" t="str">
            <v>Japan</v>
          </cell>
          <cell r="G253">
            <v>40</v>
          </cell>
          <cell r="H253">
            <v>40</v>
          </cell>
          <cell r="I253">
            <v>0</v>
          </cell>
          <cell r="J253" t="str">
            <v>FINISH</v>
          </cell>
          <cell r="K253">
            <v>46269</v>
          </cell>
          <cell r="L253">
            <v>46280</v>
          </cell>
          <cell r="M253">
            <v>12120936</v>
          </cell>
        </row>
        <row r="254">
          <cell r="A254" t="str">
            <v>PT-H2607-PD-260</v>
          </cell>
          <cell r="B254" t="str">
            <v>-</v>
          </cell>
          <cell r="C254">
            <v>11135012</v>
          </cell>
          <cell r="D254" t="str">
            <v>2431136-0-A</v>
          </cell>
          <cell r="E254" t="str">
            <v>AIN-CNX-006-220 MDR</v>
          </cell>
          <cell r="F254" t="str">
            <v>Oversea</v>
          </cell>
          <cell r="G254">
            <v>30</v>
          </cell>
          <cell r="H254">
            <v>30</v>
          </cell>
          <cell r="I254">
            <v>0</v>
          </cell>
          <cell r="J254" t="str">
            <v>FINISH</v>
          </cell>
          <cell r="K254">
            <v>46272</v>
          </cell>
          <cell r="L254">
            <v>46281</v>
          </cell>
          <cell r="M254">
            <v>12142456</v>
          </cell>
        </row>
        <row r="255">
          <cell r="A255" t="str">
            <v>PT-H2607-PD-261</v>
          </cell>
          <cell r="B255" t="str">
            <v>-</v>
          </cell>
          <cell r="C255">
            <v>11135013</v>
          </cell>
          <cell r="D255" t="str">
            <v>2431137-0-A</v>
          </cell>
          <cell r="E255" t="str">
            <v>AIN-CNX-006-220RC MDR</v>
          </cell>
          <cell r="F255" t="str">
            <v>Oversea</v>
          </cell>
          <cell r="G255">
            <v>10</v>
          </cell>
          <cell r="H255">
            <v>10</v>
          </cell>
          <cell r="I255">
            <v>0</v>
          </cell>
          <cell r="J255" t="str">
            <v>FINISH</v>
          </cell>
          <cell r="K255">
            <v>46272</v>
          </cell>
          <cell r="L255">
            <v>46281</v>
          </cell>
          <cell r="M255">
            <v>12142457</v>
          </cell>
        </row>
        <row r="256">
          <cell r="A256" t="str">
            <v>PT-H2607-PD-262</v>
          </cell>
          <cell r="B256" t="str">
            <v>-</v>
          </cell>
          <cell r="C256">
            <v>11135014</v>
          </cell>
          <cell r="D256" t="str">
            <v>2431138-0-A</v>
          </cell>
          <cell r="E256" t="str">
            <v>AIN-CNX-006-220J MDR</v>
          </cell>
          <cell r="F256" t="str">
            <v>Oversea</v>
          </cell>
          <cell r="G256">
            <v>20</v>
          </cell>
          <cell r="H256">
            <v>20</v>
          </cell>
          <cell r="I256">
            <v>0</v>
          </cell>
          <cell r="J256" t="str">
            <v>FINISH</v>
          </cell>
          <cell r="K256">
            <v>46272</v>
          </cell>
          <cell r="L256">
            <v>46281</v>
          </cell>
          <cell r="M256">
            <v>12142458</v>
          </cell>
        </row>
        <row r="257">
          <cell r="A257" t="str">
            <v>PT-H2608-PD-069</v>
          </cell>
          <cell r="B257">
            <v>0</v>
          </cell>
          <cell r="C257">
            <v>11117355</v>
          </cell>
          <cell r="D257" t="str">
            <v>2131727-B-A</v>
          </cell>
          <cell r="E257" t="str">
            <v>AHW14R013P NO CE</v>
          </cell>
          <cell r="F257" t="str">
            <v>Oversea</v>
          </cell>
          <cell r="G257">
            <v>5</v>
          </cell>
          <cell r="H257">
            <v>0</v>
          </cell>
          <cell r="I257">
            <v>5</v>
          </cell>
          <cell r="J257" t="str">
            <v>NO</v>
          </cell>
          <cell r="K257">
            <v>46274</v>
          </cell>
          <cell r="L257">
            <v>46281</v>
          </cell>
          <cell r="M257">
            <v>12114297</v>
          </cell>
        </row>
        <row r="258">
          <cell r="A258" t="str">
            <v>PT-H2608-PD-071</v>
          </cell>
          <cell r="B258">
            <v>0</v>
          </cell>
          <cell r="C258">
            <v>11118078</v>
          </cell>
          <cell r="D258" t="str">
            <v>2331068-A-A</v>
          </cell>
          <cell r="E258" t="str">
            <v>WAMS-180-1645 CE3</v>
          </cell>
          <cell r="F258" t="str">
            <v>Oversea</v>
          </cell>
          <cell r="G258">
            <v>41</v>
          </cell>
          <cell r="H258">
            <v>41</v>
          </cell>
          <cell r="I258">
            <v>0</v>
          </cell>
          <cell r="J258" t="str">
            <v>FINISH</v>
          </cell>
          <cell r="K258">
            <v>46274</v>
          </cell>
          <cell r="L258">
            <v>46281</v>
          </cell>
          <cell r="M258">
            <v>12111079</v>
          </cell>
        </row>
        <row r="259">
          <cell r="A259" t="str">
            <v>PT-H2608-PD-072</v>
          </cell>
          <cell r="B259">
            <v>0</v>
          </cell>
          <cell r="C259">
            <v>11127218</v>
          </cell>
          <cell r="D259" t="str">
            <v>2131626-B-A</v>
          </cell>
          <cell r="E259" t="str">
            <v>WAIN-CKI-200-BS NO CE</v>
          </cell>
          <cell r="F259" t="str">
            <v>Oversea</v>
          </cell>
          <cell r="G259">
            <v>25</v>
          </cell>
          <cell r="H259">
            <v>25</v>
          </cell>
          <cell r="I259">
            <v>0</v>
          </cell>
          <cell r="J259" t="str">
            <v>FINISH</v>
          </cell>
          <cell r="K259">
            <v>46274</v>
          </cell>
          <cell r="L259">
            <v>46281</v>
          </cell>
          <cell r="M259">
            <v>12114375</v>
          </cell>
        </row>
        <row r="260">
          <cell r="A260" t="str">
            <v>PT-H2608-PD-073</v>
          </cell>
          <cell r="B260">
            <v>0</v>
          </cell>
          <cell r="C260">
            <v>11127219</v>
          </cell>
          <cell r="D260" t="str">
            <v>2131627-B-A</v>
          </cell>
          <cell r="E260" t="str">
            <v>WAIN-CKI-18-200-BS NO CE</v>
          </cell>
          <cell r="F260" t="str">
            <v>Oversea</v>
          </cell>
          <cell r="G260">
            <v>5</v>
          </cell>
          <cell r="H260">
            <v>5</v>
          </cell>
          <cell r="I260">
            <v>0</v>
          </cell>
          <cell r="J260" t="str">
            <v>FINISH</v>
          </cell>
          <cell r="K260">
            <v>46274</v>
          </cell>
          <cell r="L260">
            <v>46281</v>
          </cell>
          <cell r="M260">
            <v>12114378</v>
          </cell>
        </row>
        <row r="261">
          <cell r="A261" t="str">
            <v>PT-H2608-PD-074</v>
          </cell>
          <cell r="B261">
            <v>0</v>
          </cell>
          <cell r="C261">
            <v>11127220</v>
          </cell>
          <cell r="D261" t="str">
            <v>2131628-B-A</v>
          </cell>
          <cell r="E261" t="str">
            <v>AIN-CKI-200-B-SFT NO CE</v>
          </cell>
          <cell r="F261" t="str">
            <v>Oversea</v>
          </cell>
          <cell r="G261">
            <v>20</v>
          </cell>
          <cell r="H261">
            <v>20</v>
          </cell>
          <cell r="I261">
            <v>0</v>
          </cell>
          <cell r="J261" t="str">
            <v>FINISH</v>
          </cell>
          <cell r="K261">
            <v>46274</v>
          </cell>
          <cell r="L261">
            <v>46281</v>
          </cell>
          <cell r="M261">
            <v>12114377</v>
          </cell>
        </row>
        <row r="262">
          <cell r="A262" t="str">
            <v>PT-H2608-PD-075</v>
          </cell>
          <cell r="B262">
            <v>0</v>
          </cell>
          <cell r="C262">
            <v>11127221</v>
          </cell>
          <cell r="D262" t="str">
            <v>2131629-B-A</v>
          </cell>
          <cell r="E262" t="str">
            <v>AIN-CKI-18-200-SFT NO CE</v>
          </cell>
          <cell r="F262" t="str">
            <v>Oversea</v>
          </cell>
          <cell r="G262">
            <v>5</v>
          </cell>
          <cell r="H262">
            <v>5</v>
          </cell>
          <cell r="I262">
            <v>0</v>
          </cell>
          <cell r="J262" t="str">
            <v>FINISH</v>
          </cell>
          <cell r="K262">
            <v>46274</v>
          </cell>
          <cell r="L262">
            <v>46281</v>
          </cell>
          <cell r="M262">
            <v>12114379</v>
          </cell>
        </row>
        <row r="263">
          <cell r="A263" t="str">
            <v>PT-H2608-PD-076</v>
          </cell>
          <cell r="B263">
            <v>0</v>
          </cell>
          <cell r="C263">
            <v>11127824</v>
          </cell>
          <cell r="D263" t="str">
            <v>2131622-B-A</v>
          </cell>
          <cell r="E263" t="str">
            <v>WAIN-CKI-008-200 NO CE</v>
          </cell>
          <cell r="F263" t="str">
            <v>Oversea</v>
          </cell>
          <cell r="G263">
            <v>5</v>
          </cell>
          <cell r="H263">
            <v>5</v>
          </cell>
          <cell r="I263">
            <v>0</v>
          </cell>
          <cell r="J263" t="str">
            <v>FINISH</v>
          </cell>
          <cell r="K263">
            <v>46274</v>
          </cell>
          <cell r="L263">
            <v>46281</v>
          </cell>
          <cell r="M263">
            <v>12114370</v>
          </cell>
        </row>
        <row r="264">
          <cell r="A264" t="str">
            <v>PT-H2608-PD-077</v>
          </cell>
          <cell r="B264">
            <v>0</v>
          </cell>
          <cell r="C264">
            <v>11134331</v>
          </cell>
          <cell r="D264" t="str">
            <v>2331165-A-A</v>
          </cell>
          <cell r="E264" t="str">
            <v>WAIN-CKI-200-RC CE3</v>
          </cell>
          <cell r="F264" t="str">
            <v>Oversea</v>
          </cell>
          <cell r="G264">
            <v>4</v>
          </cell>
          <cell r="H264">
            <v>4</v>
          </cell>
          <cell r="I264">
            <v>0</v>
          </cell>
          <cell r="J264" t="str">
            <v>FINISH</v>
          </cell>
          <cell r="K264">
            <v>46274</v>
          </cell>
          <cell r="L264">
            <v>46281</v>
          </cell>
          <cell r="M264">
            <v>12114366</v>
          </cell>
        </row>
        <row r="265">
          <cell r="A265" t="str">
            <v>PT-H2608-PD-078</v>
          </cell>
          <cell r="B265">
            <v>0</v>
          </cell>
          <cell r="C265">
            <v>11134335</v>
          </cell>
          <cell r="D265" t="str">
            <v>2331161-A-A</v>
          </cell>
          <cell r="E265" t="str">
            <v>WAIN-CKI-008-200 CE3</v>
          </cell>
          <cell r="F265" t="str">
            <v>Oversea</v>
          </cell>
          <cell r="G265">
            <v>100</v>
          </cell>
          <cell r="H265">
            <v>100</v>
          </cell>
          <cell r="I265">
            <v>0</v>
          </cell>
          <cell r="J265" t="str">
            <v>FINISH</v>
          </cell>
          <cell r="K265">
            <v>46274</v>
          </cell>
          <cell r="L265">
            <v>46281</v>
          </cell>
          <cell r="M265">
            <v>12114370</v>
          </cell>
        </row>
        <row r="266">
          <cell r="A266" t="str">
            <v>PT-H2608-PD-079</v>
          </cell>
          <cell r="B266">
            <v>0</v>
          </cell>
          <cell r="C266">
            <v>11134337</v>
          </cell>
          <cell r="D266" t="str">
            <v>2331163-A-A</v>
          </cell>
          <cell r="E266" t="str">
            <v>WAIN-CKI-200-BS CE3</v>
          </cell>
          <cell r="F266" t="str">
            <v>Oversea</v>
          </cell>
          <cell r="G266">
            <v>18</v>
          </cell>
          <cell r="H266">
            <v>18</v>
          </cell>
          <cell r="I266">
            <v>0</v>
          </cell>
          <cell r="J266" t="str">
            <v>FINISH</v>
          </cell>
          <cell r="K266">
            <v>46274</v>
          </cell>
          <cell r="L266">
            <v>46281</v>
          </cell>
          <cell r="M266">
            <v>12114375</v>
          </cell>
        </row>
        <row r="267">
          <cell r="A267" t="str">
            <v>PT-H2607-PD-206</v>
          </cell>
          <cell r="B267">
            <v>0</v>
          </cell>
          <cell r="C267">
            <v>11134960</v>
          </cell>
          <cell r="D267" t="str">
            <v>2431046-0-A</v>
          </cell>
          <cell r="E267" t="str">
            <v>AIN-CNX-006-220 US</v>
          </cell>
          <cell r="F267" t="str">
            <v>USA</v>
          </cell>
          <cell r="G267">
            <v>90</v>
          </cell>
          <cell r="H267">
            <v>90</v>
          </cell>
          <cell r="I267">
            <v>0</v>
          </cell>
          <cell r="J267" t="str">
            <v>FINISH</v>
          </cell>
          <cell r="K267">
            <v>46275</v>
          </cell>
          <cell r="L267">
            <v>46282</v>
          </cell>
          <cell r="M267">
            <v>12142456</v>
          </cell>
        </row>
        <row r="268">
          <cell r="A268" t="str">
            <v>PT-H2607-PD-207</v>
          </cell>
          <cell r="B268">
            <v>0</v>
          </cell>
          <cell r="C268">
            <v>11134962</v>
          </cell>
          <cell r="D268" t="str">
            <v>2431050-0-A</v>
          </cell>
          <cell r="E268" t="str">
            <v>AIN-CNX-006-220J US</v>
          </cell>
          <cell r="F268" t="str">
            <v>USA</v>
          </cell>
          <cell r="G268">
            <v>10</v>
          </cell>
          <cell r="H268">
            <v>10</v>
          </cell>
          <cell r="I268">
            <v>0</v>
          </cell>
          <cell r="J268" t="str">
            <v>FINISH</v>
          </cell>
          <cell r="K268">
            <v>46275</v>
          </cell>
          <cell r="L268">
            <v>46282</v>
          </cell>
          <cell r="M268">
            <v>12142458</v>
          </cell>
        </row>
        <row r="269">
          <cell r="A269" t="str">
            <v>PT-H2607-PD-259</v>
          </cell>
          <cell r="B269">
            <v>0</v>
          </cell>
          <cell r="C269">
            <v>11135012</v>
          </cell>
          <cell r="D269" t="str">
            <v>2431136-0-A</v>
          </cell>
          <cell r="E269" t="str">
            <v>AIN-CNX-006-220 MDR</v>
          </cell>
          <cell r="F269" t="str">
            <v>Oversea</v>
          </cell>
          <cell r="G269">
            <v>100</v>
          </cell>
          <cell r="H269">
            <v>100</v>
          </cell>
          <cell r="I269">
            <v>0</v>
          </cell>
          <cell r="J269" t="str">
            <v>FINISH</v>
          </cell>
          <cell r="K269">
            <v>46275</v>
          </cell>
          <cell r="L269">
            <v>46282</v>
          </cell>
          <cell r="M269">
            <v>12142456</v>
          </cell>
        </row>
        <row r="270">
          <cell r="A270" t="str">
            <v>PT-H2607-PC-018</v>
          </cell>
          <cell r="B270">
            <v>0</v>
          </cell>
          <cell r="C270">
            <v>11134240</v>
          </cell>
          <cell r="D270" t="str">
            <v>1436296-J-AK</v>
          </cell>
          <cell r="E270" t="str">
            <v>APW14R009S CN</v>
          </cell>
          <cell r="F270" t="str">
            <v>China</v>
          </cell>
          <cell r="G270">
            <v>15360</v>
          </cell>
          <cell r="H270">
            <v>7050</v>
          </cell>
          <cell r="I270">
            <v>8310</v>
          </cell>
          <cell r="J270" t="str">
            <v>NO</v>
          </cell>
          <cell r="K270">
            <v>46258</v>
          </cell>
          <cell r="L270">
            <v>46290</v>
          </cell>
          <cell r="M270">
            <v>12125069</v>
          </cell>
        </row>
        <row r="271">
          <cell r="A271" t="str">
            <v>PT-H2607-PC-019</v>
          </cell>
          <cell r="B271">
            <v>0</v>
          </cell>
          <cell r="C271">
            <v>11134241</v>
          </cell>
          <cell r="D271" t="str">
            <v>1436298-J-AK</v>
          </cell>
          <cell r="E271" t="str">
            <v>APW14R005S CN</v>
          </cell>
          <cell r="F271" t="str">
            <v>China</v>
          </cell>
          <cell r="G271">
            <v>17265</v>
          </cell>
          <cell r="H271">
            <v>9050</v>
          </cell>
          <cell r="I271">
            <v>8215</v>
          </cell>
          <cell r="J271" t="str">
            <v>NO</v>
          </cell>
          <cell r="K271">
            <v>46258</v>
          </cell>
          <cell r="L271">
            <v>46290</v>
          </cell>
          <cell r="M271">
            <v>12125071</v>
          </cell>
        </row>
        <row r="272">
          <cell r="A272" t="str">
            <v>PT-H2607-PC-012-1</v>
          </cell>
          <cell r="B272">
            <v>0</v>
          </cell>
          <cell r="C272">
            <v>11134234</v>
          </cell>
          <cell r="D272" t="str">
            <v>1036066-R-AK</v>
          </cell>
          <cell r="E272" t="str">
            <v>AGP140002 CN</v>
          </cell>
          <cell r="F272" t="str">
            <v>China</v>
          </cell>
          <cell r="G272">
            <v>8035</v>
          </cell>
          <cell r="H272">
            <v>8035</v>
          </cell>
          <cell r="I272">
            <v>0</v>
          </cell>
          <cell r="J272" t="str">
            <v>FINISH</v>
          </cell>
          <cell r="K272">
            <v>46258</v>
          </cell>
          <cell r="L272">
            <v>46290</v>
          </cell>
          <cell r="M272">
            <v>12125073</v>
          </cell>
        </row>
        <row r="273">
          <cell r="A273" t="str">
            <v>PT-H2607-PC-013-1</v>
          </cell>
          <cell r="B273">
            <v>0</v>
          </cell>
          <cell r="C273">
            <v>11134235</v>
          </cell>
          <cell r="D273" t="str">
            <v>1036068-S-AK</v>
          </cell>
          <cell r="E273" t="str">
            <v>AHW14R001S CN</v>
          </cell>
          <cell r="F273" t="str">
            <v>China</v>
          </cell>
          <cell r="G273">
            <v>57600</v>
          </cell>
          <cell r="H273">
            <v>57600</v>
          </cell>
          <cell r="I273">
            <v>0</v>
          </cell>
          <cell r="J273" t="str">
            <v>FINISH</v>
          </cell>
          <cell r="K273">
            <v>46258</v>
          </cell>
          <cell r="L273">
            <v>46290</v>
          </cell>
          <cell r="M273">
            <v>12120774</v>
          </cell>
        </row>
        <row r="274">
          <cell r="A274" t="str">
            <v>PT-H2607-PC-015-1</v>
          </cell>
          <cell r="B274">
            <v>0</v>
          </cell>
          <cell r="C274">
            <v>11134237</v>
          </cell>
          <cell r="D274" t="str">
            <v>1436196-Q-A</v>
          </cell>
          <cell r="E274" t="str">
            <v>AHW14R004S CN</v>
          </cell>
          <cell r="F274" t="str">
            <v>China</v>
          </cell>
          <cell r="G274">
            <v>69490</v>
          </cell>
          <cell r="H274">
            <v>69490</v>
          </cell>
          <cell r="I274">
            <v>0</v>
          </cell>
          <cell r="J274" t="str">
            <v>FINISH</v>
          </cell>
          <cell r="K274">
            <v>46258</v>
          </cell>
          <cell r="L274">
            <v>46290</v>
          </cell>
          <cell r="M274">
            <v>12125012</v>
          </cell>
        </row>
        <row r="275">
          <cell r="A275" t="str">
            <v>PT-H2607-PC-021-1</v>
          </cell>
          <cell r="B275">
            <v>0</v>
          </cell>
          <cell r="C275">
            <v>11134342</v>
          </cell>
          <cell r="D275" t="str">
            <v>1036068-S-AK-P</v>
          </cell>
          <cell r="E275" t="str">
            <v>AHW14R001S CN</v>
          </cell>
          <cell r="F275" t="str">
            <v>China</v>
          </cell>
          <cell r="G275">
            <v>28800</v>
          </cell>
          <cell r="H275">
            <v>28800</v>
          </cell>
          <cell r="I275">
            <v>0</v>
          </cell>
          <cell r="J275" t="str">
            <v>FINISH</v>
          </cell>
          <cell r="K275">
            <v>46258</v>
          </cell>
          <cell r="L275">
            <v>46290</v>
          </cell>
          <cell r="M275">
            <v>12134058</v>
          </cell>
        </row>
        <row r="276">
          <cell r="A276" t="str">
            <v>PT-H2607-PC-045</v>
          </cell>
          <cell r="B276">
            <v>0</v>
          </cell>
          <cell r="C276">
            <v>11134235</v>
          </cell>
          <cell r="D276" t="str">
            <v>1036068-S-AK</v>
          </cell>
          <cell r="E276" t="str">
            <v>AHW14R001S CN</v>
          </cell>
          <cell r="F276" t="str">
            <v>China</v>
          </cell>
          <cell r="G276">
            <v>20000</v>
          </cell>
          <cell r="H276">
            <v>5940</v>
          </cell>
          <cell r="I276">
            <v>14110</v>
          </cell>
          <cell r="J276" t="str">
            <v>NO</v>
          </cell>
          <cell r="K276">
            <v>46288</v>
          </cell>
          <cell r="L276">
            <v>46297</v>
          </cell>
          <cell r="M276">
            <v>12120774</v>
          </cell>
        </row>
        <row r="277">
          <cell r="A277" t="str">
            <v>PT-H2607-PC-046</v>
          </cell>
          <cell r="B277">
            <v>0</v>
          </cell>
          <cell r="C277">
            <v>11134237</v>
          </cell>
          <cell r="D277" t="str">
            <v>1436196-Q-A</v>
          </cell>
          <cell r="E277" t="str">
            <v>AHW14R004S CN</v>
          </cell>
          <cell r="F277" t="str">
            <v>China</v>
          </cell>
          <cell r="G277">
            <v>20000</v>
          </cell>
          <cell r="H277">
            <v>20605</v>
          </cell>
          <cell r="I277">
            <v>-605</v>
          </cell>
          <cell r="J277" t="str">
            <v>NO</v>
          </cell>
          <cell r="K277">
            <v>46288</v>
          </cell>
          <cell r="L277">
            <v>46297</v>
          </cell>
          <cell r="M277">
            <v>12125012</v>
          </cell>
        </row>
        <row r="278">
          <cell r="A278" t="str">
            <v>PT-H2607-PC-047</v>
          </cell>
          <cell r="B278">
            <v>0</v>
          </cell>
          <cell r="C278">
            <v>11134526</v>
          </cell>
          <cell r="D278" t="str">
            <v>1356013-R-A</v>
          </cell>
          <cell r="E278" t="str">
            <v>WAIN-CKI-200 CN</v>
          </cell>
          <cell r="F278" t="str">
            <v>China</v>
          </cell>
          <cell r="G278">
            <v>1000</v>
          </cell>
          <cell r="H278">
            <v>1000</v>
          </cell>
          <cell r="I278">
            <v>0</v>
          </cell>
          <cell r="J278" t="str">
            <v>FINISH</v>
          </cell>
          <cell r="K278">
            <v>46259</v>
          </cell>
          <cell r="L278">
            <v>46297</v>
          </cell>
          <cell r="M278">
            <v>12125126</v>
          </cell>
        </row>
        <row r="279">
          <cell r="A279" t="str">
            <v>PT-H2607-PC-048</v>
          </cell>
          <cell r="B279">
            <v>0</v>
          </cell>
          <cell r="C279">
            <v>11133755</v>
          </cell>
          <cell r="D279" t="str">
            <v>1356015-P-A</v>
          </cell>
          <cell r="E279" t="str">
            <v>WAIN-CKI-10-200 CN</v>
          </cell>
          <cell r="F279" t="str">
            <v>China</v>
          </cell>
          <cell r="G279">
            <v>120</v>
          </cell>
          <cell r="H279">
            <v>120</v>
          </cell>
          <cell r="I279">
            <v>0</v>
          </cell>
          <cell r="J279" t="str">
            <v>FINISH</v>
          </cell>
          <cell r="K279">
            <v>46259</v>
          </cell>
          <cell r="L279">
            <v>46297</v>
          </cell>
          <cell r="M279">
            <v>12134879</v>
          </cell>
        </row>
        <row r="280">
          <cell r="A280" t="str">
            <v>PT-H2608-PD-001</v>
          </cell>
          <cell r="B280" t="str">
            <v>-</v>
          </cell>
          <cell r="C280">
            <v>11134959</v>
          </cell>
          <cell r="D280" t="str">
            <v>2431008-0-A</v>
          </cell>
          <cell r="E280" t="str">
            <v>2431008-0-A_AIN-CNX-14-300A_US</v>
          </cell>
          <cell r="F280" t="str">
            <v>USA</v>
          </cell>
          <cell r="G280">
            <v>100</v>
          </cell>
          <cell r="H280">
            <v>0</v>
          </cell>
          <cell r="I280">
            <v>100</v>
          </cell>
          <cell r="J280" t="str">
            <v>NO</v>
          </cell>
          <cell r="K280">
            <v>46288</v>
          </cell>
          <cell r="L280">
            <v>46297</v>
          </cell>
          <cell r="M280">
            <v>12142310</v>
          </cell>
        </row>
        <row r="281">
          <cell r="A281" t="str">
            <v>PT-H2608-PT-001</v>
          </cell>
          <cell r="B281" t="str">
            <v>-</v>
          </cell>
          <cell r="C281">
            <v>11124977</v>
          </cell>
          <cell r="D281" t="str">
            <v>1831195-C-AK</v>
          </cell>
          <cell r="E281" t="str">
            <v>X9419-Z8PSR JP</v>
          </cell>
          <cell r="F281" t="str">
            <v>Japan</v>
          </cell>
          <cell r="G281">
            <v>85</v>
          </cell>
          <cell r="H281">
            <v>0</v>
          </cell>
          <cell r="I281">
            <v>85</v>
          </cell>
          <cell r="J281" t="str">
            <v>NO</v>
          </cell>
          <cell r="K281">
            <v>46288</v>
          </cell>
          <cell r="L281">
            <v>46297</v>
          </cell>
          <cell r="M281">
            <v>12110576</v>
          </cell>
        </row>
        <row r="282">
          <cell r="A282" t="str">
            <v>PT-H2608-PT-002</v>
          </cell>
          <cell r="B282" t="str">
            <v>-</v>
          </cell>
          <cell r="C282">
            <v>11125034</v>
          </cell>
          <cell r="D282" t="str">
            <v>1831251-C-AK</v>
          </cell>
          <cell r="E282" t="str">
            <v>R0419-Z6PSR JP</v>
          </cell>
          <cell r="F282" t="str">
            <v>Japan</v>
          </cell>
          <cell r="G282">
            <v>85</v>
          </cell>
          <cell r="H282">
            <v>0</v>
          </cell>
          <cell r="I282">
            <v>85</v>
          </cell>
          <cell r="J282" t="str">
            <v>NO</v>
          </cell>
          <cell r="K282">
            <v>46288</v>
          </cell>
          <cell r="L282">
            <v>46297</v>
          </cell>
          <cell r="M282">
            <v>12110581</v>
          </cell>
        </row>
        <row r="283">
          <cell r="A283" t="str">
            <v>PT-H2607-PC-013-2</v>
          </cell>
          <cell r="B283">
            <v>0</v>
          </cell>
          <cell r="C283">
            <v>11134235</v>
          </cell>
          <cell r="D283" t="str">
            <v>1036068-S-AK</v>
          </cell>
          <cell r="E283" t="str">
            <v>AHW14R001S CN</v>
          </cell>
          <cell r="F283" t="str">
            <v>China</v>
          </cell>
          <cell r="G283">
            <v>32540</v>
          </cell>
          <cell r="H283">
            <v>0</v>
          </cell>
          <cell r="I283">
            <v>32540</v>
          </cell>
          <cell r="J283" t="str">
            <v>NO</v>
          </cell>
          <cell r="K283">
            <v>46258</v>
          </cell>
          <cell r="L283">
            <v>46298</v>
          </cell>
          <cell r="M283">
            <v>12120774</v>
          </cell>
        </row>
        <row r="284">
          <cell r="A284" t="str">
            <v>PT-H2607-PD-101</v>
          </cell>
          <cell r="B284">
            <v>0</v>
          </cell>
          <cell r="C284">
            <v>11117355</v>
          </cell>
          <cell r="D284" t="str">
            <v>2131727-B-A</v>
          </cell>
          <cell r="E284" t="str">
            <v>AHW14R013P NO CE</v>
          </cell>
          <cell r="F284" t="str">
            <v>Oversea</v>
          </cell>
          <cell r="G284">
            <v>5</v>
          </cell>
          <cell r="H284">
            <v>0</v>
          </cell>
          <cell r="I284">
            <v>5</v>
          </cell>
          <cell r="J284" t="str">
            <v>NO</v>
          </cell>
          <cell r="K284">
            <v>46288</v>
          </cell>
          <cell r="L284">
            <v>46300</v>
          </cell>
          <cell r="M284">
            <v>12114297</v>
          </cell>
        </row>
        <row r="285">
          <cell r="A285" t="str">
            <v>PT-H2607-PD-102</v>
          </cell>
          <cell r="B285">
            <v>0</v>
          </cell>
          <cell r="C285">
            <v>11131246</v>
          </cell>
          <cell r="D285" t="str">
            <v>2331231-A-A</v>
          </cell>
          <cell r="E285" t="str">
            <v>WAMS-180-1645 NOCE</v>
          </cell>
          <cell r="F285" t="str">
            <v>Oversea</v>
          </cell>
          <cell r="G285">
            <v>38</v>
          </cell>
          <cell r="H285">
            <v>38</v>
          </cell>
          <cell r="I285">
            <v>0</v>
          </cell>
          <cell r="J285" t="str">
            <v>FINISH</v>
          </cell>
          <cell r="K285">
            <v>46288</v>
          </cell>
          <cell r="L285">
            <v>46300</v>
          </cell>
          <cell r="M285">
            <v>12111079</v>
          </cell>
        </row>
        <row r="286">
          <cell r="A286" t="str">
            <v>PT-H2607-PD-103</v>
          </cell>
          <cell r="B286">
            <v>0</v>
          </cell>
          <cell r="C286">
            <v>11131252</v>
          </cell>
          <cell r="D286" t="str">
            <v>2331237-A-A</v>
          </cell>
          <cell r="E286" t="str">
            <v>WAMS-180-16WA NOCE</v>
          </cell>
          <cell r="F286" t="str">
            <v>Oversea</v>
          </cell>
          <cell r="G286">
            <v>16</v>
          </cell>
          <cell r="H286">
            <v>16</v>
          </cell>
          <cell r="I286">
            <v>0</v>
          </cell>
          <cell r="J286" t="str">
            <v>FINISH</v>
          </cell>
          <cell r="K286">
            <v>46288</v>
          </cell>
          <cell r="L286">
            <v>46300</v>
          </cell>
          <cell r="M286">
            <v>12111083</v>
          </cell>
        </row>
        <row r="287">
          <cell r="A287" t="str">
            <v>PT-H2607-PD-285</v>
          </cell>
          <cell r="B287">
            <v>0</v>
          </cell>
          <cell r="C287">
            <v>11127824</v>
          </cell>
          <cell r="D287" t="str">
            <v>2131622-B-A</v>
          </cell>
          <cell r="E287" t="str">
            <v>WAIN-CKI-008-200 NO CE</v>
          </cell>
          <cell r="F287" t="str">
            <v>Oversea</v>
          </cell>
          <cell r="G287">
            <v>40</v>
          </cell>
          <cell r="H287">
            <v>40</v>
          </cell>
          <cell r="I287">
            <v>0</v>
          </cell>
          <cell r="J287" t="str">
            <v>FINISH</v>
          </cell>
          <cell r="K287">
            <v>46290</v>
          </cell>
          <cell r="L287">
            <v>46300</v>
          </cell>
          <cell r="M287">
            <v>12114370</v>
          </cell>
        </row>
        <row r="288">
          <cell r="A288" t="str">
            <v>PT-H2607-PD-286</v>
          </cell>
          <cell r="B288">
            <v>0</v>
          </cell>
          <cell r="C288">
            <v>11127822</v>
          </cell>
          <cell r="D288" t="str">
            <v>2131620-B-A</v>
          </cell>
          <cell r="E288" t="str">
            <v>WAIN-CKI-10-200 NO CE</v>
          </cell>
          <cell r="F288" t="str">
            <v>Oversea</v>
          </cell>
          <cell r="G288">
            <v>80</v>
          </cell>
          <cell r="H288">
            <v>80</v>
          </cell>
          <cell r="I288">
            <v>0</v>
          </cell>
          <cell r="J288" t="str">
            <v>FINISH</v>
          </cell>
          <cell r="K288">
            <v>46290</v>
          </cell>
          <cell r="L288">
            <v>46300</v>
          </cell>
          <cell r="M288">
            <v>12114368</v>
          </cell>
        </row>
        <row r="289">
          <cell r="A289" t="str">
            <v>PT-H2607-PD-287</v>
          </cell>
          <cell r="B289">
            <v>0</v>
          </cell>
          <cell r="C289">
            <v>11127219</v>
          </cell>
          <cell r="D289" t="str">
            <v>2131627-B-A</v>
          </cell>
          <cell r="E289" t="str">
            <v>WAIN-CKI-18-200-BS NO CE</v>
          </cell>
          <cell r="F289" t="str">
            <v>Oversea</v>
          </cell>
          <cell r="G289">
            <v>10</v>
          </cell>
          <cell r="H289">
            <v>10</v>
          </cell>
          <cell r="I289">
            <v>0</v>
          </cell>
          <cell r="J289" t="str">
            <v>FINISH</v>
          </cell>
          <cell r="K289">
            <v>46290</v>
          </cell>
          <cell r="L289">
            <v>46300</v>
          </cell>
          <cell r="M289">
            <v>12114378</v>
          </cell>
        </row>
        <row r="290">
          <cell r="A290" t="str">
            <v>PT-H2607-PD-288</v>
          </cell>
          <cell r="B290">
            <v>0</v>
          </cell>
          <cell r="C290">
            <v>11127820</v>
          </cell>
          <cell r="D290" t="str">
            <v>2131618-B-A</v>
          </cell>
          <cell r="E290" t="str">
            <v>WAIN-CKI-200 NO CE</v>
          </cell>
          <cell r="F290" t="str">
            <v>Oversea</v>
          </cell>
          <cell r="G290">
            <v>240</v>
          </cell>
          <cell r="H290">
            <v>240</v>
          </cell>
          <cell r="I290">
            <v>0</v>
          </cell>
          <cell r="J290" t="str">
            <v>FINISH</v>
          </cell>
          <cell r="K290">
            <v>46290</v>
          </cell>
          <cell r="L290">
            <v>46300</v>
          </cell>
          <cell r="M290">
            <v>12114364</v>
          </cell>
        </row>
        <row r="291">
          <cell r="A291" t="str">
            <v>PT-H2607-PD-289</v>
          </cell>
          <cell r="B291">
            <v>0</v>
          </cell>
          <cell r="C291">
            <v>11127217</v>
          </cell>
          <cell r="D291" t="str">
            <v>2131625-B-A</v>
          </cell>
          <cell r="E291" t="str">
            <v>WAIN-CKI-200-BA NO CE</v>
          </cell>
          <cell r="F291" t="str">
            <v>Oversea</v>
          </cell>
          <cell r="G291">
            <v>20</v>
          </cell>
          <cell r="H291">
            <v>20</v>
          </cell>
          <cell r="I291">
            <v>0</v>
          </cell>
          <cell r="J291" t="str">
            <v>FINISH</v>
          </cell>
          <cell r="K291">
            <v>46290</v>
          </cell>
          <cell r="L291">
            <v>46300</v>
          </cell>
          <cell r="M291">
            <v>12114374</v>
          </cell>
        </row>
        <row r="292">
          <cell r="A292" t="str">
            <v>PT-H2607-PD-290</v>
          </cell>
          <cell r="B292">
            <v>0</v>
          </cell>
          <cell r="C292">
            <v>11127218</v>
          </cell>
          <cell r="D292" t="str">
            <v>2131626-B-A</v>
          </cell>
          <cell r="E292" t="str">
            <v>WAIN-CKI-200-BS NO CE</v>
          </cell>
          <cell r="F292" t="str">
            <v>Oversea</v>
          </cell>
          <cell r="G292">
            <v>120</v>
          </cell>
          <cell r="H292">
            <v>120</v>
          </cell>
          <cell r="I292">
            <v>0</v>
          </cell>
          <cell r="J292" t="str">
            <v>FINISH</v>
          </cell>
          <cell r="K292">
            <v>46290</v>
          </cell>
          <cell r="L292">
            <v>46300</v>
          </cell>
          <cell r="M292">
            <v>12114375</v>
          </cell>
        </row>
        <row r="293">
          <cell r="A293" t="str">
            <v>PT-H2607-PD-291</v>
          </cell>
          <cell r="B293">
            <v>0</v>
          </cell>
          <cell r="C293">
            <v>11127821</v>
          </cell>
          <cell r="D293" t="str">
            <v>2131619-B-AK</v>
          </cell>
          <cell r="E293" t="str">
            <v>WAIN-CKI-300 NO CE</v>
          </cell>
          <cell r="F293" t="str">
            <v>Oversea</v>
          </cell>
          <cell r="G293">
            <v>30</v>
          </cell>
          <cell r="H293">
            <v>30</v>
          </cell>
          <cell r="I293">
            <v>0</v>
          </cell>
          <cell r="J293" t="str">
            <v>FINISH</v>
          </cell>
          <cell r="K293">
            <v>46290</v>
          </cell>
          <cell r="L293">
            <v>46300</v>
          </cell>
          <cell r="M293">
            <v>12114365</v>
          </cell>
        </row>
        <row r="294">
          <cell r="A294" t="str">
            <v>PT-H2607-PD-292</v>
          </cell>
          <cell r="B294">
            <v>0</v>
          </cell>
          <cell r="C294">
            <v>11131247</v>
          </cell>
          <cell r="D294" t="str">
            <v>2331232-A-A</v>
          </cell>
          <cell r="E294" t="str">
            <v>WAMS-135-16ST NOCE</v>
          </cell>
          <cell r="F294" t="str">
            <v>Oversea</v>
          </cell>
          <cell r="G294">
            <v>40</v>
          </cell>
          <cell r="H294">
            <v>40</v>
          </cell>
          <cell r="I294">
            <v>0</v>
          </cell>
          <cell r="J294" t="str">
            <v>FINISH</v>
          </cell>
          <cell r="K294">
            <v>46290</v>
          </cell>
          <cell r="L294">
            <v>46300</v>
          </cell>
          <cell r="M294">
            <v>12111086</v>
          </cell>
        </row>
        <row r="295">
          <cell r="A295" t="str">
            <v>PT-H2607-PD-293</v>
          </cell>
          <cell r="B295">
            <v>0</v>
          </cell>
          <cell r="C295">
            <v>11131250</v>
          </cell>
          <cell r="D295" t="str">
            <v>2331235-A-A</v>
          </cell>
          <cell r="E295" t="str">
            <v>WAMS-135-16WA NOCE</v>
          </cell>
          <cell r="F295" t="str">
            <v>Oversea</v>
          </cell>
          <cell r="G295">
            <v>40</v>
          </cell>
          <cell r="H295">
            <v>40</v>
          </cell>
          <cell r="I295">
            <v>0</v>
          </cell>
          <cell r="J295" t="str">
            <v>FINISH</v>
          </cell>
          <cell r="K295">
            <v>46290</v>
          </cell>
          <cell r="L295">
            <v>46300</v>
          </cell>
          <cell r="M295">
            <v>12111087</v>
          </cell>
        </row>
        <row r="296">
          <cell r="A296" t="str">
            <v>PT-H2607-PD-294</v>
          </cell>
          <cell r="B296">
            <v>0</v>
          </cell>
          <cell r="C296">
            <v>11131245</v>
          </cell>
          <cell r="D296" t="str">
            <v>2331230-A-A</v>
          </cell>
          <cell r="E296" t="str">
            <v>WAMS-165-1645 NOCE</v>
          </cell>
          <cell r="F296" t="str">
            <v>Oversea</v>
          </cell>
          <cell r="G296">
            <v>500</v>
          </cell>
          <cell r="H296">
            <v>500</v>
          </cell>
          <cell r="I296">
            <v>0</v>
          </cell>
          <cell r="J296" t="str">
            <v>FINISH</v>
          </cell>
          <cell r="K296">
            <v>46290</v>
          </cell>
          <cell r="L296">
            <v>46300</v>
          </cell>
          <cell r="M296">
            <v>12111080</v>
          </cell>
        </row>
        <row r="297">
          <cell r="A297" t="str">
            <v>PT-H2607-PD-295</v>
          </cell>
          <cell r="B297">
            <v>0</v>
          </cell>
          <cell r="C297">
            <v>11131248</v>
          </cell>
          <cell r="D297" t="str">
            <v>2331233-A-A</v>
          </cell>
          <cell r="E297" t="str">
            <v>WAMS-165-16ST NOCE</v>
          </cell>
          <cell r="F297" t="str">
            <v>Oversea</v>
          </cell>
          <cell r="G297">
            <v>20</v>
          </cell>
          <cell r="H297">
            <v>20</v>
          </cell>
          <cell r="I297">
            <v>0</v>
          </cell>
          <cell r="J297" t="str">
            <v>FINISH</v>
          </cell>
          <cell r="K297">
            <v>46290</v>
          </cell>
          <cell r="L297">
            <v>46300</v>
          </cell>
          <cell r="M297">
            <v>12111082</v>
          </cell>
        </row>
        <row r="298">
          <cell r="A298" t="str">
            <v>PT-H2607-PD-296</v>
          </cell>
          <cell r="B298">
            <v>0</v>
          </cell>
          <cell r="C298">
            <v>11131251</v>
          </cell>
          <cell r="D298" t="str">
            <v>2331236-A-A</v>
          </cell>
          <cell r="E298" t="str">
            <v>WAMS-165-16WA NOCE</v>
          </cell>
          <cell r="F298" t="str">
            <v>Oversea</v>
          </cell>
          <cell r="G298">
            <v>40</v>
          </cell>
          <cell r="H298">
            <v>40</v>
          </cell>
          <cell r="I298">
            <v>0</v>
          </cell>
          <cell r="J298" t="str">
            <v>FINISH</v>
          </cell>
          <cell r="K298">
            <v>46290</v>
          </cell>
          <cell r="L298">
            <v>46300</v>
          </cell>
          <cell r="M298">
            <v>12111084</v>
          </cell>
        </row>
        <row r="299">
          <cell r="A299" t="str">
            <v>PT-H2607-PD-297</v>
          </cell>
          <cell r="B299">
            <v>0</v>
          </cell>
          <cell r="C299">
            <v>11131246</v>
          </cell>
          <cell r="D299" t="str">
            <v>2331231-A-A</v>
          </cell>
          <cell r="E299" t="str">
            <v>WAMS-180-1645 NOCE</v>
          </cell>
          <cell r="F299" t="str">
            <v>Oversea</v>
          </cell>
          <cell r="G299">
            <v>120</v>
          </cell>
          <cell r="H299">
            <v>120</v>
          </cell>
          <cell r="I299">
            <v>0</v>
          </cell>
          <cell r="J299" t="str">
            <v>FINISH</v>
          </cell>
          <cell r="K299">
            <v>46290</v>
          </cell>
          <cell r="L299">
            <v>46300</v>
          </cell>
          <cell r="M299">
            <v>12111079</v>
          </cell>
        </row>
        <row r="300">
          <cell r="A300" t="str">
            <v>PT-H2607-PD-298</v>
          </cell>
          <cell r="B300">
            <v>0</v>
          </cell>
          <cell r="C300">
            <v>11131249</v>
          </cell>
          <cell r="D300" t="str">
            <v>2331234-A-A</v>
          </cell>
          <cell r="E300" t="str">
            <v>WAMS-180-16ST NOCE</v>
          </cell>
          <cell r="F300" t="str">
            <v>Oversea</v>
          </cell>
          <cell r="G300">
            <v>100</v>
          </cell>
          <cell r="H300">
            <v>100</v>
          </cell>
          <cell r="I300">
            <v>0</v>
          </cell>
          <cell r="J300" t="str">
            <v>FINISH</v>
          </cell>
          <cell r="K300">
            <v>46290</v>
          </cell>
          <cell r="L300">
            <v>46300</v>
          </cell>
          <cell r="M300">
            <v>12111081</v>
          </cell>
        </row>
        <row r="301">
          <cell r="A301" t="str">
            <v>PT-H2607-PD-299</v>
          </cell>
          <cell r="B301">
            <v>0</v>
          </cell>
          <cell r="C301">
            <v>11131252</v>
          </cell>
          <cell r="D301" t="str">
            <v>2331237-A-A</v>
          </cell>
          <cell r="E301" t="str">
            <v>WAMS-180-16WA NOCE</v>
          </cell>
          <cell r="F301" t="str">
            <v>Oversea</v>
          </cell>
          <cell r="G301">
            <v>8</v>
          </cell>
          <cell r="H301">
            <v>8</v>
          </cell>
          <cell r="I301">
            <v>0</v>
          </cell>
          <cell r="J301" t="str">
            <v>FINISH</v>
          </cell>
          <cell r="K301">
            <v>46290</v>
          </cell>
          <cell r="L301">
            <v>46300</v>
          </cell>
          <cell r="M301">
            <v>12111083</v>
          </cell>
        </row>
        <row r="302">
          <cell r="A302" t="str">
            <v>PT-H2607-PD-300</v>
          </cell>
          <cell r="B302">
            <v>0</v>
          </cell>
          <cell r="C302">
            <v>11132761</v>
          </cell>
          <cell r="D302" t="str">
            <v>2231043-A-A</v>
          </cell>
          <cell r="E302" t="str">
            <v>WCKV165-14 NOCE</v>
          </cell>
          <cell r="F302" t="str">
            <v>Oversea</v>
          </cell>
          <cell r="G302">
            <v>132</v>
          </cell>
          <cell r="H302">
            <v>132</v>
          </cell>
          <cell r="I302">
            <v>0</v>
          </cell>
          <cell r="J302" t="str">
            <v>FINISH</v>
          </cell>
          <cell r="K302">
            <v>46290</v>
          </cell>
          <cell r="L302">
            <v>46300</v>
          </cell>
          <cell r="M302">
            <v>12114372</v>
          </cell>
        </row>
        <row r="303">
          <cell r="A303" t="str">
            <v>PT-H2608-PD-080</v>
          </cell>
          <cell r="B303">
            <v>0</v>
          </cell>
          <cell r="C303">
            <v>11117107</v>
          </cell>
          <cell r="D303" t="str">
            <v>2331065-0-A</v>
          </cell>
          <cell r="E303" t="str">
            <v>AHW10S302S CE4</v>
          </cell>
          <cell r="F303" t="str">
            <v>Oversea</v>
          </cell>
          <cell r="G303">
            <v>155</v>
          </cell>
          <cell r="H303">
            <v>155</v>
          </cell>
          <cell r="I303">
            <v>0</v>
          </cell>
          <cell r="J303" t="str">
            <v>FINISH</v>
          </cell>
          <cell r="K303">
            <v>46290</v>
          </cell>
          <cell r="L303">
            <v>46300</v>
          </cell>
          <cell r="M303">
            <v>12111377</v>
          </cell>
        </row>
        <row r="304">
          <cell r="A304" t="str">
            <v>PT-H2608-PD-081</v>
          </cell>
          <cell r="B304">
            <v>0</v>
          </cell>
          <cell r="C304">
            <v>11118077</v>
          </cell>
          <cell r="D304" t="str">
            <v>2331067-A-A</v>
          </cell>
          <cell r="E304" t="str">
            <v>WAMS-165-1645 CE3</v>
          </cell>
          <cell r="F304" t="str">
            <v>Oversea</v>
          </cell>
          <cell r="G304">
            <v>30</v>
          </cell>
          <cell r="H304">
            <v>30</v>
          </cell>
          <cell r="I304">
            <v>0</v>
          </cell>
          <cell r="J304" t="str">
            <v>FINISH</v>
          </cell>
          <cell r="K304">
            <v>46290</v>
          </cell>
          <cell r="L304">
            <v>46300</v>
          </cell>
          <cell r="M304">
            <v>12111080</v>
          </cell>
        </row>
        <row r="305">
          <cell r="A305" t="str">
            <v>PT-H2608-PD-082</v>
          </cell>
          <cell r="B305">
            <v>0</v>
          </cell>
          <cell r="C305">
            <v>11118078</v>
          </cell>
          <cell r="D305" t="str">
            <v>2331068-A-A</v>
          </cell>
          <cell r="E305" t="str">
            <v>WAMS-180-1645 CE3</v>
          </cell>
          <cell r="F305" t="str">
            <v>Oversea</v>
          </cell>
          <cell r="G305">
            <v>150</v>
          </cell>
          <cell r="H305">
            <v>150</v>
          </cell>
          <cell r="I305">
            <v>0</v>
          </cell>
          <cell r="J305" t="str">
            <v>FINISH</v>
          </cell>
          <cell r="K305">
            <v>46290</v>
          </cell>
          <cell r="L305">
            <v>46300</v>
          </cell>
          <cell r="M305">
            <v>12111079</v>
          </cell>
        </row>
        <row r="306">
          <cell r="A306" t="str">
            <v>PT-H2608-PD-083</v>
          </cell>
          <cell r="B306">
            <v>0</v>
          </cell>
          <cell r="C306">
            <v>11118080</v>
          </cell>
          <cell r="D306" t="str">
            <v>2331070-A-A</v>
          </cell>
          <cell r="E306" t="str">
            <v>WAMS-165-16ST CE3</v>
          </cell>
          <cell r="F306" t="str">
            <v>Oversea</v>
          </cell>
          <cell r="G306">
            <v>30</v>
          </cell>
          <cell r="H306">
            <v>30</v>
          </cell>
          <cell r="I306">
            <v>0</v>
          </cell>
          <cell r="J306" t="str">
            <v>FINISH</v>
          </cell>
          <cell r="K306">
            <v>46290</v>
          </cell>
          <cell r="L306">
            <v>46300</v>
          </cell>
          <cell r="M306">
            <v>12111082</v>
          </cell>
        </row>
        <row r="307">
          <cell r="A307" t="str">
            <v>PT-H2608-PD-084</v>
          </cell>
          <cell r="B307">
            <v>0</v>
          </cell>
          <cell r="C307">
            <v>11118081</v>
          </cell>
          <cell r="D307" t="str">
            <v>2331071-A-A</v>
          </cell>
          <cell r="E307" t="str">
            <v>WAMS-180-16ST CE3</v>
          </cell>
          <cell r="F307" t="str">
            <v>Oversea</v>
          </cell>
          <cell r="G307">
            <v>50</v>
          </cell>
          <cell r="H307">
            <v>50</v>
          </cell>
          <cell r="I307">
            <v>0</v>
          </cell>
          <cell r="J307" t="str">
            <v>FINISH</v>
          </cell>
          <cell r="K307">
            <v>46290</v>
          </cell>
          <cell r="L307">
            <v>46300</v>
          </cell>
          <cell r="M307">
            <v>12111081</v>
          </cell>
        </row>
        <row r="308">
          <cell r="A308" t="str">
            <v>PT-H2608-PD-085</v>
          </cell>
          <cell r="B308">
            <v>0</v>
          </cell>
          <cell r="C308">
            <v>11118083</v>
          </cell>
          <cell r="D308" t="str">
            <v>2331073-A-A</v>
          </cell>
          <cell r="E308" t="str">
            <v xml:space="preserve">WAMS-165-16WA CE3 </v>
          </cell>
          <cell r="F308" t="str">
            <v>Oversea</v>
          </cell>
          <cell r="G308">
            <v>30</v>
          </cell>
          <cell r="H308">
            <v>30</v>
          </cell>
          <cell r="I308">
            <v>0</v>
          </cell>
          <cell r="J308" t="str">
            <v>FINISH</v>
          </cell>
          <cell r="K308">
            <v>46290</v>
          </cell>
          <cell r="L308">
            <v>46300</v>
          </cell>
          <cell r="M308">
            <v>12111084</v>
          </cell>
        </row>
        <row r="309">
          <cell r="A309" t="str">
            <v>PT-H2608-PD-086</v>
          </cell>
          <cell r="B309">
            <v>0</v>
          </cell>
          <cell r="C309">
            <v>11118084</v>
          </cell>
          <cell r="D309" t="str">
            <v>2331074-A-A</v>
          </cell>
          <cell r="E309" t="str">
            <v>WAMS-180-16WA CE3</v>
          </cell>
          <cell r="F309" t="str">
            <v>Oversea</v>
          </cell>
          <cell r="G309">
            <v>50</v>
          </cell>
          <cell r="H309">
            <v>50</v>
          </cell>
          <cell r="I309">
            <v>0</v>
          </cell>
          <cell r="J309" t="str">
            <v>FINISH</v>
          </cell>
          <cell r="K309">
            <v>46290</v>
          </cell>
          <cell r="L309">
            <v>46300</v>
          </cell>
          <cell r="M309">
            <v>12111083</v>
          </cell>
        </row>
        <row r="310">
          <cell r="A310" t="str">
            <v>PT-H2608-PD-087</v>
          </cell>
          <cell r="B310">
            <v>0</v>
          </cell>
          <cell r="C310">
            <v>11134329</v>
          </cell>
          <cell r="D310" t="str">
            <v>2331157-A-A</v>
          </cell>
          <cell r="E310" t="str">
            <v>WAIN-CKI-200 CE4</v>
          </cell>
          <cell r="F310" t="str">
            <v>Oversea</v>
          </cell>
          <cell r="G310">
            <v>180</v>
          </cell>
          <cell r="H310">
            <v>180</v>
          </cell>
          <cell r="I310">
            <v>0</v>
          </cell>
          <cell r="J310" t="str">
            <v>FINISH</v>
          </cell>
          <cell r="K310">
            <v>46290</v>
          </cell>
          <cell r="L310">
            <v>46300</v>
          </cell>
          <cell r="M310">
            <v>12114364</v>
          </cell>
        </row>
        <row r="311">
          <cell r="A311" t="str">
            <v>PT-H2608-PD-088</v>
          </cell>
          <cell r="B311">
            <v>0</v>
          </cell>
          <cell r="C311">
            <v>11134330</v>
          </cell>
          <cell r="D311" t="str">
            <v>2331158-A-AK</v>
          </cell>
          <cell r="E311" t="str">
            <v>WAIN-CKI-300 CE4</v>
          </cell>
          <cell r="F311" t="str">
            <v>Oversea</v>
          </cell>
          <cell r="G311">
            <v>40</v>
          </cell>
          <cell r="H311">
            <v>40</v>
          </cell>
          <cell r="I311">
            <v>0</v>
          </cell>
          <cell r="J311" t="str">
            <v>FINISH</v>
          </cell>
          <cell r="K311">
            <v>46290</v>
          </cell>
          <cell r="L311">
            <v>46300</v>
          </cell>
          <cell r="M311">
            <v>12114365</v>
          </cell>
        </row>
        <row r="312">
          <cell r="A312" t="str">
            <v>PT-H2608-PD-089</v>
          </cell>
          <cell r="B312">
            <v>0</v>
          </cell>
          <cell r="C312">
            <v>11134334</v>
          </cell>
          <cell r="D312" t="str">
            <v>2331159-A-A</v>
          </cell>
          <cell r="E312" t="str">
            <v>WAIN-CKI-10-200 CE4</v>
          </cell>
          <cell r="F312" t="str">
            <v>Oversea</v>
          </cell>
          <cell r="G312">
            <v>20</v>
          </cell>
          <cell r="H312">
            <v>20</v>
          </cell>
          <cell r="I312">
            <v>0</v>
          </cell>
          <cell r="J312" t="str">
            <v>FINISH</v>
          </cell>
          <cell r="K312">
            <v>46290</v>
          </cell>
          <cell r="L312">
            <v>46300</v>
          </cell>
          <cell r="M312">
            <v>12114368</v>
          </cell>
        </row>
        <row r="313">
          <cell r="A313" t="str">
            <v>PT-H2608-PD-090</v>
          </cell>
          <cell r="B313">
            <v>0</v>
          </cell>
          <cell r="C313">
            <v>11134335</v>
          </cell>
          <cell r="D313" t="str">
            <v>2331161-A-A</v>
          </cell>
          <cell r="E313" t="str">
            <v>WAIN-CKI-008-200 CE3</v>
          </cell>
          <cell r="F313" t="str">
            <v>Oversea</v>
          </cell>
          <cell r="G313">
            <v>20</v>
          </cell>
          <cell r="H313">
            <v>20</v>
          </cell>
          <cell r="I313">
            <v>0</v>
          </cell>
          <cell r="J313" t="str">
            <v>FINISH</v>
          </cell>
          <cell r="K313">
            <v>46290</v>
          </cell>
          <cell r="L313">
            <v>46300</v>
          </cell>
          <cell r="M313">
            <v>12114370</v>
          </cell>
        </row>
        <row r="314">
          <cell r="A314" t="str">
            <v>PT-H2608-PD-091</v>
          </cell>
          <cell r="B314">
            <v>0</v>
          </cell>
          <cell r="C314">
            <v>11134337</v>
          </cell>
          <cell r="D314" t="str">
            <v>2331163-A-A</v>
          </cell>
          <cell r="E314" t="str">
            <v>WAIN-CKI-200-BS CE3</v>
          </cell>
          <cell r="F314" t="str">
            <v>Oversea</v>
          </cell>
          <cell r="G314">
            <v>200</v>
          </cell>
          <cell r="H314">
            <v>200</v>
          </cell>
          <cell r="I314">
            <v>0</v>
          </cell>
          <cell r="J314" t="str">
            <v>FINISH</v>
          </cell>
          <cell r="K314">
            <v>46290</v>
          </cell>
          <cell r="L314">
            <v>46300</v>
          </cell>
          <cell r="M314">
            <v>12114375</v>
          </cell>
        </row>
        <row r="315">
          <cell r="A315" t="str">
            <v>PT-H2608-PD-092</v>
          </cell>
          <cell r="B315">
            <v>0</v>
          </cell>
          <cell r="C315">
            <v>11134338</v>
          </cell>
          <cell r="D315" t="str">
            <v>2331164-A-A</v>
          </cell>
          <cell r="E315" t="str">
            <v>WAIN-CKI-18-200-BS CE3</v>
          </cell>
          <cell r="F315" t="str">
            <v>Oversea</v>
          </cell>
          <cell r="G315">
            <v>55</v>
          </cell>
          <cell r="H315">
            <v>55</v>
          </cell>
          <cell r="I315">
            <v>0</v>
          </cell>
          <cell r="J315" t="str">
            <v>FINISH</v>
          </cell>
          <cell r="K315">
            <v>46290</v>
          </cell>
          <cell r="L315">
            <v>46300</v>
          </cell>
          <cell r="M315">
            <v>12114378</v>
          </cell>
        </row>
        <row r="316">
          <cell r="A316" t="str">
            <v>PT-H2608-PD-093</v>
          </cell>
          <cell r="B316">
            <v>0</v>
          </cell>
          <cell r="C316">
            <v>11134339</v>
          </cell>
          <cell r="D316" t="str">
            <v>2331167-A-A</v>
          </cell>
          <cell r="E316" t="str">
            <v>AIN-CKX-10-200-R CE2</v>
          </cell>
          <cell r="F316" t="str">
            <v>Oversea</v>
          </cell>
          <cell r="G316">
            <v>30</v>
          </cell>
          <cell r="H316">
            <v>30</v>
          </cell>
          <cell r="I316">
            <v>0</v>
          </cell>
          <cell r="J316" t="str">
            <v>FINISH</v>
          </cell>
          <cell r="K316">
            <v>46290</v>
          </cell>
          <cell r="L316">
            <v>46300</v>
          </cell>
          <cell r="M316">
            <v>12114380</v>
          </cell>
        </row>
        <row r="317">
          <cell r="A317" t="str">
            <v>PT-H2608-PD-094</v>
          </cell>
          <cell r="B317">
            <v>0</v>
          </cell>
          <cell r="C317">
            <v>11134340</v>
          </cell>
          <cell r="D317" t="str">
            <v>2331156-A-A</v>
          </cell>
          <cell r="E317" t="str">
            <v>AIN-CKI-200-B-SFT CE2</v>
          </cell>
          <cell r="F317" t="str">
            <v>Oversea</v>
          </cell>
          <cell r="G317">
            <v>30</v>
          </cell>
          <cell r="H317">
            <v>30</v>
          </cell>
          <cell r="I317">
            <v>0</v>
          </cell>
          <cell r="J317" t="str">
            <v>FINISH</v>
          </cell>
          <cell r="K317">
            <v>46290</v>
          </cell>
          <cell r="L317">
            <v>46300</v>
          </cell>
          <cell r="M317">
            <v>12114377</v>
          </cell>
        </row>
        <row r="318">
          <cell r="A318" t="str">
            <v>PT-H2608-PD-095</v>
          </cell>
          <cell r="B318">
            <v>0</v>
          </cell>
          <cell r="C318">
            <v>11134341</v>
          </cell>
          <cell r="D318" t="str">
            <v>2331155-A-A</v>
          </cell>
          <cell r="E318" t="str">
            <v>AIN-CKI-18-200-SFT CE2</v>
          </cell>
          <cell r="F318" t="str">
            <v>Oversea</v>
          </cell>
          <cell r="G318">
            <v>20</v>
          </cell>
          <cell r="H318">
            <v>20</v>
          </cell>
          <cell r="I318">
            <v>0</v>
          </cell>
          <cell r="J318" t="str">
            <v>FINISH</v>
          </cell>
          <cell r="K318">
            <v>46290</v>
          </cell>
          <cell r="L318">
            <v>46300</v>
          </cell>
          <cell r="M318">
            <v>12114379</v>
          </cell>
        </row>
        <row r="319">
          <cell r="A319" t="str">
            <v>PT-H2608-PD-096</v>
          </cell>
          <cell r="B319">
            <v>0</v>
          </cell>
          <cell r="C319">
            <v>11134949</v>
          </cell>
          <cell r="D319" t="str">
            <v>2131565-0-A</v>
          </cell>
          <cell r="E319" t="str">
            <v>AHW14R013P MDR</v>
          </cell>
          <cell r="F319" t="str">
            <v>Oversea</v>
          </cell>
          <cell r="G319">
            <v>230</v>
          </cell>
          <cell r="H319">
            <v>230</v>
          </cell>
          <cell r="I319">
            <v>0</v>
          </cell>
          <cell r="J319" t="str">
            <v>FINISH</v>
          </cell>
          <cell r="K319">
            <v>46290</v>
          </cell>
          <cell r="L319">
            <v>46300</v>
          </cell>
          <cell r="M319">
            <v>12114297</v>
          </cell>
        </row>
        <row r="320">
          <cell r="A320" t="str">
            <v>PT-H2608-PD-097</v>
          </cell>
          <cell r="B320">
            <v>0</v>
          </cell>
          <cell r="C320">
            <v>11135011</v>
          </cell>
          <cell r="D320" t="str">
            <v>2331264-0-AK</v>
          </cell>
          <cell r="E320" t="str">
            <v>AG149001 MDR</v>
          </cell>
          <cell r="F320" t="str">
            <v>Oversea</v>
          </cell>
          <cell r="G320">
            <v>280</v>
          </cell>
          <cell r="H320">
            <v>280</v>
          </cell>
          <cell r="I320">
            <v>0</v>
          </cell>
          <cell r="J320" t="str">
            <v>FINISH</v>
          </cell>
          <cell r="K320">
            <v>46290</v>
          </cell>
          <cell r="L320">
            <v>46300</v>
          </cell>
          <cell r="M320">
            <v>12001365</v>
          </cell>
        </row>
        <row r="321">
          <cell r="A321" t="str">
            <v>PT-H2608-PD-098</v>
          </cell>
          <cell r="B321">
            <v>0</v>
          </cell>
          <cell r="C321">
            <v>11135259</v>
          </cell>
          <cell r="D321" t="str">
            <v>1556100-K-AK</v>
          </cell>
          <cell r="E321" t="str">
            <v>WAIN-CKI-10-300 KR</v>
          </cell>
          <cell r="F321" t="str">
            <v>Korea</v>
          </cell>
          <cell r="G321">
            <v>3</v>
          </cell>
          <cell r="H321">
            <v>3</v>
          </cell>
          <cell r="I321">
            <v>0</v>
          </cell>
          <cell r="J321" t="str">
            <v>FINISH</v>
          </cell>
          <cell r="K321">
            <v>46290</v>
          </cell>
          <cell r="L321">
            <v>46300</v>
          </cell>
          <cell r="M321">
            <v>12114369</v>
          </cell>
        </row>
        <row r="322">
          <cell r="A322" t="str">
            <v>PT-H2608-PD-099</v>
          </cell>
          <cell r="B322">
            <v>0</v>
          </cell>
          <cell r="C322">
            <v>11135271</v>
          </cell>
          <cell r="D322" t="str">
            <v>1731007-H-A</v>
          </cell>
          <cell r="E322" t="str">
            <v>WAIN-CKI-008-200 KR</v>
          </cell>
          <cell r="F322" t="str">
            <v>Korea</v>
          </cell>
          <cell r="G322">
            <v>4</v>
          </cell>
          <cell r="H322">
            <v>4</v>
          </cell>
          <cell r="I322">
            <v>0</v>
          </cell>
          <cell r="J322" t="str">
            <v>FINISH</v>
          </cell>
          <cell r="K322">
            <v>46290</v>
          </cell>
          <cell r="L322">
            <v>46300</v>
          </cell>
          <cell r="M322">
            <v>12114370</v>
          </cell>
        </row>
        <row r="323">
          <cell r="A323" t="str">
            <v>PT-H2608-PD-100</v>
          </cell>
          <cell r="B323">
            <v>0</v>
          </cell>
          <cell r="C323">
            <v>11135279</v>
          </cell>
          <cell r="D323" t="str">
            <v>1931031-E-A</v>
          </cell>
          <cell r="E323" t="str">
            <v>AMS-135-1445 KR</v>
          </cell>
          <cell r="F323" t="str">
            <v>Korea</v>
          </cell>
          <cell r="G323">
            <v>30</v>
          </cell>
          <cell r="H323">
            <v>30</v>
          </cell>
          <cell r="I323">
            <v>0</v>
          </cell>
          <cell r="J323" t="str">
            <v>FINISH</v>
          </cell>
          <cell r="K323">
            <v>46290</v>
          </cell>
          <cell r="L323">
            <v>46300</v>
          </cell>
          <cell r="M323">
            <v>12111090</v>
          </cell>
        </row>
        <row r="324">
          <cell r="A324" t="str">
            <v>PT-H2608-PD-101</v>
          </cell>
          <cell r="B324">
            <v>0</v>
          </cell>
          <cell r="C324">
            <v>11135280</v>
          </cell>
          <cell r="D324" t="str">
            <v>1931032-E-A</v>
          </cell>
          <cell r="E324" t="str">
            <v>AMS-165-1445 KR</v>
          </cell>
          <cell r="F324" t="str">
            <v>Korea</v>
          </cell>
          <cell r="G324">
            <v>100</v>
          </cell>
          <cell r="H324">
            <v>100</v>
          </cell>
          <cell r="I324">
            <v>0</v>
          </cell>
          <cell r="J324" t="str">
            <v>FINISH</v>
          </cell>
          <cell r="K324">
            <v>46290</v>
          </cell>
          <cell r="L324">
            <v>46300</v>
          </cell>
          <cell r="M324">
            <v>12111089</v>
          </cell>
        </row>
        <row r="325">
          <cell r="A325" t="str">
            <v>PT-H2608-PD-102</v>
          </cell>
          <cell r="B325">
            <v>0</v>
          </cell>
          <cell r="C325">
            <v>11135718</v>
          </cell>
          <cell r="D325" t="str">
            <v>2631193-0-A</v>
          </cell>
          <cell r="E325" t="str">
            <v>AIN-CNX-14-215 KR</v>
          </cell>
          <cell r="F325" t="str">
            <v>Korea</v>
          </cell>
          <cell r="G325">
            <v>524</v>
          </cell>
          <cell r="H325">
            <v>424</v>
          </cell>
          <cell r="I325">
            <v>100</v>
          </cell>
          <cell r="J325" t="str">
            <v>NO</v>
          </cell>
          <cell r="K325">
            <v>46290</v>
          </cell>
          <cell r="L325">
            <v>46300</v>
          </cell>
          <cell r="M325">
            <v>12126656</v>
          </cell>
        </row>
        <row r="326">
          <cell r="A326" t="str">
            <v>PT-H2608-PD-103</v>
          </cell>
          <cell r="B326">
            <v>0</v>
          </cell>
          <cell r="C326">
            <v>11136074</v>
          </cell>
          <cell r="D326" t="str">
            <v>2531363-0-A</v>
          </cell>
          <cell r="E326" t="str">
            <v>WAMS-180-16ST MDR</v>
          </cell>
          <cell r="F326" t="str">
            <v>Oversea</v>
          </cell>
          <cell r="G326">
            <v>120</v>
          </cell>
          <cell r="H326">
            <v>0</v>
          </cell>
          <cell r="I326">
            <v>120</v>
          </cell>
          <cell r="J326" t="str">
            <v>NO</v>
          </cell>
          <cell r="K326">
            <v>46290</v>
          </cell>
          <cell r="L326">
            <v>46300</v>
          </cell>
          <cell r="M326">
            <v>12111081</v>
          </cell>
        </row>
        <row r="327">
          <cell r="A327" t="str">
            <v>PT-H2608-PD-104</v>
          </cell>
          <cell r="B327">
            <v>0</v>
          </cell>
          <cell r="C327">
            <v>11136076</v>
          </cell>
          <cell r="D327" t="str">
            <v>2531366-0-A</v>
          </cell>
          <cell r="E327" t="str">
            <v>WAMS-180-16WA MDR</v>
          </cell>
          <cell r="F327" t="str">
            <v>Oversea</v>
          </cell>
          <cell r="G327">
            <v>70</v>
          </cell>
          <cell r="H327">
            <v>0</v>
          </cell>
          <cell r="I327">
            <v>70</v>
          </cell>
          <cell r="J327" t="str">
            <v>NO</v>
          </cell>
          <cell r="K327">
            <v>46290</v>
          </cell>
          <cell r="L327">
            <v>46300</v>
          </cell>
          <cell r="M327">
            <v>12111083</v>
          </cell>
        </row>
        <row r="328">
          <cell r="A328" t="str">
            <v>PT-H2608-PD-042</v>
          </cell>
          <cell r="B328">
            <v>0</v>
          </cell>
          <cell r="C328">
            <v>11125715</v>
          </cell>
          <cell r="D328" t="str">
            <v>2131687-C-AK</v>
          </cell>
          <cell r="E328" t="str">
            <v>AHW14R001S NOCE</v>
          </cell>
          <cell r="F328" t="str">
            <v>Oversea</v>
          </cell>
          <cell r="G328">
            <v>1100</v>
          </cell>
          <cell r="H328">
            <v>0</v>
          </cell>
          <cell r="I328">
            <v>1100</v>
          </cell>
          <cell r="J328" t="str">
            <v>NO</v>
          </cell>
          <cell r="K328">
            <v>46293</v>
          </cell>
          <cell r="L328">
            <v>46301</v>
          </cell>
          <cell r="M328">
            <v>12112517</v>
          </cell>
        </row>
        <row r="329">
          <cell r="A329" t="str">
            <v>PT-H2608-PD-043</v>
          </cell>
          <cell r="B329">
            <v>0</v>
          </cell>
          <cell r="C329">
            <v>11125723</v>
          </cell>
          <cell r="D329" t="str">
            <v>2131695-D-A</v>
          </cell>
          <cell r="E329" t="str">
            <v>AHW14R004S NO CE</v>
          </cell>
          <cell r="F329" t="str">
            <v>Oversea</v>
          </cell>
          <cell r="G329">
            <v>230</v>
          </cell>
          <cell r="H329">
            <v>230</v>
          </cell>
          <cell r="I329">
            <v>0</v>
          </cell>
          <cell r="J329" t="str">
            <v>FINISH</v>
          </cell>
          <cell r="K329">
            <v>46293</v>
          </cell>
          <cell r="L329">
            <v>46301</v>
          </cell>
          <cell r="M329">
            <v>12112526</v>
          </cell>
        </row>
        <row r="330">
          <cell r="A330" t="str">
            <v>PT-H2608-PD-044</v>
          </cell>
          <cell r="B330">
            <v>0</v>
          </cell>
          <cell r="C330">
            <v>11126794</v>
          </cell>
          <cell r="D330" t="str">
            <v>2131656-D-AK</v>
          </cell>
          <cell r="E330" t="str">
            <v>AGP140002 NO CE</v>
          </cell>
          <cell r="F330" t="str">
            <v>Oversea</v>
          </cell>
          <cell r="G330">
            <v>100</v>
          </cell>
          <cell r="H330">
            <v>100</v>
          </cell>
          <cell r="I330">
            <v>0</v>
          </cell>
          <cell r="J330" t="str">
            <v>FINISH</v>
          </cell>
          <cell r="K330">
            <v>46293</v>
          </cell>
          <cell r="L330">
            <v>46301</v>
          </cell>
          <cell r="M330">
            <v>12110575</v>
          </cell>
        </row>
        <row r="331">
          <cell r="A331" t="str">
            <v>PT-H2608-PD-045</v>
          </cell>
          <cell r="B331">
            <v>0</v>
          </cell>
          <cell r="C331">
            <v>11126837</v>
          </cell>
          <cell r="D331" t="str">
            <v>2131721-C-AK</v>
          </cell>
          <cell r="E331" t="str">
            <v>APW14R009S NO CE</v>
          </cell>
          <cell r="F331" t="str">
            <v>Oversea</v>
          </cell>
          <cell r="G331">
            <v>120</v>
          </cell>
          <cell r="H331">
            <v>120</v>
          </cell>
          <cell r="I331">
            <v>0</v>
          </cell>
          <cell r="J331" t="str">
            <v>FINISH</v>
          </cell>
          <cell r="K331">
            <v>46293</v>
          </cell>
          <cell r="L331">
            <v>46301</v>
          </cell>
          <cell r="M331">
            <v>12110579</v>
          </cell>
        </row>
        <row r="332">
          <cell r="A332" t="str">
            <v>PT-H2608-PD-046</v>
          </cell>
          <cell r="B332">
            <v>0</v>
          </cell>
          <cell r="C332">
            <v>11126857</v>
          </cell>
          <cell r="D332" t="str">
            <v>2231010-B-AK</v>
          </cell>
          <cell r="E332" t="str">
            <v>PAGH18M371 NOCE</v>
          </cell>
          <cell r="F332" t="str">
            <v>Oversea</v>
          </cell>
          <cell r="G332">
            <v>5</v>
          </cell>
          <cell r="H332">
            <v>5</v>
          </cell>
          <cell r="I332">
            <v>0</v>
          </cell>
          <cell r="J332" t="str">
            <v>FINISH</v>
          </cell>
          <cell r="K332">
            <v>46293</v>
          </cell>
          <cell r="L332">
            <v>46301</v>
          </cell>
          <cell r="M332">
            <v>12111487</v>
          </cell>
        </row>
        <row r="333">
          <cell r="A333" t="str">
            <v>PT-H2608-PD-047</v>
          </cell>
          <cell r="B333">
            <v>0</v>
          </cell>
          <cell r="C333">
            <v>11126889</v>
          </cell>
          <cell r="D333" t="str">
            <v>2231042-A-AK</v>
          </cell>
          <cell r="E333" t="str">
            <v>PAGP140300 NOCE</v>
          </cell>
          <cell r="F333" t="str">
            <v>Oversea</v>
          </cell>
          <cell r="G333">
            <v>80</v>
          </cell>
          <cell r="H333">
            <v>80</v>
          </cell>
          <cell r="I333">
            <v>0</v>
          </cell>
          <cell r="J333" t="str">
            <v>FINISH</v>
          </cell>
          <cell r="K333">
            <v>46293</v>
          </cell>
          <cell r="L333">
            <v>46301</v>
          </cell>
          <cell r="M333">
            <v>12110562</v>
          </cell>
        </row>
        <row r="334">
          <cell r="A334" t="str">
            <v>PT-H2608-PD-048</v>
          </cell>
          <cell r="B334">
            <v>0</v>
          </cell>
          <cell r="C334">
            <v>11126890</v>
          </cell>
          <cell r="D334" t="str">
            <v>2331263-A-AK</v>
          </cell>
          <cell r="E334" t="str">
            <v>AG149001 NOCE</v>
          </cell>
          <cell r="F334" t="str">
            <v>Oversea</v>
          </cell>
          <cell r="G334">
            <v>45</v>
          </cell>
          <cell r="H334">
            <v>45</v>
          </cell>
          <cell r="I334">
            <v>0</v>
          </cell>
          <cell r="J334" t="str">
            <v>FINISH</v>
          </cell>
          <cell r="K334">
            <v>46293</v>
          </cell>
          <cell r="L334">
            <v>46301</v>
          </cell>
          <cell r="M334">
            <v>12001365</v>
          </cell>
        </row>
        <row r="335">
          <cell r="A335" t="str">
            <v>PT-H2608-PD-049</v>
          </cell>
          <cell r="B335">
            <v>0</v>
          </cell>
          <cell r="C335">
            <v>11127218</v>
          </cell>
          <cell r="D335" t="str">
            <v>2131626-B-A</v>
          </cell>
          <cell r="E335" t="str">
            <v>WAIN-CKI-200-BS NO CE</v>
          </cell>
          <cell r="F335" t="str">
            <v>Oversea</v>
          </cell>
          <cell r="G335">
            <v>290</v>
          </cell>
          <cell r="H335">
            <v>290</v>
          </cell>
          <cell r="I335">
            <v>0</v>
          </cell>
          <cell r="J335" t="str">
            <v>FINISH</v>
          </cell>
          <cell r="K335">
            <v>46293</v>
          </cell>
          <cell r="L335">
            <v>46301</v>
          </cell>
          <cell r="M335">
            <v>12114375</v>
          </cell>
        </row>
        <row r="336">
          <cell r="A336" t="str">
            <v>PT-H2608-PD-050</v>
          </cell>
          <cell r="B336">
            <v>0</v>
          </cell>
          <cell r="C336">
            <v>11127820</v>
          </cell>
          <cell r="D336" t="str">
            <v>2131618-B-A</v>
          </cell>
          <cell r="E336" t="str">
            <v>WAIN-CKI-200 NO CE</v>
          </cell>
          <cell r="F336" t="str">
            <v>Oversea</v>
          </cell>
          <cell r="G336">
            <v>152</v>
          </cell>
          <cell r="H336">
            <v>152</v>
          </cell>
          <cell r="I336">
            <v>0</v>
          </cell>
          <cell r="J336" t="str">
            <v>FINISH</v>
          </cell>
          <cell r="K336">
            <v>46293</v>
          </cell>
          <cell r="L336">
            <v>46301</v>
          </cell>
          <cell r="M336">
            <v>12114364</v>
          </cell>
        </row>
        <row r="337">
          <cell r="A337" t="str">
            <v>PT-H2608-PD-051</v>
          </cell>
          <cell r="B337">
            <v>0</v>
          </cell>
          <cell r="C337">
            <v>11127822</v>
          </cell>
          <cell r="D337" t="str">
            <v>2131620-B-A</v>
          </cell>
          <cell r="E337" t="str">
            <v>WAIN-CKI-10-200 NO CE</v>
          </cell>
          <cell r="F337" t="str">
            <v>Oversea</v>
          </cell>
          <cell r="G337">
            <v>30</v>
          </cell>
          <cell r="H337">
            <v>30</v>
          </cell>
          <cell r="I337">
            <v>0</v>
          </cell>
          <cell r="J337" t="str">
            <v>FINISH</v>
          </cell>
          <cell r="K337">
            <v>46293</v>
          </cell>
          <cell r="L337">
            <v>46301</v>
          </cell>
          <cell r="M337">
            <v>12114368</v>
          </cell>
        </row>
        <row r="338">
          <cell r="A338" t="str">
            <v>PT-H2608-PD-052</v>
          </cell>
          <cell r="B338">
            <v>0</v>
          </cell>
          <cell r="C338">
            <v>11127824</v>
          </cell>
          <cell r="D338" t="str">
            <v>2131622-B-A</v>
          </cell>
          <cell r="E338" t="str">
            <v>WAIN-CKI-008-200 NO CE</v>
          </cell>
          <cell r="F338" t="str">
            <v>Oversea</v>
          </cell>
          <cell r="G338">
            <v>62</v>
          </cell>
          <cell r="H338">
            <v>62</v>
          </cell>
          <cell r="I338">
            <v>0</v>
          </cell>
          <cell r="J338" t="str">
            <v>FINISH</v>
          </cell>
          <cell r="K338">
            <v>46293</v>
          </cell>
          <cell r="L338">
            <v>46301</v>
          </cell>
          <cell r="M338">
            <v>12114370</v>
          </cell>
        </row>
        <row r="339">
          <cell r="A339" t="str">
            <v>PT-H2608-PD-053</v>
          </cell>
          <cell r="B339">
            <v>0</v>
          </cell>
          <cell r="C339">
            <v>11131246</v>
          </cell>
          <cell r="D339" t="str">
            <v>2331231-A-A</v>
          </cell>
          <cell r="E339" t="str">
            <v>WAMS-180-1645 NOCE</v>
          </cell>
          <cell r="F339" t="str">
            <v>Oversea</v>
          </cell>
          <cell r="G339">
            <v>20</v>
          </cell>
          <cell r="H339">
            <v>20</v>
          </cell>
          <cell r="I339">
            <v>0</v>
          </cell>
          <cell r="J339" t="str">
            <v>FINISH</v>
          </cell>
          <cell r="K339">
            <v>46293</v>
          </cell>
          <cell r="L339">
            <v>46301</v>
          </cell>
          <cell r="M339">
            <v>12111079</v>
          </cell>
        </row>
        <row r="340">
          <cell r="A340" t="str">
            <v>PT-H2608-PD-054</v>
          </cell>
          <cell r="B340">
            <v>0</v>
          </cell>
          <cell r="C340">
            <v>11131249</v>
          </cell>
          <cell r="D340" t="str">
            <v>2331234-A-A</v>
          </cell>
          <cell r="E340" t="str">
            <v>WAMS-180-16ST NOCE</v>
          </cell>
          <cell r="F340" t="str">
            <v>Oversea</v>
          </cell>
          <cell r="G340">
            <v>20</v>
          </cell>
          <cell r="H340">
            <v>20</v>
          </cell>
          <cell r="I340">
            <v>0</v>
          </cell>
          <cell r="J340" t="str">
            <v>FINISH</v>
          </cell>
          <cell r="K340">
            <v>46293</v>
          </cell>
          <cell r="L340">
            <v>46301</v>
          </cell>
          <cell r="M340">
            <v>12111081</v>
          </cell>
        </row>
        <row r="341">
          <cell r="A341" t="str">
            <v>PT-H2608-PD-055</v>
          </cell>
          <cell r="B341">
            <v>0</v>
          </cell>
          <cell r="C341">
            <v>11131252</v>
          </cell>
          <cell r="D341" t="str">
            <v>2331237-A-A</v>
          </cell>
          <cell r="E341" t="str">
            <v>WAMS-180-16WA NOCE</v>
          </cell>
          <cell r="F341" t="str">
            <v>Oversea</v>
          </cell>
          <cell r="G341">
            <v>20</v>
          </cell>
          <cell r="H341">
            <v>20</v>
          </cell>
          <cell r="I341">
            <v>0</v>
          </cell>
          <cell r="J341" t="str">
            <v>FINISH</v>
          </cell>
          <cell r="K341">
            <v>46293</v>
          </cell>
          <cell r="L341">
            <v>46301</v>
          </cell>
          <cell r="M341">
            <v>12111083</v>
          </cell>
        </row>
        <row r="342">
          <cell r="A342" t="str">
            <v>PT-H2608-PD-124</v>
          </cell>
          <cell r="B342">
            <v>0</v>
          </cell>
          <cell r="C342">
            <v>11117107</v>
          </cell>
          <cell r="D342" t="str">
            <v>2331065-0-A</v>
          </cell>
          <cell r="E342" t="str">
            <v>AHW10S302S CE4</v>
          </cell>
          <cell r="F342" t="str">
            <v>Oversea</v>
          </cell>
          <cell r="G342">
            <v>20</v>
          </cell>
          <cell r="H342">
            <v>20</v>
          </cell>
          <cell r="I342">
            <v>0</v>
          </cell>
          <cell r="J342" t="str">
            <v>FINISH</v>
          </cell>
          <cell r="K342">
            <v>46293</v>
          </cell>
          <cell r="L342">
            <v>46301</v>
          </cell>
          <cell r="M342">
            <v>12111377</v>
          </cell>
        </row>
        <row r="343">
          <cell r="A343" t="str">
            <v>PT-H2608-PD-125</v>
          </cell>
          <cell r="B343">
            <v>0</v>
          </cell>
          <cell r="C343">
            <v>11117355</v>
          </cell>
          <cell r="D343" t="str">
            <v>2131727-B-A</v>
          </cell>
          <cell r="E343" t="str">
            <v>AHW14R013P NO CE</v>
          </cell>
          <cell r="F343" t="str">
            <v>Oversea</v>
          </cell>
          <cell r="G343">
            <v>35</v>
          </cell>
          <cell r="H343">
            <v>35</v>
          </cell>
          <cell r="I343">
            <v>0</v>
          </cell>
          <cell r="J343" t="str">
            <v>FINISH</v>
          </cell>
          <cell r="K343">
            <v>46293</v>
          </cell>
          <cell r="L343">
            <v>46301</v>
          </cell>
          <cell r="M343">
            <v>12114297</v>
          </cell>
        </row>
        <row r="344">
          <cell r="A344" t="str">
            <v>PT-H2608-PD-126</v>
          </cell>
          <cell r="B344">
            <v>0</v>
          </cell>
          <cell r="C344">
            <v>11118077</v>
          </cell>
          <cell r="D344" t="str">
            <v>2331067-A-A</v>
          </cell>
          <cell r="E344" t="str">
            <v>WAMS-165-1645 CE3</v>
          </cell>
          <cell r="F344" t="str">
            <v>Oversea</v>
          </cell>
          <cell r="G344">
            <v>80</v>
          </cell>
          <cell r="H344">
            <v>0</v>
          </cell>
          <cell r="I344">
            <v>80</v>
          </cell>
          <cell r="J344" t="str">
            <v>NO</v>
          </cell>
          <cell r="K344">
            <v>46293</v>
          </cell>
          <cell r="L344">
            <v>46301</v>
          </cell>
          <cell r="M344">
            <v>12111080</v>
          </cell>
        </row>
        <row r="345">
          <cell r="A345" t="str">
            <v>PT-H2608-PD-127</v>
          </cell>
          <cell r="B345">
            <v>0</v>
          </cell>
          <cell r="C345">
            <v>11118078</v>
          </cell>
          <cell r="D345" t="str">
            <v>2331068-A-A</v>
          </cell>
          <cell r="E345" t="str">
            <v>WAMS-180-1645 CE3</v>
          </cell>
          <cell r="F345" t="str">
            <v>Oversea</v>
          </cell>
          <cell r="G345">
            <v>10</v>
          </cell>
          <cell r="H345">
            <v>10</v>
          </cell>
          <cell r="I345">
            <v>0</v>
          </cell>
          <cell r="J345" t="str">
            <v>FINISH</v>
          </cell>
          <cell r="K345">
            <v>46293</v>
          </cell>
          <cell r="L345">
            <v>46301</v>
          </cell>
          <cell r="M345">
            <v>12111079</v>
          </cell>
        </row>
        <row r="346">
          <cell r="A346" t="str">
            <v>PT-H2608-PD-128</v>
          </cell>
          <cell r="B346">
            <v>0</v>
          </cell>
          <cell r="C346">
            <v>11118080</v>
          </cell>
          <cell r="D346" t="str">
            <v>2331070-A-A</v>
          </cell>
          <cell r="E346" t="str">
            <v>WAMS-165-16ST CE3</v>
          </cell>
          <cell r="F346" t="str">
            <v>Oversea</v>
          </cell>
          <cell r="G346">
            <v>20</v>
          </cell>
          <cell r="H346">
            <v>20</v>
          </cell>
          <cell r="I346">
            <v>0</v>
          </cell>
          <cell r="J346" t="str">
            <v>FINISH</v>
          </cell>
          <cell r="K346">
            <v>46293</v>
          </cell>
          <cell r="L346">
            <v>46301</v>
          </cell>
          <cell r="M346">
            <v>12111082</v>
          </cell>
        </row>
        <row r="347">
          <cell r="A347" t="str">
            <v>PT-H2608-PD-129</v>
          </cell>
          <cell r="B347">
            <v>0</v>
          </cell>
          <cell r="C347">
            <v>11118081</v>
          </cell>
          <cell r="D347" t="str">
            <v>2331071-A-A</v>
          </cell>
          <cell r="E347" t="str">
            <v>WAMS-180-16ST CE3</v>
          </cell>
          <cell r="F347" t="str">
            <v>Oversea</v>
          </cell>
          <cell r="G347">
            <v>25</v>
          </cell>
          <cell r="H347">
            <v>25</v>
          </cell>
          <cell r="I347">
            <v>0</v>
          </cell>
          <cell r="J347" t="str">
            <v>FINISH</v>
          </cell>
          <cell r="K347">
            <v>46293</v>
          </cell>
          <cell r="L347">
            <v>46301</v>
          </cell>
          <cell r="M347">
            <v>12111081</v>
          </cell>
        </row>
        <row r="348">
          <cell r="A348" t="str">
            <v>PT-H2608-PD-130</v>
          </cell>
          <cell r="B348">
            <v>0</v>
          </cell>
          <cell r="C348">
            <v>11118084</v>
          </cell>
          <cell r="D348" t="str">
            <v>2331074-A-A</v>
          </cell>
          <cell r="E348" t="str">
            <v>WAMS-180-16WA CE3</v>
          </cell>
          <cell r="F348" t="str">
            <v>Oversea</v>
          </cell>
          <cell r="G348">
            <v>40</v>
          </cell>
          <cell r="H348">
            <v>40</v>
          </cell>
          <cell r="I348">
            <v>0</v>
          </cell>
          <cell r="J348" t="str">
            <v>FINISH</v>
          </cell>
          <cell r="K348">
            <v>46293</v>
          </cell>
          <cell r="L348">
            <v>46301</v>
          </cell>
          <cell r="M348">
            <v>12111083</v>
          </cell>
        </row>
        <row r="349">
          <cell r="A349" t="str">
            <v>PT-H2608-PD-131</v>
          </cell>
          <cell r="B349">
            <v>0</v>
          </cell>
          <cell r="C349">
            <v>11125715</v>
          </cell>
          <cell r="D349" t="str">
            <v>2131687-C-AK</v>
          </cell>
          <cell r="E349" t="str">
            <v>AHW14R001S NOCE</v>
          </cell>
          <cell r="F349" t="str">
            <v>Oversea</v>
          </cell>
          <cell r="G349">
            <v>450</v>
          </cell>
          <cell r="H349">
            <v>0</v>
          </cell>
          <cell r="I349">
            <v>450</v>
          </cell>
          <cell r="J349" t="str">
            <v>NO</v>
          </cell>
          <cell r="K349">
            <v>46293</v>
          </cell>
          <cell r="L349">
            <v>46301</v>
          </cell>
          <cell r="M349">
            <v>12112517</v>
          </cell>
        </row>
        <row r="350">
          <cell r="A350" t="str">
            <v>PT-H2608-PD-132</v>
          </cell>
          <cell r="B350">
            <v>0</v>
          </cell>
          <cell r="C350">
            <v>11125723</v>
          </cell>
          <cell r="D350" t="str">
            <v>2131695-D-A</v>
          </cell>
          <cell r="E350" t="str">
            <v>AHW14R004S NO CE</v>
          </cell>
          <cell r="F350" t="str">
            <v>Oversea</v>
          </cell>
          <cell r="G350">
            <v>1020</v>
          </cell>
          <cell r="H350">
            <v>1020</v>
          </cell>
          <cell r="I350">
            <v>0</v>
          </cell>
          <cell r="J350" t="str">
            <v>FINISH</v>
          </cell>
          <cell r="K350">
            <v>46293</v>
          </cell>
          <cell r="L350">
            <v>46301</v>
          </cell>
          <cell r="M350">
            <v>12112526</v>
          </cell>
        </row>
        <row r="351">
          <cell r="A351" t="str">
            <v>PT-H2608-PD-133</v>
          </cell>
          <cell r="B351">
            <v>0</v>
          </cell>
          <cell r="C351">
            <v>11126777</v>
          </cell>
          <cell r="D351" t="str">
            <v>2131639-D-AK</v>
          </cell>
          <cell r="E351" t="str">
            <v>AGH146000 R NO CE</v>
          </cell>
          <cell r="F351" t="str">
            <v>Oversea</v>
          </cell>
          <cell r="G351">
            <v>300</v>
          </cell>
          <cell r="H351">
            <v>0</v>
          </cell>
          <cell r="I351">
            <v>300</v>
          </cell>
          <cell r="J351" t="str">
            <v>NO</v>
          </cell>
          <cell r="K351">
            <v>46293</v>
          </cell>
          <cell r="L351">
            <v>46301</v>
          </cell>
          <cell r="M351">
            <v>12111386</v>
          </cell>
        </row>
        <row r="352">
          <cell r="A352" t="str">
            <v>PT-H2608-PD-134</v>
          </cell>
          <cell r="B352">
            <v>0</v>
          </cell>
          <cell r="C352">
            <v>11126794</v>
          </cell>
          <cell r="D352" t="str">
            <v>2131656-D-AK</v>
          </cell>
          <cell r="E352" t="str">
            <v>AGP140002 NO CE</v>
          </cell>
          <cell r="F352" t="str">
            <v>Oversea</v>
          </cell>
          <cell r="G352">
            <v>130</v>
          </cell>
          <cell r="H352">
            <v>0</v>
          </cell>
          <cell r="I352">
            <v>130</v>
          </cell>
          <cell r="J352" t="str">
            <v>NO</v>
          </cell>
          <cell r="K352">
            <v>46293</v>
          </cell>
          <cell r="L352">
            <v>46301</v>
          </cell>
          <cell r="M352">
            <v>12110575</v>
          </cell>
        </row>
        <row r="353">
          <cell r="A353" t="str">
            <v>PT-H2608-PD-135</v>
          </cell>
          <cell r="B353">
            <v>0</v>
          </cell>
          <cell r="C353">
            <v>11126837</v>
          </cell>
          <cell r="D353" t="str">
            <v>2131721-C-AK</v>
          </cell>
          <cell r="E353" t="str">
            <v>APW14R009S NO CE</v>
          </cell>
          <cell r="F353" t="str">
            <v>Oversea</v>
          </cell>
          <cell r="G353">
            <v>40</v>
          </cell>
          <cell r="H353">
            <v>40</v>
          </cell>
          <cell r="I353">
            <v>0</v>
          </cell>
          <cell r="J353" t="str">
            <v>FINISH</v>
          </cell>
          <cell r="K353">
            <v>46293</v>
          </cell>
          <cell r="L353">
            <v>46301</v>
          </cell>
          <cell r="M353">
            <v>12110579</v>
          </cell>
        </row>
        <row r="354">
          <cell r="A354" t="str">
            <v>PT-H2608-PD-136</v>
          </cell>
          <cell r="B354">
            <v>0</v>
          </cell>
          <cell r="C354">
            <v>11126839</v>
          </cell>
          <cell r="D354" t="str">
            <v>2131723-C-AK</v>
          </cell>
          <cell r="E354" t="str">
            <v>APW14R005S NO CE</v>
          </cell>
          <cell r="F354" t="str">
            <v>Oversea</v>
          </cell>
          <cell r="G354">
            <v>20</v>
          </cell>
          <cell r="H354">
            <v>20</v>
          </cell>
          <cell r="I354">
            <v>0</v>
          </cell>
          <cell r="J354" t="str">
            <v>FINISH</v>
          </cell>
          <cell r="K354">
            <v>46293</v>
          </cell>
          <cell r="L354">
            <v>46301</v>
          </cell>
          <cell r="M354">
            <v>12110581</v>
          </cell>
        </row>
        <row r="355">
          <cell r="A355" t="str">
            <v>PT-H2608-PD-137</v>
          </cell>
          <cell r="B355">
            <v>0</v>
          </cell>
          <cell r="C355">
            <v>11126889</v>
          </cell>
          <cell r="D355" t="str">
            <v>2231042-A-AK</v>
          </cell>
          <cell r="E355" t="str">
            <v>PAGP140300 NOCE</v>
          </cell>
          <cell r="F355" t="str">
            <v>Oversea</v>
          </cell>
          <cell r="G355">
            <v>10</v>
          </cell>
          <cell r="H355">
            <v>0</v>
          </cell>
          <cell r="I355">
            <v>10</v>
          </cell>
          <cell r="J355" t="str">
            <v>NO</v>
          </cell>
          <cell r="K355">
            <v>46293</v>
          </cell>
          <cell r="L355">
            <v>46301</v>
          </cell>
          <cell r="M355">
            <v>12110562</v>
          </cell>
        </row>
        <row r="356">
          <cell r="A356" t="str">
            <v>PT-H2608-PD-138</v>
          </cell>
          <cell r="B356">
            <v>0</v>
          </cell>
          <cell r="C356">
            <v>11126890</v>
          </cell>
          <cell r="D356" t="str">
            <v>2331263-A-AK</v>
          </cell>
          <cell r="E356" t="str">
            <v>AG149001 NOCE</v>
          </cell>
          <cell r="F356" t="str">
            <v>Oversea</v>
          </cell>
          <cell r="G356">
            <v>35</v>
          </cell>
          <cell r="H356">
            <v>35</v>
          </cell>
          <cell r="I356">
            <v>0</v>
          </cell>
          <cell r="J356" t="str">
            <v>FINISH</v>
          </cell>
          <cell r="K356">
            <v>46293</v>
          </cell>
          <cell r="L356">
            <v>46301</v>
          </cell>
          <cell r="M356">
            <v>12001365</v>
          </cell>
        </row>
        <row r="357">
          <cell r="A357" t="str">
            <v>PT-H2608-PD-139</v>
          </cell>
          <cell r="B357">
            <v>0</v>
          </cell>
          <cell r="C357">
            <v>11127820</v>
          </cell>
          <cell r="D357" t="str">
            <v>2131618-B-A</v>
          </cell>
          <cell r="E357" t="str">
            <v>WAIN-CKI-200 NO CE</v>
          </cell>
          <cell r="F357" t="str">
            <v>Oversea</v>
          </cell>
          <cell r="G357">
            <v>20</v>
          </cell>
          <cell r="H357">
            <v>20</v>
          </cell>
          <cell r="I357">
            <v>0</v>
          </cell>
          <cell r="J357" t="str">
            <v>FINISH</v>
          </cell>
          <cell r="K357">
            <v>46293</v>
          </cell>
          <cell r="L357">
            <v>46301</v>
          </cell>
          <cell r="M357">
            <v>12114364</v>
          </cell>
        </row>
        <row r="358">
          <cell r="A358" t="str">
            <v>PT-H2608-PD-140</v>
          </cell>
          <cell r="B358">
            <v>0</v>
          </cell>
          <cell r="C358">
            <v>11127821</v>
          </cell>
          <cell r="D358" t="str">
            <v>2131619-B-AK</v>
          </cell>
          <cell r="E358" t="str">
            <v>WAIN-CKI-300 NO CE</v>
          </cell>
          <cell r="F358" t="str">
            <v>Oversea</v>
          </cell>
          <cell r="G358">
            <v>50</v>
          </cell>
          <cell r="H358">
            <v>50</v>
          </cell>
          <cell r="I358">
            <v>0</v>
          </cell>
          <cell r="J358" t="str">
            <v>FINISH</v>
          </cell>
          <cell r="K358">
            <v>46293</v>
          </cell>
          <cell r="L358">
            <v>46301</v>
          </cell>
          <cell r="M358">
            <v>12114365</v>
          </cell>
        </row>
        <row r="359">
          <cell r="A359" t="str">
            <v>PT-H2608-PD-141</v>
          </cell>
          <cell r="B359">
            <v>0</v>
          </cell>
          <cell r="C359">
            <v>11131246</v>
          </cell>
          <cell r="D359" t="str">
            <v>2331231-A-A</v>
          </cell>
          <cell r="E359" t="str">
            <v>WAMS-180-1645 NOCE</v>
          </cell>
          <cell r="F359" t="str">
            <v>Oversea</v>
          </cell>
          <cell r="G359">
            <v>50</v>
          </cell>
          <cell r="H359">
            <v>50</v>
          </cell>
          <cell r="I359">
            <v>0</v>
          </cell>
          <cell r="J359" t="str">
            <v>FINISH</v>
          </cell>
          <cell r="K359">
            <v>46293</v>
          </cell>
          <cell r="L359">
            <v>46301</v>
          </cell>
          <cell r="M359">
            <v>12111079</v>
          </cell>
        </row>
        <row r="360">
          <cell r="A360" t="str">
            <v>PT-H2608-PD-142</v>
          </cell>
          <cell r="B360">
            <v>0</v>
          </cell>
          <cell r="C360">
            <v>11134335</v>
          </cell>
          <cell r="D360" t="str">
            <v>2331161-A-A</v>
          </cell>
          <cell r="E360" t="str">
            <v>WAIN-CKI-008-200 CE3</v>
          </cell>
          <cell r="F360" t="str">
            <v>Oversea</v>
          </cell>
          <cell r="G360">
            <v>10</v>
          </cell>
          <cell r="H360">
            <v>10</v>
          </cell>
          <cell r="I360">
            <v>0</v>
          </cell>
          <cell r="J360" t="str">
            <v>FINISH</v>
          </cell>
          <cell r="K360">
            <v>46293</v>
          </cell>
          <cell r="L360">
            <v>46301</v>
          </cell>
          <cell r="M360">
            <v>12114370</v>
          </cell>
        </row>
        <row r="361">
          <cell r="A361" t="str">
            <v>PT-H2608-PD-143</v>
          </cell>
          <cell r="B361">
            <v>0</v>
          </cell>
          <cell r="C361">
            <v>11134337</v>
          </cell>
          <cell r="D361" t="str">
            <v>2331163-A-A</v>
          </cell>
          <cell r="E361" t="str">
            <v>WAIN-CKI-200-BS CE3</v>
          </cell>
          <cell r="F361" t="str">
            <v>Oversea</v>
          </cell>
          <cell r="G361">
            <v>10</v>
          </cell>
          <cell r="H361">
            <v>10</v>
          </cell>
          <cell r="I361">
            <v>0</v>
          </cell>
          <cell r="J361" t="str">
            <v>FINISH</v>
          </cell>
          <cell r="K361">
            <v>46293</v>
          </cell>
          <cell r="L361">
            <v>46301</v>
          </cell>
          <cell r="M361">
            <v>12114375</v>
          </cell>
        </row>
        <row r="362">
          <cell r="A362" t="str">
            <v>PT-H2608-PD-144</v>
          </cell>
          <cell r="B362">
            <v>0</v>
          </cell>
          <cell r="C362">
            <v>11134339</v>
          </cell>
          <cell r="D362" t="str">
            <v>2331167-A-A</v>
          </cell>
          <cell r="E362" t="str">
            <v>AIN-CKX-10-200-R CE2</v>
          </cell>
          <cell r="F362" t="str">
            <v>Oversea</v>
          </cell>
          <cell r="G362">
            <v>6</v>
          </cell>
          <cell r="H362">
            <v>6</v>
          </cell>
          <cell r="I362">
            <v>0</v>
          </cell>
          <cell r="J362" t="str">
            <v>FINISH</v>
          </cell>
          <cell r="K362">
            <v>46293</v>
          </cell>
          <cell r="L362">
            <v>46301</v>
          </cell>
          <cell r="M362">
            <v>12114380</v>
          </cell>
        </row>
        <row r="363">
          <cell r="A363" t="str">
            <v>PT-H2608-PD-145</v>
          </cell>
          <cell r="B363">
            <v>0</v>
          </cell>
          <cell r="C363">
            <v>11134340</v>
          </cell>
          <cell r="D363" t="str">
            <v>2331156-A-A</v>
          </cell>
          <cell r="E363" t="str">
            <v>AIN-CKI-200-B-SFT CE2</v>
          </cell>
          <cell r="F363" t="str">
            <v>Oversea</v>
          </cell>
          <cell r="G363">
            <v>40</v>
          </cell>
          <cell r="H363">
            <v>40</v>
          </cell>
          <cell r="I363">
            <v>0</v>
          </cell>
          <cell r="J363" t="str">
            <v>FINISH</v>
          </cell>
          <cell r="K363">
            <v>46293</v>
          </cell>
          <cell r="L363">
            <v>46301</v>
          </cell>
          <cell r="M363">
            <v>12114377</v>
          </cell>
        </row>
        <row r="364">
          <cell r="A364" t="str">
            <v>PT-H2608-PD-146</v>
          </cell>
          <cell r="B364">
            <v>0</v>
          </cell>
          <cell r="C364">
            <v>11134341</v>
          </cell>
          <cell r="D364" t="str">
            <v>2331155-A-A</v>
          </cell>
          <cell r="E364" t="str">
            <v>AIN-CKI-18-200-SFT CE2</v>
          </cell>
          <cell r="F364" t="str">
            <v>Oversea</v>
          </cell>
          <cell r="G364">
            <v>2</v>
          </cell>
          <cell r="H364">
            <v>2</v>
          </cell>
          <cell r="I364">
            <v>0</v>
          </cell>
          <cell r="J364" t="str">
            <v>FINISH</v>
          </cell>
          <cell r="K364">
            <v>46293</v>
          </cell>
          <cell r="L364">
            <v>46301</v>
          </cell>
          <cell r="M364">
            <v>12114379</v>
          </cell>
        </row>
        <row r="365">
          <cell r="A365" t="str">
            <v>PT-H2608-PD-147</v>
          </cell>
          <cell r="B365">
            <v>0</v>
          </cell>
          <cell r="C365">
            <v>11135011</v>
          </cell>
          <cell r="D365" t="str">
            <v>2331264-0-AK</v>
          </cell>
          <cell r="E365" t="str">
            <v>AG149001 MDR</v>
          </cell>
          <cell r="F365" t="str">
            <v>Oversea</v>
          </cell>
          <cell r="G365">
            <v>40</v>
          </cell>
          <cell r="H365">
            <v>40</v>
          </cell>
          <cell r="I365">
            <v>0</v>
          </cell>
          <cell r="J365" t="str">
            <v>FINISH</v>
          </cell>
          <cell r="K365">
            <v>46293</v>
          </cell>
          <cell r="L365">
            <v>46301</v>
          </cell>
          <cell r="M365">
            <v>12001365</v>
          </cell>
        </row>
        <row r="366">
          <cell r="A366" t="str">
            <v>PT-H2608-PD-005</v>
          </cell>
          <cell r="B366" t="str">
            <v>AUSTRALIA</v>
          </cell>
          <cell r="C366">
            <v>11117355</v>
          </cell>
          <cell r="D366" t="str">
            <v>2131727-B-A</v>
          </cell>
          <cell r="E366" t="str">
            <v>AHW14R013P NO CE</v>
          </cell>
          <cell r="F366" t="str">
            <v>Australia</v>
          </cell>
          <cell r="G366">
            <v>60</v>
          </cell>
          <cell r="H366">
            <v>60</v>
          </cell>
          <cell r="I366">
            <v>0</v>
          </cell>
          <cell r="J366" t="str">
            <v>FINISH</v>
          </cell>
          <cell r="K366">
            <v>46296</v>
          </cell>
          <cell r="L366">
            <v>46303</v>
          </cell>
          <cell r="M366">
            <v>12114297</v>
          </cell>
        </row>
        <row r="367">
          <cell r="A367" t="str">
            <v>PT-H2608-PD-006</v>
          </cell>
          <cell r="B367" t="str">
            <v>AUSTRALIA</v>
          </cell>
          <cell r="C367">
            <v>11131245</v>
          </cell>
          <cell r="D367" t="str">
            <v>2331230-A-A</v>
          </cell>
          <cell r="E367" t="str">
            <v>WAMS-165-1645 NOCE</v>
          </cell>
          <cell r="F367" t="str">
            <v>Australia</v>
          </cell>
          <cell r="G367">
            <v>20</v>
          </cell>
          <cell r="H367">
            <v>20</v>
          </cell>
          <cell r="I367">
            <v>0</v>
          </cell>
          <cell r="J367" t="str">
            <v>FINISH</v>
          </cell>
          <cell r="K367">
            <v>46296</v>
          </cell>
          <cell r="L367">
            <v>46303</v>
          </cell>
          <cell r="M367">
            <v>12111080</v>
          </cell>
        </row>
        <row r="368">
          <cell r="A368" t="str">
            <v>PT-H2608-PD-007</v>
          </cell>
          <cell r="B368" t="str">
            <v>AUSTRALIA</v>
          </cell>
          <cell r="C368">
            <v>11131251</v>
          </cell>
          <cell r="D368" t="str">
            <v>2331236-A-A</v>
          </cell>
          <cell r="E368" t="str">
            <v>WAMS-165-16WA NOCE</v>
          </cell>
          <cell r="F368" t="str">
            <v>Australia</v>
          </cell>
          <cell r="G368">
            <v>5</v>
          </cell>
          <cell r="H368">
            <v>5</v>
          </cell>
          <cell r="I368">
            <v>0</v>
          </cell>
          <cell r="J368" t="str">
            <v>FINISH</v>
          </cell>
          <cell r="K368">
            <v>46296</v>
          </cell>
          <cell r="L368">
            <v>46303</v>
          </cell>
          <cell r="M368">
            <v>12111084</v>
          </cell>
        </row>
        <row r="369">
          <cell r="A369" t="str">
            <v>PT-H2608-PD-008</v>
          </cell>
          <cell r="B369" t="str">
            <v>AUSTRALIA</v>
          </cell>
          <cell r="C369">
            <v>11131246</v>
          </cell>
          <cell r="D369" t="str">
            <v>2331231-A-A</v>
          </cell>
          <cell r="E369" t="str">
            <v>WAMS-180-1645 NOCE</v>
          </cell>
          <cell r="F369" t="str">
            <v>Australia</v>
          </cell>
          <cell r="G369">
            <v>50</v>
          </cell>
          <cell r="H369">
            <v>50</v>
          </cell>
          <cell r="I369">
            <v>0</v>
          </cell>
          <cell r="J369" t="str">
            <v>FINISH</v>
          </cell>
          <cell r="K369">
            <v>46296</v>
          </cell>
          <cell r="L369">
            <v>46303</v>
          </cell>
          <cell r="M369">
            <v>12111079</v>
          </cell>
        </row>
        <row r="370">
          <cell r="A370" t="str">
            <v>PT-H2608-PD-009</v>
          </cell>
          <cell r="B370" t="str">
            <v>AUSTRALIA</v>
          </cell>
          <cell r="C370">
            <v>11131249</v>
          </cell>
          <cell r="D370" t="str">
            <v>2331234-A-A</v>
          </cell>
          <cell r="E370" t="str">
            <v>WAMS-180-16ST NOCE</v>
          </cell>
          <cell r="F370" t="str">
            <v>Australia</v>
          </cell>
          <cell r="G370">
            <v>20</v>
          </cell>
          <cell r="H370">
            <v>20</v>
          </cell>
          <cell r="I370">
            <v>0</v>
          </cell>
          <cell r="J370" t="str">
            <v>FINISH</v>
          </cell>
          <cell r="K370">
            <v>46296</v>
          </cell>
          <cell r="L370">
            <v>46303</v>
          </cell>
          <cell r="M370">
            <v>12111081</v>
          </cell>
        </row>
        <row r="371">
          <cell r="A371" t="str">
            <v>PT-H2608-PD-010</v>
          </cell>
          <cell r="B371" t="str">
            <v>AUSTRALIA</v>
          </cell>
          <cell r="C371">
            <v>11127820</v>
          </cell>
          <cell r="D371" t="str">
            <v>2131618-B-A</v>
          </cell>
          <cell r="E371" t="str">
            <v>WAIN-CKI-200 NO CE</v>
          </cell>
          <cell r="F371" t="str">
            <v>Australia</v>
          </cell>
          <cell r="G371">
            <v>40</v>
          </cell>
          <cell r="H371">
            <v>40</v>
          </cell>
          <cell r="I371">
            <v>0</v>
          </cell>
          <cell r="J371" t="str">
            <v>FINISH</v>
          </cell>
          <cell r="K371">
            <v>46296</v>
          </cell>
          <cell r="L371">
            <v>46303</v>
          </cell>
          <cell r="M371">
            <v>12114364</v>
          </cell>
        </row>
        <row r="372">
          <cell r="A372" t="str">
            <v>PT-H2608-PD-011</v>
          </cell>
          <cell r="B372" t="str">
            <v>AUSTRALIA</v>
          </cell>
          <cell r="C372">
            <v>11127220</v>
          </cell>
          <cell r="D372" t="str">
            <v>2131628-B-A</v>
          </cell>
          <cell r="E372" t="str">
            <v>AIN-CKI-200-B-SFT NO CE</v>
          </cell>
          <cell r="F372" t="str">
            <v>Australia</v>
          </cell>
          <cell r="G372">
            <v>2</v>
          </cell>
          <cell r="H372">
            <v>2</v>
          </cell>
          <cell r="I372">
            <v>0</v>
          </cell>
          <cell r="J372" t="str">
            <v>FINISH</v>
          </cell>
          <cell r="K372">
            <v>46296</v>
          </cell>
          <cell r="L372">
            <v>46303</v>
          </cell>
          <cell r="M372">
            <v>12114377</v>
          </cell>
        </row>
        <row r="373">
          <cell r="A373" t="str">
            <v>PT-H2608-PD-012</v>
          </cell>
          <cell r="B373" t="str">
            <v>AUSTRALIA</v>
          </cell>
          <cell r="C373">
            <v>11132203</v>
          </cell>
          <cell r="D373" t="str">
            <v>2131630-B-A</v>
          </cell>
          <cell r="E373" t="str">
            <v>AIN-CKX-10-200-R NO CE</v>
          </cell>
          <cell r="F373" t="str">
            <v>Australia</v>
          </cell>
          <cell r="G373">
            <v>5</v>
          </cell>
          <cell r="H373">
            <v>5</v>
          </cell>
          <cell r="I373">
            <v>0</v>
          </cell>
          <cell r="J373" t="str">
            <v>FINISH</v>
          </cell>
          <cell r="K373">
            <v>46296</v>
          </cell>
          <cell r="L373">
            <v>46303</v>
          </cell>
          <cell r="M373">
            <v>12114380</v>
          </cell>
        </row>
        <row r="374">
          <cell r="A374" t="str">
            <v>PT-H2608-PC-001</v>
          </cell>
          <cell r="B374">
            <v>0</v>
          </cell>
          <cell r="C374">
            <v>11133755</v>
          </cell>
          <cell r="D374" t="str">
            <v>1356015-P-A</v>
          </cell>
          <cell r="E374" t="str">
            <v>WAIN-CKI-10-200 CN</v>
          </cell>
          <cell r="F374" t="str">
            <v>China</v>
          </cell>
          <cell r="G374">
            <v>120</v>
          </cell>
          <cell r="H374">
            <v>120</v>
          </cell>
          <cell r="I374">
            <v>0</v>
          </cell>
          <cell r="J374" t="str">
            <v>FINISH</v>
          </cell>
          <cell r="K374">
            <v>46294</v>
          </cell>
          <cell r="L374">
            <v>46303</v>
          </cell>
          <cell r="M374">
            <v>12134879</v>
          </cell>
        </row>
        <row r="375">
          <cell r="A375" t="str">
            <v>PT-H2608-PC-002</v>
          </cell>
          <cell r="B375">
            <v>0</v>
          </cell>
          <cell r="C375">
            <v>11133759</v>
          </cell>
          <cell r="D375" t="str">
            <v>1456045-Q-A</v>
          </cell>
          <cell r="E375" t="str">
            <v>STM180-14S CN</v>
          </cell>
          <cell r="F375" t="str">
            <v>China</v>
          </cell>
          <cell r="G375">
            <v>2310</v>
          </cell>
          <cell r="H375">
            <v>1563</v>
          </cell>
          <cell r="I375">
            <v>747</v>
          </cell>
          <cell r="J375" t="str">
            <v>NO</v>
          </cell>
          <cell r="K375">
            <v>46294</v>
          </cell>
          <cell r="L375">
            <v>46303</v>
          </cell>
          <cell r="M375">
            <v>12125021</v>
          </cell>
        </row>
        <row r="376">
          <cell r="A376" t="str">
            <v>PT-H2608-PC-003</v>
          </cell>
          <cell r="B376">
            <v>0</v>
          </cell>
          <cell r="C376">
            <v>11133764</v>
          </cell>
          <cell r="D376" t="str">
            <v>1456050-Q-A</v>
          </cell>
          <cell r="E376" t="str">
            <v>STM180-18S CN</v>
          </cell>
          <cell r="F376" t="str">
            <v>China</v>
          </cell>
          <cell r="G376">
            <v>8500</v>
          </cell>
          <cell r="H376">
            <v>4807</v>
          </cell>
          <cell r="I376">
            <v>3693</v>
          </cell>
          <cell r="J376" t="str">
            <v>NO</v>
          </cell>
          <cell r="K376">
            <v>46294</v>
          </cell>
          <cell r="L376">
            <v>46303</v>
          </cell>
          <cell r="M376">
            <v>12125025</v>
          </cell>
        </row>
        <row r="377">
          <cell r="A377" t="str">
            <v>PT-H2608-PC-004</v>
          </cell>
          <cell r="B377">
            <v>0</v>
          </cell>
          <cell r="C377">
            <v>11134106</v>
          </cell>
          <cell r="D377" t="str">
            <v>1236001-N-AK</v>
          </cell>
          <cell r="E377" t="str">
            <v>AGH143090 CN</v>
          </cell>
          <cell r="F377" t="str">
            <v>China</v>
          </cell>
          <cell r="G377">
            <v>1640</v>
          </cell>
          <cell r="H377">
            <v>1640</v>
          </cell>
          <cell r="I377">
            <v>0</v>
          </cell>
          <cell r="J377" t="str">
            <v>FINISH</v>
          </cell>
          <cell r="K377">
            <v>46294</v>
          </cell>
          <cell r="L377">
            <v>46303</v>
          </cell>
          <cell r="M377">
            <v>12125075</v>
          </cell>
        </row>
        <row r="378">
          <cell r="A378" t="str">
            <v>PT-H2608-PC-005</v>
          </cell>
          <cell r="B378">
            <v>0</v>
          </cell>
          <cell r="C378">
            <v>11134107</v>
          </cell>
          <cell r="D378" t="str">
            <v>1236005-N-AK</v>
          </cell>
          <cell r="E378" t="str">
            <v>AGH143091 CN</v>
          </cell>
          <cell r="F378" t="str">
            <v>China</v>
          </cell>
          <cell r="G378">
            <v>725</v>
          </cell>
          <cell r="H378">
            <v>725</v>
          </cell>
          <cell r="I378">
            <v>0</v>
          </cell>
          <cell r="J378" t="str">
            <v>FINISH</v>
          </cell>
          <cell r="K378">
            <v>46294</v>
          </cell>
          <cell r="L378">
            <v>46303</v>
          </cell>
          <cell r="M378">
            <v>12125080</v>
          </cell>
        </row>
        <row r="379">
          <cell r="A379" t="str">
            <v>PT-H2608-PC-006</v>
          </cell>
          <cell r="B379">
            <v>0</v>
          </cell>
          <cell r="C379">
            <v>11134108</v>
          </cell>
          <cell r="D379" t="str">
            <v>1236007-N-AK</v>
          </cell>
          <cell r="E379" t="str">
            <v>AGH143092 CN</v>
          </cell>
          <cell r="F379" t="str">
            <v>China</v>
          </cell>
          <cell r="G379">
            <v>425</v>
          </cell>
          <cell r="H379">
            <v>425</v>
          </cell>
          <cell r="I379">
            <v>0</v>
          </cell>
          <cell r="J379" t="str">
            <v>FINISH</v>
          </cell>
          <cell r="K379">
            <v>46294</v>
          </cell>
          <cell r="L379">
            <v>46303</v>
          </cell>
          <cell r="M379">
            <v>12125079</v>
          </cell>
        </row>
        <row r="380">
          <cell r="A380" t="str">
            <v>PT-H2608-PC-007</v>
          </cell>
          <cell r="B380">
            <v>0</v>
          </cell>
          <cell r="C380">
            <v>11134109</v>
          </cell>
          <cell r="D380" t="str">
            <v>1236008-M-AK</v>
          </cell>
          <cell r="E380" t="str">
            <v>AGP140000 CN</v>
          </cell>
          <cell r="F380" t="str">
            <v>China</v>
          </cell>
          <cell r="G380">
            <v>925</v>
          </cell>
          <cell r="H380">
            <v>925</v>
          </cell>
          <cell r="I380">
            <v>0</v>
          </cell>
          <cell r="J380" t="str">
            <v>FINISH</v>
          </cell>
          <cell r="K380">
            <v>46294</v>
          </cell>
          <cell r="L380">
            <v>46303</v>
          </cell>
          <cell r="M380">
            <v>12125094</v>
          </cell>
        </row>
        <row r="381">
          <cell r="A381" t="str">
            <v>PT-H2608-PC-008</v>
          </cell>
          <cell r="B381">
            <v>0</v>
          </cell>
          <cell r="C381">
            <v>11134110</v>
          </cell>
          <cell r="D381" t="str">
            <v>1236016-L-AK</v>
          </cell>
          <cell r="E381" t="str">
            <v>AHW14S003S CN</v>
          </cell>
          <cell r="F381" t="str">
            <v>China</v>
          </cell>
          <cell r="G381">
            <v>1955</v>
          </cell>
          <cell r="H381">
            <v>1955</v>
          </cell>
          <cell r="I381">
            <v>0</v>
          </cell>
          <cell r="J381" t="str">
            <v>FINISH</v>
          </cell>
          <cell r="K381">
            <v>46294</v>
          </cell>
          <cell r="L381">
            <v>46303</v>
          </cell>
          <cell r="M381">
            <v>12125116</v>
          </cell>
        </row>
        <row r="382">
          <cell r="A382" t="str">
            <v>PT-H2608-PC-009</v>
          </cell>
          <cell r="B382">
            <v>0</v>
          </cell>
          <cell r="C382">
            <v>11134112</v>
          </cell>
          <cell r="D382" t="str">
            <v>1931119-D-A</v>
          </cell>
          <cell r="E382" t="str">
            <v>AHW14R013P CN</v>
          </cell>
          <cell r="F382" t="str">
            <v>China</v>
          </cell>
          <cell r="G382">
            <v>265</v>
          </cell>
          <cell r="H382">
            <v>0</v>
          </cell>
          <cell r="I382">
            <v>265</v>
          </cell>
          <cell r="J382" t="str">
            <v>NO</v>
          </cell>
          <cell r="K382">
            <v>46294</v>
          </cell>
          <cell r="L382">
            <v>46303</v>
          </cell>
          <cell r="M382">
            <v>12125033</v>
          </cell>
        </row>
        <row r="383">
          <cell r="A383" t="str">
            <v>PT-H2608-PC-010</v>
          </cell>
          <cell r="B383">
            <v>0</v>
          </cell>
          <cell r="C383">
            <v>11134232</v>
          </cell>
          <cell r="D383" t="str">
            <v>1436302-K-AK</v>
          </cell>
          <cell r="E383" t="str">
            <v>APW14R010S CN</v>
          </cell>
          <cell r="F383" t="str">
            <v>China</v>
          </cell>
          <cell r="G383">
            <v>735</v>
          </cell>
          <cell r="H383">
            <v>735</v>
          </cell>
          <cell r="I383">
            <v>0</v>
          </cell>
          <cell r="J383" t="str">
            <v>FINISH</v>
          </cell>
          <cell r="K383">
            <v>46294</v>
          </cell>
          <cell r="L383">
            <v>46303</v>
          </cell>
          <cell r="M383">
            <v>12125006</v>
          </cell>
        </row>
        <row r="384">
          <cell r="A384" t="str">
            <v>PT-H2608-PC-011</v>
          </cell>
          <cell r="B384">
            <v>0</v>
          </cell>
          <cell r="C384">
            <v>11134233</v>
          </cell>
          <cell r="D384" t="str">
            <v>1036062-R-AK</v>
          </cell>
          <cell r="E384" t="str">
            <v>AGP140001 CN</v>
          </cell>
          <cell r="F384" t="str">
            <v>China</v>
          </cell>
          <cell r="G384">
            <v>370</v>
          </cell>
          <cell r="H384">
            <v>370</v>
          </cell>
          <cell r="I384">
            <v>0</v>
          </cell>
          <cell r="J384" t="str">
            <v>FINISH</v>
          </cell>
          <cell r="K384">
            <v>46294</v>
          </cell>
          <cell r="L384">
            <v>46303</v>
          </cell>
          <cell r="M384">
            <v>12125088</v>
          </cell>
        </row>
        <row r="385">
          <cell r="A385" t="str">
            <v>PT-H2608-PC-012</v>
          </cell>
          <cell r="B385">
            <v>0</v>
          </cell>
          <cell r="C385">
            <v>11134234</v>
          </cell>
          <cell r="D385" t="str">
            <v>1036066-R-AK</v>
          </cell>
          <cell r="E385" t="str">
            <v>AGP140002 CN</v>
          </cell>
          <cell r="F385" t="str">
            <v>China</v>
          </cell>
          <cell r="G385">
            <v>7510</v>
          </cell>
          <cell r="H385">
            <v>100</v>
          </cell>
          <cell r="I385">
            <v>7410</v>
          </cell>
          <cell r="J385" t="str">
            <v>NO</v>
          </cell>
          <cell r="K385">
            <v>46294</v>
          </cell>
          <cell r="L385">
            <v>46303</v>
          </cell>
          <cell r="M385">
            <v>12125073</v>
          </cell>
        </row>
        <row r="386">
          <cell r="A386" t="str">
            <v>PT-H2608-PC-013</v>
          </cell>
          <cell r="B386">
            <v>0</v>
          </cell>
          <cell r="C386">
            <v>11134235</v>
          </cell>
          <cell r="D386" t="str">
            <v>1036068-S-AK</v>
          </cell>
          <cell r="E386" t="str">
            <v>AHW14R001S CN</v>
          </cell>
          <cell r="F386" t="str">
            <v>China</v>
          </cell>
          <cell r="G386">
            <v>132800</v>
          </cell>
          <cell r="H386">
            <v>0</v>
          </cell>
          <cell r="I386">
            <v>132800</v>
          </cell>
          <cell r="J386" t="str">
            <v>NO</v>
          </cell>
          <cell r="K386">
            <v>46294</v>
          </cell>
          <cell r="L386">
            <v>46303</v>
          </cell>
          <cell r="M386">
            <v>12120774</v>
          </cell>
        </row>
        <row r="387">
          <cell r="A387" t="str">
            <v>PT-H2608-PC-014</v>
          </cell>
          <cell r="B387">
            <v>0</v>
          </cell>
          <cell r="C387">
            <v>11134236</v>
          </cell>
          <cell r="D387" t="str">
            <v>1136431-Q-AK</v>
          </cell>
          <cell r="E387" t="str">
            <v>AHW14R007P CN</v>
          </cell>
          <cell r="F387" t="str">
            <v>China</v>
          </cell>
          <cell r="G387">
            <v>6755</v>
          </cell>
          <cell r="H387">
            <v>5650</v>
          </cell>
          <cell r="I387">
            <v>1105</v>
          </cell>
          <cell r="J387" t="str">
            <v>NO</v>
          </cell>
          <cell r="K387">
            <v>46294</v>
          </cell>
          <cell r="L387">
            <v>46303</v>
          </cell>
          <cell r="M387">
            <v>12125103</v>
          </cell>
        </row>
        <row r="388">
          <cell r="A388" t="str">
            <v>PT-H2608-PC-015</v>
          </cell>
          <cell r="B388">
            <v>0</v>
          </cell>
          <cell r="C388">
            <v>11134237</v>
          </cell>
          <cell r="D388" t="str">
            <v>1436196-Q-A</v>
          </cell>
          <cell r="E388" t="str">
            <v>AHW14R004S CN</v>
          </cell>
          <cell r="F388" t="str">
            <v>China</v>
          </cell>
          <cell r="G388">
            <v>112500</v>
          </cell>
          <cell r="H388">
            <v>3570</v>
          </cell>
          <cell r="I388">
            <v>108930</v>
          </cell>
          <cell r="J388" t="str">
            <v>NO</v>
          </cell>
          <cell r="K388">
            <v>46294</v>
          </cell>
          <cell r="L388">
            <v>46303</v>
          </cell>
          <cell r="M388">
            <v>12125012</v>
          </cell>
        </row>
        <row r="389">
          <cell r="A389" t="str">
            <v>PT-H2608-PC-016</v>
          </cell>
          <cell r="B389">
            <v>0</v>
          </cell>
          <cell r="C389">
            <v>11134238</v>
          </cell>
          <cell r="D389" t="str">
            <v>1436288-K-AK</v>
          </cell>
          <cell r="E389" t="str">
            <v>AHW14R008P CN</v>
          </cell>
          <cell r="F389" t="str">
            <v>China</v>
          </cell>
          <cell r="G389">
            <v>5665</v>
          </cell>
          <cell r="H389">
            <v>5665</v>
          </cell>
          <cell r="I389">
            <v>0</v>
          </cell>
          <cell r="J389" t="str">
            <v>FINISH</v>
          </cell>
          <cell r="K389">
            <v>46294</v>
          </cell>
          <cell r="L389">
            <v>46303</v>
          </cell>
          <cell r="M389">
            <v>12125099</v>
          </cell>
        </row>
        <row r="390">
          <cell r="A390" t="str">
            <v>PT-H2608-PC-017</v>
          </cell>
          <cell r="B390">
            <v>0</v>
          </cell>
          <cell r="C390">
            <v>11134239</v>
          </cell>
          <cell r="D390" t="str">
            <v>1436292-K-AK</v>
          </cell>
          <cell r="E390" t="str">
            <v>AHW14R011P CN</v>
          </cell>
          <cell r="F390" t="str">
            <v>China</v>
          </cell>
          <cell r="G390">
            <v>5275</v>
          </cell>
          <cell r="H390">
            <v>3300</v>
          </cell>
          <cell r="I390">
            <v>1975</v>
          </cell>
          <cell r="J390" t="str">
            <v>NO</v>
          </cell>
          <cell r="K390">
            <v>46294</v>
          </cell>
          <cell r="L390">
            <v>46303</v>
          </cell>
          <cell r="M390">
            <v>12125107</v>
          </cell>
        </row>
        <row r="391">
          <cell r="A391" t="str">
            <v>PT-H2608-PC-018</v>
          </cell>
          <cell r="B391">
            <v>0</v>
          </cell>
          <cell r="C391">
            <v>11134240</v>
          </cell>
          <cell r="D391" t="str">
            <v>1436296-J-AK</v>
          </cell>
          <cell r="E391" t="str">
            <v>APW14R009S CN</v>
          </cell>
          <cell r="F391" t="str">
            <v>China</v>
          </cell>
          <cell r="G391">
            <v>14170</v>
          </cell>
          <cell r="H391">
            <v>0</v>
          </cell>
          <cell r="I391">
            <v>14170</v>
          </cell>
          <cell r="J391" t="str">
            <v>NO</v>
          </cell>
          <cell r="K391">
            <v>46294</v>
          </cell>
          <cell r="L391">
            <v>46303</v>
          </cell>
          <cell r="M391">
            <v>12125069</v>
          </cell>
        </row>
        <row r="392">
          <cell r="A392" t="str">
            <v>PT-H2608-PC-019</v>
          </cell>
          <cell r="B392">
            <v>0</v>
          </cell>
          <cell r="C392">
            <v>11134241</v>
          </cell>
          <cell r="D392" t="str">
            <v>1436298-J-AK</v>
          </cell>
          <cell r="E392" t="str">
            <v>APW14R005S CN</v>
          </cell>
          <cell r="F392" t="str">
            <v>China</v>
          </cell>
          <cell r="G392">
            <v>28710</v>
          </cell>
          <cell r="H392">
            <v>0</v>
          </cell>
          <cell r="I392">
            <v>28710</v>
          </cell>
          <cell r="J392" t="str">
            <v>NO</v>
          </cell>
          <cell r="K392">
            <v>46294</v>
          </cell>
          <cell r="L392">
            <v>46303</v>
          </cell>
          <cell r="M392">
            <v>12125071</v>
          </cell>
        </row>
        <row r="393">
          <cell r="A393" t="str">
            <v>PT-H2608-PC-020</v>
          </cell>
          <cell r="B393" t="str">
            <v>Type C TCM</v>
          </cell>
          <cell r="C393">
            <v>11134342</v>
          </cell>
          <cell r="D393" t="str">
            <v>1036068-S-AK-P</v>
          </cell>
          <cell r="E393" t="str">
            <v>AHW14R001S CN</v>
          </cell>
          <cell r="F393" t="str">
            <v>China</v>
          </cell>
          <cell r="G393">
            <v>56870</v>
          </cell>
          <cell r="H393">
            <v>2450</v>
          </cell>
          <cell r="I393">
            <v>54420</v>
          </cell>
          <cell r="J393" t="str">
            <v>NO</v>
          </cell>
          <cell r="K393">
            <v>46294</v>
          </cell>
          <cell r="L393">
            <v>46303</v>
          </cell>
          <cell r="M393">
            <v>12134058</v>
          </cell>
        </row>
        <row r="394">
          <cell r="A394" t="str">
            <v>PT-H2608-PC-021</v>
          </cell>
          <cell r="B394">
            <v>0</v>
          </cell>
          <cell r="C394">
            <v>11134468</v>
          </cell>
          <cell r="D394" t="str">
            <v>1236034-M-A</v>
          </cell>
          <cell r="E394" t="str">
            <v>AHW10S302S CN</v>
          </cell>
          <cell r="F394" t="str">
            <v>China</v>
          </cell>
          <cell r="G394">
            <v>190</v>
          </cell>
          <cell r="H394">
            <v>0</v>
          </cell>
          <cell r="I394">
            <v>190</v>
          </cell>
          <cell r="J394" t="str">
            <v>NO</v>
          </cell>
          <cell r="K394">
            <v>46294</v>
          </cell>
          <cell r="L394">
            <v>46303</v>
          </cell>
          <cell r="M394">
            <v>12125134</v>
          </cell>
        </row>
        <row r="395">
          <cell r="A395" t="str">
            <v>PT-H2608-PC-022</v>
          </cell>
          <cell r="B395">
            <v>0</v>
          </cell>
          <cell r="C395">
            <v>11134480</v>
          </cell>
          <cell r="D395" t="str">
            <v>1236037-M-AK</v>
          </cell>
          <cell r="E395" t="str">
            <v>AG141002 CN</v>
          </cell>
          <cell r="F395" t="str">
            <v>China</v>
          </cell>
          <cell r="G395">
            <v>180</v>
          </cell>
          <cell r="H395">
            <v>0</v>
          </cell>
          <cell r="I395">
            <v>180</v>
          </cell>
          <cell r="J395" t="str">
            <v>NO</v>
          </cell>
          <cell r="K395">
            <v>46294</v>
          </cell>
          <cell r="L395">
            <v>46303</v>
          </cell>
          <cell r="M395">
            <v>12125124</v>
          </cell>
        </row>
        <row r="396">
          <cell r="A396" t="str">
            <v>PT-H2608-PC-023</v>
          </cell>
          <cell r="B396">
            <v>0</v>
          </cell>
          <cell r="C396">
            <v>11134485</v>
          </cell>
          <cell r="D396" t="str">
            <v>1336013-L-AK</v>
          </cell>
          <cell r="E396" t="str">
            <v>AG149001 CN</v>
          </cell>
          <cell r="F396" t="str">
            <v>China</v>
          </cell>
          <cell r="G396">
            <v>975</v>
          </cell>
          <cell r="H396">
            <v>0</v>
          </cell>
          <cell r="I396">
            <v>975</v>
          </cell>
          <cell r="J396" t="str">
            <v>NO</v>
          </cell>
          <cell r="K396">
            <v>46294</v>
          </cell>
          <cell r="L396">
            <v>46303</v>
          </cell>
          <cell r="M396">
            <v>12125120</v>
          </cell>
        </row>
        <row r="397">
          <cell r="A397" t="str">
            <v>PT-H2608-PC-024</v>
          </cell>
          <cell r="B397">
            <v>0</v>
          </cell>
          <cell r="C397">
            <v>11134526</v>
          </cell>
          <cell r="D397" t="str">
            <v>1356013-R-A</v>
          </cell>
          <cell r="E397" t="str">
            <v>WAIN-CKI-200 CN</v>
          </cell>
          <cell r="F397" t="str">
            <v>China</v>
          </cell>
          <cell r="G397">
            <v>1000</v>
          </cell>
          <cell r="H397">
            <v>1000</v>
          </cell>
          <cell r="I397">
            <v>0</v>
          </cell>
          <cell r="J397" t="str">
            <v>FINISH</v>
          </cell>
          <cell r="K397">
            <v>46294</v>
          </cell>
          <cell r="L397">
            <v>46303</v>
          </cell>
          <cell r="M397">
            <v>12125126</v>
          </cell>
        </row>
        <row r="398">
          <cell r="A398" t="str">
            <v>PT-H2608-PC-025</v>
          </cell>
          <cell r="B398">
            <v>0</v>
          </cell>
          <cell r="C398">
            <v>11134527</v>
          </cell>
          <cell r="D398" t="str">
            <v>1356014-R-AK</v>
          </cell>
          <cell r="E398" t="str">
            <v>WAIN-CKI-300 CN</v>
          </cell>
          <cell r="F398" t="str">
            <v>China</v>
          </cell>
          <cell r="G398">
            <v>180</v>
          </cell>
          <cell r="H398">
            <v>180</v>
          </cell>
          <cell r="I398">
            <v>0</v>
          </cell>
          <cell r="J398" t="str">
            <v>FINISH</v>
          </cell>
          <cell r="K398">
            <v>46294</v>
          </cell>
          <cell r="L398">
            <v>46303</v>
          </cell>
          <cell r="M398">
            <v>12125128</v>
          </cell>
        </row>
        <row r="399">
          <cell r="A399" t="str">
            <v>PT-H2608-PC-026</v>
          </cell>
          <cell r="B399">
            <v>0</v>
          </cell>
          <cell r="C399">
            <v>11134539</v>
          </cell>
          <cell r="D399" t="str">
            <v>1831106-H-A</v>
          </cell>
          <cell r="E399" t="str">
            <v>WAMS-180-1645C CN</v>
          </cell>
          <cell r="F399" t="str">
            <v>China</v>
          </cell>
          <cell r="G399">
            <v>528</v>
          </cell>
          <cell r="H399">
            <v>528</v>
          </cell>
          <cell r="I399">
            <v>0</v>
          </cell>
          <cell r="J399" t="str">
            <v>FINISH</v>
          </cell>
          <cell r="K399">
            <v>46294</v>
          </cell>
          <cell r="L399">
            <v>46303</v>
          </cell>
          <cell r="M399">
            <v>12125037</v>
          </cell>
        </row>
        <row r="400">
          <cell r="A400" t="str">
            <v>PT-H2608-PC-027</v>
          </cell>
          <cell r="B400">
            <v>0</v>
          </cell>
          <cell r="C400">
            <v>11134540</v>
          </cell>
          <cell r="D400" t="str">
            <v>1831109-H-A</v>
          </cell>
          <cell r="E400" t="str">
            <v>WAMS-180-16WAC CN</v>
          </cell>
          <cell r="F400" t="str">
            <v>China</v>
          </cell>
          <cell r="G400">
            <v>264</v>
          </cell>
          <cell r="H400">
            <v>264</v>
          </cell>
          <cell r="I400">
            <v>0</v>
          </cell>
          <cell r="J400" t="str">
            <v>FINISH</v>
          </cell>
          <cell r="K400">
            <v>46294</v>
          </cell>
          <cell r="L400">
            <v>46303</v>
          </cell>
          <cell r="M400">
            <v>12125038</v>
          </cell>
        </row>
        <row r="401">
          <cell r="A401" t="str">
            <v>PT-H2608-PC-028</v>
          </cell>
          <cell r="B401">
            <v>0</v>
          </cell>
          <cell r="C401">
            <v>11134541</v>
          </cell>
          <cell r="D401" t="str">
            <v>1831112-H-A</v>
          </cell>
          <cell r="E401" t="str">
            <v>WAMS-180-16STC CN</v>
          </cell>
          <cell r="F401" t="str">
            <v>China</v>
          </cell>
          <cell r="G401">
            <v>660</v>
          </cell>
          <cell r="H401">
            <v>0</v>
          </cell>
          <cell r="I401">
            <v>660</v>
          </cell>
          <cell r="J401" t="str">
            <v>NO</v>
          </cell>
          <cell r="K401">
            <v>46294</v>
          </cell>
          <cell r="L401">
            <v>46303</v>
          </cell>
          <cell r="M401">
            <v>12125036</v>
          </cell>
        </row>
        <row r="402">
          <cell r="A402" t="str">
            <v>PT-H2608-PC-029</v>
          </cell>
          <cell r="B402">
            <v>0</v>
          </cell>
          <cell r="C402">
            <v>11134557</v>
          </cell>
          <cell r="D402" t="str">
            <v>1931122-F-A</v>
          </cell>
          <cell r="E402" t="str">
            <v>WAIN-CKI-200-BA CN</v>
          </cell>
          <cell r="F402" t="str">
            <v>China</v>
          </cell>
          <cell r="G402">
            <v>20</v>
          </cell>
          <cell r="H402">
            <v>0</v>
          </cell>
          <cell r="I402">
            <v>20</v>
          </cell>
          <cell r="J402" t="str">
            <v>NO</v>
          </cell>
          <cell r="K402">
            <v>46294</v>
          </cell>
          <cell r="L402">
            <v>46303</v>
          </cell>
          <cell r="M402">
            <v>12125133</v>
          </cell>
        </row>
        <row r="403">
          <cell r="A403" t="str">
            <v>PT-H2608-PC-030</v>
          </cell>
          <cell r="B403">
            <v>0</v>
          </cell>
          <cell r="C403">
            <v>11134559</v>
          </cell>
          <cell r="D403" t="str">
            <v>2031173-A-AK</v>
          </cell>
          <cell r="E403" t="str">
            <v>AH14R007PR CN</v>
          </cell>
          <cell r="F403" t="str">
            <v>China</v>
          </cell>
          <cell r="G403">
            <v>170</v>
          </cell>
          <cell r="H403">
            <v>0</v>
          </cell>
          <cell r="I403">
            <v>170</v>
          </cell>
          <cell r="J403" t="str">
            <v>NO</v>
          </cell>
          <cell r="K403">
            <v>46294</v>
          </cell>
          <cell r="L403">
            <v>46303</v>
          </cell>
          <cell r="M403">
            <v>12125103</v>
          </cell>
        </row>
        <row r="404">
          <cell r="A404" t="str">
            <v>PT-H2608-PC-031</v>
          </cell>
          <cell r="B404">
            <v>0</v>
          </cell>
          <cell r="C404">
            <v>11134560</v>
          </cell>
          <cell r="D404" t="str">
            <v>2031177-A-AK</v>
          </cell>
          <cell r="E404" t="str">
            <v>AH14R008PR CN</v>
          </cell>
          <cell r="F404" t="str">
            <v>China</v>
          </cell>
          <cell r="G404">
            <v>85</v>
          </cell>
          <cell r="H404">
            <v>85</v>
          </cell>
          <cell r="I404">
            <v>0</v>
          </cell>
          <cell r="J404" t="str">
            <v>FINISH</v>
          </cell>
          <cell r="K404">
            <v>46294</v>
          </cell>
          <cell r="L404">
            <v>46303</v>
          </cell>
          <cell r="M404">
            <v>12125099</v>
          </cell>
        </row>
        <row r="405">
          <cell r="A405" t="str">
            <v>PT-H2608-PC-032</v>
          </cell>
          <cell r="B405">
            <v>0</v>
          </cell>
          <cell r="C405">
            <v>11134561</v>
          </cell>
          <cell r="D405" t="str">
            <v>2031181-A-AK</v>
          </cell>
          <cell r="E405" t="str">
            <v>AH14R011PR CN</v>
          </cell>
          <cell r="F405" t="str">
            <v>China</v>
          </cell>
          <cell r="G405">
            <v>170</v>
          </cell>
          <cell r="H405">
            <v>170</v>
          </cell>
          <cell r="I405">
            <v>0</v>
          </cell>
          <cell r="J405" t="str">
            <v>FINISH</v>
          </cell>
          <cell r="K405">
            <v>46294</v>
          </cell>
          <cell r="L405">
            <v>46303</v>
          </cell>
          <cell r="M405">
            <v>12125107</v>
          </cell>
        </row>
        <row r="406">
          <cell r="A406" t="str">
            <v>PT-H2608-PC-033</v>
          </cell>
          <cell r="B406">
            <v>0</v>
          </cell>
          <cell r="C406">
            <v>11135699</v>
          </cell>
          <cell r="D406" t="str">
            <v>1356018-N-AK</v>
          </cell>
          <cell r="E406" t="str">
            <v>PAGH143392 CN</v>
          </cell>
          <cell r="F406" t="str">
            <v>China</v>
          </cell>
          <cell r="G406">
            <v>60</v>
          </cell>
          <cell r="H406">
            <v>60</v>
          </cell>
          <cell r="I406">
            <v>0</v>
          </cell>
          <cell r="J406" t="str">
            <v>FINISH</v>
          </cell>
          <cell r="K406">
            <v>46294</v>
          </cell>
          <cell r="L406">
            <v>46303</v>
          </cell>
          <cell r="M406">
            <v>12125082</v>
          </cell>
        </row>
        <row r="407">
          <cell r="A407" t="str">
            <v>PT-H2608-PC-034</v>
          </cell>
          <cell r="B407">
            <v>0</v>
          </cell>
          <cell r="C407">
            <v>11135701</v>
          </cell>
          <cell r="D407" t="str">
            <v>1356020-N-AK</v>
          </cell>
          <cell r="E407" t="str">
            <v>PAGH18M372 CN</v>
          </cell>
          <cell r="F407" t="str">
            <v>China</v>
          </cell>
          <cell r="G407">
            <v>320</v>
          </cell>
          <cell r="H407">
            <v>320</v>
          </cell>
          <cell r="I407">
            <v>0</v>
          </cell>
          <cell r="J407" t="str">
            <v>FINISH</v>
          </cell>
          <cell r="K407">
            <v>46294</v>
          </cell>
          <cell r="L407">
            <v>46303</v>
          </cell>
          <cell r="M407">
            <v>12125030</v>
          </cell>
        </row>
        <row r="408">
          <cell r="A408" t="str">
            <v>PT-H2608-PC-035</v>
          </cell>
          <cell r="B408">
            <v>0</v>
          </cell>
          <cell r="C408">
            <v>11135704</v>
          </cell>
          <cell r="D408" t="str">
            <v>1931089-G-AK</v>
          </cell>
          <cell r="E408" t="str">
            <v>PHW18R302S CN</v>
          </cell>
          <cell r="F408" t="str">
            <v>China</v>
          </cell>
          <cell r="G408">
            <v>60</v>
          </cell>
          <cell r="H408">
            <v>60</v>
          </cell>
          <cell r="I408">
            <v>0</v>
          </cell>
          <cell r="J408" t="str">
            <v>FINISH</v>
          </cell>
          <cell r="K408">
            <v>46294</v>
          </cell>
          <cell r="L408">
            <v>46303</v>
          </cell>
          <cell r="M408">
            <v>12125114</v>
          </cell>
        </row>
        <row r="409">
          <cell r="A409" t="str">
            <v>PT-H2608-PC-036</v>
          </cell>
          <cell r="B409">
            <v>0</v>
          </cell>
          <cell r="C409">
            <v>11135707</v>
          </cell>
          <cell r="D409" t="str">
            <v>1931095-H-AK</v>
          </cell>
          <cell r="E409" t="str">
            <v>PPW14R300S CN</v>
          </cell>
          <cell r="F409" t="str">
            <v>China</v>
          </cell>
          <cell r="G409">
            <v>40</v>
          </cell>
          <cell r="H409">
            <v>40</v>
          </cell>
          <cell r="I409">
            <v>0</v>
          </cell>
          <cell r="J409" t="str">
            <v>FINISH</v>
          </cell>
          <cell r="K409">
            <v>46294</v>
          </cell>
          <cell r="L409">
            <v>46303</v>
          </cell>
          <cell r="M409">
            <v>12125057</v>
          </cell>
        </row>
        <row r="410">
          <cell r="A410" t="str">
            <v>PT-H2608-PC-037</v>
          </cell>
          <cell r="B410">
            <v>0</v>
          </cell>
          <cell r="C410">
            <v>11135708</v>
          </cell>
          <cell r="D410" t="str">
            <v>1931096-H-AK</v>
          </cell>
          <cell r="E410" t="str">
            <v>PPW14R300P CN</v>
          </cell>
          <cell r="F410" t="str">
            <v>China</v>
          </cell>
          <cell r="G410">
            <v>560</v>
          </cell>
          <cell r="H410">
            <v>560</v>
          </cell>
          <cell r="I410">
            <v>0</v>
          </cell>
          <cell r="J410" t="str">
            <v>FINISH</v>
          </cell>
          <cell r="K410">
            <v>46294</v>
          </cell>
          <cell r="L410">
            <v>46303</v>
          </cell>
          <cell r="M410">
            <v>12125058</v>
          </cell>
        </row>
        <row r="411">
          <cell r="A411" t="str">
            <v>PT-H2608-PC-038</v>
          </cell>
          <cell r="B411">
            <v>0</v>
          </cell>
          <cell r="C411">
            <v>11135711</v>
          </cell>
          <cell r="D411" t="str">
            <v>1931101-G-AK</v>
          </cell>
          <cell r="E411" t="str">
            <v>PPW18R300S CN</v>
          </cell>
          <cell r="F411" t="str">
            <v>China</v>
          </cell>
          <cell r="G411">
            <v>320</v>
          </cell>
          <cell r="H411">
            <v>320</v>
          </cell>
          <cell r="I411">
            <v>0</v>
          </cell>
          <cell r="J411" t="str">
            <v>FINISH</v>
          </cell>
          <cell r="K411">
            <v>46294</v>
          </cell>
          <cell r="L411">
            <v>46303</v>
          </cell>
          <cell r="M411">
            <v>12125063</v>
          </cell>
        </row>
        <row r="412">
          <cell r="A412" t="str">
            <v>PT-H2608-PC-039</v>
          </cell>
          <cell r="B412">
            <v>0</v>
          </cell>
          <cell r="C412">
            <v>11135712</v>
          </cell>
          <cell r="D412" t="str">
            <v>1931102-G-AK</v>
          </cell>
          <cell r="E412" t="str">
            <v>PPW18R300P CN</v>
          </cell>
          <cell r="F412" t="str">
            <v>China</v>
          </cell>
          <cell r="G412">
            <v>560</v>
          </cell>
          <cell r="H412">
            <v>560</v>
          </cell>
          <cell r="I412">
            <v>0</v>
          </cell>
          <cell r="J412" t="str">
            <v>FINISH</v>
          </cell>
          <cell r="K412">
            <v>46294</v>
          </cell>
          <cell r="L412">
            <v>46303</v>
          </cell>
          <cell r="M412">
            <v>12125064</v>
          </cell>
        </row>
        <row r="413">
          <cell r="A413" t="str">
            <v>PT-H2608-PC-040</v>
          </cell>
          <cell r="B413">
            <v>0</v>
          </cell>
          <cell r="C413">
            <v>11135716</v>
          </cell>
          <cell r="D413" t="str">
            <v>1931113-G-AK</v>
          </cell>
          <cell r="E413" t="str">
            <v>PHW18R301S CN</v>
          </cell>
          <cell r="F413" t="str">
            <v>China</v>
          </cell>
          <cell r="G413">
            <v>160</v>
          </cell>
          <cell r="H413">
            <v>0</v>
          </cell>
          <cell r="I413">
            <v>160</v>
          </cell>
          <cell r="J413" t="str">
            <v>NO</v>
          </cell>
          <cell r="K413">
            <v>46294</v>
          </cell>
          <cell r="L413">
            <v>46303</v>
          </cell>
          <cell r="M413">
            <v>12125051</v>
          </cell>
        </row>
        <row r="414">
          <cell r="A414" t="str">
            <v>PT-H2608-PC-041</v>
          </cell>
          <cell r="B414">
            <v>0</v>
          </cell>
          <cell r="C414">
            <v>11133764</v>
          </cell>
          <cell r="D414" t="str">
            <v>1456050-Q-A</v>
          </cell>
          <cell r="E414" t="str">
            <v>STM180-18S CN</v>
          </cell>
          <cell r="F414" t="str">
            <v>China</v>
          </cell>
          <cell r="G414">
            <v>99</v>
          </cell>
          <cell r="H414">
            <v>0</v>
          </cell>
          <cell r="I414">
            <v>99</v>
          </cell>
          <cell r="J414" t="str">
            <v>NO</v>
          </cell>
          <cell r="K414">
            <v>46294</v>
          </cell>
          <cell r="L414">
            <v>46303</v>
          </cell>
          <cell r="M414">
            <v>12125025</v>
          </cell>
        </row>
        <row r="415">
          <cell r="A415" t="str">
            <v>PT-H2608-PT-076</v>
          </cell>
          <cell r="B415">
            <v>0</v>
          </cell>
          <cell r="C415">
            <v>11120209</v>
          </cell>
          <cell r="D415" t="str">
            <v>2151001-0-A</v>
          </cell>
          <cell r="E415" t="str">
            <v>ENL115132 JP</v>
          </cell>
          <cell r="F415" t="str">
            <v>Japan</v>
          </cell>
          <cell r="G415">
            <v>30</v>
          </cell>
          <cell r="H415">
            <v>0</v>
          </cell>
          <cell r="I415">
            <v>30</v>
          </cell>
          <cell r="J415" t="str">
            <v>NO</v>
          </cell>
          <cell r="K415">
            <v>46318</v>
          </cell>
          <cell r="L415">
            <v>46330</v>
          </cell>
          <cell r="M415">
            <v>12120303</v>
          </cell>
        </row>
        <row r="416">
          <cell r="A416" t="str">
            <v>PT-H2608-PD-056</v>
          </cell>
          <cell r="B416">
            <v>0</v>
          </cell>
          <cell r="C416">
            <v>11117355</v>
          </cell>
          <cell r="D416" t="str">
            <v>2131727-B-A</v>
          </cell>
          <cell r="E416" t="str">
            <v>AHW14R013P NO CE</v>
          </cell>
          <cell r="F416" t="str">
            <v>Oversea</v>
          </cell>
          <cell r="G416">
            <v>10</v>
          </cell>
          <cell r="H416">
            <v>0</v>
          </cell>
          <cell r="I416">
            <v>10</v>
          </cell>
          <cell r="J416" t="str">
            <v>NO</v>
          </cell>
          <cell r="K416">
            <v>46323</v>
          </cell>
          <cell r="L416">
            <v>46331</v>
          </cell>
          <cell r="M416">
            <v>12114297</v>
          </cell>
        </row>
        <row r="417">
          <cell r="A417" t="str">
            <v>PT-H2608-PD-057</v>
          </cell>
          <cell r="B417">
            <v>0</v>
          </cell>
          <cell r="C417">
            <v>11132203</v>
          </cell>
          <cell r="D417" t="str">
            <v>2131630-B-A</v>
          </cell>
          <cell r="E417" t="str">
            <v>AIN-CKX-10-200-R NO CE</v>
          </cell>
          <cell r="F417" t="str">
            <v>Oversea</v>
          </cell>
          <cell r="G417">
            <v>8</v>
          </cell>
          <cell r="H417">
            <v>0</v>
          </cell>
          <cell r="I417">
            <v>8</v>
          </cell>
          <cell r="J417" t="str">
            <v>NO</v>
          </cell>
          <cell r="K417">
            <v>46323</v>
          </cell>
          <cell r="L417">
            <v>46331</v>
          </cell>
          <cell r="M417">
            <v>12114380</v>
          </cell>
        </row>
        <row r="418">
          <cell r="A418" t="str">
            <v>PT-H2608-PD-058</v>
          </cell>
          <cell r="B418">
            <v>0</v>
          </cell>
          <cell r="C418">
            <v>11131252</v>
          </cell>
          <cell r="D418" t="str">
            <v>2331237-A-A</v>
          </cell>
          <cell r="E418" t="str">
            <v>WAMS-180-16WA NOCE</v>
          </cell>
          <cell r="F418" t="str">
            <v>Oversea</v>
          </cell>
          <cell r="G418">
            <v>18</v>
          </cell>
          <cell r="H418">
            <v>0</v>
          </cell>
          <cell r="I418">
            <v>18</v>
          </cell>
          <cell r="J418" t="str">
            <v>NO</v>
          </cell>
          <cell r="K418">
            <v>46323</v>
          </cell>
          <cell r="L418">
            <v>46331</v>
          </cell>
          <cell r="M418">
            <v>12111083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E1" t="str">
            <v>Batch
(LotSAP)</v>
          </cell>
          <cell r="F1" t="str">
            <v>External Lot 1
(LotSIAM)</v>
          </cell>
          <cell r="G1" t="str">
            <v>Unrestricted
(Số lượng thực tế)</v>
          </cell>
          <cell r="H1" t="str">
            <v>Base Unit of Measure</v>
          </cell>
          <cell r="I1" t="str">
            <v>Tray (Ngăn)</v>
          </cell>
        </row>
        <row r="2">
          <cell r="E2" t="str">
            <v>0103465038</v>
          </cell>
          <cell r="F2" t="str">
            <v>ED26602B3</v>
          </cell>
          <cell r="G2">
            <v>6</v>
          </cell>
          <cell r="H2" t="str">
            <v>PC</v>
          </cell>
          <cell r="I2" t="str">
            <v>Z100</v>
          </cell>
        </row>
        <row r="3">
          <cell r="E3" t="str">
            <v>0103591165</v>
          </cell>
          <cell r="F3" t="str">
            <v>ED26804A1</v>
          </cell>
          <cell r="G3">
            <v>354</v>
          </cell>
          <cell r="H3" t="str">
            <v>PC</v>
          </cell>
          <cell r="I3" t="str">
            <v>Q3</v>
          </cell>
        </row>
        <row r="4">
          <cell r="E4" t="str">
            <v>0103591169</v>
          </cell>
          <cell r="F4" t="str">
            <v>ED26804A4</v>
          </cell>
          <cell r="G4">
            <v>256</v>
          </cell>
          <cell r="H4" t="str">
            <v>PC</v>
          </cell>
          <cell r="I4" t="str">
            <v>Q3</v>
          </cell>
        </row>
        <row r="5">
          <cell r="E5" t="str">
            <v>0103391582</v>
          </cell>
          <cell r="F5" t="str">
            <v>ED26428B4</v>
          </cell>
          <cell r="G5">
            <v>258</v>
          </cell>
          <cell r="H5" t="str">
            <v>PC</v>
          </cell>
          <cell r="I5" t="str">
            <v>B18</v>
          </cell>
        </row>
        <row r="6">
          <cell r="E6" t="str">
            <v>0103459886</v>
          </cell>
          <cell r="F6" t="str">
            <v>ED26529A7</v>
          </cell>
          <cell r="G6">
            <v>265</v>
          </cell>
          <cell r="H6" t="str">
            <v>PC</v>
          </cell>
          <cell r="I6" t="str">
            <v>B15</v>
          </cell>
        </row>
        <row r="7">
          <cell r="E7" t="str">
            <v>0103491886</v>
          </cell>
          <cell r="F7" t="str">
            <v>ED26612A5</v>
          </cell>
          <cell r="G7">
            <v>166</v>
          </cell>
          <cell r="H7" t="str">
            <v>PC</v>
          </cell>
          <cell r="I7" t="str">
            <v>B22</v>
          </cell>
        </row>
        <row r="8">
          <cell r="E8" t="str">
            <v>0103544126</v>
          </cell>
          <cell r="F8" t="str">
            <v>VD26709DAS7</v>
          </cell>
          <cell r="G8">
            <v>6</v>
          </cell>
          <cell r="H8" t="str">
            <v>PC</v>
          </cell>
          <cell r="I8" t="str">
            <v>N1-24</v>
          </cell>
        </row>
        <row r="9">
          <cell r="E9" t="str">
            <v>0103552550</v>
          </cell>
          <cell r="F9" t="str">
            <v>VD26714B9-NU</v>
          </cell>
          <cell r="G9">
            <v>5</v>
          </cell>
          <cell r="H9" t="str">
            <v>PC</v>
          </cell>
          <cell r="I9" t="str">
            <v>N1-22</v>
          </cell>
        </row>
        <row r="10">
          <cell r="E10" t="str">
            <v>0103581399</v>
          </cell>
          <cell r="F10" t="str">
            <v>VD26729A3</v>
          </cell>
          <cell r="G10">
            <v>21</v>
          </cell>
          <cell r="H10" t="str">
            <v>PC</v>
          </cell>
          <cell r="I10" t="str">
            <v>N1-22</v>
          </cell>
        </row>
        <row r="11">
          <cell r="E11" t="str">
            <v>0103552505</v>
          </cell>
          <cell r="F11" t="str">
            <v>VD26714AAS1</v>
          </cell>
          <cell r="G11">
            <v>13</v>
          </cell>
          <cell r="H11" t="str">
            <v>PC</v>
          </cell>
          <cell r="I11" t="str">
            <v>N1-22</v>
          </cell>
        </row>
        <row r="12">
          <cell r="E12" t="str">
            <v>0103520584</v>
          </cell>
          <cell r="F12" t="str">
            <v>VD26629D2</v>
          </cell>
          <cell r="G12">
            <v>17</v>
          </cell>
          <cell r="H12" t="str">
            <v>PC</v>
          </cell>
          <cell r="I12" t="str">
            <v>N1-22</v>
          </cell>
        </row>
        <row r="13">
          <cell r="E13" t="str">
            <v>0103520585</v>
          </cell>
          <cell r="F13" t="str">
            <v>VD26629D3</v>
          </cell>
          <cell r="G13">
            <v>15</v>
          </cell>
          <cell r="H13" t="str">
            <v>PC</v>
          </cell>
          <cell r="I13" t="str">
            <v>N1-22</v>
          </cell>
        </row>
        <row r="14">
          <cell r="E14" t="str">
            <v>0103510382</v>
          </cell>
          <cell r="F14" t="str">
            <v>VD26622D5</v>
          </cell>
          <cell r="G14">
            <v>10</v>
          </cell>
          <cell r="H14" t="str">
            <v>PC</v>
          </cell>
          <cell r="I14" t="str">
            <v>N1-22</v>
          </cell>
        </row>
        <row r="15">
          <cell r="E15" t="str">
            <v>0103552543</v>
          </cell>
          <cell r="F15" t="str">
            <v>VD26714B2-NU</v>
          </cell>
          <cell r="G15">
            <v>7</v>
          </cell>
          <cell r="H15" t="str">
            <v>PC</v>
          </cell>
          <cell r="I15" t="str">
            <v>N1-22</v>
          </cell>
        </row>
        <row r="16">
          <cell r="E16" t="str">
            <v>0103552554</v>
          </cell>
          <cell r="F16" t="str">
            <v>VD26714C4-NU</v>
          </cell>
          <cell r="G16">
            <v>9</v>
          </cell>
          <cell r="H16" t="str">
            <v>PC</v>
          </cell>
          <cell r="I16" t="str">
            <v>N1-22</v>
          </cell>
        </row>
        <row r="17">
          <cell r="E17" t="str">
            <v>0103552553</v>
          </cell>
          <cell r="F17" t="str">
            <v>VD26714C3-NU</v>
          </cell>
          <cell r="G17">
            <v>8</v>
          </cell>
          <cell r="H17" t="str">
            <v>PC</v>
          </cell>
          <cell r="I17" t="str">
            <v>N1-22</v>
          </cell>
        </row>
        <row r="18">
          <cell r="E18" t="str">
            <v>0103528844</v>
          </cell>
          <cell r="F18" t="str">
            <v>VD26703E7</v>
          </cell>
          <cell r="G18">
            <v>9</v>
          </cell>
          <cell r="H18" t="str">
            <v>PC</v>
          </cell>
          <cell r="I18" t="str">
            <v>N1-22</v>
          </cell>
        </row>
        <row r="19">
          <cell r="E19" t="str">
            <v>0103544129</v>
          </cell>
          <cell r="F19" t="str">
            <v>VD26709EAS1</v>
          </cell>
          <cell r="G19">
            <v>8</v>
          </cell>
          <cell r="H19" t="str">
            <v>PC</v>
          </cell>
          <cell r="I19" t="str">
            <v>N1-22</v>
          </cell>
        </row>
        <row r="20">
          <cell r="E20" t="str">
            <v>0103593932</v>
          </cell>
          <cell r="F20" t="str">
            <v>VD26804A6</v>
          </cell>
          <cell r="G20">
            <v>8</v>
          </cell>
          <cell r="H20" t="str">
            <v>PC</v>
          </cell>
          <cell r="I20" t="str">
            <v>N1-22</v>
          </cell>
        </row>
        <row r="21">
          <cell r="E21" t="str">
            <v>0103593931</v>
          </cell>
          <cell r="F21" t="str">
            <v>VD26804A5</v>
          </cell>
          <cell r="G21">
            <v>6</v>
          </cell>
          <cell r="H21" t="str">
            <v>PC</v>
          </cell>
          <cell r="I21" t="str">
            <v>N1-22</v>
          </cell>
        </row>
        <row r="22">
          <cell r="E22" t="str">
            <v>0103593930</v>
          </cell>
          <cell r="F22" t="str">
            <v>VD26804A4</v>
          </cell>
          <cell r="G22">
            <v>8</v>
          </cell>
          <cell r="H22" t="str">
            <v>PC</v>
          </cell>
          <cell r="I22" t="str">
            <v>N1-22</v>
          </cell>
        </row>
        <row r="23">
          <cell r="E23" t="str">
            <v>0103544127</v>
          </cell>
          <cell r="F23" t="str">
            <v>VD26709DAS8</v>
          </cell>
          <cell r="G23">
            <v>10</v>
          </cell>
          <cell r="H23" t="str">
            <v>PC</v>
          </cell>
          <cell r="I23" t="str">
            <v>N1-22</v>
          </cell>
        </row>
        <row r="24">
          <cell r="E24" t="str">
            <v>0103544125</v>
          </cell>
          <cell r="F24" t="str">
            <v>VD26709DAS6</v>
          </cell>
          <cell r="G24">
            <v>8</v>
          </cell>
          <cell r="H24" t="str">
            <v>PC</v>
          </cell>
          <cell r="I24" t="str">
            <v>N1-22</v>
          </cell>
        </row>
        <row r="25">
          <cell r="E25" t="str">
            <v>0103544128</v>
          </cell>
          <cell r="F25" t="str">
            <v>VD26709DAS9</v>
          </cell>
          <cell r="G25">
            <v>10</v>
          </cell>
          <cell r="H25" t="str">
            <v>PC</v>
          </cell>
          <cell r="I25" t="str">
            <v>N1-22</v>
          </cell>
        </row>
        <row r="26">
          <cell r="E26" t="str">
            <v>0103544139</v>
          </cell>
          <cell r="F26" t="str">
            <v>VD26709FAS2</v>
          </cell>
          <cell r="G26">
            <v>439</v>
          </cell>
          <cell r="H26" t="str">
            <v>PC</v>
          </cell>
          <cell r="I26" t="str">
            <v>N5-14</v>
          </cell>
        </row>
        <row r="27">
          <cell r="E27" t="str">
            <v>0103544147</v>
          </cell>
          <cell r="F27" t="str">
            <v>VD26709GAS1</v>
          </cell>
          <cell r="G27">
            <v>439</v>
          </cell>
          <cell r="H27" t="str">
            <v>PC</v>
          </cell>
          <cell r="I27" t="str">
            <v>N5-14</v>
          </cell>
        </row>
        <row r="28">
          <cell r="E28" t="str">
            <v>0103544140</v>
          </cell>
          <cell r="F28" t="str">
            <v>VD26709FAS3</v>
          </cell>
          <cell r="G28">
            <v>438</v>
          </cell>
          <cell r="H28" t="str">
            <v>PC</v>
          </cell>
          <cell r="I28" t="str">
            <v>N3-10</v>
          </cell>
        </row>
        <row r="29">
          <cell r="E29" t="str">
            <v>0103544142</v>
          </cell>
          <cell r="F29" t="str">
            <v>VD26709FAS5</v>
          </cell>
          <cell r="G29">
            <v>439</v>
          </cell>
          <cell r="H29" t="str">
            <v>PC</v>
          </cell>
          <cell r="I29" t="str">
            <v>N3-05</v>
          </cell>
        </row>
        <row r="30">
          <cell r="E30" t="str">
            <v>0103544143</v>
          </cell>
          <cell r="F30" t="str">
            <v>VD26709FAS6</v>
          </cell>
          <cell r="G30">
            <v>440</v>
          </cell>
          <cell r="H30" t="str">
            <v>PC</v>
          </cell>
          <cell r="I30" t="str">
            <v>N3-01</v>
          </cell>
        </row>
        <row r="31">
          <cell r="E31" t="str">
            <v>0103562828</v>
          </cell>
          <cell r="F31" t="str">
            <v>VD26718B9-NU</v>
          </cell>
          <cell r="G31">
            <v>498</v>
          </cell>
          <cell r="H31" t="str">
            <v>PC</v>
          </cell>
          <cell r="I31" t="str">
            <v>N1-16</v>
          </cell>
        </row>
        <row r="32">
          <cell r="E32" t="str">
            <v>0103562811</v>
          </cell>
          <cell r="F32" t="str">
            <v>VD26718A1-NU</v>
          </cell>
          <cell r="G32">
            <v>218</v>
          </cell>
          <cell r="H32" t="str">
            <v>PC</v>
          </cell>
          <cell r="I32" t="str">
            <v>N1-15</v>
          </cell>
        </row>
        <row r="33">
          <cell r="E33" t="str">
            <v>0103559594</v>
          </cell>
          <cell r="F33" t="str">
            <v>VD26717A2-NU</v>
          </cell>
          <cell r="G33">
            <v>215</v>
          </cell>
          <cell r="H33" t="str">
            <v>PC</v>
          </cell>
          <cell r="I33" t="str">
            <v>N1-17</v>
          </cell>
        </row>
        <row r="34">
          <cell r="E34" t="str">
            <v>0103593933</v>
          </cell>
          <cell r="F34" t="str">
            <v>VD26804A7</v>
          </cell>
          <cell r="G34">
            <v>129</v>
          </cell>
          <cell r="H34" t="str">
            <v>PC</v>
          </cell>
          <cell r="I34" t="str">
            <v>N2-08</v>
          </cell>
        </row>
        <row r="35">
          <cell r="E35" t="str">
            <v>0103582315</v>
          </cell>
          <cell r="F35" t="str">
            <v>VD26729B1</v>
          </cell>
          <cell r="G35">
            <v>147</v>
          </cell>
          <cell r="H35" t="str">
            <v>PC</v>
          </cell>
          <cell r="I35" t="str">
            <v>N3-04</v>
          </cell>
        </row>
        <row r="36">
          <cell r="E36" t="str">
            <v>0103559572</v>
          </cell>
          <cell r="F36" t="str">
            <v>VD26717B6</v>
          </cell>
          <cell r="G36">
            <v>41</v>
          </cell>
          <cell r="H36" t="str">
            <v>PC</v>
          </cell>
          <cell r="I36" t="str">
            <v>N1-03</v>
          </cell>
        </row>
        <row r="37">
          <cell r="E37" t="str">
            <v>0103537240</v>
          </cell>
          <cell r="F37" t="str">
            <v>VD26707C2</v>
          </cell>
          <cell r="G37">
            <v>197</v>
          </cell>
          <cell r="H37" t="str">
            <v>PC</v>
          </cell>
          <cell r="I37" t="str">
            <v>N2-14</v>
          </cell>
        </row>
        <row r="38">
          <cell r="E38" t="str">
            <v>0103528806</v>
          </cell>
          <cell r="F38" t="str">
            <v>VD26703B3</v>
          </cell>
          <cell r="G38">
            <v>107</v>
          </cell>
          <cell r="H38" t="str">
            <v>PC</v>
          </cell>
          <cell r="I38" t="str">
            <v>N1-04</v>
          </cell>
        </row>
        <row r="39">
          <cell r="E39" t="str">
            <v>0103528861</v>
          </cell>
          <cell r="F39" t="str">
            <v>VD26703G4</v>
          </cell>
          <cell r="G39">
            <v>164</v>
          </cell>
          <cell r="H39" t="str">
            <v>PC</v>
          </cell>
          <cell r="I39" t="str">
            <v>N2-08</v>
          </cell>
        </row>
        <row r="40">
          <cell r="E40" t="str">
            <v>0103537207</v>
          </cell>
          <cell r="F40" t="str">
            <v>VD26707A5</v>
          </cell>
          <cell r="G40">
            <v>62</v>
          </cell>
          <cell r="H40" t="str">
            <v>PC</v>
          </cell>
          <cell r="I40" t="str">
            <v>N2-17</v>
          </cell>
        </row>
        <row r="41">
          <cell r="E41" t="str">
            <v>0103507817</v>
          </cell>
          <cell r="F41" t="str">
            <v>VD26620C4-NU</v>
          </cell>
          <cell r="G41">
            <v>381</v>
          </cell>
          <cell r="H41" t="str">
            <v>PC</v>
          </cell>
          <cell r="I41" t="str">
            <v>N1-17</v>
          </cell>
        </row>
        <row r="42">
          <cell r="E42" t="str">
            <v>0103544130</v>
          </cell>
          <cell r="F42" t="str">
            <v>VD26709EAS2</v>
          </cell>
          <cell r="G42">
            <v>199</v>
          </cell>
          <cell r="H42" t="str">
            <v>PC</v>
          </cell>
          <cell r="I42" t="str">
            <v>N2-16</v>
          </cell>
        </row>
        <row r="43">
          <cell r="E43" t="str">
            <v>0103520592</v>
          </cell>
          <cell r="F43" t="str">
            <v>VD26730AAT4</v>
          </cell>
          <cell r="G43">
            <v>211</v>
          </cell>
          <cell r="H43" t="str">
            <v>PC</v>
          </cell>
          <cell r="I43" t="str">
            <v>N3-13</v>
          </cell>
        </row>
        <row r="44">
          <cell r="E44" t="str">
            <v>0103520586</v>
          </cell>
          <cell r="F44" t="str">
            <v>VD26629D4</v>
          </cell>
          <cell r="G44">
            <v>210</v>
          </cell>
          <cell r="H44" t="str">
            <v>PC</v>
          </cell>
          <cell r="I44" t="str">
            <v>N1-04</v>
          </cell>
        </row>
        <row r="45">
          <cell r="E45" t="str">
            <v>0103528849</v>
          </cell>
          <cell r="F45" t="str">
            <v>VD26703F3</v>
          </cell>
          <cell r="G45">
            <v>1277</v>
          </cell>
          <cell r="H45" t="str">
            <v>PC</v>
          </cell>
          <cell r="I45" t="str">
            <v>N5-14</v>
          </cell>
        </row>
        <row r="46">
          <cell r="E46" t="str">
            <v>0103544134</v>
          </cell>
          <cell r="F46" t="str">
            <v>VD26709EAS6</v>
          </cell>
          <cell r="G46">
            <v>440</v>
          </cell>
          <cell r="H46" t="str">
            <v>PC</v>
          </cell>
          <cell r="I46" t="str">
            <v>N5-15</v>
          </cell>
        </row>
        <row r="47">
          <cell r="E47" t="str">
            <v>0103544137</v>
          </cell>
          <cell r="F47" t="str">
            <v>VD26709EAS9</v>
          </cell>
          <cell r="G47">
            <v>440</v>
          </cell>
          <cell r="H47" t="str">
            <v>PC</v>
          </cell>
          <cell r="I47" t="str">
            <v>N5-15</v>
          </cell>
        </row>
        <row r="48">
          <cell r="E48" t="str">
            <v>0103544145</v>
          </cell>
          <cell r="F48" t="str">
            <v>VD26709FAS8</v>
          </cell>
          <cell r="G48">
            <v>437</v>
          </cell>
          <cell r="H48" t="str">
            <v>PC</v>
          </cell>
          <cell r="I48" t="str">
            <v>N5-15</v>
          </cell>
        </row>
        <row r="49">
          <cell r="E49" t="str">
            <v>0103528857</v>
          </cell>
          <cell r="F49" t="str">
            <v>VD26703G1</v>
          </cell>
          <cell r="G49">
            <v>495</v>
          </cell>
          <cell r="H49" t="str">
            <v>PC</v>
          </cell>
          <cell r="I49" t="str">
            <v>N5-12</v>
          </cell>
        </row>
        <row r="50">
          <cell r="E50" t="str">
            <v>0103544150</v>
          </cell>
          <cell r="F50" t="str">
            <v>VD26709GAS3</v>
          </cell>
          <cell r="G50">
            <v>438</v>
          </cell>
          <cell r="H50" t="str">
            <v>PC</v>
          </cell>
          <cell r="I50" t="str">
            <v>N5-12</v>
          </cell>
        </row>
        <row r="51">
          <cell r="E51" t="str">
            <v>0103544149</v>
          </cell>
          <cell r="F51" t="str">
            <v>VD26709GAS2</v>
          </cell>
          <cell r="G51">
            <v>440</v>
          </cell>
          <cell r="H51" t="str">
            <v>PC</v>
          </cell>
          <cell r="I51" t="str">
            <v>N5-12</v>
          </cell>
        </row>
        <row r="52">
          <cell r="E52" t="str">
            <v>0103544146</v>
          </cell>
          <cell r="F52" t="str">
            <v>VD26709FAS9</v>
          </cell>
          <cell r="G52">
            <v>440</v>
          </cell>
          <cell r="H52" t="str">
            <v>PC</v>
          </cell>
          <cell r="I52" t="str">
            <v>N3-10</v>
          </cell>
        </row>
        <row r="53">
          <cell r="E53" t="str">
            <v>0103544138</v>
          </cell>
          <cell r="F53" t="str">
            <v>VD26709FAS1</v>
          </cell>
          <cell r="G53">
            <v>439</v>
          </cell>
          <cell r="H53" t="str">
            <v>PC</v>
          </cell>
          <cell r="I53" t="str">
            <v>N3-12</v>
          </cell>
        </row>
        <row r="54">
          <cell r="E54" t="str">
            <v>0103525828</v>
          </cell>
          <cell r="F54" t="str">
            <v>VD26702C5</v>
          </cell>
          <cell r="G54">
            <v>1278</v>
          </cell>
          <cell r="H54" t="str">
            <v>PC</v>
          </cell>
          <cell r="I54" t="str">
            <v>N3-06</v>
          </cell>
        </row>
        <row r="55">
          <cell r="E55" t="str">
            <v>0103562808</v>
          </cell>
          <cell r="F55" t="str">
            <v>VD26718D2</v>
          </cell>
          <cell r="G55">
            <v>496</v>
          </cell>
          <cell r="H55" t="str">
            <v>PC</v>
          </cell>
          <cell r="I55" t="str">
            <v>N3-06</v>
          </cell>
        </row>
        <row r="56">
          <cell r="E56" t="str">
            <v>0103528842</v>
          </cell>
          <cell r="F56" t="str">
            <v>VD26806AAT2</v>
          </cell>
          <cell r="G56">
            <v>1276</v>
          </cell>
          <cell r="H56" t="str">
            <v>PC</v>
          </cell>
          <cell r="I56" t="str">
            <v>N3-16</v>
          </cell>
        </row>
        <row r="57">
          <cell r="E57" t="str">
            <v>0103528818</v>
          </cell>
          <cell r="F57" t="str">
            <v>VD26703C5</v>
          </cell>
          <cell r="G57">
            <v>1279</v>
          </cell>
          <cell r="H57" t="str">
            <v>PC</v>
          </cell>
          <cell r="I57" t="str">
            <v>N3-18</v>
          </cell>
        </row>
        <row r="58">
          <cell r="E58" t="str">
            <v>0103528826</v>
          </cell>
          <cell r="F58" t="str">
            <v>VD26731BAT1</v>
          </cell>
          <cell r="G58">
            <v>1273</v>
          </cell>
          <cell r="H58" t="str">
            <v>PC</v>
          </cell>
          <cell r="I58" t="str">
            <v>N3-16</v>
          </cell>
        </row>
        <row r="59">
          <cell r="E59" t="str">
            <v>0103544136</v>
          </cell>
          <cell r="F59" t="str">
            <v>VD26709EAS8</v>
          </cell>
          <cell r="G59">
            <v>439</v>
          </cell>
          <cell r="H59" t="str">
            <v>PC</v>
          </cell>
          <cell r="I59" t="str">
            <v>N4-12</v>
          </cell>
        </row>
        <row r="60">
          <cell r="E60" t="str">
            <v>0103528831</v>
          </cell>
          <cell r="F60" t="str">
            <v>VD26703D7</v>
          </cell>
          <cell r="G60">
            <v>494</v>
          </cell>
          <cell r="H60" t="str">
            <v>PC</v>
          </cell>
          <cell r="I60" t="str">
            <v>N4-12</v>
          </cell>
        </row>
        <row r="61">
          <cell r="E61" t="str">
            <v>0103570128</v>
          </cell>
          <cell r="F61" t="str">
            <v>VD26722B8</v>
          </cell>
          <cell r="G61">
            <v>434</v>
          </cell>
          <cell r="H61" t="str">
            <v>PC</v>
          </cell>
          <cell r="I61" t="str">
            <v>N4-12</v>
          </cell>
        </row>
        <row r="62">
          <cell r="E62" t="str">
            <v>0103582703</v>
          </cell>
          <cell r="F62" t="str">
            <v>VD26729AAS4</v>
          </cell>
          <cell r="G62">
            <v>436</v>
          </cell>
          <cell r="H62" t="str">
            <v>PC</v>
          </cell>
          <cell r="I62" t="str">
            <v>N4-07</v>
          </cell>
        </row>
        <row r="63">
          <cell r="E63" t="str">
            <v>0103537231</v>
          </cell>
          <cell r="F63" t="str">
            <v>VD26707B7</v>
          </cell>
          <cell r="G63">
            <v>496</v>
          </cell>
          <cell r="H63" t="str">
            <v>PC</v>
          </cell>
          <cell r="I63" t="str">
            <v>N3-02</v>
          </cell>
        </row>
        <row r="64">
          <cell r="E64" t="str">
            <v>0103564746</v>
          </cell>
          <cell r="F64" t="str">
            <v>VD26720A1-NU</v>
          </cell>
          <cell r="G64">
            <v>216</v>
          </cell>
          <cell r="H64" t="str">
            <v>PC</v>
          </cell>
          <cell r="I64" t="str">
            <v>N2-12</v>
          </cell>
        </row>
        <row r="65">
          <cell r="E65" t="str">
            <v>0103528799</v>
          </cell>
          <cell r="F65" t="str">
            <v>VD26703A6</v>
          </cell>
          <cell r="G65">
            <v>217</v>
          </cell>
          <cell r="H65" t="str">
            <v>PC</v>
          </cell>
          <cell r="I65" t="str">
            <v>N2-12</v>
          </cell>
        </row>
        <row r="66">
          <cell r="E66" t="str">
            <v>0103559585</v>
          </cell>
          <cell r="F66" t="str">
            <v>VD26717C9</v>
          </cell>
          <cell r="G66">
            <v>216</v>
          </cell>
          <cell r="H66" t="str">
            <v>PC</v>
          </cell>
          <cell r="I66" t="str">
            <v>N2-06</v>
          </cell>
        </row>
        <row r="67">
          <cell r="E67" t="str">
            <v>0103562812</v>
          </cell>
          <cell r="F67" t="str">
            <v>VD26718A2-NU</v>
          </cell>
          <cell r="G67">
            <v>216</v>
          </cell>
          <cell r="H67" t="str">
            <v>PC</v>
          </cell>
          <cell r="I67" t="str">
            <v>N2-05</v>
          </cell>
        </row>
        <row r="68">
          <cell r="E68" t="str">
            <v>0103525815</v>
          </cell>
          <cell r="F68" t="str">
            <v>VD26730AAT6</v>
          </cell>
          <cell r="G68">
            <v>1275</v>
          </cell>
          <cell r="H68" t="str">
            <v>PC</v>
          </cell>
          <cell r="I68" t="str">
            <v>N2-06</v>
          </cell>
        </row>
        <row r="69">
          <cell r="E69" t="str">
            <v>0103559595</v>
          </cell>
          <cell r="F69" t="str">
            <v>VD26717A3-NU</v>
          </cell>
          <cell r="G69">
            <v>216</v>
          </cell>
          <cell r="H69" t="str">
            <v>PC</v>
          </cell>
          <cell r="I69" t="str">
            <v>N1-15</v>
          </cell>
        </row>
        <row r="70">
          <cell r="E70" t="str">
            <v>0103552535</v>
          </cell>
          <cell r="F70" t="str">
            <v>VD26714A4-NU</v>
          </cell>
          <cell r="G70">
            <v>218</v>
          </cell>
          <cell r="H70" t="str">
            <v>PC</v>
          </cell>
          <cell r="I70" t="str">
            <v>N1-15</v>
          </cell>
        </row>
        <row r="71">
          <cell r="E71" t="str">
            <v>0103559610</v>
          </cell>
          <cell r="F71" t="str">
            <v>VD26717B9-NU</v>
          </cell>
          <cell r="G71">
            <v>500</v>
          </cell>
          <cell r="H71" t="str">
            <v>PC</v>
          </cell>
          <cell r="I71" t="str">
            <v>N1-15</v>
          </cell>
        </row>
        <row r="72">
          <cell r="E72" t="str">
            <v>0103562818</v>
          </cell>
          <cell r="F72" t="str">
            <v>VD26718A8-NU</v>
          </cell>
          <cell r="G72">
            <v>499</v>
          </cell>
          <cell r="H72" t="str">
            <v>PC</v>
          </cell>
          <cell r="I72" t="str">
            <v>N1-15</v>
          </cell>
        </row>
        <row r="73">
          <cell r="E73" t="str">
            <v>0103559611</v>
          </cell>
          <cell r="F73" t="str">
            <v>VD26717C1-NU</v>
          </cell>
          <cell r="G73">
            <v>500</v>
          </cell>
          <cell r="H73" t="str">
            <v>PC</v>
          </cell>
          <cell r="I73" t="str">
            <v>N1-17</v>
          </cell>
        </row>
        <row r="74">
          <cell r="E74" t="str">
            <v>0103559609</v>
          </cell>
          <cell r="F74" t="str">
            <v>VD26717B8-NU</v>
          </cell>
          <cell r="G74">
            <v>494</v>
          </cell>
          <cell r="H74" t="str">
            <v>PC</v>
          </cell>
          <cell r="I74" t="str">
            <v>N1-17</v>
          </cell>
        </row>
        <row r="75">
          <cell r="E75" t="str">
            <v>0103562816</v>
          </cell>
          <cell r="F75" t="str">
            <v>VD26718A6-NU</v>
          </cell>
          <cell r="G75">
            <v>493</v>
          </cell>
          <cell r="H75" t="str">
            <v>PC</v>
          </cell>
          <cell r="I75" t="str">
            <v>N1-16</v>
          </cell>
        </row>
        <row r="76">
          <cell r="E76" t="str">
            <v>0103559602</v>
          </cell>
          <cell r="F76" t="str">
            <v>VD26717B1-NU</v>
          </cell>
          <cell r="G76">
            <v>493</v>
          </cell>
          <cell r="H76" t="str">
            <v>PC</v>
          </cell>
          <cell r="I76" t="str">
            <v>N1-16</v>
          </cell>
        </row>
        <row r="77">
          <cell r="E77" t="str">
            <v>0103562817</v>
          </cell>
          <cell r="F77" t="str">
            <v>VD26718A7-NU</v>
          </cell>
          <cell r="G77">
            <v>499</v>
          </cell>
          <cell r="H77" t="str">
            <v>PC</v>
          </cell>
          <cell r="I77" t="str">
            <v>N1-16</v>
          </cell>
        </row>
        <row r="78">
          <cell r="E78" t="str">
            <v>0103549690</v>
          </cell>
          <cell r="F78" t="str">
            <v>VD26713D5-NU</v>
          </cell>
          <cell r="G78">
            <v>189</v>
          </cell>
          <cell r="H78" t="str">
            <v>PC</v>
          </cell>
          <cell r="I78" t="str">
            <v>N1-16</v>
          </cell>
        </row>
        <row r="79">
          <cell r="E79" t="str">
            <v>0103559599</v>
          </cell>
          <cell r="F79" t="str">
            <v>VD26717A7-NU</v>
          </cell>
          <cell r="G79">
            <v>498</v>
          </cell>
          <cell r="H79" t="str">
            <v>PC</v>
          </cell>
          <cell r="I79" t="str">
            <v>N1-15</v>
          </cell>
        </row>
        <row r="80">
          <cell r="E80" t="str">
            <v>0103562821</v>
          </cell>
          <cell r="F80" t="str">
            <v>VD26718B2-NU</v>
          </cell>
          <cell r="G80">
            <v>491</v>
          </cell>
          <cell r="H80" t="str">
            <v>PC</v>
          </cell>
          <cell r="I80" t="str">
            <v>N1-15</v>
          </cell>
        </row>
        <row r="81">
          <cell r="E81" t="str">
            <v>0103562829</v>
          </cell>
          <cell r="F81" t="str">
            <v>VD26718C1-NU</v>
          </cell>
          <cell r="G81">
            <v>499</v>
          </cell>
          <cell r="H81" t="str">
            <v>PC</v>
          </cell>
          <cell r="I81" t="str">
            <v>N1-15</v>
          </cell>
        </row>
        <row r="82">
          <cell r="E82" t="str">
            <v>0103507759</v>
          </cell>
          <cell r="F82" t="str">
            <v>VD26620A2</v>
          </cell>
          <cell r="G82">
            <v>84</v>
          </cell>
          <cell r="H82" t="str">
            <v>PC</v>
          </cell>
          <cell r="I82" t="str">
            <v>D6</v>
          </cell>
        </row>
        <row r="83">
          <cell r="E83" t="str">
            <v>0103549674</v>
          </cell>
          <cell r="F83" t="str">
            <v>VD26713D3</v>
          </cell>
          <cell r="G83">
            <v>144</v>
          </cell>
          <cell r="H83" t="str">
            <v>PC</v>
          </cell>
          <cell r="I83" t="str">
            <v>D7</v>
          </cell>
        </row>
        <row r="84">
          <cell r="E84" t="str">
            <v>0103266960</v>
          </cell>
          <cell r="F84" t="str">
            <v>VD26225C2</v>
          </cell>
          <cell r="G84">
            <v>359</v>
          </cell>
          <cell r="H84" t="str">
            <v>PC</v>
          </cell>
          <cell r="I84" t="str">
            <v>D8</v>
          </cell>
        </row>
        <row r="85">
          <cell r="E85" t="str">
            <v>0103528801</v>
          </cell>
          <cell r="F85" t="str">
            <v>VD26703A8</v>
          </cell>
          <cell r="G85">
            <v>335</v>
          </cell>
          <cell r="H85" t="str">
            <v>PC</v>
          </cell>
          <cell r="I85" t="str">
            <v>D11</v>
          </cell>
        </row>
        <row r="86">
          <cell r="E86" t="str">
            <v>0103559598</v>
          </cell>
          <cell r="F86" t="str">
            <v>VD26717A6-NU</v>
          </cell>
          <cell r="G86">
            <v>86</v>
          </cell>
          <cell r="H86" t="str">
            <v>PC</v>
          </cell>
          <cell r="I86" t="str">
            <v>N1-17</v>
          </cell>
        </row>
        <row r="87">
          <cell r="E87" t="str">
            <v>0103545604</v>
          </cell>
          <cell r="F87" t="str">
            <v>BD26710A7</v>
          </cell>
          <cell r="G87">
            <v>98</v>
          </cell>
          <cell r="H87" t="str">
            <v>PC</v>
          </cell>
          <cell r="I87" t="str">
            <v>Q4</v>
          </cell>
        </row>
        <row r="88">
          <cell r="E88" t="str">
            <v>0103562142</v>
          </cell>
          <cell r="F88" t="str">
            <v>ED26718A6</v>
          </cell>
          <cell r="G88">
            <v>215</v>
          </cell>
          <cell r="H88" t="str">
            <v>PC</v>
          </cell>
          <cell r="I88" t="str">
            <v>Q5</v>
          </cell>
        </row>
        <row r="89">
          <cell r="E89" t="str">
            <v>0103552523</v>
          </cell>
          <cell r="F89" t="str">
            <v>VD26714B8</v>
          </cell>
          <cell r="G89">
            <v>216</v>
          </cell>
          <cell r="H89" t="str">
            <v>PC</v>
          </cell>
          <cell r="I89" t="str">
            <v>Q5</v>
          </cell>
        </row>
        <row r="90">
          <cell r="E90" t="str">
            <v>0103552524</v>
          </cell>
          <cell r="F90" t="str">
            <v>VD26714B9</v>
          </cell>
          <cell r="G90">
            <v>218</v>
          </cell>
          <cell r="H90" t="str">
            <v>PC</v>
          </cell>
          <cell r="I90" t="str">
            <v>Q5</v>
          </cell>
        </row>
        <row r="91">
          <cell r="E91" t="str">
            <v>0103570130</v>
          </cell>
          <cell r="F91" t="str">
            <v>VD26722C1</v>
          </cell>
          <cell r="G91">
            <v>214</v>
          </cell>
          <cell r="H91" t="str">
            <v>PC</v>
          </cell>
          <cell r="I91" t="str">
            <v>Q5</v>
          </cell>
        </row>
        <row r="92">
          <cell r="E92" t="str">
            <v>0103562796</v>
          </cell>
          <cell r="F92" t="str">
            <v>VD26718B8</v>
          </cell>
          <cell r="G92">
            <v>217</v>
          </cell>
          <cell r="H92" t="str">
            <v>PC</v>
          </cell>
          <cell r="I92" t="str">
            <v>Q6</v>
          </cell>
        </row>
        <row r="93">
          <cell r="E93" t="str">
            <v>0103564706</v>
          </cell>
          <cell r="F93" t="str">
            <v>VD26720AAS1</v>
          </cell>
          <cell r="G93">
            <v>215</v>
          </cell>
          <cell r="H93" t="str">
            <v>PC</v>
          </cell>
          <cell r="I93" t="str">
            <v>Q6</v>
          </cell>
        </row>
        <row r="94">
          <cell r="E94" t="str">
            <v>0103562778</v>
          </cell>
          <cell r="F94" t="str">
            <v>VD26718AAS4</v>
          </cell>
          <cell r="G94">
            <v>216</v>
          </cell>
          <cell r="H94" t="str">
            <v>PC</v>
          </cell>
          <cell r="I94" t="str">
            <v>Q6</v>
          </cell>
        </row>
        <row r="95">
          <cell r="E95" t="str">
            <v>0103564727</v>
          </cell>
          <cell r="F95" t="str">
            <v>VD26720B8</v>
          </cell>
          <cell r="G95">
            <v>216</v>
          </cell>
          <cell r="H95" t="str">
            <v>PC</v>
          </cell>
          <cell r="I95" t="str">
            <v>Q6</v>
          </cell>
        </row>
        <row r="96">
          <cell r="E96" t="str">
            <v>0103562779</v>
          </cell>
          <cell r="F96" t="str">
            <v>VD26718AAS5</v>
          </cell>
          <cell r="G96">
            <v>218</v>
          </cell>
          <cell r="H96" t="str">
            <v>PC</v>
          </cell>
          <cell r="I96" t="str">
            <v>Q6</v>
          </cell>
        </row>
        <row r="97">
          <cell r="E97" t="str">
            <v>0103570705</v>
          </cell>
          <cell r="F97" t="str">
            <v>VD26722D7</v>
          </cell>
          <cell r="G97">
            <v>88</v>
          </cell>
          <cell r="H97" t="str">
            <v>PC</v>
          </cell>
          <cell r="I97" t="str">
            <v>Q6</v>
          </cell>
        </row>
        <row r="98">
          <cell r="E98" t="str">
            <v>0103570115</v>
          </cell>
          <cell r="F98" t="str">
            <v>VD26722A5</v>
          </cell>
          <cell r="G98">
            <v>217</v>
          </cell>
          <cell r="H98" t="str">
            <v>PC</v>
          </cell>
          <cell r="I98" t="str">
            <v>Q6</v>
          </cell>
        </row>
        <row r="99">
          <cell r="E99" t="str">
            <v>0103570129</v>
          </cell>
          <cell r="F99" t="str">
            <v>VD26722B9</v>
          </cell>
          <cell r="G99">
            <v>217</v>
          </cell>
          <cell r="H99" t="str">
            <v>PC</v>
          </cell>
          <cell r="I99" t="str">
            <v>Q6</v>
          </cell>
        </row>
        <row r="100">
          <cell r="E100" t="str">
            <v>0103580749</v>
          </cell>
          <cell r="F100" t="str">
            <v>BD26728A1</v>
          </cell>
          <cell r="G100">
            <v>98</v>
          </cell>
          <cell r="H100" t="str">
            <v>PC</v>
          </cell>
          <cell r="I100" t="str">
            <v>Z12</v>
          </cell>
        </row>
        <row r="101">
          <cell r="E101" t="str">
            <v>0103401484</v>
          </cell>
          <cell r="F101" t="str">
            <v>VD26504C9</v>
          </cell>
          <cell r="G101">
            <v>22</v>
          </cell>
          <cell r="H101" t="str">
            <v>PC</v>
          </cell>
          <cell r="I101" t="str">
            <v>D5</v>
          </cell>
        </row>
        <row r="102">
          <cell r="E102" t="str">
            <v>0103525807</v>
          </cell>
          <cell r="F102" t="str">
            <v>VD26702A4</v>
          </cell>
          <cell r="G102">
            <v>208</v>
          </cell>
          <cell r="H102" t="str">
            <v>PC</v>
          </cell>
          <cell r="I102" t="str">
            <v>C5</v>
          </cell>
        </row>
        <row r="103">
          <cell r="E103" t="str">
            <v>0103510345</v>
          </cell>
          <cell r="F103" t="str">
            <v>VD26622AAS1</v>
          </cell>
          <cell r="G103">
            <v>200</v>
          </cell>
          <cell r="H103" t="str">
            <v>PC</v>
          </cell>
          <cell r="I103" t="str">
            <v>D5</v>
          </cell>
        </row>
        <row r="104">
          <cell r="E104" t="str">
            <v>0103443928</v>
          </cell>
          <cell r="F104" t="str">
            <v>VD26522C5</v>
          </cell>
          <cell r="G104">
            <v>133</v>
          </cell>
          <cell r="H104" t="str">
            <v>PC</v>
          </cell>
          <cell r="I104" t="str">
            <v>D1</v>
          </cell>
        </row>
        <row r="105">
          <cell r="E105" t="str">
            <v>0103505794</v>
          </cell>
          <cell r="F105" t="str">
            <v>BD26619A3</v>
          </cell>
          <cell r="G105">
            <v>49</v>
          </cell>
          <cell r="H105" t="str">
            <v>PC</v>
          </cell>
          <cell r="I105" t="str">
            <v>A5</v>
          </cell>
        </row>
        <row r="106">
          <cell r="E106" t="str">
            <v>0103443988</v>
          </cell>
          <cell r="F106" t="str">
            <v>BD26522C6</v>
          </cell>
          <cell r="G106">
            <v>9</v>
          </cell>
          <cell r="H106" t="str">
            <v>PC</v>
          </cell>
          <cell r="I106" t="str">
            <v>D100</v>
          </cell>
        </row>
        <row r="107">
          <cell r="E107" t="str">
            <v>0103559592</v>
          </cell>
          <cell r="F107" t="str">
            <v>VD26717AAS3</v>
          </cell>
          <cell r="G107">
            <v>215</v>
          </cell>
          <cell r="H107" t="str">
            <v>PC</v>
          </cell>
          <cell r="I107" t="str">
            <v>Q2</v>
          </cell>
        </row>
        <row r="108">
          <cell r="E108" t="str">
            <v>0103570708</v>
          </cell>
          <cell r="F108" t="str">
            <v>VD26722E1</v>
          </cell>
          <cell r="G108">
            <v>74</v>
          </cell>
          <cell r="H108" t="str">
            <v>PC</v>
          </cell>
          <cell r="I108" t="str">
            <v>Q2</v>
          </cell>
        </row>
        <row r="109">
          <cell r="E109" t="str">
            <v>0103564707</v>
          </cell>
          <cell r="F109" t="str">
            <v>VD26720AAS2</v>
          </cell>
          <cell r="G109">
            <v>216</v>
          </cell>
          <cell r="H109" t="str">
            <v>PC</v>
          </cell>
          <cell r="I109" t="str">
            <v>Z12</v>
          </cell>
        </row>
        <row r="110">
          <cell r="E110" t="str">
            <v>0103591173</v>
          </cell>
          <cell r="F110" t="str">
            <v>ED26804A8</v>
          </cell>
          <cell r="G110">
            <v>435</v>
          </cell>
          <cell r="H110" t="str">
            <v>PC</v>
          </cell>
          <cell r="I110" t="str">
            <v>Q5</v>
          </cell>
        </row>
        <row r="111">
          <cell r="E111" t="str">
            <v>0103591171</v>
          </cell>
          <cell r="F111" t="str">
            <v>ED26804A6</v>
          </cell>
          <cell r="G111">
            <v>434</v>
          </cell>
          <cell r="H111" t="str">
            <v>PC</v>
          </cell>
          <cell r="I111" t="str">
            <v>Q4</v>
          </cell>
        </row>
        <row r="112">
          <cell r="E112" t="str">
            <v>0103211344</v>
          </cell>
          <cell r="F112" t="str">
            <v>0103211344</v>
          </cell>
          <cell r="G112">
            <v>10000</v>
          </cell>
          <cell r="H112" t="str">
            <v>PC</v>
          </cell>
          <cell r="I112" t="str">
            <v>N6-09</v>
          </cell>
        </row>
        <row r="113">
          <cell r="E113" t="str">
            <v>0103537242</v>
          </cell>
          <cell r="F113" t="str">
            <v>VD26707C3</v>
          </cell>
          <cell r="G113">
            <v>48</v>
          </cell>
          <cell r="H113" t="str">
            <v>PC</v>
          </cell>
          <cell r="I113" t="str">
            <v>N2-17</v>
          </cell>
        </row>
        <row r="114">
          <cell r="E114" t="str">
            <v>0103528924</v>
          </cell>
          <cell r="F114" t="str">
            <v>VD26703A1-NU</v>
          </cell>
          <cell r="G114">
            <v>115</v>
          </cell>
          <cell r="H114" t="str">
            <v>PC</v>
          </cell>
          <cell r="I114" t="str">
            <v>N1-16</v>
          </cell>
        </row>
        <row r="115">
          <cell r="E115" t="str">
            <v>0103559566</v>
          </cell>
          <cell r="F115" t="str">
            <v>VD26717A9</v>
          </cell>
          <cell r="G115">
            <v>215</v>
          </cell>
          <cell r="H115" t="str">
            <v>PC</v>
          </cell>
          <cell r="I115" t="str">
            <v>X41</v>
          </cell>
        </row>
        <row r="116">
          <cell r="E116" t="str">
            <v>0103532743</v>
          </cell>
          <cell r="F116" t="str">
            <v>ED26704A9</v>
          </cell>
          <cell r="G116">
            <v>189</v>
          </cell>
          <cell r="H116" t="str">
            <v>PC</v>
          </cell>
          <cell r="I116" t="str">
            <v>B7</v>
          </cell>
        </row>
        <row r="117">
          <cell r="E117" t="str">
            <v>0103465034</v>
          </cell>
          <cell r="F117" t="str">
            <v>ED26602A8</v>
          </cell>
          <cell r="G117">
            <v>5</v>
          </cell>
          <cell r="H117" t="str">
            <v>PC</v>
          </cell>
          <cell r="I117" t="str">
            <v>Z101</v>
          </cell>
        </row>
        <row r="118">
          <cell r="E118" t="str">
            <v>0103529274</v>
          </cell>
          <cell r="F118" t="str">
            <v>ED26702B8</v>
          </cell>
          <cell r="G118">
            <v>118</v>
          </cell>
          <cell r="H118" t="str">
            <v>PC</v>
          </cell>
          <cell r="I118" t="str">
            <v>B8</v>
          </cell>
        </row>
        <row r="119">
          <cell r="E119" t="str">
            <v>0103528902</v>
          </cell>
          <cell r="F119" t="str">
            <v>BD26703A8</v>
          </cell>
          <cell r="G119">
            <v>39</v>
          </cell>
          <cell r="H119" t="str">
            <v>PC</v>
          </cell>
          <cell r="I119" t="str">
            <v>A10</v>
          </cell>
        </row>
        <row r="120">
          <cell r="E120" t="str">
            <v>0103528917</v>
          </cell>
          <cell r="F120" t="str">
            <v>BD26703B3</v>
          </cell>
          <cell r="G120">
            <v>29</v>
          </cell>
          <cell r="H120" t="str">
            <v>PC</v>
          </cell>
          <cell r="I120" t="str">
            <v>A2</v>
          </cell>
        </row>
        <row r="121">
          <cell r="E121" t="str">
            <v>0103529281</v>
          </cell>
          <cell r="F121" t="str">
            <v>ED26702C5</v>
          </cell>
          <cell r="G121">
            <v>24</v>
          </cell>
          <cell r="H121" t="str">
            <v>PC</v>
          </cell>
          <cell r="I121" t="str">
            <v>Z100</v>
          </cell>
        </row>
        <row r="122">
          <cell r="E122" t="str">
            <v>0103529275</v>
          </cell>
          <cell r="F122" t="str">
            <v>ED26702B9</v>
          </cell>
          <cell r="G122">
            <v>23</v>
          </cell>
          <cell r="H122" t="str">
            <v>PC</v>
          </cell>
          <cell r="I122" t="str">
            <v>Z101</v>
          </cell>
        </row>
        <row r="123">
          <cell r="E123" t="str">
            <v>0103528893</v>
          </cell>
          <cell r="F123" t="str">
            <v>BD26703A6</v>
          </cell>
          <cell r="G123">
            <v>13</v>
          </cell>
          <cell r="H123" t="str">
            <v>PC</v>
          </cell>
          <cell r="I123" t="str">
            <v>D100</v>
          </cell>
        </row>
        <row r="124">
          <cell r="E124" t="str">
            <v>0103562137</v>
          </cell>
          <cell r="F124" t="str">
            <v>ED26718A2</v>
          </cell>
          <cell r="G124">
            <v>436</v>
          </cell>
          <cell r="H124" t="str">
            <v>PC</v>
          </cell>
          <cell r="I124" t="str">
            <v>B20</v>
          </cell>
        </row>
        <row r="125">
          <cell r="E125" t="str">
            <v>0103562136</v>
          </cell>
          <cell r="F125" t="str">
            <v>ED26718A1</v>
          </cell>
          <cell r="G125">
            <v>435</v>
          </cell>
          <cell r="H125" t="str">
            <v>PC</v>
          </cell>
          <cell r="I125" t="str">
            <v>B18</v>
          </cell>
        </row>
        <row r="126">
          <cell r="E126" t="str">
            <v>0103558828</v>
          </cell>
          <cell r="F126" t="str">
            <v>BD26716A1</v>
          </cell>
          <cell r="G126">
            <v>99</v>
          </cell>
          <cell r="H126" t="str">
            <v>PC</v>
          </cell>
          <cell r="I126" t="str">
            <v>Q4</v>
          </cell>
        </row>
        <row r="127">
          <cell r="E127" t="str">
            <v>0103558829</v>
          </cell>
          <cell r="F127" t="str">
            <v>BD26716A2</v>
          </cell>
          <cell r="G127">
            <v>99</v>
          </cell>
          <cell r="H127" t="str">
            <v>PC</v>
          </cell>
          <cell r="I127" t="str">
            <v>Z12</v>
          </cell>
        </row>
        <row r="128">
          <cell r="E128" t="str">
            <v>0103558831</v>
          </cell>
          <cell r="F128" t="str">
            <v>BD26716A4</v>
          </cell>
          <cell r="G128">
            <v>100</v>
          </cell>
          <cell r="H128" t="str">
            <v>PC</v>
          </cell>
          <cell r="I128" t="str">
            <v>Z12</v>
          </cell>
        </row>
        <row r="129">
          <cell r="E129" t="str">
            <v>0103544132</v>
          </cell>
          <cell r="F129" t="str">
            <v>VD26709EAS4</v>
          </cell>
          <cell r="G129">
            <v>277</v>
          </cell>
          <cell r="H129" t="str">
            <v>PC</v>
          </cell>
          <cell r="I129" t="str">
            <v>N3-12</v>
          </cell>
        </row>
        <row r="130">
          <cell r="E130" t="str">
            <v>0103549688</v>
          </cell>
          <cell r="F130" t="str">
            <v>VD26713E6</v>
          </cell>
          <cell r="G130">
            <v>203</v>
          </cell>
          <cell r="H130" t="str">
            <v>PC</v>
          </cell>
          <cell r="I130" t="str">
            <v>N3-12</v>
          </cell>
        </row>
        <row r="131">
          <cell r="E131" t="str">
            <v>0103528834</v>
          </cell>
          <cell r="F131" t="str">
            <v>VD26703D8</v>
          </cell>
          <cell r="G131">
            <v>491</v>
          </cell>
          <cell r="H131" t="str">
            <v>PC</v>
          </cell>
          <cell r="I131" t="str">
            <v>N3-11</v>
          </cell>
        </row>
        <row r="132">
          <cell r="E132" t="str">
            <v>0103525834</v>
          </cell>
          <cell r="F132" t="str">
            <v>VD26731AAT6</v>
          </cell>
          <cell r="G132">
            <v>1275</v>
          </cell>
          <cell r="H132" t="str">
            <v>PC</v>
          </cell>
          <cell r="I132" t="str">
            <v>N3-08</v>
          </cell>
        </row>
        <row r="133">
          <cell r="E133" t="str">
            <v>0103495774</v>
          </cell>
          <cell r="F133" t="str">
            <v>VD26616B4</v>
          </cell>
          <cell r="G133">
            <v>342</v>
          </cell>
          <cell r="H133" t="str">
            <v>PC</v>
          </cell>
          <cell r="I133" t="str">
            <v>N3-08</v>
          </cell>
        </row>
        <row r="134">
          <cell r="E134" t="str">
            <v>0103544135</v>
          </cell>
          <cell r="F134" t="str">
            <v>VD26709EAS7</v>
          </cell>
          <cell r="G134">
            <v>440</v>
          </cell>
          <cell r="H134" t="str">
            <v>PC</v>
          </cell>
          <cell r="I134" t="str">
            <v>N3-18</v>
          </cell>
        </row>
        <row r="135">
          <cell r="E135" t="str">
            <v>0103525827</v>
          </cell>
          <cell r="F135" t="str">
            <v>VD26702C4</v>
          </cell>
          <cell r="G135">
            <v>1278</v>
          </cell>
          <cell r="H135" t="str">
            <v>PC</v>
          </cell>
          <cell r="I135" t="str">
            <v>N3-03</v>
          </cell>
        </row>
        <row r="136">
          <cell r="E136" t="str">
            <v>0103525813</v>
          </cell>
          <cell r="F136" t="str">
            <v>VD26702A9</v>
          </cell>
          <cell r="G136">
            <v>1276</v>
          </cell>
          <cell r="H136" t="str">
            <v>PC</v>
          </cell>
          <cell r="I136" t="str">
            <v>N3-03</v>
          </cell>
        </row>
        <row r="137">
          <cell r="E137" t="str">
            <v>0103559603</v>
          </cell>
          <cell r="F137" t="str">
            <v>VD26717B2-NU</v>
          </cell>
          <cell r="G137">
            <v>217</v>
          </cell>
          <cell r="H137" t="str">
            <v>PC</v>
          </cell>
          <cell r="I137" t="str">
            <v>N1-14</v>
          </cell>
        </row>
        <row r="138">
          <cell r="E138" t="str">
            <v>0103552538</v>
          </cell>
          <cell r="F138" t="str">
            <v>VD26714A7-NU</v>
          </cell>
          <cell r="G138">
            <v>215</v>
          </cell>
          <cell r="H138" t="str">
            <v>PC</v>
          </cell>
          <cell r="I138" t="str">
            <v>N1-16</v>
          </cell>
        </row>
        <row r="139">
          <cell r="E139" t="str">
            <v>0103552549</v>
          </cell>
          <cell r="F139" t="str">
            <v>VD26714B8-NU</v>
          </cell>
          <cell r="G139">
            <v>216</v>
          </cell>
          <cell r="H139" t="str">
            <v>PC</v>
          </cell>
          <cell r="I139" t="str">
            <v>N1-15</v>
          </cell>
        </row>
        <row r="140">
          <cell r="E140" t="str">
            <v>0103552509</v>
          </cell>
          <cell r="F140" t="str">
            <v>VD26714A3</v>
          </cell>
          <cell r="G140">
            <v>84</v>
          </cell>
          <cell r="H140" t="str">
            <v>PC</v>
          </cell>
          <cell r="I140" t="str">
            <v>N2-01</v>
          </cell>
        </row>
        <row r="141">
          <cell r="E141" t="str">
            <v>0103513345</v>
          </cell>
          <cell r="F141" t="str">
            <v>VD26623E6</v>
          </cell>
          <cell r="G141">
            <v>7</v>
          </cell>
          <cell r="H141" t="str">
            <v>PC</v>
          </cell>
          <cell r="I141" t="str">
            <v>N1-23</v>
          </cell>
        </row>
        <row r="142">
          <cell r="E142" t="str">
            <v>0103520570</v>
          </cell>
          <cell r="F142" t="str">
            <v>VD26629B7</v>
          </cell>
          <cell r="G142">
            <v>19</v>
          </cell>
          <cell r="H142" t="str">
            <v>PC</v>
          </cell>
          <cell r="I142" t="str">
            <v>N1-23</v>
          </cell>
        </row>
        <row r="143">
          <cell r="E143" t="str">
            <v>0103520573</v>
          </cell>
          <cell r="F143" t="str">
            <v>VD26629B9</v>
          </cell>
          <cell r="G143">
            <v>16</v>
          </cell>
          <cell r="H143" t="str">
            <v>PC</v>
          </cell>
          <cell r="I143" t="str">
            <v>N1-23</v>
          </cell>
        </row>
        <row r="144">
          <cell r="E144" t="str">
            <v>0103520569</v>
          </cell>
          <cell r="F144" t="str">
            <v>VD26629B6</v>
          </cell>
          <cell r="G144">
            <v>19</v>
          </cell>
          <cell r="H144" t="str">
            <v>PC</v>
          </cell>
          <cell r="I144" t="str">
            <v>N1-23</v>
          </cell>
        </row>
        <row r="145">
          <cell r="E145" t="str">
            <v>0103528796</v>
          </cell>
          <cell r="F145" t="str">
            <v>VD26703A4</v>
          </cell>
          <cell r="G145">
            <v>119</v>
          </cell>
          <cell r="H145" t="str">
            <v>PC</v>
          </cell>
          <cell r="I145" t="str">
            <v>N2-08</v>
          </cell>
        </row>
        <row r="146">
          <cell r="E146" t="str">
            <v>0103529267</v>
          </cell>
          <cell r="F146" t="str">
            <v>ED26702B2</v>
          </cell>
          <cell r="G146">
            <v>119</v>
          </cell>
          <cell r="H146" t="str">
            <v>PC</v>
          </cell>
          <cell r="I146" t="str">
            <v>B6</v>
          </cell>
        </row>
        <row r="147">
          <cell r="E147" t="str">
            <v>0103546451</v>
          </cell>
          <cell r="F147" t="str">
            <v>ED26710A5</v>
          </cell>
          <cell r="G147">
            <v>177</v>
          </cell>
          <cell r="H147" t="str">
            <v>PC</v>
          </cell>
          <cell r="I147" t="str">
            <v>B13</v>
          </cell>
        </row>
        <row r="148">
          <cell r="E148" t="str">
            <v>0103501627</v>
          </cell>
          <cell r="F148" t="str">
            <v>ED26618A2</v>
          </cell>
          <cell r="G148">
            <v>268</v>
          </cell>
          <cell r="H148" t="str">
            <v>PC</v>
          </cell>
          <cell r="I148" t="str">
            <v>B4</v>
          </cell>
        </row>
        <row r="149">
          <cell r="E149" t="str">
            <v>0103465039</v>
          </cell>
          <cell r="F149" t="str">
            <v>ED26602B4</v>
          </cell>
          <cell r="G149">
            <v>42</v>
          </cell>
          <cell r="H149" t="str">
            <v>PC</v>
          </cell>
          <cell r="I149" t="str">
            <v>B18</v>
          </cell>
        </row>
        <row r="150">
          <cell r="E150" t="str">
            <v>0103529276</v>
          </cell>
          <cell r="F150" t="str">
            <v>ED26702C1</v>
          </cell>
          <cell r="G150">
            <v>34</v>
          </cell>
          <cell r="H150" t="str">
            <v>PC</v>
          </cell>
          <cell r="I150" t="str">
            <v>B13</v>
          </cell>
        </row>
        <row r="151">
          <cell r="E151" t="str">
            <v>0103532734</v>
          </cell>
          <cell r="F151" t="str">
            <v>ED26704A2</v>
          </cell>
          <cell r="G151">
            <v>406</v>
          </cell>
          <cell r="H151" t="str">
            <v>PC</v>
          </cell>
          <cell r="I151" t="str">
            <v>B9</v>
          </cell>
        </row>
        <row r="152">
          <cell r="E152" t="str">
            <v>0103487829</v>
          </cell>
          <cell r="F152" t="str">
            <v>ED26611A7</v>
          </cell>
          <cell r="G152">
            <v>22</v>
          </cell>
          <cell r="H152" t="str">
            <v>PC</v>
          </cell>
          <cell r="I152" t="str">
            <v>B4</v>
          </cell>
        </row>
        <row r="153">
          <cell r="E153" t="str">
            <v>0103518654</v>
          </cell>
          <cell r="F153" t="str">
            <v>ED26626A1</v>
          </cell>
          <cell r="G153">
            <v>140</v>
          </cell>
          <cell r="H153" t="str">
            <v>PC</v>
          </cell>
          <cell r="I153" t="str">
            <v>B7</v>
          </cell>
        </row>
        <row r="154">
          <cell r="E154" t="str">
            <v>0103529273</v>
          </cell>
          <cell r="F154" t="str">
            <v>ED26702B7</v>
          </cell>
          <cell r="G154">
            <v>112</v>
          </cell>
          <cell r="H154" t="str">
            <v>PC</v>
          </cell>
          <cell r="I154" t="str">
            <v>B10</v>
          </cell>
        </row>
        <row r="155">
          <cell r="E155" t="str">
            <v>0103467720</v>
          </cell>
          <cell r="F155" t="str">
            <v>VD26603C2</v>
          </cell>
          <cell r="G155">
            <v>173</v>
          </cell>
          <cell r="H155" t="str">
            <v>PC</v>
          </cell>
          <cell r="I155" t="str">
            <v>N2-15</v>
          </cell>
        </row>
        <row r="156">
          <cell r="E156" t="str">
            <v>0103520589</v>
          </cell>
          <cell r="F156" t="str">
            <v>VD26730AAT1</v>
          </cell>
          <cell r="G156">
            <v>14</v>
          </cell>
          <cell r="H156" t="str">
            <v>PC</v>
          </cell>
          <cell r="I156" t="str">
            <v>N1-22</v>
          </cell>
        </row>
        <row r="157">
          <cell r="E157" t="str">
            <v>0103576013</v>
          </cell>
          <cell r="F157" t="str">
            <v>VD26724D3</v>
          </cell>
          <cell r="G157">
            <v>6</v>
          </cell>
          <cell r="H157" t="str">
            <v>PC</v>
          </cell>
          <cell r="I157" t="str">
            <v>N1-22</v>
          </cell>
        </row>
        <row r="158">
          <cell r="E158" t="str">
            <v>0103525832</v>
          </cell>
          <cell r="F158" t="str">
            <v>VD26731AAT4</v>
          </cell>
          <cell r="G158">
            <v>1270</v>
          </cell>
          <cell r="H158" t="str">
            <v>PC</v>
          </cell>
          <cell r="I158" t="str">
            <v>N3-12</v>
          </cell>
        </row>
        <row r="159">
          <cell r="E159" t="str">
            <v>0103525818</v>
          </cell>
          <cell r="F159" t="str">
            <v>VD26731AAT3</v>
          </cell>
          <cell r="G159">
            <v>1276</v>
          </cell>
          <cell r="H159" t="str">
            <v>PC</v>
          </cell>
          <cell r="I159" t="str">
            <v>N3-07</v>
          </cell>
        </row>
        <row r="160">
          <cell r="E160" t="str">
            <v>0103528817</v>
          </cell>
          <cell r="F160" t="str">
            <v>VD26703C4</v>
          </cell>
          <cell r="G160">
            <v>1275</v>
          </cell>
          <cell r="H160" t="str">
            <v>PC</v>
          </cell>
          <cell r="I160" t="str">
            <v>N3-04</v>
          </cell>
        </row>
        <row r="161">
          <cell r="E161" t="str">
            <v>0103525816</v>
          </cell>
          <cell r="F161" t="str">
            <v>VD26731AAT1</v>
          </cell>
          <cell r="G161">
            <v>1276</v>
          </cell>
          <cell r="H161" t="str">
            <v>PC</v>
          </cell>
          <cell r="I161" t="str">
            <v>N2-06</v>
          </cell>
        </row>
        <row r="162">
          <cell r="E162" t="str">
            <v>0103520578</v>
          </cell>
          <cell r="F162" t="str">
            <v>VD26724BAT2</v>
          </cell>
          <cell r="G162">
            <v>234</v>
          </cell>
          <cell r="H162" t="str">
            <v>PC</v>
          </cell>
          <cell r="I162" t="str">
            <v>N2-09</v>
          </cell>
        </row>
        <row r="163">
          <cell r="E163" t="str">
            <v>0103576014</v>
          </cell>
          <cell r="F163" t="str">
            <v>VD26724D4</v>
          </cell>
          <cell r="G163">
            <v>154</v>
          </cell>
          <cell r="H163" t="str">
            <v>PC</v>
          </cell>
          <cell r="I163" t="str">
            <v>N2-11</v>
          </cell>
        </row>
        <row r="164">
          <cell r="E164" t="str">
            <v>0103591170</v>
          </cell>
          <cell r="F164" t="str">
            <v>ED26804A5</v>
          </cell>
          <cell r="G164">
            <v>433</v>
          </cell>
          <cell r="H164" t="str">
            <v>PC</v>
          </cell>
          <cell r="I164" t="str">
            <v>Q3</v>
          </cell>
        </row>
        <row r="165">
          <cell r="E165" t="str">
            <v>0103545612</v>
          </cell>
          <cell r="F165" t="str">
            <v>BD26710B5</v>
          </cell>
          <cell r="G165">
            <v>99</v>
          </cell>
          <cell r="H165" t="str">
            <v>PC</v>
          </cell>
          <cell r="I165" t="str">
            <v>Q4</v>
          </cell>
        </row>
        <row r="166">
          <cell r="E166" t="str">
            <v>0103545608</v>
          </cell>
          <cell r="F166" t="str">
            <v>BD26710B2</v>
          </cell>
          <cell r="G166">
            <v>100</v>
          </cell>
          <cell r="H166" t="str">
            <v>PC</v>
          </cell>
          <cell r="I166" t="str">
            <v>Q3</v>
          </cell>
        </row>
        <row r="167">
          <cell r="E167" t="str">
            <v>0103545614</v>
          </cell>
          <cell r="F167" t="str">
            <v>BD26710B7</v>
          </cell>
          <cell r="G167">
            <v>100</v>
          </cell>
          <cell r="H167" t="str">
            <v>PC</v>
          </cell>
          <cell r="I167" t="str">
            <v>Q3</v>
          </cell>
        </row>
        <row r="168">
          <cell r="E168" t="str">
            <v>0103564709</v>
          </cell>
          <cell r="F168" t="str">
            <v>VD26720AAS3</v>
          </cell>
          <cell r="G168">
            <v>218</v>
          </cell>
          <cell r="H168" t="str">
            <v>PC</v>
          </cell>
          <cell r="I168" t="str">
            <v>Q2</v>
          </cell>
        </row>
        <row r="169">
          <cell r="E169" t="str">
            <v>0103549682</v>
          </cell>
          <cell r="F169" t="str">
            <v>VD26713E1</v>
          </cell>
          <cell r="G169">
            <v>215</v>
          </cell>
          <cell r="H169" t="str">
            <v>PC</v>
          </cell>
          <cell r="I169" t="str">
            <v>Q3</v>
          </cell>
        </row>
        <row r="170">
          <cell r="E170" t="str">
            <v>0103525830</v>
          </cell>
          <cell r="F170" t="str">
            <v>VD26702C7</v>
          </cell>
          <cell r="G170">
            <v>1279</v>
          </cell>
          <cell r="H170" t="str">
            <v>PC</v>
          </cell>
          <cell r="I170" t="str">
            <v>N3-18</v>
          </cell>
        </row>
        <row r="171">
          <cell r="E171" t="str">
            <v>0103525835</v>
          </cell>
          <cell r="F171" t="str">
            <v>VD26731AAT7</v>
          </cell>
          <cell r="G171">
            <v>1278</v>
          </cell>
          <cell r="H171" t="str">
            <v>PC</v>
          </cell>
          <cell r="I171" t="str">
            <v>N3-15</v>
          </cell>
        </row>
        <row r="172">
          <cell r="E172" t="str">
            <v>0103525811</v>
          </cell>
          <cell r="F172" t="str">
            <v>VD26702A7</v>
          </cell>
          <cell r="G172">
            <v>1275</v>
          </cell>
          <cell r="H172" t="str">
            <v>PC</v>
          </cell>
          <cell r="I172" t="str">
            <v>N3-13</v>
          </cell>
        </row>
        <row r="173">
          <cell r="E173" t="str">
            <v>0103520579</v>
          </cell>
          <cell r="F173" t="str">
            <v>VD26724BAT3</v>
          </cell>
          <cell r="G173">
            <v>1271</v>
          </cell>
          <cell r="H173" t="str">
            <v>PC</v>
          </cell>
          <cell r="I173" t="str">
            <v>N3-17</v>
          </cell>
        </row>
        <row r="174">
          <cell r="E174" t="str">
            <v>0103525817</v>
          </cell>
          <cell r="F174" t="str">
            <v>VD26731AAT2</v>
          </cell>
          <cell r="G174">
            <v>1277</v>
          </cell>
          <cell r="H174" t="str">
            <v>PC</v>
          </cell>
          <cell r="I174" t="str">
            <v>N3-17</v>
          </cell>
        </row>
        <row r="175">
          <cell r="E175" t="str">
            <v>0103525833</v>
          </cell>
          <cell r="F175" t="str">
            <v>VD26731AAT5</v>
          </cell>
          <cell r="G175">
            <v>1274</v>
          </cell>
          <cell r="H175" t="str">
            <v>PC</v>
          </cell>
          <cell r="I175" t="str">
            <v>N3-16</v>
          </cell>
        </row>
        <row r="176">
          <cell r="E176" t="str">
            <v>0103502014</v>
          </cell>
          <cell r="F176" t="str">
            <v>010626 1-120</v>
          </cell>
          <cell r="G176">
            <v>60000</v>
          </cell>
          <cell r="H176" t="str">
            <v>PC</v>
          </cell>
          <cell r="I176" t="str">
            <v>N6-09</v>
          </cell>
        </row>
        <row r="177">
          <cell r="E177" t="str">
            <v>0103448312</v>
          </cell>
          <cell r="F177" t="str">
            <v>CP2606010220-B-A-Z</v>
          </cell>
          <cell r="G177">
            <v>10000</v>
          </cell>
          <cell r="H177" t="str">
            <v>PC</v>
          </cell>
          <cell r="I177" t="str">
            <v>N6-09</v>
          </cell>
        </row>
        <row r="178">
          <cell r="E178" t="str">
            <v>0103240133</v>
          </cell>
          <cell r="F178" t="str">
            <v>CP2602180220-B-A-Z</v>
          </cell>
          <cell r="G178">
            <v>25000</v>
          </cell>
          <cell r="H178" t="str">
            <v>PC</v>
          </cell>
          <cell r="I178" t="str">
            <v>N6-09</v>
          </cell>
        </row>
        <row r="179">
          <cell r="E179" t="str">
            <v>0103518501</v>
          </cell>
          <cell r="F179" t="str">
            <v>FC26626A7</v>
          </cell>
          <cell r="G179">
            <v>24000</v>
          </cell>
          <cell r="H179" t="str">
            <v>PC</v>
          </cell>
          <cell r="I179" t="str">
            <v>N6-09</v>
          </cell>
        </row>
        <row r="180">
          <cell r="E180" t="str">
            <v>0103549682</v>
          </cell>
          <cell r="F180" t="str">
            <v>VD26713E1</v>
          </cell>
          <cell r="G180">
            <v>215</v>
          </cell>
          <cell r="H180" t="str">
            <v>PC</v>
          </cell>
          <cell r="I180" t="str">
            <v>X41</v>
          </cell>
        </row>
        <row r="181">
          <cell r="E181" t="str">
            <v>0103520593</v>
          </cell>
          <cell r="F181" t="str">
            <v>VD26730AAT5</v>
          </cell>
          <cell r="G181">
            <v>1278</v>
          </cell>
          <cell r="H181" t="str">
            <v>PC</v>
          </cell>
          <cell r="I181" t="str">
            <v>N3-07</v>
          </cell>
        </row>
        <row r="182">
          <cell r="E182" t="str">
            <v>0103570125</v>
          </cell>
          <cell r="F182" t="str">
            <v>VD26722B5</v>
          </cell>
          <cell r="G182">
            <v>490</v>
          </cell>
          <cell r="H182" t="str">
            <v>PC</v>
          </cell>
          <cell r="I182" t="str">
            <v>N3-06</v>
          </cell>
        </row>
        <row r="183">
          <cell r="E183" t="str">
            <v>0103543725</v>
          </cell>
          <cell r="F183" t="str">
            <v>VD26709A4</v>
          </cell>
          <cell r="G183">
            <v>99</v>
          </cell>
          <cell r="H183" t="str">
            <v>PC</v>
          </cell>
          <cell r="I183" t="str">
            <v>N4-08</v>
          </cell>
        </row>
        <row r="184">
          <cell r="E184" t="str">
            <v>0103537243</v>
          </cell>
          <cell r="F184" t="str">
            <v>VD26707C4</v>
          </cell>
          <cell r="G184">
            <v>100</v>
          </cell>
          <cell r="H184" t="str">
            <v>PC</v>
          </cell>
          <cell r="I184" t="str">
            <v>N4-08</v>
          </cell>
        </row>
        <row r="185">
          <cell r="E185" t="str">
            <v>0103562795</v>
          </cell>
          <cell r="F185" t="str">
            <v>VD26718B7</v>
          </cell>
          <cell r="G185">
            <v>204</v>
          </cell>
          <cell r="H185" t="str">
            <v>PC</v>
          </cell>
          <cell r="I185" t="str">
            <v>N4-08</v>
          </cell>
        </row>
        <row r="186">
          <cell r="E186" t="str">
            <v>0103578360</v>
          </cell>
          <cell r="F186" t="str">
            <v>VD26727A5</v>
          </cell>
          <cell r="G186">
            <v>215</v>
          </cell>
          <cell r="H186" t="str">
            <v>PC</v>
          </cell>
          <cell r="I186" t="str">
            <v>N4-08</v>
          </cell>
        </row>
        <row r="187">
          <cell r="E187" t="str">
            <v>0103564711</v>
          </cell>
          <cell r="F187" t="str">
            <v>VD26720A4</v>
          </cell>
          <cell r="G187">
            <v>218</v>
          </cell>
          <cell r="H187" t="str">
            <v>PC</v>
          </cell>
          <cell r="I187" t="str">
            <v>N4-08</v>
          </cell>
        </row>
        <row r="188">
          <cell r="E188" t="str">
            <v>0103593929</v>
          </cell>
          <cell r="F188" t="str">
            <v>VD26804A3</v>
          </cell>
          <cell r="G188">
            <v>93</v>
          </cell>
          <cell r="H188" t="str">
            <v>PC</v>
          </cell>
          <cell r="I188" t="str">
            <v>N4-01</v>
          </cell>
        </row>
        <row r="189">
          <cell r="E189" t="str">
            <v>0103543747</v>
          </cell>
          <cell r="F189" t="str">
            <v>VD26709C3</v>
          </cell>
          <cell r="G189">
            <v>216</v>
          </cell>
          <cell r="H189" t="str">
            <v>PC</v>
          </cell>
          <cell r="I189" t="str">
            <v>N4-01</v>
          </cell>
        </row>
        <row r="190">
          <cell r="E190" t="str">
            <v>0103543777</v>
          </cell>
          <cell r="F190" t="str">
            <v>VD26709A1-NU</v>
          </cell>
          <cell r="G190">
            <v>218</v>
          </cell>
          <cell r="H190" t="str">
            <v>PC</v>
          </cell>
          <cell r="I190" t="str">
            <v>N4-02</v>
          </cell>
        </row>
        <row r="191">
          <cell r="E191" t="str">
            <v>0103537271</v>
          </cell>
          <cell r="F191" t="str">
            <v>VD26707B3-NU</v>
          </cell>
          <cell r="G191">
            <v>215</v>
          </cell>
          <cell r="H191" t="str">
            <v>PC</v>
          </cell>
          <cell r="I191" t="str">
            <v>N4-03</v>
          </cell>
        </row>
        <row r="192">
          <cell r="E192" t="str">
            <v>0103593928</v>
          </cell>
          <cell r="F192" t="str">
            <v>VD26804A2</v>
          </cell>
          <cell r="G192">
            <v>94</v>
          </cell>
          <cell r="H192" t="str">
            <v>PC</v>
          </cell>
          <cell r="I192" t="str">
            <v>N4-03</v>
          </cell>
        </row>
        <row r="193">
          <cell r="E193" t="str">
            <v>0103520581</v>
          </cell>
          <cell r="F193" t="str">
            <v>VD26629C8</v>
          </cell>
          <cell r="G193">
            <v>493</v>
          </cell>
          <cell r="H193" t="str">
            <v>PC</v>
          </cell>
          <cell r="I193" t="str">
            <v>N3-15</v>
          </cell>
        </row>
        <row r="194">
          <cell r="E194" t="str">
            <v>0103513354</v>
          </cell>
          <cell r="F194" t="str">
            <v>VD26623F6</v>
          </cell>
          <cell r="G194">
            <v>496</v>
          </cell>
          <cell r="H194" t="str">
            <v>PC</v>
          </cell>
          <cell r="I194" t="str">
            <v>N3-15</v>
          </cell>
        </row>
        <row r="195">
          <cell r="E195" t="str">
            <v>0103549695</v>
          </cell>
          <cell r="F195" t="str">
            <v>VD26713C8-NU</v>
          </cell>
          <cell r="G195">
            <v>214</v>
          </cell>
          <cell r="H195" t="str">
            <v>PC</v>
          </cell>
          <cell r="I195" t="str">
            <v>N2-12</v>
          </cell>
        </row>
        <row r="196">
          <cell r="E196" t="str">
            <v>0103552547</v>
          </cell>
          <cell r="F196" t="str">
            <v>VD26714B6-NU</v>
          </cell>
          <cell r="G196">
            <v>216</v>
          </cell>
          <cell r="H196" t="str">
            <v>PC</v>
          </cell>
          <cell r="I196" t="str">
            <v>N2-12</v>
          </cell>
        </row>
        <row r="197">
          <cell r="E197" t="str">
            <v>0103525810</v>
          </cell>
          <cell r="F197" t="str">
            <v>VD26702A6</v>
          </cell>
          <cell r="G197">
            <v>1275</v>
          </cell>
          <cell r="H197" t="str">
            <v>PC</v>
          </cell>
          <cell r="I197" t="str">
            <v>N2-05</v>
          </cell>
        </row>
        <row r="198">
          <cell r="E198" t="str">
            <v>0103562822</v>
          </cell>
          <cell r="F198" t="str">
            <v>VD26718B3-NU</v>
          </cell>
          <cell r="G198">
            <v>218</v>
          </cell>
          <cell r="H198" t="str">
            <v>PC</v>
          </cell>
          <cell r="I198" t="str">
            <v>N2-05</v>
          </cell>
        </row>
        <row r="199">
          <cell r="E199" t="str">
            <v>0103564726</v>
          </cell>
          <cell r="F199" t="str">
            <v>VD26720B7</v>
          </cell>
          <cell r="G199">
            <v>215</v>
          </cell>
          <cell r="H199" t="str">
            <v>PC</v>
          </cell>
          <cell r="I199" t="str">
            <v>N2-11</v>
          </cell>
        </row>
        <row r="200">
          <cell r="E200" t="str">
            <v>0103552545</v>
          </cell>
          <cell r="F200" t="str">
            <v>VD26714B4-NU</v>
          </cell>
          <cell r="G200">
            <v>494</v>
          </cell>
          <cell r="H200" t="str">
            <v>PC</v>
          </cell>
          <cell r="I200" t="str">
            <v>N1-16</v>
          </cell>
        </row>
        <row r="201">
          <cell r="E201" t="str">
            <v>0103552544</v>
          </cell>
          <cell r="F201" t="str">
            <v>VD26714B3-NU</v>
          </cell>
          <cell r="G201">
            <v>491</v>
          </cell>
          <cell r="H201" t="str">
            <v>PC</v>
          </cell>
          <cell r="I201" t="str">
            <v>N1-16</v>
          </cell>
        </row>
        <row r="202">
          <cell r="E202" t="str">
            <v>0103537233</v>
          </cell>
          <cell r="F202" t="str">
            <v>VD26707B8</v>
          </cell>
          <cell r="G202">
            <v>494</v>
          </cell>
          <cell r="H202" t="str">
            <v>PC</v>
          </cell>
          <cell r="I202" t="str">
            <v>N2-04</v>
          </cell>
        </row>
        <row r="203">
          <cell r="E203" t="str">
            <v>0103497991</v>
          </cell>
          <cell r="F203" t="str">
            <v>CP2606190220-A-A-Z</v>
          </cell>
          <cell r="G203">
            <v>7598</v>
          </cell>
          <cell r="H203" t="str">
            <v>PC</v>
          </cell>
          <cell r="I203" t="str">
            <v>N6-09</v>
          </cell>
        </row>
        <row r="204">
          <cell r="E204" t="str">
            <v>0103507222N6-09</v>
          </cell>
          <cell r="F204" t="str">
            <v>H260619-37</v>
          </cell>
          <cell r="G204">
            <v>10000</v>
          </cell>
          <cell r="H204" t="str">
            <v>PC</v>
          </cell>
          <cell r="I204" t="str">
            <v>N6-09</v>
          </cell>
        </row>
        <row r="205">
          <cell r="E205" t="str">
            <v>0103307448</v>
          </cell>
          <cell r="F205" t="str">
            <v>CP2603240220-B-A-Z</v>
          </cell>
          <cell r="G205">
            <v>21402</v>
          </cell>
          <cell r="H205" t="str">
            <v>PC</v>
          </cell>
          <cell r="I205" t="str">
            <v>N6-09</v>
          </cell>
        </row>
        <row r="206">
          <cell r="E206" t="str">
            <v>0103518503</v>
          </cell>
          <cell r="F206" t="str">
            <v>FC26626A9</v>
          </cell>
          <cell r="G206">
            <v>23966</v>
          </cell>
          <cell r="H206" t="str">
            <v>PC</v>
          </cell>
          <cell r="I206" t="str">
            <v>N6-09</v>
          </cell>
        </row>
        <row r="207">
          <cell r="E207" t="str">
            <v>0103525812</v>
          </cell>
          <cell r="F207" t="str">
            <v>VD26702A8</v>
          </cell>
          <cell r="G207">
            <v>1279</v>
          </cell>
          <cell r="H207" t="str">
            <v>PC</v>
          </cell>
          <cell r="I207" t="str">
            <v>N3-05</v>
          </cell>
        </row>
        <row r="208">
          <cell r="E208" t="str">
            <v>0103559573</v>
          </cell>
          <cell r="F208" t="str">
            <v>VD26717B7</v>
          </cell>
          <cell r="G208">
            <v>438</v>
          </cell>
          <cell r="H208" t="str">
            <v>PC</v>
          </cell>
          <cell r="I208" t="str">
            <v>N4-07</v>
          </cell>
        </row>
        <row r="209">
          <cell r="E209" t="str">
            <v>0103570113</v>
          </cell>
          <cell r="F209" t="str">
            <v>VD26722A3</v>
          </cell>
          <cell r="G209">
            <v>218</v>
          </cell>
          <cell r="H209" t="str">
            <v>PC</v>
          </cell>
          <cell r="I209" t="str">
            <v>N4-07</v>
          </cell>
        </row>
        <row r="210">
          <cell r="E210" t="str">
            <v>0103537229</v>
          </cell>
          <cell r="F210" t="str">
            <v>VD26707B6</v>
          </cell>
          <cell r="G210">
            <v>216</v>
          </cell>
          <cell r="H210" t="str">
            <v>PC</v>
          </cell>
          <cell r="I210" t="str">
            <v>N2-09</v>
          </cell>
        </row>
        <row r="211">
          <cell r="E211" t="str">
            <v>0103549689</v>
          </cell>
          <cell r="F211" t="str">
            <v>VD26713A1-NU</v>
          </cell>
          <cell r="G211">
            <v>115</v>
          </cell>
          <cell r="H211" t="str">
            <v>PC</v>
          </cell>
          <cell r="I211" t="str">
            <v>N1-17</v>
          </cell>
        </row>
        <row r="212">
          <cell r="E212" t="str">
            <v>0103552555</v>
          </cell>
          <cell r="F212" t="str">
            <v>VD26714C5-NU</v>
          </cell>
          <cell r="G212">
            <v>494</v>
          </cell>
          <cell r="H212" t="str">
            <v>PC</v>
          </cell>
          <cell r="I212" t="str">
            <v>N1-17</v>
          </cell>
        </row>
        <row r="213">
          <cell r="E213" t="str">
            <v>0103537274</v>
          </cell>
          <cell r="F213" t="str">
            <v>VD26707B5-NU</v>
          </cell>
          <cell r="G213">
            <v>216</v>
          </cell>
          <cell r="H213" t="str">
            <v>PC</v>
          </cell>
          <cell r="I213" t="str">
            <v>N1-17</v>
          </cell>
        </row>
        <row r="214">
          <cell r="E214" t="str">
            <v>0103559569</v>
          </cell>
          <cell r="F214" t="str">
            <v>VD26717B3</v>
          </cell>
          <cell r="G214">
            <v>215</v>
          </cell>
          <cell r="H214" t="str">
            <v>PC</v>
          </cell>
          <cell r="I214" t="str">
            <v>N2-02</v>
          </cell>
        </row>
        <row r="215">
          <cell r="E215" t="str">
            <v>0103543739</v>
          </cell>
          <cell r="F215" t="str">
            <v>VD26709B6</v>
          </cell>
          <cell r="G215">
            <v>496</v>
          </cell>
          <cell r="H215" t="str">
            <v>PC</v>
          </cell>
          <cell r="I215" t="str">
            <v>N2-02</v>
          </cell>
        </row>
        <row r="216">
          <cell r="E216" t="str">
            <v>0103549685</v>
          </cell>
          <cell r="F216" t="str">
            <v>VD26713E3</v>
          </cell>
          <cell r="G216">
            <v>216</v>
          </cell>
          <cell r="H216" t="str">
            <v>PC</v>
          </cell>
          <cell r="I216" t="str">
            <v>N2-03</v>
          </cell>
        </row>
        <row r="217">
          <cell r="E217" t="str">
            <v>0103576010</v>
          </cell>
          <cell r="F217" t="str">
            <v>VD26724C9</v>
          </cell>
          <cell r="G217">
            <v>6</v>
          </cell>
          <cell r="H217" t="str">
            <v>PC</v>
          </cell>
          <cell r="I217" t="str">
            <v>N1-22</v>
          </cell>
        </row>
        <row r="218">
          <cell r="E218" t="str">
            <v>0103576011</v>
          </cell>
          <cell r="F218" t="str">
            <v>VD26724D1</v>
          </cell>
          <cell r="G218">
            <v>8</v>
          </cell>
          <cell r="H218" t="str">
            <v>PC</v>
          </cell>
          <cell r="I218" t="str">
            <v>N1-22</v>
          </cell>
        </row>
        <row r="219">
          <cell r="E219" t="str">
            <v>0103415992</v>
          </cell>
          <cell r="F219" t="str">
            <v>VD26511B4</v>
          </cell>
          <cell r="G219">
            <v>3</v>
          </cell>
          <cell r="H219" t="str">
            <v>PC</v>
          </cell>
          <cell r="I219" t="str">
            <v>N1-24</v>
          </cell>
        </row>
        <row r="220">
          <cell r="E220" t="str">
            <v>0103376497</v>
          </cell>
          <cell r="F220" t="str">
            <v>VD26422AAS4</v>
          </cell>
          <cell r="G220">
            <v>5</v>
          </cell>
          <cell r="H220" t="str">
            <v>PC</v>
          </cell>
          <cell r="I220" t="str">
            <v>N1-22</v>
          </cell>
        </row>
        <row r="221">
          <cell r="E221" t="str">
            <v>0103578356</v>
          </cell>
          <cell r="F221" t="str">
            <v>VD26727A1</v>
          </cell>
          <cell r="G221">
            <v>8</v>
          </cell>
          <cell r="H221" t="str">
            <v>PC</v>
          </cell>
          <cell r="I221" t="str">
            <v>N1-24</v>
          </cell>
        </row>
        <row r="222">
          <cell r="E222" t="str">
            <v>0103065768</v>
          </cell>
          <cell r="F222" t="str">
            <v>VD25B11A1</v>
          </cell>
          <cell r="G222">
            <v>14</v>
          </cell>
          <cell r="H222" t="str">
            <v>PC</v>
          </cell>
          <cell r="I222" t="str">
            <v>N1-24</v>
          </cell>
        </row>
        <row r="223">
          <cell r="E223" t="str">
            <v>0103513337</v>
          </cell>
          <cell r="F223" t="str">
            <v>VD26623D7</v>
          </cell>
          <cell r="G223">
            <v>4</v>
          </cell>
          <cell r="H223" t="str">
            <v>PC</v>
          </cell>
          <cell r="I223" t="str">
            <v>N1-24</v>
          </cell>
        </row>
        <row r="224">
          <cell r="E224" t="str">
            <v>0103548234</v>
          </cell>
          <cell r="F224" t="str">
            <v>VD26713BAS4</v>
          </cell>
          <cell r="G224">
            <v>6</v>
          </cell>
          <cell r="H224" t="str">
            <v>PC</v>
          </cell>
          <cell r="I224" t="str">
            <v>N1-23</v>
          </cell>
        </row>
        <row r="225">
          <cell r="E225" t="str">
            <v>0103522804</v>
          </cell>
          <cell r="F225" t="str">
            <v>VD26713BAS1</v>
          </cell>
          <cell r="G225">
            <v>7</v>
          </cell>
          <cell r="H225" t="str">
            <v>PC</v>
          </cell>
          <cell r="I225" t="str">
            <v>N1-23</v>
          </cell>
        </row>
        <row r="226">
          <cell r="E226" t="str">
            <v>0103559017</v>
          </cell>
          <cell r="F226" t="str">
            <v>VD26723AAS1</v>
          </cell>
          <cell r="G226">
            <v>10</v>
          </cell>
          <cell r="H226" t="str">
            <v>PC</v>
          </cell>
          <cell r="I226" t="str">
            <v>N1-23</v>
          </cell>
        </row>
        <row r="227">
          <cell r="E227" t="str">
            <v>0103522806</v>
          </cell>
          <cell r="F227" t="str">
            <v>VD26713BAS3</v>
          </cell>
          <cell r="G227">
            <v>6</v>
          </cell>
          <cell r="H227" t="str">
            <v>PC</v>
          </cell>
          <cell r="I227" t="str">
            <v>N1-23</v>
          </cell>
        </row>
        <row r="228">
          <cell r="E228" t="str">
            <v>0103522802</v>
          </cell>
          <cell r="F228" t="str">
            <v>VD26713AAS8</v>
          </cell>
          <cell r="G228">
            <v>6</v>
          </cell>
          <cell r="H228" t="str">
            <v>PC</v>
          </cell>
          <cell r="I228" t="str">
            <v>N1-23</v>
          </cell>
        </row>
        <row r="229">
          <cell r="E229" t="str">
            <v>0103490621</v>
          </cell>
          <cell r="F229" t="str">
            <v>VD26612C6</v>
          </cell>
          <cell r="G229">
            <v>1</v>
          </cell>
          <cell r="H229" t="str">
            <v>PC</v>
          </cell>
          <cell r="I229" t="str">
            <v>N1-24</v>
          </cell>
        </row>
        <row r="230">
          <cell r="E230" t="str">
            <v>0103522803</v>
          </cell>
          <cell r="F230" t="str">
            <v>VD26713AAS9</v>
          </cell>
          <cell r="G230">
            <v>8</v>
          </cell>
          <cell r="H230" t="str">
            <v>PC</v>
          </cell>
          <cell r="I230" t="str">
            <v>N1-23</v>
          </cell>
        </row>
        <row r="231">
          <cell r="E231" t="str">
            <v>0103522800</v>
          </cell>
          <cell r="F231" t="str">
            <v>VD26713AAS7</v>
          </cell>
          <cell r="G231">
            <v>7</v>
          </cell>
          <cell r="H231" t="str">
            <v>PC</v>
          </cell>
          <cell r="I231" t="str">
            <v>N1-23</v>
          </cell>
        </row>
        <row r="232">
          <cell r="E232" t="str">
            <v>0103537201</v>
          </cell>
          <cell r="F232" t="str">
            <v>VD26707AAS5</v>
          </cell>
          <cell r="G232">
            <v>8</v>
          </cell>
          <cell r="H232" t="str">
            <v>PC</v>
          </cell>
          <cell r="I232" t="str">
            <v>N1-23</v>
          </cell>
        </row>
        <row r="233">
          <cell r="E233" t="str">
            <v>0103441696</v>
          </cell>
          <cell r="F233" t="str">
            <v>VD26522AAS1</v>
          </cell>
          <cell r="G233">
            <v>2</v>
          </cell>
          <cell r="H233" t="str">
            <v>PC</v>
          </cell>
          <cell r="I233" t="str">
            <v>N1-23</v>
          </cell>
        </row>
        <row r="234">
          <cell r="E234" t="str">
            <v>0103002164</v>
          </cell>
          <cell r="F234" t="str">
            <v>VD25A09C7</v>
          </cell>
          <cell r="G234">
            <v>8</v>
          </cell>
          <cell r="H234" t="str">
            <v>PC</v>
          </cell>
          <cell r="I234" t="str">
            <v>N1-24</v>
          </cell>
        </row>
        <row r="235">
          <cell r="E235" t="str">
            <v>0103002162</v>
          </cell>
          <cell r="F235" t="str">
            <v>VD25A09C5</v>
          </cell>
          <cell r="G235">
            <v>7</v>
          </cell>
          <cell r="H235" t="str">
            <v>PC</v>
          </cell>
          <cell r="I235" t="str">
            <v>N1-24</v>
          </cell>
        </row>
        <row r="236">
          <cell r="E236" t="str">
            <v>0103170194</v>
          </cell>
          <cell r="F236" t="str">
            <v>VD26109A1</v>
          </cell>
          <cell r="G236">
            <v>9</v>
          </cell>
          <cell r="H236" t="str">
            <v>PC</v>
          </cell>
          <cell r="I236" t="str">
            <v>N1-24</v>
          </cell>
        </row>
        <row r="237">
          <cell r="E237" t="str">
            <v>0103443937</v>
          </cell>
          <cell r="F237" t="str">
            <v>VD26522D5</v>
          </cell>
          <cell r="G237">
            <v>32</v>
          </cell>
          <cell r="H237" t="str">
            <v>PC</v>
          </cell>
          <cell r="I237" t="str">
            <v>N1-24</v>
          </cell>
        </row>
        <row r="238">
          <cell r="E238" t="str">
            <v>0103564176</v>
          </cell>
          <cell r="F238" t="str">
            <v>VD26720A3</v>
          </cell>
          <cell r="G238">
            <v>15</v>
          </cell>
          <cell r="H238" t="str">
            <v>PC</v>
          </cell>
          <cell r="I238" t="str">
            <v>N1-22</v>
          </cell>
        </row>
        <row r="239">
          <cell r="E239" t="str">
            <v>0103495771</v>
          </cell>
          <cell r="F239" t="str">
            <v>VD26616B1</v>
          </cell>
          <cell r="G239">
            <v>5</v>
          </cell>
          <cell r="H239" t="str">
            <v>PC</v>
          </cell>
          <cell r="I239" t="str">
            <v>N1-24</v>
          </cell>
        </row>
        <row r="240">
          <cell r="E240" t="str">
            <v>0103490627</v>
          </cell>
          <cell r="F240" t="str">
            <v>VD26612D1</v>
          </cell>
          <cell r="G240">
            <v>4</v>
          </cell>
          <cell r="H240" t="str">
            <v>PC</v>
          </cell>
          <cell r="I240" t="str">
            <v>N1-24</v>
          </cell>
        </row>
        <row r="241">
          <cell r="E241" t="str">
            <v>0103513350</v>
          </cell>
          <cell r="F241" t="str">
            <v>VD26724AAT7</v>
          </cell>
          <cell r="G241">
            <v>19</v>
          </cell>
          <cell r="H241" t="str">
            <v>PC</v>
          </cell>
          <cell r="I241" t="str">
            <v>N1-22</v>
          </cell>
        </row>
        <row r="242">
          <cell r="E242" t="str">
            <v>0103513330</v>
          </cell>
          <cell r="F242" t="str">
            <v>VD26723AAT6</v>
          </cell>
          <cell r="G242">
            <v>17</v>
          </cell>
          <cell r="H242" t="str">
            <v>PC</v>
          </cell>
          <cell r="I242" t="str">
            <v>N1-21</v>
          </cell>
        </row>
        <row r="243">
          <cell r="E243" t="str">
            <v>0103226146</v>
          </cell>
          <cell r="F243" t="str">
            <v>VD26205B3</v>
          </cell>
          <cell r="G243">
            <v>11</v>
          </cell>
          <cell r="H243" t="str">
            <v>PC</v>
          </cell>
          <cell r="I243" t="str">
            <v>N1-21</v>
          </cell>
        </row>
        <row r="244">
          <cell r="E244" t="str">
            <v>0103530736</v>
          </cell>
          <cell r="F244" t="str">
            <v>VD26703H7</v>
          </cell>
          <cell r="G244">
            <v>18</v>
          </cell>
          <cell r="H244" t="str">
            <v>PC</v>
          </cell>
          <cell r="I244" t="str">
            <v>N1-21</v>
          </cell>
        </row>
        <row r="245">
          <cell r="E245" t="str">
            <v>0103544121</v>
          </cell>
          <cell r="F245" t="str">
            <v>VD26709DAS2</v>
          </cell>
          <cell r="G245">
            <v>6</v>
          </cell>
          <cell r="H245" t="str">
            <v>PC</v>
          </cell>
          <cell r="I245" t="str">
            <v>N1-21</v>
          </cell>
        </row>
        <row r="246">
          <cell r="E246" t="str">
            <v>0103576006</v>
          </cell>
          <cell r="F246" t="str">
            <v>VD26724C6</v>
          </cell>
          <cell r="G246">
            <v>12</v>
          </cell>
          <cell r="H246" t="str">
            <v>PC</v>
          </cell>
          <cell r="I246" t="str">
            <v>N1-21</v>
          </cell>
        </row>
        <row r="247">
          <cell r="E247" t="str">
            <v>0103544122</v>
          </cell>
          <cell r="F247" t="str">
            <v>VD26709DAS3</v>
          </cell>
          <cell r="G247">
            <v>9</v>
          </cell>
          <cell r="H247" t="str">
            <v>PC</v>
          </cell>
          <cell r="I247" t="str">
            <v>N1-21</v>
          </cell>
        </row>
        <row r="248">
          <cell r="E248" t="str">
            <v>0103513320</v>
          </cell>
          <cell r="F248" t="str">
            <v>VD26623B9</v>
          </cell>
          <cell r="G248">
            <v>6</v>
          </cell>
          <cell r="H248" t="str">
            <v>PC</v>
          </cell>
          <cell r="I248" t="str">
            <v>N1-21</v>
          </cell>
        </row>
        <row r="249">
          <cell r="E249" t="str">
            <v>0103575999</v>
          </cell>
          <cell r="F249" t="str">
            <v>VD26724C1</v>
          </cell>
          <cell r="G249">
            <v>19</v>
          </cell>
          <cell r="H249" t="str">
            <v>PC</v>
          </cell>
          <cell r="I249" t="str">
            <v>N1-21</v>
          </cell>
        </row>
        <row r="250">
          <cell r="E250" t="str">
            <v>0103544123</v>
          </cell>
          <cell r="F250" t="str">
            <v>VD26709DAS4</v>
          </cell>
          <cell r="G250">
            <v>9</v>
          </cell>
          <cell r="H250" t="str">
            <v>PC</v>
          </cell>
          <cell r="I250" t="str">
            <v>N1-21</v>
          </cell>
        </row>
        <row r="251">
          <cell r="E251" t="str">
            <v>0103544120</v>
          </cell>
          <cell r="F251" t="str">
            <v>VD26709DAS1</v>
          </cell>
          <cell r="G251">
            <v>8</v>
          </cell>
          <cell r="H251" t="str">
            <v>PC</v>
          </cell>
          <cell r="I251" t="str">
            <v>N1-21</v>
          </cell>
        </row>
        <row r="252">
          <cell r="E252" t="str">
            <v>0103576009</v>
          </cell>
          <cell r="F252" t="str">
            <v>VD26724C8</v>
          </cell>
          <cell r="G252">
            <v>18</v>
          </cell>
          <cell r="H252" t="str">
            <v>PC</v>
          </cell>
          <cell r="I252" t="str">
            <v>N1-21</v>
          </cell>
        </row>
        <row r="253">
          <cell r="E253" t="str">
            <v>0103576003</v>
          </cell>
          <cell r="F253" t="str">
            <v>VD26724C3</v>
          </cell>
          <cell r="G253">
            <v>19</v>
          </cell>
          <cell r="H253" t="str">
            <v>PC</v>
          </cell>
          <cell r="I253" t="str">
            <v>N1-21</v>
          </cell>
        </row>
        <row r="254">
          <cell r="E254" t="str">
            <v>0102815068</v>
          </cell>
          <cell r="F254" t="str">
            <v>VD25714E5</v>
          </cell>
          <cell r="G254">
            <v>8</v>
          </cell>
          <cell r="H254" t="str">
            <v>PC</v>
          </cell>
          <cell r="I254" t="str">
            <v>N1-24</v>
          </cell>
        </row>
        <row r="255">
          <cell r="E255" t="str">
            <v>0103513349</v>
          </cell>
          <cell r="F255" t="str">
            <v>VD26724AAT6</v>
          </cell>
          <cell r="G255">
            <v>13</v>
          </cell>
          <cell r="H255" t="str">
            <v>PC</v>
          </cell>
          <cell r="I255" t="str">
            <v>N1-21</v>
          </cell>
        </row>
        <row r="256">
          <cell r="E256" t="str">
            <v>0103525823</v>
          </cell>
          <cell r="F256" t="str">
            <v>VD26717BAT4</v>
          </cell>
          <cell r="G256">
            <v>4</v>
          </cell>
          <cell r="H256" t="str">
            <v>PC</v>
          </cell>
          <cell r="I256" t="str">
            <v>N1-21</v>
          </cell>
        </row>
        <row r="257">
          <cell r="E257" t="str">
            <v>0103495830</v>
          </cell>
          <cell r="F257" t="str">
            <v>VD26616AAS8</v>
          </cell>
          <cell r="G257">
            <v>2</v>
          </cell>
          <cell r="H257" t="str">
            <v>PC</v>
          </cell>
          <cell r="I257" t="str">
            <v>N1-21</v>
          </cell>
        </row>
        <row r="258">
          <cell r="E258" t="str">
            <v>0103528867</v>
          </cell>
          <cell r="F258" t="str">
            <v>VD26703AAS5</v>
          </cell>
          <cell r="G258">
            <v>7</v>
          </cell>
          <cell r="H258" t="str">
            <v>PC</v>
          </cell>
          <cell r="I258" t="str">
            <v>N1-23</v>
          </cell>
        </row>
        <row r="259">
          <cell r="E259" t="str">
            <v>0103559597</v>
          </cell>
          <cell r="F259" t="str">
            <v>VD26717A5-NU</v>
          </cell>
          <cell r="G259">
            <v>4</v>
          </cell>
          <cell r="H259" t="str">
            <v>PC</v>
          </cell>
          <cell r="I259" t="str">
            <v>N1-23</v>
          </cell>
        </row>
        <row r="260">
          <cell r="E260" t="str">
            <v>0103552552</v>
          </cell>
          <cell r="F260" t="str">
            <v>VD26714C2-NU</v>
          </cell>
          <cell r="G260">
            <v>3</v>
          </cell>
          <cell r="H260" t="str">
            <v>PC</v>
          </cell>
          <cell r="I260" t="str">
            <v>N1-23</v>
          </cell>
        </row>
        <row r="261">
          <cell r="E261" t="str">
            <v>0103552551</v>
          </cell>
          <cell r="F261" t="str">
            <v>VD26714C1-NU</v>
          </cell>
          <cell r="G261">
            <v>5</v>
          </cell>
          <cell r="H261" t="str">
            <v>PC</v>
          </cell>
          <cell r="I261" t="str">
            <v>N1-23</v>
          </cell>
        </row>
        <row r="262">
          <cell r="E262" t="str">
            <v>0103559596</v>
          </cell>
          <cell r="F262" t="str">
            <v>VD26717A4-NU</v>
          </cell>
          <cell r="G262">
            <v>1</v>
          </cell>
          <cell r="H262" t="str">
            <v>PC</v>
          </cell>
          <cell r="I262" t="str">
            <v>N1-23</v>
          </cell>
        </row>
        <row r="263">
          <cell r="E263" t="str">
            <v>0103480578</v>
          </cell>
          <cell r="F263" t="str">
            <v>VD26608A8-NU</v>
          </cell>
          <cell r="G263">
            <v>12</v>
          </cell>
          <cell r="H263" t="str">
            <v>PC</v>
          </cell>
          <cell r="I263" t="str">
            <v>N1-23</v>
          </cell>
        </row>
        <row r="264">
          <cell r="E264" t="str">
            <v>0103221023</v>
          </cell>
          <cell r="F264" t="str">
            <v>VD26204A9-NU</v>
          </cell>
          <cell r="G264">
            <v>10</v>
          </cell>
          <cell r="H264" t="str">
            <v>PC</v>
          </cell>
          <cell r="I264" t="str">
            <v>N1-23</v>
          </cell>
        </row>
        <row r="265">
          <cell r="E265" t="str">
            <v>0103510433</v>
          </cell>
          <cell r="F265" t="str">
            <v>VD26622C8-NU</v>
          </cell>
          <cell r="G265">
            <v>1</v>
          </cell>
          <cell r="H265" t="str">
            <v>PC</v>
          </cell>
          <cell r="I265" t="str">
            <v>N1-23</v>
          </cell>
        </row>
        <row r="266">
          <cell r="E266" t="str">
            <v>0103552542</v>
          </cell>
          <cell r="F266" t="str">
            <v>VD26714B1-NU</v>
          </cell>
          <cell r="G266">
            <v>15</v>
          </cell>
          <cell r="H266" t="str">
            <v>PC</v>
          </cell>
          <cell r="I266" t="str">
            <v>N1-23</v>
          </cell>
        </row>
        <row r="267">
          <cell r="E267" t="str">
            <v>0103431447</v>
          </cell>
          <cell r="F267" t="str">
            <v>VD26519D7</v>
          </cell>
          <cell r="G267">
            <v>8</v>
          </cell>
          <cell r="H267" t="str">
            <v>PC</v>
          </cell>
          <cell r="I267" t="str">
            <v>N1-23</v>
          </cell>
        </row>
        <row r="268">
          <cell r="E268" t="str">
            <v>0102980569</v>
          </cell>
          <cell r="F268" t="str">
            <v>VD25929AAS3</v>
          </cell>
          <cell r="G268">
            <v>11</v>
          </cell>
          <cell r="H268" t="str">
            <v>PC</v>
          </cell>
          <cell r="I268" t="str">
            <v>N1-24</v>
          </cell>
        </row>
        <row r="269">
          <cell r="E269" t="str">
            <v>0103552540</v>
          </cell>
          <cell r="F269" t="str">
            <v>VD26714A8-NU</v>
          </cell>
          <cell r="G269">
            <v>3</v>
          </cell>
          <cell r="H269" t="str">
            <v>PC</v>
          </cell>
          <cell r="I269" t="str">
            <v>N1-23</v>
          </cell>
        </row>
        <row r="270">
          <cell r="E270" t="str">
            <v>0103528812</v>
          </cell>
          <cell r="F270" t="str">
            <v>VD26703B9</v>
          </cell>
          <cell r="G270">
            <v>8</v>
          </cell>
          <cell r="H270" t="str">
            <v>PC</v>
          </cell>
          <cell r="I270" t="str">
            <v>N1-24</v>
          </cell>
        </row>
        <row r="271">
          <cell r="E271" t="str">
            <v>0103549700</v>
          </cell>
          <cell r="F271" t="str">
            <v>VD26713D4-NU</v>
          </cell>
          <cell r="G271">
            <v>8</v>
          </cell>
          <cell r="H271" t="str">
            <v>PC</v>
          </cell>
          <cell r="I271" t="str">
            <v>N1-23</v>
          </cell>
        </row>
        <row r="272">
          <cell r="E272" t="str">
            <v>0103102532</v>
          </cell>
          <cell r="F272" t="str">
            <v>VD25B28A8</v>
          </cell>
          <cell r="G272">
            <v>8</v>
          </cell>
          <cell r="H272" t="str">
            <v>PC</v>
          </cell>
          <cell r="I272" t="str">
            <v>N1-24</v>
          </cell>
        </row>
        <row r="273">
          <cell r="E273" t="str">
            <v>0103580787</v>
          </cell>
          <cell r="F273" t="str">
            <v>VD26728B1</v>
          </cell>
          <cell r="G273">
            <v>14</v>
          </cell>
          <cell r="H273" t="str">
            <v>PC</v>
          </cell>
          <cell r="I273" t="str">
            <v>N1-23</v>
          </cell>
        </row>
        <row r="274">
          <cell r="E274" t="str">
            <v>0103581398</v>
          </cell>
          <cell r="F274" t="str">
            <v>VD26729A2</v>
          </cell>
          <cell r="G274">
            <v>4</v>
          </cell>
          <cell r="H274" t="str">
            <v>PC</v>
          </cell>
          <cell r="I274" t="str">
            <v>N1-24</v>
          </cell>
        </row>
        <row r="275">
          <cell r="E275" t="str">
            <v>0103155737</v>
          </cell>
          <cell r="F275" t="str">
            <v>VD26123A1</v>
          </cell>
          <cell r="G275">
            <v>6</v>
          </cell>
          <cell r="H275" t="str">
            <v>PC</v>
          </cell>
          <cell r="I275" t="str">
            <v>N1-24</v>
          </cell>
        </row>
        <row r="276">
          <cell r="E276" t="str">
            <v>0103443927</v>
          </cell>
          <cell r="F276" t="str">
            <v>VD26522C4</v>
          </cell>
          <cell r="G276">
            <v>10</v>
          </cell>
          <cell r="H276" t="str">
            <v>PC</v>
          </cell>
          <cell r="I276" t="str">
            <v>N1-24</v>
          </cell>
        </row>
        <row r="277">
          <cell r="E277" t="str">
            <v>0103513342</v>
          </cell>
          <cell r="F277" t="str">
            <v>VD26623E3</v>
          </cell>
          <cell r="G277">
            <v>14</v>
          </cell>
          <cell r="H277" t="str">
            <v>PC</v>
          </cell>
          <cell r="I277" t="str">
            <v>N1-21</v>
          </cell>
        </row>
        <row r="278">
          <cell r="E278" t="str">
            <v>0103513343</v>
          </cell>
          <cell r="F278" t="str">
            <v>VD26623E4</v>
          </cell>
          <cell r="G278">
            <v>16</v>
          </cell>
          <cell r="H278" t="str">
            <v>PC</v>
          </cell>
          <cell r="I278" t="str">
            <v>N1-21</v>
          </cell>
        </row>
        <row r="279">
          <cell r="E279" t="str">
            <v>0103528792</v>
          </cell>
          <cell r="F279" t="str">
            <v>VD26703A1</v>
          </cell>
          <cell r="G279">
            <v>214</v>
          </cell>
          <cell r="H279" t="str">
            <v>PC</v>
          </cell>
          <cell r="I279" t="str">
            <v>N3-11</v>
          </cell>
        </row>
        <row r="280">
          <cell r="E280" t="str">
            <v>0103528872</v>
          </cell>
          <cell r="F280" t="str">
            <v>VD26703AAS6</v>
          </cell>
          <cell r="G280">
            <v>431</v>
          </cell>
          <cell r="H280" t="str">
            <v>PC</v>
          </cell>
          <cell r="I280" t="str">
            <v>N3-01</v>
          </cell>
        </row>
        <row r="281">
          <cell r="E281" t="str">
            <v>0103525821</v>
          </cell>
          <cell r="F281" t="str">
            <v>VD26702B8</v>
          </cell>
          <cell r="G281">
            <v>496</v>
          </cell>
          <cell r="H281" t="str">
            <v>PC</v>
          </cell>
          <cell r="I281" t="str">
            <v>N2-11</v>
          </cell>
        </row>
        <row r="282">
          <cell r="E282" t="str">
            <v>0103443897</v>
          </cell>
          <cell r="F282" t="str">
            <v>VD26522AAS6</v>
          </cell>
          <cell r="G282">
            <v>28</v>
          </cell>
          <cell r="H282" t="str">
            <v>PC</v>
          </cell>
          <cell r="I282" t="str">
            <v>N2-10</v>
          </cell>
        </row>
        <row r="283">
          <cell r="E283" t="str">
            <v>0103549667</v>
          </cell>
          <cell r="F283" t="str">
            <v>VD26713C6</v>
          </cell>
          <cell r="G283">
            <v>185</v>
          </cell>
          <cell r="H283" t="str">
            <v>PC</v>
          </cell>
          <cell r="I283" t="str">
            <v>N2-08</v>
          </cell>
        </row>
        <row r="284">
          <cell r="E284" t="str">
            <v>0103543789</v>
          </cell>
          <cell r="F284" t="str">
            <v>VD26709B2-NU</v>
          </cell>
          <cell r="G284">
            <v>133</v>
          </cell>
          <cell r="H284" t="str">
            <v>PC</v>
          </cell>
          <cell r="I284" t="str">
            <v>N2-08</v>
          </cell>
        </row>
        <row r="285">
          <cell r="E285" t="str">
            <v>0103525838</v>
          </cell>
          <cell r="F285" t="str">
            <v>VD26702D6</v>
          </cell>
          <cell r="G285">
            <v>493</v>
          </cell>
          <cell r="H285" t="str">
            <v>PC</v>
          </cell>
          <cell r="I285" t="str">
            <v>N2-06</v>
          </cell>
        </row>
        <row r="286">
          <cell r="E286" t="str">
            <v>0103549673</v>
          </cell>
          <cell r="F286" t="str">
            <v>VD26713D2</v>
          </cell>
          <cell r="G286">
            <v>98</v>
          </cell>
          <cell r="H286" t="str">
            <v>PC</v>
          </cell>
          <cell r="I286" t="str">
            <v>N2-05</v>
          </cell>
        </row>
        <row r="287">
          <cell r="E287" t="str">
            <v>0103513344</v>
          </cell>
          <cell r="F287" t="str">
            <v>VD26623E5</v>
          </cell>
          <cell r="G287">
            <v>926</v>
          </cell>
          <cell r="H287" t="str">
            <v>PC</v>
          </cell>
          <cell r="I287" t="str">
            <v>N2-03</v>
          </cell>
        </row>
        <row r="288">
          <cell r="E288" t="str">
            <v>0103549668</v>
          </cell>
          <cell r="F288" t="str">
            <v>VD26713C7</v>
          </cell>
          <cell r="G288">
            <v>214</v>
          </cell>
          <cell r="H288" t="str">
            <v>PC</v>
          </cell>
          <cell r="I288" t="str">
            <v>N1-04</v>
          </cell>
        </row>
        <row r="289">
          <cell r="E289" t="str">
            <v>0103537237</v>
          </cell>
          <cell r="F289" t="str">
            <v>VD26707C1</v>
          </cell>
          <cell r="G289">
            <v>201</v>
          </cell>
          <cell r="H289" t="str">
            <v>PC</v>
          </cell>
          <cell r="I289" t="str">
            <v>N1-01</v>
          </cell>
        </row>
        <row r="290">
          <cell r="E290" t="str">
            <v>0103578358</v>
          </cell>
          <cell r="F290" t="str">
            <v>VD26727A3</v>
          </cell>
          <cell r="G290">
            <v>218</v>
          </cell>
          <cell r="H290" t="str">
            <v>PC</v>
          </cell>
          <cell r="I290" t="str">
            <v>N1-01</v>
          </cell>
        </row>
        <row r="291">
          <cell r="E291" t="str">
            <v>0103528794</v>
          </cell>
          <cell r="F291" t="str">
            <v>VD26703A2</v>
          </cell>
          <cell r="G291">
            <v>212</v>
          </cell>
          <cell r="H291" t="str">
            <v>PC</v>
          </cell>
          <cell r="I291" t="str">
            <v>N1-01</v>
          </cell>
        </row>
        <row r="292">
          <cell r="E292" t="str">
            <v>0103552521</v>
          </cell>
          <cell r="F292" t="str">
            <v>VD26714B6</v>
          </cell>
          <cell r="G292">
            <v>191</v>
          </cell>
          <cell r="H292" t="str">
            <v>PC</v>
          </cell>
          <cell r="I292" t="str">
            <v>D1</v>
          </cell>
        </row>
        <row r="293">
          <cell r="E293" t="str">
            <v>0103528864</v>
          </cell>
          <cell r="F293" t="str">
            <v>VD26703AAS3</v>
          </cell>
          <cell r="G293">
            <v>53</v>
          </cell>
          <cell r="H293" t="str">
            <v>PC</v>
          </cell>
          <cell r="I293" t="str">
            <v>C10</v>
          </cell>
        </row>
        <row r="294">
          <cell r="E294" t="str">
            <v>0103443902</v>
          </cell>
          <cell r="F294" t="str">
            <v>VD26522B3</v>
          </cell>
          <cell r="G294">
            <v>50</v>
          </cell>
          <cell r="H294" t="str">
            <v>PC</v>
          </cell>
          <cell r="I294" t="str">
            <v>D10</v>
          </cell>
        </row>
        <row r="295">
          <cell r="E295" t="str">
            <v>0103463862</v>
          </cell>
          <cell r="F295" t="str">
            <v>VD26601D2</v>
          </cell>
          <cell r="G295">
            <v>77</v>
          </cell>
          <cell r="H295" t="str">
            <v>PC</v>
          </cell>
          <cell r="I295" t="str">
            <v>D12</v>
          </cell>
        </row>
        <row r="296">
          <cell r="E296" t="str">
            <v>0103528815</v>
          </cell>
          <cell r="F296" t="str">
            <v>VD26703C2</v>
          </cell>
          <cell r="G296">
            <v>49</v>
          </cell>
          <cell r="H296" t="str">
            <v>PC</v>
          </cell>
          <cell r="I296" t="str">
            <v>C8</v>
          </cell>
        </row>
        <row r="297">
          <cell r="E297" t="str">
            <v>0103411215</v>
          </cell>
          <cell r="F297" t="str">
            <v>T2 250426 11-20</v>
          </cell>
          <cell r="G297">
            <v>19990</v>
          </cell>
          <cell r="H297" t="str">
            <v>PC</v>
          </cell>
          <cell r="I297" t="str">
            <v>N6-09</v>
          </cell>
        </row>
        <row r="298">
          <cell r="E298" t="str">
            <v>0103321522</v>
          </cell>
          <cell r="F298" t="str">
            <v>CP2604010220-A-A-Z</v>
          </cell>
          <cell r="G298">
            <v>7249</v>
          </cell>
          <cell r="H298" t="str">
            <v>PC</v>
          </cell>
          <cell r="I298" t="str">
            <v>N6-09</v>
          </cell>
        </row>
        <row r="299">
          <cell r="E299" t="str">
            <v>0103196732</v>
          </cell>
          <cell r="F299" t="str">
            <v>CP2601270121-B-A-P</v>
          </cell>
          <cell r="G299">
            <v>15000</v>
          </cell>
          <cell r="H299" t="str">
            <v>PC</v>
          </cell>
          <cell r="I299" t="str">
            <v>N6-09</v>
          </cell>
        </row>
        <row r="300">
          <cell r="E300" t="str">
            <v>0103440745</v>
          </cell>
          <cell r="F300" t="str">
            <v>CP2605290220-B-A-Z</v>
          </cell>
          <cell r="G300">
            <v>23570</v>
          </cell>
          <cell r="H300" t="str">
            <v>PC</v>
          </cell>
          <cell r="I300" t="str">
            <v>N6-09</v>
          </cell>
        </row>
        <row r="301">
          <cell r="E301" t="str">
            <v>0103518498</v>
          </cell>
          <cell r="F301" t="str">
            <v>FC26626A4</v>
          </cell>
          <cell r="G301">
            <v>24000</v>
          </cell>
          <cell r="H301" t="str">
            <v>M</v>
          </cell>
          <cell r="I301" t="str">
            <v>N6-09</v>
          </cell>
        </row>
        <row r="302">
          <cell r="E302" t="str">
            <v>0102933881</v>
          </cell>
          <cell r="F302" t="str">
            <v>H250908-05</v>
          </cell>
          <cell r="G302">
            <v>10000</v>
          </cell>
          <cell r="H302" t="str">
            <v>PC</v>
          </cell>
          <cell r="I302" t="str">
            <v>N6-09</v>
          </cell>
        </row>
        <row r="303">
          <cell r="E303" t="str">
            <v>0103444378</v>
          </cell>
          <cell r="F303" t="str">
            <v>H260523-33</v>
          </cell>
          <cell r="G303">
            <v>5000</v>
          </cell>
          <cell r="H303" t="str">
            <v>PC</v>
          </cell>
          <cell r="I303" t="str">
            <v>N6-09</v>
          </cell>
        </row>
        <row r="304">
          <cell r="E304" t="str">
            <v>0103322383</v>
          </cell>
          <cell r="F304" t="str">
            <v>CP2604080126-B-1-4</v>
          </cell>
          <cell r="G304">
            <v>7301</v>
          </cell>
          <cell r="H304" t="str">
            <v>PC</v>
          </cell>
          <cell r="I304" t="str">
            <v>N6-09</v>
          </cell>
        </row>
        <row r="305">
          <cell r="E305" t="str">
            <v>0103196729</v>
          </cell>
          <cell r="F305" t="str">
            <v>CP2601270121-A-A-P</v>
          </cell>
          <cell r="G305">
            <v>15000</v>
          </cell>
          <cell r="H305" t="str">
            <v>PC</v>
          </cell>
          <cell r="I305" t="str">
            <v>N6-09</v>
          </cell>
        </row>
        <row r="306">
          <cell r="E306" t="str">
            <v>0103411212</v>
          </cell>
          <cell r="F306" t="str">
            <v>T2 250426 1-10</v>
          </cell>
          <cell r="G306">
            <v>19990</v>
          </cell>
          <cell r="H306" t="str">
            <v>PC</v>
          </cell>
          <cell r="I306" t="str">
            <v>N6-09</v>
          </cell>
        </row>
        <row r="307">
          <cell r="E307" t="str">
            <v>0103518499</v>
          </cell>
          <cell r="F307" t="str">
            <v>FC26626A5</v>
          </cell>
          <cell r="G307">
            <v>24000</v>
          </cell>
          <cell r="H307" t="str">
            <v>PC</v>
          </cell>
          <cell r="I307" t="str">
            <v>N6-09</v>
          </cell>
        </row>
        <row r="308">
          <cell r="E308" t="str">
            <v>0103452604</v>
          </cell>
          <cell r="F308" t="str">
            <v>290426 1-120</v>
          </cell>
          <cell r="G308">
            <v>80000</v>
          </cell>
          <cell r="H308" t="str">
            <v>PC</v>
          </cell>
          <cell r="I308" t="str">
            <v>N6-09</v>
          </cell>
        </row>
        <row r="309">
          <cell r="E309" t="str">
            <v>0103520577</v>
          </cell>
          <cell r="F309" t="str">
            <v>VD26724BAT1</v>
          </cell>
          <cell r="G309">
            <v>613</v>
          </cell>
          <cell r="H309" t="str">
            <v>PC</v>
          </cell>
          <cell r="I309" t="str">
            <v>N1-04</v>
          </cell>
        </row>
        <row r="310">
          <cell r="E310" t="str">
            <v>0103591167</v>
          </cell>
          <cell r="F310" t="str">
            <v>ED26804A3</v>
          </cell>
          <cell r="G310">
            <v>215</v>
          </cell>
          <cell r="H310" t="str">
            <v>PC</v>
          </cell>
          <cell r="I310" t="str">
            <v>Q1</v>
          </cell>
        </row>
        <row r="311">
          <cell r="E311" t="str">
            <v>0103559574</v>
          </cell>
          <cell r="F311" t="str">
            <v>VD26717B8</v>
          </cell>
          <cell r="G311">
            <v>213</v>
          </cell>
          <cell r="H311" t="str">
            <v>PC</v>
          </cell>
          <cell r="I311" t="str">
            <v>C9</v>
          </cell>
        </row>
        <row r="312">
          <cell r="E312" t="str">
            <v>0103467738</v>
          </cell>
          <cell r="F312" t="str">
            <v>VD26603D9</v>
          </cell>
          <cell r="G312">
            <v>57</v>
          </cell>
          <cell r="H312" t="str">
            <v>PC</v>
          </cell>
          <cell r="I312" t="str">
            <v>C9</v>
          </cell>
        </row>
        <row r="313">
          <cell r="E313" t="str">
            <v>0103578433</v>
          </cell>
          <cell r="F313" t="str">
            <v>VU26727A2</v>
          </cell>
          <cell r="G313">
            <v>264</v>
          </cell>
          <cell r="H313" t="str">
            <v>PC</v>
          </cell>
          <cell r="I313" t="str">
            <v>P104</v>
          </cell>
        </row>
        <row r="314">
          <cell r="E314" t="str">
            <v>0103591166</v>
          </cell>
          <cell r="F314" t="str">
            <v>ED26804A2</v>
          </cell>
          <cell r="G314">
            <v>434</v>
          </cell>
          <cell r="H314" t="str">
            <v>PC</v>
          </cell>
          <cell r="I314" t="str">
            <v>Q2</v>
          </cell>
        </row>
        <row r="315">
          <cell r="E315" t="str">
            <v>0103585280</v>
          </cell>
          <cell r="F315" t="str">
            <v>TZ26730A1</v>
          </cell>
          <cell r="G315">
            <v>35</v>
          </cell>
          <cell r="H315" t="str">
            <v>PC</v>
          </cell>
          <cell r="I315" t="str">
            <v>E11</v>
          </cell>
        </row>
        <row r="316">
          <cell r="E316" t="str">
            <v>0103510373</v>
          </cell>
          <cell r="F316" t="str">
            <v>VD26622C5</v>
          </cell>
          <cell r="G316">
            <v>103</v>
          </cell>
          <cell r="H316" t="str">
            <v>PC</v>
          </cell>
          <cell r="I316" t="str">
            <v>N1-03</v>
          </cell>
        </row>
        <row r="317">
          <cell r="E317" t="str">
            <v>0103520604</v>
          </cell>
          <cell r="F317" t="str">
            <v>VD26629AAS3</v>
          </cell>
          <cell r="G317">
            <v>186</v>
          </cell>
          <cell r="H317" t="str">
            <v>PC</v>
          </cell>
          <cell r="I317" t="str">
            <v>N3-13</v>
          </cell>
        </row>
        <row r="318">
          <cell r="E318" t="str">
            <v>0103463859</v>
          </cell>
          <cell r="F318" t="str">
            <v>VD26601C8</v>
          </cell>
          <cell r="G318">
            <v>173</v>
          </cell>
          <cell r="H318" t="str">
            <v>PC</v>
          </cell>
          <cell r="I318" t="str">
            <v>N3-16</v>
          </cell>
        </row>
        <row r="319">
          <cell r="E319" t="str">
            <v>0103580228</v>
          </cell>
          <cell r="F319" t="str">
            <v>ED26728A5</v>
          </cell>
          <cell r="G319">
            <v>11</v>
          </cell>
          <cell r="H319" t="str">
            <v>PC</v>
          </cell>
          <cell r="I319" t="str">
            <v>Z100</v>
          </cell>
        </row>
        <row r="320">
          <cell r="E320" t="str">
            <v>0103580223</v>
          </cell>
          <cell r="F320" t="str">
            <v>ED26728A1</v>
          </cell>
          <cell r="G320">
            <v>11</v>
          </cell>
          <cell r="H320" t="str">
            <v>PC</v>
          </cell>
          <cell r="I320" t="str">
            <v>Z100</v>
          </cell>
        </row>
        <row r="321">
          <cell r="E321" t="str">
            <v>0103580225</v>
          </cell>
          <cell r="F321" t="str">
            <v>ED26728A2</v>
          </cell>
          <cell r="G321">
            <v>11</v>
          </cell>
          <cell r="H321" t="str">
            <v>PC</v>
          </cell>
          <cell r="I321" t="str">
            <v>Z100</v>
          </cell>
        </row>
        <row r="322">
          <cell r="E322" t="str">
            <v>0103580226</v>
          </cell>
          <cell r="F322" t="str">
            <v>ED26728A3</v>
          </cell>
          <cell r="G322">
            <v>11</v>
          </cell>
          <cell r="H322" t="str">
            <v>PC</v>
          </cell>
          <cell r="I322" t="str">
            <v>Z100</v>
          </cell>
        </row>
        <row r="323">
          <cell r="E323" t="str">
            <v>0103537198</v>
          </cell>
          <cell r="F323" t="str">
            <v>VD26707AAS2</v>
          </cell>
          <cell r="G323">
            <v>217</v>
          </cell>
          <cell r="H323" t="str">
            <v>PC</v>
          </cell>
          <cell r="I323" t="str">
            <v>D9</v>
          </cell>
        </row>
        <row r="324">
          <cell r="E324" t="str">
            <v>0103549497</v>
          </cell>
          <cell r="F324" t="str">
            <v>VD26713A6-NU</v>
          </cell>
          <cell r="G324">
            <v>147</v>
          </cell>
          <cell r="H324" t="str">
            <v>PCS</v>
          </cell>
          <cell r="I324" t="str">
            <v>W7</v>
          </cell>
        </row>
        <row r="325">
          <cell r="E325" t="str">
            <v>0103549493</v>
          </cell>
          <cell r="F325" t="str">
            <v>VD26713A3-NU</v>
          </cell>
          <cell r="G325">
            <v>147</v>
          </cell>
          <cell r="H325" t="str">
            <v>PCS</v>
          </cell>
          <cell r="I325" t="str">
            <v>W7</v>
          </cell>
        </row>
        <row r="326">
          <cell r="E326" t="str">
            <v>0103549499</v>
          </cell>
          <cell r="F326" t="str">
            <v>VD26713A8-NU</v>
          </cell>
          <cell r="G326">
            <v>147</v>
          </cell>
          <cell r="H326" t="str">
            <v>PCS</v>
          </cell>
          <cell r="I326" t="str">
            <v>W7</v>
          </cell>
        </row>
        <row r="327">
          <cell r="E327" t="str">
            <v>0103549500</v>
          </cell>
          <cell r="F327" t="str">
            <v>VD26713A9-NU</v>
          </cell>
          <cell r="G327">
            <v>147</v>
          </cell>
          <cell r="H327" t="str">
            <v>PCS</v>
          </cell>
          <cell r="I327" t="str">
            <v>W7</v>
          </cell>
        </row>
        <row r="328">
          <cell r="E328" t="str">
            <v>0103545609</v>
          </cell>
          <cell r="F328" t="str">
            <v>BD26710B3</v>
          </cell>
          <cell r="G328">
            <v>99</v>
          </cell>
          <cell r="H328" t="str">
            <v>PC</v>
          </cell>
          <cell r="I328" t="str">
            <v>Q1</v>
          </cell>
        </row>
        <row r="329">
          <cell r="E329" t="str">
            <v>0103545611</v>
          </cell>
          <cell r="F329" t="str">
            <v>BD26710B4</v>
          </cell>
          <cell r="G329">
            <v>99</v>
          </cell>
          <cell r="H329" t="str">
            <v>PC</v>
          </cell>
          <cell r="I329" t="str">
            <v>Q1</v>
          </cell>
        </row>
        <row r="330">
          <cell r="E330" t="str">
            <v>0103580236</v>
          </cell>
          <cell r="F330" t="str">
            <v>ED26728B4</v>
          </cell>
          <cell r="G330">
            <v>46</v>
          </cell>
          <cell r="H330" t="str">
            <v>PC</v>
          </cell>
          <cell r="I330" t="str">
            <v>Q1</v>
          </cell>
        </row>
        <row r="331">
          <cell r="E331" t="str">
            <v>0103580238</v>
          </cell>
          <cell r="F331" t="str">
            <v>ED26728B6</v>
          </cell>
          <cell r="G331">
            <v>26</v>
          </cell>
          <cell r="H331" t="str">
            <v>PC</v>
          </cell>
          <cell r="I331" t="str">
            <v>Q1</v>
          </cell>
        </row>
        <row r="332">
          <cell r="E332" t="str">
            <v>0103580233</v>
          </cell>
          <cell r="F332" t="str">
            <v>ED26728B1</v>
          </cell>
          <cell r="G332">
            <v>215</v>
          </cell>
          <cell r="H332" t="str">
            <v>PC</v>
          </cell>
          <cell r="I332" t="str">
            <v>Q1</v>
          </cell>
        </row>
        <row r="333">
          <cell r="E333" t="str">
            <v>0103562143</v>
          </cell>
          <cell r="F333" t="str">
            <v>ED26718A7</v>
          </cell>
          <cell r="G333">
            <v>215</v>
          </cell>
          <cell r="H333" t="str">
            <v>PC</v>
          </cell>
          <cell r="I333" t="str">
            <v>Q1</v>
          </cell>
        </row>
        <row r="334">
          <cell r="E334" t="str">
            <v>0103580235</v>
          </cell>
          <cell r="F334" t="str">
            <v>ED26728B3</v>
          </cell>
          <cell r="G334">
            <v>110</v>
          </cell>
          <cell r="H334" t="str">
            <v>PC</v>
          </cell>
          <cell r="I334" t="str">
            <v>Q2</v>
          </cell>
        </row>
        <row r="335">
          <cell r="E335" t="str">
            <v>0103580234</v>
          </cell>
          <cell r="F335" t="str">
            <v>ED26728B2</v>
          </cell>
          <cell r="G335">
            <v>45</v>
          </cell>
          <cell r="H335" t="str">
            <v>PC</v>
          </cell>
          <cell r="I335" t="str">
            <v>Q12</v>
          </cell>
        </row>
        <row r="336">
          <cell r="E336" t="str">
            <v>0103580237</v>
          </cell>
          <cell r="F336" t="str">
            <v>ED26728B5</v>
          </cell>
          <cell r="G336">
            <v>46</v>
          </cell>
          <cell r="H336" t="str">
            <v>PC</v>
          </cell>
          <cell r="I336" t="str">
            <v>Q12</v>
          </cell>
        </row>
        <row r="337">
          <cell r="E337" t="str">
            <v>0103580232</v>
          </cell>
          <cell r="F337" t="str">
            <v>ED26728A9</v>
          </cell>
          <cell r="G337">
            <v>45</v>
          </cell>
          <cell r="H337" t="str">
            <v>PC</v>
          </cell>
          <cell r="I337" t="str">
            <v>Q12</v>
          </cell>
        </row>
        <row r="338">
          <cell r="E338" t="str">
            <v>0103580231</v>
          </cell>
          <cell r="F338" t="str">
            <v>ED26728A8</v>
          </cell>
          <cell r="G338">
            <v>45</v>
          </cell>
          <cell r="H338" t="str">
            <v>PC</v>
          </cell>
          <cell r="I338" t="str">
            <v>Q12</v>
          </cell>
        </row>
        <row r="339">
          <cell r="E339" t="str">
            <v>0103576012</v>
          </cell>
          <cell r="F339" t="str">
            <v>VD26724D2</v>
          </cell>
          <cell r="G339">
            <v>261</v>
          </cell>
          <cell r="H339" t="str">
            <v>PC</v>
          </cell>
          <cell r="I339" t="str">
            <v>N2-02</v>
          </cell>
        </row>
        <row r="340">
          <cell r="E340" t="str">
            <v>0103544124</v>
          </cell>
          <cell r="F340" t="str">
            <v>VD26709DAS5</v>
          </cell>
          <cell r="G340">
            <v>62</v>
          </cell>
          <cell r="H340" t="str">
            <v>PC</v>
          </cell>
          <cell r="I340" t="str">
            <v>N2-02</v>
          </cell>
        </row>
        <row r="341">
          <cell r="E341" t="str">
            <v>0103510400</v>
          </cell>
          <cell r="F341" t="str">
            <v>VD26622F5</v>
          </cell>
          <cell r="G341">
            <v>214</v>
          </cell>
          <cell r="H341" t="str">
            <v>PC</v>
          </cell>
          <cell r="I341" t="str">
            <v>N3-07</v>
          </cell>
        </row>
        <row r="342">
          <cell r="E342" t="str">
            <v>0103520588</v>
          </cell>
          <cell r="F342" t="str">
            <v>VD26629D6</v>
          </cell>
          <cell r="G342">
            <v>214</v>
          </cell>
          <cell r="H342" t="str">
            <v>PC</v>
          </cell>
          <cell r="I342" t="str">
            <v>N3-04</v>
          </cell>
        </row>
        <row r="343">
          <cell r="E343" t="str">
            <v>0103528822</v>
          </cell>
          <cell r="F343" t="str">
            <v>VD26703C8</v>
          </cell>
          <cell r="G343">
            <v>216</v>
          </cell>
          <cell r="H343" t="str">
            <v>PC</v>
          </cell>
          <cell r="I343" t="str">
            <v>N2-08</v>
          </cell>
        </row>
        <row r="344">
          <cell r="E344" t="str">
            <v>0103510365</v>
          </cell>
          <cell r="F344" t="str">
            <v>VD26622B6</v>
          </cell>
          <cell r="G344">
            <v>106</v>
          </cell>
          <cell r="H344" t="str">
            <v>PC</v>
          </cell>
          <cell r="I344" t="str">
            <v>N3-02</v>
          </cell>
        </row>
        <row r="345">
          <cell r="E345" t="str">
            <v>0103513355</v>
          </cell>
          <cell r="F345" t="str">
            <v>VD26623F7</v>
          </cell>
          <cell r="G345">
            <v>365</v>
          </cell>
          <cell r="H345" t="str">
            <v>PC</v>
          </cell>
          <cell r="I345" t="str">
            <v>N3-02</v>
          </cell>
        </row>
        <row r="346">
          <cell r="E346" t="str">
            <v>0103528830</v>
          </cell>
          <cell r="F346" t="str">
            <v>VD26703D6</v>
          </cell>
          <cell r="G346">
            <v>64</v>
          </cell>
          <cell r="H346" t="str">
            <v>PC</v>
          </cell>
          <cell r="I346" t="str">
            <v>N3-01</v>
          </cell>
        </row>
        <row r="347">
          <cell r="E347" t="str">
            <v>0103537217</v>
          </cell>
          <cell r="F347" t="str">
            <v>VD26707B1</v>
          </cell>
          <cell r="G347">
            <v>216</v>
          </cell>
          <cell r="H347" t="str">
            <v>PC</v>
          </cell>
          <cell r="I347" t="str">
            <v>N3-16</v>
          </cell>
        </row>
        <row r="348">
          <cell r="E348" t="str">
            <v>0103142209</v>
          </cell>
          <cell r="F348" t="str">
            <v>VD25C17AAS7</v>
          </cell>
          <cell r="G348">
            <v>140</v>
          </cell>
          <cell r="H348" t="str">
            <v>PC</v>
          </cell>
          <cell r="I348" t="str">
            <v>N3-16</v>
          </cell>
        </row>
        <row r="349">
          <cell r="E349" t="str">
            <v>0103507790</v>
          </cell>
          <cell r="F349" t="str">
            <v>VD26620D3</v>
          </cell>
          <cell r="G349">
            <v>435</v>
          </cell>
          <cell r="H349" t="str">
            <v>PC</v>
          </cell>
          <cell r="I349" t="str">
            <v>N3-14</v>
          </cell>
        </row>
        <row r="350">
          <cell r="E350" t="str">
            <v>0103525836</v>
          </cell>
          <cell r="F350" t="str">
            <v>VD26702D4</v>
          </cell>
          <cell r="G350">
            <v>215</v>
          </cell>
          <cell r="H350" t="str">
            <v>PC</v>
          </cell>
          <cell r="I350" t="str">
            <v>N3-14</v>
          </cell>
        </row>
        <row r="351">
          <cell r="E351" t="str">
            <v>0103528865</v>
          </cell>
          <cell r="F351" t="str">
            <v>VD26703AAS4</v>
          </cell>
          <cell r="G351">
            <v>214</v>
          </cell>
          <cell r="H351" t="str">
            <v>PC</v>
          </cell>
          <cell r="I351" t="str">
            <v>N3-14</v>
          </cell>
        </row>
        <row r="352">
          <cell r="E352" t="str">
            <v>0103507772</v>
          </cell>
          <cell r="F352" t="str">
            <v>VD26620B6</v>
          </cell>
          <cell r="G352">
            <v>315</v>
          </cell>
          <cell r="H352" t="str">
            <v>PC</v>
          </cell>
          <cell r="I352" t="str">
            <v>N3-14</v>
          </cell>
        </row>
        <row r="353">
          <cell r="E353" t="str">
            <v>0103510405</v>
          </cell>
          <cell r="F353" t="str">
            <v>VD26622G1</v>
          </cell>
          <cell r="G353">
            <v>98</v>
          </cell>
          <cell r="H353" t="str">
            <v>PC</v>
          </cell>
          <cell r="I353" t="str">
            <v>N3-14</v>
          </cell>
        </row>
        <row r="354">
          <cell r="E354" t="str">
            <v>0103467717</v>
          </cell>
          <cell r="F354" t="str">
            <v>VD26603B9</v>
          </cell>
          <cell r="G354">
            <v>7.0000000000000001E-3</v>
          </cell>
          <cell r="H354" t="str">
            <v>PC</v>
          </cell>
          <cell r="I354" t="str">
            <v>N3-14</v>
          </cell>
        </row>
        <row r="355">
          <cell r="E355" t="str">
            <v>0103520597</v>
          </cell>
          <cell r="F355" t="str">
            <v>VD26629E6</v>
          </cell>
          <cell r="G355">
            <v>498</v>
          </cell>
          <cell r="H355" t="str">
            <v>PC</v>
          </cell>
          <cell r="I355" t="str">
            <v>N3-14</v>
          </cell>
        </row>
        <row r="356">
          <cell r="E356" t="str">
            <v>0103537200</v>
          </cell>
          <cell r="F356" t="str">
            <v>VD26707AAS4</v>
          </cell>
          <cell r="G356">
            <v>173</v>
          </cell>
          <cell r="H356" t="str">
            <v>PC</v>
          </cell>
          <cell r="I356" t="str">
            <v>C8</v>
          </cell>
        </row>
        <row r="357">
          <cell r="E357" t="str">
            <v>0103549692</v>
          </cell>
          <cell r="F357" t="str">
            <v>VD26713C5-NU</v>
          </cell>
          <cell r="G357">
            <v>218</v>
          </cell>
          <cell r="H357" t="str">
            <v>PC</v>
          </cell>
          <cell r="I357" t="str">
            <v>N1-15</v>
          </cell>
        </row>
        <row r="358">
          <cell r="E358" t="str">
            <v>0103559606</v>
          </cell>
          <cell r="F358" t="str">
            <v>VD26717B5-NU</v>
          </cell>
          <cell r="G358">
            <v>216</v>
          </cell>
          <cell r="H358" t="str">
            <v>PC</v>
          </cell>
          <cell r="I358" t="str">
            <v>N1-16</v>
          </cell>
        </row>
        <row r="359">
          <cell r="E359" t="str">
            <v>0103552536</v>
          </cell>
          <cell r="F359" t="str">
            <v>VD26714A5-NU</v>
          </cell>
          <cell r="G359">
            <v>217</v>
          </cell>
          <cell r="H359" t="str">
            <v>PC</v>
          </cell>
          <cell r="I359" t="str">
            <v>N2-08</v>
          </cell>
        </row>
        <row r="360">
          <cell r="E360" t="str">
            <v>0103552546</v>
          </cell>
          <cell r="F360" t="str">
            <v>VD26714B5-NU</v>
          </cell>
          <cell r="G360">
            <v>217</v>
          </cell>
          <cell r="H360" t="str">
            <v>PC</v>
          </cell>
          <cell r="I360" t="str">
            <v>N2-08</v>
          </cell>
        </row>
        <row r="361">
          <cell r="E361" t="str">
            <v>0103528797</v>
          </cell>
          <cell r="F361" t="str">
            <v>VD26703A5</v>
          </cell>
          <cell r="G361">
            <v>215</v>
          </cell>
          <cell r="H361" t="str">
            <v>PC</v>
          </cell>
          <cell r="I361" t="str">
            <v>N2-08</v>
          </cell>
        </row>
        <row r="362">
          <cell r="E362" t="str">
            <v>0103528808</v>
          </cell>
          <cell r="F362" t="str">
            <v>VD26703B5</v>
          </cell>
          <cell r="G362">
            <v>215</v>
          </cell>
          <cell r="H362" t="str">
            <v>PC</v>
          </cell>
          <cell r="I362" t="str">
            <v>N1-04</v>
          </cell>
        </row>
        <row r="363">
          <cell r="E363" t="str">
            <v>0103578359</v>
          </cell>
          <cell r="F363" t="str">
            <v>VD26727A4</v>
          </cell>
          <cell r="G363">
            <v>218</v>
          </cell>
          <cell r="H363" t="str">
            <v>PC</v>
          </cell>
          <cell r="I363" t="str">
            <v>N1-03</v>
          </cell>
        </row>
        <row r="364">
          <cell r="E364" t="str">
            <v>0103549672</v>
          </cell>
          <cell r="F364" t="str">
            <v>VD26713D1</v>
          </cell>
          <cell r="G364">
            <v>199</v>
          </cell>
          <cell r="H364" t="str">
            <v>PC</v>
          </cell>
          <cell r="I364" t="str">
            <v>N1-02</v>
          </cell>
        </row>
        <row r="365">
          <cell r="E365" t="str">
            <v>0103532584</v>
          </cell>
          <cell r="F365" t="str">
            <v>VD26704A1</v>
          </cell>
          <cell r="G365">
            <v>57</v>
          </cell>
          <cell r="H365" t="str">
            <v>PC</v>
          </cell>
          <cell r="I365" t="str">
            <v>N1-02</v>
          </cell>
        </row>
        <row r="366">
          <cell r="E366" t="str">
            <v>0103576005</v>
          </cell>
          <cell r="F366" t="str">
            <v>VD26724C5</v>
          </cell>
          <cell r="G366">
            <v>383</v>
          </cell>
          <cell r="H366" t="str">
            <v>PC</v>
          </cell>
          <cell r="I366" t="str">
            <v>N2-09</v>
          </cell>
        </row>
        <row r="367">
          <cell r="E367" t="str">
            <v>0103600197</v>
          </cell>
          <cell r="F367" t="str">
            <v>VD26806A1</v>
          </cell>
          <cell r="G367">
            <v>108</v>
          </cell>
          <cell r="H367" t="str">
            <v>PC</v>
          </cell>
          <cell r="I367" t="str">
            <v>N3-01</v>
          </cell>
        </row>
        <row r="368">
          <cell r="E368" t="str">
            <v>0103518496</v>
          </cell>
          <cell r="F368" t="str">
            <v>FC26626A2</v>
          </cell>
          <cell r="G368">
            <v>24000</v>
          </cell>
          <cell r="H368" t="str">
            <v>PC</v>
          </cell>
          <cell r="I368" t="str">
            <v>N6-09</v>
          </cell>
        </row>
        <row r="369">
          <cell r="E369" t="str">
            <v>0103418737</v>
          </cell>
          <cell r="F369" t="str">
            <v>260105</v>
          </cell>
          <cell r="G369">
            <v>8000</v>
          </cell>
          <cell r="H369" t="str">
            <v>PC</v>
          </cell>
          <cell r="I369" t="str">
            <v>N6-09</v>
          </cell>
        </row>
        <row r="370">
          <cell r="E370" t="str">
            <v>0103211343</v>
          </cell>
          <cell r="F370" t="str">
            <v>CP2602060311-B-PA-PP</v>
          </cell>
          <cell r="G370">
            <v>30000</v>
          </cell>
          <cell r="H370" t="str">
            <v>PC</v>
          </cell>
          <cell r="I370" t="str">
            <v>N6-09</v>
          </cell>
        </row>
        <row r="371">
          <cell r="E371" t="str">
            <v>0103411217</v>
          </cell>
          <cell r="F371" t="str">
            <v>T2 250426 21-30</v>
          </cell>
          <cell r="G371">
            <v>19990</v>
          </cell>
          <cell r="H371" t="str">
            <v>PC</v>
          </cell>
          <cell r="I371" t="str">
            <v>N6-09</v>
          </cell>
        </row>
        <row r="372">
          <cell r="E372" t="str">
            <v>0103518497</v>
          </cell>
          <cell r="F372" t="str">
            <v>FC26626A3</v>
          </cell>
          <cell r="G372">
            <v>24000</v>
          </cell>
          <cell r="H372" t="str">
            <v>PC</v>
          </cell>
          <cell r="I372" t="str">
            <v>N6-09</v>
          </cell>
        </row>
        <row r="373">
          <cell r="E373" t="str">
            <v>0103562141</v>
          </cell>
          <cell r="F373" t="str">
            <v>ED26718A5</v>
          </cell>
          <cell r="G373">
            <v>436</v>
          </cell>
          <cell r="H373" t="str">
            <v>PC</v>
          </cell>
          <cell r="I373" t="str">
            <v>Q12</v>
          </cell>
        </row>
        <row r="374">
          <cell r="E374" t="str">
            <v>0103545602</v>
          </cell>
          <cell r="F374" t="str">
            <v>BD26710A5</v>
          </cell>
          <cell r="G374">
            <v>100</v>
          </cell>
          <cell r="H374" t="str">
            <v>PC</v>
          </cell>
          <cell r="I374" t="str">
            <v>Q12</v>
          </cell>
        </row>
        <row r="375">
          <cell r="E375" t="str">
            <v>0103545601</v>
          </cell>
          <cell r="F375" t="str">
            <v>BD26710A4</v>
          </cell>
          <cell r="G375">
            <v>99</v>
          </cell>
          <cell r="H375" t="str">
            <v>PC</v>
          </cell>
          <cell r="I375" t="str">
            <v>Q12</v>
          </cell>
        </row>
        <row r="376">
          <cell r="E376" t="str">
            <v>0103528921</v>
          </cell>
          <cell r="F376" t="str">
            <v>BD26703B4</v>
          </cell>
          <cell r="G376">
            <v>100</v>
          </cell>
          <cell r="H376" t="str">
            <v>PC</v>
          </cell>
          <cell r="I376" t="str">
            <v>Q11</v>
          </cell>
        </row>
        <row r="377">
          <cell r="E377" t="str">
            <v>0103545603</v>
          </cell>
          <cell r="F377" t="str">
            <v>BD26710A6</v>
          </cell>
          <cell r="G377">
            <v>100</v>
          </cell>
          <cell r="H377" t="str">
            <v>PC</v>
          </cell>
          <cell r="I377" t="str">
            <v>Q11</v>
          </cell>
        </row>
        <row r="378">
          <cell r="E378" t="str">
            <v>0103545606</v>
          </cell>
          <cell r="F378" t="str">
            <v>BD26710A9</v>
          </cell>
          <cell r="G378">
            <v>99</v>
          </cell>
          <cell r="H378" t="str">
            <v>PC</v>
          </cell>
          <cell r="I378" t="str">
            <v>Q11</v>
          </cell>
        </row>
        <row r="379">
          <cell r="E379" t="str">
            <v>0103545607</v>
          </cell>
          <cell r="F379" t="str">
            <v>BD26710B1</v>
          </cell>
          <cell r="G379">
            <v>98</v>
          </cell>
          <cell r="H379" t="str">
            <v>PC</v>
          </cell>
          <cell r="I379" t="str">
            <v>Q11</v>
          </cell>
        </row>
        <row r="380">
          <cell r="E380" t="str">
            <v>0103562144</v>
          </cell>
          <cell r="F380" t="str">
            <v>ED26718A8</v>
          </cell>
          <cell r="G380">
            <v>436</v>
          </cell>
          <cell r="H380" t="str">
            <v>PC</v>
          </cell>
          <cell r="I380" t="str">
            <v>Q11</v>
          </cell>
        </row>
        <row r="381">
          <cell r="E381" t="str">
            <v>0103562145</v>
          </cell>
          <cell r="F381" t="str">
            <v>ED26718A9</v>
          </cell>
          <cell r="G381">
            <v>435</v>
          </cell>
          <cell r="H381" t="str">
            <v>PC</v>
          </cell>
          <cell r="I381" t="str">
            <v>Q11</v>
          </cell>
        </row>
        <row r="382">
          <cell r="E382" t="str">
            <v>0103545605</v>
          </cell>
          <cell r="F382" t="str">
            <v>BD26710A8</v>
          </cell>
          <cell r="G382">
            <v>98</v>
          </cell>
          <cell r="H382" t="str">
            <v>PC</v>
          </cell>
          <cell r="I382" t="str">
            <v>Q1</v>
          </cell>
        </row>
        <row r="383">
          <cell r="E383" t="str">
            <v>0103513351</v>
          </cell>
          <cell r="F383" t="str">
            <v>VD26724AAT8</v>
          </cell>
          <cell r="G383">
            <v>637</v>
          </cell>
          <cell r="H383" t="str">
            <v>PC</v>
          </cell>
          <cell r="I383" t="str">
            <v>N2-03</v>
          </cell>
        </row>
        <row r="384">
          <cell r="E384" t="str">
            <v>0103580227</v>
          </cell>
          <cell r="F384" t="str">
            <v>ED26728A4</v>
          </cell>
          <cell r="G384">
            <v>11</v>
          </cell>
          <cell r="H384" t="str">
            <v>PC</v>
          </cell>
          <cell r="I384" t="str">
            <v>Z101</v>
          </cell>
        </row>
        <row r="385">
          <cell r="E385" t="str">
            <v>0103580230</v>
          </cell>
          <cell r="F385" t="str">
            <v>ED26728A7</v>
          </cell>
          <cell r="G385">
            <v>11</v>
          </cell>
          <cell r="H385" t="str">
            <v>PC</v>
          </cell>
          <cell r="I385" t="str">
            <v>Z101</v>
          </cell>
        </row>
        <row r="386">
          <cell r="E386" t="str">
            <v>0103576001</v>
          </cell>
          <cell r="F386" t="str">
            <v>VD26724C2</v>
          </cell>
          <cell r="G386">
            <v>235</v>
          </cell>
          <cell r="H386" t="str">
            <v>PC</v>
          </cell>
          <cell r="I386" t="str">
            <v>N2-02</v>
          </cell>
        </row>
        <row r="387">
          <cell r="E387" t="str">
            <v>0103576004</v>
          </cell>
          <cell r="F387" t="str">
            <v>VD26724C4</v>
          </cell>
          <cell r="G387">
            <v>616</v>
          </cell>
          <cell r="H387" t="str">
            <v>PC</v>
          </cell>
          <cell r="I387" t="str">
            <v>N3-05</v>
          </cell>
        </row>
        <row r="388">
          <cell r="E388" t="str">
            <v>0103559593</v>
          </cell>
          <cell r="F388" t="str">
            <v>VD26717A1-NU</v>
          </cell>
          <cell r="G388">
            <v>216</v>
          </cell>
          <cell r="H388" t="str">
            <v>PC</v>
          </cell>
          <cell r="I388" t="str">
            <v>N3-07</v>
          </cell>
        </row>
        <row r="389">
          <cell r="E389" t="str">
            <v>0103537261</v>
          </cell>
          <cell r="F389" t="str">
            <v>VD26707A2-NU</v>
          </cell>
          <cell r="G389">
            <v>107</v>
          </cell>
          <cell r="H389" t="str">
            <v>PC</v>
          </cell>
          <cell r="I389" t="str">
            <v>N3-07</v>
          </cell>
        </row>
        <row r="390">
          <cell r="E390" t="str">
            <v>0103510407</v>
          </cell>
          <cell r="F390" t="str">
            <v>VD26622G3</v>
          </cell>
          <cell r="G390">
            <v>494</v>
          </cell>
          <cell r="H390" t="str">
            <v>PC</v>
          </cell>
          <cell r="I390" t="str">
            <v>N3-01</v>
          </cell>
        </row>
        <row r="391">
          <cell r="E391" t="str">
            <v>0103537272</v>
          </cell>
          <cell r="F391" t="str">
            <v>VD26707B4-NU</v>
          </cell>
          <cell r="G391">
            <v>215</v>
          </cell>
          <cell r="H391" t="str">
            <v>PC</v>
          </cell>
          <cell r="I391" t="str">
            <v>N1-15</v>
          </cell>
        </row>
        <row r="392">
          <cell r="E392" t="str">
            <v>0103543781</v>
          </cell>
          <cell r="F392" t="str">
            <v>VD26709A4-NU</v>
          </cell>
          <cell r="G392">
            <v>216</v>
          </cell>
          <cell r="H392" t="str">
            <v>PC</v>
          </cell>
          <cell r="I392" t="str">
            <v>N1-15</v>
          </cell>
        </row>
        <row r="393">
          <cell r="E393" t="str">
            <v>0103552548</v>
          </cell>
          <cell r="F393" t="str">
            <v>VD26714B7-NU</v>
          </cell>
          <cell r="G393">
            <v>216</v>
          </cell>
          <cell r="H393" t="str">
            <v>PC</v>
          </cell>
          <cell r="I393" t="str">
            <v>N1-15</v>
          </cell>
        </row>
        <row r="394">
          <cell r="E394" t="str">
            <v>0103507804</v>
          </cell>
          <cell r="F394" t="str">
            <v>VD26620B2-NU</v>
          </cell>
          <cell r="G394">
            <v>244</v>
          </cell>
          <cell r="H394" t="str">
            <v>PC</v>
          </cell>
          <cell r="I394" t="str">
            <v>N1-16</v>
          </cell>
        </row>
        <row r="395">
          <cell r="E395" t="str">
            <v>0103467740</v>
          </cell>
          <cell r="F395" t="str">
            <v>VD26603E2</v>
          </cell>
          <cell r="G395">
            <v>32</v>
          </cell>
          <cell r="H395" t="str">
            <v>PC</v>
          </cell>
          <cell r="I395" t="str">
            <v>N2-10</v>
          </cell>
        </row>
        <row r="396">
          <cell r="E396" t="str">
            <v>0103467739</v>
          </cell>
          <cell r="F396" t="str">
            <v>VD26603E1</v>
          </cell>
          <cell r="G396">
            <v>47</v>
          </cell>
          <cell r="H396" t="str">
            <v>PC</v>
          </cell>
          <cell r="I396" t="str">
            <v>N2-10</v>
          </cell>
        </row>
        <row r="397">
          <cell r="E397" t="str">
            <v>0103575992</v>
          </cell>
          <cell r="F397" t="str">
            <v>VD26724B7</v>
          </cell>
          <cell r="G397">
            <v>658</v>
          </cell>
          <cell r="H397" t="str">
            <v>PC</v>
          </cell>
          <cell r="I397" t="str">
            <v>N2-10</v>
          </cell>
        </row>
        <row r="398">
          <cell r="E398" t="str">
            <v>0103498041</v>
          </cell>
          <cell r="F398" t="str">
            <v>VD26616E2</v>
          </cell>
          <cell r="G398">
            <v>32</v>
          </cell>
          <cell r="H398" t="str">
            <v>PC</v>
          </cell>
          <cell r="I398" t="str">
            <v>N3-10</v>
          </cell>
        </row>
        <row r="399">
          <cell r="E399" t="str">
            <v>0103525806</v>
          </cell>
          <cell r="F399" t="str">
            <v>VD26702A3</v>
          </cell>
          <cell r="G399">
            <v>197</v>
          </cell>
          <cell r="H399" t="str">
            <v>PC</v>
          </cell>
          <cell r="I399" t="str">
            <v>N1-03</v>
          </cell>
        </row>
        <row r="400">
          <cell r="E400" t="str">
            <v>0103578357</v>
          </cell>
          <cell r="F400" t="str">
            <v>VD26727A2</v>
          </cell>
          <cell r="G400">
            <v>33</v>
          </cell>
          <cell r="H400" t="str">
            <v>PC</v>
          </cell>
          <cell r="I400" t="str">
            <v>N2-16</v>
          </cell>
        </row>
        <row r="401">
          <cell r="E401" t="str">
            <v>0103240130</v>
          </cell>
          <cell r="F401" t="str">
            <v>CP2602180220-A-A-Z</v>
          </cell>
          <cell r="G401">
            <v>25000</v>
          </cell>
          <cell r="H401" t="str">
            <v>PC</v>
          </cell>
          <cell r="I401" t="str">
            <v>N6-09</v>
          </cell>
        </row>
        <row r="402">
          <cell r="E402" t="str">
            <v>0103440744</v>
          </cell>
          <cell r="F402" t="str">
            <v>CP2605290220-A-A-Z</v>
          </cell>
          <cell r="G402">
            <v>24000</v>
          </cell>
          <cell r="H402" t="str">
            <v>PC</v>
          </cell>
          <cell r="I402" t="str">
            <v>N6-09</v>
          </cell>
        </row>
        <row r="403">
          <cell r="E403" t="str">
            <v>0103103551</v>
          </cell>
          <cell r="F403" t="str">
            <v>CP2512020311-B-PA-PP</v>
          </cell>
          <cell r="G403">
            <v>10000</v>
          </cell>
          <cell r="H403" t="str">
            <v>PC</v>
          </cell>
          <cell r="I403" t="str">
            <v>N6-09</v>
          </cell>
        </row>
        <row r="404">
          <cell r="E404" t="str">
            <v>0103196727</v>
          </cell>
          <cell r="F404" t="str">
            <v>CP2601260121-B-A-P</v>
          </cell>
          <cell r="G404">
            <v>14000</v>
          </cell>
          <cell r="H404" t="str">
            <v>PC</v>
          </cell>
          <cell r="I404" t="str">
            <v>N6-09</v>
          </cell>
        </row>
        <row r="405">
          <cell r="E405" t="str">
            <v>0103477077</v>
          </cell>
          <cell r="F405" t="str">
            <v>H260606-41</v>
          </cell>
          <cell r="G405">
            <v>1000</v>
          </cell>
          <cell r="H405" t="str">
            <v>PC</v>
          </cell>
          <cell r="I405" t="str">
            <v>N6-09</v>
          </cell>
        </row>
        <row r="406">
          <cell r="E406" t="str">
            <v>0103411219</v>
          </cell>
          <cell r="F406" t="str">
            <v>T2 250426 31-40</v>
          </cell>
          <cell r="G406">
            <v>19990</v>
          </cell>
          <cell r="H406" t="str">
            <v>PC</v>
          </cell>
          <cell r="I406" t="str">
            <v>N6-09</v>
          </cell>
        </row>
        <row r="407">
          <cell r="E407" t="str">
            <v>0103400336</v>
          </cell>
          <cell r="F407" t="str">
            <v>CHT260427</v>
          </cell>
          <cell r="G407">
            <v>39700</v>
          </cell>
          <cell r="H407" t="str">
            <v>M</v>
          </cell>
          <cell r="I407" t="str">
            <v>N6-09</v>
          </cell>
        </row>
        <row r="408">
          <cell r="E408" t="str">
            <v>0103578432</v>
          </cell>
          <cell r="F408" t="str">
            <v>VU26727A1</v>
          </cell>
          <cell r="G408">
            <v>208</v>
          </cell>
          <cell r="H408" t="str">
            <v>PC</v>
          </cell>
          <cell r="I408" t="str">
            <v>X1</v>
          </cell>
        </row>
        <row r="409">
          <cell r="E409" t="str">
            <v>0103327585</v>
          </cell>
          <cell r="F409" t="str">
            <v>VD26325B7</v>
          </cell>
          <cell r="G409">
            <v>72</v>
          </cell>
          <cell r="H409" t="str">
            <v>PC</v>
          </cell>
          <cell r="I409" t="str">
            <v>C5</v>
          </cell>
        </row>
        <row r="410">
          <cell r="E410" t="str">
            <v>0103550056</v>
          </cell>
          <cell r="F410" t="str">
            <v>VD26713B6</v>
          </cell>
          <cell r="G410">
            <v>35</v>
          </cell>
          <cell r="H410" t="str">
            <v>PC</v>
          </cell>
          <cell r="I410" t="str">
            <v>N1-02</v>
          </cell>
        </row>
        <row r="411">
          <cell r="E411" t="str">
            <v>0103513329</v>
          </cell>
          <cell r="F411" t="str">
            <v>VD26623C9</v>
          </cell>
          <cell r="G411">
            <v>215</v>
          </cell>
          <cell r="H411" t="str">
            <v>PC</v>
          </cell>
          <cell r="I411" t="str">
            <v>N2-01</v>
          </cell>
        </row>
        <row r="412">
          <cell r="E412" t="str">
            <v>0103581400</v>
          </cell>
          <cell r="F412" t="str">
            <v>VD26729A4</v>
          </cell>
          <cell r="G412">
            <v>72</v>
          </cell>
          <cell r="H412" t="str">
            <v>PC</v>
          </cell>
          <cell r="I412" t="str">
            <v>N2-15</v>
          </cell>
        </row>
        <row r="413">
          <cell r="E413" t="str">
            <v>0103510346</v>
          </cell>
          <cell r="F413" t="str">
            <v>VD26622AAS2</v>
          </cell>
          <cell r="G413">
            <v>190</v>
          </cell>
          <cell r="H413" t="str">
            <v>PC</v>
          </cell>
          <cell r="I413" t="str">
            <v>N2-08</v>
          </cell>
        </row>
        <row r="414">
          <cell r="E414" t="str">
            <v>0103549693</v>
          </cell>
          <cell r="F414" t="str">
            <v>VD26713C6-NU</v>
          </cell>
          <cell r="G414">
            <v>216</v>
          </cell>
          <cell r="H414" t="str">
            <v>PC</v>
          </cell>
          <cell r="I414" t="str">
            <v>N1-17</v>
          </cell>
        </row>
        <row r="415">
          <cell r="E415" t="str">
            <v>0103537263</v>
          </cell>
          <cell r="F415" t="str">
            <v>VD26707A4-NU</v>
          </cell>
          <cell r="G415">
            <v>216</v>
          </cell>
          <cell r="H415" t="str">
            <v>PC</v>
          </cell>
          <cell r="I415" t="str">
            <v>N1-15</v>
          </cell>
        </row>
        <row r="416">
          <cell r="E416" t="str">
            <v>0103549703</v>
          </cell>
          <cell r="F416" t="str">
            <v>VD26713B4-NU</v>
          </cell>
          <cell r="G416">
            <v>216</v>
          </cell>
          <cell r="H416" t="str">
            <v>PC</v>
          </cell>
          <cell r="I416" t="str">
            <v>N1-15</v>
          </cell>
        </row>
        <row r="417">
          <cell r="E417" t="str">
            <v>0103549704</v>
          </cell>
          <cell r="F417" t="str">
            <v>VD26713B5-NU</v>
          </cell>
          <cell r="G417">
            <v>214</v>
          </cell>
          <cell r="H417" t="str">
            <v>PC</v>
          </cell>
          <cell r="I417" t="str">
            <v>N1-16</v>
          </cell>
        </row>
        <row r="418">
          <cell r="E418" t="str">
            <v>0103549694</v>
          </cell>
          <cell r="F418" t="str">
            <v>VD26713C7-NU</v>
          </cell>
          <cell r="G418">
            <v>216</v>
          </cell>
          <cell r="H418" t="str">
            <v>PC</v>
          </cell>
          <cell r="I418" t="str">
            <v>N1-16</v>
          </cell>
        </row>
        <row r="419">
          <cell r="E419" t="str">
            <v>0103552537</v>
          </cell>
          <cell r="F419" t="str">
            <v>VD26714A6-NU</v>
          </cell>
          <cell r="G419">
            <v>216</v>
          </cell>
          <cell r="H419" t="str">
            <v>PC</v>
          </cell>
          <cell r="I419" t="str">
            <v>N1-16</v>
          </cell>
        </row>
        <row r="420">
          <cell r="E420" t="str">
            <v>0103549683</v>
          </cell>
          <cell r="F420" t="str">
            <v>VD26713E2</v>
          </cell>
          <cell r="G420">
            <v>214</v>
          </cell>
          <cell r="H420" t="str">
            <v>PC</v>
          </cell>
          <cell r="I420" t="str">
            <v>N2-01</v>
          </cell>
        </row>
        <row r="421">
          <cell r="E421" t="str">
            <v>0103559561</v>
          </cell>
          <cell r="F421" t="str">
            <v>VD26717A4</v>
          </cell>
          <cell r="G421">
            <v>217</v>
          </cell>
          <cell r="H421" t="str">
            <v>PC</v>
          </cell>
          <cell r="I421" t="str">
            <v>C11</v>
          </cell>
        </row>
        <row r="422">
          <cell r="E422" t="str">
            <v>0103546456</v>
          </cell>
          <cell r="F422" t="str">
            <v>ED26710B1</v>
          </cell>
          <cell r="G422">
            <v>214</v>
          </cell>
          <cell r="H422" t="str">
            <v>PC</v>
          </cell>
          <cell r="I422" t="str">
            <v>B12</v>
          </cell>
        </row>
        <row r="423">
          <cell r="E423" t="str">
            <v>0103562139</v>
          </cell>
          <cell r="F423" t="str">
            <v>ED26718A3</v>
          </cell>
          <cell r="G423">
            <v>214</v>
          </cell>
          <cell r="H423" t="str">
            <v>PC</v>
          </cell>
          <cell r="I423" t="str">
            <v>B12</v>
          </cell>
        </row>
        <row r="424">
          <cell r="E424" t="str">
            <v>0103562140</v>
          </cell>
          <cell r="F424" t="str">
            <v>ED26718A4</v>
          </cell>
          <cell r="G424">
            <v>215</v>
          </cell>
          <cell r="H424" t="str">
            <v>PC</v>
          </cell>
          <cell r="I424" t="str">
            <v>B12</v>
          </cell>
        </row>
        <row r="425">
          <cell r="E425" t="str">
            <v>0103452603</v>
          </cell>
          <cell r="F425" t="str">
            <v>260326 1-90</v>
          </cell>
          <cell r="G425">
            <v>90000</v>
          </cell>
          <cell r="H425" t="str">
            <v>PC</v>
          </cell>
          <cell r="I425" t="str">
            <v>N6-09</v>
          </cell>
        </row>
        <row r="426">
          <cell r="E426" t="str">
            <v>0103485236</v>
          </cell>
          <cell r="F426" t="str">
            <v>01062026</v>
          </cell>
          <cell r="G426">
            <v>4200</v>
          </cell>
          <cell r="H426" t="str">
            <v>PC</v>
          </cell>
          <cell r="I426" t="str">
            <v>N6-09</v>
          </cell>
        </row>
        <row r="427">
          <cell r="E427" t="str">
            <v>0103411220N6-09</v>
          </cell>
          <cell r="F427" t="str">
            <v>T2 250426 41-50</v>
          </cell>
          <cell r="G427">
            <v>19990</v>
          </cell>
          <cell r="H427" t="str">
            <v>PC</v>
          </cell>
          <cell r="I427" t="str">
            <v>N6-09</v>
          </cell>
        </row>
        <row r="428">
          <cell r="E428" t="str">
            <v>0103503166</v>
          </cell>
          <cell r="F428" t="str">
            <v>VD26618A2-NU</v>
          </cell>
          <cell r="G428">
            <v>18</v>
          </cell>
          <cell r="H428" t="str">
            <v>PC</v>
          </cell>
          <cell r="I428" t="str">
            <v>P101</v>
          </cell>
        </row>
        <row r="429">
          <cell r="E429" t="str">
            <v>0103484728</v>
          </cell>
          <cell r="F429" t="str">
            <v>VD26610A1</v>
          </cell>
          <cell r="G429">
            <v>120</v>
          </cell>
          <cell r="H429" t="str">
            <v>PC</v>
          </cell>
          <cell r="I429" t="str">
            <v>D10</v>
          </cell>
        </row>
        <row r="430">
          <cell r="E430" t="str">
            <v>0103507807</v>
          </cell>
          <cell r="F430" t="str">
            <v>VD26620B4-NU</v>
          </cell>
          <cell r="G430">
            <v>99</v>
          </cell>
          <cell r="H430" t="str">
            <v>PC</v>
          </cell>
          <cell r="I430" t="str">
            <v>E5</v>
          </cell>
        </row>
        <row r="431">
          <cell r="E431" t="str">
            <v>0103401449</v>
          </cell>
          <cell r="F431" t="str">
            <v>VD26504A3</v>
          </cell>
          <cell r="G431">
            <v>28</v>
          </cell>
          <cell r="H431" t="str">
            <v>PC</v>
          </cell>
          <cell r="I431" t="str">
            <v>C8</v>
          </cell>
        </row>
        <row r="432">
          <cell r="E432" t="str">
            <v>0103463835</v>
          </cell>
          <cell r="F432" t="str">
            <v>VD26601A5</v>
          </cell>
          <cell r="G432">
            <v>82</v>
          </cell>
          <cell r="H432" t="str">
            <v>PC</v>
          </cell>
          <cell r="I432" t="str">
            <v>D6</v>
          </cell>
        </row>
        <row r="433">
          <cell r="E433" t="str">
            <v>0103510391</v>
          </cell>
          <cell r="F433" t="str">
            <v>VD26622E5</v>
          </cell>
          <cell r="G433">
            <v>257</v>
          </cell>
          <cell r="H433" t="str">
            <v>PC</v>
          </cell>
          <cell r="I433" t="str">
            <v>C4</v>
          </cell>
        </row>
        <row r="434">
          <cell r="E434" t="str">
            <v>0103430133</v>
          </cell>
          <cell r="F434" t="str">
            <v>VD26518A2</v>
          </cell>
          <cell r="G434">
            <v>64</v>
          </cell>
          <cell r="H434" t="str">
            <v>PC</v>
          </cell>
          <cell r="I434" t="str">
            <v>C1</v>
          </cell>
        </row>
        <row r="435">
          <cell r="E435" t="str">
            <v>0103562780</v>
          </cell>
          <cell r="F435" t="str">
            <v>VD26718A1</v>
          </cell>
          <cell r="G435">
            <v>218</v>
          </cell>
          <cell r="H435" t="str">
            <v>PC</v>
          </cell>
          <cell r="I435" t="str">
            <v>C3</v>
          </cell>
        </row>
        <row r="436">
          <cell r="E436" t="str">
            <v>0103549666</v>
          </cell>
          <cell r="F436" t="str">
            <v>VD26713C5</v>
          </cell>
          <cell r="G436">
            <v>216</v>
          </cell>
          <cell r="H436" t="str">
            <v>PC</v>
          </cell>
          <cell r="I436" t="str">
            <v>N3-01</v>
          </cell>
        </row>
        <row r="437">
          <cell r="E437" t="str">
            <v>0103525831</v>
          </cell>
          <cell r="F437" t="str">
            <v>VD26702C8</v>
          </cell>
          <cell r="G437">
            <v>215</v>
          </cell>
          <cell r="H437" t="str">
            <v>PC</v>
          </cell>
          <cell r="I437" t="str">
            <v>N3-13</v>
          </cell>
        </row>
        <row r="438">
          <cell r="E438" t="str">
            <v>0103401410</v>
          </cell>
          <cell r="F438" t="str">
            <v>VD26504A7-NU</v>
          </cell>
          <cell r="G438">
            <v>215</v>
          </cell>
          <cell r="H438" t="str">
            <v>PC</v>
          </cell>
          <cell r="I438" t="str">
            <v>N3-13</v>
          </cell>
        </row>
        <row r="439">
          <cell r="E439" t="str">
            <v>0103520575</v>
          </cell>
          <cell r="F439" t="str">
            <v>VD26629C2</v>
          </cell>
          <cell r="G439">
            <v>216</v>
          </cell>
          <cell r="H439" t="str">
            <v>PC</v>
          </cell>
          <cell r="I439" t="str">
            <v>N3-16</v>
          </cell>
        </row>
        <row r="440">
          <cell r="E440" t="str">
            <v>0103543756</v>
          </cell>
          <cell r="F440" t="str">
            <v>VD26709D1</v>
          </cell>
          <cell r="G440">
            <v>215</v>
          </cell>
          <cell r="H440" t="str">
            <v>PC</v>
          </cell>
          <cell r="I440" t="str">
            <v>N3-16</v>
          </cell>
        </row>
        <row r="441">
          <cell r="E441" t="str">
            <v>0103537260</v>
          </cell>
          <cell r="F441" t="str">
            <v>VD26707A1-NU</v>
          </cell>
          <cell r="G441">
            <v>218</v>
          </cell>
          <cell r="H441" t="str">
            <v>PC</v>
          </cell>
          <cell r="I441" t="str">
            <v>N2-17</v>
          </cell>
        </row>
        <row r="442">
          <cell r="E442" t="str">
            <v>0103580229</v>
          </cell>
          <cell r="F442" t="str">
            <v>ED26728A6</v>
          </cell>
          <cell r="G442">
            <v>11</v>
          </cell>
          <cell r="H442" t="str">
            <v>PC</v>
          </cell>
          <cell r="I442" t="str">
            <v>X1</v>
          </cell>
        </row>
        <row r="443">
          <cell r="E443" t="str">
            <v>0103559559</v>
          </cell>
          <cell r="F443" t="str">
            <v>VD26717A2</v>
          </cell>
          <cell r="G443">
            <v>44</v>
          </cell>
          <cell r="H443" t="str">
            <v>PC</v>
          </cell>
          <cell r="I443" t="str">
            <v>N2-17</v>
          </cell>
        </row>
        <row r="444">
          <cell r="E444" t="str">
            <v>0103211324</v>
          </cell>
          <cell r="F444" t="str">
            <v>CP2602050311-A-PA-PP</v>
          </cell>
          <cell r="G444">
            <v>4000</v>
          </cell>
          <cell r="H444" t="str">
            <v>PC</v>
          </cell>
          <cell r="I444" t="str">
            <v>N6-09</v>
          </cell>
        </row>
        <row r="445">
          <cell r="E445" t="str">
            <v>0103211340</v>
          </cell>
          <cell r="F445" t="str">
            <v>CP2602060311-A-PA-PP</v>
          </cell>
          <cell r="G445">
            <v>39000</v>
          </cell>
          <cell r="H445" t="str">
            <v>PC</v>
          </cell>
          <cell r="I445" t="str">
            <v>N6-09</v>
          </cell>
        </row>
        <row r="446">
          <cell r="E446" t="str">
            <v>0103182275</v>
          </cell>
          <cell r="F446" t="str">
            <v>CP2601240121-A-A-P</v>
          </cell>
          <cell r="G446">
            <v>15000</v>
          </cell>
          <cell r="H446" t="str">
            <v>PC</v>
          </cell>
          <cell r="I446" t="str">
            <v>N6-09</v>
          </cell>
        </row>
        <row r="447">
          <cell r="E447" t="str">
            <v>0103411222</v>
          </cell>
          <cell r="F447" t="str">
            <v>T2 250426 51-60</v>
          </cell>
          <cell r="G447">
            <v>19990</v>
          </cell>
          <cell r="H447" t="str">
            <v>PC</v>
          </cell>
          <cell r="I447" t="str">
            <v>N6-09</v>
          </cell>
        </row>
        <row r="448">
          <cell r="E448" t="str">
            <v>0103510376</v>
          </cell>
          <cell r="F448" t="str">
            <v>VD26622C8</v>
          </cell>
          <cell r="G448">
            <v>90</v>
          </cell>
          <cell r="H448" t="str">
            <v>PC</v>
          </cell>
          <cell r="I448" t="str">
            <v>D2</v>
          </cell>
        </row>
        <row r="449">
          <cell r="E449" t="str">
            <v>0103520596</v>
          </cell>
          <cell r="F449" t="str">
            <v>VD26629E5</v>
          </cell>
          <cell r="G449">
            <v>66</v>
          </cell>
          <cell r="H449" t="str">
            <v>PC</v>
          </cell>
          <cell r="I449" t="str">
            <v>N3-10</v>
          </cell>
        </row>
        <row r="450">
          <cell r="E450" t="str">
            <v>0103545599</v>
          </cell>
          <cell r="F450" t="str">
            <v>BD26710A2</v>
          </cell>
          <cell r="G450">
            <v>99</v>
          </cell>
          <cell r="H450" t="str">
            <v>PC</v>
          </cell>
          <cell r="I450" t="str">
            <v>A11</v>
          </cell>
        </row>
        <row r="451">
          <cell r="E451" t="str">
            <v>0103545598</v>
          </cell>
          <cell r="F451" t="str">
            <v>BD26710A1</v>
          </cell>
          <cell r="G451">
            <v>99</v>
          </cell>
          <cell r="H451" t="str">
            <v>PC</v>
          </cell>
          <cell r="I451" t="str">
            <v>A10</v>
          </cell>
        </row>
        <row r="452">
          <cell r="E452" t="str">
            <v>0103490587</v>
          </cell>
          <cell r="F452" t="str">
            <v>VD26612B2-NU</v>
          </cell>
          <cell r="G452">
            <v>126</v>
          </cell>
          <cell r="H452" t="str">
            <v>PC</v>
          </cell>
          <cell r="I452" t="str">
            <v>E3</v>
          </cell>
        </row>
        <row r="453">
          <cell r="E453" t="str">
            <v>0103525808</v>
          </cell>
          <cell r="F453" t="str">
            <v>VD26702A5</v>
          </cell>
          <cell r="G453">
            <v>2</v>
          </cell>
          <cell r="H453" t="str">
            <v>PC</v>
          </cell>
          <cell r="I453" t="str">
            <v>P104</v>
          </cell>
        </row>
        <row r="454">
          <cell r="E454" t="str">
            <v>0103495804</v>
          </cell>
          <cell r="F454" t="str">
            <v>VD26616A1-NU</v>
          </cell>
          <cell r="G454">
            <v>6</v>
          </cell>
          <cell r="H454" t="str">
            <v>PC</v>
          </cell>
          <cell r="I454" t="str">
            <v>P100</v>
          </cell>
        </row>
        <row r="455">
          <cell r="E455" t="str">
            <v>0103491459</v>
          </cell>
          <cell r="F455" t="str">
            <v>VD26612C5-NU</v>
          </cell>
          <cell r="G455">
            <v>32</v>
          </cell>
          <cell r="H455" t="str">
            <v>PC</v>
          </cell>
          <cell r="I455" t="str">
            <v>E6</v>
          </cell>
        </row>
        <row r="456">
          <cell r="E456" t="str">
            <v>0103507806</v>
          </cell>
          <cell r="F456" t="str">
            <v>VD26620B3-NU</v>
          </cell>
          <cell r="G456">
            <v>33</v>
          </cell>
          <cell r="H456" t="str">
            <v>PC</v>
          </cell>
          <cell r="I456" t="str">
            <v>E4</v>
          </cell>
        </row>
        <row r="457">
          <cell r="E457" t="str">
            <v>0103537258</v>
          </cell>
          <cell r="F457" t="str">
            <v>VD26707D8</v>
          </cell>
          <cell r="G457">
            <v>96</v>
          </cell>
          <cell r="H457" t="str">
            <v>PC</v>
          </cell>
          <cell r="I457" t="str">
            <v>N3-10</v>
          </cell>
        </row>
        <row r="458">
          <cell r="E458" t="str">
            <v>0103543720</v>
          </cell>
          <cell r="F458" t="str">
            <v>VD26709A1</v>
          </cell>
          <cell r="G458">
            <v>97</v>
          </cell>
          <cell r="H458" t="str">
            <v>PC</v>
          </cell>
          <cell r="I458" t="str">
            <v>N3-07</v>
          </cell>
        </row>
        <row r="459">
          <cell r="E459" t="str">
            <v>0103520595</v>
          </cell>
          <cell r="F459" t="str">
            <v>VD26629E4</v>
          </cell>
          <cell r="G459">
            <v>493</v>
          </cell>
          <cell r="H459" t="str">
            <v>PC</v>
          </cell>
          <cell r="I459" t="str">
            <v>N2-09</v>
          </cell>
        </row>
        <row r="460">
          <cell r="E460" t="str">
            <v>0103543780</v>
          </cell>
          <cell r="F460" t="str">
            <v>VD26709A3-NU</v>
          </cell>
          <cell r="G460">
            <v>214</v>
          </cell>
          <cell r="H460" t="str">
            <v>PC</v>
          </cell>
          <cell r="I460" t="str">
            <v>N1-16</v>
          </cell>
        </row>
        <row r="461">
          <cell r="E461" t="str">
            <v>0103490606</v>
          </cell>
          <cell r="F461" t="str">
            <v>VD26612B1</v>
          </cell>
          <cell r="G461">
            <v>190</v>
          </cell>
          <cell r="H461" t="str">
            <v>PC</v>
          </cell>
          <cell r="I461" t="str">
            <v>N3-02</v>
          </cell>
        </row>
        <row r="462">
          <cell r="E462" t="str">
            <v>0103507789</v>
          </cell>
          <cell r="F462" t="str">
            <v>VD26620D2</v>
          </cell>
          <cell r="G462">
            <v>439</v>
          </cell>
          <cell r="H462" t="str">
            <v>PC</v>
          </cell>
          <cell r="I462" t="str">
            <v>N2-11</v>
          </cell>
        </row>
        <row r="463">
          <cell r="E463" t="str">
            <v>0103528814</v>
          </cell>
          <cell r="F463" t="str">
            <v>VD26703C1</v>
          </cell>
          <cell r="G463">
            <v>108</v>
          </cell>
          <cell r="H463" t="str">
            <v>PC</v>
          </cell>
          <cell r="I463" t="str">
            <v>N1-02</v>
          </cell>
        </row>
        <row r="464">
          <cell r="E464" t="str">
            <v>0103528856</v>
          </cell>
          <cell r="F464" t="str">
            <v>VD26703F9</v>
          </cell>
          <cell r="G464">
            <v>215</v>
          </cell>
          <cell r="H464" t="str">
            <v>PC</v>
          </cell>
          <cell r="I464" t="str">
            <v>N1-02</v>
          </cell>
        </row>
        <row r="465">
          <cell r="E465" t="str">
            <v>0103525837</v>
          </cell>
          <cell r="F465" t="str">
            <v>VD26702D5</v>
          </cell>
          <cell r="G465">
            <v>494</v>
          </cell>
          <cell r="H465" t="str">
            <v>PC</v>
          </cell>
          <cell r="I465" t="str">
            <v>N1-02</v>
          </cell>
        </row>
        <row r="466">
          <cell r="E466" t="str">
            <v>0103510399</v>
          </cell>
          <cell r="F466" t="str">
            <v>VD26622F4</v>
          </cell>
          <cell r="G466">
            <v>403</v>
          </cell>
          <cell r="H466" t="str">
            <v>PC</v>
          </cell>
          <cell r="I466" t="str">
            <v>N2-03</v>
          </cell>
        </row>
        <row r="467">
          <cell r="E467" t="str">
            <v>0103411223</v>
          </cell>
          <cell r="F467" t="str">
            <v>T2 250426 61-70</v>
          </cell>
          <cell r="G467">
            <v>19990</v>
          </cell>
          <cell r="H467" t="str">
            <v>PC</v>
          </cell>
          <cell r="I467" t="str">
            <v>N6-09</v>
          </cell>
        </row>
        <row r="468">
          <cell r="E468" t="str">
            <v>0103560419</v>
          </cell>
          <cell r="F468" t="str">
            <v>240626 31-37</v>
          </cell>
          <cell r="G468">
            <v>7000</v>
          </cell>
          <cell r="H468" t="str">
            <v>PC</v>
          </cell>
          <cell r="I468" t="str">
            <v>N6-09</v>
          </cell>
        </row>
        <row r="469">
          <cell r="E469" t="str">
            <v>0103452602</v>
          </cell>
          <cell r="F469" t="str">
            <v>250426 1-90</v>
          </cell>
          <cell r="G469">
            <v>90000</v>
          </cell>
          <cell r="H469" t="str">
            <v>PC</v>
          </cell>
          <cell r="I469" t="str">
            <v>N6-09</v>
          </cell>
        </row>
        <row r="470">
          <cell r="E470" t="str">
            <v>0103491964</v>
          </cell>
          <cell r="F470" t="str">
            <v>VD26612E9-NU</v>
          </cell>
          <cell r="G470">
            <v>1</v>
          </cell>
          <cell r="H470" t="str">
            <v>PC</v>
          </cell>
          <cell r="I470" t="str">
            <v>W12</v>
          </cell>
        </row>
        <row r="471">
          <cell r="E471" t="str">
            <v>0102997330</v>
          </cell>
          <cell r="F471" t="str">
            <v>VD25A07A5</v>
          </cell>
          <cell r="G471">
            <v>2</v>
          </cell>
          <cell r="H471" t="str">
            <v>PCS</v>
          </cell>
          <cell r="I471" t="str">
            <v>W12</v>
          </cell>
        </row>
        <row r="472">
          <cell r="E472" t="str">
            <v>0103491942</v>
          </cell>
          <cell r="F472" t="str">
            <v>VD26612C7-NU</v>
          </cell>
          <cell r="G472">
            <v>7</v>
          </cell>
          <cell r="H472" t="str">
            <v>PCS</v>
          </cell>
          <cell r="I472" t="str">
            <v>W12</v>
          </cell>
        </row>
        <row r="473">
          <cell r="E473" t="str">
            <v>0103546455</v>
          </cell>
          <cell r="F473" t="str">
            <v>ED26710A9</v>
          </cell>
          <cell r="G473">
            <v>436</v>
          </cell>
          <cell r="H473" t="str">
            <v>PC</v>
          </cell>
          <cell r="I473" t="str">
            <v>B11</v>
          </cell>
        </row>
        <row r="474">
          <cell r="E474" t="str">
            <v>0103528905</v>
          </cell>
          <cell r="F474" t="str">
            <v>BD26703A9</v>
          </cell>
          <cell r="G474">
            <v>99</v>
          </cell>
          <cell r="H474" t="str">
            <v>PC</v>
          </cell>
          <cell r="I474" t="str">
            <v>A12</v>
          </cell>
        </row>
        <row r="475">
          <cell r="E475" t="str">
            <v>0103528898</v>
          </cell>
          <cell r="F475" t="str">
            <v>BD26703A7</v>
          </cell>
          <cell r="G475">
            <v>99</v>
          </cell>
          <cell r="H475" t="str">
            <v>PC</v>
          </cell>
          <cell r="I475" t="str">
            <v>A12</v>
          </cell>
        </row>
        <row r="476">
          <cell r="E476" t="str">
            <v>0103545600</v>
          </cell>
          <cell r="F476" t="str">
            <v>BD26710A3</v>
          </cell>
          <cell r="G476">
            <v>100</v>
          </cell>
          <cell r="H476" t="str">
            <v>PC</v>
          </cell>
          <cell r="I476" t="str">
            <v>A12</v>
          </cell>
        </row>
        <row r="477">
          <cell r="E477" t="str">
            <v>0103520638</v>
          </cell>
          <cell r="F477" t="str">
            <v>BD26629B9</v>
          </cell>
          <cell r="G477">
            <v>100</v>
          </cell>
          <cell r="H477" t="str">
            <v>PC</v>
          </cell>
          <cell r="I477" t="str">
            <v>A10</v>
          </cell>
        </row>
        <row r="478">
          <cell r="E478" t="str">
            <v>0103537202</v>
          </cell>
          <cell r="F478" t="str">
            <v>VD26707A1</v>
          </cell>
          <cell r="G478">
            <v>105</v>
          </cell>
          <cell r="H478" t="str">
            <v>PC</v>
          </cell>
          <cell r="I478" t="str">
            <v>N3-07</v>
          </cell>
        </row>
        <row r="479">
          <cell r="E479" t="str">
            <v>0103537262</v>
          </cell>
          <cell r="F479" t="str">
            <v>VD26707A3-NU</v>
          </cell>
          <cell r="G479">
            <v>215</v>
          </cell>
          <cell r="H479" t="str">
            <v>PC</v>
          </cell>
          <cell r="I479" t="str">
            <v>N1-15</v>
          </cell>
        </row>
        <row r="480">
          <cell r="E480" t="str">
            <v>0103418686</v>
          </cell>
          <cell r="F480" t="str">
            <v>0103418686</v>
          </cell>
          <cell r="G480">
            <v>8000</v>
          </cell>
          <cell r="H480" t="str">
            <v>PC</v>
          </cell>
          <cell r="I480" t="str">
            <v>N6-09</v>
          </cell>
        </row>
        <row r="481">
          <cell r="E481" t="str">
            <v>0103240129</v>
          </cell>
          <cell r="F481" t="str">
            <v>0103240129</v>
          </cell>
          <cell r="G481">
            <v>25000</v>
          </cell>
          <cell r="H481" t="str">
            <v>PC</v>
          </cell>
          <cell r="I481" t="str">
            <v>N6-09</v>
          </cell>
        </row>
        <row r="482">
          <cell r="E482" t="str">
            <v>0103411238</v>
          </cell>
          <cell r="F482" t="str">
            <v>0103411238</v>
          </cell>
          <cell r="G482">
            <v>9990</v>
          </cell>
          <cell r="H482" t="str">
            <v>PC</v>
          </cell>
          <cell r="I482" t="str">
            <v>N6-09</v>
          </cell>
        </row>
        <row r="483">
          <cell r="E483" t="str">
            <v>0103405071</v>
          </cell>
          <cell r="F483" t="str">
            <v>0103405071</v>
          </cell>
          <cell r="G483">
            <v>48905</v>
          </cell>
          <cell r="H483" t="str">
            <v>PC</v>
          </cell>
          <cell r="I483" t="str">
            <v>N6-09</v>
          </cell>
        </row>
        <row r="484">
          <cell r="E484" t="str">
            <v>0103510371</v>
          </cell>
          <cell r="F484" t="str">
            <v>VD26622C3</v>
          </cell>
          <cell r="G484">
            <v>32</v>
          </cell>
          <cell r="H484" t="str">
            <v>PC</v>
          </cell>
          <cell r="I484" t="str">
            <v>N3-02</v>
          </cell>
        </row>
        <row r="485">
          <cell r="E485" t="str">
            <v>0103510372</v>
          </cell>
          <cell r="F485" t="str">
            <v>VD26622C4</v>
          </cell>
          <cell r="G485">
            <v>70</v>
          </cell>
          <cell r="H485" t="str">
            <v>PC</v>
          </cell>
          <cell r="I485" t="str">
            <v>N3-01</v>
          </cell>
        </row>
        <row r="486">
          <cell r="E486" t="str">
            <v>0103510352</v>
          </cell>
          <cell r="F486" t="str">
            <v>VD26622AAS7</v>
          </cell>
          <cell r="G486">
            <v>41</v>
          </cell>
          <cell r="H486" t="str">
            <v>PC</v>
          </cell>
          <cell r="I486" t="str">
            <v>N2-10</v>
          </cell>
        </row>
        <row r="487">
          <cell r="E487" t="str">
            <v>0103525819</v>
          </cell>
          <cell r="F487" t="str">
            <v>VD26702B6</v>
          </cell>
          <cell r="G487">
            <v>133</v>
          </cell>
          <cell r="H487" t="str">
            <v>PC</v>
          </cell>
          <cell r="I487" t="str">
            <v>N2-17</v>
          </cell>
        </row>
        <row r="488">
          <cell r="E488" t="str">
            <v>0103376539</v>
          </cell>
          <cell r="F488" t="str">
            <v>VD26422C5</v>
          </cell>
          <cell r="G488">
            <v>9</v>
          </cell>
          <cell r="H488" t="str">
            <v>PC</v>
          </cell>
          <cell r="I488" t="str">
            <v>P104</v>
          </cell>
        </row>
        <row r="489">
          <cell r="E489" t="str">
            <v>0103477473</v>
          </cell>
          <cell r="F489" t="str">
            <v>VD26606D4</v>
          </cell>
          <cell r="G489">
            <v>101</v>
          </cell>
          <cell r="H489" t="str">
            <v>PC</v>
          </cell>
          <cell r="I489" t="str">
            <v>N2-11</v>
          </cell>
        </row>
        <row r="490">
          <cell r="E490" t="str">
            <v>0103495779</v>
          </cell>
          <cell r="F490" t="str">
            <v>VD26616B9</v>
          </cell>
          <cell r="G490">
            <v>71</v>
          </cell>
          <cell r="H490" t="str">
            <v>PC</v>
          </cell>
          <cell r="I490" t="str">
            <v>N2-08</v>
          </cell>
        </row>
        <row r="491">
          <cell r="E491" t="str">
            <v>0103172041</v>
          </cell>
          <cell r="F491" t="str">
            <v>VD26112A1</v>
          </cell>
          <cell r="G491">
            <v>93</v>
          </cell>
          <cell r="H491" t="str">
            <v>PC</v>
          </cell>
          <cell r="I491" t="str">
            <v>C10</v>
          </cell>
        </row>
        <row r="492">
          <cell r="E492" t="str">
            <v>0103528835</v>
          </cell>
          <cell r="F492" t="str">
            <v>VD26703D9</v>
          </cell>
          <cell r="G492">
            <v>92</v>
          </cell>
          <cell r="H492" t="str">
            <v>PC</v>
          </cell>
          <cell r="I492" t="str">
            <v>N2-16</v>
          </cell>
        </row>
        <row r="493">
          <cell r="E493" t="str">
            <v>0103510350</v>
          </cell>
          <cell r="F493" t="str">
            <v>VD26622AAS5</v>
          </cell>
          <cell r="G493">
            <v>55</v>
          </cell>
          <cell r="H493" t="str">
            <v>PC</v>
          </cell>
          <cell r="I493" t="str">
            <v>N2-10</v>
          </cell>
        </row>
        <row r="494">
          <cell r="E494" t="str">
            <v>0103513353</v>
          </cell>
          <cell r="F494" t="str">
            <v>VD26623F5</v>
          </cell>
          <cell r="G494">
            <v>150</v>
          </cell>
          <cell r="H494" t="str">
            <v>PC</v>
          </cell>
          <cell r="I494" t="str">
            <v>N2-04</v>
          </cell>
        </row>
        <row r="495">
          <cell r="E495" t="str">
            <v>0103107917</v>
          </cell>
          <cell r="F495" t="str">
            <v>BD25C01A1</v>
          </cell>
          <cell r="G495">
            <v>21</v>
          </cell>
          <cell r="H495" t="str">
            <v>PC</v>
          </cell>
          <cell r="I495" t="str">
            <v>A8</v>
          </cell>
        </row>
        <row r="496">
          <cell r="E496" t="str">
            <v>0103362742</v>
          </cell>
          <cell r="F496" t="str">
            <v>VD26413A4-NU</v>
          </cell>
          <cell r="G496">
            <v>5</v>
          </cell>
          <cell r="H496" t="str">
            <v>PC</v>
          </cell>
          <cell r="I496" t="str">
            <v>X1</v>
          </cell>
        </row>
        <row r="497">
          <cell r="E497" t="str">
            <v>0103510426</v>
          </cell>
          <cell r="F497" t="str">
            <v>VD26622C1-NU</v>
          </cell>
          <cell r="G497">
            <v>119</v>
          </cell>
          <cell r="H497" t="str">
            <v>PC</v>
          </cell>
          <cell r="I497" t="str">
            <v>E4</v>
          </cell>
        </row>
        <row r="498">
          <cell r="E498" t="str">
            <v>0103392263</v>
          </cell>
          <cell r="F498" t="str">
            <v>VD26429A2-NU</v>
          </cell>
          <cell r="G498">
            <v>55</v>
          </cell>
          <cell r="H498" t="str">
            <v>PC</v>
          </cell>
          <cell r="I498" t="str">
            <v>E6</v>
          </cell>
        </row>
        <row r="499">
          <cell r="E499" t="str">
            <v>0103528910</v>
          </cell>
          <cell r="F499" t="str">
            <v>BD26703B1</v>
          </cell>
          <cell r="G499">
            <v>2</v>
          </cell>
          <cell r="H499" t="str">
            <v>PC</v>
          </cell>
          <cell r="I499" t="str">
            <v>D100</v>
          </cell>
        </row>
        <row r="500">
          <cell r="E500" t="str">
            <v>0103528914</v>
          </cell>
          <cell r="F500" t="str">
            <v>BD26703B2</v>
          </cell>
          <cell r="G500">
            <v>5</v>
          </cell>
          <cell r="H500" t="str">
            <v>PC</v>
          </cell>
          <cell r="I500" t="str">
            <v>D100</v>
          </cell>
        </row>
        <row r="501">
          <cell r="E501" t="str">
            <v>0103578399</v>
          </cell>
          <cell r="F501" t="str">
            <v>TD26727A1-NU</v>
          </cell>
          <cell r="G501">
            <v>32</v>
          </cell>
          <cell r="H501" t="str">
            <v>PC</v>
          </cell>
          <cell r="I501" t="str">
            <v>E4</v>
          </cell>
        </row>
        <row r="502">
          <cell r="E502" t="str">
            <v>0103560009</v>
          </cell>
          <cell r="F502" t="str">
            <v>VD26717D7</v>
          </cell>
          <cell r="G502">
            <v>206</v>
          </cell>
          <cell r="H502" t="str">
            <v>PC</v>
          </cell>
          <cell r="I502" t="str">
            <v>C9</v>
          </cell>
        </row>
        <row r="503">
          <cell r="E503" t="str">
            <v>0103546453</v>
          </cell>
          <cell r="F503" t="str">
            <v>ED26710A7</v>
          </cell>
          <cell r="G503">
            <v>436</v>
          </cell>
          <cell r="H503" t="str">
            <v>PC</v>
          </cell>
          <cell r="I503" t="str">
            <v>B11</v>
          </cell>
        </row>
        <row r="504">
          <cell r="E504" t="str">
            <v>0103520636</v>
          </cell>
          <cell r="F504" t="str">
            <v>BD26629B7</v>
          </cell>
          <cell r="G504">
            <v>99</v>
          </cell>
          <cell r="H504" t="str">
            <v>PC</v>
          </cell>
          <cell r="I504" t="str">
            <v>A12</v>
          </cell>
        </row>
        <row r="505">
          <cell r="E505" t="str">
            <v>0103520637</v>
          </cell>
          <cell r="F505" t="str">
            <v>BD26629B8</v>
          </cell>
          <cell r="G505">
            <v>99</v>
          </cell>
          <cell r="H505" t="str">
            <v>PC</v>
          </cell>
          <cell r="I505" t="str">
            <v>A12</v>
          </cell>
        </row>
        <row r="506">
          <cell r="E506" t="str">
            <v>0103520639</v>
          </cell>
          <cell r="F506" t="str">
            <v>BD26629C1</v>
          </cell>
          <cell r="G506">
            <v>100</v>
          </cell>
          <cell r="H506" t="str">
            <v>PC</v>
          </cell>
          <cell r="I506" t="str">
            <v>A12</v>
          </cell>
        </row>
        <row r="507">
          <cell r="E507" t="str">
            <v>0103510367</v>
          </cell>
          <cell r="F507" t="str">
            <v>VD26622B8</v>
          </cell>
          <cell r="G507">
            <v>213</v>
          </cell>
          <cell r="H507" t="str">
            <v>PC</v>
          </cell>
          <cell r="I507" t="str">
            <v>N1-02</v>
          </cell>
        </row>
        <row r="508">
          <cell r="E508" t="str">
            <v>0103495795</v>
          </cell>
          <cell r="F508" t="str">
            <v>VD26616D3</v>
          </cell>
          <cell r="G508">
            <v>151</v>
          </cell>
          <cell r="H508" t="str">
            <v>PC</v>
          </cell>
          <cell r="I508" t="str">
            <v>N1-17</v>
          </cell>
        </row>
        <row r="509">
          <cell r="E509" t="str">
            <v>0103503156</v>
          </cell>
          <cell r="F509" t="str">
            <v>VD26618C8</v>
          </cell>
          <cell r="G509">
            <v>63</v>
          </cell>
          <cell r="H509" t="str">
            <v>PC</v>
          </cell>
          <cell r="I509" t="str">
            <v>N1-04</v>
          </cell>
        </row>
        <row r="510">
          <cell r="E510" t="str">
            <v>0103440743</v>
          </cell>
          <cell r="F510" t="str">
            <v>0103440743</v>
          </cell>
          <cell r="G510">
            <v>19000</v>
          </cell>
          <cell r="H510" t="str">
            <v>PC</v>
          </cell>
          <cell r="I510" t="str">
            <v>N6-09</v>
          </cell>
        </row>
        <row r="511">
          <cell r="E511" t="str">
            <v>0103211323</v>
          </cell>
          <cell r="F511" t="str">
            <v>0103211323</v>
          </cell>
          <cell r="G511">
            <v>30000</v>
          </cell>
          <cell r="H511" t="str">
            <v>PC</v>
          </cell>
          <cell r="I511" t="str">
            <v>N6-09</v>
          </cell>
        </row>
        <row r="512">
          <cell r="E512" t="str">
            <v>0103411224</v>
          </cell>
          <cell r="F512" t="str">
            <v>0103411224</v>
          </cell>
          <cell r="G512">
            <v>19990</v>
          </cell>
          <cell r="H512" t="str">
            <v>PC</v>
          </cell>
          <cell r="I512" t="str">
            <v>N6-09</v>
          </cell>
        </row>
        <row r="513">
          <cell r="E513" t="str">
            <v>0103549492</v>
          </cell>
          <cell r="F513" t="str">
            <v>VD26713A2-NU</v>
          </cell>
          <cell r="G513">
            <v>1</v>
          </cell>
          <cell r="H513" t="str">
            <v>PC</v>
          </cell>
          <cell r="I513" t="str">
            <v>W12</v>
          </cell>
        </row>
        <row r="514">
          <cell r="E514" t="str">
            <v>0103452340</v>
          </cell>
          <cell r="F514" t="str">
            <v>VD26523A9-NU</v>
          </cell>
          <cell r="G514">
            <v>1</v>
          </cell>
          <cell r="H514" t="str">
            <v>PC</v>
          </cell>
          <cell r="I514" t="str">
            <v>W12</v>
          </cell>
        </row>
        <row r="515">
          <cell r="E515" t="str">
            <v>0103269135</v>
          </cell>
          <cell r="F515" t="str">
            <v>VD26224A6-NU</v>
          </cell>
          <cell r="G515">
            <v>6</v>
          </cell>
          <cell r="H515" t="str">
            <v>PC</v>
          </cell>
          <cell r="I515" t="str">
            <v>W12</v>
          </cell>
        </row>
        <row r="516">
          <cell r="E516" t="str">
            <v>0103529282</v>
          </cell>
          <cell r="F516" t="str">
            <v>ED26702C6</v>
          </cell>
          <cell r="G516">
            <v>195</v>
          </cell>
          <cell r="H516" t="str">
            <v>PC</v>
          </cell>
          <cell r="I516" t="str">
            <v>B13</v>
          </cell>
        </row>
        <row r="517">
          <cell r="E517" t="str">
            <v>0103546454</v>
          </cell>
          <cell r="F517" t="str">
            <v>ED26710A8</v>
          </cell>
          <cell r="G517">
            <v>215</v>
          </cell>
          <cell r="H517" t="str">
            <v>PC</v>
          </cell>
          <cell r="I517" t="str">
            <v>B13</v>
          </cell>
        </row>
        <row r="518">
          <cell r="E518" t="str">
            <v>0103529279</v>
          </cell>
          <cell r="F518" t="str">
            <v>ED26702C4</v>
          </cell>
          <cell r="G518">
            <v>215</v>
          </cell>
          <cell r="H518" t="str">
            <v>PC</v>
          </cell>
          <cell r="I518" t="str">
            <v>B13</v>
          </cell>
        </row>
        <row r="519">
          <cell r="E519" t="str">
            <v>0103546452</v>
          </cell>
          <cell r="F519" t="str">
            <v>ED26710A6</v>
          </cell>
          <cell r="G519">
            <v>433</v>
          </cell>
          <cell r="H519" t="str">
            <v>PC</v>
          </cell>
          <cell r="I519" t="str">
            <v>B13</v>
          </cell>
        </row>
        <row r="520">
          <cell r="E520" t="str">
            <v>0103520635</v>
          </cell>
          <cell r="F520" t="str">
            <v>BD26629B6</v>
          </cell>
          <cell r="G520">
            <v>100</v>
          </cell>
          <cell r="H520" t="str">
            <v>PC</v>
          </cell>
          <cell r="I520" t="str">
            <v>A10</v>
          </cell>
        </row>
        <row r="521">
          <cell r="E521" t="str">
            <v>0103552522</v>
          </cell>
          <cell r="F521" t="str">
            <v>VD26714B7</v>
          </cell>
          <cell r="G521">
            <v>217</v>
          </cell>
          <cell r="H521" t="str">
            <v>PC</v>
          </cell>
          <cell r="I521" t="str">
            <v>C11</v>
          </cell>
        </row>
        <row r="522">
          <cell r="E522" t="str">
            <v>0103543774</v>
          </cell>
          <cell r="F522" t="str">
            <v>VD26709AAS2</v>
          </cell>
          <cell r="G522">
            <v>215</v>
          </cell>
          <cell r="H522" t="str">
            <v>PC</v>
          </cell>
          <cell r="I522" t="str">
            <v>D1</v>
          </cell>
        </row>
        <row r="523">
          <cell r="E523" t="str">
            <v>0103559560</v>
          </cell>
          <cell r="F523" t="str">
            <v>VD26717A3</v>
          </cell>
          <cell r="G523">
            <v>215</v>
          </cell>
          <cell r="H523" t="str">
            <v>PC</v>
          </cell>
          <cell r="I523" t="str">
            <v>D1</v>
          </cell>
        </row>
        <row r="524">
          <cell r="E524" t="str">
            <v>0103510366</v>
          </cell>
          <cell r="F524" t="str">
            <v>VD26622B7</v>
          </cell>
          <cell r="G524">
            <v>103</v>
          </cell>
          <cell r="H524" t="str">
            <v>PC</v>
          </cell>
          <cell r="I524" t="str">
            <v>N1-04</v>
          </cell>
        </row>
        <row r="525">
          <cell r="E525" t="str">
            <v>0103537235</v>
          </cell>
          <cell r="F525" t="str">
            <v>VD26707B9</v>
          </cell>
          <cell r="G525">
            <v>96</v>
          </cell>
          <cell r="H525" t="str">
            <v>PC</v>
          </cell>
          <cell r="I525" t="str">
            <v>N3-01</v>
          </cell>
        </row>
        <row r="526">
          <cell r="E526" t="str">
            <v>0103529277</v>
          </cell>
          <cell r="F526" t="str">
            <v>ED26702C2</v>
          </cell>
          <cell r="G526">
            <v>143</v>
          </cell>
          <cell r="H526" t="str">
            <v>PC</v>
          </cell>
          <cell r="I526" t="str">
            <v>B24</v>
          </cell>
        </row>
        <row r="527">
          <cell r="E527" t="str">
            <v>0103487823</v>
          </cell>
          <cell r="F527" t="str">
            <v>ED26611A2</v>
          </cell>
          <cell r="G527">
            <v>1</v>
          </cell>
          <cell r="H527" t="str">
            <v>PC</v>
          </cell>
          <cell r="I527" t="str">
            <v>Z101</v>
          </cell>
        </row>
        <row r="528">
          <cell r="E528" t="str">
            <v>0103487822</v>
          </cell>
          <cell r="F528" t="str">
            <v>ED26611A1</v>
          </cell>
          <cell r="G528">
            <v>1</v>
          </cell>
          <cell r="H528" t="str">
            <v>PC</v>
          </cell>
          <cell r="I528" t="str">
            <v>Z101</v>
          </cell>
        </row>
        <row r="529">
          <cell r="E529" t="str">
            <v>0103529258</v>
          </cell>
          <cell r="F529" t="str">
            <v>ED26702A4</v>
          </cell>
          <cell r="G529">
            <v>26</v>
          </cell>
          <cell r="H529" t="str">
            <v>PC</v>
          </cell>
          <cell r="I529" t="str">
            <v>B4</v>
          </cell>
        </row>
        <row r="530">
          <cell r="E530" t="str">
            <v>0103369722</v>
          </cell>
          <cell r="F530" t="str">
            <v>ED26417A9</v>
          </cell>
          <cell r="G530">
            <v>55</v>
          </cell>
          <cell r="H530" t="str">
            <v>PC</v>
          </cell>
          <cell r="I530" t="str">
            <v>B1</v>
          </cell>
        </row>
        <row r="531">
          <cell r="E531" t="str">
            <v>0103458018</v>
          </cell>
          <cell r="F531" t="str">
            <v>VD26529C2-NU</v>
          </cell>
          <cell r="G531">
            <v>59</v>
          </cell>
          <cell r="H531" t="str">
            <v>PC</v>
          </cell>
          <cell r="I531" t="str">
            <v>E5</v>
          </cell>
        </row>
        <row r="532">
          <cell r="E532" t="str">
            <v>0103440737</v>
          </cell>
          <cell r="F532" t="str">
            <v>0103440737</v>
          </cell>
          <cell r="G532">
            <v>25000</v>
          </cell>
          <cell r="H532" t="str">
            <v>PC</v>
          </cell>
          <cell r="I532" t="str">
            <v>N6-09</v>
          </cell>
        </row>
        <row r="533">
          <cell r="E533" t="str">
            <v>0103411227</v>
          </cell>
          <cell r="F533" t="str">
            <v>0103411227</v>
          </cell>
          <cell r="G533">
            <v>19990</v>
          </cell>
          <cell r="H533" t="str">
            <v>PC</v>
          </cell>
          <cell r="I533" t="str">
            <v>N6-09</v>
          </cell>
        </row>
        <row r="534">
          <cell r="E534" t="str">
            <v>0103240128</v>
          </cell>
          <cell r="F534" t="str">
            <v>0103240128</v>
          </cell>
          <cell r="G534">
            <v>14000</v>
          </cell>
          <cell r="H534" t="str">
            <v>PC</v>
          </cell>
          <cell r="I534" t="str">
            <v>N6-09</v>
          </cell>
        </row>
        <row r="535">
          <cell r="E535" t="str">
            <v>0103529289</v>
          </cell>
          <cell r="F535" t="str">
            <v>ED26702D2</v>
          </cell>
          <cell r="G535">
            <v>18</v>
          </cell>
          <cell r="H535" t="str">
            <v>PC</v>
          </cell>
          <cell r="I535" t="str">
            <v>Z100</v>
          </cell>
        </row>
        <row r="536">
          <cell r="E536" t="str">
            <v>0103546449</v>
          </cell>
          <cell r="F536" t="str">
            <v>ED26710A3</v>
          </cell>
          <cell r="G536">
            <v>215</v>
          </cell>
          <cell r="H536" t="str">
            <v>PC</v>
          </cell>
          <cell r="I536" t="str">
            <v>B11</v>
          </cell>
        </row>
        <row r="537">
          <cell r="E537" t="str">
            <v>0103552511</v>
          </cell>
          <cell r="F537" t="str">
            <v>VD26714A5</v>
          </cell>
          <cell r="G537">
            <v>217</v>
          </cell>
          <cell r="H537" t="str">
            <v>PC</v>
          </cell>
          <cell r="I537" t="str">
            <v>D3</v>
          </cell>
        </row>
        <row r="538">
          <cell r="E538" t="str">
            <v>0103520632</v>
          </cell>
          <cell r="F538" t="str">
            <v>BD26629B3</v>
          </cell>
          <cell r="G538">
            <v>98</v>
          </cell>
          <cell r="H538" t="str">
            <v>PC</v>
          </cell>
          <cell r="I538" t="str">
            <v>A10</v>
          </cell>
        </row>
        <row r="539">
          <cell r="E539" t="str">
            <v>0103520634</v>
          </cell>
          <cell r="F539" t="str">
            <v>BD26629B5</v>
          </cell>
          <cell r="G539">
            <v>100</v>
          </cell>
          <cell r="H539" t="str">
            <v>PC</v>
          </cell>
          <cell r="I539" t="str">
            <v>A10</v>
          </cell>
        </row>
        <row r="540">
          <cell r="E540" t="str">
            <v>0103554309</v>
          </cell>
          <cell r="F540" t="str">
            <v>TD26715A3-NU</v>
          </cell>
          <cell r="G540">
            <v>148</v>
          </cell>
          <cell r="H540" t="str">
            <v>PC</v>
          </cell>
          <cell r="I540" t="str">
            <v>E3</v>
          </cell>
        </row>
        <row r="541">
          <cell r="E541" t="str">
            <v>0103546450</v>
          </cell>
          <cell r="F541" t="str">
            <v>ED26710A4</v>
          </cell>
          <cell r="G541">
            <v>215</v>
          </cell>
          <cell r="H541" t="str">
            <v>PC</v>
          </cell>
          <cell r="I541" t="str">
            <v>B8</v>
          </cell>
        </row>
        <row r="542">
          <cell r="E542" t="str">
            <v>0103520598</v>
          </cell>
          <cell r="F542" t="str">
            <v>VD26629E7</v>
          </cell>
          <cell r="G542">
            <v>45</v>
          </cell>
          <cell r="H542" t="str">
            <v>PC</v>
          </cell>
          <cell r="I542" t="str">
            <v>N2-01</v>
          </cell>
        </row>
        <row r="543">
          <cell r="E543" t="str">
            <v>0103528839</v>
          </cell>
          <cell r="F543" t="str">
            <v>VD26703E3</v>
          </cell>
          <cell r="G543">
            <v>43</v>
          </cell>
          <cell r="H543" t="str">
            <v>PC</v>
          </cell>
          <cell r="I543" t="str">
            <v>N2-05</v>
          </cell>
        </row>
        <row r="544">
          <cell r="E544" t="str">
            <v>0103182269</v>
          </cell>
          <cell r="F544" t="str">
            <v>0103182269</v>
          </cell>
          <cell r="G544">
            <v>15000</v>
          </cell>
          <cell r="H544" t="str">
            <v>PC</v>
          </cell>
          <cell r="I544" t="str">
            <v>N6-09</v>
          </cell>
        </row>
        <row r="545">
          <cell r="E545" t="str">
            <v>0103411229</v>
          </cell>
          <cell r="F545" t="str">
            <v>0103411229</v>
          </cell>
          <cell r="G545">
            <v>19990</v>
          </cell>
          <cell r="H545" t="str">
            <v>PC</v>
          </cell>
          <cell r="I545" t="str">
            <v>N6-09</v>
          </cell>
        </row>
        <row r="546">
          <cell r="E546" t="str">
            <v>0103321809</v>
          </cell>
          <cell r="F546" t="str">
            <v>0103321809</v>
          </cell>
          <cell r="G546">
            <v>161420</v>
          </cell>
          <cell r="H546" t="str">
            <v>M</v>
          </cell>
          <cell r="I546" t="str">
            <v>N6-09</v>
          </cell>
        </row>
        <row r="547">
          <cell r="E547" t="str">
            <v>0103529290</v>
          </cell>
          <cell r="F547" t="str">
            <v>ED26702D3</v>
          </cell>
          <cell r="G547">
            <v>31</v>
          </cell>
          <cell r="H547" t="str">
            <v>PC</v>
          </cell>
          <cell r="I547" t="str">
            <v>B11</v>
          </cell>
        </row>
        <row r="548">
          <cell r="E548" t="str">
            <v>0103546447</v>
          </cell>
          <cell r="F548" t="str">
            <v>ED26710A1</v>
          </cell>
          <cell r="G548">
            <v>435</v>
          </cell>
          <cell r="H548" t="str">
            <v>PC</v>
          </cell>
          <cell r="I548" t="str">
            <v>B11</v>
          </cell>
        </row>
        <row r="549">
          <cell r="E549" t="str">
            <v>0103549650</v>
          </cell>
          <cell r="F549" t="str">
            <v>VD26713B4</v>
          </cell>
          <cell r="G549">
            <v>8</v>
          </cell>
          <cell r="H549" t="str">
            <v>PC</v>
          </cell>
          <cell r="I549" t="str">
            <v>X1</v>
          </cell>
        </row>
        <row r="550">
          <cell r="E550" t="str">
            <v>0103528803</v>
          </cell>
          <cell r="F550" t="str">
            <v>VD26703B1</v>
          </cell>
          <cell r="G550">
            <v>47</v>
          </cell>
          <cell r="H550" t="str">
            <v>PC</v>
          </cell>
          <cell r="I550" t="str">
            <v>N2-10</v>
          </cell>
        </row>
        <row r="551">
          <cell r="E551" t="str">
            <v>0103510393</v>
          </cell>
          <cell r="F551" t="str">
            <v>VD26622E7</v>
          </cell>
          <cell r="G551">
            <v>43</v>
          </cell>
          <cell r="H551" t="str">
            <v>PC</v>
          </cell>
          <cell r="I551" t="str">
            <v>N2-01</v>
          </cell>
        </row>
        <row r="552">
          <cell r="E552" t="str">
            <v>0103510370</v>
          </cell>
          <cell r="F552" t="str">
            <v>VD26622C2</v>
          </cell>
          <cell r="G552">
            <v>436</v>
          </cell>
          <cell r="H552" t="str">
            <v>PC</v>
          </cell>
          <cell r="I552" t="str">
            <v>N3-01</v>
          </cell>
        </row>
        <row r="553">
          <cell r="E553" t="str">
            <v>0103564175</v>
          </cell>
          <cell r="F553" t="str">
            <v>VD26720A2</v>
          </cell>
          <cell r="G553">
            <v>190</v>
          </cell>
          <cell r="H553" t="str">
            <v>PC</v>
          </cell>
          <cell r="I553" t="str">
            <v>N2-10</v>
          </cell>
        </row>
        <row r="554">
          <cell r="E554" t="str">
            <v>0103254953</v>
          </cell>
          <cell r="F554" t="str">
            <v>0103254953</v>
          </cell>
          <cell r="G554">
            <v>4751</v>
          </cell>
          <cell r="H554" t="str">
            <v>PC</v>
          </cell>
          <cell r="I554" t="str">
            <v>N6-09</v>
          </cell>
        </row>
        <row r="555">
          <cell r="E555" t="str">
            <v>0103307473</v>
          </cell>
          <cell r="F555" t="str">
            <v>0103307473</v>
          </cell>
          <cell r="G555">
            <v>23000</v>
          </cell>
          <cell r="H555" t="str">
            <v>PC</v>
          </cell>
          <cell r="I555" t="str">
            <v>N6-09</v>
          </cell>
        </row>
        <row r="556">
          <cell r="E556" t="str">
            <v>0103148275</v>
          </cell>
          <cell r="F556" t="str">
            <v>0103148275</v>
          </cell>
          <cell r="G556">
            <v>10000</v>
          </cell>
          <cell r="H556" t="str">
            <v>PC</v>
          </cell>
          <cell r="I556" t="str">
            <v>N6-09</v>
          </cell>
        </row>
        <row r="557">
          <cell r="E557" t="str">
            <v>0103452600</v>
          </cell>
          <cell r="F557" t="str">
            <v>0103452600</v>
          </cell>
          <cell r="G557">
            <v>200000</v>
          </cell>
          <cell r="H557" t="str">
            <v>PC</v>
          </cell>
          <cell r="I557" t="str">
            <v>N6-09</v>
          </cell>
        </row>
        <row r="558">
          <cell r="E558" t="str">
            <v>0103309901</v>
          </cell>
          <cell r="F558" t="str">
            <v>0103309901</v>
          </cell>
          <cell r="G558">
            <v>17000</v>
          </cell>
          <cell r="H558" t="str">
            <v>PC</v>
          </cell>
          <cell r="I558" t="str">
            <v>N6-09</v>
          </cell>
        </row>
        <row r="559">
          <cell r="E559" t="str">
            <v>0103411232</v>
          </cell>
          <cell r="F559" t="str">
            <v>0103411232</v>
          </cell>
          <cell r="G559">
            <v>19990</v>
          </cell>
          <cell r="H559" t="str">
            <v>PC</v>
          </cell>
          <cell r="I559" t="str">
            <v>N6-09</v>
          </cell>
        </row>
        <row r="560">
          <cell r="E560" t="str">
            <v>0103430131</v>
          </cell>
          <cell r="F560" t="str">
            <v>VD26518AAS2</v>
          </cell>
          <cell r="G560">
            <v>213</v>
          </cell>
          <cell r="H560" t="str">
            <v>PC</v>
          </cell>
          <cell r="I560" t="str">
            <v>D12</v>
          </cell>
        </row>
        <row r="561">
          <cell r="E561" t="str">
            <v>0103087562</v>
          </cell>
          <cell r="F561" t="str">
            <v>VD25C08A1</v>
          </cell>
          <cell r="G561">
            <v>52</v>
          </cell>
          <cell r="H561" t="str">
            <v>PC</v>
          </cell>
          <cell r="I561" t="str">
            <v>D12</v>
          </cell>
        </row>
        <row r="562">
          <cell r="E562" t="str">
            <v>0102843722</v>
          </cell>
          <cell r="F562" t="str">
            <v>VD25726C2</v>
          </cell>
          <cell r="G562">
            <v>92</v>
          </cell>
          <cell r="H562" t="str">
            <v>PC</v>
          </cell>
          <cell r="I562" t="str">
            <v>D10</v>
          </cell>
        </row>
        <row r="563">
          <cell r="E563" t="str">
            <v>0102849110</v>
          </cell>
          <cell r="F563" t="str">
            <v>VD25730C7</v>
          </cell>
          <cell r="G563">
            <v>203</v>
          </cell>
          <cell r="H563" t="str">
            <v>PC</v>
          </cell>
          <cell r="I563" t="str">
            <v>D10</v>
          </cell>
        </row>
        <row r="564">
          <cell r="E564" t="str">
            <v>0103452623</v>
          </cell>
          <cell r="F564" t="str">
            <v>VD26527A2</v>
          </cell>
          <cell r="G564">
            <v>215</v>
          </cell>
          <cell r="H564" t="str">
            <v>PC</v>
          </cell>
          <cell r="I564" t="str">
            <v>D8</v>
          </cell>
        </row>
        <row r="565">
          <cell r="E565" t="str">
            <v>0103171936</v>
          </cell>
          <cell r="F565" t="str">
            <v>VD26112A6</v>
          </cell>
          <cell r="G565">
            <v>100</v>
          </cell>
          <cell r="H565" t="str">
            <v>PC</v>
          </cell>
          <cell r="I565" t="str">
            <v>D8</v>
          </cell>
        </row>
        <row r="566">
          <cell r="E566" t="str">
            <v>0103259428</v>
          </cell>
          <cell r="F566" t="str">
            <v>VD26223A6</v>
          </cell>
          <cell r="G566">
            <v>50</v>
          </cell>
          <cell r="H566" t="str">
            <v>PC</v>
          </cell>
          <cell r="I566" t="str">
            <v>D10</v>
          </cell>
        </row>
        <row r="567">
          <cell r="E567" t="str">
            <v>0103507791</v>
          </cell>
          <cell r="F567" t="str">
            <v>VD26620D4</v>
          </cell>
          <cell r="G567">
            <v>31</v>
          </cell>
          <cell r="H567" t="str">
            <v>PC</v>
          </cell>
          <cell r="I567" t="str">
            <v>D10</v>
          </cell>
        </row>
        <row r="568">
          <cell r="E568" t="str">
            <v>0103510356</v>
          </cell>
          <cell r="F568" t="str">
            <v>VD26622A6</v>
          </cell>
          <cell r="G568">
            <v>218</v>
          </cell>
          <cell r="H568" t="str">
            <v>PC</v>
          </cell>
          <cell r="I568" t="str">
            <v>C7</v>
          </cell>
        </row>
        <row r="569">
          <cell r="E569" t="str">
            <v>0103546448</v>
          </cell>
          <cell r="F569" t="str">
            <v>ED26710A2</v>
          </cell>
          <cell r="G569">
            <v>216</v>
          </cell>
          <cell r="H569" t="str">
            <v>PC</v>
          </cell>
          <cell r="I569" t="str">
            <v>B14</v>
          </cell>
        </row>
        <row r="570">
          <cell r="E570" t="str">
            <v>0103520625</v>
          </cell>
          <cell r="F570" t="str">
            <v>BD26629A5</v>
          </cell>
          <cell r="G570">
            <v>99</v>
          </cell>
          <cell r="H570" t="str">
            <v>PC</v>
          </cell>
          <cell r="I570" t="str">
            <v>A9</v>
          </cell>
        </row>
        <row r="571">
          <cell r="E571" t="str">
            <v>0103520630</v>
          </cell>
          <cell r="F571" t="str">
            <v>BD26629B1</v>
          </cell>
          <cell r="G571">
            <v>99</v>
          </cell>
          <cell r="H571" t="str">
            <v>PC</v>
          </cell>
          <cell r="I571" t="str">
            <v>A15</v>
          </cell>
        </row>
        <row r="572">
          <cell r="E572" t="str">
            <v>0103520627</v>
          </cell>
          <cell r="F572" t="str">
            <v>BD26629A7</v>
          </cell>
          <cell r="G572">
            <v>99</v>
          </cell>
          <cell r="H572" t="str">
            <v>PC</v>
          </cell>
          <cell r="I572" t="str">
            <v>A15</v>
          </cell>
        </row>
        <row r="573">
          <cell r="E573" t="str">
            <v>0103520633</v>
          </cell>
          <cell r="F573" t="str">
            <v>BD26629B4</v>
          </cell>
          <cell r="G573">
            <v>99</v>
          </cell>
          <cell r="H573" t="str">
            <v>PC</v>
          </cell>
          <cell r="I573" t="str">
            <v>A15</v>
          </cell>
        </row>
        <row r="574">
          <cell r="E574" t="str">
            <v>0103520629</v>
          </cell>
          <cell r="F574" t="str">
            <v>BD26629A9</v>
          </cell>
          <cell r="G574">
            <v>99</v>
          </cell>
          <cell r="H574" t="str">
            <v>PC</v>
          </cell>
          <cell r="I574" t="str">
            <v>A15</v>
          </cell>
        </row>
        <row r="575">
          <cell r="E575" t="str">
            <v>0103564174</v>
          </cell>
          <cell r="F575" t="str">
            <v>VD26720A1</v>
          </cell>
          <cell r="G575">
            <v>1</v>
          </cell>
          <cell r="H575" t="str">
            <v>PC</v>
          </cell>
          <cell r="I575" t="str">
            <v>X1</v>
          </cell>
        </row>
        <row r="576">
          <cell r="E576" t="str">
            <v>0103431447</v>
          </cell>
          <cell r="F576" t="str">
            <v>VD26519D7</v>
          </cell>
          <cell r="G576">
            <v>228</v>
          </cell>
          <cell r="H576" t="str">
            <v>PC</v>
          </cell>
          <cell r="I576" t="str">
            <v>X47</v>
          </cell>
        </row>
        <row r="577">
          <cell r="E577" t="str">
            <v>0103510424</v>
          </cell>
          <cell r="F577" t="str">
            <v>VD26622B8-NU</v>
          </cell>
          <cell r="G577">
            <v>493</v>
          </cell>
          <cell r="H577" t="str">
            <v>PC</v>
          </cell>
          <cell r="I577" t="str">
            <v>N1-15</v>
          </cell>
        </row>
        <row r="578">
          <cell r="E578" t="str">
            <v>0103510392</v>
          </cell>
          <cell r="F578" t="str">
            <v>VD26622E6</v>
          </cell>
          <cell r="G578">
            <v>97</v>
          </cell>
          <cell r="H578" t="str">
            <v>PC</v>
          </cell>
          <cell r="I578" t="str">
            <v>N2-01</v>
          </cell>
        </row>
        <row r="579">
          <cell r="E579" t="str">
            <v>0103513303</v>
          </cell>
          <cell r="F579" t="str">
            <v>VD26623A1</v>
          </cell>
          <cell r="G579">
            <v>500</v>
          </cell>
          <cell r="H579" t="str">
            <v>PC</v>
          </cell>
          <cell r="I579" t="str">
            <v>N2-15</v>
          </cell>
        </row>
        <row r="580">
          <cell r="E580" t="str">
            <v>0103522805</v>
          </cell>
          <cell r="F580" t="str">
            <v>VD26713BAS2</v>
          </cell>
          <cell r="G580">
            <v>7</v>
          </cell>
          <cell r="H580" t="str">
            <v>PC</v>
          </cell>
          <cell r="I580" t="str">
            <v>X1</v>
          </cell>
        </row>
        <row r="581">
          <cell r="E581" t="str">
            <v>0103522794</v>
          </cell>
          <cell r="F581" t="str">
            <v>VD26713AAS3</v>
          </cell>
          <cell r="G581">
            <v>3</v>
          </cell>
          <cell r="H581" t="str">
            <v>PC</v>
          </cell>
          <cell r="I581" t="str">
            <v>X1</v>
          </cell>
        </row>
        <row r="582">
          <cell r="E582" t="str">
            <v>0103532747</v>
          </cell>
          <cell r="F582" t="str">
            <v>ED26704B4</v>
          </cell>
          <cell r="G582">
            <v>215</v>
          </cell>
          <cell r="H582" t="str">
            <v>PC</v>
          </cell>
          <cell r="I582" t="str">
            <v>B16</v>
          </cell>
        </row>
        <row r="583">
          <cell r="E583" t="str">
            <v>0103520628</v>
          </cell>
          <cell r="F583" t="str">
            <v>BD26629A8</v>
          </cell>
          <cell r="G583">
            <v>100</v>
          </cell>
          <cell r="H583" t="str">
            <v>PC</v>
          </cell>
          <cell r="I583" t="str">
            <v>A15</v>
          </cell>
        </row>
        <row r="584">
          <cell r="E584" t="str">
            <v>0103520624</v>
          </cell>
          <cell r="F584" t="str">
            <v>BD26629A4</v>
          </cell>
          <cell r="G584">
            <v>99</v>
          </cell>
          <cell r="H584" t="str">
            <v>PC</v>
          </cell>
          <cell r="I584" t="str">
            <v>A15</v>
          </cell>
        </row>
        <row r="585">
          <cell r="E585" t="str">
            <v>0103520626</v>
          </cell>
          <cell r="F585" t="str">
            <v>BD26629A6</v>
          </cell>
          <cell r="G585">
            <v>99</v>
          </cell>
          <cell r="H585" t="str">
            <v>PC</v>
          </cell>
          <cell r="I585" t="str">
            <v>A15</v>
          </cell>
        </row>
        <row r="586">
          <cell r="E586" t="str">
            <v>0103520621</v>
          </cell>
          <cell r="F586" t="str">
            <v>BD26629A1</v>
          </cell>
          <cell r="G586">
            <v>99</v>
          </cell>
          <cell r="H586" t="str">
            <v>PC</v>
          </cell>
          <cell r="I586" t="str">
            <v>A15</v>
          </cell>
        </row>
        <row r="587">
          <cell r="E587" t="str">
            <v>0103520622</v>
          </cell>
          <cell r="F587" t="str">
            <v>BD26629A2</v>
          </cell>
          <cell r="G587">
            <v>98</v>
          </cell>
          <cell r="H587" t="str">
            <v>PC</v>
          </cell>
          <cell r="I587" t="str">
            <v>A15</v>
          </cell>
        </row>
        <row r="588">
          <cell r="E588" t="str">
            <v>0103520623</v>
          </cell>
          <cell r="F588" t="str">
            <v>BD26629A3</v>
          </cell>
          <cell r="G588">
            <v>99</v>
          </cell>
          <cell r="H588" t="str">
            <v>PC</v>
          </cell>
          <cell r="I588" t="str">
            <v>A16</v>
          </cell>
        </row>
        <row r="589">
          <cell r="E589" t="str">
            <v>0103537203</v>
          </cell>
          <cell r="F589" t="str">
            <v>VD26707A2</v>
          </cell>
          <cell r="G589">
            <v>2</v>
          </cell>
          <cell r="H589" t="str">
            <v>PC</v>
          </cell>
          <cell r="I589" t="str">
            <v>X1</v>
          </cell>
        </row>
        <row r="590">
          <cell r="E590" t="str">
            <v>0103316194</v>
          </cell>
          <cell r="F590" t="str">
            <v>0103316194</v>
          </cell>
          <cell r="G590">
            <v>6564</v>
          </cell>
          <cell r="H590" t="str">
            <v>PC</v>
          </cell>
          <cell r="I590" t="str">
            <v>N6-09</v>
          </cell>
        </row>
        <row r="591">
          <cell r="E591" t="str">
            <v>0103182267</v>
          </cell>
          <cell r="F591" t="str">
            <v>0103182267</v>
          </cell>
          <cell r="G591">
            <v>15000</v>
          </cell>
          <cell r="H591" t="str">
            <v>PC</v>
          </cell>
          <cell r="I591" t="str">
            <v>N6-09</v>
          </cell>
        </row>
        <row r="592">
          <cell r="E592" t="str">
            <v>0103411236</v>
          </cell>
          <cell r="F592" t="str">
            <v>0103411236</v>
          </cell>
          <cell r="G592">
            <v>19990</v>
          </cell>
          <cell r="H592" t="str">
            <v>PC</v>
          </cell>
          <cell r="I592" t="str">
            <v>N6-09</v>
          </cell>
        </row>
        <row r="593">
          <cell r="E593" t="str">
            <v>0103211322</v>
          </cell>
          <cell r="F593" t="str">
            <v>CP2602040311-A-PA-PP</v>
          </cell>
          <cell r="G593">
            <v>29000</v>
          </cell>
          <cell r="H593" t="str">
            <v>PC</v>
          </cell>
          <cell r="I593" t="str">
            <v>N6-09</v>
          </cell>
        </row>
        <row r="594">
          <cell r="E594" t="str">
            <v>0103452599</v>
          </cell>
          <cell r="F594" t="str">
            <v>240326 1-40</v>
          </cell>
          <cell r="G594">
            <v>40000</v>
          </cell>
          <cell r="H594" t="str">
            <v>PC</v>
          </cell>
          <cell r="I594" t="str">
            <v>N6-09</v>
          </cell>
        </row>
        <row r="595">
          <cell r="E595" t="str">
            <v>0103440734</v>
          </cell>
          <cell r="F595" t="str">
            <v>CP2605270220-A-A-Z</v>
          </cell>
          <cell r="G595">
            <v>25000</v>
          </cell>
          <cell r="H595" t="str">
            <v>PC</v>
          </cell>
          <cell r="I595" t="str">
            <v>N6-09</v>
          </cell>
        </row>
        <row r="596">
          <cell r="E596" t="str">
            <v>0103406284</v>
          </cell>
          <cell r="F596" t="str">
            <v>VD26506A2-NU</v>
          </cell>
          <cell r="G596">
            <v>211</v>
          </cell>
          <cell r="H596" t="str">
            <v>PC</v>
          </cell>
          <cell r="I596" t="str">
            <v>N3-13</v>
          </cell>
        </row>
        <row r="597">
          <cell r="E597" t="str">
            <v>0103495803</v>
          </cell>
          <cell r="F597" t="str">
            <v>VD26616D9</v>
          </cell>
          <cell r="G597">
            <v>95</v>
          </cell>
          <cell r="H597" t="str">
            <v>PC</v>
          </cell>
          <cell r="I597" t="str">
            <v>N3-07</v>
          </cell>
        </row>
        <row r="598">
          <cell r="E598" t="str">
            <v>0103362750</v>
          </cell>
          <cell r="F598" t="str">
            <v>VD26413B3-NU</v>
          </cell>
          <cell r="G598">
            <v>216</v>
          </cell>
          <cell r="H598" t="str">
            <v>PC</v>
          </cell>
          <cell r="I598" t="str">
            <v>N3-07</v>
          </cell>
        </row>
        <row r="599">
          <cell r="E599" t="str">
            <v>0103495796</v>
          </cell>
          <cell r="F599" t="str">
            <v>VD26616D4</v>
          </cell>
          <cell r="G599">
            <v>162</v>
          </cell>
          <cell r="H599" t="str">
            <v>PC</v>
          </cell>
          <cell r="I599" t="str">
            <v>N3-10</v>
          </cell>
        </row>
        <row r="600">
          <cell r="E600" t="str">
            <v>0103376540</v>
          </cell>
          <cell r="F600" t="str">
            <v>VD26422C6</v>
          </cell>
          <cell r="G600">
            <v>89</v>
          </cell>
          <cell r="H600" t="str">
            <v>PC</v>
          </cell>
          <cell r="I600" t="str">
            <v>N3-04</v>
          </cell>
        </row>
        <row r="601">
          <cell r="E601" t="str">
            <v>0103102561</v>
          </cell>
          <cell r="F601" t="str">
            <v>VD25B28D7</v>
          </cell>
          <cell r="G601">
            <v>216</v>
          </cell>
          <cell r="H601" t="str">
            <v>PC</v>
          </cell>
          <cell r="I601" t="str">
            <v>N3-04</v>
          </cell>
        </row>
        <row r="602">
          <cell r="E602" t="str">
            <v>0103528860</v>
          </cell>
          <cell r="F602" t="str">
            <v>VD26703G3</v>
          </cell>
          <cell r="G602">
            <v>96</v>
          </cell>
          <cell r="H602" t="str">
            <v>PC</v>
          </cell>
          <cell r="I602" t="str">
            <v>N3-04</v>
          </cell>
        </row>
        <row r="603">
          <cell r="E603" t="str">
            <v>0103503157</v>
          </cell>
          <cell r="F603" t="str">
            <v>VD26618C9</v>
          </cell>
          <cell r="G603">
            <v>492</v>
          </cell>
          <cell r="H603" t="str">
            <v>PC</v>
          </cell>
          <cell r="I603" t="str">
            <v>N3-02</v>
          </cell>
        </row>
        <row r="604">
          <cell r="E604" t="str">
            <v>0103102530</v>
          </cell>
          <cell r="F604" t="str">
            <v>VD25B28A6</v>
          </cell>
          <cell r="G604">
            <v>215</v>
          </cell>
          <cell r="H604" t="str">
            <v>PC</v>
          </cell>
          <cell r="I604" t="str">
            <v>N3-01</v>
          </cell>
        </row>
        <row r="605">
          <cell r="E605" t="str">
            <v>0103121039</v>
          </cell>
          <cell r="F605" t="str">
            <v>VD25C08C1</v>
          </cell>
          <cell r="G605">
            <v>216</v>
          </cell>
          <cell r="H605" t="str">
            <v>PC</v>
          </cell>
          <cell r="I605" t="str">
            <v>N3-01</v>
          </cell>
        </row>
        <row r="606">
          <cell r="E606" t="str">
            <v>0103507812</v>
          </cell>
          <cell r="F606" t="str">
            <v>VD26620B8-NU</v>
          </cell>
          <cell r="G606">
            <v>214</v>
          </cell>
          <cell r="H606" t="str">
            <v>PC</v>
          </cell>
          <cell r="I606" t="str">
            <v>N1-15</v>
          </cell>
        </row>
        <row r="607">
          <cell r="E607" t="str">
            <v>0103510415</v>
          </cell>
          <cell r="F607" t="str">
            <v>VD26622A8-NU</v>
          </cell>
          <cell r="G607">
            <v>162</v>
          </cell>
          <cell r="H607" t="str">
            <v>PC</v>
          </cell>
          <cell r="I607" t="str">
            <v>N1-15</v>
          </cell>
        </row>
        <row r="608">
          <cell r="E608" t="str">
            <v>0103510390</v>
          </cell>
          <cell r="F608" t="str">
            <v>VD26622E4</v>
          </cell>
          <cell r="G608">
            <v>211</v>
          </cell>
          <cell r="H608" t="str">
            <v>PC</v>
          </cell>
          <cell r="I608" t="str">
            <v>N1-15</v>
          </cell>
        </row>
        <row r="609">
          <cell r="E609" t="str">
            <v>0103513339</v>
          </cell>
          <cell r="F609" t="str">
            <v>VD26623D9</v>
          </cell>
          <cell r="G609">
            <v>96</v>
          </cell>
          <cell r="H609" t="str">
            <v>PC</v>
          </cell>
          <cell r="I609" t="str">
            <v>N2-08</v>
          </cell>
        </row>
        <row r="610">
          <cell r="E610" t="str">
            <v>0103528836</v>
          </cell>
          <cell r="F610" t="str">
            <v>VD26703E1</v>
          </cell>
          <cell r="G610">
            <v>96</v>
          </cell>
          <cell r="H610" t="str">
            <v>PC</v>
          </cell>
          <cell r="I610" t="str">
            <v>N2-08</v>
          </cell>
        </row>
        <row r="611">
          <cell r="E611" t="str">
            <v>0103200604</v>
          </cell>
          <cell r="F611" t="str">
            <v>VD26124B1</v>
          </cell>
          <cell r="G611">
            <v>46</v>
          </cell>
          <cell r="H611" t="str">
            <v>PC</v>
          </cell>
          <cell r="I611" t="str">
            <v>N2-10</v>
          </cell>
        </row>
        <row r="612">
          <cell r="E612" t="str">
            <v>0103443918</v>
          </cell>
          <cell r="F612" t="str">
            <v>VD26522B9</v>
          </cell>
          <cell r="G612">
            <v>26</v>
          </cell>
          <cell r="H612" t="str">
            <v>PC</v>
          </cell>
          <cell r="I612" t="str">
            <v>N2-10</v>
          </cell>
        </row>
        <row r="613">
          <cell r="E613" t="str">
            <v>0103490608</v>
          </cell>
          <cell r="F613" t="str">
            <v>VD26612B3</v>
          </cell>
          <cell r="G613">
            <v>78</v>
          </cell>
          <cell r="H613" t="str">
            <v>PC</v>
          </cell>
          <cell r="I613" t="str">
            <v>N1-03</v>
          </cell>
        </row>
        <row r="614">
          <cell r="E614" t="str">
            <v>0103484750</v>
          </cell>
          <cell r="F614" t="str">
            <v>VD26610C1</v>
          </cell>
          <cell r="G614">
            <v>216</v>
          </cell>
          <cell r="H614" t="str">
            <v>PC</v>
          </cell>
          <cell r="I614" t="str">
            <v>N1-02</v>
          </cell>
        </row>
        <row r="615">
          <cell r="E615" t="str">
            <v>0103520583</v>
          </cell>
          <cell r="F615" t="str">
            <v>VD26629D1</v>
          </cell>
          <cell r="G615">
            <v>498</v>
          </cell>
          <cell r="H615" t="str">
            <v>PC</v>
          </cell>
          <cell r="I615" t="str">
            <v>N1-03</v>
          </cell>
        </row>
        <row r="616">
          <cell r="E616" t="str">
            <v>0103529256</v>
          </cell>
          <cell r="F616" t="str">
            <v>ED26702A2</v>
          </cell>
          <cell r="G616">
            <v>131</v>
          </cell>
          <cell r="H616" t="str">
            <v>PC</v>
          </cell>
          <cell r="I616" t="str">
            <v>B2</v>
          </cell>
        </row>
        <row r="617">
          <cell r="E617" t="str">
            <v>0103532741</v>
          </cell>
          <cell r="F617" t="str">
            <v>ED26704A8</v>
          </cell>
          <cell r="G617">
            <v>215</v>
          </cell>
          <cell r="H617" t="str">
            <v>PC</v>
          </cell>
          <cell r="I617" t="str">
            <v>B17</v>
          </cell>
        </row>
        <row r="618">
          <cell r="E618" t="str">
            <v>0103364231</v>
          </cell>
          <cell r="F618" t="str">
            <v>ED26414A7</v>
          </cell>
          <cell r="G618">
            <v>31</v>
          </cell>
          <cell r="H618" t="str">
            <v>PC</v>
          </cell>
          <cell r="I618" t="str">
            <v>B6</v>
          </cell>
        </row>
        <row r="619">
          <cell r="E619" t="str">
            <v>0103341751</v>
          </cell>
          <cell r="F619" t="str">
            <v>BD26402B1</v>
          </cell>
          <cell r="G619">
            <v>98</v>
          </cell>
          <cell r="H619" t="str">
            <v>PC</v>
          </cell>
          <cell r="I619" t="str">
            <v>A14</v>
          </cell>
        </row>
        <row r="620">
          <cell r="E620" t="str">
            <v>0103319798</v>
          </cell>
          <cell r="F620" t="str">
            <v>BD26323B9</v>
          </cell>
          <cell r="G620">
            <v>100</v>
          </cell>
          <cell r="H620" t="str">
            <v>PC</v>
          </cell>
          <cell r="I620" t="str">
            <v>A14</v>
          </cell>
        </row>
        <row r="621">
          <cell r="E621" t="str">
            <v>0103319797</v>
          </cell>
          <cell r="F621" t="str">
            <v>BD26323B8</v>
          </cell>
          <cell r="G621">
            <v>98</v>
          </cell>
          <cell r="H621" t="str">
            <v>PC</v>
          </cell>
          <cell r="I621" t="str">
            <v>A13</v>
          </cell>
        </row>
        <row r="622">
          <cell r="E622" t="str">
            <v>0103341748</v>
          </cell>
          <cell r="F622" t="str">
            <v>BD26402A7</v>
          </cell>
          <cell r="G622">
            <v>100</v>
          </cell>
          <cell r="H622" t="str">
            <v>PC</v>
          </cell>
          <cell r="I622" t="str">
            <v>A13</v>
          </cell>
        </row>
        <row r="623">
          <cell r="E623" t="str">
            <v>0103307441</v>
          </cell>
          <cell r="F623" t="str">
            <v>CP2603240220-A-A-Z</v>
          </cell>
          <cell r="G623">
            <v>27000</v>
          </cell>
          <cell r="H623" t="str">
            <v>PC</v>
          </cell>
          <cell r="I623" t="str">
            <v>N6-09</v>
          </cell>
        </row>
        <row r="624">
          <cell r="E624" t="str">
            <v>0103341750</v>
          </cell>
          <cell r="F624" t="str">
            <v>BD26402A9</v>
          </cell>
          <cell r="G624">
            <v>100</v>
          </cell>
          <cell r="H624" t="str">
            <v>PC</v>
          </cell>
          <cell r="I624" t="str">
            <v>A13</v>
          </cell>
        </row>
        <row r="625">
          <cell r="E625" t="str">
            <v>0103440731</v>
          </cell>
          <cell r="F625" t="str">
            <v>CP2605260220-B-A-Z</v>
          </cell>
          <cell r="G625">
            <v>24000</v>
          </cell>
          <cell r="H625" t="str">
            <v>M</v>
          </cell>
          <cell r="I625" t="str">
            <v>N6-09</v>
          </cell>
        </row>
        <row r="626">
          <cell r="E626" t="str">
            <v>0103341746</v>
          </cell>
          <cell r="F626" t="str">
            <v>BD26402A6</v>
          </cell>
          <cell r="G626">
            <v>100</v>
          </cell>
          <cell r="H626" t="str">
            <v>PC</v>
          </cell>
          <cell r="I626" t="str">
            <v>A13</v>
          </cell>
        </row>
        <row r="627">
          <cell r="E627" t="str">
            <v>0103428297</v>
          </cell>
          <cell r="F627" t="str">
            <v>290426 1-10</v>
          </cell>
          <cell r="G627">
            <v>19990</v>
          </cell>
          <cell r="H627" t="str">
            <v>PC</v>
          </cell>
          <cell r="I627" t="str">
            <v>N6-09</v>
          </cell>
        </row>
        <row r="628">
          <cell r="E628" t="str">
            <v>0103341745</v>
          </cell>
          <cell r="F628" t="str">
            <v>BD26402A5</v>
          </cell>
          <cell r="G628">
            <v>100</v>
          </cell>
          <cell r="H628" t="str">
            <v>PC</v>
          </cell>
          <cell r="I628" t="str">
            <v>A13</v>
          </cell>
        </row>
        <row r="629">
          <cell r="E629" t="str">
            <v>0103440741</v>
          </cell>
          <cell r="F629" t="str">
            <v>CP2605280220-A-A-Z</v>
          </cell>
          <cell r="G629">
            <v>4000</v>
          </cell>
          <cell r="H629" t="str">
            <v>PC</v>
          </cell>
          <cell r="I629" t="str">
            <v>N6-09</v>
          </cell>
        </row>
        <row r="630">
          <cell r="E630" t="str">
            <v>0103319796</v>
          </cell>
          <cell r="F630" t="str">
            <v>BD26323B7</v>
          </cell>
          <cell r="G630">
            <v>99</v>
          </cell>
          <cell r="H630" t="str">
            <v>PC</v>
          </cell>
          <cell r="I630" t="str">
            <v>A13</v>
          </cell>
        </row>
        <row r="631">
          <cell r="E631" t="str">
            <v>0103341749</v>
          </cell>
          <cell r="F631" t="str">
            <v>BD26402A8</v>
          </cell>
          <cell r="G631">
            <v>100</v>
          </cell>
          <cell r="H631" t="str">
            <v>PC</v>
          </cell>
          <cell r="I631" t="str">
            <v>A13</v>
          </cell>
        </row>
        <row r="632">
          <cell r="E632" t="str">
            <v>0103484769</v>
          </cell>
          <cell r="F632" t="str">
            <v>VD26610D8</v>
          </cell>
          <cell r="G632">
            <v>39</v>
          </cell>
          <cell r="H632" t="str">
            <v>PC</v>
          </cell>
          <cell r="I632" t="str">
            <v>D8</v>
          </cell>
        </row>
        <row r="633">
          <cell r="E633" t="str">
            <v>0103528811</v>
          </cell>
          <cell r="F633" t="str">
            <v>VD26703B8</v>
          </cell>
          <cell r="G633">
            <v>23</v>
          </cell>
          <cell r="H633" t="str">
            <v>PC</v>
          </cell>
          <cell r="I633" t="str">
            <v>D8</v>
          </cell>
        </row>
        <row r="634">
          <cell r="E634" t="str">
            <v>0103490612</v>
          </cell>
          <cell r="F634" t="str">
            <v>VD26612B6</v>
          </cell>
          <cell r="G634">
            <v>26</v>
          </cell>
          <cell r="H634" t="str">
            <v>PC</v>
          </cell>
          <cell r="I634" t="str">
            <v>D7</v>
          </cell>
        </row>
        <row r="635">
          <cell r="E635" t="str">
            <v>0102700781</v>
          </cell>
          <cell r="F635" t="str">
            <v>VD25623AAT1</v>
          </cell>
          <cell r="G635">
            <v>23</v>
          </cell>
          <cell r="H635" t="str">
            <v>PC</v>
          </cell>
          <cell r="I635" t="str">
            <v>D7</v>
          </cell>
        </row>
        <row r="636">
          <cell r="E636" t="str">
            <v>0103430149</v>
          </cell>
          <cell r="F636" t="str">
            <v>VD26518B9</v>
          </cell>
          <cell r="G636">
            <v>55</v>
          </cell>
          <cell r="H636" t="str">
            <v>PC</v>
          </cell>
          <cell r="I636" t="str">
            <v>D7</v>
          </cell>
        </row>
        <row r="637">
          <cell r="E637" t="str">
            <v>0102880517</v>
          </cell>
          <cell r="F637" t="str">
            <v>VD25814F2</v>
          </cell>
          <cell r="G637">
            <v>46</v>
          </cell>
          <cell r="H637" t="str">
            <v>PC</v>
          </cell>
          <cell r="I637" t="str">
            <v>D7</v>
          </cell>
        </row>
        <row r="638">
          <cell r="E638" t="str">
            <v>0103528807</v>
          </cell>
          <cell r="F638" t="str">
            <v>VD26703B4</v>
          </cell>
          <cell r="G638">
            <v>77</v>
          </cell>
          <cell r="H638" t="str">
            <v>PC</v>
          </cell>
          <cell r="I638" t="str">
            <v>D7</v>
          </cell>
        </row>
        <row r="639">
          <cell r="E639" t="str">
            <v>0103182677</v>
          </cell>
          <cell r="F639" t="str">
            <v>VD26116A3</v>
          </cell>
          <cell r="G639">
            <v>69</v>
          </cell>
          <cell r="H639" t="str">
            <v>PC</v>
          </cell>
          <cell r="I639" t="str">
            <v>D7</v>
          </cell>
        </row>
        <row r="640">
          <cell r="E640" t="str">
            <v>0103484746</v>
          </cell>
          <cell r="F640" t="str">
            <v>VD26610B7</v>
          </cell>
          <cell r="G640">
            <v>59</v>
          </cell>
          <cell r="H640" t="str">
            <v>PC</v>
          </cell>
          <cell r="I640" t="str">
            <v>D7</v>
          </cell>
        </row>
        <row r="641">
          <cell r="E641" t="str">
            <v>0103554255</v>
          </cell>
          <cell r="F641" t="str">
            <v>TD26715A1-NU</v>
          </cell>
          <cell r="G641">
            <v>116</v>
          </cell>
          <cell r="H641" t="str">
            <v>PC</v>
          </cell>
          <cell r="I641" t="str">
            <v>E3</v>
          </cell>
        </row>
        <row r="642">
          <cell r="E642" t="str">
            <v>0103554307</v>
          </cell>
          <cell r="F642" t="str">
            <v>TD26715A2-NU</v>
          </cell>
          <cell r="G642">
            <v>148</v>
          </cell>
          <cell r="H642" t="str">
            <v>PC</v>
          </cell>
          <cell r="I642" t="str">
            <v>E3</v>
          </cell>
        </row>
        <row r="643">
          <cell r="E643" t="str">
            <v>0103510425</v>
          </cell>
          <cell r="F643" t="str">
            <v>VD26622B9-NU</v>
          </cell>
          <cell r="G643">
            <v>46</v>
          </cell>
          <cell r="H643" t="str">
            <v>PC</v>
          </cell>
          <cell r="I643" t="str">
            <v>E6</v>
          </cell>
        </row>
        <row r="644">
          <cell r="E644" t="str">
            <v>0103490575</v>
          </cell>
          <cell r="F644" t="str">
            <v>VD26612A2-NU</v>
          </cell>
          <cell r="G644">
            <v>122</v>
          </cell>
          <cell r="H644" t="str">
            <v>PC</v>
          </cell>
          <cell r="I644" t="str">
            <v>E6</v>
          </cell>
        </row>
        <row r="645">
          <cell r="E645" t="str">
            <v>0103503165</v>
          </cell>
          <cell r="F645" t="str">
            <v>VD26618A1-NU</v>
          </cell>
          <cell r="G645">
            <v>216</v>
          </cell>
          <cell r="H645" t="str">
            <v>PC</v>
          </cell>
          <cell r="I645" t="str">
            <v>E5</v>
          </cell>
        </row>
        <row r="646">
          <cell r="E646" t="str">
            <v>0103529291</v>
          </cell>
          <cell r="F646" t="str">
            <v>ED26702D4</v>
          </cell>
          <cell r="G646">
            <v>26</v>
          </cell>
          <cell r="H646" t="str">
            <v>PC</v>
          </cell>
          <cell r="I646" t="str">
            <v>Z100</v>
          </cell>
        </row>
        <row r="647">
          <cell r="E647" t="str">
            <v>0102944411</v>
          </cell>
          <cell r="F647" t="str">
            <v>ED25912A1</v>
          </cell>
          <cell r="G647">
            <v>5</v>
          </cell>
          <cell r="H647" t="str">
            <v>PC</v>
          </cell>
          <cell r="I647" t="str">
            <v>Z100</v>
          </cell>
        </row>
        <row r="648">
          <cell r="E648" t="str">
            <v>0103364232</v>
          </cell>
          <cell r="F648" t="str">
            <v>ED26414A8</v>
          </cell>
          <cell r="G648">
            <v>7</v>
          </cell>
          <cell r="H648" t="str">
            <v>PC</v>
          </cell>
          <cell r="I648" t="str">
            <v>Z100</v>
          </cell>
        </row>
        <row r="649">
          <cell r="E649" t="str">
            <v>0103529286</v>
          </cell>
          <cell r="F649" t="str">
            <v>ED26702C9</v>
          </cell>
          <cell r="G649">
            <v>6</v>
          </cell>
          <cell r="H649" t="str">
            <v>PC</v>
          </cell>
          <cell r="I649" t="str">
            <v>Z100</v>
          </cell>
        </row>
        <row r="650">
          <cell r="E650" t="str">
            <v>0103529284</v>
          </cell>
          <cell r="F650" t="str">
            <v>ED26702C7</v>
          </cell>
          <cell r="G650">
            <v>9</v>
          </cell>
          <cell r="H650" t="str">
            <v>PC</v>
          </cell>
          <cell r="I650" t="str">
            <v>Z100</v>
          </cell>
        </row>
        <row r="651">
          <cell r="E651" t="str">
            <v>0102100570</v>
          </cell>
          <cell r="F651" t="str">
            <v>VD24705D9</v>
          </cell>
          <cell r="G651">
            <v>3</v>
          </cell>
          <cell r="H651" t="str">
            <v>PC</v>
          </cell>
          <cell r="I651" t="str">
            <v>P103</v>
          </cell>
        </row>
        <row r="652">
          <cell r="E652" t="str">
            <v>0102185556</v>
          </cell>
          <cell r="F652" t="str">
            <v>VD24826A8</v>
          </cell>
          <cell r="G652">
            <v>8</v>
          </cell>
          <cell r="H652" t="str">
            <v>PC</v>
          </cell>
          <cell r="I652" t="str">
            <v>P103</v>
          </cell>
        </row>
        <row r="653">
          <cell r="E653" t="str">
            <v>0100554031</v>
          </cell>
          <cell r="F653" t="str">
            <v>VD22605D9</v>
          </cell>
          <cell r="G653">
            <v>3</v>
          </cell>
          <cell r="H653" t="str">
            <v>PC</v>
          </cell>
          <cell r="I653" t="str">
            <v>P103</v>
          </cell>
        </row>
        <row r="654">
          <cell r="E654" t="str">
            <v>0100554030</v>
          </cell>
          <cell r="F654" t="str">
            <v>VD22605D8</v>
          </cell>
          <cell r="G654">
            <v>4</v>
          </cell>
          <cell r="H654" t="str">
            <v>PC</v>
          </cell>
          <cell r="I654" t="str">
            <v>P103</v>
          </cell>
        </row>
        <row r="655">
          <cell r="E655" t="str">
            <v>0102761567</v>
          </cell>
          <cell r="F655" t="str">
            <v>VD25616E7</v>
          </cell>
          <cell r="G655">
            <v>7</v>
          </cell>
          <cell r="H655" t="str">
            <v>PC</v>
          </cell>
          <cell r="I655" t="str">
            <v>P103</v>
          </cell>
        </row>
        <row r="656">
          <cell r="E656" t="str">
            <v>0103153095</v>
          </cell>
          <cell r="F656" t="str">
            <v>VD25C22A5</v>
          </cell>
          <cell r="G656">
            <v>6</v>
          </cell>
          <cell r="H656" t="str">
            <v>PC</v>
          </cell>
          <cell r="I656" t="str">
            <v>P103</v>
          </cell>
        </row>
        <row r="657">
          <cell r="E657" t="str">
            <v>0103443961</v>
          </cell>
          <cell r="F657" t="str">
            <v>VD26522F9</v>
          </cell>
          <cell r="G657">
            <v>12</v>
          </cell>
          <cell r="H657" t="str">
            <v>PC</v>
          </cell>
          <cell r="I657" t="str">
            <v>P103</v>
          </cell>
        </row>
        <row r="658">
          <cell r="E658" t="str">
            <v>0102750542</v>
          </cell>
          <cell r="F658" t="str">
            <v>VD25610H9</v>
          </cell>
          <cell r="G658">
            <v>17</v>
          </cell>
          <cell r="H658" t="str">
            <v>PC</v>
          </cell>
          <cell r="I658" t="str">
            <v>P103</v>
          </cell>
        </row>
        <row r="659">
          <cell r="E659" t="str">
            <v>0103382942</v>
          </cell>
          <cell r="F659" t="str">
            <v>VD26424A3</v>
          </cell>
          <cell r="G659">
            <v>9</v>
          </cell>
          <cell r="H659" t="str">
            <v>PC</v>
          </cell>
          <cell r="I659" t="str">
            <v>P103</v>
          </cell>
        </row>
        <row r="660">
          <cell r="E660" t="str">
            <v>0103153124</v>
          </cell>
          <cell r="F660" t="str">
            <v>VD25C22D5</v>
          </cell>
          <cell r="G660">
            <v>9</v>
          </cell>
          <cell r="H660" t="str">
            <v>PC</v>
          </cell>
          <cell r="I660" t="str">
            <v>P103</v>
          </cell>
        </row>
        <row r="661">
          <cell r="E661" t="str">
            <v>0103382944</v>
          </cell>
          <cell r="F661" t="str">
            <v>VD26424A5</v>
          </cell>
          <cell r="G661">
            <v>7</v>
          </cell>
          <cell r="H661" t="str">
            <v>PC</v>
          </cell>
          <cell r="I661" t="str">
            <v>P101</v>
          </cell>
        </row>
        <row r="662">
          <cell r="E662" t="str">
            <v>0103112211</v>
          </cell>
          <cell r="F662" t="str">
            <v>VD25C03E5</v>
          </cell>
          <cell r="G662">
            <v>5</v>
          </cell>
          <cell r="H662" t="str">
            <v>PC</v>
          </cell>
          <cell r="I662" t="str">
            <v>P101</v>
          </cell>
        </row>
        <row r="663">
          <cell r="E663" t="str">
            <v>0103382943</v>
          </cell>
          <cell r="F663" t="str">
            <v>VD26424A4</v>
          </cell>
          <cell r="G663">
            <v>10</v>
          </cell>
          <cell r="H663" t="str">
            <v>PC</v>
          </cell>
          <cell r="I663" t="str">
            <v>P101</v>
          </cell>
        </row>
        <row r="664">
          <cell r="E664" t="str">
            <v>0102971685</v>
          </cell>
          <cell r="F664" t="str">
            <v>VD25924F1</v>
          </cell>
          <cell r="G664">
            <v>12</v>
          </cell>
          <cell r="H664" t="str">
            <v>PC</v>
          </cell>
          <cell r="I664" t="str">
            <v>P101</v>
          </cell>
        </row>
        <row r="665">
          <cell r="E665" t="str">
            <v>0102865866</v>
          </cell>
          <cell r="F665" t="str">
            <v>VD25806G2</v>
          </cell>
          <cell r="G665">
            <v>8</v>
          </cell>
          <cell r="H665" t="str">
            <v>PC</v>
          </cell>
          <cell r="I665" t="str">
            <v>P101</v>
          </cell>
        </row>
        <row r="666">
          <cell r="E666" t="str">
            <v>0103095250</v>
          </cell>
          <cell r="F666" t="str">
            <v>VD25B25C6</v>
          </cell>
          <cell r="G666">
            <v>3</v>
          </cell>
          <cell r="H666" t="str">
            <v>PC</v>
          </cell>
          <cell r="I666" t="str">
            <v>P101</v>
          </cell>
        </row>
        <row r="667">
          <cell r="E667" t="str">
            <v>0103226144</v>
          </cell>
          <cell r="F667" t="str">
            <v>VD26205B2</v>
          </cell>
          <cell r="G667">
            <v>2</v>
          </cell>
          <cell r="H667" t="str">
            <v>PC</v>
          </cell>
          <cell r="I667" t="str">
            <v>P101</v>
          </cell>
        </row>
        <row r="668">
          <cell r="E668" t="str">
            <v>0103259422</v>
          </cell>
          <cell r="F668" t="str">
            <v>VD26223AAS3</v>
          </cell>
          <cell r="G668">
            <v>7</v>
          </cell>
          <cell r="H668" t="str">
            <v>PC</v>
          </cell>
          <cell r="I668" t="str">
            <v>P101</v>
          </cell>
        </row>
        <row r="669">
          <cell r="E669" t="str">
            <v>0103112209</v>
          </cell>
          <cell r="F669" t="str">
            <v>VD25C03E4</v>
          </cell>
          <cell r="G669">
            <v>3</v>
          </cell>
          <cell r="H669" t="str">
            <v>PC</v>
          </cell>
          <cell r="I669" t="str">
            <v>P101</v>
          </cell>
        </row>
        <row r="670">
          <cell r="E670" t="str">
            <v>0103355565</v>
          </cell>
          <cell r="F670" t="str">
            <v>VD26409A1</v>
          </cell>
          <cell r="G670">
            <v>16</v>
          </cell>
          <cell r="H670" t="str">
            <v>PC</v>
          </cell>
          <cell r="I670" t="str">
            <v>P101</v>
          </cell>
        </row>
        <row r="671">
          <cell r="E671" t="str">
            <v>0103346815</v>
          </cell>
          <cell r="F671" t="str">
            <v>VD26406C2</v>
          </cell>
          <cell r="G671">
            <v>3</v>
          </cell>
          <cell r="H671" t="str">
            <v>PC</v>
          </cell>
          <cell r="I671" t="str">
            <v>P102</v>
          </cell>
        </row>
        <row r="672">
          <cell r="E672" t="str">
            <v>0103226133</v>
          </cell>
          <cell r="F672" t="str">
            <v>VD26227A1</v>
          </cell>
          <cell r="G672">
            <v>9</v>
          </cell>
          <cell r="H672" t="str">
            <v>PC</v>
          </cell>
          <cell r="I672" t="str">
            <v>P102</v>
          </cell>
        </row>
        <row r="673">
          <cell r="E673" t="str">
            <v>0103434632</v>
          </cell>
          <cell r="F673" t="str">
            <v>VD26520AAS1</v>
          </cell>
          <cell r="G673">
            <v>2</v>
          </cell>
          <cell r="H673" t="str">
            <v>PC</v>
          </cell>
          <cell r="I673" t="str">
            <v>P102</v>
          </cell>
        </row>
        <row r="674">
          <cell r="E674" t="str">
            <v>0103200598</v>
          </cell>
          <cell r="F674" t="str">
            <v>VD26124AAS5</v>
          </cell>
          <cell r="G674">
            <v>6</v>
          </cell>
          <cell r="H674" t="str">
            <v>PC</v>
          </cell>
          <cell r="I674" t="str">
            <v>P102</v>
          </cell>
        </row>
        <row r="675">
          <cell r="E675" t="str">
            <v>0103521155</v>
          </cell>
          <cell r="F675" t="str">
            <v>VD26629F2</v>
          </cell>
          <cell r="G675">
            <v>3</v>
          </cell>
          <cell r="H675" t="str">
            <v>PC</v>
          </cell>
          <cell r="I675" t="str">
            <v>P102</v>
          </cell>
        </row>
        <row r="676">
          <cell r="E676" t="str">
            <v>0103503127</v>
          </cell>
          <cell r="F676" t="str">
            <v>VD26618A2</v>
          </cell>
          <cell r="G676">
            <v>6</v>
          </cell>
          <cell r="H676" t="str">
            <v>PC</v>
          </cell>
          <cell r="I676" t="str">
            <v>P102</v>
          </cell>
        </row>
        <row r="677">
          <cell r="E677" t="str">
            <v>0103406281</v>
          </cell>
          <cell r="F677" t="str">
            <v>VD26506AAS5</v>
          </cell>
          <cell r="G677">
            <v>8</v>
          </cell>
          <cell r="H677" t="str">
            <v>PC</v>
          </cell>
          <cell r="I677" t="str">
            <v>P102</v>
          </cell>
        </row>
        <row r="678">
          <cell r="E678" t="str">
            <v>0103406259</v>
          </cell>
          <cell r="F678" t="str">
            <v>VD26506D1</v>
          </cell>
          <cell r="G678">
            <v>6</v>
          </cell>
          <cell r="H678" t="str">
            <v>PC</v>
          </cell>
          <cell r="I678" t="str">
            <v>P102</v>
          </cell>
        </row>
        <row r="679">
          <cell r="E679" t="str">
            <v>0102781553</v>
          </cell>
          <cell r="F679" t="str">
            <v>VD25627E3</v>
          </cell>
          <cell r="G679">
            <v>11</v>
          </cell>
          <cell r="H679" t="str">
            <v>PC</v>
          </cell>
          <cell r="I679" t="str">
            <v>P102</v>
          </cell>
        </row>
        <row r="680">
          <cell r="E680" t="str">
            <v>0103220991</v>
          </cell>
          <cell r="F680" t="str">
            <v>VD26204D3</v>
          </cell>
          <cell r="G680">
            <v>7</v>
          </cell>
          <cell r="H680" t="str">
            <v>PC</v>
          </cell>
          <cell r="I680" t="str">
            <v>P102</v>
          </cell>
        </row>
        <row r="681">
          <cell r="E681" t="str">
            <v>0103359761</v>
          </cell>
          <cell r="F681" t="str">
            <v>VD26410D9</v>
          </cell>
          <cell r="G681">
            <v>5</v>
          </cell>
          <cell r="H681" t="str">
            <v>PC</v>
          </cell>
          <cell r="I681" t="str">
            <v>P102</v>
          </cell>
        </row>
        <row r="682">
          <cell r="E682" t="str">
            <v>0103038514</v>
          </cell>
          <cell r="F682" t="str">
            <v>VD25A27A2</v>
          </cell>
          <cell r="G682">
            <v>8</v>
          </cell>
          <cell r="H682" t="str">
            <v>PC</v>
          </cell>
          <cell r="I682" t="str">
            <v>P102</v>
          </cell>
        </row>
        <row r="683">
          <cell r="E683" t="str">
            <v>0103030145</v>
          </cell>
          <cell r="F683" t="str">
            <v>VD25A22F8</v>
          </cell>
          <cell r="G683">
            <v>3</v>
          </cell>
          <cell r="H683" t="str">
            <v>PC</v>
          </cell>
          <cell r="I683" t="str">
            <v>P102</v>
          </cell>
        </row>
        <row r="684">
          <cell r="E684" t="str">
            <v>0102744203</v>
          </cell>
          <cell r="F684" t="str">
            <v>VD25607D9</v>
          </cell>
          <cell r="G684">
            <v>7</v>
          </cell>
          <cell r="H684" t="str">
            <v>PC</v>
          </cell>
          <cell r="I684" t="str">
            <v>P104</v>
          </cell>
        </row>
        <row r="685">
          <cell r="E685" t="str">
            <v>0102744210</v>
          </cell>
          <cell r="F685" t="str">
            <v>VD25607E8</v>
          </cell>
          <cell r="G685">
            <v>1</v>
          </cell>
          <cell r="H685" t="str">
            <v>PC</v>
          </cell>
          <cell r="I685" t="str">
            <v>P104</v>
          </cell>
        </row>
        <row r="686">
          <cell r="E686" t="str">
            <v>0103297992</v>
          </cell>
          <cell r="F686" t="str">
            <v>VD26311A8</v>
          </cell>
          <cell r="G686">
            <v>1</v>
          </cell>
          <cell r="H686" t="str">
            <v>PC</v>
          </cell>
          <cell r="I686" t="str">
            <v>P104</v>
          </cell>
        </row>
        <row r="687">
          <cell r="E687" t="str">
            <v>0103117786</v>
          </cell>
          <cell r="F687" t="str">
            <v>VD25C05E8</v>
          </cell>
          <cell r="G687">
            <v>2</v>
          </cell>
          <cell r="H687" t="str">
            <v>PC</v>
          </cell>
          <cell r="I687" t="str">
            <v>P104</v>
          </cell>
        </row>
        <row r="688">
          <cell r="E688" t="str">
            <v>0103370904</v>
          </cell>
          <cell r="F688" t="str">
            <v>VD26420AAS4</v>
          </cell>
          <cell r="G688">
            <v>10</v>
          </cell>
          <cell r="H688" t="str">
            <v>PC</v>
          </cell>
          <cell r="I688" t="str">
            <v>P104</v>
          </cell>
        </row>
        <row r="689">
          <cell r="E689" t="str">
            <v>0102413464</v>
          </cell>
          <cell r="F689" t="str">
            <v>VD24C23C7</v>
          </cell>
          <cell r="G689">
            <v>1</v>
          </cell>
          <cell r="H689" t="str">
            <v>PC</v>
          </cell>
          <cell r="I689" t="str">
            <v>P104</v>
          </cell>
        </row>
        <row r="690">
          <cell r="E690" t="str">
            <v>0100554033</v>
          </cell>
          <cell r="F690" t="str">
            <v>VD22605E2</v>
          </cell>
          <cell r="G690">
            <v>8</v>
          </cell>
          <cell r="H690" t="str">
            <v>PC</v>
          </cell>
          <cell r="I690" t="str">
            <v>P104</v>
          </cell>
        </row>
        <row r="691">
          <cell r="E691" t="str">
            <v>0103376561</v>
          </cell>
          <cell r="F691" t="str">
            <v>VD26422A3</v>
          </cell>
          <cell r="G691">
            <v>9</v>
          </cell>
          <cell r="H691" t="str">
            <v>PC</v>
          </cell>
          <cell r="I691" t="str">
            <v>P104</v>
          </cell>
        </row>
        <row r="692">
          <cell r="E692" t="str">
            <v>0103002163</v>
          </cell>
          <cell r="F692" t="str">
            <v>VD25A09C6</v>
          </cell>
          <cell r="G692">
            <v>3</v>
          </cell>
          <cell r="H692" t="str">
            <v>PC</v>
          </cell>
          <cell r="I692" t="str">
            <v>P104</v>
          </cell>
        </row>
        <row r="693">
          <cell r="E693" t="str">
            <v>0103221027</v>
          </cell>
          <cell r="F693" t="str">
            <v>VD26204B1-NU</v>
          </cell>
          <cell r="G693">
            <v>5</v>
          </cell>
          <cell r="H693" t="str">
            <v>PC</v>
          </cell>
          <cell r="I693" t="str">
            <v>P100</v>
          </cell>
        </row>
        <row r="694">
          <cell r="E694" t="str">
            <v>0103200638</v>
          </cell>
          <cell r="F694" t="str">
            <v>VD26124A1-NU</v>
          </cell>
          <cell r="G694">
            <v>8</v>
          </cell>
          <cell r="H694" t="str">
            <v>PC</v>
          </cell>
          <cell r="I694" t="str">
            <v>P100</v>
          </cell>
        </row>
        <row r="695">
          <cell r="E695" t="str">
            <v>0103200617</v>
          </cell>
          <cell r="F695" t="str">
            <v>VD26124C5-NU</v>
          </cell>
          <cell r="G695">
            <v>7</v>
          </cell>
          <cell r="H695" t="str">
            <v>PC</v>
          </cell>
          <cell r="I695" t="str">
            <v>P100</v>
          </cell>
        </row>
        <row r="696">
          <cell r="E696" t="str">
            <v>0102978319</v>
          </cell>
          <cell r="F696" t="str">
            <v>250926G02A</v>
          </cell>
          <cell r="G696">
            <v>5</v>
          </cell>
          <cell r="H696" t="str">
            <v>PC</v>
          </cell>
          <cell r="I696" t="str">
            <v>D2</v>
          </cell>
        </row>
        <row r="697">
          <cell r="E697" t="str">
            <v>0103119110</v>
          </cell>
          <cell r="F697" t="str">
            <v>251208G01A</v>
          </cell>
          <cell r="G697">
            <v>5</v>
          </cell>
          <cell r="H697" t="str">
            <v>PC</v>
          </cell>
          <cell r="I697" t="str">
            <v>D2</v>
          </cell>
        </row>
        <row r="698">
          <cell r="E698" t="str">
            <v>0103364226</v>
          </cell>
          <cell r="F698" t="str">
            <v>ED26414A2</v>
          </cell>
          <cell r="G698">
            <v>6</v>
          </cell>
          <cell r="H698" t="str">
            <v>PC</v>
          </cell>
          <cell r="I698" t="str">
            <v>Z101</v>
          </cell>
        </row>
        <row r="699">
          <cell r="E699" t="str">
            <v>0103136907</v>
          </cell>
          <cell r="F699" t="str">
            <v>ED25C15A6</v>
          </cell>
          <cell r="G699">
            <v>3</v>
          </cell>
          <cell r="H699" t="str">
            <v>PC</v>
          </cell>
          <cell r="I699" t="str">
            <v>Z101</v>
          </cell>
        </row>
        <row r="700">
          <cell r="E700" t="str">
            <v>0103265713</v>
          </cell>
          <cell r="F700" t="str">
            <v>ED26225C5</v>
          </cell>
          <cell r="G700">
            <v>1</v>
          </cell>
          <cell r="H700" t="str">
            <v>PC</v>
          </cell>
          <cell r="I700" t="str">
            <v>Z101</v>
          </cell>
        </row>
        <row r="701">
          <cell r="E701" t="str">
            <v>0103529285</v>
          </cell>
          <cell r="F701" t="str">
            <v>ED26702C8</v>
          </cell>
          <cell r="G701">
            <v>7</v>
          </cell>
          <cell r="H701" t="str">
            <v>PC</v>
          </cell>
          <cell r="I701" t="str">
            <v>Z101</v>
          </cell>
        </row>
        <row r="702">
          <cell r="E702" t="str">
            <v>0103231264</v>
          </cell>
          <cell r="F702" t="str">
            <v>ED26207A1</v>
          </cell>
          <cell r="G702">
            <v>6</v>
          </cell>
          <cell r="H702" t="str">
            <v>PC</v>
          </cell>
          <cell r="I702" t="str">
            <v>Z101</v>
          </cell>
        </row>
        <row r="703">
          <cell r="E703" t="str">
            <v>0103529292</v>
          </cell>
          <cell r="F703" t="str">
            <v>ED26702D5</v>
          </cell>
          <cell r="G703">
            <v>8</v>
          </cell>
          <cell r="H703" t="str">
            <v>PC</v>
          </cell>
          <cell r="I703" t="str">
            <v>Z101</v>
          </cell>
        </row>
        <row r="704">
          <cell r="E704" t="str">
            <v>0103529259</v>
          </cell>
          <cell r="F704" t="str">
            <v>ED26702A5</v>
          </cell>
          <cell r="G704">
            <v>29</v>
          </cell>
          <cell r="H704" t="str">
            <v>PC</v>
          </cell>
          <cell r="I704" t="str">
            <v>Z101</v>
          </cell>
        </row>
        <row r="705">
          <cell r="E705" t="str">
            <v>0103529288</v>
          </cell>
          <cell r="F705" t="str">
            <v>ED26702D1</v>
          </cell>
          <cell r="G705">
            <v>11</v>
          </cell>
          <cell r="H705" t="str">
            <v>PC</v>
          </cell>
          <cell r="I705" t="str">
            <v>Z101</v>
          </cell>
        </row>
        <row r="706">
          <cell r="E706" t="str">
            <v>0103430248</v>
          </cell>
          <cell r="F706" t="str">
            <v>ED26518A1</v>
          </cell>
          <cell r="G706">
            <v>435</v>
          </cell>
          <cell r="H706" t="str">
            <v>PC</v>
          </cell>
          <cell r="I706" t="str">
            <v>B9</v>
          </cell>
        </row>
        <row r="707">
          <cell r="E707" t="str">
            <v>0103300159</v>
          </cell>
          <cell r="F707" t="str">
            <v>ED26312A1</v>
          </cell>
          <cell r="G707">
            <v>216</v>
          </cell>
          <cell r="H707" t="str">
            <v>PC</v>
          </cell>
          <cell r="I707" t="str">
            <v>B10</v>
          </cell>
        </row>
        <row r="708">
          <cell r="E708" t="str">
            <v>0103532744</v>
          </cell>
          <cell r="F708" t="str">
            <v>ED26704B1</v>
          </cell>
          <cell r="G708">
            <v>326</v>
          </cell>
          <cell r="H708" t="str">
            <v>PC</v>
          </cell>
          <cell r="I708" t="str">
            <v>B10</v>
          </cell>
        </row>
        <row r="709">
          <cell r="E709" t="str">
            <v>0103532737</v>
          </cell>
          <cell r="F709" t="str">
            <v>ED26704A4</v>
          </cell>
          <cell r="G709">
            <v>434</v>
          </cell>
          <cell r="H709" t="str">
            <v>PC</v>
          </cell>
          <cell r="I709" t="str">
            <v>B8</v>
          </cell>
        </row>
        <row r="710">
          <cell r="E710" t="str">
            <v>0103529255</v>
          </cell>
          <cell r="F710" t="str">
            <v>ED26702A1</v>
          </cell>
          <cell r="G710">
            <v>162</v>
          </cell>
          <cell r="H710" t="str">
            <v>PC</v>
          </cell>
          <cell r="I710" t="str">
            <v>B8</v>
          </cell>
        </row>
        <row r="711">
          <cell r="E711" t="str">
            <v>0103529278</v>
          </cell>
          <cell r="F711" t="str">
            <v>ED26702C3</v>
          </cell>
          <cell r="G711">
            <v>176</v>
          </cell>
          <cell r="H711" t="str">
            <v>PC</v>
          </cell>
          <cell r="I711" t="str">
            <v>B8</v>
          </cell>
        </row>
        <row r="712">
          <cell r="E712" t="str">
            <v>0103532739</v>
          </cell>
          <cell r="F712" t="str">
            <v>ED26704A6</v>
          </cell>
          <cell r="G712">
            <v>435</v>
          </cell>
          <cell r="H712" t="str">
            <v>PC</v>
          </cell>
          <cell r="I712" t="str">
            <v>B7</v>
          </cell>
        </row>
        <row r="713">
          <cell r="E713" t="str">
            <v>0103459887</v>
          </cell>
          <cell r="F713" t="str">
            <v>ED26529A8</v>
          </cell>
          <cell r="G713">
            <v>105</v>
          </cell>
          <cell r="H713" t="str">
            <v>PC</v>
          </cell>
          <cell r="I713" t="str">
            <v>B6</v>
          </cell>
        </row>
        <row r="714">
          <cell r="E714" t="str">
            <v>0103411516</v>
          </cell>
          <cell r="F714" t="str">
            <v>ED26508A9</v>
          </cell>
          <cell r="G714">
            <v>430</v>
          </cell>
          <cell r="H714" t="str">
            <v>PC</v>
          </cell>
          <cell r="I714" t="str">
            <v>B5</v>
          </cell>
        </row>
        <row r="715">
          <cell r="E715" t="str">
            <v>0103491887</v>
          </cell>
          <cell r="F715" t="str">
            <v>ED26612A6</v>
          </cell>
          <cell r="G715">
            <v>436</v>
          </cell>
          <cell r="H715" t="str">
            <v>PC</v>
          </cell>
          <cell r="I715" t="str">
            <v>B5</v>
          </cell>
        </row>
        <row r="716">
          <cell r="E716" t="str">
            <v>0103364250</v>
          </cell>
          <cell r="F716" t="str">
            <v>ED26414C8</v>
          </cell>
          <cell r="G716">
            <v>32</v>
          </cell>
          <cell r="H716" t="str">
            <v>PC</v>
          </cell>
          <cell r="I716" t="str">
            <v>B4</v>
          </cell>
        </row>
        <row r="717">
          <cell r="E717" t="str">
            <v>0102843744</v>
          </cell>
          <cell r="F717" t="str">
            <v>VD25726E6</v>
          </cell>
          <cell r="G717">
            <v>70</v>
          </cell>
          <cell r="H717" t="str">
            <v>PC</v>
          </cell>
          <cell r="I717" t="str">
            <v>C10</v>
          </cell>
        </row>
        <row r="718">
          <cell r="E718" t="str">
            <v>0103411519</v>
          </cell>
          <cell r="F718" t="str">
            <v>ED26508B3</v>
          </cell>
          <cell r="G718">
            <v>216</v>
          </cell>
          <cell r="H718" t="str">
            <v>PC</v>
          </cell>
          <cell r="I718" t="str">
            <v>B4</v>
          </cell>
        </row>
        <row r="719">
          <cell r="E719" t="str">
            <v>0103501629</v>
          </cell>
          <cell r="F719" t="str">
            <v>ED26618A4</v>
          </cell>
          <cell r="G719">
            <v>436</v>
          </cell>
          <cell r="H719" t="str">
            <v>PC</v>
          </cell>
          <cell r="I719" t="str">
            <v>B3</v>
          </cell>
        </row>
        <row r="720">
          <cell r="E720" t="str">
            <v>0103411512</v>
          </cell>
          <cell r="F720" t="str">
            <v>ED26508A5</v>
          </cell>
          <cell r="G720">
            <v>435</v>
          </cell>
          <cell r="H720" t="str">
            <v>PC</v>
          </cell>
          <cell r="I720" t="str">
            <v>B3</v>
          </cell>
        </row>
        <row r="721">
          <cell r="E721" t="str">
            <v>0103532746</v>
          </cell>
          <cell r="F721" t="str">
            <v>ED26704B3</v>
          </cell>
          <cell r="G721">
            <v>324</v>
          </cell>
          <cell r="H721" t="str">
            <v>PC</v>
          </cell>
          <cell r="I721" t="str">
            <v>B3</v>
          </cell>
        </row>
        <row r="722">
          <cell r="E722" t="str">
            <v>0103490631</v>
          </cell>
          <cell r="F722" t="str">
            <v>VD26612AAS3</v>
          </cell>
          <cell r="G722">
            <v>215</v>
          </cell>
          <cell r="H722" t="str">
            <v>PC</v>
          </cell>
          <cell r="I722" t="str">
            <v>C12</v>
          </cell>
        </row>
        <row r="723">
          <cell r="E723" t="str">
            <v>0103411517</v>
          </cell>
          <cell r="F723" t="str">
            <v>ED26508B1</v>
          </cell>
          <cell r="G723">
            <v>434</v>
          </cell>
          <cell r="H723" t="str">
            <v>PC</v>
          </cell>
          <cell r="I723" t="str">
            <v>B2</v>
          </cell>
        </row>
        <row r="724">
          <cell r="E724" t="str">
            <v>0103532745</v>
          </cell>
          <cell r="F724" t="str">
            <v>ED26704B2</v>
          </cell>
          <cell r="G724">
            <v>433</v>
          </cell>
          <cell r="H724" t="str">
            <v>PC</v>
          </cell>
          <cell r="I724" t="str">
            <v>B2</v>
          </cell>
        </row>
        <row r="725">
          <cell r="E725" t="str">
            <v>0103507775</v>
          </cell>
          <cell r="F725" t="str">
            <v>VD26620B8</v>
          </cell>
          <cell r="G725">
            <v>218</v>
          </cell>
          <cell r="H725" t="str">
            <v>PC</v>
          </cell>
          <cell r="I725" t="str">
            <v>C5</v>
          </cell>
        </row>
        <row r="726">
          <cell r="E726" t="str">
            <v>0103477421</v>
          </cell>
          <cell r="F726" t="str">
            <v>VD26606A4</v>
          </cell>
          <cell r="G726">
            <v>215</v>
          </cell>
          <cell r="H726" t="str">
            <v>PC</v>
          </cell>
          <cell r="I726" t="str">
            <v>C5</v>
          </cell>
        </row>
        <row r="727">
          <cell r="E727" t="str">
            <v>0103529269</v>
          </cell>
          <cell r="F727" t="str">
            <v>ED26702B4</v>
          </cell>
          <cell r="G727">
            <v>215</v>
          </cell>
          <cell r="H727" t="str">
            <v>PC</v>
          </cell>
          <cell r="I727" t="str">
            <v>B2</v>
          </cell>
        </row>
        <row r="728">
          <cell r="E728" t="str">
            <v>0103411511</v>
          </cell>
          <cell r="F728" t="str">
            <v>ED26508A4</v>
          </cell>
          <cell r="G728">
            <v>295</v>
          </cell>
          <cell r="H728" t="str">
            <v>PC</v>
          </cell>
          <cell r="I728" t="str">
            <v>B1</v>
          </cell>
        </row>
        <row r="729">
          <cell r="E729" t="str">
            <v>0103480591</v>
          </cell>
          <cell r="F729" t="str">
            <v>VD26608A3</v>
          </cell>
          <cell r="G729">
            <v>217</v>
          </cell>
          <cell r="H729" t="str">
            <v>PC</v>
          </cell>
          <cell r="I729" t="str">
            <v>C6</v>
          </cell>
        </row>
        <row r="730">
          <cell r="E730" t="str">
            <v>0103226142</v>
          </cell>
          <cell r="F730" t="str">
            <v>VD26205A9</v>
          </cell>
          <cell r="G730">
            <v>30</v>
          </cell>
          <cell r="H730" t="str">
            <v>PC</v>
          </cell>
          <cell r="I730" t="str">
            <v>C6</v>
          </cell>
        </row>
        <row r="731">
          <cell r="E731" t="str">
            <v>0103411518</v>
          </cell>
          <cell r="F731" t="str">
            <v>ED26508B2</v>
          </cell>
          <cell r="G731">
            <v>436</v>
          </cell>
          <cell r="H731" t="str">
            <v>PC</v>
          </cell>
          <cell r="I731" t="str">
            <v>B1</v>
          </cell>
        </row>
        <row r="732">
          <cell r="E732" t="str">
            <v>0103467759</v>
          </cell>
          <cell r="F732" t="str">
            <v>BD26603C1</v>
          </cell>
          <cell r="G732">
            <v>100</v>
          </cell>
          <cell r="H732" t="str">
            <v>PC</v>
          </cell>
          <cell r="I732" t="str">
            <v>A23</v>
          </cell>
        </row>
        <row r="733">
          <cell r="E733" t="str">
            <v>0102880490</v>
          </cell>
          <cell r="F733" t="str">
            <v>VD25814C3</v>
          </cell>
          <cell r="G733">
            <v>160</v>
          </cell>
          <cell r="H733" t="str">
            <v>PC</v>
          </cell>
          <cell r="I733" t="str">
            <v>C4</v>
          </cell>
        </row>
        <row r="734">
          <cell r="E734" t="str">
            <v>0103490637</v>
          </cell>
          <cell r="F734" t="str">
            <v>BD26612A6</v>
          </cell>
          <cell r="G734">
            <v>100</v>
          </cell>
          <cell r="H734" t="str">
            <v>PC</v>
          </cell>
          <cell r="I734" t="str">
            <v>A23</v>
          </cell>
        </row>
        <row r="735">
          <cell r="E735" t="str">
            <v>0103513580</v>
          </cell>
          <cell r="F735" t="str">
            <v>BD26623A3</v>
          </cell>
          <cell r="G735">
            <v>100</v>
          </cell>
          <cell r="H735" t="str">
            <v>PC</v>
          </cell>
          <cell r="I735" t="str">
            <v>A23</v>
          </cell>
        </row>
        <row r="736">
          <cell r="E736" t="str">
            <v>0103490644</v>
          </cell>
          <cell r="F736" t="str">
            <v>BD26612B3</v>
          </cell>
          <cell r="G736">
            <v>99</v>
          </cell>
          <cell r="H736" t="str">
            <v>PC</v>
          </cell>
          <cell r="I736" t="str">
            <v>A22</v>
          </cell>
        </row>
        <row r="737">
          <cell r="E737" t="str">
            <v>0103490632</v>
          </cell>
          <cell r="F737" t="str">
            <v>BD26612A1</v>
          </cell>
          <cell r="G737">
            <v>99</v>
          </cell>
          <cell r="H737" t="str">
            <v>PC</v>
          </cell>
          <cell r="I737" t="str">
            <v>A22</v>
          </cell>
        </row>
        <row r="738">
          <cell r="E738" t="str">
            <v>0103467761</v>
          </cell>
          <cell r="F738" t="str">
            <v>BD26603C3</v>
          </cell>
          <cell r="G738">
            <v>100</v>
          </cell>
          <cell r="H738" t="str">
            <v>PC</v>
          </cell>
          <cell r="I738" t="str">
            <v>A22</v>
          </cell>
        </row>
        <row r="739">
          <cell r="E739" t="str">
            <v>0103467757</v>
          </cell>
          <cell r="F739" t="str">
            <v>BD26603B8</v>
          </cell>
          <cell r="G739">
            <v>100</v>
          </cell>
          <cell r="H739" t="str">
            <v>PC</v>
          </cell>
          <cell r="I739" t="str">
            <v>A22</v>
          </cell>
        </row>
        <row r="740">
          <cell r="E740" t="str">
            <v>0103467760</v>
          </cell>
          <cell r="F740" t="str">
            <v>BD26603C2</v>
          </cell>
          <cell r="G740">
            <v>100</v>
          </cell>
          <cell r="H740" t="str">
            <v>PC</v>
          </cell>
          <cell r="I740" t="str">
            <v>A22</v>
          </cell>
        </row>
        <row r="741">
          <cell r="E741" t="str">
            <v>0103443990</v>
          </cell>
          <cell r="F741" t="str">
            <v>BD26522C8</v>
          </cell>
          <cell r="G741">
            <v>100</v>
          </cell>
          <cell r="H741" t="str">
            <v>PC</v>
          </cell>
          <cell r="I741" t="str">
            <v>A22</v>
          </cell>
        </row>
        <row r="742">
          <cell r="E742" t="str">
            <v>0103525824</v>
          </cell>
          <cell r="F742" t="str">
            <v>VD26702C2</v>
          </cell>
          <cell r="G742">
            <v>217</v>
          </cell>
          <cell r="H742" t="str">
            <v>PC</v>
          </cell>
          <cell r="I742" t="str">
            <v>C1</v>
          </cell>
        </row>
        <row r="743">
          <cell r="E743" t="str">
            <v>0103505811</v>
          </cell>
          <cell r="F743" t="str">
            <v>BD26619B9</v>
          </cell>
          <cell r="G743">
            <v>100</v>
          </cell>
          <cell r="H743" t="str">
            <v>PC</v>
          </cell>
          <cell r="I743" t="str">
            <v>A21</v>
          </cell>
        </row>
        <row r="744">
          <cell r="E744" t="str">
            <v>0103507776</v>
          </cell>
          <cell r="F744" t="str">
            <v>VD26620B9</v>
          </cell>
          <cell r="G744">
            <v>217</v>
          </cell>
          <cell r="H744" t="str">
            <v>PC</v>
          </cell>
          <cell r="I744" t="str">
            <v>C1</v>
          </cell>
        </row>
        <row r="745">
          <cell r="E745" t="str">
            <v>0103443989</v>
          </cell>
          <cell r="F745" t="str">
            <v>BD26522C7</v>
          </cell>
          <cell r="G745">
            <v>100</v>
          </cell>
          <cell r="H745" t="str">
            <v>PC</v>
          </cell>
          <cell r="I745" t="str">
            <v>A20</v>
          </cell>
        </row>
        <row r="746">
          <cell r="E746" t="str">
            <v>0103513304</v>
          </cell>
          <cell r="F746" t="str">
            <v>VD26623A2</v>
          </cell>
          <cell r="G746">
            <v>98</v>
          </cell>
          <cell r="H746" t="str">
            <v>PC</v>
          </cell>
          <cell r="I746" t="str">
            <v>C2</v>
          </cell>
        </row>
        <row r="747">
          <cell r="E747" t="str">
            <v>0103510377</v>
          </cell>
          <cell r="F747" t="str">
            <v>VD26622C9</v>
          </cell>
          <cell r="G747">
            <v>218</v>
          </cell>
          <cell r="H747" t="str">
            <v>PC</v>
          </cell>
          <cell r="I747" t="str">
            <v>C2</v>
          </cell>
        </row>
        <row r="748">
          <cell r="E748" t="str">
            <v>0102776396</v>
          </cell>
          <cell r="F748" t="str">
            <v>BD25624A3</v>
          </cell>
          <cell r="G748">
            <v>1</v>
          </cell>
          <cell r="H748" t="str">
            <v>PC</v>
          </cell>
          <cell r="I748" t="str">
            <v>D100</v>
          </cell>
        </row>
        <row r="749">
          <cell r="E749" t="str">
            <v>0103505809</v>
          </cell>
          <cell r="F749" t="str">
            <v>BD26619B7</v>
          </cell>
          <cell r="G749">
            <v>99</v>
          </cell>
          <cell r="H749" t="str">
            <v>PC</v>
          </cell>
          <cell r="I749" t="str">
            <v>A19</v>
          </cell>
        </row>
        <row r="750">
          <cell r="E750" t="str">
            <v>0103467755</v>
          </cell>
          <cell r="F750" t="str">
            <v>BD26603B6</v>
          </cell>
          <cell r="G750">
            <v>99</v>
          </cell>
          <cell r="H750" t="str">
            <v>PC</v>
          </cell>
          <cell r="I750" t="str">
            <v>A19</v>
          </cell>
        </row>
        <row r="751">
          <cell r="E751" t="str">
            <v>0103467752</v>
          </cell>
          <cell r="F751" t="str">
            <v>BD26603B3</v>
          </cell>
          <cell r="G751">
            <v>99</v>
          </cell>
          <cell r="H751" t="str">
            <v>PC</v>
          </cell>
          <cell r="I751" t="str">
            <v>A18</v>
          </cell>
        </row>
        <row r="752">
          <cell r="E752" t="str">
            <v>0103505810</v>
          </cell>
          <cell r="F752" t="str">
            <v>BD26619B8</v>
          </cell>
          <cell r="G752">
            <v>99</v>
          </cell>
          <cell r="H752" t="str">
            <v>PC</v>
          </cell>
          <cell r="I752" t="str">
            <v>A18</v>
          </cell>
        </row>
        <row r="753">
          <cell r="E753" t="str">
            <v>0103467748</v>
          </cell>
          <cell r="F753" t="str">
            <v>BD26603A8</v>
          </cell>
          <cell r="G753">
            <v>100</v>
          </cell>
          <cell r="H753" t="str">
            <v>PC</v>
          </cell>
          <cell r="I753" t="str">
            <v>A18</v>
          </cell>
        </row>
        <row r="754">
          <cell r="E754" t="str">
            <v>0103490636</v>
          </cell>
          <cell r="F754" t="str">
            <v>BD26612A5</v>
          </cell>
          <cell r="G754">
            <v>100</v>
          </cell>
          <cell r="H754" t="str">
            <v>PC</v>
          </cell>
          <cell r="I754" t="str">
            <v>A18</v>
          </cell>
        </row>
        <row r="755">
          <cell r="E755" t="str">
            <v>0103529261</v>
          </cell>
          <cell r="F755" t="str">
            <v>ED26702A6</v>
          </cell>
          <cell r="G755">
            <v>214</v>
          </cell>
          <cell r="H755" t="str">
            <v>PC</v>
          </cell>
          <cell r="I755" t="str">
            <v>B24</v>
          </cell>
        </row>
        <row r="756">
          <cell r="E756" t="str">
            <v>0103520631</v>
          </cell>
          <cell r="F756" t="str">
            <v>BD26629B2</v>
          </cell>
          <cell r="G756">
            <v>13</v>
          </cell>
          <cell r="H756" t="str">
            <v>PC</v>
          </cell>
          <cell r="I756" t="str">
            <v>A18</v>
          </cell>
        </row>
        <row r="757">
          <cell r="E757" t="str">
            <v>0103513579</v>
          </cell>
          <cell r="F757" t="str">
            <v>BD26623A2</v>
          </cell>
          <cell r="G757">
            <v>100</v>
          </cell>
          <cell r="H757" t="str">
            <v>PC</v>
          </cell>
          <cell r="I757" t="str">
            <v>A18</v>
          </cell>
        </row>
        <row r="758">
          <cell r="E758" t="str">
            <v>0103513581</v>
          </cell>
          <cell r="F758" t="str">
            <v>BD26623A4</v>
          </cell>
          <cell r="G758">
            <v>100</v>
          </cell>
          <cell r="H758" t="str">
            <v>PC</v>
          </cell>
          <cell r="I758" t="str">
            <v>A18</v>
          </cell>
        </row>
        <row r="759">
          <cell r="E759" t="str">
            <v>0103513583</v>
          </cell>
          <cell r="F759" t="str">
            <v>BD26623A6</v>
          </cell>
          <cell r="G759">
            <v>100</v>
          </cell>
          <cell r="H759" t="str">
            <v>PC</v>
          </cell>
          <cell r="I759" t="str">
            <v>A18</v>
          </cell>
        </row>
        <row r="760">
          <cell r="E760" t="str">
            <v>0103513582</v>
          </cell>
          <cell r="F760" t="str">
            <v>BD26623A5</v>
          </cell>
          <cell r="G760">
            <v>100</v>
          </cell>
          <cell r="H760" t="str">
            <v>PC</v>
          </cell>
          <cell r="I760" t="str">
            <v>A17</v>
          </cell>
        </row>
        <row r="761">
          <cell r="E761" t="str">
            <v>0103505799</v>
          </cell>
          <cell r="F761" t="str">
            <v>BD26619A7</v>
          </cell>
          <cell r="G761">
            <v>100</v>
          </cell>
          <cell r="H761" t="str">
            <v>PC</v>
          </cell>
          <cell r="I761" t="str">
            <v>A17</v>
          </cell>
        </row>
        <row r="762">
          <cell r="E762" t="str">
            <v>0103467751</v>
          </cell>
          <cell r="F762" t="str">
            <v>BD26603B2</v>
          </cell>
          <cell r="G762">
            <v>100</v>
          </cell>
          <cell r="H762" t="str">
            <v>PC</v>
          </cell>
          <cell r="I762" t="str">
            <v>A17</v>
          </cell>
        </row>
        <row r="763">
          <cell r="E763" t="str">
            <v>0102868535</v>
          </cell>
          <cell r="F763" t="str">
            <v>BD25807A4</v>
          </cell>
          <cell r="G763">
            <v>99</v>
          </cell>
          <cell r="H763" t="str">
            <v>PC</v>
          </cell>
          <cell r="I763" t="str">
            <v>A16</v>
          </cell>
        </row>
        <row r="764">
          <cell r="E764" t="str">
            <v>0103467762</v>
          </cell>
          <cell r="F764" t="str">
            <v>BD26603C4</v>
          </cell>
          <cell r="G764">
            <v>100</v>
          </cell>
          <cell r="H764" t="str">
            <v>PC</v>
          </cell>
          <cell r="I764" t="str">
            <v>A16</v>
          </cell>
        </row>
        <row r="765">
          <cell r="E765" t="str">
            <v>0103505800</v>
          </cell>
          <cell r="F765" t="str">
            <v>BD26619A8</v>
          </cell>
          <cell r="G765">
            <v>100</v>
          </cell>
          <cell r="H765" t="str">
            <v>PC</v>
          </cell>
          <cell r="I765" t="str">
            <v>A16</v>
          </cell>
        </row>
        <row r="766">
          <cell r="E766" t="str">
            <v>0103467747</v>
          </cell>
          <cell r="F766" t="str">
            <v>BD26603A7</v>
          </cell>
          <cell r="G766">
            <v>99</v>
          </cell>
          <cell r="H766" t="str">
            <v>PC</v>
          </cell>
          <cell r="I766" t="str">
            <v>A16</v>
          </cell>
        </row>
        <row r="767">
          <cell r="E767" t="str">
            <v>0103529257</v>
          </cell>
          <cell r="F767" t="str">
            <v>ED26702A3</v>
          </cell>
          <cell r="G767">
            <v>50</v>
          </cell>
          <cell r="H767" t="str">
            <v>PC</v>
          </cell>
          <cell r="I767" t="str">
            <v>B24</v>
          </cell>
        </row>
        <row r="768">
          <cell r="E768" t="str">
            <v>0103505803</v>
          </cell>
          <cell r="F768" t="str">
            <v>BD26619B1</v>
          </cell>
          <cell r="G768">
            <v>100</v>
          </cell>
          <cell r="H768" t="str">
            <v>PC</v>
          </cell>
          <cell r="I768" t="str">
            <v>A16</v>
          </cell>
        </row>
        <row r="769">
          <cell r="E769" t="str">
            <v>0103532738</v>
          </cell>
          <cell r="F769" t="str">
            <v>ED26704A5</v>
          </cell>
          <cell r="G769">
            <v>324</v>
          </cell>
          <cell r="H769" t="str">
            <v>PC</v>
          </cell>
          <cell r="I769" t="str">
            <v>B24</v>
          </cell>
        </row>
        <row r="770">
          <cell r="E770" t="str">
            <v>0103513578</v>
          </cell>
          <cell r="F770" t="str">
            <v>BD26623A1</v>
          </cell>
          <cell r="G770">
            <v>100</v>
          </cell>
          <cell r="H770" t="str">
            <v>PC</v>
          </cell>
          <cell r="I770" t="str">
            <v>A7</v>
          </cell>
        </row>
        <row r="771">
          <cell r="E771" t="str">
            <v>0103501628</v>
          </cell>
          <cell r="F771" t="str">
            <v>ED26618A3</v>
          </cell>
          <cell r="G771">
            <v>326</v>
          </cell>
          <cell r="H771" t="str">
            <v>PC</v>
          </cell>
          <cell r="I771" t="str">
            <v>B21</v>
          </cell>
        </row>
        <row r="772">
          <cell r="E772" t="str">
            <v>0103505805</v>
          </cell>
          <cell r="F772" t="str">
            <v>BD26619B3</v>
          </cell>
          <cell r="G772">
            <v>100</v>
          </cell>
          <cell r="H772" t="str">
            <v>PC</v>
          </cell>
          <cell r="I772" t="str">
            <v>A8</v>
          </cell>
        </row>
        <row r="773">
          <cell r="E773" t="str">
            <v>0103491891</v>
          </cell>
          <cell r="F773" t="str">
            <v>ED26612B1</v>
          </cell>
          <cell r="G773">
            <v>216</v>
          </cell>
          <cell r="H773" t="str">
            <v>PC</v>
          </cell>
          <cell r="I773" t="str">
            <v>B21</v>
          </cell>
        </row>
        <row r="774">
          <cell r="E774" t="str">
            <v>0103490635</v>
          </cell>
          <cell r="F774" t="str">
            <v>BD26612A4</v>
          </cell>
          <cell r="G774">
            <v>100</v>
          </cell>
          <cell r="H774" t="str">
            <v>PC</v>
          </cell>
          <cell r="I774" t="str">
            <v>A8</v>
          </cell>
        </row>
        <row r="775">
          <cell r="E775" t="str">
            <v>0103505795</v>
          </cell>
          <cell r="F775" t="str">
            <v>BD26619A4</v>
          </cell>
          <cell r="G775">
            <v>99</v>
          </cell>
          <cell r="H775" t="str">
            <v>PC</v>
          </cell>
          <cell r="I775" t="str">
            <v>A8</v>
          </cell>
        </row>
        <row r="776">
          <cell r="E776" t="str">
            <v>0103430249</v>
          </cell>
          <cell r="F776" t="str">
            <v>ED26518A2</v>
          </cell>
          <cell r="G776">
            <v>106</v>
          </cell>
          <cell r="H776" t="str">
            <v>PC</v>
          </cell>
          <cell r="I776" t="str">
            <v>B22</v>
          </cell>
        </row>
        <row r="777">
          <cell r="E777" t="str">
            <v>0103491888</v>
          </cell>
          <cell r="F777" t="str">
            <v>ED26612A7</v>
          </cell>
          <cell r="G777">
            <v>216</v>
          </cell>
          <cell r="H777" t="str">
            <v>PC</v>
          </cell>
          <cell r="I777" t="str">
            <v>B22</v>
          </cell>
        </row>
        <row r="778">
          <cell r="E778" t="str">
            <v>0103490643</v>
          </cell>
          <cell r="F778" t="str">
            <v>BD26612B2</v>
          </cell>
          <cell r="G778">
            <v>100</v>
          </cell>
          <cell r="H778" t="str">
            <v>PC</v>
          </cell>
          <cell r="I778" t="str">
            <v>A8</v>
          </cell>
        </row>
        <row r="779">
          <cell r="E779" t="str">
            <v>0103490638</v>
          </cell>
          <cell r="F779" t="str">
            <v>BD26612A7</v>
          </cell>
          <cell r="G779">
            <v>100</v>
          </cell>
          <cell r="H779" t="str">
            <v>PC</v>
          </cell>
          <cell r="I779" t="str">
            <v>A8</v>
          </cell>
        </row>
        <row r="780">
          <cell r="E780" t="str">
            <v>0103505806</v>
          </cell>
          <cell r="F780" t="str">
            <v>BD26619B4</v>
          </cell>
          <cell r="G780">
            <v>100</v>
          </cell>
          <cell r="H780" t="str">
            <v>PC</v>
          </cell>
          <cell r="I780" t="str">
            <v>A8</v>
          </cell>
        </row>
        <row r="781">
          <cell r="E781" t="str">
            <v>0103491889</v>
          </cell>
          <cell r="F781" t="str">
            <v>ED26612A8</v>
          </cell>
          <cell r="G781">
            <v>326</v>
          </cell>
          <cell r="H781" t="str">
            <v>PC</v>
          </cell>
          <cell r="I781" t="str">
            <v>B22</v>
          </cell>
        </row>
        <row r="782">
          <cell r="E782" t="str">
            <v>0103529271</v>
          </cell>
          <cell r="F782" t="str">
            <v>ED26702B6</v>
          </cell>
          <cell r="G782">
            <v>113</v>
          </cell>
          <cell r="H782" t="str">
            <v>PC</v>
          </cell>
          <cell r="I782" t="str">
            <v>B19</v>
          </cell>
        </row>
        <row r="783">
          <cell r="E783" t="str">
            <v>0103430250</v>
          </cell>
          <cell r="F783" t="str">
            <v>ED26518A3</v>
          </cell>
          <cell r="G783">
            <v>215</v>
          </cell>
          <cell r="H783" t="str">
            <v>PC</v>
          </cell>
          <cell r="I783" t="str">
            <v>B19</v>
          </cell>
        </row>
        <row r="784">
          <cell r="E784" t="str">
            <v>0103505804</v>
          </cell>
          <cell r="F784" t="str">
            <v>BD26619B2</v>
          </cell>
          <cell r="G784">
            <v>100</v>
          </cell>
          <cell r="H784" t="str">
            <v>PC</v>
          </cell>
          <cell r="I784" t="str">
            <v>A6</v>
          </cell>
        </row>
        <row r="785">
          <cell r="E785" t="str">
            <v>0103532736</v>
          </cell>
          <cell r="F785" t="str">
            <v>ED26704A3</v>
          </cell>
          <cell r="G785">
            <v>324</v>
          </cell>
          <cell r="H785" t="str">
            <v>PC</v>
          </cell>
          <cell r="I785" t="str">
            <v>B20</v>
          </cell>
        </row>
        <row r="786">
          <cell r="E786" t="str">
            <v>0103505798</v>
          </cell>
          <cell r="F786" t="str">
            <v>BD26619A6</v>
          </cell>
          <cell r="G786">
            <v>100</v>
          </cell>
          <cell r="H786" t="str">
            <v>PC</v>
          </cell>
          <cell r="I786" t="str">
            <v>A6</v>
          </cell>
        </row>
        <row r="787">
          <cell r="E787" t="str">
            <v>0103505796</v>
          </cell>
          <cell r="F787" t="str">
            <v>BD26619A5</v>
          </cell>
          <cell r="G787">
            <v>99</v>
          </cell>
          <cell r="H787" t="str">
            <v>PC</v>
          </cell>
          <cell r="I787" t="str">
            <v>A5</v>
          </cell>
        </row>
        <row r="788">
          <cell r="E788" t="str">
            <v>0103529263</v>
          </cell>
          <cell r="F788" t="str">
            <v>ED26702A8</v>
          </cell>
          <cell r="G788">
            <v>149</v>
          </cell>
          <cell r="H788" t="str">
            <v>PC</v>
          </cell>
          <cell r="I788" t="str">
            <v>B20</v>
          </cell>
        </row>
        <row r="789">
          <cell r="E789" t="str">
            <v>0103467750</v>
          </cell>
          <cell r="F789" t="str">
            <v>BD26603B1</v>
          </cell>
          <cell r="G789">
            <v>100</v>
          </cell>
          <cell r="H789" t="str">
            <v>PC</v>
          </cell>
          <cell r="I789" t="str">
            <v>A5</v>
          </cell>
        </row>
        <row r="790">
          <cell r="E790" t="str">
            <v>0103491890</v>
          </cell>
          <cell r="F790" t="str">
            <v>ED26612A9</v>
          </cell>
          <cell r="G790">
            <v>435</v>
          </cell>
          <cell r="H790" t="str">
            <v>PC</v>
          </cell>
          <cell r="I790" t="str">
            <v>B20</v>
          </cell>
        </row>
        <row r="791">
          <cell r="E791" t="str">
            <v>0103467756</v>
          </cell>
          <cell r="F791" t="str">
            <v>BD26603B7</v>
          </cell>
          <cell r="G791">
            <v>100</v>
          </cell>
          <cell r="H791" t="str">
            <v>PC</v>
          </cell>
          <cell r="I791" t="str">
            <v>A5</v>
          </cell>
        </row>
        <row r="792">
          <cell r="E792" t="str">
            <v>0103505807</v>
          </cell>
          <cell r="F792" t="str">
            <v>BD26619B5</v>
          </cell>
          <cell r="G792">
            <v>99</v>
          </cell>
          <cell r="H792" t="str">
            <v>PC</v>
          </cell>
          <cell r="I792" t="str">
            <v>A5</v>
          </cell>
        </row>
        <row r="793">
          <cell r="E793" t="str">
            <v>0103411515</v>
          </cell>
          <cell r="F793" t="str">
            <v>ED26508A8</v>
          </cell>
          <cell r="G793">
            <v>215</v>
          </cell>
          <cell r="H793" t="str">
            <v>PC</v>
          </cell>
          <cell r="I793" t="str">
            <v>B18</v>
          </cell>
        </row>
        <row r="794">
          <cell r="E794" t="str">
            <v>0103490634</v>
          </cell>
          <cell r="F794" t="str">
            <v>BD26612A3</v>
          </cell>
          <cell r="G794">
            <v>99</v>
          </cell>
          <cell r="H794" t="str">
            <v>PC</v>
          </cell>
          <cell r="I794" t="str">
            <v>A4</v>
          </cell>
        </row>
        <row r="795">
          <cell r="E795" t="str">
            <v>0103391583</v>
          </cell>
          <cell r="F795" t="str">
            <v>ED26428B5</v>
          </cell>
          <cell r="G795">
            <v>305</v>
          </cell>
          <cell r="H795" t="str">
            <v>PC</v>
          </cell>
          <cell r="I795" t="str">
            <v>B15</v>
          </cell>
        </row>
        <row r="796">
          <cell r="E796" t="str">
            <v>0103490633</v>
          </cell>
          <cell r="F796" t="str">
            <v>BD26612A2</v>
          </cell>
          <cell r="G796">
            <v>100</v>
          </cell>
          <cell r="H796" t="str">
            <v>PC</v>
          </cell>
          <cell r="I796" t="str">
            <v>A4</v>
          </cell>
        </row>
        <row r="797">
          <cell r="E797" t="str">
            <v>0103490646</v>
          </cell>
          <cell r="F797" t="str">
            <v>BD26612B5</v>
          </cell>
          <cell r="G797">
            <v>100</v>
          </cell>
          <cell r="H797" t="str">
            <v>PC</v>
          </cell>
          <cell r="I797" t="str">
            <v>A4</v>
          </cell>
        </row>
        <row r="798">
          <cell r="E798" t="str">
            <v>0103467754</v>
          </cell>
          <cell r="F798" t="str">
            <v>BD26603B5</v>
          </cell>
          <cell r="G798">
            <v>100</v>
          </cell>
          <cell r="H798" t="str">
            <v>PC</v>
          </cell>
          <cell r="I798" t="str">
            <v>A3</v>
          </cell>
        </row>
        <row r="799">
          <cell r="E799" t="str">
            <v>0103490639</v>
          </cell>
          <cell r="F799" t="str">
            <v>BD26612A8</v>
          </cell>
          <cell r="G799">
            <v>100</v>
          </cell>
          <cell r="H799" t="str">
            <v>PC</v>
          </cell>
          <cell r="I799" t="str">
            <v>A3</v>
          </cell>
        </row>
        <row r="800">
          <cell r="E800" t="str">
            <v>0102839271</v>
          </cell>
          <cell r="F800" t="str">
            <v>BD25724A5</v>
          </cell>
          <cell r="G800">
            <v>77</v>
          </cell>
          <cell r="H800" t="str">
            <v>PC</v>
          </cell>
          <cell r="I800" t="str">
            <v>A3</v>
          </cell>
        </row>
        <row r="801">
          <cell r="E801" t="str">
            <v>0103490642</v>
          </cell>
          <cell r="F801" t="str">
            <v>BD26612B1</v>
          </cell>
          <cell r="G801">
            <v>99</v>
          </cell>
          <cell r="H801" t="str">
            <v>PC</v>
          </cell>
          <cell r="I801" t="str">
            <v>A3</v>
          </cell>
        </row>
        <row r="802">
          <cell r="E802" t="str">
            <v>0103505808</v>
          </cell>
          <cell r="F802" t="str">
            <v>BD26619B6</v>
          </cell>
          <cell r="G802">
            <v>100</v>
          </cell>
          <cell r="H802" t="str">
            <v>PC</v>
          </cell>
          <cell r="I802" t="str">
            <v>A3</v>
          </cell>
        </row>
        <row r="803">
          <cell r="E803" t="str">
            <v>0103490645</v>
          </cell>
          <cell r="F803" t="str">
            <v>BD26612B4</v>
          </cell>
          <cell r="G803">
            <v>100</v>
          </cell>
          <cell r="H803" t="str">
            <v>PC</v>
          </cell>
          <cell r="I803" t="str">
            <v>A2</v>
          </cell>
        </row>
        <row r="804">
          <cell r="E804" t="str">
            <v>0103505801</v>
          </cell>
          <cell r="F804" t="str">
            <v>BD26619A9</v>
          </cell>
          <cell r="G804">
            <v>99</v>
          </cell>
          <cell r="H804" t="str">
            <v>PC</v>
          </cell>
          <cell r="I804" t="str">
            <v>A2</v>
          </cell>
        </row>
        <row r="805">
          <cell r="E805" t="str">
            <v>0103467758</v>
          </cell>
          <cell r="F805" t="str">
            <v>BD26603B9</v>
          </cell>
          <cell r="G805">
            <v>100</v>
          </cell>
          <cell r="H805" t="str">
            <v>PC</v>
          </cell>
          <cell r="I805" t="str">
            <v>A1</v>
          </cell>
        </row>
        <row r="806">
          <cell r="E806" t="str">
            <v>0103467749</v>
          </cell>
          <cell r="F806" t="str">
            <v>BD26603A9</v>
          </cell>
          <cell r="G806">
            <v>99</v>
          </cell>
          <cell r="H806" t="str">
            <v>PC</v>
          </cell>
          <cell r="I806" t="str">
            <v>A1</v>
          </cell>
        </row>
        <row r="807">
          <cell r="E807" t="str">
            <v>0103490640</v>
          </cell>
          <cell r="F807" t="str">
            <v>BD26612A9</v>
          </cell>
          <cell r="G807">
            <v>100</v>
          </cell>
          <cell r="H807" t="str">
            <v>PC</v>
          </cell>
          <cell r="I807" t="str">
            <v>A1</v>
          </cell>
        </row>
        <row r="808">
          <cell r="E808" t="str">
            <v>0103501630</v>
          </cell>
          <cell r="F808" t="str">
            <v>ED26618A5</v>
          </cell>
          <cell r="G808">
            <v>436</v>
          </cell>
          <cell r="H808" t="str">
            <v>PC</v>
          </cell>
          <cell r="I808" t="str">
            <v>B16</v>
          </cell>
        </row>
        <row r="809">
          <cell r="E809" t="str">
            <v>0103369719</v>
          </cell>
          <cell r="F809" t="str">
            <v>ED26417A6</v>
          </cell>
          <cell r="G809">
            <v>193</v>
          </cell>
          <cell r="H809" t="str">
            <v>PC</v>
          </cell>
          <cell r="I809" t="str">
            <v>B16</v>
          </cell>
        </row>
        <row r="810">
          <cell r="E810" t="str">
            <v>0103532740</v>
          </cell>
          <cell r="F810" t="str">
            <v>ED26704A7</v>
          </cell>
          <cell r="G810">
            <v>326</v>
          </cell>
          <cell r="H810" t="str">
            <v>PC</v>
          </cell>
          <cell r="I810" t="str">
            <v>B16</v>
          </cell>
        </row>
        <row r="811">
          <cell r="E811" t="str">
            <v>0103467753</v>
          </cell>
          <cell r="F811" t="str">
            <v>BD26603B4</v>
          </cell>
          <cell r="G811">
            <v>100</v>
          </cell>
          <cell r="H811" t="str">
            <v>PC</v>
          </cell>
          <cell r="I811" t="str">
            <v>A1</v>
          </cell>
        </row>
        <row r="812">
          <cell r="E812" t="str">
            <v>0103467763</v>
          </cell>
          <cell r="F812" t="str">
            <v>BD26603C5</v>
          </cell>
          <cell r="G812">
            <v>99</v>
          </cell>
          <cell r="H812" t="str">
            <v>PC</v>
          </cell>
          <cell r="I812" t="str">
            <v>A1</v>
          </cell>
        </row>
        <row r="813">
          <cell r="E813" t="str">
            <v>0103239577</v>
          </cell>
          <cell r="F813" t="str">
            <v>CP2602200311-B-PA-PP</v>
          </cell>
          <cell r="G813">
            <v>30000</v>
          </cell>
          <cell r="H813" t="str">
            <v>PC</v>
          </cell>
          <cell r="I813" t="str">
            <v>N6-09</v>
          </cell>
        </row>
        <row r="814">
          <cell r="E814" t="str">
            <v>0103060419</v>
          </cell>
          <cell r="F814" t="str">
            <v>CP2511080311-B-PA-PP</v>
          </cell>
          <cell r="G814">
            <v>22917</v>
          </cell>
          <cell r="H814" t="str">
            <v>PC</v>
          </cell>
          <cell r="I814" t="str">
            <v>N6-09</v>
          </cell>
        </row>
        <row r="815">
          <cell r="E815" t="str">
            <v>0103182130</v>
          </cell>
          <cell r="F815" t="str">
            <v>CP2601220311-B-PA-PP</v>
          </cell>
          <cell r="G815">
            <v>8000</v>
          </cell>
          <cell r="H815" t="str">
            <v>PC</v>
          </cell>
          <cell r="I815" t="str">
            <v>N6-09</v>
          </cell>
        </row>
        <row r="816">
          <cell r="E816" t="str">
            <v>0103452593</v>
          </cell>
          <cell r="F816" t="str">
            <v>200326 71-140</v>
          </cell>
          <cell r="G816">
            <v>70000</v>
          </cell>
          <cell r="H816" t="str">
            <v>PC</v>
          </cell>
          <cell r="I816" t="str">
            <v>N6-09</v>
          </cell>
        </row>
        <row r="817">
          <cell r="E817" t="str">
            <v>0103518495</v>
          </cell>
          <cell r="F817" t="str">
            <v>FC26626A1</v>
          </cell>
          <cell r="G817">
            <v>10000</v>
          </cell>
          <cell r="H817" t="str">
            <v>PC</v>
          </cell>
          <cell r="I817" t="str">
            <v>N6-09</v>
          </cell>
        </row>
        <row r="818">
          <cell r="E818" t="str">
            <v>0103182122</v>
          </cell>
          <cell r="F818" t="str">
            <v>CP2601210311-B-PA-PP</v>
          </cell>
          <cell r="G818">
            <v>2000</v>
          </cell>
          <cell r="H818" t="str">
            <v>PC</v>
          </cell>
          <cell r="I818" t="str">
            <v>N6-09</v>
          </cell>
        </row>
        <row r="819">
          <cell r="E819" t="str">
            <v>0103428299</v>
          </cell>
          <cell r="F819" t="str">
            <v>290426 11-20</v>
          </cell>
          <cell r="G819">
            <v>19990</v>
          </cell>
          <cell r="H819" t="str">
            <v>PC</v>
          </cell>
          <cell r="I819" t="str">
            <v>N6-09</v>
          </cell>
        </row>
        <row r="820">
          <cell r="E820" t="str">
            <v>0103452579</v>
          </cell>
          <cell r="F820" t="str">
            <v>T2 250426 41-60</v>
          </cell>
          <cell r="G820">
            <v>14000</v>
          </cell>
          <cell r="H820" t="str">
            <v>PC</v>
          </cell>
          <cell r="I820" t="str">
            <v>N6-09</v>
          </cell>
        </row>
        <row r="821">
          <cell r="E821" t="str">
            <v>0103348934</v>
          </cell>
          <cell r="F821" t="str">
            <v>T2 050426 41-50</v>
          </cell>
          <cell r="G821">
            <v>19990</v>
          </cell>
          <cell r="H821" t="str">
            <v>PC</v>
          </cell>
          <cell r="I821" t="str">
            <v>N6-09</v>
          </cell>
        </row>
        <row r="822">
          <cell r="E822" t="str">
            <v>0103228638</v>
          </cell>
          <cell r="F822" t="str">
            <v>CP2602130220-A-A-Z</v>
          </cell>
          <cell r="G822">
            <v>25000</v>
          </cell>
          <cell r="H822" t="str">
            <v>PC</v>
          </cell>
          <cell r="I822" t="str">
            <v>N6-09</v>
          </cell>
        </row>
        <row r="823">
          <cell r="E823" t="str">
            <v>0103211320</v>
          </cell>
          <cell r="F823" t="str">
            <v>CP2602030311-B-PA-PP</v>
          </cell>
          <cell r="G823">
            <v>30000</v>
          </cell>
          <cell r="H823" t="str">
            <v>PC</v>
          </cell>
          <cell r="I823" t="str">
            <v>N6-09</v>
          </cell>
        </row>
        <row r="824">
          <cell r="E824" t="str">
            <v>0103348932</v>
          </cell>
          <cell r="F824" t="str">
            <v>T2 050426 31-40</v>
          </cell>
          <cell r="G824">
            <v>19990</v>
          </cell>
          <cell r="H824" t="str">
            <v>PC</v>
          </cell>
          <cell r="I824" t="str">
            <v>N6-09</v>
          </cell>
        </row>
        <row r="825">
          <cell r="E825" t="str">
            <v>0103452591</v>
          </cell>
          <cell r="F825" t="str">
            <v>180426 1-70</v>
          </cell>
          <cell r="G825">
            <v>100000</v>
          </cell>
          <cell r="H825" t="str">
            <v>PC</v>
          </cell>
          <cell r="I825" t="str">
            <v>N6-09</v>
          </cell>
        </row>
        <row r="826">
          <cell r="E826" t="str">
            <v>0103228639</v>
          </cell>
          <cell r="F826" t="str">
            <v>CP2602130220-B-A-Z</v>
          </cell>
          <cell r="G826">
            <v>10000</v>
          </cell>
          <cell r="H826" t="str">
            <v>PC</v>
          </cell>
          <cell r="I826" t="str">
            <v>N6-09</v>
          </cell>
        </row>
        <row r="827">
          <cell r="E827" t="str">
            <v>0103182119</v>
          </cell>
          <cell r="F827" t="str">
            <v>CP2601210311-A-PA-PP</v>
          </cell>
          <cell r="G827">
            <v>12000</v>
          </cell>
          <cell r="H827" t="str">
            <v>PC</v>
          </cell>
          <cell r="I827" t="str">
            <v>N6-09</v>
          </cell>
        </row>
        <row r="828">
          <cell r="E828" t="str">
            <v>0103363172</v>
          </cell>
          <cell r="F828" t="str">
            <v>CHT260409</v>
          </cell>
          <cell r="G828">
            <v>103441.39</v>
          </cell>
          <cell r="H828" t="str">
            <v>M</v>
          </cell>
          <cell r="I828" t="str">
            <v>N6-09</v>
          </cell>
        </row>
        <row r="829">
          <cell r="E829" t="str">
            <v>0103130571</v>
          </cell>
          <cell r="F829" t="str">
            <v>CP2512200121-B-A-P</v>
          </cell>
          <cell r="G829">
            <v>13389</v>
          </cell>
          <cell r="H829" t="str">
            <v>PC</v>
          </cell>
          <cell r="I829" t="str">
            <v>N6-09</v>
          </cell>
        </row>
        <row r="830">
          <cell r="E830" t="str">
            <v>0103228635</v>
          </cell>
          <cell r="F830" t="str">
            <v>CP2602120220-B-A-Z</v>
          </cell>
          <cell r="G830">
            <v>25000</v>
          </cell>
          <cell r="H830" t="str">
            <v>PC</v>
          </cell>
          <cell r="I830" t="str">
            <v>N6-09</v>
          </cell>
        </row>
        <row r="831">
          <cell r="E831" t="str">
            <v>0103348931</v>
          </cell>
          <cell r="F831" t="str">
            <v>T2 050426 21-30</v>
          </cell>
          <cell r="G831">
            <v>19990</v>
          </cell>
          <cell r="H831" t="str">
            <v>PC</v>
          </cell>
          <cell r="I831" t="str">
            <v>N6-09</v>
          </cell>
        </row>
        <row r="832">
          <cell r="E832" t="str">
            <v>0103355239</v>
          </cell>
          <cell r="F832" t="str">
            <v>CHT260330</v>
          </cell>
          <cell r="G832">
            <v>174957</v>
          </cell>
          <cell r="H832" t="str">
            <v>M</v>
          </cell>
          <cell r="I832" t="str">
            <v>N6-09</v>
          </cell>
        </row>
        <row r="833">
          <cell r="E833" t="str">
            <v>0103355143</v>
          </cell>
          <cell r="F833" t="str">
            <v>0103355143</v>
          </cell>
          <cell r="G833">
            <v>36470</v>
          </cell>
          <cell r="H833" t="str">
            <v>PC</v>
          </cell>
          <cell r="I833" t="str">
            <v>N6-09</v>
          </cell>
        </row>
        <row r="834">
          <cell r="E834" t="str">
            <v>0103424825</v>
          </cell>
          <cell r="F834" t="str">
            <v>0103424825</v>
          </cell>
          <cell r="G834">
            <v>7995</v>
          </cell>
          <cell r="H834" t="str">
            <v>PC</v>
          </cell>
          <cell r="I834" t="str">
            <v>N6-09</v>
          </cell>
        </row>
        <row r="835">
          <cell r="E835" t="str">
            <v>0103027646</v>
          </cell>
          <cell r="F835" t="str">
            <v>0103027646</v>
          </cell>
          <cell r="G835">
            <v>18340</v>
          </cell>
          <cell r="H835" t="str">
            <v>PC</v>
          </cell>
          <cell r="I835" t="str">
            <v>N6-09</v>
          </cell>
        </row>
        <row r="836">
          <cell r="E836" t="str">
            <v>0103348926</v>
          </cell>
          <cell r="F836" t="str">
            <v>0103348926</v>
          </cell>
          <cell r="G836">
            <v>19990</v>
          </cell>
          <cell r="H836" t="str">
            <v>PC</v>
          </cell>
          <cell r="I836" t="str">
            <v>N6-09</v>
          </cell>
        </row>
        <row r="837">
          <cell r="E837" t="str">
            <v>0103418673</v>
          </cell>
          <cell r="F837" t="str">
            <v>0103418673</v>
          </cell>
          <cell r="G837">
            <v>11000</v>
          </cell>
          <cell r="H837" t="str">
            <v>PC</v>
          </cell>
          <cell r="I837" t="str">
            <v>N6-09</v>
          </cell>
        </row>
        <row r="838">
          <cell r="E838" t="str">
            <v>0103148173</v>
          </cell>
          <cell r="F838" t="str">
            <v>0103148173</v>
          </cell>
          <cell r="G838">
            <v>31000</v>
          </cell>
          <cell r="H838" t="str">
            <v>PC</v>
          </cell>
          <cell r="I838" t="str">
            <v>N6-09</v>
          </cell>
        </row>
        <row r="839">
          <cell r="E839" t="str">
            <v>0103211319</v>
          </cell>
          <cell r="F839" t="str">
            <v>0103211319</v>
          </cell>
          <cell r="G839">
            <v>31000</v>
          </cell>
          <cell r="H839" t="str">
            <v>PC</v>
          </cell>
          <cell r="I839" t="str">
            <v>N6-09</v>
          </cell>
        </row>
        <row r="840">
          <cell r="E840" t="str">
            <v>0103240221</v>
          </cell>
          <cell r="F840" t="str">
            <v>0103240221</v>
          </cell>
          <cell r="G840">
            <v>13000</v>
          </cell>
          <cell r="H840" t="str">
            <v>PC</v>
          </cell>
          <cell r="I840" t="str">
            <v>N6-09</v>
          </cell>
        </row>
        <row r="841">
          <cell r="E841" t="str">
            <v>0103365312</v>
          </cell>
          <cell r="F841" t="str">
            <v>0103365312</v>
          </cell>
          <cell r="G841">
            <v>36000</v>
          </cell>
          <cell r="H841" t="str">
            <v>PC</v>
          </cell>
          <cell r="I841" t="str">
            <v>N6-09</v>
          </cell>
        </row>
        <row r="842">
          <cell r="E842" t="str">
            <v>0103228633</v>
          </cell>
          <cell r="F842" t="str">
            <v>0103228633</v>
          </cell>
          <cell r="G842">
            <v>25000</v>
          </cell>
          <cell r="H842" t="str">
            <v>PC</v>
          </cell>
          <cell r="I842" t="str">
            <v>N6-09</v>
          </cell>
        </row>
        <row r="843">
          <cell r="E843" t="str">
            <v>0103354439</v>
          </cell>
          <cell r="F843" t="str">
            <v>0103354439</v>
          </cell>
          <cell r="G843">
            <v>19990</v>
          </cell>
          <cell r="H843" t="str">
            <v>PC</v>
          </cell>
          <cell r="I843" t="str">
            <v>N6-09</v>
          </cell>
        </row>
        <row r="844">
          <cell r="E844" t="str">
            <v>0103452587</v>
          </cell>
          <cell r="F844" t="str">
            <v>0103452587</v>
          </cell>
          <cell r="G844">
            <v>190000</v>
          </cell>
          <cell r="H844" t="str">
            <v>PC</v>
          </cell>
          <cell r="I844" t="str">
            <v>N6-09</v>
          </cell>
        </row>
        <row r="845">
          <cell r="E845" t="str">
            <v>0103307439</v>
          </cell>
          <cell r="F845" t="str">
            <v>0103307439</v>
          </cell>
          <cell r="G845">
            <v>13000</v>
          </cell>
          <cell r="H845" t="str">
            <v>PC</v>
          </cell>
          <cell r="I845" t="str">
            <v>N6-09</v>
          </cell>
        </row>
        <row r="846">
          <cell r="E846" t="str">
            <v>0103348937</v>
          </cell>
          <cell r="F846" t="str">
            <v>0103348937</v>
          </cell>
          <cell r="G846">
            <v>19990</v>
          </cell>
          <cell r="H846" t="str">
            <v>PC</v>
          </cell>
          <cell r="I846" t="str">
            <v>N6-09</v>
          </cell>
        </row>
        <row r="847">
          <cell r="E847" t="str">
            <v>0103348939N6-09</v>
          </cell>
          <cell r="F847" t="str">
            <v>T2 050426 61-70</v>
          </cell>
          <cell r="G847">
            <v>19990</v>
          </cell>
          <cell r="H847" t="str">
            <v>PC</v>
          </cell>
          <cell r="I847" t="str">
            <v>N6-09</v>
          </cell>
        </row>
        <row r="848">
          <cell r="E848" t="str">
            <v>0103507769</v>
          </cell>
          <cell r="F848" t="str">
            <v>VD26620B3</v>
          </cell>
          <cell r="G848">
            <v>495</v>
          </cell>
          <cell r="H848" t="str">
            <v>PC</v>
          </cell>
          <cell r="I848" t="str">
            <v>N2-04</v>
          </cell>
        </row>
        <row r="849">
          <cell r="E849" t="str">
            <v>0103211318</v>
          </cell>
          <cell r="F849" t="str">
            <v>0103211318</v>
          </cell>
          <cell r="G849">
            <v>31000</v>
          </cell>
          <cell r="H849" t="str">
            <v>PC</v>
          </cell>
          <cell r="I849" t="str">
            <v>N6-09</v>
          </cell>
        </row>
        <row r="850">
          <cell r="E850" t="str">
            <v>0103372212</v>
          </cell>
          <cell r="F850" t="str">
            <v>0103372212</v>
          </cell>
          <cell r="G850">
            <v>19990</v>
          </cell>
          <cell r="H850" t="str">
            <v>PC</v>
          </cell>
          <cell r="I850" t="str">
            <v>N6-09</v>
          </cell>
        </row>
        <row r="851">
          <cell r="E851" t="str">
            <v>0103372240</v>
          </cell>
          <cell r="F851" t="str">
            <v>0103372240</v>
          </cell>
          <cell r="G851">
            <v>10000</v>
          </cell>
          <cell r="H851" t="str">
            <v>M</v>
          </cell>
          <cell r="I851" t="str">
            <v>N6-09</v>
          </cell>
        </row>
        <row r="852">
          <cell r="E852" t="str">
            <v>0103228630</v>
          </cell>
          <cell r="F852" t="str">
            <v>CP2602110220-B-A-Z</v>
          </cell>
          <cell r="G852">
            <v>24980</v>
          </cell>
          <cell r="H852" t="str">
            <v>PC</v>
          </cell>
          <cell r="I852" t="str">
            <v>N6-09</v>
          </cell>
        </row>
        <row r="853">
          <cell r="E853" t="str">
            <v>0103372213</v>
          </cell>
          <cell r="F853" t="str">
            <v>080426 11-20</v>
          </cell>
          <cell r="G853">
            <v>19990</v>
          </cell>
          <cell r="H853" t="str">
            <v>PC</v>
          </cell>
          <cell r="I853" t="str">
            <v>N6-09</v>
          </cell>
        </row>
        <row r="854">
          <cell r="E854" t="str">
            <v>0102595581</v>
          </cell>
          <cell r="F854" t="str">
            <v>250328-12P</v>
          </cell>
          <cell r="G854">
            <v>721</v>
          </cell>
          <cell r="H854" t="str">
            <v>PC</v>
          </cell>
          <cell r="I854" t="str">
            <v>NM-02</v>
          </cell>
        </row>
        <row r="855">
          <cell r="E855" t="str">
            <v>0102588618</v>
          </cell>
          <cell r="F855" t="str">
            <v>250331-51P-02</v>
          </cell>
          <cell r="G855">
            <v>500</v>
          </cell>
          <cell r="H855" t="str">
            <v>PC</v>
          </cell>
          <cell r="I855" t="str">
            <v>NM-02</v>
          </cell>
        </row>
        <row r="856">
          <cell r="E856" t="str">
            <v>0102588616</v>
          </cell>
          <cell r="F856" t="str">
            <v>250328-51P-02</v>
          </cell>
          <cell r="G856">
            <v>222</v>
          </cell>
          <cell r="H856" t="str">
            <v>PC</v>
          </cell>
          <cell r="I856" t="str">
            <v>NM-02</v>
          </cell>
        </row>
        <row r="857">
          <cell r="E857" t="str">
            <v>0102588588</v>
          </cell>
          <cell r="F857" t="str">
            <v>250328-51P</v>
          </cell>
          <cell r="G857">
            <v>147</v>
          </cell>
          <cell r="H857" t="str">
            <v>PC</v>
          </cell>
          <cell r="I857" t="str">
            <v>NM-02</v>
          </cell>
        </row>
        <row r="858">
          <cell r="E858" t="str">
            <v>0102588593</v>
          </cell>
          <cell r="F858" t="str">
            <v>250331-51P</v>
          </cell>
          <cell r="G858">
            <v>500</v>
          </cell>
          <cell r="H858" t="str">
            <v>PC</v>
          </cell>
          <cell r="I858" t="str">
            <v>NM-02</v>
          </cell>
        </row>
        <row r="859">
          <cell r="E859" t="str">
            <v>0103166230</v>
          </cell>
          <cell r="F859" t="str">
            <v>251215293A-72C</v>
          </cell>
          <cell r="G859">
            <v>4000</v>
          </cell>
          <cell r="H859" t="str">
            <v>PC</v>
          </cell>
          <cell r="I859" t="str">
            <v>NM-02</v>
          </cell>
        </row>
        <row r="860">
          <cell r="E860" t="str">
            <v>0102996259</v>
          </cell>
          <cell r="F860" t="str">
            <v>0102996259</v>
          </cell>
          <cell r="G860">
            <v>963.5</v>
          </cell>
          <cell r="H860" t="str">
            <v>PC</v>
          </cell>
          <cell r="I860" t="str">
            <v>NM-02</v>
          </cell>
        </row>
        <row r="861">
          <cell r="E861" t="str">
            <v>0103191870</v>
          </cell>
          <cell r="F861" t="str">
            <v>5743-1-12</v>
          </cell>
          <cell r="G861">
            <v>4380</v>
          </cell>
          <cell r="H861" t="str">
            <v>PC</v>
          </cell>
          <cell r="I861" t="str">
            <v>NM-02</v>
          </cell>
        </row>
        <row r="862">
          <cell r="E862" t="str">
            <v>0103116570</v>
          </cell>
          <cell r="F862" t="str">
            <v>5743-1-04</v>
          </cell>
          <cell r="G862">
            <v>4380</v>
          </cell>
          <cell r="H862" t="str">
            <v>PC</v>
          </cell>
          <cell r="I862" t="str">
            <v>NM-02</v>
          </cell>
        </row>
        <row r="863">
          <cell r="E863" t="str">
            <v>0102658440</v>
          </cell>
          <cell r="F863" t="str">
            <v>5150-1-14</v>
          </cell>
          <cell r="G863">
            <v>2902.8</v>
          </cell>
          <cell r="H863" t="str">
            <v>PC</v>
          </cell>
          <cell r="I863" t="str">
            <v>NM-02</v>
          </cell>
        </row>
        <row r="864">
          <cell r="E864" t="str">
            <v>0103276947</v>
          </cell>
          <cell r="F864" t="str">
            <v>L078758U25L</v>
          </cell>
          <cell r="G864">
            <v>2560</v>
          </cell>
          <cell r="H864" t="str">
            <v>PC</v>
          </cell>
          <cell r="I864" t="str">
            <v>NM-01</v>
          </cell>
        </row>
        <row r="865">
          <cell r="E865" t="str">
            <v>0102645406</v>
          </cell>
          <cell r="F865" t="str">
            <v>L074636U25C</v>
          </cell>
          <cell r="G865">
            <v>545</v>
          </cell>
          <cell r="H865" t="str">
            <v>PC</v>
          </cell>
          <cell r="I865" t="str">
            <v>NM-01</v>
          </cell>
        </row>
        <row r="866">
          <cell r="E866" t="str">
            <v>0103225373</v>
          </cell>
          <cell r="F866" t="str">
            <v>L074636U25C</v>
          </cell>
          <cell r="G866">
            <v>675</v>
          </cell>
          <cell r="H866" t="str">
            <v>PC</v>
          </cell>
          <cell r="I866" t="str">
            <v>NM-01</v>
          </cell>
        </row>
        <row r="867">
          <cell r="E867" t="str">
            <v>0103452584</v>
          </cell>
          <cell r="F867" t="str">
            <v>040526 1-160</v>
          </cell>
          <cell r="G867">
            <v>160000</v>
          </cell>
          <cell r="H867" t="str">
            <v>PC</v>
          </cell>
          <cell r="I867" t="str">
            <v>N6-09</v>
          </cell>
        </row>
        <row r="868">
          <cell r="E868" t="str">
            <v>0103372214</v>
          </cell>
          <cell r="F868" t="str">
            <v>080426 21-30</v>
          </cell>
          <cell r="G868">
            <v>19990</v>
          </cell>
          <cell r="H868" t="str">
            <v>PC</v>
          </cell>
          <cell r="I868" t="str">
            <v>N6-09</v>
          </cell>
        </row>
        <row r="869">
          <cell r="E869" t="str">
            <v>0103214423</v>
          </cell>
          <cell r="F869" t="str">
            <v>CHT260209</v>
          </cell>
          <cell r="G869">
            <v>174981</v>
          </cell>
          <cell r="H869" t="str">
            <v>M</v>
          </cell>
          <cell r="I869" t="str">
            <v>N6-09</v>
          </cell>
        </row>
        <row r="870">
          <cell r="E870" t="str">
            <v>0103130517</v>
          </cell>
          <cell r="F870" t="str">
            <v>CP2512180121-A-A-P</v>
          </cell>
          <cell r="G870">
            <v>33000</v>
          </cell>
          <cell r="H870" t="str">
            <v>PC</v>
          </cell>
          <cell r="I870" t="str">
            <v>N6-09</v>
          </cell>
        </row>
        <row r="871">
          <cell r="E871" t="str">
            <v>0103228628</v>
          </cell>
          <cell r="F871" t="str">
            <v>CP2602110220-A-A-Z</v>
          </cell>
          <cell r="G871">
            <v>25000</v>
          </cell>
          <cell r="H871" t="str">
            <v>PC</v>
          </cell>
          <cell r="I871" t="str">
            <v>N6-09</v>
          </cell>
        </row>
        <row r="872">
          <cell r="E872" t="str">
            <v>0103372216</v>
          </cell>
          <cell r="F872" t="str">
            <v>080426 41-50</v>
          </cell>
          <cell r="G872">
            <v>19990</v>
          </cell>
          <cell r="H872" t="str">
            <v>PC</v>
          </cell>
          <cell r="I872" t="str">
            <v>N6-09</v>
          </cell>
        </row>
        <row r="873">
          <cell r="E873" t="str">
            <v>0103372217</v>
          </cell>
          <cell r="F873" t="str">
            <v>080426 51-60</v>
          </cell>
          <cell r="G873">
            <v>19990</v>
          </cell>
          <cell r="H873" t="str">
            <v>PC</v>
          </cell>
          <cell r="I873" t="str">
            <v>N6-09</v>
          </cell>
        </row>
        <row r="874">
          <cell r="E874" t="str">
            <v>0103372218</v>
          </cell>
          <cell r="F874" t="str">
            <v>080426 61-70</v>
          </cell>
          <cell r="G874">
            <v>19990</v>
          </cell>
          <cell r="H874" t="str">
            <v>PC</v>
          </cell>
          <cell r="I874" t="str">
            <v>N6-09</v>
          </cell>
        </row>
        <row r="875">
          <cell r="E875" t="str">
            <v>0103130509</v>
          </cell>
          <cell r="F875" t="str">
            <v>CP2512160121-B-A-P</v>
          </cell>
          <cell r="G875">
            <v>17000</v>
          </cell>
          <cell r="H875" t="str">
            <v>PC</v>
          </cell>
          <cell r="I875" t="str">
            <v>N6-09</v>
          </cell>
        </row>
        <row r="876">
          <cell r="E876" t="str">
            <v>0103452582</v>
          </cell>
          <cell r="F876" t="str">
            <v>040426 1-130</v>
          </cell>
          <cell r="G876">
            <v>130000</v>
          </cell>
          <cell r="H876" t="str">
            <v>PC</v>
          </cell>
          <cell r="I876" t="str">
            <v>N6-09</v>
          </cell>
        </row>
        <row r="877">
          <cell r="E877" t="str">
            <v>0103372239</v>
          </cell>
          <cell r="F877" t="str">
            <v>0103372239</v>
          </cell>
          <cell r="G877">
            <v>5000</v>
          </cell>
          <cell r="H877" t="str">
            <v>PC</v>
          </cell>
          <cell r="I877" t="str">
            <v>N6-09</v>
          </cell>
        </row>
        <row r="878">
          <cell r="E878" t="str">
            <v>0103182112</v>
          </cell>
          <cell r="F878" t="str">
            <v>0103182112</v>
          </cell>
          <cell r="G878">
            <v>30650</v>
          </cell>
          <cell r="H878" t="str">
            <v>PC</v>
          </cell>
          <cell r="I878" t="str">
            <v>N6-09</v>
          </cell>
        </row>
        <row r="879">
          <cell r="E879" t="str">
            <v>0103214429</v>
          </cell>
          <cell r="F879" t="str">
            <v>0103214429</v>
          </cell>
          <cell r="G879">
            <v>97373.39</v>
          </cell>
          <cell r="H879" t="str">
            <v>M</v>
          </cell>
          <cell r="I879" t="str">
            <v>N6-09</v>
          </cell>
        </row>
        <row r="880">
          <cell r="E880" t="str">
            <v>0103393341</v>
          </cell>
          <cell r="F880" t="str">
            <v>0103393341</v>
          </cell>
          <cell r="G880">
            <v>80000</v>
          </cell>
          <cell r="H880" t="str">
            <v>PC</v>
          </cell>
          <cell r="I880" t="str">
            <v>N6-09</v>
          </cell>
        </row>
        <row r="881">
          <cell r="E881" t="str">
            <v>0103240139</v>
          </cell>
          <cell r="F881" t="str">
            <v>CP2602190220-B-A-Z</v>
          </cell>
          <cell r="G881">
            <v>25000</v>
          </cell>
          <cell r="H881" t="str">
            <v>PC</v>
          </cell>
          <cell r="I881" t="str">
            <v>N6-09</v>
          </cell>
        </row>
        <row r="882">
          <cell r="E882" t="str">
            <v>0103502128</v>
          </cell>
          <cell r="F882" t="str">
            <v>260501</v>
          </cell>
          <cell r="G882">
            <v>500</v>
          </cell>
          <cell r="H882" t="str">
            <v>PC</v>
          </cell>
          <cell r="I882" t="str">
            <v>N6-09</v>
          </cell>
        </row>
        <row r="883">
          <cell r="E883" t="str">
            <v>0103424824</v>
          </cell>
          <cell r="F883" t="str">
            <v>0103424824</v>
          </cell>
          <cell r="G883">
            <v>8395</v>
          </cell>
          <cell r="H883" t="str">
            <v>PC</v>
          </cell>
          <cell r="I883" t="str">
            <v>N6-09</v>
          </cell>
        </row>
        <row r="884">
          <cell r="E884" t="str">
            <v>0103334366</v>
          </cell>
          <cell r="F884" t="str">
            <v>0103334366</v>
          </cell>
          <cell r="G884">
            <v>160120</v>
          </cell>
          <cell r="H884" t="str">
            <v>PC</v>
          </cell>
          <cell r="I884" t="str">
            <v>N6-09</v>
          </cell>
        </row>
        <row r="885">
          <cell r="E885" t="str">
            <v>0103315985</v>
          </cell>
          <cell r="F885" t="str">
            <v>0103315985</v>
          </cell>
          <cell r="G885">
            <v>1993.39</v>
          </cell>
          <cell r="H885" t="str">
            <v>PC</v>
          </cell>
          <cell r="I885" t="str">
            <v>N6-09</v>
          </cell>
        </row>
        <row r="886">
          <cell r="E886" t="str">
            <v>0103364722</v>
          </cell>
          <cell r="F886" t="str">
            <v>CHT260413</v>
          </cell>
          <cell r="G886">
            <v>14000</v>
          </cell>
          <cell r="H886" t="str">
            <v>PC</v>
          </cell>
          <cell r="I886" t="str">
            <v>N6-09</v>
          </cell>
        </row>
        <row r="887">
          <cell r="E887" t="str">
            <v>0101919918</v>
          </cell>
          <cell r="F887" t="str">
            <v>H240319-51</v>
          </cell>
          <cell r="G887">
            <v>4000</v>
          </cell>
          <cell r="H887" t="str">
            <v>PC</v>
          </cell>
          <cell r="I887" t="str">
            <v>N6-09</v>
          </cell>
        </row>
        <row r="888">
          <cell r="E888" t="str">
            <v>0103228615</v>
          </cell>
          <cell r="F888" t="str">
            <v>CP2602100220-A-A-Z</v>
          </cell>
          <cell r="G888">
            <v>25000</v>
          </cell>
          <cell r="H888" t="str">
            <v>PC</v>
          </cell>
          <cell r="I888" t="str">
            <v>N6-09</v>
          </cell>
        </row>
        <row r="889">
          <cell r="E889" t="str">
            <v>0103393331</v>
          </cell>
          <cell r="F889" t="str">
            <v>190326 1-210</v>
          </cell>
          <cell r="G889">
            <v>210000</v>
          </cell>
          <cell r="H889" t="str">
            <v>PC</v>
          </cell>
          <cell r="I889" t="str">
            <v>N6-09</v>
          </cell>
        </row>
        <row r="890">
          <cell r="E890" t="str">
            <v>0103239982</v>
          </cell>
          <cell r="F890" t="str">
            <v>T2 221025 41-42</v>
          </cell>
          <cell r="G890">
            <v>1756</v>
          </cell>
          <cell r="H890" t="str">
            <v>PC</v>
          </cell>
          <cell r="I890" t="str">
            <v>N6-09</v>
          </cell>
        </row>
        <row r="891">
          <cell r="E891" t="str">
            <v>0103452578</v>
          </cell>
          <cell r="F891" t="str">
            <v>T2 240426 1-200</v>
          </cell>
          <cell r="G891">
            <v>200000</v>
          </cell>
          <cell r="H891" t="str">
            <v>PC</v>
          </cell>
          <cell r="I891" t="str">
            <v>N6-09</v>
          </cell>
        </row>
        <row r="892">
          <cell r="E892" t="str">
            <v>0103445026</v>
          </cell>
          <cell r="F892" t="str">
            <v>5L0846-1-34</v>
          </cell>
          <cell r="G892">
            <v>16982</v>
          </cell>
          <cell r="H892" t="str">
            <v>PC</v>
          </cell>
          <cell r="I892" t="str">
            <v>N6-09</v>
          </cell>
        </row>
        <row r="893">
          <cell r="E893" t="str">
            <v>0103372219</v>
          </cell>
          <cell r="F893" t="str">
            <v>080426 71-80</v>
          </cell>
          <cell r="G893">
            <v>19990</v>
          </cell>
          <cell r="H893" t="str">
            <v>PC</v>
          </cell>
          <cell r="I893" t="str">
            <v>N6-09</v>
          </cell>
        </row>
        <row r="894">
          <cell r="E894" t="str">
            <v>0103372222</v>
          </cell>
          <cell r="F894" t="str">
            <v>T2 070426 21-30</v>
          </cell>
          <cell r="G894">
            <v>19990</v>
          </cell>
          <cell r="H894" t="str">
            <v>PC</v>
          </cell>
          <cell r="I894" t="str">
            <v>N6-09</v>
          </cell>
        </row>
        <row r="895">
          <cell r="E895" t="str">
            <v>0103348944</v>
          </cell>
          <cell r="F895" t="str">
            <v>T2 050426 81-90</v>
          </cell>
          <cell r="G895">
            <v>19990</v>
          </cell>
          <cell r="H895" t="str">
            <v>PC</v>
          </cell>
          <cell r="I895" t="str">
            <v>N6-09</v>
          </cell>
        </row>
        <row r="896">
          <cell r="E896" t="str">
            <v>0103348928</v>
          </cell>
          <cell r="F896" t="str">
            <v>T2 050426 11-20</v>
          </cell>
          <cell r="G896">
            <v>19990</v>
          </cell>
          <cell r="H896" t="str">
            <v>PC</v>
          </cell>
          <cell r="I896" t="str">
            <v>N6-09</v>
          </cell>
        </row>
        <row r="897">
          <cell r="E897" t="str">
            <v>0103348946</v>
          </cell>
          <cell r="F897" t="str">
            <v>T2 050426 91-100</v>
          </cell>
          <cell r="G897">
            <v>19990</v>
          </cell>
          <cell r="H897" t="str">
            <v>PC</v>
          </cell>
          <cell r="I897" t="str">
            <v>N6-09</v>
          </cell>
        </row>
        <row r="898">
          <cell r="E898" t="str">
            <v>0103372221</v>
          </cell>
          <cell r="F898" t="str">
            <v>T2 070426 11-20</v>
          </cell>
          <cell r="G898">
            <v>19990</v>
          </cell>
          <cell r="H898" t="str">
            <v>PC</v>
          </cell>
          <cell r="I898" t="str">
            <v>N6-09</v>
          </cell>
        </row>
        <row r="899">
          <cell r="E899" t="str">
            <v>0103215082</v>
          </cell>
          <cell r="F899" t="str">
            <v>CP2602070220-A-A-Z</v>
          </cell>
          <cell r="G899">
            <v>19980</v>
          </cell>
          <cell r="H899" t="str">
            <v>PC</v>
          </cell>
          <cell r="I899" t="str">
            <v>N6-09</v>
          </cell>
        </row>
        <row r="900">
          <cell r="E900" t="str">
            <v>0103248087</v>
          </cell>
          <cell r="F900" t="str">
            <v>CHT260217</v>
          </cell>
          <cell r="G900">
            <v>25000</v>
          </cell>
          <cell r="H900" t="str">
            <v>M</v>
          </cell>
          <cell r="I900" t="str">
            <v>N6-09</v>
          </cell>
        </row>
        <row r="901">
          <cell r="E901" t="str">
            <v>0103211317</v>
          </cell>
          <cell r="F901" t="str">
            <v>CP2602020311-A-PA-PP</v>
          </cell>
          <cell r="G901">
            <v>21350</v>
          </cell>
          <cell r="H901" t="str">
            <v>PC</v>
          </cell>
          <cell r="I901" t="str">
            <v>N6-09</v>
          </cell>
        </row>
        <row r="902">
          <cell r="E902" t="str">
            <v>0103167874</v>
          </cell>
          <cell r="F902" t="str">
            <v>CP2601160311-B-PA-PP</v>
          </cell>
          <cell r="G902">
            <v>30000</v>
          </cell>
          <cell r="H902" t="str">
            <v>PC</v>
          </cell>
          <cell r="I902" t="str">
            <v>N6-09</v>
          </cell>
        </row>
        <row r="903">
          <cell r="E903" t="str">
            <v>0103116691</v>
          </cell>
          <cell r="F903" t="str">
            <v>CP2512110121-A-A-P</v>
          </cell>
          <cell r="G903">
            <v>16000</v>
          </cell>
          <cell r="H903" t="str">
            <v>PC</v>
          </cell>
          <cell r="I903" t="str">
            <v>N6-09</v>
          </cell>
        </row>
        <row r="904">
          <cell r="E904" t="str">
            <v>0103393340</v>
          </cell>
          <cell r="F904" t="str">
            <v>200326 1-70</v>
          </cell>
          <cell r="G904">
            <v>70000</v>
          </cell>
          <cell r="H904" t="str">
            <v>PC</v>
          </cell>
          <cell r="I904" t="str">
            <v>N6-09</v>
          </cell>
        </row>
        <row r="905">
          <cell r="E905" t="str">
            <v>0103222533</v>
          </cell>
          <cell r="F905" t="str">
            <v>251208</v>
          </cell>
          <cell r="G905">
            <v>6000</v>
          </cell>
          <cell r="H905" t="str">
            <v>PC</v>
          </cell>
          <cell r="I905" t="str">
            <v>N6-09</v>
          </cell>
        </row>
        <row r="906">
          <cell r="E906" t="str">
            <v>0103291769</v>
          </cell>
          <cell r="F906" t="str">
            <v>H260309-46</v>
          </cell>
          <cell r="G906">
            <v>10000</v>
          </cell>
          <cell r="H906" t="str">
            <v>PC</v>
          </cell>
          <cell r="I906" t="str">
            <v>N6-09</v>
          </cell>
        </row>
        <row r="907">
          <cell r="E907" t="str">
            <v>0103291767</v>
          </cell>
          <cell r="F907" t="str">
            <v>H260309-45</v>
          </cell>
          <cell r="G907">
            <v>10000</v>
          </cell>
          <cell r="H907" t="str">
            <v>PC</v>
          </cell>
          <cell r="I907" t="str">
            <v>N6-09</v>
          </cell>
        </row>
        <row r="908">
          <cell r="E908" t="str">
            <v>0103239576</v>
          </cell>
          <cell r="F908" t="str">
            <v>CP2602200311-A-PA-PP</v>
          </cell>
          <cell r="G908">
            <v>21000</v>
          </cell>
          <cell r="H908" t="str">
            <v>PC</v>
          </cell>
          <cell r="I908" t="str">
            <v>N6-09</v>
          </cell>
        </row>
        <row r="909">
          <cell r="E909" t="str">
            <v>0103228618</v>
          </cell>
          <cell r="F909" t="str">
            <v>CP2602100220-B-A-Z</v>
          </cell>
          <cell r="G909">
            <v>25000</v>
          </cell>
          <cell r="H909" t="str">
            <v>PC</v>
          </cell>
          <cell r="I909" t="str">
            <v>N6-09</v>
          </cell>
        </row>
        <row r="910">
          <cell r="E910" t="str">
            <v>0103228613</v>
          </cell>
          <cell r="F910" t="str">
            <v>CP2602090220-B-A-Z</v>
          </cell>
          <cell r="G910">
            <v>15020</v>
          </cell>
          <cell r="H910" t="str">
            <v>PC</v>
          </cell>
          <cell r="I910" t="str">
            <v>N6-09</v>
          </cell>
        </row>
        <row r="911">
          <cell r="E911" t="str">
            <v>0103283388</v>
          </cell>
          <cell r="F911" t="str">
            <v>CP2603100119-A-1-4</v>
          </cell>
          <cell r="G911">
            <v>6062</v>
          </cell>
          <cell r="H911" t="str">
            <v>PC</v>
          </cell>
          <cell r="I911" t="str">
            <v>N6-09</v>
          </cell>
        </row>
        <row r="912">
          <cell r="E912" t="str">
            <v>0103116700</v>
          </cell>
          <cell r="F912" t="str">
            <v>CP2512120121-B-A-P</v>
          </cell>
          <cell r="G912">
            <v>17000</v>
          </cell>
          <cell r="H912" t="str">
            <v>PC</v>
          </cell>
          <cell r="I912" t="str">
            <v>N6-09</v>
          </cell>
        </row>
        <row r="913">
          <cell r="E913" t="str">
            <v>0103041430</v>
          </cell>
          <cell r="F913" t="str">
            <v>CP2511070311-B-PA-PP</v>
          </cell>
          <cell r="G913">
            <v>64000</v>
          </cell>
          <cell r="H913" t="str">
            <v>PC</v>
          </cell>
          <cell r="I913" t="str">
            <v>N6-09</v>
          </cell>
        </row>
        <row r="914">
          <cell r="E914" t="str">
            <v>0103202960</v>
          </cell>
          <cell r="F914" t="str">
            <v>CP2601280220-B-A-Z</v>
          </cell>
          <cell r="G914">
            <v>14000</v>
          </cell>
          <cell r="H914" t="str">
            <v>PC</v>
          </cell>
          <cell r="I914" t="str">
            <v>N6-09</v>
          </cell>
        </row>
        <row r="915">
          <cell r="E915" t="str">
            <v>0103182315</v>
          </cell>
          <cell r="F915" t="str">
            <v>CP2601230220-B-A-Z</v>
          </cell>
          <cell r="G915">
            <v>6000</v>
          </cell>
          <cell r="H915" t="str">
            <v>PC</v>
          </cell>
          <cell r="I915" t="str">
            <v>N6-09</v>
          </cell>
        </row>
        <row r="916">
          <cell r="E916" t="str">
            <v>0103148338</v>
          </cell>
          <cell r="F916" t="str">
            <v>CP2601100311-B-PA-PP</v>
          </cell>
          <cell r="G916">
            <v>2000</v>
          </cell>
          <cell r="H916" t="str">
            <v>PC</v>
          </cell>
          <cell r="I916" t="str">
            <v>N6-09</v>
          </cell>
        </row>
        <row r="917">
          <cell r="E917" t="str">
            <v>0103240138</v>
          </cell>
          <cell r="F917" t="str">
            <v>CP2602190220-A-A-Z</v>
          </cell>
          <cell r="G917">
            <v>1000</v>
          </cell>
          <cell r="H917" t="str">
            <v>PC</v>
          </cell>
          <cell r="I917" t="str">
            <v>N6-09</v>
          </cell>
        </row>
        <row r="918">
          <cell r="E918" t="str">
            <v>0103252522</v>
          </cell>
          <cell r="F918" t="str">
            <v>CP2602230220-A-A-Z</v>
          </cell>
          <cell r="G918">
            <v>17000</v>
          </cell>
          <cell r="H918" t="str">
            <v>PC</v>
          </cell>
          <cell r="I918" t="str">
            <v>N6-09</v>
          </cell>
        </row>
        <row r="919">
          <cell r="E919" t="str">
            <v>0103240160</v>
          </cell>
          <cell r="F919" t="str">
            <v>CP2602200220-A-A-Z</v>
          </cell>
          <cell r="G919">
            <v>14000</v>
          </cell>
          <cell r="H919" t="str">
            <v>PC</v>
          </cell>
          <cell r="I919" t="str">
            <v>N6-09</v>
          </cell>
        </row>
        <row r="920">
          <cell r="E920" t="str">
            <v>0103167876</v>
          </cell>
          <cell r="F920" t="str">
            <v>CP2601170311-B-PA-PP</v>
          </cell>
          <cell r="G920">
            <v>1000</v>
          </cell>
          <cell r="H920" t="str">
            <v>PC</v>
          </cell>
          <cell r="I920" t="str">
            <v>N6-09</v>
          </cell>
        </row>
        <row r="921">
          <cell r="E921" t="str">
            <v>0103182108</v>
          </cell>
          <cell r="F921" t="str">
            <v>CP2601200311-A-PA-PP</v>
          </cell>
          <cell r="G921">
            <v>23000</v>
          </cell>
          <cell r="H921" t="str">
            <v>PC</v>
          </cell>
          <cell r="I921" t="str">
            <v>N6-09</v>
          </cell>
        </row>
        <row r="922">
          <cell r="E922" t="str">
            <v>0102909415</v>
          </cell>
          <cell r="F922" t="str">
            <v>CP2508300311-B-PA-PP</v>
          </cell>
          <cell r="G922">
            <v>1660</v>
          </cell>
          <cell r="H922" t="str">
            <v>PC</v>
          </cell>
          <cell r="I922" t="str">
            <v>N6-09</v>
          </cell>
        </row>
        <row r="923">
          <cell r="E923" t="str">
            <v>0103372215</v>
          </cell>
          <cell r="F923" t="str">
            <v>080426 31-40</v>
          </cell>
          <cell r="G923">
            <v>19990</v>
          </cell>
          <cell r="H923" t="str">
            <v>PC</v>
          </cell>
          <cell r="I923" t="str">
            <v>N6-09</v>
          </cell>
        </row>
        <row r="924">
          <cell r="E924" t="str">
            <v>0103348941</v>
          </cell>
          <cell r="F924" t="str">
            <v>T2 050426 71-80</v>
          </cell>
          <cell r="G924">
            <v>19990</v>
          </cell>
          <cell r="H924" t="str">
            <v>PC</v>
          </cell>
          <cell r="I924" t="str">
            <v>N6-09</v>
          </cell>
        </row>
        <row r="925">
          <cell r="E925" t="str">
            <v>0103348948</v>
          </cell>
          <cell r="F925" t="str">
            <v>T2 260326 51-60</v>
          </cell>
          <cell r="G925">
            <v>19990</v>
          </cell>
          <cell r="H925" t="str">
            <v>PC</v>
          </cell>
          <cell r="I925" t="str">
            <v>N6-09</v>
          </cell>
        </row>
        <row r="926">
          <cell r="E926" t="str">
            <v>0103148167</v>
          </cell>
          <cell r="F926" t="str">
            <v>CP2601050311-A-PA-PP</v>
          </cell>
          <cell r="G926">
            <v>18000</v>
          </cell>
          <cell r="H926" t="str">
            <v>PC</v>
          </cell>
          <cell r="I926" t="str">
            <v>N6-09</v>
          </cell>
        </row>
        <row r="927">
          <cell r="E927" t="str">
            <v>0103283387</v>
          </cell>
          <cell r="F927" t="str">
            <v>CP2603090119-B-1-4</v>
          </cell>
          <cell r="G927">
            <v>6080</v>
          </cell>
          <cell r="H927" t="str">
            <v>PC</v>
          </cell>
          <cell r="I927" t="str">
            <v>N6-09</v>
          </cell>
        </row>
        <row r="928">
          <cell r="E928" t="str">
            <v>0103393323</v>
          </cell>
          <cell r="F928" t="str">
            <v>140326 1-70</v>
          </cell>
          <cell r="G928">
            <v>70000</v>
          </cell>
          <cell r="H928" t="str">
            <v>PC</v>
          </cell>
          <cell r="I928" t="str">
            <v>N6-09</v>
          </cell>
        </row>
        <row r="929">
          <cell r="E929" t="str">
            <v>0103372220</v>
          </cell>
          <cell r="F929" t="str">
            <v>080426 81-90</v>
          </cell>
          <cell r="G929">
            <v>19990</v>
          </cell>
          <cell r="H929" t="str">
            <v>PC</v>
          </cell>
          <cell r="I929" t="str">
            <v>N6-09</v>
          </cell>
        </row>
        <row r="930">
          <cell r="E930" t="str">
            <v>0103307105</v>
          </cell>
          <cell r="F930" t="str">
            <v>0103307105</v>
          </cell>
          <cell r="G930">
            <v>19990</v>
          </cell>
          <cell r="H930" t="str">
            <v>PC</v>
          </cell>
          <cell r="I930" t="str">
            <v>N6-09</v>
          </cell>
        </row>
        <row r="931">
          <cell r="E931" t="str">
            <v>0103393295</v>
          </cell>
          <cell r="F931" t="str">
            <v>0103393295</v>
          </cell>
          <cell r="G931">
            <v>60000</v>
          </cell>
          <cell r="H931" t="str">
            <v>PC</v>
          </cell>
          <cell r="I931" t="str">
            <v>N6-09</v>
          </cell>
        </row>
        <row r="932">
          <cell r="E932" t="str">
            <v>0103393490</v>
          </cell>
          <cell r="F932" t="str">
            <v>0103393490</v>
          </cell>
          <cell r="G932">
            <v>22000</v>
          </cell>
          <cell r="H932" t="str">
            <v>PC</v>
          </cell>
          <cell r="I932" t="str">
            <v>N6-09</v>
          </cell>
        </row>
        <row r="933">
          <cell r="E933" t="str">
            <v>0101981036</v>
          </cell>
          <cell r="F933" t="str">
            <v>CP2404260107-A-A-X</v>
          </cell>
          <cell r="G933">
            <v>1479</v>
          </cell>
          <cell r="H933" t="str">
            <v>PC</v>
          </cell>
          <cell r="I933" t="str">
            <v>N6-09</v>
          </cell>
        </row>
        <row r="934">
          <cell r="E934" t="str">
            <v>0103465059</v>
          </cell>
          <cell r="F934" t="str">
            <v>260526</v>
          </cell>
          <cell r="G934">
            <v>500</v>
          </cell>
          <cell r="H934" t="str">
            <v>PC</v>
          </cell>
          <cell r="I934" t="str">
            <v>N6-09</v>
          </cell>
        </row>
        <row r="935">
          <cell r="E935" t="str">
            <v>0103393539</v>
          </cell>
          <cell r="F935" t="str">
            <v>T2 090326 25-30</v>
          </cell>
          <cell r="G935">
            <v>2000</v>
          </cell>
          <cell r="H935" t="str">
            <v>PC</v>
          </cell>
          <cell r="I935" t="str">
            <v>N6-09</v>
          </cell>
        </row>
        <row r="936">
          <cell r="E936" t="str">
            <v>0103165976</v>
          </cell>
          <cell r="F936" t="str">
            <v>0103165976</v>
          </cell>
          <cell r="G936">
            <v>10000</v>
          </cell>
          <cell r="H936" t="str">
            <v>PC</v>
          </cell>
          <cell r="I936" t="str">
            <v>N6-09</v>
          </cell>
        </row>
        <row r="937">
          <cell r="E937" t="str">
            <v>0103134800</v>
          </cell>
          <cell r="F937" t="str">
            <v>CP2512120121-A-A-P</v>
          </cell>
          <cell r="G937">
            <v>13000</v>
          </cell>
          <cell r="H937" t="str">
            <v>PC</v>
          </cell>
          <cell r="I937" t="str">
            <v>N6-09</v>
          </cell>
        </row>
        <row r="938">
          <cell r="E938" t="str">
            <v>0103215081</v>
          </cell>
          <cell r="F938" t="str">
            <v>CP2602060220-B-A-Z</v>
          </cell>
          <cell r="G938">
            <v>24000</v>
          </cell>
          <cell r="H938" t="str">
            <v>PC</v>
          </cell>
          <cell r="I938" t="str">
            <v>N6-09</v>
          </cell>
        </row>
        <row r="939">
          <cell r="E939" t="str">
            <v>0103291810</v>
          </cell>
          <cell r="F939" t="str">
            <v>T2 230226 101-110</v>
          </cell>
          <cell r="G939">
            <v>19990</v>
          </cell>
          <cell r="H939" t="str">
            <v>PC</v>
          </cell>
          <cell r="I939" t="str">
            <v>N6-09</v>
          </cell>
        </row>
        <row r="940">
          <cell r="E940" t="str">
            <v>0103307085</v>
          </cell>
          <cell r="F940" t="str">
            <v>T2 070326 6-10</v>
          </cell>
          <cell r="G940">
            <v>9990</v>
          </cell>
          <cell r="H940" t="str">
            <v>PC</v>
          </cell>
          <cell r="I940" t="str">
            <v>N6-09</v>
          </cell>
        </row>
        <row r="941">
          <cell r="E941" t="str">
            <v>0103277194</v>
          </cell>
          <cell r="F941" t="str">
            <v>260105</v>
          </cell>
          <cell r="G941">
            <v>9000</v>
          </cell>
          <cell r="H941" t="str">
            <v>PC</v>
          </cell>
          <cell r="I941" t="str">
            <v>N6-09</v>
          </cell>
        </row>
        <row r="942">
          <cell r="E942" t="str">
            <v>0103104382</v>
          </cell>
          <cell r="F942" t="str">
            <v>CP2512060121-A-A-P</v>
          </cell>
          <cell r="G942">
            <v>15000</v>
          </cell>
          <cell r="H942" t="str">
            <v>PC</v>
          </cell>
          <cell r="I942" t="str">
            <v>N6-09</v>
          </cell>
        </row>
        <row r="943">
          <cell r="E943" t="str">
            <v>0103182310</v>
          </cell>
          <cell r="F943" t="str">
            <v>CP2601230220-A-A-Z</v>
          </cell>
          <cell r="G943">
            <v>25000</v>
          </cell>
          <cell r="H943" t="str">
            <v>PC</v>
          </cell>
          <cell r="I943" t="str">
            <v>N6-09</v>
          </cell>
        </row>
        <row r="944">
          <cell r="E944" t="str">
            <v>0103182325</v>
          </cell>
          <cell r="F944" t="str">
            <v>CP2601240220-B-A-Z</v>
          </cell>
          <cell r="G944">
            <v>15000</v>
          </cell>
          <cell r="H944" t="str">
            <v>PC</v>
          </cell>
          <cell r="I944" t="str">
            <v>N6-09</v>
          </cell>
        </row>
        <row r="945">
          <cell r="E945" t="str">
            <v>0103393322</v>
          </cell>
          <cell r="F945" t="str">
            <v>130326 1-160</v>
          </cell>
          <cell r="G945">
            <v>159000</v>
          </cell>
          <cell r="H945" t="str">
            <v>PC</v>
          </cell>
          <cell r="I945" t="str">
            <v>N6-09</v>
          </cell>
        </row>
        <row r="946">
          <cell r="E946" t="str">
            <v>0102978426</v>
          </cell>
          <cell r="F946" t="str">
            <v>CP2509290311-B-PA-PP</v>
          </cell>
          <cell r="G946">
            <v>11000</v>
          </cell>
          <cell r="H946" t="str">
            <v>PC</v>
          </cell>
          <cell r="I946" t="str">
            <v>N6-09</v>
          </cell>
        </row>
        <row r="947">
          <cell r="E947" t="str">
            <v>0103167871</v>
          </cell>
          <cell r="F947" t="str">
            <v>CP2601160311-A-PA-PP</v>
          </cell>
          <cell r="G947">
            <v>30000</v>
          </cell>
          <cell r="H947" t="str">
            <v>PC</v>
          </cell>
          <cell r="I947" t="str">
            <v>N6-09</v>
          </cell>
        </row>
        <row r="948">
          <cell r="E948" t="str">
            <v>0103104309</v>
          </cell>
          <cell r="F948" t="str">
            <v>CP2512060220-A-A-Z</v>
          </cell>
          <cell r="G948">
            <v>2000</v>
          </cell>
          <cell r="H948" t="str">
            <v>PC</v>
          </cell>
          <cell r="I948" t="str">
            <v>N6-09</v>
          </cell>
        </row>
        <row r="949">
          <cell r="E949" t="str">
            <v>0103182309</v>
          </cell>
          <cell r="F949" t="str">
            <v>CP2601220220-B-A-Z</v>
          </cell>
          <cell r="G949">
            <v>9000</v>
          </cell>
          <cell r="H949" t="str">
            <v>PC</v>
          </cell>
          <cell r="I949" t="str">
            <v>N6-09</v>
          </cell>
        </row>
        <row r="950">
          <cell r="E950" t="str">
            <v>0103209665</v>
          </cell>
          <cell r="F950" t="str">
            <v>CP2601280311-A-PA-PP</v>
          </cell>
          <cell r="G950">
            <v>20000</v>
          </cell>
          <cell r="H950" t="str">
            <v>PC</v>
          </cell>
          <cell r="I950" t="str">
            <v>N6-09</v>
          </cell>
        </row>
        <row r="951">
          <cell r="E951" t="str">
            <v>0103215080</v>
          </cell>
          <cell r="F951" t="str">
            <v>CP2602060220-A-A-Z</v>
          </cell>
          <cell r="G951">
            <v>26000</v>
          </cell>
          <cell r="H951" t="str">
            <v>PC</v>
          </cell>
          <cell r="I951" t="str">
            <v>N6-09</v>
          </cell>
        </row>
        <row r="952">
          <cell r="E952" t="str">
            <v>0103364374</v>
          </cell>
          <cell r="F952" t="str">
            <v>01042026</v>
          </cell>
          <cell r="G952">
            <v>7600</v>
          </cell>
          <cell r="H952" t="str">
            <v>PC</v>
          </cell>
          <cell r="I952" t="str">
            <v>N6-09</v>
          </cell>
        </row>
        <row r="953">
          <cell r="E953" t="str">
            <v>0103393292</v>
          </cell>
          <cell r="F953" t="str">
            <v>T2 230326 41-120</v>
          </cell>
          <cell r="G953">
            <v>80000</v>
          </cell>
          <cell r="H953" t="str">
            <v>PC</v>
          </cell>
          <cell r="I953" t="str">
            <v>N6-09</v>
          </cell>
        </row>
        <row r="954">
          <cell r="E954" t="str">
            <v>0103353662</v>
          </cell>
          <cell r="F954" t="str">
            <v>25101</v>
          </cell>
          <cell r="G954">
            <v>1990</v>
          </cell>
          <cell r="H954" t="str">
            <v>PC</v>
          </cell>
          <cell r="I954" t="str">
            <v>N6-09</v>
          </cell>
        </row>
        <row r="955">
          <cell r="E955" t="str">
            <v>0103350703</v>
          </cell>
          <cell r="F955" t="str">
            <v>25101</v>
          </cell>
          <cell r="G955">
            <v>2990</v>
          </cell>
          <cell r="H955" t="str">
            <v>PC</v>
          </cell>
          <cell r="I955" t="str">
            <v>N6-09</v>
          </cell>
        </row>
        <row r="956">
          <cell r="E956" t="str">
            <v>0103202959</v>
          </cell>
          <cell r="F956" t="str">
            <v>0103202959</v>
          </cell>
          <cell r="G956">
            <v>21000</v>
          </cell>
          <cell r="H956" t="str">
            <v>PC</v>
          </cell>
          <cell r="I956" t="str">
            <v>N6-09</v>
          </cell>
        </row>
        <row r="957">
          <cell r="E957" t="str">
            <v>0103276470</v>
          </cell>
          <cell r="F957" t="str">
            <v>CHT260302A</v>
          </cell>
          <cell r="G957">
            <v>205225</v>
          </cell>
          <cell r="H957" t="str">
            <v>PC</v>
          </cell>
          <cell r="I957" t="str">
            <v>N6-09</v>
          </cell>
        </row>
        <row r="958">
          <cell r="E958" t="str">
            <v>0103266788</v>
          </cell>
          <cell r="F958" t="str">
            <v>CP2603070119-A-1-4</v>
          </cell>
          <cell r="G958">
            <v>6140</v>
          </cell>
          <cell r="H958" t="str">
            <v>PC</v>
          </cell>
          <cell r="I958" t="str">
            <v>N6-09</v>
          </cell>
        </row>
        <row r="959">
          <cell r="E959" t="str">
            <v>0103196552</v>
          </cell>
          <cell r="F959" t="str">
            <v>CP2601270311-B-PA-PP</v>
          </cell>
          <cell r="G959">
            <v>27000</v>
          </cell>
          <cell r="H959" t="str">
            <v>PC</v>
          </cell>
          <cell r="I959" t="str">
            <v>N6-09</v>
          </cell>
        </row>
        <row r="960">
          <cell r="E960" t="str">
            <v>0103277203</v>
          </cell>
          <cell r="F960" t="str">
            <v>260105</v>
          </cell>
          <cell r="G960">
            <v>5000</v>
          </cell>
          <cell r="H960" t="str">
            <v>PC</v>
          </cell>
          <cell r="I960" t="str">
            <v>N6-09</v>
          </cell>
        </row>
        <row r="961">
          <cell r="E961" t="str">
            <v>0103207568</v>
          </cell>
          <cell r="F961" t="str">
            <v>5K0743-5~76</v>
          </cell>
          <cell r="G961">
            <v>29982</v>
          </cell>
          <cell r="H961" t="str">
            <v>PC</v>
          </cell>
          <cell r="I961" t="str">
            <v>N6-09</v>
          </cell>
        </row>
        <row r="962">
          <cell r="E962" t="str">
            <v>0103232205</v>
          </cell>
          <cell r="F962" t="str">
            <v>H260209-01</v>
          </cell>
          <cell r="G962">
            <v>10000</v>
          </cell>
          <cell r="H962" t="str">
            <v>PC</v>
          </cell>
          <cell r="I962" t="str">
            <v>N6-09</v>
          </cell>
        </row>
        <row r="963">
          <cell r="E963" t="str">
            <v>0101703460</v>
          </cell>
          <cell r="F963" t="str">
            <v>0101703460</v>
          </cell>
          <cell r="G963">
            <v>1430</v>
          </cell>
          <cell r="H963" t="str">
            <v>PC</v>
          </cell>
          <cell r="I963" t="str">
            <v>N6-09</v>
          </cell>
        </row>
        <row r="964">
          <cell r="E964" t="str">
            <v>0103118456</v>
          </cell>
          <cell r="F964" t="str">
            <v>0103118456</v>
          </cell>
          <cell r="G964">
            <v>4824</v>
          </cell>
          <cell r="H964" t="str">
            <v>PC</v>
          </cell>
          <cell r="I964" t="str">
            <v>N6-09</v>
          </cell>
        </row>
        <row r="965">
          <cell r="E965" t="str">
            <v>0103370886</v>
          </cell>
          <cell r="F965" t="str">
            <v>VD26420B9</v>
          </cell>
          <cell r="G965">
            <v>15</v>
          </cell>
          <cell r="H965" t="str">
            <v>PC</v>
          </cell>
          <cell r="I965" t="str">
            <v>X1</v>
          </cell>
        </row>
        <row r="966">
          <cell r="E966" t="str">
            <v>0103318432</v>
          </cell>
          <cell r="F966" t="str">
            <v>02032026</v>
          </cell>
          <cell r="G966">
            <v>8000</v>
          </cell>
          <cell r="H966" t="str">
            <v>PC</v>
          </cell>
          <cell r="I966" t="str">
            <v>N6-09</v>
          </cell>
        </row>
        <row r="967">
          <cell r="E967" t="str">
            <v>0103232207</v>
          </cell>
          <cell r="F967" t="str">
            <v>H260209-02</v>
          </cell>
          <cell r="G967">
            <v>2000</v>
          </cell>
          <cell r="H967" t="str">
            <v>PC</v>
          </cell>
          <cell r="I967" t="str">
            <v>N6-09</v>
          </cell>
        </row>
        <row r="968">
          <cell r="E968" t="str">
            <v>0103103550</v>
          </cell>
          <cell r="F968" t="str">
            <v>CP2512020311-A-PA-PP</v>
          </cell>
          <cell r="G968">
            <v>31000</v>
          </cell>
          <cell r="H968" t="str">
            <v>PC</v>
          </cell>
          <cell r="I968" t="str">
            <v>N6-09</v>
          </cell>
        </row>
        <row r="969">
          <cell r="E969" t="str">
            <v>0103006529</v>
          </cell>
          <cell r="F969" t="str">
            <v>0103006529</v>
          </cell>
          <cell r="G969">
            <v>2500</v>
          </cell>
          <cell r="H969" t="str">
            <v>PC</v>
          </cell>
          <cell r="I969" t="str">
            <v>N6-09</v>
          </cell>
        </row>
        <row r="970">
          <cell r="E970" t="str">
            <v>0103041429</v>
          </cell>
          <cell r="F970" t="str">
            <v>CP2511070311-A-PA-PP</v>
          </cell>
          <cell r="G970">
            <v>26000</v>
          </cell>
          <cell r="H970" t="str">
            <v>PC</v>
          </cell>
          <cell r="I970" t="str">
            <v>N6-09</v>
          </cell>
        </row>
        <row r="971">
          <cell r="E971" t="str">
            <v>0103274619</v>
          </cell>
          <cell r="F971" t="str">
            <v>0103274619</v>
          </cell>
          <cell r="G971">
            <v>16500</v>
          </cell>
          <cell r="H971" t="str">
            <v>PC</v>
          </cell>
          <cell r="I971" t="str">
            <v>N6-09</v>
          </cell>
        </row>
        <row r="972">
          <cell r="E972" t="str">
            <v>0102909414</v>
          </cell>
          <cell r="F972" t="str">
            <v>0102909414</v>
          </cell>
          <cell r="G972">
            <v>17000</v>
          </cell>
          <cell r="H972" t="str">
            <v>PC</v>
          </cell>
          <cell r="I972" t="str">
            <v>N6-09</v>
          </cell>
        </row>
        <row r="973">
          <cell r="E973" t="str">
            <v>0103239969</v>
          </cell>
          <cell r="F973" t="str">
            <v>080126 21-40</v>
          </cell>
          <cell r="G973">
            <v>30000</v>
          </cell>
          <cell r="H973" t="str">
            <v>PC</v>
          </cell>
          <cell r="I973" t="str">
            <v>N6-09</v>
          </cell>
        </row>
        <row r="974">
          <cell r="E974" t="str">
            <v>0103083343</v>
          </cell>
          <cell r="F974" t="str">
            <v>VD25B19A1</v>
          </cell>
          <cell r="G974">
            <v>2</v>
          </cell>
          <cell r="H974" t="str">
            <v>PC</v>
          </cell>
          <cell r="I974" t="str">
            <v>S100</v>
          </cell>
        </row>
        <row r="975">
          <cell r="E975" t="str">
            <v>0103083346</v>
          </cell>
          <cell r="F975" t="str">
            <v>VD25B19A4</v>
          </cell>
          <cell r="G975">
            <v>1</v>
          </cell>
          <cell r="H975" t="str">
            <v>PC</v>
          </cell>
          <cell r="I975" t="str">
            <v>S100</v>
          </cell>
        </row>
        <row r="976">
          <cell r="E976" t="str">
            <v>0102978425</v>
          </cell>
          <cell r="F976" t="str">
            <v>CP2509290311-A-PA-PP</v>
          </cell>
          <cell r="G976">
            <v>21000</v>
          </cell>
          <cell r="H976" t="str">
            <v>PC</v>
          </cell>
          <cell r="I976" t="str">
            <v>N6-09</v>
          </cell>
        </row>
        <row r="977">
          <cell r="E977" t="str">
            <v>0103075843</v>
          </cell>
          <cell r="F977" t="str">
            <v>CHT251117</v>
          </cell>
          <cell r="G977">
            <v>240083</v>
          </cell>
          <cell r="H977" t="str">
            <v>M</v>
          </cell>
          <cell r="I977" t="str">
            <v>N6-09</v>
          </cell>
        </row>
        <row r="978">
          <cell r="E978" t="str">
            <v>0103098620</v>
          </cell>
          <cell r="F978" t="str">
            <v>22041</v>
          </cell>
          <cell r="G978">
            <v>6000</v>
          </cell>
          <cell r="H978" t="str">
            <v>PC</v>
          </cell>
          <cell r="I978" t="str">
            <v>N6-09</v>
          </cell>
        </row>
        <row r="979">
          <cell r="E979" t="str">
            <v>0103007909</v>
          </cell>
          <cell r="F979" t="str">
            <v>120623 31-40</v>
          </cell>
          <cell r="G979">
            <v>7000</v>
          </cell>
          <cell r="H979" t="str">
            <v>PC</v>
          </cell>
          <cell r="I979" t="str">
            <v>N6-09</v>
          </cell>
        </row>
        <row r="980">
          <cell r="E980" t="str">
            <v>0102943821</v>
          </cell>
          <cell r="F980" t="str">
            <v>H250912-01</v>
          </cell>
          <cell r="G980">
            <v>5000</v>
          </cell>
          <cell r="H980" t="str">
            <v>PC</v>
          </cell>
          <cell r="I980" t="str">
            <v>N6-09</v>
          </cell>
        </row>
        <row r="981">
          <cell r="E981" t="str">
            <v>0102971225</v>
          </cell>
          <cell r="F981" t="str">
            <v>H250924-03</v>
          </cell>
          <cell r="G981">
            <v>20001</v>
          </cell>
          <cell r="H981" t="str">
            <v>PC</v>
          </cell>
          <cell r="I981" t="str">
            <v>N6-09</v>
          </cell>
        </row>
        <row r="982">
          <cell r="E982" t="str">
            <v>0102971219</v>
          </cell>
          <cell r="F982" t="str">
            <v>H250924-01</v>
          </cell>
          <cell r="G982">
            <v>25000</v>
          </cell>
          <cell r="H982" t="str">
            <v>PC</v>
          </cell>
          <cell r="I982" t="str">
            <v>N6-09</v>
          </cell>
        </row>
        <row r="983">
          <cell r="E983" t="str">
            <v>0102971222</v>
          </cell>
          <cell r="F983" t="str">
            <v>H250924-02</v>
          </cell>
          <cell r="G983">
            <v>5500</v>
          </cell>
          <cell r="H983" t="str">
            <v>PC</v>
          </cell>
          <cell r="I983" t="str">
            <v>N6-09</v>
          </cell>
        </row>
        <row r="984">
          <cell r="E984" t="str">
            <v>0102909413</v>
          </cell>
          <cell r="F984" t="str">
            <v>CP2508290311-A-PA-PP</v>
          </cell>
          <cell r="G984">
            <v>32000</v>
          </cell>
          <cell r="H984" t="str">
            <v>PC</v>
          </cell>
          <cell r="I984" t="str">
            <v>N6-09</v>
          </cell>
        </row>
        <row r="985">
          <cell r="E985" t="str">
            <v>0102933882</v>
          </cell>
          <cell r="F985" t="str">
            <v>H250908-06</v>
          </cell>
          <cell r="G985">
            <v>10642</v>
          </cell>
          <cell r="H985" t="str">
            <v>PC</v>
          </cell>
          <cell r="I985" t="str">
            <v>N6-09</v>
          </cell>
        </row>
        <row r="986">
          <cell r="E986" t="str">
            <v>0102976727</v>
          </cell>
          <cell r="F986" t="str">
            <v>H250908-03</v>
          </cell>
          <cell r="G986">
            <v>2500</v>
          </cell>
          <cell r="H986" t="str">
            <v>PC</v>
          </cell>
          <cell r="I986" t="str">
            <v>N6-09</v>
          </cell>
        </row>
        <row r="987">
          <cell r="E987" t="str">
            <v>0102971230</v>
          </cell>
          <cell r="F987" t="str">
            <v>H250908-03</v>
          </cell>
          <cell r="G987">
            <v>1000</v>
          </cell>
          <cell r="H987" t="str">
            <v>PC</v>
          </cell>
          <cell r="I987" t="str">
            <v>N6-09</v>
          </cell>
        </row>
        <row r="988">
          <cell r="E988" t="str">
            <v>0102243304</v>
          </cell>
          <cell r="F988" t="str">
            <v>H240926-48</v>
          </cell>
          <cell r="G988">
            <v>1000</v>
          </cell>
          <cell r="H988" t="str">
            <v>PC</v>
          </cell>
          <cell r="I988" t="str">
            <v>N6-09</v>
          </cell>
        </row>
        <row r="989">
          <cell r="E989" t="str">
            <v>0102173376</v>
          </cell>
          <cell r="F989" t="str">
            <v>H240819-57</v>
          </cell>
          <cell r="G989">
            <v>1025</v>
          </cell>
          <cell r="H989" t="str">
            <v>PC</v>
          </cell>
          <cell r="I989" t="str">
            <v>N6-09</v>
          </cell>
        </row>
        <row r="990">
          <cell r="E990" t="str">
            <v>0101844943</v>
          </cell>
          <cell r="F990" t="str">
            <v>H240206-53</v>
          </cell>
          <cell r="G990">
            <v>4000</v>
          </cell>
          <cell r="H990" t="str">
            <v>PC</v>
          </cell>
          <cell r="I990" t="str">
            <v>N6-09</v>
          </cell>
        </row>
        <row r="991">
          <cell r="E991" t="str">
            <v>0101844905</v>
          </cell>
          <cell r="F991" t="str">
            <v>H240206-46</v>
          </cell>
          <cell r="G991">
            <v>2585</v>
          </cell>
          <cell r="H991" t="str">
            <v>PC</v>
          </cell>
          <cell r="I991" t="str">
            <v>N6-09</v>
          </cell>
        </row>
        <row r="992">
          <cell r="F992"/>
          <cell r="G992"/>
          <cell r="H992"/>
          <cell r="I992"/>
        </row>
        <row r="993">
          <cell r="F993"/>
          <cell r="G993"/>
          <cell r="H993"/>
          <cell r="I993"/>
        </row>
        <row r="994">
          <cell r="F994"/>
          <cell r="G994"/>
          <cell r="H994"/>
          <cell r="I994"/>
        </row>
        <row r="995">
          <cell r="F995"/>
          <cell r="G995"/>
          <cell r="H995"/>
          <cell r="I995"/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Sheet2"/>
      <sheetName val="Sheet3"/>
      <sheetName val="Label"/>
      <sheetName val="seal (2)"/>
      <sheetName val="total"/>
      <sheetName val="Sheet1"/>
    </sheetNames>
    <sheetDataSet>
      <sheetData sheetId="0">
        <row r="1">
          <cell r="G1">
            <v>65738</v>
          </cell>
          <cell r="K1">
            <v>66880</v>
          </cell>
        </row>
        <row r="2">
          <cell r="K2" t="str">
            <v>Q'ty  Input</v>
          </cell>
          <cell r="R2" t="str">
            <v>Label</v>
          </cell>
          <cell r="U2" t="str">
            <v>Seal</v>
          </cell>
          <cell r="V2" t="str">
            <v>Ster</v>
          </cell>
          <cell r="X2" t="str">
            <v>BOXING</v>
          </cell>
          <cell r="Y2" t="str">
            <v>Label</v>
          </cell>
          <cell r="Z2" t="str">
            <v>Seal</v>
          </cell>
          <cell r="AA2" t="str">
            <v>Boxing</v>
          </cell>
        </row>
        <row r="3">
          <cell r="K3">
            <v>3306</v>
          </cell>
          <cell r="R3">
            <v>46205</v>
          </cell>
          <cell r="U3">
            <v>46206</v>
          </cell>
          <cell r="V3">
            <v>46206</v>
          </cell>
          <cell r="X3">
            <v>46247</v>
          </cell>
          <cell r="Y3">
            <v>1212.2</v>
          </cell>
          <cell r="Z3">
            <v>6496.29</v>
          </cell>
          <cell r="AA3">
            <v>6336.5</v>
          </cell>
        </row>
        <row r="4">
          <cell r="K4">
            <v>3</v>
          </cell>
          <cell r="R4">
            <v>46221</v>
          </cell>
          <cell r="U4">
            <v>46230</v>
          </cell>
          <cell r="V4" t="str">
            <v>N/A</v>
          </cell>
          <cell r="Y4">
            <v>0</v>
          </cell>
          <cell r="Z4">
            <v>0</v>
          </cell>
          <cell r="AA4">
            <v>0</v>
          </cell>
        </row>
        <row r="5">
          <cell r="K5">
            <v>9</v>
          </cell>
          <cell r="R5">
            <v>46221</v>
          </cell>
          <cell r="U5">
            <v>46230</v>
          </cell>
          <cell r="V5">
            <v>46230</v>
          </cell>
          <cell r="Y5">
            <v>0</v>
          </cell>
          <cell r="Z5">
            <v>0</v>
          </cell>
          <cell r="AA5">
            <v>0</v>
          </cell>
        </row>
        <row r="6">
          <cell r="K6">
            <v>3</v>
          </cell>
          <cell r="R6">
            <v>46221</v>
          </cell>
          <cell r="U6">
            <v>46230</v>
          </cell>
          <cell r="V6" t="str">
            <v>N/A</v>
          </cell>
          <cell r="Y6">
            <v>0</v>
          </cell>
          <cell r="Z6">
            <v>0</v>
          </cell>
          <cell r="AA6">
            <v>0</v>
          </cell>
        </row>
        <row r="7">
          <cell r="K7">
            <v>9</v>
          </cell>
          <cell r="R7">
            <v>46221</v>
          </cell>
          <cell r="U7">
            <v>46230</v>
          </cell>
          <cell r="V7">
            <v>46230</v>
          </cell>
          <cell r="Y7">
            <v>0</v>
          </cell>
          <cell r="Z7">
            <v>0</v>
          </cell>
          <cell r="AA7">
            <v>0</v>
          </cell>
        </row>
        <row r="8">
          <cell r="K8">
            <v>3</v>
          </cell>
          <cell r="R8">
            <v>46221</v>
          </cell>
          <cell r="U8">
            <v>46230</v>
          </cell>
          <cell r="V8" t="str">
            <v>N/A</v>
          </cell>
          <cell r="Y8">
            <v>0</v>
          </cell>
          <cell r="Z8">
            <v>0</v>
          </cell>
          <cell r="AA8">
            <v>0</v>
          </cell>
        </row>
        <row r="9">
          <cell r="K9">
            <v>9</v>
          </cell>
          <cell r="R9">
            <v>46221</v>
          </cell>
          <cell r="U9">
            <v>46230</v>
          </cell>
          <cell r="V9">
            <v>46230</v>
          </cell>
          <cell r="Y9">
            <v>0</v>
          </cell>
          <cell r="Z9">
            <v>0</v>
          </cell>
          <cell r="AA9">
            <v>0</v>
          </cell>
        </row>
        <row r="10">
          <cell r="K10">
            <v>3</v>
          </cell>
          <cell r="R10">
            <v>46221</v>
          </cell>
          <cell r="U10">
            <v>46230</v>
          </cell>
          <cell r="V10" t="str">
            <v>N/A</v>
          </cell>
          <cell r="Y10">
            <v>0</v>
          </cell>
          <cell r="Z10">
            <v>0</v>
          </cell>
          <cell r="AA10">
            <v>0</v>
          </cell>
        </row>
        <row r="11">
          <cell r="K11">
            <v>9</v>
          </cell>
          <cell r="R11">
            <v>46221</v>
          </cell>
          <cell r="U11">
            <v>46230</v>
          </cell>
          <cell r="V11">
            <v>46230</v>
          </cell>
          <cell r="Y11">
            <v>0</v>
          </cell>
          <cell r="Z11">
            <v>0</v>
          </cell>
          <cell r="AA11">
            <v>0</v>
          </cell>
        </row>
        <row r="12">
          <cell r="K12">
            <v>3</v>
          </cell>
          <cell r="R12">
            <v>46221</v>
          </cell>
          <cell r="U12">
            <v>46230</v>
          </cell>
          <cell r="V12" t="str">
            <v>N/A</v>
          </cell>
          <cell r="Y12">
            <v>0</v>
          </cell>
          <cell r="Z12">
            <v>0</v>
          </cell>
          <cell r="AA12">
            <v>0</v>
          </cell>
        </row>
        <row r="13">
          <cell r="K13">
            <v>9</v>
          </cell>
          <cell r="R13">
            <v>46221</v>
          </cell>
          <cell r="U13">
            <v>46230</v>
          </cell>
          <cell r="V13">
            <v>46230</v>
          </cell>
          <cell r="Y13">
            <v>0</v>
          </cell>
          <cell r="Z13">
            <v>0</v>
          </cell>
          <cell r="AA13">
            <v>0</v>
          </cell>
        </row>
        <row r="14">
          <cell r="K14">
            <v>9</v>
          </cell>
          <cell r="R14">
            <v>46221</v>
          </cell>
          <cell r="U14">
            <v>46230</v>
          </cell>
          <cell r="V14">
            <v>46230</v>
          </cell>
          <cell r="Y14">
            <v>0</v>
          </cell>
          <cell r="Z14">
            <v>0</v>
          </cell>
          <cell r="AA14">
            <v>0</v>
          </cell>
        </row>
        <row r="15">
          <cell r="K15">
            <v>3</v>
          </cell>
          <cell r="R15">
            <v>46221</v>
          </cell>
          <cell r="U15">
            <v>46230</v>
          </cell>
          <cell r="V15" t="str">
            <v>N/A</v>
          </cell>
          <cell r="Y15">
            <v>0</v>
          </cell>
          <cell r="Z15">
            <v>0</v>
          </cell>
          <cell r="AA15">
            <v>0</v>
          </cell>
        </row>
        <row r="16">
          <cell r="K16">
            <v>9</v>
          </cell>
          <cell r="R16">
            <v>46221</v>
          </cell>
          <cell r="U16">
            <v>46230</v>
          </cell>
          <cell r="V16">
            <v>46230</v>
          </cell>
          <cell r="Y16">
            <v>0</v>
          </cell>
          <cell r="Z16">
            <v>0</v>
          </cell>
          <cell r="AA16">
            <v>0</v>
          </cell>
        </row>
        <row r="17">
          <cell r="K17">
            <v>9</v>
          </cell>
          <cell r="R17">
            <v>46221</v>
          </cell>
          <cell r="U17">
            <v>46230</v>
          </cell>
          <cell r="V17">
            <v>46230</v>
          </cell>
          <cell r="Y17">
            <v>0</v>
          </cell>
          <cell r="Z17">
            <v>0</v>
          </cell>
          <cell r="AA17">
            <v>0</v>
          </cell>
        </row>
        <row r="18">
          <cell r="K18">
            <v>3</v>
          </cell>
          <cell r="R18">
            <v>46221</v>
          </cell>
          <cell r="U18">
            <v>46230</v>
          </cell>
          <cell r="V18" t="str">
            <v>N/A</v>
          </cell>
          <cell r="Y18">
            <v>0</v>
          </cell>
          <cell r="Z18">
            <v>0</v>
          </cell>
          <cell r="AA18">
            <v>0</v>
          </cell>
        </row>
        <row r="19">
          <cell r="K19">
            <v>9</v>
          </cell>
          <cell r="R19">
            <v>46221</v>
          </cell>
          <cell r="U19">
            <v>46230</v>
          </cell>
          <cell r="V19">
            <v>46230</v>
          </cell>
          <cell r="Y19">
            <v>0</v>
          </cell>
          <cell r="Z19">
            <v>0</v>
          </cell>
          <cell r="AA19">
            <v>0</v>
          </cell>
        </row>
        <row r="20">
          <cell r="K20">
            <v>3</v>
          </cell>
          <cell r="R20">
            <v>46221</v>
          </cell>
          <cell r="U20">
            <v>46230</v>
          </cell>
          <cell r="V20" t="str">
            <v>N/A</v>
          </cell>
          <cell r="Y20">
            <v>0</v>
          </cell>
          <cell r="Z20">
            <v>0</v>
          </cell>
          <cell r="AA20">
            <v>0</v>
          </cell>
        </row>
        <row r="21">
          <cell r="K21">
            <v>6</v>
          </cell>
          <cell r="R21">
            <v>46221</v>
          </cell>
          <cell r="U21">
            <v>46230</v>
          </cell>
          <cell r="V21">
            <v>46230</v>
          </cell>
          <cell r="Y21">
            <v>0</v>
          </cell>
          <cell r="Z21">
            <v>0</v>
          </cell>
          <cell r="AA21">
            <v>0</v>
          </cell>
        </row>
        <row r="22">
          <cell r="K22">
            <v>3</v>
          </cell>
          <cell r="R22">
            <v>46221</v>
          </cell>
          <cell r="U22">
            <v>46230</v>
          </cell>
          <cell r="V22" t="str">
            <v>N/A</v>
          </cell>
          <cell r="Y22">
            <v>0</v>
          </cell>
          <cell r="Z22">
            <v>0</v>
          </cell>
          <cell r="AA22">
            <v>0</v>
          </cell>
        </row>
        <row r="23">
          <cell r="K23">
            <v>9</v>
          </cell>
          <cell r="R23">
            <v>46221</v>
          </cell>
          <cell r="U23">
            <v>46230</v>
          </cell>
          <cell r="V23">
            <v>46230</v>
          </cell>
          <cell r="Y23">
            <v>0</v>
          </cell>
          <cell r="Z23">
            <v>0</v>
          </cell>
          <cell r="AA23">
            <v>0</v>
          </cell>
        </row>
        <row r="24">
          <cell r="K24">
            <v>3</v>
          </cell>
          <cell r="R24">
            <v>46221</v>
          </cell>
          <cell r="U24">
            <v>46230</v>
          </cell>
          <cell r="V24" t="str">
            <v>N/A</v>
          </cell>
          <cell r="Y24">
            <v>0</v>
          </cell>
          <cell r="Z24">
            <v>0</v>
          </cell>
          <cell r="AA24">
            <v>0</v>
          </cell>
        </row>
        <row r="25">
          <cell r="K25">
            <v>9</v>
          </cell>
          <cell r="R25">
            <v>46221</v>
          </cell>
          <cell r="U25">
            <v>46230</v>
          </cell>
          <cell r="V25">
            <v>46230</v>
          </cell>
          <cell r="Y25">
            <v>0</v>
          </cell>
          <cell r="Z25">
            <v>0</v>
          </cell>
          <cell r="AA25">
            <v>0</v>
          </cell>
        </row>
        <row r="26">
          <cell r="K26">
            <v>626</v>
          </cell>
          <cell r="R26">
            <v>46217</v>
          </cell>
          <cell r="U26">
            <v>46218</v>
          </cell>
          <cell r="V26">
            <v>46218</v>
          </cell>
          <cell r="Y26">
            <v>350.56000000000006</v>
          </cell>
          <cell r="Z26">
            <v>672.95</v>
          </cell>
          <cell r="AA26">
            <v>1390.7633333333333</v>
          </cell>
        </row>
        <row r="27">
          <cell r="K27">
            <v>36</v>
          </cell>
          <cell r="R27">
            <v>46218</v>
          </cell>
          <cell r="U27">
            <v>46219</v>
          </cell>
          <cell r="V27">
            <v>46219</v>
          </cell>
          <cell r="Y27">
            <v>20.160000000000004</v>
          </cell>
          <cell r="Z27">
            <v>38.700000000000003</v>
          </cell>
          <cell r="AA27">
            <v>79.98</v>
          </cell>
        </row>
        <row r="28">
          <cell r="K28">
            <v>270</v>
          </cell>
          <cell r="R28">
            <v>46218</v>
          </cell>
          <cell r="U28">
            <v>46219</v>
          </cell>
          <cell r="V28">
            <v>46219</v>
          </cell>
          <cell r="Y28">
            <v>151.19999999999999</v>
          </cell>
          <cell r="Z28">
            <v>290.25</v>
          </cell>
          <cell r="AA28">
            <v>599.85</v>
          </cell>
        </row>
        <row r="29">
          <cell r="K29">
            <v>2050</v>
          </cell>
          <cell r="R29">
            <v>46218</v>
          </cell>
          <cell r="U29">
            <v>46219</v>
          </cell>
          <cell r="V29">
            <v>46219</v>
          </cell>
          <cell r="Y29">
            <v>1148</v>
          </cell>
          <cell r="Z29">
            <v>2203.75</v>
          </cell>
          <cell r="AA29">
            <v>4554.416666666667</v>
          </cell>
        </row>
        <row r="30">
          <cell r="K30">
            <v>9</v>
          </cell>
          <cell r="R30">
            <v>46223</v>
          </cell>
          <cell r="U30">
            <v>46227</v>
          </cell>
          <cell r="V30">
            <v>46230</v>
          </cell>
          <cell r="Y30">
            <v>0</v>
          </cell>
          <cell r="Z30">
            <v>0</v>
          </cell>
          <cell r="AA30">
            <v>0</v>
          </cell>
        </row>
        <row r="31">
          <cell r="K31">
            <v>9</v>
          </cell>
          <cell r="R31">
            <v>46223</v>
          </cell>
          <cell r="U31">
            <v>46227</v>
          </cell>
          <cell r="V31">
            <v>46230</v>
          </cell>
          <cell r="Y31">
            <v>0</v>
          </cell>
          <cell r="Z31">
            <v>0</v>
          </cell>
          <cell r="AA31">
            <v>0</v>
          </cell>
        </row>
        <row r="32">
          <cell r="K32">
            <v>9</v>
          </cell>
          <cell r="R32">
            <v>46223</v>
          </cell>
          <cell r="U32">
            <v>46227</v>
          </cell>
          <cell r="V32">
            <v>46230</v>
          </cell>
          <cell r="Y32">
            <v>0</v>
          </cell>
          <cell r="Z32">
            <v>0</v>
          </cell>
          <cell r="AA32">
            <v>0</v>
          </cell>
        </row>
        <row r="33">
          <cell r="K33">
            <v>3</v>
          </cell>
          <cell r="R33">
            <v>46219</v>
          </cell>
          <cell r="U33">
            <v>46220</v>
          </cell>
          <cell r="V33">
            <v>46220</v>
          </cell>
          <cell r="Y33">
            <v>2.8</v>
          </cell>
          <cell r="Z33">
            <v>11.7</v>
          </cell>
          <cell r="AA33">
            <v>14.45</v>
          </cell>
        </row>
        <row r="34">
          <cell r="K34">
            <v>10</v>
          </cell>
          <cell r="R34">
            <v>46219</v>
          </cell>
          <cell r="U34">
            <v>46220</v>
          </cell>
          <cell r="V34">
            <v>46220</v>
          </cell>
          <cell r="Y34">
            <v>9.3333333333333339</v>
          </cell>
          <cell r="Z34">
            <v>39</v>
          </cell>
          <cell r="AA34">
            <v>48.166666666666664</v>
          </cell>
        </row>
        <row r="35">
          <cell r="K35">
            <v>21</v>
          </cell>
          <cell r="R35">
            <v>46219</v>
          </cell>
          <cell r="U35">
            <v>46220</v>
          </cell>
          <cell r="V35">
            <v>46220</v>
          </cell>
          <cell r="Y35">
            <v>19.600000000000001</v>
          </cell>
          <cell r="Z35">
            <v>81.900000000000006</v>
          </cell>
          <cell r="AA35">
            <v>101.15</v>
          </cell>
        </row>
        <row r="36">
          <cell r="K36">
            <v>290</v>
          </cell>
          <cell r="R36">
            <v>46219</v>
          </cell>
          <cell r="U36">
            <v>46220</v>
          </cell>
          <cell r="V36">
            <v>46220</v>
          </cell>
          <cell r="Y36">
            <v>270.66666666666669</v>
          </cell>
          <cell r="Z36">
            <v>1131</v>
          </cell>
          <cell r="AA36">
            <v>1396.8333333333333</v>
          </cell>
        </row>
        <row r="37">
          <cell r="K37">
            <v>400</v>
          </cell>
          <cell r="R37">
            <v>46219</v>
          </cell>
          <cell r="U37">
            <v>46220</v>
          </cell>
          <cell r="V37">
            <v>46220</v>
          </cell>
          <cell r="Y37">
            <v>373.33333333333331</v>
          </cell>
          <cell r="Z37">
            <v>1560</v>
          </cell>
          <cell r="AA37">
            <v>1926.6666666666667</v>
          </cell>
        </row>
        <row r="38">
          <cell r="K38">
            <v>40</v>
          </cell>
          <cell r="R38">
            <v>46219</v>
          </cell>
          <cell r="U38">
            <v>46220</v>
          </cell>
          <cell r="V38">
            <v>46220</v>
          </cell>
          <cell r="Y38">
            <v>37.333333333333336</v>
          </cell>
          <cell r="Z38">
            <v>156</v>
          </cell>
          <cell r="AA38">
            <v>192.66666666666666</v>
          </cell>
        </row>
        <row r="39">
          <cell r="K39">
            <v>96</v>
          </cell>
          <cell r="R39">
            <v>46219</v>
          </cell>
          <cell r="U39">
            <v>46220</v>
          </cell>
          <cell r="V39">
            <v>46220</v>
          </cell>
          <cell r="Y39">
            <v>89.6</v>
          </cell>
          <cell r="Z39">
            <v>374.4</v>
          </cell>
          <cell r="AA39">
            <v>462.4</v>
          </cell>
        </row>
        <row r="40">
          <cell r="K40">
            <v>380</v>
          </cell>
          <cell r="R40">
            <v>46219</v>
          </cell>
          <cell r="U40">
            <v>46220</v>
          </cell>
          <cell r="V40">
            <v>46220</v>
          </cell>
          <cell r="Y40">
            <v>354.66666666666669</v>
          </cell>
          <cell r="Z40">
            <v>1482</v>
          </cell>
          <cell r="AA40">
            <v>1830.3333333333333</v>
          </cell>
        </row>
        <row r="41">
          <cell r="K41">
            <v>324</v>
          </cell>
          <cell r="R41">
            <v>46219</v>
          </cell>
          <cell r="U41">
            <v>46220</v>
          </cell>
          <cell r="V41">
            <v>46220</v>
          </cell>
          <cell r="Y41">
            <v>302.39999999999998</v>
          </cell>
          <cell r="Z41">
            <v>1263.5999999999999</v>
          </cell>
          <cell r="AA41">
            <v>1560.6</v>
          </cell>
        </row>
        <row r="42">
          <cell r="K42">
            <v>486</v>
          </cell>
          <cell r="R42">
            <v>46220</v>
          </cell>
          <cell r="U42">
            <v>46221</v>
          </cell>
          <cell r="V42">
            <v>46221</v>
          </cell>
          <cell r="Y42">
            <v>453.6</v>
          </cell>
          <cell r="Z42">
            <v>1895.4</v>
          </cell>
          <cell r="AA42">
            <v>2340.9</v>
          </cell>
        </row>
        <row r="43">
          <cell r="K43">
            <v>1</v>
          </cell>
          <cell r="R43">
            <v>46220</v>
          </cell>
          <cell r="U43">
            <v>46221</v>
          </cell>
          <cell r="V43">
            <v>46221</v>
          </cell>
          <cell r="Y43">
            <v>0.93333333333333335</v>
          </cell>
          <cell r="Z43">
            <v>3.9</v>
          </cell>
          <cell r="AA43">
            <v>4.8166666666666664</v>
          </cell>
        </row>
        <row r="44">
          <cell r="K44">
            <v>720</v>
          </cell>
          <cell r="R44">
            <v>46221</v>
          </cell>
          <cell r="U44">
            <v>46223</v>
          </cell>
          <cell r="V44">
            <v>46223</v>
          </cell>
          <cell r="Y44">
            <v>672</v>
          </cell>
          <cell r="Z44">
            <v>2808</v>
          </cell>
          <cell r="AA44">
            <v>3468</v>
          </cell>
        </row>
        <row r="45">
          <cell r="K45">
            <v>420</v>
          </cell>
          <cell r="R45">
            <v>46223</v>
          </cell>
          <cell r="U45">
            <v>46224</v>
          </cell>
          <cell r="V45">
            <v>46224</v>
          </cell>
          <cell r="Y45">
            <v>392</v>
          </cell>
          <cell r="Z45">
            <v>1638</v>
          </cell>
          <cell r="AA45">
            <v>2023</v>
          </cell>
        </row>
        <row r="46">
          <cell r="K46">
            <v>726</v>
          </cell>
          <cell r="R46">
            <v>46223</v>
          </cell>
          <cell r="U46">
            <v>46224</v>
          </cell>
          <cell r="V46">
            <v>46224</v>
          </cell>
          <cell r="Y46">
            <v>677.6</v>
          </cell>
          <cell r="Z46">
            <v>2831.4</v>
          </cell>
          <cell r="AA46">
            <v>3496.9</v>
          </cell>
        </row>
        <row r="47">
          <cell r="K47">
            <v>20</v>
          </cell>
          <cell r="R47">
            <v>46223</v>
          </cell>
          <cell r="U47">
            <v>46224</v>
          </cell>
          <cell r="V47">
            <v>46224</v>
          </cell>
          <cell r="Y47">
            <v>18</v>
          </cell>
          <cell r="Z47">
            <v>45</v>
          </cell>
          <cell r="AA47">
            <v>44.733333333333334</v>
          </cell>
        </row>
        <row r="48">
          <cell r="K48">
            <v>1497</v>
          </cell>
          <cell r="R48">
            <v>46223</v>
          </cell>
          <cell r="U48">
            <v>46224</v>
          </cell>
          <cell r="V48">
            <v>46224</v>
          </cell>
          <cell r="Y48">
            <v>1347.3</v>
          </cell>
          <cell r="Z48">
            <v>3368.25</v>
          </cell>
          <cell r="AA48">
            <v>3348.29</v>
          </cell>
        </row>
        <row r="49">
          <cell r="K49">
            <v>200</v>
          </cell>
          <cell r="R49">
            <v>46223</v>
          </cell>
          <cell r="U49">
            <v>46224</v>
          </cell>
          <cell r="V49" t="str">
            <v>N/A</v>
          </cell>
        </row>
        <row r="50">
          <cell r="R50">
            <v>46223</v>
          </cell>
          <cell r="U50">
            <v>46224</v>
          </cell>
          <cell r="V50" t="str">
            <v>N/A</v>
          </cell>
        </row>
        <row r="51">
          <cell r="K51">
            <v>200</v>
          </cell>
          <cell r="R51">
            <v>46223</v>
          </cell>
          <cell r="U51">
            <v>46224</v>
          </cell>
          <cell r="V51" t="str">
            <v>N/A</v>
          </cell>
        </row>
        <row r="52">
          <cell r="R52">
            <v>46223</v>
          </cell>
          <cell r="U52">
            <v>46224</v>
          </cell>
          <cell r="V52" t="str">
            <v>N/A</v>
          </cell>
        </row>
        <row r="53">
          <cell r="K53">
            <v>454</v>
          </cell>
          <cell r="R53">
            <v>46226</v>
          </cell>
          <cell r="U53">
            <v>46227</v>
          </cell>
          <cell r="V53">
            <v>46227</v>
          </cell>
          <cell r="Y53">
            <v>254.24000000000004</v>
          </cell>
          <cell r="Z53">
            <v>488.05</v>
          </cell>
          <cell r="AA53">
            <v>1008.6366666666668</v>
          </cell>
        </row>
        <row r="54">
          <cell r="K54">
            <v>1472</v>
          </cell>
          <cell r="R54">
            <v>46226</v>
          </cell>
          <cell r="U54">
            <v>46227</v>
          </cell>
          <cell r="V54">
            <v>46227</v>
          </cell>
          <cell r="Y54">
            <v>824.32</v>
          </cell>
          <cell r="Z54">
            <v>1582.4</v>
          </cell>
          <cell r="AA54">
            <v>3270.2933333333335</v>
          </cell>
        </row>
        <row r="55">
          <cell r="K55">
            <v>726</v>
          </cell>
          <cell r="R55">
            <v>46224</v>
          </cell>
          <cell r="U55">
            <v>46225</v>
          </cell>
          <cell r="V55">
            <v>46225</v>
          </cell>
          <cell r="Y55">
            <v>677.6</v>
          </cell>
          <cell r="Z55">
            <v>2831.4</v>
          </cell>
          <cell r="AA55">
            <v>3496.9</v>
          </cell>
        </row>
        <row r="56">
          <cell r="K56">
            <v>126</v>
          </cell>
          <cell r="R56">
            <v>46225</v>
          </cell>
          <cell r="U56">
            <v>46226</v>
          </cell>
          <cell r="V56">
            <v>46226</v>
          </cell>
          <cell r="Y56">
            <v>117.6</v>
          </cell>
          <cell r="Z56">
            <v>491.4</v>
          </cell>
          <cell r="AA56">
            <v>606.9</v>
          </cell>
        </row>
        <row r="57">
          <cell r="K57">
            <v>720</v>
          </cell>
          <cell r="R57">
            <v>46225</v>
          </cell>
          <cell r="U57">
            <v>46226</v>
          </cell>
          <cell r="V57">
            <v>46226</v>
          </cell>
          <cell r="Y57">
            <v>672</v>
          </cell>
          <cell r="Z57">
            <v>2808</v>
          </cell>
          <cell r="AA57">
            <v>3468</v>
          </cell>
        </row>
        <row r="58">
          <cell r="K58">
            <v>200</v>
          </cell>
          <cell r="R58">
            <v>46223</v>
          </cell>
          <cell r="U58">
            <v>46225</v>
          </cell>
          <cell r="V58" t="str">
            <v>N/A</v>
          </cell>
          <cell r="X58">
            <v>46227</v>
          </cell>
          <cell r="Y58">
            <v>0</v>
          </cell>
          <cell r="Z58">
            <v>0</v>
          </cell>
          <cell r="AA58">
            <v>0</v>
          </cell>
        </row>
        <row r="59">
          <cell r="K59">
            <v>200</v>
          </cell>
          <cell r="R59">
            <v>46223</v>
          </cell>
          <cell r="U59">
            <v>46225</v>
          </cell>
          <cell r="V59" t="str">
            <v>N/A</v>
          </cell>
          <cell r="X59">
            <v>46227</v>
          </cell>
          <cell r="Y59">
            <v>0</v>
          </cell>
          <cell r="Z59">
            <v>0</v>
          </cell>
          <cell r="AA59">
            <v>0</v>
          </cell>
        </row>
        <row r="60">
          <cell r="K60">
            <v>28</v>
          </cell>
          <cell r="V60">
            <v>46228</v>
          </cell>
          <cell r="Y60">
            <v>0</v>
          </cell>
          <cell r="Z60">
            <v>0</v>
          </cell>
          <cell r="AA60">
            <v>0</v>
          </cell>
        </row>
        <row r="61">
          <cell r="V61">
            <v>46228</v>
          </cell>
          <cell r="Y61">
            <v>0</v>
          </cell>
          <cell r="Z61">
            <v>0</v>
          </cell>
          <cell r="AA61">
            <v>0</v>
          </cell>
        </row>
        <row r="62">
          <cell r="V62">
            <v>46228</v>
          </cell>
          <cell r="Y62">
            <v>0</v>
          </cell>
          <cell r="Z62">
            <v>0</v>
          </cell>
          <cell r="AA62">
            <v>0</v>
          </cell>
        </row>
        <row r="63">
          <cell r="V63">
            <v>46228</v>
          </cell>
          <cell r="Y63">
            <v>0</v>
          </cell>
          <cell r="Z63">
            <v>0</v>
          </cell>
          <cell r="AA63">
            <v>0</v>
          </cell>
        </row>
        <row r="64">
          <cell r="V64">
            <v>46228</v>
          </cell>
          <cell r="Y64">
            <v>0</v>
          </cell>
          <cell r="Z64">
            <v>0</v>
          </cell>
          <cell r="AA64">
            <v>0</v>
          </cell>
        </row>
        <row r="65">
          <cell r="V65">
            <v>46228</v>
          </cell>
          <cell r="Y65">
            <v>0</v>
          </cell>
          <cell r="Z65">
            <v>0</v>
          </cell>
          <cell r="AA65">
            <v>0</v>
          </cell>
        </row>
        <row r="66">
          <cell r="K66">
            <v>28</v>
          </cell>
          <cell r="V66">
            <v>46228</v>
          </cell>
          <cell r="Y66">
            <v>0</v>
          </cell>
          <cell r="Z66">
            <v>0</v>
          </cell>
          <cell r="AA66">
            <v>0</v>
          </cell>
        </row>
        <row r="67">
          <cell r="V67">
            <v>46228</v>
          </cell>
          <cell r="Y67">
            <v>0</v>
          </cell>
          <cell r="Z67">
            <v>0</v>
          </cell>
          <cell r="AA67">
            <v>0</v>
          </cell>
        </row>
        <row r="68">
          <cell r="V68">
            <v>46228</v>
          </cell>
          <cell r="Y68">
            <v>0</v>
          </cell>
          <cell r="Z68">
            <v>0</v>
          </cell>
          <cell r="AA68">
            <v>0</v>
          </cell>
        </row>
        <row r="69">
          <cell r="V69">
            <v>46228</v>
          </cell>
          <cell r="Y69">
            <v>0</v>
          </cell>
          <cell r="Z69">
            <v>0</v>
          </cell>
          <cell r="AA69">
            <v>0</v>
          </cell>
        </row>
        <row r="70">
          <cell r="V70">
            <v>46228</v>
          </cell>
          <cell r="Y70">
            <v>0</v>
          </cell>
          <cell r="Z70">
            <v>0</v>
          </cell>
          <cell r="AA70">
            <v>0</v>
          </cell>
        </row>
        <row r="71">
          <cell r="K71">
            <v>27</v>
          </cell>
          <cell r="V71">
            <v>46228</v>
          </cell>
          <cell r="Y71">
            <v>0</v>
          </cell>
          <cell r="Z71">
            <v>0</v>
          </cell>
          <cell r="AA71">
            <v>0</v>
          </cell>
        </row>
        <row r="72">
          <cell r="V72">
            <v>46228</v>
          </cell>
          <cell r="Y72">
            <v>0</v>
          </cell>
          <cell r="Z72">
            <v>0</v>
          </cell>
          <cell r="AA72">
            <v>0</v>
          </cell>
        </row>
        <row r="73">
          <cell r="V73">
            <v>46228</v>
          </cell>
          <cell r="Y73">
            <v>0</v>
          </cell>
          <cell r="Z73">
            <v>0</v>
          </cell>
          <cell r="AA73">
            <v>0</v>
          </cell>
        </row>
        <row r="74">
          <cell r="V74">
            <v>46228</v>
          </cell>
          <cell r="Y74">
            <v>0</v>
          </cell>
          <cell r="Z74">
            <v>0</v>
          </cell>
          <cell r="AA74">
            <v>0</v>
          </cell>
        </row>
        <row r="75">
          <cell r="K75">
            <v>28</v>
          </cell>
          <cell r="V75">
            <v>46228</v>
          </cell>
          <cell r="Y75">
            <v>0</v>
          </cell>
          <cell r="Z75">
            <v>0</v>
          </cell>
          <cell r="AA75">
            <v>0</v>
          </cell>
        </row>
        <row r="76">
          <cell r="V76">
            <v>46228</v>
          </cell>
          <cell r="Y76">
            <v>0</v>
          </cell>
          <cell r="Z76">
            <v>0</v>
          </cell>
          <cell r="AA76">
            <v>0</v>
          </cell>
        </row>
        <row r="77">
          <cell r="V77">
            <v>46228</v>
          </cell>
          <cell r="Y77">
            <v>0</v>
          </cell>
          <cell r="Z77">
            <v>0</v>
          </cell>
          <cell r="AA77">
            <v>0</v>
          </cell>
        </row>
        <row r="78">
          <cell r="K78">
            <v>28</v>
          </cell>
          <cell r="V78">
            <v>46228</v>
          </cell>
          <cell r="Y78">
            <v>0</v>
          </cell>
          <cell r="Z78">
            <v>0</v>
          </cell>
          <cell r="AA78">
            <v>0</v>
          </cell>
        </row>
        <row r="79">
          <cell r="V79">
            <v>46228</v>
          </cell>
          <cell r="Y79">
            <v>0</v>
          </cell>
          <cell r="Z79">
            <v>0</v>
          </cell>
          <cell r="AA79">
            <v>0</v>
          </cell>
        </row>
        <row r="80">
          <cell r="V80">
            <v>46228</v>
          </cell>
          <cell r="Y80">
            <v>0</v>
          </cell>
          <cell r="Z80">
            <v>0</v>
          </cell>
          <cell r="AA80">
            <v>0</v>
          </cell>
        </row>
        <row r="81">
          <cell r="K81">
            <v>27</v>
          </cell>
          <cell r="V81">
            <v>46228</v>
          </cell>
          <cell r="Y81">
            <v>0</v>
          </cell>
          <cell r="Z81">
            <v>0</v>
          </cell>
          <cell r="AA81">
            <v>0</v>
          </cell>
        </row>
        <row r="82">
          <cell r="V82">
            <v>46228</v>
          </cell>
          <cell r="Y82">
            <v>0</v>
          </cell>
          <cell r="Z82">
            <v>0</v>
          </cell>
          <cell r="AA82">
            <v>0</v>
          </cell>
        </row>
        <row r="83">
          <cell r="V83">
            <v>46228</v>
          </cell>
          <cell r="Y83">
            <v>0</v>
          </cell>
          <cell r="Z83">
            <v>0</v>
          </cell>
          <cell r="AA83">
            <v>0</v>
          </cell>
        </row>
        <row r="84">
          <cell r="K84">
            <v>10</v>
          </cell>
          <cell r="V84">
            <v>46228</v>
          </cell>
          <cell r="Y84">
            <v>0</v>
          </cell>
          <cell r="Z84">
            <v>0</v>
          </cell>
          <cell r="AA84">
            <v>0</v>
          </cell>
        </row>
        <row r="85">
          <cell r="V85">
            <v>46228</v>
          </cell>
          <cell r="Y85">
            <v>0</v>
          </cell>
          <cell r="Z85">
            <v>0</v>
          </cell>
          <cell r="AA85">
            <v>0</v>
          </cell>
        </row>
        <row r="86">
          <cell r="V86">
            <v>46228</v>
          </cell>
          <cell r="Y86">
            <v>0</v>
          </cell>
          <cell r="Z86">
            <v>0</v>
          </cell>
          <cell r="AA86">
            <v>0</v>
          </cell>
        </row>
        <row r="87">
          <cell r="K87">
            <v>11</v>
          </cell>
          <cell r="V87">
            <v>46228</v>
          </cell>
          <cell r="Y87">
            <v>0</v>
          </cell>
          <cell r="Z87">
            <v>0</v>
          </cell>
          <cell r="AA87">
            <v>0</v>
          </cell>
        </row>
        <row r="88">
          <cell r="V88">
            <v>46228</v>
          </cell>
          <cell r="Y88">
            <v>0</v>
          </cell>
          <cell r="Z88">
            <v>0</v>
          </cell>
          <cell r="AA88">
            <v>0</v>
          </cell>
        </row>
        <row r="89">
          <cell r="V89">
            <v>46228</v>
          </cell>
          <cell r="Y89">
            <v>0</v>
          </cell>
          <cell r="Z89">
            <v>0</v>
          </cell>
          <cell r="AA89">
            <v>0</v>
          </cell>
        </row>
        <row r="90">
          <cell r="K90">
            <v>11</v>
          </cell>
          <cell r="V90">
            <v>46228</v>
          </cell>
          <cell r="Y90">
            <v>0</v>
          </cell>
          <cell r="Z90">
            <v>0</v>
          </cell>
          <cell r="AA90">
            <v>0</v>
          </cell>
        </row>
        <row r="91">
          <cell r="V91">
            <v>46228</v>
          </cell>
          <cell r="Y91">
            <v>0</v>
          </cell>
          <cell r="Z91">
            <v>0</v>
          </cell>
          <cell r="AA91">
            <v>0</v>
          </cell>
        </row>
        <row r="92">
          <cell r="V92">
            <v>46228</v>
          </cell>
          <cell r="Y92">
            <v>0</v>
          </cell>
          <cell r="Z92">
            <v>0</v>
          </cell>
          <cell r="AA92">
            <v>0</v>
          </cell>
        </row>
        <row r="93">
          <cell r="K93">
            <v>23</v>
          </cell>
          <cell r="V93">
            <v>46228</v>
          </cell>
          <cell r="Y93">
            <v>0</v>
          </cell>
          <cell r="Z93">
            <v>0</v>
          </cell>
          <cell r="AA93">
            <v>0</v>
          </cell>
        </row>
        <row r="94">
          <cell r="V94">
            <v>46228</v>
          </cell>
          <cell r="Y94">
            <v>0</v>
          </cell>
          <cell r="Z94">
            <v>0</v>
          </cell>
          <cell r="AA94">
            <v>0</v>
          </cell>
        </row>
        <row r="95">
          <cell r="V95">
            <v>46228</v>
          </cell>
          <cell r="Y95">
            <v>0</v>
          </cell>
          <cell r="Z95">
            <v>0</v>
          </cell>
          <cell r="AA95">
            <v>0</v>
          </cell>
        </row>
        <row r="96">
          <cell r="V96">
            <v>46228</v>
          </cell>
          <cell r="Y96">
            <v>0</v>
          </cell>
          <cell r="Z96">
            <v>0</v>
          </cell>
          <cell r="AA96">
            <v>0</v>
          </cell>
        </row>
        <row r="97">
          <cell r="K97">
            <v>23</v>
          </cell>
          <cell r="V97">
            <v>46228</v>
          </cell>
          <cell r="Y97">
            <v>0</v>
          </cell>
          <cell r="Z97">
            <v>0</v>
          </cell>
          <cell r="AA97">
            <v>0</v>
          </cell>
        </row>
        <row r="98">
          <cell r="V98">
            <v>46228</v>
          </cell>
          <cell r="Y98">
            <v>0</v>
          </cell>
          <cell r="Z98">
            <v>0</v>
          </cell>
          <cell r="AA98">
            <v>0</v>
          </cell>
        </row>
        <row r="99">
          <cell r="V99">
            <v>46228</v>
          </cell>
          <cell r="Y99">
            <v>0</v>
          </cell>
          <cell r="Z99">
            <v>0</v>
          </cell>
          <cell r="AA99">
            <v>0</v>
          </cell>
        </row>
        <row r="100">
          <cell r="V100">
            <v>46228</v>
          </cell>
          <cell r="Y100">
            <v>0</v>
          </cell>
          <cell r="Z100">
            <v>0</v>
          </cell>
          <cell r="AA100">
            <v>0</v>
          </cell>
        </row>
        <row r="101">
          <cell r="K101">
            <v>22</v>
          </cell>
          <cell r="V101">
            <v>46228</v>
          </cell>
          <cell r="Y101">
            <v>0</v>
          </cell>
          <cell r="Z101">
            <v>0</v>
          </cell>
          <cell r="AA101">
            <v>0</v>
          </cell>
        </row>
        <row r="102">
          <cell r="V102">
            <v>46228</v>
          </cell>
          <cell r="Y102">
            <v>0</v>
          </cell>
          <cell r="Z102">
            <v>0</v>
          </cell>
          <cell r="AA102">
            <v>0</v>
          </cell>
        </row>
        <row r="103">
          <cell r="V103">
            <v>46228</v>
          </cell>
          <cell r="Y103">
            <v>0</v>
          </cell>
          <cell r="Z103">
            <v>0</v>
          </cell>
          <cell r="AA103">
            <v>0</v>
          </cell>
        </row>
        <row r="104">
          <cell r="V104">
            <v>46228</v>
          </cell>
          <cell r="Y104">
            <v>0</v>
          </cell>
          <cell r="Z104">
            <v>0</v>
          </cell>
          <cell r="AA104">
            <v>0</v>
          </cell>
        </row>
        <row r="105">
          <cell r="K105">
            <v>30</v>
          </cell>
          <cell r="V105">
            <v>46228</v>
          </cell>
          <cell r="Y105">
            <v>0</v>
          </cell>
          <cell r="Z105">
            <v>0</v>
          </cell>
          <cell r="AA105">
            <v>0</v>
          </cell>
        </row>
        <row r="106">
          <cell r="V106">
            <v>46228</v>
          </cell>
          <cell r="Y106">
            <v>0</v>
          </cell>
          <cell r="Z106">
            <v>0</v>
          </cell>
          <cell r="AA106">
            <v>0</v>
          </cell>
        </row>
        <row r="107">
          <cell r="V107">
            <v>46228</v>
          </cell>
          <cell r="Y107">
            <v>0</v>
          </cell>
          <cell r="Z107">
            <v>0</v>
          </cell>
          <cell r="AA107">
            <v>0</v>
          </cell>
        </row>
        <row r="108">
          <cell r="K108">
            <v>30</v>
          </cell>
          <cell r="V108">
            <v>46228</v>
          </cell>
          <cell r="Y108">
            <v>0</v>
          </cell>
          <cell r="Z108">
            <v>0</v>
          </cell>
          <cell r="AA108">
            <v>0</v>
          </cell>
        </row>
        <row r="109">
          <cell r="V109">
            <v>46228</v>
          </cell>
          <cell r="Y109">
            <v>0</v>
          </cell>
          <cell r="Z109">
            <v>0</v>
          </cell>
          <cell r="AA109">
            <v>0</v>
          </cell>
        </row>
        <row r="110">
          <cell r="V110">
            <v>46228</v>
          </cell>
          <cell r="Y110">
            <v>0</v>
          </cell>
          <cell r="Z110">
            <v>0</v>
          </cell>
          <cell r="AA110">
            <v>0</v>
          </cell>
        </row>
        <row r="111">
          <cell r="K111">
            <v>30</v>
          </cell>
          <cell r="V111">
            <v>46228</v>
          </cell>
          <cell r="Y111">
            <v>0</v>
          </cell>
          <cell r="Z111">
            <v>0</v>
          </cell>
          <cell r="AA111">
            <v>0</v>
          </cell>
        </row>
        <row r="112">
          <cell r="V112">
            <v>46228</v>
          </cell>
          <cell r="Y112">
            <v>0</v>
          </cell>
          <cell r="Z112">
            <v>0</v>
          </cell>
          <cell r="AA112">
            <v>0</v>
          </cell>
        </row>
        <row r="113">
          <cell r="V113">
            <v>46228</v>
          </cell>
          <cell r="Y113">
            <v>0</v>
          </cell>
          <cell r="Z113">
            <v>0</v>
          </cell>
          <cell r="AA113">
            <v>0</v>
          </cell>
        </row>
        <row r="114">
          <cell r="K114">
            <v>426</v>
          </cell>
          <cell r="R114">
            <v>46226</v>
          </cell>
          <cell r="U114">
            <v>46227</v>
          </cell>
          <cell r="V114">
            <v>46227</v>
          </cell>
          <cell r="Y114">
            <v>397.6</v>
          </cell>
          <cell r="Z114">
            <v>1661.4</v>
          </cell>
          <cell r="AA114">
            <v>2051.9</v>
          </cell>
        </row>
        <row r="115">
          <cell r="K115">
            <v>720</v>
          </cell>
          <cell r="R115">
            <v>46226</v>
          </cell>
          <cell r="U115">
            <v>46227</v>
          </cell>
          <cell r="V115">
            <v>46227</v>
          </cell>
          <cell r="Y115">
            <v>672</v>
          </cell>
          <cell r="Z115">
            <v>2808</v>
          </cell>
          <cell r="AA115">
            <v>3468</v>
          </cell>
        </row>
        <row r="116">
          <cell r="K116">
            <v>2</v>
          </cell>
          <cell r="R116">
            <v>46227</v>
          </cell>
          <cell r="U116">
            <v>46230</v>
          </cell>
          <cell r="V116">
            <v>46230</v>
          </cell>
          <cell r="Y116">
            <v>0.7</v>
          </cell>
          <cell r="Z116">
            <v>3.0866666666666664</v>
          </cell>
          <cell r="AA116">
            <v>1.4333333333333333</v>
          </cell>
        </row>
        <row r="117">
          <cell r="K117">
            <v>1</v>
          </cell>
          <cell r="R117">
            <v>46227</v>
          </cell>
          <cell r="U117">
            <v>46230</v>
          </cell>
          <cell r="V117">
            <v>46230</v>
          </cell>
          <cell r="Y117">
            <v>0.93333333333333335</v>
          </cell>
          <cell r="Z117">
            <v>3.9</v>
          </cell>
          <cell r="AA117">
            <v>4.8199999999999994</v>
          </cell>
        </row>
        <row r="118">
          <cell r="K118">
            <v>1</v>
          </cell>
          <cell r="R118">
            <v>46227</v>
          </cell>
          <cell r="U118">
            <v>46230</v>
          </cell>
          <cell r="V118">
            <v>46230</v>
          </cell>
          <cell r="Y118">
            <v>0.93333333333333335</v>
          </cell>
          <cell r="Z118">
            <v>3.9</v>
          </cell>
          <cell r="AA118">
            <v>4.8166666666666664</v>
          </cell>
        </row>
        <row r="119">
          <cell r="K119">
            <v>1</v>
          </cell>
          <cell r="R119">
            <v>46227</v>
          </cell>
          <cell r="U119">
            <v>46230</v>
          </cell>
          <cell r="V119">
            <v>46230</v>
          </cell>
          <cell r="Y119">
            <v>0.93333333333333335</v>
          </cell>
          <cell r="Z119">
            <v>3.9</v>
          </cell>
          <cell r="AA119">
            <v>4.8166666666666664</v>
          </cell>
        </row>
        <row r="120">
          <cell r="K120">
            <v>2</v>
          </cell>
          <cell r="R120">
            <v>46227</v>
          </cell>
          <cell r="U120">
            <v>46230</v>
          </cell>
          <cell r="V120">
            <v>46230</v>
          </cell>
          <cell r="Y120">
            <v>1.8666666666666667</v>
          </cell>
          <cell r="Z120">
            <v>7.8</v>
          </cell>
          <cell r="AA120">
            <v>9.6333333333333329</v>
          </cell>
        </row>
        <row r="121">
          <cell r="K121">
            <v>4</v>
          </cell>
          <cell r="R121">
            <v>46227</v>
          </cell>
          <cell r="U121">
            <v>46230</v>
          </cell>
          <cell r="V121">
            <v>46230</v>
          </cell>
          <cell r="Y121">
            <v>1.4666666666666666</v>
          </cell>
          <cell r="Z121">
            <v>7.86</v>
          </cell>
          <cell r="AA121">
            <v>7.666666666666667</v>
          </cell>
        </row>
        <row r="122">
          <cell r="K122">
            <v>1</v>
          </cell>
          <cell r="R122">
            <v>46227</v>
          </cell>
          <cell r="U122">
            <v>46230</v>
          </cell>
          <cell r="V122">
            <v>46230</v>
          </cell>
          <cell r="Y122">
            <v>0.93333333333333335</v>
          </cell>
          <cell r="Z122">
            <v>3.9</v>
          </cell>
          <cell r="AA122">
            <v>4.8166666666666664</v>
          </cell>
        </row>
        <row r="123">
          <cell r="K123">
            <v>1</v>
          </cell>
          <cell r="R123">
            <v>46227</v>
          </cell>
          <cell r="U123">
            <v>46230</v>
          </cell>
          <cell r="V123">
            <v>46230</v>
          </cell>
          <cell r="Y123">
            <v>0.93333333333333335</v>
          </cell>
          <cell r="Z123">
            <v>3.9</v>
          </cell>
          <cell r="AA123">
            <v>3.9</v>
          </cell>
        </row>
        <row r="124">
          <cell r="K124">
            <v>2</v>
          </cell>
          <cell r="R124">
            <v>46227</v>
          </cell>
          <cell r="U124">
            <v>46230</v>
          </cell>
          <cell r="V124">
            <v>46230</v>
          </cell>
          <cell r="Y124">
            <v>1.8666666666666667</v>
          </cell>
          <cell r="Z124">
            <v>7.8</v>
          </cell>
          <cell r="AA124">
            <v>9.6399999999999988</v>
          </cell>
        </row>
        <row r="125">
          <cell r="K125">
            <v>2</v>
          </cell>
          <cell r="R125">
            <v>46227</v>
          </cell>
          <cell r="U125">
            <v>46230</v>
          </cell>
          <cell r="V125">
            <v>46230</v>
          </cell>
          <cell r="Y125">
            <v>0</v>
          </cell>
          <cell r="Z125">
            <v>0</v>
          </cell>
          <cell r="AA125">
            <v>0</v>
          </cell>
        </row>
        <row r="126">
          <cell r="K126">
            <v>2</v>
          </cell>
          <cell r="R126">
            <v>46227</v>
          </cell>
          <cell r="U126">
            <v>46230</v>
          </cell>
          <cell r="V126">
            <v>46230</v>
          </cell>
          <cell r="Y126">
            <v>1.8666666666666667</v>
          </cell>
          <cell r="Z126">
            <v>7.8</v>
          </cell>
          <cell r="AA126">
            <v>9.6399999999999988</v>
          </cell>
        </row>
        <row r="127">
          <cell r="K127">
            <v>2</v>
          </cell>
          <cell r="R127">
            <v>46227</v>
          </cell>
          <cell r="U127">
            <v>46230</v>
          </cell>
          <cell r="V127">
            <v>46230</v>
          </cell>
          <cell r="Y127">
            <v>1.8666666666666667</v>
          </cell>
          <cell r="Z127">
            <v>7.8</v>
          </cell>
          <cell r="AA127">
            <v>9.6333333333333329</v>
          </cell>
        </row>
        <row r="128">
          <cell r="K128">
            <v>2</v>
          </cell>
          <cell r="R128">
            <v>46227</v>
          </cell>
          <cell r="U128">
            <v>46230</v>
          </cell>
          <cell r="V128">
            <v>46230</v>
          </cell>
          <cell r="Y128">
            <v>1.8666666666666667</v>
          </cell>
          <cell r="Z128">
            <v>7.8</v>
          </cell>
          <cell r="AA128">
            <v>9.6333333333333329</v>
          </cell>
        </row>
        <row r="129">
          <cell r="K129">
            <v>2</v>
          </cell>
          <cell r="R129">
            <v>46227</v>
          </cell>
          <cell r="U129">
            <v>46230</v>
          </cell>
          <cell r="V129">
            <v>46230</v>
          </cell>
          <cell r="Y129">
            <v>1.8666666666666667</v>
          </cell>
          <cell r="Z129">
            <v>7.8</v>
          </cell>
          <cell r="AA129">
            <v>9.6333333333333329</v>
          </cell>
        </row>
        <row r="130">
          <cell r="K130">
            <v>3</v>
          </cell>
          <cell r="R130">
            <v>46227</v>
          </cell>
          <cell r="U130">
            <v>46230</v>
          </cell>
          <cell r="V130">
            <v>46230</v>
          </cell>
          <cell r="Y130">
            <v>2.8</v>
          </cell>
          <cell r="Z130">
            <v>11.7</v>
          </cell>
          <cell r="AA130">
            <v>14.459999999999999</v>
          </cell>
        </row>
        <row r="131">
          <cell r="K131">
            <v>3</v>
          </cell>
          <cell r="R131">
            <v>46227</v>
          </cell>
          <cell r="U131">
            <v>46230</v>
          </cell>
          <cell r="V131">
            <v>46230</v>
          </cell>
          <cell r="Y131">
            <v>2.8</v>
          </cell>
          <cell r="Z131">
            <v>11.7</v>
          </cell>
          <cell r="AA131">
            <v>14.459999999999999</v>
          </cell>
        </row>
        <row r="132">
          <cell r="K132">
            <v>3</v>
          </cell>
          <cell r="R132">
            <v>46227</v>
          </cell>
          <cell r="U132">
            <v>46230</v>
          </cell>
          <cell r="V132">
            <v>46230</v>
          </cell>
          <cell r="Y132">
            <v>2.8</v>
          </cell>
          <cell r="Z132">
            <v>11.7</v>
          </cell>
          <cell r="AA132">
            <v>14.459999999999999</v>
          </cell>
        </row>
        <row r="133">
          <cell r="K133">
            <v>3</v>
          </cell>
          <cell r="R133">
            <v>46227</v>
          </cell>
          <cell r="U133">
            <v>46230</v>
          </cell>
          <cell r="V133">
            <v>46230</v>
          </cell>
          <cell r="Y133">
            <v>2.8</v>
          </cell>
          <cell r="Z133">
            <v>11.7</v>
          </cell>
          <cell r="AA133">
            <v>14.45</v>
          </cell>
        </row>
        <row r="134">
          <cell r="K134">
            <v>3</v>
          </cell>
          <cell r="R134">
            <v>46227</v>
          </cell>
          <cell r="U134">
            <v>46230</v>
          </cell>
          <cell r="V134">
            <v>46230</v>
          </cell>
          <cell r="Y134">
            <v>2.8</v>
          </cell>
          <cell r="Z134">
            <v>11.7</v>
          </cell>
          <cell r="AA134">
            <v>14.45</v>
          </cell>
        </row>
        <row r="135">
          <cell r="K135">
            <v>3</v>
          </cell>
          <cell r="R135">
            <v>46227</v>
          </cell>
          <cell r="U135">
            <v>46230</v>
          </cell>
          <cell r="V135">
            <v>46230</v>
          </cell>
          <cell r="Y135">
            <v>2.8</v>
          </cell>
          <cell r="Z135">
            <v>11.7</v>
          </cell>
          <cell r="AA135">
            <v>14.459999999999999</v>
          </cell>
        </row>
        <row r="136">
          <cell r="K136">
            <v>230</v>
          </cell>
          <cell r="R136">
            <v>46227</v>
          </cell>
          <cell r="U136">
            <v>46230</v>
          </cell>
          <cell r="V136">
            <v>46230</v>
          </cell>
          <cell r="Y136">
            <v>214.66666666666666</v>
          </cell>
          <cell r="Z136">
            <v>897</v>
          </cell>
          <cell r="AA136">
            <v>1107.8333333333333</v>
          </cell>
        </row>
        <row r="137">
          <cell r="K137">
            <v>13</v>
          </cell>
          <cell r="R137">
            <v>46227</v>
          </cell>
          <cell r="U137">
            <v>46230</v>
          </cell>
          <cell r="V137">
            <v>46230</v>
          </cell>
          <cell r="Y137">
            <v>12.133333333333333</v>
          </cell>
          <cell r="Z137">
            <v>50.7</v>
          </cell>
          <cell r="AA137">
            <v>62.616666666666667</v>
          </cell>
        </row>
        <row r="138">
          <cell r="K138">
            <v>226</v>
          </cell>
          <cell r="R138">
            <v>46227</v>
          </cell>
          <cell r="U138">
            <v>46230</v>
          </cell>
          <cell r="V138">
            <v>46230</v>
          </cell>
          <cell r="Y138">
            <v>210.93333333333334</v>
          </cell>
          <cell r="Z138">
            <v>881.4</v>
          </cell>
          <cell r="AA138">
            <v>1088.5666666666666</v>
          </cell>
        </row>
        <row r="139">
          <cell r="K139">
            <v>720</v>
          </cell>
          <cell r="R139">
            <v>46227</v>
          </cell>
          <cell r="U139">
            <v>46230</v>
          </cell>
          <cell r="V139">
            <v>46230</v>
          </cell>
          <cell r="Y139">
            <v>672</v>
          </cell>
          <cell r="Z139">
            <v>2808</v>
          </cell>
          <cell r="AA139">
            <v>3468</v>
          </cell>
        </row>
        <row r="140">
          <cell r="K140">
            <v>200</v>
          </cell>
          <cell r="R140">
            <v>46224</v>
          </cell>
          <cell r="U140">
            <v>46225</v>
          </cell>
          <cell r="V140" t="str">
            <v>N/A</v>
          </cell>
          <cell r="X140">
            <v>46226</v>
          </cell>
        </row>
        <row r="141">
          <cell r="K141">
            <v>55</v>
          </cell>
          <cell r="R141">
            <v>46223</v>
          </cell>
          <cell r="U141">
            <v>46224</v>
          </cell>
          <cell r="V141">
            <v>46224</v>
          </cell>
          <cell r="Y141">
            <v>0</v>
          </cell>
          <cell r="Z141">
            <v>0</v>
          </cell>
          <cell r="AA141">
            <v>0</v>
          </cell>
        </row>
        <row r="142">
          <cell r="K142">
            <v>20</v>
          </cell>
          <cell r="R142">
            <v>46225</v>
          </cell>
          <cell r="U142">
            <v>46226</v>
          </cell>
          <cell r="V142">
            <v>46228</v>
          </cell>
          <cell r="Y142">
            <v>0</v>
          </cell>
          <cell r="Z142">
            <v>0</v>
          </cell>
          <cell r="AA142">
            <v>0</v>
          </cell>
        </row>
        <row r="143">
          <cell r="R143">
            <v>46225</v>
          </cell>
          <cell r="U143">
            <v>46226</v>
          </cell>
          <cell r="V143">
            <v>46228</v>
          </cell>
          <cell r="Y143">
            <v>0</v>
          </cell>
          <cell r="Z143">
            <v>0</v>
          </cell>
          <cell r="AA143">
            <v>0</v>
          </cell>
        </row>
        <row r="144">
          <cell r="R144">
            <v>46225</v>
          </cell>
          <cell r="U144">
            <v>46226</v>
          </cell>
          <cell r="V144">
            <v>46228</v>
          </cell>
          <cell r="Y144">
            <v>0</v>
          </cell>
          <cell r="Z144">
            <v>0</v>
          </cell>
          <cell r="AA144">
            <v>0</v>
          </cell>
        </row>
        <row r="145">
          <cell r="K145">
            <v>3</v>
          </cell>
          <cell r="R145">
            <v>46225</v>
          </cell>
          <cell r="U145">
            <v>46226</v>
          </cell>
          <cell r="V145" t="str">
            <v>N/A</v>
          </cell>
          <cell r="Y145">
            <v>0</v>
          </cell>
          <cell r="Z145">
            <v>0</v>
          </cell>
          <cell r="AA145">
            <v>0</v>
          </cell>
        </row>
        <row r="146">
          <cell r="R146">
            <v>46225</v>
          </cell>
          <cell r="U146">
            <v>46226</v>
          </cell>
          <cell r="V146" t="str">
            <v>N/A</v>
          </cell>
          <cell r="Y146">
            <v>0</v>
          </cell>
          <cell r="Z146">
            <v>0</v>
          </cell>
          <cell r="AA146">
            <v>0</v>
          </cell>
        </row>
        <row r="147">
          <cell r="R147">
            <v>46225</v>
          </cell>
          <cell r="U147">
            <v>46226</v>
          </cell>
          <cell r="V147" t="str">
            <v>N/A</v>
          </cell>
          <cell r="Y147">
            <v>0</v>
          </cell>
          <cell r="Z147">
            <v>0</v>
          </cell>
          <cell r="AA147">
            <v>0</v>
          </cell>
        </row>
        <row r="148">
          <cell r="K148">
            <v>5</v>
          </cell>
          <cell r="R148">
            <v>46225</v>
          </cell>
          <cell r="U148">
            <v>46226</v>
          </cell>
          <cell r="V148">
            <v>46228</v>
          </cell>
          <cell r="Y148">
            <v>0</v>
          </cell>
          <cell r="Z148">
            <v>0</v>
          </cell>
          <cell r="AA148">
            <v>0</v>
          </cell>
        </row>
        <row r="149">
          <cell r="R149">
            <v>46225</v>
          </cell>
          <cell r="U149">
            <v>46226</v>
          </cell>
          <cell r="V149">
            <v>46228</v>
          </cell>
          <cell r="Y149">
            <v>0</v>
          </cell>
          <cell r="Z149">
            <v>0</v>
          </cell>
          <cell r="AA149">
            <v>0</v>
          </cell>
        </row>
        <row r="150">
          <cell r="R150">
            <v>46225</v>
          </cell>
          <cell r="U150">
            <v>46226</v>
          </cell>
          <cell r="V150">
            <v>46228</v>
          </cell>
          <cell r="Y150">
            <v>0</v>
          </cell>
          <cell r="Z150">
            <v>0</v>
          </cell>
          <cell r="AA150">
            <v>0</v>
          </cell>
        </row>
        <row r="151">
          <cell r="K151">
            <v>5</v>
          </cell>
          <cell r="R151">
            <v>46225</v>
          </cell>
          <cell r="U151">
            <v>46226</v>
          </cell>
          <cell r="V151">
            <v>46228</v>
          </cell>
          <cell r="Y151">
            <v>0</v>
          </cell>
          <cell r="Z151">
            <v>0</v>
          </cell>
          <cell r="AA151">
            <v>0</v>
          </cell>
        </row>
        <row r="152">
          <cell r="R152">
            <v>46225</v>
          </cell>
          <cell r="U152">
            <v>46226</v>
          </cell>
          <cell r="V152">
            <v>46228</v>
          </cell>
          <cell r="Y152">
            <v>0</v>
          </cell>
          <cell r="Z152">
            <v>0</v>
          </cell>
          <cell r="AA152">
            <v>0</v>
          </cell>
        </row>
        <row r="153">
          <cell r="R153">
            <v>46225</v>
          </cell>
          <cell r="U153">
            <v>46226</v>
          </cell>
          <cell r="V153">
            <v>46228</v>
          </cell>
          <cell r="Y153">
            <v>0</v>
          </cell>
          <cell r="Z153">
            <v>0</v>
          </cell>
          <cell r="AA153">
            <v>0</v>
          </cell>
        </row>
        <row r="154">
          <cell r="K154">
            <v>5</v>
          </cell>
          <cell r="R154">
            <v>46225</v>
          </cell>
          <cell r="U154">
            <v>46226</v>
          </cell>
          <cell r="V154">
            <v>46228</v>
          </cell>
          <cell r="Y154">
            <v>0</v>
          </cell>
          <cell r="Z154">
            <v>0</v>
          </cell>
          <cell r="AA154">
            <v>0</v>
          </cell>
        </row>
        <row r="155">
          <cell r="R155">
            <v>46225</v>
          </cell>
          <cell r="U155">
            <v>46226</v>
          </cell>
          <cell r="V155">
            <v>46228</v>
          </cell>
          <cell r="Y155">
            <v>0</v>
          </cell>
          <cell r="Z155">
            <v>0</v>
          </cell>
          <cell r="AA155">
            <v>0</v>
          </cell>
        </row>
        <row r="156">
          <cell r="R156">
            <v>46225</v>
          </cell>
          <cell r="U156">
            <v>46226</v>
          </cell>
          <cell r="V156">
            <v>46228</v>
          </cell>
          <cell r="Y156">
            <v>0</v>
          </cell>
          <cell r="Z156">
            <v>0</v>
          </cell>
          <cell r="AA156">
            <v>0</v>
          </cell>
        </row>
        <row r="157">
          <cell r="K157">
            <v>5</v>
          </cell>
          <cell r="R157">
            <v>46225</v>
          </cell>
          <cell r="U157">
            <v>46226</v>
          </cell>
          <cell r="V157">
            <v>46228</v>
          </cell>
          <cell r="Y157">
            <v>0</v>
          </cell>
          <cell r="Z157">
            <v>0</v>
          </cell>
          <cell r="AA157">
            <v>0</v>
          </cell>
        </row>
        <row r="158">
          <cell r="R158">
            <v>46225</v>
          </cell>
          <cell r="U158">
            <v>46226</v>
          </cell>
          <cell r="V158">
            <v>46228</v>
          </cell>
          <cell r="Y158">
            <v>0</v>
          </cell>
          <cell r="Z158">
            <v>0</v>
          </cell>
          <cell r="AA158">
            <v>0</v>
          </cell>
        </row>
        <row r="159">
          <cell r="R159">
            <v>46225</v>
          </cell>
          <cell r="U159">
            <v>46226</v>
          </cell>
          <cell r="V159">
            <v>46228</v>
          </cell>
          <cell r="Y159">
            <v>0</v>
          </cell>
          <cell r="Z159">
            <v>0</v>
          </cell>
          <cell r="AA159">
            <v>0</v>
          </cell>
        </row>
        <row r="160">
          <cell r="K160">
            <v>3</v>
          </cell>
          <cell r="R160">
            <v>46225</v>
          </cell>
          <cell r="U160">
            <v>46226</v>
          </cell>
          <cell r="V160" t="str">
            <v>N/A</v>
          </cell>
          <cell r="Y160">
            <v>0</v>
          </cell>
          <cell r="Z160">
            <v>0</v>
          </cell>
          <cell r="AA160">
            <v>0</v>
          </cell>
        </row>
        <row r="161">
          <cell r="R161">
            <v>46225</v>
          </cell>
          <cell r="U161">
            <v>46226</v>
          </cell>
          <cell r="V161" t="str">
            <v>N/A</v>
          </cell>
          <cell r="Y161">
            <v>0</v>
          </cell>
          <cell r="Z161">
            <v>0</v>
          </cell>
          <cell r="AA161">
            <v>0</v>
          </cell>
        </row>
        <row r="162">
          <cell r="R162">
            <v>46225</v>
          </cell>
          <cell r="U162">
            <v>46226</v>
          </cell>
          <cell r="V162" t="str">
            <v>N/A</v>
          </cell>
          <cell r="Y162">
            <v>0</v>
          </cell>
          <cell r="Z162">
            <v>0</v>
          </cell>
          <cell r="AA162">
            <v>0</v>
          </cell>
        </row>
        <row r="163">
          <cell r="K163">
            <v>9</v>
          </cell>
          <cell r="R163">
            <v>46225</v>
          </cell>
          <cell r="U163">
            <v>46226</v>
          </cell>
          <cell r="V163">
            <v>46228</v>
          </cell>
          <cell r="Y163">
            <v>0</v>
          </cell>
          <cell r="Z163">
            <v>0</v>
          </cell>
          <cell r="AA163">
            <v>0</v>
          </cell>
        </row>
        <row r="164">
          <cell r="R164">
            <v>46225</v>
          </cell>
          <cell r="U164">
            <v>46226</v>
          </cell>
          <cell r="V164">
            <v>46228</v>
          </cell>
          <cell r="Y164">
            <v>0</v>
          </cell>
          <cell r="Z164">
            <v>0</v>
          </cell>
          <cell r="AA164">
            <v>0</v>
          </cell>
        </row>
        <row r="165">
          <cell r="R165">
            <v>46225</v>
          </cell>
          <cell r="U165">
            <v>46226</v>
          </cell>
          <cell r="V165">
            <v>46228</v>
          </cell>
          <cell r="Y165">
            <v>0</v>
          </cell>
          <cell r="Z165">
            <v>0</v>
          </cell>
          <cell r="AA165">
            <v>0</v>
          </cell>
        </row>
        <row r="166">
          <cell r="K166">
            <v>41</v>
          </cell>
          <cell r="R166">
            <v>46230</v>
          </cell>
          <cell r="U166">
            <v>46231</v>
          </cell>
          <cell r="V166">
            <v>46231</v>
          </cell>
          <cell r="Y166">
            <v>38.266666666666666</v>
          </cell>
          <cell r="Z166">
            <v>159.9</v>
          </cell>
          <cell r="AA166">
            <v>197.48333333333332</v>
          </cell>
        </row>
        <row r="167">
          <cell r="K167">
            <v>50</v>
          </cell>
          <cell r="R167">
            <v>46230</v>
          </cell>
          <cell r="U167">
            <v>46231</v>
          </cell>
          <cell r="V167">
            <v>46231</v>
          </cell>
          <cell r="Y167">
            <v>46.666666666666664</v>
          </cell>
          <cell r="Z167">
            <v>195</v>
          </cell>
          <cell r="AA167">
            <v>240.83333333333334</v>
          </cell>
        </row>
        <row r="168">
          <cell r="K168">
            <v>6</v>
          </cell>
          <cell r="R168">
            <v>46230</v>
          </cell>
          <cell r="U168">
            <v>46231</v>
          </cell>
          <cell r="V168">
            <v>46231</v>
          </cell>
          <cell r="Y168">
            <v>5.6</v>
          </cell>
          <cell r="Z168">
            <v>23.4</v>
          </cell>
          <cell r="AA168">
            <v>28.9</v>
          </cell>
        </row>
        <row r="169">
          <cell r="K169">
            <v>7</v>
          </cell>
          <cell r="R169">
            <v>46230</v>
          </cell>
          <cell r="U169">
            <v>46231</v>
          </cell>
          <cell r="V169">
            <v>46231</v>
          </cell>
          <cell r="Y169">
            <v>6.5333333333333332</v>
          </cell>
          <cell r="Z169">
            <v>27.3</v>
          </cell>
          <cell r="AA169">
            <v>33.716666666666669</v>
          </cell>
        </row>
        <row r="170">
          <cell r="K170">
            <v>10</v>
          </cell>
          <cell r="R170">
            <v>46230</v>
          </cell>
          <cell r="U170">
            <v>46231</v>
          </cell>
          <cell r="V170">
            <v>46231</v>
          </cell>
          <cell r="Y170">
            <v>9.3333333333333339</v>
          </cell>
          <cell r="Z170">
            <v>39</v>
          </cell>
          <cell r="AA170">
            <v>48.166666666666664</v>
          </cell>
        </row>
        <row r="171">
          <cell r="K171">
            <v>20</v>
          </cell>
          <cell r="R171">
            <v>46230</v>
          </cell>
          <cell r="U171">
            <v>46231</v>
          </cell>
          <cell r="V171">
            <v>46231</v>
          </cell>
          <cell r="Y171">
            <v>18.666666666666668</v>
          </cell>
          <cell r="Z171">
            <v>78</v>
          </cell>
          <cell r="AA171">
            <v>96.333333333333329</v>
          </cell>
        </row>
        <row r="172">
          <cell r="K172">
            <v>10</v>
          </cell>
          <cell r="R172">
            <v>46230</v>
          </cell>
          <cell r="U172">
            <v>46231</v>
          </cell>
          <cell r="V172">
            <v>46231</v>
          </cell>
          <cell r="Y172">
            <v>9.3333333333333339</v>
          </cell>
          <cell r="Z172">
            <v>39</v>
          </cell>
          <cell r="AA172">
            <v>48.166666666666664</v>
          </cell>
        </row>
        <row r="173">
          <cell r="K173">
            <v>26</v>
          </cell>
          <cell r="R173">
            <v>46230</v>
          </cell>
          <cell r="U173">
            <v>46231</v>
          </cell>
          <cell r="V173">
            <v>46231</v>
          </cell>
          <cell r="Y173">
            <v>24.266666666666666</v>
          </cell>
          <cell r="Z173">
            <v>101.4</v>
          </cell>
          <cell r="AA173">
            <v>125.23333333333333</v>
          </cell>
        </row>
        <row r="174">
          <cell r="K174">
            <v>132</v>
          </cell>
          <cell r="R174">
            <v>46230</v>
          </cell>
          <cell r="U174">
            <v>46231</v>
          </cell>
          <cell r="V174">
            <v>46231</v>
          </cell>
          <cell r="Y174">
            <v>123.2</v>
          </cell>
          <cell r="Z174">
            <v>514.79999999999995</v>
          </cell>
          <cell r="AA174">
            <v>635.79999999999995</v>
          </cell>
        </row>
        <row r="175">
          <cell r="K175">
            <v>765</v>
          </cell>
          <cell r="R175">
            <v>46230</v>
          </cell>
          <cell r="U175">
            <v>46231</v>
          </cell>
          <cell r="V175">
            <v>46231</v>
          </cell>
          <cell r="Y175">
            <v>714</v>
          </cell>
          <cell r="Z175">
            <v>2983.5</v>
          </cell>
          <cell r="AA175">
            <v>3684.75</v>
          </cell>
        </row>
        <row r="176">
          <cell r="K176">
            <v>183</v>
          </cell>
          <cell r="R176">
            <v>46230</v>
          </cell>
          <cell r="U176">
            <v>46231</v>
          </cell>
          <cell r="V176">
            <v>46231</v>
          </cell>
          <cell r="Y176">
            <v>170.8</v>
          </cell>
          <cell r="Z176">
            <v>713.7</v>
          </cell>
          <cell r="AA176">
            <v>881.45</v>
          </cell>
        </row>
        <row r="177">
          <cell r="K177">
            <v>905</v>
          </cell>
          <cell r="R177">
            <v>46231</v>
          </cell>
          <cell r="U177">
            <v>46232</v>
          </cell>
          <cell r="V177">
            <v>46232</v>
          </cell>
          <cell r="Y177">
            <v>844.66666666666663</v>
          </cell>
          <cell r="Z177">
            <v>3529.5</v>
          </cell>
          <cell r="AA177">
            <v>4359.083333333333</v>
          </cell>
        </row>
        <row r="178">
          <cell r="K178">
            <v>21</v>
          </cell>
          <cell r="R178">
            <v>46231</v>
          </cell>
          <cell r="U178">
            <v>46232</v>
          </cell>
          <cell r="V178">
            <v>46232</v>
          </cell>
          <cell r="Y178">
            <v>19.600000000000001</v>
          </cell>
          <cell r="Z178">
            <v>81.900000000000006</v>
          </cell>
          <cell r="AA178">
            <v>101.15</v>
          </cell>
        </row>
        <row r="179">
          <cell r="K179">
            <v>324</v>
          </cell>
          <cell r="R179">
            <v>46231</v>
          </cell>
          <cell r="U179">
            <v>46232</v>
          </cell>
          <cell r="V179">
            <v>46232</v>
          </cell>
          <cell r="Y179">
            <v>302.39999999999998</v>
          </cell>
          <cell r="Z179">
            <v>1263.5999999999999</v>
          </cell>
          <cell r="AA179">
            <v>1560.6</v>
          </cell>
        </row>
        <row r="180">
          <cell r="K180">
            <v>5</v>
          </cell>
          <cell r="R180">
            <v>46232</v>
          </cell>
          <cell r="U180">
            <v>46233</v>
          </cell>
          <cell r="V180">
            <v>46233</v>
          </cell>
          <cell r="Y180">
            <v>0</v>
          </cell>
          <cell r="Z180">
            <v>0</v>
          </cell>
          <cell r="AA180">
            <v>0</v>
          </cell>
        </row>
        <row r="181">
          <cell r="K181">
            <v>20</v>
          </cell>
          <cell r="R181">
            <v>46232</v>
          </cell>
          <cell r="U181">
            <v>46233</v>
          </cell>
          <cell r="V181">
            <v>46233</v>
          </cell>
          <cell r="Y181">
            <v>7</v>
          </cell>
          <cell r="Z181">
            <v>30.866666666666667</v>
          </cell>
          <cell r="AA181">
            <v>14.333333333333334</v>
          </cell>
        </row>
        <row r="182">
          <cell r="K182">
            <v>100</v>
          </cell>
          <cell r="R182">
            <v>46232</v>
          </cell>
          <cell r="U182">
            <v>46233</v>
          </cell>
          <cell r="V182">
            <v>46233</v>
          </cell>
          <cell r="Y182">
            <v>35</v>
          </cell>
          <cell r="Z182">
            <v>154.33333333333334</v>
          </cell>
          <cell r="AA182">
            <v>71.666666666666671</v>
          </cell>
        </row>
        <row r="183">
          <cell r="K183">
            <v>449</v>
          </cell>
          <cell r="R183">
            <v>46232</v>
          </cell>
          <cell r="U183">
            <v>46233</v>
          </cell>
          <cell r="V183">
            <v>46233</v>
          </cell>
          <cell r="Y183">
            <v>419.06666666666666</v>
          </cell>
          <cell r="Z183">
            <v>1751.1</v>
          </cell>
          <cell r="AA183">
            <v>2162.6833333333334</v>
          </cell>
        </row>
        <row r="184">
          <cell r="K184">
            <v>706</v>
          </cell>
          <cell r="R184">
            <v>46232</v>
          </cell>
          <cell r="U184">
            <v>46233</v>
          </cell>
          <cell r="V184">
            <v>46233</v>
          </cell>
          <cell r="Y184">
            <v>658.93333333333328</v>
          </cell>
          <cell r="Z184">
            <v>2753.4</v>
          </cell>
          <cell r="AA184">
            <v>3400.5666666666666</v>
          </cell>
        </row>
        <row r="185">
          <cell r="K185">
            <v>58</v>
          </cell>
          <cell r="R185">
            <v>46233</v>
          </cell>
          <cell r="U185">
            <v>46234</v>
          </cell>
          <cell r="V185">
            <v>46234</v>
          </cell>
          <cell r="Y185">
            <v>54.133333333333333</v>
          </cell>
          <cell r="Z185">
            <v>226.2</v>
          </cell>
          <cell r="AA185">
            <v>279.36666666666667</v>
          </cell>
        </row>
        <row r="186">
          <cell r="K186">
            <v>566</v>
          </cell>
          <cell r="R186">
            <v>46233</v>
          </cell>
          <cell r="U186">
            <v>46234</v>
          </cell>
          <cell r="V186">
            <v>46234</v>
          </cell>
          <cell r="Y186">
            <v>528.26666666666665</v>
          </cell>
          <cell r="Z186">
            <v>2207.4</v>
          </cell>
          <cell r="AA186">
            <v>2726.2333333333331</v>
          </cell>
        </row>
        <row r="187">
          <cell r="K187">
            <v>74</v>
          </cell>
          <cell r="R187">
            <v>46233</v>
          </cell>
          <cell r="U187">
            <v>46234</v>
          </cell>
          <cell r="V187">
            <v>46234</v>
          </cell>
          <cell r="Y187">
            <v>27.133333333333333</v>
          </cell>
          <cell r="Z187">
            <v>219.41</v>
          </cell>
          <cell r="AA187">
            <v>146.76666666666668</v>
          </cell>
        </row>
        <row r="188">
          <cell r="K188">
            <v>31</v>
          </cell>
          <cell r="R188">
            <v>46233</v>
          </cell>
          <cell r="U188">
            <v>46234</v>
          </cell>
          <cell r="V188">
            <v>46234</v>
          </cell>
          <cell r="Y188">
            <v>11.366666666666667</v>
          </cell>
          <cell r="Z188">
            <v>91.915000000000006</v>
          </cell>
          <cell r="AA188">
            <v>61.483333333333334</v>
          </cell>
        </row>
        <row r="189">
          <cell r="K189">
            <v>201</v>
          </cell>
          <cell r="R189">
            <v>46233</v>
          </cell>
          <cell r="U189">
            <v>46234</v>
          </cell>
          <cell r="V189">
            <v>46234</v>
          </cell>
          <cell r="Y189">
            <v>73.7</v>
          </cell>
          <cell r="Z189">
            <v>595.96500000000003</v>
          </cell>
          <cell r="AA189">
            <v>398.65</v>
          </cell>
        </row>
        <row r="190">
          <cell r="K190">
            <v>181</v>
          </cell>
          <cell r="R190">
            <v>46240</v>
          </cell>
          <cell r="U190">
            <v>46241</v>
          </cell>
          <cell r="V190">
            <v>46241</v>
          </cell>
          <cell r="Y190">
            <v>66.36666666666666</v>
          </cell>
          <cell r="Z190">
            <v>536.66500000000008</v>
          </cell>
          <cell r="AA190">
            <v>358.98333333333335</v>
          </cell>
        </row>
        <row r="191">
          <cell r="K191">
            <v>65</v>
          </cell>
          <cell r="R191">
            <v>46232</v>
          </cell>
          <cell r="U191">
            <v>46233</v>
          </cell>
          <cell r="V191">
            <v>46233</v>
          </cell>
          <cell r="Y191">
            <v>143</v>
          </cell>
          <cell r="Z191">
            <v>171.16666666666666</v>
          </cell>
          <cell r="AA191">
            <v>199.33333333333334</v>
          </cell>
        </row>
        <row r="192">
          <cell r="K192">
            <v>87</v>
          </cell>
          <cell r="R192">
            <v>46234</v>
          </cell>
          <cell r="U192">
            <v>46235</v>
          </cell>
          <cell r="V192">
            <v>46235</v>
          </cell>
          <cell r="Y192">
            <v>76.849999999999994</v>
          </cell>
          <cell r="Z192">
            <v>195.75</v>
          </cell>
          <cell r="AA192">
            <v>205.9</v>
          </cell>
        </row>
        <row r="193">
          <cell r="K193">
            <v>38</v>
          </cell>
          <cell r="R193">
            <v>46234</v>
          </cell>
          <cell r="U193">
            <v>46235</v>
          </cell>
          <cell r="V193">
            <v>46235</v>
          </cell>
          <cell r="Y193">
            <v>34.200000000000003</v>
          </cell>
          <cell r="Z193">
            <v>85.5</v>
          </cell>
          <cell r="AA193">
            <v>84.993333333333325</v>
          </cell>
        </row>
        <row r="194">
          <cell r="K194">
            <v>477</v>
          </cell>
          <cell r="R194">
            <v>46234</v>
          </cell>
          <cell r="U194">
            <v>46235</v>
          </cell>
          <cell r="V194">
            <v>46235</v>
          </cell>
          <cell r="Y194">
            <v>429.3</v>
          </cell>
          <cell r="Z194">
            <v>1073.25</v>
          </cell>
          <cell r="AA194">
            <v>1066.8899999999999</v>
          </cell>
        </row>
        <row r="195">
          <cell r="K195">
            <v>3</v>
          </cell>
          <cell r="R195">
            <v>46234</v>
          </cell>
          <cell r="U195">
            <v>46235</v>
          </cell>
          <cell r="V195">
            <v>46235</v>
          </cell>
          <cell r="Y195">
            <v>1.1000000000000001</v>
          </cell>
          <cell r="Z195">
            <v>5.8950000000000005</v>
          </cell>
          <cell r="AA195">
            <v>5.75</v>
          </cell>
        </row>
        <row r="196">
          <cell r="K196">
            <v>17</v>
          </cell>
          <cell r="R196">
            <v>46234</v>
          </cell>
          <cell r="U196">
            <v>46235</v>
          </cell>
          <cell r="V196">
            <v>46235</v>
          </cell>
          <cell r="Y196">
            <v>6.2333333333333334</v>
          </cell>
          <cell r="Z196">
            <v>33.405000000000001</v>
          </cell>
          <cell r="AA196">
            <v>32.583333333333336</v>
          </cell>
        </row>
        <row r="197">
          <cell r="K197">
            <v>24</v>
          </cell>
          <cell r="R197">
            <v>46234</v>
          </cell>
          <cell r="U197">
            <v>46235</v>
          </cell>
          <cell r="V197">
            <v>46235</v>
          </cell>
          <cell r="Y197">
            <v>8.8000000000000007</v>
          </cell>
          <cell r="Z197">
            <v>47.160000000000004</v>
          </cell>
          <cell r="AA197">
            <v>46</v>
          </cell>
        </row>
        <row r="198">
          <cell r="K198">
            <v>1</v>
          </cell>
          <cell r="R198">
            <v>46234</v>
          </cell>
          <cell r="U198">
            <v>46235</v>
          </cell>
          <cell r="V198">
            <v>46235</v>
          </cell>
          <cell r="Y198">
            <v>0</v>
          </cell>
          <cell r="Z198">
            <v>0</v>
          </cell>
          <cell r="AA198">
            <v>0</v>
          </cell>
        </row>
        <row r="199">
          <cell r="K199">
            <v>1</v>
          </cell>
          <cell r="R199">
            <v>46234</v>
          </cell>
          <cell r="U199">
            <v>46235</v>
          </cell>
          <cell r="V199">
            <v>46235</v>
          </cell>
          <cell r="Y199">
            <v>0.66666666666666663</v>
          </cell>
          <cell r="Z199">
            <v>2.6666666666666665</v>
          </cell>
          <cell r="AA199">
            <v>2.7666666666666666</v>
          </cell>
        </row>
        <row r="200">
          <cell r="K200">
            <v>2</v>
          </cell>
          <cell r="R200">
            <v>46234</v>
          </cell>
          <cell r="U200">
            <v>46235</v>
          </cell>
          <cell r="V200">
            <v>46235</v>
          </cell>
          <cell r="Y200">
            <v>1.3333333333333333</v>
          </cell>
          <cell r="Z200">
            <v>5.333333333333333</v>
          </cell>
          <cell r="AA200">
            <v>5.5333333333333332</v>
          </cell>
        </row>
        <row r="201">
          <cell r="K201">
            <v>3</v>
          </cell>
          <cell r="R201">
            <v>46234</v>
          </cell>
          <cell r="U201">
            <v>46235</v>
          </cell>
          <cell r="V201">
            <v>46235</v>
          </cell>
          <cell r="Y201">
            <v>1.1000000000000001</v>
          </cell>
          <cell r="Z201">
            <v>5.8950000000000005</v>
          </cell>
          <cell r="AA201">
            <v>5.75</v>
          </cell>
        </row>
        <row r="202">
          <cell r="K202">
            <v>18</v>
          </cell>
          <cell r="R202">
            <v>46234</v>
          </cell>
          <cell r="U202">
            <v>46235</v>
          </cell>
          <cell r="V202">
            <v>46235</v>
          </cell>
          <cell r="Y202">
            <v>12</v>
          </cell>
          <cell r="Z202">
            <v>48</v>
          </cell>
          <cell r="AA202">
            <v>49.8</v>
          </cell>
        </row>
        <row r="203">
          <cell r="K203">
            <v>2</v>
          </cell>
          <cell r="R203">
            <v>46234</v>
          </cell>
          <cell r="U203">
            <v>46235</v>
          </cell>
          <cell r="V203">
            <v>46235</v>
          </cell>
          <cell r="Y203">
            <v>1.25</v>
          </cell>
          <cell r="Z203">
            <v>2.15</v>
          </cell>
          <cell r="AA203">
            <v>5.5333333333333332</v>
          </cell>
        </row>
        <row r="204">
          <cell r="K204">
            <v>8</v>
          </cell>
          <cell r="R204">
            <v>46234</v>
          </cell>
          <cell r="U204">
            <v>46235</v>
          </cell>
          <cell r="V204">
            <v>46235</v>
          </cell>
          <cell r="Y204">
            <v>2.9333333333333331</v>
          </cell>
          <cell r="Z204">
            <v>15.72</v>
          </cell>
          <cell r="AA204">
            <v>15.333333333333334</v>
          </cell>
        </row>
        <row r="205">
          <cell r="K205">
            <v>10</v>
          </cell>
          <cell r="R205">
            <v>46234</v>
          </cell>
          <cell r="U205">
            <v>46235</v>
          </cell>
          <cell r="V205">
            <v>46235</v>
          </cell>
          <cell r="Y205">
            <v>9.3333333333333339</v>
          </cell>
          <cell r="Z205">
            <v>39</v>
          </cell>
          <cell r="AA205">
            <v>48.166666666666664</v>
          </cell>
        </row>
        <row r="206">
          <cell r="K206">
            <v>11</v>
          </cell>
          <cell r="R206">
            <v>46234</v>
          </cell>
          <cell r="U206">
            <v>46235</v>
          </cell>
          <cell r="V206">
            <v>46235</v>
          </cell>
          <cell r="Y206">
            <v>10.266666666666667</v>
          </cell>
          <cell r="Z206">
            <v>42.9</v>
          </cell>
          <cell r="AA206">
            <v>52.983333333333334</v>
          </cell>
        </row>
        <row r="207">
          <cell r="K207">
            <v>14</v>
          </cell>
          <cell r="R207">
            <v>46234</v>
          </cell>
          <cell r="U207">
            <v>46235</v>
          </cell>
          <cell r="V207">
            <v>46235</v>
          </cell>
          <cell r="Y207">
            <v>13.066666666666666</v>
          </cell>
          <cell r="Z207">
            <v>54.6</v>
          </cell>
          <cell r="AA207">
            <v>67.433333333333337</v>
          </cell>
        </row>
        <row r="208">
          <cell r="K208">
            <v>86</v>
          </cell>
          <cell r="R208">
            <v>46234</v>
          </cell>
          <cell r="U208">
            <v>46235</v>
          </cell>
          <cell r="V208">
            <v>46235</v>
          </cell>
          <cell r="Y208">
            <v>77.400000000000006</v>
          </cell>
          <cell r="Z208">
            <v>193.5</v>
          </cell>
          <cell r="AA208">
            <v>246.53333333333333</v>
          </cell>
        </row>
        <row r="209">
          <cell r="K209">
            <v>71</v>
          </cell>
          <cell r="R209">
            <v>46234</v>
          </cell>
          <cell r="U209">
            <v>46235</v>
          </cell>
          <cell r="V209">
            <v>46235</v>
          </cell>
          <cell r="Y209">
            <v>26.033333333333335</v>
          </cell>
          <cell r="Z209">
            <v>139.51499999999999</v>
          </cell>
          <cell r="AA209">
            <v>136.08333333333334</v>
          </cell>
        </row>
        <row r="210">
          <cell r="K210">
            <v>301</v>
          </cell>
          <cell r="R210">
            <v>46234</v>
          </cell>
          <cell r="U210">
            <v>46235</v>
          </cell>
          <cell r="V210">
            <v>46235</v>
          </cell>
          <cell r="Y210">
            <v>270.89999999999998</v>
          </cell>
          <cell r="Z210">
            <v>677.25</v>
          </cell>
          <cell r="AA210">
            <v>673.23666666666657</v>
          </cell>
        </row>
        <row r="211">
          <cell r="K211">
            <v>220</v>
          </cell>
          <cell r="R211">
            <v>46234</v>
          </cell>
          <cell r="U211">
            <v>46235</v>
          </cell>
          <cell r="V211">
            <v>46235</v>
          </cell>
          <cell r="Y211">
            <v>198</v>
          </cell>
          <cell r="Z211">
            <v>495</v>
          </cell>
          <cell r="AA211">
            <v>492.06666666666661</v>
          </cell>
        </row>
        <row r="212">
          <cell r="K212">
            <v>590</v>
          </cell>
          <cell r="R212">
            <v>46234</v>
          </cell>
          <cell r="U212">
            <v>46235</v>
          </cell>
          <cell r="V212">
            <v>46235</v>
          </cell>
          <cell r="Y212">
            <v>531</v>
          </cell>
          <cell r="Z212">
            <v>1327.5</v>
          </cell>
          <cell r="AA212">
            <v>1319.6333333333334</v>
          </cell>
        </row>
        <row r="213">
          <cell r="K213">
            <v>172</v>
          </cell>
          <cell r="R213">
            <v>46234</v>
          </cell>
          <cell r="U213">
            <v>46235</v>
          </cell>
          <cell r="V213">
            <v>46235</v>
          </cell>
          <cell r="Y213">
            <v>154.80000000000001</v>
          </cell>
          <cell r="Z213">
            <v>387</v>
          </cell>
          <cell r="AA213">
            <v>384.70666666666665</v>
          </cell>
        </row>
        <row r="214">
          <cell r="K214">
            <v>130</v>
          </cell>
          <cell r="R214">
            <v>46234</v>
          </cell>
          <cell r="U214">
            <v>46235</v>
          </cell>
          <cell r="V214">
            <v>46235</v>
          </cell>
          <cell r="Y214">
            <v>117</v>
          </cell>
          <cell r="Z214">
            <v>292.5</v>
          </cell>
          <cell r="AA214">
            <v>290.76666666666665</v>
          </cell>
        </row>
        <row r="215">
          <cell r="K215">
            <v>4</v>
          </cell>
          <cell r="R215">
            <v>46234</v>
          </cell>
          <cell r="U215">
            <v>46235</v>
          </cell>
          <cell r="V215">
            <v>46235</v>
          </cell>
          <cell r="Y215">
            <v>3.7333333333333334</v>
          </cell>
          <cell r="Z215">
            <v>15.6</v>
          </cell>
          <cell r="AA215">
            <v>19.266666666666666</v>
          </cell>
        </row>
        <row r="216">
          <cell r="K216">
            <v>2</v>
          </cell>
          <cell r="R216">
            <v>46234</v>
          </cell>
          <cell r="U216">
            <v>46235</v>
          </cell>
          <cell r="V216">
            <v>46235</v>
          </cell>
          <cell r="Y216">
            <v>0.7</v>
          </cell>
          <cell r="Z216">
            <v>3.0866666666666664</v>
          </cell>
          <cell r="AA216">
            <v>1.4333333333333333</v>
          </cell>
        </row>
        <row r="217">
          <cell r="K217">
            <v>4</v>
          </cell>
          <cell r="R217">
            <v>46234</v>
          </cell>
          <cell r="U217">
            <v>46235</v>
          </cell>
          <cell r="V217">
            <v>46235</v>
          </cell>
          <cell r="Y217">
            <v>0</v>
          </cell>
          <cell r="Z217">
            <v>0</v>
          </cell>
          <cell r="AA217">
            <v>0</v>
          </cell>
        </row>
        <row r="218">
          <cell r="K218">
            <v>10</v>
          </cell>
          <cell r="R218">
            <v>46234</v>
          </cell>
          <cell r="U218">
            <v>46235</v>
          </cell>
          <cell r="V218">
            <v>46235</v>
          </cell>
          <cell r="Y218">
            <v>14.383333333333333</v>
          </cell>
          <cell r="Z218">
            <v>16.333333333333332</v>
          </cell>
          <cell r="AA218">
            <v>32.5</v>
          </cell>
        </row>
        <row r="219">
          <cell r="K219">
            <v>15</v>
          </cell>
          <cell r="R219">
            <v>46234</v>
          </cell>
          <cell r="U219">
            <v>46235</v>
          </cell>
          <cell r="V219">
            <v>46235</v>
          </cell>
          <cell r="Y219">
            <v>5.25</v>
          </cell>
          <cell r="Z219">
            <v>23.15</v>
          </cell>
          <cell r="AA219">
            <v>10.75</v>
          </cell>
        </row>
        <row r="220">
          <cell r="K220">
            <v>15</v>
          </cell>
          <cell r="R220">
            <v>46234</v>
          </cell>
          <cell r="U220">
            <v>46235</v>
          </cell>
          <cell r="V220">
            <v>46235</v>
          </cell>
          <cell r="Y220">
            <v>5.25</v>
          </cell>
          <cell r="Z220">
            <v>23.15</v>
          </cell>
          <cell r="AA220">
            <v>10.75</v>
          </cell>
        </row>
        <row r="221">
          <cell r="K221">
            <v>65</v>
          </cell>
          <cell r="R221">
            <v>46234</v>
          </cell>
          <cell r="U221">
            <v>46235</v>
          </cell>
          <cell r="V221">
            <v>46235</v>
          </cell>
          <cell r="Y221">
            <v>93.49166666666666</v>
          </cell>
          <cell r="Z221">
            <v>106.16666666666667</v>
          </cell>
          <cell r="AA221">
            <v>211.25</v>
          </cell>
        </row>
        <row r="222">
          <cell r="K222">
            <v>2</v>
          </cell>
          <cell r="R222">
            <v>46234</v>
          </cell>
          <cell r="U222">
            <v>46235</v>
          </cell>
          <cell r="V222">
            <v>46235</v>
          </cell>
          <cell r="Y222">
            <v>0</v>
          </cell>
          <cell r="Z222">
            <v>0</v>
          </cell>
          <cell r="AA222">
            <v>0</v>
          </cell>
        </row>
        <row r="223">
          <cell r="K223">
            <v>5</v>
          </cell>
          <cell r="R223">
            <v>46234</v>
          </cell>
          <cell r="U223">
            <v>46235</v>
          </cell>
          <cell r="V223">
            <v>46235</v>
          </cell>
          <cell r="Y223">
            <v>1.75</v>
          </cell>
          <cell r="Z223">
            <v>7.7166666666666668</v>
          </cell>
          <cell r="AA223">
            <v>3.5833333333333335</v>
          </cell>
        </row>
        <row r="224">
          <cell r="K224">
            <v>17</v>
          </cell>
          <cell r="R224">
            <v>46234</v>
          </cell>
          <cell r="U224">
            <v>46235</v>
          </cell>
          <cell r="V224">
            <v>46235</v>
          </cell>
          <cell r="Y224">
            <v>24.451666666666664</v>
          </cell>
          <cell r="Z224">
            <v>27.766666666666666</v>
          </cell>
          <cell r="AA224">
            <v>55.25</v>
          </cell>
        </row>
        <row r="225">
          <cell r="K225">
            <v>50</v>
          </cell>
          <cell r="R225">
            <v>46234</v>
          </cell>
          <cell r="U225">
            <v>46235</v>
          </cell>
          <cell r="V225">
            <v>46235</v>
          </cell>
          <cell r="Y225">
            <v>17.5</v>
          </cell>
          <cell r="Z225">
            <v>77.166666666666671</v>
          </cell>
          <cell r="AA225">
            <v>35.833333333333336</v>
          </cell>
        </row>
        <row r="226">
          <cell r="K226">
            <v>110</v>
          </cell>
          <cell r="R226">
            <v>46234</v>
          </cell>
          <cell r="U226">
            <v>46235</v>
          </cell>
          <cell r="V226">
            <v>46235</v>
          </cell>
          <cell r="Y226">
            <v>158.21666666666667</v>
          </cell>
          <cell r="Z226">
            <v>179.66666666666666</v>
          </cell>
          <cell r="AA226">
            <v>357.5</v>
          </cell>
        </row>
        <row r="227">
          <cell r="K227">
            <v>1</v>
          </cell>
          <cell r="R227">
            <v>46234</v>
          </cell>
          <cell r="U227">
            <v>46235</v>
          </cell>
          <cell r="V227">
            <v>46235</v>
          </cell>
          <cell r="Y227">
            <v>0.35</v>
          </cell>
          <cell r="Z227">
            <v>1.5433333333333332</v>
          </cell>
          <cell r="AA227">
            <v>0.71666666666666667</v>
          </cell>
        </row>
        <row r="228">
          <cell r="K228">
            <v>2</v>
          </cell>
          <cell r="R228">
            <v>46234</v>
          </cell>
          <cell r="U228">
            <v>46235</v>
          </cell>
          <cell r="V228">
            <v>46235</v>
          </cell>
          <cell r="Y228">
            <v>0.7</v>
          </cell>
          <cell r="Z228">
            <v>3.0866666666666664</v>
          </cell>
          <cell r="AA228">
            <v>1.4333333333333333</v>
          </cell>
        </row>
        <row r="229">
          <cell r="K229">
            <v>2</v>
          </cell>
          <cell r="R229">
            <v>46234</v>
          </cell>
          <cell r="U229">
            <v>46235</v>
          </cell>
          <cell r="V229">
            <v>46235</v>
          </cell>
          <cell r="Y229">
            <v>0.7</v>
          </cell>
          <cell r="Z229">
            <v>3.0866666666666664</v>
          </cell>
          <cell r="AA229">
            <v>1.4333333333333333</v>
          </cell>
        </row>
        <row r="230">
          <cell r="K230">
            <v>5</v>
          </cell>
          <cell r="R230">
            <v>46234</v>
          </cell>
          <cell r="U230">
            <v>46235</v>
          </cell>
          <cell r="V230">
            <v>46235</v>
          </cell>
          <cell r="Y230">
            <v>1.75</v>
          </cell>
          <cell r="Z230">
            <v>7.7166666666666668</v>
          </cell>
          <cell r="AA230">
            <v>3.5833333333333335</v>
          </cell>
        </row>
        <row r="231">
          <cell r="K231">
            <v>6</v>
          </cell>
          <cell r="R231">
            <v>46234</v>
          </cell>
          <cell r="U231">
            <v>46235</v>
          </cell>
          <cell r="V231">
            <v>46235</v>
          </cell>
          <cell r="Y231">
            <v>2.1</v>
          </cell>
          <cell r="Z231">
            <v>9.259999999999998</v>
          </cell>
          <cell r="AA231">
            <v>4.3</v>
          </cell>
        </row>
        <row r="232">
          <cell r="K232">
            <v>17</v>
          </cell>
          <cell r="R232">
            <v>46234</v>
          </cell>
          <cell r="U232">
            <v>46235</v>
          </cell>
          <cell r="V232">
            <v>46235</v>
          </cell>
          <cell r="Y232">
            <v>5.95</v>
          </cell>
          <cell r="Z232">
            <v>26.236666666666665</v>
          </cell>
          <cell r="AA232">
            <v>12.183333333333334</v>
          </cell>
        </row>
        <row r="233">
          <cell r="K233">
            <v>28</v>
          </cell>
          <cell r="R233">
            <v>46234</v>
          </cell>
          <cell r="U233">
            <v>46235</v>
          </cell>
          <cell r="V233">
            <v>46235</v>
          </cell>
          <cell r="Y233">
            <v>9.8000000000000007</v>
          </cell>
          <cell r="Z233">
            <v>43.213333333333331</v>
          </cell>
          <cell r="AA233">
            <v>20.066666666666666</v>
          </cell>
        </row>
        <row r="234">
          <cell r="K234">
            <v>4</v>
          </cell>
          <cell r="R234">
            <v>46234</v>
          </cell>
          <cell r="U234">
            <v>46235</v>
          </cell>
          <cell r="V234">
            <v>46235</v>
          </cell>
          <cell r="Y234">
            <v>1.4</v>
          </cell>
          <cell r="Z234">
            <v>6.1733333333333329</v>
          </cell>
          <cell r="AA234">
            <v>2.8666666666666667</v>
          </cell>
        </row>
        <row r="235">
          <cell r="K235">
            <v>3</v>
          </cell>
          <cell r="R235">
            <v>46234</v>
          </cell>
          <cell r="U235">
            <v>46235</v>
          </cell>
          <cell r="V235">
            <v>46235</v>
          </cell>
          <cell r="Y235">
            <v>0</v>
          </cell>
          <cell r="Z235">
            <v>0</v>
          </cell>
          <cell r="AA235">
            <v>0</v>
          </cell>
        </row>
        <row r="236">
          <cell r="K236">
            <v>5</v>
          </cell>
          <cell r="R236">
            <v>46234</v>
          </cell>
          <cell r="U236">
            <v>46235</v>
          </cell>
          <cell r="V236">
            <v>46235</v>
          </cell>
          <cell r="Y236">
            <v>1.75</v>
          </cell>
          <cell r="Z236">
            <v>7.7166666666666668</v>
          </cell>
          <cell r="AA236">
            <v>3.5833333333333335</v>
          </cell>
        </row>
        <row r="237">
          <cell r="K237">
            <v>7</v>
          </cell>
          <cell r="R237">
            <v>46234</v>
          </cell>
          <cell r="U237">
            <v>46235</v>
          </cell>
          <cell r="V237">
            <v>46235</v>
          </cell>
          <cell r="Y237">
            <v>2.4500000000000002</v>
          </cell>
          <cell r="Z237">
            <v>10.803333333333333</v>
          </cell>
          <cell r="AA237">
            <v>5.0166666666666666</v>
          </cell>
        </row>
        <row r="238">
          <cell r="K238">
            <v>25</v>
          </cell>
          <cell r="R238">
            <v>46234</v>
          </cell>
          <cell r="U238">
            <v>46235</v>
          </cell>
          <cell r="V238">
            <v>46235</v>
          </cell>
          <cell r="Y238">
            <v>8.75</v>
          </cell>
          <cell r="Z238">
            <v>38.583333333333336</v>
          </cell>
          <cell r="AA238">
            <v>17.916666666666668</v>
          </cell>
        </row>
        <row r="239">
          <cell r="K239">
            <v>1</v>
          </cell>
          <cell r="R239">
            <v>46234</v>
          </cell>
          <cell r="U239">
            <v>46235</v>
          </cell>
          <cell r="V239">
            <v>46235</v>
          </cell>
          <cell r="Y239">
            <v>0.93333333333333335</v>
          </cell>
          <cell r="Z239">
            <v>3.9</v>
          </cell>
          <cell r="AA239">
            <v>4.8199999999999994</v>
          </cell>
        </row>
        <row r="240">
          <cell r="K240">
            <v>2</v>
          </cell>
          <cell r="R240">
            <v>46234</v>
          </cell>
          <cell r="U240">
            <v>46235</v>
          </cell>
          <cell r="V240">
            <v>46235</v>
          </cell>
          <cell r="Y240">
            <v>1.8666666666666667</v>
          </cell>
          <cell r="Z240">
            <v>7.8</v>
          </cell>
          <cell r="AA240">
            <v>9.6333333333333329</v>
          </cell>
        </row>
        <row r="241">
          <cell r="K241">
            <v>2</v>
          </cell>
          <cell r="R241">
            <v>46234</v>
          </cell>
          <cell r="U241">
            <v>46235</v>
          </cell>
          <cell r="V241">
            <v>46235</v>
          </cell>
          <cell r="Y241">
            <v>1.8666666666666667</v>
          </cell>
          <cell r="Z241">
            <v>7.8</v>
          </cell>
          <cell r="AA241">
            <v>9.6399999999999988</v>
          </cell>
        </row>
        <row r="242">
          <cell r="K242">
            <v>2</v>
          </cell>
          <cell r="R242">
            <v>46234</v>
          </cell>
          <cell r="U242">
            <v>46235</v>
          </cell>
          <cell r="V242">
            <v>46235</v>
          </cell>
          <cell r="Y242">
            <v>1.8666666666666667</v>
          </cell>
          <cell r="Z242">
            <v>7.8</v>
          </cell>
          <cell r="AA242">
            <v>9.6399999999999988</v>
          </cell>
        </row>
        <row r="243">
          <cell r="K243">
            <v>4</v>
          </cell>
          <cell r="R243">
            <v>46234</v>
          </cell>
          <cell r="U243">
            <v>46235</v>
          </cell>
          <cell r="V243">
            <v>46235</v>
          </cell>
          <cell r="Y243">
            <v>3.7333333333333334</v>
          </cell>
          <cell r="Z243">
            <v>15.6</v>
          </cell>
          <cell r="AA243">
            <v>19.279999999999998</v>
          </cell>
        </row>
        <row r="244">
          <cell r="K244">
            <v>6</v>
          </cell>
          <cell r="R244">
            <v>46234</v>
          </cell>
          <cell r="U244">
            <v>46235</v>
          </cell>
          <cell r="V244">
            <v>46235</v>
          </cell>
          <cell r="Y244">
            <v>5.6</v>
          </cell>
          <cell r="Z244">
            <v>23.4</v>
          </cell>
          <cell r="AA244">
            <v>28.919999999999998</v>
          </cell>
        </row>
        <row r="245">
          <cell r="K245">
            <v>8</v>
          </cell>
          <cell r="R245">
            <v>46234</v>
          </cell>
          <cell r="U245">
            <v>46235</v>
          </cell>
          <cell r="V245">
            <v>46235</v>
          </cell>
          <cell r="Y245">
            <v>7.4666666666666668</v>
          </cell>
          <cell r="Z245">
            <v>31.2</v>
          </cell>
          <cell r="AA245">
            <v>35.093333333333334</v>
          </cell>
        </row>
        <row r="246">
          <cell r="K246">
            <v>16</v>
          </cell>
          <cell r="R246">
            <v>46234</v>
          </cell>
          <cell r="U246">
            <v>46235</v>
          </cell>
          <cell r="V246">
            <v>46235</v>
          </cell>
          <cell r="Y246">
            <v>14.933333333333334</v>
          </cell>
          <cell r="Z246">
            <v>62.4</v>
          </cell>
          <cell r="AA246">
            <v>77.11999999999999</v>
          </cell>
        </row>
        <row r="247">
          <cell r="K247">
            <v>17</v>
          </cell>
          <cell r="R247">
            <v>46234</v>
          </cell>
          <cell r="U247">
            <v>46235</v>
          </cell>
          <cell r="V247">
            <v>46235</v>
          </cell>
          <cell r="Y247">
            <v>15.866666666666667</v>
          </cell>
          <cell r="Z247">
            <v>66.3</v>
          </cell>
          <cell r="AA247">
            <v>81.88333333333334</v>
          </cell>
        </row>
        <row r="248">
          <cell r="K248">
            <v>1</v>
          </cell>
          <cell r="R248">
            <v>46235</v>
          </cell>
          <cell r="U248">
            <v>46237</v>
          </cell>
          <cell r="V248">
            <v>46237</v>
          </cell>
          <cell r="Y248">
            <v>0.93333333333333335</v>
          </cell>
          <cell r="Z248">
            <v>3.9</v>
          </cell>
          <cell r="AA248">
            <v>4.8166666666666664</v>
          </cell>
        </row>
        <row r="249">
          <cell r="K249">
            <v>1</v>
          </cell>
          <cell r="R249">
            <v>46235</v>
          </cell>
          <cell r="U249">
            <v>46237</v>
          </cell>
          <cell r="V249">
            <v>46237</v>
          </cell>
          <cell r="Y249">
            <v>0.93333333333333335</v>
          </cell>
          <cell r="Z249">
            <v>3.9</v>
          </cell>
          <cell r="AA249">
            <v>4.8199999999999994</v>
          </cell>
        </row>
        <row r="250">
          <cell r="K250">
            <v>1</v>
          </cell>
          <cell r="R250">
            <v>46235</v>
          </cell>
          <cell r="U250">
            <v>46237</v>
          </cell>
          <cell r="V250">
            <v>46237</v>
          </cell>
          <cell r="Y250">
            <v>0.93333333333333335</v>
          </cell>
          <cell r="Z250">
            <v>3.9</v>
          </cell>
          <cell r="AA250">
            <v>4.8166666666666664</v>
          </cell>
        </row>
        <row r="251">
          <cell r="K251">
            <v>1</v>
          </cell>
          <cell r="R251">
            <v>46235</v>
          </cell>
          <cell r="U251">
            <v>46237</v>
          </cell>
          <cell r="V251">
            <v>46237</v>
          </cell>
          <cell r="Y251">
            <v>0.93333333333333335</v>
          </cell>
          <cell r="Z251">
            <v>3.9</v>
          </cell>
          <cell r="AA251">
            <v>4.8199999999999994</v>
          </cell>
        </row>
        <row r="252">
          <cell r="K252">
            <v>1</v>
          </cell>
          <cell r="R252">
            <v>46235</v>
          </cell>
          <cell r="U252">
            <v>46237</v>
          </cell>
          <cell r="V252">
            <v>46237</v>
          </cell>
          <cell r="Y252">
            <v>0.93333333333333335</v>
          </cell>
          <cell r="Z252">
            <v>3.9</v>
          </cell>
          <cell r="AA252">
            <v>4.8199999999999994</v>
          </cell>
        </row>
        <row r="253">
          <cell r="K253">
            <v>1</v>
          </cell>
          <cell r="R253">
            <v>46235</v>
          </cell>
          <cell r="U253">
            <v>46237</v>
          </cell>
          <cell r="V253">
            <v>46237</v>
          </cell>
          <cell r="Y253">
            <v>0.93333333333333335</v>
          </cell>
          <cell r="Z253">
            <v>3.9</v>
          </cell>
          <cell r="AA253">
            <v>4.8166666666666664</v>
          </cell>
        </row>
        <row r="254">
          <cell r="K254">
            <v>1</v>
          </cell>
          <cell r="R254">
            <v>46235</v>
          </cell>
          <cell r="U254">
            <v>46237</v>
          </cell>
          <cell r="V254">
            <v>46237</v>
          </cell>
          <cell r="Y254">
            <v>0.93333333333333335</v>
          </cell>
          <cell r="Z254">
            <v>3.9</v>
          </cell>
          <cell r="AA254">
            <v>4.8199999999999994</v>
          </cell>
        </row>
        <row r="255">
          <cell r="K255">
            <v>1</v>
          </cell>
          <cell r="R255">
            <v>46235</v>
          </cell>
          <cell r="U255">
            <v>46237</v>
          </cell>
          <cell r="V255">
            <v>46237</v>
          </cell>
          <cell r="Y255">
            <v>0.93333333333333335</v>
          </cell>
          <cell r="Z255">
            <v>3.9</v>
          </cell>
          <cell r="AA255">
            <v>4.8199999999999994</v>
          </cell>
        </row>
        <row r="256">
          <cell r="K256">
            <v>1</v>
          </cell>
          <cell r="R256">
            <v>46235</v>
          </cell>
          <cell r="U256">
            <v>46237</v>
          </cell>
          <cell r="V256">
            <v>46237</v>
          </cell>
          <cell r="Y256">
            <v>0.93333333333333335</v>
          </cell>
          <cell r="Z256">
            <v>3.9</v>
          </cell>
          <cell r="AA256">
            <v>4.8199999999999994</v>
          </cell>
        </row>
        <row r="257">
          <cell r="K257">
            <v>1</v>
          </cell>
          <cell r="R257">
            <v>46235</v>
          </cell>
          <cell r="U257">
            <v>46237</v>
          </cell>
          <cell r="V257">
            <v>46237</v>
          </cell>
          <cell r="Y257">
            <v>0.93333333333333335</v>
          </cell>
          <cell r="Z257">
            <v>3.9</v>
          </cell>
          <cell r="AA257">
            <v>4.8199999999999994</v>
          </cell>
        </row>
        <row r="258">
          <cell r="K258">
            <v>1</v>
          </cell>
          <cell r="R258">
            <v>46235</v>
          </cell>
          <cell r="U258">
            <v>46237</v>
          </cell>
          <cell r="V258">
            <v>46237</v>
          </cell>
          <cell r="Y258">
            <v>0.93333333333333335</v>
          </cell>
          <cell r="Z258">
            <v>3.9</v>
          </cell>
          <cell r="AA258">
            <v>4.8199999999999994</v>
          </cell>
        </row>
        <row r="259">
          <cell r="K259">
            <v>1</v>
          </cell>
          <cell r="R259">
            <v>46235</v>
          </cell>
          <cell r="U259">
            <v>46237</v>
          </cell>
          <cell r="V259">
            <v>46237</v>
          </cell>
          <cell r="Y259">
            <v>0.93333333333333335</v>
          </cell>
          <cell r="Z259">
            <v>3.9</v>
          </cell>
          <cell r="AA259">
            <v>4.8166666666666664</v>
          </cell>
        </row>
        <row r="260">
          <cell r="K260">
            <v>1</v>
          </cell>
          <cell r="R260">
            <v>46235</v>
          </cell>
          <cell r="U260">
            <v>46237</v>
          </cell>
          <cell r="V260">
            <v>46237</v>
          </cell>
          <cell r="Y260">
            <v>0.93333333333333335</v>
          </cell>
          <cell r="Z260">
            <v>3.9</v>
          </cell>
          <cell r="AA260">
            <v>3.9</v>
          </cell>
        </row>
        <row r="261">
          <cell r="K261">
            <v>2</v>
          </cell>
          <cell r="R261">
            <v>46235</v>
          </cell>
          <cell r="U261">
            <v>46237</v>
          </cell>
          <cell r="V261">
            <v>46237</v>
          </cell>
          <cell r="Y261">
            <v>1.8666666666666667</v>
          </cell>
          <cell r="Z261">
            <v>7.8</v>
          </cell>
          <cell r="AA261">
            <v>9.6399999999999988</v>
          </cell>
        </row>
        <row r="262">
          <cell r="K262">
            <v>2</v>
          </cell>
          <cell r="R262">
            <v>46235</v>
          </cell>
          <cell r="U262">
            <v>46237</v>
          </cell>
          <cell r="V262">
            <v>46237</v>
          </cell>
          <cell r="Y262">
            <v>1.8666666666666667</v>
          </cell>
          <cell r="Z262">
            <v>7.8</v>
          </cell>
          <cell r="AA262">
            <v>9.6333333333333329</v>
          </cell>
        </row>
        <row r="263">
          <cell r="K263">
            <v>2</v>
          </cell>
          <cell r="R263">
            <v>46235</v>
          </cell>
          <cell r="U263">
            <v>46237</v>
          </cell>
          <cell r="V263">
            <v>46237</v>
          </cell>
          <cell r="Y263">
            <v>1.8666666666666667</v>
          </cell>
          <cell r="Z263">
            <v>7.8</v>
          </cell>
          <cell r="AA263">
            <v>9.6399999999999988</v>
          </cell>
        </row>
        <row r="264">
          <cell r="K264">
            <v>2</v>
          </cell>
          <cell r="R264">
            <v>46235</v>
          </cell>
          <cell r="U264">
            <v>46237</v>
          </cell>
          <cell r="V264">
            <v>46237</v>
          </cell>
          <cell r="Y264">
            <v>1.8666666666666667</v>
          </cell>
          <cell r="Z264">
            <v>7.8</v>
          </cell>
          <cell r="AA264">
            <v>9.6399999999999988</v>
          </cell>
        </row>
        <row r="265">
          <cell r="K265">
            <v>2</v>
          </cell>
          <cell r="R265">
            <v>46235</v>
          </cell>
          <cell r="U265">
            <v>46237</v>
          </cell>
          <cell r="V265">
            <v>46237</v>
          </cell>
          <cell r="Y265">
            <v>1.8666666666666667</v>
          </cell>
          <cell r="Z265">
            <v>7.8</v>
          </cell>
          <cell r="AA265">
            <v>9.6399999999999988</v>
          </cell>
        </row>
        <row r="266">
          <cell r="K266">
            <v>2</v>
          </cell>
          <cell r="R266">
            <v>46235</v>
          </cell>
          <cell r="U266">
            <v>46237</v>
          </cell>
          <cell r="V266">
            <v>46237</v>
          </cell>
          <cell r="Y266">
            <v>1.8666666666666667</v>
          </cell>
          <cell r="Z266">
            <v>7.8</v>
          </cell>
          <cell r="AA266">
            <v>9.6333333333333329</v>
          </cell>
        </row>
        <row r="267">
          <cell r="K267">
            <v>3</v>
          </cell>
          <cell r="R267">
            <v>46235</v>
          </cell>
          <cell r="U267">
            <v>46237</v>
          </cell>
          <cell r="V267">
            <v>46237</v>
          </cell>
          <cell r="Y267">
            <v>2.8</v>
          </cell>
          <cell r="Z267">
            <v>11.7</v>
          </cell>
          <cell r="AA267">
            <v>14.459999999999999</v>
          </cell>
        </row>
        <row r="268">
          <cell r="K268">
            <v>3</v>
          </cell>
          <cell r="R268">
            <v>46235</v>
          </cell>
          <cell r="U268">
            <v>46237</v>
          </cell>
          <cell r="V268">
            <v>46237</v>
          </cell>
          <cell r="Y268">
            <v>2.8</v>
          </cell>
          <cell r="Z268">
            <v>11.7</v>
          </cell>
          <cell r="AA268">
            <v>14.45</v>
          </cell>
        </row>
        <row r="269">
          <cell r="K269">
            <v>3</v>
          </cell>
          <cell r="R269">
            <v>46235</v>
          </cell>
          <cell r="U269">
            <v>46237</v>
          </cell>
          <cell r="V269">
            <v>46237</v>
          </cell>
          <cell r="Y269">
            <v>2.8</v>
          </cell>
          <cell r="Z269">
            <v>11.7</v>
          </cell>
          <cell r="AA269">
            <v>14.459999999999999</v>
          </cell>
        </row>
        <row r="270">
          <cell r="K270">
            <v>3</v>
          </cell>
          <cell r="R270">
            <v>46235</v>
          </cell>
          <cell r="U270">
            <v>46237</v>
          </cell>
          <cell r="V270">
            <v>46237</v>
          </cell>
          <cell r="Y270">
            <v>2.8</v>
          </cell>
          <cell r="Z270">
            <v>11.7</v>
          </cell>
          <cell r="AA270">
            <v>14.459999999999999</v>
          </cell>
        </row>
        <row r="271">
          <cell r="K271">
            <v>3</v>
          </cell>
          <cell r="R271">
            <v>46235</v>
          </cell>
          <cell r="U271">
            <v>46237</v>
          </cell>
          <cell r="V271">
            <v>46237</v>
          </cell>
          <cell r="Y271">
            <v>2.8</v>
          </cell>
          <cell r="Z271">
            <v>11.7</v>
          </cell>
          <cell r="AA271">
            <v>14.459999999999999</v>
          </cell>
        </row>
        <row r="272">
          <cell r="K272">
            <v>3</v>
          </cell>
          <cell r="R272">
            <v>46235</v>
          </cell>
          <cell r="U272">
            <v>46237</v>
          </cell>
          <cell r="V272">
            <v>46237</v>
          </cell>
          <cell r="Y272">
            <v>2.8</v>
          </cell>
          <cell r="Z272">
            <v>11.7</v>
          </cell>
          <cell r="AA272">
            <v>14.45</v>
          </cell>
        </row>
        <row r="273">
          <cell r="K273">
            <v>3</v>
          </cell>
          <cell r="R273">
            <v>46235</v>
          </cell>
          <cell r="U273">
            <v>46237</v>
          </cell>
          <cell r="V273">
            <v>46237</v>
          </cell>
          <cell r="Y273">
            <v>2.8</v>
          </cell>
          <cell r="Z273">
            <v>11.7</v>
          </cell>
          <cell r="AA273">
            <v>14.45</v>
          </cell>
        </row>
        <row r="274">
          <cell r="K274">
            <v>4</v>
          </cell>
          <cell r="R274">
            <v>46235</v>
          </cell>
          <cell r="U274">
            <v>46237</v>
          </cell>
          <cell r="V274">
            <v>46237</v>
          </cell>
          <cell r="Y274">
            <v>3.7333333333333334</v>
          </cell>
          <cell r="Z274">
            <v>15.6</v>
          </cell>
          <cell r="AA274">
            <v>19.266666666666666</v>
          </cell>
        </row>
        <row r="275">
          <cell r="K275">
            <v>4</v>
          </cell>
          <cell r="R275">
            <v>46235</v>
          </cell>
          <cell r="U275">
            <v>46237</v>
          </cell>
          <cell r="V275">
            <v>46237</v>
          </cell>
          <cell r="Y275">
            <v>3.7333333333333334</v>
          </cell>
          <cell r="Z275">
            <v>15.6</v>
          </cell>
          <cell r="AA275">
            <v>19.279999999999998</v>
          </cell>
        </row>
        <row r="276">
          <cell r="K276">
            <v>4</v>
          </cell>
          <cell r="R276">
            <v>46235</v>
          </cell>
          <cell r="U276">
            <v>46237</v>
          </cell>
          <cell r="V276">
            <v>46237</v>
          </cell>
          <cell r="Y276">
            <v>3.7333333333333334</v>
          </cell>
          <cell r="Z276">
            <v>15.6</v>
          </cell>
          <cell r="AA276">
            <v>19.279999999999998</v>
          </cell>
        </row>
        <row r="277">
          <cell r="K277">
            <v>4</v>
          </cell>
          <cell r="R277">
            <v>46235</v>
          </cell>
          <cell r="U277">
            <v>46237</v>
          </cell>
          <cell r="V277">
            <v>46237</v>
          </cell>
          <cell r="Y277">
            <v>3.7333333333333334</v>
          </cell>
          <cell r="Z277">
            <v>15.6</v>
          </cell>
          <cell r="AA277">
            <v>19.279999999999998</v>
          </cell>
        </row>
        <row r="278">
          <cell r="K278">
            <v>5</v>
          </cell>
          <cell r="R278">
            <v>46235</v>
          </cell>
          <cell r="U278">
            <v>46237</v>
          </cell>
          <cell r="V278">
            <v>46237</v>
          </cell>
          <cell r="Y278">
            <v>4.666666666666667</v>
          </cell>
          <cell r="Z278">
            <v>19.5</v>
          </cell>
          <cell r="AA278">
            <v>24.1</v>
          </cell>
        </row>
        <row r="279">
          <cell r="K279">
            <v>6</v>
          </cell>
          <cell r="R279">
            <v>46235</v>
          </cell>
          <cell r="U279">
            <v>46237</v>
          </cell>
          <cell r="V279">
            <v>46237</v>
          </cell>
          <cell r="Y279">
            <v>5.6</v>
          </cell>
          <cell r="Z279">
            <v>23.4</v>
          </cell>
          <cell r="AA279">
            <v>28.9</v>
          </cell>
        </row>
        <row r="280">
          <cell r="K280">
            <v>6</v>
          </cell>
          <cell r="R280">
            <v>46235</v>
          </cell>
          <cell r="U280">
            <v>46237</v>
          </cell>
          <cell r="V280">
            <v>46237</v>
          </cell>
          <cell r="Y280">
            <v>5.6</v>
          </cell>
          <cell r="Z280">
            <v>23.4</v>
          </cell>
          <cell r="AA280">
            <v>28.919999999999998</v>
          </cell>
        </row>
        <row r="281">
          <cell r="K281">
            <v>6</v>
          </cell>
          <cell r="R281">
            <v>46235</v>
          </cell>
          <cell r="U281">
            <v>46237</v>
          </cell>
          <cell r="V281">
            <v>46237</v>
          </cell>
          <cell r="Y281">
            <v>5.6</v>
          </cell>
          <cell r="Z281">
            <v>23.4</v>
          </cell>
          <cell r="AA281">
            <v>28.919999999999998</v>
          </cell>
        </row>
        <row r="282">
          <cell r="K282">
            <v>7</v>
          </cell>
          <cell r="R282">
            <v>46235</v>
          </cell>
          <cell r="U282">
            <v>46237</v>
          </cell>
          <cell r="V282">
            <v>46237</v>
          </cell>
          <cell r="Y282">
            <v>6.5333333333333332</v>
          </cell>
          <cell r="Z282">
            <v>27.3</v>
          </cell>
          <cell r="AA282">
            <v>33.739999999999995</v>
          </cell>
        </row>
        <row r="283">
          <cell r="K283">
            <v>7</v>
          </cell>
          <cell r="R283">
            <v>46235</v>
          </cell>
          <cell r="U283">
            <v>46237</v>
          </cell>
          <cell r="V283">
            <v>46237</v>
          </cell>
          <cell r="Y283">
            <v>6.5333333333333332</v>
          </cell>
          <cell r="Z283">
            <v>27.3</v>
          </cell>
          <cell r="AA283">
            <v>33.739999999999995</v>
          </cell>
        </row>
        <row r="284">
          <cell r="K284">
            <v>8</v>
          </cell>
          <cell r="R284">
            <v>46235</v>
          </cell>
          <cell r="U284">
            <v>46237</v>
          </cell>
          <cell r="V284">
            <v>46237</v>
          </cell>
          <cell r="Y284">
            <v>7.4666666666666668</v>
          </cell>
          <cell r="Z284">
            <v>31.2</v>
          </cell>
          <cell r="AA284">
            <v>38.559999999999995</v>
          </cell>
        </row>
        <row r="285">
          <cell r="K285">
            <v>9</v>
          </cell>
          <cell r="R285">
            <v>46235</v>
          </cell>
          <cell r="U285">
            <v>46237</v>
          </cell>
          <cell r="V285">
            <v>46237</v>
          </cell>
          <cell r="Y285">
            <v>8.4</v>
          </cell>
          <cell r="Z285">
            <v>35.1</v>
          </cell>
          <cell r="AA285">
            <v>43.35</v>
          </cell>
        </row>
        <row r="286">
          <cell r="K286">
            <v>9</v>
          </cell>
          <cell r="R286">
            <v>46235</v>
          </cell>
          <cell r="U286">
            <v>46237</v>
          </cell>
          <cell r="V286">
            <v>46237</v>
          </cell>
          <cell r="Y286">
            <v>8.4</v>
          </cell>
          <cell r="Z286">
            <v>35.1</v>
          </cell>
          <cell r="AA286">
            <v>43.379999999999995</v>
          </cell>
        </row>
        <row r="287">
          <cell r="K287">
            <v>9</v>
          </cell>
          <cell r="R287">
            <v>46235</v>
          </cell>
          <cell r="U287">
            <v>46237</v>
          </cell>
          <cell r="V287">
            <v>46237</v>
          </cell>
          <cell r="Y287">
            <v>8.4</v>
          </cell>
          <cell r="Z287">
            <v>35.1</v>
          </cell>
          <cell r="AA287">
            <v>43.35</v>
          </cell>
        </row>
        <row r="288">
          <cell r="K288">
            <v>9</v>
          </cell>
          <cell r="R288">
            <v>46235</v>
          </cell>
          <cell r="U288">
            <v>46237</v>
          </cell>
          <cell r="V288">
            <v>46237</v>
          </cell>
          <cell r="Y288">
            <v>8.4</v>
          </cell>
          <cell r="Z288">
            <v>35.1</v>
          </cell>
          <cell r="AA288">
            <v>43.379999999999995</v>
          </cell>
        </row>
        <row r="289">
          <cell r="K289">
            <v>9</v>
          </cell>
          <cell r="R289">
            <v>46235</v>
          </cell>
          <cell r="U289">
            <v>46237</v>
          </cell>
          <cell r="V289">
            <v>46237</v>
          </cell>
          <cell r="Y289">
            <v>8.4</v>
          </cell>
          <cell r="Z289">
            <v>35.1</v>
          </cell>
          <cell r="AA289">
            <v>35.1</v>
          </cell>
        </row>
        <row r="290">
          <cell r="K290">
            <v>10</v>
          </cell>
          <cell r="R290">
            <v>46235</v>
          </cell>
          <cell r="U290">
            <v>46237</v>
          </cell>
          <cell r="V290">
            <v>46237</v>
          </cell>
          <cell r="Y290">
            <v>9.3333333333333339</v>
          </cell>
          <cell r="Z290">
            <v>39</v>
          </cell>
          <cell r="AA290">
            <v>48.2</v>
          </cell>
        </row>
        <row r="291">
          <cell r="K291">
            <v>11</v>
          </cell>
          <cell r="R291">
            <v>46235</v>
          </cell>
          <cell r="U291">
            <v>46237</v>
          </cell>
          <cell r="V291">
            <v>46237</v>
          </cell>
          <cell r="Y291">
            <v>10.266666666666667</v>
          </cell>
          <cell r="Z291">
            <v>42.9</v>
          </cell>
          <cell r="AA291">
            <v>52.983333333333334</v>
          </cell>
        </row>
        <row r="292">
          <cell r="K292">
            <v>15</v>
          </cell>
          <cell r="R292">
            <v>46235</v>
          </cell>
          <cell r="U292">
            <v>46237</v>
          </cell>
          <cell r="V292">
            <v>46237</v>
          </cell>
          <cell r="Y292">
            <v>14</v>
          </cell>
          <cell r="Z292">
            <v>58.5</v>
          </cell>
          <cell r="AA292">
            <v>72.3</v>
          </cell>
        </row>
        <row r="293">
          <cell r="K293">
            <v>16</v>
          </cell>
          <cell r="R293">
            <v>46235</v>
          </cell>
          <cell r="U293">
            <v>46237</v>
          </cell>
          <cell r="V293">
            <v>46237</v>
          </cell>
          <cell r="Y293">
            <v>14.933333333333334</v>
          </cell>
          <cell r="Z293">
            <v>62.4</v>
          </cell>
          <cell r="AA293">
            <v>77.11999999999999</v>
          </cell>
        </row>
        <row r="294">
          <cell r="K294">
            <v>20</v>
          </cell>
          <cell r="R294">
            <v>46235</v>
          </cell>
          <cell r="U294">
            <v>46237</v>
          </cell>
          <cell r="V294">
            <v>46237</v>
          </cell>
          <cell r="Y294">
            <v>18.666666666666668</v>
          </cell>
          <cell r="Z294">
            <v>78</v>
          </cell>
          <cell r="AA294">
            <v>96.333333333333329</v>
          </cell>
        </row>
        <row r="295">
          <cell r="K295">
            <v>24</v>
          </cell>
          <cell r="R295">
            <v>46235</v>
          </cell>
          <cell r="U295">
            <v>46237</v>
          </cell>
          <cell r="V295">
            <v>46237</v>
          </cell>
          <cell r="Y295">
            <v>22.4</v>
          </cell>
          <cell r="Z295">
            <v>93.6</v>
          </cell>
          <cell r="AA295">
            <v>115.67999999999999</v>
          </cell>
        </row>
        <row r="296">
          <cell r="K296">
            <v>26</v>
          </cell>
          <cell r="R296">
            <v>46235</v>
          </cell>
          <cell r="U296">
            <v>46237</v>
          </cell>
          <cell r="V296">
            <v>46237</v>
          </cell>
          <cell r="Y296">
            <v>24.266666666666666</v>
          </cell>
          <cell r="Z296">
            <v>101.4</v>
          </cell>
          <cell r="AA296">
            <v>125.23333333333333</v>
          </cell>
        </row>
        <row r="297">
          <cell r="K297">
            <v>35</v>
          </cell>
          <cell r="R297">
            <v>46235</v>
          </cell>
          <cell r="U297">
            <v>46237</v>
          </cell>
          <cell r="V297">
            <v>46237</v>
          </cell>
          <cell r="Y297">
            <v>32.666666666666664</v>
          </cell>
          <cell r="Z297">
            <v>136.5</v>
          </cell>
          <cell r="AA297">
            <v>168.7</v>
          </cell>
        </row>
        <row r="298">
          <cell r="K298">
            <v>2</v>
          </cell>
          <cell r="R298">
            <v>46235</v>
          </cell>
          <cell r="U298">
            <v>46237</v>
          </cell>
          <cell r="V298">
            <v>46237</v>
          </cell>
          <cell r="Y298">
            <v>1.8666666666666667</v>
          </cell>
          <cell r="Z298">
            <v>7.8</v>
          </cell>
          <cell r="AA298">
            <v>9.6333333333333329</v>
          </cell>
        </row>
        <row r="299">
          <cell r="K299">
            <v>134</v>
          </cell>
          <cell r="R299">
            <v>46235</v>
          </cell>
          <cell r="U299">
            <v>46237</v>
          </cell>
          <cell r="V299">
            <v>46237</v>
          </cell>
          <cell r="Y299">
            <v>125.06666666666666</v>
          </cell>
          <cell r="Z299">
            <v>522.6</v>
          </cell>
          <cell r="AA299">
            <v>645.43333333333328</v>
          </cell>
        </row>
        <row r="300">
          <cell r="K300">
            <v>10</v>
          </cell>
          <cell r="R300">
            <v>46235</v>
          </cell>
          <cell r="U300">
            <v>46237</v>
          </cell>
          <cell r="V300">
            <v>46237</v>
          </cell>
          <cell r="Y300">
            <v>9.3333333333333339</v>
          </cell>
          <cell r="Z300">
            <v>39</v>
          </cell>
          <cell r="AA300">
            <v>48.166666666666664</v>
          </cell>
        </row>
        <row r="301">
          <cell r="K301">
            <v>20</v>
          </cell>
          <cell r="R301">
            <v>46235</v>
          </cell>
          <cell r="U301">
            <v>46237</v>
          </cell>
          <cell r="V301">
            <v>46237</v>
          </cell>
          <cell r="Y301">
            <v>18.666666666666668</v>
          </cell>
          <cell r="Z301">
            <v>78</v>
          </cell>
          <cell r="AA301">
            <v>96.333333333333329</v>
          </cell>
        </row>
        <row r="302">
          <cell r="K302">
            <v>77</v>
          </cell>
          <cell r="R302">
            <v>46235</v>
          </cell>
          <cell r="U302">
            <v>46237</v>
          </cell>
          <cell r="V302">
            <v>46237</v>
          </cell>
          <cell r="Y302">
            <v>71.86666666666666</v>
          </cell>
          <cell r="Z302">
            <v>300.3</v>
          </cell>
          <cell r="AA302">
            <v>370.88333333333333</v>
          </cell>
        </row>
        <row r="303">
          <cell r="K303">
            <v>269</v>
          </cell>
          <cell r="R303">
            <v>46235</v>
          </cell>
          <cell r="U303">
            <v>46237</v>
          </cell>
          <cell r="V303">
            <v>46237</v>
          </cell>
          <cell r="Y303">
            <v>251.06666666666666</v>
          </cell>
          <cell r="Z303">
            <v>1049.0999999999999</v>
          </cell>
          <cell r="AA303">
            <v>1295.6833333333334</v>
          </cell>
        </row>
        <row r="304">
          <cell r="K304">
            <v>60</v>
          </cell>
          <cell r="R304">
            <v>46235</v>
          </cell>
          <cell r="U304">
            <v>46237</v>
          </cell>
          <cell r="V304">
            <v>46237</v>
          </cell>
          <cell r="Y304">
            <v>56</v>
          </cell>
          <cell r="Z304">
            <v>234</v>
          </cell>
          <cell r="AA304">
            <v>289</v>
          </cell>
        </row>
        <row r="305">
          <cell r="K305">
            <v>10</v>
          </cell>
          <cell r="R305">
            <v>46235</v>
          </cell>
          <cell r="U305">
            <v>46237</v>
          </cell>
          <cell r="V305">
            <v>46237</v>
          </cell>
          <cell r="Y305">
            <v>9.3333333333333339</v>
          </cell>
          <cell r="Z305">
            <v>39</v>
          </cell>
          <cell r="AA305">
            <v>48.166666666666664</v>
          </cell>
        </row>
        <row r="306">
          <cell r="K306">
            <v>166</v>
          </cell>
          <cell r="R306">
            <v>46238</v>
          </cell>
          <cell r="U306">
            <v>46239</v>
          </cell>
          <cell r="V306">
            <v>46239</v>
          </cell>
          <cell r="Y306">
            <v>149.4</v>
          </cell>
          <cell r="Z306">
            <v>373.5</v>
          </cell>
          <cell r="AA306">
            <v>371.28666666666663</v>
          </cell>
        </row>
        <row r="307">
          <cell r="K307">
            <v>183</v>
          </cell>
          <cell r="R307">
            <v>46238</v>
          </cell>
          <cell r="U307">
            <v>46239</v>
          </cell>
          <cell r="V307">
            <v>46239</v>
          </cell>
          <cell r="Y307">
            <v>164.7</v>
          </cell>
          <cell r="Z307">
            <v>411.75</v>
          </cell>
          <cell r="AA307">
            <v>409.31</v>
          </cell>
        </row>
        <row r="308">
          <cell r="K308">
            <v>1033</v>
          </cell>
          <cell r="R308">
            <v>46238</v>
          </cell>
          <cell r="U308">
            <v>46239</v>
          </cell>
          <cell r="V308">
            <v>46239</v>
          </cell>
          <cell r="Y308">
            <v>964.13333333333333</v>
          </cell>
          <cell r="Z308">
            <v>4028.7</v>
          </cell>
          <cell r="AA308">
            <v>4975.6166666666668</v>
          </cell>
        </row>
        <row r="309">
          <cell r="K309">
            <v>189</v>
          </cell>
          <cell r="R309">
            <v>46238</v>
          </cell>
          <cell r="U309">
            <v>46239</v>
          </cell>
          <cell r="V309">
            <v>46239</v>
          </cell>
          <cell r="Y309">
            <v>170.1</v>
          </cell>
          <cell r="Z309">
            <v>425.25</v>
          </cell>
          <cell r="AA309">
            <v>422.72999999999996</v>
          </cell>
        </row>
        <row r="310">
          <cell r="K310">
            <v>70</v>
          </cell>
          <cell r="R310">
            <v>46238</v>
          </cell>
          <cell r="U310">
            <v>46239</v>
          </cell>
          <cell r="V310">
            <v>46239</v>
          </cell>
          <cell r="Y310">
            <v>63</v>
          </cell>
          <cell r="Z310">
            <v>157.5</v>
          </cell>
          <cell r="AA310">
            <v>156.56666666666666</v>
          </cell>
        </row>
        <row r="311">
          <cell r="K311">
            <v>37</v>
          </cell>
          <cell r="R311">
            <v>46238</v>
          </cell>
          <cell r="U311">
            <v>46239</v>
          </cell>
          <cell r="V311">
            <v>46239</v>
          </cell>
          <cell r="Y311">
            <v>33.299999999999997</v>
          </cell>
          <cell r="Z311">
            <v>83.25</v>
          </cell>
          <cell r="AA311">
            <v>106.06666666666666</v>
          </cell>
        </row>
        <row r="312">
          <cell r="K312">
            <v>1</v>
          </cell>
          <cell r="R312">
            <v>46238</v>
          </cell>
          <cell r="U312">
            <v>46239</v>
          </cell>
          <cell r="V312">
            <v>46239</v>
          </cell>
          <cell r="Y312">
            <v>0.93333333333333335</v>
          </cell>
          <cell r="Z312">
            <v>3.9</v>
          </cell>
          <cell r="AA312">
            <v>4.8166666666666664</v>
          </cell>
        </row>
        <row r="313">
          <cell r="K313">
            <v>3</v>
          </cell>
          <cell r="R313">
            <v>46238</v>
          </cell>
          <cell r="U313">
            <v>46239</v>
          </cell>
          <cell r="V313">
            <v>46239</v>
          </cell>
          <cell r="Y313">
            <v>2.8</v>
          </cell>
          <cell r="Z313">
            <v>11.7</v>
          </cell>
          <cell r="AA313">
            <v>14.45</v>
          </cell>
        </row>
        <row r="314">
          <cell r="K314">
            <v>13</v>
          </cell>
          <cell r="R314">
            <v>46238</v>
          </cell>
          <cell r="U314">
            <v>46239</v>
          </cell>
          <cell r="V314">
            <v>46239</v>
          </cell>
          <cell r="Y314">
            <v>8.6666666666666661</v>
          </cell>
          <cell r="Z314">
            <v>34.666666666666664</v>
          </cell>
          <cell r="AA314">
            <v>35.966666666666669</v>
          </cell>
        </row>
        <row r="315">
          <cell r="K315">
            <v>5</v>
          </cell>
          <cell r="R315">
            <v>46238</v>
          </cell>
          <cell r="U315">
            <v>46239</v>
          </cell>
          <cell r="V315">
            <v>46239</v>
          </cell>
          <cell r="Y315">
            <v>1.8333333333333333</v>
          </cell>
          <cell r="Z315">
            <v>9.8249999999999993</v>
          </cell>
          <cell r="AA315">
            <v>9.5833333333333339</v>
          </cell>
        </row>
        <row r="316">
          <cell r="K316">
            <v>4</v>
          </cell>
          <cell r="R316">
            <v>46238</v>
          </cell>
          <cell r="U316">
            <v>46239</v>
          </cell>
          <cell r="V316">
            <v>46239</v>
          </cell>
          <cell r="Y316">
            <v>2.6666666666666665</v>
          </cell>
          <cell r="Z316">
            <v>10.666666666666666</v>
          </cell>
          <cell r="AA316">
            <v>11.066666666666666</v>
          </cell>
        </row>
        <row r="317">
          <cell r="K317">
            <v>11</v>
          </cell>
          <cell r="R317">
            <v>46238</v>
          </cell>
          <cell r="U317">
            <v>46239</v>
          </cell>
          <cell r="V317">
            <v>46239</v>
          </cell>
          <cell r="Y317">
            <v>7.333333333333333</v>
          </cell>
          <cell r="Z317">
            <v>29.333333333333332</v>
          </cell>
          <cell r="AA317">
            <v>30.433333333333334</v>
          </cell>
        </row>
        <row r="318">
          <cell r="K318">
            <v>9</v>
          </cell>
          <cell r="R318">
            <v>46238</v>
          </cell>
          <cell r="U318">
            <v>46239</v>
          </cell>
          <cell r="V318">
            <v>46239</v>
          </cell>
          <cell r="Y318">
            <v>3.3</v>
          </cell>
          <cell r="Z318">
            <v>17.685000000000002</v>
          </cell>
          <cell r="AA318">
            <v>17.25</v>
          </cell>
        </row>
        <row r="319">
          <cell r="K319">
            <v>7</v>
          </cell>
          <cell r="R319">
            <v>46238</v>
          </cell>
          <cell r="U319">
            <v>46239</v>
          </cell>
          <cell r="V319">
            <v>46239</v>
          </cell>
          <cell r="Y319">
            <v>15.4</v>
          </cell>
          <cell r="Z319">
            <v>18.433333333333334</v>
          </cell>
          <cell r="AA319">
            <v>21.466666666666665</v>
          </cell>
        </row>
        <row r="320">
          <cell r="K320">
            <v>1</v>
          </cell>
          <cell r="R320">
            <v>46238</v>
          </cell>
          <cell r="U320">
            <v>46239</v>
          </cell>
          <cell r="V320">
            <v>46239</v>
          </cell>
          <cell r="Y320">
            <v>0.93333333333333335</v>
          </cell>
          <cell r="Z320">
            <v>3.9</v>
          </cell>
          <cell r="AA320">
            <v>4.8199999999999994</v>
          </cell>
        </row>
        <row r="321">
          <cell r="K321">
            <v>1</v>
          </cell>
          <cell r="R321">
            <v>46238</v>
          </cell>
          <cell r="U321">
            <v>46239</v>
          </cell>
          <cell r="V321">
            <v>46239</v>
          </cell>
          <cell r="Y321">
            <v>0.93333333333333335</v>
          </cell>
          <cell r="Z321">
            <v>3.9</v>
          </cell>
          <cell r="AA321">
            <v>4.8199999999999994</v>
          </cell>
        </row>
        <row r="322">
          <cell r="K322">
            <v>1</v>
          </cell>
          <cell r="R322">
            <v>46238</v>
          </cell>
          <cell r="U322">
            <v>46239</v>
          </cell>
          <cell r="V322">
            <v>46239</v>
          </cell>
          <cell r="Y322">
            <v>0.93333333333333335</v>
          </cell>
          <cell r="Z322">
            <v>3.9</v>
          </cell>
          <cell r="AA322">
            <v>4.8166666666666664</v>
          </cell>
        </row>
        <row r="323">
          <cell r="K323">
            <v>1</v>
          </cell>
          <cell r="R323">
            <v>46238</v>
          </cell>
          <cell r="U323">
            <v>46239</v>
          </cell>
          <cell r="V323">
            <v>46239</v>
          </cell>
          <cell r="Y323">
            <v>0.93333333333333335</v>
          </cell>
          <cell r="Z323">
            <v>3.9</v>
          </cell>
          <cell r="AA323">
            <v>4.8166666666666664</v>
          </cell>
        </row>
        <row r="324">
          <cell r="K324">
            <v>1</v>
          </cell>
          <cell r="R324">
            <v>46238</v>
          </cell>
          <cell r="U324">
            <v>46239</v>
          </cell>
          <cell r="V324">
            <v>46239</v>
          </cell>
          <cell r="Y324">
            <v>0.93333333333333335</v>
          </cell>
          <cell r="Z324">
            <v>3.9</v>
          </cell>
          <cell r="AA324">
            <v>4.8199999999999994</v>
          </cell>
        </row>
        <row r="325">
          <cell r="K325">
            <v>2</v>
          </cell>
          <cell r="R325">
            <v>46238</v>
          </cell>
          <cell r="U325">
            <v>46239</v>
          </cell>
          <cell r="V325">
            <v>46239</v>
          </cell>
          <cell r="Y325">
            <v>1.8666666666666667</v>
          </cell>
          <cell r="Z325">
            <v>7.8</v>
          </cell>
          <cell r="AA325">
            <v>9.6399999999999988</v>
          </cell>
        </row>
        <row r="326">
          <cell r="K326">
            <v>2</v>
          </cell>
          <cell r="R326">
            <v>46238</v>
          </cell>
          <cell r="U326">
            <v>46239</v>
          </cell>
          <cell r="V326">
            <v>46239</v>
          </cell>
          <cell r="Y326">
            <v>1.8666666666666667</v>
          </cell>
          <cell r="Z326">
            <v>7.8</v>
          </cell>
          <cell r="AA326">
            <v>9.6399999999999988</v>
          </cell>
        </row>
        <row r="327">
          <cell r="K327">
            <v>2</v>
          </cell>
          <cell r="R327">
            <v>46238</v>
          </cell>
          <cell r="U327">
            <v>46239</v>
          </cell>
          <cell r="V327">
            <v>46239</v>
          </cell>
          <cell r="Y327">
            <v>1.8666666666666667</v>
          </cell>
          <cell r="Z327">
            <v>7.8</v>
          </cell>
          <cell r="AA327">
            <v>9.6399999999999988</v>
          </cell>
        </row>
        <row r="328">
          <cell r="K328">
            <v>2</v>
          </cell>
          <cell r="R328">
            <v>46238</v>
          </cell>
          <cell r="U328">
            <v>46239</v>
          </cell>
          <cell r="V328">
            <v>46239</v>
          </cell>
          <cell r="Y328">
            <v>1.8666666666666667</v>
          </cell>
          <cell r="Z328">
            <v>7.8</v>
          </cell>
          <cell r="AA328">
            <v>9.6399999999999988</v>
          </cell>
        </row>
        <row r="329">
          <cell r="K329">
            <v>3</v>
          </cell>
          <cell r="R329">
            <v>46238</v>
          </cell>
          <cell r="U329">
            <v>46239</v>
          </cell>
          <cell r="V329">
            <v>46239</v>
          </cell>
          <cell r="Y329">
            <v>2.8</v>
          </cell>
          <cell r="Z329">
            <v>11.7</v>
          </cell>
          <cell r="AA329">
            <v>14.459999999999999</v>
          </cell>
        </row>
        <row r="330">
          <cell r="K330">
            <v>3</v>
          </cell>
          <cell r="R330">
            <v>46238</v>
          </cell>
          <cell r="U330">
            <v>46239</v>
          </cell>
          <cell r="V330">
            <v>46239</v>
          </cell>
          <cell r="Y330">
            <v>2.8</v>
          </cell>
          <cell r="Z330">
            <v>11.7</v>
          </cell>
          <cell r="AA330">
            <v>13.159999999999998</v>
          </cell>
        </row>
        <row r="331">
          <cell r="K331">
            <v>3</v>
          </cell>
          <cell r="R331">
            <v>46238</v>
          </cell>
          <cell r="U331">
            <v>46239</v>
          </cell>
          <cell r="V331">
            <v>46239</v>
          </cell>
          <cell r="Y331">
            <v>2.8</v>
          </cell>
          <cell r="Z331">
            <v>11.7</v>
          </cell>
          <cell r="AA331">
            <v>14.459999999999999</v>
          </cell>
        </row>
        <row r="332">
          <cell r="K332">
            <v>3</v>
          </cell>
          <cell r="R332">
            <v>46238</v>
          </cell>
          <cell r="U332">
            <v>46239</v>
          </cell>
          <cell r="V332">
            <v>46239</v>
          </cell>
          <cell r="Y332">
            <v>2.8</v>
          </cell>
          <cell r="Z332">
            <v>11.7</v>
          </cell>
          <cell r="AA332">
            <v>14.459999999999999</v>
          </cell>
        </row>
        <row r="333">
          <cell r="K333">
            <v>4</v>
          </cell>
          <cell r="R333">
            <v>46238</v>
          </cell>
          <cell r="U333">
            <v>46239</v>
          </cell>
          <cell r="V333">
            <v>46239</v>
          </cell>
          <cell r="Y333">
            <v>3.7333333333333334</v>
          </cell>
          <cell r="Z333">
            <v>15.6</v>
          </cell>
          <cell r="AA333">
            <v>19.279999999999998</v>
          </cell>
        </row>
        <row r="334">
          <cell r="K334">
            <v>4</v>
          </cell>
          <cell r="R334">
            <v>46238</v>
          </cell>
          <cell r="U334">
            <v>46239</v>
          </cell>
          <cell r="V334">
            <v>46239</v>
          </cell>
          <cell r="Y334">
            <v>3.7333333333333334</v>
          </cell>
          <cell r="Z334">
            <v>15.6</v>
          </cell>
          <cell r="AA334">
            <v>19.279999999999998</v>
          </cell>
        </row>
        <row r="335">
          <cell r="K335">
            <v>5</v>
          </cell>
          <cell r="R335">
            <v>46238</v>
          </cell>
          <cell r="U335">
            <v>46239</v>
          </cell>
          <cell r="V335">
            <v>46239</v>
          </cell>
          <cell r="Y335">
            <v>4.666666666666667</v>
          </cell>
          <cell r="Z335">
            <v>19.5</v>
          </cell>
          <cell r="AA335">
            <v>24.1</v>
          </cell>
        </row>
        <row r="336">
          <cell r="K336">
            <v>5</v>
          </cell>
          <cell r="R336">
            <v>46238</v>
          </cell>
          <cell r="U336">
            <v>46239</v>
          </cell>
          <cell r="V336">
            <v>46239</v>
          </cell>
          <cell r="Y336">
            <v>4.666666666666667</v>
          </cell>
          <cell r="Z336">
            <v>19.5</v>
          </cell>
          <cell r="AA336">
            <v>19.5</v>
          </cell>
        </row>
        <row r="337">
          <cell r="K337">
            <v>5</v>
          </cell>
          <cell r="R337">
            <v>46238</v>
          </cell>
          <cell r="U337">
            <v>46239</v>
          </cell>
          <cell r="V337">
            <v>46239</v>
          </cell>
          <cell r="Y337">
            <v>4.666666666666667</v>
          </cell>
          <cell r="Z337">
            <v>19.5</v>
          </cell>
          <cell r="AA337">
            <v>24.083333333333332</v>
          </cell>
        </row>
        <row r="338">
          <cell r="K338">
            <v>5</v>
          </cell>
          <cell r="R338">
            <v>46238</v>
          </cell>
          <cell r="U338">
            <v>46239</v>
          </cell>
          <cell r="V338">
            <v>46239</v>
          </cell>
          <cell r="Y338">
            <v>4.666666666666667</v>
          </cell>
          <cell r="Z338">
            <v>19.5</v>
          </cell>
          <cell r="AA338">
            <v>24.1</v>
          </cell>
        </row>
        <row r="339">
          <cell r="K339">
            <v>5</v>
          </cell>
          <cell r="R339">
            <v>46238</v>
          </cell>
          <cell r="U339">
            <v>46239</v>
          </cell>
          <cell r="V339">
            <v>46239</v>
          </cell>
          <cell r="Y339">
            <v>4.666666666666667</v>
          </cell>
          <cell r="Z339">
            <v>19.5</v>
          </cell>
          <cell r="AA339">
            <v>24.1</v>
          </cell>
        </row>
        <row r="340">
          <cell r="K340">
            <v>6</v>
          </cell>
          <cell r="R340">
            <v>46238</v>
          </cell>
          <cell r="U340">
            <v>46239</v>
          </cell>
          <cell r="V340">
            <v>46239</v>
          </cell>
          <cell r="Y340">
            <v>5.6</v>
          </cell>
          <cell r="Z340">
            <v>23.4</v>
          </cell>
          <cell r="AA340">
            <v>28.919999999999998</v>
          </cell>
        </row>
        <row r="341">
          <cell r="K341">
            <v>6</v>
          </cell>
          <cell r="R341">
            <v>46238</v>
          </cell>
          <cell r="U341">
            <v>46239</v>
          </cell>
          <cell r="V341">
            <v>46239</v>
          </cell>
          <cell r="Y341">
            <v>5.6</v>
          </cell>
          <cell r="Z341">
            <v>23.4</v>
          </cell>
          <cell r="AA341">
            <v>28.919999999999998</v>
          </cell>
        </row>
        <row r="342">
          <cell r="K342">
            <v>8</v>
          </cell>
          <cell r="R342">
            <v>46238</v>
          </cell>
          <cell r="U342">
            <v>46239</v>
          </cell>
          <cell r="V342">
            <v>46239</v>
          </cell>
          <cell r="Y342">
            <v>7.4666666666666668</v>
          </cell>
          <cell r="Z342">
            <v>31.2</v>
          </cell>
          <cell r="AA342">
            <v>38.559999999999995</v>
          </cell>
        </row>
        <row r="343">
          <cell r="K343">
            <v>11</v>
          </cell>
          <cell r="R343">
            <v>46238</v>
          </cell>
          <cell r="U343">
            <v>46239</v>
          </cell>
          <cell r="V343">
            <v>46239</v>
          </cell>
          <cell r="Y343">
            <v>10.266666666666667</v>
          </cell>
          <cell r="Z343">
            <v>42.9</v>
          </cell>
          <cell r="AA343">
            <v>53.019999999999996</v>
          </cell>
        </row>
        <row r="344">
          <cell r="K344">
            <v>11</v>
          </cell>
          <cell r="R344">
            <v>46238</v>
          </cell>
          <cell r="U344">
            <v>46239</v>
          </cell>
          <cell r="V344">
            <v>46239</v>
          </cell>
          <cell r="Y344">
            <v>10.266666666666667</v>
          </cell>
          <cell r="Z344">
            <v>42.9</v>
          </cell>
          <cell r="AA344">
            <v>53.019999999999996</v>
          </cell>
        </row>
        <row r="345">
          <cell r="K345">
            <v>14</v>
          </cell>
          <cell r="R345">
            <v>46238</v>
          </cell>
          <cell r="U345">
            <v>46239</v>
          </cell>
          <cell r="V345">
            <v>46239</v>
          </cell>
          <cell r="Y345">
            <v>13.066666666666666</v>
          </cell>
          <cell r="Z345">
            <v>54.6</v>
          </cell>
          <cell r="AA345">
            <v>67.47999999999999</v>
          </cell>
        </row>
        <row r="346">
          <cell r="K346">
            <v>16</v>
          </cell>
          <cell r="R346">
            <v>46238</v>
          </cell>
          <cell r="U346">
            <v>46239</v>
          </cell>
          <cell r="V346">
            <v>46239</v>
          </cell>
          <cell r="Y346">
            <v>14.933333333333334</v>
          </cell>
          <cell r="Z346">
            <v>62.4</v>
          </cell>
          <cell r="AA346">
            <v>77.11999999999999</v>
          </cell>
        </row>
        <row r="347">
          <cell r="K347">
            <v>21</v>
          </cell>
          <cell r="R347">
            <v>46238</v>
          </cell>
          <cell r="U347">
            <v>46239</v>
          </cell>
          <cell r="V347">
            <v>46239</v>
          </cell>
          <cell r="Y347">
            <v>19.600000000000001</v>
          </cell>
          <cell r="Z347">
            <v>81.900000000000006</v>
          </cell>
          <cell r="AA347">
            <v>101.22</v>
          </cell>
        </row>
        <row r="348">
          <cell r="K348">
            <v>5</v>
          </cell>
          <cell r="R348">
            <v>46238</v>
          </cell>
          <cell r="U348">
            <v>46239</v>
          </cell>
          <cell r="V348">
            <v>46239</v>
          </cell>
          <cell r="Y348">
            <v>4.666666666666667</v>
          </cell>
          <cell r="Z348">
            <v>19.5</v>
          </cell>
          <cell r="AA348">
            <v>24.1</v>
          </cell>
        </row>
        <row r="349">
          <cell r="K349">
            <v>3</v>
          </cell>
          <cell r="R349">
            <v>46238</v>
          </cell>
          <cell r="U349">
            <v>46239</v>
          </cell>
          <cell r="V349">
            <v>46239</v>
          </cell>
          <cell r="Y349">
            <v>2.8</v>
          </cell>
          <cell r="Z349">
            <v>11.7</v>
          </cell>
          <cell r="AA349">
            <v>14.459999999999999</v>
          </cell>
        </row>
        <row r="350">
          <cell r="K350">
            <v>5</v>
          </cell>
          <cell r="R350">
            <v>46238</v>
          </cell>
          <cell r="U350">
            <v>46239</v>
          </cell>
          <cell r="V350">
            <v>46239</v>
          </cell>
          <cell r="Y350">
            <v>4.666666666666667</v>
          </cell>
          <cell r="Z350">
            <v>19.5</v>
          </cell>
          <cell r="AA350">
            <v>19.5</v>
          </cell>
        </row>
        <row r="351">
          <cell r="K351">
            <v>5</v>
          </cell>
          <cell r="R351">
            <v>46238</v>
          </cell>
          <cell r="U351">
            <v>46239</v>
          </cell>
          <cell r="V351">
            <v>46239</v>
          </cell>
          <cell r="Y351">
            <v>4.666666666666667</v>
          </cell>
          <cell r="Z351">
            <v>19.5</v>
          </cell>
          <cell r="AA351">
            <v>24.083333333333332</v>
          </cell>
        </row>
        <row r="352">
          <cell r="K352">
            <v>20</v>
          </cell>
          <cell r="R352">
            <v>46238</v>
          </cell>
          <cell r="U352">
            <v>46239</v>
          </cell>
          <cell r="V352">
            <v>46239</v>
          </cell>
          <cell r="Y352">
            <v>18.666666666666668</v>
          </cell>
          <cell r="Z352">
            <v>78</v>
          </cell>
          <cell r="AA352">
            <v>96.333333333333329</v>
          </cell>
        </row>
        <row r="353">
          <cell r="K353">
            <v>5</v>
          </cell>
          <cell r="R353">
            <v>46238</v>
          </cell>
          <cell r="U353">
            <v>46239</v>
          </cell>
          <cell r="V353">
            <v>46239</v>
          </cell>
          <cell r="Y353">
            <v>7.1916666666666664</v>
          </cell>
          <cell r="Z353">
            <v>8.1666666666666661</v>
          </cell>
          <cell r="AA353">
            <v>16.25</v>
          </cell>
        </row>
        <row r="354">
          <cell r="K354">
            <v>10</v>
          </cell>
          <cell r="R354">
            <v>46238</v>
          </cell>
          <cell r="U354">
            <v>46239</v>
          </cell>
          <cell r="V354">
            <v>46239</v>
          </cell>
          <cell r="Y354">
            <v>3.5</v>
          </cell>
          <cell r="Z354">
            <v>15.433333333333334</v>
          </cell>
          <cell r="AA354">
            <v>7.166666666666667</v>
          </cell>
        </row>
        <row r="355">
          <cell r="K355">
            <v>10</v>
          </cell>
          <cell r="R355">
            <v>46238</v>
          </cell>
          <cell r="U355">
            <v>46239</v>
          </cell>
          <cell r="V355">
            <v>46239</v>
          </cell>
          <cell r="Y355">
            <v>14.383333333333333</v>
          </cell>
          <cell r="Z355">
            <v>16.333333333333332</v>
          </cell>
          <cell r="AA355">
            <v>32.5</v>
          </cell>
        </row>
        <row r="356">
          <cell r="K356">
            <v>10</v>
          </cell>
          <cell r="R356">
            <v>46238</v>
          </cell>
          <cell r="U356">
            <v>46239</v>
          </cell>
          <cell r="V356">
            <v>46239</v>
          </cell>
          <cell r="Y356">
            <v>3.5</v>
          </cell>
          <cell r="Z356">
            <v>15.433333333333334</v>
          </cell>
          <cell r="AA356">
            <v>7.166666666666667</v>
          </cell>
        </row>
        <row r="357">
          <cell r="K357">
            <v>16</v>
          </cell>
          <cell r="R357">
            <v>46238</v>
          </cell>
          <cell r="U357">
            <v>46239</v>
          </cell>
          <cell r="V357">
            <v>46239</v>
          </cell>
          <cell r="Y357">
            <v>23.013333333333332</v>
          </cell>
          <cell r="Z357">
            <v>26.133333333333333</v>
          </cell>
          <cell r="AA357">
            <v>52</v>
          </cell>
        </row>
        <row r="358">
          <cell r="K358">
            <v>1</v>
          </cell>
          <cell r="R358">
            <v>46238</v>
          </cell>
          <cell r="U358">
            <v>46239</v>
          </cell>
          <cell r="V358">
            <v>46239</v>
          </cell>
          <cell r="Y358">
            <v>0.93333333333333335</v>
          </cell>
          <cell r="Z358">
            <v>3.9</v>
          </cell>
          <cell r="AA358">
            <v>4.8199999999999994</v>
          </cell>
        </row>
        <row r="359">
          <cell r="K359">
            <v>7</v>
          </cell>
          <cell r="R359">
            <v>46238</v>
          </cell>
          <cell r="U359">
            <v>46239</v>
          </cell>
          <cell r="V359">
            <v>46239</v>
          </cell>
          <cell r="Y359">
            <v>6.5333333333333332</v>
          </cell>
          <cell r="Z359">
            <v>27.3</v>
          </cell>
          <cell r="AA359">
            <v>33.716666666666669</v>
          </cell>
        </row>
        <row r="360">
          <cell r="K360">
            <v>10</v>
          </cell>
          <cell r="R360">
            <v>46233</v>
          </cell>
          <cell r="U360">
            <v>46234</v>
          </cell>
          <cell r="V360">
            <v>46234</v>
          </cell>
          <cell r="Y360">
            <v>0</v>
          </cell>
          <cell r="Z360">
            <v>0</v>
          </cell>
          <cell r="AA360">
            <v>0</v>
          </cell>
        </row>
        <row r="363">
          <cell r="K363">
            <v>16</v>
          </cell>
          <cell r="R363">
            <v>46233</v>
          </cell>
          <cell r="U363">
            <v>46234</v>
          </cell>
          <cell r="V363">
            <v>46234</v>
          </cell>
          <cell r="Y363">
            <v>0</v>
          </cell>
          <cell r="Z363">
            <v>0</v>
          </cell>
          <cell r="AA363">
            <v>0</v>
          </cell>
        </row>
        <row r="366">
          <cell r="K366">
            <v>555</v>
          </cell>
          <cell r="R366">
            <v>46240</v>
          </cell>
          <cell r="U366">
            <v>46241</v>
          </cell>
          <cell r="V366">
            <v>46241</v>
          </cell>
          <cell r="Y366">
            <v>518</v>
          </cell>
          <cell r="Z366">
            <v>2164.5</v>
          </cell>
          <cell r="AA366">
            <v>2673.25</v>
          </cell>
        </row>
        <row r="367">
          <cell r="K367">
            <v>40</v>
          </cell>
          <cell r="R367">
            <v>46240</v>
          </cell>
          <cell r="U367">
            <v>46241</v>
          </cell>
          <cell r="V367">
            <v>46241</v>
          </cell>
          <cell r="Y367">
            <v>37.333333333333336</v>
          </cell>
          <cell r="Z367">
            <v>156</v>
          </cell>
          <cell r="AA367">
            <v>192.66666666666666</v>
          </cell>
        </row>
        <row r="368">
          <cell r="K368">
            <v>400</v>
          </cell>
          <cell r="R368">
            <v>46240</v>
          </cell>
          <cell r="U368">
            <v>46241</v>
          </cell>
          <cell r="V368">
            <v>46241</v>
          </cell>
          <cell r="Y368">
            <v>373.33333333333331</v>
          </cell>
          <cell r="Z368">
            <v>1560</v>
          </cell>
          <cell r="AA368">
            <v>1926.6666666666667</v>
          </cell>
        </row>
        <row r="369">
          <cell r="K369">
            <v>160</v>
          </cell>
          <cell r="R369">
            <v>46240</v>
          </cell>
          <cell r="U369">
            <v>46241</v>
          </cell>
          <cell r="V369">
            <v>46241</v>
          </cell>
          <cell r="Y369">
            <v>149.33333333333334</v>
          </cell>
          <cell r="Z369">
            <v>624</v>
          </cell>
          <cell r="AA369">
            <v>770.66666666666663</v>
          </cell>
        </row>
        <row r="370">
          <cell r="K370">
            <v>266</v>
          </cell>
          <cell r="R370">
            <v>46240</v>
          </cell>
          <cell r="U370">
            <v>46241</v>
          </cell>
          <cell r="V370">
            <v>46241</v>
          </cell>
          <cell r="Y370">
            <v>248.26666666666668</v>
          </cell>
          <cell r="Z370">
            <v>1037.4000000000001</v>
          </cell>
          <cell r="AA370">
            <v>1281.2333333333333</v>
          </cell>
        </row>
        <row r="371">
          <cell r="K371">
            <v>460</v>
          </cell>
          <cell r="R371">
            <v>46240</v>
          </cell>
          <cell r="U371">
            <v>46241</v>
          </cell>
          <cell r="V371">
            <v>46241</v>
          </cell>
          <cell r="Y371">
            <v>429.33333333333331</v>
          </cell>
          <cell r="Z371">
            <v>1794</v>
          </cell>
          <cell r="AA371">
            <v>2215.6666666666665</v>
          </cell>
        </row>
        <row r="372">
          <cell r="K372">
            <v>231</v>
          </cell>
          <cell r="R372">
            <v>46241</v>
          </cell>
          <cell r="U372">
            <v>46242</v>
          </cell>
          <cell r="V372">
            <v>46242</v>
          </cell>
          <cell r="Y372">
            <v>129.36000000000001</v>
          </cell>
          <cell r="Z372">
            <v>248.32499999999999</v>
          </cell>
          <cell r="AA372">
            <v>513.20500000000004</v>
          </cell>
        </row>
        <row r="373">
          <cell r="K373">
            <v>2158</v>
          </cell>
          <cell r="R373">
            <v>46241</v>
          </cell>
          <cell r="U373">
            <v>46242</v>
          </cell>
          <cell r="V373">
            <v>46242</v>
          </cell>
          <cell r="Y373">
            <v>1208.48</v>
          </cell>
          <cell r="Z373">
            <v>2319.85</v>
          </cell>
          <cell r="AA373">
            <v>4794.3566666666675</v>
          </cell>
        </row>
        <row r="374">
          <cell r="K374">
            <v>2392</v>
          </cell>
          <cell r="R374">
            <v>46242</v>
          </cell>
          <cell r="U374">
            <v>46247</v>
          </cell>
          <cell r="V374">
            <v>46247</v>
          </cell>
          <cell r="Y374">
            <v>2232.5333333333333</v>
          </cell>
          <cell r="Z374">
            <v>9328.7999999999993</v>
          </cell>
          <cell r="AA374">
            <v>11521.466666666667</v>
          </cell>
        </row>
        <row r="375">
          <cell r="K375">
            <v>55</v>
          </cell>
          <cell r="R375">
            <v>46241</v>
          </cell>
          <cell r="U375">
            <v>46242</v>
          </cell>
          <cell r="V375">
            <v>46242</v>
          </cell>
          <cell r="Y375">
            <v>51.333333333333336</v>
          </cell>
          <cell r="Z375">
            <v>214.5</v>
          </cell>
          <cell r="AA375">
            <v>264.91666666666669</v>
          </cell>
        </row>
        <row r="376">
          <cell r="K376">
            <v>480</v>
          </cell>
          <cell r="R376">
            <v>46241</v>
          </cell>
          <cell r="U376">
            <v>46242</v>
          </cell>
          <cell r="V376">
            <v>46242</v>
          </cell>
          <cell r="Y376">
            <v>448</v>
          </cell>
          <cell r="Z376">
            <v>1872</v>
          </cell>
          <cell r="AA376">
            <v>2312</v>
          </cell>
        </row>
        <row r="377">
          <cell r="K377">
            <v>649</v>
          </cell>
          <cell r="R377">
            <v>46241</v>
          </cell>
          <cell r="U377">
            <v>46242</v>
          </cell>
          <cell r="V377">
            <v>46242</v>
          </cell>
          <cell r="Y377">
            <v>605.73333333333335</v>
          </cell>
          <cell r="Z377">
            <v>2531.1</v>
          </cell>
          <cell r="AA377">
            <v>3126.0166666666669</v>
          </cell>
        </row>
        <row r="378">
          <cell r="K378">
            <v>40</v>
          </cell>
          <cell r="R378">
            <v>46241</v>
          </cell>
          <cell r="U378">
            <v>46242</v>
          </cell>
          <cell r="V378">
            <v>46242</v>
          </cell>
          <cell r="Y378">
            <v>37.333333333333336</v>
          </cell>
          <cell r="Z378">
            <v>156</v>
          </cell>
          <cell r="AA378">
            <v>192.66666666666666</v>
          </cell>
        </row>
        <row r="379">
          <cell r="K379">
            <v>12</v>
          </cell>
          <cell r="R379">
            <v>46242</v>
          </cell>
          <cell r="U379">
            <v>46247</v>
          </cell>
          <cell r="V379">
            <v>46247</v>
          </cell>
          <cell r="Y379">
            <v>11.2</v>
          </cell>
          <cell r="Z379">
            <v>46.8</v>
          </cell>
          <cell r="AA379">
            <v>57.8</v>
          </cell>
        </row>
        <row r="380">
          <cell r="K380">
            <v>474</v>
          </cell>
          <cell r="R380">
            <v>46242</v>
          </cell>
          <cell r="U380">
            <v>46247</v>
          </cell>
          <cell r="V380">
            <v>46247</v>
          </cell>
          <cell r="Y380">
            <v>442.4</v>
          </cell>
          <cell r="Z380">
            <v>1848.6</v>
          </cell>
          <cell r="AA380">
            <v>2283.1</v>
          </cell>
        </row>
        <row r="381">
          <cell r="K381">
            <v>156</v>
          </cell>
          <cell r="R381">
            <v>46242</v>
          </cell>
          <cell r="U381">
            <v>46247</v>
          </cell>
          <cell r="V381">
            <v>46247</v>
          </cell>
          <cell r="Y381">
            <v>187.2</v>
          </cell>
          <cell r="Z381">
            <v>608.4</v>
          </cell>
          <cell r="AA381">
            <v>751.4</v>
          </cell>
        </row>
        <row r="382">
          <cell r="K382">
            <v>131</v>
          </cell>
          <cell r="R382">
            <v>46242</v>
          </cell>
          <cell r="U382">
            <v>46247</v>
          </cell>
          <cell r="V382">
            <v>46247</v>
          </cell>
          <cell r="Y382">
            <v>122.26666666666667</v>
          </cell>
          <cell r="Z382">
            <v>510.9</v>
          </cell>
          <cell r="AA382">
            <v>631.41999999999996</v>
          </cell>
        </row>
        <row r="383">
          <cell r="K383">
            <v>220</v>
          </cell>
          <cell r="R383">
            <v>46242</v>
          </cell>
          <cell r="U383">
            <v>46247</v>
          </cell>
          <cell r="V383">
            <v>46247</v>
          </cell>
          <cell r="Y383">
            <v>205.33333333333334</v>
          </cell>
          <cell r="Z383">
            <v>858</v>
          </cell>
          <cell r="AA383">
            <v>1060.4000000000001</v>
          </cell>
        </row>
        <row r="384">
          <cell r="K384">
            <v>213</v>
          </cell>
          <cell r="R384">
            <v>46242</v>
          </cell>
          <cell r="U384">
            <v>46247</v>
          </cell>
          <cell r="V384">
            <v>46247</v>
          </cell>
          <cell r="Y384">
            <v>198.8</v>
          </cell>
          <cell r="Z384">
            <v>830.7</v>
          </cell>
          <cell r="AA384">
            <v>1026.6600000000001</v>
          </cell>
        </row>
        <row r="385">
          <cell r="K385">
            <v>131</v>
          </cell>
          <cell r="R385">
            <v>46247</v>
          </cell>
          <cell r="U385">
            <v>46248</v>
          </cell>
          <cell r="V385">
            <v>46248</v>
          </cell>
          <cell r="Y385">
            <v>92.573333333333323</v>
          </cell>
          <cell r="Z385">
            <v>257.41500000000002</v>
          </cell>
          <cell r="AA385">
            <v>126.63333333333334</v>
          </cell>
        </row>
        <row r="386">
          <cell r="K386">
            <v>2200</v>
          </cell>
          <cell r="R386">
            <v>46247</v>
          </cell>
          <cell r="U386">
            <v>46248</v>
          </cell>
          <cell r="V386">
            <v>46248</v>
          </cell>
          <cell r="Y386">
            <v>1980</v>
          </cell>
          <cell r="Z386">
            <v>4950</v>
          </cell>
          <cell r="AA386">
            <v>4920.666666666667</v>
          </cell>
        </row>
        <row r="387">
          <cell r="K387">
            <v>1202</v>
          </cell>
          <cell r="R387">
            <v>46248</v>
          </cell>
          <cell r="U387">
            <v>46249</v>
          </cell>
          <cell r="V387">
            <v>46249</v>
          </cell>
          <cell r="Y387">
            <v>1081.8</v>
          </cell>
          <cell r="Z387">
            <v>2704.5</v>
          </cell>
          <cell r="AA387">
            <v>2688.4733333333334</v>
          </cell>
        </row>
        <row r="388">
          <cell r="K388">
            <v>78</v>
          </cell>
          <cell r="R388">
            <v>46248</v>
          </cell>
          <cell r="U388">
            <v>46249</v>
          </cell>
          <cell r="V388">
            <v>46249</v>
          </cell>
          <cell r="Y388">
            <v>28.6</v>
          </cell>
          <cell r="Z388">
            <v>153.27000000000001</v>
          </cell>
          <cell r="AA388">
            <v>149.5</v>
          </cell>
        </row>
        <row r="389">
          <cell r="K389">
            <v>1100</v>
          </cell>
          <cell r="R389">
            <v>46248</v>
          </cell>
          <cell r="U389">
            <v>46249</v>
          </cell>
          <cell r="V389">
            <v>46249</v>
          </cell>
          <cell r="Y389">
            <v>990</v>
          </cell>
          <cell r="Z389">
            <v>2475</v>
          </cell>
          <cell r="AA389">
            <v>3153.3333333333335</v>
          </cell>
        </row>
        <row r="390">
          <cell r="K390">
            <v>7</v>
          </cell>
          <cell r="R390">
            <v>46247</v>
          </cell>
          <cell r="U390">
            <v>46248</v>
          </cell>
          <cell r="V390">
            <v>46248</v>
          </cell>
          <cell r="Y390">
            <v>6.5333333333333332</v>
          </cell>
          <cell r="Z390">
            <v>27.3</v>
          </cell>
          <cell r="AA390">
            <v>33.739999999999995</v>
          </cell>
        </row>
        <row r="391">
          <cell r="K391">
            <v>36</v>
          </cell>
          <cell r="R391">
            <v>46247</v>
          </cell>
          <cell r="U391">
            <v>46248</v>
          </cell>
          <cell r="V391">
            <v>46248</v>
          </cell>
          <cell r="Y391">
            <v>33.6</v>
          </cell>
          <cell r="Z391">
            <v>140.4</v>
          </cell>
          <cell r="AA391">
            <v>173.51999999999998</v>
          </cell>
        </row>
        <row r="392">
          <cell r="K392">
            <v>171</v>
          </cell>
          <cell r="R392">
            <v>46247</v>
          </cell>
          <cell r="U392">
            <v>46248</v>
          </cell>
          <cell r="V392">
            <v>46248</v>
          </cell>
          <cell r="Y392">
            <v>159.6</v>
          </cell>
          <cell r="Z392">
            <v>666.9</v>
          </cell>
          <cell r="AA392">
            <v>824.21999999999991</v>
          </cell>
        </row>
        <row r="393">
          <cell r="K393">
            <v>506</v>
          </cell>
          <cell r="R393">
            <v>46247</v>
          </cell>
          <cell r="U393">
            <v>46248</v>
          </cell>
          <cell r="V393">
            <v>46248</v>
          </cell>
          <cell r="Y393">
            <v>472.26666666666665</v>
          </cell>
          <cell r="Z393">
            <v>1973.4</v>
          </cell>
          <cell r="AA393">
            <v>2438.9199999999996</v>
          </cell>
        </row>
        <row r="394">
          <cell r="K394">
            <v>57</v>
          </cell>
          <cell r="R394">
            <v>46247</v>
          </cell>
          <cell r="U394">
            <v>46248</v>
          </cell>
          <cell r="V394">
            <v>46248</v>
          </cell>
          <cell r="Y394">
            <v>53.2</v>
          </cell>
          <cell r="Z394">
            <v>222.3</v>
          </cell>
          <cell r="AA394">
            <v>274.73999999999995</v>
          </cell>
        </row>
        <row r="395">
          <cell r="K395">
            <v>72</v>
          </cell>
          <cell r="R395">
            <v>46247</v>
          </cell>
          <cell r="U395">
            <v>46248</v>
          </cell>
          <cell r="V395">
            <v>46248</v>
          </cell>
          <cell r="Y395">
            <v>67.2</v>
          </cell>
          <cell r="Z395">
            <v>280.8</v>
          </cell>
          <cell r="AA395">
            <v>347.03999999999996</v>
          </cell>
        </row>
        <row r="396">
          <cell r="K396">
            <v>99</v>
          </cell>
          <cell r="R396">
            <v>46249</v>
          </cell>
          <cell r="U396">
            <v>46251</v>
          </cell>
          <cell r="V396">
            <v>46251</v>
          </cell>
          <cell r="Y396">
            <v>92.4</v>
          </cell>
          <cell r="Z396">
            <v>386.1</v>
          </cell>
          <cell r="AA396">
            <v>477.18</v>
          </cell>
        </row>
        <row r="397">
          <cell r="K397">
            <v>177</v>
          </cell>
          <cell r="R397">
            <v>46247</v>
          </cell>
          <cell r="U397">
            <v>46248</v>
          </cell>
          <cell r="V397">
            <v>46248</v>
          </cell>
          <cell r="Y397">
            <v>165.2</v>
          </cell>
          <cell r="Z397">
            <v>690.3</v>
          </cell>
          <cell r="AA397">
            <v>853.14</v>
          </cell>
        </row>
        <row r="398">
          <cell r="K398">
            <v>435</v>
          </cell>
          <cell r="R398">
            <v>46247</v>
          </cell>
          <cell r="U398">
            <v>46248</v>
          </cell>
          <cell r="V398">
            <v>46248</v>
          </cell>
          <cell r="Y398">
            <v>406</v>
          </cell>
          <cell r="Z398">
            <v>1696.5</v>
          </cell>
          <cell r="AA398">
            <v>2096.6999999999998</v>
          </cell>
        </row>
        <row r="399">
          <cell r="K399">
            <v>720</v>
          </cell>
          <cell r="R399">
            <v>46248</v>
          </cell>
          <cell r="U399">
            <v>46249</v>
          </cell>
          <cell r="V399">
            <v>46249</v>
          </cell>
          <cell r="Y399">
            <v>672</v>
          </cell>
          <cell r="Z399">
            <v>2808</v>
          </cell>
          <cell r="AA399">
            <v>3470.4</v>
          </cell>
        </row>
        <row r="400">
          <cell r="K400">
            <v>24</v>
          </cell>
          <cell r="R400">
            <v>46248</v>
          </cell>
          <cell r="U400">
            <v>46249</v>
          </cell>
          <cell r="V400">
            <v>46249</v>
          </cell>
          <cell r="Y400">
            <v>22.4</v>
          </cell>
          <cell r="Z400">
            <v>93.6</v>
          </cell>
          <cell r="AA400">
            <v>115.67999999999999</v>
          </cell>
        </row>
        <row r="401">
          <cell r="K401">
            <v>131</v>
          </cell>
          <cell r="R401">
            <v>46248</v>
          </cell>
          <cell r="U401">
            <v>46249</v>
          </cell>
          <cell r="V401">
            <v>46249</v>
          </cell>
          <cell r="Y401">
            <v>122.26666666666667</v>
          </cell>
          <cell r="Z401">
            <v>510.9</v>
          </cell>
          <cell r="AA401">
            <v>631.41999999999996</v>
          </cell>
        </row>
        <row r="402">
          <cell r="K402">
            <v>237</v>
          </cell>
          <cell r="R402">
            <v>46248</v>
          </cell>
          <cell r="U402">
            <v>46249</v>
          </cell>
          <cell r="V402">
            <v>46249</v>
          </cell>
          <cell r="Y402">
            <v>221.2</v>
          </cell>
          <cell r="Z402">
            <v>924.3</v>
          </cell>
          <cell r="AA402">
            <v>1142.3399999999999</v>
          </cell>
        </row>
        <row r="403">
          <cell r="K403">
            <v>448</v>
          </cell>
          <cell r="R403">
            <v>46248</v>
          </cell>
          <cell r="U403">
            <v>46249</v>
          </cell>
          <cell r="V403">
            <v>46249</v>
          </cell>
          <cell r="Y403">
            <v>418.13333333333333</v>
          </cell>
          <cell r="Z403">
            <v>1747.2</v>
          </cell>
          <cell r="AA403">
            <v>2159.3599999999997</v>
          </cell>
        </row>
        <row r="404">
          <cell r="K404">
            <v>123</v>
          </cell>
          <cell r="R404">
            <v>46247</v>
          </cell>
          <cell r="U404">
            <v>46248</v>
          </cell>
          <cell r="V404">
            <v>46248</v>
          </cell>
          <cell r="Y404">
            <v>45.1</v>
          </cell>
          <cell r="Z404">
            <v>241.69500000000002</v>
          </cell>
          <cell r="AA404">
            <v>235.75</v>
          </cell>
        </row>
        <row r="405">
          <cell r="K405">
            <v>10</v>
          </cell>
          <cell r="R405">
            <v>46249</v>
          </cell>
          <cell r="U405">
            <v>46251</v>
          </cell>
          <cell r="V405">
            <v>46251</v>
          </cell>
          <cell r="Y405">
            <v>22</v>
          </cell>
          <cell r="Z405">
            <v>26.333333333333332</v>
          </cell>
          <cell r="AA405">
            <v>30.666666666666668</v>
          </cell>
        </row>
        <row r="406">
          <cell r="K406">
            <v>55</v>
          </cell>
          <cell r="R406">
            <v>46249</v>
          </cell>
          <cell r="U406">
            <v>46251</v>
          </cell>
          <cell r="V406">
            <v>46251</v>
          </cell>
          <cell r="Y406">
            <v>121</v>
          </cell>
          <cell r="Z406">
            <v>144.83333333333334</v>
          </cell>
          <cell r="AA406">
            <v>168.66666666666666</v>
          </cell>
        </row>
        <row r="407">
          <cell r="K407">
            <v>65</v>
          </cell>
          <cell r="R407">
            <v>46249</v>
          </cell>
          <cell r="U407">
            <v>46251</v>
          </cell>
          <cell r="V407">
            <v>46251</v>
          </cell>
          <cell r="Y407">
            <v>143</v>
          </cell>
          <cell r="Z407">
            <v>171.16666666666666</v>
          </cell>
          <cell r="AA407">
            <v>199.33333333333334</v>
          </cell>
        </row>
        <row r="408">
          <cell r="K408">
            <v>80</v>
          </cell>
          <cell r="R408">
            <v>46249</v>
          </cell>
          <cell r="U408">
            <v>46251</v>
          </cell>
          <cell r="V408">
            <v>46251</v>
          </cell>
          <cell r="Y408">
            <v>176</v>
          </cell>
          <cell r="Z408">
            <v>210.66666666666666</v>
          </cell>
          <cell r="AA408">
            <v>245.33333333333334</v>
          </cell>
        </row>
        <row r="409">
          <cell r="K409">
            <v>174</v>
          </cell>
          <cell r="R409">
            <v>46249</v>
          </cell>
          <cell r="U409">
            <v>46251</v>
          </cell>
          <cell r="V409">
            <v>46251</v>
          </cell>
          <cell r="Y409">
            <v>156.6</v>
          </cell>
          <cell r="Z409">
            <v>391.5</v>
          </cell>
          <cell r="AA409">
            <v>458.78</v>
          </cell>
        </row>
        <row r="410">
          <cell r="K410">
            <v>1543</v>
          </cell>
          <cell r="R410">
            <v>46249</v>
          </cell>
          <cell r="U410">
            <v>46251</v>
          </cell>
          <cell r="V410">
            <v>46251</v>
          </cell>
          <cell r="Y410">
            <v>1388.7</v>
          </cell>
          <cell r="Z410">
            <v>3471.75</v>
          </cell>
          <cell r="AA410">
            <v>4423.2666666666664</v>
          </cell>
        </row>
        <row r="411">
          <cell r="K411">
            <v>164</v>
          </cell>
          <cell r="R411">
            <v>46249</v>
          </cell>
          <cell r="U411">
            <v>46251</v>
          </cell>
          <cell r="V411">
            <v>46251</v>
          </cell>
          <cell r="Y411">
            <v>147.6</v>
          </cell>
          <cell r="Z411">
            <v>369</v>
          </cell>
          <cell r="AA411">
            <v>470.13333333333333</v>
          </cell>
        </row>
        <row r="412">
          <cell r="K412">
            <v>1075</v>
          </cell>
          <cell r="R412">
            <v>46251</v>
          </cell>
          <cell r="U412">
            <v>46252</v>
          </cell>
          <cell r="V412">
            <v>46252</v>
          </cell>
          <cell r="Y412">
            <v>949.58333333333337</v>
          </cell>
          <cell r="Z412">
            <v>2418.75</v>
          </cell>
          <cell r="AA412">
            <v>2544.1666666666665</v>
          </cell>
        </row>
        <row r="413">
          <cell r="K413">
            <v>64</v>
          </cell>
          <cell r="R413">
            <v>46251</v>
          </cell>
          <cell r="U413">
            <v>46252</v>
          </cell>
          <cell r="V413">
            <v>46252</v>
          </cell>
          <cell r="Y413">
            <v>45.226666666666667</v>
          </cell>
          <cell r="Z413">
            <v>125.76</v>
          </cell>
          <cell r="AA413">
            <v>61.866666666666667</v>
          </cell>
        </row>
        <row r="414">
          <cell r="K414">
            <v>48</v>
          </cell>
          <cell r="R414">
            <v>46251</v>
          </cell>
          <cell r="U414">
            <v>46252</v>
          </cell>
          <cell r="V414">
            <v>46252</v>
          </cell>
          <cell r="Y414">
            <v>33.919999999999995</v>
          </cell>
          <cell r="Z414">
            <v>94.320000000000007</v>
          </cell>
          <cell r="AA414">
            <v>46.4</v>
          </cell>
        </row>
        <row r="415">
          <cell r="K415">
            <v>799</v>
          </cell>
          <cell r="R415">
            <v>46251</v>
          </cell>
          <cell r="U415">
            <v>46252</v>
          </cell>
          <cell r="V415">
            <v>46252</v>
          </cell>
          <cell r="Y415">
            <v>719.1</v>
          </cell>
          <cell r="Z415">
            <v>1797.75</v>
          </cell>
          <cell r="AA415">
            <v>1787.0966666666666</v>
          </cell>
        </row>
        <row r="416">
          <cell r="K416">
            <v>160</v>
          </cell>
          <cell r="R416">
            <v>46251</v>
          </cell>
          <cell r="U416">
            <v>46252</v>
          </cell>
          <cell r="V416">
            <v>46252</v>
          </cell>
          <cell r="Y416">
            <v>144</v>
          </cell>
          <cell r="Z416">
            <v>360</v>
          </cell>
          <cell r="AA416">
            <v>357.86666666666667</v>
          </cell>
        </row>
        <row r="417">
          <cell r="K417">
            <v>196</v>
          </cell>
          <cell r="R417">
            <v>46251</v>
          </cell>
          <cell r="U417">
            <v>46252</v>
          </cell>
          <cell r="V417">
            <v>46252</v>
          </cell>
          <cell r="Y417">
            <v>176.4</v>
          </cell>
          <cell r="Z417">
            <v>604.33333333333337</v>
          </cell>
          <cell r="AA417">
            <v>437.73333333333335</v>
          </cell>
        </row>
        <row r="418">
          <cell r="K418">
            <v>1</v>
          </cell>
          <cell r="R418">
            <v>46249</v>
          </cell>
          <cell r="U418">
            <v>46251</v>
          </cell>
          <cell r="V418">
            <v>46251</v>
          </cell>
          <cell r="Y418">
            <v>0.36666666666666664</v>
          </cell>
          <cell r="Z418">
            <v>1.9650000000000001</v>
          </cell>
          <cell r="AA418">
            <v>1.9166666666666667</v>
          </cell>
        </row>
        <row r="419">
          <cell r="K419">
            <v>1</v>
          </cell>
          <cell r="R419">
            <v>46249</v>
          </cell>
          <cell r="U419">
            <v>46251</v>
          </cell>
          <cell r="V419">
            <v>46251</v>
          </cell>
          <cell r="Y419">
            <v>1.4383333333333332</v>
          </cell>
          <cell r="Z419">
            <v>1.6333333333333333</v>
          </cell>
          <cell r="AA419">
            <v>3.25</v>
          </cell>
        </row>
        <row r="420">
          <cell r="K420">
            <v>2</v>
          </cell>
          <cell r="R420">
            <v>46249</v>
          </cell>
          <cell r="U420">
            <v>46251</v>
          </cell>
          <cell r="V420">
            <v>46251</v>
          </cell>
          <cell r="Y420">
            <v>2.8766666666666665</v>
          </cell>
          <cell r="Z420">
            <v>3.2666666666666666</v>
          </cell>
          <cell r="AA420">
            <v>6.5</v>
          </cell>
        </row>
        <row r="421">
          <cell r="K421">
            <v>3</v>
          </cell>
          <cell r="R421">
            <v>46249</v>
          </cell>
          <cell r="U421">
            <v>46251</v>
          </cell>
          <cell r="V421">
            <v>46251</v>
          </cell>
          <cell r="Y421">
            <v>1.1000000000000001</v>
          </cell>
          <cell r="Z421">
            <v>5.8950000000000005</v>
          </cell>
          <cell r="AA421">
            <v>5.75</v>
          </cell>
        </row>
        <row r="422">
          <cell r="K422">
            <v>8</v>
          </cell>
          <cell r="R422">
            <v>46249</v>
          </cell>
          <cell r="U422">
            <v>46251</v>
          </cell>
          <cell r="V422">
            <v>46251</v>
          </cell>
          <cell r="Y422">
            <v>2.9333333333333331</v>
          </cell>
          <cell r="Z422">
            <v>15.72</v>
          </cell>
          <cell r="AA422">
            <v>15.333333333333334</v>
          </cell>
        </row>
        <row r="423">
          <cell r="K423">
            <v>9</v>
          </cell>
          <cell r="R423">
            <v>46249</v>
          </cell>
          <cell r="U423">
            <v>46251</v>
          </cell>
          <cell r="V423">
            <v>46251</v>
          </cell>
          <cell r="Y423">
            <v>3.3</v>
          </cell>
          <cell r="Z423">
            <v>17.685000000000002</v>
          </cell>
          <cell r="AA423">
            <v>17.25</v>
          </cell>
        </row>
        <row r="424">
          <cell r="K424">
            <v>10</v>
          </cell>
          <cell r="R424">
            <v>46249</v>
          </cell>
          <cell r="U424">
            <v>46251</v>
          </cell>
          <cell r="V424">
            <v>46251</v>
          </cell>
          <cell r="Y424">
            <v>14.383333333333333</v>
          </cell>
          <cell r="Z424">
            <v>16.333333333333332</v>
          </cell>
          <cell r="AA424">
            <v>32.5</v>
          </cell>
        </row>
        <row r="425">
          <cell r="K425">
            <v>12</v>
          </cell>
          <cell r="R425">
            <v>46249</v>
          </cell>
          <cell r="U425">
            <v>46251</v>
          </cell>
          <cell r="V425">
            <v>46251</v>
          </cell>
          <cell r="Y425">
            <v>17.259999999999998</v>
          </cell>
          <cell r="Z425">
            <v>19.600000000000001</v>
          </cell>
          <cell r="AA425">
            <v>39</v>
          </cell>
        </row>
        <row r="426">
          <cell r="K426">
            <v>14</v>
          </cell>
          <cell r="R426">
            <v>46249</v>
          </cell>
          <cell r="U426">
            <v>46251</v>
          </cell>
          <cell r="V426">
            <v>46251</v>
          </cell>
          <cell r="Y426">
            <v>5.1333333333333337</v>
          </cell>
          <cell r="Z426">
            <v>27.51</v>
          </cell>
          <cell r="AA426">
            <v>26.833333333333332</v>
          </cell>
        </row>
        <row r="427">
          <cell r="K427">
            <v>17</v>
          </cell>
          <cell r="R427">
            <v>46249</v>
          </cell>
          <cell r="U427">
            <v>46251</v>
          </cell>
          <cell r="V427">
            <v>46251</v>
          </cell>
          <cell r="Y427">
            <v>6.2333333333333334</v>
          </cell>
          <cell r="Z427">
            <v>33.405000000000001</v>
          </cell>
          <cell r="AA427">
            <v>32.583333333333336</v>
          </cell>
        </row>
        <row r="428">
          <cell r="K428">
            <v>21</v>
          </cell>
          <cell r="R428">
            <v>46249</v>
          </cell>
          <cell r="U428">
            <v>46251</v>
          </cell>
          <cell r="V428">
            <v>46251</v>
          </cell>
          <cell r="Y428">
            <v>30.204999999999998</v>
          </cell>
          <cell r="Z428">
            <v>34.299999999999997</v>
          </cell>
          <cell r="AA428">
            <v>68.25</v>
          </cell>
        </row>
        <row r="429">
          <cell r="K429">
            <v>27</v>
          </cell>
          <cell r="R429">
            <v>46249</v>
          </cell>
          <cell r="U429">
            <v>46251</v>
          </cell>
          <cell r="V429">
            <v>46251</v>
          </cell>
          <cell r="Y429">
            <v>38.835000000000001</v>
          </cell>
          <cell r="Z429">
            <v>44.1</v>
          </cell>
          <cell r="AA429">
            <v>87.75</v>
          </cell>
        </row>
        <row r="430">
          <cell r="K430">
            <v>39</v>
          </cell>
          <cell r="R430">
            <v>46249</v>
          </cell>
          <cell r="U430">
            <v>46251</v>
          </cell>
          <cell r="V430">
            <v>46251</v>
          </cell>
          <cell r="Y430">
            <v>56.094999999999999</v>
          </cell>
          <cell r="Z430">
            <v>63.7</v>
          </cell>
          <cell r="AA430">
            <v>126.75</v>
          </cell>
        </row>
        <row r="431">
          <cell r="K431">
            <v>61</v>
          </cell>
          <cell r="R431">
            <v>46249</v>
          </cell>
          <cell r="U431">
            <v>46251</v>
          </cell>
          <cell r="V431">
            <v>46251</v>
          </cell>
          <cell r="Y431">
            <v>22.366666666666667</v>
          </cell>
          <cell r="Z431">
            <v>119.86500000000001</v>
          </cell>
          <cell r="AA431">
            <v>116.91666666666667</v>
          </cell>
        </row>
        <row r="432">
          <cell r="K432">
            <v>10</v>
          </cell>
          <cell r="R432">
            <v>46249</v>
          </cell>
          <cell r="U432">
            <v>46251</v>
          </cell>
          <cell r="V432">
            <v>46251</v>
          </cell>
          <cell r="Y432">
            <v>3.5</v>
          </cell>
          <cell r="Z432">
            <v>15.433333333333334</v>
          </cell>
          <cell r="AA432">
            <v>7.166666666666667</v>
          </cell>
        </row>
        <row r="433">
          <cell r="K433">
            <v>15</v>
          </cell>
          <cell r="R433">
            <v>46249</v>
          </cell>
          <cell r="U433">
            <v>46251</v>
          </cell>
          <cell r="V433">
            <v>46251</v>
          </cell>
          <cell r="Y433">
            <v>5.25</v>
          </cell>
          <cell r="Z433">
            <v>23.15</v>
          </cell>
          <cell r="AA433">
            <v>10.75</v>
          </cell>
        </row>
        <row r="434">
          <cell r="K434">
            <v>30</v>
          </cell>
          <cell r="R434">
            <v>46249</v>
          </cell>
          <cell r="U434">
            <v>46251</v>
          </cell>
          <cell r="V434">
            <v>46251</v>
          </cell>
          <cell r="Y434">
            <v>10.5</v>
          </cell>
          <cell r="Z434">
            <v>46.3</v>
          </cell>
          <cell r="AA434">
            <v>21.5</v>
          </cell>
        </row>
        <row r="435">
          <cell r="K435">
            <v>5</v>
          </cell>
          <cell r="R435">
            <v>46249</v>
          </cell>
          <cell r="U435">
            <v>46251</v>
          </cell>
          <cell r="V435">
            <v>46251</v>
          </cell>
          <cell r="Y435">
            <v>1.75</v>
          </cell>
          <cell r="Z435">
            <v>7.7166666666666668</v>
          </cell>
          <cell r="AA435">
            <v>3.5833333333333335</v>
          </cell>
        </row>
        <row r="436">
          <cell r="K436">
            <v>541</v>
          </cell>
          <cell r="R436">
            <v>46249</v>
          </cell>
          <cell r="U436">
            <v>46251</v>
          </cell>
          <cell r="V436">
            <v>46251</v>
          </cell>
          <cell r="Y436">
            <v>504.93333333333334</v>
          </cell>
          <cell r="Z436">
            <v>2109.9</v>
          </cell>
          <cell r="AA436">
            <v>2607.62</v>
          </cell>
        </row>
        <row r="437">
          <cell r="K437">
            <v>99</v>
          </cell>
          <cell r="R437">
            <v>46251</v>
          </cell>
          <cell r="U437">
            <v>46252</v>
          </cell>
          <cell r="V437">
            <v>46252</v>
          </cell>
          <cell r="Y437">
            <v>92.4</v>
          </cell>
          <cell r="Z437">
            <v>386.1</v>
          </cell>
          <cell r="AA437">
            <v>477.18</v>
          </cell>
        </row>
        <row r="438">
          <cell r="K438">
            <v>92</v>
          </cell>
          <cell r="R438">
            <v>46249</v>
          </cell>
          <cell r="U438">
            <v>46251</v>
          </cell>
          <cell r="V438">
            <v>46251</v>
          </cell>
          <cell r="Y438">
            <v>85.86666666666666</v>
          </cell>
          <cell r="Z438">
            <v>358.8</v>
          </cell>
          <cell r="AA438">
            <v>443.43999999999994</v>
          </cell>
        </row>
        <row r="439">
          <cell r="K439">
            <v>141</v>
          </cell>
          <cell r="R439">
            <v>46249</v>
          </cell>
          <cell r="U439">
            <v>46251</v>
          </cell>
          <cell r="V439">
            <v>46251</v>
          </cell>
          <cell r="Y439">
            <v>131.6</v>
          </cell>
          <cell r="Z439">
            <v>549.9</v>
          </cell>
          <cell r="AA439">
            <v>679.62</v>
          </cell>
        </row>
        <row r="440">
          <cell r="K440">
            <v>230</v>
          </cell>
          <cell r="R440">
            <v>46249</v>
          </cell>
          <cell r="U440">
            <v>46251</v>
          </cell>
          <cell r="V440">
            <v>46251</v>
          </cell>
          <cell r="Y440">
            <v>214.66666666666666</v>
          </cell>
          <cell r="Z440">
            <v>897</v>
          </cell>
          <cell r="AA440">
            <v>1108.5999999999999</v>
          </cell>
        </row>
        <row r="441">
          <cell r="K441">
            <v>302</v>
          </cell>
          <cell r="R441">
            <v>46249</v>
          </cell>
          <cell r="U441">
            <v>46251</v>
          </cell>
          <cell r="V441">
            <v>46251</v>
          </cell>
          <cell r="Y441">
            <v>281.86666666666667</v>
          </cell>
          <cell r="Z441">
            <v>1177.8</v>
          </cell>
          <cell r="AA441">
            <v>1455.6399999999999</v>
          </cell>
        </row>
        <row r="442">
          <cell r="K442">
            <v>24</v>
          </cell>
          <cell r="R442">
            <v>46251</v>
          </cell>
          <cell r="U442">
            <v>46252</v>
          </cell>
          <cell r="V442">
            <v>46252</v>
          </cell>
          <cell r="Y442">
            <v>8.8000000000000007</v>
          </cell>
          <cell r="Z442">
            <v>47.160000000000004</v>
          </cell>
          <cell r="AA442">
            <v>46</v>
          </cell>
        </row>
        <row r="443">
          <cell r="K443">
            <v>20</v>
          </cell>
          <cell r="R443">
            <v>46251</v>
          </cell>
          <cell r="U443">
            <v>46252</v>
          </cell>
          <cell r="V443">
            <v>46252</v>
          </cell>
          <cell r="Y443">
            <v>7.333333333333333</v>
          </cell>
          <cell r="Z443">
            <v>39.299999999999997</v>
          </cell>
          <cell r="AA443">
            <v>38.333333333333336</v>
          </cell>
        </row>
        <row r="444">
          <cell r="K444">
            <v>2</v>
          </cell>
          <cell r="R444">
            <v>46251</v>
          </cell>
          <cell r="U444">
            <v>46252</v>
          </cell>
          <cell r="V444">
            <v>46252</v>
          </cell>
          <cell r="Y444">
            <v>0.73333333333333328</v>
          </cell>
          <cell r="Z444">
            <v>3.93</v>
          </cell>
          <cell r="AA444">
            <v>3.8333333333333335</v>
          </cell>
        </row>
        <row r="445">
          <cell r="K445">
            <v>1</v>
          </cell>
          <cell r="R445">
            <v>46251</v>
          </cell>
          <cell r="U445">
            <v>46252</v>
          </cell>
          <cell r="V445">
            <v>46252</v>
          </cell>
          <cell r="Y445">
            <v>1.4383333333333332</v>
          </cell>
          <cell r="Z445">
            <v>1.6333333333333333</v>
          </cell>
          <cell r="AA445">
            <v>3.25</v>
          </cell>
        </row>
        <row r="446">
          <cell r="K446">
            <v>123</v>
          </cell>
          <cell r="R446">
            <v>46249</v>
          </cell>
          <cell r="U446">
            <v>46251</v>
          </cell>
          <cell r="V446">
            <v>46251</v>
          </cell>
          <cell r="Y446">
            <v>0</v>
          </cell>
          <cell r="Z446">
            <v>0</v>
          </cell>
          <cell r="AA446">
            <v>0</v>
          </cell>
        </row>
        <row r="447">
          <cell r="K447">
            <v>1</v>
          </cell>
          <cell r="R447">
            <v>46251</v>
          </cell>
          <cell r="U447">
            <v>46252</v>
          </cell>
          <cell r="V447">
            <v>46252</v>
          </cell>
          <cell r="Y447">
            <v>0.93333333333333335</v>
          </cell>
          <cell r="Z447">
            <v>3.9</v>
          </cell>
          <cell r="AA447">
            <v>4.8166666666666664</v>
          </cell>
        </row>
        <row r="448">
          <cell r="K448">
            <v>4</v>
          </cell>
          <cell r="R448">
            <v>46251</v>
          </cell>
          <cell r="U448">
            <v>46252</v>
          </cell>
          <cell r="V448">
            <v>46252</v>
          </cell>
          <cell r="Y448">
            <v>3.7333333333333334</v>
          </cell>
          <cell r="Z448">
            <v>15.6</v>
          </cell>
          <cell r="AA448">
            <v>19.279999999999998</v>
          </cell>
        </row>
        <row r="449">
          <cell r="K449">
            <v>4</v>
          </cell>
          <cell r="R449">
            <v>46251</v>
          </cell>
          <cell r="U449">
            <v>46252</v>
          </cell>
          <cell r="V449">
            <v>46252</v>
          </cell>
          <cell r="Y449">
            <v>3.7333333333333334</v>
          </cell>
          <cell r="Z449">
            <v>15.6</v>
          </cell>
          <cell r="AA449">
            <v>19.279999999999998</v>
          </cell>
        </row>
        <row r="450">
          <cell r="K450">
            <v>39</v>
          </cell>
          <cell r="R450">
            <v>46251</v>
          </cell>
          <cell r="U450">
            <v>46252</v>
          </cell>
          <cell r="V450">
            <v>46252</v>
          </cell>
          <cell r="Y450">
            <v>36.4</v>
          </cell>
          <cell r="Z450">
            <v>152.1</v>
          </cell>
          <cell r="AA450">
            <v>187.98</v>
          </cell>
        </row>
        <row r="451">
          <cell r="K451">
            <v>166</v>
          </cell>
          <cell r="R451">
            <v>46251</v>
          </cell>
          <cell r="U451">
            <v>46252</v>
          </cell>
          <cell r="V451">
            <v>46252</v>
          </cell>
          <cell r="Y451">
            <v>154.93333333333334</v>
          </cell>
          <cell r="Z451">
            <v>647.4</v>
          </cell>
          <cell r="AA451">
            <v>800.12</v>
          </cell>
        </row>
        <row r="452">
          <cell r="K452">
            <v>527</v>
          </cell>
          <cell r="R452">
            <v>46251</v>
          </cell>
          <cell r="U452">
            <v>46252</v>
          </cell>
          <cell r="V452">
            <v>46252</v>
          </cell>
          <cell r="Y452">
            <v>491.86666666666667</v>
          </cell>
          <cell r="Z452">
            <v>2055.3000000000002</v>
          </cell>
          <cell r="AA452">
            <v>2691.2133333333331</v>
          </cell>
        </row>
        <row r="453">
          <cell r="K453">
            <v>2</v>
          </cell>
          <cell r="R453">
            <v>46251</v>
          </cell>
          <cell r="U453">
            <v>46252</v>
          </cell>
          <cell r="V453">
            <v>46252</v>
          </cell>
          <cell r="Y453">
            <v>1.8666666666666667</v>
          </cell>
          <cell r="Z453">
            <v>7.8</v>
          </cell>
          <cell r="AA453">
            <v>9.6399999999999988</v>
          </cell>
        </row>
        <row r="454">
          <cell r="K454">
            <v>4</v>
          </cell>
          <cell r="R454">
            <v>46251</v>
          </cell>
          <cell r="U454">
            <v>46252</v>
          </cell>
          <cell r="V454">
            <v>46252</v>
          </cell>
          <cell r="Y454">
            <v>3.7333333333333334</v>
          </cell>
          <cell r="Z454">
            <v>15.6</v>
          </cell>
          <cell r="AA454">
            <v>19.279999999999998</v>
          </cell>
        </row>
        <row r="455">
          <cell r="K455">
            <v>10</v>
          </cell>
          <cell r="R455">
            <v>46251</v>
          </cell>
          <cell r="U455">
            <v>46252</v>
          </cell>
          <cell r="V455">
            <v>46252</v>
          </cell>
          <cell r="Y455">
            <v>9.3333333333333339</v>
          </cell>
          <cell r="Z455">
            <v>39</v>
          </cell>
          <cell r="AA455">
            <v>48.166666666666664</v>
          </cell>
        </row>
        <row r="456">
          <cell r="K456">
            <v>15</v>
          </cell>
          <cell r="R456">
            <v>46251</v>
          </cell>
          <cell r="U456">
            <v>46252</v>
          </cell>
          <cell r="V456">
            <v>46252</v>
          </cell>
          <cell r="Y456">
            <v>14</v>
          </cell>
          <cell r="Z456">
            <v>58.5</v>
          </cell>
          <cell r="AA456">
            <v>72.3</v>
          </cell>
        </row>
        <row r="457">
          <cell r="K457">
            <v>20</v>
          </cell>
          <cell r="R457">
            <v>46251</v>
          </cell>
          <cell r="U457">
            <v>46252</v>
          </cell>
          <cell r="V457">
            <v>46252</v>
          </cell>
          <cell r="Y457">
            <v>18.666666666666668</v>
          </cell>
          <cell r="Z457">
            <v>78</v>
          </cell>
          <cell r="AA457">
            <v>96.4</v>
          </cell>
        </row>
        <row r="458">
          <cell r="K458">
            <v>22</v>
          </cell>
          <cell r="R458">
            <v>46251</v>
          </cell>
          <cell r="U458">
            <v>46252</v>
          </cell>
          <cell r="V458">
            <v>46252</v>
          </cell>
          <cell r="Y458">
            <v>20.533333333333335</v>
          </cell>
          <cell r="Z458">
            <v>85.8</v>
          </cell>
          <cell r="AA458">
            <v>106.03999999999999</v>
          </cell>
        </row>
        <row r="459">
          <cell r="K459">
            <v>2</v>
          </cell>
          <cell r="R459">
            <v>46251</v>
          </cell>
          <cell r="U459">
            <v>46252</v>
          </cell>
          <cell r="V459">
            <v>46252</v>
          </cell>
          <cell r="Y459">
            <v>1.8666666666666667</v>
          </cell>
          <cell r="Z459">
            <v>7.8</v>
          </cell>
          <cell r="AA459">
            <v>9.6399999999999988</v>
          </cell>
        </row>
        <row r="460">
          <cell r="K460">
            <v>26</v>
          </cell>
          <cell r="R460">
            <v>46251</v>
          </cell>
          <cell r="U460">
            <v>46252</v>
          </cell>
          <cell r="V460">
            <v>46252</v>
          </cell>
          <cell r="Y460">
            <v>24.266666666666666</v>
          </cell>
          <cell r="Z460">
            <v>101.4</v>
          </cell>
          <cell r="AA460">
            <v>125.32</v>
          </cell>
        </row>
        <row r="461">
          <cell r="K461">
            <v>47</v>
          </cell>
          <cell r="R461">
            <v>46251</v>
          </cell>
          <cell r="U461">
            <v>46252</v>
          </cell>
          <cell r="V461">
            <v>46252</v>
          </cell>
          <cell r="Y461">
            <v>43.866666666666667</v>
          </cell>
          <cell r="Z461">
            <v>183.3</v>
          </cell>
          <cell r="AA461">
            <v>226.54</v>
          </cell>
        </row>
        <row r="462">
          <cell r="K462">
            <v>57</v>
          </cell>
          <cell r="R462">
            <v>46251</v>
          </cell>
          <cell r="U462">
            <v>46252</v>
          </cell>
          <cell r="V462">
            <v>46252</v>
          </cell>
          <cell r="Y462">
            <v>53.2</v>
          </cell>
          <cell r="Z462">
            <v>222.3</v>
          </cell>
          <cell r="AA462">
            <v>274.73999999999995</v>
          </cell>
        </row>
        <row r="463">
          <cell r="K463">
            <v>334</v>
          </cell>
          <cell r="R463">
            <v>46251</v>
          </cell>
          <cell r="U463">
            <v>46252</v>
          </cell>
          <cell r="V463">
            <v>46252</v>
          </cell>
          <cell r="Y463">
            <v>311.73333333333335</v>
          </cell>
          <cell r="Z463">
            <v>1302.5999999999999</v>
          </cell>
          <cell r="AA463">
            <v>1609.88</v>
          </cell>
        </row>
        <row r="464">
          <cell r="K464">
            <v>12</v>
          </cell>
          <cell r="R464">
            <v>46251</v>
          </cell>
          <cell r="U464">
            <v>46252</v>
          </cell>
          <cell r="V464">
            <v>46252</v>
          </cell>
          <cell r="Y464">
            <v>4.4000000000000004</v>
          </cell>
          <cell r="Z464">
            <v>23.580000000000002</v>
          </cell>
          <cell r="AA464">
            <v>23</v>
          </cell>
        </row>
        <row r="465">
          <cell r="K465">
            <v>13</v>
          </cell>
          <cell r="R465">
            <v>46251</v>
          </cell>
          <cell r="U465">
            <v>46252</v>
          </cell>
          <cell r="V465">
            <v>46252</v>
          </cell>
          <cell r="Y465">
            <v>4.7666666666666666</v>
          </cell>
          <cell r="Z465">
            <v>25.545000000000002</v>
          </cell>
          <cell r="AA465">
            <v>24.916666666666668</v>
          </cell>
        </row>
        <row r="466">
          <cell r="K466">
            <v>17</v>
          </cell>
          <cell r="R466">
            <v>46251</v>
          </cell>
          <cell r="U466">
            <v>46252</v>
          </cell>
          <cell r="V466">
            <v>46252</v>
          </cell>
          <cell r="Y466">
            <v>24.451666666666664</v>
          </cell>
          <cell r="Z466">
            <v>27.766666666666666</v>
          </cell>
          <cell r="AA466">
            <v>55.25</v>
          </cell>
        </row>
        <row r="467">
          <cell r="K467">
            <v>69</v>
          </cell>
          <cell r="R467">
            <v>46251</v>
          </cell>
          <cell r="U467">
            <v>46252</v>
          </cell>
          <cell r="V467">
            <v>46252</v>
          </cell>
          <cell r="Y467">
            <v>25.3</v>
          </cell>
          <cell r="Z467">
            <v>135.58500000000001</v>
          </cell>
          <cell r="AA467">
            <v>132.25</v>
          </cell>
        </row>
        <row r="468">
          <cell r="K468">
            <v>7</v>
          </cell>
          <cell r="R468">
            <v>46251</v>
          </cell>
          <cell r="U468">
            <v>46252</v>
          </cell>
          <cell r="V468">
            <v>46252</v>
          </cell>
          <cell r="Y468">
            <v>6.5333333333333332</v>
          </cell>
          <cell r="Z468">
            <v>27.3</v>
          </cell>
          <cell r="AA468">
            <v>33.739999999999995</v>
          </cell>
        </row>
        <row r="469">
          <cell r="K469">
            <v>105</v>
          </cell>
          <cell r="R469">
            <v>46252</v>
          </cell>
          <cell r="U469">
            <v>46253</v>
          </cell>
          <cell r="V469">
            <v>46253</v>
          </cell>
          <cell r="Y469">
            <v>94.5</v>
          </cell>
          <cell r="Z469">
            <v>236.25</v>
          </cell>
          <cell r="AA469">
            <v>234.84999999999997</v>
          </cell>
        </row>
        <row r="470">
          <cell r="K470">
            <v>139</v>
          </cell>
          <cell r="R470">
            <v>46252</v>
          </cell>
          <cell r="U470">
            <v>46253</v>
          </cell>
          <cell r="V470">
            <v>46253</v>
          </cell>
          <cell r="Y470">
            <v>122.78333333333333</v>
          </cell>
          <cell r="Z470">
            <v>312.75</v>
          </cell>
          <cell r="AA470">
            <v>328.96666666666664</v>
          </cell>
        </row>
        <row r="471">
          <cell r="K471">
            <v>19</v>
          </cell>
          <cell r="R471">
            <v>46252</v>
          </cell>
          <cell r="U471">
            <v>46253</v>
          </cell>
          <cell r="V471">
            <v>46253</v>
          </cell>
          <cell r="Y471">
            <v>9.879999999999999</v>
          </cell>
          <cell r="Z471">
            <v>20.425000000000001</v>
          </cell>
          <cell r="AA471">
            <v>40.216666666666669</v>
          </cell>
        </row>
        <row r="472">
          <cell r="K472">
            <v>21</v>
          </cell>
          <cell r="R472">
            <v>46252</v>
          </cell>
          <cell r="U472">
            <v>46253</v>
          </cell>
          <cell r="V472">
            <v>46253</v>
          </cell>
          <cell r="Y472">
            <v>10.919999999999998</v>
          </cell>
          <cell r="Z472">
            <v>22.574999999999999</v>
          </cell>
          <cell r="AA472">
            <v>44.45</v>
          </cell>
        </row>
        <row r="473">
          <cell r="K473">
            <v>40</v>
          </cell>
          <cell r="R473">
            <v>46252</v>
          </cell>
          <cell r="U473">
            <v>46253</v>
          </cell>
          <cell r="V473">
            <v>46253</v>
          </cell>
          <cell r="Y473">
            <v>36</v>
          </cell>
          <cell r="Z473">
            <v>90</v>
          </cell>
          <cell r="AA473">
            <v>89.466666666666669</v>
          </cell>
        </row>
        <row r="474">
          <cell r="K474">
            <v>15</v>
          </cell>
          <cell r="R474">
            <v>46253</v>
          </cell>
          <cell r="U474">
            <v>46254</v>
          </cell>
          <cell r="V474">
            <v>46254</v>
          </cell>
          <cell r="Y474">
            <v>13.5</v>
          </cell>
          <cell r="Z474">
            <v>33.75</v>
          </cell>
          <cell r="AA474">
            <v>33.549999999999997</v>
          </cell>
        </row>
        <row r="475">
          <cell r="K475">
            <v>7</v>
          </cell>
          <cell r="R475">
            <v>46252</v>
          </cell>
          <cell r="U475">
            <v>46253</v>
          </cell>
          <cell r="V475">
            <v>46253</v>
          </cell>
          <cell r="Y475">
            <v>6.5333333333333332</v>
          </cell>
          <cell r="Z475">
            <v>27.3</v>
          </cell>
          <cell r="AA475">
            <v>33.716666666666669</v>
          </cell>
        </row>
        <row r="476">
          <cell r="K476">
            <v>11</v>
          </cell>
          <cell r="R476">
            <v>46252</v>
          </cell>
          <cell r="U476">
            <v>46253</v>
          </cell>
          <cell r="V476">
            <v>46253</v>
          </cell>
          <cell r="Y476">
            <v>10.266666666666667</v>
          </cell>
          <cell r="Z476">
            <v>42.9</v>
          </cell>
          <cell r="AA476">
            <v>52.983333333333334</v>
          </cell>
        </row>
        <row r="477">
          <cell r="K477">
            <v>23</v>
          </cell>
          <cell r="R477">
            <v>46252</v>
          </cell>
          <cell r="U477">
            <v>46253</v>
          </cell>
          <cell r="V477">
            <v>46253</v>
          </cell>
          <cell r="Y477">
            <v>21.466666666666665</v>
          </cell>
          <cell r="Z477">
            <v>89.7</v>
          </cell>
          <cell r="AA477">
            <v>110.78333333333333</v>
          </cell>
        </row>
        <row r="478">
          <cell r="K478">
            <v>5</v>
          </cell>
          <cell r="R478">
            <v>46252</v>
          </cell>
          <cell r="U478">
            <v>46253</v>
          </cell>
          <cell r="V478">
            <v>46253</v>
          </cell>
          <cell r="Y478">
            <v>3.3333333333333335</v>
          </cell>
          <cell r="Z478">
            <v>13.333333333333334</v>
          </cell>
          <cell r="AA478">
            <v>13.833333333333334</v>
          </cell>
        </row>
        <row r="479">
          <cell r="K479">
            <v>8</v>
          </cell>
          <cell r="R479">
            <v>46252</v>
          </cell>
          <cell r="U479">
            <v>46253</v>
          </cell>
          <cell r="V479">
            <v>46253</v>
          </cell>
          <cell r="Y479">
            <v>5.333333333333333</v>
          </cell>
          <cell r="Z479">
            <v>21.333333333333332</v>
          </cell>
          <cell r="AA479">
            <v>22.133333333333333</v>
          </cell>
        </row>
        <row r="480">
          <cell r="K480">
            <v>17</v>
          </cell>
          <cell r="R480">
            <v>46252</v>
          </cell>
          <cell r="U480">
            <v>46253</v>
          </cell>
          <cell r="V480">
            <v>46253</v>
          </cell>
          <cell r="Y480">
            <v>11.333333333333334</v>
          </cell>
          <cell r="Z480">
            <v>45.333333333333336</v>
          </cell>
          <cell r="AA480">
            <v>47.033333333333331</v>
          </cell>
        </row>
        <row r="481">
          <cell r="K481">
            <v>26</v>
          </cell>
          <cell r="R481">
            <v>46252</v>
          </cell>
          <cell r="U481">
            <v>46253</v>
          </cell>
          <cell r="V481">
            <v>46253</v>
          </cell>
          <cell r="Y481">
            <v>17.333333333333332</v>
          </cell>
          <cell r="Z481">
            <v>69.333333333333329</v>
          </cell>
          <cell r="AA481">
            <v>71.933333333333337</v>
          </cell>
        </row>
        <row r="482">
          <cell r="K482">
            <v>53</v>
          </cell>
          <cell r="R482">
            <v>46252</v>
          </cell>
          <cell r="U482">
            <v>46253</v>
          </cell>
          <cell r="V482">
            <v>46253</v>
          </cell>
          <cell r="Y482">
            <v>19.433333333333334</v>
          </cell>
          <cell r="Z482">
            <v>104.14500000000001</v>
          </cell>
          <cell r="AA482">
            <v>101.58333333333333</v>
          </cell>
        </row>
        <row r="483">
          <cell r="K483">
            <v>8</v>
          </cell>
          <cell r="R483">
            <v>46252</v>
          </cell>
          <cell r="U483">
            <v>46253</v>
          </cell>
          <cell r="V483">
            <v>46253</v>
          </cell>
          <cell r="Y483">
            <v>2.9333333333333331</v>
          </cell>
          <cell r="Z483">
            <v>15.72</v>
          </cell>
          <cell r="AA483">
            <v>15.333333333333334</v>
          </cell>
        </row>
        <row r="484">
          <cell r="K484">
            <v>10</v>
          </cell>
          <cell r="R484">
            <v>46252</v>
          </cell>
          <cell r="U484">
            <v>46253</v>
          </cell>
          <cell r="V484">
            <v>46253</v>
          </cell>
          <cell r="Y484">
            <v>3.6666666666666665</v>
          </cell>
          <cell r="Z484">
            <v>19.649999999999999</v>
          </cell>
          <cell r="AA484">
            <v>19.166666666666668</v>
          </cell>
        </row>
        <row r="485">
          <cell r="K485">
            <v>84</v>
          </cell>
          <cell r="R485">
            <v>46252</v>
          </cell>
          <cell r="U485">
            <v>46253</v>
          </cell>
          <cell r="V485">
            <v>46253</v>
          </cell>
          <cell r="Y485">
            <v>30.8</v>
          </cell>
          <cell r="Z485">
            <v>165.06</v>
          </cell>
          <cell r="AA485">
            <v>161</v>
          </cell>
        </row>
        <row r="486">
          <cell r="K486">
            <v>335</v>
          </cell>
          <cell r="R486">
            <v>46252</v>
          </cell>
          <cell r="U486">
            <v>46253</v>
          </cell>
          <cell r="V486">
            <v>46253</v>
          </cell>
          <cell r="Y486">
            <v>122.83333333333333</v>
          </cell>
          <cell r="Z486">
            <v>658.27499999999998</v>
          </cell>
          <cell r="AA486">
            <v>642.08333333333337</v>
          </cell>
        </row>
        <row r="487">
          <cell r="K487">
            <v>12</v>
          </cell>
          <cell r="R487">
            <v>46252</v>
          </cell>
          <cell r="U487">
            <v>46253</v>
          </cell>
          <cell r="V487">
            <v>46253</v>
          </cell>
          <cell r="Y487">
            <v>10.8</v>
          </cell>
          <cell r="Z487">
            <v>27</v>
          </cell>
          <cell r="AA487">
            <v>34.4</v>
          </cell>
        </row>
        <row r="488">
          <cell r="K488">
            <v>90</v>
          </cell>
          <cell r="R488">
            <v>46252</v>
          </cell>
          <cell r="U488">
            <v>46253</v>
          </cell>
          <cell r="V488">
            <v>46253</v>
          </cell>
          <cell r="Y488">
            <v>81</v>
          </cell>
          <cell r="Z488">
            <v>202.5</v>
          </cell>
          <cell r="AA488">
            <v>258</v>
          </cell>
        </row>
        <row r="489">
          <cell r="K489">
            <v>20</v>
          </cell>
          <cell r="R489">
            <v>46252</v>
          </cell>
          <cell r="U489">
            <v>46253</v>
          </cell>
          <cell r="V489">
            <v>46253</v>
          </cell>
          <cell r="Y489">
            <v>44</v>
          </cell>
          <cell r="Z489">
            <v>52.666666666666664</v>
          </cell>
          <cell r="AA489">
            <v>61.333333333333336</v>
          </cell>
        </row>
        <row r="490">
          <cell r="K490">
            <v>35</v>
          </cell>
          <cell r="R490">
            <v>46252</v>
          </cell>
          <cell r="U490">
            <v>46253</v>
          </cell>
          <cell r="V490">
            <v>46253</v>
          </cell>
          <cell r="Y490">
            <v>77</v>
          </cell>
          <cell r="Z490">
            <v>92.166666666666671</v>
          </cell>
          <cell r="AA490">
            <v>107.33333333333333</v>
          </cell>
        </row>
        <row r="491">
          <cell r="K491">
            <v>10</v>
          </cell>
          <cell r="R491">
            <v>46252</v>
          </cell>
          <cell r="U491">
            <v>46253</v>
          </cell>
          <cell r="V491">
            <v>46253</v>
          </cell>
          <cell r="Y491">
            <v>22</v>
          </cell>
          <cell r="Z491">
            <v>26.333333333333332</v>
          </cell>
          <cell r="AA491">
            <v>30.666666666666668</v>
          </cell>
        </row>
        <row r="492">
          <cell r="K492">
            <v>503</v>
          </cell>
          <cell r="R492">
            <v>46252</v>
          </cell>
          <cell r="U492">
            <v>46253</v>
          </cell>
          <cell r="V492">
            <v>46253</v>
          </cell>
          <cell r="Y492">
            <v>281.68</v>
          </cell>
          <cell r="Z492">
            <v>540.72500000000002</v>
          </cell>
          <cell r="AA492">
            <v>1117.4983333333334</v>
          </cell>
        </row>
        <row r="493">
          <cell r="K493">
            <v>620</v>
          </cell>
          <cell r="R493">
            <v>46252</v>
          </cell>
          <cell r="U493">
            <v>46253</v>
          </cell>
          <cell r="V493">
            <v>46253</v>
          </cell>
          <cell r="Y493">
            <v>578.66666666666663</v>
          </cell>
          <cell r="Z493">
            <v>2418</v>
          </cell>
          <cell r="AA493">
            <v>2986.3333333333335</v>
          </cell>
        </row>
        <row r="494">
          <cell r="K494">
            <v>9</v>
          </cell>
          <cell r="R494">
            <v>46252</v>
          </cell>
          <cell r="U494">
            <v>46253</v>
          </cell>
          <cell r="V494">
            <v>46253</v>
          </cell>
          <cell r="Y494">
            <v>12.944999999999999</v>
          </cell>
          <cell r="Z494">
            <v>14.7</v>
          </cell>
          <cell r="AA494">
            <v>29.25</v>
          </cell>
        </row>
        <row r="495">
          <cell r="K495">
            <v>10</v>
          </cell>
          <cell r="R495">
            <v>46252</v>
          </cell>
          <cell r="U495">
            <v>46253</v>
          </cell>
          <cell r="V495">
            <v>46253</v>
          </cell>
          <cell r="Y495">
            <v>3.5</v>
          </cell>
          <cell r="Z495">
            <v>15.433333333333334</v>
          </cell>
          <cell r="AA495">
            <v>7.166666666666667</v>
          </cell>
        </row>
        <row r="496">
          <cell r="K496">
            <v>4</v>
          </cell>
          <cell r="R496">
            <v>46252</v>
          </cell>
          <cell r="U496">
            <v>46253</v>
          </cell>
          <cell r="V496">
            <v>46253</v>
          </cell>
          <cell r="Y496" t="e">
            <v>#N/A</v>
          </cell>
          <cell r="Z496" t="e">
            <v>#N/A</v>
          </cell>
          <cell r="AA496" t="e">
            <v>#N/A</v>
          </cell>
        </row>
        <row r="497">
          <cell r="K497">
            <v>25</v>
          </cell>
          <cell r="R497">
            <v>46252</v>
          </cell>
          <cell r="U497">
            <v>46253</v>
          </cell>
          <cell r="V497">
            <v>46253</v>
          </cell>
          <cell r="Y497">
            <v>35.958333333333336</v>
          </cell>
          <cell r="Z497">
            <v>40.833333333333336</v>
          </cell>
          <cell r="AA497">
            <v>81.25</v>
          </cell>
        </row>
        <row r="498">
          <cell r="K498">
            <v>30</v>
          </cell>
          <cell r="R498">
            <v>46252</v>
          </cell>
          <cell r="U498">
            <v>46253</v>
          </cell>
          <cell r="V498">
            <v>46253</v>
          </cell>
          <cell r="Y498">
            <v>43.15</v>
          </cell>
          <cell r="Z498">
            <v>49</v>
          </cell>
          <cell r="AA498">
            <v>97.5</v>
          </cell>
        </row>
        <row r="499">
          <cell r="K499">
            <v>30</v>
          </cell>
          <cell r="R499">
            <v>46252</v>
          </cell>
          <cell r="U499">
            <v>46253</v>
          </cell>
          <cell r="V499">
            <v>46253</v>
          </cell>
          <cell r="Y499">
            <v>10.5</v>
          </cell>
          <cell r="Z499">
            <v>46.3</v>
          </cell>
          <cell r="AA499">
            <v>21.5</v>
          </cell>
        </row>
        <row r="500">
          <cell r="K500">
            <v>2</v>
          </cell>
          <cell r="R500">
            <v>46252</v>
          </cell>
          <cell r="U500">
            <v>46253</v>
          </cell>
          <cell r="V500">
            <v>46253</v>
          </cell>
          <cell r="Y500">
            <v>0.73333333333333328</v>
          </cell>
          <cell r="Z500">
            <v>3.93</v>
          </cell>
          <cell r="AA500">
            <v>3.8333333333333335</v>
          </cell>
        </row>
        <row r="501">
          <cell r="K501">
            <v>8</v>
          </cell>
          <cell r="R501">
            <v>46253</v>
          </cell>
          <cell r="U501">
            <v>46254</v>
          </cell>
          <cell r="V501">
            <v>46254</v>
          </cell>
          <cell r="Y501">
            <v>7.4666666666666668</v>
          </cell>
          <cell r="Z501">
            <v>31.2</v>
          </cell>
          <cell r="AA501">
            <v>38.559999999999995</v>
          </cell>
        </row>
        <row r="502">
          <cell r="K502">
            <v>2</v>
          </cell>
          <cell r="R502">
            <v>46252</v>
          </cell>
          <cell r="U502">
            <v>46253</v>
          </cell>
          <cell r="V502">
            <v>46253</v>
          </cell>
          <cell r="Y502">
            <v>0.7</v>
          </cell>
          <cell r="Z502">
            <v>3.0866666666666664</v>
          </cell>
          <cell r="AA502">
            <v>1.4333333333333333</v>
          </cell>
        </row>
        <row r="503">
          <cell r="K503">
            <v>6</v>
          </cell>
          <cell r="R503">
            <v>46252</v>
          </cell>
          <cell r="U503">
            <v>46253</v>
          </cell>
          <cell r="V503">
            <v>46253</v>
          </cell>
          <cell r="Y503">
            <v>2.1</v>
          </cell>
          <cell r="Z503">
            <v>9.259999999999998</v>
          </cell>
          <cell r="AA503">
            <v>4.3</v>
          </cell>
        </row>
        <row r="504">
          <cell r="K504">
            <v>40</v>
          </cell>
          <cell r="R504">
            <v>46252</v>
          </cell>
          <cell r="U504">
            <v>46253</v>
          </cell>
          <cell r="V504">
            <v>46253</v>
          </cell>
          <cell r="Y504">
            <v>14</v>
          </cell>
          <cell r="Z504">
            <v>61.733333333333334</v>
          </cell>
          <cell r="AA504">
            <v>28.666666666666668</v>
          </cell>
        </row>
        <row r="505">
          <cell r="K505">
            <v>1</v>
          </cell>
          <cell r="R505">
            <v>46252</v>
          </cell>
          <cell r="U505">
            <v>46253</v>
          </cell>
          <cell r="V505">
            <v>46253</v>
          </cell>
          <cell r="Y505" t="e">
            <v>#N/A</v>
          </cell>
          <cell r="Z505" t="e">
            <v>#N/A</v>
          </cell>
          <cell r="AA505" t="e">
            <v>#N/A</v>
          </cell>
        </row>
        <row r="506">
          <cell r="K506">
            <v>7</v>
          </cell>
          <cell r="R506">
            <v>46252</v>
          </cell>
          <cell r="U506">
            <v>46253</v>
          </cell>
          <cell r="V506">
            <v>46253</v>
          </cell>
          <cell r="Y506">
            <v>2.4500000000000002</v>
          </cell>
          <cell r="Z506">
            <v>10.803333333333333</v>
          </cell>
          <cell r="AA506">
            <v>5.0166666666666666</v>
          </cell>
        </row>
        <row r="507">
          <cell r="K507">
            <v>2</v>
          </cell>
          <cell r="R507">
            <v>46252</v>
          </cell>
          <cell r="U507">
            <v>46253</v>
          </cell>
          <cell r="V507">
            <v>46253</v>
          </cell>
          <cell r="Y507">
            <v>1.8666666666666667</v>
          </cell>
          <cell r="Z507">
            <v>7.8</v>
          </cell>
          <cell r="AA507">
            <v>9.6399999999999988</v>
          </cell>
        </row>
        <row r="508">
          <cell r="K508">
            <v>2</v>
          </cell>
          <cell r="R508">
            <v>46252</v>
          </cell>
          <cell r="U508">
            <v>46253</v>
          </cell>
          <cell r="V508">
            <v>46253</v>
          </cell>
          <cell r="Y508">
            <v>1.8666666666666667</v>
          </cell>
          <cell r="Z508">
            <v>7.8</v>
          </cell>
          <cell r="AA508">
            <v>9.6399999999999988</v>
          </cell>
        </row>
        <row r="509">
          <cell r="K509">
            <v>26</v>
          </cell>
          <cell r="R509">
            <v>46252</v>
          </cell>
          <cell r="U509">
            <v>46253</v>
          </cell>
          <cell r="V509">
            <v>46253</v>
          </cell>
          <cell r="Y509">
            <v>24.266666666666666</v>
          </cell>
          <cell r="Z509">
            <v>101.4</v>
          </cell>
          <cell r="AA509">
            <v>125.32</v>
          </cell>
        </row>
        <row r="510">
          <cell r="K510">
            <v>72</v>
          </cell>
          <cell r="R510">
            <v>46252</v>
          </cell>
          <cell r="U510">
            <v>46253</v>
          </cell>
          <cell r="V510">
            <v>46253</v>
          </cell>
          <cell r="Y510">
            <v>67.2</v>
          </cell>
          <cell r="Z510">
            <v>280.8</v>
          </cell>
          <cell r="AA510">
            <v>347.03999999999996</v>
          </cell>
        </row>
        <row r="511">
          <cell r="K511">
            <v>93</v>
          </cell>
          <cell r="R511">
            <v>46252</v>
          </cell>
          <cell r="U511">
            <v>46253</v>
          </cell>
          <cell r="V511">
            <v>46253</v>
          </cell>
          <cell r="Y511">
            <v>86.8</v>
          </cell>
          <cell r="Z511">
            <v>362.7</v>
          </cell>
          <cell r="AA511">
            <v>448.26</v>
          </cell>
        </row>
        <row r="512">
          <cell r="K512">
            <v>105</v>
          </cell>
          <cell r="R512">
            <v>46252</v>
          </cell>
          <cell r="U512">
            <v>46253</v>
          </cell>
          <cell r="V512">
            <v>46253</v>
          </cell>
          <cell r="Y512">
            <v>98</v>
          </cell>
          <cell r="Z512">
            <v>409.5</v>
          </cell>
          <cell r="AA512">
            <v>506.1</v>
          </cell>
        </row>
        <row r="513">
          <cell r="K513">
            <v>130</v>
          </cell>
          <cell r="R513">
            <v>46252</v>
          </cell>
          <cell r="U513">
            <v>46253</v>
          </cell>
          <cell r="V513">
            <v>46253</v>
          </cell>
          <cell r="Y513">
            <v>121.33333333333333</v>
          </cell>
          <cell r="Z513">
            <v>507</v>
          </cell>
          <cell r="AA513">
            <v>626.6</v>
          </cell>
        </row>
        <row r="514">
          <cell r="K514">
            <v>146</v>
          </cell>
          <cell r="R514">
            <v>46252</v>
          </cell>
          <cell r="U514">
            <v>46253</v>
          </cell>
          <cell r="V514">
            <v>46253</v>
          </cell>
          <cell r="Y514">
            <v>136.26666666666668</v>
          </cell>
          <cell r="Z514">
            <v>569.4</v>
          </cell>
          <cell r="AA514">
            <v>703.71999999999991</v>
          </cell>
        </row>
        <row r="515">
          <cell r="K515">
            <v>2</v>
          </cell>
          <cell r="R515">
            <v>46252</v>
          </cell>
          <cell r="U515">
            <v>46253</v>
          </cell>
          <cell r="V515">
            <v>46253</v>
          </cell>
          <cell r="Y515" t="e">
            <v>#N/A</v>
          </cell>
          <cell r="Z515" t="e">
            <v>#N/A</v>
          </cell>
          <cell r="AA515" t="e">
            <v>#N/A</v>
          </cell>
        </row>
        <row r="516">
          <cell r="K516">
            <v>108</v>
          </cell>
          <cell r="R516">
            <v>46253</v>
          </cell>
          <cell r="U516">
            <v>46254</v>
          </cell>
          <cell r="V516">
            <v>46254</v>
          </cell>
          <cell r="Y516">
            <v>97.2</v>
          </cell>
          <cell r="Z516">
            <v>243</v>
          </cell>
          <cell r="AA516">
            <v>241.55999999999997</v>
          </cell>
        </row>
        <row r="517">
          <cell r="K517">
            <v>2</v>
          </cell>
          <cell r="R517">
            <v>46253</v>
          </cell>
          <cell r="U517">
            <v>46254</v>
          </cell>
          <cell r="V517">
            <v>46254</v>
          </cell>
          <cell r="Y517">
            <v>1.25</v>
          </cell>
          <cell r="Z517">
            <v>2.15</v>
          </cell>
          <cell r="AA517">
            <v>5.5333333333333332</v>
          </cell>
        </row>
        <row r="518">
          <cell r="K518">
            <v>6</v>
          </cell>
          <cell r="R518">
            <v>46253</v>
          </cell>
          <cell r="U518">
            <v>46254</v>
          </cell>
          <cell r="V518">
            <v>46254</v>
          </cell>
          <cell r="Y518">
            <v>5.6</v>
          </cell>
          <cell r="Z518">
            <v>23.4</v>
          </cell>
          <cell r="AA518">
            <v>28.9</v>
          </cell>
        </row>
        <row r="519">
          <cell r="K519">
            <v>20</v>
          </cell>
          <cell r="R519">
            <v>46253</v>
          </cell>
          <cell r="U519">
            <v>46254</v>
          </cell>
          <cell r="V519">
            <v>46254</v>
          </cell>
          <cell r="Y519">
            <v>18.666666666666668</v>
          </cell>
          <cell r="Z519">
            <v>78</v>
          </cell>
          <cell r="AA519">
            <v>96.333333333333329</v>
          </cell>
        </row>
        <row r="520">
          <cell r="K520">
            <v>54</v>
          </cell>
          <cell r="R520">
            <v>46253</v>
          </cell>
          <cell r="U520">
            <v>46254</v>
          </cell>
          <cell r="V520">
            <v>46254</v>
          </cell>
          <cell r="Y520">
            <v>19.8</v>
          </cell>
          <cell r="Z520">
            <v>106.11</v>
          </cell>
          <cell r="AA520">
            <v>103.5</v>
          </cell>
        </row>
        <row r="521">
          <cell r="K521">
            <v>5</v>
          </cell>
          <cell r="R521">
            <v>46253</v>
          </cell>
          <cell r="U521">
            <v>46254</v>
          </cell>
          <cell r="V521">
            <v>46254</v>
          </cell>
          <cell r="Y521">
            <v>3.3333333333333335</v>
          </cell>
          <cell r="Z521">
            <v>13.333333333333334</v>
          </cell>
          <cell r="AA521">
            <v>13.833333333333334</v>
          </cell>
        </row>
        <row r="522">
          <cell r="K522">
            <v>14</v>
          </cell>
          <cell r="R522">
            <v>46253</v>
          </cell>
          <cell r="U522">
            <v>46254</v>
          </cell>
          <cell r="V522">
            <v>46254</v>
          </cell>
          <cell r="Y522">
            <v>9.3333333333333339</v>
          </cell>
          <cell r="Z522">
            <v>37.333333333333336</v>
          </cell>
          <cell r="AA522">
            <v>38.733333333333334</v>
          </cell>
        </row>
        <row r="523">
          <cell r="K523">
            <v>46</v>
          </cell>
          <cell r="R523">
            <v>46253</v>
          </cell>
          <cell r="U523">
            <v>46254</v>
          </cell>
          <cell r="V523">
            <v>46254</v>
          </cell>
          <cell r="Y523">
            <v>16.866666666666667</v>
          </cell>
          <cell r="Z523">
            <v>90.390000000000015</v>
          </cell>
          <cell r="AA523">
            <v>88.166666666666671</v>
          </cell>
        </row>
        <row r="524">
          <cell r="K524">
            <v>7</v>
          </cell>
          <cell r="R524">
            <v>46253</v>
          </cell>
          <cell r="U524">
            <v>46254</v>
          </cell>
          <cell r="V524">
            <v>46254</v>
          </cell>
          <cell r="Y524">
            <v>2.5666666666666669</v>
          </cell>
          <cell r="Z524">
            <v>13.755000000000001</v>
          </cell>
          <cell r="AA524">
            <v>13.416666666666666</v>
          </cell>
        </row>
        <row r="525">
          <cell r="K525">
            <v>110</v>
          </cell>
          <cell r="R525">
            <v>46253</v>
          </cell>
          <cell r="U525">
            <v>46254</v>
          </cell>
          <cell r="V525">
            <v>46254</v>
          </cell>
          <cell r="Y525">
            <v>40.333333333333336</v>
          </cell>
          <cell r="Z525">
            <v>216.15</v>
          </cell>
          <cell r="AA525">
            <v>210.83333333333334</v>
          </cell>
        </row>
        <row r="526">
          <cell r="K526">
            <v>287</v>
          </cell>
          <cell r="R526">
            <v>46253</v>
          </cell>
          <cell r="U526">
            <v>46254</v>
          </cell>
          <cell r="V526">
            <v>46254</v>
          </cell>
          <cell r="Y526">
            <v>258.3</v>
          </cell>
          <cell r="Z526">
            <v>645.75</v>
          </cell>
          <cell r="AA526">
            <v>641.92333333333329</v>
          </cell>
        </row>
        <row r="527">
          <cell r="K527">
            <v>1695</v>
          </cell>
          <cell r="R527">
            <v>46253</v>
          </cell>
          <cell r="U527">
            <v>46254</v>
          </cell>
          <cell r="V527">
            <v>46254</v>
          </cell>
          <cell r="Y527">
            <v>1525.5</v>
          </cell>
          <cell r="Z527">
            <v>3813.75</v>
          </cell>
          <cell r="AA527">
            <v>3791.1499999999996</v>
          </cell>
        </row>
        <row r="528">
          <cell r="K528">
            <v>5</v>
          </cell>
          <cell r="R528">
            <v>46253</v>
          </cell>
          <cell r="U528">
            <v>46254</v>
          </cell>
          <cell r="V528">
            <v>46254</v>
          </cell>
          <cell r="Y528">
            <v>4.666666666666667</v>
          </cell>
          <cell r="Z528">
            <v>19.5</v>
          </cell>
          <cell r="AA528">
            <v>24.1</v>
          </cell>
        </row>
        <row r="529">
          <cell r="K529">
            <v>7</v>
          </cell>
          <cell r="R529">
            <v>46253</v>
          </cell>
          <cell r="U529">
            <v>46254</v>
          </cell>
          <cell r="V529">
            <v>46254</v>
          </cell>
          <cell r="Y529">
            <v>6.5333333333333332</v>
          </cell>
          <cell r="Z529">
            <v>27.3</v>
          </cell>
          <cell r="AA529">
            <v>33.739999999999995</v>
          </cell>
        </row>
        <row r="530">
          <cell r="K530">
            <v>7</v>
          </cell>
          <cell r="R530">
            <v>46253</v>
          </cell>
          <cell r="U530">
            <v>46254</v>
          </cell>
          <cell r="V530">
            <v>46254</v>
          </cell>
          <cell r="Y530">
            <v>6.5333333333333332</v>
          </cell>
          <cell r="Z530">
            <v>27.3</v>
          </cell>
          <cell r="AA530">
            <v>33.716666666666669</v>
          </cell>
        </row>
        <row r="531">
          <cell r="K531">
            <v>10</v>
          </cell>
          <cell r="R531">
            <v>46253</v>
          </cell>
          <cell r="U531">
            <v>46254</v>
          </cell>
          <cell r="V531">
            <v>46254</v>
          </cell>
          <cell r="Y531">
            <v>9.3333333333333339</v>
          </cell>
          <cell r="Z531">
            <v>39</v>
          </cell>
          <cell r="AA531">
            <v>48.2</v>
          </cell>
        </row>
        <row r="532">
          <cell r="K532">
            <v>12</v>
          </cell>
          <cell r="R532">
            <v>46253</v>
          </cell>
          <cell r="U532">
            <v>46254</v>
          </cell>
          <cell r="V532">
            <v>46254</v>
          </cell>
          <cell r="Y532">
            <v>11.2</v>
          </cell>
          <cell r="Z532">
            <v>46.8</v>
          </cell>
          <cell r="AA532">
            <v>57.839999999999996</v>
          </cell>
        </row>
        <row r="533">
          <cell r="K533">
            <v>22</v>
          </cell>
          <cell r="R533">
            <v>46253</v>
          </cell>
          <cell r="U533">
            <v>46254</v>
          </cell>
          <cell r="V533">
            <v>46254</v>
          </cell>
          <cell r="Y533">
            <v>20.533333333333335</v>
          </cell>
          <cell r="Z533">
            <v>85.8</v>
          </cell>
          <cell r="AA533">
            <v>106.03999999999999</v>
          </cell>
        </row>
        <row r="534">
          <cell r="K534">
            <v>22</v>
          </cell>
          <cell r="R534">
            <v>46253</v>
          </cell>
          <cell r="U534">
            <v>46254</v>
          </cell>
          <cell r="V534">
            <v>46254</v>
          </cell>
          <cell r="Y534">
            <v>20.533333333333335</v>
          </cell>
          <cell r="Z534">
            <v>85.8</v>
          </cell>
          <cell r="AA534">
            <v>105.96666666666667</v>
          </cell>
        </row>
        <row r="535">
          <cell r="K535">
            <v>27</v>
          </cell>
          <cell r="R535">
            <v>46253</v>
          </cell>
          <cell r="U535">
            <v>46254</v>
          </cell>
          <cell r="V535">
            <v>46254</v>
          </cell>
          <cell r="Y535">
            <v>25.2</v>
          </cell>
          <cell r="Z535">
            <v>105.3</v>
          </cell>
          <cell r="AA535">
            <v>130.13999999999999</v>
          </cell>
        </row>
        <row r="536">
          <cell r="K536">
            <v>3</v>
          </cell>
          <cell r="R536">
            <v>46253</v>
          </cell>
          <cell r="U536">
            <v>46254</v>
          </cell>
          <cell r="V536">
            <v>46254</v>
          </cell>
          <cell r="Y536">
            <v>2.8</v>
          </cell>
          <cell r="Z536">
            <v>11.7</v>
          </cell>
          <cell r="AA536">
            <v>14.459999999999999</v>
          </cell>
        </row>
        <row r="537">
          <cell r="K537">
            <v>4</v>
          </cell>
          <cell r="R537">
            <v>46253</v>
          </cell>
          <cell r="U537">
            <v>46254</v>
          </cell>
          <cell r="V537">
            <v>46254</v>
          </cell>
          <cell r="Y537">
            <v>3.7333333333333334</v>
          </cell>
          <cell r="Z537">
            <v>15.6</v>
          </cell>
          <cell r="AA537">
            <v>15.6</v>
          </cell>
        </row>
        <row r="538">
          <cell r="K538">
            <v>8</v>
          </cell>
          <cell r="R538">
            <v>46253</v>
          </cell>
          <cell r="U538">
            <v>46254</v>
          </cell>
          <cell r="V538">
            <v>46254</v>
          </cell>
          <cell r="Y538">
            <v>7.4666666666666668</v>
          </cell>
          <cell r="Z538">
            <v>31.2</v>
          </cell>
          <cell r="AA538">
            <v>38.559999999999995</v>
          </cell>
        </row>
        <row r="539">
          <cell r="K539">
            <v>10</v>
          </cell>
          <cell r="R539">
            <v>46253</v>
          </cell>
          <cell r="U539">
            <v>46254</v>
          </cell>
          <cell r="V539">
            <v>46254</v>
          </cell>
          <cell r="Y539">
            <v>9.3333333333333339</v>
          </cell>
          <cell r="Z539">
            <v>39</v>
          </cell>
          <cell r="AA539">
            <v>48.2</v>
          </cell>
        </row>
        <row r="540">
          <cell r="K540">
            <v>18</v>
          </cell>
          <cell r="R540">
            <v>46253</v>
          </cell>
          <cell r="U540">
            <v>46254</v>
          </cell>
          <cell r="V540">
            <v>46254</v>
          </cell>
          <cell r="Y540">
            <v>16.8</v>
          </cell>
          <cell r="Z540">
            <v>70.2</v>
          </cell>
          <cell r="AA540">
            <v>86.759999999999991</v>
          </cell>
        </row>
        <row r="541">
          <cell r="K541">
            <v>19</v>
          </cell>
          <cell r="R541">
            <v>46253</v>
          </cell>
          <cell r="U541">
            <v>46254</v>
          </cell>
          <cell r="V541">
            <v>46254</v>
          </cell>
          <cell r="Y541">
            <v>17.733333333333334</v>
          </cell>
          <cell r="Z541">
            <v>74.099999999999994</v>
          </cell>
          <cell r="AA541">
            <v>91.58</v>
          </cell>
        </row>
        <row r="542">
          <cell r="K542">
            <v>21</v>
          </cell>
          <cell r="R542">
            <v>46253</v>
          </cell>
          <cell r="U542">
            <v>46254</v>
          </cell>
          <cell r="V542">
            <v>46254</v>
          </cell>
          <cell r="Y542">
            <v>19.600000000000001</v>
          </cell>
          <cell r="Z542">
            <v>81.900000000000006</v>
          </cell>
          <cell r="AA542">
            <v>101.22</v>
          </cell>
        </row>
        <row r="543">
          <cell r="K543">
            <v>42</v>
          </cell>
          <cell r="R543">
            <v>46253</v>
          </cell>
          <cell r="U543">
            <v>46254</v>
          </cell>
          <cell r="V543">
            <v>46254</v>
          </cell>
          <cell r="Y543">
            <v>39.200000000000003</v>
          </cell>
          <cell r="Z543">
            <v>163.80000000000001</v>
          </cell>
          <cell r="AA543">
            <v>202.44</v>
          </cell>
        </row>
        <row r="544">
          <cell r="K544">
            <v>56</v>
          </cell>
          <cell r="R544">
            <v>46253</v>
          </cell>
          <cell r="U544">
            <v>46254</v>
          </cell>
          <cell r="V544">
            <v>46254</v>
          </cell>
          <cell r="Y544">
            <v>52.266666666666666</v>
          </cell>
          <cell r="Z544">
            <v>218.4</v>
          </cell>
          <cell r="AA544">
            <v>269.91999999999996</v>
          </cell>
        </row>
        <row r="545">
          <cell r="K545">
            <v>72</v>
          </cell>
          <cell r="R545">
            <v>46253</v>
          </cell>
          <cell r="U545">
            <v>46254</v>
          </cell>
          <cell r="V545">
            <v>46254</v>
          </cell>
          <cell r="Y545">
            <v>67.2</v>
          </cell>
          <cell r="Z545">
            <v>280.8</v>
          </cell>
          <cell r="AA545">
            <v>347.03999999999996</v>
          </cell>
        </row>
        <row r="546">
          <cell r="K546">
            <v>88</v>
          </cell>
          <cell r="R546">
            <v>46253</v>
          </cell>
          <cell r="U546">
            <v>46254</v>
          </cell>
          <cell r="V546">
            <v>46254</v>
          </cell>
          <cell r="Y546">
            <v>82.13333333333334</v>
          </cell>
          <cell r="Z546">
            <v>343.2</v>
          </cell>
          <cell r="AA546">
            <v>424.15999999999997</v>
          </cell>
        </row>
        <row r="547">
          <cell r="K547">
            <v>121</v>
          </cell>
          <cell r="R547">
            <v>46253</v>
          </cell>
          <cell r="U547">
            <v>46254</v>
          </cell>
          <cell r="V547">
            <v>46254</v>
          </cell>
          <cell r="Y547">
            <v>112.93333333333334</v>
          </cell>
          <cell r="Z547">
            <v>471.9</v>
          </cell>
          <cell r="AA547">
            <v>583.21999999999991</v>
          </cell>
        </row>
        <row r="548">
          <cell r="K548">
            <v>128</v>
          </cell>
          <cell r="R548">
            <v>46253</v>
          </cell>
          <cell r="U548">
            <v>46254</v>
          </cell>
          <cell r="V548">
            <v>46254</v>
          </cell>
          <cell r="Y548">
            <v>119.46666666666667</v>
          </cell>
          <cell r="Z548">
            <v>499.2</v>
          </cell>
          <cell r="AA548">
            <v>616.95999999999992</v>
          </cell>
        </row>
        <row r="549">
          <cell r="K549">
            <v>1</v>
          </cell>
          <cell r="R549">
            <v>46253</v>
          </cell>
          <cell r="U549">
            <v>46254</v>
          </cell>
          <cell r="V549">
            <v>46254</v>
          </cell>
          <cell r="Y549">
            <v>0.36666666666666664</v>
          </cell>
          <cell r="Z549">
            <v>1.9650000000000001</v>
          </cell>
          <cell r="AA549">
            <v>1.9166666666666667</v>
          </cell>
        </row>
        <row r="550">
          <cell r="K550">
            <v>1</v>
          </cell>
          <cell r="R550">
            <v>46253</v>
          </cell>
          <cell r="U550">
            <v>46254</v>
          </cell>
          <cell r="V550">
            <v>46254</v>
          </cell>
          <cell r="Y550" t="e">
            <v>#N/A</v>
          </cell>
          <cell r="Z550" t="e">
            <v>#N/A</v>
          </cell>
          <cell r="AA550" t="e">
            <v>#N/A</v>
          </cell>
        </row>
        <row r="551">
          <cell r="K551">
            <v>2</v>
          </cell>
          <cell r="R551">
            <v>46253</v>
          </cell>
          <cell r="U551">
            <v>46254</v>
          </cell>
          <cell r="V551">
            <v>46254</v>
          </cell>
          <cell r="Y551">
            <v>2.8766666666666665</v>
          </cell>
          <cell r="Z551">
            <v>3.2666666666666666</v>
          </cell>
          <cell r="AA551">
            <v>6.5</v>
          </cell>
        </row>
        <row r="552">
          <cell r="K552">
            <v>3</v>
          </cell>
          <cell r="R552">
            <v>46253</v>
          </cell>
          <cell r="U552">
            <v>46254</v>
          </cell>
          <cell r="V552">
            <v>46254</v>
          </cell>
          <cell r="Y552">
            <v>4.3149999999999995</v>
          </cell>
          <cell r="Z552">
            <v>4.9000000000000004</v>
          </cell>
          <cell r="AA552">
            <v>9.75</v>
          </cell>
        </row>
        <row r="553">
          <cell r="K553">
            <v>3</v>
          </cell>
          <cell r="R553">
            <v>46253</v>
          </cell>
          <cell r="U553">
            <v>46254</v>
          </cell>
          <cell r="V553">
            <v>46254</v>
          </cell>
          <cell r="Y553" t="e">
            <v>#N/A</v>
          </cell>
          <cell r="Z553" t="e">
            <v>#N/A</v>
          </cell>
          <cell r="AA553" t="e">
            <v>#N/A</v>
          </cell>
        </row>
        <row r="554">
          <cell r="K554">
            <v>4</v>
          </cell>
          <cell r="R554">
            <v>46253</v>
          </cell>
          <cell r="U554">
            <v>46254</v>
          </cell>
          <cell r="V554">
            <v>46254</v>
          </cell>
          <cell r="Y554">
            <v>1.4666666666666666</v>
          </cell>
          <cell r="Z554">
            <v>7.86</v>
          </cell>
          <cell r="AA554">
            <v>7.666666666666667</v>
          </cell>
        </row>
        <row r="555">
          <cell r="K555">
            <v>4</v>
          </cell>
          <cell r="R555">
            <v>46253</v>
          </cell>
          <cell r="U555">
            <v>46254</v>
          </cell>
          <cell r="V555">
            <v>46254</v>
          </cell>
          <cell r="Y555">
            <v>1.4666666666666666</v>
          </cell>
          <cell r="Z555">
            <v>7.86</v>
          </cell>
          <cell r="AA555">
            <v>7.666666666666667</v>
          </cell>
        </row>
        <row r="556">
          <cell r="K556">
            <v>10</v>
          </cell>
          <cell r="R556">
            <v>46253</v>
          </cell>
          <cell r="U556">
            <v>46254</v>
          </cell>
          <cell r="V556">
            <v>46254</v>
          </cell>
          <cell r="Y556">
            <v>14.383333333333333</v>
          </cell>
          <cell r="Z556">
            <v>16.333333333333332</v>
          </cell>
          <cell r="AA556">
            <v>32.5</v>
          </cell>
        </row>
        <row r="557">
          <cell r="K557">
            <v>14</v>
          </cell>
          <cell r="R557">
            <v>46253</v>
          </cell>
          <cell r="U557">
            <v>46254</v>
          </cell>
          <cell r="V557">
            <v>46254</v>
          </cell>
          <cell r="Y557">
            <v>20.136666666666667</v>
          </cell>
          <cell r="Z557">
            <v>22.866666666666667</v>
          </cell>
          <cell r="AA557">
            <v>45.5</v>
          </cell>
        </row>
        <row r="558">
          <cell r="K558">
            <v>10</v>
          </cell>
          <cell r="R558">
            <v>46255</v>
          </cell>
          <cell r="U558">
            <v>46258</v>
          </cell>
          <cell r="V558">
            <v>46258</v>
          </cell>
          <cell r="Y558">
            <v>22</v>
          </cell>
          <cell r="Z558">
            <v>26.333333333333332</v>
          </cell>
          <cell r="AA558">
            <v>30.666666666666668</v>
          </cell>
        </row>
        <row r="559">
          <cell r="K559">
            <v>15</v>
          </cell>
          <cell r="R559">
            <v>46255</v>
          </cell>
          <cell r="U559">
            <v>46258</v>
          </cell>
          <cell r="V559">
            <v>46258</v>
          </cell>
          <cell r="Y559">
            <v>33</v>
          </cell>
          <cell r="Z559">
            <v>39.5</v>
          </cell>
          <cell r="AA559">
            <v>46</v>
          </cell>
        </row>
        <row r="560">
          <cell r="K560">
            <v>268</v>
          </cell>
          <cell r="R560">
            <v>46255</v>
          </cell>
          <cell r="U560">
            <v>46258</v>
          </cell>
          <cell r="V560">
            <v>46258</v>
          </cell>
          <cell r="Y560">
            <v>236.73333333333332</v>
          </cell>
          <cell r="Z560">
            <v>603</v>
          </cell>
          <cell r="AA560">
            <v>634.26666666666665</v>
          </cell>
        </row>
        <row r="561">
          <cell r="K561">
            <v>90</v>
          </cell>
          <cell r="R561">
            <v>46255</v>
          </cell>
          <cell r="U561">
            <v>46258</v>
          </cell>
          <cell r="V561">
            <v>46258</v>
          </cell>
          <cell r="Y561">
            <v>79.5</v>
          </cell>
          <cell r="Z561">
            <v>202.5</v>
          </cell>
          <cell r="AA561">
            <v>213</v>
          </cell>
        </row>
        <row r="562">
          <cell r="K562">
            <v>32</v>
          </cell>
          <cell r="R562">
            <v>46255</v>
          </cell>
          <cell r="U562">
            <v>46258</v>
          </cell>
          <cell r="V562">
            <v>46258</v>
          </cell>
          <cell r="Y562">
            <v>28.8</v>
          </cell>
          <cell r="Z562">
            <v>72</v>
          </cell>
          <cell r="AA562">
            <v>71.573333333333323</v>
          </cell>
        </row>
        <row r="563">
          <cell r="K563">
            <v>35</v>
          </cell>
          <cell r="R563">
            <v>46255</v>
          </cell>
          <cell r="U563">
            <v>46258</v>
          </cell>
          <cell r="V563">
            <v>46258</v>
          </cell>
          <cell r="Y563">
            <v>31.5</v>
          </cell>
          <cell r="Z563">
            <v>78.75</v>
          </cell>
          <cell r="AA563">
            <v>78.283333333333331</v>
          </cell>
        </row>
        <row r="564">
          <cell r="K564">
            <v>105</v>
          </cell>
          <cell r="R564">
            <v>46255</v>
          </cell>
          <cell r="U564">
            <v>46258</v>
          </cell>
          <cell r="V564">
            <v>46258</v>
          </cell>
          <cell r="Y564">
            <v>94.5</v>
          </cell>
          <cell r="Z564">
            <v>236.25</v>
          </cell>
          <cell r="AA564">
            <v>234.84999999999997</v>
          </cell>
        </row>
        <row r="565">
          <cell r="K565">
            <v>175</v>
          </cell>
          <cell r="R565">
            <v>46255</v>
          </cell>
          <cell r="U565">
            <v>46258</v>
          </cell>
          <cell r="V565">
            <v>46258</v>
          </cell>
          <cell r="Y565">
            <v>157.5</v>
          </cell>
          <cell r="Z565">
            <v>393.75</v>
          </cell>
          <cell r="AA565">
            <v>391.41666666666663</v>
          </cell>
        </row>
        <row r="566">
          <cell r="K566">
            <v>15</v>
          </cell>
          <cell r="R566">
            <v>46255</v>
          </cell>
          <cell r="U566">
            <v>46258</v>
          </cell>
          <cell r="V566">
            <v>46258</v>
          </cell>
          <cell r="Y566">
            <v>13.5</v>
          </cell>
          <cell r="Z566">
            <v>33.75</v>
          </cell>
          <cell r="AA566">
            <v>33.549999999999997</v>
          </cell>
        </row>
        <row r="567">
          <cell r="K567">
            <v>103</v>
          </cell>
          <cell r="R567">
            <v>46255</v>
          </cell>
          <cell r="U567">
            <v>46258</v>
          </cell>
          <cell r="V567">
            <v>46258</v>
          </cell>
          <cell r="Y567">
            <v>92.7</v>
          </cell>
          <cell r="Z567">
            <v>231.75</v>
          </cell>
          <cell r="AA567">
            <v>230.37666666666664</v>
          </cell>
        </row>
        <row r="568">
          <cell r="K568">
            <v>30</v>
          </cell>
          <cell r="R568">
            <v>46255</v>
          </cell>
          <cell r="U568">
            <v>46258</v>
          </cell>
          <cell r="V568">
            <v>46258</v>
          </cell>
          <cell r="Y568">
            <v>16.8</v>
          </cell>
          <cell r="Z568">
            <v>32.25</v>
          </cell>
          <cell r="AA568">
            <v>66.650000000000006</v>
          </cell>
        </row>
        <row r="569">
          <cell r="K569">
            <v>276</v>
          </cell>
          <cell r="R569">
            <v>46255</v>
          </cell>
          <cell r="U569">
            <v>46258</v>
          </cell>
          <cell r="V569">
            <v>46258</v>
          </cell>
          <cell r="Y569">
            <v>154.56</v>
          </cell>
          <cell r="Z569">
            <v>296.7</v>
          </cell>
          <cell r="AA569">
            <v>613.18000000000006</v>
          </cell>
        </row>
        <row r="570">
          <cell r="K570">
            <v>10</v>
          </cell>
          <cell r="R570">
            <v>46255</v>
          </cell>
          <cell r="U570">
            <v>46258</v>
          </cell>
          <cell r="V570">
            <v>46258</v>
          </cell>
          <cell r="Y570">
            <v>3.5</v>
          </cell>
          <cell r="Z570">
            <v>15.433333333333334</v>
          </cell>
          <cell r="AA570">
            <v>7.166666666666667</v>
          </cell>
        </row>
        <row r="571">
          <cell r="K571">
            <v>1</v>
          </cell>
          <cell r="R571">
            <v>46255</v>
          </cell>
          <cell r="U571">
            <v>46258</v>
          </cell>
          <cell r="V571">
            <v>46258</v>
          </cell>
          <cell r="Y571">
            <v>0.93333333333333335</v>
          </cell>
          <cell r="Z571">
            <v>3.9</v>
          </cell>
          <cell r="AA571">
            <v>4.8166666666666664</v>
          </cell>
        </row>
        <row r="572">
          <cell r="K572">
            <v>2</v>
          </cell>
          <cell r="R572">
            <v>46255</v>
          </cell>
          <cell r="U572">
            <v>46258</v>
          </cell>
          <cell r="V572">
            <v>46258</v>
          </cell>
          <cell r="Y572">
            <v>1.8666666666666667</v>
          </cell>
          <cell r="Z572">
            <v>7.8</v>
          </cell>
          <cell r="AA572">
            <v>9.6333333333333329</v>
          </cell>
        </row>
        <row r="573">
          <cell r="K573">
            <v>2</v>
          </cell>
          <cell r="R573">
            <v>46255</v>
          </cell>
          <cell r="U573">
            <v>46258</v>
          </cell>
          <cell r="V573">
            <v>46258</v>
          </cell>
          <cell r="Y573">
            <v>1.8666666666666667</v>
          </cell>
          <cell r="Z573">
            <v>7.8</v>
          </cell>
          <cell r="AA573">
            <v>9.6333333333333329</v>
          </cell>
        </row>
        <row r="574">
          <cell r="K574">
            <v>4</v>
          </cell>
          <cell r="R574">
            <v>46255</v>
          </cell>
          <cell r="U574">
            <v>46258</v>
          </cell>
          <cell r="V574">
            <v>46258</v>
          </cell>
          <cell r="Y574">
            <v>3.7333333333333334</v>
          </cell>
          <cell r="Z574">
            <v>15.6</v>
          </cell>
          <cell r="AA574">
            <v>19.279999999999998</v>
          </cell>
        </row>
        <row r="575">
          <cell r="K575">
            <v>5</v>
          </cell>
          <cell r="R575">
            <v>46255</v>
          </cell>
          <cell r="U575">
            <v>46258</v>
          </cell>
          <cell r="V575">
            <v>46258</v>
          </cell>
          <cell r="Y575">
            <v>4.666666666666667</v>
          </cell>
          <cell r="Z575">
            <v>19.5</v>
          </cell>
          <cell r="AA575">
            <v>24.083333333333332</v>
          </cell>
        </row>
        <row r="576">
          <cell r="K576">
            <v>6</v>
          </cell>
          <cell r="R576">
            <v>46255</v>
          </cell>
          <cell r="U576">
            <v>46258</v>
          </cell>
          <cell r="V576">
            <v>46258</v>
          </cell>
          <cell r="Y576">
            <v>5.6</v>
          </cell>
          <cell r="Z576">
            <v>23.4</v>
          </cell>
          <cell r="AA576">
            <v>28.919999999999998</v>
          </cell>
        </row>
        <row r="577">
          <cell r="K577">
            <v>9</v>
          </cell>
          <cell r="R577">
            <v>46255</v>
          </cell>
          <cell r="U577">
            <v>46258</v>
          </cell>
          <cell r="V577">
            <v>46258</v>
          </cell>
          <cell r="Y577">
            <v>8.4</v>
          </cell>
          <cell r="Z577">
            <v>35.1</v>
          </cell>
          <cell r="AA577">
            <v>43.379999999999995</v>
          </cell>
        </row>
        <row r="578">
          <cell r="K578">
            <v>11</v>
          </cell>
          <cell r="R578">
            <v>46255</v>
          </cell>
          <cell r="U578">
            <v>46258</v>
          </cell>
          <cell r="V578">
            <v>46258</v>
          </cell>
          <cell r="Y578">
            <v>10.266666666666667</v>
          </cell>
          <cell r="Z578">
            <v>42.9</v>
          </cell>
          <cell r="AA578">
            <v>53.019999999999996</v>
          </cell>
        </row>
        <row r="579">
          <cell r="K579">
            <v>19</v>
          </cell>
          <cell r="R579">
            <v>46255</v>
          </cell>
          <cell r="U579">
            <v>46258</v>
          </cell>
          <cell r="V579">
            <v>46258</v>
          </cell>
          <cell r="Y579">
            <v>17.733333333333334</v>
          </cell>
          <cell r="Z579">
            <v>74.099999999999994</v>
          </cell>
          <cell r="AA579">
            <v>74.099999999999994</v>
          </cell>
        </row>
        <row r="580">
          <cell r="K580">
            <v>29</v>
          </cell>
          <cell r="R580">
            <v>46255</v>
          </cell>
          <cell r="U580">
            <v>46258</v>
          </cell>
          <cell r="V580">
            <v>46258</v>
          </cell>
          <cell r="Y580">
            <v>34.799999999999997</v>
          </cell>
          <cell r="Z580">
            <v>115.03333333333333</v>
          </cell>
          <cell r="AA580">
            <v>139.78</v>
          </cell>
        </row>
        <row r="581">
          <cell r="K581">
            <v>32</v>
          </cell>
          <cell r="R581">
            <v>46255</v>
          </cell>
          <cell r="U581">
            <v>46258</v>
          </cell>
          <cell r="V581">
            <v>46258</v>
          </cell>
          <cell r="Y581">
            <v>29.866666666666667</v>
          </cell>
          <cell r="Z581">
            <v>124.8</v>
          </cell>
          <cell r="AA581">
            <v>154.23999999999998</v>
          </cell>
        </row>
        <row r="582">
          <cell r="K582">
            <v>49</v>
          </cell>
          <cell r="R582">
            <v>46255</v>
          </cell>
          <cell r="U582">
            <v>46258</v>
          </cell>
          <cell r="V582">
            <v>46258</v>
          </cell>
          <cell r="Y582">
            <v>45.733333333333334</v>
          </cell>
          <cell r="Z582">
            <v>191.1</v>
          </cell>
          <cell r="AA582">
            <v>236.17999999999998</v>
          </cell>
        </row>
        <row r="583">
          <cell r="K583">
            <v>57</v>
          </cell>
          <cell r="R583">
            <v>46255</v>
          </cell>
          <cell r="U583">
            <v>46258</v>
          </cell>
          <cell r="V583">
            <v>46258</v>
          </cell>
          <cell r="Y583">
            <v>53.2</v>
          </cell>
          <cell r="Z583">
            <v>222.3</v>
          </cell>
          <cell r="AA583">
            <v>274.73999999999995</v>
          </cell>
        </row>
        <row r="584">
          <cell r="K584">
            <v>65</v>
          </cell>
          <cell r="R584">
            <v>46255</v>
          </cell>
          <cell r="U584">
            <v>46258</v>
          </cell>
          <cell r="V584">
            <v>46258</v>
          </cell>
          <cell r="Y584">
            <v>60.666666666666664</v>
          </cell>
          <cell r="Z584">
            <v>253.5</v>
          </cell>
          <cell r="AA584">
            <v>313.3</v>
          </cell>
        </row>
        <row r="585">
          <cell r="K585">
            <v>41</v>
          </cell>
          <cell r="R585">
            <v>46255</v>
          </cell>
          <cell r="U585">
            <v>46258</v>
          </cell>
          <cell r="V585">
            <v>46258</v>
          </cell>
          <cell r="Y585">
            <v>38.266666666666666</v>
          </cell>
          <cell r="Z585">
            <v>159.9</v>
          </cell>
          <cell r="AA585">
            <v>197.61999999999998</v>
          </cell>
        </row>
        <row r="586">
          <cell r="K586">
            <v>69</v>
          </cell>
          <cell r="R586">
            <v>46255</v>
          </cell>
          <cell r="U586">
            <v>46258</v>
          </cell>
          <cell r="V586">
            <v>46258</v>
          </cell>
          <cell r="Y586">
            <v>64.400000000000006</v>
          </cell>
          <cell r="Z586">
            <v>269.10000000000002</v>
          </cell>
          <cell r="AA586">
            <v>332.58</v>
          </cell>
        </row>
        <row r="587">
          <cell r="K587">
            <v>74</v>
          </cell>
          <cell r="R587">
            <v>46255</v>
          </cell>
          <cell r="U587">
            <v>46258</v>
          </cell>
          <cell r="V587">
            <v>46258</v>
          </cell>
          <cell r="Y587">
            <v>69.066666666666663</v>
          </cell>
          <cell r="Z587">
            <v>288.60000000000002</v>
          </cell>
          <cell r="AA587">
            <v>356.68</v>
          </cell>
        </row>
        <row r="588">
          <cell r="K588">
            <v>203</v>
          </cell>
          <cell r="R588">
            <v>46255</v>
          </cell>
          <cell r="U588">
            <v>46258</v>
          </cell>
          <cell r="V588">
            <v>46258</v>
          </cell>
          <cell r="Y588">
            <v>189.46666666666667</v>
          </cell>
          <cell r="Z588">
            <v>791.7</v>
          </cell>
          <cell r="AA588">
            <v>978.45999999999992</v>
          </cell>
        </row>
        <row r="589">
          <cell r="K589">
            <v>1</v>
          </cell>
          <cell r="R589">
            <v>46255</v>
          </cell>
          <cell r="U589">
            <v>46258</v>
          </cell>
          <cell r="V589">
            <v>46258</v>
          </cell>
          <cell r="Y589">
            <v>0.93333333333333335</v>
          </cell>
          <cell r="Z589">
            <v>3.9</v>
          </cell>
          <cell r="AA589">
            <v>4.8199999999999994</v>
          </cell>
        </row>
        <row r="590">
          <cell r="K590">
            <v>1</v>
          </cell>
          <cell r="R590">
            <v>46255</v>
          </cell>
          <cell r="U590">
            <v>46258</v>
          </cell>
          <cell r="V590">
            <v>46258</v>
          </cell>
          <cell r="Y590">
            <v>0.93333333333333335</v>
          </cell>
          <cell r="Z590">
            <v>3.9</v>
          </cell>
          <cell r="AA590">
            <v>4.8199999999999994</v>
          </cell>
        </row>
        <row r="591">
          <cell r="K591">
            <v>1</v>
          </cell>
          <cell r="R591">
            <v>46255</v>
          </cell>
          <cell r="U591">
            <v>46258</v>
          </cell>
          <cell r="V591">
            <v>46258</v>
          </cell>
          <cell r="Y591">
            <v>0.93333333333333335</v>
          </cell>
          <cell r="Z591">
            <v>3.9</v>
          </cell>
          <cell r="AA591">
            <v>4.8166666666666664</v>
          </cell>
        </row>
        <row r="592">
          <cell r="K592">
            <v>1</v>
          </cell>
          <cell r="R592">
            <v>46255</v>
          </cell>
          <cell r="U592">
            <v>46258</v>
          </cell>
          <cell r="V592">
            <v>46258</v>
          </cell>
          <cell r="Y592">
            <v>0.93333333333333335</v>
          </cell>
          <cell r="Z592">
            <v>3.9</v>
          </cell>
          <cell r="AA592">
            <v>4.8199999999999994</v>
          </cell>
        </row>
        <row r="593">
          <cell r="K593">
            <v>1</v>
          </cell>
          <cell r="R593">
            <v>46255</v>
          </cell>
          <cell r="U593">
            <v>46258</v>
          </cell>
          <cell r="V593">
            <v>46258</v>
          </cell>
          <cell r="Y593">
            <v>0.93333333333333335</v>
          </cell>
          <cell r="Z593">
            <v>3.9</v>
          </cell>
          <cell r="AA593">
            <v>4.8199999999999994</v>
          </cell>
        </row>
        <row r="594">
          <cell r="K594">
            <v>1</v>
          </cell>
          <cell r="R594">
            <v>46255</v>
          </cell>
          <cell r="U594">
            <v>46258</v>
          </cell>
          <cell r="V594">
            <v>46258</v>
          </cell>
          <cell r="Y594">
            <v>0.93333333333333335</v>
          </cell>
          <cell r="Z594">
            <v>3.9</v>
          </cell>
          <cell r="AA594">
            <v>4.8199999999999994</v>
          </cell>
        </row>
        <row r="595">
          <cell r="K595">
            <v>2</v>
          </cell>
          <cell r="R595">
            <v>46255</v>
          </cell>
          <cell r="U595">
            <v>46258</v>
          </cell>
          <cell r="V595">
            <v>46258</v>
          </cell>
          <cell r="Y595">
            <v>1.8666666666666667</v>
          </cell>
          <cell r="Z595">
            <v>7.8</v>
          </cell>
          <cell r="AA595">
            <v>9.6333333333333329</v>
          </cell>
        </row>
        <row r="596">
          <cell r="K596">
            <v>2</v>
          </cell>
          <cell r="R596">
            <v>46255</v>
          </cell>
          <cell r="U596">
            <v>46258</v>
          </cell>
          <cell r="V596">
            <v>46258</v>
          </cell>
          <cell r="Y596">
            <v>1.8666666666666667</v>
          </cell>
          <cell r="Z596">
            <v>7.8</v>
          </cell>
          <cell r="AA596">
            <v>9.6399999999999988</v>
          </cell>
        </row>
        <row r="597">
          <cell r="K597">
            <v>2</v>
          </cell>
          <cell r="R597">
            <v>46255</v>
          </cell>
          <cell r="U597">
            <v>46258</v>
          </cell>
          <cell r="V597">
            <v>46258</v>
          </cell>
          <cell r="Y597">
            <v>1.8666666666666667</v>
          </cell>
          <cell r="Z597">
            <v>7.8</v>
          </cell>
          <cell r="AA597">
            <v>9.6399999999999988</v>
          </cell>
        </row>
        <row r="598">
          <cell r="K598">
            <v>2</v>
          </cell>
          <cell r="R598">
            <v>46255</v>
          </cell>
          <cell r="U598">
            <v>46258</v>
          </cell>
          <cell r="V598">
            <v>46258</v>
          </cell>
          <cell r="Y598">
            <v>1.8666666666666667</v>
          </cell>
          <cell r="Z598">
            <v>7.8</v>
          </cell>
          <cell r="AA598">
            <v>9.6399999999999988</v>
          </cell>
        </row>
        <row r="599">
          <cell r="K599">
            <v>2</v>
          </cell>
          <cell r="R599">
            <v>46255</v>
          </cell>
          <cell r="U599">
            <v>46258</v>
          </cell>
          <cell r="V599">
            <v>46258</v>
          </cell>
          <cell r="Y599">
            <v>1.8666666666666667</v>
          </cell>
          <cell r="Z599">
            <v>7.8</v>
          </cell>
          <cell r="AA599">
            <v>9.6399999999999988</v>
          </cell>
        </row>
        <row r="600">
          <cell r="K600">
            <v>2</v>
          </cell>
          <cell r="R600">
            <v>46255</v>
          </cell>
          <cell r="U600">
            <v>46258</v>
          </cell>
          <cell r="V600">
            <v>46258</v>
          </cell>
          <cell r="Y600">
            <v>1.8666666666666667</v>
          </cell>
          <cell r="Z600">
            <v>7.8</v>
          </cell>
          <cell r="AA600">
            <v>9.6399999999999988</v>
          </cell>
        </row>
        <row r="601">
          <cell r="K601">
            <v>3</v>
          </cell>
          <cell r="R601">
            <v>46255</v>
          </cell>
          <cell r="U601">
            <v>46258</v>
          </cell>
          <cell r="V601">
            <v>46258</v>
          </cell>
          <cell r="Y601">
            <v>2.8</v>
          </cell>
          <cell r="Z601">
            <v>11.7</v>
          </cell>
          <cell r="AA601">
            <v>13.159999999999998</v>
          </cell>
        </row>
        <row r="602">
          <cell r="K602">
            <v>4</v>
          </cell>
          <cell r="R602">
            <v>46255</v>
          </cell>
          <cell r="U602">
            <v>46258</v>
          </cell>
          <cell r="V602">
            <v>46258</v>
          </cell>
          <cell r="Y602">
            <v>3.7333333333333334</v>
          </cell>
          <cell r="Z602">
            <v>15.6</v>
          </cell>
          <cell r="AA602">
            <v>17.546666666666667</v>
          </cell>
        </row>
        <row r="603">
          <cell r="K603">
            <v>4</v>
          </cell>
          <cell r="R603">
            <v>46255</v>
          </cell>
          <cell r="U603">
            <v>46258</v>
          </cell>
          <cell r="V603">
            <v>46258</v>
          </cell>
          <cell r="Y603">
            <v>3.7333333333333334</v>
          </cell>
          <cell r="Z603">
            <v>15.6</v>
          </cell>
          <cell r="AA603">
            <v>19.266666666666666</v>
          </cell>
        </row>
        <row r="604">
          <cell r="K604">
            <v>4</v>
          </cell>
          <cell r="R604">
            <v>46255</v>
          </cell>
          <cell r="U604">
            <v>46258</v>
          </cell>
          <cell r="V604">
            <v>46258</v>
          </cell>
          <cell r="Y604">
            <v>3.7333333333333334</v>
          </cell>
          <cell r="Z604">
            <v>15.6</v>
          </cell>
          <cell r="AA604">
            <v>19.279999999999998</v>
          </cell>
        </row>
        <row r="605">
          <cell r="K605">
            <v>4</v>
          </cell>
          <cell r="R605">
            <v>46255</v>
          </cell>
          <cell r="U605">
            <v>46258</v>
          </cell>
          <cell r="V605">
            <v>46258</v>
          </cell>
          <cell r="Y605">
            <v>3.7333333333333334</v>
          </cell>
          <cell r="Z605">
            <v>15.6</v>
          </cell>
          <cell r="AA605">
            <v>19.279999999999998</v>
          </cell>
        </row>
        <row r="606">
          <cell r="K606">
            <v>4</v>
          </cell>
          <cell r="R606">
            <v>46255</v>
          </cell>
          <cell r="U606">
            <v>46258</v>
          </cell>
          <cell r="V606">
            <v>46258</v>
          </cell>
          <cell r="Y606">
            <v>3.7333333333333334</v>
          </cell>
          <cell r="Z606">
            <v>15.6</v>
          </cell>
          <cell r="AA606">
            <v>19.279999999999998</v>
          </cell>
        </row>
        <row r="607">
          <cell r="K607">
            <v>5</v>
          </cell>
          <cell r="R607">
            <v>46255</v>
          </cell>
          <cell r="U607">
            <v>46258</v>
          </cell>
          <cell r="V607">
            <v>46258</v>
          </cell>
          <cell r="Y607">
            <v>4.666666666666667</v>
          </cell>
          <cell r="Z607">
            <v>19.5</v>
          </cell>
          <cell r="AA607">
            <v>24.1</v>
          </cell>
        </row>
        <row r="608">
          <cell r="K608">
            <v>5</v>
          </cell>
          <cell r="R608">
            <v>46255</v>
          </cell>
          <cell r="U608">
            <v>46258</v>
          </cell>
          <cell r="V608">
            <v>46258</v>
          </cell>
          <cell r="Y608">
            <v>4.666666666666667</v>
          </cell>
          <cell r="Z608">
            <v>19.5</v>
          </cell>
          <cell r="AA608">
            <v>24.1</v>
          </cell>
        </row>
        <row r="609">
          <cell r="K609">
            <v>6</v>
          </cell>
          <cell r="R609">
            <v>46255</v>
          </cell>
          <cell r="U609">
            <v>46258</v>
          </cell>
          <cell r="V609">
            <v>46258</v>
          </cell>
          <cell r="Y609">
            <v>5.6</v>
          </cell>
          <cell r="Z609">
            <v>23.4</v>
          </cell>
          <cell r="AA609">
            <v>28.9</v>
          </cell>
        </row>
        <row r="610">
          <cell r="K610">
            <v>6</v>
          </cell>
          <cell r="R610">
            <v>46255</v>
          </cell>
          <cell r="U610">
            <v>46258</v>
          </cell>
          <cell r="V610">
            <v>46258</v>
          </cell>
          <cell r="Y610">
            <v>5.6</v>
          </cell>
          <cell r="Z610">
            <v>23.4</v>
          </cell>
          <cell r="AA610">
            <v>23.4</v>
          </cell>
        </row>
        <row r="611">
          <cell r="K611">
            <v>7</v>
          </cell>
          <cell r="R611">
            <v>46255</v>
          </cell>
          <cell r="U611">
            <v>46258</v>
          </cell>
          <cell r="V611">
            <v>46258</v>
          </cell>
          <cell r="Y611">
            <v>6.5333333333333332</v>
          </cell>
          <cell r="Z611">
            <v>27.3</v>
          </cell>
          <cell r="AA611">
            <v>33.739999999999995</v>
          </cell>
        </row>
        <row r="612">
          <cell r="K612">
            <v>8</v>
          </cell>
          <cell r="R612">
            <v>46255</v>
          </cell>
          <cell r="U612">
            <v>46258</v>
          </cell>
          <cell r="V612">
            <v>46258</v>
          </cell>
          <cell r="Y612">
            <v>7.4666666666666668</v>
          </cell>
          <cell r="Z612">
            <v>31.2</v>
          </cell>
          <cell r="AA612">
            <v>38.559999999999995</v>
          </cell>
        </row>
        <row r="613">
          <cell r="K613">
            <v>9</v>
          </cell>
          <cell r="R613">
            <v>46255</v>
          </cell>
          <cell r="U613">
            <v>46258</v>
          </cell>
          <cell r="V613">
            <v>46258</v>
          </cell>
          <cell r="Y613">
            <v>8.4</v>
          </cell>
          <cell r="Z613">
            <v>35.1</v>
          </cell>
          <cell r="AA613">
            <v>43.379999999999995</v>
          </cell>
        </row>
        <row r="614">
          <cell r="K614">
            <v>10</v>
          </cell>
          <cell r="R614">
            <v>46255</v>
          </cell>
          <cell r="U614">
            <v>46258</v>
          </cell>
          <cell r="V614">
            <v>46258</v>
          </cell>
          <cell r="Y614">
            <v>9.3333333333333339</v>
          </cell>
          <cell r="Z614">
            <v>39</v>
          </cell>
          <cell r="AA614">
            <v>48.2</v>
          </cell>
        </row>
        <row r="615">
          <cell r="K615">
            <v>12</v>
          </cell>
          <cell r="R615">
            <v>46255</v>
          </cell>
          <cell r="U615">
            <v>46258</v>
          </cell>
          <cell r="V615">
            <v>46258</v>
          </cell>
          <cell r="Y615">
            <v>11.2</v>
          </cell>
          <cell r="Z615">
            <v>46.8</v>
          </cell>
          <cell r="AA615">
            <v>57.839999999999996</v>
          </cell>
        </row>
        <row r="616">
          <cell r="K616">
            <v>12</v>
          </cell>
          <cell r="R616">
            <v>46255</v>
          </cell>
          <cell r="U616">
            <v>46258</v>
          </cell>
          <cell r="V616">
            <v>46258</v>
          </cell>
          <cell r="Y616">
            <v>11.2</v>
          </cell>
          <cell r="Z616">
            <v>46.8</v>
          </cell>
          <cell r="AA616">
            <v>57.8</v>
          </cell>
        </row>
        <row r="617">
          <cell r="K617">
            <v>12</v>
          </cell>
          <cell r="R617">
            <v>46255</v>
          </cell>
          <cell r="U617">
            <v>46258</v>
          </cell>
          <cell r="V617">
            <v>46258</v>
          </cell>
          <cell r="Y617">
            <v>11.2</v>
          </cell>
          <cell r="Z617">
            <v>46.8</v>
          </cell>
          <cell r="AA617">
            <v>57.839999999999996</v>
          </cell>
        </row>
        <row r="618">
          <cell r="K618">
            <v>12</v>
          </cell>
          <cell r="R618">
            <v>46255</v>
          </cell>
          <cell r="U618">
            <v>46258</v>
          </cell>
          <cell r="V618">
            <v>46258</v>
          </cell>
          <cell r="Y618">
            <v>11.2</v>
          </cell>
          <cell r="Z618">
            <v>46.8</v>
          </cell>
          <cell r="AA618">
            <v>57.839999999999996</v>
          </cell>
        </row>
        <row r="619">
          <cell r="K619">
            <v>13</v>
          </cell>
          <cell r="R619">
            <v>46255</v>
          </cell>
          <cell r="U619">
            <v>46258</v>
          </cell>
          <cell r="V619">
            <v>46258</v>
          </cell>
          <cell r="Y619">
            <v>12.133333333333333</v>
          </cell>
          <cell r="Z619">
            <v>50.7</v>
          </cell>
          <cell r="AA619">
            <v>62.66</v>
          </cell>
        </row>
        <row r="620">
          <cell r="K620">
            <v>15</v>
          </cell>
          <cell r="R620">
            <v>46255</v>
          </cell>
          <cell r="U620">
            <v>46258</v>
          </cell>
          <cell r="V620">
            <v>46258</v>
          </cell>
          <cell r="Y620">
            <v>14</v>
          </cell>
          <cell r="Z620">
            <v>58.5</v>
          </cell>
          <cell r="AA620">
            <v>72.3</v>
          </cell>
        </row>
        <row r="621">
          <cell r="K621">
            <v>15</v>
          </cell>
          <cell r="R621">
            <v>46255</v>
          </cell>
          <cell r="U621">
            <v>46258</v>
          </cell>
          <cell r="V621">
            <v>46258</v>
          </cell>
          <cell r="Y621">
            <v>14</v>
          </cell>
          <cell r="Z621">
            <v>58.5</v>
          </cell>
          <cell r="AA621">
            <v>72.3</v>
          </cell>
        </row>
        <row r="622">
          <cell r="K622">
            <v>16</v>
          </cell>
          <cell r="R622">
            <v>46255</v>
          </cell>
          <cell r="U622">
            <v>46258</v>
          </cell>
          <cell r="V622">
            <v>46258</v>
          </cell>
          <cell r="Y622">
            <v>14.933333333333334</v>
          </cell>
          <cell r="Z622">
            <v>62.4</v>
          </cell>
          <cell r="AA622">
            <v>77.11999999999999</v>
          </cell>
        </row>
        <row r="623">
          <cell r="K623">
            <v>16</v>
          </cell>
          <cell r="R623">
            <v>46255</v>
          </cell>
          <cell r="U623">
            <v>46258</v>
          </cell>
          <cell r="V623">
            <v>46258</v>
          </cell>
          <cell r="Y623">
            <v>14.933333333333334</v>
          </cell>
          <cell r="Z623">
            <v>62.4</v>
          </cell>
          <cell r="AA623">
            <v>77.066666666666663</v>
          </cell>
        </row>
        <row r="624">
          <cell r="K624">
            <v>20</v>
          </cell>
          <cell r="R624">
            <v>46255</v>
          </cell>
          <cell r="U624">
            <v>46258</v>
          </cell>
          <cell r="V624">
            <v>46258</v>
          </cell>
          <cell r="Y624">
            <v>18.666666666666668</v>
          </cell>
          <cell r="Z624">
            <v>78</v>
          </cell>
          <cell r="AA624">
            <v>96.4</v>
          </cell>
        </row>
        <row r="625">
          <cell r="K625">
            <v>33</v>
          </cell>
          <cell r="R625">
            <v>46255</v>
          </cell>
          <cell r="U625">
            <v>46258</v>
          </cell>
          <cell r="V625">
            <v>46258</v>
          </cell>
          <cell r="Y625">
            <v>30.8</v>
          </cell>
          <cell r="Z625">
            <v>128.69999999999999</v>
          </cell>
          <cell r="AA625">
            <v>158.94999999999999</v>
          </cell>
        </row>
        <row r="626">
          <cell r="K626">
            <v>36</v>
          </cell>
          <cell r="R626">
            <v>46255</v>
          </cell>
          <cell r="U626">
            <v>46258</v>
          </cell>
          <cell r="V626">
            <v>46258</v>
          </cell>
          <cell r="Y626">
            <v>33.6</v>
          </cell>
          <cell r="Z626">
            <v>140.4</v>
          </cell>
          <cell r="AA626">
            <v>173.51999999999998</v>
          </cell>
        </row>
        <row r="627">
          <cell r="K627">
            <v>37</v>
          </cell>
          <cell r="R627">
            <v>46255</v>
          </cell>
          <cell r="U627">
            <v>46258</v>
          </cell>
          <cell r="V627">
            <v>46258</v>
          </cell>
          <cell r="Y627">
            <v>34.533333333333331</v>
          </cell>
          <cell r="Z627">
            <v>144.30000000000001</v>
          </cell>
          <cell r="AA627">
            <v>178.34</v>
          </cell>
        </row>
        <row r="628">
          <cell r="K628">
            <v>38</v>
          </cell>
          <cell r="R628">
            <v>46255</v>
          </cell>
          <cell r="U628">
            <v>46258</v>
          </cell>
          <cell r="V628">
            <v>46258</v>
          </cell>
          <cell r="Y628">
            <v>35.466666666666669</v>
          </cell>
          <cell r="Z628">
            <v>148.19999999999999</v>
          </cell>
          <cell r="AA628">
            <v>183.16</v>
          </cell>
        </row>
        <row r="629">
          <cell r="K629">
            <v>39</v>
          </cell>
          <cell r="R629">
            <v>46255</v>
          </cell>
          <cell r="U629">
            <v>46258</v>
          </cell>
          <cell r="V629">
            <v>46258</v>
          </cell>
          <cell r="Y629">
            <v>36.4</v>
          </cell>
          <cell r="Z629">
            <v>152.1</v>
          </cell>
          <cell r="AA629">
            <v>187.98</v>
          </cell>
        </row>
        <row r="630">
          <cell r="K630">
            <v>45</v>
          </cell>
          <cell r="R630">
            <v>46255</v>
          </cell>
          <cell r="U630">
            <v>46258</v>
          </cell>
          <cell r="V630">
            <v>46258</v>
          </cell>
          <cell r="Y630">
            <v>42</v>
          </cell>
          <cell r="Z630">
            <v>175.5</v>
          </cell>
          <cell r="AA630">
            <v>216.75</v>
          </cell>
        </row>
        <row r="631">
          <cell r="K631">
            <v>51</v>
          </cell>
          <cell r="R631">
            <v>46255</v>
          </cell>
          <cell r="U631">
            <v>46258</v>
          </cell>
          <cell r="V631">
            <v>46258</v>
          </cell>
          <cell r="Y631">
            <v>47.6</v>
          </cell>
          <cell r="Z631">
            <v>198.9</v>
          </cell>
          <cell r="AA631">
            <v>245.82</v>
          </cell>
        </row>
        <row r="632">
          <cell r="K632">
            <v>59</v>
          </cell>
          <cell r="R632">
            <v>46255</v>
          </cell>
          <cell r="U632">
            <v>46258</v>
          </cell>
          <cell r="V632">
            <v>46258</v>
          </cell>
          <cell r="Y632">
            <v>55.06666666666667</v>
          </cell>
          <cell r="Z632">
            <v>230.1</v>
          </cell>
          <cell r="AA632">
            <v>284.38</v>
          </cell>
        </row>
        <row r="633">
          <cell r="K633">
            <v>101</v>
          </cell>
          <cell r="R633">
            <v>46255</v>
          </cell>
          <cell r="U633">
            <v>46258</v>
          </cell>
          <cell r="V633">
            <v>46258</v>
          </cell>
          <cell r="Y633">
            <v>94.266666666666666</v>
          </cell>
          <cell r="Z633">
            <v>393.9</v>
          </cell>
          <cell r="AA633">
            <v>486.48333333333335</v>
          </cell>
        </row>
        <row r="634">
          <cell r="K634">
            <v>152</v>
          </cell>
          <cell r="R634">
            <v>46255</v>
          </cell>
          <cell r="U634">
            <v>46258</v>
          </cell>
          <cell r="V634">
            <v>46258</v>
          </cell>
          <cell r="Y634">
            <v>141.86666666666667</v>
          </cell>
          <cell r="Z634">
            <v>592.79999999999995</v>
          </cell>
          <cell r="AA634">
            <v>732.64</v>
          </cell>
        </row>
        <row r="635">
          <cell r="K635">
            <v>7</v>
          </cell>
          <cell r="R635">
            <v>46255</v>
          </cell>
          <cell r="U635">
            <v>46258</v>
          </cell>
          <cell r="V635">
            <v>46258</v>
          </cell>
          <cell r="Y635">
            <v>6.5333333333333332</v>
          </cell>
          <cell r="Z635">
            <v>27.3</v>
          </cell>
          <cell r="AA635">
            <v>33.739999999999995</v>
          </cell>
        </row>
        <row r="636">
          <cell r="K636">
            <v>2</v>
          </cell>
          <cell r="R636">
            <v>46255</v>
          </cell>
          <cell r="U636">
            <v>46258</v>
          </cell>
          <cell r="V636">
            <v>46258</v>
          </cell>
          <cell r="Y636">
            <v>0.7</v>
          </cell>
          <cell r="Z636">
            <v>3.0866666666666664</v>
          </cell>
          <cell r="AA636">
            <v>1.4333333333333333</v>
          </cell>
        </row>
        <row r="637">
          <cell r="K637">
            <v>10</v>
          </cell>
          <cell r="R637">
            <v>46255</v>
          </cell>
          <cell r="U637">
            <v>46258</v>
          </cell>
          <cell r="V637">
            <v>46258</v>
          </cell>
          <cell r="Y637">
            <v>0</v>
          </cell>
          <cell r="Z637">
            <v>0</v>
          </cell>
          <cell r="AA637">
            <v>0</v>
          </cell>
        </row>
        <row r="638">
          <cell r="K638">
            <v>3</v>
          </cell>
          <cell r="R638">
            <v>46251</v>
          </cell>
          <cell r="U638">
            <v>46252</v>
          </cell>
        </row>
        <row r="639">
          <cell r="K639">
            <v>3</v>
          </cell>
          <cell r="R639">
            <v>46251</v>
          </cell>
          <cell r="U639">
            <v>46252</v>
          </cell>
        </row>
        <row r="640">
          <cell r="K640">
            <v>200</v>
          </cell>
          <cell r="R640" t="str">
            <v>N/A</v>
          </cell>
          <cell r="U640" t="str">
            <v>N/A</v>
          </cell>
          <cell r="V640" t="str">
            <v>N/A</v>
          </cell>
          <cell r="X640">
            <v>46254</v>
          </cell>
        </row>
        <row r="641">
          <cell r="K641">
            <v>200</v>
          </cell>
          <cell r="R641" t="str">
            <v>N/A</v>
          </cell>
          <cell r="U641" t="str">
            <v>N/A</v>
          </cell>
          <cell r="V641" t="str">
            <v>N/A</v>
          </cell>
          <cell r="X641">
            <v>46254</v>
          </cell>
        </row>
        <row r="642">
          <cell r="K642">
            <v>200</v>
          </cell>
          <cell r="R642" t="str">
            <v>N/A</v>
          </cell>
          <cell r="U642" t="str">
            <v>N/A</v>
          </cell>
          <cell r="V642" t="str">
            <v>N/A</v>
          </cell>
          <cell r="X642">
            <v>46254</v>
          </cell>
        </row>
        <row r="643">
          <cell r="K643">
            <v>200</v>
          </cell>
          <cell r="R643" t="str">
            <v>N/A</v>
          </cell>
          <cell r="U643">
            <v>46253</v>
          </cell>
          <cell r="V643" t="str">
            <v>N/A</v>
          </cell>
          <cell r="X643">
            <v>46254</v>
          </cell>
        </row>
        <row r="644">
          <cell r="K644">
            <v>200</v>
          </cell>
          <cell r="R644" t="str">
            <v>N/A</v>
          </cell>
          <cell r="U644" t="str">
            <v>N/A</v>
          </cell>
          <cell r="V644" t="str">
            <v>N/A</v>
          </cell>
          <cell r="X644">
            <v>46254</v>
          </cell>
        </row>
        <row r="645">
          <cell r="K645">
            <v>1</v>
          </cell>
          <cell r="R645">
            <v>46258</v>
          </cell>
          <cell r="U645">
            <v>46259</v>
          </cell>
          <cell r="V645">
            <v>46259</v>
          </cell>
          <cell r="Y645">
            <v>0</v>
          </cell>
          <cell r="Z645">
            <v>0</v>
          </cell>
          <cell r="AA645">
            <v>0</v>
          </cell>
        </row>
        <row r="646">
          <cell r="K646">
            <v>1</v>
          </cell>
          <cell r="R646">
            <v>46258</v>
          </cell>
          <cell r="U646">
            <v>46259</v>
          </cell>
          <cell r="V646">
            <v>46259</v>
          </cell>
          <cell r="Y646">
            <v>0</v>
          </cell>
          <cell r="Z646">
            <v>0</v>
          </cell>
          <cell r="AA646">
            <v>0</v>
          </cell>
        </row>
        <row r="647">
          <cell r="K647">
            <v>1</v>
          </cell>
          <cell r="R647">
            <v>46258</v>
          </cell>
          <cell r="U647">
            <v>46259</v>
          </cell>
          <cell r="V647">
            <v>46259</v>
          </cell>
          <cell r="Y647">
            <v>0</v>
          </cell>
          <cell r="Z647">
            <v>0</v>
          </cell>
          <cell r="AA647">
            <v>0</v>
          </cell>
        </row>
        <row r="648">
          <cell r="K648">
            <v>1</v>
          </cell>
          <cell r="R648">
            <v>46258</v>
          </cell>
          <cell r="U648">
            <v>46259</v>
          </cell>
          <cell r="V648">
            <v>46259</v>
          </cell>
          <cell r="Y648">
            <v>0</v>
          </cell>
          <cell r="Z648">
            <v>0</v>
          </cell>
          <cell r="AA648">
            <v>0</v>
          </cell>
        </row>
        <row r="649">
          <cell r="K649">
            <v>1</v>
          </cell>
          <cell r="R649">
            <v>46258</v>
          </cell>
          <cell r="U649">
            <v>46259</v>
          </cell>
          <cell r="V649">
            <v>46259</v>
          </cell>
          <cell r="Y649">
            <v>0</v>
          </cell>
          <cell r="Z649">
            <v>0</v>
          </cell>
          <cell r="AA649">
            <v>0</v>
          </cell>
        </row>
        <row r="650">
          <cell r="K650">
            <v>1</v>
          </cell>
          <cell r="R650">
            <v>46258</v>
          </cell>
          <cell r="U650">
            <v>46259</v>
          </cell>
          <cell r="V650">
            <v>46259</v>
          </cell>
          <cell r="Y650">
            <v>0</v>
          </cell>
          <cell r="Z650">
            <v>0</v>
          </cell>
          <cell r="AA650">
            <v>0</v>
          </cell>
        </row>
        <row r="651">
          <cell r="K651">
            <v>3</v>
          </cell>
          <cell r="R651">
            <v>46258</v>
          </cell>
          <cell r="U651">
            <v>46259</v>
          </cell>
          <cell r="V651">
            <v>46259</v>
          </cell>
          <cell r="Y651">
            <v>0</v>
          </cell>
          <cell r="Z651">
            <v>0</v>
          </cell>
          <cell r="AA651">
            <v>0</v>
          </cell>
        </row>
        <row r="652">
          <cell r="K652">
            <v>3</v>
          </cell>
          <cell r="R652">
            <v>46258</v>
          </cell>
          <cell r="U652">
            <v>46259</v>
          </cell>
          <cell r="V652">
            <v>46259</v>
          </cell>
          <cell r="Y652">
            <v>0</v>
          </cell>
          <cell r="Z652">
            <v>0</v>
          </cell>
          <cell r="AA652">
            <v>0</v>
          </cell>
        </row>
        <row r="653">
          <cell r="K653">
            <v>3</v>
          </cell>
          <cell r="R653">
            <v>46258</v>
          </cell>
          <cell r="U653">
            <v>46259</v>
          </cell>
          <cell r="V653">
            <v>46259</v>
          </cell>
          <cell r="Y653">
            <v>0</v>
          </cell>
          <cell r="Z653">
            <v>0</v>
          </cell>
          <cell r="AA653">
            <v>0</v>
          </cell>
        </row>
        <row r="654">
          <cell r="K654">
            <v>3</v>
          </cell>
          <cell r="R654">
            <v>46258</v>
          </cell>
          <cell r="U654">
            <v>46259</v>
          </cell>
          <cell r="V654">
            <v>46259</v>
          </cell>
          <cell r="Y654">
            <v>0</v>
          </cell>
          <cell r="Z654">
            <v>0</v>
          </cell>
          <cell r="AA654">
            <v>0</v>
          </cell>
        </row>
        <row r="655">
          <cell r="K655">
            <v>4</v>
          </cell>
          <cell r="R655">
            <v>46258</v>
          </cell>
          <cell r="U655">
            <v>46259</v>
          </cell>
          <cell r="V655">
            <v>46259</v>
          </cell>
          <cell r="Y655">
            <v>0</v>
          </cell>
          <cell r="Z655">
            <v>0</v>
          </cell>
          <cell r="AA655">
            <v>0</v>
          </cell>
        </row>
        <row r="656">
          <cell r="K656">
            <v>4</v>
          </cell>
          <cell r="R656">
            <v>46258</v>
          </cell>
          <cell r="U656">
            <v>46259</v>
          </cell>
          <cell r="V656">
            <v>46259</v>
          </cell>
          <cell r="Y656">
            <v>0</v>
          </cell>
          <cell r="Z656">
            <v>0</v>
          </cell>
          <cell r="AA656">
            <v>0</v>
          </cell>
        </row>
        <row r="657">
          <cell r="K657">
            <v>5</v>
          </cell>
          <cell r="R657">
            <v>46258</v>
          </cell>
          <cell r="U657">
            <v>46259</v>
          </cell>
          <cell r="V657">
            <v>46259</v>
          </cell>
          <cell r="Y657">
            <v>0</v>
          </cell>
          <cell r="Z657">
            <v>0</v>
          </cell>
          <cell r="AA657">
            <v>0</v>
          </cell>
        </row>
        <row r="658">
          <cell r="K658">
            <v>5</v>
          </cell>
          <cell r="R658">
            <v>46258</v>
          </cell>
          <cell r="U658">
            <v>46259</v>
          </cell>
          <cell r="V658">
            <v>46259</v>
          </cell>
          <cell r="Y658">
            <v>0</v>
          </cell>
          <cell r="Z658">
            <v>0</v>
          </cell>
          <cell r="AA658">
            <v>0</v>
          </cell>
        </row>
        <row r="659">
          <cell r="K659">
            <v>6</v>
          </cell>
          <cell r="R659">
            <v>46258</v>
          </cell>
          <cell r="U659">
            <v>46259</v>
          </cell>
          <cell r="V659">
            <v>46259</v>
          </cell>
          <cell r="Y659">
            <v>0</v>
          </cell>
          <cell r="Z659">
            <v>0</v>
          </cell>
          <cell r="AA659">
            <v>0</v>
          </cell>
        </row>
        <row r="660">
          <cell r="K660">
            <v>7</v>
          </cell>
          <cell r="R660">
            <v>46258</v>
          </cell>
          <cell r="U660">
            <v>46259</v>
          </cell>
          <cell r="V660">
            <v>46259</v>
          </cell>
          <cell r="Y660">
            <v>0</v>
          </cell>
          <cell r="Z660">
            <v>0</v>
          </cell>
          <cell r="AA660">
            <v>0</v>
          </cell>
        </row>
        <row r="661">
          <cell r="K661">
            <v>7</v>
          </cell>
          <cell r="R661">
            <v>46258</v>
          </cell>
          <cell r="U661">
            <v>46259</v>
          </cell>
          <cell r="V661">
            <v>46259</v>
          </cell>
          <cell r="Y661">
            <v>0</v>
          </cell>
          <cell r="Z661">
            <v>0</v>
          </cell>
          <cell r="AA661">
            <v>0</v>
          </cell>
        </row>
        <row r="662">
          <cell r="K662">
            <v>8</v>
          </cell>
          <cell r="R662">
            <v>46258</v>
          </cell>
          <cell r="U662">
            <v>46259</v>
          </cell>
          <cell r="V662">
            <v>46259</v>
          </cell>
          <cell r="Y662">
            <v>0</v>
          </cell>
          <cell r="Z662">
            <v>0</v>
          </cell>
          <cell r="AA662">
            <v>0</v>
          </cell>
        </row>
        <row r="663">
          <cell r="K663">
            <v>8</v>
          </cell>
          <cell r="R663">
            <v>46258</v>
          </cell>
          <cell r="U663">
            <v>46259</v>
          </cell>
          <cell r="V663">
            <v>46259</v>
          </cell>
          <cell r="Y663">
            <v>0</v>
          </cell>
          <cell r="Z663">
            <v>0</v>
          </cell>
          <cell r="AA663">
            <v>0</v>
          </cell>
        </row>
        <row r="664">
          <cell r="K664">
            <v>8</v>
          </cell>
          <cell r="R664">
            <v>46258</v>
          </cell>
          <cell r="U664">
            <v>46259</v>
          </cell>
          <cell r="V664">
            <v>46259</v>
          </cell>
          <cell r="Y664">
            <v>0</v>
          </cell>
          <cell r="Z664">
            <v>0</v>
          </cell>
          <cell r="AA664">
            <v>0</v>
          </cell>
        </row>
        <row r="665">
          <cell r="K665">
            <v>8</v>
          </cell>
          <cell r="R665">
            <v>46258</v>
          </cell>
          <cell r="U665">
            <v>46259</v>
          </cell>
          <cell r="V665">
            <v>46259</v>
          </cell>
          <cell r="Y665">
            <v>0</v>
          </cell>
          <cell r="Z665">
            <v>0</v>
          </cell>
          <cell r="AA665">
            <v>0</v>
          </cell>
        </row>
        <row r="666">
          <cell r="K666">
            <v>8</v>
          </cell>
          <cell r="R666">
            <v>46258</v>
          </cell>
          <cell r="U666">
            <v>46259</v>
          </cell>
          <cell r="V666">
            <v>46259</v>
          </cell>
          <cell r="Y666">
            <v>0</v>
          </cell>
          <cell r="Z666">
            <v>0</v>
          </cell>
          <cell r="AA666">
            <v>0</v>
          </cell>
        </row>
        <row r="667">
          <cell r="K667">
            <v>9</v>
          </cell>
          <cell r="R667">
            <v>46258</v>
          </cell>
          <cell r="U667">
            <v>46259</v>
          </cell>
          <cell r="V667">
            <v>46259</v>
          </cell>
          <cell r="Y667">
            <v>0</v>
          </cell>
          <cell r="Z667">
            <v>0</v>
          </cell>
          <cell r="AA667">
            <v>0</v>
          </cell>
        </row>
        <row r="668">
          <cell r="K668">
            <v>10</v>
          </cell>
          <cell r="R668">
            <v>46258</v>
          </cell>
          <cell r="U668">
            <v>46259</v>
          </cell>
          <cell r="V668">
            <v>46259</v>
          </cell>
          <cell r="Y668">
            <v>0</v>
          </cell>
          <cell r="Z668">
            <v>0</v>
          </cell>
          <cell r="AA668">
            <v>0</v>
          </cell>
        </row>
        <row r="669">
          <cell r="K669">
            <v>12</v>
          </cell>
          <cell r="R669">
            <v>46258</v>
          </cell>
          <cell r="U669">
            <v>46259</v>
          </cell>
          <cell r="V669">
            <v>46259</v>
          </cell>
          <cell r="Y669">
            <v>0</v>
          </cell>
          <cell r="Z669">
            <v>0</v>
          </cell>
          <cell r="AA669">
            <v>0</v>
          </cell>
        </row>
        <row r="670">
          <cell r="K670">
            <v>12</v>
          </cell>
          <cell r="R670">
            <v>46258</v>
          </cell>
          <cell r="U670">
            <v>46259</v>
          </cell>
          <cell r="V670">
            <v>46259</v>
          </cell>
          <cell r="Y670">
            <v>0</v>
          </cell>
          <cell r="Z670">
            <v>0</v>
          </cell>
          <cell r="AA670">
            <v>0</v>
          </cell>
        </row>
        <row r="671">
          <cell r="K671">
            <v>13</v>
          </cell>
          <cell r="R671">
            <v>46258</v>
          </cell>
          <cell r="U671">
            <v>46259</v>
          </cell>
          <cell r="V671">
            <v>46259</v>
          </cell>
          <cell r="Y671">
            <v>0</v>
          </cell>
          <cell r="Z671">
            <v>0</v>
          </cell>
          <cell r="AA671">
            <v>0</v>
          </cell>
        </row>
        <row r="672">
          <cell r="K672">
            <v>13</v>
          </cell>
          <cell r="R672">
            <v>46258</v>
          </cell>
          <cell r="U672">
            <v>46259</v>
          </cell>
          <cell r="V672">
            <v>46259</v>
          </cell>
          <cell r="Y672">
            <v>0</v>
          </cell>
          <cell r="Z672">
            <v>0</v>
          </cell>
          <cell r="AA672">
            <v>0</v>
          </cell>
        </row>
        <row r="673">
          <cell r="K673">
            <v>14</v>
          </cell>
          <cell r="R673">
            <v>46258</v>
          </cell>
          <cell r="U673">
            <v>46259</v>
          </cell>
          <cell r="V673">
            <v>46259</v>
          </cell>
          <cell r="Y673">
            <v>0</v>
          </cell>
          <cell r="Z673">
            <v>0</v>
          </cell>
          <cell r="AA673">
            <v>0</v>
          </cell>
        </row>
        <row r="674">
          <cell r="K674">
            <v>15</v>
          </cell>
          <cell r="R674">
            <v>46258</v>
          </cell>
          <cell r="U674">
            <v>46259</v>
          </cell>
          <cell r="V674">
            <v>46259</v>
          </cell>
          <cell r="Y674">
            <v>0</v>
          </cell>
          <cell r="Z674">
            <v>0</v>
          </cell>
          <cell r="AA674">
            <v>0</v>
          </cell>
        </row>
        <row r="675">
          <cell r="K675">
            <v>21</v>
          </cell>
          <cell r="R675">
            <v>46258</v>
          </cell>
          <cell r="U675">
            <v>46259</v>
          </cell>
          <cell r="V675">
            <v>46259</v>
          </cell>
          <cell r="Y675">
            <v>0</v>
          </cell>
          <cell r="Z675">
            <v>0</v>
          </cell>
          <cell r="AA675">
            <v>0</v>
          </cell>
        </row>
        <row r="676">
          <cell r="K676">
            <v>21</v>
          </cell>
          <cell r="R676">
            <v>46258</v>
          </cell>
          <cell r="U676">
            <v>46259</v>
          </cell>
          <cell r="V676">
            <v>46259</v>
          </cell>
          <cell r="Y676">
            <v>0</v>
          </cell>
          <cell r="Z676">
            <v>0</v>
          </cell>
          <cell r="AA676">
            <v>0</v>
          </cell>
        </row>
        <row r="677">
          <cell r="K677">
            <v>22</v>
          </cell>
          <cell r="R677">
            <v>46258</v>
          </cell>
          <cell r="U677">
            <v>46259</v>
          </cell>
          <cell r="V677">
            <v>46259</v>
          </cell>
          <cell r="Y677">
            <v>0</v>
          </cell>
          <cell r="Z677">
            <v>0</v>
          </cell>
          <cell r="AA677">
            <v>0</v>
          </cell>
        </row>
        <row r="678">
          <cell r="K678">
            <v>29</v>
          </cell>
          <cell r="R678">
            <v>46258</v>
          </cell>
          <cell r="U678">
            <v>46259</v>
          </cell>
          <cell r="V678">
            <v>46259</v>
          </cell>
          <cell r="Y678">
            <v>0</v>
          </cell>
          <cell r="Z678">
            <v>0</v>
          </cell>
          <cell r="AA678">
            <v>0</v>
          </cell>
        </row>
        <row r="679">
          <cell r="K679">
            <v>31</v>
          </cell>
          <cell r="R679">
            <v>46258</v>
          </cell>
          <cell r="U679">
            <v>46259</v>
          </cell>
          <cell r="V679">
            <v>46259</v>
          </cell>
          <cell r="Y679">
            <v>0</v>
          </cell>
          <cell r="Z679">
            <v>0</v>
          </cell>
          <cell r="AA679">
            <v>0</v>
          </cell>
        </row>
        <row r="680">
          <cell r="K680">
            <v>33</v>
          </cell>
          <cell r="R680">
            <v>46258</v>
          </cell>
          <cell r="U680">
            <v>46259</v>
          </cell>
          <cell r="V680">
            <v>46259</v>
          </cell>
          <cell r="Y680">
            <v>0</v>
          </cell>
          <cell r="Z680">
            <v>0</v>
          </cell>
          <cell r="AA680">
            <v>0</v>
          </cell>
        </row>
        <row r="681">
          <cell r="K681">
            <v>37</v>
          </cell>
          <cell r="R681">
            <v>46258</v>
          </cell>
          <cell r="U681">
            <v>46259</v>
          </cell>
          <cell r="V681">
            <v>46259</v>
          </cell>
          <cell r="Y681">
            <v>0</v>
          </cell>
          <cell r="Z681">
            <v>0</v>
          </cell>
          <cell r="AA681">
            <v>0</v>
          </cell>
        </row>
        <row r="682">
          <cell r="K682">
            <v>42</v>
          </cell>
          <cell r="R682">
            <v>46258</v>
          </cell>
          <cell r="U682">
            <v>46259</v>
          </cell>
          <cell r="V682">
            <v>46259</v>
          </cell>
          <cell r="Y682">
            <v>0</v>
          </cell>
          <cell r="Z682">
            <v>0</v>
          </cell>
          <cell r="AA682">
            <v>0</v>
          </cell>
        </row>
        <row r="683">
          <cell r="K683">
            <v>54</v>
          </cell>
          <cell r="R683">
            <v>46258</v>
          </cell>
          <cell r="U683">
            <v>46259</v>
          </cell>
          <cell r="V683">
            <v>46259</v>
          </cell>
          <cell r="Y683">
            <v>0</v>
          </cell>
          <cell r="Z683">
            <v>0</v>
          </cell>
          <cell r="AA683">
            <v>0</v>
          </cell>
        </row>
        <row r="684">
          <cell r="K684">
            <v>87</v>
          </cell>
          <cell r="R684">
            <v>46258</v>
          </cell>
          <cell r="U684">
            <v>46259</v>
          </cell>
          <cell r="V684">
            <v>46259</v>
          </cell>
          <cell r="Y684">
            <v>0</v>
          </cell>
          <cell r="Z684">
            <v>0</v>
          </cell>
          <cell r="AA684">
            <v>0</v>
          </cell>
        </row>
        <row r="685">
          <cell r="K685">
            <v>91</v>
          </cell>
          <cell r="R685">
            <v>46258</v>
          </cell>
          <cell r="U685">
            <v>46259</v>
          </cell>
          <cell r="V685">
            <v>46259</v>
          </cell>
          <cell r="Y685">
            <v>0</v>
          </cell>
          <cell r="Z685">
            <v>0</v>
          </cell>
          <cell r="AA685">
            <v>0</v>
          </cell>
        </row>
        <row r="686">
          <cell r="K686">
            <v>1</v>
          </cell>
          <cell r="R686">
            <v>46258</v>
          </cell>
          <cell r="U686">
            <v>46259</v>
          </cell>
          <cell r="V686">
            <v>46259</v>
          </cell>
          <cell r="Y686">
            <v>0</v>
          </cell>
          <cell r="Z686">
            <v>0</v>
          </cell>
          <cell r="AA686">
            <v>0</v>
          </cell>
        </row>
        <row r="687">
          <cell r="K687">
            <v>1</v>
          </cell>
          <cell r="R687">
            <v>46258</v>
          </cell>
          <cell r="U687">
            <v>46259</v>
          </cell>
          <cell r="V687">
            <v>46259</v>
          </cell>
          <cell r="Y687">
            <v>0</v>
          </cell>
          <cell r="Z687">
            <v>0</v>
          </cell>
          <cell r="AA687">
            <v>0</v>
          </cell>
        </row>
        <row r="688">
          <cell r="K688">
            <v>1</v>
          </cell>
          <cell r="R688">
            <v>46258</v>
          </cell>
          <cell r="U688">
            <v>46259</v>
          </cell>
          <cell r="V688">
            <v>46259</v>
          </cell>
          <cell r="Y688">
            <v>0</v>
          </cell>
          <cell r="Z688">
            <v>0</v>
          </cell>
          <cell r="AA688">
            <v>0</v>
          </cell>
        </row>
        <row r="689">
          <cell r="K689">
            <v>1</v>
          </cell>
          <cell r="R689">
            <v>46258</v>
          </cell>
          <cell r="U689">
            <v>46259</v>
          </cell>
          <cell r="V689">
            <v>46259</v>
          </cell>
          <cell r="Y689">
            <v>0</v>
          </cell>
          <cell r="Z689">
            <v>0</v>
          </cell>
          <cell r="AA689">
            <v>0</v>
          </cell>
        </row>
        <row r="690">
          <cell r="K690">
            <v>1</v>
          </cell>
          <cell r="R690">
            <v>46258</v>
          </cell>
          <cell r="U690">
            <v>46259</v>
          </cell>
          <cell r="V690">
            <v>46259</v>
          </cell>
          <cell r="Y690">
            <v>0</v>
          </cell>
          <cell r="Z690">
            <v>0</v>
          </cell>
          <cell r="AA690">
            <v>0</v>
          </cell>
        </row>
        <row r="691">
          <cell r="K691">
            <v>1</v>
          </cell>
          <cell r="R691">
            <v>46258</v>
          </cell>
          <cell r="U691">
            <v>46259</v>
          </cell>
          <cell r="V691">
            <v>46259</v>
          </cell>
          <cell r="Y691">
            <v>0</v>
          </cell>
          <cell r="Z691">
            <v>0</v>
          </cell>
          <cell r="AA691">
            <v>0</v>
          </cell>
        </row>
        <row r="692">
          <cell r="K692">
            <v>1</v>
          </cell>
          <cell r="R692">
            <v>46258</v>
          </cell>
          <cell r="U692">
            <v>46259</v>
          </cell>
          <cell r="V692">
            <v>46259</v>
          </cell>
          <cell r="Y692">
            <v>0</v>
          </cell>
          <cell r="Z692">
            <v>0</v>
          </cell>
          <cell r="AA692">
            <v>0</v>
          </cell>
        </row>
        <row r="693">
          <cell r="K693">
            <v>2</v>
          </cell>
          <cell r="R693">
            <v>46258</v>
          </cell>
          <cell r="U693">
            <v>46259</v>
          </cell>
          <cell r="V693">
            <v>46259</v>
          </cell>
          <cell r="Y693">
            <v>0</v>
          </cell>
          <cell r="Z693">
            <v>0</v>
          </cell>
          <cell r="AA693">
            <v>0</v>
          </cell>
        </row>
        <row r="694">
          <cell r="K694">
            <v>2</v>
          </cell>
          <cell r="R694">
            <v>46258</v>
          </cell>
          <cell r="U694">
            <v>46259</v>
          </cell>
          <cell r="V694">
            <v>46259</v>
          </cell>
          <cell r="Y694">
            <v>0</v>
          </cell>
          <cell r="Z694">
            <v>0</v>
          </cell>
          <cell r="AA694">
            <v>0</v>
          </cell>
        </row>
        <row r="695">
          <cell r="K695">
            <v>2</v>
          </cell>
          <cell r="R695">
            <v>46258</v>
          </cell>
          <cell r="U695">
            <v>46259</v>
          </cell>
          <cell r="V695">
            <v>46259</v>
          </cell>
          <cell r="Y695">
            <v>0</v>
          </cell>
          <cell r="Z695">
            <v>0</v>
          </cell>
          <cell r="AA695">
            <v>0</v>
          </cell>
        </row>
        <row r="696">
          <cell r="K696">
            <v>3</v>
          </cell>
          <cell r="R696">
            <v>46258</v>
          </cell>
          <cell r="U696">
            <v>46259</v>
          </cell>
          <cell r="V696">
            <v>46259</v>
          </cell>
          <cell r="Y696">
            <v>0</v>
          </cell>
          <cell r="Z696">
            <v>0</v>
          </cell>
          <cell r="AA696">
            <v>0</v>
          </cell>
        </row>
        <row r="697">
          <cell r="K697">
            <v>3</v>
          </cell>
          <cell r="R697">
            <v>46258</v>
          </cell>
          <cell r="U697">
            <v>46259</v>
          </cell>
          <cell r="V697">
            <v>46259</v>
          </cell>
          <cell r="Y697">
            <v>0</v>
          </cell>
          <cell r="Z697">
            <v>0</v>
          </cell>
          <cell r="AA697">
            <v>0</v>
          </cell>
        </row>
        <row r="698">
          <cell r="K698">
            <v>4</v>
          </cell>
          <cell r="R698">
            <v>46258</v>
          </cell>
          <cell r="U698">
            <v>46259</v>
          </cell>
          <cell r="V698">
            <v>46259</v>
          </cell>
          <cell r="Y698">
            <v>0</v>
          </cell>
          <cell r="Z698">
            <v>0</v>
          </cell>
          <cell r="AA698">
            <v>0</v>
          </cell>
        </row>
        <row r="699">
          <cell r="K699">
            <v>4</v>
          </cell>
          <cell r="R699">
            <v>46258</v>
          </cell>
          <cell r="U699">
            <v>46259</v>
          </cell>
          <cell r="V699">
            <v>46259</v>
          </cell>
          <cell r="Y699">
            <v>0</v>
          </cell>
          <cell r="Z699">
            <v>0</v>
          </cell>
          <cell r="AA699">
            <v>0</v>
          </cell>
        </row>
        <row r="700">
          <cell r="K700">
            <v>4</v>
          </cell>
          <cell r="R700">
            <v>46258</v>
          </cell>
          <cell r="U700">
            <v>46259</v>
          </cell>
          <cell r="V700">
            <v>46259</v>
          </cell>
          <cell r="Y700">
            <v>0</v>
          </cell>
          <cell r="Z700">
            <v>0</v>
          </cell>
          <cell r="AA700">
            <v>0</v>
          </cell>
        </row>
        <row r="701">
          <cell r="K701">
            <v>5</v>
          </cell>
          <cell r="R701">
            <v>46258</v>
          </cell>
          <cell r="U701">
            <v>46259</v>
          </cell>
          <cell r="V701">
            <v>46259</v>
          </cell>
          <cell r="Y701">
            <v>0</v>
          </cell>
          <cell r="Z701">
            <v>0</v>
          </cell>
          <cell r="AA701">
            <v>0</v>
          </cell>
        </row>
        <row r="702">
          <cell r="K702">
            <v>5</v>
          </cell>
          <cell r="R702">
            <v>46258</v>
          </cell>
          <cell r="U702">
            <v>46259</v>
          </cell>
          <cell r="V702">
            <v>46259</v>
          </cell>
          <cell r="Y702">
            <v>0</v>
          </cell>
          <cell r="Z702">
            <v>0</v>
          </cell>
          <cell r="AA702">
            <v>0</v>
          </cell>
        </row>
        <row r="703">
          <cell r="K703">
            <v>6</v>
          </cell>
          <cell r="R703">
            <v>46258</v>
          </cell>
          <cell r="U703">
            <v>46259</v>
          </cell>
          <cell r="V703">
            <v>46259</v>
          </cell>
          <cell r="Y703">
            <v>0</v>
          </cell>
          <cell r="Z703">
            <v>0</v>
          </cell>
          <cell r="AA703">
            <v>0</v>
          </cell>
        </row>
        <row r="704">
          <cell r="K704">
            <v>6</v>
          </cell>
          <cell r="R704">
            <v>46258</v>
          </cell>
          <cell r="U704">
            <v>46259</v>
          </cell>
          <cell r="V704">
            <v>46259</v>
          </cell>
          <cell r="Y704">
            <v>0</v>
          </cell>
          <cell r="Z704">
            <v>0</v>
          </cell>
          <cell r="AA704">
            <v>0</v>
          </cell>
        </row>
        <row r="705">
          <cell r="K705">
            <v>7</v>
          </cell>
          <cell r="R705">
            <v>46258</v>
          </cell>
          <cell r="U705">
            <v>46259</v>
          </cell>
          <cell r="V705">
            <v>46259</v>
          </cell>
          <cell r="Y705">
            <v>0</v>
          </cell>
          <cell r="Z705">
            <v>0</v>
          </cell>
          <cell r="AA705">
            <v>0</v>
          </cell>
        </row>
        <row r="706">
          <cell r="K706">
            <v>10</v>
          </cell>
          <cell r="R706">
            <v>46258</v>
          </cell>
          <cell r="U706">
            <v>46259</v>
          </cell>
          <cell r="V706">
            <v>46259</v>
          </cell>
          <cell r="Y706">
            <v>0</v>
          </cell>
          <cell r="Z706">
            <v>0</v>
          </cell>
          <cell r="AA706">
            <v>0</v>
          </cell>
        </row>
        <row r="707">
          <cell r="K707">
            <v>10</v>
          </cell>
          <cell r="R707">
            <v>46258</v>
          </cell>
          <cell r="U707">
            <v>46259</v>
          </cell>
          <cell r="V707">
            <v>46259</v>
          </cell>
          <cell r="Y707">
            <v>0</v>
          </cell>
          <cell r="Z707">
            <v>0</v>
          </cell>
          <cell r="AA707">
            <v>0</v>
          </cell>
        </row>
        <row r="708">
          <cell r="K708">
            <v>11</v>
          </cell>
          <cell r="R708">
            <v>46258</v>
          </cell>
          <cell r="U708">
            <v>46259</v>
          </cell>
          <cell r="V708">
            <v>46259</v>
          </cell>
          <cell r="Y708">
            <v>0</v>
          </cell>
          <cell r="Z708">
            <v>0</v>
          </cell>
          <cell r="AA708">
            <v>0</v>
          </cell>
        </row>
        <row r="709">
          <cell r="K709">
            <v>12</v>
          </cell>
          <cell r="R709">
            <v>46258</v>
          </cell>
          <cell r="U709">
            <v>46259</v>
          </cell>
          <cell r="V709">
            <v>46259</v>
          </cell>
          <cell r="Y709">
            <v>0</v>
          </cell>
          <cell r="Z709">
            <v>0</v>
          </cell>
          <cell r="AA709">
            <v>0</v>
          </cell>
        </row>
        <row r="710">
          <cell r="K710">
            <v>15</v>
          </cell>
          <cell r="R710">
            <v>46258</v>
          </cell>
          <cell r="U710">
            <v>46259</v>
          </cell>
          <cell r="V710">
            <v>46259</v>
          </cell>
          <cell r="Y710">
            <v>0</v>
          </cell>
          <cell r="Z710">
            <v>0</v>
          </cell>
          <cell r="AA710">
            <v>0</v>
          </cell>
        </row>
        <row r="711">
          <cell r="K711">
            <v>28</v>
          </cell>
          <cell r="R711">
            <v>46258</v>
          </cell>
          <cell r="U711">
            <v>46259</v>
          </cell>
          <cell r="V711">
            <v>46259</v>
          </cell>
          <cell r="Y711">
            <v>0</v>
          </cell>
          <cell r="Z711">
            <v>0</v>
          </cell>
          <cell r="AA711">
            <v>0</v>
          </cell>
        </row>
        <row r="712">
          <cell r="K712">
            <v>29</v>
          </cell>
          <cell r="R712">
            <v>46258</v>
          </cell>
          <cell r="U712">
            <v>46259</v>
          </cell>
          <cell r="V712">
            <v>46259</v>
          </cell>
          <cell r="Y712">
            <v>0</v>
          </cell>
          <cell r="Z712">
            <v>0</v>
          </cell>
          <cell r="AA712">
            <v>0</v>
          </cell>
        </row>
        <row r="713">
          <cell r="K713">
            <v>1</v>
          </cell>
          <cell r="R713">
            <v>46258</v>
          </cell>
          <cell r="U713">
            <v>46259</v>
          </cell>
          <cell r="V713">
            <v>46259</v>
          </cell>
          <cell r="Y713">
            <v>0</v>
          </cell>
          <cell r="Z713">
            <v>0</v>
          </cell>
          <cell r="AA713">
            <v>0</v>
          </cell>
        </row>
        <row r="714">
          <cell r="K714">
            <v>7</v>
          </cell>
          <cell r="R714">
            <v>46258</v>
          </cell>
          <cell r="U714">
            <v>46259</v>
          </cell>
          <cell r="V714">
            <v>46259</v>
          </cell>
          <cell r="Y714">
            <v>0</v>
          </cell>
          <cell r="Z714">
            <v>0</v>
          </cell>
          <cell r="AA714">
            <v>0</v>
          </cell>
        </row>
        <row r="715">
          <cell r="K715">
            <v>14</v>
          </cell>
          <cell r="R715">
            <v>46258</v>
          </cell>
          <cell r="U715">
            <v>46259</v>
          </cell>
          <cell r="V715">
            <v>46259</v>
          </cell>
          <cell r="Y715">
            <v>0</v>
          </cell>
          <cell r="Z715">
            <v>0</v>
          </cell>
          <cell r="AA715">
            <v>0</v>
          </cell>
        </row>
        <row r="716">
          <cell r="K716">
            <v>15</v>
          </cell>
          <cell r="R716">
            <v>46258</v>
          </cell>
          <cell r="U716">
            <v>46259</v>
          </cell>
          <cell r="V716">
            <v>46259</v>
          </cell>
          <cell r="Y716">
            <v>0</v>
          </cell>
          <cell r="Z716">
            <v>0</v>
          </cell>
          <cell r="AA716">
            <v>0</v>
          </cell>
        </row>
        <row r="717">
          <cell r="K717">
            <v>24</v>
          </cell>
          <cell r="R717">
            <v>46258</v>
          </cell>
          <cell r="U717">
            <v>46259</v>
          </cell>
          <cell r="V717">
            <v>46259</v>
          </cell>
          <cell r="Y717">
            <v>0</v>
          </cell>
          <cell r="Z717">
            <v>0</v>
          </cell>
          <cell r="AA717">
            <v>0</v>
          </cell>
        </row>
        <row r="718">
          <cell r="K718">
            <v>25</v>
          </cell>
          <cell r="R718">
            <v>46258</v>
          </cell>
          <cell r="U718">
            <v>46259</v>
          </cell>
          <cell r="V718">
            <v>46259</v>
          </cell>
          <cell r="Y718">
            <v>0</v>
          </cell>
          <cell r="Z718">
            <v>0</v>
          </cell>
          <cell r="AA718">
            <v>0</v>
          </cell>
        </row>
        <row r="719">
          <cell r="K719">
            <v>32</v>
          </cell>
          <cell r="R719">
            <v>46258</v>
          </cell>
          <cell r="U719">
            <v>46259</v>
          </cell>
          <cell r="V719">
            <v>46259</v>
          </cell>
          <cell r="Y719">
            <v>0</v>
          </cell>
          <cell r="Z719">
            <v>0</v>
          </cell>
          <cell r="AA719">
            <v>0</v>
          </cell>
        </row>
        <row r="720">
          <cell r="K720">
            <v>32</v>
          </cell>
          <cell r="R720">
            <v>46258</v>
          </cell>
          <cell r="U720">
            <v>46259</v>
          </cell>
          <cell r="V720">
            <v>46259</v>
          </cell>
          <cell r="Y720">
            <v>0</v>
          </cell>
          <cell r="Z720">
            <v>0</v>
          </cell>
          <cell r="AA720">
            <v>0</v>
          </cell>
        </row>
        <row r="721">
          <cell r="K721">
            <v>41</v>
          </cell>
          <cell r="R721">
            <v>46258</v>
          </cell>
          <cell r="U721">
            <v>46259</v>
          </cell>
          <cell r="V721">
            <v>46259</v>
          </cell>
          <cell r="Y721">
            <v>0</v>
          </cell>
          <cell r="Z721">
            <v>0</v>
          </cell>
          <cell r="AA721">
            <v>0</v>
          </cell>
        </row>
        <row r="722">
          <cell r="K722">
            <v>74</v>
          </cell>
          <cell r="R722">
            <v>46258</v>
          </cell>
          <cell r="U722">
            <v>46259</v>
          </cell>
          <cell r="V722">
            <v>46259</v>
          </cell>
          <cell r="Y722">
            <v>0</v>
          </cell>
          <cell r="Z722">
            <v>0</v>
          </cell>
          <cell r="AA722">
            <v>0</v>
          </cell>
        </row>
        <row r="723">
          <cell r="K723">
            <v>217</v>
          </cell>
          <cell r="R723">
            <v>46258</v>
          </cell>
          <cell r="U723">
            <v>46259</v>
          </cell>
          <cell r="V723">
            <v>46259</v>
          </cell>
          <cell r="Y723">
            <v>0</v>
          </cell>
          <cell r="Z723">
            <v>0</v>
          </cell>
          <cell r="AA723">
            <v>0</v>
          </cell>
        </row>
        <row r="724">
          <cell r="K724">
            <v>238</v>
          </cell>
          <cell r="R724">
            <v>46258</v>
          </cell>
          <cell r="U724">
            <v>46259</v>
          </cell>
          <cell r="V724">
            <v>46259</v>
          </cell>
          <cell r="Y724">
            <v>0</v>
          </cell>
          <cell r="Z724">
            <v>0</v>
          </cell>
          <cell r="AA724">
            <v>0</v>
          </cell>
        </row>
        <row r="725">
          <cell r="K725">
            <v>83</v>
          </cell>
          <cell r="R725">
            <v>46259</v>
          </cell>
          <cell r="U725">
            <v>46260</v>
          </cell>
          <cell r="V725">
            <v>46260</v>
          </cell>
          <cell r="Y725">
            <v>0</v>
          </cell>
          <cell r="Z725">
            <v>0</v>
          </cell>
          <cell r="AA725">
            <v>0</v>
          </cell>
        </row>
        <row r="726">
          <cell r="K726">
            <v>161</v>
          </cell>
          <cell r="R726">
            <v>46259</v>
          </cell>
          <cell r="U726">
            <v>46260</v>
          </cell>
          <cell r="V726">
            <v>46260</v>
          </cell>
          <cell r="Y726">
            <v>0</v>
          </cell>
          <cell r="Z726">
            <v>0</v>
          </cell>
          <cell r="AA726">
            <v>0</v>
          </cell>
        </row>
        <row r="727">
          <cell r="K727">
            <v>13</v>
          </cell>
          <cell r="R727">
            <v>46259</v>
          </cell>
          <cell r="U727">
            <v>46260</v>
          </cell>
          <cell r="V727">
            <v>46260</v>
          </cell>
          <cell r="Y727">
            <v>0</v>
          </cell>
          <cell r="Z727">
            <v>0</v>
          </cell>
          <cell r="AA727">
            <v>0</v>
          </cell>
        </row>
        <row r="728">
          <cell r="K728">
            <v>34</v>
          </cell>
          <cell r="R728">
            <v>46259</v>
          </cell>
          <cell r="U728">
            <v>46260</v>
          </cell>
          <cell r="V728">
            <v>46260</v>
          </cell>
          <cell r="Y728">
            <v>0</v>
          </cell>
          <cell r="Z728">
            <v>0</v>
          </cell>
          <cell r="AA728">
            <v>0</v>
          </cell>
        </row>
        <row r="729">
          <cell r="K729">
            <v>57</v>
          </cell>
          <cell r="R729">
            <v>46259</v>
          </cell>
          <cell r="U729">
            <v>46260</v>
          </cell>
          <cell r="V729">
            <v>46260</v>
          </cell>
          <cell r="Y729">
            <v>0</v>
          </cell>
          <cell r="Z729">
            <v>0</v>
          </cell>
          <cell r="AA729">
            <v>0</v>
          </cell>
        </row>
        <row r="730">
          <cell r="K730">
            <v>101</v>
          </cell>
          <cell r="R730">
            <v>46259</v>
          </cell>
          <cell r="U730">
            <v>46260</v>
          </cell>
          <cell r="V730">
            <v>46260</v>
          </cell>
          <cell r="Y730">
            <v>0</v>
          </cell>
          <cell r="Z730">
            <v>0</v>
          </cell>
          <cell r="AA730">
            <v>0</v>
          </cell>
        </row>
        <row r="731">
          <cell r="K731">
            <v>65</v>
          </cell>
          <cell r="R731">
            <v>46259</v>
          </cell>
          <cell r="U731">
            <v>46260</v>
          </cell>
          <cell r="V731">
            <v>46260</v>
          </cell>
          <cell r="Y731">
            <v>0</v>
          </cell>
          <cell r="Z731">
            <v>0</v>
          </cell>
          <cell r="AA731">
            <v>0</v>
          </cell>
        </row>
        <row r="732">
          <cell r="K732">
            <v>251</v>
          </cell>
          <cell r="R732">
            <v>46259</v>
          </cell>
          <cell r="U732">
            <v>46260</v>
          </cell>
          <cell r="V732">
            <v>46260</v>
          </cell>
          <cell r="Y732">
            <v>0</v>
          </cell>
          <cell r="Z732">
            <v>0</v>
          </cell>
          <cell r="AA732">
            <v>0</v>
          </cell>
        </row>
        <row r="733">
          <cell r="K733">
            <v>231</v>
          </cell>
          <cell r="R733">
            <v>46259</v>
          </cell>
          <cell r="U733">
            <v>46260</v>
          </cell>
          <cell r="V733">
            <v>46260</v>
          </cell>
          <cell r="Y733">
            <v>0</v>
          </cell>
          <cell r="Z733">
            <v>0</v>
          </cell>
          <cell r="AA733">
            <v>0</v>
          </cell>
        </row>
        <row r="734">
          <cell r="Y734">
            <v>0</v>
          </cell>
          <cell r="Z734">
            <v>0</v>
          </cell>
          <cell r="AA734">
            <v>0</v>
          </cell>
        </row>
        <row r="735">
          <cell r="Y735">
            <v>0</v>
          </cell>
          <cell r="Z735">
            <v>0</v>
          </cell>
          <cell r="AA735">
            <v>0</v>
          </cell>
        </row>
        <row r="736">
          <cell r="Y736">
            <v>0</v>
          </cell>
          <cell r="Z736">
            <v>0</v>
          </cell>
          <cell r="AA736">
            <v>0</v>
          </cell>
        </row>
        <row r="737">
          <cell r="Y737">
            <v>0</v>
          </cell>
          <cell r="Z737">
            <v>0</v>
          </cell>
          <cell r="AA737">
            <v>0</v>
          </cell>
        </row>
        <row r="738">
          <cell r="Y738">
            <v>0</v>
          </cell>
          <cell r="Z738">
            <v>0</v>
          </cell>
          <cell r="AA738">
            <v>0</v>
          </cell>
        </row>
        <row r="739">
          <cell r="Y739">
            <v>0</v>
          </cell>
          <cell r="Z739">
            <v>0</v>
          </cell>
          <cell r="AA739">
            <v>0</v>
          </cell>
        </row>
        <row r="740">
          <cell r="Y740">
            <v>0</v>
          </cell>
          <cell r="Z740">
            <v>0</v>
          </cell>
          <cell r="AA740">
            <v>0</v>
          </cell>
        </row>
        <row r="741">
          <cell r="Y741">
            <v>0</v>
          </cell>
          <cell r="Z741">
            <v>0</v>
          </cell>
          <cell r="AA741">
            <v>0</v>
          </cell>
        </row>
        <row r="742">
          <cell r="Y742">
            <v>0</v>
          </cell>
          <cell r="Z742">
            <v>0</v>
          </cell>
          <cell r="AA742">
            <v>0</v>
          </cell>
        </row>
        <row r="743">
          <cell r="Y743">
            <v>0</v>
          </cell>
          <cell r="Z743">
            <v>0</v>
          </cell>
          <cell r="AA743">
            <v>0</v>
          </cell>
        </row>
        <row r="744">
          <cell r="Y744">
            <v>0</v>
          </cell>
          <cell r="Z744">
            <v>0</v>
          </cell>
          <cell r="AA744">
            <v>0</v>
          </cell>
        </row>
        <row r="745">
          <cell r="Y745">
            <v>0</v>
          </cell>
          <cell r="Z745">
            <v>0</v>
          </cell>
          <cell r="AA745">
            <v>0</v>
          </cell>
        </row>
        <row r="746">
          <cell r="Y746">
            <v>0</v>
          </cell>
          <cell r="Z746">
            <v>0</v>
          </cell>
          <cell r="AA746">
            <v>0</v>
          </cell>
        </row>
        <row r="747">
          <cell r="Y747">
            <v>0</v>
          </cell>
          <cell r="Z747">
            <v>0</v>
          </cell>
          <cell r="AA747">
            <v>0</v>
          </cell>
        </row>
        <row r="748">
          <cell r="Y748">
            <v>0</v>
          </cell>
          <cell r="Z748">
            <v>0</v>
          </cell>
          <cell r="AA748">
            <v>0</v>
          </cell>
        </row>
        <row r="749">
          <cell r="Y749">
            <v>0</v>
          </cell>
          <cell r="Z749">
            <v>0</v>
          </cell>
          <cell r="AA749">
            <v>0</v>
          </cell>
        </row>
        <row r="750">
          <cell r="Y750">
            <v>0</v>
          </cell>
          <cell r="Z750">
            <v>0</v>
          </cell>
          <cell r="AA750">
            <v>0</v>
          </cell>
        </row>
        <row r="751">
          <cell r="Y751">
            <v>0</v>
          </cell>
          <cell r="Z751">
            <v>0</v>
          </cell>
          <cell r="AA751">
            <v>0</v>
          </cell>
        </row>
        <row r="752">
          <cell r="Y752">
            <v>0</v>
          </cell>
          <cell r="Z752">
            <v>0</v>
          </cell>
          <cell r="AA752">
            <v>0</v>
          </cell>
        </row>
        <row r="753">
          <cell r="Y753">
            <v>0</v>
          </cell>
          <cell r="Z753">
            <v>0</v>
          </cell>
          <cell r="AA753">
            <v>0</v>
          </cell>
        </row>
        <row r="754">
          <cell r="Y754">
            <v>0</v>
          </cell>
          <cell r="Z754">
            <v>0</v>
          </cell>
          <cell r="AA754">
            <v>0</v>
          </cell>
        </row>
        <row r="755">
          <cell r="Y755">
            <v>0</v>
          </cell>
          <cell r="Z755">
            <v>0</v>
          </cell>
          <cell r="AA755">
            <v>0</v>
          </cell>
        </row>
        <row r="756">
          <cell r="Y756">
            <v>0</v>
          </cell>
          <cell r="Z756">
            <v>0</v>
          </cell>
          <cell r="AA756">
            <v>0</v>
          </cell>
        </row>
        <row r="757">
          <cell r="Y757">
            <v>0</v>
          </cell>
          <cell r="Z757">
            <v>0</v>
          </cell>
          <cell r="AA757">
            <v>0</v>
          </cell>
        </row>
        <row r="758">
          <cell r="Y758">
            <v>0</v>
          </cell>
          <cell r="Z758">
            <v>0</v>
          </cell>
          <cell r="AA758">
            <v>0</v>
          </cell>
        </row>
        <row r="759">
          <cell r="Y759">
            <v>0</v>
          </cell>
          <cell r="Z759">
            <v>0</v>
          </cell>
          <cell r="AA759">
            <v>0</v>
          </cell>
        </row>
        <row r="760">
          <cell r="Y760">
            <v>0</v>
          </cell>
          <cell r="Z760">
            <v>0</v>
          </cell>
          <cell r="AA760">
            <v>0</v>
          </cell>
        </row>
        <row r="761">
          <cell r="Y761">
            <v>0</v>
          </cell>
          <cell r="Z761">
            <v>0</v>
          </cell>
          <cell r="AA761">
            <v>0</v>
          </cell>
        </row>
        <row r="762">
          <cell r="Y762">
            <v>0</v>
          </cell>
          <cell r="Z762">
            <v>0</v>
          </cell>
          <cell r="AA762">
            <v>0</v>
          </cell>
        </row>
        <row r="763">
          <cell r="Y763">
            <v>0</v>
          </cell>
          <cell r="Z763">
            <v>0</v>
          </cell>
          <cell r="AA763">
            <v>0</v>
          </cell>
        </row>
        <row r="764">
          <cell r="Y764">
            <v>0</v>
          </cell>
          <cell r="Z764">
            <v>0</v>
          </cell>
          <cell r="AA764">
            <v>0</v>
          </cell>
        </row>
        <row r="765">
          <cell r="Y765">
            <v>0</v>
          </cell>
          <cell r="Z765">
            <v>0</v>
          </cell>
          <cell r="AA765">
            <v>0</v>
          </cell>
        </row>
        <row r="766">
          <cell r="Y766">
            <v>0</v>
          </cell>
          <cell r="Z766">
            <v>0</v>
          </cell>
          <cell r="AA766">
            <v>0</v>
          </cell>
        </row>
        <row r="767">
          <cell r="Y767">
            <v>0</v>
          </cell>
          <cell r="Z767">
            <v>0</v>
          </cell>
          <cell r="AA767">
            <v>0</v>
          </cell>
        </row>
        <row r="768">
          <cell r="Y768">
            <v>0</v>
          </cell>
          <cell r="Z768">
            <v>0</v>
          </cell>
          <cell r="AA768">
            <v>0</v>
          </cell>
        </row>
        <row r="769">
          <cell r="Y769">
            <v>0</v>
          </cell>
          <cell r="Z769">
            <v>0</v>
          </cell>
          <cell r="AA769">
            <v>0</v>
          </cell>
        </row>
        <row r="770">
          <cell r="Y770">
            <v>0</v>
          </cell>
          <cell r="Z770">
            <v>0</v>
          </cell>
          <cell r="AA770">
            <v>0</v>
          </cell>
        </row>
        <row r="771">
          <cell r="Y771">
            <v>0</v>
          </cell>
          <cell r="Z771">
            <v>0</v>
          </cell>
          <cell r="AA771">
            <v>0</v>
          </cell>
        </row>
        <row r="772">
          <cell r="Y772">
            <v>0</v>
          </cell>
          <cell r="Z772">
            <v>0</v>
          </cell>
          <cell r="AA772">
            <v>0</v>
          </cell>
        </row>
        <row r="773">
          <cell r="Y773">
            <v>0</v>
          </cell>
          <cell r="Z773">
            <v>0</v>
          </cell>
          <cell r="AA773">
            <v>0</v>
          </cell>
        </row>
        <row r="774">
          <cell r="Y774">
            <v>0</v>
          </cell>
          <cell r="Z774">
            <v>0</v>
          </cell>
          <cell r="AA774">
            <v>0</v>
          </cell>
        </row>
        <row r="775">
          <cell r="Y775">
            <v>0</v>
          </cell>
          <cell r="Z775">
            <v>0</v>
          </cell>
          <cell r="AA775">
            <v>0</v>
          </cell>
        </row>
        <row r="776">
          <cell r="Y776">
            <v>0</v>
          </cell>
          <cell r="Z776">
            <v>0</v>
          </cell>
          <cell r="AA776">
            <v>0</v>
          </cell>
        </row>
        <row r="777">
          <cell r="Y777">
            <v>0</v>
          </cell>
          <cell r="Z777">
            <v>0</v>
          </cell>
          <cell r="AA777">
            <v>0</v>
          </cell>
        </row>
        <row r="778">
          <cell r="Y778">
            <v>0</v>
          </cell>
          <cell r="Z778">
            <v>0</v>
          </cell>
          <cell r="AA778">
            <v>0</v>
          </cell>
        </row>
        <row r="779">
          <cell r="Y779">
            <v>0</v>
          </cell>
          <cell r="Z779">
            <v>0</v>
          </cell>
          <cell r="AA779">
            <v>0</v>
          </cell>
        </row>
        <row r="780">
          <cell r="Y780">
            <v>0</v>
          </cell>
          <cell r="Z780">
            <v>0</v>
          </cell>
          <cell r="AA780">
            <v>0</v>
          </cell>
        </row>
        <row r="781">
          <cell r="Y781">
            <v>0</v>
          </cell>
          <cell r="Z781">
            <v>0</v>
          </cell>
          <cell r="AA781">
            <v>0</v>
          </cell>
        </row>
        <row r="782">
          <cell r="Y782">
            <v>0</v>
          </cell>
          <cell r="Z782">
            <v>0</v>
          </cell>
          <cell r="AA782">
            <v>0</v>
          </cell>
        </row>
        <row r="783">
          <cell r="Y783">
            <v>0</v>
          </cell>
          <cell r="Z783">
            <v>0</v>
          </cell>
          <cell r="AA783">
            <v>0</v>
          </cell>
        </row>
        <row r="784">
          <cell r="Y784">
            <v>0</v>
          </cell>
          <cell r="Z784">
            <v>0</v>
          </cell>
          <cell r="AA784">
            <v>0</v>
          </cell>
        </row>
        <row r="785">
          <cell r="Y785">
            <v>0</v>
          </cell>
          <cell r="Z785">
            <v>0</v>
          </cell>
          <cell r="AA785">
            <v>0</v>
          </cell>
        </row>
        <row r="786">
          <cell r="Y786">
            <v>0</v>
          </cell>
          <cell r="Z786">
            <v>0</v>
          </cell>
          <cell r="AA786">
            <v>0</v>
          </cell>
        </row>
        <row r="787">
          <cell r="Y787">
            <v>0</v>
          </cell>
          <cell r="Z787">
            <v>0</v>
          </cell>
          <cell r="AA787">
            <v>0</v>
          </cell>
        </row>
        <row r="788">
          <cell r="Y788">
            <v>0</v>
          </cell>
          <cell r="Z788">
            <v>0</v>
          </cell>
          <cell r="AA788">
            <v>0</v>
          </cell>
        </row>
        <row r="789">
          <cell r="Y789">
            <v>0</v>
          </cell>
          <cell r="Z789">
            <v>0</v>
          </cell>
          <cell r="AA789">
            <v>0</v>
          </cell>
        </row>
        <row r="790">
          <cell r="Y790">
            <v>0</v>
          </cell>
          <cell r="Z790">
            <v>0</v>
          </cell>
          <cell r="AA790">
            <v>0</v>
          </cell>
        </row>
        <row r="791">
          <cell r="Y791">
            <v>0</v>
          </cell>
          <cell r="Z791">
            <v>0</v>
          </cell>
          <cell r="AA791">
            <v>0</v>
          </cell>
        </row>
        <row r="792">
          <cell r="Y792">
            <v>0</v>
          </cell>
          <cell r="Z792">
            <v>0</v>
          </cell>
          <cell r="AA792">
            <v>0</v>
          </cell>
        </row>
        <row r="793">
          <cell r="Y793">
            <v>0</v>
          </cell>
          <cell r="Z793">
            <v>0</v>
          </cell>
          <cell r="AA793">
            <v>0</v>
          </cell>
        </row>
        <row r="794">
          <cell r="Y794">
            <v>0</v>
          </cell>
          <cell r="Z794">
            <v>0</v>
          </cell>
          <cell r="AA794">
            <v>0</v>
          </cell>
        </row>
        <row r="795">
          <cell r="Y795">
            <v>0</v>
          </cell>
          <cell r="Z795">
            <v>0</v>
          </cell>
          <cell r="AA795">
            <v>0</v>
          </cell>
        </row>
        <row r="796">
          <cell r="Y796">
            <v>0</v>
          </cell>
          <cell r="Z796">
            <v>0</v>
          </cell>
          <cell r="AA796">
            <v>0</v>
          </cell>
        </row>
        <row r="797">
          <cell r="Y797">
            <v>0</v>
          </cell>
          <cell r="Z797">
            <v>0</v>
          </cell>
          <cell r="AA797">
            <v>0</v>
          </cell>
        </row>
        <row r="798">
          <cell r="Y798">
            <v>0</v>
          </cell>
          <cell r="Z798">
            <v>0</v>
          </cell>
          <cell r="AA798">
            <v>0</v>
          </cell>
        </row>
        <row r="799">
          <cell r="Y799">
            <v>0</v>
          </cell>
          <cell r="Z799">
            <v>0</v>
          </cell>
          <cell r="AA799">
            <v>0</v>
          </cell>
        </row>
        <row r="800">
          <cell r="Y800">
            <v>0</v>
          </cell>
          <cell r="Z800">
            <v>0</v>
          </cell>
          <cell r="AA800">
            <v>0</v>
          </cell>
        </row>
        <row r="801">
          <cell r="Y801">
            <v>0</v>
          </cell>
          <cell r="Z801">
            <v>0</v>
          </cell>
          <cell r="AA801">
            <v>0</v>
          </cell>
        </row>
        <row r="802">
          <cell r="Y802">
            <v>0</v>
          </cell>
          <cell r="Z802">
            <v>0</v>
          </cell>
          <cell r="AA802">
            <v>0</v>
          </cell>
        </row>
        <row r="803">
          <cell r="Y803">
            <v>0</v>
          </cell>
          <cell r="Z803">
            <v>0</v>
          </cell>
          <cell r="AA803">
            <v>0</v>
          </cell>
        </row>
        <row r="804">
          <cell r="Y804">
            <v>0</v>
          </cell>
          <cell r="Z804">
            <v>0</v>
          </cell>
          <cell r="AA804">
            <v>0</v>
          </cell>
        </row>
        <row r="805">
          <cell r="Y805">
            <v>0</v>
          </cell>
          <cell r="Z805">
            <v>0</v>
          </cell>
          <cell r="AA805">
            <v>0</v>
          </cell>
        </row>
        <row r="806">
          <cell r="Y806">
            <v>0</v>
          </cell>
          <cell r="Z806">
            <v>0</v>
          </cell>
          <cell r="AA806">
            <v>0</v>
          </cell>
        </row>
        <row r="807">
          <cell r="Y807">
            <v>0</v>
          </cell>
          <cell r="Z807">
            <v>0</v>
          </cell>
          <cell r="AA807">
            <v>0</v>
          </cell>
        </row>
        <row r="808">
          <cell r="Y808">
            <v>0</v>
          </cell>
          <cell r="Z808">
            <v>0</v>
          </cell>
          <cell r="AA808">
            <v>0</v>
          </cell>
        </row>
        <row r="809">
          <cell r="Y809">
            <v>0</v>
          </cell>
          <cell r="Z809">
            <v>0</v>
          </cell>
          <cell r="AA809">
            <v>0</v>
          </cell>
        </row>
        <row r="810">
          <cell r="Y810">
            <v>0</v>
          </cell>
          <cell r="Z810">
            <v>0</v>
          </cell>
          <cell r="AA810">
            <v>0</v>
          </cell>
        </row>
        <row r="811">
          <cell r="Y811">
            <v>0</v>
          </cell>
          <cell r="Z811">
            <v>0</v>
          </cell>
          <cell r="AA811">
            <v>0</v>
          </cell>
        </row>
        <row r="812">
          <cell r="Y812">
            <v>0</v>
          </cell>
          <cell r="Z812">
            <v>0</v>
          </cell>
          <cell r="AA812">
            <v>0</v>
          </cell>
        </row>
        <row r="813">
          <cell r="Y813">
            <v>0</v>
          </cell>
          <cell r="Z813">
            <v>0</v>
          </cell>
          <cell r="AA813">
            <v>0</v>
          </cell>
        </row>
        <row r="814">
          <cell r="Y814">
            <v>0</v>
          </cell>
          <cell r="Z814">
            <v>0</v>
          </cell>
          <cell r="AA814">
            <v>0</v>
          </cell>
        </row>
        <row r="815">
          <cell r="Y815">
            <v>0</v>
          </cell>
          <cell r="Z815">
            <v>0</v>
          </cell>
          <cell r="AA815">
            <v>0</v>
          </cell>
        </row>
        <row r="816">
          <cell r="Y816">
            <v>0</v>
          </cell>
          <cell r="Z816">
            <v>0</v>
          </cell>
          <cell r="AA816">
            <v>0</v>
          </cell>
        </row>
        <row r="817">
          <cell r="Y817">
            <v>0</v>
          </cell>
          <cell r="Z817">
            <v>0</v>
          </cell>
          <cell r="AA817">
            <v>0</v>
          </cell>
        </row>
        <row r="818">
          <cell r="Y818">
            <v>0</v>
          </cell>
          <cell r="Z818">
            <v>0</v>
          </cell>
          <cell r="AA818">
            <v>0</v>
          </cell>
        </row>
        <row r="819">
          <cell r="Y819">
            <v>0</v>
          </cell>
          <cell r="Z819">
            <v>0</v>
          </cell>
          <cell r="AA819">
            <v>0</v>
          </cell>
        </row>
        <row r="820">
          <cell r="Y820">
            <v>0</v>
          </cell>
          <cell r="Z820">
            <v>0</v>
          </cell>
          <cell r="AA820">
            <v>0</v>
          </cell>
        </row>
        <row r="821">
          <cell r="Y821">
            <v>0</v>
          </cell>
          <cell r="Z821">
            <v>0</v>
          </cell>
          <cell r="AA821">
            <v>0</v>
          </cell>
        </row>
        <row r="822">
          <cell r="Y822">
            <v>0</v>
          </cell>
          <cell r="Z822">
            <v>0</v>
          </cell>
          <cell r="AA822">
            <v>0</v>
          </cell>
        </row>
        <row r="823">
          <cell r="Y823">
            <v>0</v>
          </cell>
          <cell r="Z823">
            <v>0</v>
          </cell>
          <cell r="AA823">
            <v>0</v>
          </cell>
        </row>
        <row r="824">
          <cell r="Y824">
            <v>0</v>
          </cell>
          <cell r="Z824">
            <v>0</v>
          </cell>
          <cell r="AA824">
            <v>0</v>
          </cell>
        </row>
        <row r="825">
          <cell r="Y825">
            <v>0</v>
          </cell>
          <cell r="Z825">
            <v>0</v>
          </cell>
          <cell r="AA825">
            <v>0</v>
          </cell>
        </row>
        <row r="826">
          <cell r="Y826">
            <v>0</v>
          </cell>
          <cell r="Z826">
            <v>0</v>
          </cell>
          <cell r="AA826">
            <v>0</v>
          </cell>
        </row>
        <row r="827">
          <cell r="Y827">
            <v>0</v>
          </cell>
          <cell r="Z827">
            <v>0</v>
          </cell>
          <cell r="AA827">
            <v>0</v>
          </cell>
        </row>
        <row r="828">
          <cell r="Y828">
            <v>0</v>
          </cell>
          <cell r="Z828">
            <v>0</v>
          </cell>
          <cell r="AA828">
            <v>0</v>
          </cell>
        </row>
        <row r="829">
          <cell r="Y829">
            <v>0</v>
          </cell>
          <cell r="Z829">
            <v>0</v>
          </cell>
          <cell r="AA829">
            <v>0</v>
          </cell>
        </row>
        <row r="830">
          <cell r="Y830">
            <v>0</v>
          </cell>
          <cell r="Z830">
            <v>0</v>
          </cell>
          <cell r="AA830">
            <v>0</v>
          </cell>
        </row>
        <row r="831">
          <cell r="Y831">
            <v>0</v>
          </cell>
          <cell r="Z831">
            <v>0</v>
          </cell>
          <cell r="AA831">
            <v>0</v>
          </cell>
        </row>
        <row r="832">
          <cell r="Y832">
            <v>0</v>
          </cell>
          <cell r="Z832">
            <v>0</v>
          </cell>
          <cell r="AA832">
            <v>0</v>
          </cell>
        </row>
        <row r="833">
          <cell r="Y833">
            <v>0</v>
          </cell>
          <cell r="Z833">
            <v>0</v>
          </cell>
          <cell r="AA833">
            <v>0</v>
          </cell>
        </row>
        <row r="834">
          <cell r="Y834">
            <v>0</v>
          </cell>
          <cell r="Z834">
            <v>0</v>
          </cell>
          <cell r="AA834">
            <v>0</v>
          </cell>
        </row>
        <row r="835">
          <cell r="Y835">
            <v>0</v>
          </cell>
          <cell r="Z835">
            <v>0</v>
          </cell>
          <cell r="AA835">
            <v>0</v>
          </cell>
        </row>
        <row r="836">
          <cell r="Y836">
            <v>0</v>
          </cell>
          <cell r="Z836">
            <v>0</v>
          </cell>
          <cell r="AA836">
            <v>0</v>
          </cell>
        </row>
        <row r="837">
          <cell r="Y837">
            <v>0</v>
          </cell>
          <cell r="Z837">
            <v>0</v>
          </cell>
          <cell r="AA837">
            <v>0</v>
          </cell>
        </row>
        <row r="838">
          <cell r="Y838">
            <v>0</v>
          </cell>
          <cell r="Z838">
            <v>0</v>
          </cell>
          <cell r="AA838">
            <v>0</v>
          </cell>
        </row>
        <row r="839">
          <cell r="Y839">
            <v>0</v>
          </cell>
          <cell r="Z839">
            <v>0</v>
          </cell>
          <cell r="AA839">
            <v>0</v>
          </cell>
        </row>
        <row r="840">
          <cell r="Y840">
            <v>0</v>
          </cell>
          <cell r="Z840">
            <v>0</v>
          </cell>
          <cell r="AA840">
            <v>0</v>
          </cell>
        </row>
        <row r="841">
          <cell r="Y841">
            <v>0</v>
          </cell>
          <cell r="Z841">
            <v>0</v>
          </cell>
          <cell r="AA841">
            <v>0</v>
          </cell>
        </row>
        <row r="842">
          <cell r="Y842">
            <v>0</v>
          </cell>
          <cell r="Z842">
            <v>0</v>
          </cell>
          <cell r="AA842">
            <v>0</v>
          </cell>
        </row>
        <row r="843">
          <cell r="Y843">
            <v>0</v>
          </cell>
          <cell r="Z843">
            <v>0</v>
          </cell>
          <cell r="AA843">
            <v>0</v>
          </cell>
        </row>
        <row r="844">
          <cell r="Y844">
            <v>0</v>
          </cell>
          <cell r="Z844">
            <v>0</v>
          </cell>
          <cell r="AA844">
            <v>0</v>
          </cell>
        </row>
        <row r="845">
          <cell r="Y845">
            <v>0</v>
          </cell>
          <cell r="Z845">
            <v>0</v>
          </cell>
          <cell r="AA845">
            <v>0</v>
          </cell>
        </row>
        <row r="846">
          <cell r="Y846">
            <v>0</v>
          </cell>
          <cell r="Z846">
            <v>0</v>
          </cell>
          <cell r="AA846">
            <v>0</v>
          </cell>
        </row>
        <row r="847">
          <cell r="Y847">
            <v>0</v>
          </cell>
          <cell r="Z847">
            <v>0</v>
          </cell>
          <cell r="AA847">
            <v>0</v>
          </cell>
        </row>
        <row r="848">
          <cell r="Y848">
            <v>0</v>
          </cell>
          <cell r="Z848">
            <v>0</v>
          </cell>
          <cell r="AA848">
            <v>0</v>
          </cell>
        </row>
        <row r="849">
          <cell r="Y849">
            <v>0</v>
          </cell>
          <cell r="Z849">
            <v>0</v>
          </cell>
          <cell r="AA849">
            <v>0</v>
          </cell>
        </row>
        <row r="850">
          <cell r="Y850">
            <v>0</v>
          </cell>
          <cell r="Z850">
            <v>0</v>
          </cell>
          <cell r="AA850">
            <v>0</v>
          </cell>
        </row>
        <row r="851">
          <cell r="Y851">
            <v>0</v>
          </cell>
          <cell r="Z851">
            <v>0</v>
          </cell>
          <cell r="AA851">
            <v>0</v>
          </cell>
        </row>
        <row r="852">
          <cell r="Y852">
            <v>0</v>
          </cell>
          <cell r="Z852">
            <v>0</v>
          </cell>
          <cell r="AA852">
            <v>0</v>
          </cell>
        </row>
        <row r="853">
          <cell r="Y853">
            <v>0</v>
          </cell>
          <cell r="Z853">
            <v>0</v>
          </cell>
          <cell r="AA853">
            <v>0</v>
          </cell>
        </row>
        <row r="854">
          <cell r="Y854">
            <v>0</v>
          </cell>
          <cell r="Z854">
            <v>0</v>
          </cell>
          <cell r="AA854">
            <v>0</v>
          </cell>
        </row>
        <row r="855">
          <cell r="Y855">
            <v>0</v>
          </cell>
          <cell r="Z855">
            <v>0</v>
          </cell>
          <cell r="AA855">
            <v>0</v>
          </cell>
        </row>
        <row r="856">
          <cell r="Y856">
            <v>0</v>
          </cell>
          <cell r="Z856">
            <v>0</v>
          </cell>
          <cell r="AA856">
            <v>0</v>
          </cell>
        </row>
        <row r="857">
          <cell r="Y857">
            <v>0</v>
          </cell>
          <cell r="Z857">
            <v>0</v>
          </cell>
          <cell r="AA857">
            <v>0</v>
          </cell>
        </row>
        <row r="858">
          <cell r="Y858">
            <v>0</v>
          </cell>
          <cell r="Z858">
            <v>0</v>
          </cell>
          <cell r="AA858">
            <v>0</v>
          </cell>
        </row>
        <row r="859">
          <cell r="Y859">
            <v>0</v>
          </cell>
          <cell r="Z859">
            <v>0</v>
          </cell>
          <cell r="AA859">
            <v>0</v>
          </cell>
        </row>
        <row r="860">
          <cell r="Y860">
            <v>0</v>
          </cell>
          <cell r="Z860">
            <v>0</v>
          </cell>
          <cell r="AA860">
            <v>0</v>
          </cell>
        </row>
        <row r="861">
          <cell r="Y861">
            <v>0</v>
          </cell>
          <cell r="Z861">
            <v>0</v>
          </cell>
          <cell r="AA861">
            <v>0</v>
          </cell>
        </row>
        <row r="862">
          <cell r="Y862">
            <v>0</v>
          </cell>
          <cell r="Z862">
            <v>0</v>
          </cell>
          <cell r="AA862">
            <v>0</v>
          </cell>
        </row>
        <row r="863">
          <cell r="Y863">
            <v>0</v>
          </cell>
          <cell r="Z863">
            <v>0</v>
          </cell>
          <cell r="AA863">
            <v>0</v>
          </cell>
        </row>
        <row r="864">
          <cell r="Y864">
            <v>0</v>
          </cell>
          <cell r="Z864">
            <v>0</v>
          </cell>
          <cell r="AA864">
            <v>0</v>
          </cell>
        </row>
        <row r="865">
          <cell r="Y865">
            <v>0</v>
          </cell>
          <cell r="Z865">
            <v>0</v>
          </cell>
          <cell r="AA865">
            <v>0</v>
          </cell>
        </row>
        <row r="866">
          <cell r="Y866">
            <v>0</v>
          </cell>
          <cell r="Z866">
            <v>0</v>
          </cell>
          <cell r="AA866">
            <v>0</v>
          </cell>
        </row>
        <row r="867">
          <cell r="Y867">
            <v>0</v>
          </cell>
          <cell r="Z867">
            <v>0</v>
          </cell>
          <cell r="AA867">
            <v>0</v>
          </cell>
        </row>
        <row r="868">
          <cell r="Y868">
            <v>0</v>
          </cell>
          <cell r="Z868">
            <v>0</v>
          </cell>
          <cell r="AA868">
            <v>0</v>
          </cell>
        </row>
        <row r="869">
          <cell r="Y869">
            <v>0</v>
          </cell>
          <cell r="Z869">
            <v>0</v>
          </cell>
          <cell r="AA869">
            <v>0</v>
          </cell>
        </row>
        <row r="870">
          <cell r="Y870">
            <v>0</v>
          </cell>
          <cell r="Z870">
            <v>0</v>
          </cell>
          <cell r="AA870">
            <v>0</v>
          </cell>
        </row>
        <row r="871">
          <cell r="Y871">
            <v>0</v>
          </cell>
          <cell r="Z871">
            <v>0</v>
          </cell>
          <cell r="AA871">
            <v>0</v>
          </cell>
        </row>
        <row r="872">
          <cell r="Y872">
            <v>0</v>
          </cell>
          <cell r="Z872">
            <v>0</v>
          </cell>
          <cell r="AA87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3306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626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2356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724</v>
          </cell>
          <cell r="K48">
            <v>840</v>
          </cell>
          <cell r="L48">
            <v>0</v>
          </cell>
          <cell r="M48">
            <v>0</v>
          </cell>
          <cell r="N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487</v>
          </cell>
          <cell r="L49">
            <v>0</v>
          </cell>
          <cell r="M49">
            <v>0</v>
          </cell>
          <cell r="N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720</v>
          </cell>
          <cell r="L51">
            <v>0</v>
          </cell>
          <cell r="M51">
            <v>0</v>
          </cell>
          <cell r="N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1572</v>
          </cell>
          <cell r="J52">
            <v>420</v>
          </cell>
          <cell r="K52">
            <v>726</v>
          </cell>
          <cell r="L52">
            <v>0</v>
          </cell>
          <cell r="M52">
            <v>0</v>
          </cell>
          <cell r="N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726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126</v>
          </cell>
          <cell r="K54">
            <v>720</v>
          </cell>
          <cell r="L54">
            <v>0</v>
          </cell>
          <cell r="M54">
            <v>0</v>
          </cell>
          <cell r="N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1926</v>
          </cell>
          <cell r="J55">
            <v>426</v>
          </cell>
          <cell r="K55">
            <v>720</v>
          </cell>
          <cell r="L55">
            <v>0</v>
          </cell>
          <cell r="M55">
            <v>0</v>
          </cell>
          <cell r="N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405</v>
          </cell>
          <cell r="N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539</v>
          </cell>
          <cell r="K58">
            <v>720</v>
          </cell>
          <cell r="L58">
            <v>0</v>
          </cell>
          <cell r="M58">
            <v>105</v>
          </cell>
          <cell r="N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1250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1250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65</v>
          </cell>
          <cell r="J61">
            <v>1280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956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2286</v>
          </cell>
          <cell r="J63">
            <v>462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891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1731</v>
          </cell>
          <cell r="J67">
            <v>248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1336</v>
          </cell>
          <cell r="K69">
            <v>726</v>
          </cell>
          <cell r="L69">
            <v>0</v>
          </cell>
          <cell r="M69">
            <v>0</v>
          </cell>
          <cell r="N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2389</v>
          </cell>
          <cell r="J70">
            <v>1224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2392</v>
          </cell>
          <cell r="J75">
            <v>486</v>
          </cell>
          <cell r="K75">
            <v>720</v>
          </cell>
          <cell r="L75">
            <v>0</v>
          </cell>
          <cell r="M75">
            <v>0</v>
          </cell>
          <cell r="N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2331</v>
          </cell>
          <cell r="J76">
            <v>720</v>
          </cell>
          <cell r="K76">
            <v>864</v>
          </cell>
          <cell r="L76">
            <v>0</v>
          </cell>
          <cell r="M76">
            <v>0</v>
          </cell>
          <cell r="N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78</v>
          </cell>
          <cell r="G77">
            <v>0</v>
          </cell>
          <cell r="H77">
            <v>0</v>
          </cell>
          <cell r="I77">
            <v>2302</v>
          </cell>
          <cell r="J77">
            <v>720</v>
          </cell>
          <cell r="K77">
            <v>840</v>
          </cell>
          <cell r="L77">
            <v>0</v>
          </cell>
          <cell r="M77">
            <v>0</v>
          </cell>
          <cell r="N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2091</v>
          </cell>
          <cell r="J79">
            <v>1017</v>
          </cell>
          <cell r="K79">
            <v>796</v>
          </cell>
          <cell r="L79">
            <v>0</v>
          </cell>
          <cell r="M79">
            <v>0</v>
          </cell>
          <cell r="N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2342</v>
          </cell>
          <cell r="J80">
            <v>840</v>
          </cell>
          <cell r="K80">
            <v>704</v>
          </cell>
          <cell r="L80">
            <v>0</v>
          </cell>
          <cell r="M80">
            <v>0</v>
          </cell>
          <cell r="N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2201</v>
          </cell>
          <cell r="J81">
            <v>744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2369</v>
          </cell>
          <cell r="J82">
            <v>752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1154</v>
          </cell>
          <cell r="J86">
            <v>707</v>
          </cell>
          <cell r="K86">
            <v>831</v>
          </cell>
          <cell r="L86">
            <v>0</v>
          </cell>
          <cell r="M86">
            <v>0</v>
          </cell>
          <cell r="N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837</v>
          </cell>
          <cell r="K87">
            <v>720</v>
          </cell>
          <cell r="L87">
            <v>0</v>
          </cell>
          <cell r="M87">
            <v>0</v>
          </cell>
          <cell r="N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996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R1031"/>
  <sheetViews>
    <sheetView tabSelected="1" zoomScale="70" zoomScaleNormal="70" workbookViewId="0">
      <pane xSplit="13" ySplit="2" topLeftCell="R930" activePane="bottomRight" state="frozen"/>
      <selection pane="topRight" activeCell="N1" sqref="N1"/>
      <selection pane="bottomLeft" activeCell="A3" sqref="A3"/>
      <selection pane="bottomRight" activeCell="R952" sqref="R952"/>
    </sheetView>
  </sheetViews>
  <sheetFormatPr defaultRowHeight="14.4"/>
  <cols>
    <col min="1" max="1" width="20.6640625" customWidth="1"/>
    <col min="2" max="2" width="12.77734375" customWidth="1"/>
    <col min="3" max="3" width="13.33203125" customWidth="1"/>
    <col min="4" max="4" width="16" customWidth="1"/>
    <col min="5" max="5" width="14.21875" customWidth="1"/>
    <col min="6" max="6" width="12.77734375" customWidth="1"/>
    <col min="7" max="7" width="14.21875" customWidth="1"/>
    <col min="8" max="8" width="20.88671875" customWidth="1"/>
    <col min="10" max="10" width="11.44140625" customWidth="1"/>
    <col min="11" max="12" width="12.88671875" customWidth="1"/>
    <col min="14" max="14" width="7.33203125" customWidth="1"/>
    <col min="15" max="15" width="6.6640625" customWidth="1"/>
    <col min="23" max="23" width="8.88671875" customWidth="1"/>
    <col min="24" max="25" width="7.88671875" customWidth="1"/>
    <col min="26" max="28" width="8.88671875" customWidth="1"/>
    <col min="29" max="29" width="11.5546875" customWidth="1"/>
    <col min="30" max="30" width="8.88671875" customWidth="1"/>
    <col min="31" max="31" width="10.33203125" customWidth="1"/>
  </cols>
  <sheetData>
    <row r="1" spans="1:44" ht="43.8" customHeight="1">
      <c r="A1" s="1"/>
      <c r="B1" s="224" t="s">
        <v>0</v>
      </c>
      <c r="C1" s="2"/>
      <c r="D1" s="2"/>
      <c r="E1" s="3"/>
      <c r="F1" s="2"/>
      <c r="G1" s="2"/>
      <c r="H1" s="4"/>
      <c r="I1" s="5">
        <f>SUBTOTAL(9,I3:I2249)</f>
        <v>624591</v>
      </c>
      <c r="J1" s="6"/>
      <c r="K1" s="7"/>
      <c r="L1" s="8"/>
      <c r="M1" s="5">
        <f>SUBTOTAL(9,M3:M2249)</f>
        <v>627733</v>
      </c>
      <c r="N1" s="9"/>
      <c r="O1" s="9"/>
      <c r="P1" s="8"/>
      <c r="Q1" s="10"/>
      <c r="R1" s="11"/>
      <c r="S1" s="10"/>
      <c r="T1" s="10"/>
      <c r="U1" s="9"/>
      <c r="V1" s="12"/>
      <c r="W1" s="10"/>
      <c r="X1" s="9"/>
      <c r="Y1" s="9"/>
      <c r="Z1" s="13"/>
      <c r="AA1" s="14"/>
      <c r="AB1" s="14"/>
      <c r="AC1" s="15"/>
      <c r="AD1" s="16"/>
      <c r="AE1" s="5">
        <f>SUBTOTAL(9,AE3:AE2249)</f>
        <v>280022</v>
      </c>
      <c r="AF1" s="18"/>
      <c r="AG1" s="19"/>
      <c r="AH1" s="19"/>
      <c r="AI1" s="19"/>
      <c r="AJ1" s="19"/>
      <c r="AK1" s="19"/>
      <c r="AL1" s="19"/>
      <c r="AM1" s="19"/>
      <c r="AN1" s="20"/>
      <c r="AO1" s="20"/>
      <c r="AP1" s="20"/>
      <c r="AQ1" s="20"/>
    </row>
    <row r="2" spans="1:44" ht="46.8">
      <c r="A2" s="35" t="s">
        <v>1</v>
      </c>
      <c r="B2" s="36" t="s">
        <v>2</v>
      </c>
      <c r="C2" s="37" t="s">
        <v>3</v>
      </c>
      <c r="D2" s="38" t="s">
        <v>330</v>
      </c>
      <c r="E2" s="39" t="s">
        <v>4</v>
      </c>
      <c r="F2" s="37" t="s">
        <v>5</v>
      </c>
      <c r="G2" s="38" t="s">
        <v>6</v>
      </c>
      <c r="H2" s="40" t="s">
        <v>7</v>
      </c>
      <c r="I2" s="38" t="s">
        <v>8</v>
      </c>
      <c r="J2" s="41" t="s">
        <v>9</v>
      </c>
      <c r="K2" s="42" t="s">
        <v>10</v>
      </c>
      <c r="L2" s="38" t="s">
        <v>11</v>
      </c>
      <c r="M2" s="43" t="s">
        <v>12</v>
      </c>
      <c r="N2" s="43" t="s">
        <v>13</v>
      </c>
      <c r="O2" s="43" t="s">
        <v>14</v>
      </c>
      <c r="P2" s="44" t="s">
        <v>15</v>
      </c>
      <c r="Q2" s="346" t="s">
        <v>16</v>
      </c>
      <c r="R2" s="45" t="s">
        <v>17</v>
      </c>
      <c r="S2" s="346" t="s">
        <v>18</v>
      </c>
      <c r="T2" s="346" t="s">
        <v>19</v>
      </c>
      <c r="U2" s="46" t="s">
        <v>20</v>
      </c>
      <c r="V2" s="47" t="s">
        <v>21</v>
      </c>
      <c r="W2" s="347" t="s">
        <v>22</v>
      </c>
      <c r="X2" s="256" t="s">
        <v>23</v>
      </c>
      <c r="Y2" s="256" t="s">
        <v>24</v>
      </c>
      <c r="Z2" s="48" t="s">
        <v>16</v>
      </c>
      <c r="AA2" s="48" t="s">
        <v>18</v>
      </c>
      <c r="AB2" s="48" t="s">
        <v>25</v>
      </c>
      <c r="AC2" s="49" t="s">
        <v>26</v>
      </c>
      <c r="AD2" s="50" t="s">
        <v>27</v>
      </c>
      <c r="AE2" s="51" t="s">
        <v>28</v>
      </c>
      <c r="AF2" s="348" t="s">
        <v>29</v>
      </c>
      <c r="AG2" s="22" t="s">
        <v>30</v>
      </c>
      <c r="AH2" s="19"/>
      <c r="AI2" s="52" t="s">
        <v>20</v>
      </c>
      <c r="AJ2" s="21">
        <v>1</v>
      </c>
      <c r="AK2" s="22" t="s">
        <v>31</v>
      </c>
      <c r="AL2" s="21"/>
      <c r="AM2" s="21">
        <v>1</v>
      </c>
      <c r="AN2" s="53" t="s">
        <v>32</v>
      </c>
      <c r="AO2" s="53" t="s">
        <v>32</v>
      </c>
      <c r="AP2" s="53" t="s">
        <v>33</v>
      </c>
      <c r="AQ2" s="53" t="s">
        <v>34</v>
      </c>
    </row>
    <row r="3" spans="1:44">
      <c r="A3" s="12" t="s">
        <v>577</v>
      </c>
      <c r="B3" s="23" t="s">
        <v>639</v>
      </c>
      <c r="C3" s="24">
        <v>12111088</v>
      </c>
      <c r="D3" s="12" t="s">
        <v>534</v>
      </c>
      <c r="E3" s="25" t="s">
        <v>625</v>
      </c>
      <c r="F3" s="24">
        <v>11111223</v>
      </c>
      <c r="G3" s="12" t="s">
        <v>578</v>
      </c>
      <c r="H3" s="26" t="s">
        <v>579</v>
      </c>
      <c r="I3" s="12">
        <v>380</v>
      </c>
      <c r="J3" s="27">
        <v>46236</v>
      </c>
      <c r="K3" s="28" t="s">
        <v>626</v>
      </c>
      <c r="L3" s="12" t="s">
        <v>627</v>
      </c>
      <c r="M3" s="12">
        <v>380</v>
      </c>
      <c r="N3" s="29">
        <v>0</v>
      </c>
      <c r="O3" s="29">
        <v>0</v>
      </c>
      <c r="P3" s="30" t="s">
        <v>203</v>
      </c>
      <c r="Q3" s="314">
        <v>46217</v>
      </c>
      <c r="R3" s="12">
        <v>0</v>
      </c>
      <c r="S3" s="314">
        <v>46238</v>
      </c>
      <c r="T3" s="314">
        <v>46238</v>
      </c>
      <c r="U3" s="309" t="s">
        <v>44</v>
      </c>
      <c r="V3" s="12" t="s">
        <v>252</v>
      </c>
      <c r="W3" s="31"/>
      <c r="X3" s="29">
        <v>0</v>
      </c>
      <c r="Y3" s="29">
        <v>0</v>
      </c>
      <c r="Z3" s="32">
        <f>IFERROR(VLOOKUP(H3,[2]New!$B:$G,3,0),)*I3/60</f>
        <v>266</v>
      </c>
      <c r="AA3" s="32">
        <f>IFERROR(VLOOKUP(H3,[2]New!$B:$G,4,0),)*I3/60</f>
        <v>1038.6666666666667</v>
      </c>
      <c r="AB3" s="32">
        <f>IFERROR(VLOOKUP(H3,[2]New!$B:$G,6,0),)*I3/60</f>
        <v>931</v>
      </c>
      <c r="AC3" s="332">
        <v>46251</v>
      </c>
      <c r="AD3" s="12">
        <f>IFERROR(VLOOKUP(H3,[3]Sheet1!$E:$H,4,0),)</f>
        <v>0</v>
      </c>
      <c r="AE3" s="17">
        <v>380</v>
      </c>
      <c r="AF3" s="34" t="s">
        <v>4219</v>
      </c>
      <c r="AG3" s="12">
        <v>0</v>
      </c>
      <c r="AH3" s="20">
        <v>0</v>
      </c>
      <c r="AI3" s="20" t="s">
        <v>44</v>
      </c>
      <c r="AJ3" s="223"/>
      <c r="AK3" s="223"/>
      <c r="AL3" s="223" t="s">
        <v>5604</v>
      </c>
      <c r="AM3" s="331" t="s">
        <v>5604</v>
      </c>
      <c r="AN3" s="223">
        <v>3</v>
      </c>
      <c r="AO3" s="223">
        <v>3</v>
      </c>
      <c r="AP3" s="223">
        <v>2</v>
      </c>
      <c r="AQ3" s="223">
        <v>2</v>
      </c>
      <c r="AR3" t="s">
        <v>5727</v>
      </c>
    </row>
    <row r="4" spans="1:44">
      <c r="A4" s="12" t="s">
        <v>435</v>
      </c>
      <c r="B4" s="23" t="s">
        <v>640</v>
      </c>
      <c r="C4" s="342">
        <v>12125012</v>
      </c>
      <c r="D4" s="310" t="s">
        <v>131</v>
      </c>
      <c r="E4" s="343" t="s">
        <v>630</v>
      </c>
      <c r="F4" s="342">
        <v>11134237</v>
      </c>
      <c r="G4" s="310" t="s">
        <v>132</v>
      </c>
      <c r="H4" s="344" t="s">
        <v>133</v>
      </c>
      <c r="I4" s="310">
        <v>2370</v>
      </c>
      <c r="J4" s="345">
        <v>46226</v>
      </c>
      <c r="K4" s="329" t="s">
        <v>631</v>
      </c>
      <c r="L4" s="310" t="s">
        <v>632</v>
      </c>
      <c r="M4" s="12">
        <v>2389</v>
      </c>
      <c r="N4" s="29">
        <v>16</v>
      </c>
      <c r="O4" s="29">
        <v>0</v>
      </c>
      <c r="P4" s="30" t="s">
        <v>38</v>
      </c>
      <c r="Q4" s="31">
        <v>46216</v>
      </c>
      <c r="R4" s="12">
        <v>0</v>
      </c>
      <c r="S4" s="31">
        <v>46217</v>
      </c>
      <c r="T4" s="31">
        <v>46217</v>
      </c>
      <c r="U4" s="12" t="s">
        <v>99</v>
      </c>
      <c r="V4" s="12" t="s">
        <v>40</v>
      </c>
      <c r="W4" s="31"/>
      <c r="X4" s="29">
        <v>3</v>
      </c>
      <c r="Y4" s="29">
        <v>0</v>
      </c>
      <c r="Z4" s="32">
        <f>IFERROR(VLOOKUP(H4,[2]New!$B:$G,3,0),)*I4/60</f>
        <v>1674.8</v>
      </c>
      <c r="AA4" s="32">
        <f>IFERROR(VLOOKUP(H4,[2]New!$B:$G,4,0),)*I4/60</f>
        <v>4657.05</v>
      </c>
      <c r="AB4" s="32">
        <f>IFERROR(VLOOKUP(H4,[2]New!$B:$G,6,0),)*I4/60</f>
        <v>2291</v>
      </c>
      <c r="AC4" s="33">
        <f>VLOOKUP(A4,'[4]PO PTCA (2)'!$A:$L,12,0)</f>
        <v>46238</v>
      </c>
      <c r="AD4" s="12" t="str">
        <f>IFERROR(VLOOKUP(H4,[3]Sheet1!$E:$H,4,0),)</f>
        <v>B</v>
      </c>
      <c r="AE4" s="17">
        <v>2370</v>
      </c>
      <c r="AF4" s="34" t="s">
        <v>4219</v>
      </c>
      <c r="AG4" s="12" t="s">
        <v>42</v>
      </c>
      <c r="AH4" s="20">
        <v>19</v>
      </c>
      <c r="AI4" s="20" t="s">
        <v>139</v>
      </c>
      <c r="AJ4" s="223"/>
      <c r="AK4" s="223"/>
      <c r="AL4" s="223" t="s">
        <v>5605</v>
      </c>
      <c r="AM4" s="331" t="e">
        <v>#N/A</v>
      </c>
      <c r="AN4" s="223">
        <v>3</v>
      </c>
      <c r="AO4" s="223">
        <v>3</v>
      </c>
      <c r="AP4" s="223">
        <v>2</v>
      </c>
      <c r="AQ4" s="223">
        <v>2</v>
      </c>
    </row>
    <row r="5" spans="1:44">
      <c r="A5" s="12" t="s">
        <v>432</v>
      </c>
      <c r="B5" s="23" t="s">
        <v>722</v>
      </c>
      <c r="C5" s="24">
        <v>12111412</v>
      </c>
      <c r="D5" s="12" t="s">
        <v>434</v>
      </c>
      <c r="E5" s="25" t="s">
        <v>677</v>
      </c>
      <c r="F5" s="24">
        <v>11126730</v>
      </c>
      <c r="G5" s="12" t="s">
        <v>433</v>
      </c>
      <c r="H5" s="26" t="s">
        <v>764</v>
      </c>
      <c r="I5" s="12">
        <v>25</v>
      </c>
      <c r="J5" s="27">
        <v>46227</v>
      </c>
      <c r="K5" s="28" t="s">
        <v>679</v>
      </c>
      <c r="L5" s="12" t="s">
        <v>680</v>
      </c>
      <c r="M5" s="12">
        <v>25</v>
      </c>
      <c r="N5" s="29">
        <v>0</v>
      </c>
      <c r="O5" s="29">
        <v>0</v>
      </c>
      <c r="P5" s="30" t="s">
        <v>43</v>
      </c>
      <c r="Q5" s="314">
        <v>46227</v>
      </c>
      <c r="R5" s="12">
        <v>0</v>
      </c>
      <c r="S5" s="314">
        <v>46230</v>
      </c>
      <c r="T5" s="314">
        <v>46230</v>
      </c>
      <c r="U5" s="12" t="s">
        <v>44</v>
      </c>
      <c r="V5" s="12" t="s">
        <v>45</v>
      </c>
      <c r="W5" s="31"/>
      <c r="X5" s="29">
        <v>0</v>
      </c>
      <c r="Y5" s="29">
        <v>0</v>
      </c>
      <c r="Z5" s="32">
        <f>IFERROR(VLOOKUP(H5,[2]New!$B:$G,3,0),)*I5/60</f>
        <v>0</v>
      </c>
      <c r="AA5" s="32">
        <f>IFERROR(VLOOKUP(H5,[2]New!$B:$G,4,0),)*I5/60</f>
        <v>0</v>
      </c>
      <c r="AB5" s="32">
        <f>IFERROR(VLOOKUP(H5,[2]New!$B:$G,6,0),)*I5/60</f>
        <v>0</v>
      </c>
      <c r="AC5" s="33">
        <f>VLOOKUP(A5,'[4]PO PTCA (2)'!$A:$L,12,0)</f>
        <v>46238</v>
      </c>
      <c r="AD5" s="12">
        <f>IFERROR(VLOOKUP(H5,[3]Sheet1!$E:$H,4,0),)</f>
        <v>0</v>
      </c>
      <c r="AE5" s="17">
        <v>25</v>
      </c>
      <c r="AF5" s="34" t="s">
        <v>4219</v>
      </c>
      <c r="AG5" s="12">
        <v>0</v>
      </c>
      <c r="AH5" s="20">
        <v>0</v>
      </c>
      <c r="AI5" s="20" t="s">
        <v>46</v>
      </c>
      <c r="AJ5" s="223"/>
      <c r="AK5" s="223"/>
      <c r="AL5" s="223" t="s">
        <v>5606</v>
      </c>
      <c r="AM5" s="331" t="s">
        <v>5606</v>
      </c>
      <c r="AN5" s="223">
        <v>2</v>
      </c>
      <c r="AO5" s="223">
        <v>2</v>
      </c>
      <c r="AP5" s="223">
        <v>2</v>
      </c>
      <c r="AQ5" s="223" t="s">
        <v>47</v>
      </c>
    </row>
    <row r="6" spans="1:44">
      <c r="A6" s="12" t="s">
        <v>432</v>
      </c>
      <c r="B6" s="23" t="s">
        <v>723</v>
      </c>
      <c r="C6" s="24">
        <v>12111412</v>
      </c>
      <c r="D6" s="12" t="s">
        <v>434</v>
      </c>
      <c r="E6" s="25" t="s">
        <v>681</v>
      </c>
      <c r="F6" s="24">
        <v>11126730</v>
      </c>
      <c r="G6" s="12" t="s">
        <v>433</v>
      </c>
      <c r="H6" s="26" t="s">
        <v>678</v>
      </c>
      <c r="I6" s="12">
        <v>25</v>
      </c>
      <c r="J6" s="27">
        <v>46227</v>
      </c>
      <c r="K6" s="28" t="s">
        <v>682</v>
      </c>
      <c r="L6" s="12" t="s">
        <v>683</v>
      </c>
      <c r="M6" s="12">
        <v>25</v>
      </c>
      <c r="N6" s="29">
        <v>0</v>
      </c>
      <c r="O6" s="29">
        <v>0</v>
      </c>
      <c r="P6" s="30" t="s">
        <v>43</v>
      </c>
      <c r="Q6" s="314">
        <v>46227</v>
      </c>
      <c r="R6" s="12">
        <v>0</v>
      </c>
      <c r="S6" s="314">
        <v>46230</v>
      </c>
      <c r="T6" s="314">
        <v>46230</v>
      </c>
      <c r="U6" s="12" t="s">
        <v>44</v>
      </c>
      <c r="V6" s="12" t="s">
        <v>45</v>
      </c>
      <c r="W6" s="31"/>
      <c r="X6" s="29">
        <v>0</v>
      </c>
      <c r="Y6" s="29">
        <v>0</v>
      </c>
      <c r="Z6" s="32">
        <f>IFERROR(VLOOKUP(H6,[2]New!$B:$G,3,0),)*I6/60</f>
        <v>0</v>
      </c>
      <c r="AA6" s="32">
        <f>IFERROR(VLOOKUP(H6,[2]New!$B:$G,4,0),)*I6/60</f>
        <v>0</v>
      </c>
      <c r="AB6" s="32">
        <f>IFERROR(VLOOKUP(H6,[2]New!$B:$G,6,0),)*I6/60</f>
        <v>0</v>
      </c>
      <c r="AC6" s="33">
        <f>VLOOKUP(A6,'[4]PO PTCA (2)'!$A:$L,12,0)</f>
        <v>46238</v>
      </c>
      <c r="AD6" s="12">
        <f>IFERROR(VLOOKUP(H6,[3]Sheet1!$E:$H,4,0),)</f>
        <v>0</v>
      </c>
      <c r="AE6" s="17">
        <v>25</v>
      </c>
      <c r="AF6" s="34" t="s">
        <v>4219</v>
      </c>
      <c r="AG6" s="12">
        <v>0</v>
      </c>
      <c r="AH6" s="20">
        <v>0</v>
      </c>
      <c r="AI6" s="20" t="s">
        <v>46</v>
      </c>
      <c r="AJ6" s="223"/>
      <c r="AK6" s="223"/>
      <c r="AL6" s="223" t="s">
        <v>5606</v>
      </c>
      <c r="AM6" s="331" t="s">
        <v>5606</v>
      </c>
      <c r="AN6" s="223">
        <v>2</v>
      </c>
      <c r="AO6" s="223">
        <v>2</v>
      </c>
      <c r="AP6" s="223">
        <v>2</v>
      </c>
      <c r="AQ6" s="223" t="s">
        <v>47</v>
      </c>
    </row>
    <row r="7" spans="1:44">
      <c r="A7" s="12" t="s">
        <v>719</v>
      </c>
      <c r="B7" s="23" t="s">
        <v>724</v>
      </c>
      <c r="C7" s="24">
        <v>12125021</v>
      </c>
      <c r="D7" s="12" t="s">
        <v>210</v>
      </c>
      <c r="E7" s="25" t="s">
        <v>689</v>
      </c>
      <c r="F7" s="24">
        <v>11133759</v>
      </c>
      <c r="G7" s="12" t="s">
        <v>211</v>
      </c>
      <c r="H7" s="26" t="s">
        <v>212</v>
      </c>
      <c r="I7" s="12">
        <v>5</v>
      </c>
      <c r="J7" s="27">
        <v>46227</v>
      </c>
      <c r="K7" s="28" t="s">
        <v>690</v>
      </c>
      <c r="L7" s="12" t="s">
        <v>691</v>
      </c>
      <c r="M7" s="12">
        <v>5</v>
      </c>
      <c r="N7" s="29">
        <v>5</v>
      </c>
      <c r="O7" s="29">
        <v>0</v>
      </c>
      <c r="P7" s="30" t="s">
        <v>38</v>
      </c>
      <c r="Q7" s="31">
        <v>46217</v>
      </c>
      <c r="R7" s="29">
        <v>0</v>
      </c>
      <c r="S7" s="31">
        <v>46218</v>
      </c>
      <c r="T7" s="31">
        <v>46218</v>
      </c>
      <c r="U7" s="12" t="s">
        <v>39</v>
      </c>
      <c r="V7" s="12" t="s">
        <v>40</v>
      </c>
      <c r="W7" s="31"/>
      <c r="X7" s="29">
        <v>0</v>
      </c>
      <c r="Y7" s="29">
        <v>0</v>
      </c>
      <c r="Z7" s="32">
        <f>IFERROR(VLOOKUP(H7,[2]New!$B:$G,3,0),)*I7/60</f>
        <v>4.5583333333333336</v>
      </c>
      <c r="AA7" s="32">
        <f>IFERROR(VLOOKUP(H7,[2]New!$B:$G,4,0),)*I7/60</f>
        <v>13.908333333333333</v>
      </c>
      <c r="AB7" s="32">
        <f>IFERROR(VLOOKUP(H7,[2]New!$B:$G,6,0),)*I7/60</f>
        <v>12.791666666666666</v>
      </c>
      <c r="AC7" s="33" t="s">
        <v>128</v>
      </c>
      <c r="AD7" s="12" t="str">
        <f>IFERROR(VLOOKUP(H7,[3]Sheet1!$E:$H,4,0),)</f>
        <v>D</v>
      </c>
      <c r="AE7" s="17">
        <v>5</v>
      </c>
      <c r="AF7" s="34" t="s">
        <v>4219</v>
      </c>
      <c r="AG7" s="12">
        <v>12</v>
      </c>
      <c r="AH7" s="20">
        <v>0</v>
      </c>
      <c r="AI7" s="20" t="s">
        <v>41</v>
      </c>
      <c r="AJ7" s="223"/>
      <c r="AK7" s="223" t="s">
        <v>719</v>
      </c>
      <c r="AL7" s="223" t="s">
        <v>5607</v>
      </c>
      <c r="AM7" s="331" t="e">
        <v>#N/A</v>
      </c>
      <c r="AN7" s="223">
        <v>3</v>
      </c>
      <c r="AO7" s="223">
        <v>3</v>
      </c>
      <c r="AP7" s="223">
        <v>2</v>
      </c>
      <c r="AQ7" s="223">
        <v>2</v>
      </c>
    </row>
    <row r="8" spans="1:44">
      <c r="A8" s="12" t="s">
        <v>719</v>
      </c>
      <c r="B8" s="23" t="s">
        <v>725</v>
      </c>
      <c r="C8" s="24">
        <v>12125021</v>
      </c>
      <c r="D8" s="12" t="s">
        <v>210</v>
      </c>
      <c r="E8" s="25" t="s">
        <v>692</v>
      </c>
      <c r="F8" s="24">
        <v>11133759</v>
      </c>
      <c r="G8" s="12" t="s">
        <v>211</v>
      </c>
      <c r="H8" s="26" t="s">
        <v>212</v>
      </c>
      <c r="I8" s="12">
        <v>5</v>
      </c>
      <c r="J8" s="27">
        <v>46227</v>
      </c>
      <c r="K8" s="28" t="s">
        <v>693</v>
      </c>
      <c r="L8" s="12" t="s">
        <v>694</v>
      </c>
      <c r="M8" s="12">
        <v>5</v>
      </c>
      <c r="N8" s="29">
        <v>5</v>
      </c>
      <c r="O8" s="29">
        <v>0</v>
      </c>
      <c r="P8" s="30" t="s">
        <v>38</v>
      </c>
      <c r="Q8" s="31">
        <v>46217</v>
      </c>
      <c r="R8" s="29">
        <v>0</v>
      </c>
      <c r="S8" s="31">
        <v>46218</v>
      </c>
      <c r="T8" s="31">
        <v>46218</v>
      </c>
      <c r="U8" s="12" t="s">
        <v>39</v>
      </c>
      <c r="V8" s="12" t="s">
        <v>40</v>
      </c>
      <c r="W8" s="31"/>
      <c r="X8" s="29">
        <v>0</v>
      </c>
      <c r="Y8" s="29">
        <v>0</v>
      </c>
      <c r="Z8" s="32">
        <f>IFERROR(VLOOKUP(H8,[2]New!$B:$G,3,0),)*I8/60</f>
        <v>4.5583333333333336</v>
      </c>
      <c r="AA8" s="32">
        <f>IFERROR(VLOOKUP(H8,[2]New!$B:$G,4,0),)*I8/60</f>
        <v>13.908333333333333</v>
      </c>
      <c r="AB8" s="32">
        <f>IFERROR(VLOOKUP(H8,[2]New!$B:$G,6,0),)*I8/60</f>
        <v>12.791666666666666</v>
      </c>
      <c r="AC8" s="33" t="s">
        <v>128</v>
      </c>
      <c r="AD8" s="12" t="str">
        <f>IFERROR(VLOOKUP(H8,[3]Sheet1!$E:$H,4,0),)</f>
        <v>D</v>
      </c>
      <c r="AE8" s="17">
        <v>5</v>
      </c>
      <c r="AF8" s="34" t="s">
        <v>4219</v>
      </c>
      <c r="AG8" s="12">
        <v>12</v>
      </c>
      <c r="AH8" s="20">
        <v>0</v>
      </c>
      <c r="AI8" s="20" t="s">
        <v>41</v>
      </c>
      <c r="AJ8" s="223"/>
      <c r="AK8" s="223" t="s">
        <v>719</v>
      </c>
      <c r="AL8" s="223" t="s">
        <v>5607</v>
      </c>
      <c r="AM8" s="331" t="e">
        <v>#N/A</v>
      </c>
      <c r="AN8" s="223">
        <v>3</v>
      </c>
      <c r="AO8" s="223">
        <v>3</v>
      </c>
      <c r="AP8" s="223">
        <v>2</v>
      </c>
      <c r="AQ8" s="223">
        <v>2</v>
      </c>
    </row>
    <row r="9" spans="1:44">
      <c r="A9" s="12" t="s">
        <v>719</v>
      </c>
      <c r="B9" s="23" t="s">
        <v>726</v>
      </c>
      <c r="C9" s="24">
        <v>12125021</v>
      </c>
      <c r="D9" s="12" t="s">
        <v>210</v>
      </c>
      <c r="E9" s="25" t="s">
        <v>695</v>
      </c>
      <c r="F9" s="24">
        <v>11133759</v>
      </c>
      <c r="G9" s="12" t="s">
        <v>211</v>
      </c>
      <c r="H9" s="26" t="s">
        <v>212</v>
      </c>
      <c r="I9" s="12">
        <v>5</v>
      </c>
      <c r="J9" s="27">
        <v>46227</v>
      </c>
      <c r="K9" s="28" t="s">
        <v>696</v>
      </c>
      <c r="L9" s="12" t="s">
        <v>697</v>
      </c>
      <c r="M9" s="12">
        <v>5</v>
      </c>
      <c r="N9" s="29">
        <v>5</v>
      </c>
      <c r="O9" s="29">
        <v>0</v>
      </c>
      <c r="P9" s="30" t="s">
        <v>38</v>
      </c>
      <c r="Q9" s="31">
        <v>46217</v>
      </c>
      <c r="R9" s="29">
        <v>0</v>
      </c>
      <c r="S9" s="31">
        <v>46218</v>
      </c>
      <c r="T9" s="31">
        <v>46218</v>
      </c>
      <c r="U9" s="12" t="s">
        <v>39</v>
      </c>
      <c r="V9" s="12" t="s">
        <v>40</v>
      </c>
      <c r="W9" s="31"/>
      <c r="X9" s="29">
        <v>0</v>
      </c>
      <c r="Y9" s="29">
        <v>0</v>
      </c>
      <c r="Z9" s="32">
        <f>IFERROR(VLOOKUP(H9,[2]New!$B:$G,3,0),)*I9/60</f>
        <v>4.5583333333333336</v>
      </c>
      <c r="AA9" s="32">
        <f>IFERROR(VLOOKUP(H9,[2]New!$B:$G,4,0),)*I9/60</f>
        <v>13.908333333333333</v>
      </c>
      <c r="AB9" s="32">
        <f>IFERROR(VLOOKUP(H9,[2]New!$B:$G,6,0),)*I9/60</f>
        <v>12.791666666666666</v>
      </c>
      <c r="AC9" s="33" t="s">
        <v>128</v>
      </c>
      <c r="AD9" s="12" t="str">
        <f>IFERROR(VLOOKUP(H9,[3]Sheet1!$E:$H,4,0),)</f>
        <v>D</v>
      </c>
      <c r="AE9" s="17">
        <v>5</v>
      </c>
      <c r="AF9" s="34" t="s">
        <v>4219</v>
      </c>
      <c r="AG9" s="12">
        <v>12</v>
      </c>
      <c r="AH9" s="20">
        <v>0</v>
      </c>
      <c r="AI9" s="20" t="s">
        <v>41</v>
      </c>
      <c r="AJ9" s="223"/>
      <c r="AK9" s="223" t="s">
        <v>719</v>
      </c>
      <c r="AL9" s="223" t="s">
        <v>5607</v>
      </c>
      <c r="AM9" s="331" t="e">
        <v>#N/A</v>
      </c>
      <c r="AN9" s="223">
        <v>3</v>
      </c>
      <c r="AO9" s="223">
        <v>3</v>
      </c>
      <c r="AP9" s="223">
        <v>2</v>
      </c>
      <c r="AQ9" s="223">
        <v>2</v>
      </c>
    </row>
    <row r="10" spans="1:44">
      <c r="A10" s="12" t="s">
        <v>719</v>
      </c>
      <c r="B10" s="23" t="s">
        <v>727</v>
      </c>
      <c r="C10" s="24">
        <v>12125021</v>
      </c>
      <c r="D10" s="12" t="s">
        <v>210</v>
      </c>
      <c r="E10" s="25" t="s">
        <v>698</v>
      </c>
      <c r="F10" s="24">
        <v>11133759</v>
      </c>
      <c r="G10" s="12" t="s">
        <v>211</v>
      </c>
      <c r="H10" s="26" t="s">
        <v>212</v>
      </c>
      <c r="I10" s="12">
        <v>5</v>
      </c>
      <c r="J10" s="27">
        <v>46227</v>
      </c>
      <c r="K10" s="28" t="s">
        <v>699</v>
      </c>
      <c r="L10" s="12" t="s">
        <v>700</v>
      </c>
      <c r="M10" s="12">
        <v>5</v>
      </c>
      <c r="N10" s="29">
        <v>5</v>
      </c>
      <c r="O10" s="29">
        <v>0</v>
      </c>
      <c r="P10" s="30" t="s">
        <v>38</v>
      </c>
      <c r="Q10" s="31">
        <v>46217</v>
      </c>
      <c r="R10" s="29">
        <v>0</v>
      </c>
      <c r="S10" s="31">
        <v>46218</v>
      </c>
      <c r="T10" s="31">
        <v>46218</v>
      </c>
      <c r="U10" s="12" t="s">
        <v>39</v>
      </c>
      <c r="V10" s="12" t="s">
        <v>40</v>
      </c>
      <c r="W10" s="31"/>
      <c r="X10" s="29">
        <v>0</v>
      </c>
      <c r="Y10" s="29">
        <v>0</v>
      </c>
      <c r="Z10" s="32">
        <f>IFERROR(VLOOKUP(H10,[2]New!$B:$G,3,0),)*I10/60</f>
        <v>4.5583333333333336</v>
      </c>
      <c r="AA10" s="32">
        <f>IFERROR(VLOOKUP(H10,[2]New!$B:$G,4,0),)*I10/60</f>
        <v>13.908333333333333</v>
      </c>
      <c r="AB10" s="32">
        <f>IFERROR(VLOOKUP(H10,[2]New!$B:$G,6,0),)*I10/60</f>
        <v>12.791666666666666</v>
      </c>
      <c r="AC10" s="33" t="s">
        <v>128</v>
      </c>
      <c r="AD10" s="12" t="str">
        <f>IFERROR(VLOOKUP(H10,[3]Sheet1!$E:$H,4,0),)</f>
        <v>D</v>
      </c>
      <c r="AE10" s="17">
        <v>5</v>
      </c>
      <c r="AF10" s="34" t="s">
        <v>4219</v>
      </c>
      <c r="AG10" s="12">
        <v>12</v>
      </c>
      <c r="AH10" s="20">
        <v>0</v>
      </c>
      <c r="AI10" s="20" t="s">
        <v>41</v>
      </c>
      <c r="AJ10" s="223"/>
      <c r="AK10" s="223" t="s">
        <v>719</v>
      </c>
      <c r="AL10" s="223" t="s">
        <v>5607</v>
      </c>
      <c r="AM10" s="331" t="e">
        <v>#N/A</v>
      </c>
      <c r="AN10" s="223">
        <v>3</v>
      </c>
      <c r="AO10" s="223">
        <v>3</v>
      </c>
      <c r="AP10" s="223">
        <v>2</v>
      </c>
      <c r="AQ10" s="223">
        <v>2</v>
      </c>
    </row>
    <row r="11" spans="1:44">
      <c r="A11" s="12" t="s">
        <v>719</v>
      </c>
      <c r="B11" s="23" t="s">
        <v>728</v>
      </c>
      <c r="C11" s="24">
        <v>12125021</v>
      </c>
      <c r="D11" s="12" t="s">
        <v>210</v>
      </c>
      <c r="E11" s="25" t="s">
        <v>701</v>
      </c>
      <c r="F11" s="24">
        <v>11133759</v>
      </c>
      <c r="G11" s="12" t="s">
        <v>211</v>
      </c>
      <c r="H11" s="26" t="s">
        <v>212</v>
      </c>
      <c r="I11" s="12">
        <v>5</v>
      </c>
      <c r="J11" s="27">
        <v>46227</v>
      </c>
      <c r="K11" s="28" t="s">
        <v>702</v>
      </c>
      <c r="L11" s="12" t="s">
        <v>703</v>
      </c>
      <c r="M11" s="12">
        <v>5</v>
      </c>
      <c r="N11" s="29">
        <v>5</v>
      </c>
      <c r="O11" s="29">
        <v>0</v>
      </c>
      <c r="P11" s="30" t="s">
        <v>38</v>
      </c>
      <c r="Q11" s="31">
        <v>46217</v>
      </c>
      <c r="R11" s="29">
        <v>0</v>
      </c>
      <c r="S11" s="31">
        <v>46218</v>
      </c>
      <c r="T11" s="31">
        <v>46218</v>
      </c>
      <c r="U11" s="12" t="s">
        <v>39</v>
      </c>
      <c r="V11" s="12" t="s">
        <v>40</v>
      </c>
      <c r="W11" s="31"/>
      <c r="X11" s="29">
        <v>0</v>
      </c>
      <c r="Y11" s="29">
        <v>0</v>
      </c>
      <c r="Z11" s="32">
        <f>IFERROR(VLOOKUP(H11,[2]New!$B:$G,3,0),)*I11/60</f>
        <v>4.5583333333333336</v>
      </c>
      <c r="AA11" s="32">
        <f>IFERROR(VLOOKUP(H11,[2]New!$B:$G,4,0),)*I11/60</f>
        <v>13.908333333333333</v>
      </c>
      <c r="AB11" s="32">
        <f>IFERROR(VLOOKUP(H11,[2]New!$B:$G,6,0),)*I11/60</f>
        <v>12.791666666666666</v>
      </c>
      <c r="AC11" s="33" t="s">
        <v>128</v>
      </c>
      <c r="AD11" s="12" t="str">
        <f>IFERROR(VLOOKUP(H11,[3]Sheet1!$E:$H,4,0),)</f>
        <v>D</v>
      </c>
      <c r="AE11" s="17">
        <v>5</v>
      </c>
      <c r="AF11" s="34" t="s">
        <v>4219</v>
      </c>
      <c r="AG11" s="12">
        <v>12</v>
      </c>
      <c r="AH11" s="20">
        <v>0</v>
      </c>
      <c r="AI11" s="20" t="s">
        <v>41</v>
      </c>
      <c r="AJ11" s="223"/>
      <c r="AK11" s="223" t="s">
        <v>719</v>
      </c>
      <c r="AL11" s="223" t="s">
        <v>5607</v>
      </c>
      <c r="AM11" s="331" t="e">
        <v>#N/A</v>
      </c>
      <c r="AN11" s="223">
        <v>3</v>
      </c>
      <c r="AO11" s="223">
        <v>3</v>
      </c>
      <c r="AP11" s="223">
        <v>2</v>
      </c>
      <c r="AQ11" s="223">
        <v>2</v>
      </c>
    </row>
    <row r="12" spans="1:44">
      <c r="A12" s="12" t="s">
        <v>719</v>
      </c>
      <c r="B12" s="23" t="s">
        <v>729</v>
      </c>
      <c r="C12" s="24">
        <v>12125021</v>
      </c>
      <c r="D12" s="12" t="s">
        <v>210</v>
      </c>
      <c r="E12" s="25" t="s">
        <v>704</v>
      </c>
      <c r="F12" s="24">
        <v>11133759</v>
      </c>
      <c r="G12" s="12" t="s">
        <v>211</v>
      </c>
      <c r="H12" s="26" t="s">
        <v>212</v>
      </c>
      <c r="I12" s="12">
        <v>5</v>
      </c>
      <c r="J12" s="27">
        <v>46227</v>
      </c>
      <c r="K12" s="28" t="s">
        <v>705</v>
      </c>
      <c r="L12" s="12" t="s">
        <v>706</v>
      </c>
      <c r="M12" s="12">
        <v>5</v>
      </c>
      <c r="N12" s="29">
        <v>5</v>
      </c>
      <c r="O12" s="29">
        <v>0</v>
      </c>
      <c r="P12" s="30" t="s">
        <v>38</v>
      </c>
      <c r="Q12" s="31">
        <v>46217</v>
      </c>
      <c r="R12" s="29">
        <v>0</v>
      </c>
      <c r="S12" s="31">
        <v>46218</v>
      </c>
      <c r="T12" s="31">
        <v>46218</v>
      </c>
      <c r="U12" s="12" t="s">
        <v>39</v>
      </c>
      <c r="V12" s="12" t="s">
        <v>40</v>
      </c>
      <c r="W12" s="31"/>
      <c r="X12" s="29">
        <v>0</v>
      </c>
      <c r="Y12" s="29">
        <v>0</v>
      </c>
      <c r="Z12" s="32">
        <f>IFERROR(VLOOKUP(H12,[2]New!$B:$G,3,0),)*I12/60</f>
        <v>4.5583333333333336</v>
      </c>
      <c r="AA12" s="32">
        <f>IFERROR(VLOOKUP(H12,[2]New!$B:$G,4,0),)*I12/60</f>
        <v>13.908333333333333</v>
      </c>
      <c r="AB12" s="32">
        <f>IFERROR(VLOOKUP(H12,[2]New!$B:$G,6,0),)*I12/60</f>
        <v>12.791666666666666</v>
      </c>
      <c r="AC12" s="33" t="s">
        <v>128</v>
      </c>
      <c r="AD12" s="12" t="str">
        <f>IFERROR(VLOOKUP(H12,[3]Sheet1!$E:$H,4,0),)</f>
        <v>D</v>
      </c>
      <c r="AE12" s="17">
        <v>5</v>
      </c>
      <c r="AF12" s="34" t="s">
        <v>4219</v>
      </c>
      <c r="AG12" s="12">
        <v>12</v>
      </c>
      <c r="AH12" s="20">
        <v>0</v>
      </c>
      <c r="AI12" s="20" t="s">
        <v>41</v>
      </c>
      <c r="AJ12" s="223"/>
      <c r="AK12" s="223" t="s">
        <v>719</v>
      </c>
      <c r="AL12" s="223" t="s">
        <v>5607</v>
      </c>
      <c r="AM12" s="331" t="e">
        <v>#N/A</v>
      </c>
      <c r="AN12" s="223">
        <v>3</v>
      </c>
      <c r="AO12" s="223">
        <v>3</v>
      </c>
      <c r="AP12" s="223">
        <v>2</v>
      </c>
      <c r="AQ12" s="223">
        <v>2</v>
      </c>
    </row>
    <row r="13" spans="1:44">
      <c r="A13" s="12" t="s">
        <v>719</v>
      </c>
      <c r="B13" s="23" t="s">
        <v>730</v>
      </c>
      <c r="C13" s="24">
        <v>12125021</v>
      </c>
      <c r="D13" s="12" t="s">
        <v>210</v>
      </c>
      <c r="E13" s="25" t="s">
        <v>707</v>
      </c>
      <c r="F13" s="24">
        <v>11133759</v>
      </c>
      <c r="G13" s="12" t="s">
        <v>211</v>
      </c>
      <c r="H13" s="26" t="s">
        <v>212</v>
      </c>
      <c r="I13" s="12">
        <v>5</v>
      </c>
      <c r="J13" s="27">
        <v>46227</v>
      </c>
      <c r="K13" s="28" t="s">
        <v>708</v>
      </c>
      <c r="L13" s="12" t="s">
        <v>709</v>
      </c>
      <c r="M13" s="12">
        <v>5</v>
      </c>
      <c r="N13" s="29">
        <v>5</v>
      </c>
      <c r="O13" s="29">
        <v>0</v>
      </c>
      <c r="P13" s="30" t="s">
        <v>38</v>
      </c>
      <c r="Q13" s="31">
        <v>46217</v>
      </c>
      <c r="R13" s="29">
        <v>0</v>
      </c>
      <c r="S13" s="31">
        <v>46218</v>
      </c>
      <c r="T13" s="31">
        <v>46218</v>
      </c>
      <c r="U13" s="12" t="s">
        <v>39</v>
      </c>
      <c r="V13" s="12" t="s">
        <v>40</v>
      </c>
      <c r="W13" s="31"/>
      <c r="X13" s="29">
        <v>0</v>
      </c>
      <c r="Y13" s="29">
        <v>0</v>
      </c>
      <c r="Z13" s="32">
        <f>IFERROR(VLOOKUP(H13,[2]New!$B:$G,3,0),)*I13/60</f>
        <v>4.5583333333333336</v>
      </c>
      <c r="AA13" s="32">
        <f>IFERROR(VLOOKUP(H13,[2]New!$B:$G,4,0),)*I13/60</f>
        <v>13.908333333333333</v>
      </c>
      <c r="AB13" s="32">
        <f>IFERROR(VLOOKUP(H13,[2]New!$B:$G,6,0),)*I13/60</f>
        <v>12.791666666666666</v>
      </c>
      <c r="AC13" s="33" t="s">
        <v>128</v>
      </c>
      <c r="AD13" s="12" t="str">
        <f>IFERROR(VLOOKUP(H13,[3]Sheet1!$E:$H,4,0),)</f>
        <v>D</v>
      </c>
      <c r="AE13" s="17">
        <v>5</v>
      </c>
      <c r="AF13" s="34" t="s">
        <v>4219</v>
      </c>
      <c r="AG13" s="12">
        <v>12</v>
      </c>
      <c r="AH13" s="20">
        <v>0</v>
      </c>
      <c r="AI13" s="20" t="s">
        <v>41</v>
      </c>
      <c r="AJ13" s="223"/>
      <c r="AK13" s="223" t="s">
        <v>719</v>
      </c>
      <c r="AL13" s="223" t="s">
        <v>5607</v>
      </c>
      <c r="AM13" s="331" t="e">
        <v>#N/A</v>
      </c>
      <c r="AN13" s="223">
        <v>3</v>
      </c>
      <c r="AO13" s="223">
        <v>3</v>
      </c>
      <c r="AP13" s="223">
        <v>2</v>
      </c>
      <c r="AQ13" s="223">
        <v>2</v>
      </c>
    </row>
    <row r="14" spans="1:44">
      <c r="A14" s="12" t="s">
        <v>719</v>
      </c>
      <c r="B14" s="23" t="s">
        <v>731</v>
      </c>
      <c r="C14" s="24">
        <v>12125021</v>
      </c>
      <c r="D14" s="12" t="s">
        <v>210</v>
      </c>
      <c r="E14" s="25" t="s">
        <v>710</v>
      </c>
      <c r="F14" s="24">
        <v>11133759</v>
      </c>
      <c r="G14" s="12" t="s">
        <v>211</v>
      </c>
      <c r="H14" s="26" t="s">
        <v>212</v>
      </c>
      <c r="I14" s="12">
        <v>5</v>
      </c>
      <c r="J14" s="27">
        <v>46227</v>
      </c>
      <c r="K14" s="28" t="s">
        <v>711</v>
      </c>
      <c r="L14" s="12" t="s">
        <v>712</v>
      </c>
      <c r="M14" s="12">
        <v>5</v>
      </c>
      <c r="N14" s="29">
        <v>5</v>
      </c>
      <c r="O14" s="29">
        <v>0</v>
      </c>
      <c r="P14" s="30" t="s">
        <v>38</v>
      </c>
      <c r="Q14" s="31">
        <v>46217</v>
      </c>
      <c r="R14" s="29">
        <v>0</v>
      </c>
      <c r="S14" s="31">
        <v>46218</v>
      </c>
      <c r="T14" s="31">
        <v>46218</v>
      </c>
      <c r="U14" s="12" t="s">
        <v>39</v>
      </c>
      <c r="V14" s="12" t="s">
        <v>40</v>
      </c>
      <c r="W14" s="31"/>
      <c r="X14" s="29">
        <v>0</v>
      </c>
      <c r="Y14" s="29">
        <v>0</v>
      </c>
      <c r="Z14" s="32">
        <f>IFERROR(VLOOKUP(H14,[2]New!$B:$G,3,0),)*I14/60</f>
        <v>4.5583333333333336</v>
      </c>
      <c r="AA14" s="32">
        <f>IFERROR(VLOOKUP(H14,[2]New!$B:$G,4,0),)*I14/60</f>
        <v>13.908333333333333</v>
      </c>
      <c r="AB14" s="32">
        <f>IFERROR(VLOOKUP(H14,[2]New!$B:$G,6,0),)*I14/60</f>
        <v>12.791666666666666</v>
      </c>
      <c r="AC14" s="33" t="s">
        <v>128</v>
      </c>
      <c r="AD14" s="12" t="str">
        <f>IFERROR(VLOOKUP(H14,[3]Sheet1!$E:$H,4,0),)</f>
        <v>D</v>
      </c>
      <c r="AE14" s="17">
        <v>5</v>
      </c>
      <c r="AF14" s="34" t="s">
        <v>4219</v>
      </c>
      <c r="AG14" s="12">
        <v>12</v>
      </c>
      <c r="AH14" s="20">
        <v>0</v>
      </c>
      <c r="AI14" s="20" t="s">
        <v>41</v>
      </c>
      <c r="AJ14" s="223"/>
      <c r="AK14" s="223" t="s">
        <v>719</v>
      </c>
      <c r="AL14" s="223" t="s">
        <v>5607</v>
      </c>
      <c r="AM14" s="331" t="e">
        <v>#N/A</v>
      </c>
      <c r="AN14" s="223">
        <v>3</v>
      </c>
      <c r="AO14" s="223">
        <v>3</v>
      </c>
      <c r="AP14" s="223">
        <v>2</v>
      </c>
      <c r="AQ14" s="223">
        <v>2</v>
      </c>
    </row>
    <row r="15" spans="1:44">
      <c r="A15" s="12" t="s">
        <v>719</v>
      </c>
      <c r="B15" s="23" t="s">
        <v>732</v>
      </c>
      <c r="C15" s="24">
        <v>12125021</v>
      </c>
      <c r="D15" s="12" t="s">
        <v>210</v>
      </c>
      <c r="E15" s="25" t="s">
        <v>713</v>
      </c>
      <c r="F15" s="24">
        <v>11133759</v>
      </c>
      <c r="G15" s="12" t="s">
        <v>211</v>
      </c>
      <c r="H15" s="26" t="s">
        <v>212</v>
      </c>
      <c r="I15" s="12">
        <v>5</v>
      </c>
      <c r="J15" s="27">
        <v>46227</v>
      </c>
      <c r="K15" s="28" t="s">
        <v>714</v>
      </c>
      <c r="L15" s="12" t="s">
        <v>715</v>
      </c>
      <c r="M15" s="12">
        <v>5</v>
      </c>
      <c r="N15" s="29">
        <v>5</v>
      </c>
      <c r="O15" s="29">
        <v>0</v>
      </c>
      <c r="P15" s="30" t="s">
        <v>38</v>
      </c>
      <c r="Q15" s="31">
        <v>46217</v>
      </c>
      <c r="R15" s="29">
        <v>0</v>
      </c>
      <c r="S15" s="31">
        <v>46218</v>
      </c>
      <c r="T15" s="31">
        <v>46218</v>
      </c>
      <c r="U15" s="12" t="s">
        <v>39</v>
      </c>
      <c r="V15" s="12" t="s">
        <v>40</v>
      </c>
      <c r="W15" s="31"/>
      <c r="X15" s="29">
        <v>0</v>
      </c>
      <c r="Y15" s="29">
        <v>0</v>
      </c>
      <c r="Z15" s="32">
        <f>IFERROR(VLOOKUP(H15,[2]New!$B:$G,3,0),)*I15/60</f>
        <v>4.5583333333333336</v>
      </c>
      <c r="AA15" s="32">
        <f>IFERROR(VLOOKUP(H15,[2]New!$B:$G,4,0),)*I15/60</f>
        <v>13.908333333333333</v>
      </c>
      <c r="AB15" s="32">
        <f>IFERROR(VLOOKUP(H15,[2]New!$B:$G,6,0),)*I15/60</f>
        <v>12.791666666666666</v>
      </c>
      <c r="AC15" s="33" t="s">
        <v>128</v>
      </c>
      <c r="AD15" s="12" t="str">
        <f>IFERROR(VLOOKUP(H15,[3]Sheet1!$E:$H,4,0),)</f>
        <v>D</v>
      </c>
      <c r="AE15" s="17">
        <v>5</v>
      </c>
      <c r="AF15" s="34" t="s">
        <v>4219</v>
      </c>
      <c r="AG15" s="12">
        <v>12</v>
      </c>
      <c r="AH15" s="20">
        <v>0</v>
      </c>
      <c r="AI15" s="20" t="s">
        <v>41</v>
      </c>
      <c r="AJ15" s="223"/>
      <c r="AK15" s="223" t="s">
        <v>719</v>
      </c>
      <c r="AL15" s="223" t="s">
        <v>5607</v>
      </c>
      <c r="AM15" s="331" t="e">
        <v>#N/A</v>
      </c>
      <c r="AN15" s="223">
        <v>3</v>
      </c>
      <c r="AO15" s="223">
        <v>3</v>
      </c>
      <c r="AP15" s="223">
        <v>2</v>
      </c>
      <c r="AQ15" s="223">
        <v>2</v>
      </c>
    </row>
    <row r="16" spans="1:44">
      <c r="A16" s="12" t="s">
        <v>719</v>
      </c>
      <c r="B16" s="23" t="s">
        <v>733</v>
      </c>
      <c r="C16" s="24">
        <v>12125021</v>
      </c>
      <c r="D16" s="12" t="s">
        <v>210</v>
      </c>
      <c r="E16" s="25" t="s">
        <v>716</v>
      </c>
      <c r="F16" s="24">
        <v>11133759</v>
      </c>
      <c r="G16" s="12" t="s">
        <v>211</v>
      </c>
      <c r="H16" s="26" t="s">
        <v>212</v>
      </c>
      <c r="I16" s="12">
        <v>5</v>
      </c>
      <c r="J16" s="27">
        <v>46227</v>
      </c>
      <c r="K16" s="28" t="s">
        <v>717</v>
      </c>
      <c r="L16" s="12" t="s">
        <v>718</v>
      </c>
      <c r="M16" s="12">
        <v>5</v>
      </c>
      <c r="N16" s="29">
        <v>5</v>
      </c>
      <c r="O16" s="29">
        <v>0</v>
      </c>
      <c r="P16" s="30" t="s">
        <v>38</v>
      </c>
      <c r="Q16" s="31">
        <v>46217</v>
      </c>
      <c r="R16" s="29">
        <v>0</v>
      </c>
      <c r="S16" s="31">
        <v>46218</v>
      </c>
      <c r="T16" s="31">
        <v>46218</v>
      </c>
      <c r="U16" s="12" t="s">
        <v>39</v>
      </c>
      <c r="V16" s="12" t="s">
        <v>40</v>
      </c>
      <c r="W16" s="31"/>
      <c r="X16" s="29">
        <v>0</v>
      </c>
      <c r="Y16" s="29">
        <v>0</v>
      </c>
      <c r="Z16" s="32">
        <f>IFERROR(VLOOKUP(H16,[2]New!$B:$G,3,0),)*I16/60</f>
        <v>4.5583333333333336</v>
      </c>
      <c r="AA16" s="32">
        <f>IFERROR(VLOOKUP(H16,[2]New!$B:$G,4,0),)*I16/60</f>
        <v>13.908333333333333</v>
      </c>
      <c r="AB16" s="32">
        <f>IFERROR(VLOOKUP(H16,[2]New!$B:$G,6,0),)*I16/60</f>
        <v>12.791666666666666</v>
      </c>
      <c r="AC16" s="33" t="s">
        <v>128</v>
      </c>
      <c r="AD16" s="12" t="str">
        <f>IFERROR(VLOOKUP(H16,[3]Sheet1!$E:$H,4,0),)</f>
        <v>D</v>
      </c>
      <c r="AE16" s="17">
        <v>5</v>
      </c>
      <c r="AF16" s="34" t="s">
        <v>4219</v>
      </c>
      <c r="AG16" s="12">
        <v>12</v>
      </c>
      <c r="AH16" s="20">
        <v>0</v>
      </c>
      <c r="AI16" s="20" t="s">
        <v>41</v>
      </c>
      <c r="AJ16" s="223"/>
      <c r="AK16" s="223" t="s">
        <v>719</v>
      </c>
      <c r="AL16" s="223" t="s">
        <v>5607</v>
      </c>
      <c r="AM16" s="331" t="e">
        <v>#N/A</v>
      </c>
      <c r="AN16" s="223">
        <v>3</v>
      </c>
      <c r="AO16" s="223">
        <v>3</v>
      </c>
      <c r="AP16" s="223">
        <v>2</v>
      </c>
      <c r="AQ16" s="223">
        <v>2</v>
      </c>
    </row>
    <row r="17" spans="1:43">
      <c r="A17" s="12" t="s">
        <v>624</v>
      </c>
      <c r="B17" s="23" t="s">
        <v>813</v>
      </c>
      <c r="C17" s="24">
        <v>12120774</v>
      </c>
      <c r="D17" s="12" t="s">
        <v>136</v>
      </c>
      <c r="E17" s="25" t="s">
        <v>803</v>
      </c>
      <c r="F17" s="24">
        <v>11134235</v>
      </c>
      <c r="G17" s="12" t="s">
        <v>137</v>
      </c>
      <c r="H17" s="26" t="s">
        <v>138</v>
      </c>
      <c r="I17" s="12">
        <v>2370</v>
      </c>
      <c r="J17" s="27">
        <v>46231</v>
      </c>
      <c r="K17" s="28" t="s">
        <v>804</v>
      </c>
      <c r="L17" s="12" t="s">
        <v>805</v>
      </c>
      <c r="M17" s="12">
        <v>2386</v>
      </c>
      <c r="N17" s="29">
        <v>16</v>
      </c>
      <c r="O17" s="29">
        <v>0</v>
      </c>
      <c r="P17" s="30" t="s">
        <v>38</v>
      </c>
      <c r="Q17" s="31">
        <v>46219</v>
      </c>
      <c r="R17" s="29">
        <v>0</v>
      </c>
      <c r="S17" s="31">
        <v>46220</v>
      </c>
      <c r="T17" s="31">
        <v>46220</v>
      </c>
      <c r="U17" s="12" t="s">
        <v>99</v>
      </c>
      <c r="V17" s="12" t="s">
        <v>40</v>
      </c>
      <c r="W17" s="31"/>
      <c r="X17" s="29">
        <v>0</v>
      </c>
      <c r="Y17" s="29">
        <v>0</v>
      </c>
      <c r="Z17" s="32">
        <f>IFERROR(VLOOKUP(H17,[2]New!$B:$G,3,0),)*I17/60</f>
        <v>1674.8</v>
      </c>
      <c r="AA17" s="32">
        <f>IFERROR(VLOOKUP(H17,[2]New!$B:$G,4,0),)*I17/60</f>
        <v>4657.05</v>
      </c>
      <c r="AB17" s="32">
        <f>IFERROR(VLOOKUP(H17,[2]New!$B:$G,6,0),)*I17/60</f>
        <v>2291</v>
      </c>
      <c r="AC17" s="33">
        <f>VLOOKUP(A17,'[4]PO PTCA (2)'!$A:$L,12,0)</f>
        <v>46255</v>
      </c>
      <c r="AD17" s="12" t="str">
        <f>IFERROR(VLOOKUP(H17,[3]Sheet1!$E:$H,4,0),)</f>
        <v>B</v>
      </c>
      <c r="AE17" s="17">
        <v>2370</v>
      </c>
      <c r="AF17" s="34" t="s">
        <v>4219</v>
      </c>
      <c r="AG17" s="12" t="s">
        <v>42</v>
      </c>
      <c r="AH17" s="20">
        <v>16</v>
      </c>
      <c r="AI17" s="20" t="s">
        <v>139</v>
      </c>
      <c r="AJ17" s="223"/>
      <c r="AK17" s="223"/>
      <c r="AL17" s="223" t="s">
        <v>5608</v>
      </c>
      <c r="AM17" s="331" t="e">
        <v>#N/A</v>
      </c>
      <c r="AN17" s="223">
        <v>2</v>
      </c>
      <c r="AO17" s="223">
        <v>2</v>
      </c>
      <c r="AP17" s="223">
        <v>2</v>
      </c>
      <c r="AQ17" s="223">
        <v>2</v>
      </c>
    </row>
    <row r="18" spans="1:43">
      <c r="A18" s="12" t="s">
        <v>431</v>
      </c>
      <c r="B18" s="23" t="s">
        <v>825</v>
      </c>
      <c r="C18" s="24">
        <v>12120774</v>
      </c>
      <c r="D18" s="12" t="s">
        <v>136</v>
      </c>
      <c r="E18" s="25" t="s">
        <v>822</v>
      </c>
      <c r="F18" s="24">
        <v>11134235</v>
      </c>
      <c r="G18" s="12" t="s">
        <v>137</v>
      </c>
      <c r="H18" s="26" t="s">
        <v>138</v>
      </c>
      <c r="I18" s="12">
        <v>5</v>
      </c>
      <c r="J18" s="27">
        <v>46231</v>
      </c>
      <c r="K18" s="28" t="s">
        <v>823</v>
      </c>
      <c r="L18" s="12" t="s">
        <v>824</v>
      </c>
      <c r="M18" s="12">
        <v>5</v>
      </c>
      <c r="N18" s="29">
        <v>0</v>
      </c>
      <c r="O18" s="29">
        <v>0</v>
      </c>
      <c r="P18" s="30" t="s">
        <v>38</v>
      </c>
      <c r="Q18" s="31">
        <v>46219</v>
      </c>
      <c r="R18" s="29">
        <v>0</v>
      </c>
      <c r="S18" s="31">
        <v>46220</v>
      </c>
      <c r="T18" s="31">
        <v>46220</v>
      </c>
      <c r="U18" s="12" t="s">
        <v>99</v>
      </c>
      <c r="V18" s="12" t="s">
        <v>40</v>
      </c>
      <c r="W18" s="31"/>
      <c r="X18" s="29">
        <v>0</v>
      </c>
      <c r="Y18" s="29">
        <v>0</v>
      </c>
      <c r="Z18" s="32">
        <f>IFERROR(VLOOKUP(H18,[2]New!$B:$G,3,0),)*I18/60</f>
        <v>3.5333333333333332</v>
      </c>
      <c r="AA18" s="32">
        <f>IFERROR(VLOOKUP(H18,[2]New!$B:$G,4,0),)*I18/60</f>
        <v>9.8249999999999993</v>
      </c>
      <c r="AB18" s="32">
        <f>IFERROR(VLOOKUP(H18,[2]New!$B:$G,6,0),)*I18/60</f>
        <v>4.833333333333333</v>
      </c>
      <c r="AC18" s="33">
        <v>46255</v>
      </c>
      <c r="AD18" s="12" t="str">
        <f>IFERROR(VLOOKUP(H18,[3]Sheet1!$E:$H,4,0),)</f>
        <v>B</v>
      </c>
      <c r="AE18" s="17">
        <v>5</v>
      </c>
      <c r="AF18" s="34" t="s">
        <v>4219</v>
      </c>
      <c r="AG18" s="12" t="s">
        <v>42</v>
      </c>
      <c r="AH18" s="20">
        <v>0</v>
      </c>
      <c r="AI18" s="20" t="s">
        <v>139</v>
      </c>
      <c r="AJ18" s="223"/>
      <c r="AK18" s="223"/>
      <c r="AL18" s="223" t="s">
        <v>5608</v>
      </c>
      <c r="AM18" s="331" t="e">
        <v>#N/A</v>
      </c>
      <c r="AN18" s="223">
        <v>2</v>
      </c>
      <c r="AO18" s="223">
        <v>2</v>
      </c>
      <c r="AP18" s="223">
        <v>2</v>
      </c>
      <c r="AQ18" s="223">
        <v>2</v>
      </c>
    </row>
    <row r="19" spans="1:43">
      <c r="A19" s="12" t="s">
        <v>760</v>
      </c>
      <c r="B19" s="23" t="s">
        <v>856</v>
      </c>
      <c r="C19" s="24">
        <v>12125012</v>
      </c>
      <c r="D19" s="12" t="s">
        <v>131</v>
      </c>
      <c r="E19" s="25" t="s">
        <v>851</v>
      </c>
      <c r="F19" s="24">
        <v>11134237</v>
      </c>
      <c r="G19" s="12" t="s">
        <v>132</v>
      </c>
      <c r="H19" s="26" t="s">
        <v>133</v>
      </c>
      <c r="I19" s="12">
        <v>3570</v>
      </c>
      <c r="J19" s="27">
        <v>46232</v>
      </c>
      <c r="K19" s="28" t="s">
        <v>852</v>
      </c>
      <c r="L19" s="12" t="s">
        <v>853</v>
      </c>
      <c r="M19" s="12">
        <v>3586</v>
      </c>
      <c r="N19" s="29">
        <v>16</v>
      </c>
      <c r="O19" s="29">
        <v>0</v>
      </c>
      <c r="P19" s="30" t="s">
        <v>38</v>
      </c>
      <c r="Q19" s="31">
        <v>46220</v>
      </c>
      <c r="R19" s="29">
        <v>0</v>
      </c>
      <c r="S19" s="31">
        <v>46221</v>
      </c>
      <c r="T19" s="31">
        <v>46221</v>
      </c>
      <c r="U19" s="12" t="s">
        <v>98</v>
      </c>
      <c r="V19" s="12" t="s">
        <v>40</v>
      </c>
      <c r="W19" s="31"/>
      <c r="X19" s="29">
        <v>0</v>
      </c>
      <c r="Y19" s="29">
        <v>0</v>
      </c>
      <c r="Z19" s="32">
        <f>IFERROR(VLOOKUP(H19,[2]New!$B:$G,3,0),)*I19/60</f>
        <v>2522.8000000000002</v>
      </c>
      <c r="AA19" s="32">
        <f>IFERROR(VLOOKUP(H19,[2]New!$B:$G,4,0),)*I19/60</f>
        <v>7015.05</v>
      </c>
      <c r="AB19" s="32">
        <f>IFERROR(VLOOKUP(H19,[2]New!$B:$G,6,0),)*I19/60</f>
        <v>3451</v>
      </c>
      <c r="AC19" s="33">
        <f>VLOOKUP(A19,'[4]PO PTCA (2)'!$A:$L,12,0)</f>
        <v>46255</v>
      </c>
      <c r="AD19" s="12" t="str">
        <f>IFERROR(VLOOKUP(H19,[3]Sheet1!$E:$H,4,0),)</f>
        <v>B</v>
      </c>
      <c r="AE19" s="17">
        <v>3570</v>
      </c>
      <c r="AF19" s="34" t="s">
        <v>4219</v>
      </c>
      <c r="AG19" s="12" t="s">
        <v>42</v>
      </c>
      <c r="AH19" s="20">
        <v>16</v>
      </c>
      <c r="AI19" s="20" t="s">
        <v>135</v>
      </c>
      <c r="AJ19" s="223"/>
      <c r="AK19" s="223"/>
      <c r="AL19" s="223" t="s">
        <v>5605</v>
      </c>
      <c r="AM19" s="331" t="e">
        <v>#N/A</v>
      </c>
      <c r="AN19" s="223">
        <v>3</v>
      </c>
      <c r="AO19" s="223">
        <v>3</v>
      </c>
      <c r="AP19" s="223">
        <v>2</v>
      </c>
      <c r="AQ19" s="223">
        <v>2</v>
      </c>
    </row>
    <row r="20" spans="1:43">
      <c r="A20" s="12" t="s">
        <v>624</v>
      </c>
      <c r="B20" s="23" t="s">
        <v>892</v>
      </c>
      <c r="C20" s="24">
        <v>12120774</v>
      </c>
      <c r="D20" s="12" t="s">
        <v>136</v>
      </c>
      <c r="E20" s="25" t="s">
        <v>889</v>
      </c>
      <c r="F20" s="24">
        <v>11134235</v>
      </c>
      <c r="G20" s="12" t="s">
        <v>137</v>
      </c>
      <c r="H20" s="26" t="s">
        <v>138</v>
      </c>
      <c r="I20" s="12">
        <v>3570</v>
      </c>
      <c r="J20" s="27">
        <v>46232</v>
      </c>
      <c r="K20" s="28" t="s">
        <v>890</v>
      </c>
      <c r="L20" s="12" t="s">
        <v>891</v>
      </c>
      <c r="M20" s="12">
        <v>3586</v>
      </c>
      <c r="N20" s="29">
        <v>16</v>
      </c>
      <c r="O20" s="29">
        <v>0</v>
      </c>
      <c r="P20" s="30" t="s">
        <v>38</v>
      </c>
      <c r="Q20" s="31">
        <v>46220</v>
      </c>
      <c r="R20" s="29">
        <v>0</v>
      </c>
      <c r="S20" s="31">
        <v>46221</v>
      </c>
      <c r="T20" s="31">
        <v>46221</v>
      </c>
      <c r="U20" s="12" t="s">
        <v>48</v>
      </c>
      <c r="V20" s="12" t="s">
        <v>252</v>
      </c>
      <c r="W20" s="31"/>
      <c r="X20" s="29">
        <v>0</v>
      </c>
      <c r="Y20" s="29">
        <v>0</v>
      </c>
      <c r="Z20" s="32">
        <f>IFERROR(VLOOKUP(H20,[2]New!$B:$G,3,0),)*I20/60</f>
        <v>2522.8000000000002</v>
      </c>
      <c r="AA20" s="32">
        <f>IFERROR(VLOOKUP(H20,[2]New!$B:$G,4,0),)*I20/60</f>
        <v>7015.05</v>
      </c>
      <c r="AB20" s="32">
        <f>IFERROR(VLOOKUP(H20,[2]New!$B:$G,6,0),)*I20/60</f>
        <v>3451</v>
      </c>
      <c r="AC20" s="33">
        <f>VLOOKUP(A20,'[4]PO PTCA (2)'!$A:$L,12,0)</f>
        <v>46255</v>
      </c>
      <c r="AD20" s="12" t="str">
        <f>IFERROR(VLOOKUP(H20,[3]Sheet1!$E:$H,4,0),)</f>
        <v>B</v>
      </c>
      <c r="AE20" s="17">
        <v>3570</v>
      </c>
      <c r="AF20" s="34" t="s">
        <v>4219</v>
      </c>
      <c r="AG20" s="12" t="s">
        <v>42</v>
      </c>
      <c r="AH20" s="20">
        <v>16</v>
      </c>
      <c r="AI20" s="20" t="s">
        <v>49</v>
      </c>
      <c r="AJ20" s="223"/>
      <c r="AK20" s="223"/>
      <c r="AL20" s="223" t="s">
        <v>5608</v>
      </c>
      <c r="AM20" s="331" t="e">
        <v>#N/A</v>
      </c>
      <c r="AN20" s="223">
        <v>2</v>
      </c>
      <c r="AO20" s="223">
        <v>2</v>
      </c>
      <c r="AP20" s="223">
        <v>2</v>
      </c>
      <c r="AQ20" s="223">
        <v>2</v>
      </c>
    </row>
    <row r="21" spans="1:43">
      <c r="A21" s="12" t="s">
        <v>319</v>
      </c>
      <c r="B21" s="23" t="s">
        <v>913</v>
      </c>
      <c r="C21" s="24">
        <v>12142310</v>
      </c>
      <c r="D21" s="12" t="s">
        <v>332</v>
      </c>
      <c r="E21" s="25" t="s">
        <v>904</v>
      </c>
      <c r="F21" s="24">
        <v>11134959</v>
      </c>
      <c r="G21" s="12" t="s">
        <v>331</v>
      </c>
      <c r="H21" s="26" t="s">
        <v>903</v>
      </c>
      <c r="I21" s="12">
        <v>34</v>
      </c>
      <c r="J21" s="27">
        <v>46248</v>
      </c>
      <c r="K21" s="28" t="s">
        <v>907</v>
      </c>
      <c r="L21" s="12" t="s">
        <v>908</v>
      </c>
      <c r="M21" s="12">
        <v>34</v>
      </c>
      <c r="N21" s="29">
        <v>0</v>
      </c>
      <c r="O21" s="29">
        <v>0</v>
      </c>
      <c r="P21" s="30" t="s">
        <v>128</v>
      </c>
      <c r="Q21" s="31">
        <v>46219</v>
      </c>
      <c r="R21" s="29">
        <v>0</v>
      </c>
      <c r="S21" s="31">
        <v>46227</v>
      </c>
      <c r="T21" s="328">
        <v>46227</v>
      </c>
      <c r="U21" s="12" t="s">
        <v>128</v>
      </c>
      <c r="V21" s="12" t="s">
        <v>45</v>
      </c>
      <c r="W21" s="31">
        <v>46232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30" t="s">
        <v>128</v>
      </c>
      <c r="AD21" s="12"/>
      <c r="AE21" s="17"/>
      <c r="AF21" s="30" t="s">
        <v>128</v>
      </c>
      <c r="AG21" s="12"/>
      <c r="AH21" s="20"/>
      <c r="AI21" s="20" t="s">
        <v>128</v>
      </c>
      <c r="AJ21" s="223"/>
      <c r="AK21" s="223"/>
      <c r="AL21" s="223" t="s">
        <v>5609</v>
      </c>
      <c r="AM21" s="331" t="s">
        <v>5609</v>
      </c>
      <c r="AN21" s="331"/>
      <c r="AO21" s="331"/>
      <c r="AP21" s="331"/>
      <c r="AQ21" s="331"/>
    </row>
    <row r="22" spans="1:43">
      <c r="A22" s="12" t="s">
        <v>319</v>
      </c>
      <c r="B22" s="23" t="s">
        <v>914</v>
      </c>
      <c r="C22" s="24">
        <v>12142310</v>
      </c>
      <c r="D22" s="12" t="s">
        <v>332</v>
      </c>
      <c r="E22" s="25" t="s">
        <v>905</v>
      </c>
      <c r="F22" s="24">
        <v>11134959</v>
      </c>
      <c r="G22" s="12" t="s">
        <v>331</v>
      </c>
      <c r="H22" s="26" t="s">
        <v>903</v>
      </c>
      <c r="I22" s="12">
        <v>33</v>
      </c>
      <c r="J22" s="27">
        <v>46248</v>
      </c>
      <c r="K22" s="28" t="s">
        <v>909</v>
      </c>
      <c r="L22" s="12" t="s">
        <v>910</v>
      </c>
      <c r="M22" s="12">
        <v>33</v>
      </c>
      <c r="N22" s="29">
        <v>0</v>
      </c>
      <c r="O22" s="29">
        <v>0</v>
      </c>
      <c r="P22" s="30" t="s">
        <v>128</v>
      </c>
      <c r="Q22" s="31">
        <v>46219</v>
      </c>
      <c r="R22" s="29">
        <v>0</v>
      </c>
      <c r="S22" s="31">
        <v>46227</v>
      </c>
      <c r="T22" s="328">
        <v>46227</v>
      </c>
      <c r="U22" s="12" t="s">
        <v>128</v>
      </c>
      <c r="V22" s="12" t="s">
        <v>45</v>
      </c>
      <c r="W22" s="31">
        <v>46232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30" t="s">
        <v>128</v>
      </c>
      <c r="AD22" s="12"/>
      <c r="AE22" s="17"/>
      <c r="AF22" s="30" t="s">
        <v>128</v>
      </c>
      <c r="AG22" s="12"/>
      <c r="AH22" s="20"/>
      <c r="AI22" s="20"/>
      <c r="AJ22" s="223"/>
      <c r="AK22" s="223"/>
      <c r="AL22" s="223" t="s">
        <v>5609</v>
      </c>
      <c r="AM22" s="331" t="s">
        <v>5609</v>
      </c>
      <c r="AN22" s="331"/>
      <c r="AO22" s="331"/>
      <c r="AP22" s="331"/>
      <c r="AQ22" s="331"/>
    </row>
    <row r="23" spans="1:43">
      <c r="A23" s="12" t="s">
        <v>319</v>
      </c>
      <c r="B23" s="23" t="s">
        <v>915</v>
      </c>
      <c r="C23" s="24">
        <v>12142310</v>
      </c>
      <c r="D23" s="12" t="s">
        <v>332</v>
      </c>
      <c r="E23" s="25" t="s">
        <v>906</v>
      </c>
      <c r="F23" s="24">
        <v>11134959</v>
      </c>
      <c r="G23" s="12" t="s">
        <v>331</v>
      </c>
      <c r="H23" s="26" t="s">
        <v>903</v>
      </c>
      <c r="I23" s="12">
        <v>33</v>
      </c>
      <c r="J23" s="27">
        <v>46248</v>
      </c>
      <c r="K23" s="28" t="s">
        <v>911</v>
      </c>
      <c r="L23" s="12" t="s">
        <v>912</v>
      </c>
      <c r="M23" s="12">
        <v>33</v>
      </c>
      <c r="N23" s="29">
        <v>0</v>
      </c>
      <c r="O23" s="29">
        <v>0</v>
      </c>
      <c r="P23" s="30" t="s">
        <v>128</v>
      </c>
      <c r="Q23" s="31">
        <v>46219</v>
      </c>
      <c r="R23" s="29">
        <v>0</v>
      </c>
      <c r="S23" s="31">
        <v>46227</v>
      </c>
      <c r="T23" s="328">
        <v>46227</v>
      </c>
      <c r="U23" s="12" t="s">
        <v>128</v>
      </c>
      <c r="V23" s="12" t="s">
        <v>45</v>
      </c>
      <c r="W23" s="31">
        <v>46232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30" t="s">
        <v>128</v>
      </c>
      <c r="AD23" s="12"/>
      <c r="AE23" s="17"/>
      <c r="AF23" s="30" t="s">
        <v>128</v>
      </c>
      <c r="AG23" s="12"/>
      <c r="AH23" s="20"/>
      <c r="AI23" s="20"/>
      <c r="AJ23" s="223"/>
      <c r="AK23" s="223"/>
      <c r="AL23" s="223" t="s">
        <v>5609</v>
      </c>
      <c r="AM23" s="331" t="s">
        <v>5609</v>
      </c>
      <c r="AN23" s="331"/>
      <c r="AO23" s="331"/>
      <c r="AP23" s="331"/>
      <c r="AQ23" s="331"/>
    </row>
    <row r="24" spans="1:43">
      <c r="A24" s="12" t="s">
        <v>319</v>
      </c>
      <c r="B24" s="23" t="s">
        <v>918</v>
      </c>
      <c r="C24" s="24">
        <v>12144294</v>
      </c>
      <c r="D24" s="12" t="s">
        <v>1435</v>
      </c>
      <c r="E24" s="25" t="s">
        <v>921</v>
      </c>
      <c r="F24" s="24">
        <v>11121123</v>
      </c>
      <c r="G24" s="12" t="s">
        <v>916</v>
      </c>
      <c r="H24" s="26" t="s">
        <v>917</v>
      </c>
      <c r="I24" s="12">
        <v>40</v>
      </c>
      <c r="J24" s="27">
        <v>46227</v>
      </c>
      <c r="K24" s="28" t="s">
        <v>924</v>
      </c>
      <c r="L24" s="12" t="s">
        <v>925</v>
      </c>
      <c r="M24" s="12">
        <v>40</v>
      </c>
      <c r="N24" s="29">
        <v>0</v>
      </c>
      <c r="O24" s="29">
        <v>0</v>
      </c>
      <c r="P24" s="30" t="s">
        <v>128</v>
      </c>
      <c r="Q24" s="31">
        <v>46219</v>
      </c>
      <c r="R24" s="29">
        <v>0</v>
      </c>
      <c r="S24" s="31">
        <v>46226</v>
      </c>
      <c r="T24" s="328">
        <v>46226</v>
      </c>
      <c r="U24" s="12" t="s">
        <v>39</v>
      </c>
      <c r="V24" s="12" t="s">
        <v>45</v>
      </c>
      <c r="W24" s="31">
        <v>46241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30" t="s">
        <v>128</v>
      </c>
      <c r="AD24" s="12"/>
      <c r="AE24" s="17"/>
      <c r="AF24" s="30" t="s">
        <v>128</v>
      </c>
      <c r="AG24" s="12"/>
      <c r="AH24" s="20"/>
      <c r="AI24" s="20"/>
      <c r="AJ24" s="223"/>
      <c r="AK24" s="223" t="s">
        <v>1436</v>
      </c>
      <c r="AL24" s="223" t="e">
        <v>#N/A</v>
      </c>
      <c r="AM24" s="331" t="e">
        <v>#N/A</v>
      </c>
      <c r="AN24" s="331"/>
      <c r="AO24" s="331"/>
      <c r="AP24" s="331"/>
      <c r="AQ24" s="331"/>
    </row>
    <row r="25" spans="1:43">
      <c r="A25" s="12" t="s">
        <v>319</v>
      </c>
      <c r="B25" s="23" t="s">
        <v>919</v>
      </c>
      <c r="C25" s="24">
        <v>12144294</v>
      </c>
      <c r="D25" s="12" t="s">
        <v>1435</v>
      </c>
      <c r="E25" s="25" t="s">
        <v>922</v>
      </c>
      <c r="F25" s="24">
        <v>11121123</v>
      </c>
      <c r="G25" s="12" t="s">
        <v>916</v>
      </c>
      <c r="H25" s="26" t="s">
        <v>917</v>
      </c>
      <c r="I25" s="12">
        <v>40</v>
      </c>
      <c r="J25" s="27">
        <v>46227</v>
      </c>
      <c r="K25" s="28" t="s">
        <v>926</v>
      </c>
      <c r="L25" s="12" t="s">
        <v>927</v>
      </c>
      <c r="M25" s="12">
        <v>40</v>
      </c>
      <c r="N25" s="29">
        <v>0</v>
      </c>
      <c r="O25" s="29">
        <v>0</v>
      </c>
      <c r="P25" s="30" t="s">
        <v>128</v>
      </c>
      <c r="Q25" s="31">
        <v>46219</v>
      </c>
      <c r="R25" s="29">
        <v>0</v>
      </c>
      <c r="S25" s="31">
        <v>46226</v>
      </c>
      <c r="T25" s="328">
        <v>46226</v>
      </c>
      <c r="U25" s="12" t="s">
        <v>39</v>
      </c>
      <c r="V25" s="12" t="s">
        <v>45</v>
      </c>
      <c r="W25" s="31">
        <v>46241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30" t="s">
        <v>128</v>
      </c>
      <c r="AD25" s="12"/>
      <c r="AE25" s="17"/>
      <c r="AF25" s="30" t="s">
        <v>128</v>
      </c>
      <c r="AG25" s="12"/>
      <c r="AH25" s="20"/>
      <c r="AI25" s="20"/>
      <c r="AJ25" s="223"/>
      <c r="AK25" s="223" t="s">
        <v>1436</v>
      </c>
      <c r="AL25" s="223" t="e">
        <v>#N/A</v>
      </c>
      <c r="AM25" s="331" t="e">
        <v>#N/A</v>
      </c>
      <c r="AN25" s="331"/>
      <c r="AO25" s="331"/>
      <c r="AP25" s="331"/>
      <c r="AQ25" s="331"/>
    </row>
    <row r="26" spans="1:43">
      <c r="A26" s="12" t="s">
        <v>319</v>
      </c>
      <c r="B26" s="23" t="s">
        <v>920</v>
      </c>
      <c r="C26" s="24">
        <v>12144294</v>
      </c>
      <c r="D26" s="12" t="s">
        <v>1435</v>
      </c>
      <c r="E26" s="25" t="s">
        <v>923</v>
      </c>
      <c r="F26" s="24">
        <v>11121123</v>
      </c>
      <c r="G26" s="12" t="s">
        <v>916</v>
      </c>
      <c r="H26" s="26" t="s">
        <v>917</v>
      </c>
      <c r="I26" s="12">
        <v>45</v>
      </c>
      <c r="J26" s="27">
        <v>46227</v>
      </c>
      <c r="K26" s="28" t="s">
        <v>928</v>
      </c>
      <c r="L26" s="12" t="s">
        <v>929</v>
      </c>
      <c r="M26" s="12">
        <v>45</v>
      </c>
      <c r="N26" s="29">
        <v>0</v>
      </c>
      <c r="O26" s="29">
        <v>0</v>
      </c>
      <c r="P26" s="30" t="s">
        <v>128</v>
      </c>
      <c r="Q26" s="31">
        <v>46219</v>
      </c>
      <c r="R26" s="29">
        <v>0</v>
      </c>
      <c r="S26" s="31">
        <v>46226</v>
      </c>
      <c r="T26" s="328">
        <v>46226</v>
      </c>
      <c r="U26" s="12" t="s">
        <v>39</v>
      </c>
      <c r="V26" s="12" t="s">
        <v>45</v>
      </c>
      <c r="W26" s="31">
        <v>46241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30" t="s">
        <v>128</v>
      </c>
      <c r="AD26" s="12"/>
      <c r="AE26" s="17"/>
      <c r="AF26" s="30" t="s">
        <v>128</v>
      </c>
      <c r="AG26" s="12"/>
      <c r="AH26" s="20"/>
      <c r="AI26" s="20"/>
      <c r="AJ26" s="223"/>
      <c r="AK26" s="223" t="s">
        <v>1436</v>
      </c>
      <c r="AL26" s="223" t="e">
        <v>#N/A</v>
      </c>
      <c r="AM26" s="331" t="e">
        <v>#N/A</v>
      </c>
      <c r="AN26" s="331"/>
      <c r="AO26" s="331"/>
      <c r="AP26" s="331"/>
      <c r="AQ26" s="331"/>
    </row>
    <row r="27" spans="1:43">
      <c r="A27" s="12" t="s">
        <v>760</v>
      </c>
      <c r="B27" s="23" t="s">
        <v>990</v>
      </c>
      <c r="C27" s="24">
        <v>12125012</v>
      </c>
      <c r="D27" s="12" t="s">
        <v>131</v>
      </c>
      <c r="E27" s="25" t="s">
        <v>930</v>
      </c>
      <c r="F27" s="24">
        <v>11134237</v>
      </c>
      <c r="G27" s="12" t="s">
        <v>132</v>
      </c>
      <c r="H27" s="26" t="s">
        <v>133</v>
      </c>
      <c r="I27" s="12">
        <v>3570</v>
      </c>
      <c r="J27" s="27">
        <v>46232</v>
      </c>
      <c r="K27" s="28" t="s">
        <v>931</v>
      </c>
      <c r="L27" s="12" t="s">
        <v>932</v>
      </c>
      <c r="M27" s="12">
        <v>3586</v>
      </c>
      <c r="N27" s="29">
        <v>16</v>
      </c>
      <c r="O27" s="29">
        <v>0</v>
      </c>
      <c r="P27" s="30" t="s">
        <v>38</v>
      </c>
      <c r="Q27" s="31">
        <v>46221</v>
      </c>
      <c r="R27" s="12">
        <v>0</v>
      </c>
      <c r="S27" s="31">
        <v>46223</v>
      </c>
      <c r="T27" s="31">
        <v>46223</v>
      </c>
      <c r="U27" s="12" t="s">
        <v>97</v>
      </c>
      <c r="V27" s="12" t="s">
        <v>40</v>
      </c>
      <c r="W27" s="31"/>
      <c r="X27" s="29">
        <v>0</v>
      </c>
      <c r="Y27" s="29">
        <v>0</v>
      </c>
      <c r="Z27" s="32">
        <f>IFERROR(VLOOKUP(H27,[2]New!$B:$G,3,0),)*I27/60</f>
        <v>2522.8000000000002</v>
      </c>
      <c r="AA27" s="32">
        <f>IFERROR(VLOOKUP(H27,[2]New!$B:$G,4,0),)*I27/60</f>
        <v>7015.05</v>
      </c>
      <c r="AB27" s="32">
        <f>IFERROR(VLOOKUP(H27,[2]New!$B:$G,6,0),)*I27/60</f>
        <v>3451</v>
      </c>
      <c r="AC27" s="33">
        <f>VLOOKUP(A27,'[4]PO PTCA (2)'!$A:$L,12,0)</f>
        <v>46255</v>
      </c>
      <c r="AD27" s="12" t="str">
        <f>IFERROR(VLOOKUP(H27,[3]Sheet1!$E:$H,4,0),)</f>
        <v>B</v>
      </c>
      <c r="AE27" s="17">
        <v>3570</v>
      </c>
      <c r="AF27" s="34" t="s">
        <v>4219</v>
      </c>
      <c r="AG27" s="12" t="s">
        <v>42</v>
      </c>
      <c r="AH27" s="20">
        <v>16</v>
      </c>
      <c r="AI27" s="20" t="s">
        <v>134</v>
      </c>
      <c r="AJ27" s="223"/>
      <c r="AK27" s="223"/>
      <c r="AL27" s="223" t="s">
        <v>5605</v>
      </c>
      <c r="AM27" s="331" t="e">
        <v>#N/A</v>
      </c>
      <c r="AN27" s="223">
        <v>3</v>
      </c>
      <c r="AO27" s="223">
        <v>3</v>
      </c>
      <c r="AP27" s="223">
        <v>2</v>
      </c>
      <c r="AQ27" s="223">
        <v>2</v>
      </c>
    </row>
    <row r="28" spans="1:43">
      <c r="A28" s="12" t="s">
        <v>760</v>
      </c>
      <c r="B28" s="23" t="s">
        <v>992</v>
      </c>
      <c r="C28" s="24">
        <v>12125012</v>
      </c>
      <c r="D28" s="12" t="s">
        <v>131</v>
      </c>
      <c r="E28" s="25" t="s">
        <v>933</v>
      </c>
      <c r="F28" s="24">
        <v>11134237</v>
      </c>
      <c r="G28" s="12" t="s">
        <v>132</v>
      </c>
      <c r="H28" s="26" t="s">
        <v>133</v>
      </c>
      <c r="I28" s="12">
        <v>3570</v>
      </c>
      <c r="J28" s="27">
        <v>46232</v>
      </c>
      <c r="K28" s="28" t="s">
        <v>934</v>
      </c>
      <c r="L28" s="12" t="s">
        <v>935</v>
      </c>
      <c r="M28" s="12">
        <v>3586</v>
      </c>
      <c r="N28" s="29">
        <v>16</v>
      </c>
      <c r="O28" s="29">
        <v>0</v>
      </c>
      <c r="P28" s="30" t="s">
        <v>38</v>
      </c>
      <c r="Q28" s="31">
        <v>46221</v>
      </c>
      <c r="R28" s="12">
        <v>0</v>
      </c>
      <c r="S28" s="31">
        <v>46223</v>
      </c>
      <c r="T28" s="31">
        <v>46223</v>
      </c>
      <c r="U28" s="12" t="s">
        <v>98</v>
      </c>
      <c r="V28" s="12" t="s">
        <v>40</v>
      </c>
      <c r="W28" s="31"/>
      <c r="X28" s="29">
        <v>0</v>
      </c>
      <c r="Y28" s="29">
        <v>0</v>
      </c>
      <c r="Z28" s="32">
        <f>IFERROR(VLOOKUP(H28,[2]New!$B:$G,3,0),)*I28/60</f>
        <v>2522.8000000000002</v>
      </c>
      <c r="AA28" s="32">
        <f>IFERROR(VLOOKUP(H28,[2]New!$B:$G,4,0),)*I28/60</f>
        <v>7015.05</v>
      </c>
      <c r="AB28" s="32">
        <f>IFERROR(VLOOKUP(H28,[2]New!$B:$G,6,0),)*I28/60</f>
        <v>3451</v>
      </c>
      <c r="AC28" s="33">
        <f>VLOOKUP(A28,'[4]PO PTCA (2)'!$A:$L,12,0)</f>
        <v>46255</v>
      </c>
      <c r="AD28" s="12" t="str">
        <f>IFERROR(VLOOKUP(H28,[3]Sheet1!$E:$H,4,0),)</f>
        <v>B</v>
      </c>
      <c r="AE28" s="17">
        <v>3570</v>
      </c>
      <c r="AF28" s="34" t="s">
        <v>4219</v>
      </c>
      <c r="AG28" s="12" t="s">
        <v>42</v>
      </c>
      <c r="AH28" s="20">
        <v>16</v>
      </c>
      <c r="AI28" s="20" t="s">
        <v>135</v>
      </c>
      <c r="AJ28" s="223"/>
      <c r="AK28" s="223"/>
      <c r="AL28" s="223" t="s">
        <v>5605</v>
      </c>
      <c r="AM28" s="331" t="e">
        <v>#N/A</v>
      </c>
      <c r="AN28" s="223">
        <v>3</v>
      </c>
      <c r="AO28" s="223">
        <v>3</v>
      </c>
      <c r="AP28" s="223">
        <v>2</v>
      </c>
      <c r="AQ28" s="223">
        <v>2</v>
      </c>
    </row>
    <row r="29" spans="1:43">
      <c r="A29" s="12" t="s">
        <v>760</v>
      </c>
      <c r="B29" s="23" t="s">
        <v>991</v>
      </c>
      <c r="C29" s="24">
        <v>12125012</v>
      </c>
      <c r="D29" s="12" t="s">
        <v>131</v>
      </c>
      <c r="E29" s="25" t="s">
        <v>936</v>
      </c>
      <c r="F29" s="24">
        <v>11134237</v>
      </c>
      <c r="G29" s="12" t="s">
        <v>132</v>
      </c>
      <c r="H29" s="26" t="s">
        <v>133</v>
      </c>
      <c r="I29" s="12">
        <v>2365</v>
      </c>
      <c r="J29" s="27">
        <v>46232</v>
      </c>
      <c r="K29" s="28" t="s">
        <v>937</v>
      </c>
      <c r="L29" s="12" t="s">
        <v>938</v>
      </c>
      <c r="M29" s="12">
        <v>2384</v>
      </c>
      <c r="N29" s="29">
        <v>16</v>
      </c>
      <c r="O29" s="29">
        <v>0</v>
      </c>
      <c r="P29" s="30" t="s">
        <v>38</v>
      </c>
      <c r="Q29" s="31">
        <v>46221</v>
      </c>
      <c r="R29" s="12">
        <v>0</v>
      </c>
      <c r="S29" s="31">
        <v>46223</v>
      </c>
      <c r="T29" s="31">
        <v>46223</v>
      </c>
      <c r="U29" s="12" t="s">
        <v>99</v>
      </c>
      <c r="V29" s="12" t="s">
        <v>40</v>
      </c>
      <c r="W29" s="31"/>
      <c r="X29" s="29">
        <v>3</v>
      </c>
      <c r="Y29" s="29">
        <v>0</v>
      </c>
      <c r="Z29" s="32">
        <f>IFERROR(VLOOKUP(H29,[2]New!$B:$G,3,0),)*I29/60</f>
        <v>1671.2666666666667</v>
      </c>
      <c r="AA29" s="32">
        <f>IFERROR(VLOOKUP(H29,[2]New!$B:$G,4,0),)*I29/60</f>
        <v>4647.2250000000004</v>
      </c>
      <c r="AB29" s="32">
        <f>IFERROR(VLOOKUP(H29,[2]New!$B:$G,6,0),)*I29/60</f>
        <v>2286.1666666666665</v>
      </c>
      <c r="AC29" s="33">
        <f>VLOOKUP(A29,'[4]PO PTCA (2)'!$A:$L,12,0)</f>
        <v>46255</v>
      </c>
      <c r="AD29" s="12" t="str">
        <f>IFERROR(VLOOKUP(H29,[3]Sheet1!$E:$H,4,0),)</f>
        <v>B</v>
      </c>
      <c r="AE29" s="17">
        <v>2365</v>
      </c>
      <c r="AF29" s="34" t="s">
        <v>4219</v>
      </c>
      <c r="AG29" s="12" t="s">
        <v>42</v>
      </c>
      <c r="AH29" s="20">
        <v>19</v>
      </c>
      <c r="AI29" s="20" t="s">
        <v>139</v>
      </c>
      <c r="AJ29" s="223"/>
      <c r="AK29" s="223"/>
      <c r="AL29" s="223" t="s">
        <v>5605</v>
      </c>
      <c r="AM29" s="331" t="e">
        <v>#N/A</v>
      </c>
      <c r="AN29" s="223">
        <v>3</v>
      </c>
      <c r="AO29" s="223">
        <v>3</v>
      </c>
      <c r="AP29" s="223">
        <v>2</v>
      </c>
      <c r="AQ29" s="223">
        <v>2</v>
      </c>
    </row>
    <row r="30" spans="1:43">
      <c r="A30" s="12" t="s">
        <v>624</v>
      </c>
      <c r="B30" s="23" t="s">
        <v>993</v>
      </c>
      <c r="C30" s="24">
        <v>12120774</v>
      </c>
      <c r="D30" s="12" t="s">
        <v>136</v>
      </c>
      <c r="E30" s="25" t="s">
        <v>939</v>
      </c>
      <c r="F30" s="24">
        <v>11134235</v>
      </c>
      <c r="G30" s="12" t="s">
        <v>137</v>
      </c>
      <c r="H30" s="26" t="s">
        <v>138</v>
      </c>
      <c r="I30" s="12">
        <v>2370</v>
      </c>
      <c r="J30" s="27">
        <v>46232</v>
      </c>
      <c r="K30" s="28" t="s">
        <v>940</v>
      </c>
      <c r="L30" s="12" t="s">
        <v>941</v>
      </c>
      <c r="M30" s="12">
        <v>2386</v>
      </c>
      <c r="N30" s="29">
        <v>16</v>
      </c>
      <c r="O30" s="29">
        <v>0</v>
      </c>
      <c r="P30" s="30" t="s">
        <v>38</v>
      </c>
      <c r="Q30" s="31">
        <v>46221</v>
      </c>
      <c r="R30" s="12">
        <v>0</v>
      </c>
      <c r="S30" s="31">
        <v>46223</v>
      </c>
      <c r="T30" s="31">
        <v>46223</v>
      </c>
      <c r="U30" s="12" t="s">
        <v>100</v>
      </c>
      <c r="V30" s="12" t="s">
        <v>40</v>
      </c>
      <c r="W30" s="31"/>
      <c r="X30" s="29">
        <v>0</v>
      </c>
      <c r="Y30" s="29">
        <v>0</v>
      </c>
      <c r="Z30" s="32">
        <f>IFERROR(VLOOKUP(H30,[2]New!$B:$G,3,0),)*I30/60</f>
        <v>1674.8</v>
      </c>
      <c r="AA30" s="32">
        <f>IFERROR(VLOOKUP(H30,[2]New!$B:$G,4,0),)*I30/60</f>
        <v>4657.05</v>
      </c>
      <c r="AB30" s="32">
        <f>IFERROR(VLOOKUP(H30,[2]New!$B:$G,6,0),)*I30/60</f>
        <v>2291</v>
      </c>
      <c r="AC30" s="33">
        <f>VLOOKUP(A30,'[4]PO PTCA (2)'!$A:$L,12,0)</f>
        <v>46255</v>
      </c>
      <c r="AD30" s="12" t="str">
        <f>IFERROR(VLOOKUP(H30,[3]Sheet1!$E:$H,4,0),)</f>
        <v>B</v>
      </c>
      <c r="AE30" s="17">
        <v>2370</v>
      </c>
      <c r="AF30" s="34" t="s">
        <v>4219</v>
      </c>
      <c r="AG30" s="12" t="s">
        <v>42</v>
      </c>
      <c r="AH30" s="20">
        <v>16</v>
      </c>
      <c r="AI30" s="20" t="s">
        <v>140</v>
      </c>
      <c r="AJ30" s="223"/>
      <c r="AK30" s="223"/>
      <c r="AL30" s="223" t="s">
        <v>5608</v>
      </c>
      <c r="AM30" s="331" t="e">
        <v>#N/A</v>
      </c>
      <c r="AN30" s="223">
        <v>2</v>
      </c>
      <c r="AO30" s="223">
        <v>2</v>
      </c>
      <c r="AP30" s="223">
        <v>2</v>
      </c>
      <c r="AQ30" s="223">
        <v>2</v>
      </c>
    </row>
    <row r="31" spans="1:43">
      <c r="A31" s="12" t="s">
        <v>624</v>
      </c>
      <c r="B31" s="23" t="s">
        <v>994</v>
      </c>
      <c r="C31" s="24">
        <v>12120774</v>
      </c>
      <c r="D31" s="12" t="s">
        <v>136</v>
      </c>
      <c r="E31" s="25" t="s">
        <v>942</v>
      </c>
      <c r="F31" s="24">
        <v>11134235</v>
      </c>
      <c r="G31" s="12" t="s">
        <v>137</v>
      </c>
      <c r="H31" s="26" t="s">
        <v>138</v>
      </c>
      <c r="I31" s="12">
        <v>2370</v>
      </c>
      <c r="J31" s="27">
        <v>46232</v>
      </c>
      <c r="K31" s="28" t="s">
        <v>943</v>
      </c>
      <c r="L31" s="12" t="s">
        <v>944</v>
      </c>
      <c r="M31" s="12">
        <v>2386</v>
      </c>
      <c r="N31" s="29">
        <v>16</v>
      </c>
      <c r="O31" s="29">
        <v>0</v>
      </c>
      <c r="P31" s="30" t="s">
        <v>38</v>
      </c>
      <c r="Q31" s="31">
        <v>46221</v>
      </c>
      <c r="R31" s="12">
        <v>0</v>
      </c>
      <c r="S31" s="31">
        <v>46223</v>
      </c>
      <c r="T31" s="31">
        <v>46223</v>
      </c>
      <c r="U31" s="12" t="s">
        <v>39</v>
      </c>
      <c r="V31" s="12" t="s">
        <v>40</v>
      </c>
      <c r="W31" s="31"/>
      <c r="X31" s="29">
        <v>0</v>
      </c>
      <c r="Y31" s="29">
        <v>0</v>
      </c>
      <c r="Z31" s="32">
        <f>IFERROR(VLOOKUP(H31,[2]New!$B:$G,3,0),)*I31/60</f>
        <v>1674.8</v>
      </c>
      <c r="AA31" s="32">
        <f>IFERROR(VLOOKUP(H31,[2]New!$B:$G,4,0),)*I31/60</f>
        <v>4657.05</v>
      </c>
      <c r="AB31" s="32">
        <f>IFERROR(VLOOKUP(H31,[2]New!$B:$G,6,0),)*I31/60</f>
        <v>2291</v>
      </c>
      <c r="AC31" s="33">
        <f>VLOOKUP(A31,'[4]PO PTCA (2)'!$A:$L,12,0)</f>
        <v>46255</v>
      </c>
      <c r="AD31" s="12" t="str">
        <f>IFERROR(VLOOKUP(H31,[3]Sheet1!$E:$H,4,0),)</f>
        <v>B</v>
      </c>
      <c r="AE31" s="17">
        <v>2370</v>
      </c>
      <c r="AF31" s="34" t="s">
        <v>4219</v>
      </c>
      <c r="AG31" s="12" t="s">
        <v>42</v>
      </c>
      <c r="AH31" s="20">
        <v>16</v>
      </c>
      <c r="AI31" s="20" t="s">
        <v>184</v>
      </c>
      <c r="AJ31" s="223"/>
      <c r="AK31" s="223"/>
      <c r="AL31" s="223" t="s">
        <v>5608</v>
      </c>
      <c r="AM31" s="331" t="e">
        <v>#N/A</v>
      </c>
      <c r="AN31" s="223">
        <v>2</v>
      </c>
      <c r="AO31" s="223">
        <v>2</v>
      </c>
      <c r="AP31" s="223">
        <v>2</v>
      </c>
      <c r="AQ31" s="223">
        <v>2</v>
      </c>
    </row>
    <row r="32" spans="1:43">
      <c r="A32" s="12" t="s">
        <v>570</v>
      </c>
      <c r="B32" s="23" t="s">
        <v>995</v>
      </c>
      <c r="C32" s="24">
        <v>12111488</v>
      </c>
      <c r="D32" s="12" t="s">
        <v>580</v>
      </c>
      <c r="E32" s="25" t="s">
        <v>947</v>
      </c>
      <c r="F32" s="24">
        <v>11125017</v>
      </c>
      <c r="G32" s="12" t="s">
        <v>571</v>
      </c>
      <c r="H32" s="26" t="s">
        <v>572</v>
      </c>
      <c r="I32" s="12">
        <v>155</v>
      </c>
      <c r="J32" s="27">
        <v>46232</v>
      </c>
      <c r="K32" s="28" t="s">
        <v>948</v>
      </c>
      <c r="L32" s="12" t="s">
        <v>949</v>
      </c>
      <c r="M32" s="12">
        <v>155</v>
      </c>
      <c r="N32" s="29">
        <v>0</v>
      </c>
      <c r="O32" s="29">
        <v>0</v>
      </c>
      <c r="P32" s="30" t="s">
        <v>203</v>
      </c>
      <c r="Q32" s="31">
        <v>46221</v>
      </c>
      <c r="R32" s="12">
        <v>0</v>
      </c>
      <c r="S32" s="314">
        <v>46230</v>
      </c>
      <c r="T32" s="314">
        <v>46230</v>
      </c>
      <c r="U32" s="12" t="s">
        <v>44</v>
      </c>
      <c r="V32" s="12" t="s">
        <v>45</v>
      </c>
      <c r="W32" s="31"/>
      <c r="X32" s="29">
        <v>0</v>
      </c>
      <c r="Y32" s="29">
        <v>0</v>
      </c>
      <c r="Z32" s="32">
        <f>IFERROR(VLOOKUP(H32,[2]New!$B:$G,3,0),)*I32/60</f>
        <v>71.041666666666671</v>
      </c>
      <c r="AA32" s="32">
        <f>IFERROR(VLOOKUP(H32,[2]New!$B:$G,4,0),)*I32/60</f>
        <v>304.57499999999999</v>
      </c>
      <c r="AB32" s="32">
        <f>IFERROR(VLOOKUP(H32,[2]New!$B:$G,6,0),)*I32/60</f>
        <v>180.83333333333334</v>
      </c>
      <c r="AC32" s="33">
        <f>VLOOKUP(A32,'[4]PO PTCA (2)'!$A:$L,12,0)</f>
        <v>46238</v>
      </c>
      <c r="AD32" s="12">
        <f>IFERROR(VLOOKUP(H32,[3]Sheet1!$E:$H,4,0),)</f>
        <v>0</v>
      </c>
      <c r="AE32" s="17">
        <v>155</v>
      </c>
      <c r="AF32" s="34" t="s">
        <v>4219</v>
      </c>
      <c r="AG32" s="12">
        <v>0</v>
      </c>
      <c r="AH32" s="20">
        <v>0</v>
      </c>
      <c r="AI32" s="20" t="s">
        <v>46</v>
      </c>
      <c r="AJ32" s="223"/>
      <c r="AK32" s="223"/>
      <c r="AL32" s="223" t="s">
        <v>5610</v>
      </c>
      <c r="AM32" s="331" t="s">
        <v>5610</v>
      </c>
      <c r="AN32" s="223">
        <v>2</v>
      </c>
      <c r="AO32" s="223">
        <v>2</v>
      </c>
      <c r="AP32" s="223">
        <v>2</v>
      </c>
      <c r="AQ32" s="223">
        <v>2</v>
      </c>
    </row>
    <row r="33" spans="1:43">
      <c r="A33" s="12" t="s">
        <v>624</v>
      </c>
      <c r="B33" s="23" t="s">
        <v>996</v>
      </c>
      <c r="C33" s="24">
        <v>12120774</v>
      </c>
      <c r="D33" s="12" t="s">
        <v>136</v>
      </c>
      <c r="E33" s="25" t="s">
        <v>950</v>
      </c>
      <c r="F33" s="24">
        <v>11134235</v>
      </c>
      <c r="G33" s="12" t="s">
        <v>137</v>
      </c>
      <c r="H33" s="26" t="s">
        <v>138</v>
      </c>
      <c r="I33" s="12">
        <v>3570</v>
      </c>
      <c r="J33" s="27">
        <v>46232</v>
      </c>
      <c r="K33" s="28" t="s">
        <v>951</v>
      </c>
      <c r="L33" s="12" t="s">
        <v>952</v>
      </c>
      <c r="M33" s="12">
        <v>3586</v>
      </c>
      <c r="N33" s="29">
        <v>16</v>
      </c>
      <c r="O33" s="29">
        <v>0</v>
      </c>
      <c r="P33" s="30" t="s">
        <v>38</v>
      </c>
      <c r="Q33" s="31">
        <v>46221</v>
      </c>
      <c r="R33" s="12">
        <v>0</v>
      </c>
      <c r="S33" s="31">
        <v>46223</v>
      </c>
      <c r="T33" s="31">
        <v>46223</v>
      </c>
      <c r="U33" s="12" t="s">
        <v>48</v>
      </c>
      <c r="V33" s="12" t="s">
        <v>252</v>
      </c>
      <c r="W33" s="31"/>
      <c r="X33" s="29">
        <v>0</v>
      </c>
      <c r="Y33" s="29">
        <v>0</v>
      </c>
      <c r="Z33" s="32">
        <f>IFERROR(VLOOKUP(H33,[2]New!$B:$G,3,0),)*I33/60</f>
        <v>2522.8000000000002</v>
      </c>
      <c r="AA33" s="32">
        <f>IFERROR(VLOOKUP(H33,[2]New!$B:$G,4,0),)*I33/60</f>
        <v>7015.05</v>
      </c>
      <c r="AB33" s="32">
        <f>IFERROR(VLOOKUP(H33,[2]New!$B:$G,6,0),)*I33/60</f>
        <v>3451</v>
      </c>
      <c r="AC33" s="33">
        <f>VLOOKUP(A33,'[4]PO PTCA (2)'!$A:$L,12,0)</f>
        <v>46255</v>
      </c>
      <c r="AD33" s="12" t="str">
        <f>IFERROR(VLOOKUP(H33,[3]Sheet1!$E:$H,4,0),)</f>
        <v>B</v>
      </c>
      <c r="AE33" s="17">
        <v>3570</v>
      </c>
      <c r="AF33" s="34" t="s">
        <v>4219</v>
      </c>
      <c r="AG33" s="12" t="s">
        <v>42</v>
      </c>
      <c r="AH33" s="20">
        <v>16</v>
      </c>
      <c r="AI33" s="20" t="s">
        <v>49</v>
      </c>
      <c r="AJ33" s="223"/>
      <c r="AK33" s="223"/>
      <c r="AL33" s="223" t="s">
        <v>5608</v>
      </c>
      <c r="AM33" s="331" t="e">
        <v>#N/A</v>
      </c>
      <c r="AN33" s="223">
        <v>2</v>
      </c>
      <c r="AO33" s="223">
        <v>2</v>
      </c>
      <c r="AP33" s="223">
        <v>2</v>
      </c>
      <c r="AQ33" s="223">
        <v>2</v>
      </c>
    </row>
    <row r="34" spans="1:43">
      <c r="A34" s="12" t="s">
        <v>760</v>
      </c>
      <c r="B34" s="23" t="s">
        <v>997</v>
      </c>
      <c r="C34" s="24">
        <v>12125012</v>
      </c>
      <c r="D34" s="12" t="s">
        <v>131</v>
      </c>
      <c r="E34" s="25" t="s">
        <v>953</v>
      </c>
      <c r="F34" s="24">
        <v>11134237</v>
      </c>
      <c r="G34" s="12" t="s">
        <v>132</v>
      </c>
      <c r="H34" s="26" t="s">
        <v>133</v>
      </c>
      <c r="I34" s="12">
        <v>350</v>
      </c>
      <c r="J34" s="27">
        <v>46233</v>
      </c>
      <c r="K34" s="28" t="s">
        <v>954</v>
      </c>
      <c r="L34" s="12" t="s">
        <v>955</v>
      </c>
      <c r="M34" s="12">
        <v>354</v>
      </c>
      <c r="N34" s="29">
        <v>4</v>
      </c>
      <c r="O34" s="29">
        <v>0</v>
      </c>
      <c r="P34" s="30" t="s">
        <v>38</v>
      </c>
      <c r="Q34" s="31">
        <v>46223</v>
      </c>
      <c r="R34" s="12">
        <v>0</v>
      </c>
      <c r="S34" s="31">
        <v>46224</v>
      </c>
      <c r="T34" s="31">
        <v>46224</v>
      </c>
      <c r="U34" s="12" t="s">
        <v>97</v>
      </c>
      <c r="V34" s="12" t="s">
        <v>40</v>
      </c>
      <c r="W34" s="31"/>
      <c r="X34" s="29">
        <v>0</v>
      </c>
      <c r="Y34" s="29">
        <v>0</v>
      </c>
      <c r="Z34" s="32">
        <f>IFERROR(VLOOKUP(H34,[2]New!$B:$G,3,0),)*I34/60</f>
        <v>247.33333333333334</v>
      </c>
      <c r="AA34" s="32">
        <f>IFERROR(VLOOKUP(H34,[2]New!$B:$G,4,0),)*I34/60</f>
        <v>687.75</v>
      </c>
      <c r="AB34" s="32">
        <f>IFERROR(VLOOKUP(H34,[2]New!$B:$G,6,0),)*I34/60</f>
        <v>338.33333333333331</v>
      </c>
      <c r="AC34" s="33">
        <f>VLOOKUP(A34,'[4]PO PTCA (2)'!$A:$L,12,0)</f>
        <v>46255</v>
      </c>
      <c r="AD34" s="12" t="str">
        <f>IFERROR(VLOOKUP(H34,[3]Sheet1!$E:$H,4,0),)</f>
        <v>B</v>
      </c>
      <c r="AE34" s="17">
        <v>350</v>
      </c>
      <c r="AF34" s="34" t="s">
        <v>4219</v>
      </c>
      <c r="AG34" s="12" t="s">
        <v>42</v>
      </c>
      <c r="AH34" s="20">
        <v>4</v>
      </c>
      <c r="AI34" s="20" t="s">
        <v>134</v>
      </c>
      <c r="AJ34" s="223"/>
      <c r="AK34" s="223"/>
      <c r="AL34" s="223" t="s">
        <v>5605</v>
      </c>
      <c r="AM34" s="331" t="e">
        <v>#N/A</v>
      </c>
      <c r="AN34" s="223">
        <v>3</v>
      </c>
      <c r="AO34" s="223">
        <v>3</v>
      </c>
      <c r="AP34" s="223">
        <v>2</v>
      </c>
      <c r="AQ34" s="223">
        <v>2</v>
      </c>
    </row>
    <row r="35" spans="1:43">
      <c r="A35" s="12" t="s">
        <v>760</v>
      </c>
      <c r="B35" s="23" t="s">
        <v>998</v>
      </c>
      <c r="C35" s="24">
        <v>12125012</v>
      </c>
      <c r="D35" s="12" t="s">
        <v>131</v>
      </c>
      <c r="E35" s="25" t="s">
        <v>956</v>
      </c>
      <c r="F35" s="24">
        <v>11134237</v>
      </c>
      <c r="G35" s="12" t="s">
        <v>132</v>
      </c>
      <c r="H35" s="26" t="s">
        <v>133</v>
      </c>
      <c r="I35" s="12">
        <v>3200</v>
      </c>
      <c r="J35" s="27">
        <v>46233</v>
      </c>
      <c r="K35" s="28" t="s">
        <v>957</v>
      </c>
      <c r="L35" s="12" t="s">
        <v>958</v>
      </c>
      <c r="M35" s="12">
        <v>3216</v>
      </c>
      <c r="N35" s="29">
        <v>16</v>
      </c>
      <c r="O35" s="29">
        <v>0</v>
      </c>
      <c r="P35" s="30" t="s">
        <v>38</v>
      </c>
      <c r="Q35" s="31">
        <v>46223</v>
      </c>
      <c r="R35" s="12">
        <v>0</v>
      </c>
      <c r="S35" s="31">
        <v>46224</v>
      </c>
      <c r="T35" s="31">
        <v>46224</v>
      </c>
      <c r="U35" s="12" t="s">
        <v>97</v>
      </c>
      <c r="V35" s="12" t="s">
        <v>40</v>
      </c>
      <c r="W35" s="31"/>
      <c r="X35" s="29">
        <v>0</v>
      </c>
      <c r="Y35" s="29">
        <v>0</v>
      </c>
      <c r="Z35" s="32">
        <f>IFERROR(VLOOKUP(H35,[2]New!$B:$G,3,0),)*I35/60</f>
        <v>2261.3333333333335</v>
      </c>
      <c r="AA35" s="32">
        <f>IFERROR(VLOOKUP(H35,[2]New!$B:$G,4,0),)*I35/60</f>
        <v>6288</v>
      </c>
      <c r="AB35" s="32">
        <f>IFERROR(VLOOKUP(H35,[2]New!$B:$G,6,0),)*I35/60</f>
        <v>3093.3333333333335</v>
      </c>
      <c r="AC35" s="33">
        <f>VLOOKUP(A35,'[4]PO PTCA (2)'!$A:$L,12,0)</f>
        <v>46255</v>
      </c>
      <c r="AD35" s="12" t="str">
        <f>IFERROR(VLOOKUP(H35,[3]Sheet1!$E:$H,4,0),)</f>
        <v>B</v>
      </c>
      <c r="AE35" s="17">
        <v>3200</v>
      </c>
      <c r="AF35" s="34" t="s">
        <v>4219</v>
      </c>
      <c r="AG35" s="12" t="s">
        <v>42</v>
      </c>
      <c r="AH35" s="20">
        <v>16</v>
      </c>
      <c r="AI35" s="20" t="s">
        <v>134</v>
      </c>
      <c r="AJ35" s="223"/>
      <c r="AK35" s="223"/>
      <c r="AL35" s="223" t="s">
        <v>5605</v>
      </c>
      <c r="AM35" s="331" t="e">
        <v>#N/A</v>
      </c>
      <c r="AN35" s="223">
        <v>3</v>
      </c>
      <c r="AO35" s="223">
        <v>3</v>
      </c>
      <c r="AP35" s="223">
        <v>2</v>
      </c>
      <c r="AQ35" s="223">
        <v>2</v>
      </c>
    </row>
    <row r="36" spans="1:43">
      <c r="A36" s="12" t="s">
        <v>760</v>
      </c>
      <c r="B36" s="23" t="s">
        <v>999</v>
      </c>
      <c r="C36" s="24">
        <v>12125012</v>
      </c>
      <c r="D36" s="12" t="s">
        <v>131</v>
      </c>
      <c r="E36" s="25" t="s">
        <v>959</v>
      </c>
      <c r="F36" s="24">
        <v>11134237</v>
      </c>
      <c r="G36" s="12" t="s">
        <v>132</v>
      </c>
      <c r="H36" s="26" t="s">
        <v>133</v>
      </c>
      <c r="I36" s="12">
        <v>350</v>
      </c>
      <c r="J36" s="27">
        <v>46233</v>
      </c>
      <c r="K36" s="28" t="s">
        <v>960</v>
      </c>
      <c r="L36" s="12" t="s">
        <v>961</v>
      </c>
      <c r="M36" s="12">
        <v>357</v>
      </c>
      <c r="N36" s="29">
        <v>4</v>
      </c>
      <c r="O36" s="29">
        <v>0</v>
      </c>
      <c r="P36" s="30" t="s">
        <v>38</v>
      </c>
      <c r="Q36" s="31">
        <v>46223</v>
      </c>
      <c r="R36" s="12">
        <v>0</v>
      </c>
      <c r="S36" s="31">
        <v>46224</v>
      </c>
      <c r="T36" s="31">
        <v>46224</v>
      </c>
      <c r="U36" s="12" t="s">
        <v>98</v>
      </c>
      <c r="V36" s="12" t="s">
        <v>40</v>
      </c>
      <c r="W36" s="31"/>
      <c r="X36" s="29">
        <v>3</v>
      </c>
      <c r="Y36" s="29">
        <v>0</v>
      </c>
      <c r="Z36" s="32">
        <f>IFERROR(VLOOKUP(H36,[2]New!$B:$G,3,0),)*I36/60</f>
        <v>247.33333333333334</v>
      </c>
      <c r="AA36" s="32">
        <f>IFERROR(VLOOKUP(H36,[2]New!$B:$G,4,0),)*I36/60</f>
        <v>687.75</v>
      </c>
      <c r="AB36" s="32">
        <f>IFERROR(VLOOKUP(H36,[2]New!$B:$G,6,0),)*I36/60</f>
        <v>338.33333333333331</v>
      </c>
      <c r="AC36" s="33">
        <f>VLOOKUP(A36,'[4]PO PTCA (2)'!$A:$L,12,0)</f>
        <v>46255</v>
      </c>
      <c r="AD36" s="12" t="str">
        <f>IFERROR(VLOOKUP(H36,[3]Sheet1!$E:$H,4,0),)</f>
        <v>B</v>
      </c>
      <c r="AE36" s="17">
        <v>350</v>
      </c>
      <c r="AF36" s="34" t="s">
        <v>4219</v>
      </c>
      <c r="AG36" s="12" t="s">
        <v>42</v>
      </c>
      <c r="AH36" s="20">
        <v>7</v>
      </c>
      <c r="AI36" s="20" t="s">
        <v>135</v>
      </c>
      <c r="AJ36" s="223"/>
      <c r="AK36" s="223"/>
      <c r="AL36" s="223" t="s">
        <v>5605</v>
      </c>
      <c r="AM36" s="331" t="e">
        <v>#N/A</v>
      </c>
      <c r="AN36" s="223">
        <v>3</v>
      </c>
      <c r="AO36" s="223">
        <v>3</v>
      </c>
      <c r="AP36" s="223">
        <v>2</v>
      </c>
      <c r="AQ36" s="223">
        <v>2</v>
      </c>
    </row>
    <row r="37" spans="1:43">
      <c r="A37" s="12" t="s">
        <v>760</v>
      </c>
      <c r="B37" s="23" t="s">
        <v>1000</v>
      </c>
      <c r="C37" s="24">
        <v>12125012</v>
      </c>
      <c r="D37" s="12" t="s">
        <v>131</v>
      </c>
      <c r="E37" s="25" t="s">
        <v>962</v>
      </c>
      <c r="F37" s="24">
        <v>11134237</v>
      </c>
      <c r="G37" s="12" t="s">
        <v>132</v>
      </c>
      <c r="H37" s="26" t="s">
        <v>133</v>
      </c>
      <c r="I37" s="12">
        <v>3195</v>
      </c>
      <c r="J37" s="27">
        <v>46233</v>
      </c>
      <c r="K37" s="28" t="s">
        <v>963</v>
      </c>
      <c r="L37" s="12" t="s">
        <v>964</v>
      </c>
      <c r="M37" s="12">
        <v>3216</v>
      </c>
      <c r="N37" s="29">
        <v>16</v>
      </c>
      <c r="O37" s="29">
        <v>0</v>
      </c>
      <c r="P37" s="30" t="s">
        <v>38</v>
      </c>
      <c r="Q37" s="31">
        <v>46223</v>
      </c>
      <c r="R37" s="12">
        <v>0</v>
      </c>
      <c r="S37" s="31">
        <v>46224</v>
      </c>
      <c r="T37" s="31">
        <v>46224</v>
      </c>
      <c r="U37" s="12" t="s">
        <v>98</v>
      </c>
      <c r="V37" s="12" t="s">
        <v>40</v>
      </c>
      <c r="W37" s="31"/>
      <c r="X37" s="29">
        <v>0</v>
      </c>
      <c r="Y37" s="29">
        <v>0</v>
      </c>
      <c r="Z37" s="32">
        <f>IFERROR(VLOOKUP(H37,[2]New!$B:$G,3,0),)*I37/60</f>
        <v>2257.8000000000002</v>
      </c>
      <c r="AA37" s="32">
        <f>IFERROR(VLOOKUP(H37,[2]New!$B:$G,4,0),)*I37/60</f>
        <v>6278.1750000000002</v>
      </c>
      <c r="AB37" s="32">
        <f>IFERROR(VLOOKUP(H37,[2]New!$B:$G,6,0),)*I37/60</f>
        <v>3088.5</v>
      </c>
      <c r="AC37" s="33">
        <f>VLOOKUP(A37,'[4]PO PTCA (2)'!$A:$L,12,0)</f>
        <v>46255</v>
      </c>
      <c r="AD37" s="12" t="str">
        <f>IFERROR(VLOOKUP(H37,[3]Sheet1!$E:$H,4,0),)</f>
        <v>B</v>
      </c>
      <c r="AE37" s="17">
        <v>3195</v>
      </c>
      <c r="AF37" s="34" t="s">
        <v>4219</v>
      </c>
      <c r="AG37" s="12" t="s">
        <v>42</v>
      </c>
      <c r="AH37" s="20">
        <v>16</v>
      </c>
      <c r="AI37" s="20" t="s">
        <v>135</v>
      </c>
      <c r="AJ37" s="223"/>
      <c r="AK37" s="223"/>
      <c r="AL37" s="223" t="s">
        <v>5605</v>
      </c>
      <c r="AM37" s="331" t="e">
        <v>#N/A</v>
      </c>
      <c r="AN37" s="223">
        <v>3</v>
      </c>
      <c r="AO37" s="223">
        <v>3</v>
      </c>
      <c r="AP37" s="223">
        <v>2</v>
      </c>
      <c r="AQ37" s="223">
        <v>2</v>
      </c>
    </row>
    <row r="38" spans="1:43">
      <c r="A38" s="12" t="s">
        <v>760</v>
      </c>
      <c r="B38" s="23" t="s">
        <v>1001</v>
      </c>
      <c r="C38" s="24">
        <v>12125012</v>
      </c>
      <c r="D38" s="12" t="s">
        <v>131</v>
      </c>
      <c r="E38" s="25" t="s">
        <v>965</v>
      </c>
      <c r="F38" s="24">
        <v>11134237</v>
      </c>
      <c r="G38" s="12" t="s">
        <v>132</v>
      </c>
      <c r="H38" s="26" t="s">
        <v>133</v>
      </c>
      <c r="I38" s="12">
        <v>2380</v>
      </c>
      <c r="J38" s="27">
        <v>46233</v>
      </c>
      <c r="K38" s="28" t="s">
        <v>966</v>
      </c>
      <c r="L38" s="12" t="s">
        <v>967</v>
      </c>
      <c r="M38" s="12">
        <v>2396</v>
      </c>
      <c r="N38" s="29">
        <v>16</v>
      </c>
      <c r="O38" s="29">
        <v>0</v>
      </c>
      <c r="P38" s="30" t="s">
        <v>38</v>
      </c>
      <c r="Q38" s="31">
        <v>46223</v>
      </c>
      <c r="R38" s="12">
        <v>0</v>
      </c>
      <c r="S38" s="31">
        <v>46224</v>
      </c>
      <c r="T38" s="31">
        <v>46224</v>
      </c>
      <c r="U38" s="12" t="s">
        <v>99</v>
      </c>
      <c r="V38" s="12" t="s">
        <v>40</v>
      </c>
      <c r="W38" s="31"/>
      <c r="X38" s="29">
        <v>0</v>
      </c>
      <c r="Y38" s="29">
        <v>0</v>
      </c>
      <c r="Z38" s="32">
        <f>IFERROR(VLOOKUP(H38,[2]New!$B:$G,3,0),)*I38/60</f>
        <v>1681.8666666666666</v>
      </c>
      <c r="AA38" s="32">
        <f>IFERROR(VLOOKUP(H38,[2]New!$B:$G,4,0),)*I38/60</f>
        <v>4676.7</v>
      </c>
      <c r="AB38" s="32">
        <f>IFERROR(VLOOKUP(H38,[2]New!$B:$G,6,0),)*I38/60</f>
        <v>2300.6666666666665</v>
      </c>
      <c r="AC38" s="33">
        <f>VLOOKUP(A38,'[4]PO PTCA (2)'!$A:$L,12,0)</f>
        <v>46255</v>
      </c>
      <c r="AD38" s="12" t="str">
        <f>IFERROR(VLOOKUP(H38,[3]Sheet1!$E:$H,4,0),)</f>
        <v>B</v>
      </c>
      <c r="AE38" s="17">
        <v>2380</v>
      </c>
      <c r="AF38" s="34" t="s">
        <v>4219</v>
      </c>
      <c r="AG38" s="12" t="s">
        <v>42</v>
      </c>
      <c r="AH38" s="20">
        <v>16</v>
      </c>
      <c r="AI38" s="20" t="s">
        <v>139</v>
      </c>
      <c r="AJ38" s="223"/>
      <c r="AK38" s="223"/>
      <c r="AL38" s="223" t="s">
        <v>5605</v>
      </c>
      <c r="AM38" s="331" t="e">
        <v>#N/A</v>
      </c>
      <c r="AN38" s="223">
        <v>3</v>
      </c>
      <c r="AO38" s="223">
        <v>3</v>
      </c>
      <c r="AP38" s="223">
        <v>2</v>
      </c>
      <c r="AQ38" s="223">
        <v>2</v>
      </c>
    </row>
    <row r="39" spans="1:43">
      <c r="A39" s="12" t="s">
        <v>624</v>
      </c>
      <c r="B39" s="23" t="s">
        <v>1002</v>
      </c>
      <c r="C39" s="24">
        <v>12120774</v>
      </c>
      <c r="D39" s="12" t="s">
        <v>136</v>
      </c>
      <c r="E39" s="25" t="s">
        <v>968</v>
      </c>
      <c r="F39" s="24">
        <v>11134235</v>
      </c>
      <c r="G39" s="12" t="s">
        <v>137</v>
      </c>
      <c r="H39" s="26" t="s">
        <v>138</v>
      </c>
      <c r="I39" s="12">
        <v>2370</v>
      </c>
      <c r="J39" s="27">
        <v>46233</v>
      </c>
      <c r="K39" s="28" t="s">
        <v>969</v>
      </c>
      <c r="L39" s="12" t="s">
        <v>970</v>
      </c>
      <c r="M39" s="12">
        <v>2386</v>
      </c>
      <c r="N39" s="29">
        <v>16</v>
      </c>
      <c r="O39" s="29">
        <v>0</v>
      </c>
      <c r="P39" s="30" t="s">
        <v>38</v>
      </c>
      <c r="Q39" s="31">
        <v>46223</v>
      </c>
      <c r="R39" s="12">
        <v>0</v>
      </c>
      <c r="S39" s="31">
        <v>46224</v>
      </c>
      <c r="T39" s="31">
        <v>46224</v>
      </c>
      <c r="U39" s="12" t="s">
        <v>100</v>
      </c>
      <c r="V39" s="12" t="s">
        <v>40</v>
      </c>
      <c r="W39" s="31"/>
      <c r="X39" s="29">
        <v>0</v>
      </c>
      <c r="Y39" s="29">
        <v>0</v>
      </c>
      <c r="Z39" s="32">
        <f>IFERROR(VLOOKUP(H39,[2]New!$B:$G,3,0),)*I39/60</f>
        <v>1674.8</v>
      </c>
      <c r="AA39" s="32">
        <f>IFERROR(VLOOKUP(H39,[2]New!$B:$G,4,0),)*I39/60</f>
        <v>4657.05</v>
      </c>
      <c r="AB39" s="32">
        <f>IFERROR(VLOOKUP(H39,[2]New!$B:$G,6,0),)*I39/60</f>
        <v>2291</v>
      </c>
      <c r="AC39" s="33">
        <f>VLOOKUP(A39,'[4]PO PTCA (2)'!$A:$L,12,0)</f>
        <v>46255</v>
      </c>
      <c r="AD39" s="12" t="str">
        <f>IFERROR(VLOOKUP(H39,[3]Sheet1!$E:$H,4,0),)</f>
        <v>B</v>
      </c>
      <c r="AE39" s="17">
        <v>2370</v>
      </c>
      <c r="AF39" s="34" t="s">
        <v>4219</v>
      </c>
      <c r="AG39" s="12" t="s">
        <v>42</v>
      </c>
      <c r="AH39" s="20">
        <v>16</v>
      </c>
      <c r="AI39" s="20" t="s">
        <v>140</v>
      </c>
      <c r="AJ39" s="223"/>
      <c r="AK39" s="223"/>
      <c r="AL39" s="223" t="s">
        <v>5608</v>
      </c>
      <c r="AM39" s="331" t="e">
        <v>#N/A</v>
      </c>
      <c r="AN39" s="223">
        <v>2</v>
      </c>
      <c r="AO39" s="223">
        <v>2</v>
      </c>
      <c r="AP39" s="223">
        <v>2</v>
      </c>
      <c r="AQ39" s="223">
        <v>2</v>
      </c>
    </row>
    <row r="40" spans="1:43">
      <c r="A40" s="12" t="s">
        <v>602</v>
      </c>
      <c r="B40" s="23" t="s">
        <v>1003</v>
      </c>
      <c r="C40" s="24">
        <v>12125069</v>
      </c>
      <c r="D40" s="12" t="s">
        <v>194</v>
      </c>
      <c r="E40" s="25" t="s">
        <v>971</v>
      </c>
      <c r="F40" s="24">
        <v>11134240</v>
      </c>
      <c r="G40" s="12" t="s">
        <v>195</v>
      </c>
      <c r="H40" s="26" t="s">
        <v>196</v>
      </c>
      <c r="I40" s="12">
        <v>3525</v>
      </c>
      <c r="J40" s="27">
        <v>46233</v>
      </c>
      <c r="K40" s="28" t="s">
        <v>972</v>
      </c>
      <c r="L40" s="12" t="s">
        <v>973</v>
      </c>
      <c r="M40" s="12">
        <v>3533</v>
      </c>
      <c r="N40" s="29">
        <v>0</v>
      </c>
      <c r="O40" s="29">
        <v>0</v>
      </c>
      <c r="P40" s="30" t="s">
        <v>38</v>
      </c>
      <c r="Q40" s="31">
        <v>46223</v>
      </c>
      <c r="R40" s="12">
        <v>0</v>
      </c>
      <c r="S40" s="31">
        <v>46224</v>
      </c>
      <c r="T40" s="31">
        <v>46224</v>
      </c>
      <c r="U40" s="12" t="s">
        <v>39</v>
      </c>
      <c r="V40" s="12" t="s">
        <v>40</v>
      </c>
      <c r="W40" s="31"/>
      <c r="X40" s="29">
        <v>3</v>
      </c>
      <c r="Y40" s="29">
        <v>0</v>
      </c>
      <c r="Z40" s="32">
        <f>IFERROR(VLOOKUP(H40,[2]New!$B:$G,3,0),)*I40/60</f>
        <v>2491</v>
      </c>
      <c r="AA40" s="32">
        <f>IFERROR(VLOOKUP(H40,[2]New!$B:$G,4,0),)*I40/60</f>
        <v>5440.25</v>
      </c>
      <c r="AB40" s="32">
        <f>IFERROR(VLOOKUP(H40,[2]New!$B:$G,6,0),)*I40/60</f>
        <v>3407.5</v>
      </c>
      <c r="AC40" s="33">
        <f>VLOOKUP(A40,'[4]PO PTCA (2)'!$A:$L,12,0)</f>
        <v>46255</v>
      </c>
      <c r="AD40" s="12" t="str">
        <f>IFERROR(VLOOKUP(H40,[3]Sheet1!$E:$H,4,0),)</f>
        <v>C</v>
      </c>
      <c r="AE40" s="17">
        <v>3525</v>
      </c>
      <c r="AF40" s="34" t="s">
        <v>4219</v>
      </c>
      <c r="AG40" s="12">
        <v>2</v>
      </c>
      <c r="AH40" s="20">
        <v>3</v>
      </c>
      <c r="AI40" s="20" t="s">
        <v>184</v>
      </c>
      <c r="AJ40" s="223"/>
      <c r="AK40" s="223"/>
      <c r="AL40" s="223" t="s">
        <v>5611</v>
      </c>
      <c r="AM40" s="331" t="e">
        <v>#N/A</v>
      </c>
      <c r="AN40" s="223">
        <v>2</v>
      </c>
      <c r="AO40" s="223">
        <v>2</v>
      </c>
      <c r="AP40" s="223">
        <v>2</v>
      </c>
      <c r="AQ40" s="223">
        <v>2</v>
      </c>
    </row>
    <row r="41" spans="1:43">
      <c r="A41" s="12" t="s">
        <v>974</v>
      </c>
      <c r="B41" s="23" t="s">
        <v>1004</v>
      </c>
      <c r="C41" s="24">
        <v>12126045</v>
      </c>
      <c r="D41" s="12" t="s">
        <v>989</v>
      </c>
      <c r="E41" s="25" t="s">
        <v>975</v>
      </c>
      <c r="F41" s="24">
        <v>11131264</v>
      </c>
      <c r="G41" s="12" t="s">
        <v>976</v>
      </c>
      <c r="H41" s="26" t="s">
        <v>977</v>
      </c>
      <c r="I41" s="12">
        <v>500</v>
      </c>
      <c r="J41" s="27">
        <v>46234</v>
      </c>
      <c r="K41" s="28" t="s">
        <v>978</v>
      </c>
      <c r="L41" s="12" t="s">
        <v>979</v>
      </c>
      <c r="M41" s="12">
        <v>500</v>
      </c>
      <c r="N41" s="29">
        <v>0</v>
      </c>
      <c r="O41" s="29">
        <v>0</v>
      </c>
      <c r="P41" s="30" t="s">
        <v>43</v>
      </c>
      <c r="Q41" s="31">
        <v>46224</v>
      </c>
      <c r="R41" s="12">
        <v>0</v>
      </c>
      <c r="S41" s="31">
        <v>46225</v>
      </c>
      <c r="T41" s="31">
        <v>46225</v>
      </c>
      <c r="U41" s="12" t="s">
        <v>44</v>
      </c>
      <c r="V41" s="12" t="s">
        <v>45</v>
      </c>
      <c r="W41" s="31"/>
      <c r="X41" s="29">
        <v>0</v>
      </c>
      <c r="Y41" s="29">
        <v>0</v>
      </c>
      <c r="Z41" s="32">
        <f>IFERROR(VLOOKUP(H41,[2]New!$B:$G,3,0),)*I41/60</f>
        <v>182.5</v>
      </c>
      <c r="AA41" s="32">
        <f>IFERROR(VLOOKUP(H41,[2]New!$B:$G,4,0),)*I41/60</f>
        <v>867.5</v>
      </c>
      <c r="AB41" s="32">
        <f>IFERROR(VLOOKUP(H41,[2]New!$B:$G,6,0),)*I41/60</f>
        <v>604.16666666666663</v>
      </c>
      <c r="AC41" s="33">
        <f>VLOOKUP(A41,'[4]PO PTCA (2)'!$A:$L,12,0)</f>
        <v>46239</v>
      </c>
      <c r="AD41" s="12">
        <f>IFERROR(VLOOKUP(H41,[3]Sheet1!$E:$H,4,0),)</f>
        <v>0</v>
      </c>
      <c r="AE41" s="17">
        <v>500</v>
      </c>
      <c r="AF41" s="34" t="s">
        <v>4219</v>
      </c>
      <c r="AG41" s="12">
        <v>3</v>
      </c>
      <c r="AH41" s="20">
        <v>0</v>
      </c>
      <c r="AI41" s="20" t="s">
        <v>46</v>
      </c>
      <c r="AJ41" s="223"/>
      <c r="AK41" s="223"/>
      <c r="AL41" s="223" t="s">
        <v>5612</v>
      </c>
      <c r="AM41" s="331" t="e">
        <v>#N/A</v>
      </c>
      <c r="AN41" s="223">
        <v>3</v>
      </c>
      <c r="AO41" s="223">
        <v>3</v>
      </c>
      <c r="AP41" s="223" t="s">
        <v>47</v>
      </c>
      <c r="AQ41" s="223" t="s">
        <v>47</v>
      </c>
    </row>
    <row r="42" spans="1:43">
      <c r="A42" s="12" t="s">
        <v>980</v>
      </c>
      <c r="B42" s="23" t="s">
        <v>1005</v>
      </c>
      <c r="C42" s="24">
        <v>12138120</v>
      </c>
      <c r="D42" s="12" t="s">
        <v>673</v>
      </c>
      <c r="E42" s="25" t="s">
        <v>981</v>
      </c>
      <c r="F42" s="24">
        <v>11131272</v>
      </c>
      <c r="G42" s="12" t="s">
        <v>672</v>
      </c>
      <c r="H42" s="26" t="s">
        <v>982</v>
      </c>
      <c r="I42" s="12">
        <v>770</v>
      </c>
      <c r="J42" s="27">
        <v>46234</v>
      </c>
      <c r="K42" s="28" t="s">
        <v>983</v>
      </c>
      <c r="L42" s="12" t="s">
        <v>984</v>
      </c>
      <c r="M42" s="12">
        <v>773</v>
      </c>
      <c r="N42" s="29">
        <v>0</v>
      </c>
      <c r="O42" s="29">
        <v>0</v>
      </c>
      <c r="P42" s="30" t="s">
        <v>43</v>
      </c>
      <c r="Q42" s="31">
        <v>46224</v>
      </c>
      <c r="R42" s="12">
        <v>3</v>
      </c>
      <c r="S42" s="31">
        <v>46225</v>
      </c>
      <c r="T42" s="31">
        <v>46225</v>
      </c>
      <c r="U42" s="12" t="s">
        <v>44</v>
      </c>
      <c r="V42" s="12" t="s">
        <v>45</v>
      </c>
      <c r="W42" s="31"/>
      <c r="X42" s="29">
        <v>0</v>
      </c>
      <c r="Y42" s="29">
        <v>0</v>
      </c>
      <c r="Z42" s="32">
        <f>IFERROR(VLOOKUP(H42,[2]New!$B:$G,3,0),)*I42/60</f>
        <v>281.05</v>
      </c>
      <c r="AA42" s="32">
        <f>IFERROR(VLOOKUP(H42,[2]New!$B:$G,4,0),)*I42/60</f>
        <v>1335.95</v>
      </c>
      <c r="AB42" s="32">
        <f>IFERROR(VLOOKUP(H42,[2]New!$B:$G,6,0),)*I42/60</f>
        <v>930.41666666666663</v>
      </c>
      <c r="AC42" s="33">
        <f>VLOOKUP(A42,'[4]PO PTCA (2)'!$A:$L,12,0)</f>
        <v>46239</v>
      </c>
      <c r="AD42" s="12">
        <f>IFERROR(VLOOKUP(H42,[3]Sheet1!$E:$H,4,0),)</f>
        <v>0</v>
      </c>
      <c r="AE42" s="17">
        <v>770</v>
      </c>
      <c r="AF42" s="34" t="s">
        <v>4219</v>
      </c>
      <c r="AG42" s="12">
        <v>3</v>
      </c>
      <c r="AH42" s="20">
        <v>3</v>
      </c>
      <c r="AI42" s="20" t="s">
        <v>46</v>
      </c>
      <c r="AJ42" s="223"/>
      <c r="AK42" s="223"/>
      <c r="AL42" s="223" t="s">
        <v>5612</v>
      </c>
      <c r="AM42" s="331" t="e">
        <v>#N/A</v>
      </c>
      <c r="AN42" s="223">
        <v>3</v>
      </c>
      <c r="AO42" s="223">
        <v>3</v>
      </c>
      <c r="AP42" s="223" t="s">
        <v>47</v>
      </c>
      <c r="AQ42" s="223" t="s">
        <v>47</v>
      </c>
    </row>
    <row r="43" spans="1:43">
      <c r="A43" s="12" t="s">
        <v>985</v>
      </c>
      <c r="B43" s="23" t="s">
        <v>1006</v>
      </c>
      <c r="C43" s="24">
        <v>12138120</v>
      </c>
      <c r="D43" s="12" t="s">
        <v>673</v>
      </c>
      <c r="E43" s="25" t="s">
        <v>986</v>
      </c>
      <c r="F43" s="24">
        <v>11131272</v>
      </c>
      <c r="G43" s="12" t="s">
        <v>672</v>
      </c>
      <c r="H43" s="26" t="s">
        <v>982</v>
      </c>
      <c r="I43" s="12">
        <v>1100</v>
      </c>
      <c r="J43" s="27">
        <v>46234</v>
      </c>
      <c r="K43" s="28" t="s">
        <v>987</v>
      </c>
      <c r="L43" s="12" t="s">
        <v>988</v>
      </c>
      <c r="M43" s="12">
        <v>1100</v>
      </c>
      <c r="N43" s="29">
        <v>0</v>
      </c>
      <c r="O43" s="29">
        <v>0</v>
      </c>
      <c r="P43" s="30" t="s">
        <v>43</v>
      </c>
      <c r="Q43" s="31">
        <v>46224</v>
      </c>
      <c r="R43" s="12">
        <v>0</v>
      </c>
      <c r="S43" s="31">
        <v>46225</v>
      </c>
      <c r="T43" s="31">
        <v>46225</v>
      </c>
      <c r="U43" s="12" t="s">
        <v>44</v>
      </c>
      <c r="V43" s="12" t="s">
        <v>45</v>
      </c>
      <c r="W43" s="31"/>
      <c r="X43" s="29">
        <v>0</v>
      </c>
      <c r="Y43" s="29">
        <v>0</v>
      </c>
      <c r="Z43" s="32">
        <f>IFERROR(VLOOKUP(H43,[2]New!$B:$G,3,0),)*I43/60</f>
        <v>401.5</v>
      </c>
      <c r="AA43" s="32">
        <f>IFERROR(VLOOKUP(H43,[2]New!$B:$G,4,0),)*I43/60</f>
        <v>1908.5</v>
      </c>
      <c r="AB43" s="32">
        <f>IFERROR(VLOOKUP(H43,[2]New!$B:$G,6,0),)*I43/60</f>
        <v>1329.1666666666667</v>
      </c>
      <c r="AC43" s="33">
        <f>VLOOKUP(A43,'[4]PO PTCA (2)'!$A:$L,12,0)</f>
        <v>46239</v>
      </c>
      <c r="AD43" s="12">
        <f>IFERROR(VLOOKUP(H43,[3]Sheet1!$E:$H,4,0),)</f>
        <v>0</v>
      </c>
      <c r="AE43" s="17">
        <v>1100</v>
      </c>
      <c r="AF43" s="34" t="s">
        <v>4219</v>
      </c>
      <c r="AG43" s="12">
        <v>3</v>
      </c>
      <c r="AH43" s="20">
        <v>0</v>
      </c>
      <c r="AI43" s="20" t="s">
        <v>46</v>
      </c>
      <c r="AJ43" s="223"/>
      <c r="AK43" s="223"/>
      <c r="AL43" s="223" t="s">
        <v>5612</v>
      </c>
      <c r="AM43" s="331" t="e">
        <v>#N/A</v>
      </c>
      <c r="AN43" s="223">
        <v>3</v>
      </c>
      <c r="AO43" s="223">
        <v>3</v>
      </c>
      <c r="AP43" s="223" t="s">
        <v>47</v>
      </c>
      <c r="AQ43" s="223" t="s">
        <v>47</v>
      </c>
    </row>
    <row r="44" spans="1:43">
      <c r="A44" s="12" t="s">
        <v>1109</v>
      </c>
      <c r="B44" s="23" t="s">
        <v>1178</v>
      </c>
      <c r="C44" s="24">
        <v>12110587</v>
      </c>
      <c r="D44" s="12" t="s">
        <v>1177</v>
      </c>
      <c r="E44" s="25" t="s">
        <v>1110</v>
      </c>
      <c r="F44" s="24">
        <v>11125015</v>
      </c>
      <c r="G44" s="12" t="s">
        <v>1111</v>
      </c>
      <c r="H44" s="26" t="s">
        <v>1112</v>
      </c>
      <c r="I44" s="12">
        <v>5</v>
      </c>
      <c r="J44" s="27">
        <v>46233</v>
      </c>
      <c r="K44" s="28" t="s">
        <v>1113</v>
      </c>
      <c r="L44" s="12" t="s">
        <v>1114</v>
      </c>
      <c r="M44" s="12">
        <v>5</v>
      </c>
      <c r="N44" s="29">
        <v>0</v>
      </c>
      <c r="O44" s="29">
        <v>0</v>
      </c>
      <c r="P44" s="30" t="s">
        <v>203</v>
      </c>
      <c r="Q44" s="31">
        <v>46223</v>
      </c>
      <c r="R44" s="12">
        <v>0</v>
      </c>
      <c r="S44" s="31">
        <v>46224</v>
      </c>
      <c r="T44" s="31">
        <v>46224</v>
      </c>
      <c r="U44" s="12" t="s">
        <v>101</v>
      </c>
      <c r="V44" s="12" t="s">
        <v>45</v>
      </c>
      <c r="W44" s="31"/>
      <c r="X44" s="29">
        <v>0</v>
      </c>
      <c r="Y44" s="29">
        <v>0</v>
      </c>
      <c r="Z44" s="32">
        <f>IFERROR(VLOOKUP(H44,[2]New!$B:$G,3,0),)*I44/60</f>
        <v>2.2916666666666665</v>
      </c>
      <c r="AA44" s="32">
        <f>IFERROR(VLOOKUP(H44,[2]New!$B:$G,4,0),)*I44/60</f>
        <v>7.7166666666666668</v>
      </c>
      <c r="AB44" s="32">
        <f>IFERROR(VLOOKUP(H44,[2]New!$B:$G,6,0),)*I44/60</f>
        <v>5.8</v>
      </c>
      <c r="AC44" s="33">
        <f>VLOOKUP(A44,'[4]PO PTCA (2)'!$A:$L,12,0)</f>
        <v>46252</v>
      </c>
      <c r="AD44" s="12">
        <f>IFERROR(VLOOKUP(H44,[3]Sheet1!$E:$H,4,0),)</f>
        <v>0</v>
      </c>
      <c r="AE44" s="17">
        <v>5</v>
      </c>
      <c r="AF44" s="34" t="s">
        <v>4219</v>
      </c>
      <c r="AG44" s="12">
        <v>0</v>
      </c>
      <c r="AH44" s="20">
        <v>0</v>
      </c>
      <c r="AI44" s="20" t="s">
        <v>121</v>
      </c>
      <c r="AJ44" s="223"/>
      <c r="AK44" s="223"/>
      <c r="AL44" s="223" t="s">
        <v>5613</v>
      </c>
      <c r="AM44" s="331" t="s">
        <v>5613</v>
      </c>
      <c r="AN44" s="223">
        <v>2</v>
      </c>
      <c r="AO44" s="223">
        <v>2</v>
      </c>
      <c r="AP44" s="223">
        <v>2</v>
      </c>
      <c r="AQ44" s="223">
        <v>2</v>
      </c>
    </row>
    <row r="45" spans="1:43">
      <c r="A45" s="12" t="s">
        <v>1115</v>
      </c>
      <c r="B45" s="23" t="s">
        <v>1179</v>
      </c>
      <c r="C45" s="24">
        <v>12111390</v>
      </c>
      <c r="D45" s="12" t="s">
        <v>147</v>
      </c>
      <c r="E45" s="25" t="s">
        <v>1116</v>
      </c>
      <c r="F45" s="24">
        <v>11124975</v>
      </c>
      <c r="G45" s="12" t="s">
        <v>555</v>
      </c>
      <c r="H45" s="26" t="s">
        <v>556</v>
      </c>
      <c r="I45" s="12">
        <v>5</v>
      </c>
      <c r="J45" s="27">
        <v>46233</v>
      </c>
      <c r="K45" s="28" t="s">
        <v>1117</v>
      </c>
      <c r="L45" s="12" t="s">
        <v>1118</v>
      </c>
      <c r="M45" s="12">
        <v>5</v>
      </c>
      <c r="N45" s="29">
        <v>0</v>
      </c>
      <c r="O45" s="29">
        <v>0</v>
      </c>
      <c r="P45" s="30" t="s">
        <v>203</v>
      </c>
      <c r="Q45" s="31">
        <v>46223</v>
      </c>
      <c r="R45" s="12">
        <v>0</v>
      </c>
      <c r="S45" s="31">
        <v>46224</v>
      </c>
      <c r="T45" s="31">
        <v>46224</v>
      </c>
      <c r="U45" s="12" t="s">
        <v>101</v>
      </c>
      <c r="V45" s="12" t="s">
        <v>45</v>
      </c>
      <c r="W45" s="31"/>
      <c r="X45" s="29">
        <v>0</v>
      </c>
      <c r="Y45" s="29">
        <v>0</v>
      </c>
      <c r="Z45" s="32">
        <f>IFERROR(VLOOKUP(H45,[2]New!$B:$G,3,0),)*I45/60</f>
        <v>1.8333333333333333</v>
      </c>
      <c r="AA45" s="32">
        <f>IFERROR(VLOOKUP(H45,[2]New!$B:$G,4,0),)*I45/60</f>
        <v>9.8249999999999993</v>
      </c>
      <c r="AB45" s="32">
        <f>IFERROR(VLOOKUP(H45,[2]New!$B:$G,6,0),)*I45/60</f>
        <v>5.833333333333333</v>
      </c>
      <c r="AC45" s="33">
        <f>VLOOKUP(A45,'[4]PO PTCA (2)'!$A:$L,12,0)</f>
        <v>46252</v>
      </c>
      <c r="AD45" s="12">
        <f>IFERROR(VLOOKUP(H45,[3]Sheet1!$E:$H,4,0),)</f>
        <v>0</v>
      </c>
      <c r="AE45" s="17">
        <v>5</v>
      </c>
      <c r="AF45" s="34" t="s">
        <v>4219</v>
      </c>
      <c r="AG45" s="12">
        <v>0</v>
      </c>
      <c r="AH45" s="20">
        <v>0</v>
      </c>
      <c r="AI45" s="20" t="s">
        <v>121</v>
      </c>
      <c r="AJ45" s="223"/>
      <c r="AK45" s="223"/>
      <c r="AL45" s="223" t="s">
        <v>5614</v>
      </c>
      <c r="AM45" s="331" t="e">
        <v>#N/A</v>
      </c>
      <c r="AN45" s="223">
        <v>2</v>
      </c>
      <c r="AO45" s="223">
        <v>2</v>
      </c>
      <c r="AP45" s="223">
        <v>2</v>
      </c>
      <c r="AQ45" s="223">
        <v>2</v>
      </c>
    </row>
    <row r="46" spans="1:43">
      <c r="A46" s="12" t="s">
        <v>1119</v>
      </c>
      <c r="B46" s="23" t="s">
        <v>1180</v>
      </c>
      <c r="C46" s="24">
        <v>12111079</v>
      </c>
      <c r="D46" s="12" t="s">
        <v>141</v>
      </c>
      <c r="E46" s="25" t="s">
        <v>1120</v>
      </c>
      <c r="F46" s="24">
        <v>11118078</v>
      </c>
      <c r="G46" s="12" t="s">
        <v>174</v>
      </c>
      <c r="H46" s="26" t="s">
        <v>175</v>
      </c>
      <c r="I46" s="12">
        <v>300</v>
      </c>
      <c r="J46" s="27">
        <v>46233</v>
      </c>
      <c r="K46" s="28" t="s">
        <v>1121</v>
      </c>
      <c r="L46" s="12" t="s">
        <v>1122</v>
      </c>
      <c r="M46" s="12">
        <v>300</v>
      </c>
      <c r="N46" s="29">
        <v>0</v>
      </c>
      <c r="O46" s="29">
        <v>0</v>
      </c>
      <c r="P46" s="30" t="s">
        <v>43</v>
      </c>
      <c r="Q46" s="31">
        <v>46223</v>
      </c>
      <c r="R46" s="12">
        <v>0</v>
      </c>
      <c r="S46" s="31">
        <v>46224</v>
      </c>
      <c r="T46" s="31">
        <v>46224</v>
      </c>
      <c r="U46" s="12" t="s">
        <v>101</v>
      </c>
      <c r="V46" s="12" t="s">
        <v>45</v>
      </c>
      <c r="W46" s="31"/>
      <c r="X46" s="29">
        <v>0</v>
      </c>
      <c r="Y46" s="29">
        <v>0</v>
      </c>
      <c r="Z46" s="32">
        <f>IFERROR(VLOOKUP(H46,[2]New!$B:$G,3,0),)*I46/60</f>
        <v>215</v>
      </c>
      <c r="AA46" s="32">
        <f>IFERROR(VLOOKUP(H46,[2]New!$B:$G,4,0),)*I46/60</f>
        <v>894</v>
      </c>
      <c r="AB46" s="32">
        <f>IFERROR(VLOOKUP(H46,[2]New!$B:$G,6,0),)*I46/60</f>
        <v>737</v>
      </c>
      <c r="AC46" s="33">
        <f>VLOOKUP(A46,'[4]PO PTCA (2)'!$A:$L,12,0)</f>
        <v>46268</v>
      </c>
      <c r="AD46" s="12">
        <f>IFERROR(VLOOKUP(H46,[3]Sheet1!$E:$H,4,0),)</f>
        <v>0</v>
      </c>
      <c r="AE46" s="17">
        <v>300</v>
      </c>
      <c r="AF46" s="34" t="s">
        <v>4219</v>
      </c>
      <c r="AG46" s="12">
        <v>0</v>
      </c>
      <c r="AH46" s="20">
        <v>0</v>
      </c>
      <c r="AI46" s="20" t="s">
        <v>121</v>
      </c>
      <c r="AJ46" s="223"/>
      <c r="AK46" s="223"/>
      <c r="AL46" s="223" t="s">
        <v>5615</v>
      </c>
      <c r="AM46" s="331" t="s">
        <v>5615</v>
      </c>
      <c r="AN46" s="223">
        <v>3</v>
      </c>
      <c r="AO46" s="223">
        <v>3</v>
      </c>
      <c r="AP46" s="223" t="s">
        <v>47</v>
      </c>
      <c r="AQ46" s="223">
        <v>3</v>
      </c>
    </row>
    <row r="47" spans="1:43">
      <c r="A47" s="12" t="s">
        <v>850</v>
      </c>
      <c r="B47" s="23" t="s">
        <v>1181</v>
      </c>
      <c r="C47" s="24">
        <v>12112517</v>
      </c>
      <c r="D47" s="12" t="s">
        <v>198</v>
      </c>
      <c r="E47" s="25" t="s">
        <v>1123</v>
      </c>
      <c r="F47" s="24">
        <v>11125715</v>
      </c>
      <c r="G47" s="12" t="s">
        <v>348</v>
      </c>
      <c r="H47" s="26" t="s">
        <v>199</v>
      </c>
      <c r="I47" s="12">
        <v>645</v>
      </c>
      <c r="J47" s="27">
        <v>46233</v>
      </c>
      <c r="K47" s="28" t="s">
        <v>1124</v>
      </c>
      <c r="L47" s="12" t="s">
        <v>1125</v>
      </c>
      <c r="M47" s="12">
        <v>658</v>
      </c>
      <c r="N47" s="29">
        <v>8</v>
      </c>
      <c r="O47" s="29">
        <v>0</v>
      </c>
      <c r="P47" s="30" t="s">
        <v>43</v>
      </c>
      <c r="Q47" s="31">
        <v>46223</v>
      </c>
      <c r="R47" s="12">
        <v>0</v>
      </c>
      <c r="S47" s="31">
        <v>46224</v>
      </c>
      <c r="T47" s="31">
        <v>46224</v>
      </c>
      <c r="U47" s="12" t="s">
        <v>101</v>
      </c>
      <c r="V47" s="12" t="s">
        <v>45</v>
      </c>
      <c r="W47" s="31"/>
      <c r="X47" s="29">
        <v>0</v>
      </c>
      <c r="Y47" s="29">
        <v>0</v>
      </c>
      <c r="Z47" s="32">
        <f>IFERROR(VLOOKUP(H47,[2]New!$B:$G,3,0),)*I47/60</f>
        <v>236.5</v>
      </c>
      <c r="AA47" s="32">
        <f>IFERROR(VLOOKUP(H47,[2]New!$B:$G,4,0),)*I47/60</f>
        <v>1267.425</v>
      </c>
      <c r="AB47" s="32">
        <f>IFERROR(VLOOKUP(H47,[2]New!$B:$G,6,0),)*I47/60</f>
        <v>1236.25</v>
      </c>
      <c r="AC47" s="33">
        <f>VLOOKUP(A47,'[4]PO PTCA (2)'!$A:$L,12,0)</f>
        <v>46240</v>
      </c>
      <c r="AD47" s="12">
        <f>IFERROR(VLOOKUP(H47,[3]Sheet1!$E:$H,4,0),)</f>
        <v>0</v>
      </c>
      <c r="AE47" s="17">
        <v>650</v>
      </c>
      <c r="AF47" s="34" t="s">
        <v>4219</v>
      </c>
      <c r="AG47" s="12">
        <v>0</v>
      </c>
      <c r="AH47" s="20">
        <v>8</v>
      </c>
      <c r="AI47" s="20" t="s">
        <v>121</v>
      </c>
      <c r="AJ47" s="223"/>
      <c r="AK47" s="223"/>
      <c r="AL47" s="223" t="s">
        <v>5616</v>
      </c>
      <c r="AM47" s="331" t="e">
        <v>#N/A</v>
      </c>
      <c r="AN47" s="223">
        <v>2</v>
      </c>
      <c r="AO47" s="223">
        <v>2</v>
      </c>
      <c r="AP47" s="223">
        <v>2</v>
      </c>
      <c r="AQ47" s="223">
        <v>2</v>
      </c>
    </row>
    <row r="48" spans="1:43">
      <c r="A48" s="12" t="s">
        <v>1126</v>
      </c>
      <c r="B48" s="23" t="s">
        <v>1182</v>
      </c>
      <c r="C48" s="24">
        <v>12001365</v>
      </c>
      <c r="D48" s="12" t="s">
        <v>295</v>
      </c>
      <c r="E48" s="25" t="s">
        <v>1127</v>
      </c>
      <c r="F48" s="24">
        <v>11126890</v>
      </c>
      <c r="G48" s="12" t="s">
        <v>351</v>
      </c>
      <c r="H48" s="26" t="s">
        <v>352</v>
      </c>
      <c r="I48" s="12">
        <v>20</v>
      </c>
      <c r="J48" s="27">
        <v>46233</v>
      </c>
      <c r="K48" s="28" t="s">
        <v>1128</v>
      </c>
      <c r="L48" s="12" t="s">
        <v>1129</v>
      </c>
      <c r="M48" s="12">
        <v>20</v>
      </c>
      <c r="N48" s="29">
        <v>0</v>
      </c>
      <c r="O48" s="29">
        <v>0</v>
      </c>
      <c r="P48" s="30" t="s">
        <v>43</v>
      </c>
      <c r="Q48" s="31">
        <v>46223</v>
      </c>
      <c r="R48" s="12">
        <v>0</v>
      </c>
      <c r="S48" s="31">
        <v>46224</v>
      </c>
      <c r="T48" s="31">
        <v>46224</v>
      </c>
      <c r="U48" s="12" t="s">
        <v>101</v>
      </c>
      <c r="V48" s="12" t="s">
        <v>45</v>
      </c>
      <c r="W48" s="31"/>
      <c r="X48" s="29">
        <v>0</v>
      </c>
      <c r="Y48" s="29">
        <v>0</v>
      </c>
      <c r="Z48" s="32">
        <f>IFERROR(VLOOKUP(H48,[2]New!$B:$G,3,0),)*I48/60</f>
        <v>7</v>
      </c>
      <c r="AA48" s="32">
        <f>IFERROR(VLOOKUP(H48,[2]New!$B:$G,4,0),)*I48/60</f>
        <v>29.333333333333332</v>
      </c>
      <c r="AB48" s="32">
        <f>IFERROR(VLOOKUP(H48,[2]New!$B:$G,6,0),)*I48/60</f>
        <v>14.333333333333334</v>
      </c>
      <c r="AC48" s="33">
        <f>VLOOKUP(A48,'[4]PO PTCA (2)'!$A:$L,12,0)</f>
        <v>46252</v>
      </c>
      <c r="AD48" s="12">
        <f>IFERROR(VLOOKUP(H48,[3]Sheet1!$E:$H,4,0),)</f>
        <v>0</v>
      </c>
      <c r="AE48" s="17">
        <v>20</v>
      </c>
      <c r="AF48" s="34" t="s">
        <v>4219</v>
      </c>
      <c r="AG48" s="12">
        <v>0</v>
      </c>
      <c r="AH48" s="20">
        <v>0</v>
      </c>
      <c r="AI48" s="20" t="s">
        <v>121</v>
      </c>
      <c r="AJ48" s="223"/>
      <c r="AK48" s="223"/>
      <c r="AL48" s="223" t="s">
        <v>5617</v>
      </c>
      <c r="AM48" s="331" t="e">
        <v>#N/A</v>
      </c>
      <c r="AN48" s="223">
        <v>2</v>
      </c>
      <c r="AO48" s="223">
        <v>2</v>
      </c>
      <c r="AP48" s="223">
        <v>2</v>
      </c>
      <c r="AQ48" s="223">
        <v>2</v>
      </c>
    </row>
    <row r="49" spans="1:43">
      <c r="A49" s="12" t="s">
        <v>1130</v>
      </c>
      <c r="B49" s="23" t="s">
        <v>1183</v>
      </c>
      <c r="C49" s="24">
        <v>12111377</v>
      </c>
      <c r="D49" s="12" t="s">
        <v>146</v>
      </c>
      <c r="E49" s="25" t="s">
        <v>1131</v>
      </c>
      <c r="F49" s="24">
        <v>11117107</v>
      </c>
      <c r="G49" s="12" t="s">
        <v>296</v>
      </c>
      <c r="H49" s="26" t="s">
        <v>297</v>
      </c>
      <c r="I49" s="12">
        <v>190</v>
      </c>
      <c r="J49" s="27">
        <v>46233</v>
      </c>
      <c r="K49" s="28" t="s">
        <v>1132</v>
      </c>
      <c r="L49" s="12" t="s">
        <v>1133</v>
      </c>
      <c r="M49" s="12">
        <v>190</v>
      </c>
      <c r="N49" s="29">
        <v>0</v>
      </c>
      <c r="O49" s="29">
        <v>0</v>
      </c>
      <c r="P49" s="30" t="s">
        <v>43</v>
      </c>
      <c r="Q49" s="31">
        <v>46223</v>
      </c>
      <c r="R49" s="12">
        <v>0</v>
      </c>
      <c r="S49" s="31">
        <v>46224</v>
      </c>
      <c r="T49" s="31">
        <v>46224</v>
      </c>
      <c r="U49" s="12" t="s">
        <v>101</v>
      </c>
      <c r="V49" s="12" t="s">
        <v>45</v>
      </c>
      <c r="W49" s="31"/>
      <c r="X49" s="29">
        <v>0</v>
      </c>
      <c r="Y49" s="29">
        <v>0</v>
      </c>
      <c r="Z49" s="32">
        <f>IFERROR(VLOOKUP(H49,[2]New!$B:$G,3,0),)*I49/60</f>
        <v>66.5</v>
      </c>
      <c r="AA49" s="32">
        <f>IFERROR(VLOOKUP(H49,[2]New!$B:$G,4,0),)*I49/60</f>
        <v>293.23333333333335</v>
      </c>
      <c r="AB49" s="32">
        <f>IFERROR(VLOOKUP(H49,[2]New!$B:$G,6,0),)*I49/60</f>
        <v>136.16666666666666</v>
      </c>
      <c r="AC49" s="33">
        <f>VLOOKUP(A49,'[4]PO PTCA (2)'!$A:$L,12,0)</f>
        <v>46268</v>
      </c>
      <c r="AD49" s="12">
        <f>IFERROR(VLOOKUP(H49,[3]Sheet1!$E:$H,4,0),)</f>
        <v>0</v>
      </c>
      <c r="AE49" s="17">
        <v>190</v>
      </c>
      <c r="AF49" s="34" t="s">
        <v>4219</v>
      </c>
      <c r="AG49" s="12">
        <v>0</v>
      </c>
      <c r="AH49" s="20">
        <v>0</v>
      </c>
      <c r="AI49" s="20" t="s">
        <v>121</v>
      </c>
      <c r="AJ49" s="223"/>
      <c r="AK49" s="223"/>
      <c r="AL49" s="223" t="s">
        <v>5618</v>
      </c>
      <c r="AM49" s="331" t="s">
        <v>5618</v>
      </c>
      <c r="AN49" s="223">
        <v>3</v>
      </c>
      <c r="AO49" s="223">
        <v>3</v>
      </c>
      <c r="AP49" s="223">
        <v>2</v>
      </c>
      <c r="AQ49" s="223">
        <v>2</v>
      </c>
    </row>
    <row r="50" spans="1:43">
      <c r="A50" s="12" t="s">
        <v>1134</v>
      </c>
      <c r="B50" s="23" t="s">
        <v>1184</v>
      </c>
      <c r="C50" s="24">
        <v>12111082</v>
      </c>
      <c r="D50" s="12" t="s">
        <v>154</v>
      </c>
      <c r="E50" s="25" t="s">
        <v>1135</v>
      </c>
      <c r="F50" s="24">
        <v>11118080</v>
      </c>
      <c r="G50" s="12" t="s">
        <v>416</v>
      </c>
      <c r="H50" s="26" t="s">
        <v>417</v>
      </c>
      <c r="I50" s="12">
        <v>30</v>
      </c>
      <c r="J50" s="27">
        <v>46233</v>
      </c>
      <c r="K50" s="28" t="s">
        <v>1136</v>
      </c>
      <c r="L50" s="12" t="s">
        <v>1137</v>
      </c>
      <c r="M50" s="12">
        <v>30</v>
      </c>
      <c r="N50" s="29">
        <v>0</v>
      </c>
      <c r="O50" s="29">
        <v>0</v>
      </c>
      <c r="P50" s="30" t="s">
        <v>43</v>
      </c>
      <c r="Q50" s="31">
        <v>46223</v>
      </c>
      <c r="R50" s="12">
        <v>0</v>
      </c>
      <c r="S50" s="31">
        <v>46224</v>
      </c>
      <c r="T50" s="31">
        <v>46224</v>
      </c>
      <c r="U50" s="12" t="s">
        <v>101</v>
      </c>
      <c r="V50" s="12" t="s">
        <v>45</v>
      </c>
      <c r="W50" s="31"/>
      <c r="X50" s="29">
        <v>0</v>
      </c>
      <c r="Y50" s="29">
        <v>0</v>
      </c>
      <c r="Z50" s="32">
        <f>IFERROR(VLOOKUP(H50,[2]New!$B:$G,3,0),)*I50/60</f>
        <v>21</v>
      </c>
      <c r="AA50" s="32">
        <f>IFERROR(VLOOKUP(H50,[2]New!$B:$G,4,0),)*I50/60</f>
        <v>100.7</v>
      </c>
      <c r="AB50" s="32">
        <f>IFERROR(VLOOKUP(H50,[2]New!$B:$G,6,0),)*I50/60</f>
        <v>73.5</v>
      </c>
      <c r="AC50" s="33">
        <f>VLOOKUP(A50,'[4]PO PTCA (2)'!$A:$L,12,0)</f>
        <v>46268</v>
      </c>
      <c r="AD50" s="12">
        <f>IFERROR(VLOOKUP(H50,[3]Sheet1!$E:$H,4,0),)</f>
        <v>0</v>
      </c>
      <c r="AE50" s="17">
        <v>30</v>
      </c>
      <c r="AF50" s="34" t="s">
        <v>4219</v>
      </c>
      <c r="AG50" s="12">
        <v>0</v>
      </c>
      <c r="AH50" s="20">
        <v>0</v>
      </c>
      <c r="AI50" s="20" t="s">
        <v>121</v>
      </c>
      <c r="AJ50" s="223"/>
      <c r="AK50" s="223"/>
      <c r="AL50" s="223" t="s">
        <v>5615</v>
      </c>
      <c r="AM50" s="331" t="s">
        <v>5615</v>
      </c>
      <c r="AN50" s="223">
        <v>3</v>
      </c>
      <c r="AO50" s="223">
        <v>3</v>
      </c>
      <c r="AP50" s="223" t="s">
        <v>47</v>
      </c>
      <c r="AQ50" s="223">
        <v>3</v>
      </c>
    </row>
    <row r="51" spans="1:43">
      <c r="A51" s="12" t="s">
        <v>1138</v>
      </c>
      <c r="B51" s="23" t="s">
        <v>1185</v>
      </c>
      <c r="C51" s="24">
        <v>12111081</v>
      </c>
      <c r="D51" s="12" t="s">
        <v>171</v>
      </c>
      <c r="E51" s="25" t="s">
        <v>1139</v>
      </c>
      <c r="F51" s="24">
        <v>11118081</v>
      </c>
      <c r="G51" s="12" t="s">
        <v>172</v>
      </c>
      <c r="H51" s="26" t="s">
        <v>173</v>
      </c>
      <c r="I51" s="12">
        <v>100</v>
      </c>
      <c r="J51" s="27">
        <v>46233</v>
      </c>
      <c r="K51" s="28" t="s">
        <v>1140</v>
      </c>
      <c r="L51" s="12" t="s">
        <v>1141</v>
      </c>
      <c r="M51" s="12">
        <v>100</v>
      </c>
      <c r="N51" s="29">
        <v>0</v>
      </c>
      <c r="O51" s="29">
        <v>0</v>
      </c>
      <c r="P51" s="30" t="s">
        <v>43</v>
      </c>
      <c r="Q51" s="31">
        <v>46223</v>
      </c>
      <c r="R51" s="12">
        <v>0</v>
      </c>
      <c r="S51" s="31">
        <v>46224</v>
      </c>
      <c r="T51" s="31">
        <v>46224</v>
      </c>
      <c r="U51" s="12" t="s">
        <v>101</v>
      </c>
      <c r="V51" s="12" t="s">
        <v>45</v>
      </c>
      <c r="W51" s="31"/>
      <c r="X51" s="29">
        <v>0</v>
      </c>
      <c r="Y51" s="29">
        <v>0</v>
      </c>
      <c r="Z51" s="32">
        <f>IFERROR(VLOOKUP(H51,[2]New!$B:$G,3,0),)*I51/60</f>
        <v>70</v>
      </c>
      <c r="AA51" s="32">
        <f>IFERROR(VLOOKUP(H51,[2]New!$B:$G,4,0),)*I51/60</f>
        <v>273.33333333333331</v>
      </c>
      <c r="AB51" s="32">
        <f>IFERROR(VLOOKUP(H51,[2]New!$B:$G,6,0),)*I51/60</f>
        <v>245</v>
      </c>
      <c r="AC51" s="33">
        <f>VLOOKUP(A51,'[4]PO PTCA (2)'!$A:$L,12,0)</f>
        <v>46268</v>
      </c>
      <c r="AD51" s="12">
        <f>IFERROR(VLOOKUP(H51,[3]Sheet1!$E:$H,4,0),)</f>
        <v>0</v>
      </c>
      <c r="AE51" s="17">
        <v>100</v>
      </c>
      <c r="AF51" s="34" t="s">
        <v>4219</v>
      </c>
      <c r="AG51" s="12">
        <v>0</v>
      </c>
      <c r="AH51" s="20">
        <v>0</v>
      </c>
      <c r="AI51" s="20" t="s">
        <v>121</v>
      </c>
      <c r="AJ51" s="223"/>
      <c r="AK51" s="223"/>
      <c r="AL51" s="223" t="s">
        <v>5615</v>
      </c>
      <c r="AM51" s="331" t="s">
        <v>5615</v>
      </c>
      <c r="AN51" s="223">
        <v>3</v>
      </c>
      <c r="AO51" s="223">
        <v>3</v>
      </c>
      <c r="AP51" s="223" t="s">
        <v>47</v>
      </c>
      <c r="AQ51" s="223">
        <v>3</v>
      </c>
    </row>
    <row r="52" spans="1:43">
      <c r="A52" s="12" t="s">
        <v>1142</v>
      </c>
      <c r="B52" s="23" t="s">
        <v>1186</v>
      </c>
      <c r="C52" s="24">
        <v>12111084</v>
      </c>
      <c r="D52" s="12" t="s">
        <v>151</v>
      </c>
      <c r="E52" s="25" t="s">
        <v>1143</v>
      </c>
      <c r="F52" s="24">
        <v>11118083</v>
      </c>
      <c r="G52" s="12" t="s">
        <v>304</v>
      </c>
      <c r="H52" s="26" t="s">
        <v>305</v>
      </c>
      <c r="I52" s="12">
        <v>30</v>
      </c>
      <c r="J52" s="27">
        <v>46233</v>
      </c>
      <c r="K52" s="28" t="s">
        <v>1144</v>
      </c>
      <c r="L52" s="12" t="s">
        <v>1145</v>
      </c>
      <c r="M52" s="12">
        <v>30</v>
      </c>
      <c r="N52" s="29">
        <v>0</v>
      </c>
      <c r="O52" s="29">
        <v>0</v>
      </c>
      <c r="P52" s="30" t="s">
        <v>43</v>
      </c>
      <c r="Q52" s="31">
        <v>46223</v>
      </c>
      <c r="R52" s="12">
        <v>0</v>
      </c>
      <c r="S52" s="31">
        <v>46224</v>
      </c>
      <c r="T52" s="31">
        <v>46224</v>
      </c>
      <c r="U52" s="12" t="s">
        <v>101</v>
      </c>
      <c r="V52" s="12" t="s">
        <v>45</v>
      </c>
      <c r="W52" s="31"/>
      <c r="X52" s="29">
        <v>0</v>
      </c>
      <c r="Y52" s="29">
        <v>0</v>
      </c>
      <c r="Z52" s="32">
        <f>IFERROR(VLOOKUP(H52,[2]New!$B:$G,3,0),)*I52/60</f>
        <v>21</v>
      </c>
      <c r="AA52" s="32">
        <f>IFERROR(VLOOKUP(H52,[2]New!$B:$G,4,0),)*I52/60</f>
        <v>82</v>
      </c>
      <c r="AB52" s="32">
        <f>IFERROR(VLOOKUP(H52,[2]New!$B:$G,6,0),)*I52/60</f>
        <v>73.5</v>
      </c>
      <c r="AC52" s="33">
        <f>VLOOKUP(A52,'[4]PO PTCA (2)'!$A:$L,12,0)</f>
        <v>46268</v>
      </c>
      <c r="AD52" s="12">
        <f>IFERROR(VLOOKUP(H52,[3]Sheet1!$E:$H,4,0),)</f>
        <v>0</v>
      </c>
      <c r="AE52" s="17">
        <v>30</v>
      </c>
      <c r="AF52" s="34" t="s">
        <v>4219</v>
      </c>
      <c r="AG52" s="12">
        <v>0</v>
      </c>
      <c r="AH52" s="20">
        <v>0</v>
      </c>
      <c r="AI52" s="20" t="s">
        <v>121</v>
      </c>
      <c r="AJ52" s="223"/>
      <c r="AK52" s="223"/>
      <c r="AL52" s="223" t="s">
        <v>5615</v>
      </c>
      <c r="AM52" s="331" t="s">
        <v>5615</v>
      </c>
      <c r="AN52" s="223">
        <v>3</v>
      </c>
      <c r="AO52" s="223">
        <v>3</v>
      </c>
      <c r="AP52" s="223" t="s">
        <v>47</v>
      </c>
      <c r="AQ52" s="223">
        <v>3</v>
      </c>
    </row>
    <row r="53" spans="1:43">
      <c r="A53" s="12" t="s">
        <v>1146</v>
      </c>
      <c r="B53" s="23" t="s">
        <v>1187</v>
      </c>
      <c r="C53" s="24">
        <v>12111083</v>
      </c>
      <c r="D53" s="12" t="s">
        <v>168</v>
      </c>
      <c r="E53" s="25" t="s">
        <v>1147</v>
      </c>
      <c r="F53" s="24">
        <v>11118084</v>
      </c>
      <c r="G53" s="12" t="s">
        <v>169</v>
      </c>
      <c r="H53" s="26" t="s">
        <v>170</v>
      </c>
      <c r="I53" s="12">
        <v>100</v>
      </c>
      <c r="J53" s="27">
        <v>46233</v>
      </c>
      <c r="K53" s="28" t="s">
        <v>1148</v>
      </c>
      <c r="L53" s="12" t="s">
        <v>1149</v>
      </c>
      <c r="M53" s="12">
        <v>100</v>
      </c>
      <c r="N53" s="29">
        <v>0</v>
      </c>
      <c r="O53" s="29">
        <v>0</v>
      </c>
      <c r="P53" s="30" t="s">
        <v>43</v>
      </c>
      <c r="Q53" s="31">
        <v>46223</v>
      </c>
      <c r="R53" s="12">
        <v>0</v>
      </c>
      <c r="S53" s="31">
        <v>46224</v>
      </c>
      <c r="T53" s="31">
        <v>46224</v>
      </c>
      <c r="U53" s="12" t="s">
        <v>101</v>
      </c>
      <c r="V53" s="12" t="s">
        <v>45</v>
      </c>
      <c r="W53" s="31"/>
      <c r="X53" s="29">
        <v>0</v>
      </c>
      <c r="Y53" s="29">
        <v>0</v>
      </c>
      <c r="Z53" s="32">
        <f>IFERROR(VLOOKUP(H53,[2]New!$B:$G,3,0),)*I53/60</f>
        <v>70</v>
      </c>
      <c r="AA53" s="32">
        <f>IFERROR(VLOOKUP(H53,[2]New!$B:$G,4,0),)*I53/60</f>
        <v>273.33333333333331</v>
      </c>
      <c r="AB53" s="32">
        <f>IFERROR(VLOOKUP(H53,[2]New!$B:$G,6,0),)*I53/60</f>
        <v>245</v>
      </c>
      <c r="AC53" s="33">
        <f>VLOOKUP(A53,'[4]PO PTCA (2)'!$A:$L,12,0)</f>
        <v>46268</v>
      </c>
      <c r="AD53" s="12">
        <f>IFERROR(VLOOKUP(H53,[3]Sheet1!$E:$H,4,0),)</f>
        <v>0</v>
      </c>
      <c r="AE53" s="17">
        <v>100</v>
      </c>
      <c r="AF53" s="34" t="s">
        <v>4219</v>
      </c>
      <c r="AG53" s="12">
        <v>0</v>
      </c>
      <c r="AH53" s="20">
        <v>0</v>
      </c>
      <c r="AI53" s="20" t="s">
        <v>121</v>
      </c>
      <c r="AJ53" s="223"/>
      <c r="AK53" s="223"/>
      <c r="AL53" s="223" t="s">
        <v>5615</v>
      </c>
      <c r="AM53" s="331" t="s">
        <v>5615</v>
      </c>
      <c r="AN53" s="223">
        <v>3</v>
      </c>
      <c r="AO53" s="223">
        <v>3</v>
      </c>
      <c r="AP53" s="223" t="s">
        <v>47</v>
      </c>
      <c r="AQ53" s="223">
        <v>3</v>
      </c>
    </row>
    <row r="54" spans="1:43">
      <c r="A54" s="12" t="s">
        <v>1150</v>
      </c>
      <c r="B54" s="23" t="s">
        <v>1188</v>
      </c>
      <c r="C54" s="24">
        <v>12114364</v>
      </c>
      <c r="D54" s="12" t="s">
        <v>124</v>
      </c>
      <c r="E54" s="25" t="s">
        <v>1151</v>
      </c>
      <c r="F54" s="24">
        <v>11134329</v>
      </c>
      <c r="G54" s="12" t="s">
        <v>161</v>
      </c>
      <c r="H54" s="26" t="s">
        <v>162</v>
      </c>
      <c r="I54" s="12">
        <v>110</v>
      </c>
      <c r="J54" s="27">
        <v>46233</v>
      </c>
      <c r="K54" s="28" t="s">
        <v>1152</v>
      </c>
      <c r="L54" s="327" t="s">
        <v>1153</v>
      </c>
      <c r="M54" s="309">
        <v>110</v>
      </c>
      <c r="N54" s="29">
        <v>0</v>
      </c>
      <c r="O54" s="29">
        <v>0</v>
      </c>
      <c r="P54" s="30" t="s">
        <v>43</v>
      </c>
      <c r="Q54" s="31">
        <v>46223</v>
      </c>
      <c r="R54" s="12">
        <v>0</v>
      </c>
      <c r="S54" s="31">
        <v>46224</v>
      </c>
      <c r="T54" s="31">
        <v>46224</v>
      </c>
      <c r="U54" s="12" t="s">
        <v>101</v>
      </c>
      <c r="V54" s="12" t="s">
        <v>45</v>
      </c>
      <c r="W54" s="31"/>
      <c r="X54" s="29">
        <v>0</v>
      </c>
      <c r="Y54" s="29">
        <v>0</v>
      </c>
      <c r="Z54" s="32">
        <f>IFERROR(VLOOKUP(H54,[2]New!$B:$G,3,0),)*I54/60</f>
        <v>40.333333333333336</v>
      </c>
      <c r="AA54" s="32">
        <f>IFERROR(VLOOKUP(H54,[2]New!$B:$G,4,0),)*I54/60</f>
        <v>216.15</v>
      </c>
      <c r="AB54" s="32">
        <f>IFERROR(VLOOKUP(H54,[2]New!$B:$G,6,0),)*I54/60</f>
        <v>210.83333333333334</v>
      </c>
      <c r="AC54" s="33">
        <f>VLOOKUP(A54,'[4]PO PTCA (2)'!$A:$L,12,0)</f>
        <v>46268</v>
      </c>
      <c r="AD54" s="12">
        <f>IFERROR(VLOOKUP(H54,[3]Sheet1!$E:$H,4,0),)</f>
        <v>0</v>
      </c>
      <c r="AE54" s="17">
        <v>110</v>
      </c>
      <c r="AF54" s="34" t="s">
        <v>4219</v>
      </c>
      <c r="AG54" s="12">
        <v>0</v>
      </c>
      <c r="AH54" s="20">
        <v>0</v>
      </c>
      <c r="AI54" s="20" t="s">
        <v>121</v>
      </c>
      <c r="AJ54" s="223"/>
      <c r="AK54" s="223"/>
      <c r="AL54" s="223" t="s">
        <v>5619</v>
      </c>
      <c r="AM54" s="331" t="s">
        <v>5619</v>
      </c>
      <c r="AN54" s="223">
        <v>3</v>
      </c>
      <c r="AO54" s="223">
        <v>3</v>
      </c>
      <c r="AP54" s="223">
        <v>2</v>
      </c>
      <c r="AQ54" s="223">
        <v>2</v>
      </c>
    </row>
    <row r="55" spans="1:43">
      <c r="A55" s="12" t="s">
        <v>1154</v>
      </c>
      <c r="B55" s="23" t="s">
        <v>1189</v>
      </c>
      <c r="C55" s="24">
        <v>12114368</v>
      </c>
      <c r="D55" s="12" t="s">
        <v>111</v>
      </c>
      <c r="E55" s="25" t="s">
        <v>1155</v>
      </c>
      <c r="F55" s="24">
        <v>11134334</v>
      </c>
      <c r="G55" s="12" t="s">
        <v>178</v>
      </c>
      <c r="H55" s="26" t="s">
        <v>179</v>
      </c>
      <c r="I55" s="12">
        <v>20</v>
      </c>
      <c r="J55" s="27">
        <v>46233</v>
      </c>
      <c r="K55" s="28" t="s">
        <v>1156</v>
      </c>
      <c r="L55" s="12" t="s">
        <v>1157</v>
      </c>
      <c r="M55" s="12">
        <v>20</v>
      </c>
      <c r="N55" s="29">
        <v>0</v>
      </c>
      <c r="O55" s="29">
        <v>0</v>
      </c>
      <c r="P55" s="30" t="s">
        <v>43</v>
      </c>
      <c r="Q55" s="31">
        <v>46223</v>
      </c>
      <c r="R55" s="12">
        <v>0</v>
      </c>
      <c r="S55" s="31">
        <v>46224</v>
      </c>
      <c r="T55" s="31">
        <v>46224</v>
      </c>
      <c r="U55" s="12" t="s">
        <v>101</v>
      </c>
      <c r="V55" s="12" t="s">
        <v>45</v>
      </c>
      <c r="W55" s="31"/>
      <c r="X55" s="29">
        <v>0</v>
      </c>
      <c r="Y55" s="29">
        <v>0</v>
      </c>
      <c r="Z55" s="32">
        <f>IFERROR(VLOOKUP(H55,[2]New!$B:$G,3,0),)*I55/60</f>
        <v>7.333333333333333</v>
      </c>
      <c r="AA55" s="32">
        <f>IFERROR(VLOOKUP(H55,[2]New!$B:$G,4,0),)*I55/60</f>
        <v>39.299999999999997</v>
      </c>
      <c r="AB55" s="32">
        <f>IFERROR(VLOOKUP(H55,[2]New!$B:$G,6,0),)*I55/60</f>
        <v>38.333333333333336</v>
      </c>
      <c r="AC55" s="33">
        <f>VLOOKUP(A55,'[4]PO PTCA (2)'!$A:$L,12,0)</f>
        <v>46268</v>
      </c>
      <c r="AD55" s="12">
        <f>IFERROR(VLOOKUP(H55,[3]Sheet1!$E:$H,4,0),)</f>
        <v>0</v>
      </c>
      <c r="AE55" s="17">
        <v>20</v>
      </c>
      <c r="AF55" s="34" t="s">
        <v>4219</v>
      </c>
      <c r="AG55" s="12">
        <v>0</v>
      </c>
      <c r="AH55" s="20">
        <v>0</v>
      </c>
      <c r="AI55" s="20" t="s">
        <v>121</v>
      </c>
      <c r="AJ55" s="223"/>
      <c r="AK55" s="223"/>
      <c r="AL55" s="223" t="s">
        <v>5619</v>
      </c>
      <c r="AM55" s="331" t="s">
        <v>5619</v>
      </c>
      <c r="AN55" s="223">
        <v>3</v>
      </c>
      <c r="AO55" s="223">
        <v>3</v>
      </c>
      <c r="AP55" s="223">
        <v>2</v>
      </c>
      <c r="AQ55" s="223">
        <v>2</v>
      </c>
    </row>
    <row r="56" spans="1:43">
      <c r="A56" s="12" t="s">
        <v>1158</v>
      </c>
      <c r="B56" s="23" t="s">
        <v>1190</v>
      </c>
      <c r="C56" s="24">
        <v>12114370</v>
      </c>
      <c r="D56" s="12" t="s">
        <v>109</v>
      </c>
      <c r="E56" s="25" t="s">
        <v>1159</v>
      </c>
      <c r="F56" s="24">
        <v>11134335</v>
      </c>
      <c r="G56" s="12" t="s">
        <v>122</v>
      </c>
      <c r="H56" s="26" t="s">
        <v>123</v>
      </c>
      <c r="I56" s="12">
        <v>100</v>
      </c>
      <c r="J56" s="27">
        <v>46233</v>
      </c>
      <c r="K56" s="28" t="s">
        <v>1160</v>
      </c>
      <c r="L56" s="12" t="s">
        <v>1161</v>
      </c>
      <c r="M56" s="12">
        <v>100</v>
      </c>
      <c r="N56" s="29">
        <v>0</v>
      </c>
      <c r="O56" s="29">
        <v>0</v>
      </c>
      <c r="P56" s="30" t="s">
        <v>43</v>
      </c>
      <c r="Q56" s="31">
        <v>46223</v>
      </c>
      <c r="R56" s="12">
        <v>0</v>
      </c>
      <c r="S56" s="31">
        <v>46224</v>
      </c>
      <c r="T56" s="31">
        <v>46224</v>
      </c>
      <c r="U56" s="12" t="s">
        <v>101</v>
      </c>
      <c r="V56" s="12" t="s">
        <v>45</v>
      </c>
      <c r="W56" s="31"/>
      <c r="X56" s="29">
        <v>0</v>
      </c>
      <c r="Y56" s="29">
        <v>0</v>
      </c>
      <c r="Z56" s="32">
        <f>IFERROR(VLOOKUP(H56,[2]New!$B:$G,3,0),)*I56/60</f>
        <v>36.666666666666664</v>
      </c>
      <c r="AA56" s="32">
        <f>IFERROR(VLOOKUP(H56,[2]New!$B:$G,4,0),)*I56/60</f>
        <v>196.5</v>
      </c>
      <c r="AB56" s="32">
        <f>IFERROR(VLOOKUP(H56,[2]New!$B:$G,6,0),)*I56/60</f>
        <v>191.66666666666666</v>
      </c>
      <c r="AC56" s="33">
        <f>VLOOKUP(A56,'[4]PO PTCA (2)'!$A:$L,12,0)</f>
        <v>46268</v>
      </c>
      <c r="AD56" s="12">
        <f>IFERROR(VLOOKUP(H56,[3]Sheet1!$E:$H,4,0),)</f>
        <v>0</v>
      </c>
      <c r="AE56" s="17">
        <v>100</v>
      </c>
      <c r="AF56" s="34" t="s">
        <v>4219</v>
      </c>
      <c r="AG56" s="12">
        <v>0</v>
      </c>
      <c r="AH56" s="20">
        <v>0</v>
      </c>
      <c r="AI56" s="20" t="s">
        <v>121</v>
      </c>
      <c r="AJ56" s="223"/>
      <c r="AK56" s="223"/>
      <c r="AL56" s="223" t="s">
        <v>5620</v>
      </c>
      <c r="AM56" s="331" t="s">
        <v>5620</v>
      </c>
      <c r="AN56" s="223">
        <v>3</v>
      </c>
      <c r="AO56" s="223">
        <v>3</v>
      </c>
      <c r="AP56" s="223">
        <v>2</v>
      </c>
      <c r="AQ56" s="223">
        <v>2</v>
      </c>
    </row>
    <row r="57" spans="1:43">
      <c r="A57" s="12" t="s">
        <v>1162</v>
      </c>
      <c r="B57" s="23" t="s">
        <v>1191</v>
      </c>
      <c r="C57" s="24">
        <v>12114374</v>
      </c>
      <c r="D57" s="12" t="s">
        <v>312</v>
      </c>
      <c r="E57" s="25" t="s">
        <v>1163</v>
      </c>
      <c r="F57" s="24">
        <v>11134336</v>
      </c>
      <c r="G57" s="12" t="s">
        <v>310</v>
      </c>
      <c r="H57" s="26" t="s">
        <v>311</v>
      </c>
      <c r="I57" s="12">
        <v>20</v>
      </c>
      <c r="J57" s="27">
        <v>46233</v>
      </c>
      <c r="K57" s="28" t="s">
        <v>1164</v>
      </c>
      <c r="L57" s="12" t="s">
        <v>1165</v>
      </c>
      <c r="M57" s="12">
        <v>20</v>
      </c>
      <c r="N57" s="29">
        <v>0</v>
      </c>
      <c r="O57" s="29">
        <v>0</v>
      </c>
      <c r="P57" s="30" t="s">
        <v>43</v>
      </c>
      <c r="Q57" s="31">
        <v>46223</v>
      </c>
      <c r="R57" s="12">
        <v>0</v>
      </c>
      <c r="S57" s="31">
        <v>46224</v>
      </c>
      <c r="T57" s="31">
        <v>46224</v>
      </c>
      <c r="U57" s="12" t="s">
        <v>101</v>
      </c>
      <c r="V57" s="12" t="s">
        <v>45</v>
      </c>
      <c r="W57" s="31"/>
      <c r="X57" s="29">
        <v>0</v>
      </c>
      <c r="Y57" s="29">
        <v>0</v>
      </c>
      <c r="Z57" s="32">
        <f>IFERROR(VLOOKUP(H57,[2]New!$B:$G,3,0),)*I57/60</f>
        <v>7.333333333333333</v>
      </c>
      <c r="AA57" s="32">
        <f>IFERROR(VLOOKUP(H57,[2]New!$B:$G,4,0),)*I57/60</f>
        <v>39.299999999999997</v>
      </c>
      <c r="AB57" s="32">
        <f>IFERROR(VLOOKUP(H57,[2]New!$B:$G,6,0),)*I57/60</f>
        <v>38.333333333333336</v>
      </c>
      <c r="AC57" s="33">
        <f>VLOOKUP(A57,'[4]PO PTCA (2)'!$A:$L,12,0)</f>
        <v>46268</v>
      </c>
      <c r="AD57" s="12">
        <f>IFERROR(VLOOKUP(H57,[3]Sheet1!$E:$H,4,0),)</f>
        <v>0</v>
      </c>
      <c r="AE57" s="17">
        <v>20</v>
      </c>
      <c r="AF57" s="34" t="s">
        <v>4219</v>
      </c>
      <c r="AG57" s="12">
        <v>0</v>
      </c>
      <c r="AH57" s="20">
        <v>0</v>
      </c>
      <c r="AI57" s="20" t="s">
        <v>121</v>
      </c>
      <c r="AJ57" s="223"/>
      <c r="AK57" s="223"/>
      <c r="AL57" s="223" t="s">
        <v>5621</v>
      </c>
      <c r="AM57" s="331" t="s">
        <v>5621</v>
      </c>
      <c r="AN57" s="223">
        <v>3</v>
      </c>
      <c r="AO57" s="223">
        <v>3</v>
      </c>
      <c r="AP57" s="223">
        <v>2</v>
      </c>
      <c r="AQ57" s="223">
        <v>2</v>
      </c>
    </row>
    <row r="58" spans="1:43">
      <c r="A58" s="12" t="s">
        <v>1166</v>
      </c>
      <c r="B58" s="23" t="s">
        <v>1192</v>
      </c>
      <c r="C58" s="24">
        <v>12114375</v>
      </c>
      <c r="D58" s="12" t="s">
        <v>119</v>
      </c>
      <c r="E58" s="25" t="s">
        <v>1167</v>
      </c>
      <c r="F58" s="24">
        <v>11134337</v>
      </c>
      <c r="G58" s="12" t="s">
        <v>159</v>
      </c>
      <c r="H58" s="26" t="s">
        <v>160</v>
      </c>
      <c r="I58" s="12">
        <v>200</v>
      </c>
      <c r="J58" s="27">
        <v>46233</v>
      </c>
      <c r="K58" s="28" t="s">
        <v>1168</v>
      </c>
      <c r="L58" s="12" t="s">
        <v>1169</v>
      </c>
      <c r="M58" s="12">
        <v>200</v>
      </c>
      <c r="N58" s="29">
        <v>0</v>
      </c>
      <c r="O58" s="29">
        <v>0</v>
      </c>
      <c r="P58" s="30" t="s">
        <v>43</v>
      </c>
      <c r="Q58" s="31">
        <v>46223</v>
      </c>
      <c r="R58" s="12">
        <v>0</v>
      </c>
      <c r="S58" s="31">
        <v>46224</v>
      </c>
      <c r="T58" s="31">
        <v>46224</v>
      </c>
      <c r="U58" s="12" t="s">
        <v>101</v>
      </c>
      <c r="V58" s="12" t="s">
        <v>45</v>
      </c>
      <c r="W58" s="31"/>
      <c r="X58" s="29">
        <v>0</v>
      </c>
      <c r="Y58" s="29">
        <v>0</v>
      </c>
      <c r="Z58" s="32">
        <f>IFERROR(VLOOKUP(H58,[2]New!$B:$G,3,0),)*I58/60</f>
        <v>73.333333333333329</v>
      </c>
      <c r="AA58" s="32">
        <f>IFERROR(VLOOKUP(H58,[2]New!$B:$G,4,0),)*I58/60</f>
        <v>393</v>
      </c>
      <c r="AB58" s="32">
        <f>IFERROR(VLOOKUP(H58,[2]New!$B:$G,6,0),)*I58/60</f>
        <v>383.33333333333331</v>
      </c>
      <c r="AC58" s="33">
        <f>VLOOKUP(A58,'[4]PO PTCA (2)'!$A:$L,12,0)</f>
        <v>46268</v>
      </c>
      <c r="AD58" s="12">
        <f>IFERROR(VLOOKUP(H58,[3]Sheet1!$E:$H,4,0),)</f>
        <v>0</v>
      </c>
      <c r="AE58" s="17">
        <v>200</v>
      </c>
      <c r="AF58" s="34" t="s">
        <v>4219</v>
      </c>
      <c r="AG58" s="12">
        <v>0</v>
      </c>
      <c r="AH58" s="20">
        <v>0</v>
      </c>
      <c r="AI58" s="20" t="s">
        <v>121</v>
      </c>
      <c r="AJ58" s="223"/>
      <c r="AK58" s="223"/>
      <c r="AL58" s="223" t="s">
        <v>5621</v>
      </c>
      <c r="AM58" s="331" t="s">
        <v>5621</v>
      </c>
      <c r="AN58" s="223">
        <v>3</v>
      </c>
      <c r="AO58" s="223">
        <v>3</v>
      </c>
      <c r="AP58" s="223">
        <v>2</v>
      </c>
      <c r="AQ58" s="223">
        <v>2</v>
      </c>
    </row>
    <row r="59" spans="1:43">
      <c r="A59" s="12" t="s">
        <v>1170</v>
      </c>
      <c r="B59" s="23" t="s">
        <v>1193</v>
      </c>
      <c r="C59" s="24">
        <v>12114378</v>
      </c>
      <c r="D59" s="12" t="s">
        <v>148</v>
      </c>
      <c r="E59" s="25" t="s">
        <v>1171</v>
      </c>
      <c r="F59" s="24">
        <v>11134338</v>
      </c>
      <c r="G59" s="12" t="s">
        <v>176</v>
      </c>
      <c r="H59" s="26" t="s">
        <v>177</v>
      </c>
      <c r="I59" s="12">
        <v>72</v>
      </c>
      <c r="J59" s="27">
        <v>46233</v>
      </c>
      <c r="K59" s="28" t="s">
        <v>1172</v>
      </c>
      <c r="L59" s="327" t="s">
        <v>1173</v>
      </c>
      <c r="M59" s="309">
        <v>72</v>
      </c>
      <c r="N59" s="29">
        <v>0</v>
      </c>
      <c r="O59" s="29">
        <v>0</v>
      </c>
      <c r="P59" s="30" t="s">
        <v>43</v>
      </c>
      <c r="Q59" s="31">
        <v>46223</v>
      </c>
      <c r="R59" s="12">
        <v>0</v>
      </c>
      <c r="S59" s="31">
        <v>46224</v>
      </c>
      <c r="T59" s="31">
        <v>46224</v>
      </c>
      <c r="U59" s="12" t="s">
        <v>101</v>
      </c>
      <c r="V59" s="12" t="s">
        <v>45</v>
      </c>
      <c r="W59" s="31"/>
      <c r="X59" s="29">
        <v>0</v>
      </c>
      <c r="Y59" s="29">
        <v>0</v>
      </c>
      <c r="Z59" s="32">
        <f>IFERROR(VLOOKUP(H59,[2]New!$B:$G,3,0),)*I59/60</f>
        <v>26.4</v>
      </c>
      <c r="AA59" s="32">
        <f>IFERROR(VLOOKUP(H59,[2]New!$B:$G,4,0),)*I59/60</f>
        <v>141.48000000000002</v>
      </c>
      <c r="AB59" s="32">
        <f>IFERROR(VLOOKUP(H59,[2]New!$B:$G,6,0),)*I59/60</f>
        <v>138</v>
      </c>
      <c r="AC59" s="33">
        <f>VLOOKUP(A59,'[4]PO PTCA (2)'!$A:$L,12,0)</f>
        <v>46268</v>
      </c>
      <c r="AD59" s="12">
        <f>IFERROR(VLOOKUP(H59,[3]Sheet1!$E:$H,4,0),)</f>
        <v>0</v>
      </c>
      <c r="AE59" s="17">
        <v>72</v>
      </c>
      <c r="AF59" s="34" t="s">
        <v>4219</v>
      </c>
      <c r="AG59" s="12">
        <v>0</v>
      </c>
      <c r="AH59" s="20">
        <v>0</v>
      </c>
      <c r="AI59" s="20" t="s">
        <v>121</v>
      </c>
      <c r="AJ59" s="223"/>
      <c r="AK59" s="223"/>
      <c r="AL59" s="223" t="s">
        <v>5622</v>
      </c>
      <c r="AM59" s="331" t="s">
        <v>5622</v>
      </c>
      <c r="AN59" s="223">
        <v>3</v>
      </c>
      <c r="AO59" s="223">
        <v>3</v>
      </c>
      <c r="AP59" s="223">
        <v>2</v>
      </c>
      <c r="AQ59" s="223">
        <v>2</v>
      </c>
    </row>
    <row r="60" spans="1:43">
      <c r="A60" s="12" t="s">
        <v>624</v>
      </c>
      <c r="B60" s="23" t="s">
        <v>1194</v>
      </c>
      <c r="C60" s="24">
        <v>12120774</v>
      </c>
      <c r="D60" s="12" t="s">
        <v>136</v>
      </c>
      <c r="E60" s="25" t="s">
        <v>1174</v>
      </c>
      <c r="F60" s="24">
        <v>11134235</v>
      </c>
      <c r="G60" s="12" t="s">
        <v>137</v>
      </c>
      <c r="H60" s="26" t="s">
        <v>138</v>
      </c>
      <c r="I60" s="12">
        <v>3570</v>
      </c>
      <c r="J60" s="27">
        <v>46233</v>
      </c>
      <c r="K60" s="28" t="s">
        <v>1175</v>
      </c>
      <c r="L60" s="12" t="s">
        <v>1176</v>
      </c>
      <c r="M60" s="12">
        <v>3586</v>
      </c>
      <c r="N60" s="29">
        <v>16</v>
      </c>
      <c r="O60" s="29">
        <v>0</v>
      </c>
      <c r="P60" s="30" t="s">
        <v>38</v>
      </c>
      <c r="Q60" s="31">
        <v>46223</v>
      </c>
      <c r="R60" s="12">
        <v>0</v>
      </c>
      <c r="S60" s="31">
        <v>46224</v>
      </c>
      <c r="T60" s="31">
        <v>46224</v>
      </c>
      <c r="U60" s="12" t="s">
        <v>44</v>
      </c>
      <c r="V60" s="12" t="s">
        <v>45</v>
      </c>
      <c r="W60" s="31"/>
      <c r="X60" s="29">
        <v>0</v>
      </c>
      <c r="Y60" s="29">
        <v>0</v>
      </c>
      <c r="Z60" s="32">
        <f>IFERROR(VLOOKUP(H60,[2]New!$B:$G,3,0),)*I60/60</f>
        <v>2522.8000000000002</v>
      </c>
      <c r="AA60" s="32">
        <f>IFERROR(VLOOKUP(H60,[2]New!$B:$G,4,0),)*I60/60</f>
        <v>7015.05</v>
      </c>
      <c r="AB60" s="32">
        <f>IFERROR(VLOOKUP(H60,[2]New!$B:$G,6,0),)*I60/60</f>
        <v>3451</v>
      </c>
      <c r="AC60" s="33">
        <f>VLOOKUP(A60,'[4]PO PTCA (2)'!$A:$L,12,0)</f>
        <v>46255</v>
      </c>
      <c r="AD60" s="12" t="str">
        <f>IFERROR(VLOOKUP(H60,[3]Sheet1!$E:$H,4,0),)</f>
        <v>B</v>
      </c>
      <c r="AE60" s="17">
        <v>3570</v>
      </c>
      <c r="AF60" s="34" t="s">
        <v>4219</v>
      </c>
      <c r="AG60" s="12" t="s">
        <v>42</v>
      </c>
      <c r="AH60" s="20">
        <v>16</v>
      </c>
      <c r="AI60" s="20" t="s">
        <v>46</v>
      </c>
      <c r="AJ60" s="223"/>
      <c r="AK60" s="223"/>
      <c r="AL60" s="223" t="s">
        <v>5608</v>
      </c>
      <c r="AM60" s="331" t="e">
        <v>#N/A</v>
      </c>
      <c r="AN60" s="223">
        <v>2</v>
      </c>
      <c r="AO60" s="223">
        <v>2</v>
      </c>
      <c r="AP60" s="223">
        <v>2</v>
      </c>
      <c r="AQ60" s="223">
        <v>2</v>
      </c>
    </row>
    <row r="61" spans="1:43">
      <c r="A61" s="12" t="s">
        <v>1130</v>
      </c>
      <c r="B61" s="23" t="s">
        <v>1226</v>
      </c>
      <c r="C61" s="24">
        <v>12111377</v>
      </c>
      <c r="D61" s="12" t="s">
        <v>146</v>
      </c>
      <c r="E61" s="25" t="s">
        <v>1223</v>
      </c>
      <c r="F61" s="24">
        <v>11117107</v>
      </c>
      <c r="G61" s="12" t="s">
        <v>296</v>
      </c>
      <c r="H61" s="26" t="s">
        <v>297</v>
      </c>
      <c r="I61" s="12">
        <v>10</v>
      </c>
      <c r="J61" s="27">
        <v>46233</v>
      </c>
      <c r="K61" s="28" t="s">
        <v>1224</v>
      </c>
      <c r="L61" s="12" t="s">
        <v>1225</v>
      </c>
      <c r="M61" s="12">
        <v>10</v>
      </c>
      <c r="N61" s="29">
        <v>0</v>
      </c>
      <c r="O61" s="29">
        <v>0</v>
      </c>
      <c r="P61" s="30" t="s">
        <v>43</v>
      </c>
      <c r="Q61" s="31">
        <v>46223</v>
      </c>
      <c r="R61" s="12">
        <v>0</v>
      </c>
      <c r="S61" s="31">
        <v>46224</v>
      </c>
      <c r="T61" s="31">
        <v>46224</v>
      </c>
      <c r="U61" s="12" t="s">
        <v>101</v>
      </c>
      <c r="V61" s="12" t="s">
        <v>45</v>
      </c>
      <c r="W61" s="31"/>
      <c r="X61" s="29">
        <v>0</v>
      </c>
      <c r="Y61" s="29">
        <v>0</v>
      </c>
      <c r="Z61" s="32">
        <f>IFERROR(VLOOKUP(H61,[2]New!$B:$G,3,0),)*I61/60</f>
        <v>3.5</v>
      </c>
      <c r="AA61" s="32">
        <f>IFERROR(VLOOKUP(H61,[2]New!$B:$G,4,0),)*I61/60</f>
        <v>15.433333333333334</v>
      </c>
      <c r="AB61" s="32">
        <f>IFERROR(VLOOKUP(H61,[2]New!$B:$G,6,0),)*I61/60</f>
        <v>7.166666666666667</v>
      </c>
      <c r="AC61" s="33">
        <f>VLOOKUP(A61,'[4]PO PTCA (2)'!$A:$L,12,0)</f>
        <v>46268</v>
      </c>
      <c r="AD61" s="12">
        <f>IFERROR(VLOOKUP(H61,[3]Sheet1!$E:$H,4,0),)</f>
        <v>0</v>
      </c>
      <c r="AE61" s="17">
        <v>10</v>
      </c>
      <c r="AF61" s="34" t="s">
        <v>4219</v>
      </c>
      <c r="AG61" s="12">
        <v>0</v>
      </c>
      <c r="AH61" s="20">
        <v>0</v>
      </c>
      <c r="AI61" s="20" t="s">
        <v>121</v>
      </c>
      <c r="AJ61" s="223"/>
      <c r="AK61" s="223"/>
      <c r="AL61" s="223" t="s">
        <v>5618</v>
      </c>
      <c r="AM61" s="331" t="s">
        <v>5618</v>
      </c>
      <c r="AN61" s="223">
        <v>3</v>
      </c>
      <c r="AO61" s="223">
        <v>3</v>
      </c>
      <c r="AP61" s="223">
        <v>2</v>
      </c>
      <c r="AQ61" s="223">
        <v>2</v>
      </c>
    </row>
    <row r="62" spans="1:43">
      <c r="A62" s="12" t="s">
        <v>760</v>
      </c>
      <c r="B62" s="23" t="s">
        <v>1262</v>
      </c>
      <c r="C62" s="24">
        <v>12125012</v>
      </c>
      <c r="D62" s="12" t="s">
        <v>131</v>
      </c>
      <c r="E62" s="25" t="s">
        <v>1241</v>
      </c>
      <c r="F62" s="24">
        <v>11134237</v>
      </c>
      <c r="G62" s="12" t="s">
        <v>132</v>
      </c>
      <c r="H62" s="26" t="s">
        <v>133</v>
      </c>
      <c r="I62" s="12">
        <v>3570</v>
      </c>
      <c r="J62" s="27">
        <v>46234</v>
      </c>
      <c r="K62" s="28" t="s">
        <v>1242</v>
      </c>
      <c r="L62" s="12" t="s">
        <v>1243</v>
      </c>
      <c r="M62" s="12">
        <v>3586</v>
      </c>
      <c r="N62" s="29">
        <v>16</v>
      </c>
      <c r="O62" s="29">
        <v>0</v>
      </c>
      <c r="P62" s="30" t="s">
        <v>38</v>
      </c>
      <c r="Q62" s="31">
        <v>46224</v>
      </c>
      <c r="R62" s="12">
        <v>0</v>
      </c>
      <c r="S62" s="31">
        <v>46225</v>
      </c>
      <c r="T62" s="31">
        <v>46225</v>
      </c>
      <c r="U62" s="12" t="s">
        <v>97</v>
      </c>
      <c r="V62" s="12" t="s">
        <v>40</v>
      </c>
      <c r="W62" s="31"/>
      <c r="X62" s="29">
        <v>0</v>
      </c>
      <c r="Y62" s="29">
        <v>0</v>
      </c>
      <c r="Z62" s="32">
        <f>IFERROR(VLOOKUP(H62,[2]New!$B:$G,3,0),)*I62/60</f>
        <v>2522.8000000000002</v>
      </c>
      <c r="AA62" s="32">
        <f>IFERROR(VLOOKUP(H62,[2]New!$B:$G,4,0),)*I62/60</f>
        <v>7015.05</v>
      </c>
      <c r="AB62" s="32">
        <f>IFERROR(VLOOKUP(H62,[2]New!$B:$G,6,0),)*I62/60</f>
        <v>3451</v>
      </c>
      <c r="AC62" s="33">
        <f>VLOOKUP(A62,'[4]PO PTCA (2)'!$A:$L,12,0)</f>
        <v>46255</v>
      </c>
      <c r="AD62" s="12" t="str">
        <f>IFERROR(VLOOKUP(H62,[3]Sheet1!$E:$H,4,0),)</f>
        <v>B</v>
      </c>
      <c r="AE62" s="17">
        <v>3570</v>
      </c>
      <c r="AF62" s="34" t="s">
        <v>4219</v>
      </c>
      <c r="AG62" s="12" t="s">
        <v>42</v>
      </c>
      <c r="AH62" s="20">
        <v>16</v>
      </c>
      <c r="AI62" s="20" t="s">
        <v>134</v>
      </c>
      <c r="AJ62" s="223"/>
      <c r="AK62" s="223"/>
      <c r="AL62" s="223" t="s">
        <v>5605</v>
      </c>
      <c r="AM62" s="331" t="e">
        <v>#N/A</v>
      </c>
      <c r="AN62" s="223">
        <v>3</v>
      </c>
      <c r="AO62" s="223">
        <v>3</v>
      </c>
      <c r="AP62" s="223">
        <v>2</v>
      </c>
      <c r="AQ62" s="223">
        <v>2</v>
      </c>
    </row>
    <row r="63" spans="1:43">
      <c r="A63" s="12" t="s">
        <v>760</v>
      </c>
      <c r="B63" s="23" t="s">
        <v>1264</v>
      </c>
      <c r="C63" s="24">
        <v>12125012</v>
      </c>
      <c r="D63" s="12" t="s">
        <v>131</v>
      </c>
      <c r="E63" s="25" t="s">
        <v>1244</v>
      </c>
      <c r="F63" s="24">
        <v>11134237</v>
      </c>
      <c r="G63" s="12" t="s">
        <v>132</v>
      </c>
      <c r="H63" s="26" t="s">
        <v>133</v>
      </c>
      <c r="I63" s="12">
        <v>3570</v>
      </c>
      <c r="J63" s="27">
        <v>46234</v>
      </c>
      <c r="K63" s="28" t="s">
        <v>1245</v>
      </c>
      <c r="L63" s="12" t="s">
        <v>1246</v>
      </c>
      <c r="M63" s="12">
        <v>3586</v>
      </c>
      <c r="N63" s="29">
        <v>16</v>
      </c>
      <c r="O63" s="29">
        <v>0</v>
      </c>
      <c r="P63" s="30" t="s">
        <v>38</v>
      </c>
      <c r="Q63" s="31">
        <v>46224</v>
      </c>
      <c r="R63" s="12">
        <v>0</v>
      </c>
      <c r="S63" s="31">
        <v>46225</v>
      </c>
      <c r="T63" s="31">
        <v>46225</v>
      </c>
      <c r="U63" s="12" t="s">
        <v>98</v>
      </c>
      <c r="V63" s="12" t="s">
        <v>40</v>
      </c>
      <c r="W63" s="31"/>
      <c r="X63" s="29">
        <v>0</v>
      </c>
      <c r="Y63" s="29">
        <v>0</v>
      </c>
      <c r="Z63" s="32">
        <f>IFERROR(VLOOKUP(H63,[2]New!$B:$G,3,0),)*I63/60</f>
        <v>2522.8000000000002</v>
      </c>
      <c r="AA63" s="32">
        <f>IFERROR(VLOOKUP(H63,[2]New!$B:$G,4,0),)*I63/60</f>
        <v>7015.05</v>
      </c>
      <c r="AB63" s="32">
        <f>IFERROR(VLOOKUP(H63,[2]New!$B:$G,6,0),)*I63/60</f>
        <v>3451</v>
      </c>
      <c r="AC63" s="33">
        <f>VLOOKUP(A63,'[4]PO PTCA (2)'!$A:$L,12,0)</f>
        <v>46255</v>
      </c>
      <c r="AD63" s="12" t="str">
        <f>IFERROR(VLOOKUP(H63,[3]Sheet1!$E:$H,4,0),)</f>
        <v>B</v>
      </c>
      <c r="AE63" s="17">
        <v>3570</v>
      </c>
      <c r="AF63" s="34" t="s">
        <v>4219</v>
      </c>
      <c r="AG63" s="12" t="s">
        <v>42</v>
      </c>
      <c r="AH63" s="20">
        <v>16</v>
      </c>
      <c r="AI63" s="20" t="s">
        <v>135</v>
      </c>
      <c r="AJ63" s="223"/>
      <c r="AK63" s="223"/>
      <c r="AL63" s="223" t="s">
        <v>5605</v>
      </c>
      <c r="AM63" s="331" t="e">
        <v>#N/A</v>
      </c>
      <c r="AN63" s="223">
        <v>3</v>
      </c>
      <c r="AO63" s="223">
        <v>3</v>
      </c>
      <c r="AP63" s="223">
        <v>2</v>
      </c>
      <c r="AQ63" s="223">
        <v>2</v>
      </c>
    </row>
    <row r="64" spans="1:43">
      <c r="A64" s="12" t="s">
        <v>760</v>
      </c>
      <c r="B64" s="23" t="s">
        <v>1265</v>
      </c>
      <c r="C64" s="24">
        <v>12125012</v>
      </c>
      <c r="D64" s="12" t="s">
        <v>131</v>
      </c>
      <c r="E64" s="25" t="s">
        <v>1247</v>
      </c>
      <c r="F64" s="24">
        <v>11134237</v>
      </c>
      <c r="G64" s="12" t="s">
        <v>132</v>
      </c>
      <c r="H64" s="26" t="s">
        <v>133</v>
      </c>
      <c r="I64" s="12">
        <v>2370</v>
      </c>
      <c r="J64" s="27">
        <v>46234</v>
      </c>
      <c r="K64" s="28" t="s">
        <v>1248</v>
      </c>
      <c r="L64" s="12" t="s">
        <v>1249</v>
      </c>
      <c r="M64" s="12">
        <v>2389</v>
      </c>
      <c r="N64" s="29">
        <v>16</v>
      </c>
      <c r="O64" s="29">
        <v>0</v>
      </c>
      <c r="P64" s="30" t="s">
        <v>38</v>
      </c>
      <c r="Q64" s="31">
        <v>46224</v>
      </c>
      <c r="R64" s="12">
        <v>0</v>
      </c>
      <c r="S64" s="31">
        <v>46225</v>
      </c>
      <c r="T64" s="31">
        <v>46225</v>
      </c>
      <c r="U64" s="12" t="s">
        <v>99</v>
      </c>
      <c r="V64" s="12" t="s">
        <v>40</v>
      </c>
      <c r="W64" s="31"/>
      <c r="X64" s="29">
        <v>3</v>
      </c>
      <c r="Y64" s="29">
        <v>0</v>
      </c>
      <c r="Z64" s="32">
        <f>IFERROR(VLOOKUP(H64,[2]New!$B:$G,3,0),)*I64/60</f>
        <v>1674.8</v>
      </c>
      <c r="AA64" s="32">
        <f>IFERROR(VLOOKUP(H64,[2]New!$B:$G,4,0),)*I64/60</f>
        <v>4657.05</v>
      </c>
      <c r="AB64" s="32">
        <f>IFERROR(VLOOKUP(H64,[2]New!$B:$G,6,0),)*I64/60</f>
        <v>2291</v>
      </c>
      <c r="AC64" s="33">
        <f>VLOOKUP(A64,'[4]PO PTCA (2)'!$A:$L,12,0)</f>
        <v>46255</v>
      </c>
      <c r="AD64" s="12" t="str">
        <f>IFERROR(VLOOKUP(H64,[3]Sheet1!$E:$H,4,0),)</f>
        <v>B</v>
      </c>
      <c r="AE64" s="17">
        <v>2370</v>
      </c>
      <c r="AF64" s="34" t="s">
        <v>4219</v>
      </c>
      <c r="AG64" s="12" t="s">
        <v>42</v>
      </c>
      <c r="AH64" s="20">
        <v>19</v>
      </c>
      <c r="AI64" s="20" t="s">
        <v>139</v>
      </c>
      <c r="AJ64" s="223"/>
      <c r="AK64" s="223"/>
      <c r="AL64" s="223" t="s">
        <v>5605</v>
      </c>
      <c r="AM64" s="331" t="e">
        <v>#N/A</v>
      </c>
      <c r="AN64" s="223">
        <v>3</v>
      </c>
      <c r="AO64" s="223">
        <v>3</v>
      </c>
      <c r="AP64" s="223">
        <v>2</v>
      </c>
      <c r="AQ64" s="223">
        <v>2</v>
      </c>
    </row>
    <row r="65" spans="1:43">
      <c r="A65" s="12" t="s">
        <v>760</v>
      </c>
      <c r="B65" s="23" t="s">
        <v>1263</v>
      </c>
      <c r="C65" s="24">
        <v>12125012</v>
      </c>
      <c r="D65" s="12" t="s">
        <v>131</v>
      </c>
      <c r="E65" s="25" t="s">
        <v>1250</v>
      </c>
      <c r="F65" s="24">
        <v>11134237</v>
      </c>
      <c r="G65" s="12" t="s">
        <v>132</v>
      </c>
      <c r="H65" s="26" t="s">
        <v>133</v>
      </c>
      <c r="I65" s="12">
        <v>2370</v>
      </c>
      <c r="J65" s="27">
        <v>46234</v>
      </c>
      <c r="K65" s="28" t="s">
        <v>1251</v>
      </c>
      <c r="L65" s="12" t="s">
        <v>1252</v>
      </c>
      <c r="M65" s="12">
        <v>2386</v>
      </c>
      <c r="N65" s="29">
        <v>16</v>
      </c>
      <c r="O65" s="29">
        <v>0</v>
      </c>
      <c r="P65" s="30" t="s">
        <v>38</v>
      </c>
      <c r="Q65" s="31">
        <v>46224</v>
      </c>
      <c r="R65" s="12">
        <v>0</v>
      </c>
      <c r="S65" s="31">
        <v>46225</v>
      </c>
      <c r="T65" s="31">
        <v>46225</v>
      </c>
      <c r="U65" s="12" t="s">
        <v>100</v>
      </c>
      <c r="V65" s="12" t="s">
        <v>40</v>
      </c>
      <c r="W65" s="31"/>
      <c r="X65" s="29">
        <v>0</v>
      </c>
      <c r="Y65" s="29">
        <v>0</v>
      </c>
      <c r="Z65" s="32">
        <f>IFERROR(VLOOKUP(H65,[2]New!$B:$G,3,0),)*I65/60</f>
        <v>1674.8</v>
      </c>
      <c r="AA65" s="32">
        <f>IFERROR(VLOOKUP(H65,[2]New!$B:$G,4,0),)*I65/60</f>
        <v>4657.05</v>
      </c>
      <c r="AB65" s="32">
        <f>IFERROR(VLOOKUP(H65,[2]New!$B:$G,6,0),)*I65/60</f>
        <v>2291</v>
      </c>
      <c r="AC65" s="33">
        <f>VLOOKUP(A65,'[4]PO PTCA (2)'!$A:$L,12,0)</f>
        <v>46255</v>
      </c>
      <c r="AD65" s="12" t="str">
        <f>IFERROR(VLOOKUP(H65,[3]Sheet1!$E:$H,4,0),)</f>
        <v>B</v>
      </c>
      <c r="AE65" s="17">
        <v>2370</v>
      </c>
      <c r="AF65" s="34" t="s">
        <v>4219</v>
      </c>
      <c r="AG65" s="12" t="s">
        <v>42</v>
      </c>
      <c r="AH65" s="20">
        <v>16</v>
      </c>
      <c r="AI65" s="20" t="s">
        <v>140</v>
      </c>
      <c r="AJ65" s="223"/>
      <c r="AK65" s="223"/>
      <c r="AL65" s="223" t="s">
        <v>5605</v>
      </c>
      <c r="AM65" s="331" t="e">
        <v>#N/A</v>
      </c>
      <c r="AN65" s="223">
        <v>3</v>
      </c>
      <c r="AO65" s="223">
        <v>3</v>
      </c>
      <c r="AP65" s="223">
        <v>2</v>
      </c>
      <c r="AQ65" s="223">
        <v>2</v>
      </c>
    </row>
    <row r="66" spans="1:43">
      <c r="A66" s="12" t="s">
        <v>688</v>
      </c>
      <c r="B66" s="23" t="s">
        <v>1266</v>
      </c>
      <c r="C66" s="24">
        <v>12125071</v>
      </c>
      <c r="D66" s="12" t="s">
        <v>191</v>
      </c>
      <c r="E66" s="25" t="s">
        <v>1253</v>
      </c>
      <c r="F66" s="24">
        <v>11134241</v>
      </c>
      <c r="G66" s="12" t="s">
        <v>192</v>
      </c>
      <c r="H66" s="26" t="s">
        <v>193</v>
      </c>
      <c r="I66" s="12">
        <v>490</v>
      </c>
      <c r="J66" s="27">
        <v>46234</v>
      </c>
      <c r="K66" s="28" t="s">
        <v>1254</v>
      </c>
      <c r="L66" s="12" t="s">
        <v>1255</v>
      </c>
      <c r="M66" s="12">
        <v>497</v>
      </c>
      <c r="N66" s="29">
        <v>4</v>
      </c>
      <c r="O66" s="29">
        <v>0</v>
      </c>
      <c r="P66" s="30" t="s">
        <v>38</v>
      </c>
      <c r="Q66" s="31">
        <v>46224</v>
      </c>
      <c r="R66" s="12">
        <v>0</v>
      </c>
      <c r="S66" s="31">
        <v>46225</v>
      </c>
      <c r="T66" s="31">
        <v>46225</v>
      </c>
      <c r="U66" s="12" t="s">
        <v>101</v>
      </c>
      <c r="V66" s="12" t="s">
        <v>45</v>
      </c>
      <c r="W66" s="31"/>
      <c r="X66" s="29">
        <v>3</v>
      </c>
      <c r="Y66" s="29">
        <v>0</v>
      </c>
      <c r="Z66" s="32">
        <f>IFERROR(VLOOKUP(H66,[2]New!$B:$G,3,0),)*I66/60</f>
        <v>346.26666666666665</v>
      </c>
      <c r="AA66" s="32">
        <f>IFERROR(VLOOKUP(H66,[2]New!$B:$G,4,0),)*I66/60</f>
        <v>756.23333333333335</v>
      </c>
      <c r="AB66" s="32">
        <f>IFERROR(VLOOKUP(H66,[2]New!$B:$G,6,0),)*I66/60</f>
        <v>473.66666666666669</v>
      </c>
      <c r="AC66" s="33">
        <f>VLOOKUP(A66,'[4]PO PTCA (2)'!$A:$L,12,0)</f>
        <v>46255</v>
      </c>
      <c r="AD66" s="12" t="str">
        <f>IFERROR(VLOOKUP(H66,[3]Sheet1!$E:$H,4,0),)</f>
        <v>C</v>
      </c>
      <c r="AE66" s="17">
        <v>490</v>
      </c>
      <c r="AF66" s="34" t="s">
        <v>4219</v>
      </c>
      <c r="AG66" s="12">
        <v>2</v>
      </c>
      <c r="AH66" s="20">
        <v>7</v>
      </c>
      <c r="AI66" s="20" t="s">
        <v>121</v>
      </c>
      <c r="AJ66" s="223"/>
      <c r="AK66" s="223"/>
      <c r="AL66" s="223" t="s">
        <v>5623</v>
      </c>
      <c r="AM66" s="331" t="e">
        <v>#N/A</v>
      </c>
      <c r="AN66" s="223">
        <v>2</v>
      </c>
      <c r="AO66" s="223">
        <v>2</v>
      </c>
      <c r="AP66" s="223">
        <v>2</v>
      </c>
      <c r="AQ66" s="223">
        <v>2</v>
      </c>
    </row>
    <row r="67" spans="1:43">
      <c r="A67" s="12" t="s">
        <v>688</v>
      </c>
      <c r="B67" s="23" t="s">
        <v>1267</v>
      </c>
      <c r="C67" s="24">
        <v>12125071</v>
      </c>
      <c r="D67" s="12" t="s">
        <v>191</v>
      </c>
      <c r="E67" s="25" t="s">
        <v>1256</v>
      </c>
      <c r="F67" s="24">
        <v>11134241</v>
      </c>
      <c r="G67" s="12" t="s">
        <v>192</v>
      </c>
      <c r="H67" s="26" t="s">
        <v>193</v>
      </c>
      <c r="I67" s="12">
        <v>3050</v>
      </c>
      <c r="J67" s="27">
        <v>46234</v>
      </c>
      <c r="K67" s="28" t="s">
        <v>1257</v>
      </c>
      <c r="L67" s="12" t="s">
        <v>1258</v>
      </c>
      <c r="M67" s="12">
        <v>3066</v>
      </c>
      <c r="N67" s="29">
        <v>16</v>
      </c>
      <c r="O67" s="29">
        <v>0</v>
      </c>
      <c r="P67" s="30" t="s">
        <v>38</v>
      </c>
      <c r="Q67" s="31">
        <v>46224</v>
      </c>
      <c r="R67" s="12">
        <v>0</v>
      </c>
      <c r="S67" s="31">
        <v>46225</v>
      </c>
      <c r="T67" s="31">
        <v>46225</v>
      </c>
      <c r="U67" s="12" t="s">
        <v>101</v>
      </c>
      <c r="V67" s="12" t="s">
        <v>45</v>
      </c>
      <c r="W67" s="31"/>
      <c r="X67" s="29">
        <v>0</v>
      </c>
      <c r="Y67" s="29">
        <v>0</v>
      </c>
      <c r="Z67" s="32">
        <f>IFERROR(VLOOKUP(H67,[2]New!$B:$G,3,0),)*I67/60</f>
        <v>2155.3333333333335</v>
      </c>
      <c r="AA67" s="32">
        <f>IFERROR(VLOOKUP(H67,[2]New!$B:$G,4,0),)*I67/60</f>
        <v>4707.166666666667</v>
      </c>
      <c r="AB67" s="32">
        <f>IFERROR(VLOOKUP(H67,[2]New!$B:$G,6,0),)*I67/60</f>
        <v>2948.3333333333335</v>
      </c>
      <c r="AC67" s="33">
        <f>VLOOKUP(A67,'[4]PO PTCA (2)'!$A:$L,12,0)</f>
        <v>46255</v>
      </c>
      <c r="AD67" s="12" t="str">
        <f>IFERROR(VLOOKUP(H67,[3]Sheet1!$E:$H,4,0),)</f>
        <v>C</v>
      </c>
      <c r="AE67" s="17">
        <v>3050</v>
      </c>
      <c r="AF67" s="34" t="s">
        <v>4219</v>
      </c>
      <c r="AG67" s="12">
        <v>2</v>
      </c>
      <c r="AH67" s="20">
        <v>16</v>
      </c>
      <c r="AI67" s="20" t="s">
        <v>121</v>
      </c>
      <c r="AJ67" s="223"/>
      <c r="AK67" s="223"/>
      <c r="AL67" s="223" t="s">
        <v>5623</v>
      </c>
      <c r="AM67" s="331" t="e">
        <v>#N/A</v>
      </c>
      <c r="AN67" s="223">
        <v>2</v>
      </c>
      <c r="AO67" s="223">
        <v>2</v>
      </c>
      <c r="AP67" s="223">
        <v>2</v>
      </c>
      <c r="AQ67" s="223">
        <v>2</v>
      </c>
    </row>
    <row r="68" spans="1:43">
      <c r="A68" s="12" t="s">
        <v>624</v>
      </c>
      <c r="B68" s="23" t="s">
        <v>1268</v>
      </c>
      <c r="C68" s="24">
        <v>12120774</v>
      </c>
      <c r="D68" s="12" t="s">
        <v>136</v>
      </c>
      <c r="E68" s="25" t="s">
        <v>1259</v>
      </c>
      <c r="F68" s="24">
        <v>11134235</v>
      </c>
      <c r="G68" s="12" t="s">
        <v>137</v>
      </c>
      <c r="H68" s="26" t="s">
        <v>138</v>
      </c>
      <c r="I68" s="12">
        <v>3570</v>
      </c>
      <c r="J68" s="27">
        <v>46234</v>
      </c>
      <c r="K68" s="28" t="s">
        <v>1260</v>
      </c>
      <c r="L68" s="12" t="s">
        <v>1261</v>
      </c>
      <c r="M68" s="12">
        <v>3586</v>
      </c>
      <c r="N68" s="29">
        <v>16</v>
      </c>
      <c r="O68" s="29">
        <v>0</v>
      </c>
      <c r="P68" s="30" t="s">
        <v>38</v>
      </c>
      <c r="Q68" s="31">
        <v>46224</v>
      </c>
      <c r="R68" s="12">
        <v>0</v>
      </c>
      <c r="S68" s="31">
        <v>46225</v>
      </c>
      <c r="T68" s="31">
        <v>46225</v>
      </c>
      <c r="U68" s="12" t="s">
        <v>48</v>
      </c>
      <c r="V68" s="12" t="s">
        <v>252</v>
      </c>
      <c r="W68" s="31"/>
      <c r="X68" s="29">
        <v>0</v>
      </c>
      <c r="Y68" s="29">
        <v>0</v>
      </c>
      <c r="Z68" s="32">
        <f>IFERROR(VLOOKUP(H68,[2]New!$B:$G,3,0),)*I68/60</f>
        <v>2522.8000000000002</v>
      </c>
      <c r="AA68" s="32">
        <f>IFERROR(VLOOKUP(H68,[2]New!$B:$G,4,0),)*I68/60</f>
        <v>7015.05</v>
      </c>
      <c r="AB68" s="32">
        <f>IFERROR(VLOOKUP(H68,[2]New!$B:$G,6,0),)*I68/60</f>
        <v>3451</v>
      </c>
      <c r="AC68" s="33">
        <f>VLOOKUP(A68,'[4]PO PTCA (2)'!$A:$L,12,0)</f>
        <v>46255</v>
      </c>
      <c r="AD68" s="12" t="str">
        <f>IFERROR(VLOOKUP(H68,[3]Sheet1!$E:$H,4,0),)</f>
        <v>B</v>
      </c>
      <c r="AE68" s="17">
        <v>3570</v>
      </c>
      <c r="AF68" s="34" t="s">
        <v>4219</v>
      </c>
      <c r="AG68" s="12" t="s">
        <v>42</v>
      </c>
      <c r="AH68" s="20">
        <v>16</v>
      </c>
      <c r="AI68" s="20" t="s">
        <v>48</v>
      </c>
      <c r="AJ68" s="223"/>
      <c r="AK68" s="223"/>
      <c r="AL68" s="223" t="s">
        <v>5608</v>
      </c>
      <c r="AM68" s="331" t="e">
        <v>#N/A</v>
      </c>
      <c r="AN68" s="223">
        <v>2</v>
      </c>
      <c r="AO68" s="223">
        <v>2</v>
      </c>
      <c r="AP68" s="223">
        <v>2</v>
      </c>
      <c r="AQ68" s="223">
        <v>2</v>
      </c>
    </row>
    <row r="69" spans="1:43">
      <c r="A69" s="12" t="s">
        <v>619</v>
      </c>
      <c r="B69" s="23" t="s">
        <v>1339</v>
      </c>
      <c r="C69" s="24">
        <v>12138973</v>
      </c>
      <c r="D69" s="12" t="s">
        <v>1340</v>
      </c>
      <c r="E69" s="25">
        <v>2000127354</v>
      </c>
      <c r="F69" s="24">
        <v>11106024</v>
      </c>
      <c r="G69" s="12" t="s">
        <v>1335</v>
      </c>
      <c r="H69" s="26" t="s">
        <v>1336</v>
      </c>
      <c r="I69" s="12">
        <v>258</v>
      </c>
      <c r="J69" s="27">
        <v>46233</v>
      </c>
      <c r="K69" s="28" t="s">
        <v>1337</v>
      </c>
      <c r="L69" s="12" t="s">
        <v>1338</v>
      </c>
      <c r="M69" s="12">
        <v>258</v>
      </c>
      <c r="N69" s="29">
        <v>0</v>
      </c>
      <c r="O69" s="29">
        <v>0</v>
      </c>
      <c r="P69" s="30" t="s">
        <v>128</v>
      </c>
      <c r="Q69" s="31">
        <v>46224</v>
      </c>
      <c r="R69" s="12">
        <v>0</v>
      </c>
      <c r="S69" s="31">
        <v>46226</v>
      </c>
      <c r="T69" s="31">
        <v>46226</v>
      </c>
      <c r="U69" s="12" t="s">
        <v>101</v>
      </c>
      <c r="V69" s="12" t="s">
        <v>40</v>
      </c>
      <c r="W69" s="31"/>
      <c r="X69" s="29">
        <v>0</v>
      </c>
      <c r="Y69" s="29">
        <v>0</v>
      </c>
      <c r="Z69" s="32">
        <f>IFERROR(VLOOKUP(H69,[2]New!$B:$G,3,0),)*I69/60</f>
        <v>0</v>
      </c>
      <c r="AA69" s="32">
        <f>IFERROR(VLOOKUP(H69,[2]New!$B:$G,4,0),)*I69/60</f>
        <v>0</v>
      </c>
      <c r="AB69" s="32">
        <f>IFERROR(VLOOKUP(H69,[2]New!$B:$G,6,0),)*I69/60</f>
        <v>0</v>
      </c>
      <c r="AC69" s="33" t="s">
        <v>128</v>
      </c>
      <c r="AD69" s="12">
        <f>IFERROR(VLOOKUP(H69,[3]Sheet1!$E:$H,4,0),)</f>
        <v>0</v>
      </c>
      <c r="AE69" s="17"/>
      <c r="AF69" s="33" t="s">
        <v>128</v>
      </c>
      <c r="AG69" s="12"/>
      <c r="AH69" s="20"/>
      <c r="AI69" s="20"/>
      <c r="AJ69" s="223"/>
      <c r="AK69" s="223"/>
      <c r="AL69" s="223" t="e">
        <v>#N/A</v>
      </c>
      <c r="AM69" s="331" t="e">
        <v>#N/A</v>
      </c>
      <c r="AN69" s="331"/>
      <c r="AO69" s="331"/>
      <c r="AP69" s="331"/>
      <c r="AQ69" s="331"/>
    </row>
    <row r="70" spans="1:43">
      <c r="A70" s="12" t="s">
        <v>624</v>
      </c>
      <c r="B70" s="23" t="s">
        <v>1388</v>
      </c>
      <c r="C70" s="24">
        <v>12120774</v>
      </c>
      <c r="D70" s="12" t="s">
        <v>136</v>
      </c>
      <c r="E70" s="25" t="s">
        <v>1341</v>
      </c>
      <c r="F70" s="24">
        <v>11134235</v>
      </c>
      <c r="G70" s="12" t="s">
        <v>137</v>
      </c>
      <c r="H70" s="26" t="s">
        <v>138</v>
      </c>
      <c r="I70" s="12">
        <v>3570</v>
      </c>
      <c r="J70" s="27">
        <v>46235</v>
      </c>
      <c r="K70" s="28" t="s">
        <v>1342</v>
      </c>
      <c r="L70" s="330" t="s">
        <v>1343</v>
      </c>
      <c r="M70" s="12">
        <v>3586</v>
      </c>
      <c r="N70" s="29">
        <v>16</v>
      </c>
      <c r="O70" s="29">
        <v>0</v>
      </c>
      <c r="P70" s="30" t="s">
        <v>38</v>
      </c>
      <c r="Q70" s="31">
        <v>46225</v>
      </c>
      <c r="R70" s="12">
        <v>0</v>
      </c>
      <c r="S70" s="31">
        <v>46226</v>
      </c>
      <c r="T70" s="31">
        <v>46226</v>
      </c>
      <c r="U70" s="12" t="s">
        <v>97</v>
      </c>
      <c r="V70" s="12" t="s">
        <v>40</v>
      </c>
      <c r="W70" s="31"/>
      <c r="X70" s="29">
        <v>0</v>
      </c>
      <c r="Y70" s="29">
        <v>0</v>
      </c>
      <c r="Z70" s="32">
        <f>IFERROR(VLOOKUP(H70,[2]New!$B:$G,3,0),)*I70/60</f>
        <v>2522.8000000000002</v>
      </c>
      <c r="AA70" s="32">
        <f>IFERROR(VLOOKUP(H70,[2]New!$B:$G,4,0),)*I70/60</f>
        <v>7015.05</v>
      </c>
      <c r="AB70" s="32">
        <f>IFERROR(VLOOKUP(H70,[2]New!$B:$G,6,0),)*I70/60</f>
        <v>3451</v>
      </c>
      <c r="AC70" s="33">
        <f>VLOOKUP(A70,'[4]PO PTCA (2)'!$A:$L,12,0)</f>
        <v>46255</v>
      </c>
      <c r="AD70" s="12" t="str">
        <f>IFERROR(VLOOKUP(H70,[3]Sheet1!$E:$H,4,0),)</f>
        <v>B</v>
      </c>
      <c r="AE70" s="17">
        <v>3570</v>
      </c>
      <c r="AF70" s="34" t="s">
        <v>4219</v>
      </c>
      <c r="AG70" s="12" t="s">
        <v>42</v>
      </c>
      <c r="AH70" s="20">
        <v>16</v>
      </c>
      <c r="AI70" s="20" t="s">
        <v>134</v>
      </c>
      <c r="AJ70" s="223"/>
      <c r="AK70" s="223"/>
      <c r="AL70" s="223" t="s">
        <v>5608</v>
      </c>
      <c r="AM70" s="331" t="e">
        <v>#N/A</v>
      </c>
      <c r="AN70" s="223">
        <v>2</v>
      </c>
      <c r="AO70" s="223">
        <v>2</v>
      </c>
      <c r="AP70" s="223">
        <v>2</v>
      </c>
      <c r="AQ70" s="223">
        <v>2</v>
      </c>
    </row>
    <row r="71" spans="1:43">
      <c r="A71" s="12" t="s">
        <v>624</v>
      </c>
      <c r="B71" s="23" t="s">
        <v>1389</v>
      </c>
      <c r="C71" s="24">
        <v>12120774</v>
      </c>
      <c r="D71" s="12" t="s">
        <v>136</v>
      </c>
      <c r="E71" s="25" t="s">
        <v>1344</v>
      </c>
      <c r="F71" s="24">
        <v>11134235</v>
      </c>
      <c r="G71" s="12" t="s">
        <v>137</v>
      </c>
      <c r="H71" s="26" t="s">
        <v>138</v>
      </c>
      <c r="I71" s="12">
        <v>3570</v>
      </c>
      <c r="J71" s="27">
        <v>46235</v>
      </c>
      <c r="K71" s="28" t="s">
        <v>1345</v>
      </c>
      <c r="L71" s="12" t="s">
        <v>1346</v>
      </c>
      <c r="M71" s="12">
        <v>3586</v>
      </c>
      <c r="N71" s="29">
        <v>16</v>
      </c>
      <c r="O71" s="29">
        <v>0</v>
      </c>
      <c r="P71" s="30" t="s">
        <v>38</v>
      </c>
      <c r="Q71" s="31">
        <v>46225</v>
      </c>
      <c r="R71" s="12">
        <v>0</v>
      </c>
      <c r="S71" s="31">
        <v>46226</v>
      </c>
      <c r="T71" s="31">
        <v>46226</v>
      </c>
      <c r="U71" s="12" t="s">
        <v>98</v>
      </c>
      <c r="V71" s="12" t="s">
        <v>40</v>
      </c>
      <c r="W71" s="31"/>
      <c r="X71" s="29">
        <v>0</v>
      </c>
      <c r="Y71" s="29">
        <v>0</v>
      </c>
      <c r="Z71" s="32">
        <f>IFERROR(VLOOKUP(H71,[2]New!$B:$G,3,0),)*I71/60</f>
        <v>2522.8000000000002</v>
      </c>
      <c r="AA71" s="32">
        <f>IFERROR(VLOOKUP(H71,[2]New!$B:$G,4,0),)*I71/60</f>
        <v>7015.05</v>
      </c>
      <c r="AB71" s="32">
        <f>IFERROR(VLOOKUP(H71,[2]New!$B:$G,6,0),)*I71/60</f>
        <v>3451</v>
      </c>
      <c r="AC71" s="33">
        <f>VLOOKUP(A71,'[4]PO PTCA (2)'!$A:$L,12,0)</f>
        <v>46255</v>
      </c>
      <c r="AD71" s="12" t="str">
        <f>IFERROR(VLOOKUP(H71,[3]Sheet1!$E:$H,4,0),)</f>
        <v>B</v>
      </c>
      <c r="AE71" s="17">
        <v>3570</v>
      </c>
      <c r="AF71" s="34" t="s">
        <v>4219</v>
      </c>
      <c r="AG71" s="12" t="s">
        <v>42</v>
      </c>
      <c r="AH71" s="20">
        <v>16</v>
      </c>
      <c r="AI71" s="20" t="s">
        <v>135</v>
      </c>
      <c r="AJ71" s="223"/>
      <c r="AK71" s="223"/>
      <c r="AL71" s="223" t="s">
        <v>5608</v>
      </c>
      <c r="AM71" s="331" t="e">
        <v>#N/A</v>
      </c>
      <c r="AN71" s="223">
        <v>2</v>
      </c>
      <c r="AO71" s="223">
        <v>2</v>
      </c>
      <c r="AP71" s="223">
        <v>2</v>
      </c>
      <c r="AQ71" s="223">
        <v>2</v>
      </c>
    </row>
    <row r="72" spans="1:43">
      <c r="A72" s="12" t="s">
        <v>624</v>
      </c>
      <c r="B72" s="23" t="s">
        <v>1392</v>
      </c>
      <c r="C72" s="24">
        <v>12120774</v>
      </c>
      <c r="D72" s="12" t="s">
        <v>136</v>
      </c>
      <c r="E72" s="25" t="s">
        <v>1347</v>
      </c>
      <c r="F72" s="24">
        <v>11134235</v>
      </c>
      <c r="G72" s="12" t="s">
        <v>137</v>
      </c>
      <c r="H72" s="26" t="s">
        <v>138</v>
      </c>
      <c r="I72" s="12">
        <v>2370</v>
      </c>
      <c r="J72" s="27">
        <v>46235</v>
      </c>
      <c r="K72" s="28" t="s">
        <v>1348</v>
      </c>
      <c r="L72" s="12" t="s">
        <v>1349</v>
      </c>
      <c r="M72" s="12">
        <v>2386</v>
      </c>
      <c r="N72" s="29">
        <v>16</v>
      </c>
      <c r="O72" s="29">
        <v>0</v>
      </c>
      <c r="P72" s="30" t="s">
        <v>38</v>
      </c>
      <c r="Q72" s="31">
        <v>46225</v>
      </c>
      <c r="R72" s="12">
        <v>0</v>
      </c>
      <c r="S72" s="31">
        <v>46226</v>
      </c>
      <c r="T72" s="31">
        <v>46226</v>
      </c>
      <c r="U72" s="12" t="s">
        <v>99</v>
      </c>
      <c r="V72" s="12" t="s">
        <v>40</v>
      </c>
      <c r="W72" s="31"/>
      <c r="X72" s="29">
        <v>0</v>
      </c>
      <c r="Y72" s="29">
        <v>0</v>
      </c>
      <c r="Z72" s="32">
        <f>IFERROR(VLOOKUP(H72,[2]New!$B:$G,3,0),)*I72/60</f>
        <v>1674.8</v>
      </c>
      <c r="AA72" s="32">
        <f>IFERROR(VLOOKUP(H72,[2]New!$B:$G,4,0),)*I72/60</f>
        <v>4657.05</v>
      </c>
      <c r="AB72" s="32">
        <f>IFERROR(VLOOKUP(H72,[2]New!$B:$G,6,0),)*I72/60</f>
        <v>2291</v>
      </c>
      <c r="AC72" s="33">
        <f>VLOOKUP(A72,'[4]PO PTCA (2)'!$A:$L,12,0)</f>
        <v>46255</v>
      </c>
      <c r="AD72" s="12" t="str">
        <f>IFERROR(VLOOKUP(H72,[3]Sheet1!$E:$H,4,0),)</f>
        <v>B</v>
      </c>
      <c r="AE72" s="17">
        <v>2370</v>
      </c>
      <c r="AF72" s="34" t="s">
        <v>4219</v>
      </c>
      <c r="AG72" s="12" t="s">
        <v>42</v>
      </c>
      <c r="AH72" s="20">
        <v>16</v>
      </c>
      <c r="AI72" s="20" t="s">
        <v>139</v>
      </c>
      <c r="AJ72" s="223"/>
      <c r="AK72" s="223"/>
      <c r="AL72" s="223" t="s">
        <v>5608</v>
      </c>
      <c r="AM72" s="331" t="e">
        <v>#N/A</v>
      </c>
      <c r="AN72" s="223">
        <v>2</v>
      </c>
      <c r="AO72" s="223">
        <v>2</v>
      </c>
      <c r="AP72" s="223">
        <v>2</v>
      </c>
      <c r="AQ72" s="223">
        <v>2</v>
      </c>
    </row>
    <row r="73" spans="1:43">
      <c r="A73" s="12" t="s">
        <v>1350</v>
      </c>
      <c r="B73" s="23" t="s">
        <v>1390</v>
      </c>
      <c r="C73" s="24">
        <v>12125075</v>
      </c>
      <c r="D73" s="12" t="s">
        <v>188</v>
      </c>
      <c r="E73" s="25" t="s">
        <v>1351</v>
      </c>
      <c r="F73" s="24">
        <v>11134106</v>
      </c>
      <c r="G73" s="12" t="s">
        <v>189</v>
      </c>
      <c r="H73" s="26" t="s">
        <v>190</v>
      </c>
      <c r="I73" s="12">
        <v>1260</v>
      </c>
      <c r="J73" s="27">
        <v>46235</v>
      </c>
      <c r="K73" s="28" t="s">
        <v>1352</v>
      </c>
      <c r="L73" s="12" t="s">
        <v>1353</v>
      </c>
      <c r="M73" s="12">
        <v>1260</v>
      </c>
      <c r="N73" s="29">
        <v>0</v>
      </c>
      <c r="O73" s="29">
        <v>0</v>
      </c>
      <c r="P73" s="30" t="s">
        <v>38</v>
      </c>
      <c r="Q73" s="31">
        <v>46225</v>
      </c>
      <c r="R73" s="12">
        <v>0</v>
      </c>
      <c r="S73" s="31">
        <v>46226</v>
      </c>
      <c r="T73" s="31">
        <v>46226</v>
      </c>
      <c r="U73" s="12" t="s">
        <v>100</v>
      </c>
      <c r="V73" s="12" t="s">
        <v>40</v>
      </c>
      <c r="W73" s="31"/>
      <c r="X73" s="29">
        <v>0</v>
      </c>
      <c r="Y73" s="29">
        <v>0</v>
      </c>
      <c r="Z73" s="32">
        <f>IFERROR(VLOOKUP(H73,[2]New!$B:$G,3,0),)*I73/60</f>
        <v>890.4</v>
      </c>
      <c r="AA73" s="32">
        <f>IFERROR(VLOOKUP(H73,[2]New!$B:$G,4,0),)*I73/60</f>
        <v>1944.6</v>
      </c>
      <c r="AB73" s="32">
        <f>IFERROR(VLOOKUP(H73,[2]New!$B:$G,6,0),)*I73/60</f>
        <v>1218</v>
      </c>
      <c r="AC73" s="33">
        <f>VLOOKUP(A73,'[4]PO PTCA (2)'!$A:$L,12,0)</f>
        <v>46268</v>
      </c>
      <c r="AD73" s="12" t="str">
        <f>IFERROR(VLOOKUP(H73,[3]Sheet1!$E:$H,4,0),)</f>
        <v>B</v>
      </c>
      <c r="AE73" s="17">
        <v>1260</v>
      </c>
      <c r="AF73" s="34" t="s">
        <v>4219</v>
      </c>
      <c r="AG73" s="12">
        <v>2</v>
      </c>
      <c r="AH73" s="20">
        <v>0</v>
      </c>
      <c r="AI73" s="20" t="s">
        <v>140</v>
      </c>
      <c r="AJ73" s="223"/>
      <c r="AK73" s="223"/>
      <c r="AL73" s="223" t="s">
        <v>5624</v>
      </c>
      <c r="AM73" s="331" t="e">
        <v>#N/A</v>
      </c>
      <c r="AN73" s="223">
        <v>2</v>
      </c>
      <c r="AO73" s="223">
        <v>2</v>
      </c>
      <c r="AP73" s="223">
        <v>2</v>
      </c>
      <c r="AQ73" s="223">
        <v>2</v>
      </c>
    </row>
    <row r="74" spans="1:43">
      <c r="A74" s="12" t="s">
        <v>1354</v>
      </c>
      <c r="B74" s="23" t="s">
        <v>1391</v>
      </c>
      <c r="C74" s="24">
        <v>12125079</v>
      </c>
      <c r="D74" s="12" t="s">
        <v>224</v>
      </c>
      <c r="E74" s="25" t="s">
        <v>1355</v>
      </c>
      <c r="F74" s="24">
        <v>11134108</v>
      </c>
      <c r="G74" s="12" t="s">
        <v>225</v>
      </c>
      <c r="H74" s="26" t="s">
        <v>226</v>
      </c>
      <c r="I74" s="12">
        <v>460</v>
      </c>
      <c r="J74" s="27">
        <v>46235</v>
      </c>
      <c r="K74" s="28" t="s">
        <v>1356</v>
      </c>
      <c r="L74" s="12" t="s">
        <v>1357</v>
      </c>
      <c r="M74" s="12">
        <v>463</v>
      </c>
      <c r="N74" s="29">
        <v>0</v>
      </c>
      <c r="O74" s="29">
        <v>0</v>
      </c>
      <c r="P74" s="30" t="s">
        <v>38</v>
      </c>
      <c r="Q74" s="31">
        <v>46225</v>
      </c>
      <c r="R74" s="12">
        <v>0</v>
      </c>
      <c r="S74" s="31">
        <v>46226</v>
      </c>
      <c r="T74" s="31">
        <v>46226</v>
      </c>
      <c r="U74" s="12" t="s">
        <v>100</v>
      </c>
      <c r="V74" s="12" t="s">
        <v>40</v>
      </c>
      <c r="W74" s="31"/>
      <c r="X74" s="29">
        <v>3</v>
      </c>
      <c r="Y74" s="29">
        <v>0</v>
      </c>
      <c r="Z74" s="32">
        <f>IFERROR(VLOOKUP(H74,[2]New!$B:$G,3,0),)*I74/60</f>
        <v>325.06666666666666</v>
      </c>
      <c r="AA74" s="32">
        <f>IFERROR(VLOOKUP(H74,[2]New!$B:$G,4,0),)*I74/60</f>
        <v>709.93333333333328</v>
      </c>
      <c r="AB74" s="32">
        <f>IFERROR(VLOOKUP(H74,[2]New!$B:$G,6,0),)*I74/60</f>
        <v>444.66666666666669</v>
      </c>
      <c r="AC74" s="33">
        <f>VLOOKUP(A74,'[4]PO PTCA (2)'!$A:$L,12,0)</f>
        <v>46268</v>
      </c>
      <c r="AD74" s="12" t="str">
        <f>IFERROR(VLOOKUP(H74,[3]Sheet1!$E:$H,4,0),)</f>
        <v>B</v>
      </c>
      <c r="AE74" s="17">
        <v>460</v>
      </c>
      <c r="AF74" s="34" t="s">
        <v>4219</v>
      </c>
      <c r="AG74" s="12">
        <v>2</v>
      </c>
      <c r="AH74" s="20">
        <v>3</v>
      </c>
      <c r="AI74" s="20" t="s">
        <v>140</v>
      </c>
      <c r="AJ74" s="223"/>
      <c r="AK74" s="223"/>
      <c r="AL74" s="223" t="s">
        <v>5625</v>
      </c>
      <c r="AM74" s="331" t="e">
        <v>#N/A</v>
      </c>
      <c r="AN74" s="223">
        <v>2</v>
      </c>
      <c r="AO74" s="223">
        <v>2</v>
      </c>
      <c r="AP74" s="223">
        <v>2</v>
      </c>
      <c r="AQ74" s="223">
        <v>2</v>
      </c>
    </row>
    <row r="75" spans="1:43">
      <c r="A75" s="12" t="s">
        <v>1358</v>
      </c>
      <c r="B75" s="23" t="s">
        <v>1393</v>
      </c>
      <c r="C75" s="24">
        <v>12125107</v>
      </c>
      <c r="D75" s="12" t="s">
        <v>220</v>
      </c>
      <c r="E75" s="25" t="s">
        <v>1359</v>
      </c>
      <c r="F75" s="24">
        <v>11134239</v>
      </c>
      <c r="G75" s="12" t="s">
        <v>221</v>
      </c>
      <c r="H75" s="26" t="s">
        <v>222</v>
      </c>
      <c r="I75" s="12">
        <v>670</v>
      </c>
      <c r="J75" s="27">
        <v>46235</v>
      </c>
      <c r="K75" s="28" t="s">
        <v>1360</v>
      </c>
      <c r="L75" s="12" t="s">
        <v>1361</v>
      </c>
      <c r="M75" s="12">
        <v>670</v>
      </c>
      <c r="N75" s="29">
        <v>0</v>
      </c>
      <c r="O75" s="29">
        <v>0</v>
      </c>
      <c r="P75" s="30" t="s">
        <v>38</v>
      </c>
      <c r="Q75" s="31">
        <v>46225</v>
      </c>
      <c r="R75" s="12">
        <v>0</v>
      </c>
      <c r="S75" s="31">
        <v>46226</v>
      </c>
      <c r="T75" s="31">
        <v>46226</v>
      </c>
      <c r="U75" s="12" t="s">
        <v>100</v>
      </c>
      <c r="V75" s="12" t="s">
        <v>40</v>
      </c>
      <c r="W75" s="31"/>
      <c r="X75" s="29">
        <v>0</v>
      </c>
      <c r="Y75" s="29">
        <v>0</v>
      </c>
      <c r="Z75" s="32">
        <f>IFERROR(VLOOKUP(H75,[2]New!$B:$G,3,0),)*I75/60</f>
        <v>473.46666666666664</v>
      </c>
      <c r="AA75" s="32">
        <f>IFERROR(VLOOKUP(H75,[2]New!$B:$G,4,0),)*I75/60</f>
        <v>1034.0333333333333</v>
      </c>
      <c r="AB75" s="32">
        <f>IFERROR(VLOOKUP(H75,[2]New!$B:$G,6,0),)*I75/60</f>
        <v>647.66666666666663</v>
      </c>
      <c r="AC75" s="33">
        <f>VLOOKUP(A75,'[4]PO PTCA (2)'!$A:$L,12,0)</f>
        <v>46268</v>
      </c>
      <c r="AD75" s="12" t="str">
        <f>IFERROR(VLOOKUP(H75,[3]Sheet1!$E:$H,4,0),)</f>
        <v>B</v>
      </c>
      <c r="AE75" s="17">
        <v>670</v>
      </c>
      <c r="AF75" s="34" t="s">
        <v>4219</v>
      </c>
      <c r="AG75" s="12">
        <v>2</v>
      </c>
      <c r="AH75" s="20">
        <v>0</v>
      </c>
      <c r="AI75" s="20" t="s">
        <v>140</v>
      </c>
      <c r="AJ75" s="223"/>
      <c r="AK75" s="223"/>
      <c r="AL75" s="223" t="s">
        <v>5626</v>
      </c>
      <c r="AM75" s="331" t="e">
        <v>#N/A</v>
      </c>
      <c r="AN75" s="223">
        <v>2</v>
      </c>
      <c r="AO75" s="223">
        <v>2</v>
      </c>
      <c r="AP75" s="223">
        <v>2</v>
      </c>
      <c r="AQ75" s="223">
        <v>2</v>
      </c>
    </row>
    <row r="76" spans="1:43">
      <c r="A76" s="12" t="s">
        <v>1362</v>
      </c>
      <c r="B76" s="23" t="s">
        <v>1394</v>
      </c>
      <c r="C76" s="24">
        <v>12125103</v>
      </c>
      <c r="D76" s="12" t="s">
        <v>200</v>
      </c>
      <c r="E76" s="25" t="s">
        <v>1363</v>
      </c>
      <c r="F76" s="24">
        <v>11134236</v>
      </c>
      <c r="G76" s="12" t="s">
        <v>201</v>
      </c>
      <c r="H76" s="26" t="s">
        <v>202</v>
      </c>
      <c r="I76" s="12">
        <v>430</v>
      </c>
      <c r="J76" s="27">
        <v>46235</v>
      </c>
      <c r="K76" s="28" t="s">
        <v>1364</v>
      </c>
      <c r="L76" s="12" t="s">
        <v>1365</v>
      </c>
      <c r="M76" s="12">
        <v>430</v>
      </c>
      <c r="N76" s="29">
        <v>0</v>
      </c>
      <c r="O76" s="29">
        <v>0</v>
      </c>
      <c r="P76" s="30" t="s">
        <v>38</v>
      </c>
      <c r="Q76" s="31">
        <v>46225</v>
      </c>
      <c r="R76" s="12">
        <v>0</v>
      </c>
      <c r="S76" s="31">
        <v>46226</v>
      </c>
      <c r="T76" s="31">
        <v>46226</v>
      </c>
      <c r="U76" s="12" t="s">
        <v>100</v>
      </c>
      <c r="V76" s="12" t="s">
        <v>40</v>
      </c>
      <c r="W76" s="31"/>
      <c r="X76" s="29">
        <v>0</v>
      </c>
      <c r="Y76" s="29">
        <v>0</v>
      </c>
      <c r="Z76" s="32">
        <f>IFERROR(VLOOKUP(H76,[2]New!$B:$G,3,0),)*I76/60</f>
        <v>303.86666666666667</v>
      </c>
      <c r="AA76" s="32">
        <f>IFERROR(VLOOKUP(H76,[2]New!$B:$G,4,0),)*I76/60</f>
        <v>663.63333333333333</v>
      </c>
      <c r="AB76" s="32">
        <f>IFERROR(VLOOKUP(H76,[2]New!$B:$G,6,0),)*I76/60</f>
        <v>415.66666666666669</v>
      </c>
      <c r="AC76" s="33">
        <f>VLOOKUP(A76,'[4]PO PTCA (2)'!$A:$L,12,0)</f>
        <v>46268</v>
      </c>
      <c r="AD76" s="12" t="str">
        <f>IFERROR(VLOOKUP(H76,[3]Sheet1!$E:$H,4,0),)</f>
        <v>B</v>
      </c>
      <c r="AE76" s="17">
        <v>430</v>
      </c>
      <c r="AF76" s="34" t="s">
        <v>4219</v>
      </c>
      <c r="AG76" s="12">
        <v>2</v>
      </c>
      <c r="AH76" s="20">
        <v>0</v>
      </c>
      <c r="AI76" s="20" t="s">
        <v>140</v>
      </c>
      <c r="AJ76" s="223"/>
      <c r="AK76" s="223"/>
      <c r="AL76" s="223" t="s">
        <v>5627</v>
      </c>
      <c r="AM76" s="331" t="e">
        <v>#N/A</v>
      </c>
      <c r="AN76" s="223">
        <v>2</v>
      </c>
      <c r="AO76" s="223">
        <v>2</v>
      </c>
      <c r="AP76" s="223">
        <v>2</v>
      </c>
      <c r="AQ76" s="223">
        <v>2</v>
      </c>
    </row>
    <row r="77" spans="1:43">
      <c r="A77" s="12" t="s">
        <v>1366</v>
      </c>
      <c r="B77" s="23" t="s">
        <v>1395</v>
      </c>
      <c r="C77" s="24">
        <v>12125099</v>
      </c>
      <c r="D77" s="12" t="s">
        <v>217</v>
      </c>
      <c r="E77" s="25" t="s">
        <v>1367</v>
      </c>
      <c r="F77" s="24">
        <v>11134238</v>
      </c>
      <c r="G77" s="12" t="s">
        <v>218</v>
      </c>
      <c r="H77" s="26" t="s">
        <v>219</v>
      </c>
      <c r="I77" s="12">
        <v>590</v>
      </c>
      <c r="J77" s="27">
        <v>46235</v>
      </c>
      <c r="K77" s="28" t="s">
        <v>1368</v>
      </c>
      <c r="L77" s="12" t="s">
        <v>1369</v>
      </c>
      <c r="M77" s="12">
        <v>590</v>
      </c>
      <c r="N77" s="29">
        <v>0</v>
      </c>
      <c r="O77" s="29">
        <v>0</v>
      </c>
      <c r="P77" s="30" t="s">
        <v>38</v>
      </c>
      <c r="Q77" s="31">
        <v>46225</v>
      </c>
      <c r="R77" s="12">
        <v>0</v>
      </c>
      <c r="S77" s="31">
        <v>46226</v>
      </c>
      <c r="T77" s="31">
        <v>46226</v>
      </c>
      <c r="U77" s="12" t="s">
        <v>100</v>
      </c>
      <c r="V77" s="12" t="s">
        <v>40</v>
      </c>
      <c r="W77" s="31"/>
      <c r="X77" s="29">
        <v>0</v>
      </c>
      <c r="Y77" s="29">
        <v>0</v>
      </c>
      <c r="Z77" s="32">
        <f>IFERROR(VLOOKUP(H77,[2]New!$B:$G,3,0),)*I77/60</f>
        <v>416.93333333333334</v>
      </c>
      <c r="AA77" s="32">
        <f>IFERROR(VLOOKUP(H77,[2]New!$B:$G,4,0),)*I77/60</f>
        <v>910.56666666666672</v>
      </c>
      <c r="AB77" s="32">
        <f>IFERROR(VLOOKUP(H77,[2]New!$B:$G,6,0),)*I77/60</f>
        <v>570.33333333333337</v>
      </c>
      <c r="AC77" s="33">
        <f>VLOOKUP(A77,'[4]PO PTCA (2)'!$A:$L,12,0)</f>
        <v>46268</v>
      </c>
      <c r="AD77" s="12" t="str">
        <f>IFERROR(VLOOKUP(H77,[3]Sheet1!$E:$H,4,0),)</f>
        <v>B</v>
      </c>
      <c r="AE77" s="17">
        <v>590</v>
      </c>
      <c r="AF77" s="34" t="s">
        <v>4219</v>
      </c>
      <c r="AG77" s="12">
        <v>2</v>
      </c>
      <c r="AH77" s="20">
        <v>0</v>
      </c>
      <c r="AI77" s="20" t="s">
        <v>140</v>
      </c>
      <c r="AJ77" s="223"/>
      <c r="AK77" s="223"/>
      <c r="AL77" s="223" t="s">
        <v>5628</v>
      </c>
      <c r="AM77" s="331" t="e">
        <v>#N/A</v>
      </c>
      <c r="AN77" s="223">
        <v>2</v>
      </c>
      <c r="AO77" s="223">
        <v>2</v>
      </c>
      <c r="AP77" s="223">
        <v>2</v>
      </c>
      <c r="AQ77" s="223">
        <v>2</v>
      </c>
    </row>
    <row r="78" spans="1:43">
      <c r="A78" s="12" t="s">
        <v>602</v>
      </c>
      <c r="B78" s="23" t="s">
        <v>1396</v>
      </c>
      <c r="C78" s="24">
        <v>12125069</v>
      </c>
      <c r="D78" s="12" t="s">
        <v>194</v>
      </c>
      <c r="E78" s="25" t="s">
        <v>1370</v>
      </c>
      <c r="F78" s="24">
        <v>11134240</v>
      </c>
      <c r="G78" s="12" t="s">
        <v>195</v>
      </c>
      <c r="H78" s="26" t="s">
        <v>196</v>
      </c>
      <c r="I78" s="12">
        <v>2380</v>
      </c>
      <c r="J78" s="27">
        <v>46235</v>
      </c>
      <c r="K78" s="28" t="s">
        <v>1371</v>
      </c>
      <c r="L78" s="12" t="s">
        <v>1372</v>
      </c>
      <c r="M78" s="12">
        <v>2383</v>
      </c>
      <c r="N78" s="29">
        <v>0</v>
      </c>
      <c r="O78" s="29">
        <v>0</v>
      </c>
      <c r="P78" s="30" t="s">
        <v>38</v>
      </c>
      <c r="Q78" s="31">
        <v>46225</v>
      </c>
      <c r="R78" s="12">
        <v>0</v>
      </c>
      <c r="S78" s="31">
        <v>46226</v>
      </c>
      <c r="T78" s="31">
        <v>46226</v>
      </c>
      <c r="U78" s="12" t="s">
        <v>39</v>
      </c>
      <c r="V78" s="12" t="s">
        <v>40</v>
      </c>
      <c r="W78" s="31"/>
      <c r="X78" s="29">
        <v>3</v>
      </c>
      <c r="Y78" s="29">
        <v>0</v>
      </c>
      <c r="Z78" s="32">
        <f>IFERROR(VLOOKUP(H78,[2]New!$B:$G,3,0),)*I78/60</f>
        <v>1681.8666666666666</v>
      </c>
      <c r="AA78" s="32">
        <f>IFERROR(VLOOKUP(H78,[2]New!$B:$G,4,0),)*I78/60</f>
        <v>3673.1333333333332</v>
      </c>
      <c r="AB78" s="32">
        <f>IFERROR(VLOOKUP(H78,[2]New!$B:$G,6,0),)*I78/60</f>
        <v>2300.6666666666665</v>
      </c>
      <c r="AC78" s="33">
        <f>VLOOKUP(A78,'[4]PO PTCA (2)'!$A:$L,12,0)</f>
        <v>46255</v>
      </c>
      <c r="AD78" s="12" t="str">
        <f>IFERROR(VLOOKUP(H78,[3]Sheet1!$E:$H,4,0),)</f>
        <v>C</v>
      </c>
      <c r="AE78" s="17">
        <v>2380</v>
      </c>
      <c r="AF78" s="34" t="s">
        <v>4219</v>
      </c>
      <c r="AG78" s="12">
        <v>2</v>
      </c>
      <c r="AH78" s="20">
        <v>3</v>
      </c>
      <c r="AI78" s="20" t="s">
        <v>184</v>
      </c>
      <c r="AJ78" s="223"/>
      <c r="AK78" s="223"/>
      <c r="AL78" s="223" t="s">
        <v>5611</v>
      </c>
      <c r="AM78" s="331" t="e">
        <v>#N/A</v>
      </c>
      <c r="AN78" s="223">
        <v>2</v>
      </c>
      <c r="AO78" s="223">
        <v>2</v>
      </c>
      <c r="AP78" s="223">
        <v>2</v>
      </c>
      <c r="AQ78" s="223">
        <v>2</v>
      </c>
    </row>
    <row r="79" spans="1:43">
      <c r="A79" s="12" t="s">
        <v>760</v>
      </c>
      <c r="B79" s="23" t="s">
        <v>1397</v>
      </c>
      <c r="C79" s="24">
        <v>12125012</v>
      </c>
      <c r="D79" s="12" t="s">
        <v>131</v>
      </c>
      <c r="E79" s="25" t="s">
        <v>1378</v>
      </c>
      <c r="F79" s="24">
        <v>11134237</v>
      </c>
      <c r="G79" s="12" t="s">
        <v>132</v>
      </c>
      <c r="H79" s="26" t="s">
        <v>133</v>
      </c>
      <c r="I79" s="12">
        <v>2100</v>
      </c>
      <c r="J79" s="27">
        <v>46235</v>
      </c>
      <c r="K79" s="28" t="s">
        <v>1379</v>
      </c>
      <c r="L79" s="12" t="s">
        <v>1377</v>
      </c>
      <c r="M79" s="12">
        <v>2116</v>
      </c>
      <c r="N79" s="29">
        <v>16</v>
      </c>
      <c r="O79" s="29">
        <v>0</v>
      </c>
      <c r="P79" s="30" t="s">
        <v>38</v>
      </c>
      <c r="Q79" s="31">
        <v>46225</v>
      </c>
      <c r="R79" s="12">
        <v>0</v>
      </c>
      <c r="S79" s="31">
        <v>46226</v>
      </c>
      <c r="T79" s="31">
        <v>46226</v>
      </c>
      <c r="U79" s="12" t="s">
        <v>44</v>
      </c>
      <c r="V79" s="12" t="s">
        <v>45</v>
      </c>
      <c r="W79" s="31"/>
      <c r="X79" s="29">
        <v>0</v>
      </c>
      <c r="Y79" s="29">
        <v>0</v>
      </c>
      <c r="Z79" s="32">
        <f>IFERROR(VLOOKUP(H79,[2]New!$B:$G,3,0),)*I79/60</f>
        <v>1484</v>
      </c>
      <c r="AA79" s="32">
        <f>IFERROR(VLOOKUP(H79,[2]New!$B:$G,4,0),)*I79/60</f>
        <v>4126.5</v>
      </c>
      <c r="AB79" s="32">
        <f>IFERROR(VLOOKUP(H79,[2]New!$B:$G,6,0),)*I79/60</f>
        <v>2030</v>
      </c>
      <c r="AC79" s="33">
        <f>VLOOKUP(A79,'[4]PO PTCA (2)'!$A:$L,12,0)</f>
        <v>46255</v>
      </c>
      <c r="AD79" s="12" t="str">
        <f>IFERROR(VLOOKUP(H79,[3]Sheet1!$E:$H,4,0),)</f>
        <v>B</v>
      </c>
      <c r="AE79" s="17">
        <v>2100</v>
      </c>
      <c r="AF79" s="34" t="s">
        <v>4219</v>
      </c>
      <c r="AG79" s="12" t="s">
        <v>42</v>
      </c>
      <c r="AH79" s="20">
        <v>16</v>
      </c>
      <c r="AI79" s="20" t="s">
        <v>209</v>
      </c>
      <c r="AJ79" s="223"/>
      <c r="AK79" s="223"/>
      <c r="AL79" s="223" t="s">
        <v>5605</v>
      </c>
      <c r="AM79" s="331" t="e">
        <v>#N/A</v>
      </c>
      <c r="AN79" s="223">
        <v>3</v>
      </c>
      <c r="AO79" s="223">
        <v>3</v>
      </c>
      <c r="AP79" s="223">
        <v>2</v>
      </c>
      <c r="AQ79" s="223">
        <v>2</v>
      </c>
    </row>
    <row r="80" spans="1:43">
      <c r="A80" s="12" t="s">
        <v>1381</v>
      </c>
      <c r="B80" s="23" t="s">
        <v>1387</v>
      </c>
      <c r="C80" s="24">
        <v>12125021</v>
      </c>
      <c r="D80" s="12" t="s">
        <v>210</v>
      </c>
      <c r="E80" s="25" t="s">
        <v>1382</v>
      </c>
      <c r="F80" s="24">
        <v>11133759</v>
      </c>
      <c r="G80" s="12" t="s">
        <v>211</v>
      </c>
      <c r="H80" s="26" t="s">
        <v>212</v>
      </c>
      <c r="I80" s="12">
        <v>1521</v>
      </c>
      <c r="J80" s="27">
        <v>46242</v>
      </c>
      <c r="K80" s="28" t="s">
        <v>1383</v>
      </c>
      <c r="L80" s="12" t="s">
        <v>1380</v>
      </c>
      <c r="M80" s="12">
        <v>1524</v>
      </c>
      <c r="N80" s="29">
        <v>3</v>
      </c>
      <c r="O80" s="29">
        <v>0</v>
      </c>
      <c r="P80" s="30" t="s">
        <v>38</v>
      </c>
      <c r="Q80" s="31">
        <v>46225</v>
      </c>
      <c r="R80" s="12">
        <v>0</v>
      </c>
      <c r="S80" s="31">
        <v>46226</v>
      </c>
      <c r="T80" s="31">
        <v>46226</v>
      </c>
      <c r="U80" s="12" t="s">
        <v>48</v>
      </c>
      <c r="V80" s="12" t="s">
        <v>252</v>
      </c>
      <c r="W80" s="31"/>
      <c r="X80" s="29">
        <v>0</v>
      </c>
      <c r="Y80" s="29">
        <v>0</v>
      </c>
      <c r="Z80" s="32">
        <f>IFERROR(VLOOKUP(H80,[2]New!$B:$G,3,0),)*I80/60</f>
        <v>1386.645</v>
      </c>
      <c r="AA80" s="32">
        <f>IFERROR(VLOOKUP(H80,[2]New!$B:$G,4,0),)*I80/60</f>
        <v>4230.915</v>
      </c>
      <c r="AB80" s="32">
        <f>IFERROR(VLOOKUP(H80,[2]New!$B:$G,6,0),)*I80/60</f>
        <v>3891.2249999999999</v>
      </c>
      <c r="AC80" s="33">
        <f>VLOOKUP(A80,'[4]PO PTCA (2)'!$A:$L,12,0)</f>
        <v>46268</v>
      </c>
      <c r="AD80" s="12" t="str">
        <f>IFERROR(VLOOKUP(H80,[3]Sheet1!$E:$H,4,0),)</f>
        <v>D</v>
      </c>
      <c r="AE80" s="17">
        <v>1521</v>
      </c>
      <c r="AF80" s="34" t="s">
        <v>4219</v>
      </c>
      <c r="AG80" s="12">
        <v>12</v>
      </c>
      <c r="AH80" s="20">
        <v>3</v>
      </c>
      <c r="AI80" s="20" t="s">
        <v>49</v>
      </c>
      <c r="AJ80" s="223"/>
      <c r="AK80" s="223"/>
      <c r="AL80" s="223" t="s">
        <v>5607</v>
      </c>
      <c r="AM80" s="331" t="e">
        <v>#N/A</v>
      </c>
      <c r="AN80" s="223">
        <v>3</v>
      </c>
      <c r="AO80" s="223">
        <v>3</v>
      </c>
      <c r="AP80" s="223">
        <v>2</v>
      </c>
      <c r="AQ80" s="223">
        <v>2</v>
      </c>
    </row>
    <row r="81" spans="1:43">
      <c r="A81" s="12" t="s">
        <v>1381</v>
      </c>
      <c r="B81" s="23" t="s">
        <v>1398</v>
      </c>
      <c r="C81" s="24">
        <v>12125021</v>
      </c>
      <c r="D81" s="12" t="s">
        <v>210</v>
      </c>
      <c r="E81" s="25" t="s">
        <v>1385</v>
      </c>
      <c r="F81" s="24">
        <v>11133759</v>
      </c>
      <c r="G81" s="12" t="s">
        <v>211</v>
      </c>
      <c r="H81" s="26" t="s">
        <v>212</v>
      </c>
      <c r="I81" s="12">
        <v>610</v>
      </c>
      <c r="J81" s="27">
        <v>46242</v>
      </c>
      <c r="K81" s="28" t="s">
        <v>1386</v>
      </c>
      <c r="L81" s="12" t="s">
        <v>1384</v>
      </c>
      <c r="M81" s="12">
        <v>616</v>
      </c>
      <c r="N81" s="29">
        <v>3</v>
      </c>
      <c r="O81" s="29">
        <v>0</v>
      </c>
      <c r="P81" s="30" t="s">
        <v>38</v>
      </c>
      <c r="Q81" s="31">
        <v>46225</v>
      </c>
      <c r="R81" s="12">
        <v>0</v>
      </c>
      <c r="S81" s="31">
        <v>46226</v>
      </c>
      <c r="T81" s="31">
        <v>46226</v>
      </c>
      <c r="U81" s="12" t="s">
        <v>48</v>
      </c>
      <c r="V81" s="12" t="s">
        <v>252</v>
      </c>
      <c r="W81" s="31"/>
      <c r="X81" s="29">
        <v>3</v>
      </c>
      <c r="Y81" s="29">
        <v>0</v>
      </c>
      <c r="Z81" s="32">
        <f>IFERROR(VLOOKUP(H81,[2]New!$B:$G,3,0),)*I81/60</f>
        <v>556.11666666666667</v>
      </c>
      <c r="AA81" s="32">
        <f>IFERROR(VLOOKUP(H81,[2]New!$B:$G,4,0),)*I81/60</f>
        <v>1696.8166666666666</v>
      </c>
      <c r="AB81" s="32">
        <f>IFERROR(VLOOKUP(H81,[2]New!$B:$G,6,0),)*I81/60</f>
        <v>1560.5833333333333</v>
      </c>
      <c r="AC81" s="33">
        <f>VLOOKUP(A81,'[4]PO PTCA (2)'!$A:$L,12,0)</f>
        <v>46268</v>
      </c>
      <c r="AD81" s="12" t="str">
        <f>IFERROR(VLOOKUP(H81,[3]Sheet1!$E:$H,4,0),)</f>
        <v>D</v>
      </c>
      <c r="AE81" s="17">
        <v>610</v>
      </c>
      <c r="AF81" s="34" t="s">
        <v>4219</v>
      </c>
      <c r="AG81" s="12">
        <v>12</v>
      </c>
      <c r="AH81" s="20">
        <v>6</v>
      </c>
      <c r="AI81" s="20" t="s">
        <v>49</v>
      </c>
      <c r="AJ81" s="223"/>
      <c r="AK81" s="223"/>
      <c r="AL81" s="223" t="s">
        <v>5607</v>
      </c>
      <c r="AM81" s="331" t="e">
        <v>#N/A</v>
      </c>
      <c r="AN81" s="223">
        <v>3</v>
      </c>
      <c r="AO81" s="223">
        <v>3</v>
      </c>
      <c r="AP81" s="223">
        <v>2</v>
      </c>
      <c r="AQ81" s="223">
        <v>2</v>
      </c>
    </row>
    <row r="82" spans="1:43">
      <c r="A82" s="12" t="s">
        <v>760</v>
      </c>
      <c r="B82" s="23" t="s">
        <v>1562</v>
      </c>
      <c r="C82" s="24">
        <v>12125012</v>
      </c>
      <c r="D82" s="12" t="s">
        <v>131</v>
      </c>
      <c r="E82" s="25" t="s">
        <v>1477</v>
      </c>
      <c r="F82" s="24">
        <v>11134237</v>
      </c>
      <c r="G82" s="12" t="s">
        <v>132</v>
      </c>
      <c r="H82" s="26" t="s">
        <v>133</v>
      </c>
      <c r="I82" s="12">
        <v>3570</v>
      </c>
      <c r="J82" s="27">
        <v>46237</v>
      </c>
      <c r="K82" s="28" t="s">
        <v>1478</v>
      </c>
      <c r="L82" s="12" t="s">
        <v>1479</v>
      </c>
      <c r="M82" s="12">
        <v>3586</v>
      </c>
      <c r="N82" s="29">
        <v>16</v>
      </c>
      <c r="O82" s="29">
        <v>0</v>
      </c>
      <c r="P82" s="30" t="s">
        <v>38</v>
      </c>
      <c r="Q82" s="31">
        <v>46226</v>
      </c>
      <c r="R82" s="12">
        <v>0</v>
      </c>
      <c r="S82" s="31">
        <v>46227</v>
      </c>
      <c r="T82" s="31">
        <v>46227</v>
      </c>
      <c r="U82" s="12" t="s">
        <v>97</v>
      </c>
      <c r="V82" s="12" t="s">
        <v>40</v>
      </c>
      <c r="W82" s="31"/>
      <c r="X82" s="29">
        <v>0</v>
      </c>
      <c r="Y82" s="29">
        <v>0</v>
      </c>
      <c r="Z82" s="32">
        <f>IFERROR(VLOOKUP(H82,[2]New!$B:$G,3,0),)*I82/60</f>
        <v>2522.8000000000002</v>
      </c>
      <c r="AA82" s="32">
        <f>IFERROR(VLOOKUP(H82,[2]New!$B:$G,4,0),)*I82/60</f>
        <v>7015.05</v>
      </c>
      <c r="AB82" s="32">
        <f>IFERROR(VLOOKUP(H82,[2]New!$B:$G,6,0),)*I82/60</f>
        <v>3451</v>
      </c>
      <c r="AC82" s="33">
        <f>VLOOKUP(A82,'[4]PO PTCA (2)'!$A:$L,12,0)</f>
        <v>46255</v>
      </c>
      <c r="AD82" s="12" t="str">
        <f>IFERROR(VLOOKUP(H82,[3]Sheet1!$E:$H,4,0),)</f>
        <v>B</v>
      </c>
      <c r="AE82" s="17">
        <v>3570</v>
      </c>
      <c r="AF82" s="34" t="s">
        <v>4219</v>
      </c>
      <c r="AG82" s="12" t="s">
        <v>42</v>
      </c>
      <c r="AH82" s="20">
        <v>16</v>
      </c>
      <c r="AI82" s="20" t="s">
        <v>134</v>
      </c>
      <c r="AJ82" s="223"/>
      <c r="AK82" s="223"/>
      <c r="AL82" s="223" t="s">
        <v>5605</v>
      </c>
      <c r="AM82" s="331" t="e">
        <v>#N/A</v>
      </c>
      <c r="AN82" s="223">
        <v>3</v>
      </c>
      <c r="AO82" s="223">
        <v>3</v>
      </c>
      <c r="AP82" s="223">
        <v>2</v>
      </c>
      <c r="AQ82" s="223">
        <v>2</v>
      </c>
    </row>
    <row r="83" spans="1:43">
      <c r="A83" s="12" t="s">
        <v>760</v>
      </c>
      <c r="B83" s="23" t="s">
        <v>1567</v>
      </c>
      <c r="C83" s="24">
        <v>12125012</v>
      </c>
      <c r="D83" s="12" t="s">
        <v>131</v>
      </c>
      <c r="E83" s="25" t="s">
        <v>1480</v>
      </c>
      <c r="F83" s="24">
        <v>11134237</v>
      </c>
      <c r="G83" s="12" t="s">
        <v>132</v>
      </c>
      <c r="H83" s="26" t="s">
        <v>133</v>
      </c>
      <c r="I83" s="12">
        <v>2500</v>
      </c>
      <c r="J83" s="27">
        <v>46237</v>
      </c>
      <c r="K83" s="28" t="s">
        <v>1481</v>
      </c>
      <c r="L83" s="12" t="s">
        <v>1482</v>
      </c>
      <c r="M83" s="12">
        <v>2516</v>
      </c>
      <c r="N83" s="29">
        <v>16</v>
      </c>
      <c r="O83" s="29">
        <v>0</v>
      </c>
      <c r="P83" s="30" t="s">
        <v>38</v>
      </c>
      <c r="Q83" s="31">
        <v>46226</v>
      </c>
      <c r="R83" s="12">
        <v>0</v>
      </c>
      <c r="S83" s="31">
        <v>46227</v>
      </c>
      <c r="T83" s="31">
        <v>46227</v>
      </c>
      <c r="U83" s="12" t="s">
        <v>98</v>
      </c>
      <c r="V83" s="12" t="s">
        <v>40</v>
      </c>
      <c r="W83" s="31"/>
      <c r="X83" s="29">
        <v>0</v>
      </c>
      <c r="Y83" s="29">
        <v>0</v>
      </c>
      <c r="Z83" s="32">
        <f>IFERROR(VLOOKUP(H83,[2]New!$B:$G,3,0),)*I83/60</f>
        <v>1766.6666666666667</v>
      </c>
      <c r="AA83" s="32">
        <f>IFERROR(VLOOKUP(H83,[2]New!$B:$G,4,0),)*I83/60</f>
        <v>4912.5</v>
      </c>
      <c r="AB83" s="32">
        <f>IFERROR(VLOOKUP(H83,[2]New!$B:$G,6,0),)*I83/60</f>
        <v>2416.6666666666665</v>
      </c>
      <c r="AC83" s="33">
        <f>VLOOKUP(A83,'[4]PO PTCA (2)'!$A:$L,12,0)</f>
        <v>46255</v>
      </c>
      <c r="AD83" s="12" t="str">
        <f>IFERROR(VLOOKUP(H83,[3]Sheet1!$E:$H,4,0),)</f>
        <v>B</v>
      </c>
      <c r="AE83" s="17">
        <v>2500</v>
      </c>
      <c r="AF83" s="34" t="s">
        <v>4219</v>
      </c>
      <c r="AG83" s="12" t="s">
        <v>42</v>
      </c>
      <c r="AH83" s="20">
        <v>16</v>
      </c>
      <c r="AI83" s="20" t="s">
        <v>135</v>
      </c>
      <c r="AJ83" s="223"/>
      <c r="AK83" s="223"/>
      <c r="AL83" s="223" t="s">
        <v>5605</v>
      </c>
      <c r="AM83" s="331" t="e">
        <v>#N/A</v>
      </c>
      <c r="AN83" s="223">
        <v>3</v>
      </c>
      <c r="AO83" s="223">
        <v>3</v>
      </c>
      <c r="AP83" s="223">
        <v>2</v>
      </c>
      <c r="AQ83" s="223">
        <v>2</v>
      </c>
    </row>
    <row r="84" spans="1:43">
      <c r="A84" s="12" t="s">
        <v>760</v>
      </c>
      <c r="B84" s="23" t="s">
        <v>1568</v>
      </c>
      <c r="C84" s="24">
        <v>12125012</v>
      </c>
      <c r="D84" s="12" t="s">
        <v>131</v>
      </c>
      <c r="E84" s="25" t="s">
        <v>1483</v>
      </c>
      <c r="F84" s="24">
        <v>11134237</v>
      </c>
      <c r="G84" s="12" t="s">
        <v>132</v>
      </c>
      <c r="H84" s="26" t="s">
        <v>133</v>
      </c>
      <c r="I84" s="12">
        <v>1050</v>
      </c>
      <c r="J84" s="27">
        <v>46237</v>
      </c>
      <c r="K84" s="28" t="s">
        <v>1484</v>
      </c>
      <c r="L84" s="12" t="s">
        <v>1485</v>
      </c>
      <c r="M84" s="12">
        <v>1069</v>
      </c>
      <c r="N84" s="29">
        <v>16</v>
      </c>
      <c r="O84" s="29">
        <v>0</v>
      </c>
      <c r="P84" s="30" t="s">
        <v>38</v>
      </c>
      <c r="Q84" s="31">
        <v>46226</v>
      </c>
      <c r="R84" s="12">
        <v>0</v>
      </c>
      <c r="S84" s="31">
        <v>46227</v>
      </c>
      <c r="T84" s="31">
        <v>46227</v>
      </c>
      <c r="U84" s="12" t="s">
        <v>98</v>
      </c>
      <c r="V84" s="12" t="s">
        <v>40</v>
      </c>
      <c r="W84" s="31"/>
      <c r="X84" s="29">
        <v>3</v>
      </c>
      <c r="Y84" s="29">
        <v>0</v>
      </c>
      <c r="Z84" s="32">
        <f>IFERROR(VLOOKUP(H84,[2]New!$B:$G,3,0),)*I84/60</f>
        <v>742</v>
      </c>
      <c r="AA84" s="32">
        <f>IFERROR(VLOOKUP(H84,[2]New!$B:$G,4,0),)*I84/60</f>
        <v>2063.25</v>
      </c>
      <c r="AB84" s="32">
        <f>IFERROR(VLOOKUP(H84,[2]New!$B:$G,6,0),)*I84/60</f>
        <v>1015</v>
      </c>
      <c r="AC84" s="33">
        <f>VLOOKUP(A84,'[4]PO PTCA (2)'!$A:$L,12,0)</f>
        <v>46255</v>
      </c>
      <c r="AD84" s="12" t="str">
        <f>IFERROR(VLOOKUP(H84,[3]Sheet1!$E:$H,4,0),)</f>
        <v>B</v>
      </c>
      <c r="AE84" s="17">
        <v>1050</v>
      </c>
      <c r="AF84" s="34" t="s">
        <v>4219</v>
      </c>
      <c r="AG84" s="12" t="s">
        <v>42</v>
      </c>
      <c r="AH84" s="20">
        <v>19</v>
      </c>
      <c r="AI84" s="20" t="s">
        <v>135</v>
      </c>
      <c r="AJ84" s="223"/>
      <c r="AK84" s="223"/>
      <c r="AL84" s="223" t="s">
        <v>5605</v>
      </c>
      <c r="AM84" s="331" t="e">
        <v>#N/A</v>
      </c>
      <c r="AN84" s="223">
        <v>3</v>
      </c>
      <c r="AO84" s="223">
        <v>3</v>
      </c>
      <c r="AP84" s="223">
        <v>2</v>
      </c>
      <c r="AQ84" s="223">
        <v>2</v>
      </c>
    </row>
    <row r="85" spans="1:43">
      <c r="A85" s="12" t="s">
        <v>1486</v>
      </c>
      <c r="B85" s="23" t="s">
        <v>1569</v>
      </c>
      <c r="C85" s="24">
        <v>12134058</v>
      </c>
      <c r="D85" s="12" t="s">
        <v>242</v>
      </c>
      <c r="E85" s="25" t="s">
        <v>1487</v>
      </c>
      <c r="F85" s="24">
        <v>11134342</v>
      </c>
      <c r="G85" s="12" t="s">
        <v>270</v>
      </c>
      <c r="H85" s="26" t="s">
        <v>138</v>
      </c>
      <c r="I85" s="12">
        <v>2285</v>
      </c>
      <c r="J85" s="27">
        <v>46237</v>
      </c>
      <c r="K85" s="28" t="s">
        <v>1488</v>
      </c>
      <c r="L85" s="12" t="s">
        <v>1489</v>
      </c>
      <c r="M85" s="12">
        <v>2301</v>
      </c>
      <c r="N85" s="29">
        <v>16</v>
      </c>
      <c r="O85" s="29">
        <v>0</v>
      </c>
      <c r="P85" s="30" t="s">
        <v>38</v>
      </c>
      <c r="Q85" s="31">
        <v>46226</v>
      </c>
      <c r="R85" s="12">
        <v>0</v>
      </c>
      <c r="S85" s="31">
        <v>46227</v>
      </c>
      <c r="T85" s="31">
        <v>46227</v>
      </c>
      <c r="U85" s="12" t="s">
        <v>99</v>
      </c>
      <c r="V85" s="12" t="s">
        <v>40</v>
      </c>
      <c r="W85" s="31"/>
      <c r="X85" s="29">
        <v>0</v>
      </c>
      <c r="Y85" s="29">
        <v>0</v>
      </c>
      <c r="Z85" s="32">
        <f>IFERROR(VLOOKUP(H85,[2]New!$B:$G,3,0),)*I85/60</f>
        <v>1614.7333333333333</v>
      </c>
      <c r="AA85" s="32">
        <f>IFERROR(VLOOKUP(H85,[2]New!$B:$G,4,0),)*I85/60</f>
        <v>4490.0249999999996</v>
      </c>
      <c r="AB85" s="32">
        <f>IFERROR(VLOOKUP(H85,[2]New!$B:$G,6,0),)*I85/60</f>
        <v>2208.8333333333335</v>
      </c>
      <c r="AC85" s="33">
        <f>VLOOKUP(A85,'[4]PO PTCA'!$A:$M,12,0)</f>
        <v>46268</v>
      </c>
      <c r="AD85" s="12" t="str">
        <f>IFERROR(VLOOKUP(H85,[3]Sheet1!$E:$H,4,0),)</f>
        <v>B</v>
      </c>
      <c r="AE85" s="17">
        <v>2285</v>
      </c>
      <c r="AF85" s="34" t="s">
        <v>4219</v>
      </c>
      <c r="AG85" s="12" t="s">
        <v>42</v>
      </c>
      <c r="AH85" s="20">
        <v>16</v>
      </c>
      <c r="AI85" s="20" t="s">
        <v>139</v>
      </c>
      <c r="AJ85" s="223"/>
      <c r="AK85" s="223"/>
      <c r="AL85" s="223" t="s">
        <v>5608</v>
      </c>
      <c r="AM85" s="331" t="e">
        <v>#N/A</v>
      </c>
      <c r="AN85" s="223">
        <v>2</v>
      </c>
      <c r="AO85" s="223">
        <v>2</v>
      </c>
      <c r="AP85" s="223">
        <v>2</v>
      </c>
      <c r="AQ85" s="223">
        <v>2</v>
      </c>
    </row>
    <row r="86" spans="1:43">
      <c r="A86" s="12" t="s">
        <v>688</v>
      </c>
      <c r="B86" s="23" t="s">
        <v>1570</v>
      </c>
      <c r="C86" s="24">
        <v>12125071</v>
      </c>
      <c r="D86" s="12" t="s">
        <v>191</v>
      </c>
      <c r="E86" s="25" t="s">
        <v>1490</v>
      </c>
      <c r="F86" s="24">
        <v>11134241</v>
      </c>
      <c r="G86" s="12" t="s">
        <v>192</v>
      </c>
      <c r="H86" s="26" t="s">
        <v>193</v>
      </c>
      <c r="I86" s="12">
        <v>2500</v>
      </c>
      <c r="J86" s="27">
        <v>46237</v>
      </c>
      <c r="K86" s="28" t="s">
        <v>1491</v>
      </c>
      <c r="L86" s="12" t="s">
        <v>1492</v>
      </c>
      <c r="M86" s="12">
        <v>2516</v>
      </c>
      <c r="N86" s="29">
        <v>16</v>
      </c>
      <c r="O86" s="29">
        <v>0</v>
      </c>
      <c r="P86" s="30" t="s">
        <v>38</v>
      </c>
      <c r="Q86" s="31">
        <v>46226</v>
      </c>
      <c r="R86" s="12">
        <v>0</v>
      </c>
      <c r="S86" s="31">
        <v>46227</v>
      </c>
      <c r="T86" s="31">
        <v>46227</v>
      </c>
      <c r="U86" s="12" t="s">
        <v>100</v>
      </c>
      <c r="V86" s="12" t="s">
        <v>40</v>
      </c>
      <c r="W86" s="31"/>
      <c r="X86" s="29">
        <v>0</v>
      </c>
      <c r="Y86" s="29">
        <v>0</v>
      </c>
      <c r="Z86" s="32">
        <f>IFERROR(VLOOKUP(H86,[2]New!$B:$G,3,0),)*I86/60</f>
        <v>1766.6666666666667</v>
      </c>
      <c r="AA86" s="32">
        <f>IFERROR(VLOOKUP(H86,[2]New!$B:$G,4,0),)*I86/60</f>
        <v>3858.3333333333335</v>
      </c>
      <c r="AB86" s="32">
        <f>IFERROR(VLOOKUP(H86,[2]New!$B:$G,6,0),)*I86/60</f>
        <v>2416.6666666666665</v>
      </c>
      <c r="AC86" s="33">
        <f>VLOOKUP(A86,'[4]PO PTCA (2)'!$A:$L,12,0)</f>
        <v>46255</v>
      </c>
      <c r="AD86" s="12" t="str">
        <f>IFERROR(VLOOKUP(H86,[3]Sheet1!$E:$H,4,0),)</f>
        <v>C</v>
      </c>
      <c r="AE86" s="17">
        <v>2500</v>
      </c>
      <c r="AF86" s="34" t="s">
        <v>4219</v>
      </c>
      <c r="AG86" s="12">
        <v>2</v>
      </c>
      <c r="AH86" s="20">
        <v>16</v>
      </c>
      <c r="AI86" s="20" t="s">
        <v>140</v>
      </c>
      <c r="AJ86" s="223"/>
      <c r="AK86" s="223"/>
      <c r="AL86" s="223" t="s">
        <v>5623</v>
      </c>
      <c r="AM86" s="331" t="e">
        <v>#N/A</v>
      </c>
      <c r="AN86" s="223">
        <v>2</v>
      </c>
      <c r="AO86" s="223">
        <v>2</v>
      </c>
      <c r="AP86" s="223">
        <v>2</v>
      </c>
      <c r="AQ86" s="223">
        <v>2</v>
      </c>
    </row>
    <row r="87" spans="1:43">
      <c r="A87" s="12" t="s">
        <v>602</v>
      </c>
      <c r="B87" s="23" t="s">
        <v>1571</v>
      </c>
      <c r="C87" s="24">
        <v>12125069</v>
      </c>
      <c r="D87" s="12" t="s">
        <v>194</v>
      </c>
      <c r="E87" s="25" t="s">
        <v>1493</v>
      </c>
      <c r="F87" s="24">
        <v>11134240</v>
      </c>
      <c r="G87" s="12" t="s">
        <v>195</v>
      </c>
      <c r="H87" s="26" t="s">
        <v>196</v>
      </c>
      <c r="I87" s="12">
        <v>1050</v>
      </c>
      <c r="J87" s="27">
        <v>46237</v>
      </c>
      <c r="K87" s="28" t="s">
        <v>1494</v>
      </c>
      <c r="L87" s="12" t="s">
        <v>1495</v>
      </c>
      <c r="M87" s="12">
        <v>1050</v>
      </c>
      <c r="N87" s="29">
        <v>0</v>
      </c>
      <c r="O87" s="29">
        <v>0</v>
      </c>
      <c r="P87" s="30" t="s">
        <v>38</v>
      </c>
      <c r="Q87" s="31">
        <v>46226</v>
      </c>
      <c r="R87" s="12">
        <v>0</v>
      </c>
      <c r="S87" s="31">
        <v>46227</v>
      </c>
      <c r="T87" s="31">
        <v>46227</v>
      </c>
      <c r="U87" s="12" t="s">
        <v>100</v>
      </c>
      <c r="V87" s="12" t="s">
        <v>40</v>
      </c>
      <c r="W87" s="31"/>
      <c r="X87" s="29">
        <v>0</v>
      </c>
      <c r="Y87" s="29">
        <v>0</v>
      </c>
      <c r="Z87" s="32">
        <f>IFERROR(VLOOKUP(H87,[2]New!$B:$G,3,0),)*I87/60</f>
        <v>742</v>
      </c>
      <c r="AA87" s="32">
        <f>IFERROR(VLOOKUP(H87,[2]New!$B:$G,4,0),)*I87/60</f>
        <v>1620.5</v>
      </c>
      <c r="AB87" s="32">
        <f>IFERROR(VLOOKUP(H87,[2]New!$B:$G,6,0),)*I87/60</f>
        <v>1015</v>
      </c>
      <c r="AC87" s="33">
        <f>VLOOKUP(A87,'[4]PO PTCA (2)'!$A:$L,12,0)</f>
        <v>46255</v>
      </c>
      <c r="AD87" s="12" t="str">
        <f>IFERROR(VLOOKUP(H87,[3]Sheet1!$E:$H,4,0),)</f>
        <v>C</v>
      </c>
      <c r="AE87" s="17">
        <v>1050</v>
      </c>
      <c r="AF87" s="34" t="s">
        <v>4219</v>
      </c>
      <c r="AG87" s="12">
        <v>2</v>
      </c>
      <c r="AH87" s="20">
        <v>0</v>
      </c>
      <c r="AI87" s="20" t="s">
        <v>140</v>
      </c>
      <c r="AJ87" s="223"/>
      <c r="AK87" s="223"/>
      <c r="AL87" s="223" t="s">
        <v>5611</v>
      </c>
      <c r="AM87" s="331" t="e">
        <v>#N/A</v>
      </c>
      <c r="AN87" s="223">
        <v>2</v>
      </c>
      <c r="AO87" s="223">
        <v>2</v>
      </c>
      <c r="AP87" s="223">
        <v>2</v>
      </c>
      <c r="AQ87" s="223">
        <v>2</v>
      </c>
    </row>
    <row r="88" spans="1:43">
      <c r="A88" s="12" t="s">
        <v>1496</v>
      </c>
      <c r="B88" s="23" t="s">
        <v>1572</v>
      </c>
      <c r="C88" s="24">
        <v>12125006</v>
      </c>
      <c r="D88" s="12" t="s">
        <v>239</v>
      </c>
      <c r="E88" s="25" t="s">
        <v>1497</v>
      </c>
      <c r="F88" s="24">
        <v>11134232</v>
      </c>
      <c r="G88" s="12" t="s">
        <v>240</v>
      </c>
      <c r="H88" s="26" t="s">
        <v>241</v>
      </c>
      <c r="I88" s="12">
        <v>600</v>
      </c>
      <c r="J88" s="27">
        <v>46237</v>
      </c>
      <c r="K88" s="28" t="s">
        <v>1498</v>
      </c>
      <c r="L88" s="12" t="s">
        <v>1499</v>
      </c>
      <c r="M88" s="12">
        <v>603</v>
      </c>
      <c r="N88" s="29">
        <v>0</v>
      </c>
      <c r="O88" s="29">
        <v>0</v>
      </c>
      <c r="P88" s="30" t="s">
        <v>38</v>
      </c>
      <c r="Q88" s="31">
        <v>46226</v>
      </c>
      <c r="R88" s="12">
        <v>0</v>
      </c>
      <c r="S88" s="31">
        <v>46227</v>
      </c>
      <c r="T88" s="31">
        <v>46227</v>
      </c>
      <c r="U88" s="12" t="s">
        <v>39</v>
      </c>
      <c r="V88" s="12" t="s">
        <v>40</v>
      </c>
      <c r="W88" s="31"/>
      <c r="X88" s="29">
        <v>3</v>
      </c>
      <c r="Y88" s="29">
        <v>0</v>
      </c>
      <c r="Z88" s="32">
        <f>IFERROR(VLOOKUP(H88,[2]New!$B:$G,3,0),)*I88/60</f>
        <v>424</v>
      </c>
      <c r="AA88" s="32">
        <f>IFERROR(VLOOKUP(H88,[2]New!$B:$G,4,0),)*I88/60</f>
        <v>926</v>
      </c>
      <c r="AB88" s="32">
        <f>IFERROR(VLOOKUP(H88,[2]New!$B:$G,6,0),)*I88/60</f>
        <v>580</v>
      </c>
      <c r="AC88" s="33">
        <f>VLOOKUP(A88,'[4]PO PTCA (2)'!$A:$L,12,0)</f>
        <v>46268</v>
      </c>
      <c r="AD88" s="12" t="str">
        <f>IFERROR(VLOOKUP(H88,[3]Sheet1!$E:$H,4,0),)</f>
        <v>C</v>
      </c>
      <c r="AE88" s="17">
        <v>600</v>
      </c>
      <c r="AF88" s="34" t="s">
        <v>4219</v>
      </c>
      <c r="AG88" s="12">
        <v>2</v>
      </c>
      <c r="AH88" s="20">
        <v>3</v>
      </c>
      <c r="AI88" s="20" t="s">
        <v>184</v>
      </c>
      <c r="AJ88" s="223"/>
      <c r="AK88" s="223"/>
      <c r="AL88" s="223" t="s">
        <v>5629</v>
      </c>
      <c r="AM88" s="331" t="e">
        <v>#N/A</v>
      </c>
      <c r="AN88" s="223">
        <v>2</v>
      </c>
      <c r="AO88" s="223">
        <v>2</v>
      </c>
      <c r="AP88" s="223">
        <v>2</v>
      </c>
      <c r="AQ88" s="223">
        <v>2</v>
      </c>
    </row>
    <row r="89" spans="1:43">
      <c r="A89" s="12" t="s">
        <v>1500</v>
      </c>
      <c r="B89" s="23" t="s">
        <v>1563</v>
      </c>
      <c r="C89" s="24">
        <v>12125006</v>
      </c>
      <c r="D89" s="12" t="s">
        <v>239</v>
      </c>
      <c r="E89" s="25" t="s">
        <v>1501</v>
      </c>
      <c r="F89" s="24">
        <v>11134232</v>
      </c>
      <c r="G89" s="12" t="s">
        <v>240</v>
      </c>
      <c r="H89" s="26" t="s">
        <v>241</v>
      </c>
      <c r="I89" s="12">
        <v>1700</v>
      </c>
      <c r="J89" s="27">
        <v>46237</v>
      </c>
      <c r="K89" s="28" t="s">
        <v>1502</v>
      </c>
      <c r="L89" s="12" t="s">
        <v>1503</v>
      </c>
      <c r="M89" s="12">
        <v>1700</v>
      </c>
      <c r="N89" s="29">
        <v>0</v>
      </c>
      <c r="O89" s="29">
        <v>0</v>
      </c>
      <c r="P89" s="30" t="s">
        <v>38</v>
      </c>
      <c r="Q89" s="31">
        <v>46226</v>
      </c>
      <c r="R89" s="12">
        <v>0</v>
      </c>
      <c r="S89" s="31">
        <v>46227</v>
      </c>
      <c r="T89" s="31">
        <v>46227</v>
      </c>
      <c r="U89" s="12" t="s">
        <v>39</v>
      </c>
      <c r="V89" s="12" t="s">
        <v>40</v>
      </c>
      <c r="W89" s="31"/>
      <c r="X89" s="29">
        <v>0</v>
      </c>
      <c r="Y89" s="29">
        <v>0</v>
      </c>
      <c r="Z89" s="32">
        <f>IFERROR(VLOOKUP(H89,[2]New!$B:$G,3,0),)*I89/60</f>
        <v>1201.3333333333333</v>
      </c>
      <c r="AA89" s="32">
        <f>IFERROR(VLOOKUP(H89,[2]New!$B:$G,4,0),)*I89/60</f>
        <v>2623.6666666666665</v>
      </c>
      <c r="AB89" s="32">
        <f>IFERROR(VLOOKUP(H89,[2]New!$B:$G,6,0),)*I89/60</f>
        <v>1643.3333333333333</v>
      </c>
      <c r="AC89" s="33">
        <f>VLOOKUP(A89,'[4]PO PTCA (2)'!$A:$L,12,0)</f>
        <v>46268</v>
      </c>
      <c r="AD89" s="12" t="str">
        <f>IFERROR(VLOOKUP(H89,[3]Sheet1!$E:$H,4,0),)</f>
        <v>C</v>
      </c>
      <c r="AE89" s="17">
        <v>1700</v>
      </c>
      <c r="AF89" s="34" t="s">
        <v>4219</v>
      </c>
      <c r="AG89" s="12">
        <v>2</v>
      </c>
      <c r="AH89" s="20">
        <v>0</v>
      </c>
      <c r="AI89" s="20" t="s">
        <v>184</v>
      </c>
      <c r="AJ89" s="223"/>
      <c r="AK89" s="223"/>
      <c r="AL89" s="223" t="s">
        <v>5629</v>
      </c>
      <c r="AM89" s="331" t="e">
        <v>#N/A</v>
      </c>
      <c r="AN89" s="223">
        <v>2</v>
      </c>
      <c r="AO89" s="223">
        <v>2</v>
      </c>
      <c r="AP89" s="223">
        <v>2</v>
      </c>
      <c r="AQ89" s="223">
        <v>2</v>
      </c>
    </row>
    <row r="90" spans="1:43">
      <c r="A90" s="12" t="s">
        <v>1381</v>
      </c>
      <c r="B90" s="23" t="s">
        <v>1558</v>
      </c>
      <c r="C90" s="24">
        <v>12125021</v>
      </c>
      <c r="D90" s="12" t="s">
        <v>210</v>
      </c>
      <c r="E90" s="25" t="s">
        <v>1504</v>
      </c>
      <c r="F90" s="24">
        <v>11133759</v>
      </c>
      <c r="G90" s="12" t="s">
        <v>211</v>
      </c>
      <c r="H90" s="26" t="s">
        <v>212</v>
      </c>
      <c r="I90" s="12">
        <v>179</v>
      </c>
      <c r="J90" s="27">
        <v>46242</v>
      </c>
      <c r="K90" s="28" t="s">
        <v>1505</v>
      </c>
      <c r="L90" s="12" t="s">
        <v>1506</v>
      </c>
      <c r="M90" s="12">
        <v>182</v>
      </c>
      <c r="N90" s="29">
        <v>3</v>
      </c>
      <c r="O90" s="29">
        <v>0</v>
      </c>
      <c r="P90" s="30" t="s">
        <v>38</v>
      </c>
      <c r="Q90" s="31">
        <v>46226</v>
      </c>
      <c r="R90" s="12">
        <v>0</v>
      </c>
      <c r="S90" s="31">
        <v>46227</v>
      </c>
      <c r="T90" s="31">
        <v>46227</v>
      </c>
      <c r="U90" s="12" t="s">
        <v>44</v>
      </c>
      <c r="V90" s="12" t="s">
        <v>45</v>
      </c>
      <c r="W90" s="31"/>
      <c r="X90" s="29">
        <v>0</v>
      </c>
      <c r="Y90" s="29">
        <v>0</v>
      </c>
      <c r="Z90" s="32">
        <f>IFERROR(VLOOKUP(H90,[2]New!$B:$G,3,0),)*I90/60</f>
        <v>163.18833333333336</v>
      </c>
      <c r="AA90" s="32">
        <f>IFERROR(VLOOKUP(H90,[2]New!$B:$G,4,0),)*I90/60</f>
        <v>497.91833333333335</v>
      </c>
      <c r="AB90" s="32">
        <f>IFERROR(VLOOKUP(H90,[2]New!$B:$G,6,0),)*I90/60</f>
        <v>457.94166666666666</v>
      </c>
      <c r="AC90" s="33">
        <f>VLOOKUP(A90,'[4]PO PTCA (2)'!$A:$L,12,0)</f>
        <v>46268</v>
      </c>
      <c r="AD90" s="12" t="str">
        <f>IFERROR(VLOOKUP(H90,[3]Sheet1!$E:$H,4,0),)</f>
        <v>D</v>
      </c>
      <c r="AE90" s="17">
        <v>179</v>
      </c>
      <c r="AF90" s="34" t="s">
        <v>4219</v>
      </c>
      <c r="AG90" s="12">
        <v>12</v>
      </c>
      <c r="AH90" s="20">
        <v>3</v>
      </c>
      <c r="AI90" s="20" t="s">
        <v>46</v>
      </c>
      <c r="AJ90" s="223"/>
      <c r="AK90" s="223"/>
      <c r="AL90" s="223" t="s">
        <v>5607</v>
      </c>
      <c r="AM90" s="331" t="e">
        <v>#N/A</v>
      </c>
      <c r="AN90" s="223">
        <v>3</v>
      </c>
      <c r="AO90" s="223">
        <v>3</v>
      </c>
      <c r="AP90" s="223">
        <v>2</v>
      </c>
      <c r="AQ90" s="223">
        <v>2</v>
      </c>
    </row>
    <row r="91" spans="1:43">
      <c r="A91" s="12" t="s">
        <v>1507</v>
      </c>
      <c r="B91" s="23" t="s">
        <v>1559</v>
      </c>
      <c r="C91" s="24">
        <v>12125025</v>
      </c>
      <c r="D91" s="12" t="s">
        <v>35</v>
      </c>
      <c r="E91" s="25" t="s">
        <v>1508</v>
      </c>
      <c r="F91" s="24">
        <v>11133764</v>
      </c>
      <c r="G91" s="12" t="s">
        <v>36</v>
      </c>
      <c r="H91" s="26" t="s">
        <v>37</v>
      </c>
      <c r="I91" s="12">
        <v>1234</v>
      </c>
      <c r="J91" s="27">
        <v>46242</v>
      </c>
      <c r="K91" s="28" t="s">
        <v>1509</v>
      </c>
      <c r="L91" s="12" t="s">
        <v>1510</v>
      </c>
      <c r="M91" s="12">
        <v>1234</v>
      </c>
      <c r="N91" s="29">
        <v>0</v>
      </c>
      <c r="O91" s="29">
        <v>0</v>
      </c>
      <c r="P91" s="30" t="s">
        <v>38</v>
      </c>
      <c r="Q91" s="31">
        <v>46226</v>
      </c>
      <c r="R91" s="12">
        <v>0</v>
      </c>
      <c r="S91" s="31">
        <v>46227</v>
      </c>
      <c r="T91" s="31">
        <v>46227</v>
      </c>
      <c r="U91" s="12" t="s">
        <v>44</v>
      </c>
      <c r="V91" s="12" t="s">
        <v>45</v>
      </c>
      <c r="W91" s="31"/>
      <c r="X91" s="29">
        <v>0</v>
      </c>
      <c r="Y91" s="29">
        <v>0</v>
      </c>
      <c r="Z91" s="32">
        <f>IFERROR(VLOOKUP(H91,[2]New!$B:$G,3,0),)*I91/60</f>
        <v>1124.9966666666667</v>
      </c>
      <c r="AA91" s="32">
        <f>IFERROR(VLOOKUP(H91,[2]New!$B:$G,4,0),)*I91/60</f>
        <v>3432.5766666666668</v>
      </c>
      <c r="AB91" s="32">
        <f>IFERROR(VLOOKUP(H91,[2]New!$B:$G,6,0),)*I91/60</f>
        <v>3156.9833333333331</v>
      </c>
      <c r="AC91" s="33">
        <f>VLOOKUP(A91,'[4]PO PTCA (2)'!$A:$L,12,0)</f>
        <v>46268</v>
      </c>
      <c r="AD91" s="12" t="str">
        <f>IFERROR(VLOOKUP(H91,[3]Sheet1!$E:$H,4,0),)</f>
        <v>D</v>
      </c>
      <c r="AE91" s="17">
        <v>1234</v>
      </c>
      <c r="AF91" s="34" t="s">
        <v>4219</v>
      </c>
      <c r="AG91" s="12">
        <v>12</v>
      </c>
      <c r="AH91" s="20">
        <v>0</v>
      </c>
      <c r="AI91" s="20" t="s">
        <v>46</v>
      </c>
      <c r="AJ91" s="223"/>
      <c r="AK91" s="223"/>
      <c r="AL91" s="223" t="s">
        <v>5630</v>
      </c>
      <c r="AM91" s="331" t="e">
        <v>#N/A</v>
      </c>
      <c r="AN91" s="223">
        <v>3</v>
      </c>
      <c r="AO91" s="223">
        <v>3</v>
      </c>
      <c r="AP91" s="223">
        <v>2</v>
      </c>
      <c r="AQ91" s="223">
        <v>2</v>
      </c>
    </row>
    <row r="92" spans="1:43">
      <c r="A92" s="12" t="s">
        <v>1507</v>
      </c>
      <c r="B92" s="23" t="s">
        <v>1560</v>
      </c>
      <c r="C92" s="24">
        <v>12125025</v>
      </c>
      <c r="D92" s="12" t="s">
        <v>35</v>
      </c>
      <c r="E92" s="25" t="s">
        <v>1511</v>
      </c>
      <c r="F92" s="24">
        <v>11133764</v>
      </c>
      <c r="G92" s="12" t="s">
        <v>36</v>
      </c>
      <c r="H92" s="26" t="s">
        <v>37</v>
      </c>
      <c r="I92" s="12">
        <v>1304</v>
      </c>
      <c r="J92" s="27">
        <v>46242</v>
      </c>
      <c r="K92" s="28" t="s">
        <v>1512</v>
      </c>
      <c r="L92" s="12" t="s">
        <v>1513</v>
      </c>
      <c r="M92" s="12">
        <v>1304</v>
      </c>
      <c r="N92" s="29">
        <v>0</v>
      </c>
      <c r="O92" s="29">
        <v>0</v>
      </c>
      <c r="P92" s="30" t="s">
        <v>38</v>
      </c>
      <c r="Q92" s="31">
        <v>46226</v>
      </c>
      <c r="R92" s="12">
        <v>0</v>
      </c>
      <c r="S92" s="31">
        <v>46227</v>
      </c>
      <c r="T92" s="31">
        <v>46227</v>
      </c>
      <c r="U92" s="12" t="s">
        <v>44</v>
      </c>
      <c r="V92" s="12" t="s">
        <v>45</v>
      </c>
      <c r="W92" s="31"/>
      <c r="X92" s="29">
        <v>0</v>
      </c>
      <c r="Y92" s="29">
        <v>0</v>
      </c>
      <c r="Z92" s="32">
        <f>IFERROR(VLOOKUP(H92,[2]New!$B:$G,3,0),)*I92/60</f>
        <v>1188.8133333333333</v>
      </c>
      <c r="AA92" s="32">
        <f>IFERROR(VLOOKUP(H92,[2]New!$B:$G,4,0),)*I92/60</f>
        <v>3627.2933333333335</v>
      </c>
      <c r="AB92" s="32">
        <f>IFERROR(VLOOKUP(H92,[2]New!$B:$G,6,0),)*I92/60</f>
        <v>3336.0666666666666</v>
      </c>
      <c r="AC92" s="33">
        <f>VLOOKUP(A92,'[4]PO PTCA (2)'!$A:$L,12,0)</f>
        <v>46268</v>
      </c>
      <c r="AD92" s="12" t="str">
        <f>IFERROR(VLOOKUP(H92,[3]Sheet1!$E:$H,4,0),)</f>
        <v>D</v>
      </c>
      <c r="AE92" s="17">
        <v>1304</v>
      </c>
      <c r="AF92" s="34" t="s">
        <v>4219</v>
      </c>
      <c r="AG92" s="12">
        <v>12</v>
      </c>
      <c r="AH92" s="20">
        <v>0</v>
      </c>
      <c r="AI92" s="20" t="s">
        <v>46</v>
      </c>
      <c r="AJ92" s="223"/>
      <c r="AK92" s="223"/>
      <c r="AL92" s="223" t="s">
        <v>5630</v>
      </c>
      <c r="AM92" s="331" t="e">
        <v>#N/A</v>
      </c>
      <c r="AN92" s="223">
        <v>3</v>
      </c>
      <c r="AO92" s="223">
        <v>3</v>
      </c>
      <c r="AP92" s="223">
        <v>2</v>
      </c>
      <c r="AQ92" s="223">
        <v>2</v>
      </c>
    </row>
    <row r="93" spans="1:43">
      <c r="A93" s="12" t="s">
        <v>1507</v>
      </c>
      <c r="B93" s="23" t="s">
        <v>1561</v>
      </c>
      <c r="C93" s="24">
        <v>12125025</v>
      </c>
      <c r="D93" s="12" t="s">
        <v>35</v>
      </c>
      <c r="E93" s="25" t="s">
        <v>1514</v>
      </c>
      <c r="F93" s="24">
        <v>11133764</v>
      </c>
      <c r="G93" s="12" t="s">
        <v>36</v>
      </c>
      <c r="H93" s="26" t="s">
        <v>37</v>
      </c>
      <c r="I93" s="12">
        <v>500</v>
      </c>
      <c r="J93" s="27">
        <v>46242</v>
      </c>
      <c r="K93" s="28" t="s">
        <v>1515</v>
      </c>
      <c r="L93" s="12" t="s">
        <v>1516</v>
      </c>
      <c r="M93" s="12">
        <v>503</v>
      </c>
      <c r="N93" s="29">
        <v>0</v>
      </c>
      <c r="O93" s="29">
        <v>0</v>
      </c>
      <c r="P93" s="30" t="s">
        <v>38</v>
      </c>
      <c r="Q93" s="31">
        <v>46226</v>
      </c>
      <c r="R93" s="12">
        <v>0</v>
      </c>
      <c r="S93" s="31">
        <v>46227</v>
      </c>
      <c r="T93" s="31">
        <v>46227</v>
      </c>
      <c r="U93" s="12" t="s">
        <v>44</v>
      </c>
      <c r="V93" s="12" t="s">
        <v>45</v>
      </c>
      <c r="W93" s="31"/>
      <c r="X93" s="29">
        <v>3</v>
      </c>
      <c r="Y93" s="29">
        <v>0</v>
      </c>
      <c r="Z93" s="32">
        <f>IFERROR(VLOOKUP(H93,[2]New!$B:$G,3,0),)*I93/60</f>
        <v>455.83333333333331</v>
      </c>
      <c r="AA93" s="32">
        <f>IFERROR(VLOOKUP(H93,[2]New!$B:$G,4,0),)*I93/60</f>
        <v>1390.8333333333333</v>
      </c>
      <c r="AB93" s="32">
        <f>IFERROR(VLOOKUP(H93,[2]New!$B:$G,6,0),)*I93/60</f>
        <v>1279.1666666666667</v>
      </c>
      <c r="AC93" s="33">
        <f>VLOOKUP(A93,'[4]PO PTCA (2)'!$A:$L,12,0)</f>
        <v>46268</v>
      </c>
      <c r="AD93" s="12" t="str">
        <f>IFERROR(VLOOKUP(H93,[3]Sheet1!$E:$H,4,0),)</f>
        <v>D</v>
      </c>
      <c r="AE93" s="17">
        <v>500</v>
      </c>
      <c r="AF93" s="34" t="s">
        <v>4219</v>
      </c>
      <c r="AG93" s="12">
        <v>12</v>
      </c>
      <c r="AH93" s="20">
        <v>3</v>
      </c>
      <c r="AI93" s="20" t="s">
        <v>46</v>
      </c>
      <c r="AJ93" s="223"/>
      <c r="AK93" s="223"/>
      <c r="AL93" s="223" t="s">
        <v>5630</v>
      </c>
      <c r="AM93" s="331" t="e">
        <v>#N/A</v>
      </c>
      <c r="AN93" s="223">
        <v>3</v>
      </c>
      <c r="AO93" s="223">
        <v>3</v>
      </c>
      <c r="AP93" s="223">
        <v>2</v>
      </c>
      <c r="AQ93" s="223">
        <v>2</v>
      </c>
    </row>
    <row r="94" spans="1:43">
      <c r="A94" s="12" t="s">
        <v>624</v>
      </c>
      <c r="B94" s="23" t="s">
        <v>1573</v>
      </c>
      <c r="C94" s="24">
        <v>12120774</v>
      </c>
      <c r="D94" s="12" t="s">
        <v>136</v>
      </c>
      <c r="E94" s="25" t="s">
        <v>1517</v>
      </c>
      <c r="F94" s="24">
        <v>11134235</v>
      </c>
      <c r="G94" s="12" t="s">
        <v>137</v>
      </c>
      <c r="H94" s="26" t="s">
        <v>138</v>
      </c>
      <c r="I94" s="12">
        <v>3570</v>
      </c>
      <c r="J94" s="27">
        <v>46238</v>
      </c>
      <c r="K94" s="28" t="s">
        <v>1518</v>
      </c>
      <c r="L94" s="12" t="s">
        <v>1519</v>
      </c>
      <c r="M94" s="12">
        <v>3586</v>
      </c>
      <c r="N94" s="29">
        <v>16</v>
      </c>
      <c r="O94" s="29">
        <v>0</v>
      </c>
      <c r="P94" s="30" t="s">
        <v>38</v>
      </c>
      <c r="Q94" s="31">
        <v>46227</v>
      </c>
      <c r="R94" s="12">
        <v>0</v>
      </c>
      <c r="S94" s="31">
        <v>46230</v>
      </c>
      <c r="T94" s="31">
        <v>46230</v>
      </c>
      <c r="U94" s="12" t="s">
        <v>97</v>
      </c>
      <c r="V94" s="12" t="s">
        <v>40</v>
      </c>
      <c r="W94" s="31"/>
      <c r="X94" s="29">
        <v>0</v>
      </c>
      <c r="Y94" s="29">
        <v>0</v>
      </c>
      <c r="Z94" s="32">
        <f>IFERROR(VLOOKUP(H94,[2]New!$B:$G,3,0),)*I94/60</f>
        <v>2522.8000000000002</v>
      </c>
      <c r="AA94" s="32">
        <f>IFERROR(VLOOKUP(H94,[2]New!$B:$G,4,0),)*I94/60</f>
        <v>7015.05</v>
      </c>
      <c r="AB94" s="32">
        <f>IFERROR(VLOOKUP(H94,[2]New!$B:$G,6,0),)*I94/60</f>
        <v>3451</v>
      </c>
      <c r="AC94" s="33">
        <f>VLOOKUP(A94,'[4]PO PTCA (2)'!$A:$L,12,0)</f>
        <v>46255</v>
      </c>
      <c r="AD94" s="12" t="str">
        <f>IFERROR(VLOOKUP(H94,[3]Sheet1!$E:$H,4,0),)</f>
        <v>B</v>
      </c>
      <c r="AE94" s="17">
        <v>3570</v>
      </c>
      <c r="AF94" s="34" t="s">
        <v>4219</v>
      </c>
      <c r="AG94" s="12" t="s">
        <v>42</v>
      </c>
      <c r="AH94" s="20">
        <v>16</v>
      </c>
      <c r="AI94" s="20" t="s">
        <v>134</v>
      </c>
      <c r="AJ94" s="223"/>
      <c r="AK94" s="223"/>
      <c r="AL94" s="223" t="s">
        <v>5608</v>
      </c>
      <c r="AM94" s="331" t="e">
        <v>#N/A</v>
      </c>
      <c r="AN94" s="223">
        <v>2</v>
      </c>
      <c r="AO94" s="223">
        <v>2</v>
      </c>
      <c r="AP94" s="223">
        <v>2</v>
      </c>
      <c r="AQ94" s="223">
        <v>2</v>
      </c>
    </row>
    <row r="95" spans="1:43">
      <c r="A95" s="12" t="s">
        <v>624</v>
      </c>
      <c r="B95" s="23" t="s">
        <v>1575</v>
      </c>
      <c r="C95" s="24">
        <v>12120774</v>
      </c>
      <c r="D95" s="12" t="s">
        <v>136</v>
      </c>
      <c r="E95" s="25" t="s">
        <v>1520</v>
      </c>
      <c r="F95" s="24">
        <v>11134235</v>
      </c>
      <c r="G95" s="12" t="s">
        <v>137</v>
      </c>
      <c r="H95" s="26" t="s">
        <v>138</v>
      </c>
      <c r="I95" s="12">
        <v>3570</v>
      </c>
      <c r="J95" s="27">
        <v>46238</v>
      </c>
      <c r="K95" s="28" t="s">
        <v>1521</v>
      </c>
      <c r="L95" s="12" t="s">
        <v>1522</v>
      </c>
      <c r="M95" s="12">
        <v>3586</v>
      </c>
      <c r="N95" s="29">
        <v>16</v>
      </c>
      <c r="O95" s="29">
        <v>0</v>
      </c>
      <c r="P95" s="30" t="s">
        <v>38</v>
      </c>
      <c r="Q95" s="31">
        <v>46227</v>
      </c>
      <c r="R95" s="12">
        <v>0</v>
      </c>
      <c r="S95" s="31">
        <v>46230</v>
      </c>
      <c r="T95" s="31">
        <v>46230</v>
      </c>
      <c r="U95" s="12" t="s">
        <v>98</v>
      </c>
      <c r="V95" s="12" t="s">
        <v>40</v>
      </c>
      <c r="W95" s="31"/>
      <c r="X95" s="29">
        <v>0</v>
      </c>
      <c r="Y95" s="29">
        <v>0</v>
      </c>
      <c r="Z95" s="32">
        <f>IFERROR(VLOOKUP(H95,[2]New!$B:$G,3,0),)*I95/60</f>
        <v>2522.8000000000002</v>
      </c>
      <c r="AA95" s="32">
        <f>IFERROR(VLOOKUP(H95,[2]New!$B:$G,4,0),)*I95/60</f>
        <v>7015.05</v>
      </c>
      <c r="AB95" s="32">
        <f>IFERROR(VLOOKUP(H95,[2]New!$B:$G,6,0),)*I95/60</f>
        <v>3451</v>
      </c>
      <c r="AC95" s="33">
        <f>VLOOKUP(A95,'[4]PO PTCA (2)'!$A:$L,12,0)</f>
        <v>46255</v>
      </c>
      <c r="AD95" s="12" t="str">
        <f>IFERROR(VLOOKUP(H95,[3]Sheet1!$E:$H,4,0),)</f>
        <v>B</v>
      </c>
      <c r="AE95" s="17">
        <v>3570</v>
      </c>
      <c r="AF95" s="34" t="s">
        <v>4219</v>
      </c>
      <c r="AG95" s="12" t="s">
        <v>42</v>
      </c>
      <c r="AH95" s="20">
        <v>16</v>
      </c>
      <c r="AI95" s="20" t="s">
        <v>135</v>
      </c>
      <c r="AJ95" s="223"/>
      <c r="AK95" s="223"/>
      <c r="AL95" s="223" t="s">
        <v>5608</v>
      </c>
      <c r="AM95" s="331" t="e">
        <v>#N/A</v>
      </c>
      <c r="AN95" s="223">
        <v>2</v>
      </c>
      <c r="AO95" s="223">
        <v>2</v>
      </c>
      <c r="AP95" s="223">
        <v>2</v>
      </c>
      <c r="AQ95" s="223">
        <v>2</v>
      </c>
    </row>
    <row r="96" spans="1:43">
      <c r="A96" s="12" t="s">
        <v>624</v>
      </c>
      <c r="B96" s="23" t="s">
        <v>1576</v>
      </c>
      <c r="C96" s="24">
        <v>12120774</v>
      </c>
      <c r="D96" s="12" t="s">
        <v>136</v>
      </c>
      <c r="E96" s="25" t="s">
        <v>1523</v>
      </c>
      <c r="F96" s="24">
        <v>11134235</v>
      </c>
      <c r="G96" s="12" t="s">
        <v>137</v>
      </c>
      <c r="H96" s="26" t="s">
        <v>138</v>
      </c>
      <c r="I96" s="12">
        <v>2370</v>
      </c>
      <c r="J96" s="27">
        <v>46238</v>
      </c>
      <c r="K96" s="28" t="s">
        <v>1524</v>
      </c>
      <c r="L96" s="12" t="s">
        <v>1525</v>
      </c>
      <c r="M96" s="12">
        <v>2386</v>
      </c>
      <c r="N96" s="29">
        <v>16</v>
      </c>
      <c r="O96" s="29">
        <v>0</v>
      </c>
      <c r="P96" s="30" t="s">
        <v>38</v>
      </c>
      <c r="Q96" s="31">
        <v>46227</v>
      </c>
      <c r="R96" s="12">
        <v>0</v>
      </c>
      <c r="S96" s="31">
        <v>46230</v>
      </c>
      <c r="T96" s="31">
        <v>46230</v>
      </c>
      <c r="U96" s="12" t="s">
        <v>99</v>
      </c>
      <c r="V96" s="12" t="s">
        <v>40</v>
      </c>
      <c r="W96" s="31"/>
      <c r="X96" s="29">
        <v>0</v>
      </c>
      <c r="Y96" s="29">
        <v>0</v>
      </c>
      <c r="Z96" s="32">
        <f>IFERROR(VLOOKUP(H96,[2]New!$B:$G,3,0),)*I96/60</f>
        <v>1674.8</v>
      </c>
      <c r="AA96" s="32">
        <f>IFERROR(VLOOKUP(H96,[2]New!$B:$G,4,0),)*I96/60</f>
        <v>4657.05</v>
      </c>
      <c r="AB96" s="32">
        <f>IFERROR(VLOOKUP(H96,[2]New!$B:$G,6,0),)*I96/60</f>
        <v>2291</v>
      </c>
      <c r="AC96" s="33">
        <f>VLOOKUP(A96,'[4]PO PTCA (2)'!$A:$L,12,0)</f>
        <v>46255</v>
      </c>
      <c r="AD96" s="12" t="str">
        <f>IFERROR(VLOOKUP(H96,[3]Sheet1!$E:$H,4,0),)</f>
        <v>B</v>
      </c>
      <c r="AE96" s="17">
        <v>2370</v>
      </c>
      <c r="AF96" s="34" t="s">
        <v>4219</v>
      </c>
      <c r="AG96" s="12" t="s">
        <v>42</v>
      </c>
      <c r="AH96" s="20">
        <v>16</v>
      </c>
      <c r="AI96" s="20" t="s">
        <v>139</v>
      </c>
      <c r="AJ96" s="223"/>
      <c r="AK96" s="223"/>
      <c r="AL96" s="223" t="s">
        <v>5608</v>
      </c>
      <c r="AM96" s="331" t="e">
        <v>#N/A</v>
      </c>
      <c r="AN96" s="223">
        <v>2</v>
      </c>
      <c r="AO96" s="223">
        <v>2</v>
      </c>
      <c r="AP96" s="223">
        <v>2</v>
      </c>
      <c r="AQ96" s="223">
        <v>2</v>
      </c>
    </row>
    <row r="97" spans="1:43">
      <c r="A97" s="12" t="s">
        <v>1526</v>
      </c>
      <c r="B97" s="23" t="s">
        <v>1577</v>
      </c>
      <c r="C97" s="24">
        <v>12125116</v>
      </c>
      <c r="D97" s="12" t="s">
        <v>185</v>
      </c>
      <c r="E97" s="25" t="s">
        <v>1527</v>
      </c>
      <c r="F97" s="24">
        <v>11134110</v>
      </c>
      <c r="G97" s="12" t="s">
        <v>186</v>
      </c>
      <c r="H97" s="26" t="s">
        <v>187</v>
      </c>
      <c r="I97" s="12">
        <v>2620</v>
      </c>
      <c r="J97" s="27">
        <v>46238</v>
      </c>
      <c r="K97" s="28" t="s">
        <v>1528</v>
      </c>
      <c r="L97" s="12" t="s">
        <v>1529</v>
      </c>
      <c r="M97" s="12">
        <v>2620</v>
      </c>
      <c r="N97" s="29">
        <v>0</v>
      </c>
      <c r="O97" s="29">
        <v>0</v>
      </c>
      <c r="P97" s="30" t="s">
        <v>38</v>
      </c>
      <c r="Q97" s="31">
        <v>46227</v>
      </c>
      <c r="R97" s="12">
        <v>0</v>
      </c>
      <c r="S97" s="31">
        <v>46230</v>
      </c>
      <c r="T97" s="31">
        <v>46230</v>
      </c>
      <c r="U97" s="12" t="s">
        <v>100</v>
      </c>
      <c r="V97" s="12" t="s">
        <v>40</v>
      </c>
      <c r="W97" s="31"/>
      <c r="X97" s="29">
        <v>0</v>
      </c>
      <c r="Y97" s="29">
        <v>0</v>
      </c>
      <c r="Z97" s="32">
        <f>IFERROR(VLOOKUP(H97,[2]New!$B:$G,3,0),)*I97/60</f>
        <v>1851.4666666666667</v>
      </c>
      <c r="AA97" s="32">
        <f>IFERROR(VLOOKUP(H97,[2]New!$B:$G,4,0),)*I97/60</f>
        <v>4043.5333333333328</v>
      </c>
      <c r="AB97" s="32">
        <f>IFERROR(VLOOKUP(H97,[2]New!$B:$G,6,0),)*I97/60</f>
        <v>2532.6666666666665</v>
      </c>
      <c r="AC97" s="33">
        <f>VLOOKUP(A97,'[4]PO PTCA (2)'!$A:$L,12,0)</f>
        <v>46268</v>
      </c>
      <c r="AD97" s="12" t="str">
        <f>IFERROR(VLOOKUP(H97,[3]Sheet1!$E:$H,4,0),)</f>
        <v>B</v>
      </c>
      <c r="AE97" s="17">
        <v>2620</v>
      </c>
      <c r="AF97" s="34" t="s">
        <v>4219</v>
      </c>
      <c r="AG97" s="12">
        <v>2</v>
      </c>
      <c r="AH97" s="20">
        <v>0</v>
      </c>
      <c r="AI97" s="20" t="s">
        <v>140</v>
      </c>
      <c r="AJ97" s="223"/>
      <c r="AK97" s="223"/>
      <c r="AL97" s="223" t="s">
        <v>5631</v>
      </c>
      <c r="AM97" s="331" t="e">
        <v>#N/A</v>
      </c>
      <c r="AN97" s="223">
        <v>2</v>
      </c>
      <c r="AO97" s="223">
        <v>2</v>
      </c>
      <c r="AP97" s="223">
        <v>2</v>
      </c>
      <c r="AQ97" s="223">
        <v>2</v>
      </c>
    </row>
    <row r="98" spans="1:43">
      <c r="A98" s="12" t="s">
        <v>1530</v>
      </c>
      <c r="B98" s="23" t="s">
        <v>1578</v>
      </c>
      <c r="C98" s="24">
        <v>12125075</v>
      </c>
      <c r="D98" s="12" t="s">
        <v>188</v>
      </c>
      <c r="E98" s="25" t="s">
        <v>1531</v>
      </c>
      <c r="F98" s="24">
        <v>11134106</v>
      </c>
      <c r="G98" s="12" t="s">
        <v>189</v>
      </c>
      <c r="H98" s="26" t="s">
        <v>190</v>
      </c>
      <c r="I98" s="12">
        <v>310</v>
      </c>
      <c r="J98" s="27">
        <v>46238</v>
      </c>
      <c r="K98" s="28" t="s">
        <v>1532</v>
      </c>
      <c r="L98" s="12" t="s">
        <v>1533</v>
      </c>
      <c r="M98" s="12">
        <v>310</v>
      </c>
      <c r="N98" s="29">
        <v>0</v>
      </c>
      <c r="O98" s="29">
        <v>0</v>
      </c>
      <c r="P98" s="30" t="s">
        <v>38</v>
      </c>
      <c r="Q98" s="31">
        <v>46227</v>
      </c>
      <c r="R98" s="12">
        <v>0</v>
      </c>
      <c r="S98" s="31">
        <v>46230</v>
      </c>
      <c r="T98" s="31">
        <v>46230</v>
      </c>
      <c r="U98" s="12" t="s">
        <v>100</v>
      </c>
      <c r="V98" s="12" t="s">
        <v>40</v>
      </c>
      <c r="W98" s="31"/>
      <c r="X98" s="29">
        <v>0</v>
      </c>
      <c r="Y98" s="29">
        <v>0</v>
      </c>
      <c r="Z98" s="32">
        <f>IFERROR(VLOOKUP(H98,[2]New!$B:$G,3,0),)*I98/60</f>
        <v>219.06666666666666</v>
      </c>
      <c r="AA98" s="32">
        <f>IFERROR(VLOOKUP(H98,[2]New!$B:$G,4,0),)*I98/60</f>
        <v>478.43333333333334</v>
      </c>
      <c r="AB98" s="32">
        <f>IFERROR(VLOOKUP(H98,[2]New!$B:$G,6,0),)*I98/60</f>
        <v>299.66666666666669</v>
      </c>
      <c r="AC98" s="33">
        <f>VLOOKUP(A98,'[4]PO PTCA (2)'!$A:$L,12,0)</f>
        <v>46268</v>
      </c>
      <c r="AD98" s="12" t="str">
        <f>IFERROR(VLOOKUP(H98,[3]Sheet1!$E:$H,4,0),)</f>
        <v>B</v>
      </c>
      <c r="AE98" s="17">
        <v>310</v>
      </c>
      <c r="AF98" s="34" t="s">
        <v>4219</v>
      </c>
      <c r="AG98" s="12">
        <v>2</v>
      </c>
      <c r="AH98" s="20">
        <v>0</v>
      </c>
      <c r="AI98" s="20" t="s">
        <v>140</v>
      </c>
      <c r="AJ98" s="223"/>
      <c r="AK98" s="223"/>
      <c r="AL98" s="223" t="s">
        <v>5624</v>
      </c>
      <c r="AM98" s="331" t="e">
        <v>#N/A</v>
      </c>
      <c r="AN98" s="223">
        <v>2</v>
      </c>
      <c r="AO98" s="223">
        <v>2</v>
      </c>
      <c r="AP98" s="223">
        <v>2</v>
      </c>
      <c r="AQ98" s="223">
        <v>2</v>
      </c>
    </row>
    <row r="99" spans="1:43">
      <c r="A99" s="12" t="s">
        <v>1534</v>
      </c>
      <c r="B99" s="23" t="s">
        <v>1579</v>
      </c>
      <c r="C99" s="24">
        <v>12125080</v>
      </c>
      <c r="D99" s="12" t="s">
        <v>214</v>
      </c>
      <c r="E99" s="25" t="s">
        <v>1535</v>
      </c>
      <c r="F99" s="24">
        <v>11134107</v>
      </c>
      <c r="G99" s="12" t="s">
        <v>215</v>
      </c>
      <c r="H99" s="26" t="s">
        <v>216</v>
      </c>
      <c r="I99" s="12">
        <v>120</v>
      </c>
      <c r="J99" s="27">
        <v>46238</v>
      </c>
      <c r="K99" s="28" t="s">
        <v>1536</v>
      </c>
      <c r="L99" s="12" t="s">
        <v>1537</v>
      </c>
      <c r="M99" s="12">
        <v>120</v>
      </c>
      <c r="N99" s="29">
        <v>0</v>
      </c>
      <c r="O99" s="29">
        <v>0</v>
      </c>
      <c r="P99" s="30" t="s">
        <v>38</v>
      </c>
      <c r="Q99" s="31">
        <v>46227</v>
      </c>
      <c r="R99" s="12">
        <v>0</v>
      </c>
      <c r="S99" s="31">
        <v>46230</v>
      </c>
      <c r="T99" s="31">
        <v>46230</v>
      </c>
      <c r="U99" s="12" t="s">
        <v>100</v>
      </c>
      <c r="V99" s="12" t="s">
        <v>40</v>
      </c>
      <c r="W99" s="31"/>
      <c r="X99" s="29">
        <v>0</v>
      </c>
      <c r="Y99" s="29">
        <v>0</v>
      </c>
      <c r="Z99" s="32">
        <f>IFERROR(VLOOKUP(H99,[2]New!$B:$G,3,0),)*I99/60</f>
        <v>84.8</v>
      </c>
      <c r="AA99" s="32">
        <f>IFERROR(VLOOKUP(H99,[2]New!$B:$G,4,0),)*I99/60</f>
        <v>185.2</v>
      </c>
      <c r="AB99" s="32">
        <f>IFERROR(VLOOKUP(H99,[2]New!$B:$G,6,0),)*I99/60</f>
        <v>116</v>
      </c>
      <c r="AC99" s="33">
        <f>VLOOKUP(A99,'[4]PO PTCA (2)'!$A:$L,12,0)</f>
        <v>46268</v>
      </c>
      <c r="AD99" s="12" t="str">
        <f>IFERROR(VLOOKUP(H99,[3]Sheet1!$E:$H,4,0),)</f>
        <v>B</v>
      </c>
      <c r="AE99" s="17">
        <v>120</v>
      </c>
      <c r="AF99" s="34" t="s">
        <v>4219</v>
      </c>
      <c r="AG99" s="12">
        <v>2</v>
      </c>
      <c r="AH99" s="20">
        <v>0</v>
      </c>
      <c r="AI99" s="20" t="s">
        <v>140</v>
      </c>
      <c r="AJ99" s="223"/>
      <c r="AK99" s="223"/>
      <c r="AL99" s="223" t="s">
        <v>5625</v>
      </c>
      <c r="AM99" s="331" t="e">
        <v>#N/A</v>
      </c>
      <c r="AN99" s="223">
        <v>2</v>
      </c>
      <c r="AO99" s="223">
        <v>2</v>
      </c>
      <c r="AP99" s="223">
        <v>2</v>
      </c>
      <c r="AQ99" s="223">
        <v>2</v>
      </c>
    </row>
    <row r="100" spans="1:43">
      <c r="A100" s="12" t="s">
        <v>1538</v>
      </c>
      <c r="B100" s="23" t="s">
        <v>1580</v>
      </c>
      <c r="C100" s="24">
        <v>12125079</v>
      </c>
      <c r="D100" s="12" t="s">
        <v>224</v>
      </c>
      <c r="E100" s="25" t="s">
        <v>1539</v>
      </c>
      <c r="F100" s="24">
        <v>11134108</v>
      </c>
      <c r="G100" s="12" t="s">
        <v>225</v>
      </c>
      <c r="H100" s="26" t="s">
        <v>226</v>
      </c>
      <c r="I100" s="12">
        <v>120</v>
      </c>
      <c r="J100" s="27">
        <v>46238</v>
      </c>
      <c r="K100" s="28" t="s">
        <v>1540</v>
      </c>
      <c r="L100" s="12" t="s">
        <v>1541</v>
      </c>
      <c r="M100" s="12">
        <v>123</v>
      </c>
      <c r="N100" s="29">
        <v>0</v>
      </c>
      <c r="O100" s="29">
        <v>0</v>
      </c>
      <c r="P100" s="30" t="s">
        <v>38</v>
      </c>
      <c r="Q100" s="31">
        <v>46227</v>
      </c>
      <c r="R100" s="12">
        <v>0</v>
      </c>
      <c r="S100" s="31">
        <v>46230</v>
      </c>
      <c r="T100" s="31">
        <v>46230</v>
      </c>
      <c r="U100" s="12" t="s">
        <v>100</v>
      </c>
      <c r="V100" s="12" t="s">
        <v>40</v>
      </c>
      <c r="W100" s="31"/>
      <c r="X100" s="29">
        <v>3</v>
      </c>
      <c r="Y100" s="29">
        <v>0</v>
      </c>
      <c r="Z100" s="32">
        <f>IFERROR(VLOOKUP(H100,[2]New!$B:$G,3,0),)*I100/60</f>
        <v>84.8</v>
      </c>
      <c r="AA100" s="32">
        <f>IFERROR(VLOOKUP(H100,[2]New!$B:$G,4,0),)*I100/60</f>
        <v>185.2</v>
      </c>
      <c r="AB100" s="32">
        <f>IFERROR(VLOOKUP(H100,[2]New!$B:$G,6,0),)*I100/60</f>
        <v>116</v>
      </c>
      <c r="AC100" s="33">
        <f>VLOOKUP(A100,'[4]PO PTCA (2)'!$A:$L,12,0)</f>
        <v>46268</v>
      </c>
      <c r="AD100" s="12" t="str">
        <f>IFERROR(VLOOKUP(H100,[3]Sheet1!$E:$H,4,0),)</f>
        <v>B</v>
      </c>
      <c r="AE100" s="17">
        <v>120</v>
      </c>
      <c r="AF100" s="34" t="s">
        <v>4219</v>
      </c>
      <c r="AG100" s="12">
        <v>2</v>
      </c>
      <c r="AH100" s="20">
        <v>3</v>
      </c>
      <c r="AI100" s="20" t="s">
        <v>140</v>
      </c>
      <c r="AJ100" s="223"/>
      <c r="AK100" s="223"/>
      <c r="AL100" s="223" t="s">
        <v>5625</v>
      </c>
      <c r="AM100" s="331" t="e">
        <v>#N/A</v>
      </c>
      <c r="AN100" s="223">
        <v>2</v>
      </c>
      <c r="AO100" s="223">
        <v>2</v>
      </c>
      <c r="AP100" s="223">
        <v>2</v>
      </c>
      <c r="AQ100" s="223">
        <v>2</v>
      </c>
    </row>
    <row r="101" spans="1:43">
      <c r="A101" s="12" t="s">
        <v>1542</v>
      </c>
      <c r="B101" s="23" t="s">
        <v>1566</v>
      </c>
      <c r="C101" s="24">
        <v>12125033</v>
      </c>
      <c r="D101" s="12" t="s">
        <v>208</v>
      </c>
      <c r="E101" s="25" t="s">
        <v>1543</v>
      </c>
      <c r="F101" s="24">
        <v>11134112</v>
      </c>
      <c r="G101" s="12" t="s">
        <v>279</v>
      </c>
      <c r="H101" s="26" t="s">
        <v>227</v>
      </c>
      <c r="I101" s="12">
        <v>290</v>
      </c>
      <c r="J101" s="27">
        <v>46238</v>
      </c>
      <c r="K101" s="28" t="s">
        <v>1544</v>
      </c>
      <c r="L101" s="12" t="s">
        <v>1545</v>
      </c>
      <c r="M101" s="12">
        <v>300</v>
      </c>
      <c r="N101" s="29">
        <v>0</v>
      </c>
      <c r="O101" s="29">
        <v>0</v>
      </c>
      <c r="P101" s="30" t="s">
        <v>38</v>
      </c>
      <c r="Q101" s="31">
        <v>46227</v>
      </c>
      <c r="R101" s="12">
        <v>0</v>
      </c>
      <c r="S101" s="31">
        <v>46230</v>
      </c>
      <c r="T101" s="31">
        <v>46230</v>
      </c>
      <c r="U101" s="12" t="s">
        <v>100</v>
      </c>
      <c r="V101" s="12" t="s">
        <v>40</v>
      </c>
      <c r="W101" s="31"/>
      <c r="X101" s="29">
        <v>0</v>
      </c>
      <c r="Y101" s="29">
        <v>10</v>
      </c>
      <c r="Z101" s="32">
        <f>IFERROR(VLOOKUP(H101,[2]New!$B:$G,3,0),)*I101/60</f>
        <v>204.93333333333334</v>
      </c>
      <c r="AA101" s="32">
        <f>IFERROR(VLOOKUP(H101,[2]New!$B:$G,4,0),)*I101/60</f>
        <v>447.56666666666666</v>
      </c>
      <c r="AB101" s="32">
        <f>IFERROR(VLOOKUP(H101,[2]New!$B:$G,6,0),)*I101/60</f>
        <v>280.33333333333331</v>
      </c>
      <c r="AC101" s="33">
        <f>VLOOKUP(A101,'[4]PO PTCA (2)'!$A:$L,12,0)</f>
        <v>46268</v>
      </c>
      <c r="AD101" s="12" t="str">
        <f>IFERROR(VLOOKUP(H101,[3]Sheet1!$E:$H,4,0),)</f>
        <v>B</v>
      </c>
      <c r="AE101" s="17">
        <v>290</v>
      </c>
      <c r="AF101" s="34" t="s">
        <v>4219</v>
      </c>
      <c r="AG101" s="12" t="s">
        <v>42</v>
      </c>
      <c r="AH101" s="20">
        <v>10</v>
      </c>
      <c r="AI101" s="20" t="s">
        <v>223</v>
      </c>
      <c r="AJ101" s="223"/>
      <c r="AK101" s="223"/>
      <c r="AL101" s="223" t="s">
        <v>5632</v>
      </c>
      <c r="AM101" s="331" t="e">
        <v>#N/A</v>
      </c>
      <c r="AN101" s="223">
        <v>3</v>
      </c>
      <c r="AO101" s="223">
        <v>3</v>
      </c>
      <c r="AP101" s="223">
        <v>2</v>
      </c>
      <c r="AQ101" s="223">
        <v>2</v>
      </c>
    </row>
    <row r="102" spans="1:43">
      <c r="A102" s="12" t="s">
        <v>602</v>
      </c>
      <c r="B102" s="23" t="s">
        <v>1565</v>
      </c>
      <c r="C102" s="24">
        <v>12125069</v>
      </c>
      <c r="D102" s="12" t="s">
        <v>194</v>
      </c>
      <c r="E102" s="25" t="s">
        <v>1546</v>
      </c>
      <c r="F102" s="24">
        <v>11134240</v>
      </c>
      <c r="G102" s="12" t="s">
        <v>195</v>
      </c>
      <c r="H102" s="26" t="s">
        <v>196</v>
      </c>
      <c r="I102" s="12">
        <v>2370</v>
      </c>
      <c r="J102" s="27">
        <v>46238</v>
      </c>
      <c r="K102" s="28" t="s">
        <v>1547</v>
      </c>
      <c r="L102" s="12" t="s">
        <v>1548</v>
      </c>
      <c r="M102" s="12">
        <v>2373</v>
      </c>
      <c r="N102" s="29">
        <v>0</v>
      </c>
      <c r="O102" s="29">
        <v>0</v>
      </c>
      <c r="P102" s="30" t="s">
        <v>38</v>
      </c>
      <c r="Q102" s="31">
        <v>46227</v>
      </c>
      <c r="R102" s="12">
        <v>0</v>
      </c>
      <c r="S102" s="31">
        <v>46230</v>
      </c>
      <c r="T102" s="31">
        <v>46230</v>
      </c>
      <c r="U102" s="12" t="s">
        <v>39</v>
      </c>
      <c r="V102" s="12" t="s">
        <v>40</v>
      </c>
      <c r="W102" s="31"/>
      <c r="X102" s="29">
        <v>3</v>
      </c>
      <c r="Y102" s="29">
        <v>0</v>
      </c>
      <c r="Z102" s="32">
        <f>IFERROR(VLOOKUP(H102,[2]New!$B:$G,3,0),)*I102/60</f>
        <v>1674.8</v>
      </c>
      <c r="AA102" s="32">
        <f>IFERROR(VLOOKUP(H102,[2]New!$B:$G,4,0),)*I102/60</f>
        <v>3657.7</v>
      </c>
      <c r="AB102" s="32">
        <f>IFERROR(VLOOKUP(H102,[2]New!$B:$G,6,0),)*I102/60</f>
        <v>2291</v>
      </c>
      <c r="AC102" s="33">
        <f>VLOOKUP(A102,'[4]PO PTCA (2)'!$A:$L,12,0)</f>
        <v>46255</v>
      </c>
      <c r="AD102" s="12" t="str">
        <f>IFERROR(VLOOKUP(H102,[3]Sheet1!$E:$H,4,0),)</f>
        <v>C</v>
      </c>
      <c r="AE102" s="17">
        <v>2370</v>
      </c>
      <c r="AF102" s="34" t="s">
        <v>4219</v>
      </c>
      <c r="AG102" s="12">
        <v>2</v>
      </c>
      <c r="AH102" s="20">
        <v>3</v>
      </c>
      <c r="AI102" s="20" t="s">
        <v>184</v>
      </c>
      <c r="AJ102" s="223"/>
      <c r="AK102" s="223"/>
      <c r="AL102" s="223" t="s">
        <v>5611</v>
      </c>
      <c r="AM102" s="331" t="e">
        <v>#N/A</v>
      </c>
      <c r="AN102" s="223">
        <v>2</v>
      </c>
      <c r="AO102" s="223">
        <v>2</v>
      </c>
      <c r="AP102" s="223">
        <v>2</v>
      </c>
      <c r="AQ102" s="223">
        <v>2</v>
      </c>
    </row>
    <row r="103" spans="1:43">
      <c r="A103" s="12" t="s">
        <v>1373</v>
      </c>
      <c r="B103" s="23" t="s">
        <v>1564</v>
      </c>
      <c r="C103" s="24">
        <v>12109833</v>
      </c>
      <c r="D103" s="12" t="s">
        <v>163</v>
      </c>
      <c r="E103" s="25" t="s">
        <v>1549</v>
      </c>
      <c r="F103" s="24">
        <v>11132210</v>
      </c>
      <c r="G103" s="12" t="s">
        <v>164</v>
      </c>
      <c r="H103" s="26" t="s">
        <v>165</v>
      </c>
      <c r="I103" s="12">
        <v>3430</v>
      </c>
      <c r="J103" s="27">
        <v>46236</v>
      </c>
      <c r="K103" s="28" t="s">
        <v>1550</v>
      </c>
      <c r="L103" s="12" t="s">
        <v>1551</v>
      </c>
      <c r="M103" s="12">
        <v>3440</v>
      </c>
      <c r="N103" s="29">
        <v>0</v>
      </c>
      <c r="O103" s="29">
        <v>0</v>
      </c>
      <c r="P103" s="30" t="s">
        <v>166</v>
      </c>
      <c r="Q103" s="31">
        <v>46227</v>
      </c>
      <c r="R103" s="12">
        <v>0</v>
      </c>
      <c r="S103" s="31">
        <v>46230</v>
      </c>
      <c r="T103" s="31">
        <v>46230</v>
      </c>
      <c r="U103" s="12" t="s">
        <v>101</v>
      </c>
      <c r="V103" s="12" t="s">
        <v>45</v>
      </c>
      <c r="W103" s="31"/>
      <c r="X103" s="29">
        <v>10</v>
      </c>
      <c r="Y103" s="29">
        <v>0</v>
      </c>
      <c r="Z103" s="32">
        <f>IFERROR(VLOOKUP(H103,[2]New!$B:$G,3,0),)*I103/60</f>
        <v>1943.6666666666667</v>
      </c>
      <c r="AA103" s="32">
        <f>IFERROR(VLOOKUP(H103,[2]New!$B:$G,4,0),)*I103/60</f>
        <v>5773.833333333333</v>
      </c>
      <c r="AB103" s="32">
        <f>IFERROR(VLOOKUP(H103,[2]New!$B:$G,6,0),)*I103/60</f>
        <v>3430</v>
      </c>
      <c r="AC103" s="33">
        <f>VLOOKUP(A103,'[4]PO PTCA (2)'!$A:$L,12,0)</f>
        <v>46238</v>
      </c>
      <c r="AD103" s="12">
        <f>IFERROR(VLOOKUP(H103,[3]Sheet1!$E:$H,4,0),)</f>
        <v>0</v>
      </c>
      <c r="AE103" s="17">
        <v>3430</v>
      </c>
      <c r="AF103" s="34" t="s">
        <v>4219</v>
      </c>
      <c r="AG103" s="12">
        <v>0</v>
      </c>
      <c r="AH103" s="20">
        <v>10</v>
      </c>
      <c r="AI103" s="20" t="s">
        <v>121</v>
      </c>
      <c r="AJ103" s="223"/>
      <c r="AK103" s="223" t="s">
        <v>2041</v>
      </c>
      <c r="AL103" s="223" t="s">
        <v>5633</v>
      </c>
      <c r="AM103" s="331" t="e">
        <v>#N/A</v>
      </c>
      <c r="AN103" s="223">
        <v>2</v>
      </c>
      <c r="AO103" s="223">
        <v>2</v>
      </c>
      <c r="AP103" s="223">
        <v>2</v>
      </c>
      <c r="AQ103" s="223">
        <v>2</v>
      </c>
    </row>
    <row r="104" spans="1:43">
      <c r="A104" s="12" t="s">
        <v>624</v>
      </c>
      <c r="B104" s="23" t="s">
        <v>1581</v>
      </c>
      <c r="C104" s="24">
        <v>12120774</v>
      </c>
      <c r="D104" s="12" t="s">
        <v>136</v>
      </c>
      <c r="E104" s="25" t="s">
        <v>1552</v>
      </c>
      <c r="F104" s="24">
        <v>11134235</v>
      </c>
      <c r="G104" s="12" t="s">
        <v>137</v>
      </c>
      <c r="H104" s="26" t="s">
        <v>138</v>
      </c>
      <c r="I104" s="12">
        <v>2370</v>
      </c>
      <c r="J104" s="27">
        <v>46238</v>
      </c>
      <c r="K104" s="28" t="s">
        <v>1553</v>
      </c>
      <c r="L104" s="12" t="s">
        <v>1554</v>
      </c>
      <c r="M104" s="12">
        <v>2386</v>
      </c>
      <c r="N104" s="29">
        <v>16</v>
      </c>
      <c r="O104" s="29">
        <v>0</v>
      </c>
      <c r="P104" s="30" t="s">
        <v>38</v>
      </c>
      <c r="Q104" s="31">
        <v>46227</v>
      </c>
      <c r="R104" s="12">
        <v>0</v>
      </c>
      <c r="S104" s="31">
        <v>46230</v>
      </c>
      <c r="T104" s="31">
        <v>46230</v>
      </c>
      <c r="U104" s="12" t="s">
        <v>48</v>
      </c>
      <c r="V104" s="12" t="s">
        <v>252</v>
      </c>
      <c r="W104" s="31"/>
      <c r="X104" s="29">
        <v>0</v>
      </c>
      <c r="Y104" s="29">
        <v>0</v>
      </c>
      <c r="Z104" s="32">
        <f>IFERROR(VLOOKUP(H104,[2]New!$B:$G,3,0),)*I104/60</f>
        <v>1674.8</v>
      </c>
      <c r="AA104" s="32">
        <f>IFERROR(VLOOKUP(H104,[2]New!$B:$G,4,0),)*I104/60</f>
        <v>4657.05</v>
      </c>
      <c r="AB104" s="32">
        <f>IFERROR(VLOOKUP(H104,[2]New!$B:$G,6,0),)*I104/60</f>
        <v>2291</v>
      </c>
      <c r="AC104" s="33">
        <f>VLOOKUP(A104,'[4]PO PTCA (2)'!$A:$L,12,0)</f>
        <v>46255</v>
      </c>
      <c r="AD104" s="12" t="str">
        <f>IFERROR(VLOOKUP(H104,[3]Sheet1!$E:$H,4,0),)</f>
        <v>B</v>
      </c>
      <c r="AE104" s="17">
        <v>2370</v>
      </c>
      <c r="AF104" s="34" t="s">
        <v>4219</v>
      </c>
      <c r="AG104" s="12" t="s">
        <v>42</v>
      </c>
      <c r="AH104" s="20">
        <v>16</v>
      </c>
      <c r="AI104" s="20" t="s">
        <v>49</v>
      </c>
      <c r="AJ104" s="223"/>
      <c r="AK104" s="223"/>
      <c r="AL104" s="223" t="s">
        <v>5608</v>
      </c>
      <c r="AM104" s="331" t="e">
        <v>#N/A</v>
      </c>
      <c r="AN104" s="223">
        <v>2</v>
      </c>
      <c r="AO104" s="223">
        <v>2</v>
      </c>
      <c r="AP104" s="223">
        <v>2</v>
      </c>
      <c r="AQ104" s="223">
        <v>2</v>
      </c>
    </row>
    <row r="105" spans="1:43">
      <c r="A105" s="12" t="s">
        <v>577</v>
      </c>
      <c r="B105" s="23" t="s">
        <v>1574</v>
      </c>
      <c r="C105" s="24">
        <v>12111088</v>
      </c>
      <c r="D105" s="12" t="s">
        <v>534</v>
      </c>
      <c r="E105" s="25" t="s">
        <v>1555</v>
      </c>
      <c r="F105" s="24">
        <v>11111223</v>
      </c>
      <c r="G105" s="12" t="s">
        <v>578</v>
      </c>
      <c r="H105" s="26" t="s">
        <v>579</v>
      </c>
      <c r="I105" s="12">
        <v>450</v>
      </c>
      <c r="J105" s="27">
        <v>46236</v>
      </c>
      <c r="K105" s="28" t="s">
        <v>1556</v>
      </c>
      <c r="L105" s="12" t="s">
        <v>1557</v>
      </c>
      <c r="M105" s="12">
        <v>450</v>
      </c>
      <c r="N105" s="29">
        <v>0</v>
      </c>
      <c r="O105" s="29">
        <v>0</v>
      </c>
      <c r="P105" s="30" t="s">
        <v>203</v>
      </c>
      <c r="Q105" s="31">
        <v>46227</v>
      </c>
      <c r="R105" s="12">
        <v>0</v>
      </c>
      <c r="S105" s="314">
        <v>46234</v>
      </c>
      <c r="T105" s="314">
        <v>46234</v>
      </c>
      <c r="U105" s="12" t="s">
        <v>48</v>
      </c>
      <c r="V105" s="12" t="s">
        <v>252</v>
      </c>
      <c r="W105" s="31"/>
      <c r="X105" s="29">
        <v>0</v>
      </c>
      <c r="Y105" s="29">
        <v>0</v>
      </c>
      <c r="Z105" s="32">
        <f>IFERROR(VLOOKUP(H105,[2]New!$B:$G,3,0),)*I105/60</f>
        <v>315</v>
      </c>
      <c r="AA105" s="32">
        <f>IFERROR(VLOOKUP(H105,[2]New!$B:$G,4,0),)*I105/60</f>
        <v>1230</v>
      </c>
      <c r="AB105" s="32">
        <f>IFERROR(VLOOKUP(H105,[2]New!$B:$G,6,0),)*I105/60</f>
        <v>1102.5</v>
      </c>
      <c r="AC105" s="33">
        <f>VLOOKUP(A105,'[4]PO PTCA (2)'!$A:$L,12,0)</f>
        <v>46238</v>
      </c>
      <c r="AD105" s="12">
        <f>IFERROR(VLOOKUP(H105,[3]Sheet1!$E:$H,4,0),)</f>
        <v>0</v>
      </c>
      <c r="AE105" s="17">
        <v>450</v>
      </c>
      <c r="AF105" s="34" t="s">
        <v>4219</v>
      </c>
      <c r="AG105" s="12">
        <v>0</v>
      </c>
      <c r="AH105" s="20">
        <v>0</v>
      </c>
      <c r="AI105" s="20" t="s">
        <v>4220</v>
      </c>
      <c r="AJ105" s="223"/>
      <c r="AK105" s="223"/>
      <c r="AL105" s="223" t="s">
        <v>5604</v>
      </c>
      <c r="AM105" s="331" t="s">
        <v>5604</v>
      </c>
      <c r="AN105" s="223">
        <v>3</v>
      </c>
      <c r="AO105" s="223">
        <v>3</v>
      </c>
      <c r="AP105" s="223">
        <v>2</v>
      </c>
      <c r="AQ105" s="223">
        <v>2</v>
      </c>
    </row>
    <row r="106" spans="1:43">
      <c r="A106" s="12" t="s">
        <v>1742</v>
      </c>
      <c r="B106" s="23" t="s">
        <v>1746</v>
      </c>
      <c r="C106" s="24">
        <v>12112526</v>
      </c>
      <c r="D106" s="12" t="s">
        <v>265</v>
      </c>
      <c r="E106" s="25" t="s">
        <v>1743</v>
      </c>
      <c r="F106" s="24">
        <v>11125723</v>
      </c>
      <c r="G106" s="12" t="s">
        <v>280</v>
      </c>
      <c r="H106" s="26" t="s">
        <v>271</v>
      </c>
      <c r="I106" s="12">
        <v>1665</v>
      </c>
      <c r="J106" s="27">
        <v>46238</v>
      </c>
      <c r="K106" s="28" t="s">
        <v>1744</v>
      </c>
      <c r="L106" s="12" t="s">
        <v>1745</v>
      </c>
      <c r="M106" s="12">
        <v>1673</v>
      </c>
      <c r="N106" s="29">
        <v>8</v>
      </c>
      <c r="O106" s="29">
        <v>0</v>
      </c>
      <c r="P106" s="30" t="s">
        <v>43</v>
      </c>
      <c r="Q106" s="31">
        <v>46227</v>
      </c>
      <c r="R106" s="12">
        <v>0</v>
      </c>
      <c r="S106" s="31">
        <v>46230</v>
      </c>
      <c r="T106" s="31">
        <v>46230</v>
      </c>
      <c r="U106" s="12" t="s">
        <v>44</v>
      </c>
      <c r="V106" s="12" t="s">
        <v>45</v>
      </c>
      <c r="W106" s="31"/>
      <c r="X106" s="29">
        <v>0</v>
      </c>
      <c r="Y106" s="29">
        <v>0</v>
      </c>
      <c r="Z106" s="32">
        <f>IFERROR(VLOOKUP(H106,[2]New!$B:$G,3,0),)*I106/60</f>
        <v>610.5</v>
      </c>
      <c r="AA106" s="32">
        <f>IFERROR(VLOOKUP(H106,[2]New!$B:$G,4,0),)*I106/60</f>
        <v>3271.7249999999999</v>
      </c>
      <c r="AB106" s="32">
        <f>IFERROR(VLOOKUP(H106,[2]New!$B:$G,6,0),)*I106/60</f>
        <v>3191.25</v>
      </c>
      <c r="AC106" s="33">
        <f>VLOOKUP(A106,'[4]PO PTCA (2)'!$A:$L,12,0)</f>
        <v>46252</v>
      </c>
      <c r="AD106" s="12">
        <f>IFERROR(VLOOKUP(H106,[3]Sheet1!$E:$H,4,0),)</f>
        <v>0</v>
      </c>
      <c r="AE106" s="17">
        <v>1665</v>
      </c>
      <c r="AF106" s="34" t="s">
        <v>4219</v>
      </c>
      <c r="AG106" s="12">
        <v>0</v>
      </c>
      <c r="AH106" s="20">
        <v>8</v>
      </c>
      <c r="AI106" s="20" t="s">
        <v>46</v>
      </c>
      <c r="AJ106" s="223"/>
      <c r="AK106" s="223"/>
      <c r="AL106" s="223" t="s">
        <v>5634</v>
      </c>
      <c r="AM106" s="331" t="e">
        <v>#N/A</v>
      </c>
      <c r="AN106" s="223">
        <v>2</v>
      </c>
      <c r="AO106" s="223">
        <v>2</v>
      </c>
      <c r="AP106" s="223">
        <v>2</v>
      </c>
      <c r="AQ106" s="223">
        <v>2</v>
      </c>
    </row>
    <row r="107" spans="1:43">
      <c r="A107" s="12" t="s">
        <v>340</v>
      </c>
      <c r="B107" s="25" t="s">
        <v>1800</v>
      </c>
      <c r="C107" s="24">
        <v>12139049</v>
      </c>
      <c r="D107" s="12" t="s">
        <v>1797</v>
      </c>
      <c r="E107" s="25" t="s">
        <v>1755</v>
      </c>
      <c r="F107" s="24">
        <v>11105841</v>
      </c>
      <c r="G107" s="12" t="s">
        <v>1756</v>
      </c>
      <c r="H107" s="26" t="s">
        <v>1757</v>
      </c>
      <c r="I107" s="12">
        <v>3</v>
      </c>
      <c r="J107" s="27">
        <v>46234</v>
      </c>
      <c r="K107" s="28" t="s">
        <v>1758</v>
      </c>
      <c r="L107" s="12" t="s">
        <v>1759</v>
      </c>
      <c r="M107" s="12">
        <v>3</v>
      </c>
      <c r="N107" s="29">
        <v>0</v>
      </c>
      <c r="O107" s="29">
        <v>0</v>
      </c>
      <c r="P107" s="30" t="s">
        <v>128</v>
      </c>
      <c r="Q107" s="31">
        <v>46239</v>
      </c>
      <c r="R107" s="12">
        <v>0</v>
      </c>
      <c r="S107" s="31">
        <v>46240</v>
      </c>
      <c r="T107" s="31" t="s">
        <v>129</v>
      </c>
      <c r="U107" s="12"/>
      <c r="V107" s="12" t="s">
        <v>45</v>
      </c>
      <c r="W107" s="31"/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30" t="s">
        <v>128</v>
      </c>
      <c r="AD107" s="12" t="str">
        <f>IFERROR(VLOOKUP(H107,[3]Sheet1!$E:$H,4,0),)</f>
        <v>D</v>
      </c>
      <c r="AE107" s="17"/>
      <c r="AF107" s="30" t="s">
        <v>128</v>
      </c>
      <c r="AG107" s="12"/>
      <c r="AH107" s="20"/>
      <c r="AI107" s="20"/>
      <c r="AJ107" s="223"/>
      <c r="AK107" s="223"/>
      <c r="AL107" s="223" t="e">
        <v>#N/A</v>
      </c>
      <c r="AM107" s="331" t="e">
        <v>#N/A</v>
      </c>
      <c r="AN107" s="331"/>
      <c r="AO107" s="331"/>
      <c r="AP107" s="331"/>
      <c r="AQ107" s="331"/>
    </row>
    <row r="108" spans="1:43">
      <c r="A108" s="12" t="s">
        <v>340</v>
      </c>
      <c r="B108" s="25" t="s">
        <v>1801</v>
      </c>
      <c r="C108" s="24">
        <v>12139049</v>
      </c>
      <c r="D108" s="12" t="s">
        <v>1797</v>
      </c>
      <c r="E108" s="25" t="s">
        <v>1760</v>
      </c>
      <c r="F108" s="24">
        <v>11105841</v>
      </c>
      <c r="G108" s="12" t="s">
        <v>1756</v>
      </c>
      <c r="H108" s="26" t="s">
        <v>1757</v>
      </c>
      <c r="I108" s="12">
        <v>9</v>
      </c>
      <c r="J108" s="27">
        <v>46234</v>
      </c>
      <c r="K108" s="28" t="s">
        <v>1761</v>
      </c>
      <c r="L108" s="12" t="s">
        <v>1762</v>
      </c>
      <c r="M108" s="12">
        <v>9</v>
      </c>
      <c r="N108" s="29">
        <v>0</v>
      </c>
      <c r="O108" s="29">
        <v>0</v>
      </c>
      <c r="P108" s="30" t="s">
        <v>128</v>
      </c>
      <c r="Q108" s="31">
        <v>46239</v>
      </c>
      <c r="R108" s="12">
        <v>0</v>
      </c>
      <c r="S108" s="31">
        <v>46240</v>
      </c>
      <c r="T108" s="31">
        <v>46241</v>
      </c>
      <c r="U108" s="12"/>
      <c r="V108" s="12" t="s">
        <v>45</v>
      </c>
      <c r="W108" s="31"/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30" t="s">
        <v>128</v>
      </c>
      <c r="AD108" s="12" t="str">
        <f>IFERROR(VLOOKUP(H108,[3]Sheet1!$E:$H,4,0),)</f>
        <v>D</v>
      </c>
      <c r="AE108" s="17"/>
      <c r="AF108" s="30" t="s">
        <v>128</v>
      </c>
      <c r="AG108" s="12"/>
      <c r="AH108" s="20"/>
      <c r="AI108" s="20"/>
      <c r="AJ108" s="223"/>
      <c r="AK108" s="223"/>
      <c r="AL108" s="223" t="e">
        <v>#N/A</v>
      </c>
      <c r="AM108" s="331" t="e">
        <v>#N/A</v>
      </c>
      <c r="AN108" s="331"/>
      <c r="AO108" s="331"/>
      <c r="AP108" s="331"/>
      <c r="AQ108" s="331"/>
    </row>
    <row r="109" spans="1:43">
      <c r="A109" s="12" t="s">
        <v>340</v>
      </c>
      <c r="B109" s="25" t="s">
        <v>1802</v>
      </c>
      <c r="C109" s="24">
        <v>12139049</v>
      </c>
      <c r="D109" s="12" t="s">
        <v>1797</v>
      </c>
      <c r="E109" s="25" t="s">
        <v>1763</v>
      </c>
      <c r="F109" s="24">
        <v>11105841</v>
      </c>
      <c r="G109" s="12" t="s">
        <v>1756</v>
      </c>
      <c r="H109" s="26" t="s">
        <v>1757</v>
      </c>
      <c r="I109" s="12">
        <v>16</v>
      </c>
      <c r="J109" s="27">
        <v>46234</v>
      </c>
      <c r="K109" s="28" t="s">
        <v>1764</v>
      </c>
      <c r="L109" s="12" t="s">
        <v>1765</v>
      </c>
      <c r="M109" s="12">
        <v>16</v>
      </c>
      <c r="N109" s="29">
        <v>0</v>
      </c>
      <c r="O109" s="29">
        <v>0</v>
      </c>
      <c r="P109" s="30" t="s">
        <v>128</v>
      </c>
      <c r="Q109" s="31">
        <v>46239</v>
      </c>
      <c r="R109" s="12">
        <v>0</v>
      </c>
      <c r="S109" s="31">
        <v>46240</v>
      </c>
      <c r="T109" s="31">
        <v>46241</v>
      </c>
      <c r="U109" s="12"/>
      <c r="V109" s="12" t="s">
        <v>45</v>
      </c>
      <c r="W109" s="31"/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30" t="s">
        <v>128</v>
      </c>
      <c r="AD109" s="12" t="str">
        <f>IFERROR(VLOOKUP(H109,[3]Sheet1!$E:$H,4,0),)</f>
        <v>D</v>
      </c>
      <c r="AE109" s="17"/>
      <c r="AF109" s="30" t="s">
        <v>128</v>
      </c>
      <c r="AG109" s="12"/>
      <c r="AH109" s="20"/>
      <c r="AI109" s="20"/>
      <c r="AJ109" s="223"/>
      <c r="AK109" s="223"/>
      <c r="AL109" s="223" t="e">
        <v>#N/A</v>
      </c>
      <c r="AM109" s="331" t="e">
        <v>#N/A</v>
      </c>
      <c r="AN109" s="331"/>
      <c r="AO109" s="331"/>
      <c r="AP109" s="331"/>
      <c r="AQ109" s="331"/>
    </row>
    <row r="110" spans="1:43">
      <c r="A110" s="12" t="s">
        <v>340</v>
      </c>
      <c r="B110" s="25" t="s">
        <v>1803</v>
      </c>
      <c r="C110" s="24">
        <v>12141975</v>
      </c>
      <c r="D110" s="12" t="s">
        <v>1798</v>
      </c>
      <c r="E110" s="25" t="s">
        <v>1766</v>
      </c>
      <c r="F110" s="24">
        <v>11105842</v>
      </c>
      <c r="G110" s="12" t="s">
        <v>1767</v>
      </c>
      <c r="H110" s="26" t="s">
        <v>1768</v>
      </c>
      <c r="I110" s="12">
        <v>40</v>
      </c>
      <c r="J110" s="27">
        <v>46234</v>
      </c>
      <c r="K110" s="28" t="s">
        <v>1769</v>
      </c>
      <c r="L110" s="12" t="s">
        <v>1770</v>
      </c>
      <c r="M110" s="12">
        <v>40</v>
      </c>
      <c r="N110" s="29">
        <v>0</v>
      </c>
      <c r="O110" s="29">
        <v>0</v>
      </c>
      <c r="P110" s="30" t="s">
        <v>128</v>
      </c>
      <c r="Q110" s="31">
        <v>46239</v>
      </c>
      <c r="R110" s="12">
        <v>0</v>
      </c>
      <c r="S110" s="31">
        <v>46240</v>
      </c>
      <c r="T110" s="31">
        <v>46241</v>
      </c>
      <c r="U110" s="12"/>
      <c r="V110" s="12" t="s">
        <v>45</v>
      </c>
      <c r="W110" s="31"/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30" t="s">
        <v>128</v>
      </c>
      <c r="AD110" s="12">
        <f>IFERROR(VLOOKUP(H110,[3]Sheet1!$E:$H,4,0),)</f>
        <v>0</v>
      </c>
      <c r="AE110" s="17"/>
      <c r="AF110" s="30" t="s">
        <v>128</v>
      </c>
      <c r="AG110" s="12"/>
      <c r="AH110" s="20"/>
      <c r="AI110" s="20"/>
      <c r="AJ110" s="223"/>
      <c r="AK110" s="223"/>
      <c r="AL110" s="223" t="e">
        <v>#N/A</v>
      </c>
      <c r="AM110" s="331" t="e">
        <v>#N/A</v>
      </c>
      <c r="AN110" s="331"/>
      <c r="AO110" s="331"/>
      <c r="AP110" s="331"/>
      <c r="AQ110" s="331"/>
    </row>
    <row r="111" spans="1:43">
      <c r="A111" s="12" t="s">
        <v>340</v>
      </c>
      <c r="B111" s="25" t="s">
        <v>1804</v>
      </c>
      <c r="C111" s="24">
        <v>12141975</v>
      </c>
      <c r="D111" s="12" t="s">
        <v>1798</v>
      </c>
      <c r="E111" s="25" t="s">
        <v>1771</v>
      </c>
      <c r="F111" s="24">
        <v>11105842</v>
      </c>
      <c r="G111" s="12" t="s">
        <v>1767</v>
      </c>
      <c r="H111" s="26" t="s">
        <v>1768</v>
      </c>
      <c r="I111" s="12">
        <v>20</v>
      </c>
      <c r="J111" s="27">
        <v>46234</v>
      </c>
      <c r="K111" s="28" t="s">
        <v>1772</v>
      </c>
      <c r="L111" s="12" t="s">
        <v>1773</v>
      </c>
      <c r="M111" s="12">
        <v>20</v>
      </c>
      <c r="N111" s="29">
        <v>0</v>
      </c>
      <c r="O111" s="29">
        <v>0</v>
      </c>
      <c r="P111" s="30" t="s">
        <v>128</v>
      </c>
      <c r="Q111" s="31">
        <v>46239</v>
      </c>
      <c r="R111" s="12">
        <v>0</v>
      </c>
      <c r="S111" s="31">
        <v>46240</v>
      </c>
      <c r="T111" s="31">
        <v>46241</v>
      </c>
      <c r="U111" s="12"/>
      <c r="V111" s="12" t="s">
        <v>45</v>
      </c>
      <c r="W111" s="31"/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30" t="s">
        <v>128</v>
      </c>
      <c r="AD111" s="12">
        <f>IFERROR(VLOOKUP(H111,[3]Sheet1!$E:$H,4,0),)</f>
        <v>0</v>
      </c>
      <c r="AE111" s="17"/>
      <c r="AF111" s="30" t="s">
        <v>128</v>
      </c>
      <c r="AG111" s="12"/>
      <c r="AH111" s="20"/>
      <c r="AI111" s="20"/>
      <c r="AJ111" s="223"/>
      <c r="AK111" s="223"/>
      <c r="AL111" s="223" t="e">
        <v>#N/A</v>
      </c>
      <c r="AM111" s="331" t="e">
        <v>#N/A</v>
      </c>
      <c r="AN111" s="331"/>
      <c r="AO111" s="331"/>
      <c r="AP111" s="331"/>
      <c r="AQ111" s="331"/>
    </row>
    <row r="112" spans="1:43">
      <c r="A112" s="12" t="s">
        <v>340</v>
      </c>
      <c r="B112" s="25" t="s">
        <v>1805</v>
      </c>
      <c r="C112" s="24">
        <v>12141975</v>
      </c>
      <c r="D112" s="12" t="s">
        <v>1798</v>
      </c>
      <c r="E112" s="25" t="s">
        <v>1774</v>
      </c>
      <c r="F112" s="24">
        <v>11105842</v>
      </c>
      <c r="G112" s="12" t="s">
        <v>1767</v>
      </c>
      <c r="H112" s="26" t="s">
        <v>1768</v>
      </c>
      <c r="I112" s="12">
        <v>3</v>
      </c>
      <c r="J112" s="27">
        <v>46234</v>
      </c>
      <c r="K112" s="28" t="s">
        <v>1775</v>
      </c>
      <c r="L112" s="12" t="s">
        <v>1776</v>
      </c>
      <c r="M112" s="12">
        <v>3</v>
      </c>
      <c r="N112" s="29">
        <v>0</v>
      </c>
      <c r="O112" s="29">
        <v>0</v>
      </c>
      <c r="P112" s="30" t="s">
        <v>128</v>
      </c>
      <c r="Q112" s="31">
        <v>46239</v>
      </c>
      <c r="R112" s="12">
        <v>0</v>
      </c>
      <c r="S112" s="31">
        <v>46240</v>
      </c>
      <c r="T112" s="31" t="s">
        <v>129</v>
      </c>
      <c r="U112" s="12"/>
      <c r="V112" s="12" t="s">
        <v>45</v>
      </c>
      <c r="W112" s="31"/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30" t="s">
        <v>128</v>
      </c>
      <c r="AD112" s="12">
        <f>IFERROR(VLOOKUP(H112,[3]Sheet1!$E:$H,4,0),)</f>
        <v>0</v>
      </c>
      <c r="AE112" s="17"/>
      <c r="AF112" s="30" t="s">
        <v>128</v>
      </c>
      <c r="AG112" s="12"/>
      <c r="AH112" s="20"/>
      <c r="AI112" s="20"/>
      <c r="AJ112" s="223"/>
      <c r="AK112" s="223"/>
      <c r="AL112" s="223" t="e">
        <v>#N/A</v>
      </c>
      <c r="AM112" s="331" t="e">
        <v>#N/A</v>
      </c>
      <c r="AN112" s="331"/>
      <c r="AO112" s="331"/>
      <c r="AP112" s="331"/>
      <c r="AQ112" s="331"/>
    </row>
    <row r="113" spans="1:43">
      <c r="A113" s="12" t="s">
        <v>340</v>
      </c>
      <c r="B113" s="25" t="s">
        <v>1806</v>
      </c>
      <c r="C113" s="24">
        <v>12141975</v>
      </c>
      <c r="D113" s="12" t="s">
        <v>1798</v>
      </c>
      <c r="E113" s="25" t="s">
        <v>1777</v>
      </c>
      <c r="F113" s="24">
        <v>11105842</v>
      </c>
      <c r="G113" s="12" t="s">
        <v>1767</v>
      </c>
      <c r="H113" s="26" t="s">
        <v>1768</v>
      </c>
      <c r="I113" s="12">
        <v>10</v>
      </c>
      <c r="J113" s="27">
        <v>46234</v>
      </c>
      <c r="K113" s="28" t="s">
        <v>1778</v>
      </c>
      <c r="L113" s="12" t="s">
        <v>1779</v>
      </c>
      <c r="M113" s="12">
        <v>10</v>
      </c>
      <c r="N113" s="29">
        <v>0</v>
      </c>
      <c r="O113" s="29">
        <v>0</v>
      </c>
      <c r="P113" s="30" t="s">
        <v>128</v>
      </c>
      <c r="Q113" s="31">
        <v>46239</v>
      </c>
      <c r="R113" s="12">
        <v>0</v>
      </c>
      <c r="S113" s="31">
        <v>46240</v>
      </c>
      <c r="T113" s="31">
        <v>46241</v>
      </c>
      <c r="U113" s="12"/>
      <c r="V113" s="12" t="s">
        <v>45</v>
      </c>
      <c r="W113" s="31"/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30" t="s">
        <v>128</v>
      </c>
      <c r="AD113" s="12">
        <f>IFERROR(VLOOKUP(H113,[3]Sheet1!$E:$H,4,0),)</f>
        <v>0</v>
      </c>
      <c r="AE113" s="17"/>
      <c r="AF113" s="30" t="s">
        <v>128</v>
      </c>
      <c r="AG113" s="12"/>
      <c r="AH113" s="20"/>
      <c r="AI113" s="20"/>
      <c r="AJ113" s="223"/>
      <c r="AK113" s="223"/>
      <c r="AL113" s="223" t="e">
        <v>#N/A</v>
      </c>
      <c r="AM113" s="331" t="e">
        <v>#N/A</v>
      </c>
      <c r="AN113" s="331"/>
      <c r="AO113" s="331"/>
      <c r="AP113" s="331"/>
      <c r="AQ113" s="331"/>
    </row>
    <row r="114" spans="1:43">
      <c r="A114" s="12" t="s">
        <v>340</v>
      </c>
      <c r="B114" s="25" t="s">
        <v>1807</v>
      </c>
      <c r="C114" s="24">
        <v>12141975</v>
      </c>
      <c r="D114" s="12" t="s">
        <v>1798</v>
      </c>
      <c r="E114" s="25" t="s">
        <v>1780</v>
      </c>
      <c r="F114" s="24">
        <v>11105842</v>
      </c>
      <c r="G114" s="12" t="s">
        <v>1767</v>
      </c>
      <c r="H114" s="26" t="s">
        <v>1768</v>
      </c>
      <c r="I114" s="12">
        <v>3</v>
      </c>
      <c r="J114" s="27">
        <v>46234</v>
      </c>
      <c r="K114" s="28" t="s">
        <v>1781</v>
      </c>
      <c r="L114" s="12" t="s">
        <v>1782</v>
      </c>
      <c r="M114" s="12">
        <v>3</v>
      </c>
      <c r="N114" s="29">
        <v>0</v>
      </c>
      <c r="O114" s="29">
        <v>0</v>
      </c>
      <c r="P114" s="30" t="s">
        <v>128</v>
      </c>
      <c r="Q114" s="31">
        <v>46239</v>
      </c>
      <c r="R114" s="12">
        <v>0</v>
      </c>
      <c r="S114" s="31">
        <v>46240</v>
      </c>
      <c r="T114" s="31" t="s">
        <v>129</v>
      </c>
      <c r="U114" s="12"/>
      <c r="V114" s="12" t="s">
        <v>45</v>
      </c>
      <c r="W114" s="31"/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30" t="s">
        <v>128</v>
      </c>
      <c r="AD114" s="12">
        <f>IFERROR(VLOOKUP(H114,[3]Sheet1!$E:$H,4,0),)</f>
        <v>0</v>
      </c>
      <c r="AE114" s="17"/>
      <c r="AF114" s="30" t="s">
        <v>128</v>
      </c>
      <c r="AG114" s="12"/>
      <c r="AH114" s="20"/>
      <c r="AI114" s="20"/>
      <c r="AJ114" s="223"/>
      <c r="AK114" s="223"/>
      <c r="AL114" s="223" t="e">
        <v>#N/A</v>
      </c>
      <c r="AM114" s="331" t="e">
        <v>#N/A</v>
      </c>
      <c r="AN114" s="331"/>
      <c r="AO114" s="331"/>
      <c r="AP114" s="331"/>
      <c r="AQ114" s="331"/>
    </row>
    <row r="115" spans="1:43">
      <c r="A115" s="12" t="s">
        <v>340</v>
      </c>
      <c r="B115" s="25" t="s">
        <v>1808</v>
      </c>
      <c r="C115" s="24">
        <v>12141975</v>
      </c>
      <c r="D115" s="12" t="s">
        <v>1798</v>
      </c>
      <c r="E115" s="25" t="s">
        <v>1783</v>
      </c>
      <c r="F115" s="24">
        <v>11105842</v>
      </c>
      <c r="G115" s="12" t="s">
        <v>1767</v>
      </c>
      <c r="H115" s="26" t="s">
        <v>1768</v>
      </c>
      <c r="I115" s="12">
        <v>9</v>
      </c>
      <c r="J115" s="27">
        <v>46234</v>
      </c>
      <c r="K115" s="28" t="s">
        <v>1784</v>
      </c>
      <c r="L115" s="12" t="s">
        <v>1785</v>
      </c>
      <c r="M115" s="12">
        <v>9</v>
      </c>
      <c r="N115" s="29">
        <v>0</v>
      </c>
      <c r="O115" s="29">
        <v>0</v>
      </c>
      <c r="P115" s="30" t="s">
        <v>128</v>
      </c>
      <c r="Q115" s="31">
        <v>46239</v>
      </c>
      <c r="R115" s="12">
        <v>0</v>
      </c>
      <c r="S115" s="31">
        <v>46240</v>
      </c>
      <c r="T115" s="31">
        <v>46241</v>
      </c>
      <c r="U115" s="12"/>
      <c r="V115" s="12" t="s">
        <v>45</v>
      </c>
      <c r="W115" s="31"/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30" t="s">
        <v>128</v>
      </c>
      <c r="AD115" s="12">
        <f>IFERROR(VLOOKUP(H115,[3]Sheet1!$E:$H,4,0),)</f>
        <v>0</v>
      </c>
      <c r="AE115" s="17"/>
      <c r="AF115" s="30" t="s">
        <v>128</v>
      </c>
      <c r="AG115" s="12"/>
      <c r="AH115" s="20"/>
      <c r="AI115" s="20"/>
      <c r="AJ115" s="223"/>
      <c r="AK115" s="223"/>
      <c r="AL115" s="223" t="e">
        <v>#N/A</v>
      </c>
      <c r="AM115" s="331" t="e">
        <v>#N/A</v>
      </c>
      <c r="AN115" s="331"/>
      <c r="AO115" s="331"/>
      <c r="AP115" s="331"/>
      <c r="AQ115" s="331"/>
    </row>
    <row r="116" spans="1:43">
      <c r="A116" s="12" t="s">
        <v>340</v>
      </c>
      <c r="B116" s="25" t="s">
        <v>1809</v>
      </c>
      <c r="C116" s="24">
        <v>12141975</v>
      </c>
      <c r="D116" s="12" t="s">
        <v>1798</v>
      </c>
      <c r="E116" s="25" t="s">
        <v>1786</v>
      </c>
      <c r="F116" s="24">
        <v>11105842</v>
      </c>
      <c r="G116" s="12" t="s">
        <v>1767</v>
      </c>
      <c r="H116" s="26" t="s">
        <v>1768</v>
      </c>
      <c r="I116" s="12">
        <v>15</v>
      </c>
      <c r="J116" s="27">
        <v>46234</v>
      </c>
      <c r="K116" s="28" t="s">
        <v>1787</v>
      </c>
      <c r="L116" s="12" t="s">
        <v>1788</v>
      </c>
      <c r="M116" s="12">
        <v>15</v>
      </c>
      <c r="N116" s="29">
        <v>0</v>
      </c>
      <c r="O116" s="29">
        <v>0</v>
      </c>
      <c r="P116" s="30" t="s">
        <v>128</v>
      </c>
      <c r="Q116" s="31">
        <v>46239</v>
      </c>
      <c r="R116" s="12">
        <v>0</v>
      </c>
      <c r="S116" s="31">
        <v>46240</v>
      </c>
      <c r="T116" s="31">
        <v>46241</v>
      </c>
      <c r="U116" s="12"/>
      <c r="V116" s="12" t="s">
        <v>45</v>
      </c>
      <c r="W116" s="31"/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30" t="s">
        <v>128</v>
      </c>
      <c r="AD116" s="12">
        <f>IFERROR(VLOOKUP(H116,[3]Sheet1!$E:$H,4,0),)</f>
        <v>0</v>
      </c>
      <c r="AE116" s="17"/>
      <c r="AF116" s="30" t="s">
        <v>128</v>
      </c>
      <c r="AG116" s="12"/>
      <c r="AH116" s="20"/>
      <c r="AI116" s="20"/>
      <c r="AJ116" s="223"/>
      <c r="AK116" s="223"/>
      <c r="AL116" s="223" t="e">
        <v>#N/A</v>
      </c>
      <c r="AM116" s="331" t="e">
        <v>#N/A</v>
      </c>
      <c r="AN116" s="331"/>
      <c r="AO116" s="331"/>
      <c r="AP116" s="331"/>
      <c r="AQ116" s="331"/>
    </row>
    <row r="117" spans="1:43">
      <c r="A117" s="12" t="s">
        <v>340</v>
      </c>
      <c r="B117" s="25" t="s">
        <v>1810</v>
      </c>
      <c r="C117" s="24">
        <v>12142360</v>
      </c>
      <c r="D117" s="12" t="s">
        <v>1799</v>
      </c>
      <c r="E117" s="25" t="s">
        <v>1789</v>
      </c>
      <c r="F117" s="24">
        <v>11105843</v>
      </c>
      <c r="G117" s="12" t="s">
        <v>1790</v>
      </c>
      <c r="H117" s="26" t="s">
        <v>372</v>
      </c>
      <c r="I117" s="12">
        <v>3</v>
      </c>
      <c r="J117" s="27">
        <v>46234</v>
      </c>
      <c r="K117" s="28" t="s">
        <v>1791</v>
      </c>
      <c r="L117" s="12" t="s">
        <v>1792</v>
      </c>
      <c r="M117" s="12">
        <v>3</v>
      </c>
      <c r="N117" s="29">
        <v>0</v>
      </c>
      <c r="O117" s="29">
        <v>0</v>
      </c>
      <c r="P117" s="30" t="s">
        <v>128</v>
      </c>
      <c r="Q117" s="31">
        <v>46239</v>
      </c>
      <c r="R117" s="12">
        <v>0</v>
      </c>
      <c r="S117" s="31">
        <v>46240</v>
      </c>
      <c r="T117" s="31" t="s">
        <v>129</v>
      </c>
      <c r="U117" s="12"/>
      <c r="V117" s="12" t="s">
        <v>45</v>
      </c>
      <c r="W117" s="31"/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30" t="s">
        <v>128</v>
      </c>
      <c r="AD117" s="12" t="str">
        <f>IFERROR(VLOOKUP(H117,[3]Sheet1!$E:$H,4,0),)</f>
        <v>D</v>
      </c>
      <c r="AE117" s="17"/>
      <c r="AF117" s="30" t="s">
        <v>128</v>
      </c>
      <c r="AG117" s="12"/>
      <c r="AH117" s="20"/>
      <c r="AI117" s="20"/>
      <c r="AJ117" s="223"/>
      <c r="AK117" s="223"/>
      <c r="AL117" s="223" t="e">
        <v>#N/A</v>
      </c>
      <c r="AM117" s="331" t="e">
        <v>#N/A</v>
      </c>
      <c r="AN117" s="331"/>
      <c r="AO117" s="331"/>
      <c r="AP117" s="331"/>
      <c r="AQ117" s="331"/>
    </row>
    <row r="118" spans="1:43">
      <c r="A118" s="12" t="s">
        <v>340</v>
      </c>
      <c r="B118" s="25" t="s">
        <v>1811</v>
      </c>
      <c r="C118" s="24">
        <v>12142360</v>
      </c>
      <c r="D118" s="12" t="s">
        <v>1799</v>
      </c>
      <c r="E118" s="25" t="s">
        <v>1793</v>
      </c>
      <c r="F118" s="24">
        <v>11105843</v>
      </c>
      <c r="G118" s="12" t="s">
        <v>1790</v>
      </c>
      <c r="H118" s="26" t="s">
        <v>372</v>
      </c>
      <c r="I118" s="12">
        <v>6</v>
      </c>
      <c r="J118" s="27">
        <v>46234</v>
      </c>
      <c r="K118" s="28" t="s">
        <v>1794</v>
      </c>
      <c r="L118" s="12" t="s">
        <v>1817</v>
      </c>
      <c r="M118" s="12">
        <v>6</v>
      </c>
      <c r="N118" s="29">
        <v>0</v>
      </c>
      <c r="O118" s="29">
        <v>0</v>
      </c>
      <c r="P118" s="30" t="s">
        <v>128</v>
      </c>
      <c r="Q118" s="31">
        <v>46239</v>
      </c>
      <c r="R118" s="12">
        <v>0</v>
      </c>
      <c r="S118" s="31">
        <v>46240</v>
      </c>
      <c r="T118" s="31">
        <v>46241</v>
      </c>
      <c r="U118" s="12"/>
      <c r="V118" s="12" t="s">
        <v>45</v>
      </c>
      <c r="W118" s="31"/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30" t="s">
        <v>128</v>
      </c>
      <c r="AD118" s="12" t="str">
        <f>IFERROR(VLOOKUP(H118,[3]Sheet1!$E:$H,4,0),)</f>
        <v>D</v>
      </c>
      <c r="AE118" s="17"/>
      <c r="AF118" s="30" t="s">
        <v>128</v>
      </c>
      <c r="AG118" s="12"/>
      <c r="AH118" s="20"/>
      <c r="AI118" s="20"/>
      <c r="AJ118" s="223"/>
      <c r="AK118" s="223"/>
      <c r="AL118" s="223" t="e">
        <v>#N/A</v>
      </c>
      <c r="AM118" s="331" t="e">
        <v>#N/A</v>
      </c>
      <c r="AN118" s="331"/>
      <c r="AO118" s="331"/>
      <c r="AP118" s="331"/>
      <c r="AQ118" s="331"/>
    </row>
    <row r="119" spans="1:43">
      <c r="A119" s="12" t="s">
        <v>340</v>
      </c>
      <c r="B119" s="25" t="s">
        <v>1812</v>
      </c>
      <c r="C119" s="24">
        <v>12142360</v>
      </c>
      <c r="D119" s="12" t="s">
        <v>1799</v>
      </c>
      <c r="E119" s="25" t="s">
        <v>1795</v>
      </c>
      <c r="F119" s="24">
        <v>11105843</v>
      </c>
      <c r="G119" s="12" t="s">
        <v>1790</v>
      </c>
      <c r="H119" s="26" t="s">
        <v>372</v>
      </c>
      <c r="I119" s="12">
        <v>9</v>
      </c>
      <c r="J119" s="27">
        <v>46234</v>
      </c>
      <c r="K119" s="28" t="s">
        <v>1796</v>
      </c>
      <c r="L119" s="12" t="s">
        <v>1818</v>
      </c>
      <c r="M119" s="12">
        <v>9</v>
      </c>
      <c r="N119" s="29">
        <v>0</v>
      </c>
      <c r="O119" s="29">
        <v>0</v>
      </c>
      <c r="P119" s="30" t="s">
        <v>128</v>
      </c>
      <c r="Q119" s="31">
        <v>46239</v>
      </c>
      <c r="R119" s="12">
        <v>0</v>
      </c>
      <c r="S119" s="31">
        <v>46240</v>
      </c>
      <c r="T119" s="31">
        <v>46241</v>
      </c>
      <c r="U119" s="12"/>
      <c r="V119" s="12" t="s">
        <v>45</v>
      </c>
      <c r="W119" s="31"/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30" t="s">
        <v>128</v>
      </c>
      <c r="AD119" s="12" t="str">
        <f>IFERROR(VLOOKUP(H119,[3]Sheet1!$E:$H,4,0),)</f>
        <v>D</v>
      </c>
      <c r="AE119" s="17"/>
      <c r="AF119" s="30" t="s">
        <v>128</v>
      </c>
      <c r="AG119" s="12"/>
      <c r="AH119" s="20"/>
      <c r="AI119" s="20"/>
      <c r="AJ119" s="223"/>
      <c r="AK119" s="223"/>
      <c r="AL119" s="223" t="e">
        <v>#N/A</v>
      </c>
      <c r="AM119" s="331" t="e">
        <v>#N/A</v>
      </c>
      <c r="AN119" s="331"/>
      <c r="AO119" s="331"/>
      <c r="AP119" s="331"/>
      <c r="AQ119" s="331"/>
    </row>
    <row r="120" spans="1:43">
      <c r="A120" s="12" t="s">
        <v>624</v>
      </c>
      <c r="B120" s="23" t="s">
        <v>1880</v>
      </c>
      <c r="C120" s="24">
        <v>12120774</v>
      </c>
      <c r="D120" s="12" t="s">
        <v>136</v>
      </c>
      <c r="E120" s="25" t="s">
        <v>1819</v>
      </c>
      <c r="F120" s="24">
        <v>11134235</v>
      </c>
      <c r="G120" s="12" t="s">
        <v>137</v>
      </c>
      <c r="H120" s="26" t="s">
        <v>138</v>
      </c>
      <c r="I120" s="12">
        <v>3570</v>
      </c>
      <c r="J120" s="27">
        <v>46239</v>
      </c>
      <c r="K120" s="28" t="s">
        <v>1820</v>
      </c>
      <c r="L120" s="12" t="s">
        <v>1821</v>
      </c>
      <c r="M120" s="12">
        <v>3586</v>
      </c>
      <c r="N120" s="29">
        <v>16</v>
      </c>
      <c r="O120" s="29">
        <v>0</v>
      </c>
      <c r="P120" s="30" t="s">
        <v>38</v>
      </c>
      <c r="Q120" s="31">
        <v>46230</v>
      </c>
      <c r="R120" s="12">
        <v>0</v>
      </c>
      <c r="S120" s="31">
        <v>46231</v>
      </c>
      <c r="T120" s="31">
        <v>46231</v>
      </c>
      <c r="U120" s="12" t="s">
        <v>97</v>
      </c>
      <c r="V120" s="12" t="s">
        <v>40</v>
      </c>
      <c r="W120" s="31"/>
      <c r="X120" s="29">
        <v>0</v>
      </c>
      <c r="Y120" s="29">
        <v>0</v>
      </c>
      <c r="Z120" s="32">
        <f>IFERROR(VLOOKUP(H120,[2]New!$B:$G,3,0),)*I120/60</f>
        <v>2522.8000000000002</v>
      </c>
      <c r="AA120" s="32">
        <f>IFERROR(VLOOKUP(H120,[2]New!$B:$G,4,0),)*I120/60</f>
        <v>7015.05</v>
      </c>
      <c r="AB120" s="32">
        <f>IFERROR(VLOOKUP(H120,[2]New!$B:$G,6,0),)*I120/60</f>
        <v>3451</v>
      </c>
      <c r="AC120" s="33">
        <f>VLOOKUP(A120,'[4]PO PTCA (2)'!$A:$L,12,0)</f>
        <v>46255</v>
      </c>
      <c r="AD120" s="12" t="str">
        <f>IFERROR(VLOOKUP(H120,[3]Sheet1!$E:$H,4,0),)</f>
        <v>B</v>
      </c>
      <c r="AE120" s="17">
        <v>3570</v>
      </c>
      <c r="AF120" s="34" t="s">
        <v>4219</v>
      </c>
      <c r="AG120" s="12" t="s">
        <v>42</v>
      </c>
      <c r="AH120" s="20">
        <v>16</v>
      </c>
      <c r="AI120" s="20" t="s">
        <v>134</v>
      </c>
      <c r="AJ120" s="223"/>
      <c r="AK120" s="223"/>
      <c r="AL120" s="223" t="s">
        <v>5608</v>
      </c>
      <c r="AM120" s="331" t="e">
        <v>#N/A</v>
      </c>
      <c r="AN120" s="223">
        <v>2</v>
      </c>
      <c r="AO120" s="223">
        <v>2</v>
      </c>
      <c r="AP120" s="223">
        <v>2</v>
      </c>
      <c r="AQ120" s="223">
        <v>2</v>
      </c>
    </row>
    <row r="121" spans="1:43">
      <c r="A121" s="12" t="s">
        <v>624</v>
      </c>
      <c r="B121" s="23" t="s">
        <v>1881</v>
      </c>
      <c r="C121" s="24">
        <v>12120774</v>
      </c>
      <c r="D121" s="12" t="s">
        <v>136</v>
      </c>
      <c r="E121" s="25" t="s">
        <v>1822</v>
      </c>
      <c r="F121" s="24">
        <v>11134235</v>
      </c>
      <c r="G121" s="12" t="s">
        <v>137</v>
      </c>
      <c r="H121" s="26" t="s">
        <v>138</v>
      </c>
      <c r="I121" s="12">
        <v>3570</v>
      </c>
      <c r="J121" s="27">
        <v>46239</v>
      </c>
      <c r="K121" s="28" t="s">
        <v>1823</v>
      </c>
      <c r="L121" s="12" t="s">
        <v>1824</v>
      </c>
      <c r="M121" s="12">
        <v>3586</v>
      </c>
      <c r="N121" s="29">
        <v>16</v>
      </c>
      <c r="O121" s="29">
        <v>0</v>
      </c>
      <c r="P121" s="30" t="s">
        <v>38</v>
      </c>
      <c r="Q121" s="31">
        <v>46230</v>
      </c>
      <c r="R121" s="12">
        <v>0</v>
      </c>
      <c r="S121" s="31">
        <v>46231</v>
      </c>
      <c r="T121" s="31">
        <v>46231</v>
      </c>
      <c r="U121" s="12" t="s">
        <v>98</v>
      </c>
      <c r="V121" s="12" t="s">
        <v>40</v>
      </c>
      <c r="W121" s="31"/>
      <c r="X121" s="29">
        <v>0</v>
      </c>
      <c r="Y121" s="29">
        <v>0</v>
      </c>
      <c r="Z121" s="32">
        <f>IFERROR(VLOOKUP(H121,[2]New!$B:$G,3,0),)*I121/60</f>
        <v>2522.8000000000002</v>
      </c>
      <c r="AA121" s="32">
        <f>IFERROR(VLOOKUP(H121,[2]New!$B:$G,4,0),)*I121/60</f>
        <v>7015.05</v>
      </c>
      <c r="AB121" s="32">
        <f>IFERROR(VLOOKUP(H121,[2]New!$B:$G,6,0),)*I121/60</f>
        <v>3451</v>
      </c>
      <c r="AC121" s="33">
        <f>VLOOKUP(A121,'[4]PO PTCA (2)'!$A:$L,12,0)</f>
        <v>46255</v>
      </c>
      <c r="AD121" s="12" t="str">
        <f>IFERROR(VLOOKUP(H121,[3]Sheet1!$E:$H,4,0),)</f>
        <v>B</v>
      </c>
      <c r="AE121" s="17">
        <v>3570</v>
      </c>
      <c r="AF121" s="34" t="s">
        <v>4219</v>
      </c>
      <c r="AG121" s="12" t="s">
        <v>42</v>
      </c>
      <c r="AH121" s="372">
        <v>16</v>
      </c>
      <c r="AI121" s="20" t="s">
        <v>135</v>
      </c>
      <c r="AJ121" s="223" t="s">
        <v>6212</v>
      </c>
      <c r="AK121" s="223"/>
      <c r="AL121" s="223" t="s">
        <v>5608</v>
      </c>
      <c r="AM121" s="331" t="e">
        <v>#N/A</v>
      </c>
      <c r="AN121" s="223">
        <v>2</v>
      </c>
      <c r="AO121" s="223">
        <v>2</v>
      </c>
      <c r="AP121" s="223">
        <v>2</v>
      </c>
      <c r="AQ121" s="223">
        <v>2</v>
      </c>
    </row>
    <row r="122" spans="1:43">
      <c r="A122" s="12" t="s">
        <v>760</v>
      </c>
      <c r="B122" s="23" t="s">
        <v>1885</v>
      </c>
      <c r="C122" s="24">
        <v>12125012</v>
      </c>
      <c r="D122" s="12" t="s">
        <v>131</v>
      </c>
      <c r="E122" s="25" t="s">
        <v>1825</v>
      </c>
      <c r="F122" s="24">
        <v>11134237</v>
      </c>
      <c r="G122" s="12" t="s">
        <v>132</v>
      </c>
      <c r="H122" s="26" t="s">
        <v>133</v>
      </c>
      <c r="I122" s="12">
        <v>2370</v>
      </c>
      <c r="J122" s="27">
        <v>46239</v>
      </c>
      <c r="K122" s="28" t="s">
        <v>1826</v>
      </c>
      <c r="L122" s="12" t="s">
        <v>1827</v>
      </c>
      <c r="M122" s="12">
        <v>2389</v>
      </c>
      <c r="N122" s="29">
        <v>16</v>
      </c>
      <c r="O122" s="29">
        <v>0</v>
      </c>
      <c r="P122" s="30" t="s">
        <v>38</v>
      </c>
      <c r="Q122" s="31">
        <v>46230</v>
      </c>
      <c r="R122" s="12">
        <v>0</v>
      </c>
      <c r="S122" s="31">
        <v>46231</v>
      </c>
      <c r="T122" s="31">
        <v>46231</v>
      </c>
      <c r="U122" s="12" t="s">
        <v>99</v>
      </c>
      <c r="V122" s="12" t="s">
        <v>40</v>
      </c>
      <c r="W122" s="31"/>
      <c r="X122" s="29">
        <v>3</v>
      </c>
      <c r="Y122" s="29">
        <v>0</v>
      </c>
      <c r="Z122" s="32">
        <f>IFERROR(VLOOKUP(H122,[2]New!$B:$G,3,0),)*I122/60</f>
        <v>1674.8</v>
      </c>
      <c r="AA122" s="32">
        <f>IFERROR(VLOOKUP(H122,[2]New!$B:$G,4,0),)*I122/60</f>
        <v>4657.05</v>
      </c>
      <c r="AB122" s="32">
        <f>IFERROR(VLOOKUP(H122,[2]New!$B:$G,6,0),)*I122/60</f>
        <v>2291</v>
      </c>
      <c r="AC122" s="33">
        <f>VLOOKUP(A122,'[4]PO PTCA (2)'!$A:$L,12,0)</f>
        <v>46255</v>
      </c>
      <c r="AD122" s="12" t="str">
        <f>IFERROR(VLOOKUP(H122,[3]Sheet1!$E:$H,4,0),)</f>
        <v>B</v>
      </c>
      <c r="AE122" s="17">
        <v>2370</v>
      </c>
      <c r="AF122" s="34" t="s">
        <v>4219</v>
      </c>
      <c r="AG122" s="12" t="s">
        <v>42</v>
      </c>
      <c r="AH122" s="372">
        <v>19</v>
      </c>
      <c r="AI122" s="20" t="s">
        <v>139</v>
      </c>
      <c r="AJ122" s="223" t="s">
        <v>6212</v>
      </c>
      <c r="AK122" s="223"/>
      <c r="AL122" s="223" t="s">
        <v>5605</v>
      </c>
      <c r="AM122" s="331" t="e">
        <v>#N/A</v>
      </c>
      <c r="AN122" s="223">
        <v>3</v>
      </c>
      <c r="AO122" s="223">
        <v>3</v>
      </c>
      <c r="AP122" s="223">
        <v>2</v>
      </c>
      <c r="AQ122" s="223">
        <v>2</v>
      </c>
    </row>
    <row r="123" spans="1:43">
      <c r="A123" s="12" t="s">
        <v>1507</v>
      </c>
      <c r="B123" s="23" t="s">
        <v>1895</v>
      </c>
      <c r="C123" s="24">
        <v>12125025</v>
      </c>
      <c r="D123" s="12" t="s">
        <v>35</v>
      </c>
      <c r="E123" s="25" t="s">
        <v>1828</v>
      </c>
      <c r="F123" s="24">
        <v>11133764</v>
      </c>
      <c r="G123" s="12" t="s">
        <v>36</v>
      </c>
      <c r="H123" s="26" t="s">
        <v>37</v>
      </c>
      <c r="I123" s="12">
        <v>479</v>
      </c>
      <c r="J123" s="27">
        <v>46249</v>
      </c>
      <c r="K123" s="28" t="s">
        <v>1829</v>
      </c>
      <c r="L123" s="12" t="s">
        <v>1830</v>
      </c>
      <c r="M123" s="12">
        <v>482</v>
      </c>
      <c r="N123" s="29">
        <v>0</v>
      </c>
      <c r="O123" s="29">
        <v>0</v>
      </c>
      <c r="P123" s="30" t="s">
        <v>38</v>
      </c>
      <c r="Q123" s="31">
        <v>46230</v>
      </c>
      <c r="R123" s="12">
        <v>0</v>
      </c>
      <c r="S123" s="31">
        <v>46231</v>
      </c>
      <c r="T123" s="31">
        <v>46231</v>
      </c>
      <c r="U123" s="12" t="s">
        <v>100</v>
      </c>
      <c r="V123" s="12" t="s">
        <v>40</v>
      </c>
      <c r="W123" s="31"/>
      <c r="X123" s="29">
        <v>3</v>
      </c>
      <c r="Y123" s="29">
        <v>0</v>
      </c>
      <c r="Z123" s="32">
        <f>IFERROR(VLOOKUP(H123,[2]New!$B:$G,3,0),)*I123/60</f>
        <v>436.68833333333339</v>
      </c>
      <c r="AA123" s="32">
        <f>IFERROR(VLOOKUP(H123,[2]New!$B:$G,4,0),)*I123/60</f>
        <v>1332.4183333333335</v>
      </c>
      <c r="AB123" s="32">
        <f>IFERROR(VLOOKUP(H123,[2]New!$B:$G,6,0),)*I123/60</f>
        <v>1225.4416666666666</v>
      </c>
      <c r="AC123" s="33">
        <f>VLOOKUP(A123,'[4]PO PTCA (2)'!$A:$L,12,0)</f>
        <v>46268</v>
      </c>
      <c r="AD123" s="12" t="str">
        <f>IFERROR(VLOOKUP(H123,[3]Sheet1!$E:$H,4,0),)</f>
        <v>D</v>
      </c>
      <c r="AE123" s="17"/>
      <c r="AF123" s="34" t="s">
        <v>2470</v>
      </c>
      <c r="AG123" s="12">
        <v>12</v>
      </c>
      <c r="AH123" s="20"/>
      <c r="AI123" s="20" t="s">
        <v>140</v>
      </c>
      <c r="AJ123" s="223"/>
      <c r="AK123" s="223"/>
      <c r="AL123" s="223" t="s">
        <v>5630</v>
      </c>
      <c r="AM123" s="331" t="e">
        <v>#N/A</v>
      </c>
      <c r="AN123" s="223">
        <v>3</v>
      </c>
      <c r="AO123" s="223">
        <v>3</v>
      </c>
      <c r="AP123" s="223">
        <v>2</v>
      </c>
      <c r="AQ123" s="223">
        <v>2</v>
      </c>
    </row>
    <row r="124" spans="1:43">
      <c r="A124" s="12" t="s">
        <v>1507</v>
      </c>
      <c r="B124" s="23" t="s">
        <v>1896</v>
      </c>
      <c r="C124" s="24">
        <v>12125025</v>
      </c>
      <c r="D124" s="12" t="s">
        <v>35</v>
      </c>
      <c r="E124" s="25" t="s">
        <v>1831</v>
      </c>
      <c r="F124" s="24">
        <v>11133764</v>
      </c>
      <c r="G124" s="12" t="s">
        <v>36</v>
      </c>
      <c r="H124" s="26" t="s">
        <v>37</v>
      </c>
      <c r="I124" s="12">
        <v>1659</v>
      </c>
      <c r="J124" s="27">
        <v>46249</v>
      </c>
      <c r="K124" s="28" t="s">
        <v>1832</v>
      </c>
      <c r="L124" s="12" t="s">
        <v>1833</v>
      </c>
      <c r="M124" s="12">
        <v>1659</v>
      </c>
      <c r="N124" s="29">
        <v>0</v>
      </c>
      <c r="O124" s="29">
        <v>0</v>
      </c>
      <c r="P124" s="30" t="s">
        <v>38</v>
      </c>
      <c r="Q124" s="31">
        <v>46230</v>
      </c>
      <c r="R124" s="12">
        <v>0</v>
      </c>
      <c r="S124" s="31">
        <v>46231</v>
      </c>
      <c r="T124" s="31">
        <v>46231</v>
      </c>
      <c r="U124" s="12" t="s">
        <v>100</v>
      </c>
      <c r="V124" s="12" t="s">
        <v>40</v>
      </c>
      <c r="W124" s="31"/>
      <c r="X124" s="29">
        <v>0</v>
      </c>
      <c r="Y124" s="29">
        <v>0</v>
      </c>
      <c r="Z124" s="32">
        <f>IFERROR(VLOOKUP(H124,[2]New!$B:$G,3,0),)*I124/60</f>
        <v>1512.4550000000002</v>
      </c>
      <c r="AA124" s="32">
        <f>IFERROR(VLOOKUP(H124,[2]New!$B:$G,4,0),)*I124/60</f>
        <v>4614.7850000000008</v>
      </c>
      <c r="AB124" s="32">
        <f>IFERROR(VLOOKUP(H124,[2]New!$B:$G,6,0),)*I124/60</f>
        <v>4244.2749999999996</v>
      </c>
      <c r="AC124" s="33">
        <f>VLOOKUP(A124,'[4]PO PTCA (2)'!$A:$L,12,0)</f>
        <v>46268</v>
      </c>
      <c r="AD124" s="12" t="str">
        <f>IFERROR(VLOOKUP(H124,[3]Sheet1!$E:$H,4,0),)</f>
        <v>D</v>
      </c>
      <c r="AE124" s="17"/>
      <c r="AF124" s="34" t="s">
        <v>2470</v>
      </c>
      <c r="AG124" s="12">
        <v>12</v>
      </c>
      <c r="AH124" s="20"/>
      <c r="AI124" s="20" t="s">
        <v>140</v>
      </c>
      <c r="AJ124" s="223"/>
      <c r="AK124" s="223"/>
      <c r="AL124" s="223" t="s">
        <v>5630</v>
      </c>
      <c r="AM124" s="331" t="e">
        <v>#N/A</v>
      </c>
      <c r="AN124" s="223">
        <v>3</v>
      </c>
      <c r="AO124" s="223">
        <v>3</v>
      </c>
      <c r="AP124" s="223">
        <v>2</v>
      </c>
      <c r="AQ124" s="223">
        <v>2</v>
      </c>
    </row>
    <row r="125" spans="1:43">
      <c r="A125" s="12" t="s">
        <v>688</v>
      </c>
      <c r="B125" s="23" t="s">
        <v>1883</v>
      </c>
      <c r="C125" s="24">
        <v>12125071</v>
      </c>
      <c r="D125" s="12" t="s">
        <v>191</v>
      </c>
      <c r="E125" s="25" t="s">
        <v>1834</v>
      </c>
      <c r="F125" s="24">
        <v>11134241</v>
      </c>
      <c r="G125" s="12" t="s">
        <v>192</v>
      </c>
      <c r="H125" s="26" t="s">
        <v>193</v>
      </c>
      <c r="I125" s="12">
        <v>120</v>
      </c>
      <c r="J125" s="27">
        <v>46239</v>
      </c>
      <c r="K125" s="28" t="s">
        <v>1835</v>
      </c>
      <c r="L125" s="12" t="s">
        <v>1836</v>
      </c>
      <c r="M125" s="12">
        <v>124</v>
      </c>
      <c r="N125" s="29">
        <v>4</v>
      </c>
      <c r="O125" s="29">
        <v>0</v>
      </c>
      <c r="P125" s="30" t="s">
        <v>38</v>
      </c>
      <c r="Q125" s="31">
        <v>46230</v>
      </c>
      <c r="R125" s="12">
        <v>0</v>
      </c>
      <c r="S125" s="31">
        <v>46231</v>
      </c>
      <c r="T125" s="31">
        <v>46231</v>
      </c>
      <c r="U125" s="12" t="s">
        <v>39</v>
      </c>
      <c r="V125" s="12" t="s">
        <v>40</v>
      </c>
      <c r="W125" s="31"/>
      <c r="X125" s="29">
        <v>0</v>
      </c>
      <c r="Y125" s="29">
        <v>0</v>
      </c>
      <c r="Z125" s="32">
        <f>IFERROR(VLOOKUP(H125,[2]New!$B:$G,3,0),)*I125/60</f>
        <v>84.8</v>
      </c>
      <c r="AA125" s="32">
        <f>IFERROR(VLOOKUP(H125,[2]New!$B:$G,4,0),)*I125/60</f>
        <v>185.2</v>
      </c>
      <c r="AB125" s="32">
        <f>IFERROR(VLOOKUP(H125,[2]New!$B:$G,6,0),)*I125/60</f>
        <v>116</v>
      </c>
      <c r="AC125" s="33">
        <f>VLOOKUP(A125,'[4]PO PTCA (2)'!$A:$L,12,0)</f>
        <v>46255</v>
      </c>
      <c r="AD125" s="12" t="str">
        <f>IFERROR(VLOOKUP(H125,[3]Sheet1!$E:$H,4,0),)</f>
        <v>C</v>
      </c>
      <c r="AE125" s="17">
        <v>120</v>
      </c>
      <c r="AF125" s="34" t="s">
        <v>4219</v>
      </c>
      <c r="AG125" s="12">
        <v>2</v>
      </c>
      <c r="AH125" s="20">
        <v>4</v>
      </c>
      <c r="AI125" s="20" t="s">
        <v>184</v>
      </c>
      <c r="AJ125" s="223"/>
      <c r="AK125" s="223"/>
      <c r="AL125" s="223" t="s">
        <v>5623</v>
      </c>
      <c r="AM125" s="331" t="e">
        <v>#N/A</v>
      </c>
      <c r="AN125" s="223">
        <v>2</v>
      </c>
      <c r="AO125" s="223">
        <v>2</v>
      </c>
      <c r="AP125" s="223">
        <v>2</v>
      </c>
      <c r="AQ125" s="223">
        <v>2</v>
      </c>
    </row>
    <row r="126" spans="1:43">
      <c r="A126" s="12" t="s">
        <v>688</v>
      </c>
      <c r="B126" s="23" t="s">
        <v>1882</v>
      </c>
      <c r="C126" s="24">
        <v>12125071</v>
      </c>
      <c r="D126" s="12" t="s">
        <v>191</v>
      </c>
      <c r="E126" s="25" t="s">
        <v>1837</v>
      </c>
      <c r="F126" s="24">
        <v>11134241</v>
      </c>
      <c r="G126" s="12" t="s">
        <v>192</v>
      </c>
      <c r="H126" s="26" t="s">
        <v>193</v>
      </c>
      <c r="I126" s="12">
        <v>3450</v>
      </c>
      <c r="J126" s="27">
        <v>46239</v>
      </c>
      <c r="K126" s="28" t="s">
        <v>1838</v>
      </c>
      <c r="L126" s="12" t="s">
        <v>1839</v>
      </c>
      <c r="M126" s="12">
        <v>3469</v>
      </c>
      <c r="N126" s="29">
        <v>16</v>
      </c>
      <c r="O126" s="29">
        <v>0</v>
      </c>
      <c r="P126" s="30" t="s">
        <v>38</v>
      </c>
      <c r="Q126" s="31">
        <v>46230</v>
      </c>
      <c r="R126" s="12">
        <v>0</v>
      </c>
      <c r="S126" s="31">
        <v>46231</v>
      </c>
      <c r="T126" s="31">
        <v>46231</v>
      </c>
      <c r="U126" s="12" t="s">
        <v>39</v>
      </c>
      <c r="V126" s="12" t="s">
        <v>40</v>
      </c>
      <c r="W126" s="31"/>
      <c r="X126" s="29">
        <v>3</v>
      </c>
      <c r="Y126" s="29">
        <v>0</v>
      </c>
      <c r="Z126" s="32">
        <f>IFERROR(VLOOKUP(H126,[2]New!$B:$G,3,0),)*I126/60</f>
        <v>2438</v>
      </c>
      <c r="AA126" s="32">
        <f>IFERROR(VLOOKUP(H126,[2]New!$B:$G,4,0),)*I126/60</f>
        <v>5324.5</v>
      </c>
      <c r="AB126" s="32">
        <f>IFERROR(VLOOKUP(H126,[2]New!$B:$G,6,0),)*I126/60</f>
        <v>3335</v>
      </c>
      <c r="AC126" s="33">
        <f>VLOOKUP(A126,'[4]PO PTCA (2)'!$A:$L,12,0)</f>
        <v>46255</v>
      </c>
      <c r="AD126" s="12" t="str">
        <f>IFERROR(VLOOKUP(H126,[3]Sheet1!$E:$H,4,0),)</f>
        <v>C</v>
      </c>
      <c r="AE126" s="17">
        <v>3450</v>
      </c>
      <c r="AF126" s="34" t="s">
        <v>4219</v>
      </c>
      <c r="AG126" s="12">
        <v>2</v>
      </c>
      <c r="AH126" s="20">
        <v>19</v>
      </c>
      <c r="AI126" s="20" t="s">
        <v>184</v>
      </c>
      <c r="AJ126" s="223"/>
      <c r="AK126" s="223"/>
      <c r="AL126" s="223" t="s">
        <v>5623</v>
      </c>
      <c r="AM126" s="331" t="e">
        <v>#N/A</v>
      </c>
      <c r="AN126" s="223">
        <v>2</v>
      </c>
      <c r="AO126" s="223">
        <v>2</v>
      </c>
      <c r="AP126" s="223">
        <v>2</v>
      </c>
      <c r="AQ126" s="223">
        <v>2</v>
      </c>
    </row>
    <row r="127" spans="1:43">
      <c r="A127" s="12" t="s">
        <v>1840</v>
      </c>
      <c r="B127" s="23" t="s">
        <v>1886</v>
      </c>
      <c r="C127" s="24">
        <v>12125103</v>
      </c>
      <c r="D127" s="12" t="s">
        <v>200</v>
      </c>
      <c r="E127" s="25" t="s">
        <v>1841</v>
      </c>
      <c r="F127" s="24">
        <v>11134236</v>
      </c>
      <c r="G127" s="12" t="s">
        <v>201</v>
      </c>
      <c r="H127" s="26" t="s">
        <v>202</v>
      </c>
      <c r="I127" s="12">
        <v>190</v>
      </c>
      <c r="J127" s="27">
        <v>46239</v>
      </c>
      <c r="K127" s="28" t="s">
        <v>1842</v>
      </c>
      <c r="L127" s="12" t="s">
        <v>1843</v>
      </c>
      <c r="M127" s="12">
        <v>190</v>
      </c>
      <c r="N127" s="29">
        <v>0</v>
      </c>
      <c r="O127" s="29">
        <v>0</v>
      </c>
      <c r="P127" s="30" t="s">
        <v>38</v>
      </c>
      <c r="Q127" s="31">
        <v>46230</v>
      </c>
      <c r="R127" s="12">
        <v>0</v>
      </c>
      <c r="S127" s="31">
        <v>46231</v>
      </c>
      <c r="T127" s="31">
        <v>46231</v>
      </c>
      <c r="U127" s="12" t="s">
        <v>101</v>
      </c>
      <c r="V127" s="12" t="s">
        <v>45</v>
      </c>
      <c r="W127" s="31"/>
      <c r="X127" s="29">
        <v>0</v>
      </c>
      <c r="Y127" s="29">
        <v>0</v>
      </c>
      <c r="Z127" s="32">
        <f>IFERROR(VLOOKUP(H127,[2]New!$B:$G,3,0),)*I127/60</f>
        <v>134.26666666666668</v>
      </c>
      <c r="AA127" s="32">
        <f>IFERROR(VLOOKUP(H127,[2]New!$B:$G,4,0),)*I127/60</f>
        <v>293.23333333333335</v>
      </c>
      <c r="AB127" s="32">
        <f>IFERROR(VLOOKUP(H127,[2]New!$B:$G,6,0),)*I127/60</f>
        <v>183.66666666666666</v>
      </c>
      <c r="AC127" s="33">
        <f>VLOOKUP(A127,'[4]PO PTCA (2)'!$A:$L,12,0)</f>
        <v>46268</v>
      </c>
      <c r="AD127" s="12" t="str">
        <f>IFERROR(VLOOKUP(H127,[3]Sheet1!$E:$H,4,0),)</f>
        <v>B</v>
      </c>
      <c r="AE127" s="17">
        <v>190</v>
      </c>
      <c r="AF127" s="34" t="s">
        <v>4219</v>
      </c>
      <c r="AG127" s="12">
        <v>2</v>
      </c>
      <c r="AH127" s="20">
        <v>0</v>
      </c>
      <c r="AI127" s="20" t="s">
        <v>121</v>
      </c>
      <c r="AJ127" s="223"/>
      <c r="AK127" s="223"/>
      <c r="AL127" s="223" t="s">
        <v>5627</v>
      </c>
      <c r="AM127" s="331" t="e">
        <v>#N/A</v>
      </c>
      <c r="AN127" s="223">
        <v>2</v>
      </c>
      <c r="AO127" s="223">
        <v>2</v>
      </c>
      <c r="AP127" s="223">
        <v>2</v>
      </c>
      <c r="AQ127" s="223">
        <v>2</v>
      </c>
    </row>
    <row r="128" spans="1:43">
      <c r="A128" s="12" t="s">
        <v>1840</v>
      </c>
      <c r="B128" s="23" t="s">
        <v>1884</v>
      </c>
      <c r="C128" s="24">
        <v>12125103</v>
      </c>
      <c r="D128" s="12" t="s">
        <v>200</v>
      </c>
      <c r="E128" s="25" t="s">
        <v>1844</v>
      </c>
      <c r="F128" s="24">
        <v>11134236</v>
      </c>
      <c r="G128" s="12" t="s">
        <v>201</v>
      </c>
      <c r="H128" s="26" t="s">
        <v>202</v>
      </c>
      <c r="I128" s="12">
        <v>3380</v>
      </c>
      <c r="J128" s="27">
        <v>46239</v>
      </c>
      <c r="K128" s="28" t="s">
        <v>1845</v>
      </c>
      <c r="L128" s="12" t="s">
        <v>1846</v>
      </c>
      <c r="M128" s="12">
        <v>3380</v>
      </c>
      <c r="N128" s="29">
        <v>0</v>
      </c>
      <c r="O128" s="29">
        <v>0</v>
      </c>
      <c r="P128" s="30" t="s">
        <v>38</v>
      </c>
      <c r="Q128" s="31">
        <v>46230</v>
      </c>
      <c r="R128" s="12">
        <v>0</v>
      </c>
      <c r="S128" s="31">
        <v>46231</v>
      </c>
      <c r="T128" s="31">
        <v>46231</v>
      </c>
      <c r="U128" s="12" t="s">
        <v>101</v>
      </c>
      <c r="V128" s="12" t="s">
        <v>45</v>
      </c>
      <c r="W128" s="31"/>
      <c r="X128" s="29">
        <v>0</v>
      </c>
      <c r="Y128" s="29">
        <v>0</v>
      </c>
      <c r="Z128" s="32">
        <f>IFERROR(VLOOKUP(H128,[2]New!$B:$G,3,0),)*I128/60</f>
        <v>2388.5333333333333</v>
      </c>
      <c r="AA128" s="32">
        <f>IFERROR(VLOOKUP(H128,[2]New!$B:$G,4,0),)*I128/60</f>
        <v>5216.4666666666662</v>
      </c>
      <c r="AB128" s="32">
        <f>IFERROR(VLOOKUP(H128,[2]New!$B:$G,6,0),)*I128/60</f>
        <v>3267.3333333333335</v>
      </c>
      <c r="AC128" s="33">
        <f>VLOOKUP(A128,'[4]PO PTCA (2)'!$A:$L,12,0)</f>
        <v>46268</v>
      </c>
      <c r="AD128" s="12" t="str">
        <f>IFERROR(VLOOKUP(H128,[3]Sheet1!$E:$H,4,0),)</f>
        <v>B</v>
      </c>
      <c r="AE128" s="17">
        <v>3380</v>
      </c>
      <c r="AF128" s="34" t="s">
        <v>4219</v>
      </c>
      <c r="AG128" s="12">
        <v>2</v>
      </c>
      <c r="AH128" s="20">
        <v>0</v>
      </c>
      <c r="AI128" s="20" t="s">
        <v>121</v>
      </c>
      <c r="AJ128" s="223"/>
      <c r="AK128" s="223"/>
      <c r="AL128" s="223" t="s">
        <v>5627</v>
      </c>
      <c r="AM128" s="331" t="e">
        <v>#N/A</v>
      </c>
      <c r="AN128" s="223">
        <v>2</v>
      </c>
      <c r="AO128" s="223">
        <v>2</v>
      </c>
      <c r="AP128" s="223">
        <v>2</v>
      </c>
      <c r="AQ128" s="223">
        <v>2</v>
      </c>
    </row>
    <row r="129" spans="1:43">
      <c r="A129" s="12" t="s">
        <v>577</v>
      </c>
      <c r="B129" s="23" t="s">
        <v>1887</v>
      </c>
      <c r="C129" s="24">
        <v>12111088</v>
      </c>
      <c r="D129" s="12" t="s">
        <v>534</v>
      </c>
      <c r="E129" s="25" t="s">
        <v>1847</v>
      </c>
      <c r="F129" s="24">
        <v>11111223</v>
      </c>
      <c r="G129" s="12" t="s">
        <v>578</v>
      </c>
      <c r="H129" s="26" t="s">
        <v>579</v>
      </c>
      <c r="I129" s="12">
        <v>196</v>
      </c>
      <c r="J129" s="27">
        <v>46236</v>
      </c>
      <c r="K129" s="28" t="s">
        <v>1848</v>
      </c>
      <c r="L129" s="12" t="s">
        <v>1849</v>
      </c>
      <c r="M129" s="12">
        <v>196</v>
      </c>
      <c r="N129" s="29">
        <v>0</v>
      </c>
      <c r="O129" s="29">
        <v>0</v>
      </c>
      <c r="P129" s="30" t="s">
        <v>203</v>
      </c>
      <c r="Q129" s="31">
        <v>46230</v>
      </c>
      <c r="R129" s="12">
        <v>0</v>
      </c>
      <c r="S129" s="314">
        <v>46233</v>
      </c>
      <c r="T129" s="314">
        <v>46233</v>
      </c>
      <c r="U129" s="12" t="s">
        <v>48</v>
      </c>
      <c r="V129" s="12" t="s">
        <v>45</v>
      </c>
      <c r="W129" s="31"/>
      <c r="X129" s="29">
        <v>0</v>
      </c>
      <c r="Y129" s="29">
        <v>0</v>
      </c>
      <c r="Z129" s="32">
        <f>IFERROR(VLOOKUP(H129,[2]New!$B:$G,3,0),)*I129/60</f>
        <v>137.19999999999999</v>
      </c>
      <c r="AA129" s="32">
        <f>IFERROR(VLOOKUP(H129,[2]New!$B:$G,4,0),)*I129/60</f>
        <v>535.73333333333335</v>
      </c>
      <c r="AB129" s="32">
        <f>IFERROR(VLOOKUP(H129,[2]New!$B:$G,6,0),)*I129/60</f>
        <v>480.2</v>
      </c>
      <c r="AC129" s="360">
        <v>46238</v>
      </c>
      <c r="AD129" s="12">
        <f>IFERROR(VLOOKUP(H129,[3]Sheet1!$E:$H,4,0),)</f>
        <v>0</v>
      </c>
      <c r="AE129" s="17">
        <v>196</v>
      </c>
      <c r="AF129" s="34" t="s">
        <v>4219</v>
      </c>
      <c r="AG129" s="12">
        <v>0</v>
      </c>
      <c r="AH129" s="20">
        <v>0</v>
      </c>
      <c r="AI129" s="20" t="s">
        <v>46</v>
      </c>
      <c r="AJ129" s="223"/>
      <c r="AK129" s="223"/>
      <c r="AL129" s="223" t="s">
        <v>5604</v>
      </c>
      <c r="AM129" s="331" t="s">
        <v>5604</v>
      </c>
      <c r="AN129" s="223">
        <v>3</v>
      </c>
      <c r="AO129" s="223">
        <v>3</v>
      </c>
      <c r="AP129" s="223">
        <v>2</v>
      </c>
      <c r="AQ129" s="223">
        <v>2</v>
      </c>
    </row>
    <row r="130" spans="1:43">
      <c r="A130" s="12" t="s">
        <v>1376</v>
      </c>
      <c r="B130" s="23" t="s">
        <v>1888</v>
      </c>
      <c r="C130" s="24">
        <v>12114364</v>
      </c>
      <c r="D130" s="12" t="s">
        <v>124</v>
      </c>
      <c r="E130" s="25" t="s">
        <v>1850</v>
      </c>
      <c r="F130" s="24">
        <v>11134329</v>
      </c>
      <c r="G130" s="12" t="s">
        <v>161</v>
      </c>
      <c r="H130" s="26" t="s">
        <v>162</v>
      </c>
      <c r="I130" s="12">
        <v>200</v>
      </c>
      <c r="J130" s="27">
        <v>46239</v>
      </c>
      <c r="K130" s="28" t="s">
        <v>1851</v>
      </c>
      <c r="L130" s="12" t="s">
        <v>1852</v>
      </c>
      <c r="M130" s="12">
        <v>200</v>
      </c>
      <c r="N130" s="29">
        <v>0</v>
      </c>
      <c r="O130" s="29">
        <v>0</v>
      </c>
      <c r="P130" s="30" t="s">
        <v>43</v>
      </c>
      <c r="Q130" s="31">
        <v>46230</v>
      </c>
      <c r="R130" s="12">
        <v>0</v>
      </c>
      <c r="S130" s="31">
        <v>46231</v>
      </c>
      <c r="T130" s="31">
        <v>46231</v>
      </c>
      <c r="U130" s="12" t="s">
        <v>44</v>
      </c>
      <c r="V130" s="12" t="s">
        <v>45</v>
      </c>
      <c r="W130" s="31"/>
      <c r="X130" s="29">
        <v>0</v>
      </c>
      <c r="Y130" s="29">
        <v>0</v>
      </c>
      <c r="Z130" s="32">
        <f>IFERROR(VLOOKUP(H130,[2]New!$B:$G,3,0),)*I130/60</f>
        <v>73.333333333333329</v>
      </c>
      <c r="AA130" s="32">
        <f>IFERROR(VLOOKUP(H130,[2]New!$B:$G,4,0),)*I130/60</f>
        <v>393</v>
      </c>
      <c r="AB130" s="32">
        <f>IFERROR(VLOOKUP(H130,[2]New!$B:$G,6,0),)*I130/60</f>
        <v>383.33333333333331</v>
      </c>
      <c r="AC130" s="33">
        <f>VLOOKUP(A130,'[4]PO PTCA (2)'!$A:$L,12,0)</f>
        <v>46253</v>
      </c>
      <c r="AD130" s="12">
        <f>IFERROR(VLOOKUP(H130,[3]Sheet1!$E:$H,4,0),)</f>
        <v>0</v>
      </c>
      <c r="AE130" s="17">
        <v>200</v>
      </c>
      <c r="AF130" s="34" t="s">
        <v>4219</v>
      </c>
      <c r="AG130" s="12">
        <v>0</v>
      </c>
      <c r="AH130" s="20">
        <v>0</v>
      </c>
      <c r="AI130" s="20" t="s">
        <v>46</v>
      </c>
      <c r="AJ130" s="223"/>
      <c r="AK130" s="223"/>
      <c r="AL130" s="223" t="s">
        <v>5619</v>
      </c>
      <c r="AM130" s="331" t="s">
        <v>5619</v>
      </c>
      <c r="AN130" s="223">
        <v>3</v>
      </c>
      <c r="AO130" s="223">
        <v>3</v>
      </c>
      <c r="AP130" s="223">
        <v>2</v>
      </c>
      <c r="AQ130" s="223">
        <v>2</v>
      </c>
    </row>
    <row r="131" spans="1:43">
      <c r="A131" s="12" t="s">
        <v>1853</v>
      </c>
      <c r="B131" s="23" t="s">
        <v>1889</v>
      </c>
      <c r="C131" s="24">
        <v>12111432</v>
      </c>
      <c r="D131" s="12" t="s">
        <v>1879</v>
      </c>
      <c r="E131" s="25" t="s">
        <v>1854</v>
      </c>
      <c r="F131" s="24">
        <v>11125004</v>
      </c>
      <c r="G131" s="12" t="s">
        <v>1855</v>
      </c>
      <c r="H131" s="26" t="s">
        <v>1856</v>
      </c>
      <c r="I131" s="12">
        <v>5</v>
      </c>
      <c r="J131" s="27">
        <v>46239</v>
      </c>
      <c r="K131" s="28" t="s">
        <v>1857</v>
      </c>
      <c r="L131" s="12" t="s">
        <v>1858</v>
      </c>
      <c r="M131" s="12">
        <v>5</v>
      </c>
      <c r="N131" s="29">
        <v>0</v>
      </c>
      <c r="O131" s="29">
        <v>0</v>
      </c>
      <c r="P131" s="30" t="s">
        <v>203</v>
      </c>
      <c r="Q131" s="31">
        <v>46230</v>
      </c>
      <c r="R131" s="12">
        <v>0</v>
      </c>
      <c r="S131" s="31">
        <v>46231</v>
      </c>
      <c r="T131" s="31">
        <v>46231</v>
      </c>
      <c r="U131" s="12" t="s">
        <v>44</v>
      </c>
      <c r="V131" s="12" t="s">
        <v>45</v>
      </c>
      <c r="W131" s="31"/>
      <c r="X131" s="29">
        <v>0</v>
      </c>
      <c r="Y131" s="29">
        <v>0</v>
      </c>
      <c r="Z131" s="32">
        <f>IFERROR(VLOOKUP(H131,[2]New!$B:$G,3,0),)*I131/60</f>
        <v>1.8333333333333333</v>
      </c>
      <c r="AA131" s="32">
        <f>IFERROR(VLOOKUP(H131,[2]New!$B:$G,4,0),)*I131/60</f>
        <v>7.75</v>
      </c>
      <c r="AB131" s="32">
        <f>IFERROR(VLOOKUP(H131,[2]New!$B:$G,6,0),)*I131/60</f>
        <v>5.833333333333333</v>
      </c>
      <c r="AC131" s="33">
        <f>VLOOKUP(A131,'[4]PO PTCA (2)'!$A:$L,12,0)</f>
        <v>46252</v>
      </c>
      <c r="AD131" s="12">
        <f>IFERROR(VLOOKUP(H131,[3]Sheet1!$E:$H,4,0),)</f>
        <v>0</v>
      </c>
      <c r="AE131" s="17">
        <v>5</v>
      </c>
      <c r="AF131" s="34" t="s">
        <v>4219</v>
      </c>
      <c r="AG131" s="12">
        <v>0</v>
      </c>
      <c r="AH131" s="20">
        <v>0</v>
      </c>
      <c r="AI131" s="20" t="s">
        <v>46</v>
      </c>
      <c r="AJ131" s="223"/>
      <c r="AK131" s="223"/>
      <c r="AL131" s="223" t="s">
        <v>5635</v>
      </c>
      <c r="AM131" s="331" t="s">
        <v>5635</v>
      </c>
      <c r="AN131" s="223">
        <v>2</v>
      </c>
      <c r="AO131" s="223">
        <v>2</v>
      </c>
      <c r="AP131" s="223">
        <v>2</v>
      </c>
      <c r="AQ131" s="223">
        <v>2</v>
      </c>
    </row>
    <row r="132" spans="1:43">
      <c r="A132" s="12" t="s">
        <v>1859</v>
      </c>
      <c r="B132" s="23" t="s">
        <v>1890</v>
      </c>
      <c r="C132" s="24">
        <v>12114299</v>
      </c>
      <c r="D132" s="12" t="s">
        <v>167</v>
      </c>
      <c r="E132" s="25" t="s">
        <v>1860</v>
      </c>
      <c r="F132" s="24">
        <v>11117357</v>
      </c>
      <c r="G132" s="12" t="s">
        <v>1861</v>
      </c>
      <c r="H132" s="26" t="s">
        <v>1862</v>
      </c>
      <c r="I132" s="12">
        <v>50</v>
      </c>
      <c r="J132" s="27">
        <v>46239</v>
      </c>
      <c r="K132" s="28" t="s">
        <v>1863</v>
      </c>
      <c r="L132" s="12" t="s">
        <v>1864</v>
      </c>
      <c r="M132" s="12">
        <v>50</v>
      </c>
      <c r="N132" s="29">
        <v>0</v>
      </c>
      <c r="O132" s="29">
        <v>0</v>
      </c>
      <c r="P132" s="30" t="s">
        <v>43</v>
      </c>
      <c r="Q132" s="31">
        <v>46230</v>
      </c>
      <c r="R132" s="12">
        <v>0</v>
      </c>
      <c r="S132" s="31">
        <v>46231</v>
      </c>
      <c r="T132" s="31">
        <v>46231</v>
      </c>
      <c r="U132" s="12" t="s">
        <v>44</v>
      </c>
      <c r="V132" s="12" t="s">
        <v>45</v>
      </c>
      <c r="W132" s="31"/>
      <c r="X132" s="29">
        <v>0</v>
      </c>
      <c r="Y132" s="29">
        <v>0</v>
      </c>
      <c r="Z132" s="32">
        <f>IFERROR(VLOOKUP(H132,[2]New!$B:$G,3,0),)*I132/60</f>
        <v>18.333333333333332</v>
      </c>
      <c r="AA132" s="32">
        <f>IFERROR(VLOOKUP(H132,[2]New!$B:$G,4,0),)*I132/60</f>
        <v>98.25</v>
      </c>
      <c r="AB132" s="32">
        <f>IFERROR(VLOOKUP(H132,[2]New!$B:$G,6,0),)*I132/60</f>
        <v>95.833333333333329</v>
      </c>
      <c r="AC132" s="33">
        <f>VLOOKUP(A132,'[4]PO PTCA (2)'!$A:$L,12,0)</f>
        <v>46254</v>
      </c>
      <c r="AD132" s="12">
        <f>IFERROR(VLOOKUP(H132,[3]Sheet1!$E:$H,4,0),)</f>
        <v>0</v>
      </c>
      <c r="AE132" s="17">
        <v>50</v>
      </c>
      <c r="AF132" s="34" t="s">
        <v>4219</v>
      </c>
      <c r="AG132" s="12">
        <v>0</v>
      </c>
      <c r="AH132" s="20">
        <v>0</v>
      </c>
      <c r="AI132" s="20" t="s">
        <v>46</v>
      </c>
      <c r="AJ132" s="223"/>
      <c r="AK132" s="223"/>
      <c r="AL132" s="223" t="s">
        <v>5636</v>
      </c>
      <c r="AM132" s="331" t="e">
        <v>#N/A</v>
      </c>
      <c r="AN132" s="223">
        <v>2</v>
      </c>
      <c r="AO132" s="223">
        <v>2</v>
      </c>
      <c r="AP132" s="223">
        <v>2</v>
      </c>
      <c r="AQ132" s="223">
        <v>2</v>
      </c>
    </row>
    <row r="133" spans="1:43">
      <c r="A133" s="12" t="s">
        <v>1865</v>
      </c>
      <c r="B133" s="349" t="s">
        <v>1891</v>
      </c>
      <c r="C133" s="342">
        <v>12111386</v>
      </c>
      <c r="D133" s="310" t="s">
        <v>322</v>
      </c>
      <c r="E133" s="343" t="s">
        <v>1866</v>
      </c>
      <c r="F133" s="342">
        <v>11126777</v>
      </c>
      <c r="G133" s="310" t="s">
        <v>320</v>
      </c>
      <c r="H133" s="344" t="s">
        <v>321</v>
      </c>
      <c r="I133" s="310">
        <v>190</v>
      </c>
      <c r="J133" s="345">
        <v>46239</v>
      </c>
      <c r="K133" s="329" t="s">
        <v>1867</v>
      </c>
      <c r="L133" s="310" t="s">
        <v>1868</v>
      </c>
      <c r="M133" s="310">
        <v>190</v>
      </c>
      <c r="N133" s="350">
        <v>0</v>
      </c>
      <c r="O133" s="350">
        <v>0</v>
      </c>
      <c r="P133" s="351" t="s">
        <v>43</v>
      </c>
      <c r="Q133" s="328">
        <v>46233</v>
      </c>
      <c r="R133" s="310">
        <v>0</v>
      </c>
      <c r="S133" s="328">
        <v>46234</v>
      </c>
      <c r="T133" s="328">
        <v>46234</v>
      </c>
      <c r="U133" s="310" t="s">
        <v>44</v>
      </c>
      <c r="V133" s="12" t="s">
        <v>45</v>
      </c>
      <c r="W133" s="31"/>
      <c r="X133" s="29">
        <v>0</v>
      </c>
      <c r="Y133" s="29">
        <v>0</v>
      </c>
      <c r="Z133" s="32">
        <f>IFERROR(VLOOKUP(H133,[2]New!$B:$G,3,0),)*I133/60</f>
        <v>66.5</v>
      </c>
      <c r="AA133" s="32">
        <f>IFERROR(VLOOKUP(H133,[2]New!$B:$G,4,0),)*I133/60</f>
        <v>293.23333333333335</v>
      </c>
      <c r="AB133" s="32">
        <f>IFERROR(VLOOKUP(H133,[2]New!$B:$G,6,0),)*I133/60</f>
        <v>136.16666666666666</v>
      </c>
      <c r="AC133" s="33">
        <f>VLOOKUP(A133,'[4]PO PTCA (2)'!$A:$L,12,0)</f>
        <v>46252</v>
      </c>
      <c r="AD133" s="12">
        <f>IFERROR(VLOOKUP(H133,[3]Sheet1!$E:$H,4,0),)</f>
        <v>0</v>
      </c>
      <c r="AE133" s="17">
        <v>190</v>
      </c>
      <c r="AF133" s="34" t="s">
        <v>4219</v>
      </c>
      <c r="AG133" s="12">
        <v>0</v>
      </c>
      <c r="AH133" s="20">
        <v>0</v>
      </c>
      <c r="AI133" s="20" t="s">
        <v>46</v>
      </c>
      <c r="AJ133" s="223"/>
      <c r="AK133" s="223"/>
      <c r="AL133" s="223" t="s">
        <v>5637</v>
      </c>
      <c r="AM133" s="331" t="e">
        <v>#N/A</v>
      </c>
      <c r="AN133" s="223">
        <v>2</v>
      </c>
      <c r="AO133" s="223">
        <v>2</v>
      </c>
      <c r="AP133" s="223">
        <v>2</v>
      </c>
      <c r="AQ133" s="223">
        <v>2</v>
      </c>
    </row>
    <row r="134" spans="1:43">
      <c r="A134" s="12" t="s">
        <v>1373</v>
      </c>
      <c r="B134" s="23" t="s">
        <v>1892</v>
      </c>
      <c r="C134" s="24">
        <v>12109833</v>
      </c>
      <c r="D134" s="12" t="s">
        <v>163</v>
      </c>
      <c r="E134" s="25" t="s">
        <v>1869</v>
      </c>
      <c r="F134" s="24">
        <v>11132210</v>
      </c>
      <c r="G134" s="12" t="s">
        <v>164</v>
      </c>
      <c r="H134" s="26" t="s">
        <v>165</v>
      </c>
      <c r="I134" s="12">
        <v>340</v>
      </c>
      <c r="J134" s="27">
        <v>46236</v>
      </c>
      <c r="K134" s="28" t="s">
        <v>1870</v>
      </c>
      <c r="L134" s="12" t="s">
        <v>1871</v>
      </c>
      <c r="M134" s="12">
        <v>340</v>
      </c>
      <c r="N134" s="29">
        <v>0</v>
      </c>
      <c r="O134" s="29">
        <v>0</v>
      </c>
      <c r="P134" s="30" t="s">
        <v>166</v>
      </c>
      <c r="Q134" s="31">
        <v>46230</v>
      </c>
      <c r="R134" s="12">
        <v>0</v>
      </c>
      <c r="S134" s="31">
        <v>46231</v>
      </c>
      <c r="T134" s="31">
        <v>46231</v>
      </c>
      <c r="U134" s="12" t="s">
        <v>44</v>
      </c>
      <c r="V134" s="12" t="s">
        <v>45</v>
      </c>
      <c r="W134" s="31"/>
      <c r="X134" s="29">
        <v>0</v>
      </c>
      <c r="Y134" s="29">
        <v>0</v>
      </c>
      <c r="Z134" s="32">
        <f>IFERROR(VLOOKUP(H134,[2]New!$B:$G,3,0),)*I134/60</f>
        <v>192.66666666666666</v>
      </c>
      <c r="AA134" s="32">
        <f>IFERROR(VLOOKUP(H134,[2]New!$B:$G,4,0),)*I134/60</f>
        <v>572.33333333333337</v>
      </c>
      <c r="AB134" s="32">
        <f>IFERROR(VLOOKUP(H134,[2]New!$B:$G,6,0),)*I134/60</f>
        <v>340</v>
      </c>
      <c r="AC134" s="33">
        <f>VLOOKUP(A134,'[4]PO PTCA (2)'!$A:$L,12,0)</f>
        <v>46238</v>
      </c>
      <c r="AD134" s="12">
        <f>IFERROR(VLOOKUP(H134,[3]Sheet1!$E:$H,4,0),)</f>
        <v>0</v>
      </c>
      <c r="AE134" s="17">
        <v>340</v>
      </c>
      <c r="AF134" s="34" t="s">
        <v>4219</v>
      </c>
      <c r="AG134" s="12">
        <v>0</v>
      </c>
      <c r="AH134" s="20">
        <v>0</v>
      </c>
      <c r="AI134" s="20" t="s">
        <v>46</v>
      </c>
      <c r="AJ134" s="223"/>
      <c r="AK134" s="223" t="s">
        <v>2041</v>
      </c>
      <c r="AL134" s="223" t="s">
        <v>5633</v>
      </c>
      <c r="AM134" s="331" t="e">
        <v>#N/A</v>
      </c>
      <c r="AN134" s="223">
        <v>2</v>
      </c>
      <c r="AO134" s="223">
        <v>2</v>
      </c>
      <c r="AP134" s="223">
        <v>2</v>
      </c>
      <c r="AQ134" s="223">
        <v>2</v>
      </c>
    </row>
    <row r="135" spans="1:43">
      <c r="A135" s="12" t="s">
        <v>1872</v>
      </c>
      <c r="B135" s="23" t="s">
        <v>1893</v>
      </c>
      <c r="C135" s="24">
        <v>12109833</v>
      </c>
      <c r="D135" s="12" t="s">
        <v>163</v>
      </c>
      <c r="E135" s="25" t="s">
        <v>1873</v>
      </c>
      <c r="F135" s="24">
        <v>11132210</v>
      </c>
      <c r="G135" s="12" t="s">
        <v>164</v>
      </c>
      <c r="H135" s="26" t="s">
        <v>165</v>
      </c>
      <c r="I135" s="12">
        <v>1250</v>
      </c>
      <c r="J135" s="27">
        <v>46236</v>
      </c>
      <c r="K135" s="28" t="s">
        <v>1874</v>
      </c>
      <c r="L135" s="12" t="s">
        <v>1875</v>
      </c>
      <c r="M135" s="12">
        <v>1260</v>
      </c>
      <c r="N135" s="29">
        <v>0</v>
      </c>
      <c r="O135" s="29">
        <v>0</v>
      </c>
      <c r="P135" s="30" t="s">
        <v>166</v>
      </c>
      <c r="Q135" s="31">
        <v>46230</v>
      </c>
      <c r="R135" s="12">
        <v>0</v>
      </c>
      <c r="S135" s="31">
        <v>46231</v>
      </c>
      <c r="T135" s="31">
        <v>46231</v>
      </c>
      <c r="U135" s="12" t="s">
        <v>44</v>
      </c>
      <c r="V135" s="12" t="s">
        <v>45</v>
      </c>
      <c r="W135" s="31"/>
      <c r="X135" s="29">
        <v>10</v>
      </c>
      <c r="Y135" s="29">
        <v>0</v>
      </c>
      <c r="Z135" s="32">
        <f>IFERROR(VLOOKUP(H135,[2]New!$B:$G,3,0),)*I135/60</f>
        <v>708.33333333333337</v>
      </c>
      <c r="AA135" s="32">
        <f>IFERROR(VLOOKUP(H135,[2]New!$B:$G,4,0),)*I135/60</f>
        <v>2104.1666666666665</v>
      </c>
      <c r="AB135" s="32">
        <f>IFERROR(VLOOKUP(H135,[2]New!$B:$G,6,0),)*I135/60</f>
        <v>1250</v>
      </c>
      <c r="AC135" s="33">
        <f>VLOOKUP(A135,'[4]PO PTCA (2)'!$A:$L,12,0)</f>
        <v>46239</v>
      </c>
      <c r="AD135" s="12">
        <f>IFERROR(VLOOKUP(H135,[3]Sheet1!$E:$H,4,0),)</f>
        <v>0</v>
      </c>
      <c r="AE135" s="17">
        <v>1250</v>
      </c>
      <c r="AF135" s="34" t="s">
        <v>4219</v>
      </c>
      <c r="AG135" s="12">
        <v>0</v>
      </c>
      <c r="AH135" s="20">
        <v>10</v>
      </c>
      <c r="AI135" s="20" t="s">
        <v>46</v>
      </c>
      <c r="AJ135" s="223"/>
      <c r="AK135" s="223" t="s">
        <v>2041</v>
      </c>
      <c r="AL135" s="223" t="s">
        <v>5633</v>
      </c>
      <c r="AM135" s="331" t="e">
        <v>#N/A</v>
      </c>
      <c r="AN135" s="223">
        <v>2</v>
      </c>
      <c r="AO135" s="223">
        <v>2</v>
      </c>
      <c r="AP135" s="223">
        <v>2</v>
      </c>
      <c r="AQ135" s="223">
        <v>2</v>
      </c>
    </row>
    <row r="136" spans="1:43">
      <c r="A136" s="12" t="s">
        <v>760</v>
      </c>
      <c r="B136" s="23" t="s">
        <v>1894</v>
      </c>
      <c r="C136" s="24">
        <v>12125012</v>
      </c>
      <c r="D136" s="12" t="s">
        <v>131</v>
      </c>
      <c r="E136" s="25" t="s">
        <v>1876</v>
      </c>
      <c r="F136" s="24">
        <v>11134237</v>
      </c>
      <c r="G136" s="12" t="s">
        <v>132</v>
      </c>
      <c r="H136" s="26" t="s">
        <v>133</v>
      </c>
      <c r="I136" s="12">
        <v>2370</v>
      </c>
      <c r="J136" s="27">
        <v>46239</v>
      </c>
      <c r="K136" s="28" t="s">
        <v>1877</v>
      </c>
      <c r="L136" s="12" t="s">
        <v>1878</v>
      </c>
      <c r="M136" s="12">
        <v>2386</v>
      </c>
      <c r="N136" s="29">
        <v>16</v>
      </c>
      <c r="O136" s="29">
        <v>0</v>
      </c>
      <c r="P136" s="30" t="s">
        <v>38</v>
      </c>
      <c r="Q136" s="31">
        <v>46230</v>
      </c>
      <c r="R136" s="12">
        <v>0</v>
      </c>
      <c r="S136" s="31">
        <v>46231</v>
      </c>
      <c r="T136" s="31">
        <v>46231</v>
      </c>
      <c r="U136" s="12" t="s">
        <v>48</v>
      </c>
      <c r="V136" s="12" t="s">
        <v>252</v>
      </c>
      <c r="W136" s="31"/>
      <c r="X136" s="29">
        <v>0</v>
      </c>
      <c r="Y136" s="29">
        <v>0</v>
      </c>
      <c r="Z136" s="32">
        <f>IFERROR(VLOOKUP(H136,[2]New!$B:$G,3,0),)*I136/60</f>
        <v>1674.8</v>
      </c>
      <c r="AA136" s="32">
        <f>IFERROR(VLOOKUP(H136,[2]New!$B:$G,4,0),)*I136/60</f>
        <v>4657.05</v>
      </c>
      <c r="AB136" s="32">
        <f>IFERROR(VLOOKUP(H136,[2]New!$B:$G,6,0),)*I136/60</f>
        <v>2291</v>
      </c>
      <c r="AC136" s="33">
        <f>VLOOKUP(A136,'[4]PO PTCA (2)'!$A:$L,12,0)</f>
        <v>46255</v>
      </c>
      <c r="AD136" s="12" t="str">
        <f>IFERROR(VLOOKUP(H136,[3]Sheet1!$E:$H,4,0),)</f>
        <v>B</v>
      </c>
      <c r="AE136" s="17">
        <v>2370</v>
      </c>
      <c r="AF136" s="34" t="s">
        <v>4219</v>
      </c>
      <c r="AG136" s="12" t="s">
        <v>42</v>
      </c>
      <c r="AH136" s="372">
        <v>16</v>
      </c>
      <c r="AI136" s="20" t="s">
        <v>46</v>
      </c>
      <c r="AJ136" s="223" t="s">
        <v>6212</v>
      </c>
      <c r="AK136" s="223"/>
      <c r="AL136" s="223" t="s">
        <v>5605</v>
      </c>
      <c r="AM136" s="331" t="e">
        <v>#N/A</v>
      </c>
      <c r="AN136" s="223">
        <v>3</v>
      </c>
      <c r="AO136" s="223">
        <v>3</v>
      </c>
      <c r="AP136" s="223">
        <v>2</v>
      </c>
      <c r="AQ136" s="223">
        <v>2</v>
      </c>
    </row>
    <row r="137" spans="1:43">
      <c r="A137" s="12" t="s">
        <v>1900</v>
      </c>
      <c r="B137" s="23" t="s">
        <v>1897</v>
      </c>
      <c r="C137" s="24">
        <v>12143542</v>
      </c>
      <c r="D137" s="12" t="s">
        <v>430</v>
      </c>
      <c r="E137" s="25">
        <v>2000127460</v>
      </c>
      <c r="F137" s="24">
        <v>11134535</v>
      </c>
      <c r="G137" s="12" t="s">
        <v>428</v>
      </c>
      <c r="H137" s="26" t="s">
        <v>429</v>
      </c>
      <c r="I137" s="12">
        <v>11</v>
      </c>
      <c r="J137" s="27">
        <v>46233</v>
      </c>
      <c r="K137" s="28" t="s">
        <v>1898</v>
      </c>
      <c r="L137" s="12" t="s">
        <v>1899</v>
      </c>
      <c r="M137" s="12">
        <v>11</v>
      </c>
      <c r="N137" s="29">
        <v>0</v>
      </c>
      <c r="O137" s="29">
        <v>0</v>
      </c>
      <c r="P137" s="30" t="s">
        <v>128</v>
      </c>
      <c r="Q137" s="31">
        <v>46224</v>
      </c>
      <c r="R137" s="29">
        <v>0</v>
      </c>
      <c r="S137" s="31">
        <v>46225</v>
      </c>
      <c r="T137" s="31">
        <v>46226</v>
      </c>
      <c r="U137" s="30" t="s">
        <v>128</v>
      </c>
      <c r="V137" s="12" t="s">
        <v>45</v>
      </c>
      <c r="W137" s="31">
        <v>46230</v>
      </c>
      <c r="X137" s="29">
        <v>0</v>
      </c>
      <c r="Y137" s="29">
        <v>0</v>
      </c>
      <c r="Z137" s="29">
        <v>0</v>
      </c>
      <c r="AA137" s="29">
        <v>0</v>
      </c>
      <c r="AB137" s="29">
        <v>0</v>
      </c>
      <c r="AC137" s="33" t="s">
        <v>128</v>
      </c>
      <c r="AD137" s="12"/>
      <c r="AE137" s="33"/>
      <c r="AF137" s="33" t="s">
        <v>128</v>
      </c>
      <c r="AG137" s="12"/>
      <c r="AH137" s="20"/>
      <c r="AI137" s="20" t="s">
        <v>135</v>
      </c>
      <c r="AJ137" s="223"/>
      <c r="AK137" s="223"/>
      <c r="AL137" s="223" t="s">
        <v>5638</v>
      </c>
      <c r="AM137" s="331" t="e">
        <v>#N/A</v>
      </c>
      <c r="AN137" s="331"/>
      <c r="AO137" s="331"/>
      <c r="AP137" s="331"/>
      <c r="AQ137" s="331"/>
    </row>
    <row r="138" spans="1:43">
      <c r="A138" s="12" t="s">
        <v>624</v>
      </c>
      <c r="B138" s="23" t="s">
        <v>2008</v>
      </c>
      <c r="C138" s="24">
        <v>12120774</v>
      </c>
      <c r="D138" s="12" t="s">
        <v>136</v>
      </c>
      <c r="E138" s="25" t="s">
        <v>1980</v>
      </c>
      <c r="F138" s="24">
        <v>11134235</v>
      </c>
      <c r="G138" s="12" t="s">
        <v>137</v>
      </c>
      <c r="H138" s="26" t="s">
        <v>138</v>
      </c>
      <c r="I138" s="12">
        <v>3570</v>
      </c>
      <c r="J138" s="27">
        <v>46240</v>
      </c>
      <c r="K138" s="28" t="s">
        <v>1981</v>
      </c>
      <c r="L138" s="12" t="s">
        <v>1982</v>
      </c>
      <c r="M138" s="12">
        <v>3586</v>
      </c>
      <c r="N138" s="29">
        <v>16</v>
      </c>
      <c r="O138" s="29">
        <v>0</v>
      </c>
      <c r="P138" s="30" t="s">
        <v>38</v>
      </c>
      <c r="Q138" s="31">
        <v>46231</v>
      </c>
      <c r="R138" s="29">
        <v>0</v>
      </c>
      <c r="S138" s="31">
        <v>46232</v>
      </c>
      <c r="T138" s="31">
        <v>46232</v>
      </c>
      <c r="U138" s="12" t="s">
        <v>97</v>
      </c>
      <c r="V138" s="12" t="s">
        <v>40</v>
      </c>
      <c r="W138" s="31"/>
      <c r="X138" s="29">
        <v>0</v>
      </c>
      <c r="Y138" s="29">
        <v>0</v>
      </c>
      <c r="Z138" s="32">
        <f>IFERROR(VLOOKUP(H138,[2]New!$B:$G,3,0),)*I138/60</f>
        <v>2522.8000000000002</v>
      </c>
      <c r="AA138" s="32">
        <f>IFERROR(VLOOKUP(H138,[2]New!$B:$G,4,0),)*I138/60</f>
        <v>7015.05</v>
      </c>
      <c r="AB138" s="32">
        <f>IFERROR(VLOOKUP(H138,[2]New!$B:$G,6,0),)*I138/60</f>
        <v>3451</v>
      </c>
      <c r="AC138" s="33">
        <f>VLOOKUP(A138,'[4]PO PTCA (2)'!$A:$L,12,0)</f>
        <v>46255</v>
      </c>
      <c r="AD138" s="12" t="str">
        <f>IFERROR(VLOOKUP(H138,[3]Sheet1!$E:$H,4,0),)</f>
        <v>B</v>
      </c>
      <c r="AE138" s="17">
        <v>3570</v>
      </c>
      <c r="AF138" s="34" t="s">
        <v>4219</v>
      </c>
      <c r="AG138" s="12" t="s">
        <v>42</v>
      </c>
      <c r="AH138" s="372">
        <v>16</v>
      </c>
      <c r="AI138" s="20" t="s">
        <v>134</v>
      </c>
      <c r="AJ138" s="223" t="s">
        <v>6212</v>
      </c>
      <c r="AK138" s="223"/>
      <c r="AL138" s="223" t="s">
        <v>5608</v>
      </c>
      <c r="AM138" s="331" t="e">
        <v>#N/A</v>
      </c>
      <c r="AN138" s="223">
        <v>2</v>
      </c>
      <c r="AO138" s="223">
        <v>2</v>
      </c>
      <c r="AP138" s="223">
        <v>2</v>
      </c>
      <c r="AQ138" s="223">
        <v>2</v>
      </c>
    </row>
    <row r="139" spans="1:43">
      <c r="A139" s="12" t="s">
        <v>624</v>
      </c>
      <c r="B139" s="23" t="s">
        <v>2009</v>
      </c>
      <c r="C139" s="24">
        <v>12120774</v>
      </c>
      <c r="D139" s="12" t="s">
        <v>136</v>
      </c>
      <c r="E139" s="25" t="s">
        <v>1983</v>
      </c>
      <c r="F139" s="24">
        <v>11134235</v>
      </c>
      <c r="G139" s="12" t="s">
        <v>137</v>
      </c>
      <c r="H139" s="26" t="s">
        <v>138</v>
      </c>
      <c r="I139" s="12">
        <v>3570</v>
      </c>
      <c r="J139" s="27">
        <v>46240</v>
      </c>
      <c r="K139" s="28" t="s">
        <v>1984</v>
      </c>
      <c r="L139" s="12" t="s">
        <v>1985</v>
      </c>
      <c r="M139" s="12">
        <v>3586</v>
      </c>
      <c r="N139" s="29">
        <v>16</v>
      </c>
      <c r="O139" s="29">
        <v>0</v>
      </c>
      <c r="P139" s="30" t="s">
        <v>38</v>
      </c>
      <c r="Q139" s="31">
        <v>46231</v>
      </c>
      <c r="R139" s="29">
        <v>0</v>
      </c>
      <c r="S139" s="31">
        <v>46232</v>
      </c>
      <c r="T139" s="31">
        <v>46232</v>
      </c>
      <c r="U139" s="12" t="s">
        <v>98</v>
      </c>
      <c r="V139" s="12" t="s">
        <v>40</v>
      </c>
      <c r="W139" s="31"/>
      <c r="X139" s="29">
        <v>0</v>
      </c>
      <c r="Y139" s="29">
        <v>0</v>
      </c>
      <c r="Z139" s="32">
        <f>IFERROR(VLOOKUP(H139,[2]New!$B:$G,3,0),)*I139/60</f>
        <v>2522.8000000000002</v>
      </c>
      <c r="AA139" s="32">
        <f>IFERROR(VLOOKUP(H139,[2]New!$B:$G,4,0),)*I139/60</f>
        <v>7015.05</v>
      </c>
      <c r="AB139" s="32">
        <f>IFERROR(VLOOKUP(H139,[2]New!$B:$G,6,0),)*I139/60</f>
        <v>3451</v>
      </c>
      <c r="AC139" s="33">
        <f>VLOOKUP(A139,'[4]PO PTCA (2)'!$A:$L,12,0)</f>
        <v>46255</v>
      </c>
      <c r="AD139" s="12" t="str">
        <f>IFERROR(VLOOKUP(H139,[3]Sheet1!$E:$H,4,0),)</f>
        <v>B</v>
      </c>
      <c r="AE139" s="17">
        <v>3570</v>
      </c>
      <c r="AF139" s="34" t="s">
        <v>4219</v>
      </c>
      <c r="AG139" s="12" t="s">
        <v>42</v>
      </c>
      <c r="AH139" s="20">
        <v>16</v>
      </c>
      <c r="AI139" s="20" t="s">
        <v>135</v>
      </c>
      <c r="AJ139" s="223"/>
      <c r="AK139" s="223"/>
      <c r="AL139" s="223" t="s">
        <v>5608</v>
      </c>
      <c r="AM139" s="331" t="e">
        <v>#N/A</v>
      </c>
      <c r="AN139" s="223">
        <v>2</v>
      </c>
      <c r="AO139" s="223">
        <v>2</v>
      </c>
      <c r="AP139" s="223">
        <v>2</v>
      </c>
      <c r="AQ139" s="223">
        <v>2</v>
      </c>
    </row>
    <row r="140" spans="1:43">
      <c r="A140" s="12" t="s">
        <v>1986</v>
      </c>
      <c r="B140" s="23" t="s">
        <v>2010</v>
      </c>
      <c r="C140" s="24">
        <v>12125012</v>
      </c>
      <c r="D140" s="12" t="s">
        <v>131</v>
      </c>
      <c r="E140" s="25" t="s">
        <v>1987</v>
      </c>
      <c r="F140" s="24">
        <v>11134237</v>
      </c>
      <c r="G140" s="12" t="s">
        <v>132</v>
      </c>
      <c r="H140" s="26" t="s">
        <v>133</v>
      </c>
      <c r="I140" s="12">
        <v>2370</v>
      </c>
      <c r="J140" s="27">
        <v>46240</v>
      </c>
      <c r="K140" s="28" t="s">
        <v>1988</v>
      </c>
      <c r="L140" s="12" t="s">
        <v>1989</v>
      </c>
      <c r="M140" s="12">
        <v>2386</v>
      </c>
      <c r="N140" s="29">
        <v>16</v>
      </c>
      <c r="O140" s="29">
        <v>0</v>
      </c>
      <c r="P140" s="30" t="s">
        <v>38</v>
      </c>
      <c r="Q140" s="31">
        <v>46231</v>
      </c>
      <c r="R140" s="29">
        <v>0</v>
      </c>
      <c r="S140" s="31">
        <v>46232</v>
      </c>
      <c r="T140" s="31">
        <v>46232</v>
      </c>
      <c r="U140" s="12" t="s">
        <v>99</v>
      </c>
      <c r="V140" s="12" t="s">
        <v>40</v>
      </c>
      <c r="W140" s="31"/>
      <c r="X140" s="29">
        <v>0</v>
      </c>
      <c r="Y140" s="29">
        <v>0</v>
      </c>
      <c r="Z140" s="32">
        <f>IFERROR(VLOOKUP(H140,[2]New!$B:$G,3,0),)*I140/60</f>
        <v>1674.8</v>
      </c>
      <c r="AA140" s="32">
        <f>IFERROR(VLOOKUP(H140,[2]New!$B:$G,4,0),)*I140/60</f>
        <v>4657.05</v>
      </c>
      <c r="AB140" s="32">
        <f>IFERROR(VLOOKUP(H140,[2]New!$B:$G,6,0),)*I140/60</f>
        <v>2291</v>
      </c>
      <c r="AC140" s="33">
        <f>VLOOKUP(A140,'[4]PO PTCA (2)'!$A:$L,12,0)</f>
        <v>46268</v>
      </c>
      <c r="AD140" s="12" t="str">
        <f>IFERROR(VLOOKUP(H140,[3]Sheet1!$E:$H,4,0),)</f>
        <v>B</v>
      </c>
      <c r="AE140" s="17">
        <v>2370</v>
      </c>
      <c r="AF140" s="34" t="s">
        <v>4219</v>
      </c>
      <c r="AG140" s="12" t="s">
        <v>42</v>
      </c>
      <c r="AH140" s="372">
        <v>16</v>
      </c>
      <c r="AI140" s="20" t="s">
        <v>139</v>
      </c>
      <c r="AJ140" s="223" t="s">
        <v>6212</v>
      </c>
      <c r="AK140" s="223"/>
      <c r="AL140" s="223" t="s">
        <v>5605</v>
      </c>
      <c r="AM140" s="331" t="e">
        <v>#N/A</v>
      </c>
      <c r="AN140" s="223">
        <v>3</v>
      </c>
      <c r="AO140" s="223">
        <v>3</v>
      </c>
      <c r="AP140" s="223">
        <v>2</v>
      </c>
      <c r="AQ140" s="223">
        <v>2</v>
      </c>
    </row>
    <row r="141" spans="1:43">
      <c r="A141" s="12" t="s">
        <v>1986</v>
      </c>
      <c r="B141" s="23" t="s">
        <v>2011</v>
      </c>
      <c r="C141" s="24">
        <v>12125012</v>
      </c>
      <c r="D141" s="12" t="s">
        <v>131</v>
      </c>
      <c r="E141" s="25" t="s">
        <v>1990</v>
      </c>
      <c r="F141" s="24">
        <v>11134237</v>
      </c>
      <c r="G141" s="12" t="s">
        <v>132</v>
      </c>
      <c r="H141" s="26" t="s">
        <v>133</v>
      </c>
      <c r="I141" s="12">
        <v>2370</v>
      </c>
      <c r="J141" s="27">
        <v>46240</v>
      </c>
      <c r="K141" s="28" t="s">
        <v>1991</v>
      </c>
      <c r="L141" s="12" t="s">
        <v>1992</v>
      </c>
      <c r="M141" s="12">
        <v>2389</v>
      </c>
      <c r="N141" s="29">
        <v>16</v>
      </c>
      <c r="O141" s="29">
        <v>0</v>
      </c>
      <c r="P141" s="30" t="s">
        <v>38</v>
      </c>
      <c r="Q141" s="31">
        <v>46231</v>
      </c>
      <c r="R141" s="29">
        <v>0</v>
      </c>
      <c r="S141" s="31">
        <v>46232</v>
      </c>
      <c r="T141" s="31">
        <v>46232</v>
      </c>
      <c r="U141" s="12" t="s">
        <v>100</v>
      </c>
      <c r="V141" s="12" t="s">
        <v>40</v>
      </c>
      <c r="W141" s="31"/>
      <c r="X141" s="29">
        <v>3</v>
      </c>
      <c r="Y141" s="29">
        <v>0</v>
      </c>
      <c r="Z141" s="32">
        <f>IFERROR(VLOOKUP(H141,[2]New!$B:$G,3,0),)*I141/60</f>
        <v>1674.8</v>
      </c>
      <c r="AA141" s="32">
        <f>IFERROR(VLOOKUP(H141,[2]New!$B:$G,4,0),)*I141/60</f>
        <v>4657.05</v>
      </c>
      <c r="AB141" s="32">
        <f>IFERROR(VLOOKUP(H141,[2]New!$B:$G,6,0),)*I141/60</f>
        <v>2291</v>
      </c>
      <c r="AC141" s="33">
        <f>VLOOKUP(A141,'[4]PO PTCA (2)'!$A:$L,12,0)</f>
        <v>46268</v>
      </c>
      <c r="AD141" s="12" t="str">
        <f>IFERROR(VLOOKUP(H141,[3]Sheet1!$E:$H,4,0),)</f>
        <v>B</v>
      </c>
      <c r="AE141" s="17">
        <v>2370</v>
      </c>
      <c r="AF141" s="34" t="s">
        <v>4219</v>
      </c>
      <c r="AG141" s="12" t="s">
        <v>42</v>
      </c>
      <c r="AH141" s="372">
        <v>19</v>
      </c>
      <c r="AI141" s="20" t="s">
        <v>140</v>
      </c>
      <c r="AJ141" s="223" t="s">
        <v>6212</v>
      </c>
      <c r="AK141" s="223"/>
      <c r="AL141" s="223" t="s">
        <v>5605</v>
      </c>
      <c r="AM141" s="331" t="e">
        <v>#N/A</v>
      </c>
      <c r="AN141" s="223">
        <v>3</v>
      </c>
      <c r="AO141" s="223">
        <v>3</v>
      </c>
      <c r="AP141" s="223">
        <v>2</v>
      </c>
      <c r="AQ141" s="223">
        <v>2</v>
      </c>
    </row>
    <row r="142" spans="1:43">
      <c r="A142" s="12" t="s">
        <v>1986</v>
      </c>
      <c r="B142" s="23" t="s">
        <v>2012</v>
      </c>
      <c r="C142" s="24">
        <v>12125012</v>
      </c>
      <c r="D142" s="12" t="s">
        <v>131</v>
      </c>
      <c r="E142" s="25" t="s">
        <v>1993</v>
      </c>
      <c r="F142" s="24">
        <v>11134237</v>
      </c>
      <c r="G142" s="12" t="s">
        <v>132</v>
      </c>
      <c r="H142" s="26" t="s">
        <v>133</v>
      </c>
      <c r="I142" s="12">
        <v>2370</v>
      </c>
      <c r="J142" s="27">
        <v>46240</v>
      </c>
      <c r="K142" s="28" t="s">
        <v>1994</v>
      </c>
      <c r="L142" s="12" t="s">
        <v>1995</v>
      </c>
      <c r="M142" s="12">
        <v>2386</v>
      </c>
      <c r="N142" s="29">
        <v>16</v>
      </c>
      <c r="O142" s="29">
        <v>0</v>
      </c>
      <c r="P142" s="30" t="s">
        <v>38</v>
      </c>
      <c r="Q142" s="31">
        <v>46231</v>
      </c>
      <c r="R142" s="29">
        <v>0</v>
      </c>
      <c r="S142" s="31">
        <v>46232</v>
      </c>
      <c r="T142" s="31">
        <v>46232</v>
      </c>
      <c r="U142" s="12" t="s">
        <v>39</v>
      </c>
      <c r="V142" s="12" t="s">
        <v>40</v>
      </c>
      <c r="W142" s="31"/>
      <c r="X142" s="29">
        <v>0</v>
      </c>
      <c r="Y142" s="29">
        <v>0</v>
      </c>
      <c r="Z142" s="32">
        <f>IFERROR(VLOOKUP(H142,[2]New!$B:$G,3,0),)*I142/60</f>
        <v>1674.8</v>
      </c>
      <c r="AA142" s="32">
        <f>IFERROR(VLOOKUP(H142,[2]New!$B:$G,4,0),)*I142/60</f>
        <v>4657.05</v>
      </c>
      <c r="AB142" s="32">
        <f>IFERROR(VLOOKUP(H142,[2]New!$B:$G,6,0),)*I142/60</f>
        <v>2291</v>
      </c>
      <c r="AC142" s="33">
        <f>VLOOKUP(A142,'[4]PO PTCA (2)'!$A:$L,12,0)</f>
        <v>46268</v>
      </c>
      <c r="AD142" s="12" t="str">
        <f>IFERROR(VLOOKUP(H142,[3]Sheet1!$E:$H,4,0),)</f>
        <v>B</v>
      </c>
      <c r="AE142" s="17">
        <v>2370</v>
      </c>
      <c r="AF142" s="34" t="s">
        <v>4219</v>
      </c>
      <c r="AG142" s="12" t="s">
        <v>42</v>
      </c>
      <c r="AH142" s="20">
        <v>16</v>
      </c>
      <c r="AI142" s="20" t="s">
        <v>184</v>
      </c>
      <c r="AJ142" s="223"/>
      <c r="AK142" s="223"/>
      <c r="AL142" s="223" t="s">
        <v>5605</v>
      </c>
      <c r="AM142" s="331" t="e">
        <v>#N/A</v>
      </c>
      <c r="AN142" s="223">
        <v>3</v>
      </c>
      <c r="AO142" s="223">
        <v>3</v>
      </c>
      <c r="AP142" s="223">
        <v>2</v>
      </c>
      <c r="AQ142" s="223">
        <v>2</v>
      </c>
    </row>
    <row r="143" spans="1:43">
      <c r="A143" s="12" t="s">
        <v>688</v>
      </c>
      <c r="B143" s="23" t="s">
        <v>2013</v>
      </c>
      <c r="C143" s="24">
        <v>12125071</v>
      </c>
      <c r="D143" s="12" t="s">
        <v>191</v>
      </c>
      <c r="E143" s="25" t="s">
        <v>1996</v>
      </c>
      <c r="F143" s="24">
        <v>11134241</v>
      </c>
      <c r="G143" s="12" t="s">
        <v>192</v>
      </c>
      <c r="H143" s="26" t="s">
        <v>193</v>
      </c>
      <c r="I143" s="12">
        <v>800</v>
      </c>
      <c r="J143" s="27">
        <v>46240</v>
      </c>
      <c r="K143" s="28" t="s">
        <v>1997</v>
      </c>
      <c r="L143" s="12" t="s">
        <v>1998</v>
      </c>
      <c r="M143" s="12">
        <v>819</v>
      </c>
      <c r="N143" s="29">
        <v>16</v>
      </c>
      <c r="O143" s="29">
        <v>0</v>
      </c>
      <c r="P143" s="30" t="s">
        <v>38</v>
      </c>
      <c r="Q143" s="31">
        <v>46231</v>
      </c>
      <c r="R143" s="29">
        <v>0</v>
      </c>
      <c r="S143" s="31">
        <v>46232</v>
      </c>
      <c r="T143" s="31">
        <v>46232</v>
      </c>
      <c r="U143" s="12" t="s">
        <v>101</v>
      </c>
      <c r="V143" s="12" t="s">
        <v>45</v>
      </c>
      <c r="W143" s="31"/>
      <c r="X143" s="29">
        <v>3</v>
      </c>
      <c r="Y143" s="29">
        <v>0</v>
      </c>
      <c r="Z143" s="32">
        <f>IFERROR(VLOOKUP(H143,[2]New!$B:$G,3,0),)*I143/60</f>
        <v>565.33333333333337</v>
      </c>
      <c r="AA143" s="32">
        <f>IFERROR(VLOOKUP(H143,[2]New!$B:$G,4,0),)*I143/60</f>
        <v>1234.6666666666667</v>
      </c>
      <c r="AB143" s="32">
        <f>IFERROR(VLOOKUP(H143,[2]New!$B:$G,6,0),)*I143/60</f>
        <v>773.33333333333337</v>
      </c>
      <c r="AC143" s="33">
        <f>VLOOKUP(A143,'[4]PO PTCA (2)'!$A:$L,12,0)</f>
        <v>46255</v>
      </c>
      <c r="AD143" s="12" t="str">
        <f>IFERROR(VLOOKUP(H143,[3]Sheet1!$E:$H,4,0),)</f>
        <v>C</v>
      </c>
      <c r="AE143" s="17">
        <v>800</v>
      </c>
      <c r="AF143" s="34" t="s">
        <v>4219</v>
      </c>
      <c r="AG143" s="12">
        <v>2</v>
      </c>
      <c r="AH143" s="20">
        <v>19</v>
      </c>
      <c r="AI143" s="20" t="s">
        <v>121</v>
      </c>
      <c r="AJ143" s="223"/>
      <c r="AK143" s="223"/>
      <c r="AL143" s="223" t="s">
        <v>5623</v>
      </c>
      <c r="AM143" s="331" t="e">
        <v>#N/A</v>
      </c>
      <c r="AN143" s="223">
        <v>2</v>
      </c>
      <c r="AO143" s="223">
        <v>2</v>
      </c>
      <c r="AP143" s="223">
        <v>2</v>
      </c>
      <c r="AQ143" s="223">
        <v>2</v>
      </c>
    </row>
    <row r="144" spans="1:43">
      <c r="A144" s="12" t="s">
        <v>602</v>
      </c>
      <c r="B144" s="23" t="s">
        <v>2014</v>
      </c>
      <c r="C144" s="24">
        <v>12125069</v>
      </c>
      <c r="D144" s="12" t="s">
        <v>194</v>
      </c>
      <c r="E144" s="25" t="s">
        <v>1999</v>
      </c>
      <c r="F144" s="24">
        <v>11134240</v>
      </c>
      <c r="G144" s="12" t="s">
        <v>195</v>
      </c>
      <c r="H144" s="26" t="s">
        <v>196</v>
      </c>
      <c r="I144" s="12">
        <v>2700</v>
      </c>
      <c r="J144" s="27">
        <v>46240</v>
      </c>
      <c r="K144" s="28" t="s">
        <v>2000</v>
      </c>
      <c r="L144" s="12" t="s">
        <v>2001</v>
      </c>
      <c r="M144" s="12">
        <v>2700</v>
      </c>
      <c r="N144" s="29">
        <v>0</v>
      </c>
      <c r="O144" s="29">
        <v>0</v>
      </c>
      <c r="P144" s="30" t="s">
        <v>38</v>
      </c>
      <c r="Q144" s="31">
        <v>46231</v>
      </c>
      <c r="R144" s="29">
        <v>0</v>
      </c>
      <c r="S144" s="31">
        <v>46232</v>
      </c>
      <c r="T144" s="31">
        <v>46232</v>
      </c>
      <c r="U144" s="12" t="s">
        <v>101</v>
      </c>
      <c r="V144" s="12" t="s">
        <v>45</v>
      </c>
      <c r="W144" s="31"/>
      <c r="X144" s="29">
        <v>0</v>
      </c>
      <c r="Y144" s="29">
        <v>0</v>
      </c>
      <c r="Z144" s="32">
        <f>IFERROR(VLOOKUP(H144,[2]New!$B:$G,3,0),)*I144/60</f>
        <v>1908</v>
      </c>
      <c r="AA144" s="32">
        <f>IFERROR(VLOOKUP(H144,[2]New!$B:$G,4,0),)*I144/60</f>
        <v>4166.9999999999991</v>
      </c>
      <c r="AB144" s="32">
        <f>IFERROR(VLOOKUP(H144,[2]New!$B:$G,6,0),)*I144/60</f>
        <v>2610</v>
      </c>
      <c r="AC144" s="33">
        <f>VLOOKUP(A144,'[4]PO PTCA (2)'!$A:$L,12,0)</f>
        <v>46255</v>
      </c>
      <c r="AD144" s="12" t="str">
        <f>IFERROR(VLOOKUP(H144,[3]Sheet1!$E:$H,4,0),)</f>
        <v>C</v>
      </c>
      <c r="AE144" s="17">
        <v>2700</v>
      </c>
      <c r="AF144" s="34" t="s">
        <v>4219</v>
      </c>
      <c r="AG144" s="12">
        <v>2</v>
      </c>
      <c r="AH144" s="20">
        <v>0</v>
      </c>
      <c r="AI144" s="20" t="s">
        <v>121</v>
      </c>
      <c r="AJ144" s="223"/>
      <c r="AK144" s="223"/>
      <c r="AL144" s="223" t="s">
        <v>5611</v>
      </c>
      <c r="AM144" s="331" t="e">
        <v>#N/A</v>
      </c>
      <c r="AN144" s="223">
        <v>2</v>
      </c>
      <c r="AO144" s="223">
        <v>2</v>
      </c>
      <c r="AP144" s="223">
        <v>2</v>
      </c>
      <c r="AQ144" s="223">
        <v>2</v>
      </c>
    </row>
    <row r="145" spans="1:44">
      <c r="A145" s="12" t="s">
        <v>1840</v>
      </c>
      <c r="B145" s="23" t="s">
        <v>2015</v>
      </c>
      <c r="C145" s="24">
        <v>12125103</v>
      </c>
      <c r="D145" s="12" t="s">
        <v>200</v>
      </c>
      <c r="E145" s="25" t="s">
        <v>2002</v>
      </c>
      <c r="F145" s="24">
        <v>11134236</v>
      </c>
      <c r="G145" s="12" t="s">
        <v>201</v>
      </c>
      <c r="H145" s="26" t="s">
        <v>202</v>
      </c>
      <c r="I145" s="12">
        <v>2370</v>
      </c>
      <c r="J145" s="27">
        <v>46240</v>
      </c>
      <c r="K145" s="28" t="s">
        <v>2003</v>
      </c>
      <c r="L145" s="12" t="s">
        <v>2004</v>
      </c>
      <c r="M145" s="12">
        <v>2370</v>
      </c>
      <c r="N145" s="29">
        <v>0</v>
      </c>
      <c r="O145" s="29">
        <v>0</v>
      </c>
      <c r="P145" s="30" t="s">
        <v>38</v>
      </c>
      <c r="Q145" s="31">
        <v>46231</v>
      </c>
      <c r="R145" s="29">
        <v>0</v>
      </c>
      <c r="S145" s="31">
        <v>46232</v>
      </c>
      <c r="T145" s="31">
        <v>46232</v>
      </c>
      <c r="U145" s="12" t="s">
        <v>44</v>
      </c>
      <c r="V145" s="12" t="s">
        <v>45</v>
      </c>
      <c r="W145" s="31"/>
      <c r="X145" s="29">
        <v>0</v>
      </c>
      <c r="Y145" s="29">
        <v>0</v>
      </c>
      <c r="Z145" s="32">
        <f>IFERROR(VLOOKUP(H145,[2]New!$B:$G,3,0),)*I145/60</f>
        <v>1674.8</v>
      </c>
      <c r="AA145" s="32">
        <f>IFERROR(VLOOKUP(H145,[2]New!$B:$G,4,0),)*I145/60</f>
        <v>3657.7</v>
      </c>
      <c r="AB145" s="32">
        <f>IFERROR(VLOOKUP(H145,[2]New!$B:$G,6,0),)*I145/60</f>
        <v>2291</v>
      </c>
      <c r="AC145" s="33">
        <f>VLOOKUP(A145,'[4]PO PTCA (2)'!$A:$L,12,0)</f>
        <v>46268</v>
      </c>
      <c r="AD145" s="12" t="str">
        <f>IFERROR(VLOOKUP(H145,[3]Sheet1!$E:$H,4,0),)</f>
        <v>B</v>
      </c>
      <c r="AE145" s="17">
        <v>2370</v>
      </c>
      <c r="AF145" s="34" t="s">
        <v>4219</v>
      </c>
      <c r="AG145" s="12">
        <v>2</v>
      </c>
      <c r="AH145" s="372">
        <v>0</v>
      </c>
      <c r="AI145" s="20" t="s">
        <v>46</v>
      </c>
      <c r="AJ145" s="223" t="s">
        <v>6212</v>
      </c>
      <c r="AK145" s="223"/>
      <c r="AL145" s="223" t="s">
        <v>5627</v>
      </c>
      <c r="AM145" s="331" t="e">
        <v>#N/A</v>
      </c>
      <c r="AN145" s="223">
        <v>2</v>
      </c>
      <c r="AO145" s="223">
        <v>2</v>
      </c>
      <c r="AP145" s="223">
        <v>2</v>
      </c>
      <c r="AQ145" s="223">
        <v>2</v>
      </c>
    </row>
    <row r="146" spans="1:44">
      <c r="A146" s="12" t="s">
        <v>624</v>
      </c>
      <c r="B146" s="23" t="s">
        <v>2016</v>
      </c>
      <c r="C146" s="24">
        <v>12120774</v>
      </c>
      <c r="D146" s="12" t="s">
        <v>136</v>
      </c>
      <c r="E146" s="25" t="s">
        <v>2005</v>
      </c>
      <c r="F146" s="24">
        <v>11134235</v>
      </c>
      <c r="G146" s="12" t="s">
        <v>137</v>
      </c>
      <c r="H146" s="26" t="s">
        <v>138</v>
      </c>
      <c r="I146" s="12">
        <v>2370</v>
      </c>
      <c r="J146" s="27">
        <v>46240</v>
      </c>
      <c r="K146" s="28" t="s">
        <v>2006</v>
      </c>
      <c r="L146" s="12" t="s">
        <v>2007</v>
      </c>
      <c r="M146" s="12">
        <v>2386</v>
      </c>
      <c r="N146" s="29">
        <v>16</v>
      </c>
      <c r="O146" s="29">
        <v>0</v>
      </c>
      <c r="P146" s="30" t="s">
        <v>38</v>
      </c>
      <c r="Q146" s="31">
        <v>46231</v>
      </c>
      <c r="R146" s="29">
        <v>0</v>
      </c>
      <c r="S146" s="31">
        <v>46232</v>
      </c>
      <c r="T146" s="31">
        <v>46232</v>
      </c>
      <c r="U146" s="12" t="s">
        <v>48</v>
      </c>
      <c r="V146" s="12" t="s">
        <v>252</v>
      </c>
      <c r="W146" s="31"/>
      <c r="X146" s="29">
        <v>0</v>
      </c>
      <c r="Y146" s="29">
        <v>0</v>
      </c>
      <c r="Z146" s="32">
        <f>IFERROR(VLOOKUP(H146,[2]New!$B:$G,3,0),)*I146/60</f>
        <v>1674.8</v>
      </c>
      <c r="AA146" s="32">
        <f>IFERROR(VLOOKUP(H146,[2]New!$B:$G,4,0),)*I146/60</f>
        <v>4657.05</v>
      </c>
      <c r="AB146" s="32">
        <f>IFERROR(VLOOKUP(H146,[2]New!$B:$G,6,0),)*I146/60</f>
        <v>2291</v>
      </c>
      <c r="AC146" s="33">
        <f>VLOOKUP(A146,'[4]PO PTCA (2)'!$A:$L,12,0)</f>
        <v>46255</v>
      </c>
      <c r="AD146" s="12" t="str">
        <f>IFERROR(VLOOKUP(H146,[3]Sheet1!$E:$H,4,0),)</f>
        <v>B</v>
      </c>
      <c r="AE146" s="17">
        <v>2370</v>
      </c>
      <c r="AF146" s="34" t="s">
        <v>4219</v>
      </c>
      <c r="AG146" s="12" t="s">
        <v>42</v>
      </c>
      <c r="AH146" s="372">
        <v>16</v>
      </c>
      <c r="AI146" s="20" t="s">
        <v>49</v>
      </c>
      <c r="AJ146" s="223" t="s">
        <v>6212</v>
      </c>
      <c r="AK146" s="223"/>
      <c r="AL146" s="223" t="s">
        <v>5608</v>
      </c>
      <c r="AM146" s="331" t="e">
        <v>#N/A</v>
      </c>
      <c r="AN146" s="223">
        <v>2</v>
      </c>
      <c r="AO146" s="223">
        <v>2</v>
      </c>
      <c r="AP146" s="223">
        <v>2</v>
      </c>
      <c r="AQ146" s="223">
        <v>2</v>
      </c>
    </row>
    <row r="147" spans="1:44">
      <c r="A147" s="12" t="s">
        <v>667</v>
      </c>
      <c r="B147" s="23" t="s">
        <v>2140</v>
      </c>
      <c r="C147" s="24">
        <v>12134058</v>
      </c>
      <c r="D147" s="12" t="s">
        <v>242</v>
      </c>
      <c r="E147" s="25" t="s">
        <v>2081</v>
      </c>
      <c r="F147" s="24">
        <v>11134342</v>
      </c>
      <c r="G147" s="12" t="s">
        <v>270</v>
      </c>
      <c r="H147" s="26" t="s">
        <v>138</v>
      </c>
      <c r="I147" s="12">
        <v>5</v>
      </c>
      <c r="J147" s="27">
        <v>46241</v>
      </c>
      <c r="K147" s="28" t="s">
        <v>2082</v>
      </c>
      <c r="L147" s="12" t="s">
        <v>2080</v>
      </c>
      <c r="M147" s="12">
        <v>5</v>
      </c>
      <c r="N147" s="29">
        <v>0</v>
      </c>
      <c r="O147" s="29">
        <v>0</v>
      </c>
      <c r="P147" s="30" t="s">
        <v>38</v>
      </c>
      <c r="Q147" s="31">
        <v>46232</v>
      </c>
      <c r="R147" s="29">
        <v>0</v>
      </c>
      <c r="S147" s="31">
        <v>46233</v>
      </c>
      <c r="T147" s="31">
        <v>46233</v>
      </c>
      <c r="U147" s="12" t="s">
        <v>97</v>
      </c>
      <c r="V147" s="12" t="s">
        <v>40</v>
      </c>
      <c r="W147" s="31"/>
      <c r="X147" s="29">
        <v>0</v>
      </c>
      <c r="Y147" s="29">
        <v>0</v>
      </c>
      <c r="Z147" s="32">
        <f>IFERROR(VLOOKUP(H147,[2]New!$B:$G,3,0),)*I147/60</f>
        <v>3.5333333333333332</v>
      </c>
      <c r="AA147" s="32">
        <f>IFERROR(VLOOKUP(H147,[2]New!$B:$G,4,0),)*I147/60</f>
        <v>9.8249999999999993</v>
      </c>
      <c r="AB147" s="32">
        <f>IFERROR(VLOOKUP(H147,[2]New!$B:$G,6,0),)*I147/60</f>
        <v>4.833333333333333</v>
      </c>
      <c r="AC147" s="33">
        <f>VLOOKUP(A147,'[4]PO PTCA (2)'!$A:$L,12,0)</f>
        <v>46255</v>
      </c>
      <c r="AD147" s="12" t="str">
        <f>IFERROR(VLOOKUP(H147,[3]Sheet1!$E:$H,4,0),)</f>
        <v>B</v>
      </c>
      <c r="AE147" s="17">
        <v>5</v>
      </c>
      <c r="AF147" s="34" t="s">
        <v>4219</v>
      </c>
      <c r="AG147" s="12">
        <v>3</v>
      </c>
      <c r="AH147" s="20">
        <v>0</v>
      </c>
      <c r="AI147" s="20" t="s">
        <v>134</v>
      </c>
      <c r="AJ147" s="223"/>
      <c r="AK147" s="223"/>
      <c r="AL147" s="223" t="s">
        <v>5608</v>
      </c>
      <c r="AM147" s="331" t="e">
        <v>#N/A</v>
      </c>
      <c r="AN147" s="223">
        <v>2</v>
      </c>
      <c r="AO147" s="223">
        <v>2</v>
      </c>
      <c r="AP147" s="223">
        <v>2</v>
      </c>
      <c r="AQ147" s="223">
        <v>2</v>
      </c>
    </row>
    <row r="148" spans="1:44">
      <c r="A148" s="12" t="s">
        <v>2083</v>
      </c>
      <c r="B148" s="23" t="s">
        <v>2141</v>
      </c>
      <c r="C148" s="24">
        <v>12125012</v>
      </c>
      <c r="D148" s="12" t="s">
        <v>131</v>
      </c>
      <c r="E148" s="25" t="s">
        <v>2084</v>
      </c>
      <c r="F148" s="24">
        <v>11134237</v>
      </c>
      <c r="G148" s="12" t="s">
        <v>132</v>
      </c>
      <c r="H148" s="26" t="s">
        <v>133</v>
      </c>
      <c r="I148" s="12">
        <v>3570</v>
      </c>
      <c r="J148" s="27">
        <v>46241</v>
      </c>
      <c r="K148" s="28" t="s">
        <v>2085</v>
      </c>
      <c r="L148" s="12" t="s">
        <v>2086</v>
      </c>
      <c r="M148" s="12">
        <v>3586</v>
      </c>
      <c r="N148" s="29">
        <v>16</v>
      </c>
      <c r="O148" s="29">
        <v>0</v>
      </c>
      <c r="P148" s="30" t="s">
        <v>38</v>
      </c>
      <c r="Q148" s="31">
        <v>46232</v>
      </c>
      <c r="R148" s="29">
        <v>0</v>
      </c>
      <c r="S148" s="31">
        <v>46233</v>
      </c>
      <c r="T148" s="31">
        <v>46233</v>
      </c>
      <c r="U148" s="12" t="s">
        <v>97</v>
      </c>
      <c r="V148" s="12" t="s">
        <v>40</v>
      </c>
      <c r="W148" s="31"/>
      <c r="X148" s="29">
        <v>0</v>
      </c>
      <c r="Y148" s="29">
        <v>0</v>
      </c>
      <c r="Z148" s="32">
        <f>IFERROR(VLOOKUP(H148,[2]New!$B:$G,3,0),)*I148/60</f>
        <v>2522.8000000000002</v>
      </c>
      <c r="AA148" s="32">
        <f>IFERROR(VLOOKUP(H148,[2]New!$B:$G,4,0),)*I148/60</f>
        <v>7015.05</v>
      </c>
      <c r="AB148" s="32">
        <f>IFERROR(VLOOKUP(H148,[2]New!$B:$G,6,0),)*I148/60</f>
        <v>3451</v>
      </c>
      <c r="AC148" s="33">
        <f>VLOOKUP(A148,'[4]PO PTCA (2)'!$A:$L,12,0)</f>
        <v>46268</v>
      </c>
      <c r="AD148" s="12" t="str">
        <f>IFERROR(VLOOKUP(H148,[3]Sheet1!$E:$H,4,0),)</f>
        <v>B</v>
      </c>
      <c r="AE148" s="17">
        <v>3570</v>
      </c>
      <c r="AF148" s="34" t="s">
        <v>4219</v>
      </c>
      <c r="AG148" s="12" t="s">
        <v>42</v>
      </c>
      <c r="AH148" s="20">
        <v>16</v>
      </c>
      <c r="AI148" s="20" t="s">
        <v>134</v>
      </c>
      <c r="AJ148" s="223"/>
      <c r="AK148" s="223"/>
      <c r="AL148" s="223" t="s">
        <v>5605</v>
      </c>
      <c r="AM148" s="331" t="e">
        <v>#N/A</v>
      </c>
      <c r="AN148" s="223">
        <v>3</v>
      </c>
      <c r="AO148" s="223">
        <v>3</v>
      </c>
      <c r="AP148" s="223">
        <v>2</v>
      </c>
      <c r="AQ148" s="223">
        <v>2</v>
      </c>
    </row>
    <row r="149" spans="1:44">
      <c r="A149" s="12" t="s">
        <v>2083</v>
      </c>
      <c r="B149" s="23" t="s">
        <v>2142</v>
      </c>
      <c r="C149" s="24">
        <v>12125012</v>
      </c>
      <c r="D149" s="12" t="s">
        <v>131</v>
      </c>
      <c r="E149" s="25" t="s">
        <v>2087</v>
      </c>
      <c r="F149" s="24">
        <v>11134237</v>
      </c>
      <c r="G149" s="12" t="s">
        <v>132</v>
      </c>
      <c r="H149" s="26" t="s">
        <v>133</v>
      </c>
      <c r="I149" s="12">
        <v>3570</v>
      </c>
      <c r="J149" s="27">
        <v>46241</v>
      </c>
      <c r="K149" s="28" t="s">
        <v>2088</v>
      </c>
      <c r="L149" s="12" t="s">
        <v>2089</v>
      </c>
      <c r="M149" s="12">
        <v>3586</v>
      </c>
      <c r="N149" s="29">
        <v>16</v>
      </c>
      <c r="O149" s="29">
        <v>0</v>
      </c>
      <c r="P149" s="30" t="s">
        <v>38</v>
      </c>
      <c r="Q149" s="31">
        <v>46232</v>
      </c>
      <c r="R149" s="29">
        <v>0</v>
      </c>
      <c r="S149" s="31">
        <v>46233</v>
      </c>
      <c r="T149" s="31">
        <v>46233</v>
      </c>
      <c r="U149" s="12" t="s">
        <v>98</v>
      </c>
      <c r="V149" s="12" t="s">
        <v>40</v>
      </c>
      <c r="W149" s="31"/>
      <c r="X149" s="29">
        <v>0</v>
      </c>
      <c r="Y149" s="29">
        <v>0</v>
      </c>
      <c r="Z149" s="32">
        <f>IFERROR(VLOOKUP(H149,[2]New!$B:$G,3,0),)*I149/60</f>
        <v>2522.8000000000002</v>
      </c>
      <c r="AA149" s="32">
        <f>IFERROR(VLOOKUP(H149,[2]New!$B:$G,4,0),)*I149/60</f>
        <v>7015.05</v>
      </c>
      <c r="AB149" s="32">
        <f>IFERROR(VLOOKUP(H149,[2]New!$B:$G,6,0),)*I149/60</f>
        <v>3451</v>
      </c>
      <c r="AC149" s="33">
        <f>VLOOKUP(A149,'[4]PO PTCA (2)'!$A:$L,12,0)</f>
        <v>46268</v>
      </c>
      <c r="AD149" s="12" t="str">
        <f>IFERROR(VLOOKUP(H149,[3]Sheet1!$E:$H,4,0),)</f>
        <v>B</v>
      </c>
      <c r="AE149" s="17">
        <v>3570</v>
      </c>
      <c r="AF149" s="34" t="s">
        <v>4219</v>
      </c>
      <c r="AG149" s="12" t="s">
        <v>42</v>
      </c>
      <c r="AH149" s="20">
        <v>16</v>
      </c>
      <c r="AI149" s="20" t="s">
        <v>135</v>
      </c>
      <c r="AJ149" s="223"/>
      <c r="AK149" s="223"/>
      <c r="AL149" s="223" t="s">
        <v>5605</v>
      </c>
      <c r="AM149" s="331" t="e">
        <v>#N/A</v>
      </c>
      <c r="AN149" s="223">
        <v>3</v>
      </c>
      <c r="AO149" s="223">
        <v>3</v>
      </c>
      <c r="AP149" s="223">
        <v>2</v>
      </c>
      <c r="AQ149" s="223">
        <v>2</v>
      </c>
    </row>
    <row r="150" spans="1:44">
      <c r="A150" s="12" t="s">
        <v>2083</v>
      </c>
      <c r="B150" s="23" t="s">
        <v>2143</v>
      </c>
      <c r="C150" s="24">
        <v>12125012</v>
      </c>
      <c r="D150" s="12" t="s">
        <v>131</v>
      </c>
      <c r="E150" s="25" t="s">
        <v>2090</v>
      </c>
      <c r="F150" s="24">
        <v>11134237</v>
      </c>
      <c r="G150" s="12" t="s">
        <v>132</v>
      </c>
      <c r="H150" s="26" t="s">
        <v>133</v>
      </c>
      <c r="I150" s="12">
        <v>2370</v>
      </c>
      <c r="J150" s="27">
        <v>46241</v>
      </c>
      <c r="K150" s="28" t="s">
        <v>2091</v>
      </c>
      <c r="L150" s="12" t="s">
        <v>2092</v>
      </c>
      <c r="M150" s="12">
        <v>2389</v>
      </c>
      <c r="N150" s="29">
        <v>16</v>
      </c>
      <c r="O150" s="29">
        <v>0</v>
      </c>
      <c r="P150" s="30" t="s">
        <v>38</v>
      </c>
      <c r="Q150" s="31">
        <v>46232</v>
      </c>
      <c r="R150" s="29">
        <v>0</v>
      </c>
      <c r="S150" s="31">
        <v>46233</v>
      </c>
      <c r="T150" s="31">
        <v>46233</v>
      </c>
      <c r="U150" s="12" t="s">
        <v>99</v>
      </c>
      <c r="V150" s="12" t="s">
        <v>40</v>
      </c>
      <c r="W150" s="31"/>
      <c r="X150" s="29">
        <v>3</v>
      </c>
      <c r="Y150" s="29">
        <v>0</v>
      </c>
      <c r="Z150" s="32">
        <f>IFERROR(VLOOKUP(H150,[2]New!$B:$G,3,0),)*I150/60</f>
        <v>1674.8</v>
      </c>
      <c r="AA150" s="32">
        <f>IFERROR(VLOOKUP(H150,[2]New!$B:$G,4,0),)*I150/60</f>
        <v>4657.05</v>
      </c>
      <c r="AB150" s="32">
        <f>IFERROR(VLOOKUP(H150,[2]New!$B:$G,6,0),)*I150/60</f>
        <v>2291</v>
      </c>
      <c r="AC150" s="33">
        <f>VLOOKUP(A150,'[4]PO PTCA (2)'!$A:$L,12,0)</f>
        <v>46268</v>
      </c>
      <c r="AD150" s="12" t="str">
        <f>IFERROR(VLOOKUP(H150,[3]Sheet1!$E:$H,4,0),)</f>
        <v>B</v>
      </c>
      <c r="AE150" s="17">
        <v>2370</v>
      </c>
      <c r="AF150" s="34" t="s">
        <v>4219</v>
      </c>
      <c r="AG150" s="12" t="s">
        <v>42</v>
      </c>
      <c r="AH150" s="20">
        <v>19</v>
      </c>
      <c r="AI150" s="20" t="s">
        <v>139</v>
      </c>
      <c r="AJ150" s="223"/>
      <c r="AK150" s="223"/>
      <c r="AL150" s="223" t="s">
        <v>5605</v>
      </c>
      <c r="AM150" s="331" t="e">
        <v>#N/A</v>
      </c>
      <c r="AN150" s="223">
        <v>3</v>
      </c>
      <c r="AO150" s="223">
        <v>3</v>
      </c>
      <c r="AP150" s="223">
        <v>2</v>
      </c>
      <c r="AQ150" s="223">
        <v>2</v>
      </c>
    </row>
    <row r="151" spans="1:44">
      <c r="A151" s="12" t="s">
        <v>2093</v>
      </c>
      <c r="B151" s="23" t="s">
        <v>2144</v>
      </c>
      <c r="C151" s="24">
        <v>12125069</v>
      </c>
      <c r="D151" s="12" t="s">
        <v>194</v>
      </c>
      <c r="E151" s="25" t="s">
        <v>2094</v>
      </c>
      <c r="F151" s="24">
        <v>11134240</v>
      </c>
      <c r="G151" s="12" t="s">
        <v>195</v>
      </c>
      <c r="H151" s="26" t="s">
        <v>196</v>
      </c>
      <c r="I151" s="12">
        <v>200</v>
      </c>
      <c r="J151" s="27">
        <v>46241</v>
      </c>
      <c r="K151" s="28" t="s">
        <v>2095</v>
      </c>
      <c r="L151" s="12" t="s">
        <v>2096</v>
      </c>
      <c r="M151" s="12">
        <v>203</v>
      </c>
      <c r="N151" s="29">
        <v>0</v>
      </c>
      <c r="O151" s="29">
        <v>0</v>
      </c>
      <c r="P151" s="30" t="s">
        <v>38</v>
      </c>
      <c r="Q151" s="31">
        <v>46232</v>
      </c>
      <c r="R151" s="29">
        <v>0</v>
      </c>
      <c r="S151" s="31">
        <v>46233</v>
      </c>
      <c r="T151" s="31">
        <v>46233</v>
      </c>
      <c r="U151" s="12" t="s">
        <v>100</v>
      </c>
      <c r="V151" s="12" t="s">
        <v>40</v>
      </c>
      <c r="W151" s="31"/>
      <c r="X151" s="29">
        <v>3</v>
      </c>
      <c r="Y151" s="29">
        <v>0</v>
      </c>
      <c r="Z151" s="32">
        <f>IFERROR(VLOOKUP(H151,[2]New!$B:$G,3,0),)*I151/60</f>
        <v>141.33333333333334</v>
      </c>
      <c r="AA151" s="32">
        <f>IFERROR(VLOOKUP(H151,[2]New!$B:$G,4,0),)*I151/60</f>
        <v>308.66666666666669</v>
      </c>
      <c r="AB151" s="32">
        <f>IFERROR(VLOOKUP(H151,[2]New!$B:$G,6,0),)*I151/60</f>
        <v>193.33333333333334</v>
      </c>
      <c r="AC151" s="33">
        <f>VLOOKUP(A151,'[4]PO PTCA'!$A:$M,12,0)</f>
        <v>46268</v>
      </c>
      <c r="AD151" s="12" t="str">
        <f>IFERROR(VLOOKUP(H151,[3]Sheet1!$E:$H,4,0),)</f>
        <v>C</v>
      </c>
      <c r="AE151" s="17">
        <v>200</v>
      </c>
      <c r="AF151" s="34" t="s">
        <v>4219</v>
      </c>
      <c r="AG151" s="12">
        <v>2</v>
      </c>
      <c r="AH151" s="372">
        <v>3</v>
      </c>
      <c r="AI151" s="20" t="s">
        <v>140</v>
      </c>
      <c r="AJ151" s="223" t="s">
        <v>6212</v>
      </c>
      <c r="AK151" s="223"/>
      <c r="AL151" s="223" t="s">
        <v>5611</v>
      </c>
      <c r="AM151" s="331" t="e">
        <v>#N/A</v>
      </c>
      <c r="AN151" s="223">
        <v>2</v>
      </c>
      <c r="AO151" s="223">
        <v>2</v>
      </c>
      <c r="AP151" s="223">
        <v>2</v>
      </c>
      <c r="AQ151" s="223">
        <v>2</v>
      </c>
    </row>
    <row r="152" spans="1:44">
      <c r="A152" s="12" t="s">
        <v>602</v>
      </c>
      <c r="B152" s="23" t="s">
        <v>2145</v>
      </c>
      <c r="C152" s="24">
        <v>12125069</v>
      </c>
      <c r="D152" s="12" t="s">
        <v>194</v>
      </c>
      <c r="E152" s="25" t="s">
        <v>2097</v>
      </c>
      <c r="F152" s="24">
        <v>11134240</v>
      </c>
      <c r="G152" s="12" t="s">
        <v>195</v>
      </c>
      <c r="H152" s="26" t="s">
        <v>196</v>
      </c>
      <c r="I152" s="12">
        <v>2160</v>
      </c>
      <c r="J152" s="27">
        <v>46241</v>
      </c>
      <c r="K152" s="28" t="s">
        <v>2098</v>
      </c>
      <c r="L152" s="12" t="s">
        <v>2099</v>
      </c>
      <c r="M152" s="12">
        <v>2160</v>
      </c>
      <c r="N152" s="29">
        <v>0</v>
      </c>
      <c r="O152" s="29">
        <v>0</v>
      </c>
      <c r="P152" s="30" t="s">
        <v>38</v>
      </c>
      <c r="Q152" s="31">
        <v>46232</v>
      </c>
      <c r="R152" s="29">
        <v>0</v>
      </c>
      <c r="S152" s="31">
        <v>46233</v>
      </c>
      <c r="T152" s="31">
        <v>46233</v>
      </c>
      <c r="U152" s="12" t="s">
        <v>100</v>
      </c>
      <c r="V152" s="12" t="s">
        <v>40</v>
      </c>
      <c r="W152" s="31"/>
      <c r="X152" s="29">
        <v>0</v>
      </c>
      <c r="Y152" s="29">
        <v>0</v>
      </c>
      <c r="Z152" s="32">
        <f>IFERROR(VLOOKUP(H152,[2]New!$B:$G,3,0),)*I152/60</f>
        <v>1526.4</v>
      </c>
      <c r="AA152" s="32">
        <f>IFERROR(VLOOKUP(H152,[2]New!$B:$G,4,0),)*I152/60</f>
        <v>3333.6</v>
      </c>
      <c r="AB152" s="32">
        <f>IFERROR(VLOOKUP(H152,[2]New!$B:$G,6,0),)*I152/60</f>
        <v>2088</v>
      </c>
      <c r="AC152" s="33">
        <f>VLOOKUP(A152,'[4]PO PTCA (2)'!$A:$L,12,0)</f>
        <v>46255</v>
      </c>
      <c r="AD152" s="12" t="str">
        <f>IFERROR(VLOOKUP(H152,[3]Sheet1!$E:$H,4,0),)</f>
        <v>C</v>
      </c>
      <c r="AE152" s="17">
        <v>2160</v>
      </c>
      <c r="AF152" s="34" t="s">
        <v>4219</v>
      </c>
      <c r="AG152" s="12">
        <v>2</v>
      </c>
      <c r="AH152" s="372">
        <v>0</v>
      </c>
      <c r="AI152" s="20" t="s">
        <v>140</v>
      </c>
      <c r="AJ152" s="223" t="s">
        <v>6212</v>
      </c>
      <c r="AK152" s="223"/>
      <c r="AL152" s="223" t="s">
        <v>5611</v>
      </c>
      <c r="AM152" s="331" t="e">
        <v>#N/A</v>
      </c>
      <c r="AN152" s="223">
        <v>2</v>
      </c>
      <c r="AO152" s="223">
        <v>2</v>
      </c>
      <c r="AP152" s="223">
        <v>2</v>
      </c>
      <c r="AQ152" s="223">
        <v>2</v>
      </c>
    </row>
    <row r="153" spans="1:44">
      <c r="A153" s="12" t="s">
        <v>2100</v>
      </c>
      <c r="B153" s="23" t="s">
        <v>2146</v>
      </c>
      <c r="C153" s="24">
        <v>12120774</v>
      </c>
      <c r="D153" s="12" t="s">
        <v>136</v>
      </c>
      <c r="E153" s="25" t="s">
        <v>2101</v>
      </c>
      <c r="F153" s="24">
        <v>11134235</v>
      </c>
      <c r="G153" s="12" t="s">
        <v>137</v>
      </c>
      <c r="H153" s="26" t="s">
        <v>138</v>
      </c>
      <c r="I153" s="12">
        <v>3570</v>
      </c>
      <c r="J153" s="27">
        <v>46241</v>
      </c>
      <c r="K153" s="28" t="s">
        <v>2102</v>
      </c>
      <c r="L153" s="12" t="s">
        <v>2103</v>
      </c>
      <c r="M153" s="12">
        <v>3586</v>
      </c>
      <c r="N153" s="29">
        <v>16</v>
      </c>
      <c r="O153" s="29">
        <v>0</v>
      </c>
      <c r="P153" s="30" t="s">
        <v>38</v>
      </c>
      <c r="Q153" s="31">
        <v>46232</v>
      </c>
      <c r="R153" s="29">
        <v>0</v>
      </c>
      <c r="S153" s="31">
        <v>46233</v>
      </c>
      <c r="T153" s="31">
        <v>46233</v>
      </c>
      <c r="U153" s="12" t="s">
        <v>39</v>
      </c>
      <c r="V153" s="12" t="s">
        <v>40</v>
      </c>
      <c r="W153" s="31"/>
      <c r="X153" s="29">
        <v>0</v>
      </c>
      <c r="Y153" s="29">
        <v>0</v>
      </c>
      <c r="Z153" s="32">
        <f>IFERROR(VLOOKUP(H153,[2]New!$B:$G,3,0),)*I153/60</f>
        <v>2522.8000000000002</v>
      </c>
      <c r="AA153" s="32">
        <f>IFERROR(VLOOKUP(H153,[2]New!$B:$G,4,0),)*I153/60</f>
        <v>7015.05</v>
      </c>
      <c r="AB153" s="32">
        <f>IFERROR(VLOOKUP(H153,[2]New!$B:$G,6,0),)*I153/60</f>
        <v>3451</v>
      </c>
      <c r="AC153" s="33">
        <f>VLOOKUP(A153,'[4]PO PTCA (2)'!$A:$L,12,0)</f>
        <v>46268</v>
      </c>
      <c r="AD153" s="12" t="str">
        <f>IFERROR(VLOOKUP(H153,[3]Sheet1!$E:$H,4,0),)</f>
        <v>B</v>
      </c>
      <c r="AE153" s="17">
        <v>3570</v>
      </c>
      <c r="AF153" s="34" t="s">
        <v>4219</v>
      </c>
      <c r="AG153" s="12" t="s">
        <v>42</v>
      </c>
      <c r="AH153" s="20">
        <v>16</v>
      </c>
      <c r="AI153" s="20" t="s">
        <v>184</v>
      </c>
      <c r="AJ153" s="223"/>
      <c r="AK153" s="223"/>
      <c r="AL153" s="223" t="s">
        <v>5608</v>
      </c>
      <c r="AM153" s="331" t="e">
        <v>#N/A</v>
      </c>
      <c r="AN153" s="223">
        <v>2</v>
      </c>
      <c r="AO153" s="223">
        <v>2</v>
      </c>
      <c r="AP153" s="223">
        <v>2</v>
      </c>
      <c r="AQ153" s="223">
        <v>2</v>
      </c>
    </row>
    <row r="154" spans="1:44">
      <c r="A154" s="12" t="s">
        <v>577</v>
      </c>
      <c r="B154" s="23" t="s">
        <v>2147</v>
      </c>
      <c r="C154" s="24">
        <v>12111088</v>
      </c>
      <c r="D154" s="12" t="s">
        <v>534</v>
      </c>
      <c r="E154" s="25" t="s">
        <v>2104</v>
      </c>
      <c r="F154" s="24">
        <v>11111223</v>
      </c>
      <c r="G154" s="12" t="s">
        <v>578</v>
      </c>
      <c r="H154" s="26" t="s">
        <v>579</v>
      </c>
      <c r="I154" s="309">
        <v>150</v>
      </c>
      <c r="J154" s="27">
        <v>46236</v>
      </c>
      <c r="K154" s="28" t="s">
        <v>2105</v>
      </c>
      <c r="L154" s="12" t="s">
        <v>2106</v>
      </c>
      <c r="M154" s="309">
        <v>150</v>
      </c>
      <c r="N154" s="29">
        <v>0</v>
      </c>
      <c r="O154" s="29">
        <v>0</v>
      </c>
      <c r="P154" s="30" t="s">
        <v>203</v>
      </c>
      <c r="Q154" s="31">
        <v>46232</v>
      </c>
      <c r="R154" s="29">
        <v>0</v>
      </c>
      <c r="S154" s="314">
        <v>46238</v>
      </c>
      <c r="T154" s="314">
        <v>46238</v>
      </c>
      <c r="U154" s="309" t="s">
        <v>44</v>
      </c>
      <c r="V154" s="12" t="s">
        <v>252</v>
      </c>
      <c r="W154" s="31"/>
      <c r="X154" s="29">
        <v>0</v>
      </c>
      <c r="Y154" s="29">
        <v>0</v>
      </c>
      <c r="Z154" s="32">
        <f>IFERROR(VLOOKUP(H154,[2]New!$B:$G,3,0),)*I154/60</f>
        <v>105</v>
      </c>
      <c r="AA154" s="32">
        <f>IFERROR(VLOOKUP(H154,[2]New!$B:$G,4,0),)*I154/60</f>
        <v>410</v>
      </c>
      <c r="AB154" s="32">
        <f>IFERROR(VLOOKUP(H154,[2]New!$B:$G,6,0),)*I154/60</f>
        <v>367.5</v>
      </c>
      <c r="AC154" s="332">
        <v>46251</v>
      </c>
      <c r="AD154" s="12">
        <f>IFERROR(VLOOKUP(H154,[3]Sheet1!$E:$H,4,0),)</f>
        <v>0</v>
      </c>
      <c r="AE154" s="17">
        <v>150</v>
      </c>
      <c r="AF154" s="34" t="s">
        <v>4219</v>
      </c>
      <c r="AG154" s="12">
        <v>0</v>
      </c>
      <c r="AH154" s="20">
        <v>0</v>
      </c>
      <c r="AI154" s="20" t="s">
        <v>46</v>
      </c>
      <c r="AJ154" s="223"/>
      <c r="AK154" s="223"/>
      <c r="AL154" s="223" t="s">
        <v>5604</v>
      </c>
      <c r="AM154" s="331" t="s">
        <v>5604</v>
      </c>
      <c r="AN154" s="223">
        <v>3</v>
      </c>
      <c r="AO154" s="223">
        <v>3</v>
      </c>
      <c r="AP154" s="223">
        <v>2</v>
      </c>
      <c r="AQ154" s="223">
        <v>2</v>
      </c>
      <c r="AR154" t="s">
        <v>5727</v>
      </c>
    </row>
    <row r="155" spans="1:44">
      <c r="A155" s="12" t="s">
        <v>577</v>
      </c>
      <c r="B155" s="23" t="s">
        <v>2148</v>
      </c>
      <c r="C155" s="24">
        <v>12111088</v>
      </c>
      <c r="D155" s="12" t="s">
        <v>534</v>
      </c>
      <c r="E155" s="25" t="s">
        <v>2107</v>
      </c>
      <c r="F155" s="24">
        <v>11111223</v>
      </c>
      <c r="G155" s="12" t="s">
        <v>578</v>
      </c>
      <c r="H155" s="26" t="s">
        <v>579</v>
      </c>
      <c r="I155" s="12">
        <v>122</v>
      </c>
      <c r="J155" s="27">
        <v>46236</v>
      </c>
      <c r="K155" s="28" t="s">
        <v>2108</v>
      </c>
      <c r="L155" s="12" t="s">
        <v>2109</v>
      </c>
      <c r="M155" s="12">
        <v>122</v>
      </c>
      <c r="N155" s="29">
        <v>0</v>
      </c>
      <c r="O155" s="29">
        <v>0</v>
      </c>
      <c r="P155" s="30" t="s">
        <v>203</v>
      </c>
      <c r="Q155" s="31">
        <v>46232</v>
      </c>
      <c r="R155" s="29">
        <v>0</v>
      </c>
      <c r="S155" s="314">
        <v>46234</v>
      </c>
      <c r="T155" s="314">
        <v>46234</v>
      </c>
      <c r="U155" s="12" t="s">
        <v>48</v>
      </c>
      <c r="V155" s="12" t="s">
        <v>252</v>
      </c>
      <c r="W155" s="31"/>
      <c r="X155" s="29">
        <v>0</v>
      </c>
      <c r="Y155" s="29">
        <v>0</v>
      </c>
      <c r="Z155" s="32">
        <f>IFERROR(VLOOKUP(H155,[2]New!$B:$G,3,0),)*I155/60</f>
        <v>85.4</v>
      </c>
      <c r="AA155" s="32">
        <f>IFERROR(VLOOKUP(H155,[2]New!$B:$G,4,0),)*I155/60</f>
        <v>333.46666666666664</v>
      </c>
      <c r="AB155" s="32">
        <f>IFERROR(VLOOKUP(H155,[2]New!$B:$G,6,0),)*I155/60</f>
        <v>298.89999999999998</v>
      </c>
      <c r="AC155" s="360">
        <v>46238</v>
      </c>
      <c r="AD155" s="12">
        <f>IFERROR(VLOOKUP(H155,[3]Sheet1!$E:$H,4,0),)</f>
        <v>0</v>
      </c>
      <c r="AE155" s="17">
        <v>122</v>
      </c>
      <c r="AF155" s="34" t="s">
        <v>4219</v>
      </c>
      <c r="AG155" s="12">
        <v>0</v>
      </c>
      <c r="AH155" s="20">
        <v>0</v>
      </c>
      <c r="AI155" s="20" t="s">
        <v>4220</v>
      </c>
      <c r="AJ155" s="223"/>
      <c r="AK155" s="223"/>
      <c r="AL155" s="223" t="s">
        <v>5604</v>
      </c>
      <c r="AM155" s="331" t="s">
        <v>5604</v>
      </c>
      <c r="AN155" s="223">
        <v>3</v>
      </c>
      <c r="AO155" s="223">
        <v>3</v>
      </c>
      <c r="AP155" s="223">
        <v>2</v>
      </c>
      <c r="AQ155" s="223">
        <v>2</v>
      </c>
    </row>
    <row r="156" spans="1:44">
      <c r="A156" s="12" t="s">
        <v>2110</v>
      </c>
      <c r="B156" s="23" t="s">
        <v>2149</v>
      </c>
      <c r="C156" s="24">
        <v>12112517</v>
      </c>
      <c r="D156" s="12" t="s">
        <v>198</v>
      </c>
      <c r="E156" s="25" t="s">
        <v>2111</v>
      </c>
      <c r="F156" s="24">
        <v>11125715</v>
      </c>
      <c r="G156" s="12" t="s">
        <v>348</v>
      </c>
      <c r="H156" s="26" t="s">
        <v>199</v>
      </c>
      <c r="I156" s="12">
        <v>600</v>
      </c>
      <c r="J156" s="27">
        <v>46241</v>
      </c>
      <c r="K156" s="28" t="s">
        <v>2112</v>
      </c>
      <c r="L156" s="12" t="s">
        <v>2113</v>
      </c>
      <c r="M156" s="12">
        <v>608</v>
      </c>
      <c r="N156" s="29">
        <v>8</v>
      </c>
      <c r="O156" s="29">
        <v>0</v>
      </c>
      <c r="P156" s="30" t="s">
        <v>43</v>
      </c>
      <c r="Q156" s="31">
        <v>46232</v>
      </c>
      <c r="R156" s="29">
        <v>0</v>
      </c>
      <c r="S156" s="31">
        <v>46233</v>
      </c>
      <c r="T156" s="31">
        <v>46233</v>
      </c>
      <c r="U156" s="12" t="s">
        <v>44</v>
      </c>
      <c r="V156" s="12" t="s">
        <v>45</v>
      </c>
      <c r="W156" s="31"/>
      <c r="X156" s="29">
        <v>0</v>
      </c>
      <c r="Y156" s="29">
        <v>0</v>
      </c>
      <c r="Z156" s="32">
        <f>IFERROR(VLOOKUP(H156,[2]New!$B:$G,3,0),)*I156/60</f>
        <v>220</v>
      </c>
      <c r="AA156" s="32">
        <f>IFERROR(VLOOKUP(H156,[2]New!$B:$G,4,0),)*I156/60</f>
        <v>1179</v>
      </c>
      <c r="AB156" s="32">
        <f>IFERROR(VLOOKUP(H156,[2]New!$B:$G,6,0),)*I156/60</f>
        <v>1150</v>
      </c>
      <c r="AC156" s="33">
        <f>VLOOKUP(A156,'[4]PO PTCA (2)'!$A:$L,12,0)</f>
        <v>46252</v>
      </c>
      <c r="AD156" s="12">
        <f>IFERROR(VLOOKUP(H156,[3]Sheet1!$E:$H,4,0),)</f>
        <v>0</v>
      </c>
      <c r="AE156" s="17">
        <v>600</v>
      </c>
      <c r="AF156" s="34" t="s">
        <v>4219</v>
      </c>
      <c r="AG156" s="12">
        <v>0</v>
      </c>
      <c r="AH156" s="20">
        <v>8</v>
      </c>
      <c r="AI156" s="20" t="s">
        <v>46</v>
      </c>
      <c r="AJ156" s="223"/>
      <c r="AK156" s="223"/>
      <c r="AL156" s="223" t="s">
        <v>5616</v>
      </c>
      <c r="AM156" s="331" t="e">
        <v>#N/A</v>
      </c>
      <c r="AN156" s="223">
        <v>2</v>
      </c>
      <c r="AO156" s="223">
        <v>2</v>
      </c>
      <c r="AP156" s="223">
        <v>2</v>
      </c>
      <c r="AQ156" s="223">
        <v>2</v>
      </c>
    </row>
    <row r="157" spans="1:44">
      <c r="A157" s="12" t="s">
        <v>2114</v>
      </c>
      <c r="B157" s="23" t="s">
        <v>2150</v>
      </c>
      <c r="C157" s="24">
        <v>12114367</v>
      </c>
      <c r="D157" s="12" t="s">
        <v>720</v>
      </c>
      <c r="E157" s="25" t="s">
        <v>2115</v>
      </c>
      <c r="F157" s="24">
        <v>11134332</v>
      </c>
      <c r="G157" s="12" t="s">
        <v>684</v>
      </c>
      <c r="H157" s="26" t="s">
        <v>685</v>
      </c>
      <c r="I157" s="12">
        <v>5</v>
      </c>
      <c r="J157" s="27">
        <v>46241</v>
      </c>
      <c r="K157" s="28" t="s">
        <v>2116</v>
      </c>
      <c r="L157" s="12" t="s">
        <v>2117</v>
      </c>
      <c r="M157" s="12">
        <v>5</v>
      </c>
      <c r="N157" s="29">
        <v>0</v>
      </c>
      <c r="O157" s="29">
        <v>0</v>
      </c>
      <c r="P157" s="30" t="s">
        <v>43</v>
      </c>
      <c r="Q157" s="31">
        <v>46232</v>
      </c>
      <c r="R157" s="29">
        <v>0</v>
      </c>
      <c r="S157" s="31">
        <v>46233</v>
      </c>
      <c r="T157" s="31">
        <v>46233</v>
      </c>
      <c r="U157" s="12" t="s">
        <v>44</v>
      </c>
      <c r="V157" s="12" t="s">
        <v>45</v>
      </c>
      <c r="W157" s="31"/>
      <c r="X157" s="29">
        <v>0</v>
      </c>
      <c r="Y157" s="29">
        <v>0</v>
      </c>
      <c r="Z157" s="32">
        <f>IFERROR(VLOOKUP(H157,[2]New!$B:$G,3,0),)*I157/60</f>
        <v>3.5</v>
      </c>
      <c r="AA157" s="32">
        <f>IFERROR(VLOOKUP(H157,[2]New!$B:$G,4,0),)*I157/60</f>
        <v>11.166666666666666</v>
      </c>
      <c r="AB157" s="32">
        <f>IFERROR(VLOOKUP(H157,[2]New!$B:$G,6,0),)*I157/60</f>
        <v>12.25</v>
      </c>
      <c r="AC157" s="33">
        <f>VLOOKUP(A157,'[4]PO PTCA (2)'!$A:$L,12,0)</f>
        <v>46261</v>
      </c>
      <c r="AD157" s="12">
        <f>IFERROR(VLOOKUP(H157,[3]Sheet1!$E:$H,4,0),)</f>
        <v>0</v>
      </c>
      <c r="AE157" s="17">
        <v>5</v>
      </c>
      <c r="AF157" s="34" t="s">
        <v>4219</v>
      </c>
      <c r="AG157" s="12">
        <v>0</v>
      </c>
      <c r="AH157" s="20">
        <v>0</v>
      </c>
      <c r="AI157" s="20" t="s">
        <v>46</v>
      </c>
      <c r="AJ157" s="223"/>
      <c r="AK157" s="223"/>
      <c r="AL157" s="223" t="s">
        <v>5639</v>
      </c>
      <c r="AM157" s="331" t="e">
        <v>#N/A</v>
      </c>
      <c r="AN157" s="223">
        <v>2</v>
      </c>
      <c r="AO157" s="223">
        <v>2</v>
      </c>
      <c r="AP157" s="223">
        <v>2</v>
      </c>
      <c r="AQ157" s="223">
        <v>2</v>
      </c>
    </row>
    <row r="158" spans="1:44">
      <c r="A158" s="12" t="s">
        <v>2118</v>
      </c>
      <c r="B158" s="23" t="s">
        <v>2151</v>
      </c>
      <c r="C158" s="24">
        <v>12114375</v>
      </c>
      <c r="D158" s="12" t="s">
        <v>119</v>
      </c>
      <c r="E158" s="25" t="s">
        <v>2119</v>
      </c>
      <c r="F158" s="24">
        <v>11134337</v>
      </c>
      <c r="G158" s="12" t="s">
        <v>159</v>
      </c>
      <c r="H158" s="26" t="s">
        <v>160</v>
      </c>
      <c r="I158" s="12">
        <v>36</v>
      </c>
      <c r="J158" s="27">
        <v>46241</v>
      </c>
      <c r="K158" s="28" t="s">
        <v>2120</v>
      </c>
      <c r="L158" s="12" t="s">
        <v>2121</v>
      </c>
      <c r="M158" s="12">
        <v>36</v>
      </c>
      <c r="N158" s="29">
        <v>0</v>
      </c>
      <c r="O158" s="29">
        <v>0</v>
      </c>
      <c r="P158" s="30" t="s">
        <v>43</v>
      </c>
      <c r="Q158" s="31">
        <v>46232</v>
      </c>
      <c r="R158" s="29">
        <v>0</v>
      </c>
      <c r="S158" s="31">
        <v>46233</v>
      </c>
      <c r="T158" s="31">
        <v>46233</v>
      </c>
      <c r="U158" s="12" t="s">
        <v>44</v>
      </c>
      <c r="V158" s="12" t="s">
        <v>45</v>
      </c>
      <c r="W158" s="31"/>
      <c r="X158" s="29">
        <v>0</v>
      </c>
      <c r="Y158" s="29">
        <v>0</v>
      </c>
      <c r="Z158" s="32">
        <f>IFERROR(VLOOKUP(H158,[2]New!$B:$G,3,0),)*I158/60</f>
        <v>13.2</v>
      </c>
      <c r="AA158" s="32">
        <f>IFERROR(VLOOKUP(H158,[2]New!$B:$G,4,0),)*I158/60</f>
        <v>70.740000000000009</v>
      </c>
      <c r="AB158" s="32">
        <f>IFERROR(VLOOKUP(H158,[2]New!$B:$G,6,0),)*I158/60</f>
        <v>69</v>
      </c>
      <c r="AC158" s="33">
        <f>VLOOKUP(A158,'[4]PO PTCA (2)'!$A:$L,12,0)</f>
        <v>46261</v>
      </c>
      <c r="AD158" s="12">
        <f>IFERROR(VLOOKUP(H158,[3]Sheet1!$E:$H,4,0),)</f>
        <v>0</v>
      </c>
      <c r="AE158" s="17">
        <v>36</v>
      </c>
      <c r="AF158" s="34" t="s">
        <v>4219</v>
      </c>
      <c r="AG158" s="12">
        <v>0</v>
      </c>
      <c r="AH158" s="20">
        <v>0</v>
      </c>
      <c r="AI158" s="20" t="s">
        <v>46</v>
      </c>
      <c r="AJ158" s="223"/>
      <c r="AK158" s="223"/>
      <c r="AL158" s="223" t="s">
        <v>5621</v>
      </c>
      <c r="AM158" s="331" t="s">
        <v>5621</v>
      </c>
      <c r="AN158" s="223">
        <v>3</v>
      </c>
      <c r="AO158" s="223">
        <v>3</v>
      </c>
      <c r="AP158" s="223">
        <v>2</v>
      </c>
      <c r="AQ158" s="223">
        <v>2</v>
      </c>
    </row>
    <row r="159" spans="1:44">
      <c r="A159" s="12" t="s">
        <v>2122</v>
      </c>
      <c r="B159" s="23" t="s">
        <v>2152</v>
      </c>
      <c r="C159" s="24">
        <v>12114378</v>
      </c>
      <c r="D159" s="12" t="s">
        <v>148</v>
      </c>
      <c r="E159" s="25" t="s">
        <v>2123</v>
      </c>
      <c r="F159" s="24">
        <v>11134338</v>
      </c>
      <c r="G159" s="12" t="s">
        <v>176</v>
      </c>
      <c r="H159" s="26" t="s">
        <v>177</v>
      </c>
      <c r="I159" s="12">
        <v>3</v>
      </c>
      <c r="J159" s="27">
        <v>46241</v>
      </c>
      <c r="K159" s="28" t="s">
        <v>2124</v>
      </c>
      <c r="L159" s="12" t="s">
        <v>2125</v>
      </c>
      <c r="M159" s="12">
        <v>3</v>
      </c>
      <c r="N159" s="29">
        <v>0</v>
      </c>
      <c r="O159" s="29">
        <v>0</v>
      </c>
      <c r="P159" s="30" t="s">
        <v>43</v>
      </c>
      <c r="Q159" s="31">
        <v>46232</v>
      </c>
      <c r="R159" s="29">
        <v>0</v>
      </c>
      <c r="S159" s="31">
        <v>46233</v>
      </c>
      <c r="T159" s="31">
        <v>46233</v>
      </c>
      <c r="U159" s="12" t="s">
        <v>44</v>
      </c>
      <c r="V159" s="12" t="s">
        <v>45</v>
      </c>
      <c r="W159" s="31"/>
      <c r="X159" s="29">
        <v>0</v>
      </c>
      <c r="Y159" s="29">
        <v>0</v>
      </c>
      <c r="Z159" s="32">
        <f>IFERROR(VLOOKUP(H159,[2]New!$B:$G,3,0),)*I159/60</f>
        <v>1.1000000000000001</v>
      </c>
      <c r="AA159" s="32">
        <f>IFERROR(VLOOKUP(H159,[2]New!$B:$G,4,0),)*I159/60</f>
        <v>5.8950000000000005</v>
      </c>
      <c r="AB159" s="32">
        <f>IFERROR(VLOOKUP(H159,[2]New!$B:$G,6,0),)*I159/60</f>
        <v>5.75</v>
      </c>
      <c r="AC159" s="33">
        <f>VLOOKUP(A159,'[4]PO PTCA (2)'!$A:$L,12,0)</f>
        <v>46261</v>
      </c>
      <c r="AD159" s="12">
        <f>IFERROR(VLOOKUP(H159,[3]Sheet1!$E:$H,4,0),)</f>
        <v>0</v>
      </c>
      <c r="AE159" s="17">
        <v>3</v>
      </c>
      <c r="AF159" s="34" t="s">
        <v>4219</v>
      </c>
      <c r="AG159" s="12">
        <v>0</v>
      </c>
      <c r="AH159" s="20">
        <v>0</v>
      </c>
      <c r="AI159" s="20" t="s">
        <v>46</v>
      </c>
      <c r="AJ159" s="223"/>
      <c r="AK159" s="223"/>
      <c r="AL159" s="223" t="s">
        <v>5622</v>
      </c>
      <c r="AM159" s="331" t="s">
        <v>5622</v>
      </c>
      <c r="AN159" s="223">
        <v>3</v>
      </c>
      <c r="AO159" s="223">
        <v>3</v>
      </c>
      <c r="AP159" s="223">
        <v>2</v>
      </c>
      <c r="AQ159" s="223">
        <v>2</v>
      </c>
    </row>
    <row r="160" spans="1:44">
      <c r="A160" s="12" t="s">
        <v>2126</v>
      </c>
      <c r="B160" s="23" t="s">
        <v>2153</v>
      </c>
      <c r="C160" s="24">
        <v>12114380</v>
      </c>
      <c r="D160" s="12" t="s">
        <v>107</v>
      </c>
      <c r="E160" s="25" t="s">
        <v>2127</v>
      </c>
      <c r="F160" s="24">
        <v>11134339</v>
      </c>
      <c r="G160" s="12" t="s">
        <v>180</v>
      </c>
      <c r="H160" s="26" t="s">
        <v>181</v>
      </c>
      <c r="I160" s="12">
        <v>10</v>
      </c>
      <c r="J160" s="27">
        <v>46241</v>
      </c>
      <c r="K160" s="28" t="s">
        <v>2128</v>
      </c>
      <c r="L160" s="12" t="s">
        <v>2129</v>
      </c>
      <c r="M160" s="12">
        <v>10</v>
      </c>
      <c r="N160" s="29">
        <v>0</v>
      </c>
      <c r="O160" s="29">
        <v>0</v>
      </c>
      <c r="P160" s="30" t="s">
        <v>43</v>
      </c>
      <c r="Q160" s="31">
        <v>46232</v>
      </c>
      <c r="R160" s="29">
        <v>0</v>
      </c>
      <c r="S160" s="31">
        <v>46233</v>
      </c>
      <c r="T160" s="31">
        <v>46233</v>
      </c>
      <c r="U160" s="12" t="s">
        <v>44</v>
      </c>
      <c r="V160" s="12" t="s">
        <v>45</v>
      </c>
      <c r="W160" s="31"/>
      <c r="X160" s="29">
        <v>0</v>
      </c>
      <c r="Y160" s="29">
        <v>0</v>
      </c>
      <c r="Z160" s="32">
        <f>IFERROR(VLOOKUP(H160,[2]New!$B:$G,3,0),)*I160/60</f>
        <v>3.6666666666666665</v>
      </c>
      <c r="AA160" s="32">
        <f>IFERROR(VLOOKUP(H160,[2]New!$B:$G,4,0),)*I160/60</f>
        <v>19.649999999999999</v>
      </c>
      <c r="AB160" s="32">
        <f>IFERROR(VLOOKUP(H160,[2]New!$B:$G,6,0),)*I160/60</f>
        <v>19.166666666666668</v>
      </c>
      <c r="AC160" s="33">
        <f>VLOOKUP(A160,'[4]PO PTCA (2)'!$A:$L,12,0)</f>
        <v>46261</v>
      </c>
      <c r="AD160" s="12">
        <f>IFERROR(VLOOKUP(H160,[3]Sheet1!$E:$H,4,0),)</f>
        <v>0</v>
      </c>
      <c r="AE160" s="17">
        <v>10</v>
      </c>
      <c r="AF160" s="34" t="s">
        <v>4219</v>
      </c>
      <c r="AG160" s="12">
        <v>0</v>
      </c>
      <c r="AH160" s="20">
        <v>0</v>
      </c>
      <c r="AI160" s="20" t="s">
        <v>46</v>
      </c>
      <c r="AJ160" s="223"/>
      <c r="AK160" s="223"/>
      <c r="AL160" s="223" t="s">
        <v>5640</v>
      </c>
      <c r="AM160" s="331" t="s">
        <v>5640</v>
      </c>
      <c r="AN160" s="223">
        <v>3</v>
      </c>
      <c r="AO160" s="223">
        <v>3</v>
      </c>
      <c r="AP160" s="223">
        <v>3</v>
      </c>
      <c r="AQ160" s="223">
        <v>3</v>
      </c>
    </row>
    <row r="161" spans="1:44">
      <c r="A161" s="12" t="s">
        <v>2130</v>
      </c>
      <c r="B161" s="23" t="s">
        <v>2154</v>
      </c>
      <c r="C161" s="24">
        <v>12114377</v>
      </c>
      <c r="D161" s="12" t="s">
        <v>113</v>
      </c>
      <c r="E161" s="25" t="s">
        <v>2131</v>
      </c>
      <c r="F161" s="24">
        <v>11134340</v>
      </c>
      <c r="G161" s="12" t="s">
        <v>114</v>
      </c>
      <c r="H161" s="26" t="s">
        <v>115</v>
      </c>
      <c r="I161" s="12">
        <v>36</v>
      </c>
      <c r="J161" s="27">
        <v>46241</v>
      </c>
      <c r="K161" s="28" t="s">
        <v>2132</v>
      </c>
      <c r="L161" s="12" t="s">
        <v>2133</v>
      </c>
      <c r="M161" s="12">
        <v>36</v>
      </c>
      <c r="N161" s="29">
        <v>0</v>
      </c>
      <c r="O161" s="29">
        <v>0</v>
      </c>
      <c r="P161" s="30" t="s">
        <v>43</v>
      </c>
      <c r="Q161" s="31">
        <v>46232</v>
      </c>
      <c r="R161" s="29">
        <v>0</v>
      </c>
      <c r="S161" s="31">
        <v>46233</v>
      </c>
      <c r="T161" s="31">
        <v>46233</v>
      </c>
      <c r="U161" s="12" t="s">
        <v>44</v>
      </c>
      <c r="V161" s="12" t="s">
        <v>45</v>
      </c>
      <c r="W161" s="31"/>
      <c r="X161" s="29">
        <v>0</v>
      </c>
      <c r="Y161" s="29">
        <v>0</v>
      </c>
      <c r="Z161" s="32">
        <f>IFERROR(VLOOKUP(H161,[2]New!$B:$G,3,0),)*I161/60</f>
        <v>13.2</v>
      </c>
      <c r="AA161" s="32">
        <f>IFERROR(VLOOKUP(H161,[2]New!$B:$G,4,0),)*I161/60</f>
        <v>70.740000000000009</v>
      </c>
      <c r="AB161" s="32">
        <f>IFERROR(VLOOKUP(H161,[2]New!$B:$G,6,0),)*I161/60</f>
        <v>69</v>
      </c>
      <c r="AC161" s="33">
        <f>VLOOKUP(A161,'[4]PO PTCA (2)'!$A:$L,12,0)</f>
        <v>46261</v>
      </c>
      <c r="AD161" s="12">
        <f>IFERROR(VLOOKUP(H161,[3]Sheet1!$E:$H,4,0),)</f>
        <v>0</v>
      </c>
      <c r="AE161" s="17">
        <v>36</v>
      </c>
      <c r="AF161" s="34" t="s">
        <v>4219</v>
      </c>
      <c r="AG161" s="12">
        <v>0</v>
      </c>
      <c r="AH161" s="20">
        <v>0</v>
      </c>
      <c r="AI161" s="20" t="s">
        <v>46</v>
      </c>
      <c r="AJ161" s="223"/>
      <c r="AK161" s="223"/>
      <c r="AL161" s="223" t="s">
        <v>5641</v>
      </c>
      <c r="AM161" s="331" t="s">
        <v>5641</v>
      </c>
      <c r="AN161" s="223">
        <v>3</v>
      </c>
      <c r="AO161" s="223">
        <v>3</v>
      </c>
      <c r="AP161" s="223">
        <v>2</v>
      </c>
      <c r="AQ161" s="223">
        <v>2</v>
      </c>
    </row>
    <row r="162" spans="1:44">
      <c r="A162" s="12" t="s">
        <v>2100</v>
      </c>
      <c r="B162" s="23" t="s">
        <v>2155</v>
      </c>
      <c r="C162" s="24">
        <v>12120774</v>
      </c>
      <c r="D162" s="12" t="s">
        <v>136</v>
      </c>
      <c r="E162" s="25" t="s">
        <v>2134</v>
      </c>
      <c r="F162" s="24">
        <v>11134235</v>
      </c>
      <c r="G162" s="12" t="s">
        <v>137</v>
      </c>
      <c r="H162" s="26" t="s">
        <v>138</v>
      </c>
      <c r="I162" s="12">
        <v>2400</v>
      </c>
      <c r="J162" s="27">
        <v>46241</v>
      </c>
      <c r="K162" s="28" t="s">
        <v>2135</v>
      </c>
      <c r="L162" s="12" t="s">
        <v>2136</v>
      </c>
      <c r="M162" s="12">
        <v>2416</v>
      </c>
      <c r="N162" s="29">
        <v>16</v>
      </c>
      <c r="O162" s="29">
        <v>0</v>
      </c>
      <c r="P162" s="30" t="s">
        <v>38</v>
      </c>
      <c r="Q162" s="31">
        <v>46232</v>
      </c>
      <c r="R162" s="29">
        <v>0</v>
      </c>
      <c r="S162" s="31">
        <v>46233</v>
      </c>
      <c r="T162" s="31">
        <v>46233</v>
      </c>
      <c r="U162" s="12" t="s">
        <v>44</v>
      </c>
      <c r="V162" s="12" t="s">
        <v>45</v>
      </c>
      <c r="W162" s="31"/>
      <c r="X162" s="29">
        <v>0</v>
      </c>
      <c r="Y162" s="29">
        <v>0</v>
      </c>
      <c r="Z162" s="32">
        <f>IFERROR(VLOOKUP(H162,[2]New!$B:$G,3,0),)*I162/60</f>
        <v>1696</v>
      </c>
      <c r="AA162" s="32">
        <f>IFERROR(VLOOKUP(H162,[2]New!$B:$G,4,0),)*I162/60</f>
        <v>4716</v>
      </c>
      <c r="AB162" s="32">
        <f>IFERROR(VLOOKUP(H162,[2]New!$B:$G,6,0),)*I162/60</f>
        <v>2320</v>
      </c>
      <c r="AC162" s="33">
        <f>VLOOKUP(A162,'[4]PO PTCA (2)'!$A:$L,12,0)</f>
        <v>46268</v>
      </c>
      <c r="AD162" s="12" t="str">
        <f>IFERROR(VLOOKUP(H162,[3]Sheet1!$E:$H,4,0),)</f>
        <v>B</v>
      </c>
      <c r="AE162" s="17">
        <v>2400</v>
      </c>
      <c r="AF162" s="34" t="s">
        <v>4219</v>
      </c>
      <c r="AG162" s="12" t="s">
        <v>42</v>
      </c>
      <c r="AH162" s="20">
        <v>16</v>
      </c>
      <c r="AI162" s="20" t="s">
        <v>209</v>
      </c>
      <c r="AJ162" s="223"/>
      <c r="AK162" s="223"/>
      <c r="AL162" s="223" t="s">
        <v>5608</v>
      </c>
      <c r="AM162" s="331" t="e">
        <v>#N/A</v>
      </c>
      <c r="AN162" s="223">
        <v>2</v>
      </c>
      <c r="AO162" s="223">
        <v>2</v>
      </c>
      <c r="AP162" s="223">
        <v>2</v>
      </c>
      <c r="AQ162" s="223">
        <v>2</v>
      </c>
    </row>
    <row r="163" spans="1:44">
      <c r="A163" s="12" t="s">
        <v>2100</v>
      </c>
      <c r="B163" s="23" t="s">
        <v>2156</v>
      </c>
      <c r="C163" s="24">
        <v>12120774</v>
      </c>
      <c r="D163" s="12" t="s">
        <v>136</v>
      </c>
      <c r="E163" s="25" t="s">
        <v>2137</v>
      </c>
      <c r="F163" s="24">
        <v>11134235</v>
      </c>
      <c r="G163" s="12" t="s">
        <v>137</v>
      </c>
      <c r="H163" s="26" t="s">
        <v>138</v>
      </c>
      <c r="I163" s="12">
        <v>2280</v>
      </c>
      <c r="J163" s="27">
        <v>46241</v>
      </c>
      <c r="K163" s="28" t="s">
        <v>2138</v>
      </c>
      <c r="L163" s="12" t="s">
        <v>2139</v>
      </c>
      <c r="M163" s="12">
        <v>2296</v>
      </c>
      <c r="N163" s="29">
        <v>16</v>
      </c>
      <c r="O163" s="29">
        <v>0</v>
      </c>
      <c r="P163" s="30" t="s">
        <v>38</v>
      </c>
      <c r="Q163" s="31">
        <v>46232</v>
      </c>
      <c r="R163" s="29">
        <v>0</v>
      </c>
      <c r="S163" s="31">
        <v>46233</v>
      </c>
      <c r="T163" s="31">
        <v>46233</v>
      </c>
      <c r="U163" s="12" t="s">
        <v>48</v>
      </c>
      <c r="V163" s="12" t="s">
        <v>252</v>
      </c>
      <c r="W163" s="31"/>
      <c r="X163" s="29">
        <v>0</v>
      </c>
      <c r="Y163" s="29">
        <v>0</v>
      </c>
      <c r="Z163" s="32">
        <f>IFERROR(VLOOKUP(H163,[2]New!$B:$G,3,0),)*I163/60</f>
        <v>1611.2</v>
      </c>
      <c r="AA163" s="32">
        <f>IFERROR(VLOOKUP(H163,[2]New!$B:$G,4,0),)*I163/60</f>
        <v>4480.2</v>
      </c>
      <c r="AB163" s="32">
        <f>IFERROR(VLOOKUP(H163,[2]New!$B:$G,6,0),)*I163/60</f>
        <v>2204</v>
      </c>
      <c r="AC163" s="33">
        <f>VLOOKUP(A163,'[4]PO PTCA (2)'!$A:$L,12,0)</f>
        <v>46268</v>
      </c>
      <c r="AD163" s="12" t="str">
        <f>IFERROR(VLOOKUP(H163,[3]Sheet1!$E:$H,4,0),)</f>
        <v>B</v>
      </c>
      <c r="AE163" s="17">
        <v>2280</v>
      </c>
      <c r="AF163" s="34" t="s">
        <v>4219</v>
      </c>
      <c r="AG163" s="12" t="s">
        <v>42</v>
      </c>
      <c r="AH163" s="20">
        <v>16</v>
      </c>
      <c r="AI163" s="20" t="s">
        <v>49</v>
      </c>
      <c r="AJ163" s="223"/>
      <c r="AK163" s="223"/>
      <c r="AL163" s="223" t="s">
        <v>5608</v>
      </c>
      <c r="AM163" s="331" t="e">
        <v>#N/A</v>
      </c>
      <c r="AN163" s="223">
        <v>2</v>
      </c>
      <c r="AO163" s="223">
        <v>2</v>
      </c>
      <c r="AP163" s="223">
        <v>2</v>
      </c>
      <c r="AQ163" s="223">
        <v>2</v>
      </c>
    </row>
    <row r="164" spans="1:44">
      <c r="A164" s="12" t="s">
        <v>619</v>
      </c>
      <c r="B164" s="23" t="s">
        <v>2189</v>
      </c>
      <c r="C164" s="24">
        <v>12138979</v>
      </c>
      <c r="D164" s="12" t="s">
        <v>2187</v>
      </c>
      <c r="E164" s="25">
        <v>2000127825</v>
      </c>
      <c r="F164" s="24">
        <v>11106030</v>
      </c>
      <c r="G164" s="12" t="s">
        <v>2163</v>
      </c>
      <c r="H164" s="26" t="s">
        <v>2164</v>
      </c>
      <c r="I164" s="12">
        <v>28</v>
      </c>
      <c r="J164" s="27">
        <v>46249</v>
      </c>
      <c r="K164" s="28" t="s">
        <v>2169</v>
      </c>
      <c r="L164" s="12" t="s">
        <v>2170</v>
      </c>
      <c r="M164" s="12">
        <v>28</v>
      </c>
      <c r="N164" s="29">
        <v>0</v>
      </c>
      <c r="O164" s="29">
        <v>0</v>
      </c>
      <c r="P164" s="30" t="s">
        <v>128</v>
      </c>
      <c r="Q164" s="31">
        <v>46233</v>
      </c>
      <c r="R164" s="29">
        <v>0</v>
      </c>
      <c r="S164" s="31">
        <v>46235</v>
      </c>
      <c r="T164" s="31">
        <v>46235</v>
      </c>
      <c r="U164" s="12" t="s">
        <v>44</v>
      </c>
      <c r="V164" s="12" t="s">
        <v>45</v>
      </c>
      <c r="W164" s="31">
        <v>46238</v>
      </c>
      <c r="X164" s="29">
        <v>0</v>
      </c>
      <c r="Y164" s="29">
        <v>0</v>
      </c>
      <c r="Z164" s="29">
        <v>0</v>
      </c>
      <c r="AA164" s="29">
        <v>0</v>
      </c>
      <c r="AB164" s="29">
        <v>0</v>
      </c>
      <c r="AC164" s="30" t="s">
        <v>128</v>
      </c>
      <c r="AD164" s="12"/>
      <c r="AE164" s="17"/>
      <c r="AF164" s="30" t="s">
        <v>128</v>
      </c>
      <c r="AG164" s="12"/>
      <c r="AH164" s="20"/>
      <c r="AI164" s="20"/>
      <c r="AJ164" s="223"/>
      <c r="AK164" s="223"/>
      <c r="AL164" s="223" t="e">
        <v>#N/A</v>
      </c>
      <c r="AM164" s="331" t="e">
        <v>#N/A</v>
      </c>
      <c r="AN164" s="331">
        <v>2</v>
      </c>
      <c r="AO164" s="331">
        <v>2</v>
      </c>
      <c r="AP164" s="331">
        <v>2</v>
      </c>
      <c r="AQ164" s="331">
        <v>2</v>
      </c>
    </row>
    <row r="165" spans="1:44">
      <c r="A165" s="12" t="s">
        <v>619</v>
      </c>
      <c r="B165" s="23" t="s">
        <v>2190</v>
      </c>
      <c r="C165" s="24">
        <v>12138979</v>
      </c>
      <c r="D165" s="12" t="s">
        <v>2187</v>
      </c>
      <c r="E165" s="25">
        <v>2000127826</v>
      </c>
      <c r="F165" s="24">
        <v>11106030</v>
      </c>
      <c r="G165" s="12" t="s">
        <v>2163</v>
      </c>
      <c r="H165" s="26" t="s">
        <v>2164</v>
      </c>
      <c r="I165" s="12">
        <v>28</v>
      </c>
      <c r="J165" s="27">
        <v>46249</v>
      </c>
      <c r="K165" s="28" t="s">
        <v>2171</v>
      </c>
      <c r="L165" s="12" t="s">
        <v>2172</v>
      </c>
      <c r="M165" s="12">
        <v>28</v>
      </c>
      <c r="N165" s="29">
        <v>0</v>
      </c>
      <c r="O165" s="29">
        <v>0</v>
      </c>
      <c r="P165" s="30" t="s">
        <v>128</v>
      </c>
      <c r="Q165" s="31">
        <v>46233</v>
      </c>
      <c r="R165" s="29">
        <v>0</v>
      </c>
      <c r="S165" s="31">
        <v>46235</v>
      </c>
      <c r="T165" s="31">
        <v>46235</v>
      </c>
      <c r="U165" s="12" t="s">
        <v>44</v>
      </c>
      <c r="V165" s="12" t="s">
        <v>45</v>
      </c>
      <c r="W165" s="31">
        <v>46238</v>
      </c>
      <c r="X165" s="29">
        <v>0</v>
      </c>
      <c r="Y165" s="29">
        <v>0</v>
      </c>
      <c r="Z165" s="29">
        <v>0</v>
      </c>
      <c r="AA165" s="29">
        <v>0</v>
      </c>
      <c r="AB165" s="29">
        <v>0</v>
      </c>
      <c r="AC165" s="30" t="s">
        <v>128</v>
      </c>
      <c r="AD165" s="12"/>
      <c r="AE165" s="17"/>
      <c r="AF165" s="30" t="s">
        <v>128</v>
      </c>
      <c r="AG165" s="12"/>
      <c r="AH165" s="20"/>
      <c r="AI165" s="20"/>
      <c r="AJ165" s="223"/>
      <c r="AK165" s="223"/>
      <c r="AL165" s="223" t="e">
        <v>#N/A</v>
      </c>
      <c r="AM165" s="331" t="e">
        <v>#N/A</v>
      </c>
      <c r="AN165" s="331">
        <v>2</v>
      </c>
      <c r="AO165" s="331">
        <v>2</v>
      </c>
      <c r="AP165" s="331">
        <v>2</v>
      </c>
      <c r="AQ165" s="331">
        <v>2</v>
      </c>
    </row>
    <row r="166" spans="1:44">
      <c r="A166" s="12" t="s">
        <v>619</v>
      </c>
      <c r="B166" s="23" t="s">
        <v>2191</v>
      </c>
      <c r="C166" s="24">
        <v>12138979</v>
      </c>
      <c r="D166" s="12" t="s">
        <v>2187</v>
      </c>
      <c r="E166" s="25">
        <v>2000127827</v>
      </c>
      <c r="F166" s="24">
        <v>11106030</v>
      </c>
      <c r="G166" s="12" t="s">
        <v>2163</v>
      </c>
      <c r="H166" s="26" t="s">
        <v>2164</v>
      </c>
      <c r="I166" s="12">
        <v>28</v>
      </c>
      <c r="J166" s="27">
        <v>46249</v>
      </c>
      <c r="K166" s="28" t="s">
        <v>2173</v>
      </c>
      <c r="L166" s="12" t="s">
        <v>2174</v>
      </c>
      <c r="M166" s="12">
        <v>28</v>
      </c>
      <c r="N166" s="29">
        <v>0</v>
      </c>
      <c r="O166" s="29">
        <v>0</v>
      </c>
      <c r="P166" s="30" t="s">
        <v>128</v>
      </c>
      <c r="Q166" s="31">
        <v>46233</v>
      </c>
      <c r="R166" s="29">
        <v>0</v>
      </c>
      <c r="S166" s="31">
        <v>46235</v>
      </c>
      <c r="T166" s="31">
        <v>46235</v>
      </c>
      <c r="U166" s="12" t="s">
        <v>44</v>
      </c>
      <c r="V166" s="12" t="s">
        <v>45</v>
      </c>
      <c r="W166" s="31">
        <v>46238</v>
      </c>
      <c r="X166" s="29">
        <v>0</v>
      </c>
      <c r="Y166" s="29">
        <v>0</v>
      </c>
      <c r="Z166" s="29">
        <v>0</v>
      </c>
      <c r="AA166" s="29">
        <v>0</v>
      </c>
      <c r="AB166" s="29">
        <v>0</v>
      </c>
      <c r="AC166" s="30" t="s">
        <v>128</v>
      </c>
      <c r="AD166" s="12"/>
      <c r="AE166" s="17"/>
      <c r="AF166" s="30" t="s">
        <v>128</v>
      </c>
      <c r="AG166" s="12"/>
      <c r="AH166" s="20"/>
      <c r="AI166" s="20"/>
      <c r="AJ166" s="223"/>
      <c r="AK166" s="223"/>
      <c r="AL166" s="223" t="e">
        <v>#N/A</v>
      </c>
      <c r="AM166" s="331" t="e">
        <v>#N/A</v>
      </c>
      <c r="AN166" s="331">
        <v>2</v>
      </c>
      <c r="AO166" s="331">
        <v>2</v>
      </c>
      <c r="AP166" s="331">
        <v>2</v>
      </c>
      <c r="AQ166" s="331">
        <v>2</v>
      </c>
    </row>
    <row r="167" spans="1:44">
      <c r="A167" s="12" t="s">
        <v>619</v>
      </c>
      <c r="B167" s="23" t="s">
        <v>2192</v>
      </c>
      <c r="C167" s="24">
        <v>12141970</v>
      </c>
      <c r="D167" s="12" t="s">
        <v>2188</v>
      </c>
      <c r="E167" s="25">
        <v>2000127828</v>
      </c>
      <c r="F167" s="24">
        <v>11107899</v>
      </c>
      <c r="G167" s="12" t="s">
        <v>2165</v>
      </c>
      <c r="H167" s="26" t="s">
        <v>2166</v>
      </c>
      <c r="I167" s="12">
        <v>15</v>
      </c>
      <c r="J167" s="27">
        <v>46249</v>
      </c>
      <c r="K167" s="28" t="s">
        <v>2175</v>
      </c>
      <c r="L167" s="12" t="s">
        <v>2176</v>
      </c>
      <c r="M167" s="12">
        <v>15</v>
      </c>
      <c r="N167" s="29">
        <v>0</v>
      </c>
      <c r="O167" s="29">
        <v>0</v>
      </c>
      <c r="P167" s="30" t="s">
        <v>128</v>
      </c>
      <c r="Q167" s="31">
        <v>46233</v>
      </c>
      <c r="R167" s="29">
        <v>0</v>
      </c>
      <c r="S167" s="31">
        <v>46235</v>
      </c>
      <c r="T167" s="31">
        <v>46235</v>
      </c>
      <c r="U167" s="12" t="s">
        <v>44</v>
      </c>
      <c r="V167" s="12" t="s">
        <v>45</v>
      </c>
      <c r="W167" s="31">
        <v>46238</v>
      </c>
      <c r="X167" s="29">
        <v>0</v>
      </c>
      <c r="Y167" s="29">
        <v>0</v>
      </c>
      <c r="Z167" s="29">
        <v>0</v>
      </c>
      <c r="AA167" s="29">
        <v>0</v>
      </c>
      <c r="AB167" s="29">
        <v>0</v>
      </c>
      <c r="AC167" s="30" t="s">
        <v>128</v>
      </c>
      <c r="AD167" s="12"/>
      <c r="AE167" s="17"/>
      <c r="AF167" s="30" t="s">
        <v>128</v>
      </c>
      <c r="AG167" s="12"/>
      <c r="AH167" s="20"/>
      <c r="AI167" s="20"/>
      <c r="AJ167" s="223"/>
      <c r="AK167" s="223"/>
      <c r="AL167" s="223" t="e">
        <v>#N/A</v>
      </c>
      <c r="AM167" s="331" t="e">
        <v>#N/A</v>
      </c>
      <c r="AN167" s="331">
        <v>2</v>
      </c>
      <c r="AO167" s="331">
        <v>2</v>
      </c>
      <c r="AP167" s="331">
        <v>2</v>
      </c>
      <c r="AQ167" s="331">
        <v>2</v>
      </c>
    </row>
    <row r="168" spans="1:44">
      <c r="A168" s="12" t="s">
        <v>619</v>
      </c>
      <c r="B168" s="23" t="s">
        <v>2193</v>
      </c>
      <c r="C168" s="24">
        <v>12141970</v>
      </c>
      <c r="D168" s="12" t="s">
        <v>2188</v>
      </c>
      <c r="E168" s="25">
        <v>2000127829</v>
      </c>
      <c r="F168" s="24">
        <v>11107899</v>
      </c>
      <c r="G168" s="12" t="s">
        <v>2165</v>
      </c>
      <c r="H168" s="26" t="s">
        <v>2166</v>
      </c>
      <c r="I168" s="12">
        <v>15</v>
      </c>
      <c r="J168" s="27">
        <v>46249</v>
      </c>
      <c r="K168" s="28" t="s">
        <v>2177</v>
      </c>
      <c r="L168" s="12" t="s">
        <v>2178</v>
      </c>
      <c r="M168" s="12">
        <v>15</v>
      </c>
      <c r="N168" s="29">
        <v>0</v>
      </c>
      <c r="O168" s="29">
        <v>0</v>
      </c>
      <c r="P168" s="30" t="s">
        <v>128</v>
      </c>
      <c r="Q168" s="31">
        <v>46233</v>
      </c>
      <c r="R168" s="29">
        <v>0</v>
      </c>
      <c r="S168" s="31">
        <v>46235</v>
      </c>
      <c r="T168" s="31">
        <v>46235</v>
      </c>
      <c r="U168" s="12" t="s">
        <v>44</v>
      </c>
      <c r="V168" s="12" t="s">
        <v>45</v>
      </c>
      <c r="W168" s="31">
        <v>46238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  <c r="AC168" s="30" t="s">
        <v>128</v>
      </c>
      <c r="AD168" s="12"/>
      <c r="AE168" s="17"/>
      <c r="AF168" s="30" t="s">
        <v>128</v>
      </c>
      <c r="AG168" s="12"/>
      <c r="AH168" s="20"/>
      <c r="AI168" s="20"/>
      <c r="AJ168" s="223"/>
      <c r="AK168" s="223"/>
      <c r="AL168" s="223" t="e">
        <v>#N/A</v>
      </c>
      <c r="AM168" s="331" t="e">
        <v>#N/A</v>
      </c>
      <c r="AN168" s="331">
        <v>2</v>
      </c>
      <c r="AO168" s="331">
        <v>2</v>
      </c>
      <c r="AP168" s="331">
        <v>2</v>
      </c>
      <c r="AQ168" s="331">
        <v>2</v>
      </c>
    </row>
    <row r="169" spans="1:44">
      <c r="A169" s="12" t="s">
        <v>619</v>
      </c>
      <c r="B169" s="23" t="s">
        <v>2194</v>
      </c>
      <c r="C169" s="24">
        <v>12141970</v>
      </c>
      <c r="D169" s="12" t="s">
        <v>2188</v>
      </c>
      <c r="E169" s="25">
        <v>2000127830</v>
      </c>
      <c r="F169" s="24">
        <v>11107899</v>
      </c>
      <c r="G169" s="12" t="s">
        <v>2165</v>
      </c>
      <c r="H169" s="26" t="s">
        <v>2166</v>
      </c>
      <c r="I169" s="12">
        <v>15</v>
      </c>
      <c r="J169" s="27">
        <v>46249</v>
      </c>
      <c r="K169" s="28" t="s">
        <v>2179</v>
      </c>
      <c r="L169" s="12" t="s">
        <v>2180</v>
      </c>
      <c r="M169" s="12">
        <v>15</v>
      </c>
      <c r="N169" s="29">
        <v>0</v>
      </c>
      <c r="O169" s="29">
        <v>0</v>
      </c>
      <c r="P169" s="30" t="s">
        <v>128</v>
      </c>
      <c r="Q169" s="31">
        <v>46233</v>
      </c>
      <c r="R169" s="29">
        <v>0</v>
      </c>
      <c r="S169" s="31">
        <v>46235</v>
      </c>
      <c r="T169" s="31">
        <v>46235</v>
      </c>
      <c r="U169" s="12" t="s">
        <v>44</v>
      </c>
      <c r="V169" s="12" t="s">
        <v>45</v>
      </c>
      <c r="W169" s="31">
        <v>46238</v>
      </c>
      <c r="X169" s="29">
        <v>0</v>
      </c>
      <c r="Y169" s="29">
        <v>0</v>
      </c>
      <c r="Z169" s="29">
        <v>0</v>
      </c>
      <c r="AA169" s="29">
        <v>0</v>
      </c>
      <c r="AB169" s="29">
        <v>0</v>
      </c>
      <c r="AC169" s="30" t="s">
        <v>128</v>
      </c>
      <c r="AD169" s="12"/>
      <c r="AE169" s="17"/>
      <c r="AF169" s="30" t="s">
        <v>128</v>
      </c>
      <c r="AG169" s="12"/>
      <c r="AH169" s="20"/>
      <c r="AI169" s="20"/>
      <c r="AJ169" s="223"/>
      <c r="AK169" s="223"/>
      <c r="AL169" s="223" t="e">
        <v>#N/A</v>
      </c>
      <c r="AM169" s="331" t="e">
        <v>#N/A</v>
      </c>
      <c r="AN169" s="331">
        <v>2</v>
      </c>
      <c r="AO169" s="331">
        <v>2</v>
      </c>
      <c r="AP169" s="331">
        <v>2</v>
      </c>
      <c r="AQ169" s="331">
        <v>2</v>
      </c>
    </row>
    <row r="170" spans="1:44">
      <c r="A170" s="12" t="s">
        <v>619</v>
      </c>
      <c r="B170" s="23" t="s">
        <v>2195</v>
      </c>
      <c r="C170" s="24">
        <v>12141970</v>
      </c>
      <c r="D170" s="12" t="s">
        <v>2188</v>
      </c>
      <c r="E170" s="25">
        <v>2000127835</v>
      </c>
      <c r="F170" s="24">
        <v>11107900</v>
      </c>
      <c r="G170" s="12" t="s">
        <v>2167</v>
      </c>
      <c r="H170" s="26" t="s">
        <v>2168</v>
      </c>
      <c r="I170" s="12">
        <v>7</v>
      </c>
      <c r="J170" s="27">
        <v>46249</v>
      </c>
      <c r="K170" s="28" t="s">
        <v>2181</v>
      </c>
      <c r="L170" s="12" t="s">
        <v>2182</v>
      </c>
      <c r="M170" s="12">
        <v>7</v>
      </c>
      <c r="N170" s="29">
        <v>0</v>
      </c>
      <c r="O170" s="29">
        <v>0</v>
      </c>
      <c r="P170" s="30" t="s">
        <v>128</v>
      </c>
      <c r="Q170" s="31">
        <v>46233</v>
      </c>
      <c r="R170" s="29">
        <v>0</v>
      </c>
      <c r="S170" s="31">
        <v>46235</v>
      </c>
      <c r="T170" s="31">
        <v>46235</v>
      </c>
      <c r="U170" s="12" t="s">
        <v>44</v>
      </c>
      <c r="V170" s="12" t="s">
        <v>45</v>
      </c>
      <c r="W170" s="31">
        <v>46238</v>
      </c>
      <c r="X170" s="29">
        <v>0</v>
      </c>
      <c r="Y170" s="29">
        <v>0</v>
      </c>
      <c r="Z170" s="29">
        <v>0</v>
      </c>
      <c r="AA170" s="29">
        <v>0</v>
      </c>
      <c r="AB170" s="29">
        <v>0</v>
      </c>
      <c r="AC170" s="30" t="s">
        <v>128</v>
      </c>
      <c r="AD170" s="12"/>
      <c r="AE170" s="17"/>
      <c r="AF170" s="30" t="s">
        <v>128</v>
      </c>
      <c r="AG170" s="12"/>
      <c r="AH170" s="20"/>
      <c r="AI170" s="20"/>
      <c r="AJ170" s="223"/>
      <c r="AK170" s="223"/>
      <c r="AL170" s="223" t="e">
        <v>#N/A</v>
      </c>
      <c r="AM170" s="331" t="e">
        <v>#N/A</v>
      </c>
      <c r="AN170" s="331">
        <v>2</v>
      </c>
      <c r="AO170" s="331">
        <v>2</v>
      </c>
      <c r="AP170" s="331">
        <v>2</v>
      </c>
      <c r="AQ170" s="331">
        <v>2</v>
      </c>
    </row>
    <row r="171" spans="1:44">
      <c r="A171" s="12" t="s">
        <v>619</v>
      </c>
      <c r="B171" s="23" t="s">
        <v>2196</v>
      </c>
      <c r="C171" s="24">
        <v>12141970</v>
      </c>
      <c r="D171" s="12" t="s">
        <v>2188</v>
      </c>
      <c r="E171" s="25">
        <v>2000127836</v>
      </c>
      <c r="F171" s="24">
        <v>11107900</v>
      </c>
      <c r="G171" s="12" t="s">
        <v>2167</v>
      </c>
      <c r="H171" s="26" t="s">
        <v>2168</v>
      </c>
      <c r="I171" s="12">
        <v>7</v>
      </c>
      <c r="J171" s="27">
        <v>46249</v>
      </c>
      <c r="K171" s="28" t="s">
        <v>2183</v>
      </c>
      <c r="L171" s="12" t="s">
        <v>2184</v>
      </c>
      <c r="M171" s="12">
        <v>7</v>
      </c>
      <c r="N171" s="29">
        <v>0</v>
      </c>
      <c r="O171" s="29">
        <v>0</v>
      </c>
      <c r="P171" s="30" t="s">
        <v>128</v>
      </c>
      <c r="Q171" s="31">
        <v>46233</v>
      </c>
      <c r="R171" s="29">
        <v>0</v>
      </c>
      <c r="S171" s="31">
        <v>46235</v>
      </c>
      <c r="T171" s="31">
        <v>46235</v>
      </c>
      <c r="U171" s="12" t="s">
        <v>44</v>
      </c>
      <c r="V171" s="12" t="s">
        <v>45</v>
      </c>
      <c r="W171" s="31">
        <v>46238</v>
      </c>
      <c r="X171" s="29">
        <v>0</v>
      </c>
      <c r="Y171" s="29">
        <v>0</v>
      </c>
      <c r="Z171" s="29">
        <v>0</v>
      </c>
      <c r="AA171" s="29">
        <v>0</v>
      </c>
      <c r="AB171" s="29">
        <v>0</v>
      </c>
      <c r="AC171" s="30" t="s">
        <v>128</v>
      </c>
      <c r="AD171" s="12"/>
      <c r="AE171" s="17"/>
      <c r="AF171" s="30" t="s">
        <v>128</v>
      </c>
      <c r="AG171" s="12"/>
      <c r="AH171" s="20"/>
      <c r="AI171" s="20"/>
      <c r="AJ171" s="223"/>
      <c r="AK171" s="223"/>
      <c r="AL171" s="223" t="e">
        <v>#N/A</v>
      </c>
      <c r="AM171" s="331" t="e">
        <v>#N/A</v>
      </c>
      <c r="AN171" s="331">
        <v>2</v>
      </c>
      <c r="AO171" s="331">
        <v>2</v>
      </c>
      <c r="AP171" s="331">
        <v>2</v>
      </c>
      <c r="AQ171" s="331">
        <v>2</v>
      </c>
      <c r="AR171" s="12"/>
    </row>
    <row r="172" spans="1:44">
      <c r="A172" s="12" t="s">
        <v>619</v>
      </c>
      <c r="B172" s="23" t="s">
        <v>2197</v>
      </c>
      <c r="C172" s="24">
        <v>12141970</v>
      </c>
      <c r="D172" s="12" t="s">
        <v>2188</v>
      </c>
      <c r="E172" s="25">
        <v>2000127837</v>
      </c>
      <c r="F172" s="24">
        <v>11107900</v>
      </c>
      <c r="G172" s="12" t="s">
        <v>2167</v>
      </c>
      <c r="H172" s="26" t="s">
        <v>2168</v>
      </c>
      <c r="I172" s="12">
        <v>6</v>
      </c>
      <c r="J172" s="27">
        <v>46249</v>
      </c>
      <c r="K172" s="28" t="s">
        <v>2185</v>
      </c>
      <c r="L172" s="12" t="s">
        <v>2186</v>
      </c>
      <c r="M172" s="12">
        <v>6</v>
      </c>
      <c r="N172" s="29">
        <v>0</v>
      </c>
      <c r="O172" s="29">
        <v>0</v>
      </c>
      <c r="P172" s="30" t="s">
        <v>128</v>
      </c>
      <c r="Q172" s="31">
        <v>46233</v>
      </c>
      <c r="R172" s="29">
        <v>0</v>
      </c>
      <c r="S172" s="31">
        <v>46235</v>
      </c>
      <c r="T172" s="31">
        <v>46235</v>
      </c>
      <c r="U172" s="12" t="s">
        <v>44</v>
      </c>
      <c r="V172" s="12" t="s">
        <v>45</v>
      </c>
      <c r="W172" s="31">
        <v>46238</v>
      </c>
      <c r="X172" s="29">
        <v>0</v>
      </c>
      <c r="Y172" s="29">
        <v>0</v>
      </c>
      <c r="Z172" s="29">
        <v>0</v>
      </c>
      <c r="AA172" s="29">
        <v>0</v>
      </c>
      <c r="AB172" s="29">
        <v>0</v>
      </c>
      <c r="AC172" s="30" t="s">
        <v>128</v>
      </c>
      <c r="AD172" s="12"/>
      <c r="AE172" s="17"/>
      <c r="AF172" s="30" t="s">
        <v>128</v>
      </c>
      <c r="AG172" s="12"/>
      <c r="AH172" s="20"/>
      <c r="AI172" s="20"/>
      <c r="AJ172" s="223"/>
      <c r="AK172" s="223"/>
      <c r="AL172" s="223" t="e">
        <v>#N/A</v>
      </c>
      <c r="AM172" s="331" t="e">
        <v>#N/A</v>
      </c>
      <c r="AN172" s="331">
        <v>2</v>
      </c>
      <c r="AO172" s="331">
        <v>2</v>
      </c>
      <c r="AP172" s="331">
        <v>2</v>
      </c>
      <c r="AQ172" s="331">
        <v>2</v>
      </c>
      <c r="AR172" s="12"/>
    </row>
    <row r="173" spans="1:44">
      <c r="A173" s="12" t="s">
        <v>624</v>
      </c>
      <c r="B173" s="23" t="s">
        <v>2203</v>
      </c>
      <c r="C173" s="24">
        <v>12120774</v>
      </c>
      <c r="D173" s="12" t="s">
        <v>136</v>
      </c>
      <c r="E173" s="25" t="s">
        <v>2199</v>
      </c>
      <c r="F173" s="24">
        <v>11134235</v>
      </c>
      <c r="G173" s="12" t="s">
        <v>137</v>
      </c>
      <c r="H173" s="26" t="s">
        <v>138</v>
      </c>
      <c r="I173" s="12">
        <v>5</v>
      </c>
      <c r="J173" s="27">
        <v>46241</v>
      </c>
      <c r="K173" s="28" t="s">
        <v>2200</v>
      </c>
      <c r="L173" s="12" t="s">
        <v>2198</v>
      </c>
      <c r="M173" s="12">
        <v>5</v>
      </c>
      <c r="N173" s="29">
        <v>0</v>
      </c>
      <c r="O173" s="29">
        <v>0</v>
      </c>
      <c r="P173" s="30" t="s">
        <v>38</v>
      </c>
      <c r="Q173" s="31">
        <v>46232</v>
      </c>
      <c r="R173" s="29">
        <v>0</v>
      </c>
      <c r="S173" s="31">
        <v>46233</v>
      </c>
      <c r="T173" s="31">
        <v>46233</v>
      </c>
      <c r="U173" s="12" t="s">
        <v>98</v>
      </c>
      <c r="V173" s="12" t="s">
        <v>40</v>
      </c>
      <c r="W173" s="31"/>
      <c r="X173" s="29">
        <v>0</v>
      </c>
      <c r="Y173" s="29">
        <v>0</v>
      </c>
      <c r="Z173" s="32">
        <f>IFERROR(VLOOKUP(H173,[2]New!$B:$G,3,0),)*I173/60</f>
        <v>3.5333333333333332</v>
      </c>
      <c r="AA173" s="32">
        <f>IFERROR(VLOOKUP(H173,[2]New!$B:$G,4,0),)*I173/60</f>
        <v>9.8249999999999993</v>
      </c>
      <c r="AB173" s="32">
        <f>IFERROR(VLOOKUP(H173,[2]New!$B:$G,6,0),)*I173/60</f>
        <v>4.833333333333333</v>
      </c>
      <c r="AC173" s="33">
        <f>VLOOKUP(A173,'[4]PO PTCA (2)'!$A:$L,12,0)</f>
        <v>46255</v>
      </c>
      <c r="AD173" s="12" t="str">
        <f>IFERROR(VLOOKUP(H173,[3]Sheet1!$E:$H,4,0),)</f>
        <v>B</v>
      </c>
      <c r="AE173" s="17">
        <v>5</v>
      </c>
      <c r="AF173" s="34" t="s">
        <v>4219</v>
      </c>
      <c r="AG173" s="12" t="s">
        <v>42</v>
      </c>
      <c r="AH173" s="20">
        <v>0</v>
      </c>
      <c r="AI173" s="20" t="s">
        <v>135</v>
      </c>
      <c r="AJ173" s="223"/>
      <c r="AK173" s="223"/>
      <c r="AL173" s="223" t="s">
        <v>5608</v>
      </c>
      <c r="AM173" s="331" t="e">
        <v>#N/A</v>
      </c>
      <c r="AN173" s="223">
        <v>2</v>
      </c>
      <c r="AO173" s="223">
        <v>2</v>
      </c>
      <c r="AP173" s="223">
        <v>2</v>
      </c>
      <c r="AQ173" s="223">
        <v>2</v>
      </c>
      <c r="AR173" s="12"/>
    </row>
    <row r="174" spans="1:44">
      <c r="A174" s="12" t="s">
        <v>1373</v>
      </c>
      <c r="B174" s="23" t="s">
        <v>2233</v>
      </c>
      <c r="C174" s="24">
        <v>12109833</v>
      </c>
      <c r="D174" s="12" t="s">
        <v>163</v>
      </c>
      <c r="E174" s="25" t="s">
        <v>2226</v>
      </c>
      <c r="F174" s="24">
        <v>11132210</v>
      </c>
      <c r="G174" s="12" t="s">
        <v>164</v>
      </c>
      <c r="H174" s="26" t="s">
        <v>165</v>
      </c>
      <c r="I174" s="12">
        <v>420</v>
      </c>
      <c r="J174" s="27">
        <v>46235</v>
      </c>
      <c r="K174" s="28" t="s">
        <v>2227</v>
      </c>
      <c r="L174" s="12" t="s">
        <v>2228</v>
      </c>
      <c r="M174" s="12">
        <v>420</v>
      </c>
      <c r="N174" s="29">
        <v>0</v>
      </c>
      <c r="O174" s="29">
        <v>0</v>
      </c>
      <c r="P174" s="30" t="s">
        <v>166</v>
      </c>
      <c r="Q174" s="31">
        <v>46232</v>
      </c>
      <c r="R174" s="29">
        <v>0</v>
      </c>
      <c r="S174" s="31">
        <v>46233</v>
      </c>
      <c r="T174" s="31">
        <v>46233</v>
      </c>
      <c r="U174" s="12" t="s">
        <v>101</v>
      </c>
      <c r="V174" s="12" t="s">
        <v>45</v>
      </c>
      <c r="W174" s="31"/>
      <c r="X174" s="29">
        <v>0</v>
      </c>
      <c r="Y174" s="29">
        <v>0</v>
      </c>
      <c r="Z174" s="32">
        <f>IFERROR(VLOOKUP(H174,[2]New!$B:$G,3,0),)*I174/60</f>
        <v>238</v>
      </c>
      <c r="AA174" s="32">
        <f>IFERROR(VLOOKUP(H174,[2]New!$B:$G,4,0),)*I174/60</f>
        <v>707</v>
      </c>
      <c r="AB174" s="32">
        <f>IFERROR(VLOOKUP(H174,[2]New!$B:$G,6,0),)*I174/60</f>
        <v>420</v>
      </c>
      <c r="AC174" s="33">
        <f>VLOOKUP(A174,'[4]PO PTCA (2)'!$A:$L,12,0)</f>
        <v>46238</v>
      </c>
      <c r="AD174" s="12">
        <f>IFERROR(VLOOKUP(H174,[3]Sheet1!$E:$H,4,0),)</f>
        <v>0</v>
      </c>
      <c r="AE174" s="17">
        <v>420</v>
      </c>
      <c r="AF174" s="34" t="s">
        <v>4219</v>
      </c>
      <c r="AG174" s="12">
        <v>0</v>
      </c>
      <c r="AH174" s="20">
        <v>0</v>
      </c>
      <c r="AI174" s="20" t="s">
        <v>121</v>
      </c>
      <c r="AJ174" s="223"/>
      <c r="AK174" s="223"/>
      <c r="AL174" s="223" t="s">
        <v>5633</v>
      </c>
      <c r="AM174" s="331" t="e">
        <v>#N/A</v>
      </c>
      <c r="AN174" s="223">
        <v>2</v>
      </c>
      <c r="AO174" s="223">
        <v>2</v>
      </c>
      <c r="AP174" s="223">
        <v>2</v>
      </c>
      <c r="AQ174" s="223">
        <v>2</v>
      </c>
      <c r="AR174" s="12"/>
    </row>
    <row r="175" spans="1:44">
      <c r="A175" s="12" t="s">
        <v>2229</v>
      </c>
      <c r="B175" s="23" t="s">
        <v>2234</v>
      </c>
      <c r="C175" s="24">
        <v>12111386</v>
      </c>
      <c r="D175" s="12" t="s">
        <v>322</v>
      </c>
      <c r="E175" s="25" t="s">
        <v>2230</v>
      </c>
      <c r="F175" s="24">
        <v>11132309</v>
      </c>
      <c r="G175" s="12" t="s">
        <v>761</v>
      </c>
      <c r="H175" s="26" t="s">
        <v>165</v>
      </c>
      <c r="I175" s="12">
        <v>1595</v>
      </c>
      <c r="J175" s="27">
        <v>46235</v>
      </c>
      <c r="K175" s="28" t="s">
        <v>2231</v>
      </c>
      <c r="L175" s="12" t="s">
        <v>2232</v>
      </c>
      <c r="M175" s="12">
        <v>1605</v>
      </c>
      <c r="N175" s="29">
        <v>0</v>
      </c>
      <c r="O175" s="29">
        <v>0</v>
      </c>
      <c r="P175" s="30" t="s">
        <v>166</v>
      </c>
      <c r="Q175" s="31">
        <v>46232</v>
      </c>
      <c r="R175" s="29">
        <v>0</v>
      </c>
      <c r="S175" s="31">
        <v>46233</v>
      </c>
      <c r="T175" s="31">
        <v>46233</v>
      </c>
      <c r="U175" s="12" t="s">
        <v>101</v>
      </c>
      <c r="V175" s="12" t="s">
        <v>45</v>
      </c>
      <c r="W175" s="31"/>
      <c r="X175" s="29">
        <v>10</v>
      </c>
      <c r="Y175" s="29">
        <v>0</v>
      </c>
      <c r="Z175" s="32">
        <f>IFERROR(VLOOKUP(H175,[2]New!$B:$G,3,0),)*I175/60</f>
        <v>903.83333333333337</v>
      </c>
      <c r="AA175" s="32">
        <f>IFERROR(VLOOKUP(H175,[2]New!$B:$G,4,0),)*I175/60</f>
        <v>2684.9166666666665</v>
      </c>
      <c r="AB175" s="32">
        <f>IFERROR(VLOOKUP(H175,[2]New!$B:$G,6,0),)*I175/60</f>
        <v>1595</v>
      </c>
      <c r="AC175" s="33">
        <f>VLOOKUP(A175,'[4]PO PTCA (2)'!$A:$L,12,0)</f>
        <v>46238</v>
      </c>
      <c r="AD175" s="12">
        <f>IFERROR(VLOOKUP(H175,[3]Sheet1!$E:$H,4,0),)</f>
        <v>0</v>
      </c>
      <c r="AE175" s="17">
        <v>1595</v>
      </c>
      <c r="AF175" s="34" t="s">
        <v>4219</v>
      </c>
      <c r="AG175" s="12">
        <v>0</v>
      </c>
      <c r="AH175" s="20">
        <v>10</v>
      </c>
      <c r="AI175" s="20" t="s">
        <v>121</v>
      </c>
      <c r="AJ175" s="223"/>
      <c r="AK175" s="223"/>
      <c r="AL175" s="223" t="s">
        <v>5633</v>
      </c>
      <c r="AM175" s="331" t="e">
        <v>#N/A</v>
      </c>
      <c r="AN175" s="223">
        <v>2</v>
      </c>
      <c r="AO175" s="223">
        <v>2</v>
      </c>
      <c r="AP175" s="223">
        <v>2</v>
      </c>
      <c r="AQ175" s="223">
        <v>2</v>
      </c>
      <c r="AR175" s="12"/>
    </row>
    <row r="176" spans="1:44">
      <c r="A176" s="12" t="s">
        <v>2100</v>
      </c>
      <c r="B176" s="23" t="s">
        <v>2296</v>
      </c>
      <c r="C176" s="24">
        <v>12120774</v>
      </c>
      <c r="D176" s="12" t="s">
        <v>136</v>
      </c>
      <c r="E176" s="25" t="s">
        <v>2259</v>
      </c>
      <c r="F176" s="24">
        <v>11134235</v>
      </c>
      <c r="G176" s="12" t="s">
        <v>137</v>
      </c>
      <c r="H176" s="26" t="s">
        <v>138</v>
      </c>
      <c r="I176" s="12">
        <v>3570</v>
      </c>
      <c r="J176" s="27">
        <v>46242</v>
      </c>
      <c r="K176" s="28" t="s">
        <v>2260</v>
      </c>
      <c r="L176" s="12" t="s">
        <v>2261</v>
      </c>
      <c r="M176" s="12">
        <v>3586</v>
      </c>
      <c r="N176" s="29">
        <v>16</v>
      </c>
      <c r="O176" s="29">
        <v>0</v>
      </c>
      <c r="P176" s="30" t="s">
        <v>38</v>
      </c>
      <c r="Q176" s="31">
        <v>46233</v>
      </c>
      <c r="R176" s="29">
        <v>0</v>
      </c>
      <c r="S176" s="31">
        <v>46234</v>
      </c>
      <c r="T176" s="31">
        <v>46234</v>
      </c>
      <c r="U176" s="12" t="s">
        <v>97</v>
      </c>
      <c r="V176" s="12" t="s">
        <v>40</v>
      </c>
      <c r="W176" s="31"/>
      <c r="X176" s="29">
        <v>0</v>
      </c>
      <c r="Y176" s="29">
        <v>0</v>
      </c>
      <c r="Z176" s="32">
        <f>IFERROR(VLOOKUP(H176,[2]New!$B:$G,3,0),)*I176/60</f>
        <v>2522.8000000000002</v>
      </c>
      <c r="AA176" s="32">
        <f>IFERROR(VLOOKUP(H176,[2]New!$B:$G,4,0),)*I176/60</f>
        <v>7015.05</v>
      </c>
      <c r="AB176" s="32">
        <f>IFERROR(VLOOKUP(H176,[2]New!$B:$G,6,0),)*I176/60</f>
        <v>3451</v>
      </c>
      <c r="AC176" s="33">
        <f>VLOOKUP(A176,'[4]PO PTCA (2)'!$A:$L,12,0)</f>
        <v>46268</v>
      </c>
      <c r="AD176" s="12" t="str">
        <f>IFERROR(VLOOKUP(H176,[3]Sheet1!$E:$H,4,0),)</f>
        <v>B</v>
      </c>
      <c r="AE176" s="17">
        <v>3570</v>
      </c>
      <c r="AF176" s="34" t="s">
        <v>4219</v>
      </c>
      <c r="AG176" s="12" t="s">
        <v>42</v>
      </c>
      <c r="AH176" s="20">
        <v>16</v>
      </c>
      <c r="AI176" s="20" t="s">
        <v>134</v>
      </c>
      <c r="AJ176" s="223"/>
      <c r="AK176" s="223"/>
      <c r="AL176" s="223" t="s">
        <v>5608</v>
      </c>
      <c r="AM176" s="331" t="e">
        <v>#N/A</v>
      </c>
      <c r="AN176" s="223">
        <v>2</v>
      </c>
      <c r="AO176" s="223">
        <v>2</v>
      </c>
      <c r="AP176" s="223">
        <v>2</v>
      </c>
      <c r="AQ176" s="223">
        <v>2</v>
      </c>
      <c r="AR176" s="12"/>
    </row>
    <row r="177" spans="1:44">
      <c r="A177" s="12" t="s">
        <v>2100</v>
      </c>
      <c r="B177" s="23" t="s">
        <v>2297</v>
      </c>
      <c r="C177" s="24">
        <v>12120774</v>
      </c>
      <c r="D177" s="12" t="s">
        <v>136</v>
      </c>
      <c r="E177" s="25" t="s">
        <v>2262</v>
      </c>
      <c r="F177" s="24">
        <v>11134235</v>
      </c>
      <c r="G177" s="12" t="s">
        <v>137</v>
      </c>
      <c r="H177" s="26" t="s">
        <v>138</v>
      </c>
      <c r="I177" s="12">
        <v>3570</v>
      </c>
      <c r="J177" s="27">
        <v>46242</v>
      </c>
      <c r="K177" s="28" t="s">
        <v>2263</v>
      </c>
      <c r="L177" s="12" t="s">
        <v>2264</v>
      </c>
      <c r="M177" s="12">
        <v>3586</v>
      </c>
      <c r="N177" s="29">
        <v>16</v>
      </c>
      <c r="O177" s="29">
        <v>0</v>
      </c>
      <c r="P177" s="30" t="s">
        <v>38</v>
      </c>
      <c r="Q177" s="31">
        <v>46233</v>
      </c>
      <c r="R177" s="29">
        <v>0</v>
      </c>
      <c r="S177" s="31">
        <v>46234</v>
      </c>
      <c r="T177" s="31">
        <v>46234</v>
      </c>
      <c r="U177" s="12" t="s">
        <v>98</v>
      </c>
      <c r="V177" s="12" t="s">
        <v>40</v>
      </c>
      <c r="W177" s="31"/>
      <c r="X177" s="29">
        <v>0</v>
      </c>
      <c r="Y177" s="29">
        <v>0</v>
      </c>
      <c r="Z177" s="32">
        <f>IFERROR(VLOOKUP(H177,[2]New!$B:$G,3,0),)*I177/60</f>
        <v>2522.8000000000002</v>
      </c>
      <c r="AA177" s="32">
        <f>IFERROR(VLOOKUP(H177,[2]New!$B:$G,4,0),)*I177/60</f>
        <v>7015.05</v>
      </c>
      <c r="AB177" s="32">
        <f>IFERROR(VLOOKUP(H177,[2]New!$B:$G,6,0),)*I177/60</f>
        <v>3451</v>
      </c>
      <c r="AC177" s="33">
        <f>VLOOKUP(A177,'[4]PO PTCA (2)'!$A:$L,12,0)</f>
        <v>46268</v>
      </c>
      <c r="AD177" s="12" t="str">
        <f>IFERROR(VLOOKUP(H177,[3]Sheet1!$E:$H,4,0),)</f>
        <v>B</v>
      </c>
      <c r="AE177" s="17">
        <v>3570</v>
      </c>
      <c r="AF177" s="34" t="s">
        <v>4219</v>
      </c>
      <c r="AG177" s="12" t="s">
        <v>42</v>
      </c>
      <c r="AH177" s="20">
        <v>16</v>
      </c>
      <c r="AI177" s="20" t="s">
        <v>135</v>
      </c>
      <c r="AJ177" s="223"/>
      <c r="AK177" s="223"/>
      <c r="AL177" s="223" t="s">
        <v>5608</v>
      </c>
      <c r="AM177" s="331" t="e">
        <v>#N/A</v>
      </c>
      <c r="AN177" s="223">
        <v>2</v>
      </c>
      <c r="AO177" s="223">
        <v>2</v>
      </c>
      <c r="AP177" s="223">
        <v>2</v>
      </c>
      <c r="AQ177" s="223">
        <v>2</v>
      </c>
      <c r="AR177" s="12"/>
    </row>
    <row r="178" spans="1:44">
      <c r="A178" s="12" t="s">
        <v>2265</v>
      </c>
      <c r="B178" s="23" t="s">
        <v>2298</v>
      </c>
      <c r="C178" s="24">
        <v>12120774</v>
      </c>
      <c r="D178" s="12" t="s">
        <v>136</v>
      </c>
      <c r="E178" s="25" t="s">
        <v>2266</v>
      </c>
      <c r="F178" s="24">
        <v>11134235</v>
      </c>
      <c r="G178" s="12" t="s">
        <v>137</v>
      </c>
      <c r="H178" s="26" t="s">
        <v>138</v>
      </c>
      <c r="I178" s="12">
        <v>2370</v>
      </c>
      <c r="J178" s="27">
        <v>46242</v>
      </c>
      <c r="K178" s="28" t="s">
        <v>2267</v>
      </c>
      <c r="L178" s="12" t="s">
        <v>2268</v>
      </c>
      <c r="M178" s="12">
        <v>2386</v>
      </c>
      <c r="N178" s="29">
        <v>16</v>
      </c>
      <c r="O178" s="29">
        <v>0</v>
      </c>
      <c r="P178" s="30" t="s">
        <v>38</v>
      </c>
      <c r="Q178" s="31">
        <v>46233</v>
      </c>
      <c r="R178" s="29">
        <v>0</v>
      </c>
      <c r="S178" s="31">
        <v>46234</v>
      </c>
      <c r="T178" s="31">
        <v>46234</v>
      </c>
      <c r="U178" s="12" t="s">
        <v>99</v>
      </c>
      <c r="V178" s="12" t="s">
        <v>40</v>
      </c>
      <c r="W178" s="31"/>
      <c r="X178" s="29">
        <v>0</v>
      </c>
      <c r="Y178" s="29">
        <v>0</v>
      </c>
      <c r="Z178" s="32">
        <f>IFERROR(VLOOKUP(H178,[2]New!$B:$G,3,0),)*I178/60</f>
        <v>1674.8</v>
      </c>
      <c r="AA178" s="32">
        <f>IFERROR(VLOOKUP(H178,[2]New!$B:$G,4,0),)*I178/60</f>
        <v>4657.05</v>
      </c>
      <c r="AB178" s="32">
        <f>IFERROR(VLOOKUP(H178,[2]New!$B:$G,6,0),)*I178/60</f>
        <v>2291</v>
      </c>
      <c r="AC178" s="33">
        <f>VLOOKUP(A178,'[4]PO PTCA (2)'!$A:$L,12,0)</f>
        <v>46268</v>
      </c>
      <c r="AD178" s="12" t="str">
        <f>IFERROR(VLOOKUP(H178,[3]Sheet1!$E:$H,4,0),)</f>
        <v>B</v>
      </c>
      <c r="AE178" s="17">
        <v>2370</v>
      </c>
      <c r="AF178" s="34" t="s">
        <v>4219</v>
      </c>
      <c r="AG178" s="12" t="s">
        <v>42</v>
      </c>
      <c r="AH178" s="20">
        <v>16</v>
      </c>
      <c r="AI178" s="20" t="s">
        <v>139</v>
      </c>
      <c r="AJ178" s="223"/>
      <c r="AK178" s="223"/>
      <c r="AL178" s="223" t="s">
        <v>5608</v>
      </c>
      <c r="AM178" s="331" t="e">
        <v>#N/A</v>
      </c>
      <c r="AN178" s="223">
        <v>2</v>
      </c>
      <c r="AO178" s="223">
        <v>2</v>
      </c>
      <c r="AP178" s="223">
        <v>2</v>
      </c>
      <c r="AQ178" s="223">
        <v>2</v>
      </c>
      <c r="AR178" s="12"/>
    </row>
    <row r="179" spans="1:44">
      <c r="A179" s="12" t="s">
        <v>2269</v>
      </c>
      <c r="B179" s="23" t="s">
        <v>2299</v>
      </c>
      <c r="C179" s="24">
        <v>12125094</v>
      </c>
      <c r="D179" s="12" t="s">
        <v>243</v>
      </c>
      <c r="E179" s="25" t="s">
        <v>2270</v>
      </c>
      <c r="F179" s="24">
        <v>11134109</v>
      </c>
      <c r="G179" s="12" t="s">
        <v>244</v>
      </c>
      <c r="H179" s="26" t="s">
        <v>245</v>
      </c>
      <c r="I179" s="12">
        <v>945</v>
      </c>
      <c r="J179" s="27">
        <v>46242</v>
      </c>
      <c r="K179" s="28" t="s">
        <v>2271</v>
      </c>
      <c r="L179" s="12" t="s">
        <v>2272</v>
      </c>
      <c r="M179" s="12">
        <v>948</v>
      </c>
      <c r="N179" s="29">
        <v>0</v>
      </c>
      <c r="O179" s="29">
        <v>0</v>
      </c>
      <c r="P179" s="30" t="s">
        <v>38</v>
      </c>
      <c r="Q179" s="31">
        <v>46233</v>
      </c>
      <c r="R179" s="29">
        <v>0</v>
      </c>
      <c r="S179" s="31">
        <v>46234</v>
      </c>
      <c r="T179" s="31">
        <v>46234</v>
      </c>
      <c r="U179" s="12" t="s">
        <v>100</v>
      </c>
      <c r="V179" s="12" t="s">
        <v>40</v>
      </c>
      <c r="W179" s="31"/>
      <c r="X179" s="29">
        <v>3</v>
      </c>
      <c r="Y179" s="29">
        <v>0</v>
      </c>
      <c r="Z179" s="32">
        <f>IFERROR(VLOOKUP(H179,[2]New!$B:$G,3,0),)*I179/60</f>
        <v>667.8</v>
      </c>
      <c r="AA179" s="32">
        <f>IFERROR(VLOOKUP(H179,[2]New!$B:$G,4,0),)*I179/60</f>
        <v>1856.925</v>
      </c>
      <c r="AB179" s="32">
        <f>IFERROR(VLOOKUP(H179,[2]New!$B:$G,6,0),)*I179/60</f>
        <v>913.5</v>
      </c>
      <c r="AC179" s="33">
        <f>VLOOKUP(A179,'[4]PO PTCA (2)'!$A:$L,12,0)</f>
        <v>46268</v>
      </c>
      <c r="AD179" s="12" t="str">
        <f>IFERROR(VLOOKUP(H179,[3]Sheet1!$E:$H,4,0),)</f>
        <v>C</v>
      </c>
      <c r="AE179" s="17">
        <v>945</v>
      </c>
      <c r="AF179" s="34" t="s">
        <v>4219</v>
      </c>
      <c r="AG179" s="12">
        <v>2</v>
      </c>
      <c r="AH179" s="20">
        <v>3</v>
      </c>
      <c r="AI179" s="20" t="s">
        <v>140</v>
      </c>
      <c r="AJ179" s="223"/>
      <c r="AK179" s="223"/>
      <c r="AL179" s="223" t="s">
        <v>5642</v>
      </c>
      <c r="AM179" s="331" t="e">
        <v>#N/A</v>
      </c>
      <c r="AN179" s="223">
        <v>2</v>
      </c>
      <c r="AO179" s="223">
        <v>2</v>
      </c>
      <c r="AP179" s="223">
        <v>2</v>
      </c>
      <c r="AQ179" s="223">
        <v>2</v>
      </c>
      <c r="AR179" s="12"/>
    </row>
    <row r="180" spans="1:44">
      <c r="A180" s="12" t="s">
        <v>2273</v>
      </c>
      <c r="B180" s="23" t="s">
        <v>2300</v>
      </c>
      <c r="C180" s="24">
        <v>12125088</v>
      </c>
      <c r="D180" s="12" t="s">
        <v>277</v>
      </c>
      <c r="E180" s="25" t="s">
        <v>2274</v>
      </c>
      <c r="F180" s="24">
        <v>11134233</v>
      </c>
      <c r="G180" s="12" t="s">
        <v>275</v>
      </c>
      <c r="H180" s="26" t="s">
        <v>276</v>
      </c>
      <c r="I180" s="12">
        <v>675</v>
      </c>
      <c r="J180" s="27">
        <v>46242</v>
      </c>
      <c r="K180" s="28" t="s">
        <v>2275</v>
      </c>
      <c r="L180" s="12" t="s">
        <v>2276</v>
      </c>
      <c r="M180" s="12">
        <v>675</v>
      </c>
      <c r="N180" s="29">
        <v>0</v>
      </c>
      <c r="O180" s="29">
        <v>0</v>
      </c>
      <c r="P180" s="30" t="s">
        <v>38</v>
      </c>
      <c r="Q180" s="31">
        <v>46233</v>
      </c>
      <c r="R180" s="29">
        <v>0</v>
      </c>
      <c r="S180" s="31">
        <v>46234</v>
      </c>
      <c r="T180" s="31">
        <v>46234</v>
      </c>
      <c r="U180" s="12" t="s">
        <v>100</v>
      </c>
      <c r="V180" s="12" t="s">
        <v>40</v>
      </c>
      <c r="W180" s="31"/>
      <c r="X180" s="29">
        <v>0</v>
      </c>
      <c r="Y180" s="29">
        <v>0</v>
      </c>
      <c r="Z180" s="32">
        <f>IFERROR(VLOOKUP(H180,[2]New!$B:$G,3,0),)*I180/60</f>
        <v>477</v>
      </c>
      <c r="AA180" s="32">
        <f>IFERROR(VLOOKUP(H180,[2]New!$B:$G,4,0),)*I180/60</f>
        <v>1326.375</v>
      </c>
      <c r="AB180" s="32">
        <f>IFERROR(VLOOKUP(H180,[2]New!$B:$G,6,0),)*I180/60</f>
        <v>652.5</v>
      </c>
      <c r="AC180" s="33">
        <f>VLOOKUP(A180,'[4]PO PTCA (2)'!$A:$L,12,0)</f>
        <v>46268</v>
      </c>
      <c r="AD180" s="12" t="str">
        <f>IFERROR(VLOOKUP(H180,[3]Sheet1!$E:$H,4,0),)</f>
        <v>C</v>
      </c>
      <c r="AE180" s="17">
        <v>675</v>
      </c>
      <c r="AF180" s="34" t="s">
        <v>4219</v>
      </c>
      <c r="AG180" s="12" t="s">
        <v>42</v>
      </c>
      <c r="AH180" s="20">
        <v>0</v>
      </c>
      <c r="AI180" s="20" t="s">
        <v>223</v>
      </c>
      <c r="AJ180" s="223"/>
      <c r="AK180" s="223"/>
      <c r="AL180" s="223" t="s">
        <v>5643</v>
      </c>
      <c r="AM180" s="331" t="e">
        <v>#N/A</v>
      </c>
      <c r="AN180" s="223">
        <v>2</v>
      </c>
      <c r="AO180" s="223">
        <v>2</v>
      </c>
      <c r="AP180" s="223">
        <v>2</v>
      </c>
      <c r="AQ180" s="223">
        <v>2</v>
      </c>
      <c r="AR180" s="12"/>
    </row>
    <row r="181" spans="1:44">
      <c r="A181" s="12" t="s">
        <v>2277</v>
      </c>
      <c r="B181" s="23" t="s">
        <v>2301</v>
      </c>
      <c r="C181" s="24">
        <v>12125073</v>
      </c>
      <c r="D181" s="12" t="s">
        <v>339</v>
      </c>
      <c r="E181" s="25" t="s">
        <v>2278</v>
      </c>
      <c r="F181" s="24">
        <v>11134234</v>
      </c>
      <c r="G181" s="12" t="s">
        <v>337</v>
      </c>
      <c r="H181" s="26" t="s">
        <v>338</v>
      </c>
      <c r="I181" s="12">
        <v>710</v>
      </c>
      <c r="J181" s="27">
        <v>46242</v>
      </c>
      <c r="K181" s="28" t="s">
        <v>2279</v>
      </c>
      <c r="L181" s="12" t="s">
        <v>2280</v>
      </c>
      <c r="M181" s="12">
        <v>710</v>
      </c>
      <c r="N181" s="29">
        <v>0</v>
      </c>
      <c r="O181" s="29">
        <v>0</v>
      </c>
      <c r="P181" s="30" t="s">
        <v>38</v>
      </c>
      <c r="Q181" s="31">
        <v>46233</v>
      </c>
      <c r="R181" s="29">
        <v>0</v>
      </c>
      <c r="S181" s="31">
        <v>46234</v>
      </c>
      <c r="T181" s="31">
        <v>46234</v>
      </c>
      <c r="U181" s="12" t="s">
        <v>100</v>
      </c>
      <c r="V181" s="12" t="s">
        <v>40</v>
      </c>
      <c r="W181" s="31"/>
      <c r="X181" s="29">
        <v>0</v>
      </c>
      <c r="Y181" s="29">
        <v>0</v>
      </c>
      <c r="Z181" s="32">
        <f>IFERROR(VLOOKUP(H181,[2]New!$B:$G,3,0),)*I181/60</f>
        <v>501.73333333333335</v>
      </c>
      <c r="AA181" s="32">
        <f>IFERROR(VLOOKUP(H181,[2]New!$B:$G,4,0),)*I181/60</f>
        <v>1395.15</v>
      </c>
      <c r="AB181" s="32">
        <f>IFERROR(VLOOKUP(H181,[2]New!$B:$G,6,0),)*I181/60</f>
        <v>686.33333333333337</v>
      </c>
      <c r="AC181" s="33">
        <f>VLOOKUP(A181,'[4]PO PTCA (2)'!$A:$L,12,0)</f>
        <v>46268</v>
      </c>
      <c r="AD181" s="12" t="str">
        <f>IFERROR(VLOOKUP(H181,[3]Sheet1!$E:$H,4,0),)</f>
        <v>C</v>
      </c>
      <c r="AE181" s="17">
        <v>710</v>
      </c>
      <c r="AF181" s="34" t="s">
        <v>4219</v>
      </c>
      <c r="AG181" s="12" t="s">
        <v>42</v>
      </c>
      <c r="AH181" s="20">
        <v>0</v>
      </c>
      <c r="AI181" s="20" t="s">
        <v>223</v>
      </c>
      <c r="AJ181" s="223"/>
      <c r="AK181" s="223"/>
      <c r="AL181" s="223" t="s">
        <v>5644</v>
      </c>
      <c r="AM181" s="331" t="e">
        <v>#N/A</v>
      </c>
      <c r="AN181" s="223">
        <v>2</v>
      </c>
      <c r="AO181" s="223">
        <v>2</v>
      </c>
      <c r="AP181" s="223">
        <v>2</v>
      </c>
      <c r="AQ181" s="223">
        <v>2</v>
      </c>
      <c r="AR181" s="12"/>
    </row>
    <row r="182" spans="1:44">
      <c r="A182" s="12" t="s">
        <v>2281</v>
      </c>
      <c r="B182" s="23" t="s">
        <v>2302</v>
      </c>
      <c r="C182" s="24">
        <v>12125099</v>
      </c>
      <c r="D182" s="12" t="s">
        <v>217</v>
      </c>
      <c r="E182" s="25" t="s">
        <v>2282</v>
      </c>
      <c r="F182" s="24">
        <v>11134238</v>
      </c>
      <c r="G182" s="12" t="s">
        <v>218</v>
      </c>
      <c r="H182" s="26" t="s">
        <v>219</v>
      </c>
      <c r="I182" s="12">
        <v>2370</v>
      </c>
      <c r="J182" s="27">
        <v>46242</v>
      </c>
      <c r="K182" s="28" t="s">
        <v>2283</v>
      </c>
      <c r="L182" s="12" t="s">
        <v>2284</v>
      </c>
      <c r="M182" s="12">
        <v>2373</v>
      </c>
      <c r="N182" s="29">
        <v>0</v>
      </c>
      <c r="O182" s="29">
        <v>0</v>
      </c>
      <c r="P182" s="30" t="s">
        <v>38</v>
      </c>
      <c r="Q182" s="31">
        <v>46233</v>
      </c>
      <c r="R182" s="29">
        <v>0</v>
      </c>
      <c r="S182" s="31">
        <v>46234</v>
      </c>
      <c r="T182" s="31">
        <v>46234</v>
      </c>
      <c r="U182" s="12" t="s">
        <v>39</v>
      </c>
      <c r="V182" s="12" t="s">
        <v>40</v>
      </c>
      <c r="W182" s="31"/>
      <c r="X182" s="29">
        <v>3</v>
      </c>
      <c r="Y182" s="29">
        <v>0</v>
      </c>
      <c r="Z182" s="32">
        <f>IFERROR(VLOOKUP(H182,[2]New!$B:$G,3,0),)*I182/60</f>
        <v>1674.8</v>
      </c>
      <c r="AA182" s="32">
        <f>IFERROR(VLOOKUP(H182,[2]New!$B:$G,4,0),)*I182/60</f>
        <v>3657.7</v>
      </c>
      <c r="AB182" s="32">
        <f>IFERROR(VLOOKUP(H182,[2]New!$B:$G,6,0),)*I182/60</f>
        <v>2291</v>
      </c>
      <c r="AC182" s="33">
        <f>VLOOKUP(A182,'[4]PO PTCA (2)'!$A:$L,12,0)</f>
        <v>46268</v>
      </c>
      <c r="AD182" s="12" t="str">
        <f>IFERROR(VLOOKUP(H182,[3]Sheet1!$E:$H,4,0),)</f>
        <v>B</v>
      </c>
      <c r="AE182" s="17">
        <v>2370</v>
      </c>
      <c r="AF182" s="34" t="s">
        <v>4219</v>
      </c>
      <c r="AG182" s="12">
        <v>2</v>
      </c>
      <c r="AH182" s="20">
        <v>3</v>
      </c>
      <c r="AI182" s="20" t="s">
        <v>184</v>
      </c>
      <c r="AJ182" s="223"/>
      <c r="AK182" s="223"/>
      <c r="AL182" s="223" t="s">
        <v>5628</v>
      </c>
      <c r="AM182" s="331" t="e">
        <v>#N/A</v>
      </c>
      <c r="AN182" s="223">
        <v>2</v>
      </c>
      <c r="AO182" s="223">
        <v>2</v>
      </c>
      <c r="AP182" s="223">
        <v>2</v>
      </c>
      <c r="AQ182" s="223">
        <v>2</v>
      </c>
      <c r="AR182" s="12"/>
    </row>
    <row r="183" spans="1:44">
      <c r="A183" s="12" t="s">
        <v>2285</v>
      </c>
      <c r="B183" s="23" t="s">
        <v>2303</v>
      </c>
      <c r="C183" s="24">
        <v>12125107</v>
      </c>
      <c r="D183" s="12" t="s">
        <v>220</v>
      </c>
      <c r="E183" s="25" t="s">
        <v>2286</v>
      </c>
      <c r="F183" s="24">
        <v>11134239</v>
      </c>
      <c r="G183" s="12" t="s">
        <v>221</v>
      </c>
      <c r="H183" s="26" t="s">
        <v>222</v>
      </c>
      <c r="I183" s="12">
        <v>3555</v>
      </c>
      <c r="J183" s="27">
        <v>46242</v>
      </c>
      <c r="K183" s="28" t="s">
        <v>2287</v>
      </c>
      <c r="L183" s="12" t="s">
        <v>2288</v>
      </c>
      <c r="M183" s="12">
        <v>3555</v>
      </c>
      <c r="N183" s="29">
        <v>0</v>
      </c>
      <c r="O183" s="29">
        <v>0</v>
      </c>
      <c r="P183" s="30" t="s">
        <v>38</v>
      </c>
      <c r="Q183" s="31">
        <v>46233</v>
      </c>
      <c r="R183" s="29">
        <v>0</v>
      </c>
      <c r="S183" s="31">
        <v>46234</v>
      </c>
      <c r="T183" s="31">
        <v>46234</v>
      </c>
      <c r="U183" s="12" t="s">
        <v>101</v>
      </c>
      <c r="V183" s="12" t="s">
        <v>45</v>
      </c>
      <c r="W183" s="31"/>
      <c r="X183" s="29">
        <v>0</v>
      </c>
      <c r="Y183" s="29">
        <v>0</v>
      </c>
      <c r="Z183" s="32">
        <f>IFERROR(VLOOKUP(H183,[2]New!$B:$G,3,0),)*I183/60</f>
        <v>2512.1999999999998</v>
      </c>
      <c r="AA183" s="32">
        <f>IFERROR(VLOOKUP(H183,[2]New!$B:$G,4,0),)*I183/60</f>
        <v>5486.55</v>
      </c>
      <c r="AB183" s="32">
        <f>IFERROR(VLOOKUP(H183,[2]New!$B:$G,6,0),)*I183/60</f>
        <v>3436.5</v>
      </c>
      <c r="AC183" s="33">
        <f>VLOOKUP(A183,'[4]PO PTCA (2)'!$A:$L,12,0)</f>
        <v>46268</v>
      </c>
      <c r="AD183" s="12" t="str">
        <f>IFERROR(VLOOKUP(H183,[3]Sheet1!$E:$H,4,0),)</f>
        <v>B</v>
      </c>
      <c r="AE183" s="17">
        <v>3555</v>
      </c>
      <c r="AF183" s="34" t="s">
        <v>4219</v>
      </c>
      <c r="AG183" s="12">
        <v>2</v>
      </c>
      <c r="AH183" s="20">
        <v>0</v>
      </c>
      <c r="AI183" s="20" t="s">
        <v>121</v>
      </c>
      <c r="AJ183" s="223"/>
      <c r="AK183" s="223"/>
      <c r="AL183" s="223" t="s">
        <v>5626</v>
      </c>
      <c r="AM183" s="331" t="e">
        <v>#N/A</v>
      </c>
      <c r="AN183" s="223">
        <v>2</v>
      </c>
      <c r="AO183" s="223">
        <v>2</v>
      </c>
      <c r="AP183" s="223">
        <v>2</v>
      </c>
      <c r="AQ183" s="223">
        <v>2</v>
      </c>
      <c r="AR183" s="12"/>
    </row>
    <row r="184" spans="1:44">
      <c r="A184" s="12" t="s">
        <v>2289</v>
      </c>
      <c r="B184" s="23" t="s">
        <v>2304</v>
      </c>
      <c r="C184" s="24">
        <v>12125073</v>
      </c>
      <c r="D184" s="12" t="s">
        <v>339</v>
      </c>
      <c r="E184" s="25" t="s">
        <v>2290</v>
      </c>
      <c r="F184" s="24">
        <v>11134234</v>
      </c>
      <c r="G184" s="12" t="s">
        <v>337</v>
      </c>
      <c r="H184" s="26" t="s">
        <v>338</v>
      </c>
      <c r="I184" s="12">
        <v>1170</v>
      </c>
      <c r="J184" s="27">
        <v>46242</v>
      </c>
      <c r="K184" s="28" t="s">
        <v>2291</v>
      </c>
      <c r="L184" s="12" t="s">
        <v>2292</v>
      </c>
      <c r="M184" s="12">
        <v>1170</v>
      </c>
      <c r="N184" s="29">
        <v>0</v>
      </c>
      <c r="O184" s="29">
        <v>0</v>
      </c>
      <c r="P184" s="30" t="s">
        <v>38</v>
      </c>
      <c r="Q184" s="31">
        <v>46233</v>
      </c>
      <c r="R184" s="29">
        <v>0</v>
      </c>
      <c r="S184" s="31">
        <v>46234</v>
      </c>
      <c r="T184" s="31">
        <v>46234</v>
      </c>
      <c r="U184" s="12" t="s">
        <v>48</v>
      </c>
      <c r="V184" s="12" t="s">
        <v>252</v>
      </c>
      <c r="W184" s="31"/>
      <c r="X184" s="29">
        <v>0</v>
      </c>
      <c r="Y184" s="29">
        <v>0</v>
      </c>
      <c r="Z184" s="32">
        <f>IFERROR(VLOOKUP(H184,[2]New!$B:$G,3,0),)*I184/60</f>
        <v>826.8</v>
      </c>
      <c r="AA184" s="32">
        <f>IFERROR(VLOOKUP(H184,[2]New!$B:$G,4,0),)*I184/60</f>
        <v>2299.0500000000002</v>
      </c>
      <c r="AB184" s="32">
        <f>IFERROR(VLOOKUP(H184,[2]New!$B:$G,6,0),)*I184/60</f>
        <v>1131</v>
      </c>
      <c r="AC184" s="33">
        <f>VLOOKUP(A184,'[4]PO PTCA (2)'!$A:$L,12,0)</f>
        <v>46268</v>
      </c>
      <c r="AD184" s="12" t="str">
        <f>IFERROR(VLOOKUP(H184,[3]Sheet1!$E:$H,4,0),)</f>
        <v>C</v>
      </c>
      <c r="AE184" s="17">
        <v>1170</v>
      </c>
      <c r="AF184" s="34" t="s">
        <v>4219</v>
      </c>
      <c r="AG184" s="12" t="s">
        <v>42</v>
      </c>
      <c r="AH184" s="20">
        <v>0</v>
      </c>
      <c r="AI184" s="20" t="s">
        <v>49</v>
      </c>
      <c r="AJ184" s="223"/>
      <c r="AK184" s="223"/>
      <c r="AL184" s="223" t="s">
        <v>5644</v>
      </c>
      <c r="AM184" s="331" t="e">
        <v>#N/A</v>
      </c>
      <c r="AN184" s="223">
        <v>2</v>
      </c>
      <c r="AO184" s="223">
        <v>2</v>
      </c>
      <c r="AP184" s="223">
        <v>2</v>
      </c>
      <c r="AQ184" s="223">
        <v>2</v>
      </c>
      <c r="AR184" s="12"/>
    </row>
    <row r="185" spans="1:44">
      <c r="A185" s="12" t="s">
        <v>2289</v>
      </c>
      <c r="B185" s="23" t="s">
        <v>2305</v>
      </c>
      <c r="C185" s="24">
        <v>12125073</v>
      </c>
      <c r="D185" s="12" t="s">
        <v>339</v>
      </c>
      <c r="E185" s="25" t="s">
        <v>2293</v>
      </c>
      <c r="F185" s="24">
        <v>11134234</v>
      </c>
      <c r="G185" s="12" t="s">
        <v>337</v>
      </c>
      <c r="H185" s="26" t="s">
        <v>338</v>
      </c>
      <c r="I185" s="12">
        <v>2400</v>
      </c>
      <c r="J185" s="27">
        <v>46242</v>
      </c>
      <c r="K185" s="28" t="s">
        <v>2294</v>
      </c>
      <c r="L185" s="12" t="s">
        <v>2295</v>
      </c>
      <c r="M185" s="12">
        <v>2400</v>
      </c>
      <c r="N185" s="29">
        <v>0</v>
      </c>
      <c r="O185" s="29">
        <v>0</v>
      </c>
      <c r="P185" s="30" t="s">
        <v>38</v>
      </c>
      <c r="Q185" s="31">
        <v>46233</v>
      </c>
      <c r="R185" s="29">
        <v>0</v>
      </c>
      <c r="S185" s="31">
        <v>46234</v>
      </c>
      <c r="T185" s="31">
        <v>46234</v>
      </c>
      <c r="U185" s="12" t="s">
        <v>48</v>
      </c>
      <c r="V185" s="12" t="s">
        <v>252</v>
      </c>
      <c r="W185" s="31"/>
      <c r="X185" s="29">
        <v>0</v>
      </c>
      <c r="Y185" s="29">
        <v>0</v>
      </c>
      <c r="Z185" s="32">
        <f>IFERROR(VLOOKUP(H185,[2]New!$B:$G,3,0),)*I185/60</f>
        <v>1696</v>
      </c>
      <c r="AA185" s="32">
        <f>IFERROR(VLOOKUP(H185,[2]New!$B:$G,4,0),)*I185/60</f>
        <v>4716</v>
      </c>
      <c r="AB185" s="32">
        <f>IFERROR(VLOOKUP(H185,[2]New!$B:$G,6,0),)*I185/60</f>
        <v>2320</v>
      </c>
      <c r="AC185" s="33">
        <f>VLOOKUP(A185,'[4]PO PTCA (2)'!$A:$L,12,0)</f>
        <v>46268</v>
      </c>
      <c r="AD185" s="12" t="str">
        <f>IFERROR(VLOOKUP(H185,[3]Sheet1!$E:$H,4,0),)</f>
        <v>C</v>
      </c>
      <c r="AE185" s="17">
        <v>2400</v>
      </c>
      <c r="AF185" s="34" t="s">
        <v>4219</v>
      </c>
      <c r="AG185" s="12" t="s">
        <v>42</v>
      </c>
      <c r="AH185" s="20">
        <v>0</v>
      </c>
      <c r="AI185" s="20" t="s">
        <v>49</v>
      </c>
      <c r="AJ185" s="223"/>
      <c r="AK185" s="223"/>
      <c r="AL185" s="223" t="s">
        <v>5644</v>
      </c>
      <c r="AM185" s="331" t="e">
        <v>#N/A</v>
      </c>
      <c r="AN185" s="223">
        <v>2</v>
      </c>
      <c r="AO185" s="223">
        <v>2</v>
      </c>
      <c r="AP185" s="223">
        <v>2</v>
      </c>
      <c r="AQ185" s="223">
        <v>2</v>
      </c>
      <c r="AR185" s="12"/>
    </row>
    <row r="186" spans="1:44">
      <c r="A186" s="12" t="s">
        <v>2354</v>
      </c>
      <c r="B186" s="23" t="s">
        <v>2430</v>
      </c>
      <c r="C186" s="24">
        <v>12111445</v>
      </c>
      <c r="D186" s="12" t="s">
        <v>560</v>
      </c>
      <c r="E186" s="25" t="s">
        <v>2355</v>
      </c>
      <c r="F186" s="24">
        <v>11113858</v>
      </c>
      <c r="G186" s="12" t="s">
        <v>553</v>
      </c>
      <c r="H186" s="26" t="s">
        <v>554</v>
      </c>
      <c r="I186" s="12">
        <v>5</v>
      </c>
      <c r="J186" s="27">
        <v>46242</v>
      </c>
      <c r="K186" s="28" t="s">
        <v>2356</v>
      </c>
      <c r="L186" s="12" t="s">
        <v>2357</v>
      </c>
      <c r="M186" s="12">
        <v>5</v>
      </c>
      <c r="N186" s="29">
        <v>0</v>
      </c>
      <c r="O186" s="29">
        <v>0</v>
      </c>
      <c r="P186" s="30" t="s">
        <v>203</v>
      </c>
      <c r="Q186" s="31">
        <v>46233</v>
      </c>
      <c r="R186" s="29">
        <v>0</v>
      </c>
      <c r="S186" s="31">
        <v>46234</v>
      </c>
      <c r="T186" s="31">
        <v>46234</v>
      </c>
      <c r="U186" s="12" t="s">
        <v>44</v>
      </c>
      <c r="V186" s="12" t="s">
        <v>45</v>
      </c>
      <c r="W186" s="31"/>
      <c r="X186" s="29">
        <v>0</v>
      </c>
      <c r="Y186" s="29">
        <v>0</v>
      </c>
      <c r="Z186" s="32">
        <f>IFERROR(VLOOKUP(H186,[2]New!$B:$G,3,0),)*I186/60</f>
        <v>1.8333333333333333</v>
      </c>
      <c r="AA186" s="32">
        <f>IFERROR(VLOOKUP(H186,[2]New!$B:$G,4,0),)*I186/60</f>
        <v>9.8249999999999993</v>
      </c>
      <c r="AB186" s="32">
        <f>IFERROR(VLOOKUP(H186,[2]New!$B:$G,6,0),)*I186/60</f>
        <v>5.833333333333333</v>
      </c>
      <c r="AC186" s="33">
        <f>VLOOKUP(A186,'[4]PO PTCA (2)'!$A:$L,12,0)</f>
        <v>46251</v>
      </c>
      <c r="AD186" s="12">
        <f>IFERROR(VLOOKUP(H186,[3]Sheet1!$E:$H,4,0),)</f>
        <v>0</v>
      </c>
      <c r="AE186" s="17">
        <v>5</v>
      </c>
      <c r="AF186" s="34" t="s">
        <v>4219</v>
      </c>
      <c r="AG186" s="12">
        <v>0</v>
      </c>
      <c r="AH186" s="20">
        <v>0</v>
      </c>
      <c r="AI186" s="20" t="s">
        <v>46</v>
      </c>
      <c r="AJ186" s="223"/>
      <c r="AK186" s="223"/>
      <c r="AL186" s="223" t="s">
        <v>5645</v>
      </c>
      <c r="AM186" s="331" t="s">
        <v>5645</v>
      </c>
      <c r="AN186" s="223">
        <v>2</v>
      </c>
      <c r="AO186" s="223">
        <v>2</v>
      </c>
      <c r="AP186" s="223">
        <v>2</v>
      </c>
      <c r="AQ186" s="223">
        <v>2</v>
      </c>
      <c r="AR186" t="s">
        <v>5728</v>
      </c>
    </row>
    <row r="187" spans="1:44">
      <c r="A187" s="12" t="s">
        <v>2358</v>
      </c>
      <c r="B187" s="23" t="s">
        <v>2431</v>
      </c>
      <c r="C187" s="24">
        <v>12114376</v>
      </c>
      <c r="D187" s="12" t="s">
        <v>515</v>
      </c>
      <c r="E187" s="25" t="s">
        <v>2359</v>
      </c>
      <c r="F187" s="24">
        <v>11125062</v>
      </c>
      <c r="G187" s="12" t="s">
        <v>511</v>
      </c>
      <c r="H187" s="26" t="s">
        <v>512</v>
      </c>
      <c r="I187" s="12">
        <v>3</v>
      </c>
      <c r="J187" s="27">
        <v>46242</v>
      </c>
      <c r="K187" s="28" t="s">
        <v>2360</v>
      </c>
      <c r="L187" s="12" t="s">
        <v>2361</v>
      </c>
      <c r="M187" s="12">
        <v>3</v>
      </c>
      <c r="N187" s="29">
        <v>0</v>
      </c>
      <c r="O187" s="29">
        <v>0</v>
      </c>
      <c r="P187" s="30" t="s">
        <v>203</v>
      </c>
      <c r="Q187" s="31">
        <v>46233</v>
      </c>
      <c r="R187" s="29">
        <v>0</v>
      </c>
      <c r="S187" s="31">
        <v>46234</v>
      </c>
      <c r="T187" s="31">
        <v>46234</v>
      </c>
      <c r="U187" s="12" t="s">
        <v>44</v>
      </c>
      <c r="V187" s="12" t="s">
        <v>45</v>
      </c>
      <c r="W187" s="31"/>
      <c r="X187" s="29">
        <v>0</v>
      </c>
      <c r="Y187" s="29">
        <v>0</v>
      </c>
      <c r="Z187" s="32">
        <f>IFERROR(VLOOKUP(H187,[2]New!$B:$G,3,0),)*I187/60</f>
        <v>2.2000000000000002</v>
      </c>
      <c r="AA187" s="32">
        <f>IFERROR(VLOOKUP(H187,[2]New!$B:$G,4,0),)*I187/60</f>
        <v>10.07</v>
      </c>
      <c r="AB187" s="32">
        <f>IFERROR(VLOOKUP(H187,[2]New!$B:$G,6,0),)*I187/60</f>
        <v>7.05</v>
      </c>
      <c r="AC187" s="33">
        <f>VLOOKUP(A187,'[4]PO PTCA (2)'!$A:$L,12,0)</f>
        <v>46251</v>
      </c>
      <c r="AD187" s="12">
        <f>IFERROR(VLOOKUP(H187,[3]Sheet1!$E:$H,4,0),)</f>
        <v>0</v>
      </c>
      <c r="AE187" s="17">
        <v>3</v>
      </c>
      <c r="AF187" s="34" t="s">
        <v>4219</v>
      </c>
      <c r="AG187" s="12">
        <v>0</v>
      </c>
      <c r="AH187" s="20">
        <v>0</v>
      </c>
      <c r="AI187" s="20" t="s">
        <v>46</v>
      </c>
      <c r="AJ187" s="223"/>
      <c r="AK187" s="223"/>
      <c r="AL187" s="223" t="s">
        <v>5646</v>
      </c>
      <c r="AM187" s="331" t="s">
        <v>5646</v>
      </c>
      <c r="AN187" s="223">
        <v>3</v>
      </c>
      <c r="AO187" s="223">
        <v>3</v>
      </c>
      <c r="AP187" s="223">
        <v>3</v>
      </c>
      <c r="AQ187" s="223">
        <v>3</v>
      </c>
      <c r="AR187" t="s">
        <v>5728</v>
      </c>
    </row>
    <row r="188" spans="1:44">
      <c r="A188" s="12" t="s">
        <v>2362</v>
      </c>
      <c r="B188" s="23" t="s">
        <v>2432</v>
      </c>
      <c r="C188" s="24">
        <v>12114379</v>
      </c>
      <c r="D188" s="12" t="s">
        <v>471</v>
      </c>
      <c r="E188" s="25" t="s">
        <v>2363</v>
      </c>
      <c r="F188" s="24">
        <v>11124946</v>
      </c>
      <c r="G188" s="12" t="s">
        <v>509</v>
      </c>
      <c r="H188" s="26" t="s">
        <v>510</v>
      </c>
      <c r="I188" s="12">
        <v>2</v>
      </c>
      <c r="J188" s="27">
        <v>46242</v>
      </c>
      <c r="K188" s="28" t="s">
        <v>2364</v>
      </c>
      <c r="L188" s="12" t="s">
        <v>2365</v>
      </c>
      <c r="M188" s="12">
        <v>2</v>
      </c>
      <c r="N188" s="29">
        <v>0</v>
      </c>
      <c r="O188" s="29">
        <v>0</v>
      </c>
      <c r="P188" s="30" t="s">
        <v>203</v>
      </c>
      <c r="Q188" s="31">
        <v>46233</v>
      </c>
      <c r="R188" s="29">
        <v>0</v>
      </c>
      <c r="S188" s="31">
        <v>46234</v>
      </c>
      <c r="T188" s="31">
        <v>46234</v>
      </c>
      <c r="U188" s="12" t="s">
        <v>44</v>
      </c>
      <c r="V188" s="12" t="s">
        <v>45</v>
      </c>
      <c r="W188" s="31"/>
      <c r="X188" s="29">
        <v>0</v>
      </c>
      <c r="Y188" s="29">
        <v>0</v>
      </c>
      <c r="Z188" s="32">
        <f>IFERROR(VLOOKUP(H188,[2]New!$B:$G,3,0),)*I188/60</f>
        <v>1.48</v>
      </c>
      <c r="AA188" s="32">
        <f>IFERROR(VLOOKUP(H188,[2]New!$B:$G,4,0),)*I188/60</f>
        <v>6.7133333333333338</v>
      </c>
      <c r="AB188" s="32">
        <f>IFERROR(VLOOKUP(H188,[2]New!$B:$G,6,0),)*I188/60</f>
        <v>4.9333333333333336</v>
      </c>
      <c r="AC188" s="33">
        <f>VLOOKUP(A188,'[4]PO PTCA (2)'!$A:$L,12,0)</f>
        <v>46251</v>
      </c>
      <c r="AD188" s="12">
        <f>IFERROR(VLOOKUP(H188,[3]Sheet1!$E:$H,4,0),)</f>
        <v>0</v>
      </c>
      <c r="AE188" s="17">
        <v>2</v>
      </c>
      <c r="AF188" s="34" t="s">
        <v>4219</v>
      </c>
      <c r="AG188" s="12">
        <v>0</v>
      </c>
      <c r="AH188" s="20">
        <v>0</v>
      </c>
      <c r="AI188" s="20" t="s">
        <v>46</v>
      </c>
      <c r="AJ188" s="223"/>
      <c r="AK188" s="223"/>
      <c r="AL188" s="223" t="s">
        <v>5647</v>
      </c>
      <c r="AM188" s="331" t="s">
        <v>5647</v>
      </c>
      <c r="AN188" s="223">
        <v>3</v>
      </c>
      <c r="AO188" s="223">
        <v>3</v>
      </c>
      <c r="AP188" s="223">
        <v>2</v>
      </c>
      <c r="AQ188" s="223">
        <v>2</v>
      </c>
      <c r="AR188" t="s">
        <v>5728</v>
      </c>
    </row>
    <row r="189" spans="1:44">
      <c r="A189" s="12" t="s">
        <v>2366</v>
      </c>
      <c r="B189" s="23" t="s">
        <v>2433</v>
      </c>
      <c r="C189" s="24">
        <v>12114377</v>
      </c>
      <c r="D189" s="12" t="s">
        <v>113</v>
      </c>
      <c r="E189" s="25" t="s">
        <v>2367</v>
      </c>
      <c r="F189" s="24">
        <v>11125061</v>
      </c>
      <c r="G189" s="12" t="s">
        <v>513</v>
      </c>
      <c r="H189" s="26" t="s">
        <v>514</v>
      </c>
      <c r="I189" s="12">
        <v>6</v>
      </c>
      <c r="J189" s="27">
        <v>46242</v>
      </c>
      <c r="K189" s="28" t="s">
        <v>2368</v>
      </c>
      <c r="L189" s="12" t="s">
        <v>2369</v>
      </c>
      <c r="M189" s="12">
        <v>6</v>
      </c>
      <c r="N189" s="29">
        <v>0</v>
      </c>
      <c r="O189" s="29">
        <v>0</v>
      </c>
      <c r="P189" s="30" t="s">
        <v>203</v>
      </c>
      <c r="Q189" s="31">
        <v>46233</v>
      </c>
      <c r="R189" s="29">
        <v>0</v>
      </c>
      <c r="S189" s="31">
        <v>46234</v>
      </c>
      <c r="T189" s="31">
        <v>46234</v>
      </c>
      <c r="U189" s="12" t="s">
        <v>44</v>
      </c>
      <c r="V189" s="12" t="s">
        <v>45</v>
      </c>
      <c r="W189" s="31"/>
      <c r="X189" s="29">
        <v>0</v>
      </c>
      <c r="Y189" s="29">
        <v>0</v>
      </c>
      <c r="Z189" s="32">
        <f>IFERROR(VLOOKUP(H189,[2]New!$B:$G,3,0),)*I189/60</f>
        <v>4.4000000000000004</v>
      </c>
      <c r="AA189" s="32">
        <f>IFERROR(VLOOKUP(H189,[2]New!$B:$G,4,0),)*I189/60</f>
        <v>20.14</v>
      </c>
      <c r="AB189" s="32">
        <f>IFERROR(VLOOKUP(H189,[2]New!$B:$G,6,0),)*I189/60</f>
        <v>14.1</v>
      </c>
      <c r="AC189" s="33">
        <f>VLOOKUP(A189,'[4]PO PTCA (2)'!$A:$L,12,0)</f>
        <v>46251</v>
      </c>
      <c r="AD189" s="12">
        <f>IFERROR(VLOOKUP(H189,[3]Sheet1!$E:$H,4,0),)</f>
        <v>0</v>
      </c>
      <c r="AE189" s="17">
        <v>6</v>
      </c>
      <c r="AF189" s="34" t="s">
        <v>4219</v>
      </c>
      <c r="AG189" s="12">
        <v>0</v>
      </c>
      <c r="AH189" s="20">
        <v>0</v>
      </c>
      <c r="AI189" s="20" t="s">
        <v>46</v>
      </c>
      <c r="AJ189" s="223"/>
      <c r="AK189" s="223"/>
      <c r="AL189" s="223" t="s">
        <v>5646</v>
      </c>
      <c r="AM189" s="331" t="s">
        <v>5646</v>
      </c>
      <c r="AN189" s="223">
        <v>3</v>
      </c>
      <c r="AO189" s="223">
        <v>3</v>
      </c>
      <c r="AP189" s="223">
        <v>3</v>
      </c>
      <c r="AQ189" s="223">
        <v>3</v>
      </c>
      <c r="AR189" t="s">
        <v>5728</v>
      </c>
    </row>
    <row r="190" spans="1:44">
      <c r="A190" s="12" t="s">
        <v>2370</v>
      </c>
      <c r="B190" s="23" t="s">
        <v>2434</v>
      </c>
      <c r="C190" s="24">
        <v>12114366</v>
      </c>
      <c r="D190" s="12" t="s">
        <v>581</v>
      </c>
      <c r="E190" s="25" t="s">
        <v>2371</v>
      </c>
      <c r="F190" s="24">
        <v>11125054</v>
      </c>
      <c r="G190" s="12" t="s">
        <v>573</v>
      </c>
      <c r="H190" s="26" t="s">
        <v>574</v>
      </c>
      <c r="I190" s="12">
        <v>7</v>
      </c>
      <c r="J190" s="27">
        <v>46242</v>
      </c>
      <c r="K190" s="28" t="s">
        <v>2372</v>
      </c>
      <c r="L190" s="12" t="s">
        <v>2373</v>
      </c>
      <c r="M190" s="12">
        <v>7</v>
      </c>
      <c r="N190" s="29">
        <v>0</v>
      </c>
      <c r="O190" s="29">
        <v>0</v>
      </c>
      <c r="P190" s="30" t="s">
        <v>203</v>
      </c>
      <c r="Q190" s="31">
        <v>46233</v>
      </c>
      <c r="R190" s="29">
        <v>0</v>
      </c>
      <c r="S190" s="31">
        <v>46234</v>
      </c>
      <c r="T190" s="31">
        <v>46234</v>
      </c>
      <c r="U190" s="12" t="s">
        <v>44</v>
      </c>
      <c r="V190" s="12" t="s">
        <v>45</v>
      </c>
      <c r="W190" s="31"/>
      <c r="X190" s="29">
        <v>0</v>
      </c>
      <c r="Y190" s="29">
        <v>0</v>
      </c>
      <c r="Z190" s="32">
        <f>IFERROR(VLOOKUP(H190,[2]New!$B:$G,3,0),)*I190/60</f>
        <v>5.1333333333333337</v>
      </c>
      <c r="AA190" s="32">
        <f>IFERROR(VLOOKUP(H190,[2]New!$B:$G,4,0),)*I190/60</f>
        <v>18.946666666666665</v>
      </c>
      <c r="AB190" s="32">
        <f>IFERROR(VLOOKUP(H190,[2]New!$B:$G,6,0),)*I190/60</f>
        <v>16.45</v>
      </c>
      <c r="AC190" s="33">
        <f>VLOOKUP(A190,'[4]PO PTCA (2)'!$A:$L,12,0)</f>
        <v>46251</v>
      </c>
      <c r="AD190" s="12">
        <f>IFERROR(VLOOKUP(H190,[3]Sheet1!$E:$H,4,0),)</f>
        <v>0</v>
      </c>
      <c r="AE190" s="17">
        <v>7</v>
      </c>
      <c r="AF190" s="34" t="s">
        <v>4219</v>
      </c>
      <c r="AG190" s="12">
        <v>0</v>
      </c>
      <c r="AH190" s="20">
        <v>0</v>
      </c>
      <c r="AI190" s="20" t="s">
        <v>46</v>
      </c>
      <c r="AJ190" s="223"/>
      <c r="AK190" s="223"/>
      <c r="AL190" s="223" t="s">
        <v>5648</v>
      </c>
      <c r="AM190" s="331" t="s">
        <v>5648</v>
      </c>
      <c r="AN190" s="223">
        <v>3</v>
      </c>
      <c r="AO190" s="223">
        <v>3</v>
      </c>
      <c r="AP190" s="223">
        <v>3</v>
      </c>
      <c r="AQ190" s="223">
        <v>3</v>
      </c>
      <c r="AR190" t="s">
        <v>5727</v>
      </c>
    </row>
    <row r="191" spans="1:44">
      <c r="A191" s="12" t="s">
        <v>2374</v>
      </c>
      <c r="B191" s="23" t="s">
        <v>2435</v>
      </c>
      <c r="C191" s="24">
        <v>12111090</v>
      </c>
      <c r="D191" s="12" t="s">
        <v>472</v>
      </c>
      <c r="E191" s="25" t="s">
        <v>2375</v>
      </c>
      <c r="F191" s="24">
        <v>11111221</v>
      </c>
      <c r="G191" s="12" t="s">
        <v>575</v>
      </c>
      <c r="H191" s="26" t="s">
        <v>576</v>
      </c>
      <c r="I191" s="12">
        <v>1</v>
      </c>
      <c r="J191" s="27">
        <v>46242</v>
      </c>
      <c r="K191" s="28" t="s">
        <v>2376</v>
      </c>
      <c r="L191" s="12" t="s">
        <v>2377</v>
      </c>
      <c r="M191" s="12">
        <v>1</v>
      </c>
      <c r="N191" s="29">
        <v>0</v>
      </c>
      <c r="O191" s="29">
        <v>0</v>
      </c>
      <c r="P191" s="30" t="s">
        <v>203</v>
      </c>
      <c r="Q191" s="31">
        <v>46233</v>
      </c>
      <c r="R191" s="29">
        <v>0</v>
      </c>
      <c r="S191" s="31">
        <v>46234</v>
      </c>
      <c r="T191" s="31">
        <v>46234</v>
      </c>
      <c r="U191" s="12" t="s">
        <v>44</v>
      </c>
      <c r="V191" s="12" t="s">
        <v>45</v>
      </c>
      <c r="W191" s="31"/>
      <c r="X191" s="29">
        <v>0</v>
      </c>
      <c r="Y191" s="29">
        <v>0</v>
      </c>
      <c r="Z191" s="32">
        <f>IFERROR(VLOOKUP(H191,[2]New!$B:$G,3,0),)*I191/60</f>
        <v>0.71666666666666667</v>
      </c>
      <c r="AA191" s="32">
        <f>IFERROR(VLOOKUP(H191,[2]New!$B:$G,4,0),)*I191/60</f>
        <v>3.3566666666666669</v>
      </c>
      <c r="AB191" s="32">
        <f>IFERROR(VLOOKUP(H191,[2]New!$B:$G,6,0),)*I191/60</f>
        <v>2.2999999999999998</v>
      </c>
      <c r="AC191" s="33">
        <f>VLOOKUP(A191,'[4]PO PTCA (2)'!$A:$L,12,0)</f>
        <v>46251</v>
      </c>
      <c r="AD191" s="12">
        <f>IFERROR(VLOOKUP(H191,[3]Sheet1!$E:$H,4,0),)</f>
        <v>0</v>
      </c>
      <c r="AE191" s="17">
        <v>1</v>
      </c>
      <c r="AF191" s="34" t="s">
        <v>4219</v>
      </c>
      <c r="AG191" s="12">
        <v>0</v>
      </c>
      <c r="AH191" s="20">
        <v>0</v>
      </c>
      <c r="AI191" s="20" t="s">
        <v>46</v>
      </c>
      <c r="AJ191" s="223"/>
      <c r="AK191" s="223"/>
      <c r="AL191" s="223" t="s">
        <v>5604</v>
      </c>
      <c r="AM191" s="331" t="s">
        <v>5604</v>
      </c>
      <c r="AN191" s="223">
        <v>3</v>
      </c>
      <c r="AO191" s="223">
        <v>3</v>
      </c>
      <c r="AP191" s="223">
        <v>2</v>
      </c>
      <c r="AQ191" s="223">
        <v>2</v>
      </c>
      <c r="AR191" t="s">
        <v>5727</v>
      </c>
    </row>
    <row r="192" spans="1:44">
      <c r="A192" s="12" t="s">
        <v>2378</v>
      </c>
      <c r="B192" s="23" t="s">
        <v>2436</v>
      </c>
      <c r="C192" s="24">
        <v>12111448</v>
      </c>
      <c r="D192" s="12" t="s">
        <v>855</v>
      </c>
      <c r="E192" s="25" t="s">
        <v>2379</v>
      </c>
      <c r="F192" s="24">
        <v>11113860</v>
      </c>
      <c r="G192" s="12" t="s">
        <v>848</v>
      </c>
      <c r="H192" s="26" t="s">
        <v>849</v>
      </c>
      <c r="I192" s="12">
        <v>5</v>
      </c>
      <c r="J192" s="27">
        <v>46242</v>
      </c>
      <c r="K192" s="28" t="s">
        <v>2380</v>
      </c>
      <c r="L192" s="12" t="s">
        <v>2381</v>
      </c>
      <c r="M192" s="12">
        <v>5</v>
      </c>
      <c r="N192" s="29">
        <v>0</v>
      </c>
      <c r="O192" s="29">
        <v>0</v>
      </c>
      <c r="P192" s="30" t="s">
        <v>203</v>
      </c>
      <c r="Q192" s="31">
        <v>46233</v>
      </c>
      <c r="R192" s="29">
        <v>0</v>
      </c>
      <c r="S192" s="31">
        <v>46234</v>
      </c>
      <c r="T192" s="31">
        <v>46234</v>
      </c>
      <c r="U192" s="12" t="s">
        <v>44</v>
      </c>
      <c r="V192" s="12" t="s">
        <v>45</v>
      </c>
      <c r="W192" s="31"/>
      <c r="X192" s="29">
        <v>0</v>
      </c>
      <c r="Y192" s="29">
        <v>0</v>
      </c>
      <c r="Z192" s="32">
        <f>IFERROR(VLOOKUP(H192,[2]New!$B:$G,3,0),)*I192/60</f>
        <v>1.8333333333333333</v>
      </c>
      <c r="AA192" s="32">
        <f>IFERROR(VLOOKUP(H192,[2]New!$B:$G,4,0),)*I192/60</f>
        <v>11.5</v>
      </c>
      <c r="AB192" s="32">
        <f>IFERROR(VLOOKUP(H192,[2]New!$B:$G,6,0),)*I192/60</f>
        <v>5.833333333333333</v>
      </c>
      <c r="AC192" s="33">
        <f>VLOOKUP(A192,'[4]PO PTCA (2)'!$A:$L,12,0)</f>
        <v>46251</v>
      </c>
      <c r="AD192" s="12">
        <f>IFERROR(VLOOKUP(H192,[3]Sheet1!$E:$H,4,0),)</f>
        <v>0</v>
      </c>
      <c r="AE192" s="17">
        <v>5</v>
      </c>
      <c r="AF192" s="34" t="s">
        <v>4219</v>
      </c>
      <c r="AG192" s="12">
        <v>0</v>
      </c>
      <c r="AH192" s="20">
        <v>0</v>
      </c>
      <c r="AI192" s="20" t="s">
        <v>46</v>
      </c>
      <c r="AJ192" s="223"/>
      <c r="AK192" s="223"/>
      <c r="AL192" s="223" t="s">
        <v>5649</v>
      </c>
      <c r="AM192" s="331" t="s">
        <v>5649</v>
      </c>
      <c r="AN192" s="223">
        <v>3</v>
      </c>
      <c r="AO192" s="223">
        <v>3</v>
      </c>
      <c r="AP192" s="223">
        <v>3</v>
      </c>
      <c r="AQ192" s="223">
        <v>3</v>
      </c>
      <c r="AR192" t="s">
        <v>5728</v>
      </c>
    </row>
    <row r="193" spans="1:44">
      <c r="A193" s="12" t="s">
        <v>2382</v>
      </c>
      <c r="B193" s="23" t="s">
        <v>2437</v>
      </c>
      <c r="C193" s="24">
        <v>12126656</v>
      </c>
      <c r="D193" s="12" t="s">
        <v>474</v>
      </c>
      <c r="E193" s="25" t="s">
        <v>2383</v>
      </c>
      <c r="F193" s="24">
        <v>11125739</v>
      </c>
      <c r="G193" s="12" t="s">
        <v>945</v>
      </c>
      <c r="H193" s="26" t="s">
        <v>946</v>
      </c>
      <c r="I193" s="12">
        <v>8</v>
      </c>
      <c r="J193" s="27">
        <v>46242</v>
      </c>
      <c r="K193" s="28" t="s">
        <v>2384</v>
      </c>
      <c r="L193" s="12" t="s">
        <v>2385</v>
      </c>
      <c r="M193" s="12">
        <v>8</v>
      </c>
      <c r="N193" s="29">
        <v>0</v>
      </c>
      <c r="O193" s="29">
        <v>0</v>
      </c>
      <c r="P193" s="30" t="s">
        <v>203</v>
      </c>
      <c r="Q193" s="31">
        <v>46233</v>
      </c>
      <c r="R193" s="29">
        <v>0</v>
      </c>
      <c r="S193" s="31">
        <v>46234</v>
      </c>
      <c r="T193" s="31">
        <v>46234</v>
      </c>
      <c r="U193" s="12" t="s">
        <v>44</v>
      </c>
      <c r="V193" s="12" t="s">
        <v>45</v>
      </c>
      <c r="W193" s="31"/>
      <c r="X193" s="29">
        <v>0</v>
      </c>
      <c r="Y193" s="29">
        <v>0</v>
      </c>
      <c r="Z193" s="32">
        <f>IFERROR(VLOOKUP(H193,[2]New!$B:$G,3,0),)*I193/60</f>
        <v>2.9333333333333331</v>
      </c>
      <c r="AA193" s="32">
        <f>IFERROR(VLOOKUP(H193,[2]New!$B:$G,4,0),)*I193/60</f>
        <v>15.72</v>
      </c>
      <c r="AB193" s="32">
        <f>IFERROR(VLOOKUP(H193,[2]New!$B:$G,6,0),)*I193/60</f>
        <v>15.333333333333334</v>
      </c>
      <c r="AC193" s="33">
        <f>VLOOKUP(A193,'[4]PO PTCA (2)'!$A:$L,12,0)</f>
        <v>46251</v>
      </c>
      <c r="AD193" s="12">
        <f>IFERROR(VLOOKUP(H193,[3]Sheet1!$E:$H,4,0),)</f>
        <v>0</v>
      </c>
      <c r="AE193" s="17">
        <v>8</v>
      </c>
      <c r="AF193" s="34" t="s">
        <v>4219</v>
      </c>
      <c r="AG193" s="12">
        <v>1</v>
      </c>
      <c r="AH193" s="372">
        <v>0</v>
      </c>
      <c r="AI193" s="20" t="s">
        <v>209</v>
      </c>
      <c r="AJ193" s="223" t="s">
        <v>6212</v>
      </c>
      <c r="AK193" s="223"/>
      <c r="AL193" s="223" t="s">
        <v>5650</v>
      </c>
      <c r="AM193" s="331" t="s">
        <v>5650</v>
      </c>
      <c r="AN193" s="223">
        <v>3</v>
      </c>
      <c r="AO193" s="223">
        <v>3</v>
      </c>
      <c r="AP193" s="223">
        <v>3</v>
      </c>
      <c r="AQ193" s="223">
        <v>3</v>
      </c>
      <c r="AR193" t="s">
        <v>5729</v>
      </c>
    </row>
    <row r="194" spans="1:44">
      <c r="A194" s="12" t="s">
        <v>2386</v>
      </c>
      <c r="B194" s="23" t="s">
        <v>2438</v>
      </c>
      <c r="C194" s="24">
        <v>12114380</v>
      </c>
      <c r="D194" s="12" t="s">
        <v>107</v>
      </c>
      <c r="E194" s="25" t="s">
        <v>2387</v>
      </c>
      <c r="F194" s="24">
        <v>11134339</v>
      </c>
      <c r="G194" s="12" t="s">
        <v>180</v>
      </c>
      <c r="H194" s="26" t="s">
        <v>181</v>
      </c>
      <c r="I194" s="12">
        <v>150</v>
      </c>
      <c r="J194" s="27">
        <v>46242</v>
      </c>
      <c r="K194" s="28" t="s">
        <v>2388</v>
      </c>
      <c r="L194" s="12" t="s">
        <v>2389</v>
      </c>
      <c r="M194" s="12">
        <v>150</v>
      </c>
      <c r="N194" s="29">
        <v>0</v>
      </c>
      <c r="O194" s="29">
        <v>0</v>
      </c>
      <c r="P194" s="30" t="s">
        <v>43</v>
      </c>
      <c r="Q194" s="31">
        <v>46233</v>
      </c>
      <c r="R194" s="29">
        <v>0</v>
      </c>
      <c r="S194" s="31">
        <v>46234</v>
      </c>
      <c r="T194" s="31">
        <v>46234</v>
      </c>
      <c r="U194" s="12" t="s">
        <v>44</v>
      </c>
      <c r="V194" s="12" t="s">
        <v>45</v>
      </c>
      <c r="W194" s="31"/>
      <c r="X194" s="29">
        <v>0</v>
      </c>
      <c r="Y194" s="29">
        <v>0</v>
      </c>
      <c r="Z194" s="32">
        <f>IFERROR(VLOOKUP(H194,[2]New!$B:$G,3,0),)*I194/60</f>
        <v>55</v>
      </c>
      <c r="AA194" s="32">
        <f>IFERROR(VLOOKUP(H194,[2]New!$B:$G,4,0),)*I194/60</f>
        <v>294.75</v>
      </c>
      <c r="AB194" s="32">
        <f>IFERROR(VLOOKUP(H194,[2]New!$B:$G,6,0),)*I194/60</f>
        <v>287.5</v>
      </c>
      <c r="AC194" s="33">
        <f>VLOOKUP(A194,'[4]PO PTCA (2)'!$A:$L,12,0)</f>
        <v>46268</v>
      </c>
      <c r="AD194" s="12">
        <f>IFERROR(VLOOKUP(H194,[3]Sheet1!$E:$H,4,0),)</f>
        <v>0</v>
      </c>
      <c r="AE194" s="17">
        <v>150</v>
      </c>
      <c r="AF194" s="34" t="s">
        <v>4219</v>
      </c>
      <c r="AG194" s="12">
        <v>0</v>
      </c>
      <c r="AH194" s="20">
        <v>0</v>
      </c>
      <c r="AI194" s="20" t="s">
        <v>46</v>
      </c>
      <c r="AJ194" s="223"/>
      <c r="AK194" s="223"/>
      <c r="AL194" s="223" t="s">
        <v>5640</v>
      </c>
      <c r="AM194" s="331" t="s">
        <v>5640</v>
      </c>
      <c r="AN194" s="223">
        <v>3</v>
      </c>
      <c r="AO194" s="223">
        <v>3</v>
      </c>
      <c r="AP194" s="223">
        <v>3</v>
      </c>
      <c r="AQ194" s="223">
        <v>3</v>
      </c>
      <c r="AR194" t="s">
        <v>5729</v>
      </c>
    </row>
    <row r="195" spans="1:44">
      <c r="A195" s="12" t="s">
        <v>2390</v>
      </c>
      <c r="B195" s="23" t="s">
        <v>2439</v>
      </c>
      <c r="C195" s="24">
        <v>12111377</v>
      </c>
      <c r="D195" s="12" t="s">
        <v>146</v>
      </c>
      <c r="E195" s="25" t="s">
        <v>2391</v>
      </c>
      <c r="F195" s="24">
        <v>11117107</v>
      </c>
      <c r="G195" s="12" t="s">
        <v>296</v>
      </c>
      <c r="H195" s="26" t="s">
        <v>297</v>
      </c>
      <c r="I195" s="12">
        <v>65</v>
      </c>
      <c r="J195" s="27">
        <v>46242</v>
      </c>
      <c r="K195" s="28" t="s">
        <v>2392</v>
      </c>
      <c r="L195" s="12" t="s">
        <v>2393</v>
      </c>
      <c r="M195" s="12">
        <v>65</v>
      </c>
      <c r="N195" s="29">
        <v>0</v>
      </c>
      <c r="O195" s="29">
        <v>0</v>
      </c>
      <c r="P195" s="30" t="s">
        <v>43</v>
      </c>
      <c r="Q195" s="31">
        <v>46233</v>
      </c>
      <c r="R195" s="29">
        <v>0</v>
      </c>
      <c r="S195" s="31">
        <v>46234</v>
      </c>
      <c r="T195" s="31">
        <v>46234</v>
      </c>
      <c r="U195" s="12" t="s">
        <v>44</v>
      </c>
      <c r="V195" s="12" t="s">
        <v>45</v>
      </c>
      <c r="W195" s="31"/>
      <c r="X195" s="29">
        <v>0</v>
      </c>
      <c r="Y195" s="29">
        <v>0</v>
      </c>
      <c r="Z195" s="32">
        <f>IFERROR(VLOOKUP(H195,[2]New!$B:$G,3,0),)*I195/60</f>
        <v>22.75</v>
      </c>
      <c r="AA195" s="32">
        <f>IFERROR(VLOOKUP(H195,[2]New!$B:$G,4,0),)*I195/60</f>
        <v>100.31666666666666</v>
      </c>
      <c r="AB195" s="32">
        <f>IFERROR(VLOOKUP(H195,[2]New!$B:$G,6,0),)*I195/60</f>
        <v>46.583333333333336</v>
      </c>
      <c r="AC195" s="33">
        <f>VLOOKUP(A195,'[4]PO PTCA (2)'!$A:$L,12,0)</f>
        <v>46268</v>
      </c>
      <c r="AD195" s="12">
        <f>IFERROR(VLOOKUP(H195,[3]Sheet1!$E:$H,4,0),)</f>
        <v>0</v>
      </c>
      <c r="AE195" s="17">
        <v>65</v>
      </c>
      <c r="AF195" s="34" t="s">
        <v>4219</v>
      </c>
      <c r="AG195" s="12">
        <v>0</v>
      </c>
      <c r="AH195" s="20">
        <v>0</v>
      </c>
      <c r="AI195" s="20" t="s">
        <v>46</v>
      </c>
      <c r="AJ195" s="223"/>
      <c r="AK195" s="223"/>
      <c r="AL195" s="223" t="s">
        <v>5618</v>
      </c>
      <c r="AM195" s="331" t="s">
        <v>5618</v>
      </c>
      <c r="AN195" s="223">
        <v>3</v>
      </c>
      <c r="AO195" s="223">
        <v>3</v>
      </c>
      <c r="AP195" s="223">
        <v>2</v>
      </c>
      <c r="AQ195" s="223">
        <v>2</v>
      </c>
      <c r="AR195" t="s">
        <v>5729</v>
      </c>
    </row>
    <row r="196" spans="1:44">
      <c r="A196" s="12" t="s">
        <v>2394</v>
      </c>
      <c r="B196" s="23" t="s">
        <v>2440</v>
      </c>
      <c r="C196" s="24">
        <v>12114297</v>
      </c>
      <c r="D196" s="12" t="s">
        <v>144</v>
      </c>
      <c r="E196" s="25" t="s">
        <v>2395</v>
      </c>
      <c r="F196" s="24">
        <v>11117355</v>
      </c>
      <c r="G196" s="12" t="s">
        <v>145</v>
      </c>
      <c r="H196" s="26" t="s">
        <v>283</v>
      </c>
      <c r="I196" s="12">
        <v>10</v>
      </c>
      <c r="J196" s="27">
        <v>46242</v>
      </c>
      <c r="K196" s="28" t="s">
        <v>2396</v>
      </c>
      <c r="L196" s="12" t="s">
        <v>2397</v>
      </c>
      <c r="M196" s="12">
        <v>10</v>
      </c>
      <c r="N196" s="29">
        <v>0</v>
      </c>
      <c r="O196" s="29">
        <v>0</v>
      </c>
      <c r="P196" s="30" t="s">
        <v>43</v>
      </c>
      <c r="Q196" s="31">
        <v>46233</v>
      </c>
      <c r="R196" s="29">
        <v>0</v>
      </c>
      <c r="S196" s="31">
        <v>46234</v>
      </c>
      <c r="T196" s="31">
        <v>46234</v>
      </c>
      <c r="U196" s="12" t="s">
        <v>44</v>
      </c>
      <c r="V196" s="12" t="s">
        <v>45</v>
      </c>
      <c r="W196" s="31"/>
      <c r="X196" s="29">
        <v>0</v>
      </c>
      <c r="Y196" s="29">
        <v>0</v>
      </c>
      <c r="Z196" s="32">
        <f>IFERROR(VLOOKUP(H196,[2]New!$B:$G,3,0),)*I196/60</f>
        <v>3.6666666666666665</v>
      </c>
      <c r="AA196" s="32">
        <f>IFERROR(VLOOKUP(H196,[2]New!$B:$G,4,0),)*I196/60</f>
        <v>19.649999999999999</v>
      </c>
      <c r="AB196" s="32">
        <f>IFERROR(VLOOKUP(H196,[2]New!$B:$G,6,0),)*I196/60</f>
        <v>19.166666666666668</v>
      </c>
      <c r="AC196" s="33">
        <f>VLOOKUP(A196,'[4]PO PTCA (2)'!$A:$L,12,0)</f>
        <v>46268</v>
      </c>
      <c r="AD196" s="12">
        <f>IFERROR(VLOOKUP(H196,[3]Sheet1!$E:$H,4,0),)</f>
        <v>0</v>
      </c>
      <c r="AE196" s="17">
        <v>10</v>
      </c>
      <c r="AF196" s="34" t="s">
        <v>4219</v>
      </c>
      <c r="AG196" s="12">
        <v>0</v>
      </c>
      <c r="AH196" s="20">
        <v>0</v>
      </c>
      <c r="AI196" s="20" t="s">
        <v>46</v>
      </c>
      <c r="AJ196" s="223"/>
      <c r="AK196" s="223"/>
      <c r="AL196" s="223" t="s">
        <v>5636</v>
      </c>
      <c r="AM196" s="331" t="e">
        <v>#N/A</v>
      </c>
      <c r="AN196" s="223">
        <v>2</v>
      </c>
      <c r="AO196" s="223">
        <v>2</v>
      </c>
      <c r="AP196" s="223">
        <v>2</v>
      </c>
      <c r="AQ196" s="223">
        <v>2</v>
      </c>
      <c r="AR196" s="12"/>
    </row>
    <row r="197" spans="1:44">
      <c r="A197" s="12" t="s">
        <v>2398</v>
      </c>
      <c r="B197" s="23" t="s">
        <v>2441</v>
      </c>
      <c r="C197" s="24">
        <v>12111079</v>
      </c>
      <c r="D197" s="12" t="s">
        <v>141</v>
      </c>
      <c r="E197" s="25" t="s">
        <v>2399</v>
      </c>
      <c r="F197" s="24">
        <v>11118078</v>
      </c>
      <c r="G197" s="12" t="s">
        <v>174</v>
      </c>
      <c r="H197" s="26" t="s">
        <v>175</v>
      </c>
      <c r="I197" s="12">
        <v>160</v>
      </c>
      <c r="J197" s="27">
        <v>46242</v>
      </c>
      <c r="K197" s="28" t="s">
        <v>2400</v>
      </c>
      <c r="L197" s="12" t="s">
        <v>2401</v>
      </c>
      <c r="M197" s="12">
        <v>160</v>
      </c>
      <c r="N197" s="29">
        <v>0</v>
      </c>
      <c r="O197" s="29">
        <v>0</v>
      </c>
      <c r="P197" s="30" t="s">
        <v>43</v>
      </c>
      <c r="Q197" s="31">
        <v>46233</v>
      </c>
      <c r="R197" s="29">
        <v>0</v>
      </c>
      <c r="S197" s="31">
        <v>46234</v>
      </c>
      <c r="T197" s="31">
        <v>46234</v>
      </c>
      <c r="U197" s="12" t="s">
        <v>44</v>
      </c>
      <c r="V197" s="12" t="s">
        <v>45</v>
      </c>
      <c r="W197" s="31"/>
      <c r="X197" s="29">
        <v>0</v>
      </c>
      <c r="Y197" s="29">
        <v>0</v>
      </c>
      <c r="Z197" s="32">
        <f>IFERROR(VLOOKUP(H197,[2]New!$B:$G,3,0),)*I197/60</f>
        <v>114.66666666666667</v>
      </c>
      <c r="AA197" s="32">
        <f>IFERROR(VLOOKUP(H197,[2]New!$B:$G,4,0),)*I197/60</f>
        <v>476.8</v>
      </c>
      <c r="AB197" s="32">
        <f>IFERROR(VLOOKUP(H197,[2]New!$B:$G,6,0),)*I197/60</f>
        <v>393.06666666666666</v>
      </c>
      <c r="AC197" s="33">
        <f>VLOOKUP(A197,'[4]PO PTCA (2)'!$A:$L,12,0)</f>
        <v>46268</v>
      </c>
      <c r="AD197" s="12">
        <f>IFERROR(VLOOKUP(H197,[3]Sheet1!$E:$H,4,0),)</f>
        <v>0</v>
      </c>
      <c r="AE197" s="17">
        <v>160</v>
      </c>
      <c r="AF197" s="34" t="s">
        <v>4219</v>
      </c>
      <c r="AG197" s="12">
        <v>0</v>
      </c>
      <c r="AH197" s="20">
        <v>0</v>
      </c>
      <c r="AI197" s="20" t="s">
        <v>46</v>
      </c>
      <c r="AJ197" s="223"/>
      <c r="AK197" s="223"/>
      <c r="AL197" s="223" t="s">
        <v>5615</v>
      </c>
      <c r="AM197" s="331" t="s">
        <v>5615</v>
      </c>
      <c r="AN197" s="223">
        <v>3</v>
      </c>
      <c r="AO197" s="223">
        <v>3</v>
      </c>
      <c r="AP197" s="223" t="s">
        <v>47</v>
      </c>
      <c r="AQ197" s="223">
        <v>3</v>
      </c>
      <c r="AR197" t="s">
        <v>5729</v>
      </c>
    </row>
    <row r="198" spans="1:44">
      <c r="A198" s="12" t="s">
        <v>2402</v>
      </c>
      <c r="B198" s="23" t="s">
        <v>2442</v>
      </c>
      <c r="C198" s="24">
        <v>12111080</v>
      </c>
      <c r="D198" s="12" t="s">
        <v>126</v>
      </c>
      <c r="E198" s="25" t="s">
        <v>2403</v>
      </c>
      <c r="F198" s="24">
        <v>11131245</v>
      </c>
      <c r="G198" s="12" t="s">
        <v>127</v>
      </c>
      <c r="H198" s="26" t="s">
        <v>288</v>
      </c>
      <c r="I198" s="12">
        <v>700</v>
      </c>
      <c r="J198" s="27">
        <v>46242</v>
      </c>
      <c r="K198" s="28" t="s">
        <v>2404</v>
      </c>
      <c r="L198" s="12" t="s">
        <v>2405</v>
      </c>
      <c r="M198" s="12">
        <v>700</v>
      </c>
      <c r="N198" s="29">
        <v>0</v>
      </c>
      <c r="O198" s="29">
        <v>0</v>
      </c>
      <c r="P198" s="30" t="s">
        <v>43</v>
      </c>
      <c r="Q198" s="31">
        <v>46233</v>
      </c>
      <c r="R198" s="29">
        <v>0</v>
      </c>
      <c r="S198" s="31">
        <v>46234</v>
      </c>
      <c r="T198" s="31">
        <v>46234</v>
      </c>
      <c r="U198" s="12" t="s">
        <v>44</v>
      </c>
      <c r="V198" s="12" t="s">
        <v>45</v>
      </c>
      <c r="W198" s="31"/>
      <c r="X198" s="29">
        <v>0</v>
      </c>
      <c r="Y198" s="29">
        <v>0</v>
      </c>
      <c r="Z198" s="32">
        <f>IFERROR(VLOOKUP(H198,[2]New!$B:$G,3,0),)*I198/60</f>
        <v>501.66666666666669</v>
      </c>
      <c r="AA198" s="32">
        <f>IFERROR(VLOOKUP(H198,[2]New!$B:$G,4,0),)*I198/60</f>
        <v>2349.6666666666665</v>
      </c>
      <c r="AB198" s="32">
        <f>IFERROR(VLOOKUP(H198,[2]New!$B:$G,6,0),)*I198/60</f>
        <v>1643.8333333333333</v>
      </c>
      <c r="AC198" s="33">
        <f>VLOOKUP(A198,'[4]PO PTCA (2)'!$A:$L,12,0)</f>
        <v>46268</v>
      </c>
      <c r="AD198" s="12">
        <f>IFERROR(VLOOKUP(H198,[3]Sheet1!$E:$H,4,0),)</f>
        <v>0</v>
      </c>
      <c r="AE198" s="17">
        <v>700</v>
      </c>
      <c r="AF198" s="34" t="s">
        <v>4219</v>
      </c>
      <c r="AG198" s="12">
        <v>0</v>
      </c>
      <c r="AH198" s="20">
        <v>0</v>
      </c>
      <c r="AI198" s="20" t="s">
        <v>46</v>
      </c>
      <c r="AJ198" s="223"/>
      <c r="AK198" s="223"/>
      <c r="AL198" s="223" t="s">
        <v>5651</v>
      </c>
      <c r="AM198" s="331" t="e">
        <v>#N/A</v>
      </c>
      <c r="AN198" s="223">
        <v>3</v>
      </c>
      <c r="AO198" s="223">
        <v>3</v>
      </c>
      <c r="AP198" s="223" t="s">
        <v>47</v>
      </c>
      <c r="AQ198" s="223">
        <v>3</v>
      </c>
      <c r="AR198" s="12"/>
    </row>
    <row r="199" spans="1:44">
      <c r="A199" s="12" t="s">
        <v>2406</v>
      </c>
      <c r="B199" s="23" t="s">
        <v>2443</v>
      </c>
      <c r="C199" s="24">
        <v>12111079</v>
      </c>
      <c r="D199" s="12" t="s">
        <v>141</v>
      </c>
      <c r="E199" s="25" t="s">
        <v>2407</v>
      </c>
      <c r="F199" s="24">
        <v>11131246</v>
      </c>
      <c r="G199" s="12" t="s">
        <v>142</v>
      </c>
      <c r="H199" s="26" t="s">
        <v>143</v>
      </c>
      <c r="I199" s="12">
        <v>100</v>
      </c>
      <c r="J199" s="27">
        <v>46242</v>
      </c>
      <c r="K199" s="28" t="s">
        <v>2408</v>
      </c>
      <c r="L199" s="12" t="s">
        <v>2409</v>
      </c>
      <c r="M199" s="12">
        <v>100</v>
      </c>
      <c r="N199" s="29">
        <v>0</v>
      </c>
      <c r="O199" s="29">
        <v>0</v>
      </c>
      <c r="P199" s="30" t="s">
        <v>43</v>
      </c>
      <c r="Q199" s="31">
        <v>46233</v>
      </c>
      <c r="R199" s="29">
        <v>0</v>
      </c>
      <c r="S199" s="31">
        <v>46234</v>
      </c>
      <c r="T199" s="31">
        <v>46234</v>
      </c>
      <c r="U199" s="12" t="s">
        <v>44</v>
      </c>
      <c r="V199" s="12" t="s">
        <v>45</v>
      </c>
      <c r="W199" s="31"/>
      <c r="X199" s="29">
        <v>0</v>
      </c>
      <c r="Y199" s="29">
        <v>0</v>
      </c>
      <c r="Z199" s="32">
        <f>IFERROR(VLOOKUP(H199,[2]New!$B:$G,3,0),)*I199/60</f>
        <v>36.666666666666664</v>
      </c>
      <c r="AA199" s="32">
        <f>IFERROR(VLOOKUP(H199,[2]New!$B:$G,4,0),)*I199/60</f>
        <v>196.5</v>
      </c>
      <c r="AB199" s="32">
        <f>IFERROR(VLOOKUP(H199,[2]New!$B:$G,6,0),)*I199/60</f>
        <v>191.66666666666666</v>
      </c>
      <c r="AC199" s="33">
        <f>VLOOKUP(A199,'[4]PO PTCA (2)'!$A:$L,12,0)</f>
        <v>46268</v>
      </c>
      <c r="AD199" s="12">
        <f>IFERROR(VLOOKUP(H199,[3]Sheet1!$E:$H,4,0),)</f>
        <v>0</v>
      </c>
      <c r="AE199" s="17">
        <v>100</v>
      </c>
      <c r="AF199" s="34" t="s">
        <v>4219</v>
      </c>
      <c r="AG199" s="12">
        <v>0</v>
      </c>
      <c r="AH199" s="20">
        <v>0</v>
      </c>
      <c r="AI199" s="20" t="s">
        <v>46</v>
      </c>
      <c r="AJ199" s="223"/>
      <c r="AK199" s="223"/>
      <c r="AL199" s="223" t="s">
        <v>5651</v>
      </c>
      <c r="AM199" s="331" t="e">
        <v>#N/A</v>
      </c>
      <c r="AN199" s="223">
        <v>3</v>
      </c>
      <c r="AO199" s="223">
        <v>3</v>
      </c>
      <c r="AP199" s="223" t="s">
        <v>47</v>
      </c>
      <c r="AQ199" s="223">
        <v>3</v>
      </c>
      <c r="AR199" s="12"/>
    </row>
    <row r="200" spans="1:44">
      <c r="A200" s="12" t="s">
        <v>2410</v>
      </c>
      <c r="B200" s="23" t="s">
        <v>2444</v>
      </c>
      <c r="C200" s="24">
        <v>12111082</v>
      </c>
      <c r="D200" s="12" t="s">
        <v>154</v>
      </c>
      <c r="E200" s="25" t="s">
        <v>2411</v>
      </c>
      <c r="F200" s="24">
        <v>11131248</v>
      </c>
      <c r="G200" s="12" t="s">
        <v>155</v>
      </c>
      <c r="H200" s="26" t="s">
        <v>269</v>
      </c>
      <c r="I200" s="12">
        <v>120</v>
      </c>
      <c r="J200" s="27">
        <v>46242</v>
      </c>
      <c r="K200" s="28" t="s">
        <v>2412</v>
      </c>
      <c r="L200" s="12" t="s">
        <v>2413</v>
      </c>
      <c r="M200" s="12">
        <v>120</v>
      </c>
      <c r="N200" s="29">
        <v>0</v>
      </c>
      <c r="O200" s="29">
        <v>0</v>
      </c>
      <c r="P200" s="30" t="s">
        <v>43</v>
      </c>
      <c r="Q200" s="31">
        <v>46233</v>
      </c>
      <c r="R200" s="29">
        <v>0</v>
      </c>
      <c r="S200" s="31">
        <v>46234</v>
      </c>
      <c r="T200" s="31">
        <v>46234</v>
      </c>
      <c r="U200" s="12" t="s">
        <v>44</v>
      </c>
      <c r="V200" s="12" t="s">
        <v>45</v>
      </c>
      <c r="W200" s="31"/>
      <c r="X200" s="29">
        <v>0</v>
      </c>
      <c r="Y200" s="29">
        <v>0</v>
      </c>
      <c r="Z200" s="32">
        <f>IFERROR(VLOOKUP(H200,[2]New!$B:$G,3,0),)*I200/60</f>
        <v>86</v>
      </c>
      <c r="AA200" s="32">
        <f>IFERROR(VLOOKUP(H200,[2]New!$B:$G,4,0),)*I200/60</f>
        <v>402.8</v>
      </c>
      <c r="AB200" s="32">
        <f>IFERROR(VLOOKUP(H200,[2]New!$B:$G,6,0),)*I200/60</f>
        <v>281.8</v>
      </c>
      <c r="AC200" s="33">
        <f>VLOOKUP(A200,'[4]PO PTCA (2)'!$A:$L,12,0)</f>
        <v>46269</v>
      </c>
      <c r="AD200" s="12">
        <f>IFERROR(VLOOKUP(H200,[3]Sheet1!$E:$H,4,0),)</f>
        <v>0</v>
      </c>
      <c r="AE200" s="17">
        <v>120</v>
      </c>
      <c r="AF200" s="34" t="s">
        <v>4219</v>
      </c>
      <c r="AG200" s="12">
        <v>0</v>
      </c>
      <c r="AH200" s="20">
        <v>0</v>
      </c>
      <c r="AI200" s="20" t="s">
        <v>46</v>
      </c>
      <c r="AJ200" s="223"/>
      <c r="AK200" s="223"/>
      <c r="AL200" s="223" t="s">
        <v>5651</v>
      </c>
      <c r="AM200" s="331" t="e">
        <v>#N/A</v>
      </c>
      <c r="AN200" s="223">
        <v>3</v>
      </c>
      <c r="AO200" s="223">
        <v>3</v>
      </c>
      <c r="AP200" s="223" t="s">
        <v>47</v>
      </c>
      <c r="AQ200" s="223">
        <v>3</v>
      </c>
      <c r="AR200" s="12"/>
    </row>
    <row r="201" spans="1:44">
      <c r="A201" s="12" t="s">
        <v>2414</v>
      </c>
      <c r="B201" s="23" t="s">
        <v>2445</v>
      </c>
      <c r="C201" s="24">
        <v>12114372</v>
      </c>
      <c r="D201" s="12" t="s">
        <v>156</v>
      </c>
      <c r="E201" s="25" t="s">
        <v>2415</v>
      </c>
      <c r="F201" s="24">
        <v>11132761</v>
      </c>
      <c r="G201" s="12" t="s">
        <v>157</v>
      </c>
      <c r="H201" s="26" t="s">
        <v>158</v>
      </c>
      <c r="I201" s="12">
        <v>150</v>
      </c>
      <c r="J201" s="27">
        <v>46242</v>
      </c>
      <c r="K201" s="28" t="s">
        <v>2416</v>
      </c>
      <c r="L201" s="12" t="s">
        <v>2417</v>
      </c>
      <c r="M201" s="12">
        <v>150</v>
      </c>
      <c r="N201" s="29">
        <v>0</v>
      </c>
      <c r="O201" s="29">
        <v>0</v>
      </c>
      <c r="P201" s="30" t="s">
        <v>43</v>
      </c>
      <c r="Q201" s="31">
        <v>46233</v>
      </c>
      <c r="R201" s="29">
        <v>0</v>
      </c>
      <c r="S201" s="31">
        <v>46234</v>
      </c>
      <c r="T201" s="31">
        <v>46234</v>
      </c>
      <c r="U201" s="12" t="s">
        <v>44</v>
      </c>
      <c r="V201" s="12" t="s">
        <v>45</v>
      </c>
      <c r="W201" s="31"/>
      <c r="X201" s="29">
        <v>0</v>
      </c>
      <c r="Y201" s="29">
        <v>0</v>
      </c>
      <c r="Z201" s="32">
        <f>IFERROR(VLOOKUP(H201,[2]New!$B:$G,3,0),)*I201/60</f>
        <v>52.5</v>
      </c>
      <c r="AA201" s="32">
        <f>IFERROR(VLOOKUP(H201,[2]New!$B:$G,4,0),)*I201/60</f>
        <v>231.5</v>
      </c>
      <c r="AB201" s="32">
        <f>IFERROR(VLOOKUP(H201,[2]New!$B:$G,6,0),)*I201/60</f>
        <v>107.5</v>
      </c>
      <c r="AC201" s="33">
        <f>VLOOKUP(A201,'[4]PO PTCA (2)'!$A:$L,12,0)</f>
        <v>46269</v>
      </c>
      <c r="AD201" s="12">
        <f>IFERROR(VLOOKUP(H201,[3]Sheet1!$E:$H,4,0),)</f>
        <v>0</v>
      </c>
      <c r="AE201" s="17">
        <v>150</v>
      </c>
      <c r="AF201" s="34" t="s">
        <v>4219</v>
      </c>
      <c r="AG201" s="12">
        <v>0</v>
      </c>
      <c r="AH201" s="20">
        <v>0</v>
      </c>
      <c r="AI201" s="20" t="s">
        <v>46</v>
      </c>
      <c r="AJ201" s="223"/>
      <c r="AK201" s="223"/>
      <c r="AL201" s="223" t="s">
        <v>5652</v>
      </c>
      <c r="AM201" s="331" t="e">
        <v>#N/A</v>
      </c>
      <c r="AN201" s="223">
        <v>3</v>
      </c>
      <c r="AO201" s="223">
        <v>3</v>
      </c>
      <c r="AP201" s="223">
        <v>2</v>
      </c>
      <c r="AQ201" s="223">
        <v>2</v>
      </c>
      <c r="AR201" s="12"/>
    </row>
    <row r="202" spans="1:44">
      <c r="A202" s="12" t="s">
        <v>2418</v>
      </c>
      <c r="B202" s="23" t="s">
        <v>2446</v>
      </c>
      <c r="C202" s="24">
        <v>12114370</v>
      </c>
      <c r="D202" s="12" t="s">
        <v>109</v>
      </c>
      <c r="E202" s="25" t="s">
        <v>2419</v>
      </c>
      <c r="F202" s="24">
        <v>11134335</v>
      </c>
      <c r="G202" s="12" t="s">
        <v>122</v>
      </c>
      <c r="H202" s="26" t="s">
        <v>123</v>
      </c>
      <c r="I202" s="12">
        <v>120</v>
      </c>
      <c r="J202" s="27">
        <v>46242</v>
      </c>
      <c r="K202" s="28" t="s">
        <v>2420</v>
      </c>
      <c r="L202" s="12" t="s">
        <v>2421</v>
      </c>
      <c r="M202" s="12">
        <v>120</v>
      </c>
      <c r="N202" s="29">
        <v>0</v>
      </c>
      <c r="O202" s="29">
        <v>0</v>
      </c>
      <c r="P202" s="30" t="s">
        <v>43</v>
      </c>
      <c r="Q202" s="31">
        <v>46233</v>
      </c>
      <c r="R202" s="29">
        <v>0</v>
      </c>
      <c r="S202" s="31">
        <v>46234</v>
      </c>
      <c r="T202" s="31">
        <v>46234</v>
      </c>
      <c r="U202" s="12" t="s">
        <v>44</v>
      </c>
      <c r="V202" s="12" t="s">
        <v>45</v>
      </c>
      <c r="W202" s="31"/>
      <c r="X202" s="29">
        <v>0</v>
      </c>
      <c r="Y202" s="29">
        <v>0</v>
      </c>
      <c r="Z202" s="32">
        <f>IFERROR(VLOOKUP(H202,[2]New!$B:$G,3,0),)*I202/60</f>
        <v>44</v>
      </c>
      <c r="AA202" s="32">
        <f>IFERROR(VLOOKUP(H202,[2]New!$B:$G,4,0),)*I202/60</f>
        <v>235.8</v>
      </c>
      <c r="AB202" s="32">
        <f>IFERROR(VLOOKUP(H202,[2]New!$B:$G,6,0),)*I202/60</f>
        <v>230</v>
      </c>
      <c r="AC202" s="33">
        <f>VLOOKUP(A202,'[4]PO PTCA (2)'!$A:$L,12,0)</f>
        <v>46269</v>
      </c>
      <c r="AD202" s="12">
        <f>IFERROR(VLOOKUP(H202,[3]Sheet1!$E:$H,4,0),)</f>
        <v>0</v>
      </c>
      <c r="AE202" s="17">
        <v>120</v>
      </c>
      <c r="AF202" s="34" t="s">
        <v>4219</v>
      </c>
      <c r="AG202" s="12">
        <v>0</v>
      </c>
      <c r="AH202" s="20">
        <v>0</v>
      </c>
      <c r="AI202" s="20" t="s">
        <v>46</v>
      </c>
      <c r="AJ202" s="223"/>
      <c r="AK202" s="223"/>
      <c r="AL202" s="223" t="s">
        <v>5620</v>
      </c>
      <c r="AM202" s="331" t="s">
        <v>5620</v>
      </c>
      <c r="AN202" s="223">
        <v>3</v>
      </c>
      <c r="AO202" s="223">
        <v>3</v>
      </c>
      <c r="AP202" s="223">
        <v>2</v>
      </c>
      <c r="AQ202" s="223">
        <v>2</v>
      </c>
      <c r="AR202" t="s">
        <v>5729</v>
      </c>
    </row>
    <row r="203" spans="1:44">
      <c r="A203" s="12" t="s">
        <v>2422</v>
      </c>
      <c r="B203" s="23" t="s">
        <v>2447</v>
      </c>
      <c r="C203" s="24">
        <v>12114368</v>
      </c>
      <c r="D203" s="12" t="s">
        <v>111</v>
      </c>
      <c r="E203" s="25" t="s">
        <v>2423</v>
      </c>
      <c r="F203" s="24">
        <v>11134334</v>
      </c>
      <c r="G203" s="12" t="s">
        <v>178</v>
      </c>
      <c r="H203" s="26" t="s">
        <v>179</v>
      </c>
      <c r="I203" s="12">
        <v>90</v>
      </c>
      <c r="J203" s="27">
        <v>46242</v>
      </c>
      <c r="K203" s="28" t="s">
        <v>2424</v>
      </c>
      <c r="L203" s="12" t="s">
        <v>2425</v>
      </c>
      <c r="M203" s="12">
        <v>90</v>
      </c>
      <c r="N203" s="29">
        <v>0</v>
      </c>
      <c r="O203" s="29">
        <v>0</v>
      </c>
      <c r="P203" s="30" t="s">
        <v>43</v>
      </c>
      <c r="Q203" s="31">
        <v>46233</v>
      </c>
      <c r="R203" s="29">
        <v>0</v>
      </c>
      <c r="S203" s="31">
        <v>46234</v>
      </c>
      <c r="T203" s="31">
        <v>46234</v>
      </c>
      <c r="U203" s="12" t="s">
        <v>44</v>
      </c>
      <c r="V203" s="12" t="s">
        <v>45</v>
      </c>
      <c r="W203" s="31"/>
      <c r="X203" s="29">
        <v>0</v>
      </c>
      <c r="Y203" s="29">
        <v>0</v>
      </c>
      <c r="Z203" s="32">
        <f>IFERROR(VLOOKUP(H203,[2]New!$B:$G,3,0),)*I203/60</f>
        <v>33</v>
      </c>
      <c r="AA203" s="32">
        <f>IFERROR(VLOOKUP(H203,[2]New!$B:$G,4,0),)*I203/60</f>
        <v>176.85</v>
      </c>
      <c r="AB203" s="32">
        <f>IFERROR(VLOOKUP(H203,[2]New!$B:$G,6,0),)*I203/60</f>
        <v>172.5</v>
      </c>
      <c r="AC203" s="33">
        <f>VLOOKUP(A203,'[4]PO PTCA (2)'!$A:$L,12,0)</f>
        <v>46268</v>
      </c>
      <c r="AD203" s="12">
        <f>IFERROR(VLOOKUP(H203,[3]Sheet1!$E:$H,4,0),)</f>
        <v>0</v>
      </c>
      <c r="AE203" s="17">
        <v>90</v>
      </c>
      <c r="AF203" s="34" t="s">
        <v>4219</v>
      </c>
      <c r="AG203" s="12">
        <v>0</v>
      </c>
      <c r="AH203" s="20">
        <v>0</v>
      </c>
      <c r="AI203" s="20" t="s">
        <v>46</v>
      </c>
      <c r="AJ203" s="223"/>
      <c r="AK203" s="223"/>
      <c r="AL203" s="223" t="s">
        <v>5619</v>
      </c>
      <c r="AM203" s="331" t="s">
        <v>5619</v>
      </c>
      <c r="AN203" s="223">
        <v>3</v>
      </c>
      <c r="AO203" s="223">
        <v>3</v>
      </c>
      <c r="AP203" s="223">
        <v>2</v>
      </c>
      <c r="AQ203" s="223">
        <v>2</v>
      </c>
      <c r="AR203" t="s">
        <v>5729</v>
      </c>
    </row>
    <row r="204" spans="1:44">
      <c r="A204" s="12" t="s">
        <v>2426</v>
      </c>
      <c r="B204" s="23" t="s">
        <v>2448</v>
      </c>
      <c r="C204" s="24">
        <v>12114368</v>
      </c>
      <c r="D204" s="12" t="s">
        <v>111</v>
      </c>
      <c r="E204" s="25" t="s">
        <v>2427</v>
      </c>
      <c r="F204" s="24">
        <v>11127822</v>
      </c>
      <c r="G204" s="12" t="s">
        <v>112</v>
      </c>
      <c r="H204" s="26" t="s">
        <v>281</v>
      </c>
      <c r="I204" s="12">
        <v>50</v>
      </c>
      <c r="J204" s="27">
        <v>46242</v>
      </c>
      <c r="K204" s="28" t="s">
        <v>2428</v>
      </c>
      <c r="L204" s="12" t="s">
        <v>2429</v>
      </c>
      <c r="M204" s="12">
        <v>50</v>
      </c>
      <c r="N204" s="29">
        <v>0</v>
      </c>
      <c r="O204" s="29">
        <v>0</v>
      </c>
      <c r="P204" s="30" t="s">
        <v>43</v>
      </c>
      <c r="Q204" s="31">
        <v>46233</v>
      </c>
      <c r="R204" s="29">
        <v>0</v>
      </c>
      <c r="S204" s="31">
        <v>46234</v>
      </c>
      <c r="T204" s="31">
        <v>46234</v>
      </c>
      <c r="U204" s="12" t="s">
        <v>44</v>
      </c>
      <c r="V204" s="12" t="s">
        <v>45</v>
      </c>
      <c r="W204" s="31"/>
      <c r="X204" s="29">
        <v>0</v>
      </c>
      <c r="Y204" s="29">
        <v>0</v>
      </c>
      <c r="Z204" s="32">
        <f>IFERROR(VLOOKUP(H204,[2]New!$B:$G,3,0),)*I204/60</f>
        <v>18.333333333333332</v>
      </c>
      <c r="AA204" s="32">
        <f>IFERROR(VLOOKUP(H204,[2]New!$B:$G,4,0),)*I204/60</f>
        <v>98.25</v>
      </c>
      <c r="AB204" s="32">
        <f>IFERROR(VLOOKUP(H204,[2]New!$B:$G,6,0),)*I204/60</f>
        <v>95.833333333333329</v>
      </c>
      <c r="AC204" s="33">
        <f>VLOOKUP(A204,'[4]PO PTCA (2)'!$A:$L,12,0)</f>
        <v>46269</v>
      </c>
      <c r="AD204" s="12">
        <f>IFERROR(VLOOKUP(H204,[3]Sheet1!$E:$H,4,0),)</f>
        <v>0</v>
      </c>
      <c r="AE204" s="17">
        <v>50</v>
      </c>
      <c r="AF204" s="34" t="s">
        <v>4219</v>
      </c>
      <c r="AG204" s="12">
        <v>0</v>
      </c>
      <c r="AH204" s="20">
        <v>0</v>
      </c>
      <c r="AI204" s="20" t="s">
        <v>46</v>
      </c>
      <c r="AJ204" s="223"/>
      <c r="AK204" s="223"/>
      <c r="AL204" s="223" t="s">
        <v>5653</v>
      </c>
      <c r="AM204" s="331" t="e">
        <v>#N/A</v>
      </c>
      <c r="AN204" s="223">
        <v>3</v>
      </c>
      <c r="AO204" s="223">
        <v>3</v>
      </c>
      <c r="AP204" s="223">
        <v>2</v>
      </c>
      <c r="AQ204" s="223">
        <v>2</v>
      </c>
      <c r="AR204" s="12"/>
    </row>
    <row r="205" spans="1:44">
      <c r="A205" s="12" t="s">
        <v>2497</v>
      </c>
      <c r="B205" s="23" t="s">
        <v>2496</v>
      </c>
      <c r="C205" s="24" t="s">
        <v>2495</v>
      </c>
      <c r="D205" s="12">
        <v>12112525</v>
      </c>
      <c r="E205" s="25">
        <v>2000127892</v>
      </c>
      <c r="F205" s="24">
        <v>11125079</v>
      </c>
      <c r="G205" s="12" t="s">
        <v>2491</v>
      </c>
      <c r="H205" s="26" t="s">
        <v>2492</v>
      </c>
      <c r="I205" s="12">
        <v>87</v>
      </c>
      <c r="J205" s="27">
        <v>46238</v>
      </c>
      <c r="K205" s="28" t="s">
        <v>2493</v>
      </c>
      <c r="L205" s="12" t="s">
        <v>2494</v>
      </c>
      <c r="M205" s="12">
        <v>87</v>
      </c>
      <c r="N205" s="29">
        <v>0</v>
      </c>
      <c r="O205" s="29">
        <v>0</v>
      </c>
      <c r="P205" s="30" t="s">
        <v>128</v>
      </c>
      <c r="Q205" s="31">
        <v>46232</v>
      </c>
      <c r="R205" s="29">
        <v>0</v>
      </c>
      <c r="S205" s="31">
        <v>46233</v>
      </c>
      <c r="T205" s="31">
        <v>46233</v>
      </c>
      <c r="U205" s="12" t="s">
        <v>128</v>
      </c>
      <c r="V205" s="12" t="s">
        <v>45</v>
      </c>
      <c r="W205" s="31"/>
      <c r="X205" s="29">
        <v>0</v>
      </c>
      <c r="Y205" s="29">
        <v>0</v>
      </c>
      <c r="Z205" s="29">
        <v>0</v>
      </c>
      <c r="AA205" s="29">
        <v>0</v>
      </c>
      <c r="AB205" s="29">
        <v>0</v>
      </c>
      <c r="AC205" s="33" t="s">
        <v>128</v>
      </c>
      <c r="AD205" s="12"/>
      <c r="AE205" s="17"/>
      <c r="AF205" s="33" t="s">
        <v>128</v>
      </c>
      <c r="AG205" s="12"/>
      <c r="AH205" s="20"/>
      <c r="AI205" s="20"/>
      <c r="AJ205" s="223"/>
      <c r="AK205" s="223"/>
      <c r="AL205" s="223" t="s">
        <v>5654</v>
      </c>
      <c r="AM205" s="331" t="s">
        <v>5654</v>
      </c>
      <c r="AN205" s="331"/>
      <c r="AO205" s="331"/>
      <c r="AP205" s="331"/>
      <c r="AQ205" s="331"/>
      <c r="AR205" s="12"/>
    </row>
    <row r="206" spans="1:44">
      <c r="A206" s="12" t="s">
        <v>2083</v>
      </c>
      <c r="B206" s="23" t="s">
        <v>2721</v>
      </c>
      <c r="C206" s="24">
        <v>12125012</v>
      </c>
      <c r="D206" s="12" t="s">
        <v>131</v>
      </c>
      <c r="E206" s="25" t="s">
        <v>2498</v>
      </c>
      <c r="F206" s="24">
        <v>11134237</v>
      </c>
      <c r="G206" s="12" t="s">
        <v>132</v>
      </c>
      <c r="H206" s="26" t="s">
        <v>133</v>
      </c>
      <c r="I206" s="12">
        <v>3570</v>
      </c>
      <c r="J206" s="27">
        <v>46247</v>
      </c>
      <c r="K206" s="28" t="s">
        <v>2499</v>
      </c>
      <c r="L206" s="12" t="s">
        <v>2500</v>
      </c>
      <c r="M206" s="12">
        <v>3586</v>
      </c>
      <c r="N206" s="29">
        <v>16</v>
      </c>
      <c r="O206" s="29">
        <v>0</v>
      </c>
      <c r="P206" s="30" t="s">
        <v>38</v>
      </c>
      <c r="Q206" s="31">
        <v>46234</v>
      </c>
      <c r="R206" s="29">
        <v>0</v>
      </c>
      <c r="S206" s="31">
        <v>46235</v>
      </c>
      <c r="T206" s="31">
        <v>46235</v>
      </c>
      <c r="U206" s="12" t="s">
        <v>97</v>
      </c>
      <c r="V206" s="12" t="s">
        <v>40</v>
      </c>
      <c r="W206" s="31"/>
      <c r="X206" s="29">
        <v>0</v>
      </c>
      <c r="Y206" s="29">
        <v>0</v>
      </c>
      <c r="Z206" s="32">
        <f>IFERROR(VLOOKUP(H206,[2]New!$B:$G,3,0),)*I206/60</f>
        <v>2522.8000000000002</v>
      </c>
      <c r="AA206" s="32">
        <f>IFERROR(VLOOKUP(H206,[2]New!$B:$G,4,0),)*I206/60</f>
        <v>7015.05</v>
      </c>
      <c r="AB206" s="32">
        <f>IFERROR(VLOOKUP(H206,[2]New!$B:$G,6,0),)*I206/60</f>
        <v>3451</v>
      </c>
      <c r="AC206" s="33">
        <f>VLOOKUP(A206,'[4]PO PTCA (2)'!$A:$L,12,0)</f>
        <v>46268</v>
      </c>
      <c r="AD206" s="12" t="str">
        <f>IFERROR(VLOOKUP(H206,[3]Sheet1!$E:$H,4,0),)</f>
        <v>B</v>
      </c>
      <c r="AE206" s="17">
        <v>3570</v>
      </c>
      <c r="AF206" s="34" t="s">
        <v>4219</v>
      </c>
      <c r="AG206" s="12" t="s">
        <v>42</v>
      </c>
      <c r="AH206" s="20">
        <v>16</v>
      </c>
      <c r="AI206" s="20" t="s">
        <v>134</v>
      </c>
      <c r="AJ206" s="223"/>
      <c r="AK206" s="223"/>
      <c r="AL206" s="223" t="s">
        <v>5605</v>
      </c>
      <c r="AM206" s="331" t="e">
        <v>#N/A</v>
      </c>
      <c r="AN206" s="223">
        <v>3</v>
      </c>
      <c r="AO206" s="223">
        <v>3</v>
      </c>
      <c r="AP206" s="223">
        <v>2</v>
      </c>
      <c r="AQ206" s="223">
        <v>2</v>
      </c>
      <c r="AR206" s="12"/>
    </row>
    <row r="207" spans="1:44">
      <c r="A207" s="12" t="s">
        <v>2083</v>
      </c>
      <c r="B207" s="23" t="s">
        <v>2722</v>
      </c>
      <c r="C207" s="24">
        <v>12125012</v>
      </c>
      <c r="D207" s="12" t="s">
        <v>131</v>
      </c>
      <c r="E207" s="25" t="s">
        <v>2501</v>
      </c>
      <c r="F207" s="24">
        <v>11134237</v>
      </c>
      <c r="G207" s="12" t="s">
        <v>132</v>
      </c>
      <c r="H207" s="26" t="s">
        <v>133</v>
      </c>
      <c r="I207" s="12">
        <v>3570</v>
      </c>
      <c r="J207" s="27">
        <v>46247</v>
      </c>
      <c r="K207" s="28" t="s">
        <v>2502</v>
      </c>
      <c r="L207" s="12" t="s">
        <v>2503</v>
      </c>
      <c r="M207" s="12">
        <v>3586</v>
      </c>
      <c r="N207" s="29">
        <v>16</v>
      </c>
      <c r="O207" s="29">
        <v>0</v>
      </c>
      <c r="P207" s="30" t="s">
        <v>38</v>
      </c>
      <c r="Q207" s="31">
        <v>46234</v>
      </c>
      <c r="R207" s="29">
        <v>0</v>
      </c>
      <c r="S207" s="31">
        <v>46235</v>
      </c>
      <c r="T207" s="31">
        <v>46235</v>
      </c>
      <c r="U207" s="12" t="s">
        <v>98</v>
      </c>
      <c r="V207" s="12" t="s">
        <v>40</v>
      </c>
      <c r="W207" s="31"/>
      <c r="X207" s="29">
        <v>0</v>
      </c>
      <c r="Y207" s="29">
        <v>0</v>
      </c>
      <c r="Z207" s="32">
        <f>IFERROR(VLOOKUP(H207,[2]New!$B:$G,3,0),)*I207/60</f>
        <v>2522.8000000000002</v>
      </c>
      <c r="AA207" s="32">
        <f>IFERROR(VLOOKUP(H207,[2]New!$B:$G,4,0),)*I207/60</f>
        <v>7015.05</v>
      </c>
      <c r="AB207" s="32">
        <f>IFERROR(VLOOKUP(H207,[2]New!$B:$G,6,0),)*I207/60</f>
        <v>3451</v>
      </c>
      <c r="AC207" s="33">
        <f>VLOOKUP(A207,'[4]PO PTCA (2)'!$A:$L,12,0)</f>
        <v>46268</v>
      </c>
      <c r="AD207" s="12" t="str">
        <f>IFERROR(VLOOKUP(H207,[3]Sheet1!$E:$H,4,0),)</f>
        <v>B</v>
      </c>
      <c r="AE207" s="17">
        <v>3570</v>
      </c>
      <c r="AF207" s="34" t="s">
        <v>4219</v>
      </c>
      <c r="AG207" s="12" t="s">
        <v>42</v>
      </c>
      <c r="AH207" s="20">
        <v>16</v>
      </c>
      <c r="AI207" s="20" t="s">
        <v>135</v>
      </c>
      <c r="AJ207" s="223"/>
      <c r="AK207" s="223"/>
      <c r="AL207" s="223" t="s">
        <v>5605</v>
      </c>
      <c r="AM207" s="331" t="e">
        <v>#N/A</v>
      </c>
      <c r="AN207" s="223">
        <v>3</v>
      </c>
      <c r="AO207" s="223">
        <v>3</v>
      </c>
      <c r="AP207" s="223">
        <v>2</v>
      </c>
      <c r="AQ207" s="223">
        <v>2</v>
      </c>
      <c r="AR207" s="12"/>
    </row>
    <row r="208" spans="1:44">
      <c r="A208" s="12" t="s">
        <v>2083</v>
      </c>
      <c r="B208" s="23" t="s">
        <v>2726</v>
      </c>
      <c r="C208" s="24">
        <v>12125012</v>
      </c>
      <c r="D208" s="12" t="s">
        <v>131</v>
      </c>
      <c r="E208" s="25" t="s">
        <v>2504</v>
      </c>
      <c r="F208" s="24">
        <v>11134237</v>
      </c>
      <c r="G208" s="12" t="s">
        <v>132</v>
      </c>
      <c r="H208" s="26" t="s">
        <v>133</v>
      </c>
      <c r="I208" s="12">
        <v>2370</v>
      </c>
      <c r="J208" s="27">
        <v>46247</v>
      </c>
      <c r="K208" s="28" t="s">
        <v>2505</v>
      </c>
      <c r="L208" s="12" t="s">
        <v>2506</v>
      </c>
      <c r="M208" s="12">
        <v>2389</v>
      </c>
      <c r="N208" s="29">
        <v>16</v>
      </c>
      <c r="O208" s="29">
        <v>0</v>
      </c>
      <c r="P208" s="30" t="s">
        <v>38</v>
      </c>
      <c r="Q208" s="31">
        <v>46234</v>
      </c>
      <c r="R208" s="29">
        <v>0</v>
      </c>
      <c r="S208" s="31">
        <v>46235</v>
      </c>
      <c r="T208" s="31">
        <v>46235</v>
      </c>
      <c r="U208" s="12" t="s">
        <v>99</v>
      </c>
      <c r="V208" s="12" t="s">
        <v>40</v>
      </c>
      <c r="W208" s="31"/>
      <c r="X208" s="29">
        <v>3</v>
      </c>
      <c r="Y208" s="29">
        <v>0</v>
      </c>
      <c r="Z208" s="32">
        <f>IFERROR(VLOOKUP(H208,[2]New!$B:$G,3,0),)*I208/60</f>
        <v>1674.8</v>
      </c>
      <c r="AA208" s="32">
        <f>IFERROR(VLOOKUP(H208,[2]New!$B:$G,4,0),)*I208/60</f>
        <v>4657.05</v>
      </c>
      <c r="AB208" s="32">
        <f>IFERROR(VLOOKUP(H208,[2]New!$B:$G,6,0),)*I208/60</f>
        <v>2291</v>
      </c>
      <c r="AC208" s="33">
        <f>VLOOKUP(A208,'[4]PO PTCA (2)'!$A:$L,12,0)</f>
        <v>46268</v>
      </c>
      <c r="AD208" s="12" t="str">
        <f>IFERROR(VLOOKUP(H208,[3]Sheet1!$E:$H,4,0),)</f>
        <v>B</v>
      </c>
      <c r="AE208" s="17">
        <v>2370</v>
      </c>
      <c r="AF208" s="34" t="s">
        <v>4219</v>
      </c>
      <c r="AG208" s="12" t="s">
        <v>42</v>
      </c>
      <c r="AH208" s="20">
        <v>19</v>
      </c>
      <c r="AI208" s="20" t="s">
        <v>139</v>
      </c>
      <c r="AJ208" s="223"/>
      <c r="AK208" s="223"/>
      <c r="AL208" s="223" t="s">
        <v>5605</v>
      </c>
      <c r="AM208" s="331" t="e">
        <v>#N/A</v>
      </c>
      <c r="AN208" s="223">
        <v>3</v>
      </c>
      <c r="AO208" s="223">
        <v>3</v>
      </c>
      <c r="AP208" s="223">
        <v>2</v>
      </c>
      <c r="AQ208" s="223">
        <v>2</v>
      </c>
      <c r="AR208" s="12"/>
    </row>
    <row r="209" spans="1:44">
      <c r="A209" s="12" t="s">
        <v>2507</v>
      </c>
      <c r="B209" s="23" t="s">
        <v>2723</v>
      </c>
      <c r="C209" s="24">
        <v>12125071</v>
      </c>
      <c r="D209" s="12" t="s">
        <v>191</v>
      </c>
      <c r="E209" s="25" t="s">
        <v>2508</v>
      </c>
      <c r="F209" s="24">
        <v>11134241</v>
      </c>
      <c r="G209" s="12" t="s">
        <v>192</v>
      </c>
      <c r="H209" s="26" t="s">
        <v>193</v>
      </c>
      <c r="I209" s="12">
        <v>185</v>
      </c>
      <c r="J209" s="27">
        <v>46247</v>
      </c>
      <c r="K209" s="28" t="s">
        <v>2509</v>
      </c>
      <c r="L209" s="12" t="s">
        <v>2510</v>
      </c>
      <c r="M209" s="12">
        <v>189</v>
      </c>
      <c r="N209" s="29">
        <v>4</v>
      </c>
      <c r="O209" s="29">
        <v>0</v>
      </c>
      <c r="P209" s="30" t="s">
        <v>38</v>
      </c>
      <c r="Q209" s="31">
        <v>46234</v>
      </c>
      <c r="R209" s="29">
        <v>0</v>
      </c>
      <c r="S209" s="31">
        <v>46235</v>
      </c>
      <c r="T209" s="31">
        <v>46235</v>
      </c>
      <c r="U209" s="12" t="s">
        <v>100</v>
      </c>
      <c r="V209" s="12" t="s">
        <v>40</v>
      </c>
      <c r="W209" s="31"/>
      <c r="X209" s="29">
        <v>0</v>
      </c>
      <c r="Y209" s="29">
        <v>0</v>
      </c>
      <c r="Z209" s="32">
        <f>IFERROR(VLOOKUP(H209,[2]New!$B:$G,3,0),)*I209/60</f>
        <v>130.73333333333332</v>
      </c>
      <c r="AA209" s="32">
        <f>IFERROR(VLOOKUP(H209,[2]New!$B:$G,4,0),)*I209/60</f>
        <v>285.51666666666665</v>
      </c>
      <c r="AB209" s="32">
        <f>IFERROR(VLOOKUP(H209,[2]New!$B:$G,6,0),)*I209/60</f>
        <v>178.83333333333334</v>
      </c>
      <c r="AC209" s="33">
        <f>VLOOKUP(A209,'[4]PO PTCA'!$A:$M,12,0)</f>
        <v>46268</v>
      </c>
      <c r="AD209" s="12" t="str">
        <f>IFERROR(VLOOKUP(H209,[3]Sheet1!$E:$H,4,0),)</f>
        <v>C</v>
      </c>
      <c r="AE209" s="17">
        <v>185</v>
      </c>
      <c r="AF209" s="34" t="s">
        <v>4219</v>
      </c>
      <c r="AG209" s="12">
        <v>2</v>
      </c>
      <c r="AH209" s="20">
        <v>4</v>
      </c>
      <c r="AI209" s="20" t="s">
        <v>140</v>
      </c>
      <c r="AJ209" s="223"/>
      <c r="AK209" s="223"/>
      <c r="AL209" s="223" t="s">
        <v>5623</v>
      </c>
      <c r="AM209" s="331" t="e">
        <v>#N/A</v>
      </c>
      <c r="AN209" s="223">
        <v>2</v>
      </c>
      <c r="AO209" s="223">
        <v>2</v>
      </c>
      <c r="AP209" s="223">
        <v>2</v>
      </c>
      <c r="AQ209" s="223">
        <v>2</v>
      </c>
      <c r="AR209" s="12"/>
    </row>
    <row r="210" spans="1:44">
      <c r="A210" s="12" t="s">
        <v>2507</v>
      </c>
      <c r="B210" s="23" t="s">
        <v>2727</v>
      </c>
      <c r="C210" s="24">
        <v>12125071</v>
      </c>
      <c r="D210" s="12" t="s">
        <v>191</v>
      </c>
      <c r="E210" s="25" t="s">
        <v>2511</v>
      </c>
      <c r="F210" s="24">
        <v>11134241</v>
      </c>
      <c r="G210" s="12" t="s">
        <v>192</v>
      </c>
      <c r="H210" s="26" t="s">
        <v>193</v>
      </c>
      <c r="I210" s="12">
        <v>2125</v>
      </c>
      <c r="J210" s="27">
        <v>46247</v>
      </c>
      <c r="K210" s="28" t="s">
        <v>2512</v>
      </c>
      <c r="L210" s="12" t="s">
        <v>2513</v>
      </c>
      <c r="M210" s="12">
        <v>2141</v>
      </c>
      <c r="N210" s="29">
        <v>16</v>
      </c>
      <c r="O210" s="29">
        <v>0</v>
      </c>
      <c r="P210" s="30" t="s">
        <v>38</v>
      </c>
      <c r="Q210" s="31">
        <v>46234</v>
      </c>
      <c r="R210" s="29">
        <v>0</v>
      </c>
      <c r="S210" s="31">
        <v>46235</v>
      </c>
      <c r="T210" s="31">
        <v>46235</v>
      </c>
      <c r="U210" s="12" t="s">
        <v>100</v>
      </c>
      <c r="V210" s="12" t="s">
        <v>40</v>
      </c>
      <c r="W210" s="31"/>
      <c r="X210" s="29">
        <v>0</v>
      </c>
      <c r="Y210" s="29">
        <v>0</v>
      </c>
      <c r="Z210" s="32">
        <f>IFERROR(VLOOKUP(H210,[2]New!$B:$G,3,0),)*I210/60</f>
        <v>1501.6666666666667</v>
      </c>
      <c r="AA210" s="32">
        <f>IFERROR(VLOOKUP(H210,[2]New!$B:$G,4,0),)*I210/60</f>
        <v>3279.5833333333335</v>
      </c>
      <c r="AB210" s="32">
        <f>IFERROR(VLOOKUP(H210,[2]New!$B:$G,6,0),)*I210/60</f>
        <v>2054.1666666666665</v>
      </c>
      <c r="AC210" s="33">
        <f>VLOOKUP(A210,'[4]PO PTCA'!$A:$M,12,0)</f>
        <v>46268</v>
      </c>
      <c r="AD210" s="12" t="str">
        <f>IFERROR(VLOOKUP(H210,[3]Sheet1!$E:$H,4,0),)</f>
        <v>C</v>
      </c>
      <c r="AE210" s="17">
        <v>2125</v>
      </c>
      <c r="AF210" s="34" t="s">
        <v>4219</v>
      </c>
      <c r="AG210" s="12">
        <v>2</v>
      </c>
      <c r="AH210" s="20">
        <v>16</v>
      </c>
      <c r="AI210" s="20" t="s">
        <v>140</v>
      </c>
      <c r="AJ210" s="223"/>
      <c r="AK210" s="223"/>
      <c r="AL210" s="223" t="s">
        <v>5623</v>
      </c>
      <c r="AM210" s="331" t="e">
        <v>#N/A</v>
      </c>
      <c r="AN210" s="223">
        <v>2</v>
      </c>
      <c r="AO210" s="223">
        <v>2</v>
      </c>
      <c r="AP210" s="223">
        <v>2</v>
      </c>
      <c r="AQ210" s="223">
        <v>2</v>
      </c>
      <c r="AR210" s="12"/>
    </row>
    <row r="211" spans="1:44">
      <c r="A211" s="12" t="s">
        <v>2514</v>
      </c>
      <c r="B211" s="23" t="s">
        <v>2724</v>
      </c>
      <c r="C211" s="24">
        <v>12125057</v>
      </c>
      <c r="D211" s="12" t="s">
        <v>633</v>
      </c>
      <c r="E211" s="25" t="s">
        <v>2515</v>
      </c>
      <c r="F211" s="24">
        <v>11135707</v>
      </c>
      <c r="G211" s="12" t="s">
        <v>620</v>
      </c>
      <c r="H211" s="26" t="s">
        <v>621</v>
      </c>
      <c r="I211" s="12">
        <v>80</v>
      </c>
      <c r="J211" s="27">
        <v>46247</v>
      </c>
      <c r="K211" s="28" t="s">
        <v>2516</v>
      </c>
      <c r="L211" s="12" t="s">
        <v>2517</v>
      </c>
      <c r="M211" s="12">
        <v>80</v>
      </c>
      <c r="N211" s="29">
        <v>0</v>
      </c>
      <c r="O211" s="29">
        <v>0</v>
      </c>
      <c r="P211" s="30" t="s">
        <v>38</v>
      </c>
      <c r="Q211" s="31">
        <v>46234</v>
      </c>
      <c r="R211" s="29">
        <v>0</v>
      </c>
      <c r="S211" s="31">
        <v>46235</v>
      </c>
      <c r="T211" s="31">
        <v>46235</v>
      </c>
      <c r="U211" s="12" t="s">
        <v>39</v>
      </c>
      <c r="V211" s="12" t="s">
        <v>40</v>
      </c>
      <c r="W211" s="31"/>
      <c r="X211" s="29">
        <v>0</v>
      </c>
      <c r="Y211" s="29">
        <v>0</v>
      </c>
      <c r="Z211" s="32">
        <f>IFERROR(VLOOKUP(H211,[2]New!$B:$G,3,0),)*I211/60</f>
        <v>29.333333333333332</v>
      </c>
      <c r="AA211" s="32">
        <f>IFERROR(VLOOKUP(H211,[2]New!$B:$G,4,0),)*I211/60</f>
        <v>157.19999999999999</v>
      </c>
      <c r="AB211" s="32">
        <f>IFERROR(VLOOKUP(H211,[2]New!$B:$G,6,0),)*I211/60</f>
        <v>153.33333333333334</v>
      </c>
      <c r="AC211" s="33">
        <f>VLOOKUP(A211,'[4]PO PTCA (2)'!$A:$L,12,0)</f>
        <v>46268</v>
      </c>
      <c r="AD211" s="12" t="str">
        <f>IFERROR(VLOOKUP(H211,[3]Sheet1!$E:$H,4,0),)</f>
        <v>C</v>
      </c>
      <c r="AE211" s="17"/>
      <c r="AF211" s="34" t="s">
        <v>2470</v>
      </c>
      <c r="AG211" s="12">
        <v>7</v>
      </c>
      <c r="AH211" s="20"/>
      <c r="AI211" s="20" t="s">
        <v>184</v>
      </c>
      <c r="AJ211" s="223"/>
      <c r="AK211" s="223"/>
      <c r="AL211" s="223" t="s">
        <v>5655</v>
      </c>
      <c r="AM211" s="331" t="s">
        <v>5655</v>
      </c>
      <c r="AN211" s="223">
        <v>2</v>
      </c>
      <c r="AO211" s="223">
        <v>2</v>
      </c>
      <c r="AP211" s="223">
        <v>2</v>
      </c>
      <c r="AQ211" s="223">
        <v>2</v>
      </c>
      <c r="AR211" t="s">
        <v>5729</v>
      </c>
    </row>
    <row r="212" spans="1:44">
      <c r="A212" s="12" t="s">
        <v>2518</v>
      </c>
      <c r="B212" s="23" t="s">
        <v>2728</v>
      </c>
      <c r="C212" s="24">
        <v>12125058</v>
      </c>
      <c r="D212" s="12" t="s">
        <v>362</v>
      </c>
      <c r="E212" s="25" t="s">
        <v>2519</v>
      </c>
      <c r="F212" s="24">
        <v>11135708</v>
      </c>
      <c r="G212" s="12" t="s">
        <v>499</v>
      </c>
      <c r="H212" s="26" t="s">
        <v>353</v>
      </c>
      <c r="I212" s="12">
        <v>640</v>
      </c>
      <c r="J212" s="27">
        <v>46247</v>
      </c>
      <c r="K212" s="28" t="s">
        <v>2520</v>
      </c>
      <c r="L212" s="12" t="s">
        <v>2521</v>
      </c>
      <c r="M212" s="12">
        <v>640</v>
      </c>
      <c r="N212" s="29">
        <v>0</v>
      </c>
      <c r="O212" s="29">
        <v>0</v>
      </c>
      <c r="P212" s="30" t="s">
        <v>38</v>
      </c>
      <c r="Q212" s="31">
        <v>46234</v>
      </c>
      <c r="R212" s="29">
        <v>0</v>
      </c>
      <c r="S212" s="31">
        <v>46235</v>
      </c>
      <c r="T212" s="31">
        <v>46235</v>
      </c>
      <c r="U212" s="12" t="s">
        <v>39</v>
      </c>
      <c r="V212" s="12" t="s">
        <v>40</v>
      </c>
      <c r="W212" s="31"/>
      <c r="X212" s="29">
        <v>0</v>
      </c>
      <c r="Y212" s="29">
        <v>0</v>
      </c>
      <c r="Z212" s="32">
        <f>IFERROR(VLOOKUP(H212,[2]New!$B:$G,3,0),)*I212/60</f>
        <v>0</v>
      </c>
      <c r="AA212" s="32">
        <f>IFERROR(VLOOKUP(H212,[2]New!$B:$G,4,0),)*I212/60</f>
        <v>0</v>
      </c>
      <c r="AB212" s="32">
        <f>IFERROR(VLOOKUP(H212,[2]New!$B:$G,6,0),)*I212/60</f>
        <v>0</v>
      </c>
      <c r="AC212" s="33">
        <f>VLOOKUP(A212,'[4]PO PTCA (2)'!$A:$L,12,0)</f>
        <v>46268</v>
      </c>
      <c r="AD212" s="12" t="str">
        <f>IFERROR(VLOOKUP(H212,[3]Sheet1!$E:$H,4,0),)</f>
        <v>C</v>
      </c>
      <c r="AE212" s="17"/>
      <c r="AF212" s="34" t="s">
        <v>2472</v>
      </c>
      <c r="AG212" s="12">
        <v>7</v>
      </c>
      <c r="AH212" s="20"/>
      <c r="AI212" s="20" t="s">
        <v>184</v>
      </c>
      <c r="AJ212" s="223"/>
      <c r="AK212" s="223"/>
      <c r="AL212" s="223" t="s">
        <v>5655</v>
      </c>
      <c r="AM212" s="331" t="s">
        <v>5655</v>
      </c>
      <c r="AN212" s="223">
        <v>2</v>
      </c>
      <c r="AO212" s="223">
        <v>2</v>
      </c>
      <c r="AP212" s="223">
        <v>2</v>
      </c>
      <c r="AQ212" s="223">
        <v>2</v>
      </c>
      <c r="AR212" t="s">
        <v>5729</v>
      </c>
    </row>
    <row r="213" spans="1:44">
      <c r="A213" s="12" t="s">
        <v>2522</v>
      </c>
      <c r="B213" s="23" t="s">
        <v>2729</v>
      </c>
      <c r="C213" s="24">
        <v>12125063</v>
      </c>
      <c r="D213" s="12" t="s">
        <v>341</v>
      </c>
      <c r="E213" s="25" t="s">
        <v>2523</v>
      </c>
      <c r="F213" s="24">
        <v>11135711</v>
      </c>
      <c r="G213" s="12" t="s">
        <v>2524</v>
      </c>
      <c r="H213" s="26" t="s">
        <v>342</v>
      </c>
      <c r="I213" s="12">
        <v>880</v>
      </c>
      <c r="J213" s="27">
        <v>46247</v>
      </c>
      <c r="K213" s="28" t="s">
        <v>2525</v>
      </c>
      <c r="L213" s="12" t="s">
        <v>2526</v>
      </c>
      <c r="M213" s="12">
        <v>883</v>
      </c>
      <c r="N213" s="29">
        <v>0</v>
      </c>
      <c r="O213" s="29">
        <v>0</v>
      </c>
      <c r="P213" s="30" t="s">
        <v>38</v>
      </c>
      <c r="Q213" s="31">
        <v>46234</v>
      </c>
      <c r="R213" s="29">
        <v>0</v>
      </c>
      <c r="S213" s="31">
        <v>46235</v>
      </c>
      <c r="T213" s="31">
        <v>46235</v>
      </c>
      <c r="U213" s="12" t="s">
        <v>39</v>
      </c>
      <c r="V213" s="12" t="s">
        <v>40</v>
      </c>
      <c r="W213" s="31"/>
      <c r="X213" s="29">
        <v>3</v>
      </c>
      <c r="Y213" s="29">
        <v>0</v>
      </c>
      <c r="Z213" s="32">
        <f>IFERROR(VLOOKUP(H213,[2]New!$B:$G,3,0),)*I213/60</f>
        <v>322.66666666666669</v>
      </c>
      <c r="AA213" s="32">
        <f>IFERROR(VLOOKUP(H213,[2]New!$B:$G,4,0),)*I213/60</f>
        <v>1729.2</v>
      </c>
      <c r="AB213" s="32">
        <f>IFERROR(VLOOKUP(H213,[2]New!$B:$G,6,0),)*I213/60</f>
        <v>1686.6666666666667</v>
      </c>
      <c r="AC213" s="33">
        <f>VLOOKUP(A213,'[4]PO PTCA (2)'!$A:$L,12,0)</f>
        <v>46268</v>
      </c>
      <c r="AD213" s="12" t="str">
        <f>IFERROR(VLOOKUP(H213,[3]Sheet1!$E:$H,4,0),)</f>
        <v>C</v>
      </c>
      <c r="AE213" s="17"/>
      <c r="AF213" s="34" t="s">
        <v>2470</v>
      </c>
      <c r="AG213" s="12">
        <v>7</v>
      </c>
      <c r="AH213" s="20"/>
      <c r="AI213" s="20" t="s">
        <v>184</v>
      </c>
      <c r="AJ213" s="223"/>
      <c r="AK213" s="223"/>
      <c r="AL213" s="223" t="s">
        <v>5656</v>
      </c>
      <c r="AM213" s="331" t="s">
        <v>5656</v>
      </c>
      <c r="AN213" s="223">
        <v>2</v>
      </c>
      <c r="AO213" s="223">
        <v>2</v>
      </c>
      <c r="AP213" s="223">
        <v>2</v>
      </c>
      <c r="AQ213" s="223">
        <v>2</v>
      </c>
      <c r="AR213" t="s">
        <v>5729</v>
      </c>
    </row>
    <row r="214" spans="1:44">
      <c r="A214" s="12" t="s">
        <v>2527</v>
      </c>
      <c r="B214" s="23" t="s">
        <v>2725</v>
      </c>
      <c r="C214" s="24">
        <v>12125064</v>
      </c>
      <c r="D214" s="12" t="s">
        <v>502</v>
      </c>
      <c r="E214" s="25" t="s">
        <v>2528</v>
      </c>
      <c r="F214" s="24">
        <v>11135712</v>
      </c>
      <c r="G214" s="12" t="s">
        <v>500</v>
      </c>
      <c r="H214" s="26" t="s">
        <v>501</v>
      </c>
      <c r="I214" s="12">
        <v>880</v>
      </c>
      <c r="J214" s="27">
        <v>46247</v>
      </c>
      <c r="K214" s="28" t="s">
        <v>2529</v>
      </c>
      <c r="L214" s="12" t="s">
        <v>2530</v>
      </c>
      <c r="M214" s="12">
        <v>880</v>
      </c>
      <c r="N214" s="29">
        <v>0</v>
      </c>
      <c r="O214" s="29">
        <v>0</v>
      </c>
      <c r="P214" s="30" t="s">
        <v>38</v>
      </c>
      <c r="Q214" s="31">
        <v>46234</v>
      </c>
      <c r="R214" s="29">
        <v>0</v>
      </c>
      <c r="S214" s="31">
        <v>46235</v>
      </c>
      <c r="T214" s="31">
        <v>46235</v>
      </c>
      <c r="U214" s="12" t="s">
        <v>39</v>
      </c>
      <c r="V214" s="12" t="s">
        <v>40</v>
      </c>
      <c r="W214" s="31"/>
      <c r="X214" s="29">
        <v>0</v>
      </c>
      <c r="Y214" s="29">
        <v>0</v>
      </c>
      <c r="Z214" s="32">
        <f>IFERROR(VLOOKUP(H214,[2]New!$B:$G,3,0),)*I214/60</f>
        <v>322.66666666666669</v>
      </c>
      <c r="AA214" s="32">
        <f>IFERROR(VLOOKUP(H214,[2]New!$B:$G,4,0),)*I214/60</f>
        <v>1729.2</v>
      </c>
      <c r="AB214" s="32">
        <f>IFERROR(VLOOKUP(H214,[2]New!$B:$G,6,0),)*I214/60</f>
        <v>1686.6666666666667</v>
      </c>
      <c r="AC214" s="33">
        <f>VLOOKUP(A214,'[4]PO PTCA (2)'!$A:$L,12,0)</f>
        <v>46268</v>
      </c>
      <c r="AD214" s="12" t="str">
        <f>IFERROR(VLOOKUP(H214,[3]Sheet1!$E:$H,4,0),)</f>
        <v>C</v>
      </c>
      <c r="AE214" s="17"/>
      <c r="AF214" s="34" t="s">
        <v>2470</v>
      </c>
      <c r="AG214" s="12">
        <v>7</v>
      </c>
      <c r="AH214" s="20"/>
      <c r="AI214" s="20" t="s">
        <v>184</v>
      </c>
      <c r="AJ214" s="223"/>
      <c r="AK214" s="223"/>
      <c r="AL214" s="223" t="s">
        <v>5656</v>
      </c>
      <c r="AM214" s="331" t="s">
        <v>5656</v>
      </c>
      <c r="AN214" s="223">
        <v>2</v>
      </c>
      <c r="AO214" s="223">
        <v>2</v>
      </c>
      <c r="AP214" s="223">
        <v>2</v>
      </c>
      <c r="AQ214" s="223">
        <v>2</v>
      </c>
      <c r="AR214" t="s">
        <v>5729</v>
      </c>
    </row>
    <row r="215" spans="1:44">
      <c r="A215" s="12" t="s">
        <v>2277</v>
      </c>
      <c r="B215" s="23" t="s">
        <v>2730</v>
      </c>
      <c r="C215" s="24">
        <v>12125073</v>
      </c>
      <c r="D215" s="12" t="s">
        <v>339</v>
      </c>
      <c r="E215" s="25" t="s">
        <v>2531</v>
      </c>
      <c r="F215" s="24">
        <v>11134234</v>
      </c>
      <c r="G215" s="12" t="s">
        <v>337</v>
      </c>
      <c r="H215" s="26" t="s">
        <v>338</v>
      </c>
      <c r="I215" s="12">
        <v>930</v>
      </c>
      <c r="J215" s="27">
        <v>46247</v>
      </c>
      <c r="K215" s="28" t="s">
        <v>2532</v>
      </c>
      <c r="L215" s="12" t="s">
        <v>2533</v>
      </c>
      <c r="M215" s="12">
        <v>930</v>
      </c>
      <c r="N215" s="29">
        <v>0</v>
      </c>
      <c r="O215" s="29">
        <v>0</v>
      </c>
      <c r="P215" s="30" t="s">
        <v>38</v>
      </c>
      <c r="Q215" s="31">
        <v>46234</v>
      </c>
      <c r="R215" s="29">
        <v>0</v>
      </c>
      <c r="S215" s="31">
        <v>46235</v>
      </c>
      <c r="T215" s="31">
        <v>46235</v>
      </c>
      <c r="U215" s="12" t="s">
        <v>39</v>
      </c>
      <c r="V215" s="12" t="s">
        <v>40</v>
      </c>
      <c r="W215" s="31"/>
      <c r="X215" s="29">
        <v>0</v>
      </c>
      <c r="Y215" s="29">
        <v>0</v>
      </c>
      <c r="Z215" s="32">
        <f>IFERROR(VLOOKUP(H215,[2]New!$B:$G,3,0),)*I215/60</f>
        <v>657.2</v>
      </c>
      <c r="AA215" s="32">
        <f>IFERROR(VLOOKUP(H215,[2]New!$B:$G,4,0),)*I215/60</f>
        <v>1827.45</v>
      </c>
      <c r="AB215" s="32">
        <f>IFERROR(VLOOKUP(H215,[2]New!$B:$G,6,0),)*I215/60</f>
        <v>899</v>
      </c>
      <c r="AC215" s="33">
        <f>VLOOKUP(A215,'[4]PO PTCA (2)'!$A:$L,12,0)</f>
        <v>46268</v>
      </c>
      <c r="AD215" s="12" t="str">
        <f>IFERROR(VLOOKUP(H215,[3]Sheet1!$E:$H,4,0),)</f>
        <v>C</v>
      </c>
      <c r="AE215" s="17">
        <v>930</v>
      </c>
      <c r="AF215" s="34" t="s">
        <v>4219</v>
      </c>
      <c r="AG215" s="12" t="s">
        <v>42</v>
      </c>
      <c r="AH215" s="20">
        <v>0</v>
      </c>
      <c r="AI215" s="20" t="s">
        <v>41</v>
      </c>
      <c r="AJ215" s="223"/>
      <c r="AK215" s="223"/>
      <c r="AL215" s="223" t="s">
        <v>5644</v>
      </c>
      <c r="AM215" s="331" t="e">
        <v>#N/A</v>
      </c>
      <c r="AN215" s="223">
        <v>2</v>
      </c>
      <c r="AO215" s="223">
        <v>2</v>
      </c>
      <c r="AP215" s="223">
        <v>2</v>
      </c>
      <c r="AQ215" s="223">
        <v>2</v>
      </c>
      <c r="AR215" s="12"/>
    </row>
    <row r="216" spans="1:44">
      <c r="A216" s="12" t="s">
        <v>1507</v>
      </c>
      <c r="B216" s="23" t="s">
        <v>2731</v>
      </c>
      <c r="C216" s="24">
        <v>12125025</v>
      </c>
      <c r="D216" s="12" t="s">
        <v>35</v>
      </c>
      <c r="E216" s="25" t="s">
        <v>2534</v>
      </c>
      <c r="F216" s="24">
        <v>11133764</v>
      </c>
      <c r="G216" s="12" t="s">
        <v>36</v>
      </c>
      <c r="H216" s="26" t="s">
        <v>37</v>
      </c>
      <c r="I216" s="12">
        <v>1672</v>
      </c>
      <c r="J216" s="27">
        <v>46253</v>
      </c>
      <c r="K216" s="28" t="s">
        <v>2535</v>
      </c>
      <c r="L216" s="12" t="s">
        <v>2536</v>
      </c>
      <c r="M216" s="12">
        <v>1672</v>
      </c>
      <c r="N216" s="29">
        <v>0</v>
      </c>
      <c r="O216" s="29">
        <v>0</v>
      </c>
      <c r="P216" s="30" t="s">
        <v>38</v>
      </c>
      <c r="Q216" s="31">
        <v>46234</v>
      </c>
      <c r="R216" s="29">
        <v>0</v>
      </c>
      <c r="S216" s="31">
        <v>46235</v>
      </c>
      <c r="T216" s="31">
        <v>46235</v>
      </c>
      <c r="U216" s="12" t="s">
        <v>101</v>
      </c>
      <c r="V216" s="12" t="s">
        <v>45</v>
      </c>
      <c r="W216" s="31"/>
      <c r="X216" s="29">
        <v>0</v>
      </c>
      <c r="Y216" s="29">
        <v>0</v>
      </c>
      <c r="Z216" s="32">
        <f>IFERROR(VLOOKUP(H216,[2]New!$B:$G,3,0),)*I216/60</f>
        <v>1524.3066666666668</v>
      </c>
      <c r="AA216" s="32">
        <f>IFERROR(VLOOKUP(H216,[2]New!$B:$G,4,0),)*I216/60</f>
        <v>4650.9466666666667</v>
      </c>
      <c r="AB216" s="32">
        <f>IFERROR(VLOOKUP(H216,[2]New!$B:$G,6,0),)*I216/60</f>
        <v>4277.5333333333338</v>
      </c>
      <c r="AC216" s="33">
        <f>VLOOKUP(A216,'[4]PO PTCA (2)'!$A:$L,12,0)</f>
        <v>46268</v>
      </c>
      <c r="AD216" s="12" t="str">
        <f>IFERROR(VLOOKUP(H216,[3]Sheet1!$E:$H,4,0),)</f>
        <v>D</v>
      </c>
      <c r="AE216" s="17"/>
      <c r="AF216" s="34" t="s">
        <v>2472</v>
      </c>
      <c r="AG216" s="12">
        <v>12</v>
      </c>
      <c r="AH216" s="20"/>
      <c r="AI216" s="20" t="s">
        <v>121</v>
      </c>
      <c r="AJ216" s="223"/>
      <c r="AK216" s="223"/>
      <c r="AL216" s="223" t="s">
        <v>5630</v>
      </c>
      <c r="AM216" s="331" t="e">
        <v>#N/A</v>
      </c>
      <c r="AN216" s="223">
        <v>3</v>
      </c>
      <c r="AO216" s="223">
        <v>3</v>
      </c>
      <c r="AP216" s="223">
        <v>2</v>
      </c>
      <c r="AQ216" s="223">
        <v>2</v>
      </c>
      <c r="AR216" s="12"/>
    </row>
    <row r="217" spans="1:44">
      <c r="A217" s="12" t="s">
        <v>1507</v>
      </c>
      <c r="B217" s="23" t="s">
        <v>2732</v>
      </c>
      <c r="C217" s="24">
        <v>12125025</v>
      </c>
      <c r="D217" s="12" t="s">
        <v>35</v>
      </c>
      <c r="E217" s="25" t="s">
        <v>2537</v>
      </c>
      <c r="F217" s="24">
        <v>11133764</v>
      </c>
      <c r="G217" s="12" t="s">
        <v>36</v>
      </c>
      <c r="H217" s="26" t="s">
        <v>37</v>
      </c>
      <c r="I217" s="12">
        <v>1505</v>
      </c>
      <c r="J217" s="27">
        <v>46253</v>
      </c>
      <c r="K217" s="28" t="s">
        <v>2538</v>
      </c>
      <c r="L217" s="12" t="s">
        <v>2539</v>
      </c>
      <c r="M217" s="12">
        <v>1508</v>
      </c>
      <c r="N217" s="29">
        <v>0</v>
      </c>
      <c r="O217" s="29">
        <v>0</v>
      </c>
      <c r="P217" s="30" t="s">
        <v>38</v>
      </c>
      <c r="Q217" s="31">
        <v>46234</v>
      </c>
      <c r="R217" s="29">
        <v>0</v>
      </c>
      <c r="S217" s="31">
        <v>46235</v>
      </c>
      <c r="T217" s="31">
        <v>46235</v>
      </c>
      <c r="U217" s="12" t="s">
        <v>101</v>
      </c>
      <c r="V217" s="12" t="s">
        <v>45</v>
      </c>
      <c r="W217" s="31"/>
      <c r="X217" s="29">
        <v>3</v>
      </c>
      <c r="Y217" s="29">
        <v>0</v>
      </c>
      <c r="Z217" s="32">
        <f>IFERROR(VLOOKUP(H217,[2]New!$B:$G,3,0),)*I217/60</f>
        <v>1372.0583333333334</v>
      </c>
      <c r="AA217" s="32">
        <f>IFERROR(VLOOKUP(H217,[2]New!$B:$G,4,0),)*I217/60</f>
        <v>4186.4083333333338</v>
      </c>
      <c r="AB217" s="32">
        <f>IFERROR(VLOOKUP(H217,[2]New!$B:$G,6,0),)*I217/60</f>
        <v>3850.2916666666665</v>
      </c>
      <c r="AC217" s="33">
        <f>VLOOKUP(A217,'[4]PO PTCA (2)'!$A:$L,12,0)</f>
        <v>46268</v>
      </c>
      <c r="AD217" s="12" t="str">
        <f>IFERROR(VLOOKUP(H217,[3]Sheet1!$E:$H,4,0),)</f>
        <v>D</v>
      </c>
      <c r="AE217" s="17"/>
      <c r="AF217" s="34" t="s">
        <v>2472</v>
      </c>
      <c r="AG217" s="12">
        <v>12</v>
      </c>
      <c r="AH217" s="20"/>
      <c r="AI217" s="20" t="s">
        <v>121</v>
      </c>
      <c r="AJ217" s="223"/>
      <c r="AK217" s="223"/>
      <c r="AL217" s="223" t="s">
        <v>5630</v>
      </c>
      <c r="AM217" s="331" t="e">
        <v>#N/A</v>
      </c>
      <c r="AN217" s="223">
        <v>3</v>
      </c>
      <c r="AO217" s="223">
        <v>3</v>
      </c>
      <c r="AP217" s="223">
        <v>2</v>
      </c>
      <c r="AQ217" s="223">
        <v>2</v>
      </c>
      <c r="AR217" s="12"/>
    </row>
    <row r="218" spans="1:44">
      <c r="A218" s="12" t="s">
        <v>2540</v>
      </c>
      <c r="B218" s="23" t="s">
        <v>2733</v>
      </c>
      <c r="C218" s="24">
        <v>12114298</v>
      </c>
      <c r="D218" s="12" t="s">
        <v>607</v>
      </c>
      <c r="E218" s="25" t="s">
        <v>2541</v>
      </c>
      <c r="F218" s="24">
        <v>11132336</v>
      </c>
      <c r="G218" s="12" t="s">
        <v>603</v>
      </c>
      <c r="H218" s="26" t="s">
        <v>604</v>
      </c>
      <c r="I218" s="12">
        <v>10</v>
      </c>
      <c r="J218" s="27">
        <v>46247</v>
      </c>
      <c r="K218" s="28" t="s">
        <v>2542</v>
      </c>
      <c r="L218" s="12" t="s">
        <v>2543</v>
      </c>
      <c r="M218" s="12">
        <v>10</v>
      </c>
      <c r="N218" s="29">
        <v>0</v>
      </c>
      <c r="O218" s="29">
        <v>0</v>
      </c>
      <c r="P218" s="30" t="s">
        <v>166</v>
      </c>
      <c r="Q218" s="31">
        <v>46234</v>
      </c>
      <c r="R218" s="29">
        <v>0</v>
      </c>
      <c r="S218" s="31">
        <v>46235</v>
      </c>
      <c r="T218" s="31">
        <v>46235</v>
      </c>
      <c r="U218" s="12" t="s">
        <v>44</v>
      </c>
      <c r="V218" s="12" t="s">
        <v>45</v>
      </c>
      <c r="W218" s="31"/>
      <c r="X218" s="29">
        <v>0</v>
      </c>
      <c r="Y218" s="29">
        <v>0</v>
      </c>
      <c r="Z218" s="32">
        <f>IFERROR(VLOOKUP(H218,[2]New!$B:$G,3,0),)*I218/60</f>
        <v>7.0666666666666664</v>
      </c>
      <c r="AA218" s="32">
        <f>IFERROR(VLOOKUP(H218,[2]New!$B:$G,4,0),)*I218/60</f>
        <v>19.649999999999999</v>
      </c>
      <c r="AB218" s="32">
        <f>IFERROR(VLOOKUP(H218,[2]New!$B:$G,6,0),)*I218/60</f>
        <v>9.6666666666666661</v>
      </c>
      <c r="AC218" s="33">
        <f>VLOOKUP(A218,'[4]PO PTCA (2)'!$A:$L,12,0)</f>
        <v>46254</v>
      </c>
      <c r="AD218" s="12">
        <f>IFERROR(VLOOKUP(H218,[3]Sheet1!$E:$H,4,0),)</f>
        <v>0</v>
      </c>
      <c r="AE218" s="17">
        <v>10</v>
      </c>
      <c r="AF218" s="34" t="s">
        <v>4219</v>
      </c>
      <c r="AG218" s="12">
        <v>0</v>
      </c>
      <c r="AH218" s="20">
        <v>0</v>
      </c>
      <c r="AI218" s="20" t="s">
        <v>46</v>
      </c>
      <c r="AJ218" s="223"/>
      <c r="AK218" s="223"/>
      <c r="AL218" s="223" t="s">
        <v>5657</v>
      </c>
      <c r="AM218" s="331" t="s">
        <v>5657</v>
      </c>
      <c r="AN218" s="223">
        <v>3</v>
      </c>
      <c r="AO218" s="223">
        <v>3</v>
      </c>
      <c r="AP218" s="223">
        <v>2</v>
      </c>
      <c r="AQ218" s="223">
        <v>2</v>
      </c>
      <c r="AR218" t="s">
        <v>5729</v>
      </c>
    </row>
    <row r="219" spans="1:44">
      <c r="A219" s="12" t="s">
        <v>2544</v>
      </c>
      <c r="B219" s="23" t="s">
        <v>2734</v>
      </c>
      <c r="C219" s="24">
        <v>12114299</v>
      </c>
      <c r="D219" s="12" t="s">
        <v>167</v>
      </c>
      <c r="E219" s="25" t="s">
        <v>2545</v>
      </c>
      <c r="F219" s="24">
        <v>11134951</v>
      </c>
      <c r="G219" s="12" t="s">
        <v>2546</v>
      </c>
      <c r="H219" s="26" t="s">
        <v>2547</v>
      </c>
      <c r="I219" s="12">
        <v>20</v>
      </c>
      <c r="J219" s="27">
        <v>46247</v>
      </c>
      <c r="K219" s="28" t="s">
        <v>2548</v>
      </c>
      <c r="L219" s="12" t="s">
        <v>2549</v>
      </c>
      <c r="M219" s="12">
        <v>20</v>
      </c>
      <c r="N219" s="29">
        <v>0</v>
      </c>
      <c r="O219" s="29">
        <v>0</v>
      </c>
      <c r="P219" s="30" t="s">
        <v>43</v>
      </c>
      <c r="Q219" s="31">
        <v>46234</v>
      </c>
      <c r="R219" s="29">
        <v>0</v>
      </c>
      <c r="S219" s="31">
        <v>46235</v>
      </c>
      <c r="T219" s="31">
        <v>46235</v>
      </c>
      <c r="U219" s="12" t="s">
        <v>44</v>
      </c>
      <c r="V219" s="12" t="s">
        <v>45</v>
      </c>
      <c r="W219" s="31"/>
      <c r="X219" s="29">
        <v>0</v>
      </c>
      <c r="Y219" s="29">
        <v>0</v>
      </c>
      <c r="Z219" s="32">
        <f>IFERROR(VLOOKUP(H219,[2]New!$B:$G,3,0),)*I219/60</f>
        <v>0</v>
      </c>
      <c r="AA219" s="32">
        <f>IFERROR(VLOOKUP(H219,[2]New!$B:$G,4,0),)*I219/60</f>
        <v>0</v>
      </c>
      <c r="AB219" s="32">
        <f>IFERROR(VLOOKUP(H219,[2]New!$B:$G,6,0),)*I219/60</f>
        <v>0</v>
      </c>
      <c r="AC219" s="33">
        <f>VLOOKUP(A219,'[4]PO PTCA (2)'!$A:$L,12,0)</f>
        <v>46268</v>
      </c>
      <c r="AD219" s="12">
        <f>IFERROR(VLOOKUP(H219,[3]Sheet1!$E:$H,4,0),)</f>
        <v>0</v>
      </c>
      <c r="AE219" s="17">
        <v>20</v>
      </c>
      <c r="AF219" s="34" t="s">
        <v>4219</v>
      </c>
      <c r="AG219" s="12">
        <v>0</v>
      </c>
      <c r="AH219" s="20">
        <v>0</v>
      </c>
      <c r="AI219" s="20" t="s">
        <v>46</v>
      </c>
      <c r="AJ219" s="223"/>
      <c r="AK219" s="223"/>
      <c r="AL219" s="223" t="s">
        <v>5658</v>
      </c>
      <c r="AM219" s="331" t="e">
        <v>#N/A</v>
      </c>
      <c r="AN219" s="223">
        <v>3</v>
      </c>
      <c r="AO219" s="223">
        <v>3</v>
      </c>
      <c r="AP219" s="223">
        <v>2</v>
      </c>
      <c r="AQ219" s="223" t="s">
        <v>47</v>
      </c>
      <c r="AR219" s="12"/>
    </row>
    <row r="220" spans="1:44">
      <c r="A220" s="12" t="s">
        <v>2550</v>
      </c>
      <c r="B220" s="23" t="s">
        <v>2735</v>
      </c>
      <c r="C220" s="24">
        <v>12114297</v>
      </c>
      <c r="D220" s="12" t="s">
        <v>144</v>
      </c>
      <c r="E220" s="25" t="s">
        <v>2551</v>
      </c>
      <c r="F220" s="24">
        <v>11134949</v>
      </c>
      <c r="G220" s="12" t="s">
        <v>315</v>
      </c>
      <c r="H220" s="26" t="s">
        <v>316</v>
      </c>
      <c r="I220" s="12">
        <v>30</v>
      </c>
      <c r="J220" s="27">
        <v>46247</v>
      </c>
      <c r="K220" s="28" t="s">
        <v>2552</v>
      </c>
      <c r="L220" s="12" t="s">
        <v>2553</v>
      </c>
      <c r="M220" s="12">
        <v>30</v>
      </c>
      <c r="N220" s="29">
        <v>0</v>
      </c>
      <c r="O220" s="29">
        <v>0</v>
      </c>
      <c r="P220" s="30" t="s">
        <v>43</v>
      </c>
      <c r="Q220" s="31">
        <v>46234</v>
      </c>
      <c r="R220" s="29">
        <v>0</v>
      </c>
      <c r="S220" s="31">
        <v>46235</v>
      </c>
      <c r="T220" s="31">
        <v>46235</v>
      </c>
      <c r="U220" s="12" t="s">
        <v>44</v>
      </c>
      <c r="V220" s="12" t="s">
        <v>45</v>
      </c>
      <c r="W220" s="31"/>
      <c r="X220" s="29">
        <v>0</v>
      </c>
      <c r="Y220" s="29">
        <v>0</v>
      </c>
      <c r="Z220" s="32">
        <f>IFERROR(VLOOKUP(H220,[2]New!$B:$G,3,0),)*I220/60</f>
        <v>0</v>
      </c>
      <c r="AA220" s="32">
        <f>IFERROR(VLOOKUP(H220,[2]New!$B:$G,4,0),)*I220/60</f>
        <v>0</v>
      </c>
      <c r="AB220" s="32">
        <f>IFERROR(VLOOKUP(H220,[2]New!$B:$G,6,0),)*I220/60</f>
        <v>0</v>
      </c>
      <c r="AC220" s="33">
        <f>VLOOKUP(A220,'[4]PO PTCA (2)'!$A:$L,12,0)</f>
        <v>46268</v>
      </c>
      <c r="AD220" s="12">
        <f>IFERROR(VLOOKUP(H220,[3]Sheet1!$E:$H,4,0),)</f>
        <v>0</v>
      </c>
      <c r="AE220" s="17">
        <v>30</v>
      </c>
      <c r="AF220" s="34" t="s">
        <v>4219</v>
      </c>
      <c r="AG220" s="12">
        <v>0</v>
      </c>
      <c r="AH220" s="20">
        <v>0</v>
      </c>
      <c r="AI220" s="20" t="s">
        <v>46</v>
      </c>
      <c r="AJ220" s="223"/>
      <c r="AK220" s="223"/>
      <c r="AL220" s="223" t="s">
        <v>5658</v>
      </c>
      <c r="AM220" s="331" t="e">
        <v>#N/A</v>
      </c>
      <c r="AN220" s="223">
        <v>3</v>
      </c>
      <c r="AO220" s="223">
        <v>3</v>
      </c>
      <c r="AP220" s="223">
        <v>2</v>
      </c>
      <c r="AQ220" s="223" t="s">
        <v>47</v>
      </c>
      <c r="AR220" s="12"/>
    </row>
    <row r="221" spans="1:44">
      <c r="A221" s="12" t="s">
        <v>2554</v>
      </c>
      <c r="B221" s="23" t="s">
        <v>2736</v>
      </c>
      <c r="C221" s="24">
        <v>12001365</v>
      </c>
      <c r="D221" s="12" t="s">
        <v>295</v>
      </c>
      <c r="E221" s="25" t="s">
        <v>2555</v>
      </c>
      <c r="F221" s="24">
        <v>11135011</v>
      </c>
      <c r="G221" s="12" t="s">
        <v>675</v>
      </c>
      <c r="H221" s="26" t="s">
        <v>676</v>
      </c>
      <c r="I221" s="12">
        <v>120</v>
      </c>
      <c r="J221" s="27">
        <v>46247</v>
      </c>
      <c r="K221" s="28" t="s">
        <v>2556</v>
      </c>
      <c r="L221" s="12" t="s">
        <v>2557</v>
      </c>
      <c r="M221" s="12">
        <v>120</v>
      </c>
      <c r="N221" s="29">
        <v>0</v>
      </c>
      <c r="O221" s="29">
        <v>0</v>
      </c>
      <c r="P221" s="30" t="s">
        <v>43</v>
      </c>
      <c r="Q221" s="31">
        <v>46234</v>
      </c>
      <c r="R221" s="29">
        <v>0</v>
      </c>
      <c r="S221" s="31">
        <v>46235</v>
      </c>
      <c r="T221" s="31">
        <v>46235</v>
      </c>
      <c r="U221" s="12" t="s">
        <v>44</v>
      </c>
      <c r="V221" s="12" t="s">
        <v>45</v>
      </c>
      <c r="W221" s="31"/>
      <c r="X221" s="29">
        <v>0</v>
      </c>
      <c r="Y221" s="29">
        <v>0</v>
      </c>
      <c r="Z221" s="32">
        <f>IFERROR(VLOOKUP(H221,[2]New!$B:$G,3,0),)*I221/60</f>
        <v>0</v>
      </c>
      <c r="AA221" s="32">
        <f>IFERROR(VLOOKUP(H221,[2]New!$B:$G,4,0),)*I221/60</f>
        <v>0</v>
      </c>
      <c r="AB221" s="32">
        <f>IFERROR(VLOOKUP(H221,[2]New!$B:$G,6,0),)*I221/60</f>
        <v>0</v>
      </c>
      <c r="AC221" s="33">
        <f>VLOOKUP(A221,'[4]PO PTCA (2)'!$A:$L,12,0)</f>
        <v>46268</v>
      </c>
      <c r="AD221" s="12">
        <f>IFERROR(VLOOKUP(H221,[3]Sheet1!$E:$H,4,0),)</f>
        <v>0</v>
      </c>
      <c r="AE221" s="17">
        <v>120</v>
      </c>
      <c r="AF221" s="34" t="s">
        <v>4219</v>
      </c>
      <c r="AG221" s="12">
        <v>0</v>
      </c>
      <c r="AH221" s="20">
        <v>0</v>
      </c>
      <c r="AI221" s="20" t="s">
        <v>46</v>
      </c>
      <c r="AJ221" s="223"/>
      <c r="AK221" s="223"/>
      <c r="AL221" s="223" t="s">
        <v>5659</v>
      </c>
      <c r="AM221" s="331" t="e">
        <v>#N/A</v>
      </c>
      <c r="AN221" s="223">
        <v>2</v>
      </c>
      <c r="AO221" s="223">
        <v>2</v>
      </c>
      <c r="AP221" s="223">
        <v>2</v>
      </c>
      <c r="AQ221" s="223">
        <v>2</v>
      </c>
      <c r="AR221" s="12"/>
    </row>
    <row r="222" spans="1:44">
      <c r="A222" s="12" t="s">
        <v>2558</v>
      </c>
      <c r="B222" s="23" t="s">
        <v>2737</v>
      </c>
      <c r="C222" s="24">
        <v>12001365</v>
      </c>
      <c r="D222" s="12" t="s">
        <v>295</v>
      </c>
      <c r="E222" s="25" t="s">
        <v>2559</v>
      </c>
      <c r="F222" s="24">
        <v>11135011</v>
      </c>
      <c r="G222" s="12" t="s">
        <v>675</v>
      </c>
      <c r="H222" s="26" t="s">
        <v>676</v>
      </c>
      <c r="I222" s="12">
        <v>25</v>
      </c>
      <c r="J222" s="27">
        <v>46247</v>
      </c>
      <c r="K222" s="28" t="s">
        <v>2560</v>
      </c>
      <c r="L222" s="12" t="s">
        <v>2561</v>
      </c>
      <c r="M222" s="12">
        <v>25</v>
      </c>
      <c r="N222" s="29">
        <v>0</v>
      </c>
      <c r="O222" s="29">
        <v>0</v>
      </c>
      <c r="P222" s="30" t="s">
        <v>43</v>
      </c>
      <c r="Q222" s="31">
        <v>46234</v>
      </c>
      <c r="R222" s="29">
        <v>0</v>
      </c>
      <c r="S222" s="31">
        <v>46235</v>
      </c>
      <c r="T222" s="31">
        <v>46235</v>
      </c>
      <c r="U222" s="12" t="s">
        <v>44</v>
      </c>
      <c r="V222" s="12" t="s">
        <v>45</v>
      </c>
      <c r="W222" s="31"/>
      <c r="X222" s="29">
        <v>0</v>
      </c>
      <c r="Y222" s="29">
        <v>0</v>
      </c>
      <c r="Z222" s="32">
        <f>IFERROR(VLOOKUP(H222,[2]New!$B:$G,3,0),)*I222/60</f>
        <v>0</v>
      </c>
      <c r="AA222" s="32">
        <f>IFERROR(VLOOKUP(H222,[2]New!$B:$G,4,0),)*I222/60</f>
        <v>0</v>
      </c>
      <c r="AB222" s="32">
        <f>IFERROR(VLOOKUP(H222,[2]New!$B:$G,6,0),)*I222/60</f>
        <v>0</v>
      </c>
      <c r="AC222" s="33">
        <f>VLOOKUP(A222,'[4]PO PTCA (2)'!$A:$L,12,0)</f>
        <v>46272</v>
      </c>
      <c r="AD222" s="12">
        <f>IFERROR(VLOOKUP(H222,[3]Sheet1!$E:$H,4,0),)</f>
        <v>0</v>
      </c>
      <c r="AE222" s="17">
        <v>25</v>
      </c>
      <c r="AF222" s="34" t="s">
        <v>4219</v>
      </c>
      <c r="AG222" s="12">
        <v>0</v>
      </c>
      <c r="AH222" s="20">
        <v>0</v>
      </c>
      <c r="AI222" s="20" t="s">
        <v>46</v>
      </c>
      <c r="AJ222" s="223"/>
      <c r="AK222" s="223"/>
      <c r="AL222" s="223" t="s">
        <v>5659</v>
      </c>
      <c r="AM222" s="331" t="e">
        <v>#N/A</v>
      </c>
      <c r="AN222" s="223">
        <v>2</v>
      </c>
      <c r="AO222" s="223">
        <v>2</v>
      </c>
      <c r="AP222" s="223">
        <v>2</v>
      </c>
      <c r="AQ222" s="223">
        <v>2</v>
      </c>
      <c r="AR222" s="12"/>
    </row>
    <row r="223" spans="1:44">
      <c r="A223" s="12" t="s">
        <v>2562</v>
      </c>
      <c r="B223" s="23" t="s">
        <v>2738</v>
      </c>
      <c r="C223" s="24">
        <v>12114297</v>
      </c>
      <c r="D223" s="12" t="s">
        <v>144</v>
      </c>
      <c r="E223" s="25" t="s">
        <v>2563</v>
      </c>
      <c r="F223" s="24">
        <v>11134949</v>
      </c>
      <c r="G223" s="12" t="s">
        <v>315</v>
      </c>
      <c r="H223" s="26" t="s">
        <v>316</v>
      </c>
      <c r="I223" s="12">
        <v>50</v>
      </c>
      <c r="J223" s="27">
        <v>46247</v>
      </c>
      <c r="K223" s="28" t="s">
        <v>2564</v>
      </c>
      <c r="L223" s="12" t="s">
        <v>2565</v>
      </c>
      <c r="M223" s="12">
        <v>50</v>
      </c>
      <c r="N223" s="29">
        <v>0</v>
      </c>
      <c r="O223" s="29">
        <v>0</v>
      </c>
      <c r="P223" s="30" t="s">
        <v>43</v>
      </c>
      <c r="Q223" s="31">
        <v>46234</v>
      </c>
      <c r="R223" s="29">
        <v>0</v>
      </c>
      <c r="S223" s="31">
        <v>46235</v>
      </c>
      <c r="T223" s="31">
        <v>46235</v>
      </c>
      <c r="U223" s="12" t="s">
        <v>44</v>
      </c>
      <c r="V223" s="12" t="s">
        <v>45</v>
      </c>
      <c r="W223" s="31"/>
      <c r="X223" s="29">
        <v>0</v>
      </c>
      <c r="Y223" s="29">
        <v>0</v>
      </c>
      <c r="Z223" s="32">
        <f>IFERROR(VLOOKUP(H223,[2]New!$B:$G,3,0),)*I223/60</f>
        <v>0</v>
      </c>
      <c r="AA223" s="32">
        <f>IFERROR(VLOOKUP(H223,[2]New!$B:$G,4,0),)*I223/60</f>
        <v>0</v>
      </c>
      <c r="AB223" s="32">
        <f>IFERROR(VLOOKUP(H223,[2]New!$B:$G,6,0),)*I223/60</f>
        <v>0</v>
      </c>
      <c r="AC223" s="33">
        <f>VLOOKUP(A223,'[4]PO PTCA (2)'!$A:$L,12,0)</f>
        <v>46273</v>
      </c>
      <c r="AD223" s="12">
        <f>IFERROR(VLOOKUP(H223,[3]Sheet1!$E:$H,4,0),)</f>
        <v>0</v>
      </c>
      <c r="AE223" s="17">
        <v>50</v>
      </c>
      <c r="AF223" s="34" t="s">
        <v>4219</v>
      </c>
      <c r="AG223" s="12">
        <v>0</v>
      </c>
      <c r="AH223" s="20">
        <v>0</v>
      </c>
      <c r="AI223" s="20" t="s">
        <v>46</v>
      </c>
      <c r="AJ223" s="223"/>
      <c r="AK223" s="223"/>
      <c r="AL223" s="223" t="s">
        <v>5658</v>
      </c>
      <c r="AM223" s="331" t="e">
        <v>#N/A</v>
      </c>
      <c r="AN223" s="223">
        <v>3</v>
      </c>
      <c r="AO223" s="223">
        <v>3</v>
      </c>
      <c r="AP223" s="223">
        <v>2</v>
      </c>
      <c r="AQ223" s="223" t="s">
        <v>47</v>
      </c>
      <c r="AR223" s="12"/>
    </row>
    <row r="224" spans="1:44">
      <c r="A224" s="12" t="s">
        <v>2566</v>
      </c>
      <c r="B224" s="23" t="s">
        <v>2739</v>
      </c>
      <c r="C224" s="24">
        <v>12001365</v>
      </c>
      <c r="D224" s="12" t="s">
        <v>295</v>
      </c>
      <c r="E224" s="25" t="s">
        <v>2567</v>
      </c>
      <c r="F224" s="24">
        <v>11135011</v>
      </c>
      <c r="G224" s="12" t="s">
        <v>675</v>
      </c>
      <c r="H224" s="26" t="s">
        <v>676</v>
      </c>
      <c r="I224" s="12">
        <v>65</v>
      </c>
      <c r="J224" s="27">
        <v>46247</v>
      </c>
      <c r="K224" s="28" t="s">
        <v>2568</v>
      </c>
      <c r="L224" s="12" t="s">
        <v>2569</v>
      </c>
      <c r="M224" s="12">
        <v>75</v>
      </c>
      <c r="N224" s="29">
        <v>0</v>
      </c>
      <c r="O224" s="29">
        <v>0</v>
      </c>
      <c r="P224" s="30" t="s">
        <v>43</v>
      </c>
      <c r="Q224" s="31">
        <v>46234</v>
      </c>
      <c r="R224" s="29">
        <v>0</v>
      </c>
      <c r="S224" s="31">
        <v>46235</v>
      </c>
      <c r="T224" s="31">
        <v>46235</v>
      </c>
      <c r="U224" s="12" t="s">
        <v>44</v>
      </c>
      <c r="V224" s="12" t="s">
        <v>45</v>
      </c>
      <c r="W224" s="31"/>
      <c r="X224" s="29">
        <v>10</v>
      </c>
      <c r="Y224" s="29">
        <v>0</v>
      </c>
      <c r="Z224" s="32">
        <f>IFERROR(VLOOKUP(H224,[2]New!$B:$G,3,0),)*I224/60</f>
        <v>0</v>
      </c>
      <c r="AA224" s="32">
        <f>IFERROR(VLOOKUP(H224,[2]New!$B:$G,4,0),)*I224/60</f>
        <v>0</v>
      </c>
      <c r="AB224" s="32">
        <f>IFERROR(VLOOKUP(H224,[2]New!$B:$G,6,0),)*I224/60</f>
        <v>0</v>
      </c>
      <c r="AC224" s="33">
        <f>VLOOKUP(A224,'[4]PO PTCA (2)'!$A:$L,12,0)</f>
        <v>46273</v>
      </c>
      <c r="AD224" s="12">
        <f>IFERROR(VLOOKUP(H224,[3]Sheet1!$E:$H,4,0),)</f>
        <v>0</v>
      </c>
      <c r="AE224" s="17">
        <v>65</v>
      </c>
      <c r="AF224" s="34" t="s">
        <v>4219</v>
      </c>
      <c r="AG224" s="12">
        <v>0</v>
      </c>
      <c r="AH224" s="20">
        <v>10</v>
      </c>
      <c r="AI224" s="20" t="s">
        <v>46</v>
      </c>
      <c r="AJ224" s="223"/>
      <c r="AK224" s="223"/>
      <c r="AL224" s="223" t="s">
        <v>5659</v>
      </c>
      <c r="AM224" s="331" t="e">
        <v>#N/A</v>
      </c>
      <c r="AN224" s="223">
        <v>2</v>
      </c>
      <c r="AO224" s="223">
        <v>2</v>
      </c>
      <c r="AP224" s="223">
        <v>2</v>
      </c>
      <c r="AQ224" s="223">
        <v>2</v>
      </c>
      <c r="AR224" s="12"/>
    </row>
    <row r="225" spans="1:44">
      <c r="A225" s="12" t="s">
        <v>2570</v>
      </c>
      <c r="B225" s="23" t="s">
        <v>2740</v>
      </c>
      <c r="C225" s="24">
        <v>12114297</v>
      </c>
      <c r="D225" s="12" t="s">
        <v>144</v>
      </c>
      <c r="E225" s="25" t="s">
        <v>2571</v>
      </c>
      <c r="F225" s="24">
        <v>11134949</v>
      </c>
      <c r="G225" s="12" t="s">
        <v>315</v>
      </c>
      <c r="H225" s="26" t="s">
        <v>316</v>
      </c>
      <c r="I225" s="12">
        <v>90</v>
      </c>
      <c r="J225" s="27">
        <v>46247</v>
      </c>
      <c r="K225" s="28" t="s">
        <v>2572</v>
      </c>
      <c r="L225" s="12" t="s">
        <v>2573</v>
      </c>
      <c r="M225" s="12">
        <v>90</v>
      </c>
      <c r="N225" s="29">
        <v>0</v>
      </c>
      <c r="O225" s="29">
        <v>0</v>
      </c>
      <c r="P225" s="30" t="s">
        <v>43</v>
      </c>
      <c r="Q225" s="31">
        <v>46234</v>
      </c>
      <c r="R225" s="29">
        <v>0</v>
      </c>
      <c r="S225" s="31">
        <v>46235</v>
      </c>
      <c r="T225" s="31">
        <v>46235</v>
      </c>
      <c r="U225" s="12" t="s">
        <v>44</v>
      </c>
      <c r="V225" s="12" t="s">
        <v>45</v>
      </c>
      <c r="W225" s="31"/>
      <c r="X225" s="29">
        <v>0</v>
      </c>
      <c r="Y225" s="29">
        <v>0</v>
      </c>
      <c r="Z225" s="32">
        <f>IFERROR(VLOOKUP(H225,[2]New!$B:$G,3,0),)*I225/60</f>
        <v>0</v>
      </c>
      <c r="AA225" s="32">
        <f>IFERROR(VLOOKUP(H225,[2]New!$B:$G,4,0),)*I225/60</f>
        <v>0</v>
      </c>
      <c r="AB225" s="32">
        <f>IFERROR(VLOOKUP(H225,[2]New!$B:$G,6,0),)*I225/60</f>
        <v>0</v>
      </c>
      <c r="AC225" s="33">
        <f>VLOOKUP(A225,'[4]PO PTCA (2)'!$A:$L,12,0)</f>
        <v>46274</v>
      </c>
      <c r="AD225" s="12">
        <f>IFERROR(VLOOKUP(H225,[3]Sheet1!$E:$H,4,0),)</f>
        <v>0</v>
      </c>
      <c r="AE225" s="17">
        <v>90</v>
      </c>
      <c r="AF225" s="34" t="s">
        <v>4219</v>
      </c>
      <c r="AG225" s="12">
        <v>0</v>
      </c>
      <c r="AH225" s="20">
        <v>0</v>
      </c>
      <c r="AI225" s="20" t="s">
        <v>46</v>
      </c>
      <c r="AJ225" s="223"/>
      <c r="AK225" s="223"/>
      <c r="AL225" s="223" t="s">
        <v>5658</v>
      </c>
      <c r="AM225" s="331" t="e">
        <v>#N/A</v>
      </c>
      <c r="AN225" s="223">
        <v>3</v>
      </c>
      <c r="AO225" s="223">
        <v>3</v>
      </c>
      <c r="AP225" s="223">
        <v>2</v>
      </c>
      <c r="AQ225" s="223" t="s">
        <v>47</v>
      </c>
      <c r="AR225" s="12"/>
    </row>
    <row r="226" spans="1:44">
      <c r="A226" s="12" t="s">
        <v>2574</v>
      </c>
      <c r="B226" s="23" t="s">
        <v>2741</v>
      </c>
      <c r="C226" s="24">
        <v>12111081</v>
      </c>
      <c r="D226" s="12" t="s">
        <v>171</v>
      </c>
      <c r="E226" s="25" t="s">
        <v>2575</v>
      </c>
      <c r="F226" s="24">
        <v>11131249</v>
      </c>
      <c r="G226" s="12" t="s">
        <v>204</v>
      </c>
      <c r="H226" s="26" t="s">
        <v>205</v>
      </c>
      <c r="I226" s="12">
        <v>30</v>
      </c>
      <c r="J226" s="27">
        <v>46247</v>
      </c>
      <c r="K226" s="28" t="s">
        <v>2576</v>
      </c>
      <c r="L226" s="12" t="s">
        <v>2577</v>
      </c>
      <c r="M226" s="12">
        <v>30</v>
      </c>
      <c r="N226" s="29">
        <v>0</v>
      </c>
      <c r="O226" s="29">
        <v>0</v>
      </c>
      <c r="P226" s="30" t="s">
        <v>436</v>
      </c>
      <c r="Q226" s="31">
        <v>46234</v>
      </c>
      <c r="R226" s="29">
        <v>0</v>
      </c>
      <c r="S226" s="31">
        <v>46235</v>
      </c>
      <c r="T226" s="31">
        <v>46235</v>
      </c>
      <c r="U226" s="12" t="s">
        <v>44</v>
      </c>
      <c r="V226" s="12" t="s">
        <v>45</v>
      </c>
      <c r="W226" s="31"/>
      <c r="X226" s="29">
        <v>0</v>
      </c>
      <c r="Y226" s="29">
        <v>0</v>
      </c>
      <c r="Z226" s="32">
        <f>IFERROR(VLOOKUP(H226,[2]New!$B:$G,3,0),)*I226/60</f>
        <v>11</v>
      </c>
      <c r="AA226" s="32">
        <f>IFERROR(VLOOKUP(H226,[2]New!$B:$G,4,0),)*I226/60</f>
        <v>58.95</v>
      </c>
      <c r="AB226" s="32">
        <f>IFERROR(VLOOKUP(H226,[2]New!$B:$G,6,0),)*I226/60</f>
        <v>57.5</v>
      </c>
      <c r="AC226" s="33">
        <f>VLOOKUP(A226,'[4]PO PTCA (2)'!$A:$L,12,0)</f>
        <v>46274</v>
      </c>
      <c r="AD226" s="12">
        <f>IFERROR(VLOOKUP(H226,[3]Sheet1!$E:$H,4,0),)</f>
        <v>0</v>
      </c>
      <c r="AE226" s="17">
        <v>30</v>
      </c>
      <c r="AF226" s="34" t="s">
        <v>4219</v>
      </c>
      <c r="AG226" s="12">
        <v>0</v>
      </c>
      <c r="AH226" s="20">
        <v>0</v>
      </c>
      <c r="AI226" s="20" t="s">
        <v>46</v>
      </c>
      <c r="AJ226" s="223"/>
      <c r="AK226" s="223"/>
      <c r="AL226" s="223" t="s">
        <v>5651</v>
      </c>
      <c r="AM226" s="331" t="e">
        <v>#N/A</v>
      </c>
      <c r="AN226" s="223">
        <v>3</v>
      </c>
      <c r="AO226" s="223">
        <v>3</v>
      </c>
      <c r="AP226" s="223" t="s">
        <v>47</v>
      </c>
      <c r="AQ226" s="223">
        <v>3</v>
      </c>
      <c r="AR226" s="12"/>
    </row>
    <row r="227" spans="1:44">
      <c r="A227" s="12" t="s">
        <v>2578</v>
      </c>
      <c r="B227" s="23" t="s">
        <v>2742</v>
      </c>
      <c r="C227" s="24">
        <v>12114364</v>
      </c>
      <c r="D227" s="12" t="s">
        <v>124</v>
      </c>
      <c r="E227" s="25" t="s">
        <v>2579</v>
      </c>
      <c r="F227" s="24">
        <v>11127820</v>
      </c>
      <c r="G227" s="12" t="s">
        <v>125</v>
      </c>
      <c r="H227" s="26" t="s">
        <v>282</v>
      </c>
      <c r="I227" s="12">
        <v>30</v>
      </c>
      <c r="J227" s="27">
        <v>46247</v>
      </c>
      <c r="K227" s="28" t="s">
        <v>2580</v>
      </c>
      <c r="L227" s="12" t="s">
        <v>2581</v>
      </c>
      <c r="M227" s="12">
        <v>30</v>
      </c>
      <c r="N227" s="29">
        <v>0</v>
      </c>
      <c r="O227" s="29">
        <v>0</v>
      </c>
      <c r="P227" s="30" t="s">
        <v>436</v>
      </c>
      <c r="Q227" s="31">
        <v>46234</v>
      </c>
      <c r="R227" s="29">
        <v>0</v>
      </c>
      <c r="S227" s="31">
        <v>46235</v>
      </c>
      <c r="T227" s="31">
        <v>46235</v>
      </c>
      <c r="U227" s="12" t="s">
        <v>44</v>
      </c>
      <c r="V227" s="12" t="s">
        <v>45</v>
      </c>
      <c r="W227" s="31"/>
      <c r="X227" s="29">
        <v>0</v>
      </c>
      <c r="Y227" s="29">
        <v>0</v>
      </c>
      <c r="Z227" s="32">
        <f>IFERROR(VLOOKUP(H227,[2]New!$B:$G,3,0),)*I227/60</f>
        <v>11</v>
      </c>
      <c r="AA227" s="32">
        <f>IFERROR(VLOOKUP(H227,[2]New!$B:$G,4,0),)*I227/60</f>
        <v>58.95</v>
      </c>
      <c r="AB227" s="32">
        <f>IFERROR(VLOOKUP(H227,[2]New!$B:$G,6,0),)*I227/60</f>
        <v>57.5</v>
      </c>
      <c r="AC227" s="33">
        <f>VLOOKUP(A227,'[4]PO PTCA (2)'!$A:$L,12,0)</f>
        <v>46274</v>
      </c>
      <c r="AD227" s="12">
        <f>IFERROR(VLOOKUP(H227,[3]Sheet1!$E:$H,4,0),)</f>
        <v>0</v>
      </c>
      <c r="AE227" s="17">
        <v>30</v>
      </c>
      <c r="AF227" s="34" t="s">
        <v>4219</v>
      </c>
      <c r="AG227" s="12">
        <v>0</v>
      </c>
      <c r="AH227" s="20">
        <v>0</v>
      </c>
      <c r="AI227" s="20" t="s">
        <v>46</v>
      </c>
      <c r="AJ227" s="223"/>
      <c r="AK227" s="223"/>
      <c r="AL227" s="223" t="s">
        <v>5653</v>
      </c>
      <c r="AM227" s="331" t="e">
        <v>#N/A</v>
      </c>
      <c r="AN227" s="223">
        <v>3</v>
      </c>
      <c r="AO227" s="223">
        <v>3</v>
      </c>
      <c r="AP227" s="223">
        <v>2</v>
      </c>
      <c r="AQ227" s="223">
        <v>2</v>
      </c>
      <c r="AR227" s="12"/>
    </row>
    <row r="228" spans="1:44">
      <c r="A228" s="12" t="s">
        <v>2582</v>
      </c>
      <c r="B228" s="23" t="s">
        <v>2743</v>
      </c>
      <c r="C228" s="24">
        <v>12114370</v>
      </c>
      <c r="D228" s="12" t="s">
        <v>109</v>
      </c>
      <c r="E228" s="25" t="s">
        <v>2583</v>
      </c>
      <c r="F228" s="24">
        <v>11127824</v>
      </c>
      <c r="G228" s="12" t="s">
        <v>110</v>
      </c>
      <c r="H228" s="26" t="s">
        <v>246</v>
      </c>
      <c r="I228" s="12">
        <v>6</v>
      </c>
      <c r="J228" s="27">
        <v>46247</v>
      </c>
      <c r="K228" s="28" t="s">
        <v>2584</v>
      </c>
      <c r="L228" s="12" t="s">
        <v>2585</v>
      </c>
      <c r="M228" s="12">
        <v>6</v>
      </c>
      <c r="N228" s="29">
        <v>0</v>
      </c>
      <c r="O228" s="29">
        <v>0</v>
      </c>
      <c r="P228" s="30" t="s">
        <v>436</v>
      </c>
      <c r="Q228" s="31">
        <v>46234</v>
      </c>
      <c r="R228" s="29">
        <v>0</v>
      </c>
      <c r="S228" s="31">
        <v>46235</v>
      </c>
      <c r="T228" s="31">
        <v>46235</v>
      </c>
      <c r="U228" s="12" t="s">
        <v>44</v>
      </c>
      <c r="V228" s="12" t="s">
        <v>45</v>
      </c>
      <c r="W228" s="31"/>
      <c r="X228" s="29">
        <v>0</v>
      </c>
      <c r="Y228" s="29">
        <v>0</v>
      </c>
      <c r="Z228" s="32">
        <f>IFERROR(VLOOKUP(H228,[2]New!$B:$G,3,0),)*I228/60</f>
        <v>2.2000000000000002</v>
      </c>
      <c r="AA228" s="32">
        <f>IFERROR(VLOOKUP(H228,[2]New!$B:$G,4,0),)*I228/60</f>
        <v>11.790000000000001</v>
      </c>
      <c r="AB228" s="32">
        <f>IFERROR(VLOOKUP(H228,[2]New!$B:$G,6,0),)*I228/60</f>
        <v>11.5</v>
      </c>
      <c r="AC228" s="33">
        <f>VLOOKUP(A228,'[4]PO PTCA (2)'!$A:$L,12,0)</f>
        <v>46274</v>
      </c>
      <c r="AD228" s="12">
        <f>IFERROR(VLOOKUP(H228,[3]Sheet1!$E:$H,4,0),)</f>
        <v>0</v>
      </c>
      <c r="AE228" s="17">
        <v>6</v>
      </c>
      <c r="AF228" s="34" t="s">
        <v>4219</v>
      </c>
      <c r="AG228" s="12">
        <v>0</v>
      </c>
      <c r="AH228" s="20">
        <v>0</v>
      </c>
      <c r="AI228" s="20" t="s">
        <v>46</v>
      </c>
      <c r="AJ228" s="223"/>
      <c r="AK228" s="223"/>
      <c r="AL228" s="223" t="s">
        <v>5660</v>
      </c>
      <c r="AM228" s="331" t="e">
        <v>#N/A</v>
      </c>
      <c r="AN228" s="223">
        <v>3</v>
      </c>
      <c r="AO228" s="223">
        <v>3</v>
      </c>
      <c r="AP228" s="223">
        <v>2</v>
      </c>
      <c r="AQ228" s="223">
        <v>2</v>
      </c>
      <c r="AR228" s="12"/>
    </row>
    <row r="229" spans="1:44">
      <c r="A229" s="12" t="s">
        <v>2586</v>
      </c>
      <c r="B229" s="23" t="s">
        <v>2744</v>
      </c>
      <c r="C229" s="24">
        <v>12114377</v>
      </c>
      <c r="D229" s="12" t="s">
        <v>113</v>
      </c>
      <c r="E229" s="25" t="s">
        <v>2587</v>
      </c>
      <c r="F229" s="24">
        <v>11127220</v>
      </c>
      <c r="G229" s="12" t="s">
        <v>150</v>
      </c>
      <c r="H229" s="26" t="s">
        <v>267</v>
      </c>
      <c r="I229" s="12">
        <v>8</v>
      </c>
      <c r="J229" s="27">
        <v>46247</v>
      </c>
      <c r="K229" s="28" t="s">
        <v>2588</v>
      </c>
      <c r="L229" s="12" t="s">
        <v>2589</v>
      </c>
      <c r="M229" s="12">
        <v>8</v>
      </c>
      <c r="N229" s="29">
        <v>0</v>
      </c>
      <c r="O229" s="29">
        <v>0</v>
      </c>
      <c r="P229" s="30" t="s">
        <v>436</v>
      </c>
      <c r="Q229" s="31">
        <v>46234</v>
      </c>
      <c r="R229" s="29">
        <v>0</v>
      </c>
      <c r="S229" s="31">
        <v>46235</v>
      </c>
      <c r="T229" s="31">
        <v>46235</v>
      </c>
      <c r="U229" s="12" t="s">
        <v>44</v>
      </c>
      <c r="V229" s="12" t="s">
        <v>45</v>
      </c>
      <c r="W229" s="31"/>
      <c r="X229" s="29">
        <v>0</v>
      </c>
      <c r="Y229" s="29">
        <v>0</v>
      </c>
      <c r="Z229" s="32">
        <f>IFERROR(VLOOKUP(H229,[2]New!$B:$G,3,0),)*I229/60</f>
        <v>2.9333333333333331</v>
      </c>
      <c r="AA229" s="32">
        <f>IFERROR(VLOOKUP(H229,[2]New!$B:$G,4,0),)*I229/60</f>
        <v>15.72</v>
      </c>
      <c r="AB229" s="32">
        <f>IFERROR(VLOOKUP(H229,[2]New!$B:$G,6,0),)*I229/60</f>
        <v>15.333333333333334</v>
      </c>
      <c r="AC229" s="33">
        <f>VLOOKUP(A229,'[4]PO PTCA (2)'!$A:$L,12,0)</f>
        <v>46274</v>
      </c>
      <c r="AD229" s="12">
        <f>IFERROR(VLOOKUP(H229,[3]Sheet1!$E:$H,4,0),)</f>
        <v>0</v>
      </c>
      <c r="AE229" s="17">
        <v>8</v>
      </c>
      <c r="AF229" s="34" t="s">
        <v>4219</v>
      </c>
      <c r="AG229" s="12">
        <v>0</v>
      </c>
      <c r="AH229" s="20">
        <v>0</v>
      </c>
      <c r="AI229" s="20" t="s">
        <v>46</v>
      </c>
      <c r="AJ229" s="223"/>
      <c r="AK229" s="223"/>
      <c r="AL229" s="223" t="s">
        <v>5661</v>
      </c>
      <c r="AM229" s="331" t="e">
        <v>#N/A</v>
      </c>
      <c r="AN229" s="223">
        <v>3</v>
      </c>
      <c r="AO229" s="223">
        <v>3</v>
      </c>
      <c r="AP229" s="223">
        <v>2</v>
      </c>
      <c r="AQ229" s="223">
        <v>2</v>
      </c>
      <c r="AR229" s="12"/>
    </row>
    <row r="230" spans="1:44">
      <c r="A230" s="12" t="s">
        <v>2590</v>
      </c>
      <c r="B230" s="23" t="s">
        <v>2745</v>
      </c>
      <c r="C230" s="24">
        <v>12114378</v>
      </c>
      <c r="D230" s="12" t="s">
        <v>148</v>
      </c>
      <c r="E230" s="25" t="s">
        <v>2591</v>
      </c>
      <c r="F230" s="24">
        <v>11127219</v>
      </c>
      <c r="G230" s="12" t="s">
        <v>149</v>
      </c>
      <c r="H230" s="26" t="s">
        <v>247</v>
      </c>
      <c r="I230" s="12">
        <v>4</v>
      </c>
      <c r="J230" s="27">
        <v>46247</v>
      </c>
      <c r="K230" s="28" t="s">
        <v>2592</v>
      </c>
      <c r="L230" s="12" t="s">
        <v>2593</v>
      </c>
      <c r="M230" s="12">
        <v>4</v>
      </c>
      <c r="N230" s="29">
        <v>0</v>
      </c>
      <c r="O230" s="29">
        <v>0</v>
      </c>
      <c r="P230" s="30" t="s">
        <v>436</v>
      </c>
      <c r="Q230" s="31">
        <v>46234</v>
      </c>
      <c r="R230" s="29">
        <v>0</v>
      </c>
      <c r="S230" s="31">
        <v>46235</v>
      </c>
      <c r="T230" s="31">
        <v>46235</v>
      </c>
      <c r="U230" s="12" t="s">
        <v>44</v>
      </c>
      <c r="V230" s="12" t="s">
        <v>45</v>
      </c>
      <c r="W230" s="31"/>
      <c r="X230" s="29">
        <v>0</v>
      </c>
      <c r="Y230" s="29">
        <v>0</v>
      </c>
      <c r="Z230" s="32">
        <f>IFERROR(VLOOKUP(H230,[2]New!$B:$G,3,0),)*I230/60</f>
        <v>1.4666666666666666</v>
      </c>
      <c r="AA230" s="32">
        <f>IFERROR(VLOOKUP(H230,[2]New!$B:$G,4,0),)*I230/60</f>
        <v>7.86</v>
      </c>
      <c r="AB230" s="32">
        <f>IFERROR(VLOOKUP(H230,[2]New!$B:$G,6,0),)*I230/60</f>
        <v>7.666666666666667</v>
      </c>
      <c r="AC230" s="33">
        <f>VLOOKUP(A230,'[4]PO PTCA (2)'!$A:$L,12,0)</f>
        <v>46274</v>
      </c>
      <c r="AD230" s="12">
        <f>IFERROR(VLOOKUP(H230,[3]Sheet1!$E:$H,4,0),)</f>
        <v>0</v>
      </c>
      <c r="AE230" s="17">
        <v>4</v>
      </c>
      <c r="AF230" s="34" t="s">
        <v>4219</v>
      </c>
      <c r="AG230" s="12">
        <v>0</v>
      </c>
      <c r="AH230" s="20">
        <v>0</v>
      </c>
      <c r="AI230" s="20" t="s">
        <v>46</v>
      </c>
      <c r="AJ230" s="223"/>
      <c r="AK230" s="223"/>
      <c r="AL230" s="223" t="s">
        <v>5662</v>
      </c>
      <c r="AM230" s="331" t="e">
        <v>#N/A</v>
      </c>
      <c r="AN230" s="223">
        <v>3</v>
      </c>
      <c r="AO230" s="223">
        <v>3</v>
      </c>
      <c r="AP230" s="223">
        <v>2</v>
      </c>
      <c r="AQ230" s="223">
        <v>2</v>
      </c>
      <c r="AR230" s="12"/>
    </row>
    <row r="231" spans="1:44">
      <c r="A231" s="12" t="s">
        <v>2594</v>
      </c>
      <c r="B231" s="23" t="s">
        <v>2746</v>
      </c>
      <c r="C231" s="24">
        <v>12114380</v>
      </c>
      <c r="D231" s="12" t="s">
        <v>107</v>
      </c>
      <c r="E231" s="25" t="s">
        <v>2595</v>
      </c>
      <c r="F231" s="24">
        <v>11132203</v>
      </c>
      <c r="G231" s="12" t="s">
        <v>108</v>
      </c>
      <c r="H231" s="26" t="s">
        <v>266</v>
      </c>
      <c r="I231" s="12">
        <v>6</v>
      </c>
      <c r="J231" s="27">
        <v>46247</v>
      </c>
      <c r="K231" s="28" t="s">
        <v>2596</v>
      </c>
      <c r="L231" s="12" t="s">
        <v>2597</v>
      </c>
      <c r="M231" s="12">
        <v>6</v>
      </c>
      <c r="N231" s="29">
        <v>0</v>
      </c>
      <c r="O231" s="29">
        <v>0</v>
      </c>
      <c r="P231" s="30" t="s">
        <v>436</v>
      </c>
      <c r="Q231" s="31">
        <v>46234</v>
      </c>
      <c r="R231" s="29">
        <v>0</v>
      </c>
      <c r="S231" s="31">
        <v>46235</v>
      </c>
      <c r="T231" s="31">
        <v>46235</v>
      </c>
      <c r="U231" s="12" t="s">
        <v>44</v>
      </c>
      <c r="V231" s="12" t="s">
        <v>45</v>
      </c>
      <c r="W231" s="31"/>
      <c r="X231" s="29">
        <v>0</v>
      </c>
      <c r="Y231" s="29">
        <v>0</v>
      </c>
      <c r="Z231" s="32">
        <f>IFERROR(VLOOKUP(H231,[2]New!$B:$G,3,0),)*I231/60</f>
        <v>2.2000000000000002</v>
      </c>
      <c r="AA231" s="32">
        <f>IFERROR(VLOOKUP(H231,[2]New!$B:$G,4,0),)*I231/60</f>
        <v>11.790000000000001</v>
      </c>
      <c r="AB231" s="32">
        <f>IFERROR(VLOOKUP(H231,[2]New!$B:$G,6,0),)*I231/60</f>
        <v>11.5</v>
      </c>
      <c r="AC231" s="33">
        <f>VLOOKUP(A231,'[4]PO PTCA (2)'!$A:$L,12,0)</f>
        <v>46274</v>
      </c>
      <c r="AD231" s="12">
        <f>IFERROR(VLOOKUP(H231,[3]Sheet1!$E:$H,4,0),)</f>
        <v>0</v>
      </c>
      <c r="AE231" s="17">
        <v>6</v>
      </c>
      <c r="AF231" s="34" t="s">
        <v>4219</v>
      </c>
      <c r="AG231" s="12">
        <v>0</v>
      </c>
      <c r="AH231" s="20">
        <v>0</v>
      </c>
      <c r="AI231" s="20" t="s">
        <v>46</v>
      </c>
      <c r="AJ231" s="223"/>
      <c r="AK231" s="223"/>
      <c r="AL231" s="223" t="s">
        <v>5663</v>
      </c>
      <c r="AM231" s="331" t="s">
        <v>5663</v>
      </c>
      <c r="AN231" s="223">
        <v>3</v>
      </c>
      <c r="AO231" s="223">
        <v>3</v>
      </c>
      <c r="AP231" s="223">
        <v>3</v>
      </c>
      <c r="AQ231" s="223">
        <v>3</v>
      </c>
      <c r="AR231" t="s">
        <v>5727</v>
      </c>
    </row>
    <row r="232" spans="1:44">
      <c r="A232" s="12" t="s">
        <v>2598</v>
      </c>
      <c r="B232" s="23" t="s">
        <v>2747</v>
      </c>
      <c r="C232" s="24">
        <v>12114297</v>
      </c>
      <c r="D232" s="12" t="s">
        <v>144</v>
      </c>
      <c r="E232" s="25" t="s">
        <v>2599</v>
      </c>
      <c r="F232" s="24">
        <v>11117355</v>
      </c>
      <c r="G232" s="12" t="s">
        <v>145</v>
      </c>
      <c r="H232" s="26" t="s">
        <v>283</v>
      </c>
      <c r="I232" s="12">
        <v>70</v>
      </c>
      <c r="J232" s="27">
        <v>46247</v>
      </c>
      <c r="K232" s="28" t="s">
        <v>2600</v>
      </c>
      <c r="L232" s="12" t="s">
        <v>2601</v>
      </c>
      <c r="M232" s="12">
        <v>70</v>
      </c>
      <c r="N232" s="29">
        <v>0</v>
      </c>
      <c r="O232" s="29">
        <v>0</v>
      </c>
      <c r="P232" s="30" t="s">
        <v>436</v>
      </c>
      <c r="Q232" s="31">
        <v>46234</v>
      </c>
      <c r="R232" s="29">
        <v>0</v>
      </c>
      <c r="S232" s="31">
        <v>46235</v>
      </c>
      <c r="T232" s="31">
        <v>46235</v>
      </c>
      <c r="U232" s="12" t="s">
        <v>44</v>
      </c>
      <c r="V232" s="12" t="s">
        <v>45</v>
      </c>
      <c r="W232" s="31"/>
      <c r="X232" s="29">
        <v>0</v>
      </c>
      <c r="Y232" s="29">
        <v>0</v>
      </c>
      <c r="Z232" s="32">
        <f>IFERROR(VLOOKUP(H232,[2]New!$B:$G,3,0),)*I232/60</f>
        <v>25.666666666666668</v>
      </c>
      <c r="AA232" s="32">
        <f>IFERROR(VLOOKUP(H232,[2]New!$B:$G,4,0),)*I232/60</f>
        <v>137.55000000000001</v>
      </c>
      <c r="AB232" s="32">
        <f>IFERROR(VLOOKUP(H232,[2]New!$B:$G,6,0),)*I232/60</f>
        <v>134.16666666666666</v>
      </c>
      <c r="AC232" s="33">
        <f>VLOOKUP(A232,'[4]PO PTCA (2)'!$A:$L,12,0)</f>
        <v>46274</v>
      </c>
      <c r="AD232" s="12">
        <f>IFERROR(VLOOKUP(H232,[3]Sheet1!$E:$H,4,0),)</f>
        <v>0</v>
      </c>
      <c r="AE232" s="17">
        <v>70</v>
      </c>
      <c r="AF232" s="34" t="s">
        <v>4219</v>
      </c>
      <c r="AG232" s="12">
        <v>0</v>
      </c>
      <c r="AH232" s="20">
        <v>0</v>
      </c>
      <c r="AI232" s="20" t="s">
        <v>46</v>
      </c>
      <c r="AJ232" s="223"/>
      <c r="AK232" s="223"/>
      <c r="AL232" s="223" t="s">
        <v>5636</v>
      </c>
      <c r="AM232" s="331" t="e">
        <v>#N/A</v>
      </c>
      <c r="AN232" s="223">
        <v>2</v>
      </c>
      <c r="AO232" s="223">
        <v>2</v>
      </c>
      <c r="AP232" s="223">
        <v>2</v>
      </c>
      <c r="AQ232" s="223">
        <v>2</v>
      </c>
      <c r="AR232" s="12"/>
    </row>
    <row r="233" spans="1:44">
      <c r="A233" s="12" t="s">
        <v>2602</v>
      </c>
      <c r="B233" s="23" t="s">
        <v>2748</v>
      </c>
      <c r="C233" s="24">
        <v>12111080</v>
      </c>
      <c r="D233" s="12" t="s">
        <v>126</v>
      </c>
      <c r="E233" s="25" t="s">
        <v>2603</v>
      </c>
      <c r="F233" s="24">
        <v>11131245</v>
      </c>
      <c r="G233" s="12" t="s">
        <v>127</v>
      </c>
      <c r="H233" s="26" t="s">
        <v>288</v>
      </c>
      <c r="I233" s="12">
        <v>30</v>
      </c>
      <c r="J233" s="27">
        <v>46247</v>
      </c>
      <c r="K233" s="28" t="s">
        <v>2604</v>
      </c>
      <c r="L233" s="12" t="s">
        <v>2605</v>
      </c>
      <c r="M233" s="12">
        <v>30</v>
      </c>
      <c r="N233" s="29">
        <v>0</v>
      </c>
      <c r="O233" s="29">
        <v>0</v>
      </c>
      <c r="P233" s="30" t="s">
        <v>436</v>
      </c>
      <c r="Q233" s="31">
        <v>46234</v>
      </c>
      <c r="R233" s="29">
        <v>0</v>
      </c>
      <c r="S233" s="31">
        <v>46235</v>
      </c>
      <c r="T233" s="31">
        <v>46235</v>
      </c>
      <c r="U233" s="12" t="s">
        <v>44</v>
      </c>
      <c r="V233" s="12" t="s">
        <v>45</v>
      </c>
      <c r="W233" s="31"/>
      <c r="X233" s="29">
        <v>0</v>
      </c>
      <c r="Y233" s="29">
        <v>0</v>
      </c>
      <c r="Z233" s="32">
        <f>IFERROR(VLOOKUP(H233,[2]New!$B:$G,3,0),)*I233/60</f>
        <v>21.5</v>
      </c>
      <c r="AA233" s="32">
        <f>IFERROR(VLOOKUP(H233,[2]New!$B:$G,4,0),)*I233/60</f>
        <v>100.7</v>
      </c>
      <c r="AB233" s="32">
        <f>IFERROR(VLOOKUP(H233,[2]New!$B:$G,6,0),)*I233/60</f>
        <v>70.45</v>
      </c>
      <c r="AC233" s="33">
        <f>VLOOKUP(A233,'[4]PO PTCA (2)'!$A:$L,12,0)</f>
        <v>46274</v>
      </c>
      <c r="AD233" s="12">
        <f>IFERROR(VLOOKUP(H233,[3]Sheet1!$E:$H,4,0),)</f>
        <v>0</v>
      </c>
      <c r="AE233" s="17">
        <v>30</v>
      </c>
      <c r="AF233" s="34" t="s">
        <v>4219</v>
      </c>
      <c r="AG233" s="12">
        <v>0</v>
      </c>
      <c r="AH233" s="20">
        <v>0</v>
      </c>
      <c r="AI233" s="20" t="s">
        <v>46</v>
      </c>
      <c r="AJ233" s="223"/>
      <c r="AK233" s="223"/>
      <c r="AL233" s="223" t="s">
        <v>5651</v>
      </c>
      <c r="AM233" s="331" t="e">
        <v>#N/A</v>
      </c>
      <c r="AN233" s="223">
        <v>3</v>
      </c>
      <c r="AO233" s="223">
        <v>3</v>
      </c>
      <c r="AP233" s="223" t="s">
        <v>47</v>
      </c>
      <c r="AQ233" s="223">
        <v>3</v>
      </c>
      <c r="AR233" s="12"/>
    </row>
    <row r="234" spans="1:44">
      <c r="A234" s="12" t="s">
        <v>2606</v>
      </c>
      <c r="B234" s="23" t="s">
        <v>2749</v>
      </c>
      <c r="C234" s="24">
        <v>12111079</v>
      </c>
      <c r="D234" s="12" t="s">
        <v>141</v>
      </c>
      <c r="E234" s="25" t="s">
        <v>2607</v>
      </c>
      <c r="F234" s="24">
        <v>11131246</v>
      </c>
      <c r="G234" s="12" t="s">
        <v>142</v>
      </c>
      <c r="H234" s="26" t="s">
        <v>143</v>
      </c>
      <c r="I234" s="12">
        <v>50</v>
      </c>
      <c r="J234" s="27">
        <v>46247</v>
      </c>
      <c r="K234" s="28" t="s">
        <v>2608</v>
      </c>
      <c r="L234" s="12" t="s">
        <v>2609</v>
      </c>
      <c r="M234" s="12">
        <v>50</v>
      </c>
      <c r="N234" s="29">
        <v>0</v>
      </c>
      <c r="O234" s="29">
        <v>0</v>
      </c>
      <c r="P234" s="30" t="s">
        <v>436</v>
      </c>
      <c r="Q234" s="31">
        <v>46234</v>
      </c>
      <c r="R234" s="29">
        <v>0</v>
      </c>
      <c r="S234" s="31">
        <v>46235</v>
      </c>
      <c r="T234" s="31">
        <v>46235</v>
      </c>
      <c r="U234" s="12" t="s">
        <v>44</v>
      </c>
      <c r="V234" s="12" t="s">
        <v>45</v>
      </c>
      <c r="W234" s="31"/>
      <c r="X234" s="29">
        <v>0</v>
      </c>
      <c r="Y234" s="29">
        <v>0</v>
      </c>
      <c r="Z234" s="32">
        <f>IFERROR(VLOOKUP(H234,[2]New!$B:$G,3,0),)*I234/60</f>
        <v>18.333333333333332</v>
      </c>
      <c r="AA234" s="32">
        <f>IFERROR(VLOOKUP(H234,[2]New!$B:$G,4,0),)*I234/60</f>
        <v>98.25</v>
      </c>
      <c r="AB234" s="32">
        <f>IFERROR(VLOOKUP(H234,[2]New!$B:$G,6,0),)*I234/60</f>
        <v>95.833333333333329</v>
      </c>
      <c r="AC234" s="33">
        <f>VLOOKUP(A234,'[4]PO PTCA (2)'!$A:$L,12,0)</f>
        <v>46274</v>
      </c>
      <c r="AD234" s="12">
        <f>IFERROR(VLOOKUP(H234,[3]Sheet1!$E:$H,4,0),)</f>
        <v>0</v>
      </c>
      <c r="AE234" s="17">
        <v>50</v>
      </c>
      <c r="AF234" s="34" t="s">
        <v>4219</v>
      </c>
      <c r="AG234" s="12">
        <v>0</v>
      </c>
      <c r="AH234" s="20">
        <v>0</v>
      </c>
      <c r="AI234" s="20" t="s">
        <v>46</v>
      </c>
      <c r="AJ234" s="223"/>
      <c r="AK234" s="223"/>
      <c r="AL234" s="223" t="s">
        <v>5651</v>
      </c>
      <c r="AM234" s="331" t="e">
        <v>#N/A</v>
      </c>
      <c r="AN234" s="223">
        <v>3</v>
      </c>
      <c r="AO234" s="223">
        <v>3</v>
      </c>
      <c r="AP234" s="223" t="s">
        <v>47</v>
      </c>
      <c r="AQ234" s="223">
        <v>3</v>
      </c>
      <c r="AR234" s="12"/>
    </row>
    <row r="235" spans="1:44">
      <c r="A235" s="12" t="s">
        <v>2610</v>
      </c>
      <c r="B235" s="23" t="s">
        <v>2750</v>
      </c>
      <c r="C235" s="24">
        <v>12114378</v>
      </c>
      <c r="D235" s="12" t="s">
        <v>148</v>
      </c>
      <c r="E235" s="25" t="s">
        <v>2611</v>
      </c>
      <c r="F235" s="24">
        <v>11127219</v>
      </c>
      <c r="G235" s="12" t="s">
        <v>149</v>
      </c>
      <c r="H235" s="26" t="s">
        <v>247</v>
      </c>
      <c r="I235" s="12">
        <v>40</v>
      </c>
      <c r="J235" s="27">
        <v>46247</v>
      </c>
      <c r="K235" s="28" t="s">
        <v>2612</v>
      </c>
      <c r="L235" s="12" t="s">
        <v>2613</v>
      </c>
      <c r="M235" s="12">
        <v>40</v>
      </c>
      <c r="N235" s="29">
        <v>0</v>
      </c>
      <c r="O235" s="29">
        <v>0</v>
      </c>
      <c r="P235" s="30" t="s">
        <v>43</v>
      </c>
      <c r="Q235" s="31">
        <v>46234</v>
      </c>
      <c r="R235" s="29">
        <v>0</v>
      </c>
      <c r="S235" s="31">
        <v>46235</v>
      </c>
      <c r="T235" s="31">
        <v>46235</v>
      </c>
      <c r="U235" s="12" t="s">
        <v>44</v>
      </c>
      <c r="V235" s="12" t="s">
        <v>45</v>
      </c>
      <c r="W235" s="31"/>
      <c r="X235" s="29">
        <v>0</v>
      </c>
      <c r="Y235" s="29">
        <v>0</v>
      </c>
      <c r="Z235" s="32">
        <f>IFERROR(VLOOKUP(H235,[2]New!$B:$G,3,0),)*I235/60</f>
        <v>14.666666666666666</v>
      </c>
      <c r="AA235" s="32">
        <f>IFERROR(VLOOKUP(H235,[2]New!$B:$G,4,0),)*I235/60</f>
        <v>78.599999999999994</v>
      </c>
      <c r="AB235" s="32">
        <f>IFERROR(VLOOKUP(H235,[2]New!$B:$G,6,0),)*I235/60</f>
        <v>76.666666666666671</v>
      </c>
      <c r="AC235" s="33">
        <f>VLOOKUP(A235,'[4]PO PTCA (2)'!$A:$L,12,0)</f>
        <v>46269</v>
      </c>
      <c r="AD235" s="12">
        <f>IFERROR(VLOOKUP(H235,[3]Sheet1!$E:$H,4,0),)</f>
        <v>0</v>
      </c>
      <c r="AE235" s="17">
        <v>40</v>
      </c>
      <c r="AF235" s="34" t="s">
        <v>4219</v>
      </c>
      <c r="AG235" s="12">
        <v>0</v>
      </c>
      <c r="AH235" s="20">
        <v>0</v>
      </c>
      <c r="AI235" s="20" t="s">
        <v>46</v>
      </c>
      <c r="AJ235" s="223"/>
      <c r="AK235" s="223"/>
      <c r="AL235" s="223" t="s">
        <v>5662</v>
      </c>
      <c r="AM235" s="331" t="e">
        <v>#N/A</v>
      </c>
      <c r="AN235" s="223">
        <v>3</v>
      </c>
      <c r="AO235" s="223">
        <v>3</v>
      </c>
      <c r="AP235" s="223">
        <v>2</v>
      </c>
      <c r="AQ235" s="223">
        <v>2</v>
      </c>
      <c r="AR235" s="12"/>
    </row>
    <row r="236" spans="1:44">
      <c r="A236" s="12" t="s">
        <v>2614</v>
      </c>
      <c r="B236" s="23" t="s">
        <v>2751</v>
      </c>
      <c r="C236" s="24">
        <v>12111086</v>
      </c>
      <c r="D236" s="12" t="s">
        <v>721</v>
      </c>
      <c r="E236" s="25" t="s">
        <v>2615</v>
      </c>
      <c r="F236" s="24">
        <v>11131247</v>
      </c>
      <c r="G236" s="12" t="s">
        <v>686</v>
      </c>
      <c r="H236" s="26" t="s">
        <v>687</v>
      </c>
      <c r="I236" s="12">
        <v>60</v>
      </c>
      <c r="J236" s="27">
        <v>46247</v>
      </c>
      <c r="K236" s="28" t="s">
        <v>2616</v>
      </c>
      <c r="L236" s="12" t="s">
        <v>2617</v>
      </c>
      <c r="M236" s="12">
        <v>60</v>
      </c>
      <c r="N236" s="29">
        <v>0</v>
      </c>
      <c r="O236" s="29">
        <v>0</v>
      </c>
      <c r="P236" s="30" t="s">
        <v>43</v>
      </c>
      <c r="Q236" s="31">
        <v>46234</v>
      </c>
      <c r="R236" s="29">
        <v>0</v>
      </c>
      <c r="S236" s="31">
        <v>46235</v>
      </c>
      <c r="T236" s="31">
        <v>46235</v>
      </c>
      <c r="U236" s="12" t="s">
        <v>44</v>
      </c>
      <c r="V236" s="12" t="s">
        <v>45</v>
      </c>
      <c r="W236" s="31"/>
      <c r="X236" s="29">
        <v>0</v>
      </c>
      <c r="Y236" s="29">
        <v>0</v>
      </c>
      <c r="Z236" s="32">
        <f>IFERROR(VLOOKUP(H236,[2]New!$B:$G,3,0),)*I236/60</f>
        <v>22</v>
      </c>
      <c r="AA236" s="32">
        <f>IFERROR(VLOOKUP(H236,[2]New!$B:$G,4,0),)*I236/60</f>
        <v>117.9</v>
      </c>
      <c r="AB236" s="32">
        <f>IFERROR(VLOOKUP(H236,[2]New!$B:$G,6,0),)*I236/60</f>
        <v>115</v>
      </c>
      <c r="AC236" s="33">
        <f>VLOOKUP(A236,'[4]PO PTCA (2)'!$A:$L,12,0)</f>
        <v>46269</v>
      </c>
      <c r="AD236" s="12">
        <f>IFERROR(VLOOKUP(H236,[3]Sheet1!$E:$H,4,0),)</f>
        <v>0</v>
      </c>
      <c r="AE236" s="17">
        <v>60</v>
      </c>
      <c r="AF236" s="34" t="s">
        <v>4219</v>
      </c>
      <c r="AG236" s="12">
        <v>0</v>
      </c>
      <c r="AH236" s="20">
        <v>0</v>
      </c>
      <c r="AI236" s="20" t="s">
        <v>46</v>
      </c>
      <c r="AJ236" s="223"/>
      <c r="AK236" s="223"/>
      <c r="AL236" s="223" t="s">
        <v>5651</v>
      </c>
      <c r="AM236" s="331" t="e">
        <v>#N/A</v>
      </c>
      <c r="AN236" s="223">
        <v>3</v>
      </c>
      <c r="AO236" s="223">
        <v>3</v>
      </c>
      <c r="AP236" s="223" t="s">
        <v>47</v>
      </c>
      <c r="AQ236" s="223">
        <v>3</v>
      </c>
      <c r="AR236" s="12"/>
    </row>
    <row r="237" spans="1:44">
      <c r="A237" s="12" t="s">
        <v>2618</v>
      </c>
      <c r="B237" s="23" t="s">
        <v>2752</v>
      </c>
      <c r="C237" s="24">
        <v>12115079</v>
      </c>
      <c r="D237" s="12" t="s">
        <v>526</v>
      </c>
      <c r="E237" s="25" t="s">
        <v>2619</v>
      </c>
      <c r="F237" s="24">
        <v>11112774</v>
      </c>
      <c r="G237" s="12" t="s">
        <v>519</v>
      </c>
      <c r="H237" s="26" t="s">
        <v>520</v>
      </c>
      <c r="I237" s="12">
        <v>5</v>
      </c>
      <c r="J237" s="27">
        <v>46247</v>
      </c>
      <c r="K237" s="28" t="s">
        <v>2620</v>
      </c>
      <c r="L237" s="12" t="s">
        <v>2621</v>
      </c>
      <c r="M237" s="12">
        <v>5</v>
      </c>
      <c r="N237" s="29">
        <v>0</v>
      </c>
      <c r="O237" s="29">
        <v>0</v>
      </c>
      <c r="P237" s="30" t="s">
        <v>203</v>
      </c>
      <c r="Q237" s="31">
        <v>46234</v>
      </c>
      <c r="R237" s="29">
        <v>0</v>
      </c>
      <c r="S237" s="31">
        <v>46235</v>
      </c>
      <c r="T237" s="31">
        <v>46235</v>
      </c>
      <c r="U237" s="12" t="s">
        <v>44</v>
      </c>
      <c r="V237" s="12" t="s">
        <v>45</v>
      </c>
      <c r="W237" s="31"/>
      <c r="X237" s="29">
        <v>0</v>
      </c>
      <c r="Y237" s="29">
        <v>0</v>
      </c>
      <c r="Z237" s="32">
        <f>IFERROR(VLOOKUP(H237,[2]New!$B:$G,3,0),)*I237/60</f>
        <v>2.8333333333333335</v>
      </c>
      <c r="AA237" s="32">
        <f>IFERROR(VLOOKUP(H237,[2]New!$B:$G,4,0),)*I237/60</f>
        <v>11</v>
      </c>
      <c r="AB237" s="32">
        <f>IFERROR(VLOOKUP(H237,[2]New!$B:$G,6,0),)*I237/60</f>
        <v>7</v>
      </c>
      <c r="AC237" s="33">
        <f>VLOOKUP(A237,'[4]PO PTCA (2)'!$A:$L,12,0)</f>
        <v>46251</v>
      </c>
      <c r="AD237" s="12">
        <f>IFERROR(VLOOKUP(H237,[3]Sheet1!$E:$H,4,0),)</f>
        <v>0</v>
      </c>
      <c r="AE237" s="17">
        <v>5</v>
      </c>
      <c r="AF237" s="34" t="s">
        <v>4219</v>
      </c>
      <c r="AG237" s="12">
        <v>0</v>
      </c>
      <c r="AH237" s="20">
        <v>0</v>
      </c>
      <c r="AI237" s="20" t="s">
        <v>46</v>
      </c>
      <c r="AJ237" s="223"/>
      <c r="AK237" s="223"/>
      <c r="AL237" s="223" t="s">
        <v>5664</v>
      </c>
      <c r="AM237" s="331" t="s">
        <v>5664</v>
      </c>
      <c r="AN237" s="223">
        <v>3</v>
      </c>
      <c r="AO237" s="223">
        <v>3</v>
      </c>
      <c r="AP237" s="223">
        <v>2</v>
      </c>
      <c r="AQ237" s="223">
        <v>2</v>
      </c>
      <c r="AR237" t="s">
        <v>5727</v>
      </c>
    </row>
    <row r="238" spans="1:44">
      <c r="A238" s="12" t="s">
        <v>2622</v>
      </c>
      <c r="B238" s="23" t="s">
        <v>2753</v>
      </c>
      <c r="C238" s="24">
        <v>12115126</v>
      </c>
      <c r="D238" s="12" t="s">
        <v>800</v>
      </c>
      <c r="E238" s="25" t="s">
        <v>2623</v>
      </c>
      <c r="F238" s="24">
        <v>11114087</v>
      </c>
      <c r="G238" s="12" t="s">
        <v>795</v>
      </c>
      <c r="H238" s="26" t="s">
        <v>796</v>
      </c>
      <c r="I238" s="12">
        <v>5</v>
      </c>
      <c r="J238" s="27">
        <v>46247</v>
      </c>
      <c r="K238" s="28" t="s">
        <v>2624</v>
      </c>
      <c r="L238" s="12" t="s">
        <v>2625</v>
      </c>
      <c r="M238" s="12">
        <v>5</v>
      </c>
      <c r="N238" s="29">
        <v>0</v>
      </c>
      <c r="O238" s="29">
        <v>0</v>
      </c>
      <c r="P238" s="30" t="s">
        <v>203</v>
      </c>
      <c r="Q238" s="31">
        <v>46234</v>
      </c>
      <c r="R238" s="29">
        <v>0</v>
      </c>
      <c r="S238" s="31">
        <v>46235</v>
      </c>
      <c r="T238" s="31">
        <v>46235</v>
      </c>
      <c r="U238" s="12" t="s">
        <v>44</v>
      </c>
      <c r="V238" s="12" t="s">
        <v>45</v>
      </c>
      <c r="W238" s="31"/>
      <c r="X238" s="29">
        <v>0</v>
      </c>
      <c r="Y238" s="29">
        <v>0</v>
      </c>
      <c r="Z238" s="32">
        <f>IFERROR(VLOOKUP(H238,[2]New!$B:$G,3,0),)*I238/60</f>
        <v>1.825</v>
      </c>
      <c r="AA238" s="32">
        <f>IFERROR(VLOOKUP(H238,[2]New!$B:$G,4,0),)*I238/60</f>
        <v>9.8249999999999993</v>
      </c>
      <c r="AB238" s="32">
        <f>IFERROR(VLOOKUP(H238,[2]New!$B:$G,6,0),)*I238/60</f>
        <v>6.333333333333333</v>
      </c>
      <c r="AC238" s="33">
        <f>VLOOKUP(A238,'[4]PO PTCA (2)'!$A:$L,12,0)</f>
        <v>46251</v>
      </c>
      <c r="AD238" s="12">
        <f>IFERROR(VLOOKUP(H238,[3]Sheet1!$E:$H,4,0),)</f>
        <v>0</v>
      </c>
      <c r="AE238" s="17">
        <v>5</v>
      </c>
      <c r="AF238" s="34" t="s">
        <v>4219</v>
      </c>
      <c r="AG238" s="12">
        <v>0</v>
      </c>
      <c r="AH238" s="20">
        <v>0</v>
      </c>
      <c r="AI238" s="20" t="s">
        <v>46</v>
      </c>
      <c r="AJ238" s="223"/>
      <c r="AK238" s="223"/>
      <c r="AL238" s="223" t="s">
        <v>5664</v>
      </c>
      <c r="AM238" s="331" t="s">
        <v>5664</v>
      </c>
      <c r="AN238" s="223">
        <v>3</v>
      </c>
      <c r="AO238" s="223">
        <v>3</v>
      </c>
      <c r="AP238" s="223">
        <v>2</v>
      </c>
      <c r="AQ238" s="223">
        <v>2</v>
      </c>
      <c r="AR238" t="s">
        <v>5727</v>
      </c>
    </row>
    <row r="239" spans="1:44">
      <c r="A239" s="12" t="s">
        <v>2626</v>
      </c>
      <c r="B239" s="23" t="s">
        <v>2754</v>
      </c>
      <c r="C239" s="24">
        <v>12115105</v>
      </c>
      <c r="D239" s="12" t="s">
        <v>801</v>
      </c>
      <c r="E239" s="25" t="s">
        <v>2627</v>
      </c>
      <c r="F239" s="24">
        <v>11112818</v>
      </c>
      <c r="G239" s="12" t="s">
        <v>797</v>
      </c>
      <c r="H239" s="26" t="s">
        <v>798</v>
      </c>
      <c r="I239" s="12">
        <v>10</v>
      </c>
      <c r="J239" s="27">
        <v>46247</v>
      </c>
      <c r="K239" s="28" t="s">
        <v>2628</v>
      </c>
      <c r="L239" s="12" t="s">
        <v>2629</v>
      </c>
      <c r="M239" s="12">
        <v>10</v>
      </c>
      <c r="N239" s="29">
        <v>0</v>
      </c>
      <c r="O239" s="29">
        <v>0</v>
      </c>
      <c r="P239" s="30" t="s">
        <v>203</v>
      </c>
      <c r="Q239" s="31">
        <v>46234</v>
      </c>
      <c r="R239" s="29">
        <v>0</v>
      </c>
      <c r="S239" s="31">
        <v>46235</v>
      </c>
      <c r="T239" s="31">
        <v>46235</v>
      </c>
      <c r="U239" s="12" t="s">
        <v>44</v>
      </c>
      <c r="V239" s="12" t="s">
        <v>45</v>
      </c>
      <c r="W239" s="31"/>
      <c r="X239" s="29">
        <v>0</v>
      </c>
      <c r="Y239" s="29">
        <v>0</v>
      </c>
      <c r="Z239" s="32">
        <f>IFERROR(VLOOKUP(H239,[2]New!$B:$G,3,0),)*I239/60</f>
        <v>3.65</v>
      </c>
      <c r="AA239" s="32">
        <f>IFERROR(VLOOKUP(H239,[2]New!$B:$G,4,0),)*I239/60</f>
        <v>19.649999999999999</v>
      </c>
      <c r="AB239" s="32">
        <f>IFERROR(VLOOKUP(H239,[2]New!$B:$G,6,0),)*I239/60</f>
        <v>12.666666666666666</v>
      </c>
      <c r="AC239" s="33">
        <f>VLOOKUP(A239,'[4]PO PTCA (2)'!$A:$L,12,0)</f>
        <v>46251</v>
      </c>
      <c r="AD239" s="12">
        <f>IFERROR(VLOOKUP(H239,[3]Sheet1!$E:$H,4,0),)</f>
        <v>0</v>
      </c>
      <c r="AE239" s="17">
        <v>10</v>
      </c>
      <c r="AF239" s="34" t="s">
        <v>4219</v>
      </c>
      <c r="AG239" s="12">
        <v>0</v>
      </c>
      <c r="AH239" s="20">
        <v>0</v>
      </c>
      <c r="AI239" s="20" t="s">
        <v>46</v>
      </c>
      <c r="AJ239" s="223"/>
      <c r="AK239" s="223"/>
      <c r="AL239" s="223" t="s">
        <v>5664</v>
      </c>
      <c r="AM239" s="331" t="s">
        <v>5664</v>
      </c>
      <c r="AN239" s="223">
        <v>3</v>
      </c>
      <c r="AO239" s="223">
        <v>3</v>
      </c>
      <c r="AP239" s="223">
        <v>2</v>
      </c>
      <c r="AQ239" s="223">
        <v>2</v>
      </c>
      <c r="AR239" t="s">
        <v>5727</v>
      </c>
    </row>
    <row r="240" spans="1:44">
      <c r="A240" s="12" t="s">
        <v>2630</v>
      </c>
      <c r="B240" s="23" t="s">
        <v>2755</v>
      </c>
      <c r="C240" s="24">
        <v>12115136</v>
      </c>
      <c r="D240" s="12" t="s">
        <v>799</v>
      </c>
      <c r="E240" s="25" t="s">
        <v>2631</v>
      </c>
      <c r="F240" s="24">
        <v>11114097</v>
      </c>
      <c r="G240" s="12" t="s">
        <v>793</v>
      </c>
      <c r="H240" s="26" t="s">
        <v>794</v>
      </c>
      <c r="I240" s="12">
        <v>25</v>
      </c>
      <c r="J240" s="27">
        <v>46247</v>
      </c>
      <c r="K240" s="28" t="s">
        <v>2632</v>
      </c>
      <c r="L240" s="12" t="s">
        <v>2633</v>
      </c>
      <c r="M240" s="12">
        <v>25</v>
      </c>
      <c r="N240" s="29">
        <v>0</v>
      </c>
      <c r="O240" s="29">
        <v>0</v>
      </c>
      <c r="P240" s="30" t="s">
        <v>203</v>
      </c>
      <c r="Q240" s="31">
        <v>46234</v>
      </c>
      <c r="R240" s="29">
        <v>0</v>
      </c>
      <c r="S240" s="31">
        <v>46235</v>
      </c>
      <c r="T240" s="31">
        <v>46235</v>
      </c>
      <c r="U240" s="12" t="s">
        <v>44</v>
      </c>
      <c r="V240" s="12" t="s">
        <v>45</v>
      </c>
      <c r="W240" s="31"/>
      <c r="X240" s="29">
        <v>0</v>
      </c>
      <c r="Y240" s="29">
        <v>0</v>
      </c>
      <c r="Z240" s="32">
        <f>IFERROR(VLOOKUP(H240,[2]New!$B:$G,3,0),)*I240/60</f>
        <v>9.125</v>
      </c>
      <c r="AA240" s="32">
        <f>IFERROR(VLOOKUP(H240,[2]New!$B:$G,4,0),)*I240/60</f>
        <v>49.125</v>
      </c>
      <c r="AB240" s="32">
        <f>IFERROR(VLOOKUP(H240,[2]New!$B:$G,6,0),)*I240/60</f>
        <v>31.666666666666668</v>
      </c>
      <c r="AC240" s="33">
        <f>VLOOKUP(A240,'[4]PO PTCA (2)'!$A:$L,12,0)</f>
        <v>46251</v>
      </c>
      <c r="AD240" s="12">
        <f>IFERROR(VLOOKUP(H240,[3]Sheet1!$E:$H,4,0),)</f>
        <v>0</v>
      </c>
      <c r="AE240" s="17">
        <v>25</v>
      </c>
      <c r="AF240" s="34" t="s">
        <v>4219</v>
      </c>
      <c r="AG240" s="12">
        <v>0</v>
      </c>
      <c r="AH240" s="20">
        <v>0</v>
      </c>
      <c r="AI240" s="20" t="s">
        <v>46</v>
      </c>
      <c r="AJ240" s="223"/>
      <c r="AK240" s="223"/>
      <c r="AL240" s="223" t="s">
        <v>5664</v>
      </c>
      <c r="AM240" s="331" t="s">
        <v>5664</v>
      </c>
      <c r="AN240" s="223">
        <v>3</v>
      </c>
      <c r="AO240" s="223">
        <v>3</v>
      </c>
      <c r="AP240" s="223">
        <v>2</v>
      </c>
      <c r="AQ240" s="223">
        <v>2</v>
      </c>
      <c r="AR240" t="s">
        <v>5727</v>
      </c>
    </row>
    <row r="241" spans="1:44">
      <c r="A241" s="12" t="s">
        <v>2634</v>
      </c>
      <c r="B241" s="23" t="s">
        <v>2756</v>
      </c>
      <c r="C241" s="24">
        <v>12115092</v>
      </c>
      <c r="D241" s="12" t="s">
        <v>488</v>
      </c>
      <c r="E241" s="25" t="s">
        <v>2635</v>
      </c>
      <c r="F241" s="24">
        <v>11112805</v>
      </c>
      <c r="G241" s="12" t="s">
        <v>521</v>
      </c>
      <c r="H241" s="26" t="s">
        <v>522</v>
      </c>
      <c r="I241" s="12">
        <v>40</v>
      </c>
      <c r="J241" s="27">
        <v>46247</v>
      </c>
      <c r="K241" s="28" t="s">
        <v>2636</v>
      </c>
      <c r="L241" s="12" t="s">
        <v>2637</v>
      </c>
      <c r="M241" s="12">
        <v>40</v>
      </c>
      <c r="N241" s="29">
        <v>0</v>
      </c>
      <c r="O241" s="29">
        <v>0</v>
      </c>
      <c r="P241" s="30" t="s">
        <v>203</v>
      </c>
      <c r="Q241" s="31">
        <v>46234</v>
      </c>
      <c r="R241" s="29">
        <v>0</v>
      </c>
      <c r="S241" s="31">
        <v>46235</v>
      </c>
      <c r="T241" s="31">
        <v>46235</v>
      </c>
      <c r="U241" s="12" t="s">
        <v>44</v>
      </c>
      <c r="V241" s="12" t="s">
        <v>45</v>
      </c>
      <c r="W241" s="31"/>
      <c r="X241" s="29">
        <v>0</v>
      </c>
      <c r="Y241" s="29">
        <v>0</v>
      </c>
      <c r="Z241" s="32">
        <f>IFERROR(VLOOKUP(H241,[2]New!$B:$G,3,0),)*I241/60</f>
        <v>14.666666666666666</v>
      </c>
      <c r="AA241" s="32">
        <f>IFERROR(VLOOKUP(H241,[2]New!$B:$G,4,0),)*I241/60</f>
        <v>78.599999999999994</v>
      </c>
      <c r="AB241" s="32">
        <f>IFERROR(VLOOKUP(H241,[2]New!$B:$G,6,0),)*I241/60</f>
        <v>76.666666666666671</v>
      </c>
      <c r="AC241" s="33">
        <f>VLOOKUP(A241,'[4]PO PTCA (2)'!$A:$L,12,0)</f>
        <v>46251</v>
      </c>
      <c r="AD241" s="12">
        <f>IFERROR(VLOOKUP(H241,[3]Sheet1!$E:$H,4,0),)</f>
        <v>0</v>
      </c>
      <c r="AE241" s="17">
        <v>40</v>
      </c>
      <c r="AF241" s="34" t="s">
        <v>4219</v>
      </c>
      <c r="AG241" s="12">
        <v>0</v>
      </c>
      <c r="AH241" s="20">
        <v>0</v>
      </c>
      <c r="AI241" s="20" t="s">
        <v>46</v>
      </c>
      <c r="AJ241" s="223"/>
      <c r="AK241" s="223"/>
      <c r="AL241" s="223" t="s">
        <v>5664</v>
      </c>
      <c r="AM241" s="331" t="s">
        <v>5664</v>
      </c>
      <c r="AN241" s="223">
        <v>3</v>
      </c>
      <c r="AO241" s="223">
        <v>3</v>
      </c>
      <c r="AP241" s="223">
        <v>2</v>
      </c>
      <c r="AQ241" s="223">
        <v>2</v>
      </c>
      <c r="AR241" t="s">
        <v>5727</v>
      </c>
    </row>
    <row r="242" spans="1:44">
      <c r="A242" s="12" t="s">
        <v>2638</v>
      </c>
      <c r="B242" s="23" t="s">
        <v>2757</v>
      </c>
      <c r="C242" s="24">
        <v>12115101</v>
      </c>
      <c r="D242" s="12" t="s">
        <v>529</v>
      </c>
      <c r="E242" s="25" t="s">
        <v>2639</v>
      </c>
      <c r="F242" s="24">
        <v>11112814</v>
      </c>
      <c r="G242" s="12" t="s">
        <v>523</v>
      </c>
      <c r="H242" s="26" t="s">
        <v>524</v>
      </c>
      <c r="I242" s="12">
        <v>55</v>
      </c>
      <c r="J242" s="27">
        <v>46247</v>
      </c>
      <c r="K242" s="28" t="s">
        <v>2640</v>
      </c>
      <c r="L242" s="12" t="s">
        <v>2641</v>
      </c>
      <c r="M242" s="12">
        <v>55</v>
      </c>
      <c r="N242" s="29">
        <v>0</v>
      </c>
      <c r="O242" s="29">
        <v>0</v>
      </c>
      <c r="P242" s="30" t="s">
        <v>203</v>
      </c>
      <c r="Q242" s="31">
        <v>46234</v>
      </c>
      <c r="R242" s="29">
        <v>0</v>
      </c>
      <c r="S242" s="31">
        <v>46235</v>
      </c>
      <c r="T242" s="31">
        <v>46235</v>
      </c>
      <c r="U242" s="12" t="s">
        <v>44</v>
      </c>
      <c r="V242" s="12" t="s">
        <v>45</v>
      </c>
      <c r="W242" s="31"/>
      <c r="X242" s="29">
        <v>0</v>
      </c>
      <c r="Y242" s="29">
        <v>0</v>
      </c>
      <c r="Z242" s="32">
        <f>IFERROR(VLOOKUP(H242,[2]New!$B:$G,3,0),)*I242/60</f>
        <v>20.166666666666668</v>
      </c>
      <c r="AA242" s="32">
        <f>IFERROR(VLOOKUP(H242,[2]New!$B:$G,4,0),)*I242/60</f>
        <v>108.075</v>
      </c>
      <c r="AB242" s="32">
        <f>IFERROR(VLOOKUP(H242,[2]New!$B:$G,6,0),)*I242/60</f>
        <v>105.41666666666667</v>
      </c>
      <c r="AC242" s="33">
        <f>VLOOKUP(A242,'[4]PO PTCA (2)'!$A:$L,12,0)</f>
        <v>46251</v>
      </c>
      <c r="AD242" s="12">
        <f>IFERROR(VLOOKUP(H242,[3]Sheet1!$E:$H,4,0),)</f>
        <v>0</v>
      </c>
      <c r="AE242" s="17">
        <v>55</v>
      </c>
      <c r="AF242" s="34" t="s">
        <v>4219</v>
      </c>
      <c r="AG242" s="12">
        <v>0</v>
      </c>
      <c r="AH242" s="20">
        <v>0</v>
      </c>
      <c r="AI242" s="20" t="s">
        <v>46</v>
      </c>
      <c r="AJ242" s="223"/>
      <c r="AK242" s="223"/>
      <c r="AL242" s="223" t="s">
        <v>5664</v>
      </c>
      <c r="AM242" s="331" t="s">
        <v>5664</v>
      </c>
      <c r="AN242" s="223">
        <v>3</v>
      </c>
      <c r="AO242" s="223">
        <v>3</v>
      </c>
      <c r="AP242" s="223">
        <v>2</v>
      </c>
      <c r="AQ242" s="223">
        <v>2</v>
      </c>
      <c r="AR242" t="s">
        <v>5727</v>
      </c>
    </row>
    <row r="243" spans="1:44">
      <c r="A243" s="12" t="s">
        <v>2642</v>
      </c>
      <c r="B243" s="23" t="s">
        <v>2758</v>
      </c>
      <c r="C243" s="24">
        <v>12115090</v>
      </c>
      <c r="D243" s="12" t="s">
        <v>587</v>
      </c>
      <c r="E243" s="25" t="s">
        <v>2643</v>
      </c>
      <c r="F243" s="24">
        <v>11112803</v>
      </c>
      <c r="G243" s="12" t="s">
        <v>585</v>
      </c>
      <c r="H243" s="26" t="s">
        <v>586</v>
      </c>
      <c r="I243" s="12">
        <v>130</v>
      </c>
      <c r="J243" s="27">
        <v>46247</v>
      </c>
      <c r="K243" s="28" t="s">
        <v>2644</v>
      </c>
      <c r="L243" s="12" t="s">
        <v>2645</v>
      </c>
      <c r="M243" s="12">
        <v>130</v>
      </c>
      <c r="N243" s="29">
        <v>0</v>
      </c>
      <c r="O243" s="29">
        <v>0</v>
      </c>
      <c r="P243" s="30" t="s">
        <v>203</v>
      </c>
      <c r="Q243" s="31">
        <v>46234</v>
      </c>
      <c r="R243" s="29">
        <v>0</v>
      </c>
      <c r="S243" s="31">
        <v>46235</v>
      </c>
      <c r="T243" s="31">
        <v>46235</v>
      </c>
      <c r="U243" s="12" t="s">
        <v>44</v>
      </c>
      <c r="V243" s="12" t="s">
        <v>45</v>
      </c>
      <c r="W243" s="31"/>
      <c r="X243" s="29">
        <v>0</v>
      </c>
      <c r="Y243" s="29">
        <v>0</v>
      </c>
      <c r="Z243" s="32">
        <f>IFERROR(VLOOKUP(H243,[2]New!$B:$G,3,0),)*I243/60</f>
        <v>47.666666666666664</v>
      </c>
      <c r="AA243" s="32">
        <f>IFERROR(VLOOKUP(H243,[2]New!$B:$G,4,0),)*I243/60</f>
        <v>255.45</v>
      </c>
      <c r="AB243" s="32">
        <f>IFERROR(VLOOKUP(H243,[2]New!$B:$G,6,0),)*I243/60</f>
        <v>249.16666666666666</v>
      </c>
      <c r="AC243" s="33">
        <f>VLOOKUP(A243,'[4]PO PTCA (2)'!$A:$L,12,0)</f>
        <v>46251</v>
      </c>
      <c r="AD243" s="12">
        <f>IFERROR(VLOOKUP(H243,[3]Sheet1!$E:$H,4,0),)</f>
        <v>0</v>
      </c>
      <c r="AE243" s="17">
        <v>130</v>
      </c>
      <c r="AF243" s="34" t="s">
        <v>4219</v>
      </c>
      <c r="AG243" s="12">
        <v>0</v>
      </c>
      <c r="AH243" s="20">
        <v>0</v>
      </c>
      <c r="AI243" s="20" t="s">
        <v>46</v>
      </c>
      <c r="AJ243" s="223"/>
      <c r="AK243" s="223"/>
      <c r="AL243" s="223" t="s">
        <v>5664</v>
      </c>
      <c r="AM243" s="331" t="s">
        <v>5664</v>
      </c>
      <c r="AN243" s="223">
        <v>3</v>
      </c>
      <c r="AO243" s="223">
        <v>3</v>
      </c>
      <c r="AP243" s="223">
        <v>2</v>
      </c>
      <c r="AQ243" s="223">
        <v>2</v>
      </c>
      <c r="AR243" t="s">
        <v>5727</v>
      </c>
    </row>
    <row r="244" spans="1:44">
      <c r="A244" s="12" t="s">
        <v>2646</v>
      </c>
      <c r="B244" s="23" t="s">
        <v>2759</v>
      </c>
      <c r="C244" s="24">
        <v>12115097</v>
      </c>
      <c r="D244" s="12" t="s">
        <v>489</v>
      </c>
      <c r="E244" s="25" t="s">
        <v>2647</v>
      </c>
      <c r="F244" s="24">
        <v>11112908</v>
      </c>
      <c r="G244" s="12" t="s">
        <v>482</v>
      </c>
      <c r="H244" s="26" t="s">
        <v>483</v>
      </c>
      <c r="I244" s="12">
        <v>25</v>
      </c>
      <c r="J244" s="27">
        <v>46247</v>
      </c>
      <c r="K244" s="28" t="s">
        <v>2648</v>
      </c>
      <c r="L244" s="12" t="s">
        <v>2649</v>
      </c>
      <c r="M244" s="12">
        <v>25</v>
      </c>
      <c r="N244" s="29">
        <v>0</v>
      </c>
      <c r="O244" s="29">
        <v>0</v>
      </c>
      <c r="P244" s="30" t="s">
        <v>166</v>
      </c>
      <c r="Q244" s="31">
        <v>46234</v>
      </c>
      <c r="R244" s="29">
        <v>0</v>
      </c>
      <c r="S244" s="31">
        <v>46235</v>
      </c>
      <c r="T244" s="31">
        <v>46235</v>
      </c>
      <c r="U244" s="12" t="s">
        <v>44</v>
      </c>
      <c r="V244" s="12" t="s">
        <v>45</v>
      </c>
      <c r="W244" s="31"/>
      <c r="X244" s="29">
        <v>0</v>
      </c>
      <c r="Y244" s="29">
        <v>0</v>
      </c>
      <c r="Z244" s="32">
        <f>IFERROR(VLOOKUP(H244,[2]New!$B:$G,3,0),)*I244/60</f>
        <v>9.1666666666666661</v>
      </c>
      <c r="AA244" s="32">
        <f>IFERROR(VLOOKUP(H244,[2]New!$B:$G,4,0),)*I244/60</f>
        <v>38.75</v>
      </c>
      <c r="AB244" s="32">
        <f>IFERROR(VLOOKUP(H244,[2]New!$B:$G,6,0),)*I244/60</f>
        <v>47.916666666666664</v>
      </c>
      <c r="AC244" s="33">
        <f>VLOOKUP(A244,'[4]PO PTCA (2)'!$A:$L,12,0)</f>
        <v>46254</v>
      </c>
      <c r="AD244" s="12">
        <f>IFERROR(VLOOKUP(H244,[3]Sheet1!$E:$H,4,0),)</f>
        <v>0</v>
      </c>
      <c r="AE244" s="17">
        <v>25</v>
      </c>
      <c r="AF244" s="34" t="s">
        <v>4219</v>
      </c>
      <c r="AG244" s="12">
        <v>0</v>
      </c>
      <c r="AH244" s="20">
        <v>0</v>
      </c>
      <c r="AI244" s="20" t="s">
        <v>46</v>
      </c>
      <c r="AJ244" s="223"/>
      <c r="AK244" s="223"/>
      <c r="AL244" s="223" t="s">
        <v>5665</v>
      </c>
      <c r="AM244" s="331" t="e">
        <v>#N/A</v>
      </c>
      <c r="AN244" s="223">
        <v>3</v>
      </c>
      <c r="AO244" s="223">
        <v>3</v>
      </c>
      <c r="AP244" s="223">
        <v>2</v>
      </c>
      <c r="AQ244" s="223">
        <v>2</v>
      </c>
      <c r="AR244" s="12"/>
    </row>
    <row r="245" spans="1:44">
      <c r="A245" s="12" t="s">
        <v>2650</v>
      </c>
      <c r="B245" s="23" t="s">
        <v>2760</v>
      </c>
      <c r="C245" s="24">
        <v>12115104</v>
      </c>
      <c r="D245" s="12" t="s">
        <v>528</v>
      </c>
      <c r="E245" s="25" t="s">
        <v>2651</v>
      </c>
      <c r="F245" s="24">
        <v>11112915</v>
      </c>
      <c r="G245" s="12" t="s">
        <v>2652</v>
      </c>
      <c r="H245" s="26" t="s">
        <v>2653</v>
      </c>
      <c r="I245" s="12">
        <v>50</v>
      </c>
      <c r="J245" s="27">
        <v>46247</v>
      </c>
      <c r="K245" s="28" t="s">
        <v>2654</v>
      </c>
      <c r="L245" s="12" t="s">
        <v>2655</v>
      </c>
      <c r="M245" s="12">
        <v>50</v>
      </c>
      <c r="N245" s="29">
        <v>0</v>
      </c>
      <c r="O245" s="29">
        <v>0</v>
      </c>
      <c r="P245" s="30" t="s">
        <v>166</v>
      </c>
      <c r="Q245" s="31">
        <v>46234</v>
      </c>
      <c r="R245" s="29">
        <v>0</v>
      </c>
      <c r="S245" s="31">
        <v>46235</v>
      </c>
      <c r="T245" s="31">
        <v>46235</v>
      </c>
      <c r="U245" s="12" t="s">
        <v>44</v>
      </c>
      <c r="V245" s="12" t="s">
        <v>45</v>
      </c>
      <c r="W245" s="31"/>
      <c r="X245" s="29">
        <v>0</v>
      </c>
      <c r="Y245" s="29">
        <v>0</v>
      </c>
      <c r="Z245" s="32">
        <f>IFERROR(VLOOKUP(H245,[2]New!$B:$G,3,0),)*I245/60</f>
        <v>18.333333333333332</v>
      </c>
      <c r="AA245" s="32">
        <f>IFERROR(VLOOKUP(H245,[2]New!$B:$G,4,0),)*I245/60</f>
        <v>77.5</v>
      </c>
      <c r="AB245" s="32">
        <f>IFERROR(VLOOKUP(H245,[2]New!$B:$G,6,0),)*I245/60</f>
        <v>95.833333333333329</v>
      </c>
      <c r="AC245" s="33">
        <f>VLOOKUP(A245,'[4]PO PTCA (2)'!$A:$L,12,0)</f>
        <v>46254</v>
      </c>
      <c r="AD245" s="12">
        <f>IFERROR(VLOOKUP(H245,[3]Sheet1!$E:$H,4,0),)</f>
        <v>0</v>
      </c>
      <c r="AE245" s="17">
        <v>50</v>
      </c>
      <c r="AF245" s="34" t="s">
        <v>4219</v>
      </c>
      <c r="AG245" s="12">
        <v>0</v>
      </c>
      <c r="AH245" s="20">
        <v>0</v>
      </c>
      <c r="AI245" s="20" t="s">
        <v>46</v>
      </c>
      <c r="AJ245" s="223"/>
      <c r="AK245" s="223"/>
      <c r="AL245" s="223" t="s">
        <v>5665</v>
      </c>
      <c r="AM245" s="331" t="e">
        <v>#N/A</v>
      </c>
      <c r="AN245" s="223">
        <v>3</v>
      </c>
      <c r="AO245" s="223">
        <v>3</v>
      </c>
      <c r="AP245" s="223">
        <v>2</v>
      </c>
      <c r="AQ245" s="223">
        <v>2</v>
      </c>
      <c r="AR245" s="12"/>
    </row>
    <row r="246" spans="1:44">
      <c r="A246" s="12" t="s">
        <v>2656</v>
      </c>
      <c r="B246" s="23" t="s">
        <v>2761</v>
      </c>
      <c r="C246" s="24">
        <v>12115095</v>
      </c>
      <c r="D246" s="12" t="s">
        <v>490</v>
      </c>
      <c r="E246" s="25" t="s">
        <v>2657</v>
      </c>
      <c r="F246" s="24">
        <v>11112906</v>
      </c>
      <c r="G246" s="12" t="s">
        <v>484</v>
      </c>
      <c r="H246" s="26" t="s">
        <v>485</v>
      </c>
      <c r="I246" s="12">
        <v>95</v>
      </c>
      <c r="J246" s="27">
        <v>46247</v>
      </c>
      <c r="K246" s="28" t="s">
        <v>2658</v>
      </c>
      <c r="L246" s="12" t="s">
        <v>2659</v>
      </c>
      <c r="M246" s="12">
        <v>95</v>
      </c>
      <c r="N246" s="29">
        <v>0</v>
      </c>
      <c r="O246" s="29">
        <v>0</v>
      </c>
      <c r="P246" s="30" t="s">
        <v>166</v>
      </c>
      <c r="Q246" s="31">
        <v>46234</v>
      </c>
      <c r="R246" s="29">
        <v>0</v>
      </c>
      <c r="S246" s="31">
        <v>46235</v>
      </c>
      <c r="T246" s="31">
        <v>46235</v>
      </c>
      <c r="U246" s="12" t="s">
        <v>44</v>
      </c>
      <c r="V246" s="12" t="s">
        <v>45</v>
      </c>
      <c r="W246" s="31"/>
      <c r="X246" s="29">
        <v>0</v>
      </c>
      <c r="Y246" s="29">
        <v>0</v>
      </c>
      <c r="Z246" s="32">
        <f>IFERROR(VLOOKUP(H246,[2]New!$B:$G,3,0),)*I246/60</f>
        <v>34.833333333333336</v>
      </c>
      <c r="AA246" s="32">
        <f>IFERROR(VLOOKUP(H246,[2]New!$B:$G,4,0),)*I246/60</f>
        <v>147.25</v>
      </c>
      <c r="AB246" s="32">
        <f>IFERROR(VLOOKUP(H246,[2]New!$B:$G,6,0),)*I246/60</f>
        <v>182.08333333333334</v>
      </c>
      <c r="AC246" s="33">
        <f>VLOOKUP(A246,'[4]PO PTCA (2)'!$A:$L,12,0)</f>
        <v>46254</v>
      </c>
      <c r="AD246" s="12">
        <f>IFERROR(VLOOKUP(H246,[3]Sheet1!$E:$H,4,0),)</f>
        <v>0</v>
      </c>
      <c r="AE246" s="17">
        <v>95</v>
      </c>
      <c r="AF246" s="34" t="s">
        <v>4219</v>
      </c>
      <c r="AG246" s="12">
        <v>0</v>
      </c>
      <c r="AH246" s="20">
        <v>0</v>
      </c>
      <c r="AI246" s="20" t="s">
        <v>46</v>
      </c>
      <c r="AJ246" s="223"/>
      <c r="AK246" s="223"/>
      <c r="AL246" s="223" t="s">
        <v>5665</v>
      </c>
      <c r="AM246" s="331" t="e">
        <v>#N/A</v>
      </c>
      <c r="AN246" s="223">
        <v>3</v>
      </c>
      <c r="AO246" s="223">
        <v>3</v>
      </c>
      <c r="AP246" s="223">
        <v>2</v>
      </c>
      <c r="AQ246" s="223">
        <v>2</v>
      </c>
      <c r="AR246" s="12"/>
    </row>
    <row r="247" spans="1:44">
      <c r="A247" s="12" t="s">
        <v>2660</v>
      </c>
      <c r="B247" s="23" t="s">
        <v>2762</v>
      </c>
      <c r="C247" s="24">
        <v>12115101</v>
      </c>
      <c r="D247" s="12" t="s">
        <v>529</v>
      </c>
      <c r="E247" s="25" t="s">
        <v>2661</v>
      </c>
      <c r="F247" s="24">
        <v>11112912</v>
      </c>
      <c r="G247" s="12" t="s">
        <v>637</v>
      </c>
      <c r="H247" s="26" t="s">
        <v>638</v>
      </c>
      <c r="I247" s="12">
        <v>100</v>
      </c>
      <c r="J247" s="27">
        <v>46247</v>
      </c>
      <c r="K247" s="28" t="s">
        <v>2662</v>
      </c>
      <c r="L247" s="12" t="s">
        <v>2663</v>
      </c>
      <c r="M247" s="12">
        <v>110</v>
      </c>
      <c r="N247" s="29">
        <v>0</v>
      </c>
      <c r="O247" s="29">
        <v>0</v>
      </c>
      <c r="P247" s="30" t="s">
        <v>166</v>
      </c>
      <c r="Q247" s="31">
        <v>46234</v>
      </c>
      <c r="R247" s="29">
        <v>0</v>
      </c>
      <c r="S247" s="31">
        <v>46235</v>
      </c>
      <c r="T247" s="31">
        <v>46235</v>
      </c>
      <c r="U247" s="12" t="s">
        <v>44</v>
      </c>
      <c r="V247" s="12" t="s">
        <v>45</v>
      </c>
      <c r="W247" s="31"/>
      <c r="X247" s="29">
        <v>10</v>
      </c>
      <c r="Y247" s="29">
        <v>0</v>
      </c>
      <c r="Z247" s="32">
        <f>IFERROR(VLOOKUP(H247,[2]New!$B:$G,3,0),)*I247/60</f>
        <v>36.666666666666664</v>
      </c>
      <c r="AA247" s="32">
        <f>IFERROR(VLOOKUP(H247,[2]New!$B:$G,4,0),)*I247/60</f>
        <v>155</v>
      </c>
      <c r="AB247" s="32">
        <f>IFERROR(VLOOKUP(H247,[2]New!$B:$G,6,0),)*I247/60</f>
        <v>191.66666666666666</v>
      </c>
      <c r="AC247" s="33">
        <f>VLOOKUP(A247,'[4]PO PTCA (2)'!$A:$L,12,0)</f>
        <v>46254</v>
      </c>
      <c r="AD247" s="12">
        <f>IFERROR(VLOOKUP(H247,[3]Sheet1!$E:$H,4,0),)</f>
        <v>0</v>
      </c>
      <c r="AE247" s="17">
        <v>100</v>
      </c>
      <c r="AF247" s="34" t="s">
        <v>4219</v>
      </c>
      <c r="AG247" s="12">
        <v>0</v>
      </c>
      <c r="AH247" s="20">
        <v>10</v>
      </c>
      <c r="AI247" s="20" t="s">
        <v>46</v>
      </c>
      <c r="AJ247" s="223"/>
      <c r="AK247" s="223"/>
      <c r="AL247" s="223" t="s">
        <v>5665</v>
      </c>
      <c r="AM247" s="331" t="e">
        <v>#N/A</v>
      </c>
      <c r="AN247" s="223">
        <v>3</v>
      </c>
      <c r="AO247" s="223">
        <v>3</v>
      </c>
      <c r="AP247" s="223">
        <v>2</v>
      </c>
      <c r="AQ247" s="223">
        <v>2</v>
      </c>
      <c r="AR247" s="12"/>
    </row>
    <row r="248" spans="1:44">
      <c r="A248" s="12" t="s">
        <v>2664</v>
      </c>
      <c r="B248" s="23" t="s">
        <v>2763</v>
      </c>
      <c r="C248" s="24">
        <v>12115100</v>
      </c>
      <c r="D248" s="12" t="s">
        <v>530</v>
      </c>
      <c r="E248" s="25" t="s">
        <v>2665</v>
      </c>
      <c r="F248" s="24">
        <v>11112911</v>
      </c>
      <c r="G248" s="12" t="s">
        <v>635</v>
      </c>
      <c r="H248" s="26" t="s">
        <v>636</v>
      </c>
      <c r="I248" s="12">
        <v>125</v>
      </c>
      <c r="J248" s="27">
        <v>46247</v>
      </c>
      <c r="K248" s="28" t="s">
        <v>2666</v>
      </c>
      <c r="L248" s="12" t="s">
        <v>2667</v>
      </c>
      <c r="M248" s="12">
        <v>125</v>
      </c>
      <c r="N248" s="29">
        <v>0</v>
      </c>
      <c r="O248" s="29">
        <v>0</v>
      </c>
      <c r="P248" s="30" t="s">
        <v>166</v>
      </c>
      <c r="Q248" s="31">
        <v>46234</v>
      </c>
      <c r="R248" s="29">
        <v>0</v>
      </c>
      <c r="S248" s="31">
        <v>46235</v>
      </c>
      <c r="T248" s="31">
        <v>46235</v>
      </c>
      <c r="U248" s="12" t="s">
        <v>44</v>
      </c>
      <c r="V248" s="12" t="s">
        <v>45</v>
      </c>
      <c r="W248" s="31"/>
      <c r="X248" s="29">
        <v>0</v>
      </c>
      <c r="Y248" s="29">
        <v>0</v>
      </c>
      <c r="Z248" s="32">
        <f>IFERROR(VLOOKUP(H248,[2]New!$B:$G,3,0),)*I248/60</f>
        <v>45.833333333333336</v>
      </c>
      <c r="AA248" s="32">
        <f>IFERROR(VLOOKUP(H248,[2]New!$B:$G,4,0),)*I248/60</f>
        <v>193.75</v>
      </c>
      <c r="AB248" s="32">
        <f>IFERROR(VLOOKUP(H248,[2]New!$B:$G,6,0),)*I248/60</f>
        <v>239.58333333333334</v>
      </c>
      <c r="AC248" s="33">
        <f>VLOOKUP(A248,'[4]PO PTCA (2)'!$A:$L,12,0)</f>
        <v>46254</v>
      </c>
      <c r="AD248" s="12">
        <f>IFERROR(VLOOKUP(H248,[3]Sheet1!$E:$H,4,0),)</f>
        <v>0</v>
      </c>
      <c r="AE248" s="17">
        <v>125</v>
      </c>
      <c r="AF248" s="34" t="s">
        <v>4219</v>
      </c>
      <c r="AG248" s="12">
        <v>0</v>
      </c>
      <c r="AH248" s="20">
        <v>0</v>
      </c>
      <c r="AI248" s="20" t="s">
        <v>46</v>
      </c>
      <c r="AJ248" s="223"/>
      <c r="AK248" s="223"/>
      <c r="AL248" s="223" t="s">
        <v>5665</v>
      </c>
      <c r="AM248" s="331" t="e">
        <v>#N/A</v>
      </c>
      <c r="AN248" s="223">
        <v>3</v>
      </c>
      <c r="AO248" s="223">
        <v>3</v>
      </c>
      <c r="AP248" s="223">
        <v>2</v>
      </c>
      <c r="AQ248" s="223">
        <v>2</v>
      </c>
      <c r="AR248" s="12"/>
    </row>
    <row r="249" spans="1:44">
      <c r="A249" s="12" t="s">
        <v>2668</v>
      </c>
      <c r="B249" s="23" t="s">
        <v>2764</v>
      </c>
      <c r="C249" s="24">
        <v>12115073</v>
      </c>
      <c r="D249" s="12" t="s">
        <v>527</v>
      </c>
      <c r="E249" s="25" t="s">
        <v>2669</v>
      </c>
      <c r="F249" s="24">
        <v>11112788</v>
      </c>
      <c r="G249" s="12" t="s">
        <v>2670</v>
      </c>
      <c r="H249" s="26" t="s">
        <v>2671</v>
      </c>
      <c r="I249" s="12">
        <v>5</v>
      </c>
      <c r="J249" s="27">
        <v>46247</v>
      </c>
      <c r="K249" s="28" t="s">
        <v>2672</v>
      </c>
      <c r="L249" s="12" t="s">
        <v>2673</v>
      </c>
      <c r="M249" s="12">
        <v>5</v>
      </c>
      <c r="N249" s="29">
        <v>0</v>
      </c>
      <c r="O249" s="29">
        <v>0</v>
      </c>
      <c r="P249" s="30" t="s">
        <v>43</v>
      </c>
      <c r="Q249" s="31">
        <v>46234</v>
      </c>
      <c r="R249" s="29">
        <v>0</v>
      </c>
      <c r="S249" s="31">
        <v>46235</v>
      </c>
      <c r="T249" s="31">
        <v>46235</v>
      </c>
      <c r="U249" s="12" t="s">
        <v>44</v>
      </c>
      <c r="V249" s="12" t="s">
        <v>45</v>
      </c>
      <c r="W249" s="31"/>
      <c r="X249" s="29">
        <v>0</v>
      </c>
      <c r="Y249" s="29">
        <v>0</v>
      </c>
      <c r="Z249" s="32">
        <f>IFERROR(VLOOKUP(H249,[2]New!$B:$G,3,0),)*I249/60</f>
        <v>2.625</v>
      </c>
      <c r="AA249" s="32">
        <f>IFERROR(VLOOKUP(H249,[2]New!$B:$G,4,0),)*I249/60</f>
        <v>7.7166666666666668</v>
      </c>
      <c r="AB249" s="32">
        <f>IFERROR(VLOOKUP(H249,[2]New!$B:$G,6,0),)*I249/60</f>
        <v>7</v>
      </c>
      <c r="AC249" s="33">
        <f>VLOOKUP(A249,'[4]PO PTCA (2)'!$A:$L,12,0)</f>
        <v>46274</v>
      </c>
      <c r="AD249" s="12">
        <f>IFERROR(VLOOKUP(H249,[3]Sheet1!$E:$H,4,0),)</f>
        <v>0</v>
      </c>
      <c r="AE249" s="17">
        <v>5</v>
      </c>
      <c r="AF249" s="34" t="s">
        <v>4219</v>
      </c>
      <c r="AG249" s="12">
        <v>0</v>
      </c>
      <c r="AH249" s="20">
        <v>0</v>
      </c>
      <c r="AI249" s="20" t="s">
        <v>46</v>
      </c>
      <c r="AJ249" s="223"/>
      <c r="AK249" s="223"/>
      <c r="AL249" s="223" t="s">
        <v>5666</v>
      </c>
      <c r="AM249" s="331" t="e">
        <v>#N/A</v>
      </c>
      <c r="AN249" s="223">
        <v>3</v>
      </c>
      <c r="AO249" s="223">
        <v>3</v>
      </c>
      <c r="AP249" s="223">
        <v>2</v>
      </c>
      <c r="AQ249" s="223" t="s">
        <v>47</v>
      </c>
      <c r="AR249" s="12"/>
    </row>
    <row r="250" spans="1:44">
      <c r="A250" s="12" t="s">
        <v>2674</v>
      </c>
      <c r="B250" s="23" t="s">
        <v>2765</v>
      </c>
      <c r="C250" s="24">
        <v>12115085</v>
      </c>
      <c r="D250" s="12" t="s">
        <v>385</v>
      </c>
      <c r="E250" s="25" t="s">
        <v>2675</v>
      </c>
      <c r="F250" s="24">
        <v>11112800</v>
      </c>
      <c r="G250" s="12" t="s">
        <v>381</v>
      </c>
      <c r="H250" s="26" t="s">
        <v>382</v>
      </c>
      <c r="I250" s="12">
        <v>5</v>
      </c>
      <c r="J250" s="27">
        <v>46247</v>
      </c>
      <c r="K250" s="28" t="s">
        <v>2676</v>
      </c>
      <c r="L250" s="12" t="s">
        <v>2677</v>
      </c>
      <c r="M250" s="12">
        <v>5</v>
      </c>
      <c r="N250" s="29">
        <v>0</v>
      </c>
      <c r="O250" s="29">
        <v>0</v>
      </c>
      <c r="P250" s="30" t="s">
        <v>43</v>
      </c>
      <c r="Q250" s="31">
        <v>46234</v>
      </c>
      <c r="R250" s="29">
        <v>0</v>
      </c>
      <c r="S250" s="31">
        <v>46235</v>
      </c>
      <c r="T250" s="31">
        <v>46235</v>
      </c>
      <c r="U250" s="12" t="s">
        <v>44</v>
      </c>
      <c r="V250" s="12" t="s">
        <v>45</v>
      </c>
      <c r="W250" s="31"/>
      <c r="X250" s="29">
        <v>0</v>
      </c>
      <c r="Y250" s="29">
        <v>0</v>
      </c>
      <c r="Z250" s="32">
        <f>IFERROR(VLOOKUP(H250,[2]New!$B:$G,3,0),)*I250/60</f>
        <v>2.625</v>
      </c>
      <c r="AA250" s="32">
        <f>IFERROR(VLOOKUP(H250,[2]New!$B:$G,4,0),)*I250/60</f>
        <v>7.7166666666666668</v>
      </c>
      <c r="AB250" s="32">
        <f>IFERROR(VLOOKUP(H250,[2]New!$B:$G,6,0),)*I250/60</f>
        <v>7</v>
      </c>
      <c r="AC250" s="33">
        <f>VLOOKUP(A250,'[4]PO PTCA (2)'!$A:$L,12,0)</f>
        <v>46274</v>
      </c>
      <c r="AD250" s="12">
        <f>IFERROR(VLOOKUP(H250,[3]Sheet1!$E:$H,4,0),)</f>
        <v>0</v>
      </c>
      <c r="AE250" s="17">
        <v>5</v>
      </c>
      <c r="AF250" s="34" t="s">
        <v>4219</v>
      </c>
      <c r="AG250" s="12">
        <v>0</v>
      </c>
      <c r="AH250" s="20">
        <v>0</v>
      </c>
      <c r="AI250" s="20" t="s">
        <v>46</v>
      </c>
      <c r="AJ250" s="223"/>
      <c r="AK250" s="223"/>
      <c r="AL250" s="223" t="s">
        <v>5666</v>
      </c>
      <c r="AM250" s="331" t="e">
        <v>#N/A</v>
      </c>
      <c r="AN250" s="223">
        <v>3</v>
      </c>
      <c r="AO250" s="223">
        <v>3</v>
      </c>
      <c r="AP250" s="223">
        <v>2</v>
      </c>
      <c r="AQ250" s="223" t="s">
        <v>47</v>
      </c>
      <c r="AR250" s="12"/>
    </row>
    <row r="251" spans="1:44">
      <c r="A251" s="12" t="s">
        <v>2678</v>
      </c>
      <c r="B251" s="23" t="s">
        <v>2766</v>
      </c>
      <c r="C251" s="24">
        <v>12115087</v>
      </c>
      <c r="D251" s="12" t="s">
        <v>2720</v>
      </c>
      <c r="E251" s="25" t="s">
        <v>2679</v>
      </c>
      <c r="F251" s="24">
        <v>11112799</v>
      </c>
      <c r="G251" s="12" t="s">
        <v>2680</v>
      </c>
      <c r="H251" s="26" t="s">
        <v>2681</v>
      </c>
      <c r="I251" s="12">
        <v>5</v>
      </c>
      <c r="J251" s="27">
        <v>46247</v>
      </c>
      <c r="K251" s="28" t="s">
        <v>2682</v>
      </c>
      <c r="L251" s="12" t="s">
        <v>2683</v>
      </c>
      <c r="M251" s="12">
        <v>5</v>
      </c>
      <c r="N251" s="29">
        <v>0</v>
      </c>
      <c r="O251" s="29">
        <v>0</v>
      </c>
      <c r="P251" s="30" t="s">
        <v>43</v>
      </c>
      <c r="Q251" s="31">
        <v>46234</v>
      </c>
      <c r="R251" s="29">
        <v>0</v>
      </c>
      <c r="S251" s="31">
        <v>46235</v>
      </c>
      <c r="T251" s="31">
        <v>46235</v>
      </c>
      <c r="U251" s="12" t="s">
        <v>44</v>
      </c>
      <c r="V251" s="12" t="s">
        <v>45</v>
      </c>
      <c r="W251" s="31"/>
      <c r="X251" s="29">
        <v>0</v>
      </c>
      <c r="Y251" s="29">
        <v>0</v>
      </c>
      <c r="Z251" s="32">
        <f>IFERROR(VLOOKUP(H251,[2]New!$B:$G,3,0),)*I251/60</f>
        <v>2.625</v>
      </c>
      <c r="AA251" s="32">
        <f>IFERROR(VLOOKUP(H251,[2]New!$B:$G,4,0),)*I251/60</f>
        <v>7.7166666666666668</v>
      </c>
      <c r="AB251" s="32">
        <f>IFERROR(VLOOKUP(H251,[2]New!$B:$G,6,0),)*I251/60</f>
        <v>7</v>
      </c>
      <c r="AC251" s="33">
        <f>VLOOKUP(A251,'[4]PO PTCA (2)'!$A:$L,12,0)</f>
        <v>46274</v>
      </c>
      <c r="AD251" s="12">
        <f>IFERROR(VLOOKUP(H251,[3]Sheet1!$E:$H,4,0),)</f>
        <v>0</v>
      </c>
      <c r="AE251" s="17">
        <v>5</v>
      </c>
      <c r="AF251" s="34" t="s">
        <v>4219</v>
      </c>
      <c r="AG251" s="12">
        <v>0</v>
      </c>
      <c r="AH251" s="20">
        <v>0</v>
      </c>
      <c r="AI251" s="20" t="s">
        <v>46</v>
      </c>
      <c r="AJ251" s="223"/>
      <c r="AK251" s="223"/>
      <c r="AL251" s="223" t="s">
        <v>5666</v>
      </c>
      <c r="AM251" s="331" t="e">
        <v>#N/A</v>
      </c>
      <c r="AN251" s="223">
        <v>3</v>
      </c>
      <c r="AO251" s="223">
        <v>3</v>
      </c>
      <c r="AP251" s="223">
        <v>2</v>
      </c>
      <c r="AQ251" s="223" t="s">
        <v>47</v>
      </c>
      <c r="AR251" s="12"/>
    </row>
    <row r="252" spans="1:44">
      <c r="A252" s="12" t="s">
        <v>2684</v>
      </c>
      <c r="B252" s="23" t="s">
        <v>2767</v>
      </c>
      <c r="C252" s="24">
        <v>12115075</v>
      </c>
      <c r="D252" s="12" t="s">
        <v>386</v>
      </c>
      <c r="E252" s="25" t="s">
        <v>2685</v>
      </c>
      <c r="F252" s="24">
        <v>11112787</v>
      </c>
      <c r="G252" s="12" t="s">
        <v>383</v>
      </c>
      <c r="H252" s="26" t="s">
        <v>384</v>
      </c>
      <c r="I252" s="12">
        <v>10</v>
      </c>
      <c r="J252" s="27">
        <v>46247</v>
      </c>
      <c r="K252" s="28" t="s">
        <v>2686</v>
      </c>
      <c r="L252" s="12" t="s">
        <v>2687</v>
      </c>
      <c r="M252" s="12">
        <v>10</v>
      </c>
      <c r="N252" s="29">
        <v>0</v>
      </c>
      <c r="O252" s="29">
        <v>0</v>
      </c>
      <c r="P252" s="30" t="s">
        <v>43</v>
      </c>
      <c r="Q252" s="31">
        <v>46234</v>
      </c>
      <c r="R252" s="29">
        <v>0</v>
      </c>
      <c r="S252" s="31">
        <v>46235</v>
      </c>
      <c r="T252" s="31">
        <v>46235</v>
      </c>
      <c r="U252" s="12" t="s">
        <v>44</v>
      </c>
      <c r="V252" s="12" t="s">
        <v>45</v>
      </c>
      <c r="W252" s="31"/>
      <c r="X252" s="29">
        <v>0</v>
      </c>
      <c r="Y252" s="29">
        <v>0</v>
      </c>
      <c r="Z252" s="32">
        <f>IFERROR(VLOOKUP(H252,[2]New!$B:$G,3,0),)*I252/60</f>
        <v>5.25</v>
      </c>
      <c r="AA252" s="32">
        <f>IFERROR(VLOOKUP(H252,[2]New!$B:$G,4,0),)*I252/60</f>
        <v>15.433333333333334</v>
      </c>
      <c r="AB252" s="32">
        <f>IFERROR(VLOOKUP(H252,[2]New!$B:$G,6,0),)*I252/60</f>
        <v>14</v>
      </c>
      <c r="AC252" s="33">
        <f>VLOOKUP(A252,'[4]PO PTCA (2)'!$A:$L,12,0)</f>
        <v>46274</v>
      </c>
      <c r="AD252" s="12">
        <f>IFERROR(VLOOKUP(H252,[3]Sheet1!$E:$H,4,0),)</f>
        <v>0</v>
      </c>
      <c r="AE252" s="17">
        <v>10</v>
      </c>
      <c r="AF252" s="34" t="s">
        <v>4219</v>
      </c>
      <c r="AG252" s="12">
        <v>0</v>
      </c>
      <c r="AH252" s="20">
        <v>0</v>
      </c>
      <c r="AI252" s="20" t="s">
        <v>46</v>
      </c>
      <c r="AJ252" s="223"/>
      <c r="AK252" s="223"/>
      <c r="AL252" s="223" t="s">
        <v>5666</v>
      </c>
      <c r="AM252" s="331" t="e">
        <v>#N/A</v>
      </c>
      <c r="AN252" s="223">
        <v>3</v>
      </c>
      <c r="AO252" s="223">
        <v>3</v>
      </c>
      <c r="AP252" s="223">
        <v>2</v>
      </c>
      <c r="AQ252" s="223" t="s">
        <v>47</v>
      </c>
      <c r="AR252" s="12"/>
    </row>
    <row r="253" spans="1:44">
      <c r="A253" s="12" t="s">
        <v>2688</v>
      </c>
      <c r="B253" s="23" t="s">
        <v>2768</v>
      </c>
      <c r="C253" s="24">
        <v>12115094</v>
      </c>
      <c r="D253" s="12" t="s">
        <v>531</v>
      </c>
      <c r="E253" s="25" t="s">
        <v>2689</v>
      </c>
      <c r="F253" s="24">
        <v>11120216</v>
      </c>
      <c r="G253" s="12" t="s">
        <v>2690</v>
      </c>
      <c r="H253" s="26" t="s">
        <v>2691</v>
      </c>
      <c r="I253" s="12">
        <v>50</v>
      </c>
      <c r="J253" s="27">
        <v>46247</v>
      </c>
      <c r="K253" s="28" t="s">
        <v>2692</v>
      </c>
      <c r="L253" s="12" t="s">
        <v>2693</v>
      </c>
      <c r="M253" s="12">
        <v>50</v>
      </c>
      <c r="N253" s="29">
        <v>0</v>
      </c>
      <c r="O253" s="29">
        <v>0</v>
      </c>
      <c r="P253" s="30" t="s">
        <v>43</v>
      </c>
      <c r="Q253" s="31">
        <v>46234</v>
      </c>
      <c r="R253" s="29">
        <v>0</v>
      </c>
      <c r="S253" s="31">
        <v>46235</v>
      </c>
      <c r="T253" s="31">
        <v>46235</v>
      </c>
      <c r="U253" s="12" t="s">
        <v>44</v>
      </c>
      <c r="V253" s="12" t="s">
        <v>45</v>
      </c>
      <c r="W253" s="31"/>
      <c r="X253" s="29">
        <v>0</v>
      </c>
      <c r="Y253" s="29">
        <v>0</v>
      </c>
      <c r="Z253" s="32">
        <f>IFERROR(VLOOKUP(H253,[2]New!$B:$G,3,0),)*I253/60</f>
        <v>28.333333333333332</v>
      </c>
      <c r="AA253" s="32">
        <f>IFERROR(VLOOKUP(H253,[2]New!$B:$G,4,0),)*I253/60</f>
        <v>73.333333333333329</v>
      </c>
      <c r="AB253" s="32">
        <f>IFERROR(VLOOKUP(H253,[2]New!$B:$G,6,0),)*I253/60</f>
        <v>70</v>
      </c>
      <c r="AC253" s="33">
        <f>VLOOKUP(A253,'[4]PO PTCA (2)'!$A:$L,12,0)</f>
        <v>46269</v>
      </c>
      <c r="AD253" s="12">
        <f>IFERROR(VLOOKUP(H253,[3]Sheet1!$E:$H,4,0),)</f>
        <v>0</v>
      </c>
      <c r="AE253" s="17">
        <v>50</v>
      </c>
      <c r="AF253" s="34" t="s">
        <v>4219</v>
      </c>
      <c r="AG253" s="12">
        <v>0</v>
      </c>
      <c r="AH253" s="20">
        <v>0</v>
      </c>
      <c r="AI253" s="20" t="s">
        <v>46</v>
      </c>
      <c r="AJ253" s="223"/>
      <c r="AK253" s="223"/>
      <c r="AL253" s="223" t="s">
        <v>5667</v>
      </c>
      <c r="AM253" s="331" t="e">
        <v>#N/A</v>
      </c>
      <c r="AN253" s="223">
        <v>3</v>
      </c>
      <c r="AO253" s="223">
        <v>3</v>
      </c>
      <c r="AP253" s="223">
        <v>2</v>
      </c>
      <c r="AQ253" s="223" t="s">
        <v>47</v>
      </c>
      <c r="AR253" s="12"/>
    </row>
    <row r="254" spans="1:44">
      <c r="A254" s="12" t="s">
        <v>2694</v>
      </c>
      <c r="B254" s="23" t="s">
        <v>2769</v>
      </c>
      <c r="C254" s="24">
        <v>12115088</v>
      </c>
      <c r="D254" s="12" t="s">
        <v>486</v>
      </c>
      <c r="E254" s="25" t="s">
        <v>2695</v>
      </c>
      <c r="F254" s="24">
        <v>11120210</v>
      </c>
      <c r="G254" s="12" t="s">
        <v>476</v>
      </c>
      <c r="H254" s="26" t="s">
        <v>477</v>
      </c>
      <c r="I254" s="12">
        <v>50</v>
      </c>
      <c r="J254" s="27">
        <v>46247</v>
      </c>
      <c r="K254" s="28" t="s">
        <v>2696</v>
      </c>
      <c r="L254" s="12" t="s">
        <v>2697</v>
      </c>
      <c r="M254" s="12">
        <v>50</v>
      </c>
      <c r="N254" s="29">
        <v>0</v>
      </c>
      <c r="O254" s="29">
        <v>0</v>
      </c>
      <c r="P254" s="30" t="s">
        <v>43</v>
      </c>
      <c r="Q254" s="31">
        <v>46234</v>
      </c>
      <c r="R254" s="29">
        <v>0</v>
      </c>
      <c r="S254" s="31">
        <v>46235</v>
      </c>
      <c r="T254" s="31">
        <v>46235</v>
      </c>
      <c r="U254" s="12" t="s">
        <v>44</v>
      </c>
      <c r="V254" s="12" t="s">
        <v>45</v>
      </c>
      <c r="W254" s="31"/>
      <c r="X254" s="29">
        <v>0</v>
      </c>
      <c r="Y254" s="29">
        <v>0</v>
      </c>
      <c r="Z254" s="32">
        <f>IFERROR(VLOOKUP(H254,[2]New!$B:$G,3,0),)*I254/60</f>
        <v>28.333333333333332</v>
      </c>
      <c r="AA254" s="32">
        <f>IFERROR(VLOOKUP(H254,[2]New!$B:$G,4,0),)*I254/60</f>
        <v>73.333333333333329</v>
      </c>
      <c r="AB254" s="32">
        <f>IFERROR(VLOOKUP(H254,[2]New!$B:$G,6,0),)*I254/60</f>
        <v>70</v>
      </c>
      <c r="AC254" s="33">
        <f>VLOOKUP(A254,'[4]PO PTCA (2)'!$A:$L,12,0)</f>
        <v>46269</v>
      </c>
      <c r="AD254" s="12">
        <f>IFERROR(VLOOKUP(H254,[3]Sheet1!$E:$H,4,0),)</f>
        <v>0</v>
      </c>
      <c r="AE254" s="17">
        <v>50</v>
      </c>
      <c r="AF254" s="34" t="s">
        <v>4219</v>
      </c>
      <c r="AG254" s="12">
        <v>0</v>
      </c>
      <c r="AH254" s="20">
        <v>0</v>
      </c>
      <c r="AI254" s="20" t="s">
        <v>46</v>
      </c>
      <c r="AJ254" s="223"/>
      <c r="AK254" s="223"/>
      <c r="AL254" s="223" t="s">
        <v>5667</v>
      </c>
      <c r="AM254" s="331" t="e">
        <v>#N/A</v>
      </c>
      <c r="AN254" s="223">
        <v>3</v>
      </c>
      <c r="AO254" s="223">
        <v>3</v>
      </c>
      <c r="AP254" s="223">
        <v>2</v>
      </c>
      <c r="AQ254" s="223" t="s">
        <v>47</v>
      </c>
      <c r="AR254" s="12"/>
    </row>
    <row r="255" spans="1:44">
      <c r="A255" s="12" t="s">
        <v>2698</v>
      </c>
      <c r="B255" s="23" t="s">
        <v>2770</v>
      </c>
      <c r="C255" s="24">
        <v>12115100</v>
      </c>
      <c r="D255" s="12" t="s">
        <v>530</v>
      </c>
      <c r="E255" s="25" t="s">
        <v>2699</v>
      </c>
      <c r="F255" s="24">
        <v>11120222</v>
      </c>
      <c r="G255" s="12" t="s">
        <v>2700</v>
      </c>
      <c r="H255" s="26" t="s">
        <v>2701</v>
      </c>
      <c r="I255" s="12">
        <v>100</v>
      </c>
      <c r="J255" s="27">
        <v>46247</v>
      </c>
      <c r="K255" s="28" t="s">
        <v>2702</v>
      </c>
      <c r="L255" s="12" t="s">
        <v>2703</v>
      </c>
      <c r="M255" s="12">
        <v>100</v>
      </c>
      <c r="N255" s="29">
        <v>0</v>
      </c>
      <c r="O255" s="29">
        <v>0</v>
      </c>
      <c r="P255" s="30" t="s">
        <v>43</v>
      </c>
      <c r="Q255" s="31">
        <v>46234</v>
      </c>
      <c r="R255" s="29">
        <v>0</v>
      </c>
      <c r="S255" s="31">
        <v>46235</v>
      </c>
      <c r="T255" s="31">
        <v>46235</v>
      </c>
      <c r="U255" s="12" t="s">
        <v>44</v>
      </c>
      <c r="V255" s="12" t="s">
        <v>45</v>
      </c>
      <c r="W255" s="31"/>
      <c r="X255" s="29">
        <v>0</v>
      </c>
      <c r="Y255" s="29">
        <v>0</v>
      </c>
      <c r="Z255" s="32">
        <f>IFERROR(VLOOKUP(H255,[2]New!$B:$G,3,0),)*I255/60</f>
        <v>56.666666666666664</v>
      </c>
      <c r="AA255" s="32">
        <f>IFERROR(VLOOKUP(H255,[2]New!$B:$G,4,0),)*I255/60</f>
        <v>146.66666666666666</v>
      </c>
      <c r="AB255" s="32">
        <f>IFERROR(VLOOKUP(H255,[2]New!$B:$G,6,0),)*I255/60</f>
        <v>140</v>
      </c>
      <c r="AC255" s="33">
        <f>VLOOKUP(A255,'[4]PO PTCA (2)'!$A:$L,12,0)</f>
        <v>46269</v>
      </c>
      <c r="AD255" s="12">
        <f>IFERROR(VLOOKUP(H255,[3]Sheet1!$E:$H,4,0),)</f>
        <v>0</v>
      </c>
      <c r="AE255" s="17">
        <v>100</v>
      </c>
      <c r="AF255" s="34" t="s">
        <v>4219</v>
      </c>
      <c r="AG255" s="12">
        <v>0</v>
      </c>
      <c r="AH255" s="20">
        <v>0</v>
      </c>
      <c r="AI255" s="20" t="s">
        <v>46</v>
      </c>
      <c r="AJ255" s="223"/>
      <c r="AK255" s="223"/>
      <c r="AL255" s="223" t="s">
        <v>5667</v>
      </c>
      <c r="AM255" s="331" t="e">
        <v>#N/A</v>
      </c>
      <c r="AN255" s="223">
        <v>3</v>
      </c>
      <c r="AO255" s="223">
        <v>3</v>
      </c>
      <c r="AP255" s="223">
        <v>2</v>
      </c>
      <c r="AQ255" s="223" t="s">
        <v>47</v>
      </c>
      <c r="AR255" s="12"/>
    </row>
    <row r="256" spans="1:44">
      <c r="A256" s="12" t="s">
        <v>2704</v>
      </c>
      <c r="B256" s="23" t="s">
        <v>2771</v>
      </c>
      <c r="C256" s="24">
        <v>12115094</v>
      </c>
      <c r="D256" s="12" t="s">
        <v>531</v>
      </c>
      <c r="E256" s="25" t="s">
        <v>2705</v>
      </c>
      <c r="F256" s="24">
        <v>11120216</v>
      </c>
      <c r="G256" s="12" t="s">
        <v>2690</v>
      </c>
      <c r="H256" s="26" t="s">
        <v>2691</v>
      </c>
      <c r="I256" s="12">
        <v>50</v>
      </c>
      <c r="J256" s="27">
        <v>46247</v>
      </c>
      <c r="K256" s="28" t="s">
        <v>2706</v>
      </c>
      <c r="L256" s="12" t="s">
        <v>2707</v>
      </c>
      <c r="M256" s="12">
        <v>50</v>
      </c>
      <c r="N256" s="29">
        <v>0</v>
      </c>
      <c r="O256" s="29">
        <v>0</v>
      </c>
      <c r="P256" s="30" t="s">
        <v>43</v>
      </c>
      <c r="Q256" s="31">
        <v>46234</v>
      </c>
      <c r="R256" s="29">
        <v>0</v>
      </c>
      <c r="S256" s="31">
        <v>46235</v>
      </c>
      <c r="T256" s="31">
        <v>46235</v>
      </c>
      <c r="U256" s="12" t="s">
        <v>44</v>
      </c>
      <c r="V256" s="12" t="s">
        <v>45</v>
      </c>
      <c r="W256" s="31"/>
      <c r="X256" s="29">
        <v>0</v>
      </c>
      <c r="Y256" s="29">
        <v>0</v>
      </c>
      <c r="Z256" s="32">
        <f>IFERROR(VLOOKUP(H256,[2]New!$B:$G,3,0),)*I256/60</f>
        <v>28.333333333333332</v>
      </c>
      <c r="AA256" s="32">
        <f>IFERROR(VLOOKUP(H256,[2]New!$B:$G,4,0),)*I256/60</f>
        <v>73.333333333333329</v>
      </c>
      <c r="AB256" s="32">
        <f>IFERROR(VLOOKUP(H256,[2]New!$B:$G,6,0),)*I256/60</f>
        <v>70</v>
      </c>
      <c r="AC256" s="33">
        <f>VLOOKUP(A256,'[4]PO PTCA (2)'!$A:$L,12,0)</f>
        <v>46275</v>
      </c>
      <c r="AD256" s="12">
        <f>IFERROR(VLOOKUP(H256,[3]Sheet1!$E:$H,4,0),)</f>
        <v>0</v>
      </c>
      <c r="AE256" s="17">
        <v>50</v>
      </c>
      <c r="AF256" s="34" t="s">
        <v>4219</v>
      </c>
      <c r="AG256" s="12">
        <v>0</v>
      </c>
      <c r="AH256" s="20">
        <v>0</v>
      </c>
      <c r="AI256" s="20" t="s">
        <v>46</v>
      </c>
      <c r="AJ256" s="223"/>
      <c r="AK256" s="223"/>
      <c r="AL256" s="223" t="s">
        <v>5667</v>
      </c>
      <c r="AM256" s="331" t="e">
        <v>#N/A</v>
      </c>
      <c r="AN256" s="223">
        <v>3</v>
      </c>
      <c r="AO256" s="223">
        <v>3</v>
      </c>
      <c r="AP256" s="223">
        <v>2</v>
      </c>
      <c r="AQ256" s="223" t="s">
        <v>47</v>
      </c>
      <c r="AR256" s="12"/>
    </row>
    <row r="257" spans="1:44">
      <c r="A257" s="12" t="s">
        <v>2708</v>
      </c>
      <c r="B257" s="23" t="s">
        <v>2772</v>
      </c>
      <c r="C257" s="24">
        <v>12115089</v>
      </c>
      <c r="D257" s="12" t="s">
        <v>487</v>
      </c>
      <c r="E257" s="25" t="s">
        <v>2709</v>
      </c>
      <c r="F257" s="24">
        <v>11120211</v>
      </c>
      <c r="G257" s="12" t="s">
        <v>478</v>
      </c>
      <c r="H257" s="26" t="s">
        <v>479</v>
      </c>
      <c r="I257" s="12">
        <v>50</v>
      </c>
      <c r="J257" s="27">
        <v>46247</v>
      </c>
      <c r="K257" s="28" t="s">
        <v>2710</v>
      </c>
      <c r="L257" s="12" t="s">
        <v>2711</v>
      </c>
      <c r="M257" s="12">
        <v>50</v>
      </c>
      <c r="N257" s="29">
        <v>0</v>
      </c>
      <c r="O257" s="29">
        <v>0</v>
      </c>
      <c r="P257" s="30" t="s">
        <v>43</v>
      </c>
      <c r="Q257" s="31">
        <v>46234</v>
      </c>
      <c r="R257" s="29">
        <v>0</v>
      </c>
      <c r="S257" s="31">
        <v>46235</v>
      </c>
      <c r="T257" s="31">
        <v>46235</v>
      </c>
      <c r="U257" s="12" t="s">
        <v>44</v>
      </c>
      <c r="V257" s="12" t="s">
        <v>45</v>
      </c>
      <c r="W257" s="31"/>
      <c r="X257" s="29">
        <v>0</v>
      </c>
      <c r="Y257" s="29">
        <v>0</v>
      </c>
      <c r="Z257" s="32">
        <f>IFERROR(VLOOKUP(H257,[2]New!$B:$G,3,0),)*I257/60</f>
        <v>28.333333333333332</v>
      </c>
      <c r="AA257" s="32">
        <f>IFERROR(VLOOKUP(H257,[2]New!$B:$G,4,0),)*I257/60</f>
        <v>73.333333333333329</v>
      </c>
      <c r="AB257" s="32">
        <f>IFERROR(VLOOKUP(H257,[2]New!$B:$G,6,0),)*I257/60</f>
        <v>70</v>
      </c>
      <c r="AC257" s="33">
        <f>VLOOKUP(A257,'[4]PO PTCA (2)'!$A:$L,12,0)</f>
        <v>46275</v>
      </c>
      <c r="AD257" s="12">
        <f>IFERROR(VLOOKUP(H257,[3]Sheet1!$E:$H,4,0),)</f>
        <v>0</v>
      </c>
      <c r="AE257" s="17">
        <v>50</v>
      </c>
      <c r="AF257" s="34" t="s">
        <v>4219</v>
      </c>
      <c r="AG257" s="12">
        <v>0</v>
      </c>
      <c r="AH257" s="20">
        <v>0</v>
      </c>
      <c r="AI257" s="20" t="s">
        <v>46</v>
      </c>
      <c r="AJ257" s="223"/>
      <c r="AK257" s="223"/>
      <c r="AL257" s="223" t="s">
        <v>5667</v>
      </c>
      <c r="AM257" s="331" t="e">
        <v>#N/A</v>
      </c>
      <c r="AN257" s="223">
        <v>3</v>
      </c>
      <c r="AO257" s="223">
        <v>3</v>
      </c>
      <c r="AP257" s="223">
        <v>2</v>
      </c>
      <c r="AQ257" s="223" t="s">
        <v>47</v>
      </c>
      <c r="AR257" s="12"/>
    </row>
    <row r="258" spans="1:44">
      <c r="A258" s="12" t="s">
        <v>2712</v>
      </c>
      <c r="B258" s="23" t="s">
        <v>2773</v>
      </c>
      <c r="C258" s="24">
        <v>12115092</v>
      </c>
      <c r="D258" s="12" t="s">
        <v>488</v>
      </c>
      <c r="E258" s="25" t="s">
        <v>2713</v>
      </c>
      <c r="F258" s="24">
        <v>11120214</v>
      </c>
      <c r="G258" s="12" t="s">
        <v>480</v>
      </c>
      <c r="H258" s="26" t="s">
        <v>481</v>
      </c>
      <c r="I258" s="12">
        <v>300</v>
      </c>
      <c r="J258" s="27">
        <v>46247</v>
      </c>
      <c r="K258" s="28" t="s">
        <v>2714</v>
      </c>
      <c r="L258" s="12" t="s">
        <v>2715</v>
      </c>
      <c r="M258" s="12">
        <v>300</v>
      </c>
      <c r="N258" s="29">
        <v>0</v>
      </c>
      <c r="O258" s="29">
        <v>0</v>
      </c>
      <c r="P258" s="30" t="s">
        <v>43</v>
      </c>
      <c r="Q258" s="31">
        <v>46234</v>
      </c>
      <c r="R258" s="29">
        <v>0</v>
      </c>
      <c r="S258" s="31">
        <v>46235</v>
      </c>
      <c r="T258" s="31">
        <v>46235</v>
      </c>
      <c r="U258" s="12" t="s">
        <v>44</v>
      </c>
      <c r="V258" s="12" t="s">
        <v>45</v>
      </c>
      <c r="W258" s="31"/>
      <c r="X258" s="29">
        <v>0</v>
      </c>
      <c r="Y258" s="29">
        <v>0</v>
      </c>
      <c r="Z258" s="32">
        <f>IFERROR(VLOOKUP(H258,[2]New!$B:$G,3,0),)*I258/60</f>
        <v>170</v>
      </c>
      <c r="AA258" s="32">
        <f>IFERROR(VLOOKUP(H258,[2]New!$B:$G,4,0),)*I258/60</f>
        <v>440</v>
      </c>
      <c r="AB258" s="32">
        <f>IFERROR(VLOOKUP(H258,[2]New!$B:$G,6,0),)*I258/60</f>
        <v>420</v>
      </c>
      <c r="AC258" s="33">
        <f>VLOOKUP(A258,'[4]PO PTCA (2)'!$A:$L,12,0)</f>
        <v>46275</v>
      </c>
      <c r="AD258" s="12">
        <f>IFERROR(VLOOKUP(H258,[3]Sheet1!$E:$H,4,0),)</f>
        <v>0</v>
      </c>
      <c r="AE258" s="17">
        <v>300</v>
      </c>
      <c r="AF258" s="34" t="s">
        <v>4219</v>
      </c>
      <c r="AG258" s="12">
        <v>0</v>
      </c>
      <c r="AH258" s="20">
        <v>0</v>
      </c>
      <c r="AI258" s="20" t="s">
        <v>46</v>
      </c>
      <c r="AJ258" s="223"/>
      <c r="AK258" s="223"/>
      <c r="AL258" s="223" t="s">
        <v>5667</v>
      </c>
      <c r="AM258" s="331" t="e">
        <v>#N/A</v>
      </c>
      <c r="AN258" s="223">
        <v>3</v>
      </c>
      <c r="AO258" s="223">
        <v>3</v>
      </c>
      <c r="AP258" s="223">
        <v>2</v>
      </c>
      <c r="AQ258" s="223" t="s">
        <v>47</v>
      </c>
      <c r="AR258" s="12"/>
    </row>
    <row r="259" spans="1:44">
      <c r="A259" s="12" t="s">
        <v>2716</v>
      </c>
      <c r="B259" s="23" t="s">
        <v>2774</v>
      </c>
      <c r="C259" s="24">
        <v>12115084</v>
      </c>
      <c r="D259" s="12" t="s">
        <v>525</v>
      </c>
      <c r="E259" s="25" t="s">
        <v>2717</v>
      </c>
      <c r="F259" s="24">
        <v>11112779</v>
      </c>
      <c r="G259" s="12" t="s">
        <v>517</v>
      </c>
      <c r="H259" s="26" t="s">
        <v>518</v>
      </c>
      <c r="I259" s="12">
        <v>5</v>
      </c>
      <c r="J259" s="27">
        <v>46247</v>
      </c>
      <c r="K259" s="28" t="s">
        <v>2718</v>
      </c>
      <c r="L259" s="12" t="s">
        <v>2719</v>
      </c>
      <c r="M259" s="12">
        <v>5</v>
      </c>
      <c r="N259" s="29">
        <v>0</v>
      </c>
      <c r="O259" s="29">
        <v>0</v>
      </c>
      <c r="P259" s="30" t="s">
        <v>203</v>
      </c>
      <c r="Q259" s="328">
        <v>46238</v>
      </c>
      <c r="R259" s="29">
        <v>0</v>
      </c>
      <c r="S259" s="328">
        <v>46239</v>
      </c>
      <c r="T259" s="328">
        <v>46239</v>
      </c>
      <c r="U259" s="310" t="s">
        <v>101</v>
      </c>
      <c r="V259" s="12" t="s">
        <v>45</v>
      </c>
      <c r="W259" s="31"/>
      <c r="X259" s="29">
        <v>0</v>
      </c>
      <c r="Y259" s="29">
        <v>0</v>
      </c>
      <c r="Z259" s="32">
        <f>IFERROR(VLOOKUP(H259,[2]New!$B:$G,3,0),)*I259/60</f>
        <v>2.8333333333333335</v>
      </c>
      <c r="AA259" s="32">
        <f>IFERROR(VLOOKUP(H259,[2]New!$B:$G,4,0),)*I259/60</f>
        <v>7.7166666666666668</v>
      </c>
      <c r="AB259" s="32">
        <f>IFERROR(VLOOKUP(H259,[2]New!$B:$G,6,0),)*I259/60</f>
        <v>7</v>
      </c>
      <c r="AC259" s="33">
        <f>VLOOKUP(A259,'[4]PO PTCA (2)'!$A:$L,12,0)</f>
        <v>46251</v>
      </c>
      <c r="AD259" s="12">
        <f>IFERROR(VLOOKUP(H259,[3]Sheet1!$E:$H,4,0),)</f>
        <v>0</v>
      </c>
      <c r="AE259" s="17">
        <v>5</v>
      </c>
      <c r="AF259" s="34" t="s">
        <v>4219</v>
      </c>
      <c r="AG259" s="12">
        <v>0</v>
      </c>
      <c r="AH259" s="20">
        <v>0</v>
      </c>
      <c r="AI259" s="20" t="s">
        <v>121</v>
      </c>
      <c r="AJ259" s="223"/>
      <c r="AK259" s="223"/>
      <c r="AL259" s="223" t="s">
        <v>5664</v>
      </c>
      <c r="AM259" s="331" t="s">
        <v>5664</v>
      </c>
      <c r="AN259" s="223">
        <v>3</v>
      </c>
      <c r="AO259" s="223">
        <v>3</v>
      </c>
      <c r="AP259" s="223">
        <v>2</v>
      </c>
      <c r="AQ259" s="223">
        <v>2</v>
      </c>
      <c r="AR259" t="s">
        <v>5727</v>
      </c>
    </row>
    <row r="260" spans="1:44">
      <c r="A260" s="12" t="s">
        <v>2265</v>
      </c>
      <c r="B260" s="23" t="s">
        <v>2977</v>
      </c>
      <c r="C260" s="24">
        <v>12120774</v>
      </c>
      <c r="D260" s="12" t="s">
        <v>136</v>
      </c>
      <c r="E260" s="25" t="s">
        <v>2879</v>
      </c>
      <c r="F260" s="24">
        <v>11134235</v>
      </c>
      <c r="G260" s="12" t="s">
        <v>137</v>
      </c>
      <c r="H260" s="26" t="s">
        <v>138</v>
      </c>
      <c r="I260" s="12">
        <v>580</v>
      </c>
      <c r="J260" s="27">
        <v>46248</v>
      </c>
      <c r="K260" s="28" t="s">
        <v>2880</v>
      </c>
      <c r="L260" s="12" t="s">
        <v>2881</v>
      </c>
      <c r="M260" s="12">
        <v>596</v>
      </c>
      <c r="N260" s="29">
        <v>16</v>
      </c>
      <c r="O260" s="29">
        <v>0</v>
      </c>
      <c r="P260" s="30" t="s">
        <v>38</v>
      </c>
      <c r="Q260" s="31">
        <v>46235</v>
      </c>
      <c r="R260" s="29">
        <v>0</v>
      </c>
      <c r="S260" s="31">
        <v>46237</v>
      </c>
      <c r="T260" s="31">
        <v>46237</v>
      </c>
      <c r="U260" s="12" t="s">
        <v>97</v>
      </c>
      <c r="V260" s="12" t="s">
        <v>40</v>
      </c>
      <c r="W260" s="31"/>
      <c r="X260" s="29">
        <v>0</v>
      </c>
      <c r="Y260" s="29">
        <v>0</v>
      </c>
      <c r="Z260" s="32">
        <f>IFERROR(VLOOKUP(H260,[2]New!$B:$G,3,0),)*I260/60</f>
        <v>409.86666666666667</v>
      </c>
      <c r="AA260" s="32">
        <f>IFERROR(VLOOKUP(H260,[2]New!$B:$G,4,0),)*I260/60</f>
        <v>1139.7</v>
      </c>
      <c r="AB260" s="32">
        <f>IFERROR(VLOOKUP(H260,[2]New!$B:$G,6,0),)*I260/60</f>
        <v>560.66666666666663</v>
      </c>
      <c r="AC260" s="33">
        <f>VLOOKUP(A260,'[4]PO PTCA (2)'!$A:$L,12,0)</f>
        <v>46268</v>
      </c>
      <c r="AD260" s="12" t="str">
        <f>IFERROR(VLOOKUP(H260,[3]Sheet1!$E:$H,4,0),)</f>
        <v>B</v>
      </c>
      <c r="AE260" s="17">
        <v>580</v>
      </c>
      <c r="AF260" s="34" t="s">
        <v>4219</v>
      </c>
      <c r="AG260" s="12" t="s">
        <v>42</v>
      </c>
      <c r="AH260" s="20">
        <v>16</v>
      </c>
      <c r="AI260" s="20" t="s">
        <v>134</v>
      </c>
      <c r="AJ260" s="223"/>
      <c r="AK260" s="223"/>
      <c r="AL260" s="223" t="s">
        <v>5608</v>
      </c>
      <c r="AM260" s="331" t="e">
        <v>#N/A</v>
      </c>
      <c r="AN260" s="223">
        <v>2</v>
      </c>
      <c r="AO260" s="223">
        <v>2</v>
      </c>
      <c r="AP260" s="223">
        <v>2</v>
      </c>
      <c r="AQ260" s="223">
        <v>2</v>
      </c>
      <c r="AR260" s="12"/>
    </row>
    <row r="261" spans="1:44">
      <c r="A261" s="12" t="s">
        <v>2882</v>
      </c>
      <c r="B261" s="23" t="s">
        <v>2978</v>
      </c>
      <c r="C261" s="24">
        <v>12120774</v>
      </c>
      <c r="D261" s="12" t="s">
        <v>136</v>
      </c>
      <c r="E261" s="25" t="s">
        <v>2883</v>
      </c>
      <c r="F261" s="24">
        <v>11134235</v>
      </c>
      <c r="G261" s="12" t="s">
        <v>137</v>
      </c>
      <c r="H261" s="26" t="s">
        <v>138</v>
      </c>
      <c r="I261" s="12">
        <v>2980</v>
      </c>
      <c r="J261" s="27">
        <v>46248</v>
      </c>
      <c r="K261" s="28" t="s">
        <v>2884</v>
      </c>
      <c r="L261" s="12" t="s">
        <v>2885</v>
      </c>
      <c r="M261" s="12">
        <v>2996</v>
      </c>
      <c r="N261" s="29">
        <v>16</v>
      </c>
      <c r="O261" s="29">
        <v>0</v>
      </c>
      <c r="P261" s="30" t="s">
        <v>38</v>
      </c>
      <c r="Q261" s="31">
        <v>46235</v>
      </c>
      <c r="R261" s="29">
        <v>0</v>
      </c>
      <c r="S261" s="31">
        <v>46237</v>
      </c>
      <c r="T261" s="31">
        <v>46237</v>
      </c>
      <c r="U261" s="12" t="s">
        <v>97</v>
      </c>
      <c r="V261" s="12" t="s">
        <v>40</v>
      </c>
      <c r="W261" s="31"/>
      <c r="X261" s="29">
        <v>0</v>
      </c>
      <c r="Y261" s="29">
        <v>0</v>
      </c>
      <c r="Z261" s="32">
        <f>IFERROR(VLOOKUP(H261,[2]New!$B:$G,3,0),)*I261/60</f>
        <v>2105.8666666666668</v>
      </c>
      <c r="AA261" s="32">
        <f>IFERROR(VLOOKUP(H261,[2]New!$B:$G,4,0),)*I261/60</f>
        <v>5855.7</v>
      </c>
      <c r="AB261" s="32">
        <f>IFERROR(VLOOKUP(H261,[2]New!$B:$G,6,0),)*I261/60</f>
        <v>2880.6666666666665</v>
      </c>
      <c r="AC261" s="33">
        <f>VLOOKUP(A261,'[4]PO PTCA'!$A:$M,12,0)</f>
        <v>46290</v>
      </c>
      <c r="AD261" s="12" t="str">
        <f>IFERROR(VLOOKUP(H261,[3]Sheet1!$E:$H,4,0),)</f>
        <v>B</v>
      </c>
      <c r="AE261" s="17">
        <v>2980</v>
      </c>
      <c r="AF261" s="34" t="s">
        <v>4219</v>
      </c>
      <c r="AG261" s="12" t="s">
        <v>42</v>
      </c>
      <c r="AH261" s="20">
        <v>16</v>
      </c>
      <c r="AI261" s="20" t="s">
        <v>134</v>
      </c>
      <c r="AJ261" s="223"/>
      <c r="AK261" s="223"/>
      <c r="AL261" s="223" t="s">
        <v>5608</v>
      </c>
      <c r="AM261" s="331" t="e">
        <v>#N/A</v>
      </c>
      <c r="AN261" s="223">
        <v>2</v>
      </c>
      <c r="AO261" s="223">
        <v>2</v>
      </c>
      <c r="AP261" s="223">
        <v>2</v>
      </c>
      <c r="AQ261" s="223">
        <v>2</v>
      </c>
      <c r="AR261" s="12"/>
    </row>
    <row r="262" spans="1:44">
      <c r="A262" s="12" t="s">
        <v>2882</v>
      </c>
      <c r="B262" s="23" t="s">
        <v>2982</v>
      </c>
      <c r="C262" s="24">
        <v>12120774</v>
      </c>
      <c r="D262" s="12" t="s">
        <v>136</v>
      </c>
      <c r="E262" s="25" t="s">
        <v>2886</v>
      </c>
      <c r="F262" s="24">
        <v>11134235</v>
      </c>
      <c r="G262" s="12" t="s">
        <v>137</v>
      </c>
      <c r="H262" s="26" t="s">
        <v>138</v>
      </c>
      <c r="I262" s="12">
        <v>3570</v>
      </c>
      <c r="J262" s="27">
        <v>46248</v>
      </c>
      <c r="K262" s="28" t="s">
        <v>2887</v>
      </c>
      <c r="L262" s="12" t="s">
        <v>2888</v>
      </c>
      <c r="M262" s="12">
        <v>3586</v>
      </c>
      <c r="N262" s="29">
        <v>16</v>
      </c>
      <c r="O262" s="29">
        <v>0</v>
      </c>
      <c r="P262" s="30" t="s">
        <v>38</v>
      </c>
      <c r="Q262" s="31">
        <v>46235</v>
      </c>
      <c r="R262" s="29">
        <v>0</v>
      </c>
      <c r="S262" s="31">
        <v>46237</v>
      </c>
      <c r="T262" s="31">
        <v>46237</v>
      </c>
      <c r="U262" s="12" t="s">
        <v>98</v>
      </c>
      <c r="V262" s="12" t="s">
        <v>40</v>
      </c>
      <c r="W262" s="31"/>
      <c r="X262" s="29">
        <v>0</v>
      </c>
      <c r="Y262" s="29">
        <v>0</v>
      </c>
      <c r="Z262" s="32">
        <f>IFERROR(VLOOKUP(H262,[2]New!$B:$G,3,0),)*I262/60</f>
        <v>2522.8000000000002</v>
      </c>
      <c r="AA262" s="32">
        <f>IFERROR(VLOOKUP(H262,[2]New!$B:$G,4,0),)*I262/60</f>
        <v>7015.05</v>
      </c>
      <c r="AB262" s="32">
        <f>IFERROR(VLOOKUP(H262,[2]New!$B:$G,6,0),)*I262/60</f>
        <v>3451</v>
      </c>
      <c r="AC262" s="33">
        <f>VLOOKUP(A262,'[4]PO PTCA'!$A:$M,12,0)</f>
        <v>46290</v>
      </c>
      <c r="AD262" s="12" t="str">
        <f>IFERROR(VLOOKUP(H262,[3]Sheet1!$E:$H,4,0),)</f>
        <v>B</v>
      </c>
      <c r="AE262" s="17">
        <v>3570</v>
      </c>
      <c r="AF262" s="34" t="s">
        <v>4219</v>
      </c>
      <c r="AG262" s="12" t="s">
        <v>42</v>
      </c>
      <c r="AH262" s="20">
        <v>16</v>
      </c>
      <c r="AI262" s="20" t="s">
        <v>135</v>
      </c>
      <c r="AJ262" s="223"/>
      <c r="AK262" s="223"/>
      <c r="AL262" s="223" t="s">
        <v>5608</v>
      </c>
      <c r="AM262" s="331" t="e">
        <v>#N/A</v>
      </c>
      <c r="AN262" s="223">
        <v>2</v>
      </c>
      <c r="AO262" s="223">
        <v>2</v>
      </c>
      <c r="AP262" s="223">
        <v>2</v>
      </c>
      <c r="AQ262" s="223">
        <v>2</v>
      </c>
      <c r="AR262" s="12"/>
    </row>
    <row r="263" spans="1:44">
      <c r="A263" s="12" t="s">
        <v>2889</v>
      </c>
      <c r="B263" s="23" t="s">
        <v>2983</v>
      </c>
      <c r="C263" s="24">
        <v>12125012</v>
      </c>
      <c r="D263" s="12" t="s">
        <v>131</v>
      </c>
      <c r="E263" s="25" t="s">
        <v>2890</v>
      </c>
      <c r="F263" s="24">
        <v>11134237</v>
      </c>
      <c r="G263" s="12" t="s">
        <v>132</v>
      </c>
      <c r="H263" s="26" t="s">
        <v>133</v>
      </c>
      <c r="I263" s="12">
        <v>2365</v>
      </c>
      <c r="J263" s="27">
        <v>46248</v>
      </c>
      <c r="K263" s="28" t="s">
        <v>2891</v>
      </c>
      <c r="L263" s="12" t="s">
        <v>2892</v>
      </c>
      <c r="M263" s="12">
        <v>2386</v>
      </c>
      <c r="N263" s="29">
        <v>16</v>
      </c>
      <c r="O263" s="29">
        <v>0</v>
      </c>
      <c r="P263" s="30" t="s">
        <v>38</v>
      </c>
      <c r="Q263" s="31">
        <v>46235</v>
      </c>
      <c r="R263" s="29">
        <v>0</v>
      </c>
      <c r="S263" s="31">
        <v>46237</v>
      </c>
      <c r="T263" s="31">
        <v>46237</v>
      </c>
      <c r="U263" s="12" t="s">
        <v>99</v>
      </c>
      <c r="V263" s="12" t="s">
        <v>40</v>
      </c>
      <c r="W263" s="31"/>
      <c r="X263" s="29">
        <v>0</v>
      </c>
      <c r="Y263" s="29">
        <v>0</v>
      </c>
      <c r="Z263" s="32">
        <f>IFERROR(VLOOKUP(H263,[2]New!$B:$G,3,0),)*I263/60</f>
        <v>1671.2666666666667</v>
      </c>
      <c r="AA263" s="32">
        <f>IFERROR(VLOOKUP(H263,[2]New!$B:$G,4,0),)*I263/60</f>
        <v>4647.2250000000004</v>
      </c>
      <c r="AB263" s="32">
        <f>IFERROR(VLOOKUP(H263,[2]New!$B:$G,6,0),)*I263/60</f>
        <v>2286.1666666666665</v>
      </c>
      <c r="AC263" s="33">
        <f>VLOOKUP(A263,'[4]PO PTCA'!$A:$M,12,0)</f>
        <v>46290</v>
      </c>
      <c r="AD263" s="12" t="str">
        <f>IFERROR(VLOOKUP(H263,[3]Sheet1!$E:$H,4,0),)</f>
        <v>B</v>
      </c>
      <c r="AE263" s="17">
        <v>2365</v>
      </c>
      <c r="AF263" s="34" t="s">
        <v>4219</v>
      </c>
      <c r="AG263" s="12" t="s">
        <v>42</v>
      </c>
      <c r="AH263" s="20">
        <v>16</v>
      </c>
      <c r="AI263" s="20" t="s">
        <v>139</v>
      </c>
      <c r="AJ263" s="223"/>
      <c r="AK263" s="223"/>
      <c r="AL263" s="223" t="s">
        <v>5605</v>
      </c>
      <c r="AM263" s="331" t="e">
        <v>#N/A</v>
      </c>
      <c r="AN263" s="223">
        <v>3</v>
      </c>
      <c r="AO263" s="223">
        <v>3</v>
      </c>
      <c r="AP263" s="223">
        <v>2</v>
      </c>
      <c r="AQ263" s="223">
        <v>2</v>
      </c>
      <c r="AR263" s="12"/>
    </row>
    <row r="264" spans="1:44">
      <c r="A264" s="12" t="s">
        <v>2893</v>
      </c>
      <c r="B264" s="23" t="s">
        <v>2984</v>
      </c>
      <c r="C264" s="24">
        <v>12125124</v>
      </c>
      <c r="D264" s="12" t="s">
        <v>369</v>
      </c>
      <c r="E264" s="25" t="s">
        <v>2894</v>
      </c>
      <c r="F264" s="24">
        <v>11134480</v>
      </c>
      <c r="G264" s="12" t="s">
        <v>445</v>
      </c>
      <c r="H264" s="26" t="s">
        <v>370</v>
      </c>
      <c r="I264" s="12">
        <v>20</v>
      </c>
      <c r="J264" s="27">
        <v>46248</v>
      </c>
      <c r="K264" s="28" t="s">
        <v>2895</v>
      </c>
      <c r="L264" s="12" t="s">
        <v>2896</v>
      </c>
      <c r="M264" s="12">
        <v>20</v>
      </c>
      <c r="N264" s="29">
        <v>0</v>
      </c>
      <c r="O264" s="29">
        <v>0</v>
      </c>
      <c r="P264" s="30" t="s">
        <v>38</v>
      </c>
      <c r="Q264" s="31">
        <v>46235</v>
      </c>
      <c r="R264" s="29">
        <v>0</v>
      </c>
      <c r="S264" s="31">
        <v>46237</v>
      </c>
      <c r="T264" s="31">
        <v>46237</v>
      </c>
      <c r="U264" s="12" t="s">
        <v>100</v>
      </c>
      <c r="V264" s="12" t="s">
        <v>40</v>
      </c>
      <c r="W264" s="31"/>
      <c r="X264" s="29">
        <v>0</v>
      </c>
      <c r="Y264" s="29">
        <v>0</v>
      </c>
      <c r="Z264" s="32">
        <f>IFERROR(VLOOKUP(H264,[2]New!$B:$G,3,0),)*I264/60</f>
        <v>13.666666666666666</v>
      </c>
      <c r="AA264" s="32">
        <f>IFERROR(VLOOKUP(H264,[2]New!$B:$G,4,0),)*I264/60</f>
        <v>45</v>
      </c>
      <c r="AB264" s="32">
        <f>IFERROR(VLOOKUP(H264,[2]New!$B:$G,6,0),)*I264/60</f>
        <v>19.333333333333332</v>
      </c>
      <c r="AC264" s="33">
        <f>VLOOKUP(A264,'[4]PO PTCA (2)'!$A:$L,12,0)</f>
        <v>46268</v>
      </c>
      <c r="AD264" s="12" t="str">
        <f>IFERROR(VLOOKUP(H264,[3]Sheet1!$E:$H,4,0),)</f>
        <v>A</v>
      </c>
      <c r="AE264" s="17">
        <v>20</v>
      </c>
      <c r="AF264" s="34" t="s">
        <v>4219</v>
      </c>
      <c r="AG264" s="12">
        <v>2</v>
      </c>
      <c r="AH264" s="20">
        <v>0</v>
      </c>
      <c r="AI264" s="20" t="s">
        <v>140</v>
      </c>
      <c r="AJ264" s="223"/>
      <c r="AK264" s="223"/>
      <c r="AL264" s="223" t="s">
        <v>5668</v>
      </c>
      <c r="AM264" s="331" t="s">
        <v>5668</v>
      </c>
      <c r="AN264" s="223">
        <v>2</v>
      </c>
      <c r="AO264" s="223">
        <v>2</v>
      </c>
      <c r="AP264" s="223">
        <v>2</v>
      </c>
      <c r="AQ264" s="223">
        <v>2</v>
      </c>
      <c r="AR264" t="s">
        <v>5728</v>
      </c>
    </row>
    <row r="265" spans="1:44">
      <c r="A265" s="12" t="s">
        <v>2897</v>
      </c>
      <c r="B265" s="23" t="s">
        <v>2985</v>
      </c>
      <c r="C265" s="24">
        <v>12125123</v>
      </c>
      <c r="D265" s="12" t="s">
        <v>446</v>
      </c>
      <c r="E265" s="25" t="s">
        <v>2898</v>
      </c>
      <c r="F265" s="24">
        <v>11134481</v>
      </c>
      <c r="G265" s="12" t="s">
        <v>443</v>
      </c>
      <c r="H265" s="26" t="s">
        <v>444</v>
      </c>
      <c r="I265" s="12">
        <v>20</v>
      </c>
      <c r="J265" s="27">
        <v>46248</v>
      </c>
      <c r="K265" s="28" t="s">
        <v>2899</v>
      </c>
      <c r="L265" s="12" t="s">
        <v>2900</v>
      </c>
      <c r="M265" s="12">
        <v>20</v>
      </c>
      <c r="N265" s="29">
        <v>0</v>
      </c>
      <c r="O265" s="29">
        <v>0</v>
      </c>
      <c r="P265" s="30" t="s">
        <v>38</v>
      </c>
      <c r="Q265" s="31">
        <v>46235</v>
      </c>
      <c r="R265" s="29">
        <v>0</v>
      </c>
      <c r="S265" s="31">
        <v>46237</v>
      </c>
      <c r="T265" s="31">
        <v>46237</v>
      </c>
      <c r="U265" s="12" t="s">
        <v>100</v>
      </c>
      <c r="V265" s="12" t="s">
        <v>40</v>
      </c>
      <c r="W265" s="31"/>
      <c r="X265" s="29">
        <v>0</v>
      </c>
      <c r="Y265" s="29">
        <v>0</v>
      </c>
      <c r="Z265" s="32">
        <f>IFERROR(VLOOKUP(H265,[2]New!$B:$G,3,0),)*I265/60</f>
        <v>14.133333333333333</v>
      </c>
      <c r="AA265" s="32">
        <f>IFERROR(VLOOKUP(H265,[2]New!$B:$G,4,0),)*I265/60</f>
        <v>39.299999999999997</v>
      </c>
      <c r="AB265" s="32">
        <f>IFERROR(VLOOKUP(H265,[2]New!$B:$G,6,0),)*I265/60</f>
        <v>19.333333333333332</v>
      </c>
      <c r="AC265" s="33">
        <f>VLOOKUP(A265,'[4]PO PTCA (2)'!$A:$L,12,0)</f>
        <v>46268</v>
      </c>
      <c r="AD265" s="12" t="str">
        <f>IFERROR(VLOOKUP(H265,[3]Sheet1!$E:$H,4,0),)</f>
        <v>A</v>
      </c>
      <c r="AE265" s="17">
        <v>20</v>
      </c>
      <c r="AF265" s="34" t="s">
        <v>4219</v>
      </c>
      <c r="AG265" s="12">
        <v>2</v>
      </c>
      <c r="AH265" s="20">
        <v>0</v>
      </c>
      <c r="AI265" s="20" t="s">
        <v>140</v>
      </c>
      <c r="AJ265" s="223"/>
      <c r="AK265" s="223"/>
      <c r="AL265" s="223" t="s">
        <v>5669</v>
      </c>
      <c r="AM265" s="331" t="e">
        <v>#N/A</v>
      </c>
      <c r="AN265" s="223">
        <v>2</v>
      </c>
      <c r="AO265" s="223">
        <v>2</v>
      </c>
      <c r="AP265" s="223">
        <v>2</v>
      </c>
      <c r="AQ265" s="223">
        <v>2</v>
      </c>
      <c r="AR265" s="12"/>
    </row>
    <row r="266" spans="1:44">
      <c r="A266" s="12" t="s">
        <v>2901</v>
      </c>
      <c r="B266" s="23" t="s">
        <v>2986</v>
      </c>
      <c r="C266" s="24">
        <v>12125122</v>
      </c>
      <c r="D266" s="12" t="s">
        <v>2976</v>
      </c>
      <c r="E266" s="25" t="s">
        <v>2902</v>
      </c>
      <c r="F266" s="24">
        <v>11134482</v>
      </c>
      <c r="G266" s="12" t="s">
        <v>2903</v>
      </c>
      <c r="H266" s="26" t="s">
        <v>2904</v>
      </c>
      <c r="I266" s="12">
        <v>80</v>
      </c>
      <c r="J266" s="27">
        <v>46248</v>
      </c>
      <c r="K266" s="28" t="s">
        <v>2905</v>
      </c>
      <c r="L266" s="12" t="s">
        <v>2906</v>
      </c>
      <c r="M266" s="12">
        <v>80</v>
      </c>
      <c r="N266" s="29">
        <v>0</v>
      </c>
      <c r="O266" s="29">
        <v>0</v>
      </c>
      <c r="P266" s="30" t="s">
        <v>38</v>
      </c>
      <c r="Q266" s="31">
        <v>46235</v>
      </c>
      <c r="R266" s="29">
        <v>0</v>
      </c>
      <c r="S266" s="31">
        <v>46237</v>
      </c>
      <c r="T266" s="31">
        <v>46237</v>
      </c>
      <c r="U266" s="12" t="s">
        <v>100</v>
      </c>
      <c r="V266" s="12" t="s">
        <v>40</v>
      </c>
      <c r="W266" s="31"/>
      <c r="X266" s="29">
        <v>0</v>
      </c>
      <c r="Y266" s="29">
        <v>0</v>
      </c>
      <c r="Z266" s="32">
        <f>IFERROR(VLOOKUP(H266,[2]New!$B:$G,3,0),)*I266/60</f>
        <v>56.533333333333331</v>
      </c>
      <c r="AA266" s="32">
        <f>IFERROR(VLOOKUP(H266,[2]New!$B:$G,4,0),)*I266/60</f>
        <v>157.19999999999999</v>
      </c>
      <c r="AB266" s="32">
        <f>IFERROR(VLOOKUP(H266,[2]New!$B:$G,6,0),)*I266/60</f>
        <v>77.333333333333329</v>
      </c>
      <c r="AC266" s="33">
        <f>VLOOKUP(A266,'[4]PO PTCA (2)'!$A:$L,12,0)</f>
        <v>46268</v>
      </c>
      <c r="AD266" s="12" t="str">
        <f>IFERROR(VLOOKUP(H266,[3]Sheet1!$E:$H,4,0),)</f>
        <v>A</v>
      </c>
      <c r="AE266" s="17">
        <v>80</v>
      </c>
      <c r="AF266" s="34" t="s">
        <v>4219</v>
      </c>
      <c r="AG266" s="12">
        <v>2</v>
      </c>
      <c r="AH266" s="20">
        <v>0</v>
      </c>
      <c r="AI266" s="20" t="s">
        <v>140</v>
      </c>
      <c r="AJ266" s="223"/>
      <c r="AK266" s="223"/>
      <c r="AL266" s="223" t="s">
        <v>5669</v>
      </c>
      <c r="AM266" s="331" t="e">
        <v>#N/A</v>
      </c>
      <c r="AN266" s="223">
        <v>2</v>
      </c>
      <c r="AO266" s="223">
        <v>2</v>
      </c>
      <c r="AP266" s="223">
        <v>2</v>
      </c>
      <c r="AQ266" s="223">
        <v>2</v>
      </c>
      <c r="AR266" s="12"/>
    </row>
    <row r="267" spans="1:44">
      <c r="A267" s="12" t="s">
        <v>2907</v>
      </c>
      <c r="B267" s="23" t="s">
        <v>2987</v>
      </c>
      <c r="C267" s="24">
        <v>12125120</v>
      </c>
      <c r="D267" s="12" t="s">
        <v>308</v>
      </c>
      <c r="E267" s="25" t="s">
        <v>2908</v>
      </c>
      <c r="F267" s="24">
        <v>11134485</v>
      </c>
      <c r="G267" s="12" t="s">
        <v>302</v>
      </c>
      <c r="H267" s="26" t="s">
        <v>303</v>
      </c>
      <c r="I267" s="12">
        <v>1315</v>
      </c>
      <c r="J267" s="27">
        <v>46248</v>
      </c>
      <c r="K267" s="28" t="s">
        <v>2909</v>
      </c>
      <c r="L267" s="12" t="s">
        <v>2910</v>
      </c>
      <c r="M267" s="12">
        <v>1348</v>
      </c>
      <c r="N267" s="29">
        <v>0</v>
      </c>
      <c r="O267" s="29">
        <v>30</v>
      </c>
      <c r="P267" s="30" t="s">
        <v>38</v>
      </c>
      <c r="Q267" s="31">
        <v>46235</v>
      </c>
      <c r="R267" s="29">
        <v>0</v>
      </c>
      <c r="S267" s="31">
        <v>46237</v>
      </c>
      <c r="T267" s="31">
        <v>46237</v>
      </c>
      <c r="U267" s="12" t="s">
        <v>100</v>
      </c>
      <c r="V267" s="12" t="s">
        <v>40</v>
      </c>
      <c r="W267" s="31"/>
      <c r="X267" s="29">
        <v>3</v>
      </c>
      <c r="Y267" s="29">
        <v>0</v>
      </c>
      <c r="Z267" s="32">
        <f>IFERROR(VLOOKUP(H267,[2]New!$B:$G,3,0),)*I267/60</f>
        <v>929.26666666666665</v>
      </c>
      <c r="AA267" s="32">
        <f>IFERROR(VLOOKUP(H267,[2]New!$B:$G,4,0),)*I267/60</f>
        <v>2583.9749999999999</v>
      </c>
      <c r="AB267" s="32">
        <f>IFERROR(VLOOKUP(H267,[2]New!$B:$G,6,0),)*I267/60</f>
        <v>1271.1666666666667</v>
      </c>
      <c r="AC267" s="33">
        <f>VLOOKUP(A267,'[4]PO PTCA (2)'!$A:$L,12,0)</f>
        <v>46268</v>
      </c>
      <c r="AD267" s="12" t="str">
        <f>IFERROR(VLOOKUP(H267,[3]Sheet1!$E:$H,4,0),)</f>
        <v>A</v>
      </c>
      <c r="AE267" s="17">
        <v>1315</v>
      </c>
      <c r="AF267" s="34" t="s">
        <v>4219</v>
      </c>
      <c r="AG267" s="12">
        <v>2</v>
      </c>
      <c r="AH267" s="20">
        <v>33</v>
      </c>
      <c r="AI267" s="20" t="s">
        <v>140</v>
      </c>
      <c r="AJ267" s="223"/>
      <c r="AK267" s="223"/>
      <c r="AL267" s="223" t="s">
        <v>5670</v>
      </c>
      <c r="AM267" s="331" t="e">
        <v>#N/A</v>
      </c>
      <c r="AN267" s="223">
        <v>2</v>
      </c>
      <c r="AO267" s="223">
        <v>2</v>
      </c>
      <c r="AP267" s="223">
        <v>2</v>
      </c>
      <c r="AQ267" s="223">
        <v>2</v>
      </c>
      <c r="AR267" s="12"/>
    </row>
    <row r="268" spans="1:44">
      <c r="A268" s="12" t="s">
        <v>2911</v>
      </c>
      <c r="B268" s="23" t="s">
        <v>2988</v>
      </c>
      <c r="C268" s="24">
        <v>12125134</v>
      </c>
      <c r="D268" s="12" t="s">
        <v>182</v>
      </c>
      <c r="E268" s="25" t="s">
        <v>2912</v>
      </c>
      <c r="F268" s="24">
        <v>11134468</v>
      </c>
      <c r="G268" s="12" t="s">
        <v>268</v>
      </c>
      <c r="H268" s="26" t="s">
        <v>183</v>
      </c>
      <c r="I268" s="12">
        <v>150</v>
      </c>
      <c r="J268" s="27">
        <v>46248</v>
      </c>
      <c r="K268" s="28" t="s">
        <v>2913</v>
      </c>
      <c r="L268" s="12" t="s">
        <v>2914</v>
      </c>
      <c r="M268" s="12">
        <v>150</v>
      </c>
      <c r="N268" s="29">
        <v>0</v>
      </c>
      <c r="O268" s="29">
        <v>0</v>
      </c>
      <c r="P268" s="30" t="s">
        <v>38</v>
      </c>
      <c r="Q268" s="31">
        <v>46235</v>
      </c>
      <c r="R268" s="29">
        <v>0</v>
      </c>
      <c r="S268" s="31">
        <v>46237</v>
      </c>
      <c r="T268" s="31">
        <v>46237</v>
      </c>
      <c r="U268" s="12" t="s">
        <v>100</v>
      </c>
      <c r="V268" s="12" t="s">
        <v>40</v>
      </c>
      <c r="W268" s="31"/>
      <c r="X268" s="29">
        <v>0</v>
      </c>
      <c r="Y268" s="29">
        <v>0</v>
      </c>
      <c r="Z268" s="32">
        <f>IFERROR(VLOOKUP(H268,[2]New!$B:$G,3,0),)*I268/60</f>
        <v>102.5</v>
      </c>
      <c r="AA268" s="32">
        <f>IFERROR(VLOOKUP(H268,[2]New!$B:$G,4,0),)*I268/60</f>
        <v>337.5</v>
      </c>
      <c r="AB268" s="32">
        <f>IFERROR(VLOOKUP(H268,[2]New!$B:$G,6,0),)*I268/60</f>
        <v>145</v>
      </c>
      <c r="AC268" s="33">
        <f>VLOOKUP(A268,'[4]PO PTCA (2)'!$A:$L,12,0)</f>
        <v>46268</v>
      </c>
      <c r="AD268" s="12" t="str">
        <f>IFERROR(VLOOKUP(H268,[3]Sheet1!$E:$H,4,0),)</f>
        <v>B</v>
      </c>
      <c r="AE268" s="17">
        <v>150</v>
      </c>
      <c r="AF268" s="34" t="s">
        <v>4219</v>
      </c>
      <c r="AG268" s="12">
        <v>0</v>
      </c>
      <c r="AH268" s="20">
        <v>0</v>
      </c>
      <c r="AI268" s="20" t="s">
        <v>223</v>
      </c>
      <c r="AJ268" s="223"/>
      <c r="AK268" s="223"/>
      <c r="AL268" s="223" t="s">
        <v>5671</v>
      </c>
      <c r="AM268" s="331" t="e">
        <v>#N/A</v>
      </c>
      <c r="AN268" s="223">
        <v>3</v>
      </c>
      <c r="AO268" s="223">
        <v>3</v>
      </c>
      <c r="AP268" s="223">
        <v>2</v>
      </c>
      <c r="AQ268" s="223" t="s">
        <v>47</v>
      </c>
      <c r="AR268" s="12"/>
    </row>
    <row r="269" spans="1:44">
      <c r="A269" s="12" t="s">
        <v>2915</v>
      </c>
      <c r="B269" s="23" t="s">
        <v>2989</v>
      </c>
      <c r="C269" s="24">
        <v>12125134</v>
      </c>
      <c r="D269" s="12" t="s">
        <v>182</v>
      </c>
      <c r="E269" s="25" t="s">
        <v>2916</v>
      </c>
      <c r="F269" s="24">
        <v>11134468</v>
      </c>
      <c r="G269" s="12" t="s">
        <v>268</v>
      </c>
      <c r="H269" s="26" t="s">
        <v>183</v>
      </c>
      <c r="I269" s="12">
        <v>70</v>
      </c>
      <c r="J269" s="27">
        <v>46248</v>
      </c>
      <c r="K269" s="28" t="s">
        <v>2917</v>
      </c>
      <c r="L269" s="12" t="s">
        <v>2918</v>
      </c>
      <c r="M269" s="12">
        <v>100</v>
      </c>
      <c r="N269" s="29">
        <v>0</v>
      </c>
      <c r="O269" s="29">
        <v>30</v>
      </c>
      <c r="P269" s="30" t="s">
        <v>38</v>
      </c>
      <c r="Q269" s="31">
        <v>46235</v>
      </c>
      <c r="R269" s="29">
        <v>0</v>
      </c>
      <c r="S269" s="31">
        <v>46237</v>
      </c>
      <c r="T269" s="31">
        <v>46237</v>
      </c>
      <c r="U269" s="12" t="s">
        <v>100</v>
      </c>
      <c r="V269" s="12" t="s">
        <v>40</v>
      </c>
      <c r="W269" s="31"/>
      <c r="X269" s="29">
        <v>0</v>
      </c>
      <c r="Y269" s="29">
        <v>0</v>
      </c>
      <c r="Z269" s="32">
        <f>IFERROR(VLOOKUP(H269,[2]New!$B:$G,3,0),)*I269/60</f>
        <v>47.833333333333336</v>
      </c>
      <c r="AA269" s="32">
        <f>IFERROR(VLOOKUP(H269,[2]New!$B:$G,4,0),)*I269/60</f>
        <v>157.5</v>
      </c>
      <c r="AB269" s="32">
        <f>IFERROR(VLOOKUP(H269,[2]New!$B:$G,6,0),)*I269/60</f>
        <v>67.666666666666671</v>
      </c>
      <c r="AC269" s="33">
        <f>VLOOKUP(A269,'[4]PO PTCA (2)'!$A:$L,12,0)</f>
        <v>46268</v>
      </c>
      <c r="AD269" s="12" t="str">
        <f>IFERROR(VLOOKUP(H269,[3]Sheet1!$E:$H,4,0),)</f>
        <v>B</v>
      </c>
      <c r="AE269" s="17">
        <v>70</v>
      </c>
      <c r="AF269" s="34" t="s">
        <v>4219</v>
      </c>
      <c r="AG269" s="12">
        <v>0</v>
      </c>
      <c r="AH269" s="20">
        <v>30</v>
      </c>
      <c r="AI269" s="20" t="s">
        <v>223</v>
      </c>
      <c r="AJ269" s="223"/>
      <c r="AK269" s="223"/>
      <c r="AL269" s="223" t="s">
        <v>5671</v>
      </c>
      <c r="AM269" s="331" t="e">
        <v>#N/A</v>
      </c>
      <c r="AN269" s="223">
        <v>3</v>
      </c>
      <c r="AO269" s="223">
        <v>3</v>
      </c>
      <c r="AP269" s="223">
        <v>2</v>
      </c>
      <c r="AQ269" s="223" t="s">
        <v>47</v>
      </c>
      <c r="AR269" s="12"/>
    </row>
    <row r="270" spans="1:44">
      <c r="A270" s="12" t="s">
        <v>2911</v>
      </c>
      <c r="B270" s="23" t="s">
        <v>2990</v>
      </c>
      <c r="C270" s="24">
        <v>12125134</v>
      </c>
      <c r="D270" s="12" t="s">
        <v>182</v>
      </c>
      <c r="E270" s="25" t="s">
        <v>2919</v>
      </c>
      <c r="F270" s="24">
        <v>11134468</v>
      </c>
      <c r="G270" s="12" t="s">
        <v>268</v>
      </c>
      <c r="H270" s="26" t="s">
        <v>183</v>
      </c>
      <c r="I270" s="12">
        <v>190</v>
      </c>
      <c r="J270" s="27">
        <v>46248</v>
      </c>
      <c r="K270" s="28" t="s">
        <v>2920</v>
      </c>
      <c r="L270" s="12" t="s">
        <v>2921</v>
      </c>
      <c r="M270" s="12">
        <v>190</v>
      </c>
      <c r="N270" s="29">
        <v>0</v>
      </c>
      <c r="O270" s="29">
        <v>0</v>
      </c>
      <c r="P270" s="30" t="s">
        <v>38</v>
      </c>
      <c r="Q270" s="31">
        <v>46235</v>
      </c>
      <c r="R270" s="29">
        <v>0</v>
      </c>
      <c r="S270" s="31">
        <v>46237</v>
      </c>
      <c r="T270" s="31">
        <v>46237</v>
      </c>
      <c r="U270" s="12" t="s">
        <v>100</v>
      </c>
      <c r="V270" s="12" t="s">
        <v>40</v>
      </c>
      <c r="W270" s="31"/>
      <c r="X270" s="29">
        <v>0</v>
      </c>
      <c r="Y270" s="29">
        <v>0</v>
      </c>
      <c r="Z270" s="32">
        <f>IFERROR(VLOOKUP(H270,[2]New!$B:$G,3,0),)*I270/60</f>
        <v>129.83333333333334</v>
      </c>
      <c r="AA270" s="32">
        <f>IFERROR(VLOOKUP(H270,[2]New!$B:$G,4,0),)*I270/60</f>
        <v>427.5</v>
      </c>
      <c r="AB270" s="32">
        <f>IFERROR(VLOOKUP(H270,[2]New!$B:$G,6,0),)*I270/60</f>
        <v>183.66666666666666</v>
      </c>
      <c r="AC270" s="33">
        <f>VLOOKUP(A270,'[4]PO PTCA (2)'!$A:$L,12,0)</f>
        <v>46268</v>
      </c>
      <c r="AD270" s="12" t="str">
        <f>IFERROR(VLOOKUP(H270,[3]Sheet1!$E:$H,4,0),)</f>
        <v>B</v>
      </c>
      <c r="AE270" s="17">
        <v>190</v>
      </c>
      <c r="AF270" s="34" t="s">
        <v>4219</v>
      </c>
      <c r="AG270" s="12">
        <v>0</v>
      </c>
      <c r="AH270" s="20">
        <v>0</v>
      </c>
      <c r="AI270" s="20" t="s">
        <v>223</v>
      </c>
      <c r="AJ270" s="223"/>
      <c r="AK270" s="223"/>
      <c r="AL270" s="223" t="s">
        <v>5671</v>
      </c>
      <c r="AM270" s="331" t="e">
        <v>#N/A</v>
      </c>
      <c r="AN270" s="223">
        <v>3</v>
      </c>
      <c r="AO270" s="223">
        <v>3</v>
      </c>
      <c r="AP270" s="223">
        <v>2</v>
      </c>
      <c r="AQ270" s="223" t="s">
        <v>47</v>
      </c>
      <c r="AR270" s="12"/>
    </row>
    <row r="271" spans="1:44">
      <c r="A271" s="12" t="s">
        <v>2911</v>
      </c>
      <c r="B271" s="23" t="s">
        <v>2991</v>
      </c>
      <c r="C271" s="24">
        <v>12125134</v>
      </c>
      <c r="D271" s="12" t="s">
        <v>182</v>
      </c>
      <c r="E271" s="25" t="s">
        <v>2922</v>
      </c>
      <c r="F271" s="24">
        <v>11134468</v>
      </c>
      <c r="G271" s="12" t="s">
        <v>268</v>
      </c>
      <c r="H271" s="26" t="s">
        <v>183</v>
      </c>
      <c r="I271" s="12">
        <v>20</v>
      </c>
      <c r="J271" s="27">
        <v>46248</v>
      </c>
      <c r="K271" s="28" t="s">
        <v>2923</v>
      </c>
      <c r="L271" s="12" t="s">
        <v>2924</v>
      </c>
      <c r="M271" s="12">
        <v>23</v>
      </c>
      <c r="N271" s="29">
        <v>0</v>
      </c>
      <c r="O271" s="29">
        <v>0</v>
      </c>
      <c r="P271" s="30" t="s">
        <v>38</v>
      </c>
      <c r="Q271" s="31">
        <v>46235</v>
      </c>
      <c r="R271" s="29">
        <v>0</v>
      </c>
      <c r="S271" s="31">
        <v>46237</v>
      </c>
      <c r="T271" s="31">
        <v>46237</v>
      </c>
      <c r="U271" s="12" t="s">
        <v>100</v>
      </c>
      <c r="V271" s="12" t="s">
        <v>40</v>
      </c>
      <c r="W271" s="31"/>
      <c r="X271" s="29">
        <v>3</v>
      </c>
      <c r="Y271" s="29">
        <v>0</v>
      </c>
      <c r="Z271" s="32">
        <f>IFERROR(VLOOKUP(H271,[2]New!$B:$G,3,0),)*I271/60</f>
        <v>13.666666666666666</v>
      </c>
      <c r="AA271" s="32">
        <f>IFERROR(VLOOKUP(H271,[2]New!$B:$G,4,0),)*I271/60</f>
        <v>45</v>
      </c>
      <c r="AB271" s="32">
        <f>IFERROR(VLOOKUP(H271,[2]New!$B:$G,6,0),)*I271/60</f>
        <v>19.333333333333332</v>
      </c>
      <c r="AC271" s="33">
        <f>VLOOKUP(A271,'[4]PO PTCA (2)'!$A:$L,12,0)</f>
        <v>46268</v>
      </c>
      <c r="AD271" s="12" t="str">
        <f>IFERROR(VLOOKUP(H271,[3]Sheet1!$E:$H,4,0),)</f>
        <v>B</v>
      </c>
      <c r="AE271" s="17">
        <v>20</v>
      </c>
      <c r="AF271" s="34" t="s">
        <v>4219</v>
      </c>
      <c r="AG271" s="12">
        <v>0</v>
      </c>
      <c r="AH271" s="20">
        <v>3</v>
      </c>
      <c r="AI271" s="20" t="s">
        <v>223</v>
      </c>
      <c r="AJ271" s="223"/>
      <c r="AK271" s="223"/>
      <c r="AL271" s="223" t="s">
        <v>5671</v>
      </c>
      <c r="AM271" s="331" t="e">
        <v>#N/A</v>
      </c>
      <c r="AN271" s="223">
        <v>3</v>
      </c>
      <c r="AO271" s="223">
        <v>3</v>
      </c>
      <c r="AP271" s="223">
        <v>2</v>
      </c>
      <c r="AQ271" s="223" t="s">
        <v>47</v>
      </c>
      <c r="AR271" s="12"/>
    </row>
    <row r="272" spans="1:44">
      <c r="A272" s="12" t="s">
        <v>2925</v>
      </c>
      <c r="B272" s="23" t="s">
        <v>2992</v>
      </c>
      <c r="C272" s="24">
        <v>12125080</v>
      </c>
      <c r="D272" s="12" t="s">
        <v>214</v>
      </c>
      <c r="E272" s="25" t="s">
        <v>2926</v>
      </c>
      <c r="F272" s="24">
        <v>11134107</v>
      </c>
      <c r="G272" s="12" t="s">
        <v>215</v>
      </c>
      <c r="H272" s="26" t="s">
        <v>216</v>
      </c>
      <c r="I272" s="12">
        <v>430</v>
      </c>
      <c r="J272" s="27">
        <v>46248</v>
      </c>
      <c r="K272" s="28" t="s">
        <v>2927</v>
      </c>
      <c r="L272" s="12" t="s">
        <v>2928</v>
      </c>
      <c r="M272" s="12">
        <v>430</v>
      </c>
      <c r="N272" s="29">
        <v>0</v>
      </c>
      <c r="O272" s="29">
        <v>0</v>
      </c>
      <c r="P272" s="30" t="s">
        <v>38</v>
      </c>
      <c r="Q272" s="31">
        <v>46235</v>
      </c>
      <c r="R272" s="29">
        <v>0</v>
      </c>
      <c r="S272" s="31">
        <v>46237</v>
      </c>
      <c r="T272" s="31">
        <v>46237</v>
      </c>
      <c r="U272" s="12" t="s">
        <v>100</v>
      </c>
      <c r="V272" s="12" t="s">
        <v>40</v>
      </c>
      <c r="W272" s="31"/>
      <c r="X272" s="29">
        <v>0</v>
      </c>
      <c r="Y272" s="29">
        <v>0</v>
      </c>
      <c r="Z272" s="32">
        <f>IFERROR(VLOOKUP(H272,[2]New!$B:$G,3,0),)*I272/60</f>
        <v>303.86666666666667</v>
      </c>
      <c r="AA272" s="32">
        <f>IFERROR(VLOOKUP(H272,[2]New!$B:$G,4,0),)*I272/60</f>
        <v>663.63333333333333</v>
      </c>
      <c r="AB272" s="32">
        <f>IFERROR(VLOOKUP(H272,[2]New!$B:$G,6,0),)*I272/60</f>
        <v>415.66666666666669</v>
      </c>
      <c r="AC272" s="33">
        <f>VLOOKUP(A272,'[4]PO PTCA (2)'!$A:$L,12,0)</f>
        <v>46268</v>
      </c>
      <c r="AD272" s="12" t="str">
        <f>IFERROR(VLOOKUP(H272,[3]Sheet1!$E:$H,4,0),)</f>
        <v>B</v>
      </c>
      <c r="AE272" s="17">
        <v>430</v>
      </c>
      <c r="AF272" s="34" t="s">
        <v>4219</v>
      </c>
      <c r="AG272" s="12">
        <v>2</v>
      </c>
      <c r="AH272" s="20">
        <v>0</v>
      </c>
      <c r="AI272" s="20" t="s">
        <v>140</v>
      </c>
      <c r="AJ272" s="223"/>
      <c r="AK272" s="223"/>
      <c r="AL272" s="223" t="s">
        <v>5625</v>
      </c>
      <c r="AM272" s="331" t="e">
        <v>#N/A</v>
      </c>
      <c r="AN272" s="223">
        <v>2</v>
      </c>
      <c r="AO272" s="223">
        <v>2</v>
      </c>
      <c r="AP272" s="223">
        <v>2</v>
      </c>
      <c r="AQ272" s="223">
        <v>2</v>
      </c>
      <c r="AR272" s="12"/>
    </row>
    <row r="273" spans="1:44">
      <c r="A273" s="12" t="s">
        <v>2929</v>
      </c>
      <c r="B273" s="23" t="s">
        <v>2993</v>
      </c>
      <c r="C273" s="24">
        <v>12125033</v>
      </c>
      <c r="D273" s="12" t="s">
        <v>208</v>
      </c>
      <c r="E273" s="25" t="s">
        <v>2930</v>
      </c>
      <c r="F273" s="24">
        <v>11134112</v>
      </c>
      <c r="G273" s="12" t="s">
        <v>279</v>
      </c>
      <c r="H273" s="26" t="s">
        <v>227</v>
      </c>
      <c r="I273" s="12">
        <v>1285</v>
      </c>
      <c r="J273" s="27">
        <v>46248</v>
      </c>
      <c r="K273" s="28" t="s">
        <v>2931</v>
      </c>
      <c r="L273" s="12" t="s">
        <v>2932</v>
      </c>
      <c r="M273" s="12">
        <v>1295</v>
      </c>
      <c r="N273" s="29">
        <v>0</v>
      </c>
      <c r="O273" s="29">
        <v>0</v>
      </c>
      <c r="P273" s="30" t="s">
        <v>38</v>
      </c>
      <c r="Q273" s="31">
        <v>46235</v>
      </c>
      <c r="R273" s="29">
        <v>0</v>
      </c>
      <c r="S273" s="31">
        <v>46237</v>
      </c>
      <c r="T273" s="31">
        <v>46237</v>
      </c>
      <c r="U273" s="12" t="s">
        <v>39</v>
      </c>
      <c r="V273" s="12" t="s">
        <v>40</v>
      </c>
      <c r="W273" s="31"/>
      <c r="X273" s="29">
        <v>0</v>
      </c>
      <c r="Y273" s="29">
        <v>10</v>
      </c>
      <c r="Z273" s="32">
        <f>IFERROR(VLOOKUP(H273,[2]New!$B:$G,3,0),)*I273/60</f>
        <v>908.06666666666672</v>
      </c>
      <c r="AA273" s="32">
        <f>IFERROR(VLOOKUP(H273,[2]New!$B:$G,4,0),)*I273/60</f>
        <v>1983.1833333333332</v>
      </c>
      <c r="AB273" s="32">
        <f>IFERROR(VLOOKUP(H273,[2]New!$B:$G,6,0),)*I273/60</f>
        <v>1242.1666666666667</v>
      </c>
      <c r="AC273" s="33">
        <f>VLOOKUP(A273,'[4]PO PTCA (2)'!$A:$L,12,0)</f>
        <v>46268</v>
      </c>
      <c r="AD273" s="12" t="str">
        <f>IFERROR(VLOOKUP(H273,[3]Sheet1!$E:$H,4,0),)</f>
        <v>B</v>
      </c>
      <c r="AE273" s="17">
        <v>1285</v>
      </c>
      <c r="AF273" s="34" t="s">
        <v>4219</v>
      </c>
      <c r="AG273" s="12" t="s">
        <v>42</v>
      </c>
      <c r="AH273" s="20">
        <v>10</v>
      </c>
      <c r="AI273" s="20" t="s">
        <v>184</v>
      </c>
      <c r="AJ273" s="223"/>
      <c r="AK273" s="223"/>
      <c r="AL273" s="223" t="s">
        <v>5632</v>
      </c>
      <c r="AM273" s="331" t="e">
        <v>#N/A</v>
      </c>
      <c r="AN273" s="223">
        <v>3</v>
      </c>
      <c r="AO273" s="223">
        <v>3</v>
      </c>
      <c r="AP273" s="223">
        <v>2</v>
      </c>
      <c r="AQ273" s="223">
        <v>2</v>
      </c>
      <c r="AR273" s="12"/>
    </row>
    <row r="274" spans="1:44">
      <c r="A274" s="12" t="s">
        <v>2933</v>
      </c>
      <c r="B274" s="23" t="s">
        <v>2994</v>
      </c>
      <c r="C274" s="24">
        <v>12125016</v>
      </c>
      <c r="D274" s="12" t="s">
        <v>559</v>
      </c>
      <c r="E274" s="25" t="s">
        <v>2934</v>
      </c>
      <c r="F274" s="24">
        <v>11134242</v>
      </c>
      <c r="G274" s="12" t="s">
        <v>549</v>
      </c>
      <c r="H274" s="26" t="s">
        <v>550</v>
      </c>
      <c r="I274" s="12">
        <v>10</v>
      </c>
      <c r="J274" s="27">
        <v>46248</v>
      </c>
      <c r="K274" s="28" t="s">
        <v>2935</v>
      </c>
      <c r="L274" s="12" t="s">
        <v>2936</v>
      </c>
      <c r="M274" s="12">
        <v>10</v>
      </c>
      <c r="N274" s="29">
        <v>0</v>
      </c>
      <c r="O274" s="29">
        <v>0</v>
      </c>
      <c r="P274" s="30" t="s">
        <v>38</v>
      </c>
      <c r="Q274" s="31">
        <v>46235</v>
      </c>
      <c r="R274" s="29">
        <v>0</v>
      </c>
      <c r="S274" s="31">
        <v>46237</v>
      </c>
      <c r="T274" s="31">
        <v>46237</v>
      </c>
      <c r="U274" s="12" t="s">
        <v>100</v>
      </c>
      <c r="V274" s="12" t="s">
        <v>40</v>
      </c>
      <c r="W274" s="31"/>
      <c r="X274" s="29">
        <v>0</v>
      </c>
      <c r="Y274" s="29">
        <v>0</v>
      </c>
      <c r="Z274" s="32">
        <f>IFERROR(VLOOKUP(H274,[2]New!$B:$G,3,0),)*I274/60</f>
        <v>0</v>
      </c>
      <c r="AA274" s="32">
        <f>IFERROR(VLOOKUP(H274,[2]New!$B:$G,4,0),)*I274/60</f>
        <v>0</v>
      </c>
      <c r="AB274" s="32">
        <f>IFERROR(VLOOKUP(H274,[2]New!$B:$G,6,0),)*I274/60</f>
        <v>0</v>
      </c>
      <c r="AC274" s="33">
        <f>VLOOKUP(A274,'[4]PO PTCA (2)'!$A:$L,12,0)</f>
        <v>46268</v>
      </c>
      <c r="AD274" s="12" t="str">
        <f>IFERROR(VLOOKUP(H274,[3]Sheet1!$E:$H,4,0),)</f>
        <v>B</v>
      </c>
      <c r="AE274" s="17">
        <v>10</v>
      </c>
      <c r="AF274" s="34" t="s">
        <v>4219</v>
      </c>
      <c r="AG274" s="12" t="s">
        <v>42</v>
      </c>
      <c r="AH274" s="20">
        <v>0</v>
      </c>
      <c r="AI274" s="20" t="s">
        <v>3342</v>
      </c>
      <c r="AJ274" s="223"/>
      <c r="AK274" s="223"/>
      <c r="AL274" s="223" t="s">
        <v>5672</v>
      </c>
      <c r="AM274" s="331" t="e">
        <v>#N/A</v>
      </c>
      <c r="AN274" s="223">
        <v>3</v>
      </c>
      <c r="AO274" s="223">
        <v>3</v>
      </c>
      <c r="AP274" s="223" t="s">
        <v>47</v>
      </c>
      <c r="AQ274" s="223" t="s">
        <v>47</v>
      </c>
      <c r="AR274" s="12"/>
    </row>
    <row r="275" spans="1:44">
      <c r="A275" s="12" t="s">
        <v>2281</v>
      </c>
      <c r="B275" s="23" t="s">
        <v>2995</v>
      </c>
      <c r="C275" s="24">
        <v>12125099</v>
      </c>
      <c r="D275" s="12" t="s">
        <v>217</v>
      </c>
      <c r="E275" s="25" t="s">
        <v>2937</v>
      </c>
      <c r="F275" s="24">
        <v>11134238</v>
      </c>
      <c r="G275" s="12" t="s">
        <v>218</v>
      </c>
      <c r="H275" s="26" t="s">
        <v>219</v>
      </c>
      <c r="I275" s="12">
        <v>2250</v>
      </c>
      <c r="J275" s="27">
        <v>46248</v>
      </c>
      <c r="K275" s="28" t="s">
        <v>2938</v>
      </c>
      <c r="L275" s="12" t="s">
        <v>2939</v>
      </c>
      <c r="M275" s="12">
        <v>2250</v>
      </c>
      <c r="N275" s="29">
        <v>0</v>
      </c>
      <c r="O275" s="29">
        <v>0</v>
      </c>
      <c r="P275" s="30" t="s">
        <v>38</v>
      </c>
      <c r="Q275" s="31">
        <v>46235</v>
      </c>
      <c r="R275" s="29">
        <v>0</v>
      </c>
      <c r="S275" s="31">
        <v>46237</v>
      </c>
      <c r="T275" s="31">
        <v>46237</v>
      </c>
      <c r="U275" s="12" t="s">
        <v>39</v>
      </c>
      <c r="V275" s="12" t="s">
        <v>40</v>
      </c>
      <c r="W275" s="31"/>
      <c r="X275" s="29">
        <v>0</v>
      </c>
      <c r="Y275" s="29">
        <v>0</v>
      </c>
      <c r="Z275" s="32">
        <f>IFERROR(VLOOKUP(H275,[2]New!$B:$G,3,0),)*I275/60</f>
        <v>1590</v>
      </c>
      <c r="AA275" s="32">
        <f>IFERROR(VLOOKUP(H275,[2]New!$B:$G,4,0),)*I275/60</f>
        <v>3472.5</v>
      </c>
      <c r="AB275" s="32">
        <f>IFERROR(VLOOKUP(H275,[2]New!$B:$G,6,0),)*I275/60</f>
        <v>2175</v>
      </c>
      <c r="AC275" s="33">
        <f>VLOOKUP(A275,'[4]PO PTCA (2)'!$A:$L,12,0)</f>
        <v>46268</v>
      </c>
      <c r="AD275" s="12" t="str">
        <f>IFERROR(VLOOKUP(H275,[3]Sheet1!$E:$H,4,0),)</f>
        <v>B</v>
      </c>
      <c r="AE275" s="17">
        <v>2250</v>
      </c>
      <c r="AF275" s="34" t="s">
        <v>4219</v>
      </c>
      <c r="AG275" s="12">
        <v>2</v>
      </c>
      <c r="AH275" s="20">
        <v>0</v>
      </c>
      <c r="AI275" s="20" t="s">
        <v>41</v>
      </c>
      <c r="AJ275" s="223"/>
      <c r="AK275" s="223"/>
      <c r="AL275" s="223" t="s">
        <v>5628</v>
      </c>
      <c r="AM275" s="331" t="e">
        <v>#N/A</v>
      </c>
      <c r="AN275" s="223">
        <v>2</v>
      </c>
      <c r="AO275" s="223">
        <v>2</v>
      </c>
      <c r="AP275" s="223">
        <v>2</v>
      </c>
      <c r="AQ275" s="223">
        <v>2</v>
      </c>
      <c r="AR275" s="12"/>
    </row>
    <row r="276" spans="1:44">
      <c r="A276" s="12" t="s">
        <v>1507</v>
      </c>
      <c r="B276" s="23" t="s">
        <v>2997</v>
      </c>
      <c r="C276" s="24">
        <v>12125025</v>
      </c>
      <c r="D276" s="12" t="s">
        <v>35</v>
      </c>
      <c r="E276" s="25" t="s">
        <v>2940</v>
      </c>
      <c r="F276" s="24">
        <v>11133764</v>
      </c>
      <c r="G276" s="12" t="s">
        <v>36</v>
      </c>
      <c r="H276" s="26" t="s">
        <v>37</v>
      </c>
      <c r="I276" s="12">
        <v>147</v>
      </c>
      <c r="J276" s="27">
        <v>46254</v>
      </c>
      <c r="K276" s="28" t="s">
        <v>2941</v>
      </c>
      <c r="L276" s="12" t="s">
        <v>2942</v>
      </c>
      <c r="M276" s="12">
        <v>147</v>
      </c>
      <c r="N276" s="29">
        <v>0</v>
      </c>
      <c r="O276" s="29">
        <v>0</v>
      </c>
      <c r="P276" s="30" t="s">
        <v>38</v>
      </c>
      <c r="Q276" s="31">
        <v>46235</v>
      </c>
      <c r="R276" s="29">
        <v>0</v>
      </c>
      <c r="S276" s="31">
        <v>46237</v>
      </c>
      <c r="T276" s="31">
        <v>46237</v>
      </c>
      <c r="U276" s="12" t="s">
        <v>101</v>
      </c>
      <c r="V276" s="12" t="s">
        <v>45</v>
      </c>
      <c r="W276" s="31"/>
      <c r="X276" s="29">
        <v>0</v>
      </c>
      <c r="Y276" s="29">
        <v>0</v>
      </c>
      <c r="Z276" s="32">
        <f>IFERROR(VLOOKUP(H276,[2]New!$B:$G,3,0),)*I276/60</f>
        <v>134.01500000000001</v>
      </c>
      <c r="AA276" s="32">
        <f>IFERROR(VLOOKUP(H276,[2]New!$B:$G,4,0),)*I276/60</f>
        <v>408.90499999999997</v>
      </c>
      <c r="AB276" s="32">
        <f>IFERROR(VLOOKUP(H276,[2]New!$B:$G,6,0),)*I276/60</f>
        <v>376.07499999999999</v>
      </c>
      <c r="AC276" s="33">
        <f>VLOOKUP(A276,'[4]PO PTCA (2)'!$A:$L,12,0)</f>
        <v>46268</v>
      </c>
      <c r="AD276" s="12" t="str">
        <f>IFERROR(VLOOKUP(H276,[3]Sheet1!$E:$H,4,0),)</f>
        <v>D</v>
      </c>
      <c r="AE276" s="17"/>
      <c r="AF276" s="34" t="s">
        <v>2472</v>
      </c>
      <c r="AG276" s="12">
        <v>12</v>
      </c>
      <c r="AH276" s="20"/>
      <c r="AI276" s="20" t="s">
        <v>121</v>
      </c>
      <c r="AJ276" s="223"/>
      <c r="AK276" s="223"/>
      <c r="AL276" s="223" t="s">
        <v>5630</v>
      </c>
      <c r="AM276" s="331" t="e">
        <v>#N/A</v>
      </c>
      <c r="AN276" s="223">
        <v>3</v>
      </c>
      <c r="AO276" s="223">
        <v>3</v>
      </c>
      <c r="AP276" s="223">
        <v>2</v>
      </c>
      <c r="AQ276" s="223">
        <v>2</v>
      </c>
      <c r="AR276" s="12"/>
    </row>
    <row r="277" spans="1:44">
      <c r="A277" s="12" t="s">
        <v>2943</v>
      </c>
      <c r="B277" s="23" t="s">
        <v>2998</v>
      </c>
      <c r="C277" s="24">
        <v>12125036</v>
      </c>
      <c r="D277" s="12" t="s">
        <v>228</v>
      </c>
      <c r="E277" s="25" t="s">
        <v>2944</v>
      </c>
      <c r="F277" s="24">
        <v>11134541</v>
      </c>
      <c r="G277" s="12" t="s">
        <v>229</v>
      </c>
      <c r="H277" s="26" t="s">
        <v>230</v>
      </c>
      <c r="I277" s="12">
        <v>132</v>
      </c>
      <c r="J277" s="27">
        <v>46254</v>
      </c>
      <c r="K277" s="28" t="s">
        <v>2945</v>
      </c>
      <c r="L277" s="12" t="s">
        <v>2946</v>
      </c>
      <c r="M277" s="12">
        <v>132</v>
      </c>
      <c r="N277" s="29">
        <v>0</v>
      </c>
      <c r="O277" s="29">
        <v>0</v>
      </c>
      <c r="P277" s="30" t="s">
        <v>38</v>
      </c>
      <c r="Q277" s="31">
        <v>46235</v>
      </c>
      <c r="R277" s="29">
        <v>0</v>
      </c>
      <c r="S277" s="31">
        <v>46237</v>
      </c>
      <c r="T277" s="31">
        <v>46237</v>
      </c>
      <c r="U277" s="12" t="s">
        <v>101</v>
      </c>
      <c r="V277" s="12" t="s">
        <v>45</v>
      </c>
      <c r="W277" s="31"/>
      <c r="X277" s="29">
        <v>0</v>
      </c>
      <c r="Y277" s="29">
        <v>0</v>
      </c>
      <c r="Z277" s="32">
        <f>IFERROR(VLOOKUP(H277,[2]New!$B:$G,3,0),)*I277/60</f>
        <v>101.2</v>
      </c>
      <c r="AA277" s="32">
        <f>IFERROR(VLOOKUP(H277,[2]New!$B:$G,4,0),)*I277/60</f>
        <v>443.08</v>
      </c>
      <c r="AB277" s="32">
        <f>IFERROR(VLOOKUP(H277,[2]New!$B:$G,6,0),)*I277/60</f>
        <v>323.39999999999998</v>
      </c>
      <c r="AC277" s="33">
        <f>VLOOKUP(A277,'[4]PO PTCA (2)'!$A:$L,12,0)</f>
        <v>46268</v>
      </c>
      <c r="AD277" s="12" t="str">
        <f>IFERROR(VLOOKUP(H277,[3]Sheet1!$E:$H,4,0),)</f>
        <v>D</v>
      </c>
      <c r="AE277" s="17"/>
      <c r="AF277" s="34" t="s">
        <v>2472</v>
      </c>
      <c r="AG277" s="12">
        <v>12</v>
      </c>
      <c r="AH277" s="20"/>
      <c r="AI277" s="20" t="s">
        <v>121</v>
      </c>
      <c r="AJ277" s="223"/>
      <c r="AK277" s="223"/>
      <c r="AL277" s="223" t="s">
        <v>5673</v>
      </c>
      <c r="AM277" s="331" t="e">
        <v>#N/A</v>
      </c>
      <c r="AN277" s="223">
        <v>3</v>
      </c>
      <c r="AO277" s="223">
        <v>3</v>
      </c>
      <c r="AP277" s="223">
        <v>2</v>
      </c>
      <c r="AQ277" s="223">
        <v>2</v>
      </c>
      <c r="AR277" s="12"/>
    </row>
    <row r="278" spans="1:44">
      <c r="A278" s="12" t="s">
        <v>2947</v>
      </c>
      <c r="B278" s="23" t="s">
        <v>2979</v>
      </c>
      <c r="C278" s="24">
        <v>12125038</v>
      </c>
      <c r="D278" s="12" t="s">
        <v>234</v>
      </c>
      <c r="E278" s="25" t="s">
        <v>2948</v>
      </c>
      <c r="F278" s="24">
        <v>11134540</v>
      </c>
      <c r="G278" s="12" t="s">
        <v>235</v>
      </c>
      <c r="H278" s="26" t="s">
        <v>236</v>
      </c>
      <c r="I278" s="12">
        <v>330</v>
      </c>
      <c r="J278" s="27">
        <v>46254</v>
      </c>
      <c r="K278" s="28" t="s">
        <v>2949</v>
      </c>
      <c r="L278" s="12" t="s">
        <v>2950</v>
      </c>
      <c r="M278" s="12">
        <v>333</v>
      </c>
      <c r="N278" s="29">
        <v>0</v>
      </c>
      <c r="O278" s="29">
        <v>0</v>
      </c>
      <c r="P278" s="30" t="s">
        <v>38</v>
      </c>
      <c r="Q278" s="31">
        <v>46235</v>
      </c>
      <c r="R278" s="29">
        <v>0</v>
      </c>
      <c r="S278" s="31">
        <v>46237</v>
      </c>
      <c r="T278" s="31">
        <v>46237</v>
      </c>
      <c r="U278" s="12" t="s">
        <v>101</v>
      </c>
      <c r="V278" s="12" t="s">
        <v>45</v>
      </c>
      <c r="W278" s="31"/>
      <c r="X278" s="29">
        <v>3</v>
      </c>
      <c r="Y278" s="29">
        <v>0</v>
      </c>
      <c r="Z278" s="32">
        <f>IFERROR(VLOOKUP(H278,[2]New!$B:$G,3,0),)*I278/60</f>
        <v>253</v>
      </c>
      <c r="AA278" s="32">
        <f>IFERROR(VLOOKUP(H278,[2]New!$B:$G,4,0),)*I278/60</f>
        <v>1107.7</v>
      </c>
      <c r="AB278" s="32">
        <f>IFERROR(VLOOKUP(H278,[2]New!$B:$G,6,0),)*I278/60</f>
        <v>808.5</v>
      </c>
      <c r="AC278" s="33">
        <f>VLOOKUP(A278,'[4]PO PTCA (2)'!$A:$L,12,0)</f>
        <v>46268</v>
      </c>
      <c r="AD278" s="12" t="str">
        <f>IFERROR(VLOOKUP(H278,[3]Sheet1!$E:$H,4,0),)</f>
        <v>D</v>
      </c>
      <c r="AE278" s="17"/>
      <c r="AF278" s="34" t="s">
        <v>2469</v>
      </c>
      <c r="AG278" s="12">
        <v>12</v>
      </c>
      <c r="AH278" s="20"/>
      <c r="AI278" s="20" t="s">
        <v>121</v>
      </c>
      <c r="AJ278" s="223"/>
      <c r="AK278" s="223"/>
      <c r="AL278" s="223" t="s">
        <v>5673</v>
      </c>
      <c r="AM278" s="331" t="e">
        <v>#N/A</v>
      </c>
      <c r="AN278" s="223">
        <v>3</v>
      </c>
      <c r="AO278" s="223">
        <v>3</v>
      </c>
      <c r="AP278" s="223">
        <v>2</v>
      </c>
      <c r="AQ278" s="223">
        <v>2</v>
      </c>
      <c r="AR278" s="12"/>
    </row>
    <row r="279" spans="1:44">
      <c r="A279" s="12" t="s">
        <v>2951</v>
      </c>
      <c r="B279" s="23" t="s">
        <v>2980</v>
      </c>
      <c r="C279" s="24">
        <v>12125037</v>
      </c>
      <c r="D279" s="12" t="s">
        <v>231</v>
      </c>
      <c r="E279" s="25" t="s">
        <v>2952</v>
      </c>
      <c r="F279" s="24">
        <v>11134539</v>
      </c>
      <c r="G279" s="12" t="s">
        <v>232</v>
      </c>
      <c r="H279" s="26" t="s">
        <v>233</v>
      </c>
      <c r="I279" s="12">
        <v>528</v>
      </c>
      <c r="J279" s="27">
        <v>46254</v>
      </c>
      <c r="K279" s="28" t="s">
        <v>2953</v>
      </c>
      <c r="L279" s="12" t="s">
        <v>2954</v>
      </c>
      <c r="M279" s="12">
        <v>528</v>
      </c>
      <c r="N279" s="29">
        <v>0</v>
      </c>
      <c r="O279" s="29">
        <v>0</v>
      </c>
      <c r="P279" s="30" t="s">
        <v>38</v>
      </c>
      <c r="Q279" s="31">
        <v>46235</v>
      </c>
      <c r="R279" s="29">
        <v>0</v>
      </c>
      <c r="S279" s="31">
        <v>46237</v>
      </c>
      <c r="T279" s="31">
        <v>46237</v>
      </c>
      <c r="U279" s="12" t="s">
        <v>101</v>
      </c>
      <c r="V279" s="12" t="s">
        <v>45</v>
      </c>
      <c r="W279" s="31"/>
      <c r="X279" s="29">
        <v>0</v>
      </c>
      <c r="Y279" s="29">
        <v>0</v>
      </c>
      <c r="Z279" s="32">
        <f>IFERROR(VLOOKUP(H279,[2]New!$B:$G,3,0),)*I279/60</f>
        <v>404.8</v>
      </c>
      <c r="AA279" s="32">
        <f>IFERROR(VLOOKUP(H279,[2]New!$B:$G,4,0),)*I279/60</f>
        <v>1772.32</v>
      </c>
      <c r="AB279" s="32">
        <f>IFERROR(VLOOKUP(H279,[2]New!$B:$G,6,0),)*I279/60</f>
        <v>1293.5999999999999</v>
      </c>
      <c r="AC279" s="33">
        <f>VLOOKUP(A279,'[4]PO PTCA (2)'!$A:$L,12,0)</f>
        <v>46268</v>
      </c>
      <c r="AD279" s="12" t="str">
        <f>IFERROR(VLOOKUP(H279,[3]Sheet1!$E:$H,4,0),)</f>
        <v>D</v>
      </c>
      <c r="AE279" s="17"/>
      <c r="AF279" s="34" t="s">
        <v>2469</v>
      </c>
      <c r="AG279" s="12">
        <v>12</v>
      </c>
      <c r="AH279" s="20"/>
      <c r="AI279" s="20" t="s">
        <v>121</v>
      </c>
      <c r="AJ279" s="223"/>
      <c r="AK279" s="223"/>
      <c r="AL279" s="223" t="s">
        <v>5673</v>
      </c>
      <c r="AM279" s="331" t="e">
        <v>#N/A</v>
      </c>
      <c r="AN279" s="223">
        <v>3</v>
      </c>
      <c r="AO279" s="223">
        <v>3</v>
      </c>
      <c r="AP279" s="223">
        <v>2</v>
      </c>
      <c r="AQ279" s="223">
        <v>2</v>
      </c>
      <c r="AR279" s="12"/>
    </row>
    <row r="280" spans="1:44">
      <c r="A280" s="12" t="s">
        <v>2955</v>
      </c>
      <c r="B280" s="23" t="s">
        <v>2981</v>
      </c>
      <c r="C280" s="24">
        <v>12125130</v>
      </c>
      <c r="D280" s="12" t="s">
        <v>278</v>
      </c>
      <c r="E280" s="25" t="s">
        <v>2956</v>
      </c>
      <c r="F280" s="24">
        <v>11134538</v>
      </c>
      <c r="G280" s="12" t="s">
        <v>237</v>
      </c>
      <c r="H280" s="26" t="s">
        <v>238</v>
      </c>
      <c r="I280" s="12">
        <v>660</v>
      </c>
      <c r="J280" s="27">
        <v>46254</v>
      </c>
      <c r="K280" s="28" t="s">
        <v>2957</v>
      </c>
      <c r="L280" s="12" t="s">
        <v>2958</v>
      </c>
      <c r="M280" s="12">
        <v>660</v>
      </c>
      <c r="N280" s="29">
        <v>0</v>
      </c>
      <c r="O280" s="29">
        <v>0</v>
      </c>
      <c r="P280" s="30" t="s">
        <v>38</v>
      </c>
      <c r="Q280" s="31">
        <v>46235</v>
      </c>
      <c r="R280" s="29">
        <v>0</v>
      </c>
      <c r="S280" s="31">
        <v>46237</v>
      </c>
      <c r="T280" s="31">
        <v>46237</v>
      </c>
      <c r="U280" s="12" t="s">
        <v>101</v>
      </c>
      <c r="V280" s="12" t="s">
        <v>45</v>
      </c>
      <c r="W280" s="31"/>
      <c r="X280" s="29">
        <v>0</v>
      </c>
      <c r="Y280" s="29">
        <v>0</v>
      </c>
      <c r="Z280" s="32">
        <f>IFERROR(VLOOKUP(H280,[2]New!$B:$G,3,0),)*I280/60</f>
        <v>792</v>
      </c>
      <c r="AA280" s="32">
        <f>IFERROR(VLOOKUP(H280,[2]New!$B:$G,4,0),)*I280/60</f>
        <v>1786.4</v>
      </c>
      <c r="AB280" s="32">
        <f>IFERROR(VLOOKUP(H280,[2]New!$B:$G,6,0),)*I280/60</f>
        <v>1694</v>
      </c>
      <c r="AC280" s="33">
        <f>VLOOKUP(A280,'[4]PO PTCA (2)'!$A:$L,12,0)</f>
        <v>46268</v>
      </c>
      <c r="AD280" s="12" t="str">
        <f>IFERROR(VLOOKUP(H280,[3]Sheet1!$E:$H,4,0),)</f>
        <v>D</v>
      </c>
      <c r="AE280" s="17"/>
      <c r="AF280" s="34" t="s">
        <v>2470</v>
      </c>
      <c r="AG280" s="12">
        <v>5</v>
      </c>
      <c r="AH280" s="20"/>
      <c r="AI280" s="20" t="s">
        <v>213</v>
      </c>
      <c r="AJ280" s="223"/>
      <c r="AK280" s="223"/>
      <c r="AL280" s="223" t="s">
        <v>5674</v>
      </c>
      <c r="AM280" s="331" t="e">
        <v>#N/A</v>
      </c>
      <c r="AN280" s="223">
        <v>3</v>
      </c>
      <c r="AO280" s="223">
        <v>3</v>
      </c>
      <c r="AP280" s="223">
        <v>2</v>
      </c>
      <c r="AQ280" s="223">
        <v>2</v>
      </c>
      <c r="AR280" s="12"/>
    </row>
    <row r="281" spans="1:44">
      <c r="A281" s="12" t="s">
        <v>2959</v>
      </c>
      <c r="B281" s="23" t="s">
        <v>2999</v>
      </c>
      <c r="C281" s="24">
        <v>12125127</v>
      </c>
      <c r="D281" s="12" t="s">
        <v>289</v>
      </c>
      <c r="E281" s="25" t="s">
        <v>2960</v>
      </c>
      <c r="F281" s="24">
        <v>11134536</v>
      </c>
      <c r="G281" s="12" t="s">
        <v>286</v>
      </c>
      <c r="H281" s="26" t="s">
        <v>287</v>
      </c>
      <c r="I281" s="12">
        <v>50</v>
      </c>
      <c r="J281" s="27">
        <v>46254</v>
      </c>
      <c r="K281" s="28" t="s">
        <v>2961</v>
      </c>
      <c r="L281" s="12" t="s">
        <v>2962</v>
      </c>
      <c r="M281" s="12">
        <v>50</v>
      </c>
      <c r="N281" s="29">
        <v>0</v>
      </c>
      <c r="O281" s="29">
        <v>0</v>
      </c>
      <c r="P281" s="30" t="s">
        <v>38</v>
      </c>
      <c r="Q281" s="31">
        <v>46235</v>
      </c>
      <c r="R281" s="29">
        <v>0</v>
      </c>
      <c r="S281" s="31">
        <v>46237</v>
      </c>
      <c r="T281" s="31">
        <v>46237</v>
      </c>
      <c r="U281" s="12" t="s">
        <v>101</v>
      </c>
      <c r="V281" s="12" t="s">
        <v>45</v>
      </c>
      <c r="W281" s="31"/>
      <c r="X281" s="29">
        <v>0</v>
      </c>
      <c r="Y281" s="29">
        <v>0</v>
      </c>
      <c r="Z281" s="32">
        <f>IFERROR(VLOOKUP(H281,[2]New!$B:$G,3,0),)*I281/60</f>
        <v>35.333333333333336</v>
      </c>
      <c r="AA281" s="32">
        <f>IFERROR(VLOOKUP(H281,[2]New!$B:$G,4,0),)*I281/60</f>
        <v>98.25</v>
      </c>
      <c r="AB281" s="32">
        <f>IFERROR(VLOOKUP(H281,[2]New!$B:$G,6,0),)*I281/60</f>
        <v>48.333333333333336</v>
      </c>
      <c r="AC281" s="33">
        <f>VLOOKUP(A281,'[4]PO PTCA (2)'!$A:$L,12,0)</f>
        <v>46274</v>
      </c>
      <c r="AD281" s="12" t="str">
        <f>IFERROR(VLOOKUP(H281,[3]Sheet1!$E:$H,4,0),)</f>
        <v>D</v>
      </c>
      <c r="AE281" s="17"/>
      <c r="AF281" s="34" t="s">
        <v>2470</v>
      </c>
      <c r="AG281" s="12">
        <v>5</v>
      </c>
      <c r="AH281" s="20"/>
      <c r="AI281" s="20" t="s">
        <v>213</v>
      </c>
      <c r="AJ281" s="223"/>
      <c r="AK281" s="223"/>
      <c r="AL281" s="223" t="s">
        <v>5675</v>
      </c>
      <c r="AM281" s="331" t="e">
        <v>#N/A</v>
      </c>
      <c r="AN281" s="223">
        <v>3</v>
      </c>
      <c r="AO281" s="223">
        <v>3</v>
      </c>
      <c r="AP281" s="223">
        <v>2</v>
      </c>
      <c r="AQ281" s="223">
        <v>2</v>
      </c>
      <c r="AR281" s="12"/>
    </row>
    <row r="282" spans="1:44">
      <c r="A282" s="12" t="s">
        <v>2963</v>
      </c>
      <c r="B282" s="23" t="s">
        <v>3000</v>
      </c>
      <c r="C282" s="24">
        <v>12125129</v>
      </c>
      <c r="D282" s="12" t="s">
        <v>2975</v>
      </c>
      <c r="E282" s="25" t="s">
        <v>2964</v>
      </c>
      <c r="F282" s="24">
        <v>11134537</v>
      </c>
      <c r="G282" s="12" t="s">
        <v>2965</v>
      </c>
      <c r="H282" s="26" t="s">
        <v>1757</v>
      </c>
      <c r="I282" s="12">
        <v>30</v>
      </c>
      <c r="J282" s="27">
        <v>46254</v>
      </c>
      <c r="K282" s="28" t="s">
        <v>2966</v>
      </c>
      <c r="L282" s="12" t="s">
        <v>2967</v>
      </c>
      <c r="M282" s="12">
        <v>30</v>
      </c>
      <c r="N282" s="29">
        <v>0</v>
      </c>
      <c r="O282" s="29">
        <v>0</v>
      </c>
      <c r="P282" s="30" t="s">
        <v>38</v>
      </c>
      <c r="Q282" s="31">
        <v>46235</v>
      </c>
      <c r="R282" s="29">
        <v>0</v>
      </c>
      <c r="S282" s="31">
        <v>46237</v>
      </c>
      <c r="T282" s="31">
        <v>46237</v>
      </c>
      <c r="U282" s="12" t="s">
        <v>101</v>
      </c>
      <c r="V282" s="12" t="s">
        <v>45</v>
      </c>
      <c r="W282" s="31"/>
      <c r="X282" s="29">
        <v>0</v>
      </c>
      <c r="Y282" s="29">
        <v>0</v>
      </c>
      <c r="Z282" s="32">
        <f>IFERROR(VLOOKUP(H282,[2]New!$B:$G,3,0),)*I282/60</f>
        <v>21.2</v>
      </c>
      <c r="AA282" s="32">
        <f>IFERROR(VLOOKUP(H282,[2]New!$B:$G,4,0),)*I282/60</f>
        <v>58.95</v>
      </c>
      <c r="AB282" s="32">
        <f>IFERROR(VLOOKUP(H282,[2]New!$B:$G,6,0),)*I282/60</f>
        <v>29</v>
      </c>
      <c r="AC282" s="33">
        <f>VLOOKUP(A282,'[4]PO PTCA (2)'!$A:$L,12,0)</f>
        <v>46274</v>
      </c>
      <c r="AD282" s="12" t="str">
        <f>IFERROR(VLOOKUP(H282,[3]Sheet1!$E:$H,4,0),)</f>
        <v>D</v>
      </c>
      <c r="AE282" s="17"/>
      <c r="AF282" s="34" t="s">
        <v>2470</v>
      </c>
      <c r="AG282" s="12">
        <v>5</v>
      </c>
      <c r="AH282" s="20"/>
      <c r="AI282" s="20" t="s">
        <v>213</v>
      </c>
      <c r="AJ282" s="223"/>
      <c r="AK282" s="223"/>
      <c r="AL282" s="223" t="s">
        <v>5675</v>
      </c>
      <c r="AM282" s="331" t="e">
        <v>#N/A</v>
      </c>
      <c r="AN282" s="223">
        <v>2</v>
      </c>
      <c r="AO282" s="223">
        <v>2</v>
      </c>
      <c r="AP282" s="223">
        <v>2</v>
      </c>
      <c r="AQ282" s="223">
        <v>2</v>
      </c>
      <c r="AR282" s="12"/>
    </row>
    <row r="283" spans="1:44">
      <c r="A283" s="12" t="s">
        <v>2968</v>
      </c>
      <c r="B283" s="23" t="s">
        <v>3001</v>
      </c>
      <c r="C283" s="24">
        <v>12125132</v>
      </c>
      <c r="D283" s="12" t="s">
        <v>371</v>
      </c>
      <c r="E283" s="25" t="s">
        <v>2969</v>
      </c>
      <c r="F283" s="24">
        <v>11134558</v>
      </c>
      <c r="G283" s="12" t="s">
        <v>393</v>
      </c>
      <c r="H283" s="26" t="s">
        <v>372</v>
      </c>
      <c r="I283" s="12">
        <v>120</v>
      </c>
      <c r="J283" s="27">
        <v>46254</v>
      </c>
      <c r="K283" s="28" t="s">
        <v>2970</v>
      </c>
      <c r="L283" s="12" t="s">
        <v>2971</v>
      </c>
      <c r="M283" s="12">
        <v>120</v>
      </c>
      <c r="N283" s="29">
        <v>0</v>
      </c>
      <c r="O283" s="29">
        <v>0</v>
      </c>
      <c r="P283" s="30" t="s">
        <v>38</v>
      </c>
      <c r="Q283" s="31">
        <v>46235</v>
      </c>
      <c r="R283" s="29">
        <v>0</v>
      </c>
      <c r="S283" s="31">
        <v>46237</v>
      </c>
      <c r="T283" s="31">
        <v>46237</v>
      </c>
      <c r="U283" s="12" t="s">
        <v>101</v>
      </c>
      <c r="V283" s="12" t="s">
        <v>45</v>
      </c>
      <c r="W283" s="31"/>
      <c r="X283" s="29">
        <v>0</v>
      </c>
      <c r="Y283" s="29">
        <v>0</v>
      </c>
      <c r="Z283" s="32">
        <f>IFERROR(VLOOKUP(H283,[2]New!$B:$G,3,0),)*I283/60</f>
        <v>84.8</v>
      </c>
      <c r="AA283" s="32">
        <f>IFERROR(VLOOKUP(H283,[2]New!$B:$G,4,0),)*I283/60</f>
        <v>235.8</v>
      </c>
      <c r="AB283" s="32">
        <f>IFERROR(VLOOKUP(H283,[2]New!$B:$G,6,0),)*I283/60</f>
        <v>116</v>
      </c>
      <c r="AC283" s="33">
        <f>VLOOKUP(A283,'[4]PO PTCA (2)'!$A:$L,12,0)</f>
        <v>46274</v>
      </c>
      <c r="AD283" s="12" t="str">
        <f>IFERROR(VLOOKUP(H283,[3]Sheet1!$E:$H,4,0),)</f>
        <v>D</v>
      </c>
      <c r="AE283" s="17"/>
      <c r="AF283" s="34" t="s">
        <v>2470</v>
      </c>
      <c r="AG283" s="12">
        <v>5</v>
      </c>
      <c r="AH283" s="20"/>
      <c r="AI283" s="20" t="s">
        <v>213</v>
      </c>
      <c r="AJ283" s="223"/>
      <c r="AK283" s="223"/>
      <c r="AL283" s="223" t="s">
        <v>5676</v>
      </c>
      <c r="AM283" s="331" t="s">
        <v>5676</v>
      </c>
      <c r="AN283" s="223">
        <v>3</v>
      </c>
      <c r="AO283" s="223">
        <v>3</v>
      </c>
      <c r="AP283" s="223">
        <v>2</v>
      </c>
      <c r="AQ283" s="223">
        <v>2</v>
      </c>
      <c r="AR283" t="s">
        <v>5727</v>
      </c>
    </row>
    <row r="284" spans="1:44">
      <c r="A284" s="12" t="s">
        <v>2289</v>
      </c>
      <c r="B284" s="23" t="s">
        <v>2996</v>
      </c>
      <c r="C284" s="24">
        <v>12125073</v>
      </c>
      <c r="D284" s="12" t="s">
        <v>339</v>
      </c>
      <c r="E284" s="25" t="s">
        <v>2972</v>
      </c>
      <c r="F284" s="24">
        <v>11134234</v>
      </c>
      <c r="G284" s="12" t="s">
        <v>337</v>
      </c>
      <c r="H284" s="26" t="s">
        <v>338</v>
      </c>
      <c r="I284" s="12">
        <v>1300</v>
      </c>
      <c r="J284" s="27">
        <v>46248</v>
      </c>
      <c r="K284" s="28" t="s">
        <v>2973</v>
      </c>
      <c r="L284" s="12" t="s">
        <v>2974</v>
      </c>
      <c r="M284" s="12">
        <v>1303</v>
      </c>
      <c r="N284" s="29">
        <v>0</v>
      </c>
      <c r="O284" s="29">
        <v>0</v>
      </c>
      <c r="P284" s="30" t="s">
        <v>38</v>
      </c>
      <c r="Q284" s="31">
        <v>46235</v>
      </c>
      <c r="R284" s="29">
        <v>0</v>
      </c>
      <c r="S284" s="31">
        <v>46237</v>
      </c>
      <c r="T284" s="31">
        <v>46237</v>
      </c>
      <c r="U284" s="12" t="s">
        <v>101</v>
      </c>
      <c r="V284" s="12" t="s">
        <v>45</v>
      </c>
      <c r="W284" s="31"/>
      <c r="X284" s="29">
        <v>3</v>
      </c>
      <c r="Y284" s="29">
        <v>0</v>
      </c>
      <c r="Z284" s="32">
        <f>IFERROR(VLOOKUP(H284,[2]New!$B:$G,3,0),)*I284/60</f>
        <v>918.66666666666663</v>
      </c>
      <c r="AA284" s="32">
        <f>IFERROR(VLOOKUP(H284,[2]New!$B:$G,4,0),)*I284/60</f>
        <v>2554.5</v>
      </c>
      <c r="AB284" s="32">
        <f>IFERROR(VLOOKUP(H284,[2]New!$B:$G,6,0),)*I284/60</f>
        <v>1256.6666666666667</v>
      </c>
      <c r="AC284" s="33">
        <f>VLOOKUP(A284,'[4]PO PTCA (2)'!$A:$L,12,0)</f>
        <v>46268</v>
      </c>
      <c r="AD284" s="12" t="str">
        <f>IFERROR(VLOOKUP(H284,[3]Sheet1!$E:$H,4,0),)</f>
        <v>C</v>
      </c>
      <c r="AE284" s="17">
        <v>1300</v>
      </c>
      <c r="AF284" s="34" t="s">
        <v>4219</v>
      </c>
      <c r="AG284" s="12" t="s">
        <v>42</v>
      </c>
      <c r="AH284" s="20">
        <v>3</v>
      </c>
      <c r="AI284" s="20" t="s">
        <v>674</v>
      </c>
      <c r="AJ284" s="223"/>
      <c r="AK284" s="223"/>
      <c r="AL284" s="223" t="s">
        <v>5644</v>
      </c>
      <c r="AM284" s="331" t="e">
        <v>#N/A</v>
      </c>
      <c r="AN284" s="223">
        <v>2</v>
      </c>
      <c r="AO284" s="223">
        <v>2</v>
      </c>
      <c r="AP284" s="223">
        <v>2</v>
      </c>
      <c r="AQ284" s="223">
        <v>2</v>
      </c>
      <c r="AR284" s="12"/>
    </row>
    <row r="285" spans="1:44">
      <c r="A285" s="12" t="s">
        <v>3102</v>
      </c>
      <c r="B285" s="23" t="s">
        <v>3164</v>
      </c>
      <c r="C285" s="24">
        <v>12125094</v>
      </c>
      <c r="D285" s="12" t="s">
        <v>243</v>
      </c>
      <c r="E285" s="25" t="s">
        <v>3103</v>
      </c>
      <c r="F285" s="24">
        <v>11134109</v>
      </c>
      <c r="G285" s="12" t="s">
        <v>244</v>
      </c>
      <c r="H285" s="26" t="s">
        <v>245</v>
      </c>
      <c r="I285" s="12">
        <v>210</v>
      </c>
      <c r="J285" s="27">
        <v>46248</v>
      </c>
      <c r="K285" s="28" t="s">
        <v>3104</v>
      </c>
      <c r="L285" s="12" t="s">
        <v>3105</v>
      </c>
      <c r="M285" s="12">
        <v>240</v>
      </c>
      <c r="N285" s="29">
        <v>0</v>
      </c>
      <c r="O285" s="29">
        <v>30</v>
      </c>
      <c r="P285" s="30" t="s">
        <v>38</v>
      </c>
      <c r="Q285" s="31">
        <v>46235</v>
      </c>
      <c r="R285" s="29">
        <v>0</v>
      </c>
      <c r="S285" s="31">
        <v>46237</v>
      </c>
      <c r="T285" s="31">
        <v>46237</v>
      </c>
      <c r="U285" s="12" t="s">
        <v>48</v>
      </c>
      <c r="V285" s="12" t="s">
        <v>252</v>
      </c>
      <c r="W285" s="31"/>
      <c r="X285" s="29">
        <v>0</v>
      </c>
      <c r="Y285" s="29">
        <v>0</v>
      </c>
      <c r="Z285" s="32">
        <f>IFERROR(VLOOKUP(H285,[2]New!$B:$G,3,0),)*I285/60</f>
        <v>148.4</v>
      </c>
      <c r="AA285" s="32">
        <f>IFERROR(VLOOKUP(H285,[2]New!$B:$G,4,0),)*I285/60</f>
        <v>412.65</v>
      </c>
      <c r="AB285" s="32">
        <f>IFERROR(VLOOKUP(H285,[2]New!$B:$G,6,0),)*I285/60</f>
        <v>203</v>
      </c>
      <c r="AC285" s="33">
        <f>VLOOKUP(A285,'[4]PO PTCA (2)'!$A:$L,12,0)</f>
        <v>46268</v>
      </c>
      <c r="AD285" s="12" t="str">
        <f>IFERROR(VLOOKUP(H285,[3]Sheet1!$E:$H,4,0),)</f>
        <v>C</v>
      </c>
      <c r="AE285" s="17">
        <v>210</v>
      </c>
      <c r="AF285" s="34" t="s">
        <v>4219</v>
      </c>
      <c r="AG285" s="12">
        <v>2</v>
      </c>
      <c r="AH285" s="20">
        <v>30</v>
      </c>
      <c r="AI285" s="20" t="s">
        <v>49</v>
      </c>
      <c r="AJ285" s="223"/>
      <c r="AK285" s="223"/>
      <c r="AL285" s="223" t="s">
        <v>5642</v>
      </c>
      <c r="AM285" s="331" t="e">
        <v>#N/A</v>
      </c>
      <c r="AN285" s="223">
        <v>2</v>
      </c>
      <c r="AO285" s="223">
        <v>2</v>
      </c>
      <c r="AP285" s="223">
        <v>2</v>
      </c>
      <c r="AQ285" s="223">
        <v>2</v>
      </c>
      <c r="AR285" s="12"/>
    </row>
    <row r="286" spans="1:44">
      <c r="A286" s="12" t="s">
        <v>2281</v>
      </c>
      <c r="B286" s="23" t="s">
        <v>3165</v>
      </c>
      <c r="C286" s="24">
        <v>12125099</v>
      </c>
      <c r="D286" s="12" t="s">
        <v>217</v>
      </c>
      <c r="E286" s="25" t="s">
        <v>3106</v>
      </c>
      <c r="F286" s="24">
        <v>11134238</v>
      </c>
      <c r="G286" s="12" t="s">
        <v>218</v>
      </c>
      <c r="H286" s="26" t="s">
        <v>219</v>
      </c>
      <c r="I286" s="12">
        <v>1330</v>
      </c>
      <c r="J286" s="27">
        <v>46248</v>
      </c>
      <c r="K286" s="28" t="s">
        <v>3107</v>
      </c>
      <c r="L286" s="12" t="s">
        <v>3108</v>
      </c>
      <c r="M286" s="12">
        <v>1335</v>
      </c>
      <c r="N286" s="29">
        <v>0</v>
      </c>
      <c r="O286" s="29">
        <v>0</v>
      </c>
      <c r="P286" s="30" t="s">
        <v>38</v>
      </c>
      <c r="Q286" s="31">
        <v>46235</v>
      </c>
      <c r="R286" s="29">
        <v>0</v>
      </c>
      <c r="S286" s="31">
        <v>46237</v>
      </c>
      <c r="T286" s="31">
        <v>46237</v>
      </c>
      <c r="U286" s="12" t="s">
        <v>48</v>
      </c>
      <c r="V286" s="12" t="s">
        <v>252</v>
      </c>
      <c r="W286" s="31"/>
      <c r="X286" s="29">
        <v>0</v>
      </c>
      <c r="Y286" s="29">
        <v>0</v>
      </c>
      <c r="Z286" s="32">
        <f>IFERROR(VLOOKUP(H286,[2]New!$B:$G,3,0),)*I286/60</f>
        <v>939.86666666666667</v>
      </c>
      <c r="AA286" s="32">
        <f>IFERROR(VLOOKUP(H286,[2]New!$B:$G,4,0),)*I286/60</f>
        <v>2052.6333333333332</v>
      </c>
      <c r="AB286" s="32">
        <f>IFERROR(VLOOKUP(H286,[2]New!$B:$G,6,0),)*I286/60</f>
        <v>1285.6666666666667</v>
      </c>
      <c r="AC286" s="33">
        <f>VLOOKUP(A286,'[4]PO PTCA (2)'!$A:$L,12,0)</f>
        <v>46268</v>
      </c>
      <c r="AD286" s="12" t="str">
        <f>IFERROR(VLOOKUP(H286,[3]Sheet1!$E:$H,4,0),)</f>
        <v>B</v>
      </c>
      <c r="AE286" s="17">
        <v>1330</v>
      </c>
      <c r="AF286" s="34" t="s">
        <v>4219</v>
      </c>
      <c r="AG286" s="12">
        <v>2</v>
      </c>
      <c r="AH286" s="20">
        <v>0</v>
      </c>
      <c r="AI286" s="20" t="s">
        <v>49</v>
      </c>
      <c r="AJ286" s="223"/>
      <c r="AK286" s="223"/>
      <c r="AL286" s="223" t="s">
        <v>5628</v>
      </c>
      <c r="AM286" s="331" t="e">
        <v>#N/A</v>
      </c>
      <c r="AN286" s="223">
        <v>2</v>
      </c>
      <c r="AO286" s="223">
        <v>2</v>
      </c>
      <c r="AP286" s="223">
        <v>2</v>
      </c>
      <c r="AQ286" s="223">
        <v>2</v>
      </c>
      <c r="AR286" s="12"/>
    </row>
    <row r="287" spans="1:44">
      <c r="A287" s="12" t="s">
        <v>3109</v>
      </c>
      <c r="B287" s="23" t="s">
        <v>3166</v>
      </c>
      <c r="C287" s="24">
        <v>12125135</v>
      </c>
      <c r="D287" s="12" t="s">
        <v>634</v>
      </c>
      <c r="E287" s="25" t="s">
        <v>3110</v>
      </c>
      <c r="F287" s="24">
        <v>11134484</v>
      </c>
      <c r="G287" s="12" t="s">
        <v>622</v>
      </c>
      <c r="H287" s="26" t="s">
        <v>623</v>
      </c>
      <c r="I287" s="12">
        <v>15</v>
      </c>
      <c r="J287" s="27">
        <v>46248</v>
      </c>
      <c r="K287" s="28" t="s">
        <v>3111</v>
      </c>
      <c r="L287" s="12" t="s">
        <v>3112</v>
      </c>
      <c r="M287" s="12">
        <v>15</v>
      </c>
      <c r="N287" s="29">
        <v>0</v>
      </c>
      <c r="O287" s="29">
        <v>0</v>
      </c>
      <c r="P287" s="30" t="s">
        <v>38</v>
      </c>
      <c r="Q287" s="31">
        <v>46235</v>
      </c>
      <c r="R287" s="29">
        <v>0</v>
      </c>
      <c r="S287" s="31">
        <v>46237</v>
      </c>
      <c r="T287" s="31">
        <v>46237</v>
      </c>
      <c r="U287" s="12" t="s">
        <v>48</v>
      </c>
      <c r="V287" s="12" t="s">
        <v>252</v>
      </c>
      <c r="W287" s="31"/>
      <c r="X287" s="29">
        <v>0</v>
      </c>
      <c r="Y287" s="29">
        <v>0</v>
      </c>
      <c r="Z287" s="32">
        <f>IFERROR(VLOOKUP(H287,[2]New!$B:$G,3,0),)*I287/60</f>
        <v>10.6</v>
      </c>
      <c r="AA287" s="32">
        <f>IFERROR(VLOOKUP(H287,[2]New!$B:$G,4,0),)*I287/60</f>
        <v>29.475000000000001</v>
      </c>
      <c r="AB287" s="32">
        <f>IFERROR(VLOOKUP(H287,[2]New!$B:$G,6,0),)*I287/60</f>
        <v>14.5</v>
      </c>
      <c r="AC287" s="33">
        <f>VLOOKUP(A287,'[4]PO PTCA (2)'!$A:$L,12,0)</f>
        <v>46268</v>
      </c>
      <c r="AD287" s="12" t="str">
        <f>IFERROR(VLOOKUP(H287,[3]Sheet1!$E:$H,4,0),)</f>
        <v>B</v>
      </c>
      <c r="AE287" s="17">
        <v>15</v>
      </c>
      <c r="AF287" s="34" t="s">
        <v>4219</v>
      </c>
      <c r="AG287" s="12">
        <v>2</v>
      </c>
      <c r="AH287" s="20">
        <v>0</v>
      </c>
      <c r="AI287" s="20" t="s">
        <v>49</v>
      </c>
      <c r="AJ287" s="223"/>
      <c r="AK287" s="223"/>
      <c r="AL287" s="223" t="s">
        <v>5677</v>
      </c>
      <c r="AM287" s="331" t="e">
        <v>#N/A</v>
      </c>
      <c r="AN287" s="223">
        <v>2</v>
      </c>
      <c r="AO287" s="223">
        <v>2</v>
      </c>
      <c r="AP287" s="223">
        <v>2</v>
      </c>
      <c r="AQ287" s="223">
        <v>2</v>
      </c>
      <c r="AR287" s="12"/>
    </row>
    <row r="288" spans="1:44">
      <c r="A288" s="12" t="s">
        <v>3113</v>
      </c>
      <c r="B288" s="23" t="s">
        <v>3167</v>
      </c>
      <c r="C288" s="24">
        <v>12125114</v>
      </c>
      <c r="D288" s="12" t="s">
        <v>364</v>
      </c>
      <c r="E288" s="25" t="s">
        <v>3114</v>
      </c>
      <c r="F288" s="24">
        <v>11135704</v>
      </c>
      <c r="G288" s="12" t="s">
        <v>356</v>
      </c>
      <c r="H288" s="26" t="s">
        <v>357</v>
      </c>
      <c r="I288" s="12">
        <v>60</v>
      </c>
      <c r="J288" s="27">
        <v>46248</v>
      </c>
      <c r="K288" s="28" t="s">
        <v>3115</v>
      </c>
      <c r="L288" s="12" t="s">
        <v>3116</v>
      </c>
      <c r="M288" s="12">
        <v>60</v>
      </c>
      <c r="N288" s="29">
        <v>0</v>
      </c>
      <c r="O288" s="29">
        <v>0</v>
      </c>
      <c r="P288" s="30" t="s">
        <v>38</v>
      </c>
      <c r="Q288" s="31">
        <v>46235</v>
      </c>
      <c r="R288" s="29">
        <v>0</v>
      </c>
      <c r="S288" s="31">
        <v>46237</v>
      </c>
      <c r="T288" s="31">
        <v>46237</v>
      </c>
      <c r="U288" s="12" t="s">
        <v>48</v>
      </c>
      <c r="V288" s="12" t="s">
        <v>252</v>
      </c>
      <c r="W288" s="31"/>
      <c r="X288" s="29">
        <v>0</v>
      </c>
      <c r="Y288" s="29">
        <v>0</v>
      </c>
      <c r="Z288" s="32">
        <f>IFERROR(VLOOKUP(H288,[2]New!$B:$G,3,0),)*I288/60</f>
        <v>22</v>
      </c>
      <c r="AA288" s="32">
        <f>IFERROR(VLOOKUP(H288,[2]New!$B:$G,4,0),)*I288/60</f>
        <v>117.9</v>
      </c>
      <c r="AB288" s="32">
        <f>IFERROR(VLOOKUP(H288,[2]New!$B:$G,6,0),)*I288/60</f>
        <v>115</v>
      </c>
      <c r="AC288" s="33">
        <f>VLOOKUP(A288,'[4]PO PTCA (2)'!$A:$L,12,0)</f>
        <v>46268</v>
      </c>
      <c r="AD288" s="12" t="str">
        <f>IFERROR(VLOOKUP(H288,[3]Sheet1!$E:$H,4,0),)</f>
        <v>B</v>
      </c>
      <c r="AE288" s="17">
        <v>60</v>
      </c>
      <c r="AF288" s="34" t="s">
        <v>4219</v>
      </c>
      <c r="AG288" s="12">
        <v>2</v>
      </c>
      <c r="AH288" s="20">
        <v>0</v>
      </c>
      <c r="AI288" s="20" t="s">
        <v>49</v>
      </c>
      <c r="AJ288" s="223"/>
      <c r="AK288" s="223"/>
      <c r="AL288" s="223" t="s">
        <v>5678</v>
      </c>
      <c r="AM288" s="331" t="s">
        <v>5678</v>
      </c>
      <c r="AN288" s="223">
        <v>2</v>
      </c>
      <c r="AO288" s="223">
        <v>2</v>
      </c>
      <c r="AP288" s="223">
        <v>2</v>
      </c>
      <c r="AQ288" s="223">
        <v>2</v>
      </c>
      <c r="AR288" t="s">
        <v>5729</v>
      </c>
    </row>
    <row r="289" spans="1:44">
      <c r="A289" s="12" t="s">
        <v>3117</v>
      </c>
      <c r="B289" s="23" t="s">
        <v>3168</v>
      </c>
      <c r="C289" s="24">
        <v>12125052</v>
      </c>
      <c r="D289" s="12" t="s">
        <v>365</v>
      </c>
      <c r="E289" s="25" t="s">
        <v>3118</v>
      </c>
      <c r="F289" s="24">
        <v>11135717</v>
      </c>
      <c r="G289" s="12" t="s">
        <v>358</v>
      </c>
      <c r="H289" s="26" t="s">
        <v>359</v>
      </c>
      <c r="I289" s="12">
        <v>80</v>
      </c>
      <c r="J289" s="27">
        <v>46248</v>
      </c>
      <c r="K289" s="28" t="s">
        <v>3119</v>
      </c>
      <c r="L289" s="12" t="s">
        <v>3120</v>
      </c>
      <c r="M289" s="12">
        <v>80</v>
      </c>
      <c r="N289" s="29">
        <v>0</v>
      </c>
      <c r="O289" s="29">
        <v>0</v>
      </c>
      <c r="P289" s="30" t="s">
        <v>38</v>
      </c>
      <c r="Q289" s="31">
        <v>46235</v>
      </c>
      <c r="R289" s="29">
        <v>0</v>
      </c>
      <c r="S289" s="31">
        <v>46237</v>
      </c>
      <c r="T289" s="31">
        <v>46237</v>
      </c>
      <c r="U289" s="12" t="s">
        <v>48</v>
      </c>
      <c r="V289" s="12" t="s">
        <v>252</v>
      </c>
      <c r="W289" s="31"/>
      <c r="X289" s="29">
        <v>0</v>
      </c>
      <c r="Y289" s="29">
        <v>0</v>
      </c>
      <c r="Z289" s="32">
        <f>IFERROR(VLOOKUP(H289,[2]New!$B:$G,3,0),)*I289/60</f>
        <v>29.333333333333332</v>
      </c>
      <c r="AA289" s="32">
        <f>IFERROR(VLOOKUP(H289,[2]New!$B:$G,4,0),)*I289/60</f>
        <v>157.19999999999999</v>
      </c>
      <c r="AB289" s="32">
        <f>IFERROR(VLOOKUP(H289,[2]New!$B:$G,6,0),)*I289/60</f>
        <v>153.33333333333334</v>
      </c>
      <c r="AC289" s="33">
        <f>VLOOKUP(A289,'[4]PO PTCA (2)'!$A:$L,12,0)</f>
        <v>46268</v>
      </c>
      <c r="AD289" s="12" t="str">
        <f>IFERROR(VLOOKUP(H289,[3]Sheet1!$E:$H,4,0),)</f>
        <v>B</v>
      </c>
      <c r="AE289" s="17">
        <v>80</v>
      </c>
      <c r="AF289" s="34" t="s">
        <v>4219</v>
      </c>
      <c r="AG289" s="12">
        <v>2</v>
      </c>
      <c r="AH289" s="20">
        <v>0</v>
      </c>
      <c r="AI289" s="20" t="s">
        <v>49</v>
      </c>
      <c r="AJ289" s="223"/>
      <c r="AK289" s="223"/>
      <c r="AL289" s="223" t="s">
        <v>5679</v>
      </c>
      <c r="AM289" s="331" t="s">
        <v>5679</v>
      </c>
      <c r="AN289" s="223">
        <v>2</v>
      </c>
      <c r="AO289" s="223">
        <v>2</v>
      </c>
      <c r="AP289" s="223">
        <v>2</v>
      </c>
      <c r="AQ289" s="223">
        <v>2</v>
      </c>
      <c r="AR289" t="s">
        <v>5729</v>
      </c>
    </row>
    <row r="290" spans="1:44">
      <c r="A290" s="12" t="s">
        <v>2285</v>
      </c>
      <c r="B290" s="23" t="s">
        <v>3169</v>
      </c>
      <c r="C290" s="24">
        <v>12125107</v>
      </c>
      <c r="D290" s="12" t="s">
        <v>220</v>
      </c>
      <c r="E290" s="25" t="s">
        <v>3121</v>
      </c>
      <c r="F290" s="24">
        <v>11134239</v>
      </c>
      <c r="G290" s="12" t="s">
        <v>221</v>
      </c>
      <c r="H290" s="26" t="s">
        <v>222</v>
      </c>
      <c r="I290" s="12">
        <v>600</v>
      </c>
      <c r="J290" s="27">
        <v>46248</v>
      </c>
      <c r="K290" s="28" t="s">
        <v>3122</v>
      </c>
      <c r="L290" s="12" t="s">
        <v>3123</v>
      </c>
      <c r="M290" s="12">
        <v>600</v>
      </c>
      <c r="N290" s="29">
        <v>0</v>
      </c>
      <c r="O290" s="29">
        <v>0</v>
      </c>
      <c r="P290" s="30" t="s">
        <v>38</v>
      </c>
      <c r="Q290" s="31">
        <v>46235</v>
      </c>
      <c r="R290" s="29">
        <v>0</v>
      </c>
      <c r="S290" s="31">
        <v>46237</v>
      </c>
      <c r="T290" s="31">
        <v>46237</v>
      </c>
      <c r="U290" s="12" t="s">
        <v>48</v>
      </c>
      <c r="V290" s="12" t="s">
        <v>252</v>
      </c>
      <c r="W290" s="31"/>
      <c r="X290" s="29">
        <v>0</v>
      </c>
      <c r="Y290" s="29">
        <v>0</v>
      </c>
      <c r="Z290" s="32">
        <f>IFERROR(VLOOKUP(H290,[2]New!$B:$G,3,0),)*I290/60</f>
        <v>424</v>
      </c>
      <c r="AA290" s="32">
        <f>IFERROR(VLOOKUP(H290,[2]New!$B:$G,4,0),)*I290/60</f>
        <v>926</v>
      </c>
      <c r="AB290" s="32">
        <f>IFERROR(VLOOKUP(H290,[2]New!$B:$G,6,0),)*I290/60</f>
        <v>580</v>
      </c>
      <c r="AC290" s="33">
        <f>VLOOKUP(A290,'[4]PO PTCA (2)'!$A:$L,12,0)</f>
        <v>46268</v>
      </c>
      <c r="AD290" s="12" t="str">
        <f>IFERROR(VLOOKUP(H290,[3]Sheet1!$E:$H,4,0),)</f>
        <v>B</v>
      </c>
      <c r="AE290" s="17">
        <v>600</v>
      </c>
      <c r="AF290" s="34" t="s">
        <v>4219</v>
      </c>
      <c r="AG290" s="12">
        <v>2</v>
      </c>
      <c r="AH290" s="20">
        <v>0</v>
      </c>
      <c r="AI290" s="20" t="s">
        <v>49</v>
      </c>
      <c r="AJ290" s="223"/>
      <c r="AK290" s="223"/>
      <c r="AL290" s="223" t="s">
        <v>5626</v>
      </c>
      <c r="AM290" s="331" t="e">
        <v>#N/A</v>
      </c>
      <c r="AN290" s="223">
        <v>2</v>
      </c>
      <c r="AO290" s="223">
        <v>2</v>
      </c>
      <c r="AP290" s="223">
        <v>2</v>
      </c>
      <c r="AQ290" s="223">
        <v>2</v>
      </c>
      <c r="AR290" s="12"/>
    </row>
    <row r="291" spans="1:44">
      <c r="A291" s="12" t="s">
        <v>3124</v>
      </c>
      <c r="B291" s="23" t="s">
        <v>3170</v>
      </c>
      <c r="C291" s="24">
        <v>12126472</v>
      </c>
      <c r="D291" s="12" t="s">
        <v>3130</v>
      </c>
      <c r="E291" s="25" t="s">
        <v>3125</v>
      </c>
      <c r="F291" s="361">
        <v>11127226</v>
      </c>
      <c r="G291" s="12" t="s">
        <v>3126</v>
      </c>
      <c r="H291" s="26" t="s">
        <v>3127</v>
      </c>
      <c r="I291" s="12">
        <v>21</v>
      </c>
      <c r="J291" s="27">
        <v>46248</v>
      </c>
      <c r="K291" s="333" t="s">
        <v>3133</v>
      </c>
      <c r="L291" s="12" t="s">
        <v>3129</v>
      </c>
      <c r="M291" s="12">
        <v>26</v>
      </c>
      <c r="N291" s="29">
        <v>0</v>
      </c>
      <c r="O291" s="29">
        <v>0</v>
      </c>
      <c r="P291" s="30" t="s">
        <v>166</v>
      </c>
      <c r="Q291" s="31">
        <v>46235</v>
      </c>
      <c r="R291" s="29">
        <v>3</v>
      </c>
      <c r="S291" s="31">
        <v>46237</v>
      </c>
      <c r="T291" s="31">
        <v>46237</v>
      </c>
      <c r="U291" s="12" t="s">
        <v>44</v>
      </c>
      <c r="V291" s="12" t="s">
        <v>45</v>
      </c>
      <c r="W291" s="31"/>
      <c r="X291" s="29">
        <v>2</v>
      </c>
      <c r="Y291" s="29">
        <v>0</v>
      </c>
      <c r="Z291" s="32">
        <f>IFERROR(VLOOKUP(H291,[2]New!$B:$G,3,0),)*I291/60</f>
        <v>7.7</v>
      </c>
      <c r="AA291" s="32">
        <f>IFERROR(VLOOKUP(H291,[2]New!$B:$G,4,0),)*I291/60</f>
        <v>32.549999999999997</v>
      </c>
      <c r="AB291" s="32">
        <f>IFERROR(VLOOKUP(H291,[2]New!$B:$G,6,0),)*I291/60</f>
        <v>40.25</v>
      </c>
      <c r="AC291" s="33">
        <f>VLOOKUP(A291,'[4]PO PTCA (2)'!$A:$L,12,0)</f>
        <v>46254</v>
      </c>
      <c r="AD291" s="12">
        <f>IFERROR(VLOOKUP(H291,[3]Sheet1!$E:$H,4,0),)</f>
        <v>0</v>
      </c>
      <c r="AE291" s="17">
        <v>21</v>
      </c>
      <c r="AF291" s="34" t="s">
        <v>4219</v>
      </c>
      <c r="AG291" s="12">
        <v>0</v>
      </c>
      <c r="AH291" s="20">
        <v>5</v>
      </c>
      <c r="AI291" s="20" t="s">
        <v>46</v>
      </c>
      <c r="AJ291" s="223"/>
      <c r="AK291" s="223"/>
      <c r="AL291" s="223" t="s">
        <v>5680</v>
      </c>
      <c r="AM291" s="331" t="e">
        <v>#N/A</v>
      </c>
      <c r="AN291" s="223" t="s">
        <v>47</v>
      </c>
      <c r="AO291" s="223">
        <v>3</v>
      </c>
      <c r="AP291" s="223" t="s">
        <v>47</v>
      </c>
      <c r="AQ291" s="223" t="s">
        <v>47</v>
      </c>
      <c r="AR291" s="12"/>
    </row>
    <row r="292" spans="1:44">
      <c r="A292" s="12" t="s">
        <v>3131</v>
      </c>
      <c r="B292" s="23" t="s">
        <v>3171</v>
      </c>
      <c r="C292" s="24">
        <v>11122028</v>
      </c>
      <c r="D292" s="12" t="s">
        <v>3154</v>
      </c>
      <c r="E292" s="25" t="s">
        <v>3132</v>
      </c>
      <c r="F292" s="361">
        <v>11134977</v>
      </c>
      <c r="G292" s="12" t="s">
        <v>791</v>
      </c>
      <c r="H292" s="26" t="s">
        <v>792</v>
      </c>
      <c r="I292" s="12">
        <v>1</v>
      </c>
      <c r="J292" s="27">
        <v>46248</v>
      </c>
      <c r="K292" s="333" t="s">
        <v>3143</v>
      </c>
      <c r="L292" s="12" t="s">
        <v>3134</v>
      </c>
      <c r="M292" s="12">
        <v>1</v>
      </c>
      <c r="N292" s="29">
        <v>0</v>
      </c>
      <c r="O292" s="29">
        <v>0</v>
      </c>
      <c r="P292" s="30" t="s">
        <v>203</v>
      </c>
      <c r="Q292" s="31">
        <v>46235</v>
      </c>
      <c r="R292" s="29">
        <v>0</v>
      </c>
      <c r="S292" s="31">
        <v>46237</v>
      </c>
      <c r="T292" s="31">
        <v>46237</v>
      </c>
      <c r="U292" s="12" t="s">
        <v>44</v>
      </c>
      <c r="V292" s="12" t="s">
        <v>45</v>
      </c>
      <c r="W292" s="31"/>
      <c r="X292" s="29">
        <v>0</v>
      </c>
      <c r="Y292" s="29">
        <v>0</v>
      </c>
      <c r="Z292" s="32">
        <f>IFERROR(VLOOKUP(H292,[2]New!$B:$G,3,0),)*I292/60</f>
        <v>0.93333333333333335</v>
      </c>
      <c r="AA292" s="32">
        <f>IFERROR(VLOOKUP(H292,[2]New!$B:$G,4,0),)*I292/60</f>
        <v>3.45</v>
      </c>
      <c r="AB292" s="32">
        <f>IFERROR(VLOOKUP(H292,[2]New!$B:$G,6,0),)*I292/60</f>
        <v>2.8666666666666667</v>
      </c>
      <c r="AC292" s="33">
        <f>VLOOKUP(A292,'[4]PO PTCA (2)'!$A:$L,12,0)</f>
        <v>46252</v>
      </c>
      <c r="AD292" s="12">
        <f>IFERROR(VLOOKUP(H292,[3]Sheet1!$E:$H,4,0),)</f>
        <v>0</v>
      </c>
      <c r="AE292" s="17">
        <v>1</v>
      </c>
      <c r="AF292" s="34" t="s">
        <v>4219</v>
      </c>
      <c r="AG292" s="12">
        <v>2</v>
      </c>
      <c r="AH292" s="20">
        <v>0</v>
      </c>
      <c r="AI292" s="20" t="s">
        <v>209</v>
      </c>
      <c r="AJ292" s="223"/>
      <c r="AK292" s="223"/>
      <c r="AL292" s="223" t="s">
        <v>5681</v>
      </c>
      <c r="AM292" s="331" t="e">
        <v>#N/A</v>
      </c>
      <c r="AN292" s="223">
        <v>3</v>
      </c>
      <c r="AO292" s="223">
        <v>3</v>
      </c>
      <c r="AP292" s="223" t="s">
        <v>47</v>
      </c>
      <c r="AQ292" s="223" t="s">
        <v>47</v>
      </c>
      <c r="AR292" s="12"/>
    </row>
    <row r="293" spans="1:44">
      <c r="A293" s="12" t="s">
        <v>3131</v>
      </c>
      <c r="B293" s="23" t="s">
        <v>3172</v>
      </c>
      <c r="C293" s="24">
        <v>11122028</v>
      </c>
      <c r="D293" s="12" t="s">
        <v>3154</v>
      </c>
      <c r="E293" s="25" t="s">
        <v>3135</v>
      </c>
      <c r="F293" s="361">
        <v>11134977</v>
      </c>
      <c r="G293" s="12" t="s">
        <v>791</v>
      </c>
      <c r="H293" s="26" t="s">
        <v>792</v>
      </c>
      <c r="I293" s="12">
        <v>1</v>
      </c>
      <c r="J293" s="27">
        <v>46248</v>
      </c>
      <c r="K293" s="333" t="s">
        <v>3149</v>
      </c>
      <c r="L293" s="12" t="s">
        <v>3137</v>
      </c>
      <c r="M293" s="12">
        <v>1</v>
      </c>
      <c r="N293" s="29">
        <v>0</v>
      </c>
      <c r="O293" s="29">
        <v>0</v>
      </c>
      <c r="P293" s="30" t="s">
        <v>203</v>
      </c>
      <c r="Q293" s="31">
        <v>46235</v>
      </c>
      <c r="R293" s="29">
        <v>0</v>
      </c>
      <c r="S293" s="31">
        <v>46237</v>
      </c>
      <c r="T293" s="31">
        <v>46237</v>
      </c>
      <c r="U293" s="12" t="s">
        <v>44</v>
      </c>
      <c r="V293" s="12" t="s">
        <v>45</v>
      </c>
      <c r="W293" s="31"/>
      <c r="X293" s="29">
        <v>0</v>
      </c>
      <c r="Y293" s="29">
        <v>0</v>
      </c>
      <c r="Z293" s="32">
        <f>IFERROR(VLOOKUP(H293,[2]New!$B:$G,3,0),)*I293/60</f>
        <v>0.93333333333333335</v>
      </c>
      <c r="AA293" s="32">
        <f>IFERROR(VLOOKUP(H293,[2]New!$B:$G,4,0),)*I293/60</f>
        <v>3.45</v>
      </c>
      <c r="AB293" s="32">
        <f>IFERROR(VLOOKUP(H293,[2]New!$B:$G,6,0),)*I293/60</f>
        <v>2.8666666666666667</v>
      </c>
      <c r="AC293" s="33">
        <f>VLOOKUP(A293,'[4]PO PTCA (2)'!$A:$L,12,0)</f>
        <v>46252</v>
      </c>
      <c r="AD293" s="12">
        <f>IFERROR(VLOOKUP(H293,[3]Sheet1!$E:$H,4,0),)</f>
        <v>0</v>
      </c>
      <c r="AE293" s="17">
        <v>1</v>
      </c>
      <c r="AF293" s="34" t="s">
        <v>4219</v>
      </c>
      <c r="AG293" s="12">
        <v>2</v>
      </c>
      <c r="AH293" s="20">
        <v>0</v>
      </c>
      <c r="AI293" s="20" t="s">
        <v>209</v>
      </c>
      <c r="AJ293" s="223"/>
      <c r="AK293" s="223"/>
      <c r="AL293" s="223" t="s">
        <v>5681</v>
      </c>
      <c r="AM293" s="331" t="e">
        <v>#N/A</v>
      </c>
      <c r="AN293" s="223">
        <v>3</v>
      </c>
      <c r="AO293" s="223">
        <v>3</v>
      </c>
      <c r="AP293" s="223" t="s">
        <v>47</v>
      </c>
      <c r="AQ293" s="223" t="s">
        <v>47</v>
      </c>
      <c r="AR293" s="12"/>
    </row>
    <row r="294" spans="1:44">
      <c r="A294" s="12" t="s">
        <v>3138</v>
      </c>
      <c r="B294" s="23" t="s">
        <v>3173</v>
      </c>
      <c r="C294" s="24">
        <v>11123531</v>
      </c>
      <c r="D294" s="12" t="s">
        <v>130</v>
      </c>
      <c r="E294" s="25" t="s">
        <v>3139</v>
      </c>
      <c r="F294" s="361">
        <v>11134978</v>
      </c>
      <c r="G294" s="12" t="s">
        <v>349</v>
      </c>
      <c r="H294" s="26" t="s">
        <v>350</v>
      </c>
      <c r="I294" s="12">
        <v>251</v>
      </c>
      <c r="J294" s="27">
        <v>46248</v>
      </c>
      <c r="K294" s="333" t="s">
        <v>3152</v>
      </c>
      <c r="L294" s="12" t="s">
        <v>3141</v>
      </c>
      <c r="M294" s="12">
        <v>251</v>
      </c>
      <c r="N294" s="29">
        <v>0</v>
      </c>
      <c r="O294" s="29">
        <v>0</v>
      </c>
      <c r="P294" s="30" t="s">
        <v>203</v>
      </c>
      <c r="Q294" s="31">
        <v>46235</v>
      </c>
      <c r="R294" s="29">
        <v>0</v>
      </c>
      <c r="S294" s="31">
        <v>46237</v>
      </c>
      <c r="T294" s="31">
        <v>46237</v>
      </c>
      <c r="U294" s="12" t="s">
        <v>44</v>
      </c>
      <c r="V294" s="12" t="s">
        <v>45</v>
      </c>
      <c r="W294" s="31"/>
      <c r="X294" s="29">
        <v>0</v>
      </c>
      <c r="Y294" s="29">
        <v>0</v>
      </c>
      <c r="Z294" s="32">
        <f>IFERROR(VLOOKUP(H294,[2]New!$B:$G,3,0),)*I294/60</f>
        <v>92.033333333333331</v>
      </c>
      <c r="AA294" s="32">
        <f>IFERROR(VLOOKUP(H294,[2]New!$B:$G,4,0),)*I294/60</f>
        <v>389.05</v>
      </c>
      <c r="AB294" s="32">
        <f>IFERROR(VLOOKUP(H294,[2]New!$B:$G,6,0),)*I294/60</f>
        <v>481.08333333333331</v>
      </c>
      <c r="AC294" s="33">
        <f>VLOOKUP(A294,'[4]PO PTCA (2)'!$A:$L,12,0)</f>
        <v>46252</v>
      </c>
      <c r="AD294" s="12">
        <f>IFERROR(VLOOKUP(H294,[3]Sheet1!$E:$H,4,0),)</f>
        <v>0</v>
      </c>
      <c r="AE294" s="17">
        <v>251</v>
      </c>
      <c r="AF294" s="34" t="s">
        <v>4219</v>
      </c>
      <c r="AG294" s="12">
        <v>0</v>
      </c>
      <c r="AH294" s="20">
        <v>0</v>
      </c>
      <c r="AI294" s="20" t="s">
        <v>46</v>
      </c>
      <c r="AJ294" s="223"/>
      <c r="AK294" s="223"/>
      <c r="AL294" s="223" t="s">
        <v>5682</v>
      </c>
      <c r="AM294" s="331" t="e">
        <v>#N/A</v>
      </c>
      <c r="AN294" s="223" t="s">
        <v>47</v>
      </c>
      <c r="AO294" s="223">
        <v>3</v>
      </c>
      <c r="AP294" s="223" t="s">
        <v>47</v>
      </c>
      <c r="AQ294" s="223" t="s">
        <v>47</v>
      </c>
      <c r="AR294" s="12"/>
    </row>
    <row r="295" spans="1:44">
      <c r="A295" s="12" t="s">
        <v>3138</v>
      </c>
      <c r="B295" s="23" t="s">
        <v>3174</v>
      </c>
      <c r="C295" s="24">
        <v>11123531</v>
      </c>
      <c r="D295" s="12" t="s">
        <v>130</v>
      </c>
      <c r="E295" s="25" t="s">
        <v>3142</v>
      </c>
      <c r="F295" s="361">
        <v>11134978</v>
      </c>
      <c r="G295" s="12" t="s">
        <v>349</v>
      </c>
      <c r="H295" s="26" t="s">
        <v>350</v>
      </c>
      <c r="I295" s="12">
        <v>26</v>
      </c>
      <c r="J295" s="27">
        <v>46248</v>
      </c>
      <c r="K295" s="333" t="s">
        <v>3128</v>
      </c>
      <c r="L295" s="12" t="s">
        <v>3144</v>
      </c>
      <c r="M295" s="12">
        <v>26</v>
      </c>
      <c r="N295" s="29">
        <v>0</v>
      </c>
      <c r="O295" s="29">
        <v>0</v>
      </c>
      <c r="P295" s="30" t="s">
        <v>203</v>
      </c>
      <c r="Q295" s="31">
        <v>46235</v>
      </c>
      <c r="R295" s="29">
        <v>0</v>
      </c>
      <c r="S295" s="31">
        <v>46237</v>
      </c>
      <c r="T295" s="31">
        <v>46237</v>
      </c>
      <c r="U295" s="12" t="s">
        <v>44</v>
      </c>
      <c r="V295" s="12" t="s">
        <v>45</v>
      </c>
      <c r="W295" s="31"/>
      <c r="X295" s="29">
        <v>0</v>
      </c>
      <c r="Y295" s="29">
        <v>0</v>
      </c>
      <c r="Z295" s="32">
        <f>IFERROR(VLOOKUP(H295,[2]New!$B:$G,3,0),)*I295/60</f>
        <v>9.5333333333333332</v>
      </c>
      <c r="AA295" s="32">
        <f>IFERROR(VLOOKUP(H295,[2]New!$B:$G,4,0),)*I295/60</f>
        <v>40.299999999999997</v>
      </c>
      <c r="AB295" s="32">
        <f>IFERROR(VLOOKUP(H295,[2]New!$B:$G,6,0),)*I295/60</f>
        <v>49.833333333333336</v>
      </c>
      <c r="AC295" s="33">
        <f>VLOOKUP(A295,'[4]PO PTCA (2)'!$A:$L,12,0)</f>
        <v>46252</v>
      </c>
      <c r="AD295" s="12">
        <f>IFERROR(VLOOKUP(H295,[3]Sheet1!$E:$H,4,0),)</f>
        <v>0</v>
      </c>
      <c r="AE295" s="17">
        <v>26</v>
      </c>
      <c r="AF295" s="34" t="s">
        <v>4219</v>
      </c>
      <c r="AG295" s="12">
        <v>0</v>
      </c>
      <c r="AH295" s="20">
        <v>0</v>
      </c>
      <c r="AI295" s="20" t="s">
        <v>46</v>
      </c>
      <c r="AJ295" s="223"/>
      <c r="AK295" s="223"/>
      <c r="AL295" s="223" t="s">
        <v>5682</v>
      </c>
      <c r="AM295" s="331" t="e">
        <v>#N/A</v>
      </c>
      <c r="AN295" s="223" t="s">
        <v>47</v>
      </c>
      <c r="AO295" s="223">
        <v>3</v>
      </c>
      <c r="AP295" s="223" t="s">
        <v>47</v>
      </c>
      <c r="AQ295" s="223" t="s">
        <v>47</v>
      </c>
      <c r="AR295" s="12"/>
    </row>
    <row r="296" spans="1:44">
      <c r="A296" s="12" t="s">
        <v>3145</v>
      </c>
      <c r="B296" s="23" t="s">
        <v>3175</v>
      </c>
      <c r="C296" s="24">
        <v>11123532</v>
      </c>
      <c r="D296" s="12" t="s">
        <v>3155</v>
      </c>
      <c r="E296" s="25" t="s">
        <v>3146</v>
      </c>
      <c r="F296" s="361">
        <v>11134979</v>
      </c>
      <c r="G296" s="12" t="s">
        <v>3147</v>
      </c>
      <c r="H296" s="26" t="s">
        <v>3148</v>
      </c>
      <c r="I296" s="12">
        <v>1</v>
      </c>
      <c r="J296" s="27">
        <v>46248</v>
      </c>
      <c r="K296" s="333" t="s">
        <v>3158</v>
      </c>
      <c r="L296" s="12" t="s">
        <v>3150</v>
      </c>
      <c r="M296" s="12">
        <v>1</v>
      </c>
      <c r="N296" s="29">
        <v>0</v>
      </c>
      <c r="O296" s="29">
        <v>0</v>
      </c>
      <c r="P296" s="30" t="s">
        <v>203</v>
      </c>
      <c r="Q296" s="31">
        <v>46235</v>
      </c>
      <c r="R296" s="29">
        <v>0</v>
      </c>
      <c r="S296" s="31">
        <v>46237</v>
      </c>
      <c r="T296" s="31">
        <v>46237</v>
      </c>
      <c r="U296" s="12" t="s">
        <v>44</v>
      </c>
      <c r="V296" s="12" t="s">
        <v>45</v>
      </c>
      <c r="W296" s="31"/>
      <c r="X296" s="29">
        <v>0</v>
      </c>
      <c r="Y296" s="29">
        <v>0</v>
      </c>
      <c r="Z296" s="32">
        <f>IFERROR(VLOOKUP(H296,[2]New!$B:$G,3,0),)*I296/60</f>
        <v>0.36666666666666664</v>
      </c>
      <c r="AA296" s="32">
        <f>IFERROR(VLOOKUP(H296,[2]New!$B:$G,4,0),)*I296/60</f>
        <v>1.55</v>
      </c>
      <c r="AB296" s="32">
        <f>IFERROR(VLOOKUP(H296,[2]New!$B:$G,6,0),)*I296/60</f>
        <v>1.9166666666666667</v>
      </c>
      <c r="AC296" s="33">
        <f>VLOOKUP(A296,'[4]PO PTCA (2)'!$A:$L,12,0)</f>
        <v>46252</v>
      </c>
      <c r="AD296" s="12">
        <f>IFERROR(VLOOKUP(H296,[3]Sheet1!$E:$H,4,0),)</f>
        <v>0</v>
      </c>
      <c r="AE296" s="17">
        <v>1</v>
      </c>
      <c r="AF296" s="34" t="s">
        <v>4219</v>
      </c>
      <c r="AG296" s="12">
        <v>0</v>
      </c>
      <c r="AH296" s="20">
        <v>0</v>
      </c>
      <c r="AI296" s="20" t="s">
        <v>46</v>
      </c>
      <c r="AJ296" s="223"/>
      <c r="AK296" s="223"/>
      <c r="AL296" s="223" t="s">
        <v>5682</v>
      </c>
      <c r="AM296" s="331" t="e">
        <v>#N/A</v>
      </c>
      <c r="AN296" s="223" t="s">
        <v>47</v>
      </c>
      <c r="AO296" s="223">
        <v>3</v>
      </c>
      <c r="AP296" s="223" t="s">
        <v>47</v>
      </c>
      <c r="AQ296" s="223" t="s">
        <v>47</v>
      </c>
      <c r="AR296" s="12"/>
    </row>
    <row r="297" spans="1:44">
      <c r="A297" s="12" t="s">
        <v>3145</v>
      </c>
      <c r="B297" s="23" t="s">
        <v>3176</v>
      </c>
      <c r="C297" s="24">
        <v>11123532</v>
      </c>
      <c r="D297" s="12" t="s">
        <v>3155</v>
      </c>
      <c r="E297" s="25" t="s">
        <v>3151</v>
      </c>
      <c r="F297" s="361">
        <v>11134979</v>
      </c>
      <c r="G297" s="12" t="s">
        <v>3147</v>
      </c>
      <c r="H297" s="26" t="s">
        <v>3148</v>
      </c>
      <c r="I297" s="12">
        <v>8</v>
      </c>
      <c r="J297" s="27">
        <v>46248</v>
      </c>
      <c r="K297" s="333" t="s">
        <v>3162</v>
      </c>
      <c r="L297" s="12" t="s">
        <v>3153</v>
      </c>
      <c r="M297" s="12">
        <v>8</v>
      </c>
      <c r="N297" s="29">
        <v>0</v>
      </c>
      <c r="O297" s="29">
        <v>0</v>
      </c>
      <c r="P297" s="30" t="s">
        <v>203</v>
      </c>
      <c r="Q297" s="31">
        <v>46235</v>
      </c>
      <c r="R297" s="29">
        <v>0</v>
      </c>
      <c r="S297" s="31">
        <v>46237</v>
      </c>
      <c r="T297" s="31">
        <v>46237</v>
      </c>
      <c r="U297" s="12" t="s">
        <v>44</v>
      </c>
      <c r="V297" s="12" t="s">
        <v>45</v>
      </c>
      <c r="W297" s="31"/>
      <c r="X297" s="29">
        <v>0</v>
      </c>
      <c r="Y297" s="29">
        <v>0</v>
      </c>
      <c r="Z297" s="32">
        <f>IFERROR(VLOOKUP(H297,[2]New!$B:$G,3,0),)*I297/60</f>
        <v>2.9333333333333331</v>
      </c>
      <c r="AA297" s="32">
        <f>IFERROR(VLOOKUP(H297,[2]New!$B:$G,4,0),)*I297/60</f>
        <v>12.4</v>
      </c>
      <c r="AB297" s="32">
        <f>IFERROR(VLOOKUP(H297,[2]New!$B:$G,6,0),)*I297/60</f>
        <v>15.333333333333334</v>
      </c>
      <c r="AC297" s="33">
        <f>VLOOKUP(A297,'[4]PO PTCA (2)'!$A:$L,12,0)</f>
        <v>46252</v>
      </c>
      <c r="AD297" s="12">
        <f>IFERROR(VLOOKUP(H297,[3]Sheet1!$E:$H,4,0),)</f>
        <v>0</v>
      </c>
      <c r="AE297" s="17">
        <v>8</v>
      </c>
      <c r="AF297" s="34" t="s">
        <v>4219</v>
      </c>
      <c r="AG297" s="12">
        <v>0</v>
      </c>
      <c r="AH297" s="20">
        <v>0</v>
      </c>
      <c r="AI297" s="20" t="s">
        <v>46</v>
      </c>
      <c r="AJ297" s="223"/>
      <c r="AK297" s="223"/>
      <c r="AL297" s="223" t="s">
        <v>5682</v>
      </c>
      <c r="AM297" s="331" t="e">
        <v>#N/A</v>
      </c>
      <c r="AN297" s="223" t="s">
        <v>47</v>
      </c>
      <c r="AO297" s="223">
        <v>3</v>
      </c>
      <c r="AP297" s="223" t="s">
        <v>47</v>
      </c>
      <c r="AQ297" s="223" t="s">
        <v>47</v>
      </c>
      <c r="AR297" s="12"/>
    </row>
    <row r="298" spans="1:44">
      <c r="A298" s="12" t="s">
        <v>3156</v>
      </c>
      <c r="B298" s="23" t="s">
        <v>3177</v>
      </c>
      <c r="C298" s="24">
        <v>12120940</v>
      </c>
      <c r="D298" s="12" t="s">
        <v>584</v>
      </c>
      <c r="E298" s="25" t="s">
        <v>3157</v>
      </c>
      <c r="F298" s="361">
        <v>11122032</v>
      </c>
      <c r="G298" s="12" t="s">
        <v>582</v>
      </c>
      <c r="H298" s="26" t="s">
        <v>583</v>
      </c>
      <c r="I298" s="12">
        <v>7</v>
      </c>
      <c r="J298" s="27">
        <v>46248</v>
      </c>
      <c r="K298" s="333" t="s">
        <v>3136</v>
      </c>
      <c r="L298" s="12" t="s">
        <v>3159</v>
      </c>
      <c r="M298" s="12">
        <v>9</v>
      </c>
      <c r="N298" s="29">
        <v>2</v>
      </c>
      <c r="O298" s="29">
        <v>0</v>
      </c>
      <c r="P298" s="30" t="s">
        <v>203</v>
      </c>
      <c r="Q298" s="31">
        <v>46235</v>
      </c>
      <c r="R298" s="29">
        <v>0</v>
      </c>
      <c r="S298" s="31">
        <v>46237</v>
      </c>
      <c r="T298" s="31">
        <v>46237</v>
      </c>
      <c r="U298" s="12" t="s">
        <v>44</v>
      </c>
      <c r="V298" s="12" t="s">
        <v>45</v>
      </c>
      <c r="W298" s="31"/>
      <c r="X298" s="29">
        <v>0</v>
      </c>
      <c r="Y298" s="29">
        <v>0</v>
      </c>
      <c r="Z298" s="32">
        <f>IFERROR(VLOOKUP(H298,[2]New!$B:$G,3,0),)*I298/60</f>
        <v>5.1333333333333337</v>
      </c>
      <c r="AA298" s="32">
        <f>IFERROR(VLOOKUP(H298,[2]New!$B:$G,4,0),)*I298/60</f>
        <v>20.97666666666667</v>
      </c>
      <c r="AB298" s="32">
        <f>IFERROR(VLOOKUP(H298,[2]New!$B:$G,6,0),)*I298/60</f>
        <v>20.066666666666666</v>
      </c>
      <c r="AC298" s="33">
        <f>VLOOKUP(A298,'[4]PO PTCA (2)'!$A:$L,12,0)</f>
        <v>46251</v>
      </c>
      <c r="AD298" s="12">
        <f>IFERROR(VLOOKUP(H298,[3]Sheet1!$E:$H,4,0),)</f>
        <v>0</v>
      </c>
      <c r="AE298" s="17">
        <v>2</v>
      </c>
      <c r="AF298" s="34" t="s">
        <v>4219</v>
      </c>
      <c r="AG298" s="12">
        <v>2</v>
      </c>
      <c r="AH298" s="20">
        <v>7</v>
      </c>
      <c r="AI298" s="20" t="s">
        <v>209</v>
      </c>
      <c r="AJ298" s="223"/>
      <c r="AK298" s="223"/>
      <c r="AL298" s="223" t="s">
        <v>5683</v>
      </c>
      <c r="AM298" s="331" t="e">
        <v>#N/A</v>
      </c>
      <c r="AN298" s="223">
        <v>3</v>
      </c>
      <c r="AO298" s="223">
        <v>3</v>
      </c>
      <c r="AP298" s="223" t="s">
        <v>47</v>
      </c>
      <c r="AQ298" s="223" t="s">
        <v>47</v>
      </c>
      <c r="AR298" s="12"/>
    </row>
    <row r="299" spans="1:44">
      <c r="A299" s="12" t="s">
        <v>3160</v>
      </c>
      <c r="B299" s="23" t="s">
        <v>3178</v>
      </c>
      <c r="C299" s="24">
        <v>12120936</v>
      </c>
      <c r="D299" s="12" t="s">
        <v>802</v>
      </c>
      <c r="E299" s="25" t="s">
        <v>3161</v>
      </c>
      <c r="F299" s="361">
        <v>11134977</v>
      </c>
      <c r="G299" s="12" t="s">
        <v>791</v>
      </c>
      <c r="H299" s="26" t="s">
        <v>792</v>
      </c>
      <c r="I299" s="12">
        <v>230</v>
      </c>
      <c r="J299" s="27">
        <v>46248</v>
      </c>
      <c r="K299" s="333" t="s">
        <v>3140</v>
      </c>
      <c r="L299" s="12" t="s">
        <v>3163</v>
      </c>
      <c r="M299" s="12">
        <v>232</v>
      </c>
      <c r="N299" s="29">
        <v>2</v>
      </c>
      <c r="O299" s="29">
        <v>0</v>
      </c>
      <c r="P299" s="30" t="s">
        <v>203</v>
      </c>
      <c r="Q299" s="31">
        <v>46235</v>
      </c>
      <c r="R299" s="29">
        <v>0</v>
      </c>
      <c r="S299" s="31">
        <v>46237</v>
      </c>
      <c r="T299" s="31">
        <v>46237</v>
      </c>
      <c r="U299" s="12" t="s">
        <v>44</v>
      </c>
      <c r="V299" s="12" t="s">
        <v>45</v>
      </c>
      <c r="W299" s="31"/>
      <c r="X299" s="29">
        <v>0</v>
      </c>
      <c r="Y299" s="29">
        <v>0</v>
      </c>
      <c r="Z299" s="32">
        <f>IFERROR(VLOOKUP(H299,[2]New!$B:$G,3,0),)*I299/60</f>
        <v>214.66666666666666</v>
      </c>
      <c r="AA299" s="32">
        <f>IFERROR(VLOOKUP(H299,[2]New!$B:$G,4,0),)*I299/60</f>
        <v>793.5</v>
      </c>
      <c r="AB299" s="32">
        <f>IFERROR(VLOOKUP(H299,[2]New!$B:$G,6,0),)*I299/60</f>
        <v>659.33333333333337</v>
      </c>
      <c r="AC299" s="33">
        <f>VLOOKUP(A299,'[4]PO PTCA (2)'!$A:$L,12,0)</f>
        <v>46252</v>
      </c>
      <c r="AD299" s="12">
        <f>IFERROR(VLOOKUP(H299,[3]Sheet1!$E:$H,4,0),)</f>
        <v>0</v>
      </c>
      <c r="AE299" s="17">
        <v>230</v>
      </c>
      <c r="AF299" s="34" t="s">
        <v>4219</v>
      </c>
      <c r="AG299" s="12">
        <v>2</v>
      </c>
      <c r="AH299" s="20">
        <v>2</v>
      </c>
      <c r="AI299" s="20" t="s">
        <v>209</v>
      </c>
      <c r="AJ299" s="223"/>
      <c r="AK299" s="223"/>
      <c r="AL299" s="223" t="s">
        <v>5681</v>
      </c>
      <c r="AM299" s="331" t="e">
        <v>#N/A</v>
      </c>
      <c r="AN299" s="223">
        <v>3</v>
      </c>
      <c r="AO299" s="223">
        <v>3</v>
      </c>
      <c r="AP299" s="223" t="s">
        <v>47</v>
      </c>
      <c r="AQ299" s="223" t="s">
        <v>47</v>
      </c>
      <c r="AR299" s="12"/>
    </row>
    <row r="300" spans="1:44">
      <c r="A300" s="12" t="s">
        <v>3179</v>
      </c>
      <c r="B300" s="23" t="s">
        <v>3272</v>
      </c>
      <c r="C300" s="24">
        <v>12111083</v>
      </c>
      <c r="D300" s="12" t="s">
        <v>168</v>
      </c>
      <c r="E300" s="25" t="s">
        <v>3180</v>
      </c>
      <c r="F300" s="24">
        <v>11118084</v>
      </c>
      <c r="G300" s="12" t="s">
        <v>169</v>
      </c>
      <c r="H300" s="26" t="s">
        <v>170</v>
      </c>
      <c r="I300" s="12">
        <v>120</v>
      </c>
      <c r="J300" s="27">
        <v>46248</v>
      </c>
      <c r="K300" s="28" t="s">
        <v>3181</v>
      </c>
      <c r="L300" s="12" t="s">
        <v>3182</v>
      </c>
      <c r="M300" s="12">
        <v>120</v>
      </c>
      <c r="N300" s="29">
        <v>0</v>
      </c>
      <c r="O300" s="29">
        <v>0</v>
      </c>
      <c r="P300" s="30" t="s">
        <v>43</v>
      </c>
      <c r="Q300" s="31">
        <v>46235</v>
      </c>
      <c r="R300" s="29">
        <v>0</v>
      </c>
      <c r="S300" s="31">
        <v>46237</v>
      </c>
      <c r="T300" s="31">
        <v>46237</v>
      </c>
      <c r="U300" s="12" t="s">
        <v>44</v>
      </c>
      <c r="V300" s="12" t="s">
        <v>45</v>
      </c>
      <c r="W300" s="31"/>
      <c r="X300" s="29">
        <v>0</v>
      </c>
      <c r="Y300" s="29">
        <v>0</v>
      </c>
      <c r="Z300" s="32">
        <f>IFERROR(VLOOKUP(H300,[2]New!$B:$G,3,0),)*I300/60</f>
        <v>84</v>
      </c>
      <c r="AA300" s="32">
        <f>IFERROR(VLOOKUP(H300,[2]New!$B:$G,4,0),)*I300/60</f>
        <v>328</v>
      </c>
      <c r="AB300" s="32">
        <f>IFERROR(VLOOKUP(H300,[2]New!$B:$G,6,0),)*I300/60</f>
        <v>294</v>
      </c>
      <c r="AC300" s="33">
        <f>VLOOKUP(A300,'[4]PO PTCA (2)'!$A:$L,12,0)</f>
        <v>46268</v>
      </c>
      <c r="AD300" s="12">
        <f>IFERROR(VLOOKUP(H300,[3]Sheet1!$E:$H,4,0),)</f>
        <v>0</v>
      </c>
      <c r="AE300" s="17">
        <v>120</v>
      </c>
      <c r="AF300" s="34" t="s">
        <v>4219</v>
      </c>
      <c r="AG300" s="12">
        <v>0</v>
      </c>
      <c r="AH300" s="20">
        <v>0</v>
      </c>
      <c r="AI300" s="20" t="s">
        <v>46</v>
      </c>
      <c r="AJ300" s="223"/>
      <c r="AK300" s="223"/>
      <c r="AL300" s="223" t="s">
        <v>5615</v>
      </c>
      <c r="AM300" s="331" t="s">
        <v>5615</v>
      </c>
      <c r="AN300" s="223">
        <v>3</v>
      </c>
      <c r="AO300" s="223">
        <v>3</v>
      </c>
      <c r="AP300" s="223" t="s">
        <v>47</v>
      </c>
      <c r="AQ300" s="223">
        <v>3</v>
      </c>
      <c r="AR300" t="s">
        <v>5729</v>
      </c>
    </row>
    <row r="301" spans="1:44">
      <c r="A301" s="12" t="s">
        <v>3183</v>
      </c>
      <c r="B301" s="23" t="s">
        <v>3273</v>
      </c>
      <c r="C301" s="24">
        <v>12114375</v>
      </c>
      <c r="D301" s="12" t="s">
        <v>119</v>
      </c>
      <c r="E301" s="25" t="s">
        <v>3184</v>
      </c>
      <c r="F301" s="24">
        <v>11127218</v>
      </c>
      <c r="G301" s="12" t="s">
        <v>120</v>
      </c>
      <c r="H301" s="26" t="s">
        <v>248</v>
      </c>
      <c r="I301" s="12">
        <v>10</v>
      </c>
      <c r="J301" s="27">
        <v>46248</v>
      </c>
      <c r="K301" s="28" t="s">
        <v>3185</v>
      </c>
      <c r="L301" s="12" t="s">
        <v>3186</v>
      </c>
      <c r="M301" s="12">
        <v>10</v>
      </c>
      <c r="N301" s="29">
        <v>0</v>
      </c>
      <c r="O301" s="29">
        <v>0</v>
      </c>
      <c r="P301" s="30" t="s">
        <v>43</v>
      </c>
      <c r="Q301" s="31">
        <v>46235</v>
      </c>
      <c r="R301" s="29">
        <v>0</v>
      </c>
      <c r="S301" s="31">
        <v>46237</v>
      </c>
      <c r="T301" s="31">
        <v>46237</v>
      </c>
      <c r="U301" s="12" t="s">
        <v>44</v>
      </c>
      <c r="V301" s="12" t="s">
        <v>45</v>
      </c>
      <c r="W301" s="31"/>
      <c r="X301" s="29">
        <v>0</v>
      </c>
      <c r="Y301" s="29">
        <v>0</v>
      </c>
      <c r="Z301" s="32">
        <f>IFERROR(VLOOKUP(H301,[2]New!$B:$G,3,0),)*I301/60</f>
        <v>3.6666666666666665</v>
      </c>
      <c r="AA301" s="32">
        <f>IFERROR(VLOOKUP(H301,[2]New!$B:$G,4,0),)*I301/60</f>
        <v>19.649999999999999</v>
      </c>
      <c r="AB301" s="32">
        <f>IFERROR(VLOOKUP(H301,[2]New!$B:$G,6,0),)*I301/60</f>
        <v>19.166666666666668</v>
      </c>
      <c r="AC301" s="33">
        <f>VLOOKUP(A301,'[4]PO PTCA (2)'!$A:$L,12,0)</f>
        <v>46268</v>
      </c>
      <c r="AD301" s="12">
        <f>IFERROR(VLOOKUP(H301,[3]Sheet1!$E:$H,4,0),)</f>
        <v>0</v>
      </c>
      <c r="AE301" s="17">
        <v>10</v>
      </c>
      <c r="AF301" s="34" t="s">
        <v>4219</v>
      </c>
      <c r="AG301" s="12">
        <v>0</v>
      </c>
      <c r="AH301" s="20">
        <v>0</v>
      </c>
      <c r="AI301" s="20" t="s">
        <v>46</v>
      </c>
      <c r="AJ301" s="223"/>
      <c r="AK301" s="223"/>
      <c r="AL301" s="223" t="s">
        <v>5684</v>
      </c>
      <c r="AM301" s="331" t="e">
        <v>#N/A</v>
      </c>
      <c r="AN301" s="223">
        <v>3</v>
      </c>
      <c r="AO301" s="223">
        <v>3</v>
      </c>
      <c r="AP301" s="223">
        <v>2</v>
      </c>
      <c r="AQ301" s="223">
        <v>2</v>
      </c>
      <c r="AR301" s="12"/>
    </row>
    <row r="302" spans="1:44">
      <c r="A302" s="12" t="s">
        <v>3187</v>
      </c>
      <c r="B302" s="23" t="s">
        <v>3274</v>
      </c>
      <c r="C302" s="24">
        <v>12114378</v>
      </c>
      <c r="D302" s="12" t="s">
        <v>148</v>
      </c>
      <c r="E302" s="25" t="s">
        <v>3188</v>
      </c>
      <c r="F302" s="24">
        <v>11127219</v>
      </c>
      <c r="G302" s="12" t="s">
        <v>149</v>
      </c>
      <c r="H302" s="26" t="s">
        <v>247</v>
      </c>
      <c r="I302" s="12">
        <v>15</v>
      </c>
      <c r="J302" s="27">
        <v>46248</v>
      </c>
      <c r="K302" s="28" t="s">
        <v>3189</v>
      </c>
      <c r="L302" s="12" t="s">
        <v>3190</v>
      </c>
      <c r="M302" s="12">
        <v>15</v>
      </c>
      <c r="N302" s="29">
        <v>0</v>
      </c>
      <c r="O302" s="29">
        <v>0</v>
      </c>
      <c r="P302" s="30" t="s">
        <v>43</v>
      </c>
      <c r="Q302" s="31">
        <v>46235</v>
      </c>
      <c r="R302" s="29">
        <v>0</v>
      </c>
      <c r="S302" s="31">
        <v>46237</v>
      </c>
      <c r="T302" s="31">
        <v>46237</v>
      </c>
      <c r="U302" s="12" t="s">
        <v>44</v>
      </c>
      <c r="V302" s="12" t="s">
        <v>45</v>
      </c>
      <c r="W302" s="31"/>
      <c r="X302" s="29">
        <v>0</v>
      </c>
      <c r="Y302" s="29">
        <v>0</v>
      </c>
      <c r="Z302" s="32">
        <f>IFERROR(VLOOKUP(H302,[2]New!$B:$G,3,0),)*I302/60</f>
        <v>5.5</v>
      </c>
      <c r="AA302" s="32">
        <f>IFERROR(VLOOKUP(H302,[2]New!$B:$G,4,0),)*I302/60</f>
        <v>29.475000000000001</v>
      </c>
      <c r="AB302" s="32">
        <f>IFERROR(VLOOKUP(H302,[2]New!$B:$G,6,0),)*I302/60</f>
        <v>28.75</v>
      </c>
      <c r="AC302" s="33">
        <f>VLOOKUP(A302,'[4]PO PTCA (2)'!$A:$L,12,0)</f>
        <v>46268</v>
      </c>
      <c r="AD302" s="12">
        <f>IFERROR(VLOOKUP(H302,[3]Sheet1!$E:$H,4,0),)</f>
        <v>0</v>
      </c>
      <c r="AE302" s="17">
        <v>15</v>
      </c>
      <c r="AF302" s="34" t="s">
        <v>4219</v>
      </c>
      <c r="AG302" s="12">
        <v>0</v>
      </c>
      <c r="AH302" s="20">
        <v>0</v>
      </c>
      <c r="AI302" s="20" t="s">
        <v>46</v>
      </c>
      <c r="AJ302" s="223"/>
      <c r="AK302" s="223"/>
      <c r="AL302" s="223" t="s">
        <v>5662</v>
      </c>
      <c r="AM302" s="331" t="e">
        <v>#N/A</v>
      </c>
      <c r="AN302" s="223">
        <v>3</v>
      </c>
      <c r="AO302" s="223">
        <v>3</v>
      </c>
      <c r="AP302" s="223">
        <v>2</v>
      </c>
      <c r="AQ302" s="223">
        <v>2</v>
      </c>
      <c r="AR302" s="12"/>
    </row>
    <row r="303" spans="1:44">
      <c r="A303" s="12" t="s">
        <v>3191</v>
      </c>
      <c r="B303" s="23" t="s">
        <v>3275</v>
      </c>
      <c r="C303" s="24">
        <v>12114364</v>
      </c>
      <c r="D303" s="12" t="s">
        <v>124</v>
      </c>
      <c r="E303" s="25" t="s">
        <v>3192</v>
      </c>
      <c r="F303" s="24">
        <v>11127820</v>
      </c>
      <c r="G303" s="12" t="s">
        <v>125</v>
      </c>
      <c r="H303" s="26" t="s">
        <v>282</v>
      </c>
      <c r="I303" s="12">
        <v>30</v>
      </c>
      <c r="J303" s="27">
        <v>46248</v>
      </c>
      <c r="K303" s="28" t="s">
        <v>3193</v>
      </c>
      <c r="L303" s="12" t="s">
        <v>3194</v>
      </c>
      <c r="M303" s="12">
        <v>30</v>
      </c>
      <c r="N303" s="29">
        <v>0</v>
      </c>
      <c r="O303" s="29">
        <v>0</v>
      </c>
      <c r="P303" s="30" t="s">
        <v>43</v>
      </c>
      <c r="Q303" s="31">
        <v>46235</v>
      </c>
      <c r="R303" s="29">
        <v>0</v>
      </c>
      <c r="S303" s="31">
        <v>46237</v>
      </c>
      <c r="T303" s="31">
        <v>46237</v>
      </c>
      <c r="U303" s="12" t="s">
        <v>44</v>
      </c>
      <c r="V303" s="12" t="s">
        <v>45</v>
      </c>
      <c r="W303" s="31"/>
      <c r="X303" s="29">
        <v>0</v>
      </c>
      <c r="Y303" s="29">
        <v>0</v>
      </c>
      <c r="Z303" s="32">
        <f>IFERROR(VLOOKUP(H303,[2]New!$B:$G,3,0),)*I303/60</f>
        <v>11</v>
      </c>
      <c r="AA303" s="32">
        <f>IFERROR(VLOOKUP(H303,[2]New!$B:$G,4,0),)*I303/60</f>
        <v>58.95</v>
      </c>
      <c r="AB303" s="32">
        <f>IFERROR(VLOOKUP(H303,[2]New!$B:$G,6,0),)*I303/60</f>
        <v>57.5</v>
      </c>
      <c r="AC303" s="33">
        <f>VLOOKUP(A303,'[4]PO PTCA (2)'!$A:$L,12,0)</f>
        <v>46268</v>
      </c>
      <c r="AD303" s="12">
        <f>IFERROR(VLOOKUP(H303,[3]Sheet1!$E:$H,4,0),)</f>
        <v>0</v>
      </c>
      <c r="AE303" s="17">
        <v>30</v>
      </c>
      <c r="AF303" s="34" t="s">
        <v>4219</v>
      </c>
      <c r="AG303" s="12">
        <v>0</v>
      </c>
      <c r="AH303" s="20">
        <v>0</v>
      </c>
      <c r="AI303" s="20" t="s">
        <v>46</v>
      </c>
      <c r="AJ303" s="223"/>
      <c r="AK303" s="223"/>
      <c r="AL303" s="223" t="s">
        <v>5653</v>
      </c>
      <c r="AM303" s="331" t="e">
        <v>#N/A</v>
      </c>
      <c r="AN303" s="223">
        <v>3</v>
      </c>
      <c r="AO303" s="223">
        <v>3</v>
      </c>
      <c r="AP303" s="223">
        <v>2</v>
      </c>
      <c r="AQ303" s="223">
        <v>2</v>
      </c>
      <c r="AR303" s="12"/>
    </row>
    <row r="304" spans="1:44">
      <c r="A304" s="12" t="s">
        <v>3195</v>
      </c>
      <c r="B304" s="23" t="s">
        <v>3276</v>
      </c>
      <c r="C304" s="24">
        <v>12114375</v>
      </c>
      <c r="D304" s="12" t="s">
        <v>119</v>
      </c>
      <c r="E304" s="25" t="s">
        <v>3196</v>
      </c>
      <c r="F304" s="24">
        <v>11134337</v>
      </c>
      <c r="G304" s="12" t="s">
        <v>159</v>
      </c>
      <c r="H304" s="26" t="s">
        <v>160</v>
      </c>
      <c r="I304" s="12">
        <v>15</v>
      </c>
      <c r="J304" s="27">
        <v>46248</v>
      </c>
      <c r="K304" s="28" t="s">
        <v>3197</v>
      </c>
      <c r="L304" s="12" t="s">
        <v>3198</v>
      </c>
      <c r="M304" s="12">
        <v>15</v>
      </c>
      <c r="N304" s="29">
        <v>0</v>
      </c>
      <c r="O304" s="29">
        <v>0</v>
      </c>
      <c r="P304" s="30" t="s">
        <v>43</v>
      </c>
      <c r="Q304" s="31">
        <v>46235</v>
      </c>
      <c r="R304" s="29">
        <v>0</v>
      </c>
      <c r="S304" s="31">
        <v>46237</v>
      </c>
      <c r="T304" s="31">
        <v>46237</v>
      </c>
      <c r="U304" s="12" t="s">
        <v>44</v>
      </c>
      <c r="V304" s="12" t="s">
        <v>45</v>
      </c>
      <c r="W304" s="31"/>
      <c r="X304" s="29">
        <v>0</v>
      </c>
      <c r="Y304" s="29">
        <v>0</v>
      </c>
      <c r="Z304" s="32">
        <f>IFERROR(VLOOKUP(H304,[2]New!$B:$G,3,0),)*I304/60</f>
        <v>5.5</v>
      </c>
      <c r="AA304" s="32">
        <f>IFERROR(VLOOKUP(H304,[2]New!$B:$G,4,0),)*I304/60</f>
        <v>29.475000000000001</v>
      </c>
      <c r="AB304" s="32">
        <f>IFERROR(VLOOKUP(H304,[2]New!$B:$G,6,0),)*I304/60</f>
        <v>28.75</v>
      </c>
      <c r="AC304" s="33">
        <f>VLOOKUP(A304,'[4]PO PTCA (2)'!$A:$L,12,0)</f>
        <v>46268</v>
      </c>
      <c r="AD304" s="12">
        <f>IFERROR(VLOOKUP(H304,[3]Sheet1!$E:$H,4,0),)</f>
        <v>0</v>
      </c>
      <c r="AE304" s="17">
        <v>15</v>
      </c>
      <c r="AF304" s="34" t="s">
        <v>4219</v>
      </c>
      <c r="AG304" s="12">
        <v>0</v>
      </c>
      <c r="AH304" s="20">
        <v>0</v>
      </c>
      <c r="AI304" s="20" t="s">
        <v>46</v>
      </c>
      <c r="AJ304" s="223"/>
      <c r="AK304" s="223"/>
      <c r="AL304" s="223" t="s">
        <v>5621</v>
      </c>
      <c r="AM304" s="331" t="s">
        <v>5621</v>
      </c>
      <c r="AN304" s="223">
        <v>3</v>
      </c>
      <c r="AO304" s="223">
        <v>3</v>
      </c>
      <c r="AP304" s="223">
        <v>2</v>
      </c>
      <c r="AQ304" s="223">
        <v>2</v>
      </c>
      <c r="AR304" t="s">
        <v>5729</v>
      </c>
    </row>
    <row r="305" spans="1:44">
      <c r="A305" s="12" t="s">
        <v>3199</v>
      </c>
      <c r="B305" s="23" t="s">
        <v>3277</v>
      </c>
      <c r="C305" s="24">
        <v>12114377</v>
      </c>
      <c r="D305" s="12" t="s">
        <v>113</v>
      </c>
      <c r="E305" s="25" t="s">
        <v>3200</v>
      </c>
      <c r="F305" s="24">
        <v>11134340</v>
      </c>
      <c r="G305" s="12" t="s">
        <v>114</v>
      </c>
      <c r="H305" s="26" t="s">
        <v>115</v>
      </c>
      <c r="I305" s="12">
        <v>5</v>
      </c>
      <c r="J305" s="27">
        <v>46248</v>
      </c>
      <c r="K305" s="28" t="s">
        <v>3201</v>
      </c>
      <c r="L305" s="12" t="s">
        <v>3202</v>
      </c>
      <c r="M305" s="12">
        <v>5</v>
      </c>
      <c r="N305" s="29">
        <v>0</v>
      </c>
      <c r="O305" s="29">
        <v>0</v>
      </c>
      <c r="P305" s="30" t="s">
        <v>43</v>
      </c>
      <c r="Q305" s="31">
        <v>46235</v>
      </c>
      <c r="R305" s="29">
        <v>0</v>
      </c>
      <c r="S305" s="31">
        <v>46237</v>
      </c>
      <c r="T305" s="31">
        <v>46237</v>
      </c>
      <c r="U305" s="12" t="s">
        <v>44</v>
      </c>
      <c r="V305" s="12" t="s">
        <v>45</v>
      </c>
      <c r="W305" s="31"/>
      <c r="X305" s="29">
        <v>0</v>
      </c>
      <c r="Y305" s="29">
        <v>0</v>
      </c>
      <c r="Z305" s="32">
        <f>IFERROR(VLOOKUP(H305,[2]New!$B:$G,3,0),)*I305/60</f>
        <v>1.8333333333333333</v>
      </c>
      <c r="AA305" s="32">
        <f>IFERROR(VLOOKUP(H305,[2]New!$B:$G,4,0),)*I305/60</f>
        <v>9.8249999999999993</v>
      </c>
      <c r="AB305" s="32">
        <f>IFERROR(VLOOKUP(H305,[2]New!$B:$G,6,0),)*I305/60</f>
        <v>9.5833333333333339</v>
      </c>
      <c r="AC305" s="33">
        <f>VLOOKUP(A305,'[4]PO PTCA (2)'!$A:$L,12,0)</f>
        <v>46268</v>
      </c>
      <c r="AD305" s="12">
        <f>IFERROR(VLOOKUP(H305,[3]Sheet1!$E:$H,4,0),)</f>
        <v>0</v>
      </c>
      <c r="AE305" s="17">
        <v>5</v>
      </c>
      <c r="AF305" s="34" t="s">
        <v>4219</v>
      </c>
      <c r="AG305" s="12">
        <v>0</v>
      </c>
      <c r="AH305" s="20">
        <v>0</v>
      </c>
      <c r="AI305" s="20" t="s">
        <v>46</v>
      </c>
      <c r="AJ305" s="223"/>
      <c r="AK305" s="223"/>
      <c r="AL305" s="223" t="s">
        <v>5641</v>
      </c>
      <c r="AM305" s="331" t="s">
        <v>5641</v>
      </c>
      <c r="AN305" s="223">
        <v>3</v>
      </c>
      <c r="AO305" s="223">
        <v>3</v>
      </c>
      <c r="AP305" s="223">
        <v>2</v>
      </c>
      <c r="AQ305" s="223">
        <v>2</v>
      </c>
      <c r="AR305" t="s">
        <v>5729</v>
      </c>
    </row>
    <row r="306" spans="1:44">
      <c r="A306" s="12" t="s">
        <v>3203</v>
      </c>
      <c r="B306" s="23" t="s">
        <v>3278</v>
      </c>
      <c r="C306" s="24">
        <v>12114379</v>
      </c>
      <c r="D306" s="12" t="s">
        <v>471</v>
      </c>
      <c r="E306" s="25" t="s">
        <v>3204</v>
      </c>
      <c r="F306" s="24">
        <v>11134341</v>
      </c>
      <c r="G306" s="12" t="s">
        <v>3205</v>
      </c>
      <c r="H306" s="26" t="s">
        <v>3206</v>
      </c>
      <c r="I306" s="12">
        <v>2</v>
      </c>
      <c r="J306" s="27">
        <v>46248</v>
      </c>
      <c r="K306" s="28" t="s">
        <v>3207</v>
      </c>
      <c r="L306" s="12" t="s">
        <v>3208</v>
      </c>
      <c r="M306" s="12">
        <v>2</v>
      </c>
      <c r="N306" s="29">
        <v>0</v>
      </c>
      <c r="O306" s="29">
        <v>0</v>
      </c>
      <c r="P306" s="30" t="s">
        <v>43</v>
      </c>
      <c r="Q306" s="31">
        <v>46235</v>
      </c>
      <c r="R306" s="29">
        <v>0</v>
      </c>
      <c r="S306" s="31">
        <v>46237</v>
      </c>
      <c r="T306" s="31">
        <v>46237</v>
      </c>
      <c r="U306" s="12" t="s">
        <v>44</v>
      </c>
      <c r="V306" s="12" t="s">
        <v>45</v>
      </c>
      <c r="W306" s="31"/>
      <c r="X306" s="29">
        <v>0</v>
      </c>
      <c r="Y306" s="29">
        <v>0</v>
      </c>
      <c r="Z306" s="32">
        <f>IFERROR(VLOOKUP(H306,[2]New!$B:$G,3,0),)*I306/60</f>
        <v>0.73333333333333328</v>
      </c>
      <c r="AA306" s="32">
        <f>IFERROR(VLOOKUP(H306,[2]New!$B:$G,4,0),)*I306/60</f>
        <v>3.93</v>
      </c>
      <c r="AB306" s="32">
        <f>IFERROR(VLOOKUP(H306,[2]New!$B:$G,6,0),)*I306/60</f>
        <v>3.8333333333333335</v>
      </c>
      <c r="AC306" s="33">
        <f>VLOOKUP(A306,'[4]PO PTCA (2)'!$A:$L,12,0)</f>
        <v>46268</v>
      </c>
      <c r="AD306" s="12">
        <f>IFERROR(VLOOKUP(H306,[3]Sheet1!$E:$H,4,0),)</f>
        <v>0</v>
      </c>
      <c r="AE306" s="17">
        <v>2</v>
      </c>
      <c r="AF306" s="34" t="s">
        <v>4219</v>
      </c>
      <c r="AG306" s="12">
        <v>0</v>
      </c>
      <c r="AH306" s="20">
        <v>0</v>
      </c>
      <c r="AI306" s="20" t="s">
        <v>46</v>
      </c>
      <c r="AJ306" s="223"/>
      <c r="AK306" s="223"/>
      <c r="AL306" s="223" t="s">
        <v>5685</v>
      </c>
      <c r="AM306" s="331" t="e">
        <v>#N/A</v>
      </c>
      <c r="AN306" s="223">
        <v>3</v>
      </c>
      <c r="AO306" s="223">
        <v>3</v>
      </c>
      <c r="AP306" s="223">
        <v>2</v>
      </c>
      <c r="AQ306" s="223">
        <v>2</v>
      </c>
      <c r="AR306" s="12"/>
    </row>
    <row r="307" spans="1:44">
      <c r="A307" s="12" t="s">
        <v>3209</v>
      </c>
      <c r="B307" s="23" t="s">
        <v>3279</v>
      </c>
      <c r="C307" s="24">
        <v>12111079</v>
      </c>
      <c r="D307" s="12" t="s">
        <v>141</v>
      </c>
      <c r="E307" s="25" t="s">
        <v>3210</v>
      </c>
      <c r="F307" s="24">
        <v>11131246</v>
      </c>
      <c r="G307" s="12" t="s">
        <v>142</v>
      </c>
      <c r="H307" s="26" t="s">
        <v>143</v>
      </c>
      <c r="I307" s="12">
        <v>10</v>
      </c>
      <c r="J307" s="27">
        <v>46248</v>
      </c>
      <c r="K307" s="28" t="s">
        <v>3211</v>
      </c>
      <c r="L307" s="12" t="s">
        <v>3212</v>
      </c>
      <c r="M307" s="12">
        <v>10</v>
      </c>
      <c r="N307" s="29">
        <v>0</v>
      </c>
      <c r="O307" s="29">
        <v>0</v>
      </c>
      <c r="P307" s="30" t="s">
        <v>43</v>
      </c>
      <c r="Q307" s="31">
        <v>46235</v>
      </c>
      <c r="R307" s="29">
        <v>0</v>
      </c>
      <c r="S307" s="31">
        <v>46237</v>
      </c>
      <c r="T307" s="31">
        <v>46237</v>
      </c>
      <c r="U307" s="12" t="s">
        <v>44</v>
      </c>
      <c r="V307" s="12" t="s">
        <v>45</v>
      </c>
      <c r="W307" s="31"/>
      <c r="X307" s="29">
        <v>0</v>
      </c>
      <c r="Y307" s="29">
        <v>0</v>
      </c>
      <c r="Z307" s="32">
        <f>IFERROR(VLOOKUP(H307,[2]New!$B:$G,3,0),)*I307/60</f>
        <v>3.6666666666666665</v>
      </c>
      <c r="AA307" s="32">
        <f>IFERROR(VLOOKUP(H307,[2]New!$B:$G,4,0),)*I307/60</f>
        <v>19.649999999999999</v>
      </c>
      <c r="AB307" s="32">
        <f>IFERROR(VLOOKUP(H307,[2]New!$B:$G,6,0),)*I307/60</f>
        <v>19.166666666666668</v>
      </c>
      <c r="AC307" s="33">
        <f>VLOOKUP(A307,'[4]PO PTCA (2)'!$A:$L,12,0)</f>
        <v>46269</v>
      </c>
      <c r="AD307" s="12">
        <f>IFERROR(VLOOKUP(H307,[3]Sheet1!$E:$H,4,0),)</f>
        <v>0</v>
      </c>
      <c r="AE307" s="17">
        <v>10</v>
      </c>
      <c r="AF307" s="34" t="s">
        <v>4219</v>
      </c>
      <c r="AG307" s="12">
        <v>0</v>
      </c>
      <c r="AH307" s="20">
        <v>0</v>
      </c>
      <c r="AI307" s="20" t="s">
        <v>46</v>
      </c>
      <c r="AJ307" s="223"/>
      <c r="AK307" s="223"/>
      <c r="AL307" s="223" t="s">
        <v>5651</v>
      </c>
      <c r="AM307" s="331" t="e">
        <v>#N/A</v>
      </c>
      <c r="AN307" s="223">
        <v>3</v>
      </c>
      <c r="AO307" s="223">
        <v>3</v>
      </c>
      <c r="AP307" s="223" t="s">
        <v>47</v>
      </c>
      <c r="AQ307" s="223">
        <v>3</v>
      </c>
      <c r="AR307" s="12"/>
    </row>
    <row r="308" spans="1:44">
      <c r="A308" s="12" t="s">
        <v>3213</v>
      </c>
      <c r="B308" s="23" t="s">
        <v>3280</v>
      </c>
      <c r="C308" s="24">
        <v>12111083</v>
      </c>
      <c r="D308" s="12" t="s">
        <v>168</v>
      </c>
      <c r="E308" s="25" t="s">
        <v>3214</v>
      </c>
      <c r="F308" s="24">
        <v>11131252</v>
      </c>
      <c r="G308" s="12" t="s">
        <v>206</v>
      </c>
      <c r="H308" s="26" t="s">
        <v>207</v>
      </c>
      <c r="I308" s="12">
        <v>22</v>
      </c>
      <c r="J308" s="27">
        <v>46248</v>
      </c>
      <c r="K308" s="28" t="s">
        <v>3215</v>
      </c>
      <c r="L308" s="12" t="s">
        <v>3216</v>
      </c>
      <c r="M308" s="12">
        <v>25</v>
      </c>
      <c r="N308" s="29">
        <v>0</v>
      </c>
      <c r="O308" s="29">
        <v>0</v>
      </c>
      <c r="P308" s="30" t="s">
        <v>43</v>
      </c>
      <c r="Q308" s="31">
        <v>46235</v>
      </c>
      <c r="R308" s="29">
        <v>3</v>
      </c>
      <c r="S308" s="31">
        <v>46237</v>
      </c>
      <c r="T308" s="31">
        <v>46237</v>
      </c>
      <c r="U308" s="12" t="s">
        <v>44</v>
      </c>
      <c r="V308" s="12" t="s">
        <v>45</v>
      </c>
      <c r="W308" s="31"/>
      <c r="X308" s="29">
        <v>0</v>
      </c>
      <c r="Y308" s="29">
        <v>0</v>
      </c>
      <c r="Z308" s="32">
        <f>IFERROR(VLOOKUP(H308,[2]New!$B:$G,3,0),)*I308/60</f>
        <v>15.766666666666667</v>
      </c>
      <c r="AA308" s="32">
        <f>IFERROR(VLOOKUP(H308,[2]New!$B:$G,4,0),)*I308/60</f>
        <v>73.846666666666664</v>
      </c>
      <c r="AB308" s="32">
        <f>IFERROR(VLOOKUP(H308,[2]New!$B:$G,6,0),)*I308/60</f>
        <v>51.663333333333334</v>
      </c>
      <c r="AC308" s="33">
        <f>VLOOKUP(A308,'[4]PO PTCA (2)'!$A:$L,12,0)</f>
        <v>46269</v>
      </c>
      <c r="AD308" s="12">
        <f>IFERROR(VLOOKUP(H308,[3]Sheet1!$E:$H,4,0),)</f>
        <v>0</v>
      </c>
      <c r="AE308" s="17">
        <v>22</v>
      </c>
      <c r="AF308" s="34" t="s">
        <v>4219</v>
      </c>
      <c r="AG308" s="12">
        <v>0</v>
      </c>
      <c r="AH308" s="20">
        <v>3</v>
      </c>
      <c r="AI308" s="20" t="s">
        <v>46</v>
      </c>
      <c r="AJ308" s="223"/>
      <c r="AK308" s="223"/>
      <c r="AL308" s="223" t="s">
        <v>5651</v>
      </c>
      <c r="AM308" s="331" t="e">
        <v>#N/A</v>
      </c>
      <c r="AN308" s="223">
        <v>3</v>
      </c>
      <c r="AO308" s="223">
        <v>3</v>
      </c>
      <c r="AP308" s="223" t="s">
        <v>47</v>
      </c>
      <c r="AQ308" s="223">
        <v>3</v>
      </c>
      <c r="AR308" s="12"/>
    </row>
    <row r="309" spans="1:44">
      <c r="A309" s="12" t="s">
        <v>3217</v>
      </c>
      <c r="B309" s="23" t="s">
        <v>3281</v>
      </c>
      <c r="C309" s="24">
        <v>12114370</v>
      </c>
      <c r="D309" s="12" t="s">
        <v>109</v>
      </c>
      <c r="E309" s="25" t="s">
        <v>3218</v>
      </c>
      <c r="F309" s="24">
        <v>11127824</v>
      </c>
      <c r="G309" s="12" t="s">
        <v>110</v>
      </c>
      <c r="H309" s="26" t="s">
        <v>246</v>
      </c>
      <c r="I309" s="12">
        <v>40</v>
      </c>
      <c r="J309" s="27">
        <v>46248</v>
      </c>
      <c r="K309" s="28" t="s">
        <v>3219</v>
      </c>
      <c r="L309" s="12" t="s">
        <v>3220</v>
      </c>
      <c r="M309" s="12">
        <v>40</v>
      </c>
      <c r="N309" s="29">
        <v>0</v>
      </c>
      <c r="O309" s="29">
        <v>0</v>
      </c>
      <c r="P309" s="30" t="s">
        <v>43</v>
      </c>
      <c r="Q309" s="31">
        <v>46235</v>
      </c>
      <c r="R309" s="29">
        <v>0</v>
      </c>
      <c r="S309" s="31">
        <v>46237</v>
      </c>
      <c r="T309" s="31">
        <v>46237</v>
      </c>
      <c r="U309" s="12" t="s">
        <v>44</v>
      </c>
      <c r="V309" s="12" t="s">
        <v>45</v>
      </c>
      <c r="W309" s="31"/>
      <c r="X309" s="29">
        <v>0</v>
      </c>
      <c r="Y309" s="29">
        <v>0</v>
      </c>
      <c r="Z309" s="32">
        <f>IFERROR(VLOOKUP(H309,[2]New!$B:$G,3,0),)*I309/60</f>
        <v>14.666666666666666</v>
      </c>
      <c r="AA309" s="32">
        <f>IFERROR(VLOOKUP(H309,[2]New!$B:$G,4,0),)*I309/60</f>
        <v>78.599999999999994</v>
      </c>
      <c r="AB309" s="32">
        <f>IFERROR(VLOOKUP(H309,[2]New!$B:$G,6,0),)*I309/60</f>
        <v>76.666666666666671</v>
      </c>
      <c r="AC309" s="33">
        <f>VLOOKUP(A309,'[4]PO PTCA (2)'!$A:$L,12,0)</f>
        <v>46269</v>
      </c>
      <c r="AD309" s="12">
        <f>IFERROR(VLOOKUP(H309,[3]Sheet1!$E:$H,4,0),)</f>
        <v>0</v>
      </c>
      <c r="AE309" s="17">
        <v>40</v>
      </c>
      <c r="AF309" s="34" t="s">
        <v>4219</v>
      </c>
      <c r="AG309" s="12">
        <v>0</v>
      </c>
      <c r="AH309" s="20">
        <v>0</v>
      </c>
      <c r="AI309" s="20" t="s">
        <v>46</v>
      </c>
      <c r="AJ309" s="223"/>
      <c r="AK309" s="223"/>
      <c r="AL309" s="223" t="s">
        <v>5660</v>
      </c>
      <c r="AM309" s="331" t="e">
        <v>#N/A</v>
      </c>
      <c r="AN309" s="223">
        <v>3</v>
      </c>
      <c r="AO309" s="223">
        <v>3</v>
      </c>
      <c r="AP309" s="223">
        <v>2</v>
      </c>
      <c r="AQ309" s="223">
        <v>2</v>
      </c>
      <c r="AR309" s="12"/>
    </row>
    <row r="310" spans="1:44">
      <c r="A310" s="12" t="s">
        <v>3221</v>
      </c>
      <c r="B310" s="23" t="s">
        <v>3282</v>
      </c>
      <c r="C310" s="24">
        <v>12114369</v>
      </c>
      <c r="D310" s="12" t="s">
        <v>516</v>
      </c>
      <c r="E310" s="25" t="s">
        <v>3222</v>
      </c>
      <c r="F310" s="24">
        <v>11127823</v>
      </c>
      <c r="G310" s="12" t="s">
        <v>810</v>
      </c>
      <c r="H310" s="26" t="s">
        <v>811</v>
      </c>
      <c r="I310" s="12">
        <v>2</v>
      </c>
      <c r="J310" s="27">
        <v>46248</v>
      </c>
      <c r="K310" s="28" t="s">
        <v>3223</v>
      </c>
      <c r="L310" s="12" t="s">
        <v>3224</v>
      </c>
      <c r="M310" s="12">
        <v>2</v>
      </c>
      <c r="N310" s="29">
        <v>0</v>
      </c>
      <c r="O310" s="29">
        <v>0</v>
      </c>
      <c r="P310" s="30" t="s">
        <v>43</v>
      </c>
      <c r="Q310" s="31">
        <v>46235</v>
      </c>
      <c r="R310" s="29">
        <v>0</v>
      </c>
      <c r="S310" s="31">
        <v>46237</v>
      </c>
      <c r="T310" s="31">
        <v>46237</v>
      </c>
      <c r="U310" s="12" t="s">
        <v>44</v>
      </c>
      <c r="V310" s="12" t="s">
        <v>45</v>
      </c>
      <c r="W310" s="31"/>
      <c r="X310" s="29">
        <v>0</v>
      </c>
      <c r="Y310" s="29">
        <v>0</v>
      </c>
      <c r="Z310" s="32">
        <f>IFERROR(VLOOKUP(H310,[2]New!$B:$G,3,0),)*I310/60</f>
        <v>1.4666666666666666</v>
      </c>
      <c r="AA310" s="32">
        <f>IFERROR(VLOOKUP(H310,[2]New!$B:$G,4,0),)*I310/60</f>
        <v>5.4133333333333331</v>
      </c>
      <c r="AB310" s="32">
        <f>IFERROR(VLOOKUP(H310,[2]New!$B:$G,6,0),)*I310/60</f>
        <v>4.9000000000000004</v>
      </c>
      <c r="AC310" s="33">
        <f>VLOOKUP(A310,'[4]PO PTCA (2)'!$A:$L,12,0)</f>
        <v>46269</v>
      </c>
      <c r="AD310" s="12">
        <f>IFERROR(VLOOKUP(H310,[3]Sheet1!$E:$H,4,0),)</f>
        <v>0</v>
      </c>
      <c r="AE310" s="17">
        <v>2</v>
      </c>
      <c r="AF310" s="34" t="s">
        <v>4219</v>
      </c>
      <c r="AG310" s="12">
        <v>0</v>
      </c>
      <c r="AH310" s="20">
        <v>0</v>
      </c>
      <c r="AI310" s="20" t="s">
        <v>46</v>
      </c>
      <c r="AJ310" s="223"/>
      <c r="AK310" s="223"/>
      <c r="AL310" s="223" t="s">
        <v>5653</v>
      </c>
      <c r="AM310" s="331" t="e">
        <v>#N/A</v>
      </c>
      <c r="AN310" s="223">
        <v>2</v>
      </c>
      <c r="AO310" s="223">
        <v>2</v>
      </c>
      <c r="AP310" s="223">
        <v>2</v>
      </c>
      <c r="AQ310" s="223">
        <v>2</v>
      </c>
      <c r="AR310" s="12"/>
    </row>
    <row r="311" spans="1:44">
      <c r="A311" s="12" t="s">
        <v>3225</v>
      </c>
      <c r="B311" s="23" t="s">
        <v>3283</v>
      </c>
      <c r="C311" s="24">
        <v>12111087</v>
      </c>
      <c r="D311" s="12" t="s">
        <v>329</v>
      </c>
      <c r="E311" s="25" t="s">
        <v>3226</v>
      </c>
      <c r="F311" s="24">
        <v>11131250</v>
      </c>
      <c r="G311" s="12" t="s">
        <v>325</v>
      </c>
      <c r="H311" s="26" t="s">
        <v>326</v>
      </c>
      <c r="I311" s="12">
        <v>70</v>
      </c>
      <c r="J311" s="27">
        <v>46248</v>
      </c>
      <c r="K311" s="28" t="s">
        <v>3227</v>
      </c>
      <c r="L311" s="12" t="s">
        <v>3228</v>
      </c>
      <c r="M311" s="12">
        <v>70</v>
      </c>
      <c r="N311" s="29">
        <v>0</v>
      </c>
      <c r="O311" s="29">
        <v>0</v>
      </c>
      <c r="P311" s="30" t="s">
        <v>43</v>
      </c>
      <c r="Q311" s="31">
        <v>46235</v>
      </c>
      <c r="R311" s="29">
        <v>0</v>
      </c>
      <c r="S311" s="31">
        <v>46237</v>
      </c>
      <c r="T311" s="31">
        <v>46237</v>
      </c>
      <c r="U311" s="12" t="s">
        <v>44</v>
      </c>
      <c r="V311" s="12" t="s">
        <v>45</v>
      </c>
      <c r="W311" s="31"/>
      <c r="X311" s="29">
        <v>0</v>
      </c>
      <c r="Y311" s="29">
        <v>0</v>
      </c>
      <c r="Z311" s="32">
        <f>IFERROR(VLOOKUP(H311,[2]New!$B:$G,3,0),)*I311/60</f>
        <v>25.666666666666668</v>
      </c>
      <c r="AA311" s="32">
        <f>IFERROR(VLOOKUP(H311,[2]New!$B:$G,4,0),)*I311/60</f>
        <v>137.55000000000001</v>
      </c>
      <c r="AB311" s="32">
        <f>IFERROR(VLOOKUP(H311,[2]New!$B:$G,6,0),)*I311/60</f>
        <v>134.16666666666666</v>
      </c>
      <c r="AC311" s="33">
        <f>VLOOKUP(A311,'[4]PO PTCA (2)'!$A:$L,12,0)</f>
        <v>46269</v>
      </c>
      <c r="AD311" s="12">
        <f>IFERROR(VLOOKUP(H311,[3]Sheet1!$E:$H,4,0),)</f>
        <v>0</v>
      </c>
      <c r="AE311" s="17">
        <v>70</v>
      </c>
      <c r="AF311" s="34" t="s">
        <v>4219</v>
      </c>
      <c r="AG311" s="12">
        <v>0</v>
      </c>
      <c r="AH311" s="20">
        <v>0</v>
      </c>
      <c r="AI311" s="20" t="s">
        <v>46</v>
      </c>
      <c r="AJ311" s="223"/>
      <c r="AK311" s="223"/>
      <c r="AL311" s="223" t="s">
        <v>5651</v>
      </c>
      <c r="AM311" s="331" t="e">
        <v>#N/A</v>
      </c>
      <c r="AN311" s="223">
        <v>3</v>
      </c>
      <c r="AO311" s="223">
        <v>3</v>
      </c>
      <c r="AP311" s="223" t="s">
        <v>47</v>
      </c>
      <c r="AQ311" s="223">
        <v>3</v>
      </c>
      <c r="AR311" s="12"/>
    </row>
    <row r="312" spans="1:44">
      <c r="A312" s="12" t="s">
        <v>3229</v>
      </c>
      <c r="B312" s="23" t="s">
        <v>3284</v>
      </c>
      <c r="C312" s="24">
        <v>12111084</v>
      </c>
      <c r="D312" s="12" t="s">
        <v>151</v>
      </c>
      <c r="E312" s="25" t="s">
        <v>3230</v>
      </c>
      <c r="F312" s="24">
        <v>11131251</v>
      </c>
      <c r="G312" s="12" t="s">
        <v>152</v>
      </c>
      <c r="H312" s="26" t="s">
        <v>153</v>
      </c>
      <c r="I312" s="12">
        <v>40</v>
      </c>
      <c r="J312" s="27">
        <v>46248</v>
      </c>
      <c r="K312" s="28" t="s">
        <v>3231</v>
      </c>
      <c r="L312" s="12" t="s">
        <v>3232</v>
      </c>
      <c r="M312" s="12">
        <v>40</v>
      </c>
      <c r="N312" s="29">
        <v>0</v>
      </c>
      <c r="O312" s="29">
        <v>0</v>
      </c>
      <c r="P312" s="30" t="s">
        <v>43</v>
      </c>
      <c r="Q312" s="31">
        <v>46235</v>
      </c>
      <c r="R312" s="29">
        <v>0</v>
      </c>
      <c r="S312" s="31">
        <v>46237</v>
      </c>
      <c r="T312" s="31">
        <v>46237</v>
      </c>
      <c r="U312" s="12" t="s">
        <v>44</v>
      </c>
      <c r="V312" s="12" t="s">
        <v>45</v>
      </c>
      <c r="W312" s="31"/>
      <c r="X312" s="29">
        <v>0</v>
      </c>
      <c r="Y312" s="29">
        <v>0</v>
      </c>
      <c r="Z312" s="32">
        <f>IFERROR(VLOOKUP(H312,[2]New!$B:$G,3,0),)*I312/60</f>
        <v>14.666666666666666</v>
      </c>
      <c r="AA312" s="32">
        <f>IFERROR(VLOOKUP(H312,[2]New!$B:$G,4,0),)*I312/60</f>
        <v>78.599999999999994</v>
      </c>
      <c r="AB312" s="32">
        <f>IFERROR(VLOOKUP(H312,[2]New!$B:$G,6,0),)*I312/60</f>
        <v>76.666666666666671</v>
      </c>
      <c r="AC312" s="33">
        <f>VLOOKUP(A312,'[4]PO PTCA (2)'!$A:$L,12,0)</f>
        <v>46269</v>
      </c>
      <c r="AD312" s="12">
        <f>IFERROR(VLOOKUP(H312,[3]Sheet1!$E:$H,4,0),)</f>
        <v>0</v>
      </c>
      <c r="AE312" s="17">
        <v>40</v>
      </c>
      <c r="AF312" s="34" t="s">
        <v>4219</v>
      </c>
      <c r="AG312" s="12">
        <v>0</v>
      </c>
      <c r="AH312" s="20">
        <v>0</v>
      </c>
      <c r="AI312" s="20" t="s">
        <v>46</v>
      </c>
      <c r="AJ312" s="223"/>
      <c r="AK312" s="223"/>
      <c r="AL312" s="223" t="s">
        <v>5651</v>
      </c>
      <c r="AM312" s="331" t="e">
        <v>#N/A</v>
      </c>
      <c r="AN312" s="223">
        <v>3</v>
      </c>
      <c r="AO312" s="223">
        <v>3</v>
      </c>
      <c r="AP312" s="223" t="s">
        <v>47</v>
      </c>
      <c r="AQ312" s="223">
        <v>3</v>
      </c>
      <c r="AR312" s="12"/>
    </row>
    <row r="313" spans="1:44">
      <c r="A313" s="12" t="s">
        <v>3233</v>
      </c>
      <c r="B313" s="23" t="s">
        <v>3285</v>
      </c>
      <c r="C313" s="24">
        <v>12111079</v>
      </c>
      <c r="D313" s="12" t="s">
        <v>141</v>
      </c>
      <c r="E313" s="25" t="s">
        <v>3234</v>
      </c>
      <c r="F313" s="24">
        <v>11131246</v>
      </c>
      <c r="G313" s="12" t="s">
        <v>142</v>
      </c>
      <c r="H313" s="26" t="s">
        <v>143</v>
      </c>
      <c r="I313" s="12">
        <v>80</v>
      </c>
      <c r="J313" s="27">
        <v>46248</v>
      </c>
      <c r="K313" s="28" t="s">
        <v>3235</v>
      </c>
      <c r="L313" s="12" t="s">
        <v>3236</v>
      </c>
      <c r="M313" s="12">
        <v>80</v>
      </c>
      <c r="N313" s="29">
        <v>0</v>
      </c>
      <c r="O313" s="29">
        <v>0</v>
      </c>
      <c r="P313" s="30" t="s">
        <v>43</v>
      </c>
      <c r="Q313" s="31">
        <v>46235</v>
      </c>
      <c r="R313" s="29">
        <v>0</v>
      </c>
      <c r="S313" s="31">
        <v>46237</v>
      </c>
      <c r="T313" s="31">
        <v>46237</v>
      </c>
      <c r="U313" s="12" t="s">
        <v>44</v>
      </c>
      <c r="V313" s="12" t="s">
        <v>45</v>
      </c>
      <c r="W313" s="31"/>
      <c r="X313" s="29">
        <v>0</v>
      </c>
      <c r="Y313" s="29">
        <v>0</v>
      </c>
      <c r="Z313" s="32">
        <f>IFERROR(VLOOKUP(H313,[2]New!$B:$G,3,0),)*I313/60</f>
        <v>29.333333333333332</v>
      </c>
      <c r="AA313" s="32">
        <f>IFERROR(VLOOKUP(H313,[2]New!$B:$G,4,0),)*I313/60</f>
        <v>157.19999999999999</v>
      </c>
      <c r="AB313" s="32">
        <f>IFERROR(VLOOKUP(H313,[2]New!$B:$G,6,0),)*I313/60</f>
        <v>153.33333333333334</v>
      </c>
      <c r="AC313" s="33">
        <f>VLOOKUP(A313,'[4]PO PTCA (2)'!$A:$L,12,0)</f>
        <v>46269</v>
      </c>
      <c r="AD313" s="12">
        <f>IFERROR(VLOOKUP(H313,[3]Sheet1!$E:$H,4,0),)</f>
        <v>0</v>
      </c>
      <c r="AE313" s="17">
        <v>80</v>
      </c>
      <c r="AF313" s="34" t="s">
        <v>4219</v>
      </c>
      <c r="AG313" s="12">
        <v>0</v>
      </c>
      <c r="AH313" s="20">
        <v>0</v>
      </c>
      <c r="AI313" s="20" t="s">
        <v>46</v>
      </c>
      <c r="AJ313" s="223"/>
      <c r="AK313" s="223"/>
      <c r="AL313" s="223" t="s">
        <v>5651</v>
      </c>
      <c r="AM313" s="331" t="e">
        <v>#N/A</v>
      </c>
      <c r="AN313" s="223">
        <v>3</v>
      </c>
      <c r="AO313" s="223">
        <v>3</v>
      </c>
      <c r="AP313" s="223" t="s">
        <v>47</v>
      </c>
      <c r="AQ313" s="223">
        <v>3</v>
      </c>
      <c r="AR313" s="12"/>
    </row>
    <row r="314" spans="1:44">
      <c r="A314" s="12" t="s">
        <v>3237</v>
      </c>
      <c r="B314" s="23" t="s">
        <v>3286</v>
      </c>
      <c r="C314" s="24">
        <v>12111081</v>
      </c>
      <c r="D314" s="12" t="s">
        <v>171</v>
      </c>
      <c r="E314" s="25" t="s">
        <v>3238</v>
      </c>
      <c r="F314" s="24">
        <v>11131249</v>
      </c>
      <c r="G314" s="12" t="s">
        <v>204</v>
      </c>
      <c r="H314" s="26" t="s">
        <v>205</v>
      </c>
      <c r="I314" s="12">
        <v>90</v>
      </c>
      <c r="J314" s="27">
        <v>46248</v>
      </c>
      <c r="K314" s="28" t="s">
        <v>3239</v>
      </c>
      <c r="L314" s="12" t="s">
        <v>3240</v>
      </c>
      <c r="M314" s="12">
        <v>90</v>
      </c>
      <c r="N314" s="29">
        <v>0</v>
      </c>
      <c r="O314" s="29">
        <v>0</v>
      </c>
      <c r="P314" s="30" t="s">
        <v>43</v>
      </c>
      <c r="Q314" s="31">
        <v>46235</v>
      </c>
      <c r="R314" s="29">
        <v>0</v>
      </c>
      <c r="S314" s="31">
        <v>46237</v>
      </c>
      <c r="T314" s="31">
        <v>46237</v>
      </c>
      <c r="U314" s="12" t="s">
        <v>44</v>
      </c>
      <c r="V314" s="12" t="s">
        <v>45</v>
      </c>
      <c r="W314" s="31"/>
      <c r="X314" s="29">
        <v>0</v>
      </c>
      <c r="Y314" s="29">
        <v>0</v>
      </c>
      <c r="Z314" s="32">
        <f>IFERROR(VLOOKUP(H314,[2]New!$B:$G,3,0),)*I314/60</f>
        <v>33</v>
      </c>
      <c r="AA314" s="32">
        <f>IFERROR(VLOOKUP(H314,[2]New!$B:$G,4,0),)*I314/60</f>
        <v>176.85</v>
      </c>
      <c r="AB314" s="32">
        <f>IFERROR(VLOOKUP(H314,[2]New!$B:$G,6,0),)*I314/60</f>
        <v>172.5</v>
      </c>
      <c r="AC314" s="33">
        <f>VLOOKUP(A314,'[4]PO PTCA (2)'!$A:$L,12,0)</f>
        <v>46269</v>
      </c>
      <c r="AD314" s="12">
        <f>IFERROR(VLOOKUP(H314,[3]Sheet1!$E:$H,4,0),)</f>
        <v>0</v>
      </c>
      <c r="AE314" s="17">
        <v>90</v>
      </c>
      <c r="AF314" s="34" t="s">
        <v>4219</v>
      </c>
      <c r="AG314" s="12">
        <v>0</v>
      </c>
      <c r="AH314" s="20">
        <v>0</v>
      </c>
      <c r="AI314" s="20" t="s">
        <v>46</v>
      </c>
      <c r="AJ314" s="223"/>
      <c r="AK314" s="223"/>
      <c r="AL314" s="223" t="s">
        <v>5651</v>
      </c>
      <c r="AM314" s="331" t="e">
        <v>#N/A</v>
      </c>
      <c r="AN314" s="223">
        <v>3</v>
      </c>
      <c r="AO314" s="223">
        <v>3</v>
      </c>
      <c r="AP314" s="223" t="s">
        <v>47</v>
      </c>
      <c r="AQ314" s="223">
        <v>3</v>
      </c>
      <c r="AR314" s="12"/>
    </row>
    <row r="315" spans="1:44">
      <c r="A315" s="12" t="s">
        <v>3241</v>
      </c>
      <c r="B315" s="23" t="s">
        <v>3287</v>
      </c>
      <c r="C315" s="24">
        <v>12111377</v>
      </c>
      <c r="D315" s="12" t="s">
        <v>146</v>
      </c>
      <c r="E315" s="25" t="s">
        <v>3242</v>
      </c>
      <c r="F315" s="24">
        <v>11117107</v>
      </c>
      <c r="G315" s="12" t="s">
        <v>296</v>
      </c>
      <c r="H315" s="26" t="s">
        <v>297</v>
      </c>
      <c r="I315" s="12">
        <v>100</v>
      </c>
      <c r="J315" s="27">
        <v>46248</v>
      </c>
      <c r="K315" s="28" t="s">
        <v>3243</v>
      </c>
      <c r="L315" s="12" t="s">
        <v>3244</v>
      </c>
      <c r="M315" s="12">
        <v>103</v>
      </c>
      <c r="N315" s="29">
        <v>0</v>
      </c>
      <c r="O315" s="29">
        <v>0</v>
      </c>
      <c r="P315" s="30" t="s">
        <v>43</v>
      </c>
      <c r="Q315" s="31">
        <v>46235</v>
      </c>
      <c r="R315" s="29">
        <v>3</v>
      </c>
      <c r="S315" s="31">
        <v>46237</v>
      </c>
      <c r="T315" s="31">
        <v>46237</v>
      </c>
      <c r="U315" s="12" t="s">
        <v>44</v>
      </c>
      <c r="V315" s="12" t="s">
        <v>45</v>
      </c>
      <c r="W315" s="31"/>
      <c r="X315" s="29">
        <v>0</v>
      </c>
      <c r="Y315" s="29">
        <v>0</v>
      </c>
      <c r="Z315" s="32">
        <f>IFERROR(VLOOKUP(H315,[2]New!$B:$G,3,0),)*I315/60</f>
        <v>35</v>
      </c>
      <c r="AA315" s="32">
        <f>IFERROR(VLOOKUP(H315,[2]New!$B:$G,4,0),)*I315/60</f>
        <v>154.33333333333334</v>
      </c>
      <c r="AB315" s="32">
        <f>IFERROR(VLOOKUP(H315,[2]New!$B:$G,6,0),)*I315/60</f>
        <v>71.666666666666671</v>
      </c>
      <c r="AC315" s="33">
        <f>VLOOKUP(A315,'[4]PO PTCA (2)'!$A:$L,12,0)</f>
        <v>46269</v>
      </c>
      <c r="AD315" s="12">
        <f>IFERROR(VLOOKUP(H315,[3]Sheet1!$E:$H,4,0),)</f>
        <v>0</v>
      </c>
      <c r="AE315" s="17">
        <v>100</v>
      </c>
      <c r="AF315" s="34" t="s">
        <v>4219</v>
      </c>
      <c r="AG315" s="12">
        <v>0</v>
      </c>
      <c r="AH315" s="20">
        <v>3</v>
      </c>
      <c r="AI315" s="20" t="s">
        <v>46</v>
      </c>
      <c r="AJ315" s="223"/>
      <c r="AK315" s="223"/>
      <c r="AL315" s="223" t="s">
        <v>5618</v>
      </c>
      <c r="AM315" s="331" t="s">
        <v>5618</v>
      </c>
      <c r="AN315" s="223">
        <v>3</v>
      </c>
      <c r="AO315" s="223">
        <v>3</v>
      </c>
      <c r="AP315" s="223">
        <v>2</v>
      </c>
      <c r="AQ315" s="223">
        <v>2</v>
      </c>
      <c r="AR315" t="s">
        <v>5729</v>
      </c>
    </row>
    <row r="316" spans="1:44">
      <c r="A316" s="12" t="s">
        <v>3245</v>
      </c>
      <c r="B316" s="23" t="s">
        <v>3288</v>
      </c>
      <c r="C316" s="24">
        <v>12114296</v>
      </c>
      <c r="D316" s="12" t="s">
        <v>50</v>
      </c>
      <c r="E316" s="25" t="s">
        <v>3246</v>
      </c>
      <c r="F316" s="24">
        <v>11117354</v>
      </c>
      <c r="G316" s="12" t="s">
        <v>51</v>
      </c>
      <c r="H316" s="26" t="s">
        <v>298</v>
      </c>
      <c r="I316" s="12">
        <v>20</v>
      </c>
      <c r="J316" s="27">
        <v>46248</v>
      </c>
      <c r="K316" s="28" t="s">
        <v>3247</v>
      </c>
      <c r="L316" s="12" t="s">
        <v>3248</v>
      </c>
      <c r="M316" s="12">
        <v>20</v>
      </c>
      <c r="N316" s="29">
        <v>0</v>
      </c>
      <c r="O316" s="29">
        <v>0</v>
      </c>
      <c r="P316" s="30" t="s">
        <v>43</v>
      </c>
      <c r="Q316" s="31">
        <v>46235</v>
      </c>
      <c r="R316" s="29">
        <v>0</v>
      </c>
      <c r="S316" s="31">
        <v>46237</v>
      </c>
      <c r="T316" s="31">
        <v>46237</v>
      </c>
      <c r="U316" s="12" t="s">
        <v>44</v>
      </c>
      <c r="V316" s="12" t="s">
        <v>45</v>
      </c>
      <c r="W316" s="31"/>
      <c r="X316" s="29">
        <v>0</v>
      </c>
      <c r="Y316" s="29">
        <v>0</v>
      </c>
      <c r="Z316" s="32">
        <f>IFERROR(VLOOKUP(H316,[2]New!$B:$G,3,0),)*I316/60</f>
        <v>7.333333333333333</v>
      </c>
      <c r="AA316" s="32">
        <f>IFERROR(VLOOKUP(H316,[2]New!$B:$G,4,0),)*I316/60</f>
        <v>39.299999999999997</v>
      </c>
      <c r="AB316" s="32">
        <f>IFERROR(VLOOKUP(H316,[2]New!$B:$G,6,0),)*I316/60</f>
        <v>38.333333333333336</v>
      </c>
      <c r="AC316" s="33">
        <f>VLOOKUP(A316,'[4]PO PTCA (2)'!$A:$L,12,0)</f>
        <v>46269</v>
      </c>
      <c r="AD316" s="12">
        <f>IFERROR(VLOOKUP(H316,[3]Sheet1!$E:$H,4,0),)</f>
        <v>0</v>
      </c>
      <c r="AE316" s="17">
        <v>20</v>
      </c>
      <c r="AF316" s="34" t="s">
        <v>4219</v>
      </c>
      <c r="AG316" s="12">
        <v>0</v>
      </c>
      <c r="AH316" s="20">
        <v>0</v>
      </c>
      <c r="AI316" s="20" t="s">
        <v>46</v>
      </c>
      <c r="AJ316" s="223"/>
      <c r="AK316" s="223"/>
      <c r="AL316" s="223" t="s">
        <v>5636</v>
      </c>
      <c r="AM316" s="331" t="e">
        <v>#N/A</v>
      </c>
      <c r="AN316" s="223">
        <v>2</v>
      </c>
      <c r="AO316" s="223">
        <v>2</v>
      </c>
      <c r="AP316" s="223">
        <v>2</v>
      </c>
      <c r="AQ316" s="223">
        <v>2</v>
      </c>
      <c r="AR316" s="12"/>
    </row>
    <row r="317" spans="1:44">
      <c r="A317" s="12" t="s">
        <v>3249</v>
      </c>
      <c r="B317" s="23" t="s">
        <v>3289</v>
      </c>
      <c r="C317" s="24">
        <v>12112517</v>
      </c>
      <c r="D317" s="12" t="s">
        <v>198</v>
      </c>
      <c r="E317" s="25" t="s">
        <v>3250</v>
      </c>
      <c r="F317" s="24">
        <v>11125715</v>
      </c>
      <c r="G317" s="12" t="s">
        <v>348</v>
      </c>
      <c r="H317" s="26" t="s">
        <v>199</v>
      </c>
      <c r="I317" s="12">
        <v>415</v>
      </c>
      <c r="J317" s="27">
        <v>46248</v>
      </c>
      <c r="K317" s="28" t="s">
        <v>3251</v>
      </c>
      <c r="L317" s="12" t="s">
        <v>3252</v>
      </c>
      <c r="M317" s="12">
        <v>420</v>
      </c>
      <c r="N317" s="29">
        <v>2</v>
      </c>
      <c r="O317" s="29">
        <v>0</v>
      </c>
      <c r="P317" s="30" t="s">
        <v>43</v>
      </c>
      <c r="Q317" s="31">
        <v>46235</v>
      </c>
      <c r="R317" s="29">
        <v>3</v>
      </c>
      <c r="S317" s="31">
        <v>46237</v>
      </c>
      <c r="T317" s="31">
        <v>46237</v>
      </c>
      <c r="U317" s="12" t="s">
        <v>44</v>
      </c>
      <c r="V317" s="12" t="s">
        <v>45</v>
      </c>
      <c r="W317" s="31"/>
      <c r="X317" s="29">
        <v>0</v>
      </c>
      <c r="Y317" s="29">
        <v>0</v>
      </c>
      <c r="Z317" s="32">
        <f>IFERROR(VLOOKUP(H317,[2]New!$B:$G,3,0),)*I317/60</f>
        <v>152.16666666666666</v>
      </c>
      <c r="AA317" s="32">
        <f>IFERROR(VLOOKUP(H317,[2]New!$B:$G,4,0),)*I317/60</f>
        <v>815.47500000000002</v>
      </c>
      <c r="AB317" s="32">
        <f>IFERROR(VLOOKUP(H317,[2]New!$B:$G,6,0),)*I317/60</f>
        <v>795.41666666666663</v>
      </c>
      <c r="AC317" s="33">
        <f>VLOOKUP(A317,'[4]PO PTCA (2)'!$A:$L,12,0)</f>
        <v>46269</v>
      </c>
      <c r="AD317" s="12">
        <f>IFERROR(VLOOKUP(H317,[3]Sheet1!$E:$H,4,0),)</f>
        <v>0</v>
      </c>
      <c r="AE317" s="17">
        <v>415</v>
      </c>
      <c r="AF317" s="34" t="s">
        <v>4219</v>
      </c>
      <c r="AG317" s="12">
        <v>0</v>
      </c>
      <c r="AH317" s="20">
        <v>5</v>
      </c>
      <c r="AI317" s="20" t="s">
        <v>46</v>
      </c>
      <c r="AJ317" s="223"/>
      <c r="AK317" s="223"/>
      <c r="AL317" s="223" t="s">
        <v>5616</v>
      </c>
      <c r="AM317" s="331" t="e">
        <v>#N/A</v>
      </c>
      <c r="AN317" s="223">
        <v>2</v>
      </c>
      <c r="AO317" s="223">
        <v>2</v>
      </c>
      <c r="AP317" s="223">
        <v>2</v>
      </c>
      <c r="AQ317" s="223">
        <v>2</v>
      </c>
      <c r="AR317" s="12"/>
    </row>
    <row r="318" spans="1:44">
      <c r="A318" s="12" t="s">
        <v>3253</v>
      </c>
      <c r="B318" s="23" t="s">
        <v>3290</v>
      </c>
      <c r="C318" s="24">
        <v>12110579</v>
      </c>
      <c r="D318" s="12" t="s">
        <v>116</v>
      </c>
      <c r="E318" s="25" t="s">
        <v>3254</v>
      </c>
      <c r="F318" s="24">
        <v>11126837</v>
      </c>
      <c r="G318" s="12" t="s">
        <v>117</v>
      </c>
      <c r="H318" s="26" t="s">
        <v>118</v>
      </c>
      <c r="I318" s="12">
        <v>85</v>
      </c>
      <c r="J318" s="27">
        <v>46248</v>
      </c>
      <c r="K318" s="28" t="s">
        <v>3255</v>
      </c>
      <c r="L318" s="12" t="s">
        <v>3256</v>
      </c>
      <c r="M318" s="12">
        <v>85</v>
      </c>
      <c r="N318" s="29">
        <v>0</v>
      </c>
      <c r="O318" s="29">
        <v>0</v>
      </c>
      <c r="P318" s="30" t="s">
        <v>43</v>
      </c>
      <c r="Q318" s="31">
        <v>46235</v>
      </c>
      <c r="R318" s="29">
        <v>0</v>
      </c>
      <c r="S318" s="31">
        <v>46237</v>
      </c>
      <c r="T318" s="31">
        <v>46237</v>
      </c>
      <c r="U318" s="12" t="s">
        <v>44</v>
      </c>
      <c r="V318" s="12" t="s">
        <v>45</v>
      </c>
      <c r="W318" s="31"/>
      <c r="X318" s="29">
        <v>0</v>
      </c>
      <c r="Y318" s="29">
        <v>0</v>
      </c>
      <c r="Z318" s="32">
        <f>IFERROR(VLOOKUP(H318,[2]New!$B:$G,3,0),)*I318/60</f>
        <v>29.75</v>
      </c>
      <c r="AA318" s="32">
        <f>IFERROR(VLOOKUP(H318,[2]New!$B:$G,4,0),)*I318/60</f>
        <v>131.18333333333331</v>
      </c>
      <c r="AB318" s="32">
        <f>IFERROR(VLOOKUP(H318,[2]New!$B:$G,6,0),)*I318/60</f>
        <v>60.916666666666664</v>
      </c>
      <c r="AC318" s="33">
        <f>VLOOKUP(A318,'[4]PO PTCA (2)'!$A:$L,12,0)</f>
        <v>46269</v>
      </c>
      <c r="AD318" s="12">
        <f>IFERROR(VLOOKUP(H318,[3]Sheet1!$E:$H,4,0),)</f>
        <v>0</v>
      </c>
      <c r="AE318" s="17">
        <v>85</v>
      </c>
      <c r="AF318" s="34" t="s">
        <v>4219</v>
      </c>
      <c r="AG318" s="12">
        <v>0</v>
      </c>
      <c r="AH318" s="20">
        <v>0</v>
      </c>
      <c r="AI318" s="20" t="s">
        <v>46</v>
      </c>
      <c r="AJ318" s="223"/>
      <c r="AK318" s="223"/>
      <c r="AL318" s="223" t="s">
        <v>5686</v>
      </c>
      <c r="AM318" s="331" t="e">
        <v>#N/A</v>
      </c>
      <c r="AN318" s="223">
        <v>2</v>
      </c>
      <c r="AO318" s="223">
        <v>2</v>
      </c>
      <c r="AP318" s="223">
        <v>2</v>
      </c>
      <c r="AQ318" s="223">
        <v>2</v>
      </c>
      <c r="AR318" s="12"/>
    </row>
    <row r="319" spans="1:44">
      <c r="A319" s="12" t="s">
        <v>3257</v>
      </c>
      <c r="B319" s="23" t="s">
        <v>3291</v>
      </c>
      <c r="C319" s="24">
        <v>12110581</v>
      </c>
      <c r="D319" s="12" t="s">
        <v>197</v>
      </c>
      <c r="E319" s="25" t="s">
        <v>3258</v>
      </c>
      <c r="F319" s="24">
        <v>11126839</v>
      </c>
      <c r="G319" s="12" t="s">
        <v>284</v>
      </c>
      <c r="H319" s="26" t="s">
        <v>285</v>
      </c>
      <c r="I319" s="12">
        <v>90</v>
      </c>
      <c r="J319" s="27">
        <v>46248</v>
      </c>
      <c r="K319" s="28" t="s">
        <v>3259</v>
      </c>
      <c r="L319" s="12" t="s">
        <v>3260</v>
      </c>
      <c r="M319" s="12">
        <v>95</v>
      </c>
      <c r="N319" s="29">
        <v>2</v>
      </c>
      <c r="O319" s="29">
        <v>0</v>
      </c>
      <c r="P319" s="30" t="s">
        <v>43</v>
      </c>
      <c r="Q319" s="31">
        <v>46235</v>
      </c>
      <c r="R319" s="29">
        <v>3</v>
      </c>
      <c r="S319" s="31">
        <v>46237</v>
      </c>
      <c r="T319" s="31">
        <v>46237</v>
      </c>
      <c r="U319" s="12" t="s">
        <v>44</v>
      </c>
      <c r="V319" s="12" t="s">
        <v>45</v>
      </c>
      <c r="W319" s="31"/>
      <c r="X319" s="29">
        <v>0</v>
      </c>
      <c r="Y319" s="29">
        <v>0</v>
      </c>
      <c r="Z319" s="32">
        <f>IFERROR(VLOOKUP(H319,[2]New!$B:$G,3,0),)*I319/60</f>
        <v>31.5</v>
      </c>
      <c r="AA319" s="32">
        <f>IFERROR(VLOOKUP(H319,[2]New!$B:$G,4,0),)*I319/60</f>
        <v>138.9</v>
      </c>
      <c r="AB319" s="32">
        <f>IFERROR(VLOOKUP(H319,[2]New!$B:$G,6,0),)*I319/60</f>
        <v>64.5</v>
      </c>
      <c r="AC319" s="33">
        <f>VLOOKUP(A319,'[4]PO PTCA (2)'!$A:$L,12,0)</f>
        <v>46269</v>
      </c>
      <c r="AD319" s="12">
        <f>IFERROR(VLOOKUP(H319,[3]Sheet1!$E:$H,4,0),)</f>
        <v>0</v>
      </c>
      <c r="AE319" s="17">
        <v>90</v>
      </c>
      <c r="AF319" s="34" t="s">
        <v>4219</v>
      </c>
      <c r="AG319" s="12">
        <v>0</v>
      </c>
      <c r="AH319" s="20">
        <v>5</v>
      </c>
      <c r="AI319" s="20" t="s">
        <v>46</v>
      </c>
      <c r="AJ319" s="223"/>
      <c r="AK319" s="223"/>
      <c r="AL319" s="223" t="s">
        <v>5687</v>
      </c>
      <c r="AM319" s="331" t="e">
        <v>#N/A</v>
      </c>
      <c r="AN319" s="223">
        <v>2</v>
      </c>
      <c r="AO319" s="223">
        <v>2</v>
      </c>
      <c r="AP319" s="223">
        <v>2</v>
      </c>
      <c r="AQ319" s="223">
        <v>2</v>
      </c>
      <c r="AR319" s="12"/>
    </row>
    <row r="320" spans="1:44">
      <c r="A320" s="12" t="s">
        <v>3261</v>
      </c>
      <c r="B320" s="23" t="s">
        <v>3292</v>
      </c>
      <c r="C320" s="24">
        <v>12110586</v>
      </c>
      <c r="D320" s="12" t="s">
        <v>3271</v>
      </c>
      <c r="E320" s="25" t="s">
        <v>3262</v>
      </c>
      <c r="F320" s="24">
        <v>11126842</v>
      </c>
      <c r="G320" s="12" t="s">
        <v>3263</v>
      </c>
      <c r="H320" s="26" t="s">
        <v>3264</v>
      </c>
      <c r="I320" s="12">
        <v>5</v>
      </c>
      <c r="J320" s="27">
        <v>46248</v>
      </c>
      <c r="K320" s="28" t="s">
        <v>3265</v>
      </c>
      <c r="L320" s="12" t="s">
        <v>3266</v>
      </c>
      <c r="M320" s="12">
        <v>5</v>
      </c>
      <c r="N320" s="29">
        <v>0</v>
      </c>
      <c r="O320" s="29">
        <v>0</v>
      </c>
      <c r="P320" s="30" t="s">
        <v>43</v>
      </c>
      <c r="Q320" s="31">
        <v>46235</v>
      </c>
      <c r="R320" s="29">
        <v>0</v>
      </c>
      <c r="S320" s="31">
        <v>46237</v>
      </c>
      <c r="T320" s="31">
        <v>46237</v>
      </c>
      <c r="U320" s="12" t="s">
        <v>44</v>
      </c>
      <c r="V320" s="12" t="s">
        <v>45</v>
      </c>
      <c r="W320" s="31"/>
      <c r="X320" s="29">
        <v>0</v>
      </c>
      <c r="Y320" s="29">
        <v>0</v>
      </c>
      <c r="Z320" s="32">
        <f>IFERROR(VLOOKUP(H320,[2]New!$B:$G,3,0),)*I320/60</f>
        <v>1.75</v>
      </c>
      <c r="AA320" s="32">
        <f>IFERROR(VLOOKUP(H320,[2]New!$B:$G,4,0),)*I320/60</f>
        <v>7.6333333333333337</v>
      </c>
      <c r="AB320" s="32">
        <f>IFERROR(VLOOKUP(H320,[2]New!$B:$G,6,0),)*I320/60</f>
        <v>5</v>
      </c>
      <c r="AC320" s="33">
        <f>VLOOKUP(A320,'[4]PO PTCA (2)'!$A:$L,12,0)</f>
        <v>46269</v>
      </c>
      <c r="AD320" s="12">
        <f>IFERROR(VLOOKUP(H320,[3]Sheet1!$E:$H,4,0),)</f>
        <v>0</v>
      </c>
      <c r="AE320" s="17">
        <v>5</v>
      </c>
      <c r="AF320" s="34" t="s">
        <v>4219</v>
      </c>
      <c r="AG320" s="12">
        <v>0</v>
      </c>
      <c r="AH320" s="20">
        <v>0</v>
      </c>
      <c r="AI320" s="20" t="s">
        <v>46</v>
      </c>
      <c r="AJ320" s="223"/>
      <c r="AK320" s="223"/>
      <c r="AL320" s="223" t="s">
        <v>5688</v>
      </c>
      <c r="AM320" s="331" t="s">
        <v>5688</v>
      </c>
      <c r="AN320" s="223">
        <v>2</v>
      </c>
      <c r="AO320" s="223">
        <v>2</v>
      </c>
      <c r="AP320" s="223">
        <v>2</v>
      </c>
      <c r="AQ320" s="223">
        <v>2</v>
      </c>
      <c r="AR320" t="s">
        <v>5729</v>
      </c>
    </row>
    <row r="321" spans="1:44">
      <c r="A321" s="12" t="s">
        <v>3267</v>
      </c>
      <c r="B321" s="23" t="s">
        <v>3293</v>
      </c>
      <c r="C321" s="24">
        <v>12001365</v>
      </c>
      <c r="D321" s="12" t="s">
        <v>295</v>
      </c>
      <c r="E321" s="25" t="s">
        <v>3268</v>
      </c>
      <c r="F321" s="24">
        <v>11126890</v>
      </c>
      <c r="G321" s="12" t="s">
        <v>351</v>
      </c>
      <c r="H321" s="26" t="s">
        <v>352</v>
      </c>
      <c r="I321" s="12">
        <v>20</v>
      </c>
      <c r="J321" s="27">
        <v>46248</v>
      </c>
      <c r="K321" s="28" t="s">
        <v>3269</v>
      </c>
      <c r="L321" s="12" t="s">
        <v>3270</v>
      </c>
      <c r="M321" s="12">
        <v>23</v>
      </c>
      <c r="N321" s="29">
        <v>0</v>
      </c>
      <c r="O321" s="29">
        <v>0</v>
      </c>
      <c r="P321" s="30" t="s">
        <v>43</v>
      </c>
      <c r="Q321" s="31">
        <v>46235</v>
      </c>
      <c r="R321" s="29">
        <v>3</v>
      </c>
      <c r="S321" s="31">
        <v>46237</v>
      </c>
      <c r="T321" s="31">
        <v>46237</v>
      </c>
      <c r="U321" s="12" t="s">
        <v>44</v>
      </c>
      <c r="V321" s="12" t="s">
        <v>45</v>
      </c>
      <c r="W321" s="31"/>
      <c r="X321" s="29">
        <v>0</v>
      </c>
      <c r="Y321" s="29">
        <v>0</v>
      </c>
      <c r="Z321" s="32">
        <f>IFERROR(VLOOKUP(H321,[2]New!$B:$G,3,0),)*I321/60</f>
        <v>7</v>
      </c>
      <c r="AA321" s="32">
        <f>IFERROR(VLOOKUP(H321,[2]New!$B:$G,4,0),)*I321/60</f>
        <v>29.333333333333332</v>
      </c>
      <c r="AB321" s="32">
        <f>IFERROR(VLOOKUP(H321,[2]New!$B:$G,6,0),)*I321/60</f>
        <v>14.333333333333334</v>
      </c>
      <c r="AC321" s="33">
        <f>VLOOKUP(A321,'[4]PO PTCA (2)'!$A:$L,12,0)</f>
        <v>46269</v>
      </c>
      <c r="AD321" s="12">
        <f>IFERROR(VLOOKUP(H321,[3]Sheet1!$E:$H,4,0),)</f>
        <v>0</v>
      </c>
      <c r="AE321" s="17">
        <v>20</v>
      </c>
      <c r="AF321" s="34" t="s">
        <v>4219</v>
      </c>
      <c r="AG321" s="12">
        <v>0</v>
      </c>
      <c r="AH321" s="20">
        <v>3</v>
      </c>
      <c r="AI321" s="20" t="s">
        <v>46</v>
      </c>
      <c r="AJ321" s="223"/>
      <c r="AK321" s="223"/>
      <c r="AL321" s="223" t="s">
        <v>5617</v>
      </c>
      <c r="AM321" s="331" t="e">
        <v>#N/A</v>
      </c>
      <c r="AN321" s="223">
        <v>2</v>
      </c>
      <c r="AO321" s="223">
        <v>2</v>
      </c>
      <c r="AP321" s="223">
        <v>2</v>
      </c>
      <c r="AQ321" s="223">
        <v>2</v>
      </c>
      <c r="AR321" s="12"/>
    </row>
    <row r="322" spans="1:44">
      <c r="A322" s="12" t="s">
        <v>3344</v>
      </c>
      <c r="B322" s="23" t="s">
        <v>3351</v>
      </c>
      <c r="C322" s="24">
        <v>11132335</v>
      </c>
      <c r="D322" s="12" t="s">
        <v>605</v>
      </c>
      <c r="E322" s="25" t="s">
        <v>3345</v>
      </c>
      <c r="F322" s="24">
        <v>11132335</v>
      </c>
      <c r="G322" s="12" t="s">
        <v>605</v>
      </c>
      <c r="H322" s="26" t="s">
        <v>606</v>
      </c>
      <c r="I322" s="12">
        <v>30</v>
      </c>
      <c r="J322" s="27">
        <v>46237</v>
      </c>
      <c r="K322" s="28" t="s">
        <v>3346</v>
      </c>
      <c r="L322" s="12" t="s">
        <v>3347</v>
      </c>
      <c r="M322" s="12">
        <v>30</v>
      </c>
      <c r="N322" s="29">
        <v>0</v>
      </c>
      <c r="O322" s="29">
        <v>0</v>
      </c>
      <c r="P322" s="30" t="s">
        <v>166</v>
      </c>
      <c r="Q322" s="31">
        <v>46232</v>
      </c>
      <c r="R322" s="29">
        <v>0</v>
      </c>
      <c r="S322" s="31">
        <v>46233</v>
      </c>
      <c r="T322" s="31">
        <v>46233</v>
      </c>
      <c r="U322" s="12" t="s">
        <v>101</v>
      </c>
      <c r="V322" s="12" t="s">
        <v>45</v>
      </c>
      <c r="W322" s="31"/>
      <c r="X322" s="29">
        <v>0</v>
      </c>
      <c r="Y322" s="29">
        <v>0</v>
      </c>
      <c r="Z322" s="32">
        <f>IFERROR(VLOOKUP(H322,[2]New!$B:$G,3,0),)*I322/60</f>
        <v>10.5</v>
      </c>
      <c r="AA322" s="32">
        <f>IFERROR(VLOOKUP(H322,[2]New!$B:$G,4,0),)*I322/60</f>
        <v>46.3</v>
      </c>
      <c r="AB322" s="32">
        <f>IFERROR(VLOOKUP(H322,[2]New!$B:$G,6,0),)*I322/60</f>
        <v>21.5</v>
      </c>
      <c r="AC322" s="33">
        <f>VLOOKUP(A322,'[4]PO PTCA (2)'!$A:$L,12,0)</f>
        <v>46239</v>
      </c>
      <c r="AD322" s="12">
        <f>IFERROR(VLOOKUP(H322,[3]Sheet1!$E:$H,4,0),)</f>
        <v>0</v>
      </c>
      <c r="AE322" s="17">
        <v>30</v>
      </c>
      <c r="AF322" s="34" t="s">
        <v>4219</v>
      </c>
      <c r="AG322" s="12">
        <v>0</v>
      </c>
      <c r="AH322" s="20">
        <v>0</v>
      </c>
      <c r="AI322" s="20" t="s">
        <v>121</v>
      </c>
      <c r="AJ322" s="223"/>
      <c r="AK322" s="223"/>
      <c r="AL322" s="223" t="s">
        <v>5657</v>
      </c>
      <c r="AM322" s="331" t="s">
        <v>5657</v>
      </c>
      <c r="AN322" s="223">
        <v>3</v>
      </c>
      <c r="AO322" s="223">
        <v>3</v>
      </c>
      <c r="AP322" s="223">
        <v>2</v>
      </c>
      <c r="AQ322" s="223">
        <v>2</v>
      </c>
      <c r="AR322" s="12"/>
    </row>
    <row r="323" spans="1:44">
      <c r="A323" s="12" t="s">
        <v>3344</v>
      </c>
      <c r="B323" s="23" t="s">
        <v>3352</v>
      </c>
      <c r="C323" s="24">
        <v>11132335</v>
      </c>
      <c r="D323" s="12" t="s">
        <v>605</v>
      </c>
      <c r="E323" s="25" t="s">
        <v>3348</v>
      </c>
      <c r="F323" s="24">
        <v>11132335</v>
      </c>
      <c r="G323" s="12" t="s">
        <v>605</v>
      </c>
      <c r="H323" s="26" t="s">
        <v>606</v>
      </c>
      <c r="I323" s="12">
        <v>185</v>
      </c>
      <c r="J323" s="27">
        <v>46237</v>
      </c>
      <c r="K323" s="28" t="s">
        <v>3349</v>
      </c>
      <c r="L323" s="12" t="s">
        <v>3350</v>
      </c>
      <c r="M323" s="12">
        <v>185</v>
      </c>
      <c r="N323" s="29">
        <v>0</v>
      </c>
      <c r="O323" s="29">
        <v>0</v>
      </c>
      <c r="P323" s="30" t="s">
        <v>166</v>
      </c>
      <c r="Q323" s="31">
        <v>46232</v>
      </c>
      <c r="R323" s="29">
        <v>0</v>
      </c>
      <c r="S323" s="31">
        <v>46233</v>
      </c>
      <c r="T323" s="31">
        <v>46233</v>
      </c>
      <c r="U323" s="12" t="s">
        <v>101</v>
      </c>
      <c r="V323" s="12" t="s">
        <v>45</v>
      </c>
      <c r="W323" s="31"/>
      <c r="X323" s="29">
        <v>0</v>
      </c>
      <c r="Y323" s="29">
        <v>0</v>
      </c>
      <c r="Z323" s="32">
        <f>IFERROR(VLOOKUP(H323,[2]New!$B:$G,3,0),)*I323/60</f>
        <v>64.75</v>
      </c>
      <c r="AA323" s="32">
        <f>IFERROR(VLOOKUP(H323,[2]New!$B:$G,4,0),)*I323/60</f>
        <v>285.51666666666665</v>
      </c>
      <c r="AB323" s="32">
        <f>IFERROR(VLOOKUP(H323,[2]New!$B:$G,6,0),)*I323/60</f>
        <v>132.58333333333334</v>
      </c>
      <c r="AC323" s="33">
        <f>VLOOKUP(A323,'[4]PO PTCA (2)'!$A:$L,12,0)</f>
        <v>46239</v>
      </c>
      <c r="AD323" s="12">
        <f>IFERROR(VLOOKUP(H323,[3]Sheet1!$E:$H,4,0),)</f>
        <v>0</v>
      </c>
      <c r="AE323" s="17">
        <v>185</v>
      </c>
      <c r="AF323" s="34" t="s">
        <v>4219</v>
      </c>
      <c r="AG323" s="12">
        <v>0</v>
      </c>
      <c r="AH323" s="20">
        <v>0</v>
      </c>
      <c r="AI323" s="20" t="s">
        <v>121</v>
      </c>
      <c r="AJ323" s="223"/>
      <c r="AK323" s="223"/>
      <c r="AL323" s="223" t="s">
        <v>5657</v>
      </c>
      <c r="AM323" s="331" t="s">
        <v>5657</v>
      </c>
      <c r="AN323" s="223">
        <v>3</v>
      </c>
      <c r="AO323" s="223">
        <v>3</v>
      </c>
      <c r="AP323" s="223">
        <v>2</v>
      </c>
      <c r="AQ323" s="223">
        <v>2</v>
      </c>
      <c r="AR323" s="12"/>
    </row>
    <row r="324" spans="1:44">
      <c r="A324" s="12" t="s">
        <v>3358</v>
      </c>
      <c r="B324" s="23" t="s">
        <v>3362</v>
      </c>
      <c r="C324" s="24">
        <v>11132336</v>
      </c>
      <c r="D324" s="12" t="s">
        <v>603</v>
      </c>
      <c r="E324" s="25" t="s">
        <v>3359</v>
      </c>
      <c r="F324" s="24">
        <v>11132336</v>
      </c>
      <c r="G324" s="12" t="s">
        <v>603</v>
      </c>
      <c r="H324" s="26" t="s">
        <v>604</v>
      </c>
      <c r="I324" s="12">
        <v>10</v>
      </c>
      <c r="J324" s="27">
        <v>46237</v>
      </c>
      <c r="K324" s="28" t="s">
        <v>3360</v>
      </c>
      <c r="L324" s="12" t="s">
        <v>3361</v>
      </c>
      <c r="M324" s="12">
        <v>10</v>
      </c>
      <c r="N324" s="29">
        <v>0</v>
      </c>
      <c r="O324" s="29">
        <v>0</v>
      </c>
      <c r="P324" s="30" t="s">
        <v>166</v>
      </c>
      <c r="Q324" s="31">
        <v>46232</v>
      </c>
      <c r="R324" s="29">
        <v>0</v>
      </c>
      <c r="S324" s="31">
        <v>46233</v>
      </c>
      <c r="T324" s="31">
        <v>46233</v>
      </c>
      <c r="U324" s="12" t="s">
        <v>101</v>
      </c>
      <c r="V324" s="12" t="s">
        <v>45</v>
      </c>
      <c r="W324" s="31"/>
      <c r="X324" s="29">
        <v>0</v>
      </c>
      <c r="Y324" s="29">
        <v>0</v>
      </c>
      <c r="Z324" s="32">
        <f>IFERROR(VLOOKUP(H324,[2]New!$B:$G,3,0),)*I324/60</f>
        <v>7.0666666666666664</v>
      </c>
      <c r="AA324" s="32">
        <f>IFERROR(VLOOKUP(H324,[2]New!$B:$G,4,0),)*I324/60</f>
        <v>19.649999999999999</v>
      </c>
      <c r="AB324" s="32">
        <f>IFERROR(VLOOKUP(H324,[2]New!$B:$G,6,0),)*I324/60</f>
        <v>9.6666666666666661</v>
      </c>
      <c r="AC324" s="33">
        <f>VLOOKUP(A324,'[4]PO PTCA (2)'!$A:$L,12,0)</f>
        <v>46239</v>
      </c>
      <c r="AD324" s="12">
        <f>IFERROR(VLOOKUP(H324,[3]Sheet1!$E:$H,4,0),)</f>
        <v>0</v>
      </c>
      <c r="AE324" s="17">
        <v>10</v>
      </c>
      <c r="AF324" s="34" t="s">
        <v>4219</v>
      </c>
      <c r="AG324" s="12">
        <v>0</v>
      </c>
      <c r="AH324" s="20">
        <v>0</v>
      </c>
      <c r="AI324" s="20" t="s">
        <v>121</v>
      </c>
      <c r="AJ324" s="223"/>
      <c r="AK324" s="223"/>
      <c r="AL324" s="223" t="s">
        <v>5657</v>
      </c>
      <c r="AM324" s="331" t="s">
        <v>5657</v>
      </c>
      <c r="AN324" s="223">
        <v>3</v>
      </c>
      <c r="AO324" s="223">
        <v>3</v>
      </c>
      <c r="AP324" s="223">
        <v>2</v>
      </c>
      <c r="AQ324" s="223">
        <v>2</v>
      </c>
      <c r="AR324" s="12"/>
    </row>
    <row r="325" spans="1:44">
      <c r="A325" s="12" t="s">
        <v>1486</v>
      </c>
      <c r="B325" s="23" t="s">
        <v>3495</v>
      </c>
      <c r="C325" s="24">
        <v>12134058</v>
      </c>
      <c r="D325" s="12" t="s">
        <v>242</v>
      </c>
      <c r="E325" s="25" t="s">
        <v>3365</v>
      </c>
      <c r="F325" s="24">
        <v>11134342</v>
      </c>
      <c r="G325" s="12" t="s">
        <v>270</v>
      </c>
      <c r="H325" s="26" t="s">
        <v>138</v>
      </c>
      <c r="I325" s="12">
        <v>3570</v>
      </c>
      <c r="J325" s="27">
        <v>46249</v>
      </c>
      <c r="K325" s="28" t="s">
        <v>3366</v>
      </c>
      <c r="L325" s="12" t="s">
        <v>3367</v>
      </c>
      <c r="M325" s="12">
        <v>3586</v>
      </c>
      <c r="N325" s="29">
        <v>16</v>
      </c>
      <c r="O325" s="29">
        <v>0</v>
      </c>
      <c r="P325" s="30" t="s">
        <v>38</v>
      </c>
      <c r="Q325" s="31">
        <v>46237</v>
      </c>
      <c r="R325" s="358">
        <v>0</v>
      </c>
      <c r="S325" s="31">
        <v>46238</v>
      </c>
      <c r="T325" s="31">
        <v>46238</v>
      </c>
      <c r="U325" s="12" t="s">
        <v>97</v>
      </c>
      <c r="V325" s="12" t="s">
        <v>40</v>
      </c>
      <c r="W325" s="31"/>
      <c r="X325" s="358">
        <v>0</v>
      </c>
      <c r="Y325" s="358">
        <v>0</v>
      </c>
      <c r="Z325" s="357">
        <f>IFERROR(VLOOKUP(H325,[2]New!$B:$G,3,0),)*I325/60</f>
        <v>2522.8000000000002</v>
      </c>
      <c r="AA325" s="357">
        <f>IFERROR(VLOOKUP(H325,[2]New!$B:$G,4,0),)*I325/60</f>
        <v>7015.05</v>
      </c>
      <c r="AB325" s="357">
        <f>IFERROR(VLOOKUP(H325,[2]New!$B:$G,6,0),)*I325/60</f>
        <v>3451</v>
      </c>
      <c r="AC325" s="33">
        <f>VLOOKUP(A325,'[4]PO PTCA'!$A:$M,12,0)</f>
        <v>46268</v>
      </c>
      <c r="AD325" s="12" t="str">
        <f>IFERROR(VLOOKUP(H325,[3]Sheet1!$E:$H,4,0),)</f>
        <v>B</v>
      </c>
      <c r="AE325" s="17"/>
      <c r="AF325" s="34" t="s">
        <v>2470</v>
      </c>
      <c r="AG325" s="12" t="s">
        <v>42</v>
      </c>
      <c r="AH325" s="20"/>
      <c r="AI325" s="20" t="s">
        <v>134</v>
      </c>
      <c r="AJ325" s="223"/>
      <c r="AK325" s="223"/>
      <c r="AL325" s="223" t="s">
        <v>5608</v>
      </c>
      <c r="AM325" s="331" t="e">
        <v>#N/A</v>
      </c>
      <c r="AN325" s="223">
        <v>2</v>
      </c>
      <c r="AO325" s="223">
        <v>2</v>
      </c>
      <c r="AP325" s="223">
        <v>2</v>
      </c>
      <c r="AQ325" s="223">
        <v>2</v>
      </c>
      <c r="AR325" s="12"/>
    </row>
    <row r="326" spans="1:44">
      <c r="A326" s="12" t="s">
        <v>1486</v>
      </c>
      <c r="B326" s="23" t="s">
        <v>3496</v>
      </c>
      <c r="C326" s="24">
        <v>12134058</v>
      </c>
      <c r="D326" s="12" t="s">
        <v>242</v>
      </c>
      <c r="E326" s="25" t="s">
        <v>3368</v>
      </c>
      <c r="F326" s="24">
        <v>11134342</v>
      </c>
      <c r="G326" s="12" t="s">
        <v>270</v>
      </c>
      <c r="H326" s="26" t="s">
        <v>138</v>
      </c>
      <c r="I326" s="12">
        <v>3570</v>
      </c>
      <c r="J326" s="27">
        <v>46249</v>
      </c>
      <c r="K326" s="28" t="s">
        <v>3369</v>
      </c>
      <c r="L326" s="12" t="s">
        <v>3370</v>
      </c>
      <c r="M326" s="12">
        <v>3586</v>
      </c>
      <c r="N326" s="29">
        <v>16</v>
      </c>
      <c r="O326" s="29">
        <v>0</v>
      </c>
      <c r="P326" s="30" t="s">
        <v>38</v>
      </c>
      <c r="Q326" s="31">
        <v>46237</v>
      </c>
      <c r="R326" s="358">
        <v>0</v>
      </c>
      <c r="S326" s="31">
        <v>46238</v>
      </c>
      <c r="T326" s="31">
        <v>46238</v>
      </c>
      <c r="U326" s="12" t="s">
        <v>98</v>
      </c>
      <c r="V326" s="12" t="s">
        <v>40</v>
      </c>
      <c r="W326" s="31"/>
      <c r="X326" s="358">
        <v>0</v>
      </c>
      <c r="Y326" s="358">
        <v>0</v>
      </c>
      <c r="Z326" s="357">
        <f>IFERROR(VLOOKUP(H326,[2]New!$B:$G,3,0),)*I326/60</f>
        <v>2522.8000000000002</v>
      </c>
      <c r="AA326" s="357">
        <f>IFERROR(VLOOKUP(H326,[2]New!$B:$G,4,0),)*I326/60</f>
        <v>7015.05</v>
      </c>
      <c r="AB326" s="357">
        <f>IFERROR(VLOOKUP(H326,[2]New!$B:$G,6,0),)*I326/60</f>
        <v>3451</v>
      </c>
      <c r="AC326" s="33">
        <f>VLOOKUP(A326,'[4]PO PTCA'!$A:$M,12,0)</f>
        <v>46268</v>
      </c>
      <c r="AD326" s="12" t="str">
        <f>IFERROR(VLOOKUP(H326,[3]Sheet1!$E:$H,4,0),)</f>
        <v>B</v>
      </c>
      <c r="AE326" s="17">
        <v>3570</v>
      </c>
      <c r="AF326" s="34" t="s">
        <v>4219</v>
      </c>
      <c r="AG326" s="12" t="s">
        <v>42</v>
      </c>
      <c r="AH326" s="20">
        <v>16</v>
      </c>
      <c r="AI326" s="20" t="s">
        <v>135</v>
      </c>
      <c r="AJ326" s="223"/>
      <c r="AK326" s="223"/>
      <c r="AL326" s="223" t="s">
        <v>5608</v>
      </c>
      <c r="AM326" s="331" t="e">
        <v>#N/A</v>
      </c>
      <c r="AN326" s="223">
        <v>2</v>
      </c>
      <c r="AO326" s="223">
        <v>2</v>
      </c>
      <c r="AP326" s="223">
        <v>2</v>
      </c>
      <c r="AQ326" s="223">
        <v>2</v>
      </c>
      <c r="AR326" s="12"/>
    </row>
    <row r="327" spans="1:44">
      <c r="A327" s="12" t="s">
        <v>2889</v>
      </c>
      <c r="B327" s="23" t="s">
        <v>3497</v>
      </c>
      <c r="C327" s="24">
        <v>12125012</v>
      </c>
      <c r="D327" s="12" t="s">
        <v>131</v>
      </c>
      <c r="E327" s="25" t="s">
        <v>3371</v>
      </c>
      <c r="F327" s="24">
        <v>11134237</v>
      </c>
      <c r="G327" s="12" t="s">
        <v>132</v>
      </c>
      <c r="H327" s="26" t="s">
        <v>133</v>
      </c>
      <c r="I327" s="12">
        <v>1395</v>
      </c>
      <c r="J327" s="27">
        <v>46249</v>
      </c>
      <c r="K327" s="28" t="s">
        <v>3372</v>
      </c>
      <c r="L327" s="12" t="s">
        <v>3373</v>
      </c>
      <c r="M327" s="12">
        <v>1411</v>
      </c>
      <c r="N327" s="29">
        <v>16</v>
      </c>
      <c r="O327" s="29">
        <v>0</v>
      </c>
      <c r="P327" s="30" t="s">
        <v>38</v>
      </c>
      <c r="Q327" s="31">
        <v>46237</v>
      </c>
      <c r="R327" s="358">
        <v>0</v>
      </c>
      <c r="S327" s="31">
        <v>46238</v>
      </c>
      <c r="T327" s="31">
        <v>46238</v>
      </c>
      <c r="U327" s="12" t="s">
        <v>99</v>
      </c>
      <c r="V327" s="12" t="s">
        <v>40</v>
      </c>
      <c r="W327" s="31"/>
      <c r="X327" s="358">
        <v>0</v>
      </c>
      <c r="Y327" s="358">
        <v>0</v>
      </c>
      <c r="Z327" s="357">
        <f>IFERROR(VLOOKUP(H327,[2]New!$B:$G,3,0),)*I327/60</f>
        <v>985.8</v>
      </c>
      <c r="AA327" s="357">
        <f>IFERROR(VLOOKUP(H327,[2]New!$B:$G,4,0),)*I327/60</f>
        <v>2741.1750000000002</v>
      </c>
      <c r="AB327" s="357">
        <f>IFERROR(VLOOKUP(H327,[2]New!$B:$G,6,0),)*I327/60</f>
        <v>1348.5</v>
      </c>
      <c r="AC327" s="33">
        <f>VLOOKUP(A327,'[4]PO PTCA'!$A:$M,12,0)</f>
        <v>46290</v>
      </c>
      <c r="AD327" s="12" t="str">
        <f>IFERROR(VLOOKUP(H327,[3]Sheet1!$E:$H,4,0),)</f>
        <v>B</v>
      </c>
      <c r="AE327" s="17"/>
      <c r="AF327" s="34" t="s">
        <v>2470</v>
      </c>
      <c r="AG327" s="12" t="s">
        <v>42</v>
      </c>
      <c r="AH327" s="20"/>
      <c r="AI327" s="20" t="s">
        <v>139</v>
      </c>
      <c r="AJ327" s="223"/>
      <c r="AK327" s="223"/>
      <c r="AL327" s="223" t="s">
        <v>5605</v>
      </c>
      <c r="AM327" s="331" t="e">
        <v>#N/A</v>
      </c>
      <c r="AN327" s="223">
        <v>3</v>
      </c>
      <c r="AO327" s="223">
        <v>3</v>
      </c>
      <c r="AP327" s="223">
        <v>2</v>
      </c>
      <c r="AQ327" s="223">
        <v>2</v>
      </c>
      <c r="AR327" s="12"/>
    </row>
    <row r="328" spans="1:44">
      <c r="A328" s="12" t="s">
        <v>2889</v>
      </c>
      <c r="B328" s="23" t="s">
        <v>3498</v>
      </c>
      <c r="C328" s="24">
        <v>12125012</v>
      </c>
      <c r="D328" s="12" t="s">
        <v>131</v>
      </c>
      <c r="E328" s="25" t="s">
        <v>3374</v>
      </c>
      <c r="F328" s="24">
        <v>11134237</v>
      </c>
      <c r="G328" s="12" t="s">
        <v>132</v>
      </c>
      <c r="H328" s="26" t="s">
        <v>133</v>
      </c>
      <c r="I328" s="12">
        <v>950</v>
      </c>
      <c r="J328" s="27">
        <v>46249</v>
      </c>
      <c r="K328" s="28" t="s">
        <v>3375</v>
      </c>
      <c r="L328" s="12" t="s">
        <v>3376</v>
      </c>
      <c r="M328" s="12">
        <v>969</v>
      </c>
      <c r="N328" s="29">
        <v>16</v>
      </c>
      <c r="O328" s="29">
        <v>0</v>
      </c>
      <c r="P328" s="30" t="s">
        <v>38</v>
      </c>
      <c r="Q328" s="31">
        <v>46237</v>
      </c>
      <c r="R328" s="358">
        <v>0</v>
      </c>
      <c r="S328" s="31">
        <v>46238</v>
      </c>
      <c r="T328" s="31">
        <v>46238</v>
      </c>
      <c r="U328" s="12" t="s">
        <v>99</v>
      </c>
      <c r="V328" s="12" t="s">
        <v>40</v>
      </c>
      <c r="W328" s="31"/>
      <c r="X328" s="358">
        <v>3</v>
      </c>
      <c r="Y328" s="358">
        <v>0</v>
      </c>
      <c r="Z328" s="357">
        <f>IFERROR(VLOOKUP(H328,[2]New!$B:$G,3,0),)*I328/60</f>
        <v>671.33333333333337</v>
      </c>
      <c r="AA328" s="357">
        <f>IFERROR(VLOOKUP(H328,[2]New!$B:$G,4,0),)*I328/60</f>
        <v>1866.75</v>
      </c>
      <c r="AB328" s="357">
        <f>IFERROR(VLOOKUP(H328,[2]New!$B:$G,6,0),)*I328/60</f>
        <v>918.33333333333337</v>
      </c>
      <c r="AC328" s="33">
        <f>VLOOKUP(A328,'[4]PO PTCA'!$A:$M,12,0)</f>
        <v>46290</v>
      </c>
      <c r="AD328" s="12" t="str">
        <f>IFERROR(VLOOKUP(H328,[3]Sheet1!$E:$H,4,0),)</f>
        <v>B</v>
      </c>
      <c r="AE328" s="17"/>
      <c r="AF328" s="34" t="s">
        <v>2470</v>
      </c>
      <c r="AG328" s="12" t="s">
        <v>42</v>
      </c>
      <c r="AH328" s="20"/>
      <c r="AI328" s="20" t="s">
        <v>139</v>
      </c>
      <c r="AJ328" s="223"/>
      <c r="AK328" s="223"/>
      <c r="AL328" s="223" t="s">
        <v>5605</v>
      </c>
      <c r="AM328" s="331" t="e">
        <v>#N/A</v>
      </c>
      <c r="AN328" s="223">
        <v>3</v>
      </c>
      <c r="AO328" s="223">
        <v>3</v>
      </c>
      <c r="AP328" s="223">
        <v>2</v>
      </c>
      <c r="AQ328" s="223">
        <v>2</v>
      </c>
      <c r="AR328" s="12"/>
    </row>
    <row r="329" spans="1:44">
      <c r="A329" s="12" t="s">
        <v>3377</v>
      </c>
      <c r="B329" s="23" t="s">
        <v>3499</v>
      </c>
      <c r="C329" s="24">
        <v>12125082</v>
      </c>
      <c r="D329" s="12" t="s">
        <v>363</v>
      </c>
      <c r="E329" s="25" t="s">
        <v>3378</v>
      </c>
      <c r="F329" s="24">
        <v>11135699</v>
      </c>
      <c r="G329" s="12" t="s">
        <v>354</v>
      </c>
      <c r="H329" s="26" t="s">
        <v>355</v>
      </c>
      <c r="I329" s="12">
        <v>160</v>
      </c>
      <c r="J329" s="27">
        <v>46249</v>
      </c>
      <c r="K329" s="28" t="s">
        <v>3379</v>
      </c>
      <c r="L329" s="12" t="s">
        <v>3380</v>
      </c>
      <c r="M329" s="12">
        <v>160</v>
      </c>
      <c r="N329" s="29">
        <v>0</v>
      </c>
      <c r="O329" s="29">
        <v>0</v>
      </c>
      <c r="P329" s="30" t="s">
        <v>38</v>
      </c>
      <c r="Q329" s="31">
        <v>46237</v>
      </c>
      <c r="R329" s="358">
        <v>0</v>
      </c>
      <c r="S329" s="31">
        <v>46238</v>
      </c>
      <c r="T329" s="31">
        <v>46238</v>
      </c>
      <c r="U329" s="12" t="s">
        <v>100</v>
      </c>
      <c r="V329" s="12" t="s">
        <v>40</v>
      </c>
      <c r="W329" s="31"/>
      <c r="X329" s="358">
        <v>0</v>
      </c>
      <c r="Y329" s="358">
        <v>0</v>
      </c>
      <c r="Z329" s="357">
        <f>IFERROR(VLOOKUP(H329,[2]New!$B:$G,3,0),)*I329/60</f>
        <v>113.06666666666666</v>
      </c>
      <c r="AA329" s="357">
        <f>IFERROR(VLOOKUP(H329,[2]New!$B:$G,4,0),)*I329/60</f>
        <v>314.39999999999998</v>
      </c>
      <c r="AB329" s="357">
        <f>IFERROR(VLOOKUP(H329,[2]New!$B:$G,6,0),)*I329/60</f>
        <v>154.66666666666666</v>
      </c>
      <c r="AC329" s="33">
        <f>VLOOKUP(A329,'[4]PO PTCA (2)'!$A:$L,12,0)</f>
        <v>46268</v>
      </c>
      <c r="AD329" s="12" t="str">
        <f>IFERROR(VLOOKUP(H329,[3]Sheet1!$E:$H,4,0),)</f>
        <v>B</v>
      </c>
      <c r="AE329" s="17"/>
      <c r="AF329" s="34" t="s">
        <v>2470</v>
      </c>
      <c r="AG329" s="12">
        <v>2</v>
      </c>
      <c r="AH329" s="20"/>
      <c r="AI329" s="20" t="s">
        <v>140</v>
      </c>
      <c r="AJ329" s="223"/>
      <c r="AK329" s="223"/>
      <c r="AL329" s="223" t="s">
        <v>5689</v>
      </c>
      <c r="AM329" s="331" t="s">
        <v>5689</v>
      </c>
      <c r="AN329" s="223">
        <v>2</v>
      </c>
      <c r="AO329" s="223">
        <v>2</v>
      </c>
      <c r="AP329" s="223">
        <v>2</v>
      </c>
      <c r="AQ329" s="223">
        <v>2</v>
      </c>
      <c r="AR329" t="s">
        <v>5727</v>
      </c>
    </row>
    <row r="330" spans="1:44">
      <c r="A330" s="12" t="s">
        <v>3381</v>
      </c>
      <c r="B330" s="23" t="s">
        <v>3500</v>
      </c>
      <c r="C330" s="24">
        <v>12125030</v>
      </c>
      <c r="D330" s="12" t="s">
        <v>366</v>
      </c>
      <c r="E330" s="25" t="s">
        <v>3382</v>
      </c>
      <c r="F330" s="24">
        <v>11135701</v>
      </c>
      <c r="G330" s="12" t="s">
        <v>360</v>
      </c>
      <c r="H330" s="26" t="s">
        <v>361</v>
      </c>
      <c r="I330" s="12">
        <v>240</v>
      </c>
      <c r="J330" s="27">
        <v>46249</v>
      </c>
      <c r="K330" s="28" t="s">
        <v>3383</v>
      </c>
      <c r="L330" s="12" t="s">
        <v>3384</v>
      </c>
      <c r="M330" s="12">
        <v>240</v>
      </c>
      <c r="N330" s="29">
        <v>0</v>
      </c>
      <c r="O330" s="29">
        <v>0</v>
      </c>
      <c r="P330" s="30" t="s">
        <v>38</v>
      </c>
      <c r="Q330" s="31">
        <v>46237</v>
      </c>
      <c r="R330" s="358">
        <v>0</v>
      </c>
      <c r="S330" s="31">
        <v>46238</v>
      </c>
      <c r="T330" s="31">
        <v>46238</v>
      </c>
      <c r="U330" s="12" t="s">
        <v>100</v>
      </c>
      <c r="V330" s="12" t="s">
        <v>40</v>
      </c>
      <c r="W330" s="31"/>
      <c r="X330" s="358">
        <v>0</v>
      </c>
      <c r="Y330" s="358">
        <v>0</v>
      </c>
      <c r="Z330" s="357">
        <f>IFERROR(VLOOKUP(H330,[2]New!$B:$G,3,0),)*I330/60</f>
        <v>169.6</v>
      </c>
      <c r="AA330" s="357">
        <f>IFERROR(VLOOKUP(H330,[2]New!$B:$G,4,0),)*I330/60</f>
        <v>471.6</v>
      </c>
      <c r="AB330" s="357">
        <f>IFERROR(VLOOKUP(H330,[2]New!$B:$G,6,0),)*I330/60</f>
        <v>232</v>
      </c>
      <c r="AC330" s="33">
        <f>VLOOKUP(A330,'[4]PO PTCA (2)'!$A:$L,12,0)</f>
        <v>46268</v>
      </c>
      <c r="AD330" s="12" t="str">
        <f>IFERROR(VLOOKUP(H330,[3]Sheet1!$E:$H,4,0),)</f>
        <v>B</v>
      </c>
      <c r="AE330" s="17"/>
      <c r="AF330" s="34" t="s">
        <v>2470</v>
      </c>
      <c r="AG330" s="12">
        <v>2</v>
      </c>
      <c r="AH330" s="20"/>
      <c r="AI330" s="20" t="s">
        <v>140</v>
      </c>
      <c r="AJ330" s="223"/>
      <c r="AK330" s="223"/>
      <c r="AL330" s="223" t="s">
        <v>5690</v>
      </c>
      <c r="AM330" s="331" t="s">
        <v>5690</v>
      </c>
      <c r="AN330" s="223">
        <v>2</v>
      </c>
      <c r="AO330" s="223">
        <v>2</v>
      </c>
      <c r="AP330" s="223">
        <v>2</v>
      </c>
      <c r="AQ330" s="223">
        <v>2</v>
      </c>
      <c r="AR330" t="s">
        <v>5727</v>
      </c>
    </row>
    <row r="331" spans="1:44">
      <c r="A331" s="12" t="s">
        <v>1840</v>
      </c>
      <c r="B331" s="23" t="s">
        <v>3501</v>
      </c>
      <c r="C331" s="24">
        <v>12125103</v>
      </c>
      <c r="D331" s="12" t="s">
        <v>200</v>
      </c>
      <c r="E331" s="25" t="s">
        <v>3385</v>
      </c>
      <c r="F331" s="24">
        <v>11134236</v>
      </c>
      <c r="G331" s="12" t="s">
        <v>201</v>
      </c>
      <c r="H331" s="26" t="s">
        <v>202</v>
      </c>
      <c r="I331" s="12">
        <v>1460</v>
      </c>
      <c r="J331" s="27">
        <v>46249</v>
      </c>
      <c r="K331" s="28" t="s">
        <v>3386</v>
      </c>
      <c r="L331" s="12" t="s">
        <v>3387</v>
      </c>
      <c r="M331" s="12">
        <v>1460</v>
      </c>
      <c r="N331" s="29">
        <v>0</v>
      </c>
      <c r="O331" s="29">
        <v>0</v>
      </c>
      <c r="P331" s="30" t="s">
        <v>38</v>
      </c>
      <c r="Q331" s="31">
        <v>46237</v>
      </c>
      <c r="R331" s="358">
        <v>0</v>
      </c>
      <c r="S331" s="31">
        <v>46238</v>
      </c>
      <c r="T331" s="31">
        <v>46238</v>
      </c>
      <c r="U331" s="12" t="s">
        <v>100</v>
      </c>
      <c r="V331" s="12" t="s">
        <v>40</v>
      </c>
      <c r="W331" s="31"/>
      <c r="X331" s="358">
        <v>0</v>
      </c>
      <c r="Y331" s="358">
        <v>0</v>
      </c>
      <c r="Z331" s="357">
        <f>IFERROR(VLOOKUP(H331,[2]New!$B:$G,3,0),)*I331/60</f>
        <v>1031.7333333333333</v>
      </c>
      <c r="AA331" s="357">
        <f>IFERROR(VLOOKUP(H331,[2]New!$B:$G,4,0),)*I331/60</f>
        <v>2253.2666666666669</v>
      </c>
      <c r="AB331" s="357">
        <f>IFERROR(VLOOKUP(H331,[2]New!$B:$G,6,0),)*I331/60</f>
        <v>1411.3333333333333</v>
      </c>
      <c r="AC331" s="33">
        <f>VLOOKUP(A331,'[4]PO PTCA (2)'!$A:$L,12,0)</f>
        <v>46268</v>
      </c>
      <c r="AD331" s="12" t="str">
        <f>IFERROR(VLOOKUP(H331,[3]Sheet1!$E:$H,4,0),)</f>
        <v>B</v>
      </c>
      <c r="AE331" s="17"/>
      <c r="AF331" s="34" t="s">
        <v>2470</v>
      </c>
      <c r="AG331" s="12">
        <v>2</v>
      </c>
      <c r="AH331" s="20"/>
      <c r="AI331" s="20" t="s">
        <v>140</v>
      </c>
      <c r="AJ331" s="223"/>
      <c r="AK331" s="223"/>
      <c r="AL331" s="223" t="s">
        <v>5627</v>
      </c>
      <c r="AM331" s="331" t="e">
        <v>#N/A</v>
      </c>
      <c r="AN331" s="223">
        <v>2</v>
      </c>
      <c r="AO331" s="223">
        <v>2</v>
      </c>
      <c r="AP331" s="223">
        <v>2</v>
      </c>
      <c r="AQ331" s="223">
        <v>2</v>
      </c>
      <c r="AR331" s="12"/>
    </row>
    <row r="332" spans="1:44">
      <c r="A332" s="12" t="s">
        <v>2285</v>
      </c>
      <c r="B332" s="23" t="s">
        <v>3502</v>
      </c>
      <c r="C332" s="24">
        <v>12125107</v>
      </c>
      <c r="D332" s="12" t="s">
        <v>220</v>
      </c>
      <c r="E332" s="25" t="s">
        <v>3388</v>
      </c>
      <c r="F332" s="24">
        <v>11134239</v>
      </c>
      <c r="G332" s="12" t="s">
        <v>221</v>
      </c>
      <c r="H332" s="26" t="s">
        <v>222</v>
      </c>
      <c r="I332" s="12">
        <v>500</v>
      </c>
      <c r="J332" s="27">
        <v>46249</v>
      </c>
      <c r="K332" s="28" t="s">
        <v>3389</v>
      </c>
      <c r="L332" s="12" t="s">
        <v>3390</v>
      </c>
      <c r="M332" s="12">
        <v>500</v>
      </c>
      <c r="N332" s="29">
        <v>0</v>
      </c>
      <c r="O332" s="29">
        <v>0</v>
      </c>
      <c r="P332" s="30" t="s">
        <v>38</v>
      </c>
      <c r="Q332" s="31">
        <v>46237</v>
      </c>
      <c r="R332" s="358">
        <v>0</v>
      </c>
      <c r="S332" s="31">
        <v>46238</v>
      </c>
      <c r="T332" s="31">
        <v>46238</v>
      </c>
      <c r="U332" s="12" t="s">
        <v>100</v>
      </c>
      <c r="V332" s="12" t="s">
        <v>40</v>
      </c>
      <c r="W332" s="31"/>
      <c r="X332" s="358">
        <v>0</v>
      </c>
      <c r="Y332" s="358">
        <v>0</v>
      </c>
      <c r="Z332" s="357">
        <f>IFERROR(VLOOKUP(H332,[2]New!$B:$G,3,0),)*I332/60</f>
        <v>353.33333333333331</v>
      </c>
      <c r="AA332" s="357">
        <f>IFERROR(VLOOKUP(H332,[2]New!$B:$G,4,0),)*I332/60</f>
        <v>771.66666666666663</v>
      </c>
      <c r="AB332" s="357">
        <f>IFERROR(VLOOKUP(H332,[2]New!$B:$G,6,0),)*I332/60</f>
        <v>483.33333333333331</v>
      </c>
      <c r="AC332" s="33">
        <f>VLOOKUP(A332,'[4]PO PTCA (2)'!$A:$L,12,0)</f>
        <v>46268</v>
      </c>
      <c r="AD332" s="12" t="str">
        <f>IFERROR(VLOOKUP(H332,[3]Sheet1!$E:$H,4,0),)</f>
        <v>B</v>
      </c>
      <c r="AE332" s="17"/>
      <c r="AF332" s="34" t="s">
        <v>2470</v>
      </c>
      <c r="AG332" s="12">
        <v>2</v>
      </c>
      <c r="AH332" s="20"/>
      <c r="AI332" s="20" t="s">
        <v>140</v>
      </c>
      <c r="AJ332" s="223"/>
      <c r="AK332" s="223"/>
      <c r="AL332" s="223" t="s">
        <v>5626</v>
      </c>
      <c r="AM332" s="331" t="e">
        <v>#N/A</v>
      </c>
      <c r="AN332" s="223">
        <v>2</v>
      </c>
      <c r="AO332" s="223">
        <v>2</v>
      </c>
      <c r="AP332" s="223">
        <v>2</v>
      </c>
      <c r="AQ332" s="223">
        <v>2</v>
      </c>
      <c r="AR332" s="12"/>
    </row>
    <row r="333" spans="1:44">
      <c r="A333" s="12" t="s">
        <v>2285</v>
      </c>
      <c r="B333" s="23" t="s">
        <v>3503</v>
      </c>
      <c r="C333" s="24">
        <v>12125107</v>
      </c>
      <c r="D333" s="12" t="s">
        <v>220</v>
      </c>
      <c r="E333" s="25" t="s">
        <v>3391</v>
      </c>
      <c r="F333" s="24">
        <v>11134239</v>
      </c>
      <c r="G333" s="12" t="s">
        <v>221</v>
      </c>
      <c r="H333" s="26" t="s">
        <v>222</v>
      </c>
      <c r="I333" s="12">
        <v>2395</v>
      </c>
      <c r="J333" s="27">
        <v>46249</v>
      </c>
      <c r="K333" s="28" t="s">
        <v>3392</v>
      </c>
      <c r="L333" s="12" t="s">
        <v>3393</v>
      </c>
      <c r="M333" s="12">
        <v>2395</v>
      </c>
      <c r="N333" s="29">
        <v>0</v>
      </c>
      <c r="O333" s="29">
        <v>0</v>
      </c>
      <c r="P333" s="30" t="s">
        <v>38</v>
      </c>
      <c r="Q333" s="31">
        <v>46237</v>
      </c>
      <c r="R333" s="358">
        <v>0</v>
      </c>
      <c r="S333" s="31">
        <v>46238</v>
      </c>
      <c r="T333" s="31">
        <v>46238</v>
      </c>
      <c r="U333" s="12" t="s">
        <v>39</v>
      </c>
      <c r="V333" s="12" t="s">
        <v>45</v>
      </c>
      <c r="W333" s="31"/>
      <c r="X333" s="358">
        <v>0</v>
      </c>
      <c r="Y333" s="358">
        <v>0</v>
      </c>
      <c r="Z333" s="357">
        <f>IFERROR(VLOOKUP(H333,[2]New!$B:$G,3,0),)*I333/60</f>
        <v>1692.4666666666667</v>
      </c>
      <c r="AA333" s="357">
        <f>IFERROR(VLOOKUP(H333,[2]New!$B:$G,4,0),)*I333/60</f>
        <v>3696.2833333333333</v>
      </c>
      <c r="AB333" s="357">
        <f>IFERROR(VLOOKUP(H333,[2]New!$B:$G,6,0),)*I333/60</f>
        <v>2315.1666666666665</v>
      </c>
      <c r="AC333" s="33">
        <f>VLOOKUP(A333,'[4]PO PTCA (2)'!$A:$L,12,0)</f>
        <v>46268</v>
      </c>
      <c r="AD333" s="12" t="str">
        <f>IFERROR(VLOOKUP(H333,[3]Sheet1!$E:$H,4,0),)</f>
        <v>B</v>
      </c>
      <c r="AE333" s="17">
        <v>2395</v>
      </c>
      <c r="AF333" s="34" t="s">
        <v>4219</v>
      </c>
      <c r="AG333" s="12">
        <v>2</v>
      </c>
      <c r="AH333" s="20">
        <v>0</v>
      </c>
      <c r="AI333" s="20" t="s">
        <v>184</v>
      </c>
      <c r="AJ333" s="223"/>
      <c r="AK333" s="223"/>
      <c r="AL333" s="223" t="s">
        <v>5626</v>
      </c>
      <c r="AM333" s="331" t="e">
        <v>#N/A</v>
      </c>
      <c r="AN333" s="223">
        <v>2</v>
      </c>
      <c r="AO333" s="223">
        <v>2</v>
      </c>
      <c r="AP333" s="223">
        <v>2</v>
      </c>
      <c r="AQ333" s="223">
        <v>2</v>
      </c>
      <c r="AR333" s="12"/>
    </row>
    <row r="334" spans="1:44">
      <c r="A334" s="12" t="s">
        <v>2093</v>
      </c>
      <c r="B334" s="23" t="s">
        <v>3504</v>
      </c>
      <c r="C334" s="24">
        <v>12125069</v>
      </c>
      <c r="D334" s="12" t="s">
        <v>194</v>
      </c>
      <c r="E334" s="25" t="s">
        <v>3394</v>
      </c>
      <c r="F334" s="24">
        <v>11134240</v>
      </c>
      <c r="G334" s="12" t="s">
        <v>195</v>
      </c>
      <c r="H334" s="26" t="s">
        <v>196</v>
      </c>
      <c r="I334" s="12">
        <v>225</v>
      </c>
      <c r="J334" s="27">
        <v>46249</v>
      </c>
      <c r="K334" s="28" t="s">
        <v>3395</v>
      </c>
      <c r="L334" s="12" t="s">
        <v>3396</v>
      </c>
      <c r="M334" s="12">
        <v>225</v>
      </c>
      <c r="N334" s="29">
        <v>0</v>
      </c>
      <c r="O334" s="29">
        <v>0</v>
      </c>
      <c r="P334" s="30" t="s">
        <v>38</v>
      </c>
      <c r="Q334" s="31">
        <v>46237</v>
      </c>
      <c r="R334" s="358">
        <v>0</v>
      </c>
      <c r="S334" s="31">
        <v>46238</v>
      </c>
      <c r="T334" s="31">
        <v>46238</v>
      </c>
      <c r="U334" s="12" t="s">
        <v>101</v>
      </c>
      <c r="V334" s="12" t="s">
        <v>45</v>
      </c>
      <c r="W334" s="31"/>
      <c r="X334" s="358">
        <v>0</v>
      </c>
      <c r="Y334" s="358">
        <v>0</v>
      </c>
      <c r="Z334" s="357">
        <f>IFERROR(VLOOKUP(H334,[2]New!$B:$G,3,0),)*I334/60</f>
        <v>159</v>
      </c>
      <c r="AA334" s="357">
        <f>IFERROR(VLOOKUP(H334,[2]New!$B:$G,4,0),)*I334/60</f>
        <v>347.25</v>
      </c>
      <c r="AB334" s="357">
        <f>IFERROR(VLOOKUP(H334,[2]New!$B:$G,6,0),)*I334/60</f>
        <v>217.5</v>
      </c>
      <c r="AC334" s="33">
        <f>VLOOKUP(A334,'[4]PO PTCA'!$A:$M,12,0)</f>
        <v>46268</v>
      </c>
      <c r="AD334" s="12" t="str">
        <f>IFERROR(VLOOKUP(H334,[3]Sheet1!$E:$H,4,0),)</f>
        <v>C</v>
      </c>
      <c r="AE334" s="17"/>
      <c r="AF334" s="34" t="s">
        <v>2470</v>
      </c>
      <c r="AG334" s="12">
        <v>2</v>
      </c>
      <c r="AH334" s="20"/>
      <c r="AI334" s="20" t="s">
        <v>121</v>
      </c>
      <c r="AJ334" s="223"/>
      <c r="AK334" s="223"/>
      <c r="AL334" s="223" t="s">
        <v>5611</v>
      </c>
      <c r="AM334" s="331" t="e">
        <v>#N/A</v>
      </c>
      <c r="AN334" s="223">
        <v>2</v>
      </c>
      <c r="AO334" s="223">
        <v>2</v>
      </c>
      <c r="AP334" s="223">
        <v>2</v>
      </c>
      <c r="AQ334" s="223">
        <v>2</v>
      </c>
      <c r="AR334" s="12"/>
    </row>
    <row r="335" spans="1:44">
      <c r="A335" s="12" t="s">
        <v>2093</v>
      </c>
      <c r="B335" s="23" t="s">
        <v>3505</v>
      </c>
      <c r="C335" s="24">
        <v>12125069</v>
      </c>
      <c r="D335" s="12" t="s">
        <v>194</v>
      </c>
      <c r="E335" s="25" t="s">
        <v>3397</v>
      </c>
      <c r="F335" s="24">
        <v>11134240</v>
      </c>
      <c r="G335" s="12" t="s">
        <v>195</v>
      </c>
      <c r="H335" s="26" t="s">
        <v>196</v>
      </c>
      <c r="I335" s="12">
        <v>1780</v>
      </c>
      <c r="J335" s="27">
        <v>46249</v>
      </c>
      <c r="K335" s="28" t="s">
        <v>3398</v>
      </c>
      <c r="L335" s="12" t="s">
        <v>3399</v>
      </c>
      <c r="M335" s="12">
        <v>1780</v>
      </c>
      <c r="N335" s="29">
        <v>0</v>
      </c>
      <c r="O335" s="29">
        <v>0</v>
      </c>
      <c r="P335" s="30" t="s">
        <v>38</v>
      </c>
      <c r="Q335" s="31">
        <v>46237</v>
      </c>
      <c r="R335" s="358">
        <v>0</v>
      </c>
      <c r="S335" s="31">
        <v>46238</v>
      </c>
      <c r="T335" s="31">
        <v>46238</v>
      </c>
      <c r="U335" s="12" t="s">
        <v>101</v>
      </c>
      <c r="V335" s="12" t="s">
        <v>45</v>
      </c>
      <c r="W335" s="31"/>
      <c r="X335" s="358">
        <v>0</v>
      </c>
      <c r="Y335" s="358">
        <v>0</v>
      </c>
      <c r="Z335" s="357">
        <f>IFERROR(VLOOKUP(H335,[2]New!$B:$G,3,0),)*I335/60</f>
        <v>1257.8666666666666</v>
      </c>
      <c r="AA335" s="357">
        <f>IFERROR(VLOOKUP(H335,[2]New!$B:$G,4,0),)*I335/60</f>
        <v>2747.1333333333332</v>
      </c>
      <c r="AB335" s="357">
        <f>IFERROR(VLOOKUP(H335,[2]New!$B:$G,6,0),)*I335/60</f>
        <v>1720.6666666666667</v>
      </c>
      <c r="AC335" s="33">
        <f>VLOOKUP(A335,'[4]PO PTCA'!$A:$M,12,0)</f>
        <v>46268</v>
      </c>
      <c r="AD335" s="12" t="str">
        <f>IFERROR(VLOOKUP(H335,[3]Sheet1!$E:$H,4,0),)</f>
        <v>C</v>
      </c>
      <c r="AE335" s="17"/>
      <c r="AF335" s="34" t="s">
        <v>2470</v>
      </c>
      <c r="AG335" s="12">
        <v>2</v>
      </c>
      <c r="AH335" s="20"/>
      <c r="AI335" s="20" t="s">
        <v>121</v>
      </c>
      <c r="AJ335" s="223"/>
      <c r="AK335" s="223"/>
      <c r="AL335" s="223" t="s">
        <v>5611</v>
      </c>
      <c r="AM335" s="331" t="e">
        <v>#N/A</v>
      </c>
      <c r="AN335" s="223">
        <v>2</v>
      </c>
      <c r="AO335" s="223">
        <v>2</v>
      </c>
      <c r="AP335" s="223">
        <v>2</v>
      </c>
      <c r="AQ335" s="223">
        <v>2</v>
      </c>
      <c r="AR335" s="12"/>
    </row>
    <row r="336" spans="1:44">
      <c r="A336" s="12" t="s">
        <v>2507</v>
      </c>
      <c r="B336" s="23" t="s">
        <v>3506</v>
      </c>
      <c r="C336" s="24">
        <v>12125071</v>
      </c>
      <c r="D336" s="12" t="s">
        <v>191</v>
      </c>
      <c r="E336" s="25" t="s">
        <v>3400</v>
      </c>
      <c r="F336" s="24">
        <v>11134241</v>
      </c>
      <c r="G336" s="12" t="s">
        <v>192</v>
      </c>
      <c r="H336" s="26" t="s">
        <v>193</v>
      </c>
      <c r="I336" s="12">
        <v>1550</v>
      </c>
      <c r="J336" s="27">
        <v>46249</v>
      </c>
      <c r="K336" s="28" t="s">
        <v>3401</v>
      </c>
      <c r="L336" s="12" t="s">
        <v>3402</v>
      </c>
      <c r="M336" s="12">
        <v>1569</v>
      </c>
      <c r="N336" s="29">
        <v>16</v>
      </c>
      <c r="O336" s="29">
        <v>0</v>
      </c>
      <c r="P336" s="30" t="s">
        <v>38</v>
      </c>
      <c r="Q336" s="31">
        <v>46237</v>
      </c>
      <c r="R336" s="358">
        <v>0</v>
      </c>
      <c r="S336" s="31">
        <v>46238</v>
      </c>
      <c r="T336" s="31">
        <v>46238</v>
      </c>
      <c r="U336" s="12" t="s">
        <v>101</v>
      </c>
      <c r="V336" s="12" t="s">
        <v>45</v>
      </c>
      <c r="W336" s="31"/>
      <c r="X336" s="358">
        <v>3</v>
      </c>
      <c r="Y336" s="358">
        <v>0</v>
      </c>
      <c r="Z336" s="357">
        <f>IFERROR(VLOOKUP(H336,[2]New!$B:$G,3,0),)*I336/60</f>
        <v>1095.3333333333333</v>
      </c>
      <c r="AA336" s="357">
        <f>IFERROR(VLOOKUP(H336,[2]New!$B:$G,4,0),)*I336/60</f>
        <v>2392.1666666666665</v>
      </c>
      <c r="AB336" s="357">
        <f>IFERROR(VLOOKUP(H336,[2]New!$B:$G,6,0),)*I336/60</f>
        <v>1498.3333333333333</v>
      </c>
      <c r="AC336" s="33">
        <f>VLOOKUP(A336,'[4]PO PTCA'!$A:$M,12,0)</f>
        <v>46268</v>
      </c>
      <c r="AD336" s="12" t="str">
        <f>IFERROR(VLOOKUP(H336,[3]Sheet1!$E:$H,4,0),)</f>
        <v>C</v>
      </c>
      <c r="AE336" s="17"/>
      <c r="AF336" s="34" t="s">
        <v>2470</v>
      </c>
      <c r="AG336" s="12">
        <v>2</v>
      </c>
      <c r="AH336" s="20"/>
      <c r="AI336" s="20" t="s">
        <v>121</v>
      </c>
      <c r="AJ336" s="223"/>
      <c r="AK336" s="223"/>
      <c r="AL336" s="223" t="s">
        <v>5623</v>
      </c>
      <c r="AM336" s="331" t="e">
        <v>#N/A</v>
      </c>
      <c r="AN336" s="223">
        <v>2</v>
      </c>
      <c r="AO336" s="223">
        <v>2</v>
      </c>
      <c r="AP336" s="223">
        <v>2</v>
      </c>
      <c r="AQ336" s="223">
        <v>2</v>
      </c>
      <c r="AR336" s="12"/>
    </row>
    <row r="337" spans="1:44">
      <c r="A337" s="12" t="s">
        <v>3403</v>
      </c>
      <c r="B337" s="23" t="s">
        <v>3507</v>
      </c>
      <c r="C337" s="24">
        <v>12111487</v>
      </c>
      <c r="D337" s="12" t="s">
        <v>301</v>
      </c>
      <c r="E337" s="25" t="s">
        <v>3404</v>
      </c>
      <c r="F337" s="24">
        <v>11126857</v>
      </c>
      <c r="G337" s="12" t="s">
        <v>299</v>
      </c>
      <c r="H337" s="26" t="s">
        <v>300</v>
      </c>
      <c r="I337" s="12">
        <v>135</v>
      </c>
      <c r="J337" s="27">
        <v>46249</v>
      </c>
      <c r="K337" s="28" t="s">
        <v>3405</v>
      </c>
      <c r="L337" s="12" t="s">
        <v>3406</v>
      </c>
      <c r="M337" s="12">
        <v>135</v>
      </c>
      <c r="N337" s="29">
        <v>0</v>
      </c>
      <c r="O337" s="29">
        <v>0</v>
      </c>
      <c r="P337" s="30" t="s">
        <v>43</v>
      </c>
      <c r="Q337" s="31">
        <v>46237</v>
      </c>
      <c r="R337" s="358">
        <v>0</v>
      </c>
      <c r="S337" s="314">
        <v>46241</v>
      </c>
      <c r="T337" s="314">
        <v>46241</v>
      </c>
      <c r="U337" s="12" t="s">
        <v>104</v>
      </c>
      <c r="V337" s="12" t="s">
        <v>45</v>
      </c>
      <c r="W337" s="31"/>
      <c r="X337" s="358">
        <v>0</v>
      </c>
      <c r="Y337" s="358">
        <v>0</v>
      </c>
      <c r="Z337" s="357">
        <f>IFERROR(VLOOKUP(H337,[2]New!$B:$G,3,0),)*I337/60</f>
        <v>0</v>
      </c>
      <c r="AA337" s="357">
        <f>IFERROR(VLOOKUP(H337,[2]New!$B:$G,4,0),)*I337/60</f>
        <v>0</v>
      </c>
      <c r="AB337" s="357">
        <f>IFERROR(VLOOKUP(H337,[2]New!$B:$G,6,0),)*I337/60</f>
        <v>0</v>
      </c>
      <c r="AC337" s="33">
        <f>VLOOKUP(A337,'[4]PO PTCA (2)'!$A:$L,12,0)</f>
        <v>46252</v>
      </c>
      <c r="AD337" s="12">
        <f>IFERROR(VLOOKUP(H337,[3]Sheet1!$E:$H,4,0),)</f>
        <v>0</v>
      </c>
      <c r="AE337" s="17">
        <v>135</v>
      </c>
      <c r="AF337" s="34" t="s">
        <v>4219</v>
      </c>
      <c r="AG337" s="12">
        <v>0</v>
      </c>
      <c r="AH337" s="20">
        <v>0</v>
      </c>
      <c r="AI337" s="20" t="s">
        <v>4220</v>
      </c>
      <c r="AJ337" s="223"/>
      <c r="AK337" s="223"/>
      <c r="AL337" s="223" t="s">
        <v>5691</v>
      </c>
      <c r="AM337" s="331" t="e">
        <v>#N/A</v>
      </c>
      <c r="AN337" s="223">
        <v>2</v>
      </c>
      <c r="AO337" s="223">
        <v>2</v>
      </c>
      <c r="AP337" s="223">
        <v>2</v>
      </c>
      <c r="AQ337" s="223">
        <v>2</v>
      </c>
      <c r="AR337" s="12"/>
    </row>
    <row r="338" spans="1:44">
      <c r="A338" s="12" t="s">
        <v>3407</v>
      </c>
      <c r="B338" s="23" t="s">
        <v>3508</v>
      </c>
      <c r="C338" s="24">
        <v>12110575</v>
      </c>
      <c r="D338" s="12" t="s">
        <v>294</v>
      </c>
      <c r="E338" s="25" t="s">
        <v>3408</v>
      </c>
      <c r="F338" s="24">
        <v>11126794</v>
      </c>
      <c r="G338" s="12" t="s">
        <v>290</v>
      </c>
      <c r="H338" s="26" t="s">
        <v>291</v>
      </c>
      <c r="I338" s="12">
        <v>10</v>
      </c>
      <c r="J338" s="27">
        <v>46249</v>
      </c>
      <c r="K338" s="28" t="s">
        <v>3409</v>
      </c>
      <c r="L338" s="12" t="s">
        <v>3410</v>
      </c>
      <c r="M338" s="12">
        <v>10</v>
      </c>
      <c r="N338" s="29">
        <v>0</v>
      </c>
      <c r="O338" s="29">
        <v>0</v>
      </c>
      <c r="P338" s="30" t="s">
        <v>43</v>
      </c>
      <c r="Q338" s="31">
        <v>46237</v>
      </c>
      <c r="R338" s="358">
        <v>0</v>
      </c>
      <c r="S338" s="31">
        <v>46238</v>
      </c>
      <c r="T338" s="31">
        <v>46238</v>
      </c>
      <c r="U338" s="12" t="s">
        <v>44</v>
      </c>
      <c r="V338" s="12" t="s">
        <v>252</v>
      </c>
      <c r="W338" s="31"/>
      <c r="X338" s="358">
        <v>0</v>
      </c>
      <c r="Y338" s="358">
        <v>0</v>
      </c>
      <c r="Z338" s="357">
        <f>IFERROR(VLOOKUP(H338,[2]New!$B:$G,3,0),)*I338/60</f>
        <v>3.5</v>
      </c>
      <c r="AA338" s="357">
        <f>IFERROR(VLOOKUP(H338,[2]New!$B:$G,4,0),)*I338/60</f>
        <v>15.433333333333334</v>
      </c>
      <c r="AB338" s="357">
        <f>IFERROR(VLOOKUP(H338,[2]New!$B:$G,6,0),)*I338/60</f>
        <v>7.166666666666667</v>
      </c>
      <c r="AC338" s="33">
        <f>VLOOKUP(A338,'[4]PO PTCA (2)'!$A:$L,12,0)</f>
        <v>46269</v>
      </c>
      <c r="AD338" s="12">
        <f>IFERROR(VLOOKUP(H338,[3]Sheet1!$E:$H,4,0),)</f>
        <v>0</v>
      </c>
      <c r="AE338" s="17">
        <v>10</v>
      </c>
      <c r="AF338" s="34" t="s">
        <v>4219</v>
      </c>
      <c r="AG338" s="12">
        <v>0</v>
      </c>
      <c r="AH338" s="20">
        <v>0</v>
      </c>
      <c r="AI338" s="20" t="s">
        <v>46</v>
      </c>
      <c r="AJ338" s="223"/>
      <c r="AK338" s="223"/>
      <c r="AL338" s="223" t="s">
        <v>5692</v>
      </c>
      <c r="AM338" s="331" t="e">
        <v>#N/A</v>
      </c>
      <c r="AN338" s="223">
        <v>2</v>
      </c>
      <c r="AO338" s="223">
        <v>2</v>
      </c>
      <c r="AP338" s="223">
        <v>2</v>
      </c>
      <c r="AQ338" s="223">
        <v>2</v>
      </c>
      <c r="AR338" s="12"/>
    </row>
    <row r="339" spans="1:44">
      <c r="A339" s="12" t="s">
        <v>3411</v>
      </c>
      <c r="B339" s="23" t="s">
        <v>3509</v>
      </c>
      <c r="C339" s="24">
        <v>12110562</v>
      </c>
      <c r="D339" s="12" t="s">
        <v>812</v>
      </c>
      <c r="E339" s="25" t="s">
        <v>3412</v>
      </c>
      <c r="F339" s="24">
        <v>11126889</v>
      </c>
      <c r="G339" s="12" t="s">
        <v>808</v>
      </c>
      <c r="H339" s="26" t="s">
        <v>809</v>
      </c>
      <c r="I339" s="12">
        <v>5</v>
      </c>
      <c r="J339" s="27">
        <v>46249</v>
      </c>
      <c r="K339" s="28" t="s">
        <v>3413</v>
      </c>
      <c r="L339" s="12" t="s">
        <v>3414</v>
      </c>
      <c r="M339" s="12">
        <v>5</v>
      </c>
      <c r="N339" s="29">
        <v>0</v>
      </c>
      <c r="O339" s="29">
        <v>0</v>
      </c>
      <c r="P339" s="30" t="s">
        <v>43</v>
      </c>
      <c r="Q339" s="31">
        <v>46237</v>
      </c>
      <c r="R339" s="358">
        <v>0</v>
      </c>
      <c r="S339" s="31">
        <v>46238</v>
      </c>
      <c r="T339" s="31">
        <v>46238</v>
      </c>
      <c r="U339" s="12" t="s">
        <v>44</v>
      </c>
      <c r="V339" s="12" t="s">
        <v>252</v>
      </c>
      <c r="W339" s="31"/>
      <c r="X339" s="358">
        <v>0</v>
      </c>
      <c r="Y339" s="358">
        <v>0</v>
      </c>
      <c r="Z339" s="357">
        <f>IFERROR(VLOOKUP(H339,[2]New!$B:$G,3,0),)*I339/60</f>
        <v>0</v>
      </c>
      <c r="AA339" s="357">
        <f>IFERROR(VLOOKUP(H339,[2]New!$B:$G,4,0),)*I339/60</f>
        <v>0</v>
      </c>
      <c r="AB339" s="357">
        <f>IFERROR(VLOOKUP(H339,[2]New!$B:$G,6,0),)*I339/60</f>
        <v>0</v>
      </c>
      <c r="AC339" s="33">
        <f>VLOOKUP(A339,'[4]PO PTCA (2)'!$A:$L,12,0)</f>
        <v>46269</v>
      </c>
      <c r="AD339" s="12">
        <f>IFERROR(VLOOKUP(H339,[3]Sheet1!$E:$H,4,0),)</f>
        <v>0</v>
      </c>
      <c r="AE339" s="17">
        <v>5</v>
      </c>
      <c r="AF339" s="34" t="s">
        <v>4219</v>
      </c>
      <c r="AG339" s="12">
        <v>0</v>
      </c>
      <c r="AH339" s="20">
        <v>0</v>
      </c>
      <c r="AI339" s="20" t="s">
        <v>46</v>
      </c>
      <c r="AJ339" s="223"/>
      <c r="AK339" s="223"/>
      <c r="AL339" s="223" t="s">
        <v>5693</v>
      </c>
      <c r="AM339" s="331" t="e">
        <v>#N/A</v>
      </c>
      <c r="AN339" s="223">
        <v>2</v>
      </c>
      <c r="AO339" s="223">
        <v>2</v>
      </c>
      <c r="AP339" s="223">
        <v>2</v>
      </c>
      <c r="AQ339" s="223">
        <v>2</v>
      </c>
      <c r="AR339" s="12"/>
    </row>
    <row r="340" spans="1:44">
      <c r="A340" s="12" t="s">
        <v>3415</v>
      </c>
      <c r="B340" s="23" t="s">
        <v>3510</v>
      </c>
      <c r="C340" s="24">
        <v>12114364</v>
      </c>
      <c r="D340" s="12" t="s">
        <v>124</v>
      </c>
      <c r="E340" s="25" t="s">
        <v>3416</v>
      </c>
      <c r="F340" s="24">
        <v>11127820</v>
      </c>
      <c r="G340" s="12" t="s">
        <v>125</v>
      </c>
      <c r="H340" s="26" t="s">
        <v>282</v>
      </c>
      <c r="I340" s="12">
        <v>152</v>
      </c>
      <c r="J340" s="27">
        <v>46249</v>
      </c>
      <c r="K340" s="28" t="s">
        <v>3417</v>
      </c>
      <c r="L340" s="12" t="s">
        <v>3418</v>
      </c>
      <c r="M340" s="309">
        <v>152</v>
      </c>
      <c r="N340" s="29">
        <v>0</v>
      </c>
      <c r="O340" s="29">
        <v>0</v>
      </c>
      <c r="P340" s="30" t="s">
        <v>43</v>
      </c>
      <c r="Q340" s="31">
        <v>46237</v>
      </c>
      <c r="R340" s="358">
        <v>0</v>
      </c>
      <c r="S340" s="31">
        <v>46238</v>
      </c>
      <c r="T340" s="31">
        <v>46238</v>
      </c>
      <c r="U340" s="12" t="s">
        <v>44</v>
      </c>
      <c r="V340" s="12" t="s">
        <v>252</v>
      </c>
      <c r="W340" s="31"/>
      <c r="X340" s="358">
        <v>0</v>
      </c>
      <c r="Y340" s="358">
        <v>0</v>
      </c>
      <c r="Z340" s="357">
        <f>IFERROR(VLOOKUP(H340,[2]New!$B:$G,3,0),)*I340/60</f>
        <v>55.733333333333334</v>
      </c>
      <c r="AA340" s="357">
        <f>IFERROR(VLOOKUP(H340,[2]New!$B:$G,4,0),)*I340/60</f>
        <v>298.68</v>
      </c>
      <c r="AB340" s="357">
        <f>IFERROR(VLOOKUP(H340,[2]New!$B:$G,6,0),)*I340/60</f>
        <v>291.33333333333331</v>
      </c>
      <c r="AC340" s="33">
        <f>VLOOKUP(A340,'[4]PO PTCA (2)'!$A:$L,12,0)</f>
        <v>46269</v>
      </c>
      <c r="AD340" s="12">
        <f>IFERROR(VLOOKUP(H340,[3]Sheet1!$E:$H,4,0),)</f>
        <v>0</v>
      </c>
      <c r="AE340" s="17">
        <v>152</v>
      </c>
      <c r="AF340" s="34" t="s">
        <v>4219</v>
      </c>
      <c r="AG340" s="12">
        <v>0</v>
      </c>
      <c r="AH340" s="20">
        <v>0</v>
      </c>
      <c r="AI340" s="20" t="s">
        <v>46</v>
      </c>
      <c r="AJ340" s="223"/>
      <c r="AK340" s="223"/>
      <c r="AL340" s="223" t="s">
        <v>5653</v>
      </c>
      <c r="AM340" s="331" t="e">
        <v>#N/A</v>
      </c>
      <c r="AN340" s="223">
        <v>3</v>
      </c>
      <c r="AO340" s="223">
        <v>3</v>
      </c>
      <c r="AP340" s="223">
        <v>2</v>
      </c>
      <c r="AQ340" s="223">
        <v>2</v>
      </c>
      <c r="AR340" s="12"/>
    </row>
    <row r="341" spans="1:44">
      <c r="A341" s="12" t="s">
        <v>3419</v>
      </c>
      <c r="B341" s="23" t="s">
        <v>3511</v>
      </c>
      <c r="C341" s="24">
        <v>12114365</v>
      </c>
      <c r="D341" s="12" t="s">
        <v>309</v>
      </c>
      <c r="E341" s="25" t="s">
        <v>3420</v>
      </c>
      <c r="F341" s="24">
        <v>11127821</v>
      </c>
      <c r="G341" s="12" t="s">
        <v>306</v>
      </c>
      <c r="H341" s="26" t="s">
        <v>307</v>
      </c>
      <c r="I341" s="12">
        <v>30</v>
      </c>
      <c r="J341" s="27">
        <v>46249</v>
      </c>
      <c r="K341" s="28" t="s">
        <v>3421</v>
      </c>
      <c r="L341" s="12" t="s">
        <v>3422</v>
      </c>
      <c r="M341" s="12">
        <v>30</v>
      </c>
      <c r="N341" s="29">
        <v>0</v>
      </c>
      <c r="O341" s="29">
        <v>0</v>
      </c>
      <c r="P341" s="30" t="s">
        <v>43</v>
      </c>
      <c r="Q341" s="31">
        <v>46237</v>
      </c>
      <c r="R341" s="358">
        <v>0</v>
      </c>
      <c r="S341" s="31">
        <v>46238</v>
      </c>
      <c r="T341" s="31">
        <v>46238</v>
      </c>
      <c r="U341" s="12" t="s">
        <v>44</v>
      </c>
      <c r="V341" s="12" t="s">
        <v>252</v>
      </c>
      <c r="W341" s="31"/>
      <c r="X341" s="358">
        <v>0</v>
      </c>
      <c r="Y341" s="358">
        <v>0</v>
      </c>
      <c r="Z341" s="357">
        <f>IFERROR(VLOOKUP(H341,[2]New!$B:$G,3,0),)*I341/60</f>
        <v>11</v>
      </c>
      <c r="AA341" s="357">
        <f>IFERROR(VLOOKUP(H341,[2]New!$B:$G,4,0),)*I341/60</f>
        <v>58.95</v>
      </c>
      <c r="AB341" s="357">
        <f>IFERROR(VLOOKUP(H341,[2]New!$B:$G,6,0),)*I341/60</f>
        <v>57.5</v>
      </c>
      <c r="AC341" s="33">
        <f>VLOOKUP(A341,'[4]PO PTCA (2)'!$A:$L,12,0)</f>
        <v>46269</v>
      </c>
      <c r="AD341" s="12">
        <f>IFERROR(VLOOKUP(H341,[3]Sheet1!$E:$H,4,0),)</f>
        <v>0</v>
      </c>
      <c r="AE341" s="17">
        <v>30</v>
      </c>
      <c r="AF341" s="34" t="s">
        <v>4219</v>
      </c>
      <c r="AG341" s="12">
        <v>0</v>
      </c>
      <c r="AH341" s="20">
        <v>0</v>
      </c>
      <c r="AI341" s="20" t="s">
        <v>46</v>
      </c>
      <c r="AJ341" s="223"/>
      <c r="AK341" s="223"/>
      <c r="AL341" s="223" t="s">
        <v>5653</v>
      </c>
      <c r="AM341" s="331" t="e">
        <v>#N/A</v>
      </c>
      <c r="AN341" s="223">
        <v>2</v>
      </c>
      <c r="AO341" s="223">
        <v>2</v>
      </c>
      <c r="AP341" s="223">
        <v>2</v>
      </c>
      <c r="AQ341" s="223">
        <v>2</v>
      </c>
      <c r="AR341" s="12"/>
    </row>
    <row r="342" spans="1:44">
      <c r="A342" s="12" t="s">
        <v>3423</v>
      </c>
      <c r="B342" s="23" t="s">
        <v>3512</v>
      </c>
      <c r="C342" s="24">
        <v>12114369</v>
      </c>
      <c r="D342" s="12" t="s">
        <v>516</v>
      </c>
      <c r="E342" s="25" t="s">
        <v>3424</v>
      </c>
      <c r="F342" s="24">
        <v>11127823</v>
      </c>
      <c r="G342" s="12" t="s">
        <v>810</v>
      </c>
      <c r="H342" s="26" t="s">
        <v>811</v>
      </c>
      <c r="I342" s="12">
        <v>6</v>
      </c>
      <c r="J342" s="27">
        <v>46249</v>
      </c>
      <c r="K342" s="28" t="s">
        <v>3425</v>
      </c>
      <c r="L342" s="12" t="s">
        <v>3426</v>
      </c>
      <c r="M342" s="12">
        <v>6</v>
      </c>
      <c r="N342" s="29">
        <v>0</v>
      </c>
      <c r="O342" s="29">
        <v>0</v>
      </c>
      <c r="P342" s="30" t="s">
        <v>43</v>
      </c>
      <c r="Q342" s="31">
        <v>46237</v>
      </c>
      <c r="R342" s="358">
        <v>0</v>
      </c>
      <c r="S342" s="31">
        <v>46238</v>
      </c>
      <c r="T342" s="31">
        <v>46238</v>
      </c>
      <c r="U342" s="12" t="s">
        <v>44</v>
      </c>
      <c r="V342" s="12" t="s">
        <v>252</v>
      </c>
      <c r="W342" s="31"/>
      <c r="X342" s="358">
        <v>0</v>
      </c>
      <c r="Y342" s="358">
        <v>0</v>
      </c>
      <c r="Z342" s="357">
        <f>IFERROR(VLOOKUP(H342,[2]New!$B:$G,3,0),)*I342/60</f>
        <v>4.4000000000000004</v>
      </c>
      <c r="AA342" s="357">
        <f>IFERROR(VLOOKUP(H342,[2]New!$B:$G,4,0),)*I342/60</f>
        <v>16.240000000000002</v>
      </c>
      <c r="AB342" s="357">
        <f>IFERROR(VLOOKUP(H342,[2]New!$B:$G,6,0),)*I342/60</f>
        <v>14.7</v>
      </c>
      <c r="AC342" s="33">
        <f>VLOOKUP(A342,'[4]PO PTCA (2)'!$A:$L,12,0)</f>
        <v>46269</v>
      </c>
      <c r="AD342" s="12">
        <f>IFERROR(VLOOKUP(H342,[3]Sheet1!$E:$H,4,0),)</f>
        <v>0</v>
      </c>
      <c r="AE342" s="17">
        <v>6</v>
      </c>
      <c r="AF342" s="34" t="s">
        <v>4219</v>
      </c>
      <c r="AG342" s="12">
        <v>0</v>
      </c>
      <c r="AH342" s="20">
        <v>0</v>
      </c>
      <c r="AI342" s="20" t="s">
        <v>46</v>
      </c>
      <c r="AJ342" s="223"/>
      <c r="AK342" s="223"/>
      <c r="AL342" s="223" t="s">
        <v>5653</v>
      </c>
      <c r="AM342" s="331" t="e">
        <v>#N/A</v>
      </c>
      <c r="AN342" s="223">
        <v>2</v>
      </c>
      <c r="AO342" s="223">
        <v>2</v>
      </c>
      <c r="AP342" s="223">
        <v>2</v>
      </c>
      <c r="AQ342" s="223">
        <v>2</v>
      </c>
      <c r="AR342" s="12"/>
    </row>
    <row r="343" spans="1:44">
      <c r="A343" s="12" t="s">
        <v>3427</v>
      </c>
      <c r="B343" s="23" t="s">
        <v>3513</v>
      </c>
      <c r="C343" s="24">
        <v>12111079</v>
      </c>
      <c r="D343" s="12" t="s">
        <v>141</v>
      </c>
      <c r="E343" s="25" t="s">
        <v>3428</v>
      </c>
      <c r="F343" s="24">
        <v>11131246</v>
      </c>
      <c r="G343" s="12" t="s">
        <v>142</v>
      </c>
      <c r="H343" s="26" t="s">
        <v>143</v>
      </c>
      <c r="I343" s="12">
        <v>360</v>
      </c>
      <c r="J343" s="27">
        <v>46249</v>
      </c>
      <c r="K343" s="28" t="s">
        <v>3429</v>
      </c>
      <c r="L343" s="12" t="s">
        <v>3430</v>
      </c>
      <c r="M343" s="309">
        <v>360</v>
      </c>
      <c r="N343" s="29">
        <v>0</v>
      </c>
      <c r="O343" s="29">
        <v>0</v>
      </c>
      <c r="P343" s="30" t="s">
        <v>43</v>
      </c>
      <c r="Q343" s="31">
        <v>46237</v>
      </c>
      <c r="R343" s="358">
        <v>0</v>
      </c>
      <c r="S343" s="31">
        <v>46238</v>
      </c>
      <c r="T343" s="31">
        <v>46238</v>
      </c>
      <c r="U343" s="12" t="s">
        <v>44</v>
      </c>
      <c r="V343" s="12" t="s">
        <v>252</v>
      </c>
      <c r="W343" s="31"/>
      <c r="X343" s="358">
        <v>0</v>
      </c>
      <c r="Y343" s="358">
        <v>0</v>
      </c>
      <c r="Z343" s="357">
        <f>IFERROR(VLOOKUP(H343,[2]New!$B:$G,3,0),)*I343/60</f>
        <v>132</v>
      </c>
      <c r="AA343" s="357">
        <f>IFERROR(VLOOKUP(H343,[2]New!$B:$G,4,0),)*I343/60</f>
        <v>707.4</v>
      </c>
      <c r="AB343" s="357">
        <f>IFERROR(VLOOKUP(H343,[2]New!$B:$G,6,0),)*I343/60</f>
        <v>690</v>
      </c>
      <c r="AC343" s="33">
        <f>VLOOKUP(A343,'[4]PO PTCA (2)'!$A:$L,12,0)</f>
        <v>46269</v>
      </c>
      <c r="AD343" s="12">
        <f>IFERROR(VLOOKUP(H343,[3]Sheet1!$E:$H,4,0),)</f>
        <v>0</v>
      </c>
      <c r="AE343" s="17">
        <v>360</v>
      </c>
      <c r="AF343" s="34" t="s">
        <v>4219</v>
      </c>
      <c r="AG343" s="12">
        <v>0</v>
      </c>
      <c r="AH343" s="20">
        <v>0</v>
      </c>
      <c r="AI343" s="20" t="s">
        <v>46</v>
      </c>
      <c r="AJ343" s="223"/>
      <c r="AK343" s="223"/>
      <c r="AL343" s="223" t="s">
        <v>5651</v>
      </c>
      <c r="AM343" s="331" t="e">
        <v>#N/A</v>
      </c>
      <c r="AN343" s="223">
        <v>3</v>
      </c>
      <c r="AO343" s="223">
        <v>3</v>
      </c>
      <c r="AP343" s="223" t="s">
        <v>47</v>
      </c>
      <c r="AQ343" s="223">
        <v>3</v>
      </c>
      <c r="AR343" s="12"/>
    </row>
    <row r="344" spans="1:44">
      <c r="A344" s="12" t="s">
        <v>3431</v>
      </c>
      <c r="B344" s="23" t="s">
        <v>3514</v>
      </c>
      <c r="C344" s="24">
        <v>12111081</v>
      </c>
      <c r="D344" s="12" t="s">
        <v>171</v>
      </c>
      <c r="E344" s="25" t="s">
        <v>3432</v>
      </c>
      <c r="F344" s="24">
        <v>11131249</v>
      </c>
      <c r="G344" s="12" t="s">
        <v>204</v>
      </c>
      <c r="H344" s="26" t="s">
        <v>205</v>
      </c>
      <c r="I344" s="12">
        <v>35</v>
      </c>
      <c r="J344" s="27">
        <v>46249</v>
      </c>
      <c r="K344" s="28" t="s">
        <v>3433</v>
      </c>
      <c r="L344" s="12" t="s">
        <v>3434</v>
      </c>
      <c r="M344" s="12">
        <v>35</v>
      </c>
      <c r="N344" s="29">
        <v>0</v>
      </c>
      <c r="O344" s="29">
        <v>0</v>
      </c>
      <c r="P344" s="30" t="s">
        <v>43</v>
      </c>
      <c r="Q344" s="31">
        <v>46237</v>
      </c>
      <c r="R344" s="358">
        <v>0</v>
      </c>
      <c r="S344" s="31">
        <v>46238</v>
      </c>
      <c r="T344" s="31">
        <v>46238</v>
      </c>
      <c r="U344" s="12" t="s">
        <v>44</v>
      </c>
      <c r="V344" s="12" t="s">
        <v>252</v>
      </c>
      <c r="W344" s="31"/>
      <c r="X344" s="358">
        <v>0</v>
      </c>
      <c r="Y344" s="358">
        <v>0</v>
      </c>
      <c r="Z344" s="357">
        <f>IFERROR(VLOOKUP(H344,[2]New!$B:$G,3,0),)*I344/60</f>
        <v>12.833333333333334</v>
      </c>
      <c r="AA344" s="357">
        <f>IFERROR(VLOOKUP(H344,[2]New!$B:$G,4,0),)*I344/60</f>
        <v>68.775000000000006</v>
      </c>
      <c r="AB344" s="357">
        <f>IFERROR(VLOOKUP(H344,[2]New!$B:$G,6,0),)*I344/60</f>
        <v>67.083333333333329</v>
      </c>
      <c r="AC344" s="33">
        <f>VLOOKUP(A344,'[4]PO PTCA (2)'!$A:$L,12,0)</f>
        <v>46269</v>
      </c>
      <c r="AD344" s="12">
        <f>IFERROR(VLOOKUP(H344,[3]Sheet1!$E:$H,4,0),)</f>
        <v>0</v>
      </c>
      <c r="AE344" s="17">
        <v>35</v>
      </c>
      <c r="AF344" s="34" t="s">
        <v>4219</v>
      </c>
      <c r="AG344" s="12">
        <v>0</v>
      </c>
      <c r="AH344" s="20">
        <v>0</v>
      </c>
      <c r="AI344" s="20" t="s">
        <v>46</v>
      </c>
      <c r="AJ344" s="223"/>
      <c r="AK344" s="223"/>
      <c r="AL344" s="223" t="s">
        <v>5651</v>
      </c>
      <c r="AM344" s="331" t="e">
        <v>#N/A</v>
      </c>
      <c r="AN344" s="223">
        <v>3</v>
      </c>
      <c r="AO344" s="223">
        <v>3</v>
      </c>
      <c r="AP344" s="223" t="s">
        <v>47</v>
      </c>
      <c r="AQ344" s="223">
        <v>3</v>
      </c>
      <c r="AR344" s="12"/>
    </row>
    <row r="345" spans="1:44">
      <c r="A345" s="12" t="s">
        <v>3435</v>
      </c>
      <c r="B345" s="23" t="s">
        <v>3515</v>
      </c>
      <c r="C345" s="24">
        <v>12114374</v>
      </c>
      <c r="D345" s="12" t="s">
        <v>312</v>
      </c>
      <c r="E345" s="25" t="s">
        <v>3436</v>
      </c>
      <c r="F345" s="24">
        <v>11134336</v>
      </c>
      <c r="G345" s="12" t="s">
        <v>310</v>
      </c>
      <c r="H345" s="26" t="s">
        <v>311</v>
      </c>
      <c r="I345" s="12">
        <v>50</v>
      </c>
      <c r="J345" s="27">
        <v>46249</v>
      </c>
      <c r="K345" s="28" t="s">
        <v>3437</v>
      </c>
      <c r="L345" s="12" t="s">
        <v>3438</v>
      </c>
      <c r="M345" s="12">
        <v>50</v>
      </c>
      <c r="N345" s="29">
        <v>0</v>
      </c>
      <c r="O345" s="29">
        <v>0</v>
      </c>
      <c r="P345" s="30" t="s">
        <v>43</v>
      </c>
      <c r="Q345" s="31">
        <v>46237</v>
      </c>
      <c r="R345" s="358">
        <v>0</v>
      </c>
      <c r="S345" s="31">
        <v>46238</v>
      </c>
      <c r="T345" s="31">
        <v>46238</v>
      </c>
      <c r="U345" s="12" t="s">
        <v>44</v>
      </c>
      <c r="V345" s="12" t="s">
        <v>252</v>
      </c>
      <c r="W345" s="31"/>
      <c r="X345" s="358">
        <v>0</v>
      </c>
      <c r="Y345" s="358">
        <v>0</v>
      </c>
      <c r="Z345" s="357">
        <f>IFERROR(VLOOKUP(H345,[2]New!$B:$G,3,0),)*I345/60</f>
        <v>18.333333333333332</v>
      </c>
      <c r="AA345" s="357">
        <f>IFERROR(VLOOKUP(H345,[2]New!$B:$G,4,0),)*I345/60</f>
        <v>98.25</v>
      </c>
      <c r="AB345" s="357">
        <f>IFERROR(VLOOKUP(H345,[2]New!$B:$G,6,0),)*I345/60</f>
        <v>95.833333333333329</v>
      </c>
      <c r="AC345" s="33">
        <f>VLOOKUP(A345,'[4]PO PTCA (2)'!$A:$L,12,0)</f>
        <v>46269</v>
      </c>
      <c r="AD345" s="12">
        <f>IFERROR(VLOOKUP(H345,[3]Sheet1!$E:$H,4,0),)</f>
        <v>0</v>
      </c>
      <c r="AE345" s="17">
        <v>50</v>
      </c>
      <c r="AF345" s="34" t="s">
        <v>4219</v>
      </c>
      <c r="AG345" s="12">
        <v>0</v>
      </c>
      <c r="AH345" s="20">
        <v>0</v>
      </c>
      <c r="AI345" s="20" t="s">
        <v>46</v>
      </c>
      <c r="AJ345" s="223"/>
      <c r="AK345" s="223"/>
      <c r="AL345" s="223" t="s">
        <v>5621</v>
      </c>
      <c r="AM345" s="331" t="s">
        <v>5621</v>
      </c>
      <c r="AN345" s="223">
        <v>3</v>
      </c>
      <c r="AO345" s="223">
        <v>3</v>
      </c>
      <c r="AP345" s="223">
        <v>2</v>
      </c>
      <c r="AQ345" s="223">
        <v>2</v>
      </c>
      <c r="AR345" t="s">
        <v>5729</v>
      </c>
    </row>
    <row r="346" spans="1:44">
      <c r="A346" s="12" t="s">
        <v>3439</v>
      </c>
      <c r="B346" s="23" t="s">
        <v>3516</v>
      </c>
      <c r="C346" s="24">
        <v>12114378</v>
      </c>
      <c r="D346" s="12" t="s">
        <v>148</v>
      </c>
      <c r="E346" s="25" t="s">
        <v>3440</v>
      </c>
      <c r="F346" s="24">
        <v>11134338</v>
      </c>
      <c r="G346" s="12" t="s">
        <v>176</v>
      </c>
      <c r="H346" s="26" t="s">
        <v>177</v>
      </c>
      <c r="I346" s="12">
        <v>25</v>
      </c>
      <c r="J346" s="27">
        <v>46249</v>
      </c>
      <c r="K346" s="28" t="s">
        <v>3441</v>
      </c>
      <c r="L346" s="12" t="s">
        <v>3442</v>
      </c>
      <c r="M346" s="12">
        <v>25</v>
      </c>
      <c r="N346" s="29">
        <v>0</v>
      </c>
      <c r="O346" s="29">
        <v>0</v>
      </c>
      <c r="P346" s="30" t="s">
        <v>43</v>
      </c>
      <c r="Q346" s="31">
        <v>46237</v>
      </c>
      <c r="R346" s="358">
        <v>0</v>
      </c>
      <c r="S346" s="31">
        <v>46238</v>
      </c>
      <c r="T346" s="31">
        <v>46238</v>
      </c>
      <c r="U346" s="12" t="s">
        <v>44</v>
      </c>
      <c r="V346" s="12" t="s">
        <v>252</v>
      </c>
      <c r="W346" s="31"/>
      <c r="X346" s="358">
        <v>0</v>
      </c>
      <c r="Y346" s="358">
        <v>0</v>
      </c>
      <c r="Z346" s="357">
        <f>IFERROR(VLOOKUP(H346,[2]New!$B:$G,3,0),)*I346/60</f>
        <v>9.1666666666666661</v>
      </c>
      <c r="AA346" s="357">
        <f>IFERROR(VLOOKUP(H346,[2]New!$B:$G,4,0),)*I346/60</f>
        <v>49.125</v>
      </c>
      <c r="AB346" s="357">
        <f>IFERROR(VLOOKUP(H346,[2]New!$B:$G,6,0),)*I346/60</f>
        <v>47.916666666666664</v>
      </c>
      <c r="AC346" s="33">
        <f>VLOOKUP(A346,'[4]PO PTCA (2)'!$A:$L,12,0)</f>
        <v>46269</v>
      </c>
      <c r="AD346" s="12">
        <f>IFERROR(VLOOKUP(H346,[3]Sheet1!$E:$H,4,0),)</f>
        <v>0</v>
      </c>
      <c r="AE346" s="17">
        <v>25</v>
      </c>
      <c r="AF346" s="34" t="s">
        <v>4219</v>
      </c>
      <c r="AG346" s="12">
        <v>0</v>
      </c>
      <c r="AH346" s="20">
        <v>0</v>
      </c>
      <c r="AI346" s="20" t="s">
        <v>46</v>
      </c>
      <c r="AJ346" s="223"/>
      <c r="AK346" s="223"/>
      <c r="AL346" s="223" t="s">
        <v>5622</v>
      </c>
      <c r="AM346" s="331" t="s">
        <v>5622</v>
      </c>
      <c r="AN346" s="223">
        <v>3</v>
      </c>
      <c r="AO346" s="223">
        <v>3</v>
      </c>
      <c r="AP346" s="223">
        <v>2</v>
      </c>
      <c r="AQ346" s="223">
        <v>2</v>
      </c>
      <c r="AR346" t="s">
        <v>5729</v>
      </c>
    </row>
    <row r="347" spans="1:44">
      <c r="A347" s="12" t="s">
        <v>3443</v>
      </c>
      <c r="B347" s="23" t="s">
        <v>3517</v>
      </c>
      <c r="C347" s="24">
        <v>12114377</v>
      </c>
      <c r="D347" s="12" t="s">
        <v>113</v>
      </c>
      <c r="E347" s="25" t="s">
        <v>3444</v>
      </c>
      <c r="F347" s="24">
        <v>11134340</v>
      </c>
      <c r="G347" s="12" t="s">
        <v>114</v>
      </c>
      <c r="H347" s="26" t="s">
        <v>115</v>
      </c>
      <c r="I347" s="12">
        <v>30</v>
      </c>
      <c r="J347" s="27">
        <v>46249</v>
      </c>
      <c r="K347" s="28" t="s">
        <v>3445</v>
      </c>
      <c r="L347" s="12" t="s">
        <v>3446</v>
      </c>
      <c r="M347" s="12">
        <v>30</v>
      </c>
      <c r="N347" s="29">
        <v>0</v>
      </c>
      <c r="O347" s="29">
        <v>0</v>
      </c>
      <c r="P347" s="30" t="s">
        <v>43</v>
      </c>
      <c r="Q347" s="31">
        <v>46237</v>
      </c>
      <c r="R347" s="358">
        <v>0</v>
      </c>
      <c r="S347" s="31">
        <v>46238</v>
      </c>
      <c r="T347" s="31">
        <v>46238</v>
      </c>
      <c r="U347" s="12" t="s">
        <v>44</v>
      </c>
      <c r="V347" s="12" t="s">
        <v>252</v>
      </c>
      <c r="W347" s="31"/>
      <c r="X347" s="358">
        <v>0</v>
      </c>
      <c r="Y347" s="358">
        <v>0</v>
      </c>
      <c r="Z347" s="357">
        <f>IFERROR(VLOOKUP(H347,[2]New!$B:$G,3,0),)*I347/60</f>
        <v>11</v>
      </c>
      <c r="AA347" s="357">
        <f>IFERROR(VLOOKUP(H347,[2]New!$B:$G,4,0),)*I347/60</f>
        <v>58.95</v>
      </c>
      <c r="AB347" s="357">
        <f>IFERROR(VLOOKUP(H347,[2]New!$B:$G,6,0),)*I347/60</f>
        <v>57.5</v>
      </c>
      <c r="AC347" s="33">
        <f>VLOOKUP(A347,'[4]PO PTCA (2)'!$A:$L,12,0)</f>
        <v>46269</v>
      </c>
      <c r="AD347" s="12">
        <f>IFERROR(VLOOKUP(H347,[3]Sheet1!$E:$H,4,0),)</f>
        <v>0</v>
      </c>
      <c r="AE347" s="17">
        <v>30</v>
      </c>
      <c r="AF347" s="34" t="s">
        <v>4219</v>
      </c>
      <c r="AG347" s="12">
        <v>0</v>
      </c>
      <c r="AH347" s="20">
        <v>0</v>
      </c>
      <c r="AI347" s="20" t="s">
        <v>46</v>
      </c>
      <c r="AJ347" s="223"/>
      <c r="AK347" s="223"/>
      <c r="AL347" s="223" t="s">
        <v>5641</v>
      </c>
      <c r="AM347" s="331" t="s">
        <v>5641</v>
      </c>
      <c r="AN347" s="223">
        <v>3</v>
      </c>
      <c r="AO347" s="223">
        <v>3</v>
      </c>
      <c r="AP347" s="223">
        <v>2</v>
      </c>
      <c r="AQ347" s="223">
        <v>2</v>
      </c>
      <c r="AR347" t="s">
        <v>5729</v>
      </c>
    </row>
    <row r="348" spans="1:44">
      <c r="A348" s="12" t="s">
        <v>3447</v>
      </c>
      <c r="B348" s="23" t="s">
        <v>3518</v>
      </c>
      <c r="C348" s="24">
        <v>12114379</v>
      </c>
      <c r="D348" s="12" t="s">
        <v>471</v>
      </c>
      <c r="E348" s="25" t="s">
        <v>3448</v>
      </c>
      <c r="F348" s="24">
        <v>11134341</v>
      </c>
      <c r="G348" s="12" t="s">
        <v>3205</v>
      </c>
      <c r="H348" s="26" t="s">
        <v>3206</v>
      </c>
      <c r="I348" s="12">
        <v>10</v>
      </c>
      <c r="J348" s="27">
        <v>46249</v>
      </c>
      <c r="K348" s="28" t="s">
        <v>3449</v>
      </c>
      <c r="L348" s="12" t="s">
        <v>3450</v>
      </c>
      <c r="M348" s="12">
        <v>10</v>
      </c>
      <c r="N348" s="29">
        <v>0</v>
      </c>
      <c r="O348" s="29">
        <v>0</v>
      </c>
      <c r="P348" s="30" t="s">
        <v>43</v>
      </c>
      <c r="Q348" s="31">
        <v>46237</v>
      </c>
      <c r="R348" s="358">
        <v>0</v>
      </c>
      <c r="S348" s="31">
        <v>46238</v>
      </c>
      <c r="T348" s="31">
        <v>46238</v>
      </c>
      <c r="U348" s="12" t="s">
        <v>44</v>
      </c>
      <c r="V348" s="12" t="s">
        <v>252</v>
      </c>
      <c r="W348" s="31"/>
      <c r="X348" s="358">
        <v>0</v>
      </c>
      <c r="Y348" s="358">
        <v>0</v>
      </c>
      <c r="Z348" s="357">
        <f>IFERROR(VLOOKUP(H348,[2]New!$B:$G,3,0),)*I348/60</f>
        <v>3.6666666666666665</v>
      </c>
      <c r="AA348" s="357">
        <f>IFERROR(VLOOKUP(H348,[2]New!$B:$G,4,0),)*I348/60</f>
        <v>19.649999999999999</v>
      </c>
      <c r="AB348" s="357">
        <f>IFERROR(VLOOKUP(H348,[2]New!$B:$G,6,0),)*I348/60</f>
        <v>19.166666666666668</v>
      </c>
      <c r="AC348" s="33">
        <f>VLOOKUP(A348,'[4]PO PTCA (2)'!$A:$L,12,0)</f>
        <v>46269</v>
      </c>
      <c r="AD348" s="12">
        <f>IFERROR(VLOOKUP(H348,[3]Sheet1!$E:$H,4,0),)</f>
        <v>0</v>
      </c>
      <c r="AE348" s="17">
        <v>10</v>
      </c>
      <c r="AF348" s="34" t="s">
        <v>4219</v>
      </c>
      <c r="AG348" s="12">
        <v>0</v>
      </c>
      <c r="AH348" s="20">
        <v>0</v>
      </c>
      <c r="AI348" s="20" t="s">
        <v>46</v>
      </c>
      <c r="AJ348" s="223"/>
      <c r="AK348" s="223"/>
      <c r="AL348" s="223" t="s">
        <v>5685</v>
      </c>
      <c r="AM348" s="331" t="e">
        <v>#N/A</v>
      </c>
      <c r="AN348" s="223">
        <v>3</v>
      </c>
      <c r="AO348" s="223">
        <v>3</v>
      </c>
      <c r="AP348" s="223">
        <v>2</v>
      </c>
      <c r="AQ348" s="223">
        <v>2</v>
      </c>
      <c r="AR348" s="12"/>
    </row>
    <row r="349" spans="1:44">
      <c r="A349" s="12" t="s">
        <v>3451</v>
      </c>
      <c r="B349" s="23" t="s">
        <v>3519</v>
      </c>
      <c r="C349" s="24">
        <v>12114375</v>
      </c>
      <c r="D349" s="12" t="s">
        <v>119</v>
      </c>
      <c r="E349" s="25" t="s">
        <v>3452</v>
      </c>
      <c r="F349" s="24">
        <v>11127218</v>
      </c>
      <c r="G349" s="12" t="s">
        <v>120</v>
      </c>
      <c r="H349" s="26" t="s">
        <v>248</v>
      </c>
      <c r="I349" s="12">
        <v>5</v>
      </c>
      <c r="J349" s="27">
        <v>46249</v>
      </c>
      <c r="K349" s="28" t="s">
        <v>3453</v>
      </c>
      <c r="L349" s="12" t="s">
        <v>3454</v>
      </c>
      <c r="M349" s="12">
        <v>5</v>
      </c>
      <c r="N349" s="29">
        <v>0</v>
      </c>
      <c r="O349" s="29">
        <v>0</v>
      </c>
      <c r="P349" s="30" t="s">
        <v>43</v>
      </c>
      <c r="Q349" s="31">
        <v>46237</v>
      </c>
      <c r="R349" s="358">
        <v>0</v>
      </c>
      <c r="S349" s="31">
        <v>46238</v>
      </c>
      <c r="T349" s="31">
        <v>46238</v>
      </c>
      <c r="U349" s="12" t="s">
        <v>44</v>
      </c>
      <c r="V349" s="12" t="s">
        <v>252</v>
      </c>
      <c r="W349" s="31"/>
      <c r="X349" s="358">
        <v>0</v>
      </c>
      <c r="Y349" s="358">
        <v>0</v>
      </c>
      <c r="Z349" s="357">
        <f>IFERROR(VLOOKUP(H349,[2]New!$B:$G,3,0),)*I349/60</f>
        <v>1.8333333333333333</v>
      </c>
      <c r="AA349" s="357">
        <f>IFERROR(VLOOKUP(H349,[2]New!$B:$G,4,0),)*I349/60</f>
        <v>9.8249999999999993</v>
      </c>
      <c r="AB349" s="357">
        <f>IFERROR(VLOOKUP(H349,[2]New!$B:$G,6,0),)*I349/60</f>
        <v>9.5833333333333339</v>
      </c>
      <c r="AC349" s="33">
        <f>VLOOKUP(A349,'[4]PO PTCA (2)'!$A:$L,12,0)</f>
        <v>46269</v>
      </c>
      <c r="AD349" s="12">
        <f>IFERROR(VLOOKUP(H349,[3]Sheet1!$E:$H,4,0),)</f>
        <v>0</v>
      </c>
      <c r="AE349" s="17">
        <v>5</v>
      </c>
      <c r="AF349" s="34" t="s">
        <v>4219</v>
      </c>
      <c r="AG349" s="12">
        <v>0</v>
      </c>
      <c r="AH349" s="20">
        <v>0</v>
      </c>
      <c r="AI349" s="20" t="s">
        <v>46</v>
      </c>
      <c r="AJ349" s="223"/>
      <c r="AK349" s="223"/>
      <c r="AL349" s="223" t="s">
        <v>5684</v>
      </c>
      <c r="AM349" s="331" t="e">
        <v>#N/A</v>
      </c>
      <c r="AN349" s="223">
        <v>3</v>
      </c>
      <c r="AO349" s="223">
        <v>3</v>
      </c>
      <c r="AP349" s="223">
        <v>2</v>
      </c>
      <c r="AQ349" s="223">
        <v>2</v>
      </c>
      <c r="AR349" s="12"/>
    </row>
    <row r="350" spans="1:44">
      <c r="A350" s="12" t="s">
        <v>3455</v>
      </c>
      <c r="B350" s="23" t="s">
        <v>3520</v>
      </c>
      <c r="C350" s="24">
        <v>12114370</v>
      </c>
      <c r="D350" s="12" t="s">
        <v>109</v>
      </c>
      <c r="E350" s="25" t="s">
        <v>3456</v>
      </c>
      <c r="F350" s="24">
        <v>11127824</v>
      </c>
      <c r="G350" s="12" t="s">
        <v>110</v>
      </c>
      <c r="H350" s="26" t="s">
        <v>246</v>
      </c>
      <c r="I350" s="12">
        <v>15</v>
      </c>
      <c r="J350" s="27">
        <v>46249</v>
      </c>
      <c r="K350" s="28" t="s">
        <v>3457</v>
      </c>
      <c r="L350" s="12" t="s">
        <v>3458</v>
      </c>
      <c r="M350" s="12">
        <v>15</v>
      </c>
      <c r="N350" s="29">
        <v>0</v>
      </c>
      <c r="O350" s="29">
        <v>0</v>
      </c>
      <c r="P350" s="30" t="s">
        <v>43</v>
      </c>
      <c r="Q350" s="31">
        <v>46237</v>
      </c>
      <c r="R350" s="358">
        <v>0</v>
      </c>
      <c r="S350" s="31">
        <v>46238</v>
      </c>
      <c r="T350" s="31">
        <v>46238</v>
      </c>
      <c r="U350" s="12" t="s">
        <v>44</v>
      </c>
      <c r="V350" s="12" t="s">
        <v>252</v>
      </c>
      <c r="W350" s="31"/>
      <c r="X350" s="358">
        <v>0</v>
      </c>
      <c r="Y350" s="358">
        <v>0</v>
      </c>
      <c r="Z350" s="357">
        <f>IFERROR(VLOOKUP(H350,[2]New!$B:$G,3,0),)*I350/60</f>
        <v>5.5</v>
      </c>
      <c r="AA350" s="357">
        <f>IFERROR(VLOOKUP(H350,[2]New!$B:$G,4,0),)*I350/60</f>
        <v>29.475000000000001</v>
      </c>
      <c r="AB350" s="357">
        <f>IFERROR(VLOOKUP(H350,[2]New!$B:$G,6,0),)*I350/60</f>
        <v>28.75</v>
      </c>
      <c r="AC350" s="33">
        <f>VLOOKUP(A350,'[4]PO PTCA (2)'!$A:$L,12,0)</f>
        <v>46269</v>
      </c>
      <c r="AD350" s="12">
        <f>IFERROR(VLOOKUP(H350,[3]Sheet1!$E:$H,4,0),)</f>
        <v>0</v>
      </c>
      <c r="AE350" s="17">
        <v>15</v>
      </c>
      <c r="AF350" s="34" t="s">
        <v>4219</v>
      </c>
      <c r="AG350" s="12">
        <v>0</v>
      </c>
      <c r="AH350" s="20">
        <v>0</v>
      </c>
      <c r="AI350" s="20" t="s">
        <v>46</v>
      </c>
      <c r="AJ350" s="223"/>
      <c r="AK350" s="223"/>
      <c r="AL350" s="223" t="s">
        <v>5660</v>
      </c>
      <c r="AM350" s="331" t="e">
        <v>#N/A</v>
      </c>
      <c r="AN350" s="223">
        <v>3</v>
      </c>
      <c r="AO350" s="223">
        <v>3</v>
      </c>
      <c r="AP350" s="223">
        <v>2</v>
      </c>
      <c r="AQ350" s="223">
        <v>2</v>
      </c>
      <c r="AR350" s="12"/>
    </row>
    <row r="351" spans="1:44">
      <c r="A351" s="12" t="s">
        <v>3459</v>
      </c>
      <c r="B351" s="23" t="s">
        <v>3521</v>
      </c>
      <c r="C351" s="24">
        <v>12111083</v>
      </c>
      <c r="D351" s="12" t="s">
        <v>168</v>
      </c>
      <c r="E351" s="25" t="s">
        <v>3460</v>
      </c>
      <c r="F351" s="24">
        <v>11131252</v>
      </c>
      <c r="G351" s="12" t="s">
        <v>206</v>
      </c>
      <c r="H351" s="26" t="s">
        <v>207</v>
      </c>
      <c r="I351" s="12">
        <v>32</v>
      </c>
      <c r="J351" s="27">
        <v>46249</v>
      </c>
      <c r="K351" s="28" t="s">
        <v>3461</v>
      </c>
      <c r="L351" s="12" t="s">
        <v>3462</v>
      </c>
      <c r="M351" s="12">
        <v>32</v>
      </c>
      <c r="N351" s="29">
        <v>0</v>
      </c>
      <c r="O351" s="29">
        <v>0</v>
      </c>
      <c r="P351" s="30" t="s">
        <v>43</v>
      </c>
      <c r="Q351" s="31">
        <v>46237</v>
      </c>
      <c r="R351" s="358">
        <v>0</v>
      </c>
      <c r="S351" s="31">
        <v>46238</v>
      </c>
      <c r="T351" s="31">
        <v>46238</v>
      </c>
      <c r="U351" s="12" t="s">
        <v>44</v>
      </c>
      <c r="V351" s="12" t="s">
        <v>252</v>
      </c>
      <c r="W351" s="31"/>
      <c r="X351" s="358">
        <v>0</v>
      </c>
      <c r="Y351" s="358">
        <v>0</v>
      </c>
      <c r="Z351" s="357">
        <f>IFERROR(VLOOKUP(H351,[2]New!$B:$G,3,0),)*I351/60</f>
        <v>22.933333333333334</v>
      </c>
      <c r="AA351" s="357">
        <f>IFERROR(VLOOKUP(H351,[2]New!$B:$G,4,0),)*I351/60</f>
        <v>107.41333333333334</v>
      </c>
      <c r="AB351" s="357">
        <f>IFERROR(VLOOKUP(H351,[2]New!$B:$G,6,0),)*I351/60</f>
        <v>75.146666666666675</v>
      </c>
      <c r="AC351" s="33">
        <f>VLOOKUP(A351,'[4]PO PTCA (2)'!$A:$L,12,0)</f>
        <v>46269</v>
      </c>
      <c r="AD351" s="12">
        <f>IFERROR(VLOOKUP(H351,[3]Sheet1!$E:$H,4,0),)</f>
        <v>0</v>
      </c>
      <c r="AE351" s="17">
        <v>32</v>
      </c>
      <c r="AF351" s="34" t="s">
        <v>4219</v>
      </c>
      <c r="AG351" s="12">
        <v>0</v>
      </c>
      <c r="AH351" s="20">
        <v>0</v>
      </c>
      <c r="AI351" s="20" t="s">
        <v>46</v>
      </c>
      <c r="AJ351" s="223"/>
      <c r="AK351" s="223"/>
      <c r="AL351" s="223" t="s">
        <v>5651</v>
      </c>
      <c r="AM351" s="331" t="e">
        <v>#N/A</v>
      </c>
      <c r="AN351" s="223">
        <v>3</v>
      </c>
      <c r="AO351" s="223">
        <v>3</v>
      </c>
      <c r="AP351" s="223" t="s">
        <v>47</v>
      </c>
      <c r="AQ351" s="223">
        <v>3</v>
      </c>
      <c r="AR351" s="12"/>
    </row>
    <row r="352" spans="1:44">
      <c r="A352" s="12" t="s">
        <v>3463</v>
      </c>
      <c r="B352" s="23" t="s">
        <v>3522</v>
      </c>
      <c r="C352" s="24">
        <v>12001365</v>
      </c>
      <c r="D352" s="12" t="s">
        <v>295</v>
      </c>
      <c r="E352" s="25" t="s">
        <v>3464</v>
      </c>
      <c r="F352" s="24">
        <v>11117129</v>
      </c>
      <c r="G352" s="12" t="s">
        <v>292</v>
      </c>
      <c r="H352" s="26" t="s">
        <v>293</v>
      </c>
      <c r="I352" s="12">
        <v>200</v>
      </c>
      <c r="J352" s="27">
        <v>46249</v>
      </c>
      <c r="K352" s="28" t="s">
        <v>3465</v>
      </c>
      <c r="L352" s="12" t="s">
        <v>3466</v>
      </c>
      <c r="M352" s="12">
        <v>200</v>
      </c>
      <c r="N352" s="29">
        <v>0</v>
      </c>
      <c r="O352" s="29">
        <v>0</v>
      </c>
      <c r="P352" s="30" t="s">
        <v>43</v>
      </c>
      <c r="Q352" s="31">
        <v>46237</v>
      </c>
      <c r="R352" s="358">
        <v>0</v>
      </c>
      <c r="S352" s="31">
        <v>46238</v>
      </c>
      <c r="T352" s="31">
        <v>46238</v>
      </c>
      <c r="U352" s="12" t="s">
        <v>44</v>
      </c>
      <c r="V352" s="12" t="s">
        <v>252</v>
      </c>
      <c r="W352" s="31"/>
      <c r="X352" s="358">
        <v>0</v>
      </c>
      <c r="Y352" s="358">
        <v>0</v>
      </c>
      <c r="Z352" s="357">
        <f>IFERROR(VLOOKUP(H352,[2]New!$B:$G,3,0),)*I352/60</f>
        <v>70</v>
      </c>
      <c r="AA352" s="357">
        <f>IFERROR(VLOOKUP(H352,[2]New!$B:$G,4,0),)*I352/60</f>
        <v>293.33333333333331</v>
      </c>
      <c r="AB352" s="357">
        <f>IFERROR(VLOOKUP(H352,[2]New!$B:$G,6,0),)*I352/60</f>
        <v>143.33333333333334</v>
      </c>
      <c r="AC352" s="33">
        <f>VLOOKUP(A352,'[4]PO PTCA (2)'!$A:$L,12,0)</f>
        <v>46269</v>
      </c>
      <c r="AD352" s="12">
        <f>IFERROR(VLOOKUP(H352,[3]Sheet1!$E:$H,4,0),)</f>
        <v>0</v>
      </c>
      <c r="AE352" s="17">
        <v>200</v>
      </c>
      <c r="AF352" s="34" t="s">
        <v>4219</v>
      </c>
      <c r="AG352" s="12">
        <v>0</v>
      </c>
      <c r="AH352" s="20">
        <v>0</v>
      </c>
      <c r="AI352" s="20" t="s">
        <v>46</v>
      </c>
      <c r="AJ352" s="223"/>
      <c r="AK352" s="223"/>
      <c r="AL352" s="223" t="s">
        <v>5694</v>
      </c>
      <c r="AM352" s="331" t="e">
        <v>#N/A</v>
      </c>
      <c r="AN352" s="223">
        <v>2</v>
      </c>
      <c r="AO352" s="223">
        <v>2</v>
      </c>
      <c r="AP352" s="223">
        <v>2</v>
      </c>
      <c r="AQ352" s="223">
        <v>2</v>
      </c>
      <c r="AR352" s="12"/>
    </row>
    <row r="353" spans="1:44">
      <c r="A353" s="12" t="s">
        <v>3467</v>
      </c>
      <c r="B353" s="23" t="s">
        <v>3523</v>
      </c>
      <c r="C353" s="24">
        <v>12114374</v>
      </c>
      <c r="D353" s="12" t="s">
        <v>312</v>
      </c>
      <c r="E353" s="25" t="s">
        <v>3468</v>
      </c>
      <c r="F353" s="24">
        <v>11127217</v>
      </c>
      <c r="G353" s="12" t="s">
        <v>323</v>
      </c>
      <c r="H353" s="26" t="s">
        <v>324</v>
      </c>
      <c r="I353" s="12">
        <v>7</v>
      </c>
      <c r="J353" s="27">
        <v>46249</v>
      </c>
      <c r="K353" s="28" t="s">
        <v>3469</v>
      </c>
      <c r="L353" s="12" t="s">
        <v>3470</v>
      </c>
      <c r="M353" s="12">
        <v>7</v>
      </c>
      <c r="N353" s="29">
        <v>0</v>
      </c>
      <c r="O353" s="29">
        <v>0</v>
      </c>
      <c r="P353" s="30" t="s">
        <v>43</v>
      </c>
      <c r="Q353" s="31">
        <v>46237</v>
      </c>
      <c r="R353" s="358">
        <v>0</v>
      </c>
      <c r="S353" s="31">
        <v>46238</v>
      </c>
      <c r="T353" s="31">
        <v>46238</v>
      </c>
      <c r="U353" s="12" t="s">
        <v>44</v>
      </c>
      <c r="V353" s="12" t="s">
        <v>252</v>
      </c>
      <c r="W353" s="31"/>
      <c r="X353" s="358">
        <v>0</v>
      </c>
      <c r="Y353" s="358">
        <v>0</v>
      </c>
      <c r="Z353" s="357">
        <f>IFERROR(VLOOKUP(H353,[2]New!$B:$G,3,0),)*I353/60</f>
        <v>5.1333333333333337</v>
      </c>
      <c r="AA353" s="357">
        <f>IFERROR(VLOOKUP(H353,[2]New!$B:$G,4,0),)*I353/60</f>
        <v>18.946666666666665</v>
      </c>
      <c r="AB353" s="357">
        <f>IFERROR(VLOOKUP(H353,[2]New!$B:$G,6,0),)*I353/60</f>
        <v>17.149999999999999</v>
      </c>
      <c r="AC353" s="33">
        <f>VLOOKUP(A353,'[4]PO PTCA (2)'!$A:$L,12,0)</f>
        <v>46269</v>
      </c>
      <c r="AD353" s="12">
        <f>IFERROR(VLOOKUP(H353,[3]Sheet1!$E:$H,4,0),)</f>
        <v>0</v>
      </c>
      <c r="AE353" s="17">
        <v>7</v>
      </c>
      <c r="AF353" s="34" t="s">
        <v>4219</v>
      </c>
      <c r="AG353" s="12">
        <v>0</v>
      </c>
      <c r="AH353" s="20">
        <v>0</v>
      </c>
      <c r="AI353" s="20" t="s">
        <v>46</v>
      </c>
      <c r="AJ353" s="223"/>
      <c r="AK353" s="223"/>
      <c r="AL353" s="223" t="s">
        <v>5684</v>
      </c>
      <c r="AM353" s="331" t="e">
        <v>#N/A</v>
      </c>
      <c r="AN353" s="223">
        <v>3</v>
      </c>
      <c r="AO353" s="223">
        <v>3</v>
      </c>
      <c r="AP353" s="223">
        <v>2</v>
      </c>
      <c r="AQ353" s="223">
        <v>2</v>
      </c>
      <c r="AR353" s="12"/>
    </row>
    <row r="354" spans="1:44">
      <c r="A354" s="12" t="s">
        <v>3471</v>
      </c>
      <c r="B354" s="23" t="s">
        <v>3524</v>
      </c>
      <c r="C354" s="24">
        <v>12114378</v>
      </c>
      <c r="D354" s="12" t="s">
        <v>148</v>
      </c>
      <c r="E354" s="25" t="s">
        <v>3472</v>
      </c>
      <c r="F354" s="24">
        <v>11127219</v>
      </c>
      <c r="G354" s="12" t="s">
        <v>149</v>
      </c>
      <c r="H354" s="26" t="s">
        <v>247</v>
      </c>
      <c r="I354" s="12">
        <v>1</v>
      </c>
      <c r="J354" s="27">
        <v>46249</v>
      </c>
      <c r="K354" s="28" t="s">
        <v>3473</v>
      </c>
      <c r="L354" s="12" t="s">
        <v>3474</v>
      </c>
      <c r="M354" s="12">
        <v>1</v>
      </c>
      <c r="N354" s="29">
        <v>0</v>
      </c>
      <c r="O354" s="29">
        <v>0</v>
      </c>
      <c r="P354" s="30" t="s">
        <v>43</v>
      </c>
      <c r="Q354" s="31">
        <v>46237</v>
      </c>
      <c r="R354" s="358">
        <v>0</v>
      </c>
      <c r="S354" s="31">
        <v>46238</v>
      </c>
      <c r="T354" s="31">
        <v>46238</v>
      </c>
      <c r="U354" s="12" t="s">
        <v>44</v>
      </c>
      <c r="V354" s="12" t="s">
        <v>252</v>
      </c>
      <c r="W354" s="31"/>
      <c r="X354" s="358">
        <v>0</v>
      </c>
      <c r="Y354" s="358">
        <v>0</v>
      </c>
      <c r="Z354" s="357">
        <f>IFERROR(VLOOKUP(H354,[2]New!$B:$G,3,0),)*I354/60</f>
        <v>0.36666666666666664</v>
      </c>
      <c r="AA354" s="357">
        <f>IFERROR(VLOOKUP(H354,[2]New!$B:$G,4,0),)*I354/60</f>
        <v>1.9650000000000001</v>
      </c>
      <c r="AB354" s="357">
        <f>IFERROR(VLOOKUP(H354,[2]New!$B:$G,6,0),)*I354/60</f>
        <v>1.9166666666666667</v>
      </c>
      <c r="AC354" s="33">
        <f>VLOOKUP(A354,'[4]PO PTCA (2)'!$A:$L,12,0)</f>
        <v>46269</v>
      </c>
      <c r="AD354" s="12">
        <f>IFERROR(VLOOKUP(H354,[3]Sheet1!$E:$H,4,0),)</f>
        <v>0</v>
      </c>
      <c r="AE354" s="17">
        <v>1</v>
      </c>
      <c r="AF354" s="34" t="s">
        <v>4219</v>
      </c>
      <c r="AG354" s="12">
        <v>0</v>
      </c>
      <c r="AH354" s="20">
        <v>0</v>
      </c>
      <c r="AI354" s="20" t="s">
        <v>46</v>
      </c>
      <c r="AJ354" s="223"/>
      <c r="AK354" s="223"/>
      <c r="AL354" s="223" t="s">
        <v>5662</v>
      </c>
      <c r="AM354" s="331" t="e">
        <v>#N/A</v>
      </c>
      <c r="AN354" s="223">
        <v>3</v>
      </c>
      <c r="AO354" s="223">
        <v>3</v>
      </c>
      <c r="AP354" s="223">
        <v>2</v>
      </c>
      <c r="AQ354" s="223">
        <v>2</v>
      </c>
      <c r="AR354" s="12"/>
    </row>
    <row r="355" spans="1:44">
      <c r="A355" s="12" t="s">
        <v>3475</v>
      </c>
      <c r="B355" s="23" t="s">
        <v>3525</v>
      </c>
      <c r="C355" s="24">
        <v>12114368</v>
      </c>
      <c r="D355" s="12" t="s">
        <v>111</v>
      </c>
      <c r="E355" s="25" t="s">
        <v>3476</v>
      </c>
      <c r="F355" s="24">
        <v>11127822</v>
      </c>
      <c r="G355" s="12" t="s">
        <v>112</v>
      </c>
      <c r="H355" s="26" t="s">
        <v>281</v>
      </c>
      <c r="I355" s="12">
        <v>20</v>
      </c>
      <c r="J355" s="27">
        <v>46249</v>
      </c>
      <c r="K355" s="28" t="s">
        <v>3477</v>
      </c>
      <c r="L355" s="12" t="s">
        <v>3478</v>
      </c>
      <c r="M355" s="12">
        <v>20</v>
      </c>
      <c r="N355" s="29">
        <v>0</v>
      </c>
      <c r="O355" s="29">
        <v>0</v>
      </c>
      <c r="P355" s="30" t="s">
        <v>43</v>
      </c>
      <c r="Q355" s="31">
        <v>46237</v>
      </c>
      <c r="R355" s="358">
        <v>0</v>
      </c>
      <c r="S355" s="31">
        <v>46238</v>
      </c>
      <c r="T355" s="31">
        <v>46238</v>
      </c>
      <c r="U355" s="12" t="s">
        <v>44</v>
      </c>
      <c r="V355" s="12" t="s">
        <v>252</v>
      </c>
      <c r="W355" s="31"/>
      <c r="X355" s="358">
        <v>0</v>
      </c>
      <c r="Y355" s="358">
        <v>0</v>
      </c>
      <c r="Z355" s="357">
        <f>IFERROR(VLOOKUP(H355,[2]New!$B:$G,3,0),)*I355/60</f>
        <v>7.333333333333333</v>
      </c>
      <c r="AA355" s="357">
        <f>IFERROR(VLOOKUP(H355,[2]New!$B:$G,4,0),)*I355/60</f>
        <v>39.299999999999997</v>
      </c>
      <c r="AB355" s="357">
        <f>IFERROR(VLOOKUP(H355,[2]New!$B:$G,6,0),)*I355/60</f>
        <v>38.333333333333336</v>
      </c>
      <c r="AC355" s="33">
        <f>VLOOKUP(A355,'[4]PO PTCA (2)'!$A:$L,12,0)</f>
        <v>46269</v>
      </c>
      <c r="AD355" s="12">
        <f>IFERROR(VLOOKUP(H355,[3]Sheet1!$E:$H,4,0),)</f>
        <v>0</v>
      </c>
      <c r="AE355" s="17">
        <v>20</v>
      </c>
      <c r="AF355" s="34" t="s">
        <v>4219</v>
      </c>
      <c r="AG355" s="12">
        <v>0</v>
      </c>
      <c r="AH355" s="20">
        <v>0</v>
      </c>
      <c r="AI355" s="20" t="s">
        <v>46</v>
      </c>
      <c r="AJ355" s="223"/>
      <c r="AK355" s="223"/>
      <c r="AL355" s="223" t="s">
        <v>5653</v>
      </c>
      <c r="AM355" s="331" t="e">
        <v>#N/A</v>
      </c>
      <c r="AN355" s="223">
        <v>3</v>
      </c>
      <c r="AO355" s="223">
        <v>3</v>
      </c>
      <c r="AP355" s="223">
        <v>2</v>
      </c>
      <c r="AQ355" s="223">
        <v>2</v>
      </c>
      <c r="AR355" s="12"/>
    </row>
    <row r="356" spans="1:44">
      <c r="A356" s="12" t="s">
        <v>3479</v>
      </c>
      <c r="B356" s="23" t="s">
        <v>3526</v>
      </c>
      <c r="C356" s="24">
        <v>12111080</v>
      </c>
      <c r="D356" s="12" t="s">
        <v>126</v>
      </c>
      <c r="E356" s="25" t="s">
        <v>3480</v>
      </c>
      <c r="F356" s="24">
        <v>11131245</v>
      </c>
      <c r="G356" s="12" t="s">
        <v>127</v>
      </c>
      <c r="H356" s="26" t="s">
        <v>288</v>
      </c>
      <c r="I356" s="12">
        <v>42</v>
      </c>
      <c r="J356" s="27">
        <v>46249</v>
      </c>
      <c r="K356" s="28" t="s">
        <v>3481</v>
      </c>
      <c r="L356" s="12" t="s">
        <v>3482</v>
      </c>
      <c r="M356" s="12">
        <v>42</v>
      </c>
      <c r="N356" s="29">
        <v>0</v>
      </c>
      <c r="O356" s="29">
        <v>0</v>
      </c>
      <c r="P356" s="30" t="s">
        <v>43</v>
      </c>
      <c r="Q356" s="31">
        <v>46237</v>
      </c>
      <c r="R356" s="358">
        <v>0</v>
      </c>
      <c r="S356" s="31">
        <v>46238</v>
      </c>
      <c r="T356" s="31">
        <v>46238</v>
      </c>
      <c r="U356" s="12" t="s">
        <v>44</v>
      </c>
      <c r="V356" s="12" t="s">
        <v>252</v>
      </c>
      <c r="W356" s="31"/>
      <c r="X356" s="358">
        <v>0</v>
      </c>
      <c r="Y356" s="358">
        <v>0</v>
      </c>
      <c r="Z356" s="357">
        <f>IFERROR(VLOOKUP(H356,[2]New!$B:$G,3,0),)*I356/60</f>
        <v>30.1</v>
      </c>
      <c r="AA356" s="357">
        <f>IFERROR(VLOOKUP(H356,[2]New!$B:$G,4,0),)*I356/60</f>
        <v>140.98000000000002</v>
      </c>
      <c r="AB356" s="357">
        <f>IFERROR(VLOOKUP(H356,[2]New!$B:$G,6,0),)*I356/60</f>
        <v>98.63000000000001</v>
      </c>
      <c r="AC356" s="33">
        <f>VLOOKUP(A356,'[4]PO PTCA (2)'!$A:$L,12,0)</f>
        <v>46269</v>
      </c>
      <c r="AD356" s="12">
        <f>IFERROR(VLOOKUP(H356,[3]Sheet1!$E:$H,4,0),)</f>
        <v>0</v>
      </c>
      <c r="AE356" s="17">
        <v>42</v>
      </c>
      <c r="AF356" s="34" t="s">
        <v>4219</v>
      </c>
      <c r="AG356" s="12">
        <v>0</v>
      </c>
      <c r="AH356" s="20">
        <v>0</v>
      </c>
      <c r="AI356" s="20" t="s">
        <v>46</v>
      </c>
      <c r="AJ356" s="223"/>
      <c r="AK356" s="223"/>
      <c r="AL356" s="223" t="s">
        <v>5651</v>
      </c>
      <c r="AM356" s="331" t="e">
        <v>#N/A</v>
      </c>
      <c r="AN356" s="223">
        <v>3</v>
      </c>
      <c r="AO356" s="223">
        <v>3</v>
      </c>
      <c r="AP356" s="223" t="s">
        <v>47</v>
      </c>
      <c r="AQ356" s="223">
        <v>3</v>
      </c>
      <c r="AR356" s="12"/>
    </row>
    <row r="357" spans="1:44">
      <c r="A357" s="12" t="s">
        <v>3483</v>
      </c>
      <c r="B357" s="23" t="s">
        <v>3527</v>
      </c>
      <c r="C357" s="24">
        <v>12114380</v>
      </c>
      <c r="D357" s="12" t="s">
        <v>107</v>
      </c>
      <c r="E357" s="25" t="s">
        <v>3484</v>
      </c>
      <c r="F357" s="24">
        <v>11132203</v>
      </c>
      <c r="G357" s="12" t="s">
        <v>108</v>
      </c>
      <c r="H357" s="26" t="s">
        <v>266</v>
      </c>
      <c r="I357" s="12">
        <v>12</v>
      </c>
      <c r="J357" s="27">
        <v>46249</v>
      </c>
      <c r="K357" s="28" t="s">
        <v>3485</v>
      </c>
      <c r="L357" s="12" t="s">
        <v>3486</v>
      </c>
      <c r="M357" s="12">
        <v>12</v>
      </c>
      <c r="N357" s="29">
        <v>0</v>
      </c>
      <c r="O357" s="29">
        <v>0</v>
      </c>
      <c r="P357" s="30" t="s">
        <v>43</v>
      </c>
      <c r="Q357" s="31">
        <v>46237</v>
      </c>
      <c r="R357" s="358">
        <v>0</v>
      </c>
      <c r="S357" s="31">
        <v>46238</v>
      </c>
      <c r="T357" s="31">
        <v>46238</v>
      </c>
      <c r="U357" s="12" t="s">
        <v>44</v>
      </c>
      <c r="V357" s="12" t="s">
        <v>252</v>
      </c>
      <c r="W357" s="31"/>
      <c r="X357" s="358">
        <v>0</v>
      </c>
      <c r="Y357" s="358">
        <v>0</v>
      </c>
      <c r="Z357" s="357">
        <f>IFERROR(VLOOKUP(H357,[2]New!$B:$G,3,0),)*I357/60</f>
        <v>4.4000000000000004</v>
      </c>
      <c r="AA357" s="357">
        <f>IFERROR(VLOOKUP(H357,[2]New!$B:$G,4,0),)*I357/60</f>
        <v>23.580000000000002</v>
      </c>
      <c r="AB357" s="357">
        <f>IFERROR(VLOOKUP(H357,[2]New!$B:$G,6,0),)*I357/60</f>
        <v>23</v>
      </c>
      <c r="AC357" s="33">
        <f>VLOOKUP(A357,'[4]PO PTCA (2)'!$A:$L,12,0)</f>
        <v>46269</v>
      </c>
      <c r="AD357" s="12">
        <f>IFERROR(VLOOKUP(H357,[3]Sheet1!$E:$H,4,0),)</f>
        <v>0</v>
      </c>
      <c r="AE357" s="17">
        <v>12</v>
      </c>
      <c r="AF357" s="34" t="s">
        <v>4219</v>
      </c>
      <c r="AG357" s="12">
        <v>0</v>
      </c>
      <c r="AH357" s="20">
        <v>0</v>
      </c>
      <c r="AI357" s="20" t="s">
        <v>46</v>
      </c>
      <c r="AJ357" s="223"/>
      <c r="AK357" s="223"/>
      <c r="AL357" s="223" t="s">
        <v>5663</v>
      </c>
      <c r="AM357" s="331" t="s">
        <v>5663</v>
      </c>
      <c r="AN357" s="223">
        <v>3</v>
      </c>
      <c r="AO357" s="223">
        <v>3</v>
      </c>
      <c r="AP357" s="223">
        <v>3</v>
      </c>
      <c r="AQ357" s="223">
        <v>3</v>
      </c>
      <c r="AR357" t="s">
        <v>5727</v>
      </c>
    </row>
    <row r="358" spans="1:44">
      <c r="A358" s="12" t="s">
        <v>3487</v>
      </c>
      <c r="B358" s="23" t="s">
        <v>3528</v>
      </c>
      <c r="C358" s="24">
        <v>12114377</v>
      </c>
      <c r="D358" s="12" t="s">
        <v>113</v>
      </c>
      <c r="E358" s="25" t="s">
        <v>3488</v>
      </c>
      <c r="F358" s="24">
        <v>11127220</v>
      </c>
      <c r="G358" s="12" t="s">
        <v>150</v>
      </c>
      <c r="H358" s="26" t="s">
        <v>267</v>
      </c>
      <c r="I358" s="12">
        <v>20</v>
      </c>
      <c r="J358" s="27">
        <v>46249</v>
      </c>
      <c r="K358" s="28" t="s">
        <v>3489</v>
      </c>
      <c r="L358" s="12" t="s">
        <v>3490</v>
      </c>
      <c r="M358" s="12">
        <v>20</v>
      </c>
      <c r="N358" s="29">
        <v>0</v>
      </c>
      <c r="O358" s="29">
        <v>0</v>
      </c>
      <c r="P358" s="30" t="s">
        <v>43</v>
      </c>
      <c r="Q358" s="31">
        <v>46237</v>
      </c>
      <c r="R358" s="358">
        <v>0</v>
      </c>
      <c r="S358" s="31">
        <v>46238</v>
      </c>
      <c r="T358" s="31">
        <v>46238</v>
      </c>
      <c r="U358" s="12" t="s">
        <v>44</v>
      </c>
      <c r="V358" s="12" t="s">
        <v>252</v>
      </c>
      <c r="W358" s="31"/>
      <c r="X358" s="358">
        <v>0</v>
      </c>
      <c r="Y358" s="358">
        <v>0</v>
      </c>
      <c r="Z358" s="357">
        <f>IFERROR(VLOOKUP(H358,[2]New!$B:$G,3,0),)*I358/60</f>
        <v>7.333333333333333</v>
      </c>
      <c r="AA358" s="357">
        <f>IFERROR(VLOOKUP(H358,[2]New!$B:$G,4,0),)*I358/60</f>
        <v>39.299999999999997</v>
      </c>
      <c r="AB358" s="357">
        <f>IFERROR(VLOOKUP(H358,[2]New!$B:$G,6,0),)*I358/60</f>
        <v>38.333333333333336</v>
      </c>
      <c r="AC358" s="33">
        <f>VLOOKUP(A358,'[4]PO PTCA (2)'!$A:$L,12,0)</f>
        <v>46272</v>
      </c>
      <c r="AD358" s="12">
        <f>IFERROR(VLOOKUP(H358,[3]Sheet1!$E:$H,4,0),)</f>
        <v>0</v>
      </c>
      <c r="AE358" s="17">
        <v>20</v>
      </c>
      <c r="AF358" s="34" t="s">
        <v>4219</v>
      </c>
      <c r="AG358" s="12">
        <v>0</v>
      </c>
      <c r="AH358" s="20">
        <v>0</v>
      </c>
      <c r="AI358" s="20" t="s">
        <v>46</v>
      </c>
      <c r="AJ358" s="223"/>
      <c r="AK358" s="223"/>
      <c r="AL358" s="223" t="s">
        <v>5661</v>
      </c>
      <c r="AM358" s="331" t="e">
        <v>#N/A</v>
      </c>
      <c r="AN358" s="223">
        <v>3</v>
      </c>
      <c r="AO358" s="223">
        <v>3</v>
      </c>
      <c r="AP358" s="223">
        <v>2</v>
      </c>
      <c r="AQ358" s="223">
        <v>2</v>
      </c>
      <c r="AR358" s="12"/>
    </row>
    <row r="359" spans="1:44">
      <c r="A359" s="12" t="s">
        <v>3491</v>
      </c>
      <c r="B359" s="23" t="s">
        <v>3529</v>
      </c>
      <c r="C359" s="24">
        <v>12114377</v>
      </c>
      <c r="D359" s="12" t="s">
        <v>113</v>
      </c>
      <c r="E359" s="25" t="s">
        <v>3492</v>
      </c>
      <c r="F359" s="24">
        <v>11134340</v>
      </c>
      <c r="G359" s="12" t="s">
        <v>114</v>
      </c>
      <c r="H359" s="26" t="s">
        <v>115</v>
      </c>
      <c r="I359" s="12">
        <v>140</v>
      </c>
      <c r="J359" s="27">
        <v>46249</v>
      </c>
      <c r="K359" s="28" t="s">
        <v>3493</v>
      </c>
      <c r="L359" s="12" t="s">
        <v>3494</v>
      </c>
      <c r="M359" s="12">
        <v>140</v>
      </c>
      <c r="N359" s="29">
        <v>0</v>
      </c>
      <c r="O359" s="29">
        <v>0</v>
      </c>
      <c r="P359" s="30" t="s">
        <v>43</v>
      </c>
      <c r="Q359" s="31">
        <v>46239</v>
      </c>
      <c r="R359" s="358">
        <v>0</v>
      </c>
      <c r="S359" s="314">
        <v>46240</v>
      </c>
      <c r="T359" s="314">
        <v>46240</v>
      </c>
      <c r="U359" s="12" t="s">
        <v>48</v>
      </c>
      <c r="V359" s="12" t="s">
        <v>252</v>
      </c>
      <c r="W359" s="31"/>
      <c r="X359" s="358">
        <v>0</v>
      </c>
      <c r="Y359" s="358">
        <v>0</v>
      </c>
      <c r="Z359" s="357">
        <f>IFERROR(VLOOKUP(H359,[2]New!$B:$G,3,0),)*I359/60</f>
        <v>51.333333333333336</v>
      </c>
      <c r="AA359" s="357">
        <f>IFERROR(VLOOKUP(H359,[2]New!$B:$G,4,0),)*I359/60</f>
        <v>275.10000000000002</v>
      </c>
      <c r="AB359" s="357">
        <f>IFERROR(VLOOKUP(H359,[2]New!$B:$G,6,0),)*I359/60</f>
        <v>268.33333333333331</v>
      </c>
      <c r="AC359" s="33">
        <f>VLOOKUP(A359,'[4]PO PTCA (2)'!$A:$L,12,0)</f>
        <v>46272</v>
      </c>
      <c r="AD359" s="12">
        <f>IFERROR(VLOOKUP(H359,[3]Sheet1!$E:$H,4,0),)</f>
        <v>0</v>
      </c>
      <c r="AE359" s="17">
        <v>140</v>
      </c>
      <c r="AF359" s="34" t="s">
        <v>4219</v>
      </c>
      <c r="AG359" s="12">
        <v>0</v>
      </c>
      <c r="AH359" s="20">
        <v>0</v>
      </c>
      <c r="AI359" s="20" t="s">
        <v>49</v>
      </c>
      <c r="AJ359" s="223"/>
      <c r="AK359" s="223"/>
      <c r="AL359" s="223" t="s">
        <v>5641</v>
      </c>
      <c r="AM359" s="331" t="s">
        <v>5641</v>
      </c>
      <c r="AN359" s="223">
        <v>3</v>
      </c>
      <c r="AO359" s="223">
        <v>3</v>
      </c>
      <c r="AP359" s="223">
        <v>2</v>
      </c>
      <c r="AQ359" s="223">
        <v>2</v>
      </c>
      <c r="AR359" t="s">
        <v>5729</v>
      </c>
    </row>
    <row r="360" spans="1:44">
      <c r="A360" s="12" t="s">
        <v>2882</v>
      </c>
      <c r="B360" s="23" t="s">
        <v>3533</v>
      </c>
      <c r="C360" s="24">
        <v>12120774</v>
      </c>
      <c r="D360" s="12" t="s">
        <v>136</v>
      </c>
      <c r="E360" s="25" t="s">
        <v>3530</v>
      </c>
      <c r="F360" s="24">
        <v>11134235</v>
      </c>
      <c r="G360" s="12" t="s">
        <v>137</v>
      </c>
      <c r="H360" s="26" t="s">
        <v>138</v>
      </c>
      <c r="I360" s="12">
        <v>3570</v>
      </c>
      <c r="J360" s="27">
        <v>46249</v>
      </c>
      <c r="K360" s="28" t="s">
        <v>3531</v>
      </c>
      <c r="L360" s="12" t="s">
        <v>3532</v>
      </c>
      <c r="M360" s="12">
        <v>3586</v>
      </c>
      <c r="N360" s="29">
        <v>16</v>
      </c>
      <c r="O360" s="358">
        <v>0</v>
      </c>
      <c r="P360" s="30" t="s">
        <v>38</v>
      </c>
      <c r="Q360" s="31">
        <v>46237</v>
      </c>
      <c r="R360" s="358">
        <v>0</v>
      </c>
      <c r="S360" s="31">
        <v>46238</v>
      </c>
      <c r="T360" s="31">
        <v>46238</v>
      </c>
      <c r="U360" s="12" t="s">
        <v>48</v>
      </c>
      <c r="V360" s="12" t="s">
        <v>252</v>
      </c>
      <c r="W360" s="31"/>
      <c r="X360" s="358">
        <v>0</v>
      </c>
      <c r="Y360" s="358">
        <v>0</v>
      </c>
      <c r="Z360" s="357">
        <f>IFERROR(VLOOKUP(H360,[2]New!$B:$G,3,0),)*I360/60</f>
        <v>2522.8000000000002</v>
      </c>
      <c r="AA360" s="357">
        <f>IFERROR(VLOOKUP(H360,[2]New!$B:$G,4,0),)*I360/60</f>
        <v>7015.05</v>
      </c>
      <c r="AB360" s="357">
        <f>IFERROR(VLOOKUP(H360,[2]New!$B:$G,6,0),)*I360/60</f>
        <v>3451</v>
      </c>
      <c r="AC360" s="33">
        <f>VLOOKUP(A360,'[4]PO PTCA (2)'!$A:$L,12,0)</f>
        <v>46290</v>
      </c>
      <c r="AD360" s="12" t="str">
        <f>IFERROR(VLOOKUP(H360,[3]Sheet1!$E:$H,4,0),)</f>
        <v>B</v>
      </c>
      <c r="AE360" s="17"/>
      <c r="AF360" s="34" t="s">
        <v>2470</v>
      </c>
      <c r="AG360" s="12" t="s">
        <v>42</v>
      </c>
      <c r="AH360" s="20"/>
      <c r="AI360" s="20" t="s">
        <v>49</v>
      </c>
      <c r="AJ360" s="223"/>
      <c r="AK360" s="223"/>
      <c r="AL360" s="223" t="s">
        <v>5608</v>
      </c>
      <c r="AM360" s="331" t="e">
        <v>#N/A</v>
      </c>
      <c r="AN360" s="223">
        <v>2</v>
      </c>
      <c r="AO360" s="223">
        <v>2</v>
      </c>
      <c r="AP360" s="223">
        <v>2</v>
      </c>
      <c r="AQ360" s="223">
        <v>2</v>
      </c>
      <c r="AR360" s="12"/>
    </row>
    <row r="361" spans="1:44">
      <c r="A361" s="12" t="s">
        <v>3606</v>
      </c>
      <c r="B361" s="23" t="s">
        <v>3630</v>
      </c>
      <c r="C361" s="24">
        <v>12110579</v>
      </c>
      <c r="D361" s="12" t="s">
        <v>116</v>
      </c>
      <c r="E361" s="25" t="s">
        <v>3607</v>
      </c>
      <c r="F361" s="24">
        <v>11126837</v>
      </c>
      <c r="G361" s="12" t="s">
        <v>117</v>
      </c>
      <c r="H361" s="26" t="s">
        <v>118</v>
      </c>
      <c r="I361" s="12">
        <v>100</v>
      </c>
      <c r="J361" s="27">
        <v>46249</v>
      </c>
      <c r="K361" s="28" t="s">
        <v>3608</v>
      </c>
      <c r="L361" s="12" t="s">
        <v>3609</v>
      </c>
      <c r="M361" s="12">
        <v>100</v>
      </c>
      <c r="N361" s="358">
        <v>0</v>
      </c>
      <c r="O361" s="358">
        <v>0</v>
      </c>
      <c r="P361" s="30" t="s">
        <v>43</v>
      </c>
      <c r="Q361" s="31">
        <v>46237</v>
      </c>
      <c r="R361" s="358">
        <v>0</v>
      </c>
      <c r="S361" s="31">
        <v>46238</v>
      </c>
      <c r="T361" s="31">
        <v>46238</v>
      </c>
      <c r="U361" s="12" t="s">
        <v>44</v>
      </c>
      <c r="V361" s="12" t="s">
        <v>252</v>
      </c>
      <c r="W361" s="31"/>
      <c r="X361" s="358">
        <v>0</v>
      </c>
      <c r="Y361" s="358">
        <v>0</v>
      </c>
      <c r="Z361" s="357">
        <f>IFERROR(VLOOKUP(H361,[2]New!$B:$G,3,0),)*I361/60</f>
        <v>35</v>
      </c>
      <c r="AA361" s="357">
        <f>IFERROR(VLOOKUP(H361,[2]New!$B:$G,4,0),)*I361/60</f>
        <v>154.33333333333334</v>
      </c>
      <c r="AB361" s="357">
        <f>IFERROR(VLOOKUP(H361,[2]New!$B:$G,6,0),)*I361/60</f>
        <v>71.666666666666671</v>
      </c>
      <c r="AC361" s="33">
        <f>VLOOKUP(A361,'[4]PO PTCA (2)'!$A:$L,12,0)</f>
        <v>46273</v>
      </c>
      <c r="AD361" s="12">
        <f>IFERROR(VLOOKUP(H361,[3]Sheet1!$E:$H,4,0),)</f>
        <v>0</v>
      </c>
      <c r="AE361" s="17">
        <v>100</v>
      </c>
      <c r="AF361" s="34" t="s">
        <v>4219</v>
      </c>
      <c r="AG361" s="12">
        <v>0</v>
      </c>
      <c r="AH361" s="20">
        <v>0</v>
      </c>
      <c r="AI361" s="20" t="s">
        <v>46</v>
      </c>
      <c r="AJ361" s="223"/>
      <c r="AK361" s="223"/>
      <c r="AL361" s="223" t="s">
        <v>5686</v>
      </c>
      <c r="AM361" s="331" t="e">
        <v>#N/A</v>
      </c>
      <c r="AN361" s="223">
        <v>2</v>
      </c>
      <c r="AO361" s="223">
        <v>2</v>
      </c>
      <c r="AP361" s="223">
        <v>2</v>
      </c>
      <c r="AQ361" s="223">
        <v>2</v>
      </c>
      <c r="AR361" s="12"/>
    </row>
    <row r="362" spans="1:44">
      <c r="A362" s="12" t="s">
        <v>3610</v>
      </c>
      <c r="B362" s="23" t="s">
        <v>3631</v>
      </c>
      <c r="C362" s="24">
        <v>12114375</v>
      </c>
      <c r="D362" s="12" t="s">
        <v>119</v>
      </c>
      <c r="E362" s="25" t="s">
        <v>3611</v>
      </c>
      <c r="F362" s="24">
        <v>11127218</v>
      </c>
      <c r="G362" s="12" t="s">
        <v>120</v>
      </c>
      <c r="H362" s="26" t="s">
        <v>248</v>
      </c>
      <c r="I362" s="12">
        <v>210</v>
      </c>
      <c r="J362" s="27">
        <v>46249</v>
      </c>
      <c r="K362" s="28" t="s">
        <v>3612</v>
      </c>
      <c r="L362" s="12" t="s">
        <v>3613</v>
      </c>
      <c r="M362" s="12">
        <v>210</v>
      </c>
      <c r="N362" s="358">
        <v>0</v>
      </c>
      <c r="O362" s="358">
        <v>0</v>
      </c>
      <c r="P362" s="30" t="s">
        <v>43</v>
      </c>
      <c r="Q362" s="31">
        <v>46237</v>
      </c>
      <c r="R362" s="358">
        <v>0</v>
      </c>
      <c r="S362" s="31">
        <v>46238</v>
      </c>
      <c r="T362" s="31">
        <v>46238</v>
      </c>
      <c r="U362" s="12" t="s">
        <v>44</v>
      </c>
      <c r="V362" s="12" t="s">
        <v>252</v>
      </c>
      <c r="W362" s="31"/>
      <c r="X362" s="358">
        <v>0</v>
      </c>
      <c r="Y362" s="358">
        <v>0</v>
      </c>
      <c r="Z362" s="357">
        <f>IFERROR(VLOOKUP(H362,[2]New!$B:$G,3,0),)*I362/60</f>
        <v>77</v>
      </c>
      <c r="AA362" s="357">
        <f>IFERROR(VLOOKUP(H362,[2]New!$B:$G,4,0),)*I362/60</f>
        <v>412.65</v>
      </c>
      <c r="AB362" s="357">
        <f>IFERROR(VLOOKUP(H362,[2]New!$B:$G,6,0),)*I362/60</f>
        <v>402.5</v>
      </c>
      <c r="AC362" s="33">
        <f>VLOOKUP(A362,'[4]PO PTCA (2)'!$A:$L,12,0)</f>
        <v>46273</v>
      </c>
      <c r="AD362" s="12">
        <f>IFERROR(VLOOKUP(H362,[3]Sheet1!$E:$H,4,0),)</f>
        <v>0</v>
      </c>
      <c r="AE362" s="17">
        <v>210</v>
      </c>
      <c r="AF362" s="34" t="s">
        <v>4219</v>
      </c>
      <c r="AG362" s="12">
        <v>0</v>
      </c>
      <c r="AH362" s="20">
        <v>0</v>
      </c>
      <c r="AI362" s="20" t="s">
        <v>46</v>
      </c>
      <c r="AJ362" s="223"/>
      <c r="AK362" s="223"/>
      <c r="AL362" s="223" t="s">
        <v>5684</v>
      </c>
      <c r="AM362" s="331" t="e">
        <v>#N/A</v>
      </c>
      <c r="AN362" s="223">
        <v>3</v>
      </c>
      <c r="AO362" s="223">
        <v>3</v>
      </c>
      <c r="AP362" s="223">
        <v>2</v>
      </c>
      <c r="AQ362" s="223">
        <v>2</v>
      </c>
      <c r="AR362" s="12"/>
    </row>
    <row r="363" spans="1:44">
      <c r="A363" s="12" t="s">
        <v>3614</v>
      </c>
      <c r="B363" s="23" t="s">
        <v>3632</v>
      </c>
      <c r="C363" s="24">
        <v>12111487</v>
      </c>
      <c r="D363" s="12" t="s">
        <v>301</v>
      </c>
      <c r="E363" s="25" t="s">
        <v>3615</v>
      </c>
      <c r="F363" s="24">
        <v>11126857</v>
      </c>
      <c r="G363" s="12" t="s">
        <v>299</v>
      </c>
      <c r="H363" s="26" t="s">
        <v>300</v>
      </c>
      <c r="I363" s="12">
        <v>70</v>
      </c>
      <c r="J363" s="27">
        <v>46249</v>
      </c>
      <c r="K363" s="28" t="s">
        <v>3616</v>
      </c>
      <c r="L363" s="12" t="s">
        <v>3617</v>
      </c>
      <c r="M363" s="12">
        <v>70</v>
      </c>
      <c r="N363" s="358">
        <v>0</v>
      </c>
      <c r="O363" s="358">
        <v>0</v>
      </c>
      <c r="P363" s="30" t="s">
        <v>43</v>
      </c>
      <c r="Q363" s="31">
        <v>46237</v>
      </c>
      <c r="R363" s="358">
        <v>0</v>
      </c>
      <c r="S363" s="314">
        <v>46241</v>
      </c>
      <c r="T363" s="314">
        <v>46241</v>
      </c>
      <c r="U363" s="12" t="s">
        <v>104</v>
      </c>
      <c r="V363" s="12" t="s">
        <v>45</v>
      </c>
      <c r="W363" s="31"/>
      <c r="X363" s="358">
        <v>0</v>
      </c>
      <c r="Y363" s="358">
        <v>0</v>
      </c>
      <c r="Z363" s="357">
        <f>IFERROR(VLOOKUP(H363,[2]New!$B:$G,3,0),)*I363/60</f>
        <v>0</v>
      </c>
      <c r="AA363" s="357">
        <f>IFERROR(VLOOKUP(H363,[2]New!$B:$G,4,0),)*I363/60</f>
        <v>0</v>
      </c>
      <c r="AB363" s="357">
        <f>IFERROR(VLOOKUP(H363,[2]New!$B:$G,6,0),)*I363/60</f>
        <v>0</v>
      </c>
      <c r="AC363" s="33">
        <f>VLOOKUP(A363,'[4]PO PTCA (2)'!$A:$L,12,0)</f>
        <v>46269</v>
      </c>
      <c r="AD363" s="12">
        <f>IFERROR(VLOOKUP(H363,[3]Sheet1!$E:$H,4,0),)</f>
        <v>0</v>
      </c>
      <c r="AE363" s="17">
        <v>70</v>
      </c>
      <c r="AF363" s="34" t="s">
        <v>4219</v>
      </c>
      <c r="AG363" s="12">
        <v>0</v>
      </c>
      <c r="AH363" s="20">
        <v>0</v>
      </c>
      <c r="AI363" s="20" t="s">
        <v>4220</v>
      </c>
      <c r="AJ363" s="223"/>
      <c r="AK363" s="223"/>
      <c r="AL363" s="223" t="s">
        <v>5691</v>
      </c>
      <c r="AM363" s="331" t="e">
        <v>#N/A</v>
      </c>
      <c r="AN363" s="223">
        <v>2</v>
      </c>
      <c r="AO363" s="223">
        <v>2</v>
      </c>
      <c r="AP363" s="223">
        <v>2</v>
      </c>
      <c r="AQ363" s="223">
        <v>2</v>
      </c>
      <c r="AR363" s="12"/>
    </row>
    <row r="364" spans="1:44">
      <c r="A364" s="12" t="s">
        <v>3618</v>
      </c>
      <c r="B364" s="23" t="s">
        <v>3633</v>
      </c>
      <c r="C364" s="24">
        <v>12111377</v>
      </c>
      <c r="D364" s="12" t="s">
        <v>146</v>
      </c>
      <c r="E364" s="25" t="s">
        <v>3619</v>
      </c>
      <c r="F364" s="24">
        <v>11117107</v>
      </c>
      <c r="G364" s="12" t="s">
        <v>296</v>
      </c>
      <c r="H364" s="26" t="s">
        <v>297</v>
      </c>
      <c r="I364" s="12">
        <v>80</v>
      </c>
      <c r="J364" s="27">
        <v>46249</v>
      </c>
      <c r="K364" s="28" t="s">
        <v>3620</v>
      </c>
      <c r="L364" s="12" t="s">
        <v>3621</v>
      </c>
      <c r="M364" s="12">
        <v>80</v>
      </c>
      <c r="N364" s="358">
        <v>0</v>
      </c>
      <c r="O364" s="358">
        <v>0</v>
      </c>
      <c r="P364" s="30" t="s">
        <v>43</v>
      </c>
      <c r="Q364" s="31">
        <v>46237</v>
      </c>
      <c r="R364" s="358">
        <v>0</v>
      </c>
      <c r="S364" s="31">
        <v>46238</v>
      </c>
      <c r="T364" s="31">
        <v>46238</v>
      </c>
      <c r="U364" s="12" t="s">
        <v>44</v>
      </c>
      <c r="V364" s="12" t="s">
        <v>252</v>
      </c>
      <c r="W364" s="31"/>
      <c r="X364" s="358">
        <v>0</v>
      </c>
      <c r="Y364" s="358">
        <v>0</v>
      </c>
      <c r="Z364" s="357">
        <f>IFERROR(VLOOKUP(H364,[2]New!$B:$G,3,0),)*I364/60</f>
        <v>28</v>
      </c>
      <c r="AA364" s="357">
        <f>IFERROR(VLOOKUP(H364,[2]New!$B:$G,4,0),)*I364/60</f>
        <v>123.46666666666667</v>
      </c>
      <c r="AB364" s="357">
        <f>IFERROR(VLOOKUP(H364,[2]New!$B:$G,6,0),)*I364/60</f>
        <v>57.333333333333336</v>
      </c>
      <c r="AC364" s="33">
        <f>VLOOKUP(A364,'[4]PO PTCA (2)'!$A:$L,12,0)</f>
        <v>46272</v>
      </c>
      <c r="AD364" s="12">
        <f>IFERROR(VLOOKUP(H364,[3]Sheet1!$E:$H,4,0),)</f>
        <v>0</v>
      </c>
      <c r="AE364" s="17">
        <v>80</v>
      </c>
      <c r="AF364" s="34" t="s">
        <v>4219</v>
      </c>
      <c r="AG364" s="12">
        <v>0</v>
      </c>
      <c r="AH364" s="20">
        <v>0</v>
      </c>
      <c r="AI364" s="20" t="s">
        <v>46</v>
      </c>
      <c r="AJ364" s="223"/>
      <c r="AK364" s="223"/>
      <c r="AL364" s="223" t="s">
        <v>5618</v>
      </c>
      <c r="AM364" s="331" t="s">
        <v>5618</v>
      </c>
      <c r="AN364" s="223">
        <v>3</v>
      </c>
      <c r="AO364" s="223">
        <v>3</v>
      </c>
      <c r="AP364" s="223">
        <v>2</v>
      </c>
      <c r="AQ364" s="223">
        <v>2</v>
      </c>
      <c r="AR364" t="s">
        <v>5729</v>
      </c>
    </row>
    <row r="365" spans="1:44">
      <c r="A365" s="12" t="s">
        <v>3622</v>
      </c>
      <c r="B365" s="23" t="s">
        <v>3634</v>
      </c>
      <c r="C365" s="24">
        <v>12111082</v>
      </c>
      <c r="D365" s="12" t="s">
        <v>154</v>
      </c>
      <c r="E365" s="25" t="s">
        <v>3623</v>
      </c>
      <c r="F365" s="24">
        <v>11118080</v>
      </c>
      <c r="G365" s="12" t="s">
        <v>416</v>
      </c>
      <c r="H365" s="26" t="s">
        <v>417</v>
      </c>
      <c r="I365" s="12">
        <v>40</v>
      </c>
      <c r="J365" s="27">
        <v>46249</v>
      </c>
      <c r="K365" s="28" t="s">
        <v>3624</v>
      </c>
      <c r="L365" s="12" t="s">
        <v>3625</v>
      </c>
      <c r="M365" s="12">
        <v>40</v>
      </c>
      <c r="N365" s="358">
        <v>0</v>
      </c>
      <c r="O365" s="358">
        <v>0</v>
      </c>
      <c r="P365" s="30" t="s">
        <v>43</v>
      </c>
      <c r="Q365" s="31">
        <v>46239</v>
      </c>
      <c r="R365" s="358">
        <v>0</v>
      </c>
      <c r="S365" s="314">
        <v>46240</v>
      </c>
      <c r="T365" s="314">
        <v>46240</v>
      </c>
      <c r="U365" s="12" t="s">
        <v>48</v>
      </c>
      <c r="V365" s="12" t="s">
        <v>252</v>
      </c>
      <c r="W365" s="31"/>
      <c r="X365" s="358">
        <v>0</v>
      </c>
      <c r="Y365" s="358">
        <v>0</v>
      </c>
      <c r="Z365" s="357">
        <f>IFERROR(VLOOKUP(H365,[2]New!$B:$G,3,0),)*I365/60</f>
        <v>28</v>
      </c>
      <c r="AA365" s="357">
        <f>IFERROR(VLOOKUP(H365,[2]New!$B:$G,4,0),)*I365/60</f>
        <v>134.26666666666668</v>
      </c>
      <c r="AB365" s="357">
        <f>IFERROR(VLOOKUP(H365,[2]New!$B:$G,6,0),)*I365/60</f>
        <v>98</v>
      </c>
      <c r="AC365" s="33">
        <f>VLOOKUP(A365,'[4]PO PTCA (2)'!$A:$L,12,0)</f>
        <v>46272</v>
      </c>
      <c r="AD365" s="12">
        <f>IFERROR(VLOOKUP(H365,[3]Sheet1!$E:$H,4,0),)</f>
        <v>0</v>
      </c>
      <c r="AE365" s="17">
        <v>40</v>
      </c>
      <c r="AF365" s="34" t="s">
        <v>4219</v>
      </c>
      <c r="AG365" s="12">
        <v>0</v>
      </c>
      <c r="AH365" s="20">
        <v>0</v>
      </c>
      <c r="AI365" s="20" t="s">
        <v>49</v>
      </c>
      <c r="AJ365" s="223"/>
      <c r="AK365" s="223"/>
      <c r="AL365" s="223" t="s">
        <v>5615</v>
      </c>
      <c r="AM365" s="331" t="s">
        <v>5615</v>
      </c>
      <c r="AN365" s="223">
        <v>3</v>
      </c>
      <c r="AO365" s="223">
        <v>3</v>
      </c>
      <c r="AP365" s="223" t="s">
        <v>47</v>
      </c>
      <c r="AQ365" s="223">
        <v>3</v>
      </c>
      <c r="AR365" t="s">
        <v>5729</v>
      </c>
    </row>
    <row r="366" spans="1:44">
      <c r="A366" s="12" t="s">
        <v>3626</v>
      </c>
      <c r="B366" s="23" t="s">
        <v>3635</v>
      </c>
      <c r="C366" s="24">
        <v>12111083</v>
      </c>
      <c r="D366" s="12" t="s">
        <v>168</v>
      </c>
      <c r="E366" s="25" t="s">
        <v>3627</v>
      </c>
      <c r="F366" s="24">
        <v>11118084</v>
      </c>
      <c r="G366" s="12" t="s">
        <v>169</v>
      </c>
      <c r="H366" s="26" t="s">
        <v>170</v>
      </c>
      <c r="I366" s="12">
        <v>20</v>
      </c>
      <c r="J366" s="27">
        <v>46249</v>
      </c>
      <c r="K366" s="28" t="s">
        <v>3628</v>
      </c>
      <c r="L366" s="12" t="s">
        <v>3629</v>
      </c>
      <c r="M366" s="12">
        <v>20</v>
      </c>
      <c r="N366" s="358">
        <v>0</v>
      </c>
      <c r="O366" s="358">
        <v>0</v>
      </c>
      <c r="P366" s="30" t="s">
        <v>43</v>
      </c>
      <c r="Q366" s="31">
        <v>46239</v>
      </c>
      <c r="R366" s="358">
        <v>0</v>
      </c>
      <c r="S366" s="314">
        <v>46240</v>
      </c>
      <c r="T366" s="314">
        <v>46240</v>
      </c>
      <c r="U366" s="12" t="s">
        <v>48</v>
      </c>
      <c r="V366" s="12" t="s">
        <v>252</v>
      </c>
      <c r="W366" s="31"/>
      <c r="X366" s="358">
        <v>0</v>
      </c>
      <c r="Y366" s="358">
        <v>0</v>
      </c>
      <c r="Z366" s="357">
        <f>IFERROR(VLOOKUP(H366,[2]New!$B:$G,3,0),)*I366/60</f>
        <v>14</v>
      </c>
      <c r="AA366" s="357">
        <f>IFERROR(VLOOKUP(H366,[2]New!$B:$G,4,0),)*I366/60</f>
        <v>54.666666666666664</v>
      </c>
      <c r="AB366" s="357">
        <f>IFERROR(VLOOKUP(H366,[2]New!$B:$G,6,0),)*I366/60</f>
        <v>49</v>
      </c>
      <c r="AC366" s="33">
        <f>VLOOKUP(A366,'[4]PO PTCA (2)'!$A:$L,12,0)</f>
        <v>46272</v>
      </c>
      <c r="AD366" s="12">
        <f>IFERROR(VLOOKUP(H366,[3]Sheet1!$E:$H,4,0),)</f>
        <v>0</v>
      </c>
      <c r="AE366" s="17">
        <v>20</v>
      </c>
      <c r="AF366" s="34" t="s">
        <v>4219</v>
      </c>
      <c r="AG366" s="12">
        <v>0</v>
      </c>
      <c r="AH366" s="20">
        <v>0</v>
      </c>
      <c r="AI366" s="20" t="s">
        <v>49</v>
      </c>
      <c r="AJ366" s="223"/>
      <c r="AK366" s="223"/>
      <c r="AL366" s="223" t="s">
        <v>5615</v>
      </c>
      <c r="AM366" s="331" t="s">
        <v>5615</v>
      </c>
      <c r="AN366" s="223">
        <v>3</v>
      </c>
      <c r="AO366" s="223">
        <v>3</v>
      </c>
      <c r="AP366" s="223" t="s">
        <v>47</v>
      </c>
      <c r="AQ366" s="223">
        <v>3</v>
      </c>
      <c r="AR366" t="s">
        <v>5729</v>
      </c>
    </row>
    <row r="367" spans="1:44">
      <c r="A367" s="12" t="s">
        <v>2882</v>
      </c>
      <c r="B367" s="23" t="s">
        <v>3665</v>
      </c>
      <c r="C367" s="24">
        <v>12120774</v>
      </c>
      <c r="D367" s="12" t="s">
        <v>136</v>
      </c>
      <c r="E367" s="25" t="s">
        <v>3640</v>
      </c>
      <c r="F367" s="24">
        <v>11134235</v>
      </c>
      <c r="G367" s="12" t="s">
        <v>137</v>
      </c>
      <c r="H367" s="26" t="s">
        <v>138</v>
      </c>
      <c r="I367" s="12">
        <v>3565</v>
      </c>
      <c r="J367" s="27">
        <v>46251</v>
      </c>
      <c r="K367" s="28" t="s">
        <v>3641</v>
      </c>
      <c r="L367" s="12" t="s">
        <v>3642</v>
      </c>
      <c r="M367" s="12">
        <v>3586</v>
      </c>
      <c r="N367" s="29">
        <v>16</v>
      </c>
      <c r="O367" s="29">
        <v>0</v>
      </c>
      <c r="P367" s="30" t="s">
        <v>38</v>
      </c>
      <c r="Q367" s="31">
        <v>46238</v>
      </c>
      <c r="R367" s="358">
        <v>0</v>
      </c>
      <c r="S367" s="31">
        <v>46239</v>
      </c>
      <c r="T367" s="31">
        <v>46239</v>
      </c>
      <c r="U367" s="12" t="s">
        <v>97</v>
      </c>
      <c r="V367" s="12" t="s">
        <v>40</v>
      </c>
      <c r="W367" s="31"/>
      <c r="X367" s="358">
        <v>0</v>
      </c>
      <c r="Y367" s="358">
        <v>0</v>
      </c>
      <c r="Z367" s="357">
        <f>IFERROR(VLOOKUP(H367,[2]New!$B:$G,3,0),)*I367/60</f>
        <v>2519.2666666666669</v>
      </c>
      <c r="AA367" s="357">
        <f>IFERROR(VLOOKUP(H367,[2]New!$B:$G,4,0),)*I367/60</f>
        <v>7005.2250000000004</v>
      </c>
      <c r="AB367" s="357">
        <f>IFERROR(VLOOKUP(H367,[2]New!$B:$G,6,0),)*I367/60</f>
        <v>3446.1666666666665</v>
      </c>
      <c r="AC367" s="33">
        <f>VLOOKUP(A367,'[4]PO PTCA (2)'!$A:$L,12,0)</f>
        <v>46290</v>
      </c>
      <c r="AD367" s="12" t="str">
        <f>IFERROR(VLOOKUP(H367,[3]Sheet1!$E:$H,4,0),)</f>
        <v>B</v>
      </c>
      <c r="AE367" s="17">
        <v>3565</v>
      </c>
      <c r="AF367" s="34" t="s">
        <v>4219</v>
      </c>
      <c r="AG367" s="12" t="s">
        <v>42</v>
      </c>
      <c r="AH367" s="20">
        <v>16</v>
      </c>
      <c r="AI367" s="20" t="s">
        <v>134</v>
      </c>
      <c r="AJ367" s="223"/>
      <c r="AK367" s="223"/>
      <c r="AL367" s="223" t="s">
        <v>5608</v>
      </c>
      <c r="AM367" s="331" t="e">
        <v>#N/A</v>
      </c>
      <c r="AN367" s="223">
        <v>2</v>
      </c>
      <c r="AO367" s="223">
        <v>2</v>
      </c>
      <c r="AP367" s="223">
        <v>2</v>
      </c>
      <c r="AQ367" s="223">
        <v>2</v>
      </c>
      <c r="AR367" s="12"/>
    </row>
    <row r="368" spans="1:44">
      <c r="A368" s="12" t="s">
        <v>2882</v>
      </c>
      <c r="B368" s="23" t="s">
        <v>3666</v>
      </c>
      <c r="C368" s="24">
        <v>12120774</v>
      </c>
      <c r="D368" s="12" t="s">
        <v>136</v>
      </c>
      <c r="E368" s="25" t="s">
        <v>3643</v>
      </c>
      <c r="F368" s="24">
        <v>11134235</v>
      </c>
      <c r="G368" s="12" t="s">
        <v>137</v>
      </c>
      <c r="H368" s="26" t="s">
        <v>138</v>
      </c>
      <c r="I368" s="12">
        <v>3570</v>
      </c>
      <c r="J368" s="27">
        <v>46251</v>
      </c>
      <c r="K368" s="28" t="s">
        <v>3644</v>
      </c>
      <c r="L368" s="12" t="s">
        <v>3645</v>
      </c>
      <c r="M368" s="12">
        <v>3586</v>
      </c>
      <c r="N368" s="29">
        <v>16</v>
      </c>
      <c r="O368" s="29">
        <v>0</v>
      </c>
      <c r="P368" s="30" t="s">
        <v>38</v>
      </c>
      <c r="Q368" s="31">
        <v>46238</v>
      </c>
      <c r="R368" s="358">
        <v>0</v>
      </c>
      <c r="S368" s="31">
        <v>46239</v>
      </c>
      <c r="T368" s="31">
        <v>46239</v>
      </c>
      <c r="U368" s="12" t="s">
        <v>98</v>
      </c>
      <c r="V368" s="12" t="s">
        <v>40</v>
      </c>
      <c r="W368" s="31"/>
      <c r="X368" s="358">
        <v>0</v>
      </c>
      <c r="Y368" s="358">
        <v>0</v>
      </c>
      <c r="Z368" s="357">
        <f>IFERROR(VLOOKUP(H368,[2]New!$B:$G,3,0),)*I368/60</f>
        <v>2522.8000000000002</v>
      </c>
      <c r="AA368" s="357">
        <f>IFERROR(VLOOKUP(H368,[2]New!$B:$G,4,0),)*I368/60</f>
        <v>7015.05</v>
      </c>
      <c r="AB368" s="357">
        <f>IFERROR(VLOOKUP(H368,[2]New!$B:$G,6,0),)*I368/60</f>
        <v>3451</v>
      </c>
      <c r="AC368" s="33">
        <f>VLOOKUP(A368,'[4]PO PTCA (2)'!$A:$L,12,0)</f>
        <v>46290</v>
      </c>
      <c r="AD368" s="12" t="str">
        <f>IFERROR(VLOOKUP(H368,[3]Sheet1!$E:$H,4,0),)</f>
        <v>B</v>
      </c>
      <c r="AE368" s="17"/>
      <c r="AF368" s="34" t="s">
        <v>2470</v>
      </c>
      <c r="AG368" s="12" t="s">
        <v>42</v>
      </c>
      <c r="AH368" s="20"/>
      <c r="AI368" s="20" t="s">
        <v>135</v>
      </c>
      <c r="AJ368" s="223"/>
      <c r="AK368" s="223"/>
      <c r="AL368" s="223" t="s">
        <v>5608</v>
      </c>
      <c r="AM368" s="331" t="e">
        <v>#N/A</v>
      </c>
      <c r="AN368" s="223">
        <v>2</v>
      </c>
      <c r="AO368" s="223">
        <v>2</v>
      </c>
      <c r="AP368" s="223">
        <v>2</v>
      </c>
      <c r="AQ368" s="223">
        <v>2</v>
      </c>
      <c r="AR368" s="12"/>
    </row>
    <row r="369" spans="1:44">
      <c r="A369" s="12" t="s">
        <v>2882</v>
      </c>
      <c r="B369" s="23" t="s">
        <v>3667</v>
      </c>
      <c r="C369" s="24">
        <v>12120774</v>
      </c>
      <c r="D369" s="12" t="s">
        <v>136</v>
      </c>
      <c r="E369" s="25" t="s">
        <v>3646</v>
      </c>
      <c r="F369" s="24">
        <v>11134235</v>
      </c>
      <c r="G369" s="12" t="s">
        <v>137</v>
      </c>
      <c r="H369" s="26" t="s">
        <v>138</v>
      </c>
      <c r="I369" s="12">
        <v>2370</v>
      </c>
      <c r="J369" s="27">
        <v>46251</v>
      </c>
      <c r="K369" s="28" t="s">
        <v>3647</v>
      </c>
      <c r="L369" s="12" t="s">
        <v>3648</v>
      </c>
      <c r="M369" s="12">
        <v>2389</v>
      </c>
      <c r="N369" s="29">
        <v>16</v>
      </c>
      <c r="O369" s="29">
        <v>0</v>
      </c>
      <c r="P369" s="30" t="s">
        <v>38</v>
      </c>
      <c r="Q369" s="31">
        <v>46238</v>
      </c>
      <c r="R369" s="358">
        <v>0</v>
      </c>
      <c r="S369" s="31">
        <v>46239</v>
      </c>
      <c r="T369" s="31">
        <v>46239</v>
      </c>
      <c r="U369" s="12" t="s">
        <v>99</v>
      </c>
      <c r="V369" s="12" t="s">
        <v>40</v>
      </c>
      <c r="W369" s="31"/>
      <c r="X369" s="358">
        <v>3</v>
      </c>
      <c r="Y369" s="358">
        <v>0</v>
      </c>
      <c r="Z369" s="357">
        <f>IFERROR(VLOOKUP(H369,[2]New!$B:$G,3,0),)*I369/60</f>
        <v>1674.8</v>
      </c>
      <c r="AA369" s="357">
        <f>IFERROR(VLOOKUP(H369,[2]New!$B:$G,4,0),)*I369/60</f>
        <v>4657.05</v>
      </c>
      <c r="AB369" s="357">
        <f>IFERROR(VLOOKUP(H369,[2]New!$B:$G,6,0),)*I369/60</f>
        <v>2291</v>
      </c>
      <c r="AC369" s="33">
        <f>VLOOKUP(A369,'[4]PO PTCA (2)'!$A:$L,12,0)</f>
        <v>46290</v>
      </c>
      <c r="AD369" s="12" t="str">
        <f>IFERROR(VLOOKUP(H369,[3]Sheet1!$E:$H,4,0),)</f>
        <v>B</v>
      </c>
      <c r="AE369" s="17"/>
      <c r="AF369" s="34" t="s">
        <v>2472</v>
      </c>
      <c r="AG369" s="12" t="s">
        <v>42</v>
      </c>
      <c r="AH369" s="20"/>
      <c r="AI369" s="20" t="s">
        <v>139</v>
      </c>
      <c r="AJ369" s="223"/>
      <c r="AK369" s="223"/>
      <c r="AL369" s="223" t="s">
        <v>5608</v>
      </c>
      <c r="AM369" s="331" t="e">
        <v>#N/A</v>
      </c>
      <c r="AN369" s="223">
        <v>2</v>
      </c>
      <c r="AO369" s="223">
        <v>2</v>
      </c>
      <c r="AP369" s="223">
        <v>2</v>
      </c>
      <c r="AQ369" s="223">
        <v>2</v>
      </c>
      <c r="AR369" s="12"/>
    </row>
    <row r="370" spans="1:44">
      <c r="A370" s="12" t="s">
        <v>2093</v>
      </c>
      <c r="B370" s="23" t="s">
        <v>3668</v>
      </c>
      <c r="C370" s="24">
        <v>12125069</v>
      </c>
      <c r="D370" s="12" t="s">
        <v>194</v>
      </c>
      <c r="E370" s="25" t="s">
        <v>3649</v>
      </c>
      <c r="F370" s="24">
        <v>11134240</v>
      </c>
      <c r="G370" s="12" t="s">
        <v>195</v>
      </c>
      <c r="H370" s="26" t="s">
        <v>196</v>
      </c>
      <c r="I370" s="12">
        <v>2370</v>
      </c>
      <c r="J370" s="27">
        <v>46251</v>
      </c>
      <c r="K370" s="28" t="s">
        <v>3650</v>
      </c>
      <c r="L370" s="12" t="s">
        <v>3651</v>
      </c>
      <c r="M370" s="12">
        <v>2373</v>
      </c>
      <c r="N370" s="29">
        <v>0</v>
      </c>
      <c r="O370" s="29">
        <v>0</v>
      </c>
      <c r="P370" s="30" t="s">
        <v>38</v>
      </c>
      <c r="Q370" s="31">
        <v>46238</v>
      </c>
      <c r="R370" s="358">
        <v>0</v>
      </c>
      <c r="S370" s="31">
        <v>46239</v>
      </c>
      <c r="T370" s="31">
        <v>46239</v>
      </c>
      <c r="U370" s="12" t="s">
        <v>100</v>
      </c>
      <c r="V370" s="12" t="s">
        <v>40</v>
      </c>
      <c r="W370" s="31"/>
      <c r="X370" s="358">
        <v>3</v>
      </c>
      <c r="Y370" s="358">
        <v>0</v>
      </c>
      <c r="Z370" s="357">
        <f>IFERROR(VLOOKUP(H370,[2]New!$B:$G,3,0),)*I370/60</f>
        <v>1674.8</v>
      </c>
      <c r="AA370" s="357">
        <f>IFERROR(VLOOKUP(H370,[2]New!$B:$G,4,0),)*I370/60</f>
        <v>3657.7</v>
      </c>
      <c r="AB370" s="357">
        <f>IFERROR(VLOOKUP(H370,[2]New!$B:$G,6,0),)*I370/60</f>
        <v>2291</v>
      </c>
      <c r="AC370" s="33">
        <f>VLOOKUP(A370,'[4]PO PTCA (2)'!$A:$L,12,0)</f>
        <v>46268</v>
      </c>
      <c r="AD370" s="12" t="str">
        <f>IFERROR(VLOOKUP(H370,[3]Sheet1!$E:$H,4,0),)</f>
        <v>C</v>
      </c>
      <c r="AE370" s="17">
        <v>2370</v>
      </c>
      <c r="AF370" s="34" t="s">
        <v>4219</v>
      </c>
      <c r="AG370" s="12">
        <v>2</v>
      </c>
      <c r="AH370" s="20">
        <v>3</v>
      </c>
      <c r="AI370" s="20" t="s">
        <v>140</v>
      </c>
      <c r="AJ370" s="223"/>
      <c r="AK370" s="223"/>
      <c r="AL370" s="223" t="s">
        <v>5611</v>
      </c>
      <c r="AM370" s="331" t="e">
        <v>#N/A</v>
      </c>
      <c r="AN370" s="223">
        <v>2</v>
      </c>
      <c r="AO370" s="223">
        <v>2</v>
      </c>
      <c r="AP370" s="223">
        <v>2</v>
      </c>
      <c r="AQ370" s="223">
        <v>2</v>
      </c>
      <c r="AR370" s="12"/>
    </row>
    <row r="371" spans="1:44">
      <c r="A371" s="12" t="s">
        <v>2507</v>
      </c>
      <c r="B371" s="23" t="s">
        <v>3669</v>
      </c>
      <c r="C371" s="24">
        <v>12125071</v>
      </c>
      <c r="D371" s="12" t="s">
        <v>191</v>
      </c>
      <c r="E371" s="25" t="s">
        <v>3652</v>
      </c>
      <c r="F371" s="24">
        <v>11134241</v>
      </c>
      <c r="G371" s="12" t="s">
        <v>192</v>
      </c>
      <c r="H371" s="26" t="s">
        <v>193</v>
      </c>
      <c r="I371" s="12">
        <v>2865</v>
      </c>
      <c r="J371" s="27">
        <v>46251</v>
      </c>
      <c r="K371" s="28" t="s">
        <v>3653</v>
      </c>
      <c r="L371" s="12" t="s">
        <v>3654</v>
      </c>
      <c r="M371" s="12">
        <v>2881</v>
      </c>
      <c r="N371" s="29">
        <v>16</v>
      </c>
      <c r="O371" s="29">
        <v>0</v>
      </c>
      <c r="P371" s="30" t="s">
        <v>38</v>
      </c>
      <c r="Q371" s="31">
        <v>46238</v>
      </c>
      <c r="R371" s="358">
        <v>0</v>
      </c>
      <c r="S371" s="31">
        <v>46239</v>
      </c>
      <c r="T371" s="31">
        <v>46239</v>
      </c>
      <c r="U371" s="12" t="s">
        <v>39</v>
      </c>
      <c r="V371" s="12" t="s">
        <v>40</v>
      </c>
      <c r="W371" s="31"/>
      <c r="X371" s="358">
        <v>0</v>
      </c>
      <c r="Y371" s="358">
        <v>0</v>
      </c>
      <c r="Z371" s="357">
        <f>IFERROR(VLOOKUP(H371,[2]New!$B:$G,3,0),)*I371/60</f>
        <v>2024.6</v>
      </c>
      <c r="AA371" s="357">
        <f>IFERROR(VLOOKUP(H371,[2]New!$B:$G,4,0),)*I371/60</f>
        <v>4421.6499999999996</v>
      </c>
      <c r="AB371" s="357">
        <f>IFERROR(VLOOKUP(H371,[2]New!$B:$G,6,0),)*I371/60</f>
        <v>2769.5</v>
      </c>
      <c r="AC371" s="33">
        <f>VLOOKUP(A371,'[4]PO PTCA (2)'!$A:$L,12,0)</f>
        <v>46268</v>
      </c>
      <c r="AD371" s="12" t="str">
        <f>IFERROR(VLOOKUP(H371,[3]Sheet1!$E:$H,4,0),)</f>
        <v>C</v>
      </c>
      <c r="AE371" s="17"/>
      <c r="AF371" s="34" t="s">
        <v>2470</v>
      </c>
      <c r="AG371" s="12">
        <v>2</v>
      </c>
      <c r="AH371" s="20"/>
      <c r="AI371" s="20" t="s">
        <v>184</v>
      </c>
      <c r="AJ371" s="223"/>
      <c r="AK371" s="223"/>
      <c r="AL371" s="223" t="s">
        <v>5623</v>
      </c>
      <c r="AM371" s="331" t="e">
        <v>#N/A</v>
      </c>
      <c r="AN371" s="223">
        <v>2</v>
      </c>
      <c r="AO371" s="223">
        <v>2</v>
      </c>
      <c r="AP371" s="223">
        <v>2</v>
      </c>
      <c r="AQ371" s="223">
        <v>2</v>
      </c>
      <c r="AR371" s="12"/>
    </row>
    <row r="372" spans="1:44">
      <c r="A372" s="12" t="s">
        <v>3655</v>
      </c>
      <c r="B372" s="23" t="s">
        <v>3670</v>
      </c>
      <c r="C372" s="24">
        <v>12125073</v>
      </c>
      <c r="D372" s="12" t="s">
        <v>339</v>
      </c>
      <c r="E372" s="25" t="s">
        <v>3656</v>
      </c>
      <c r="F372" s="24">
        <v>11134234</v>
      </c>
      <c r="G372" s="12" t="s">
        <v>337</v>
      </c>
      <c r="H372" s="26" t="s">
        <v>338</v>
      </c>
      <c r="I372" s="12">
        <v>435</v>
      </c>
      <c r="J372" s="27">
        <v>46251</v>
      </c>
      <c r="K372" s="28" t="s">
        <v>3657</v>
      </c>
      <c r="L372" s="12" t="s">
        <v>3658</v>
      </c>
      <c r="M372" s="12">
        <v>435</v>
      </c>
      <c r="N372" s="29">
        <v>0</v>
      </c>
      <c r="O372" s="29">
        <v>0</v>
      </c>
      <c r="P372" s="30" t="s">
        <v>38</v>
      </c>
      <c r="Q372" s="31">
        <v>46238</v>
      </c>
      <c r="R372" s="358">
        <v>0</v>
      </c>
      <c r="S372" s="31">
        <v>46239</v>
      </c>
      <c r="T372" s="31">
        <v>46239</v>
      </c>
      <c r="U372" s="12" t="s">
        <v>39</v>
      </c>
      <c r="V372" s="12" t="s">
        <v>40</v>
      </c>
      <c r="W372" s="31"/>
      <c r="X372" s="358">
        <v>0</v>
      </c>
      <c r="Y372" s="358">
        <v>0</v>
      </c>
      <c r="Z372" s="357">
        <f>IFERROR(VLOOKUP(H372,[2]New!$B:$G,3,0),)*I372/60</f>
        <v>307.39999999999998</v>
      </c>
      <c r="AA372" s="357">
        <f>IFERROR(VLOOKUP(H372,[2]New!$B:$G,4,0),)*I372/60</f>
        <v>854.77499999999998</v>
      </c>
      <c r="AB372" s="357">
        <f>IFERROR(VLOOKUP(H372,[2]New!$B:$G,6,0),)*I372/60</f>
        <v>420.5</v>
      </c>
      <c r="AC372" s="33">
        <f>VLOOKUP(A372,'[4]PO PTCA (2)'!$A:$L,12,0)</f>
        <v>46268</v>
      </c>
      <c r="AD372" s="12" t="str">
        <f>IFERROR(VLOOKUP(H372,[3]Sheet1!$E:$H,4,0),)</f>
        <v>C</v>
      </c>
      <c r="AE372" s="17"/>
      <c r="AF372" s="34" t="s">
        <v>2470</v>
      </c>
      <c r="AG372" s="12" t="s">
        <v>42</v>
      </c>
      <c r="AH372" s="20"/>
      <c r="AI372" s="20" t="s">
        <v>41</v>
      </c>
      <c r="AJ372" s="223"/>
      <c r="AK372" s="223"/>
      <c r="AL372" s="223" t="s">
        <v>5644</v>
      </c>
      <c r="AM372" s="331" t="e">
        <v>#N/A</v>
      </c>
      <c r="AN372" s="223">
        <v>2</v>
      </c>
      <c r="AO372" s="223">
        <v>2</v>
      </c>
      <c r="AP372" s="223">
        <v>2</v>
      </c>
      <c r="AQ372" s="223">
        <v>2</v>
      </c>
      <c r="AR372" s="12"/>
    </row>
    <row r="373" spans="1:44">
      <c r="A373" s="12" t="s">
        <v>2289</v>
      </c>
      <c r="B373" s="23" t="s">
        <v>3671</v>
      </c>
      <c r="C373" s="24">
        <v>12125073</v>
      </c>
      <c r="D373" s="12" t="s">
        <v>339</v>
      </c>
      <c r="E373" s="25" t="s">
        <v>3659</v>
      </c>
      <c r="F373" s="24">
        <v>11134234</v>
      </c>
      <c r="G373" s="12" t="s">
        <v>337</v>
      </c>
      <c r="H373" s="26" t="s">
        <v>338</v>
      </c>
      <c r="I373" s="12">
        <v>220</v>
      </c>
      <c r="J373" s="27">
        <v>46251</v>
      </c>
      <c r="K373" s="28" t="s">
        <v>3660</v>
      </c>
      <c r="L373" s="12" t="s">
        <v>3661</v>
      </c>
      <c r="M373" s="12">
        <v>220</v>
      </c>
      <c r="N373" s="29">
        <v>0</v>
      </c>
      <c r="O373" s="29">
        <v>0</v>
      </c>
      <c r="P373" s="30" t="s">
        <v>38</v>
      </c>
      <c r="Q373" s="31">
        <v>46238</v>
      </c>
      <c r="R373" s="358">
        <v>0</v>
      </c>
      <c r="S373" s="31">
        <v>46239</v>
      </c>
      <c r="T373" s="31">
        <v>46239</v>
      </c>
      <c r="U373" s="12" t="s">
        <v>39</v>
      </c>
      <c r="V373" s="12" t="s">
        <v>40</v>
      </c>
      <c r="W373" s="31"/>
      <c r="X373" s="358">
        <v>0</v>
      </c>
      <c r="Y373" s="358">
        <v>0</v>
      </c>
      <c r="Z373" s="357">
        <f>IFERROR(VLOOKUP(H373,[2]New!$B:$G,3,0),)*I373/60</f>
        <v>155.46666666666667</v>
      </c>
      <c r="AA373" s="357">
        <f>IFERROR(VLOOKUP(H373,[2]New!$B:$G,4,0),)*I373/60</f>
        <v>432.3</v>
      </c>
      <c r="AB373" s="357">
        <f>IFERROR(VLOOKUP(H373,[2]New!$B:$G,6,0),)*I373/60</f>
        <v>212.66666666666666</v>
      </c>
      <c r="AC373" s="33">
        <f>VLOOKUP(A373,'[4]PO PTCA (2)'!$A:$L,12,0)</f>
        <v>46268</v>
      </c>
      <c r="AD373" s="12" t="str">
        <f>IFERROR(VLOOKUP(H373,[3]Sheet1!$E:$H,4,0),)</f>
        <v>C</v>
      </c>
      <c r="AE373" s="17"/>
      <c r="AF373" s="34" t="s">
        <v>2470</v>
      </c>
      <c r="AG373" s="12" t="s">
        <v>42</v>
      </c>
      <c r="AH373" s="20"/>
      <c r="AI373" s="20" t="s">
        <v>41</v>
      </c>
      <c r="AJ373" s="223"/>
      <c r="AK373" s="223"/>
      <c r="AL373" s="223" t="s">
        <v>5644</v>
      </c>
      <c r="AM373" s="331" t="e">
        <v>#N/A</v>
      </c>
      <c r="AN373" s="223">
        <v>2</v>
      </c>
      <c r="AO373" s="223">
        <v>2</v>
      </c>
      <c r="AP373" s="223">
        <v>2</v>
      </c>
      <c r="AQ373" s="223">
        <v>2</v>
      </c>
      <c r="AR373" s="12"/>
    </row>
    <row r="374" spans="1:44">
      <c r="A374" s="12" t="s">
        <v>2889</v>
      </c>
      <c r="B374" s="23" t="s">
        <v>3672</v>
      </c>
      <c r="C374" s="24">
        <v>12125012</v>
      </c>
      <c r="D374" s="12" t="s">
        <v>131</v>
      </c>
      <c r="E374" s="25" t="s">
        <v>3662</v>
      </c>
      <c r="F374" s="24">
        <v>11134237</v>
      </c>
      <c r="G374" s="12" t="s">
        <v>132</v>
      </c>
      <c r="H374" s="26" t="s">
        <v>133</v>
      </c>
      <c r="I374" s="12">
        <v>1180</v>
      </c>
      <c r="J374" s="27">
        <v>46251</v>
      </c>
      <c r="K374" s="28" t="s">
        <v>3663</v>
      </c>
      <c r="L374" s="12" t="s">
        <v>3664</v>
      </c>
      <c r="M374" s="12">
        <v>1196</v>
      </c>
      <c r="N374" s="29">
        <v>16</v>
      </c>
      <c r="O374" s="29">
        <v>0</v>
      </c>
      <c r="P374" s="30" t="s">
        <v>38</v>
      </c>
      <c r="Q374" s="31">
        <v>46238</v>
      </c>
      <c r="R374" s="358">
        <v>0</v>
      </c>
      <c r="S374" s="31">
        <v>46239</v>
      </c>
      <c r="T374" s="31">
        <v>46239</v>
      </c>
      <c r="U374" s="12" t="s">
        <v>102</v>
      </c>
      <c r="V374" s="12" t="s">
        <v>252</v>
      </c>
      <c r="W374" s="31"/>
      <c r="X374" s="358">
        <v>0</v>
      </c>
      <c r="Y374" s="358">
        <v>0</v>
      </c>
      <c r="Z374" s="357">
        <f>IFERROR(VLOOKUP(H374,[2]New!$B:$G,3,0),)*I374/60</f>
        <v>833.86666666666667</v>
      </c>
      <c r="AA374" s="357">
        <f>IFERROR(VLOOKUP(H374,[2]New!$B:$G,4,0),)*I374/60</f>
        <v>2318.6999999999998</v>
      </c>
      <c r="AB374" s="357">
        <f>IFERROR(VLOOKUP(H374,[2]New!$B:$G,6,0),)*I374/60</f>
        <v>1140.6666666666667</v>
      </c>
      <c r="AC374" s="33">
        <f>VLOOKUP(A374,'[4]PO PTCA (2)'!$A:$L,12,0)</f>
        <v>46290</v>
      </c>
      <c r="AD374" s="12" t="str">
        <f>IFERROR(VLOOKUP(H374,[3]Sheet1!$E:$H,4,0),)</f>
        <v>B</v>
      </c>
      <c r="AE374" s="17"/>
      <c r="AF374" s="34" t="s">
        <v>2470</v>
      </c>
      <c r="AG374" s="12" t="s">
        <v>42</v>
      </c>
      <c r="AH374" s="20"/>
      <c r="AI374" s="20" t="s">
        <v>3859</v>
      </c>
      <c r="AJ374" s="223"/>
      <c r="AK374" s="223"/>
      <c r="AL374" s="223" t="s">
        <v>5605</v>
      </c>
      <c r="AM374" s="331" t="e">
        <v>#N/A</v>
      </c>
      <c r="AN374" s="223">
        <v>3</v>
      </c>
      <c r="AO374" s="223">
        <v>3</v>
      </c>
      <c r="AP374" s="223">
        <v>2</v>
      </c>
      <c r="AQ374" s="223">
        <v>2</v>
      </c>
      <c r="AR374" s="12"/>
    </row>
    <row r="375" spans="1:44">
      <c r="A375" s="12" t="s">
        <v>3679</v>
      </c>
      <c r="B375" s="23" t="s">
        <v>3683</v>
      </c>
      <c r="C375" s="24">
        <v>12114297</v>
      </c>
      <c r="D375" s="12" t="s">
        <v>144</v>
      </c>
      <c r="E375" s="25" t="s">
        <v>3680</v>
      </c>
      <c r="F375" s="24">
        <v>11132335</v>
      </c>
      <c r="G375" s="12" t="s">
        <v>605</v>
      </c>
      <c r="H375" s="26" t="s">
        <v>606</v>
      </c>
      <c r="I375" s="12">
        <v>150</v>
      </c>
      <c r="J375" s="27">
        <v>46237</v>
      </c>
      <c r="K375" s="28" t="s">
        <v>3681</v>
      </c>
      <c r="L375" s="12" t="s">
        <v>3682</v>
      </c>
      <c r="M375" s="12">
        <v>150</v>
      </c>
      <c r="N375" s="358">
        <v>0</v>
      </c>
      <c r="O375" s="358">
        <v>0</v>
      </c>
      <c r="P375" s="30" t="s">
        <v>166</v>
      </c>
      <c r="Q375" s="31">
        <v>46233</v>
      </c>
      <c r="R375" s="358">
        <v>0</v>
      </c>
      <c r="S375" s="31">
        <v>46233</v>
      </c>
      <c r="T375" s="31">
        <v>46233</v>
      </c>
      <c r="U375" s="12" t="s">
        <v>101</v>
      </c>
      <c r="V375" s="12" t="s">
        <v>45</v>
      </c>
      <c r="W375" s="31"/>
      <c r="X375" s="358">
        <v>0</v>
      </c>
      <c r="Y375" s="358">
        <v>0</v>
      </c>
      <c r="Z375" s="357">
        <f>IFERROR(VLOOKUP(H375,[2]New!$B:$G,3,0),)*I375/60</f>
        <v>52.5</v>
      </c>
      <c r="AA375" s="357">
        <f>IFERROR(VLOOKUP(H375,[2]New!$B:$G,4,0),)*I375/60</f>
        <v>231.5</v>
      </c>
      <c r="AB375" s="357">
        <f>IFERROR(VLOOKUP(H375,[2]New!$B:$G,6,0),)*I375/60</f>
        <v>107.5</v>
      </c>
      <c r="AC375" s="33">
        <f>VLOOKUP(A375,'[4]PO PTCA (2)'!$A:$L,12,0)</f>
        <v>46239</v>
      </c>
      <c r="AD375" s="12">
        <f>IFERROR(VLOOKUP(H375,[3]Sheet1!$E:$H,4,0),)</f>
        <v>0</v>
      </c>
      <c r="AE375" s="17">
        <v>150</v>
      </c>
      <c r="AF375" s="34" t="s">
        <v>4219</v>
      </c>
      <c r="AG375" s="12">
        <v>0</v>
      </c>
      <c r="AH375" s="20">
        <v>0</v>
      </c>
      <c r="AI375" s="20" t="s">
        <v>121</v>
      </c>
      <c r="AJ375" s="223"/>
      <c r="AK375" s="223"/>
      <c r="AL375" s="223" t="s">
        <v>5657</v>
      </c>
      <c r="AM375" s="331" t="s">
        <v>5657</v>
      </c>
      <c r="AN375" s="223">
        <v>3</v>
      </c>
      <c r="AO375" s="223">
        <v>3</v>
      </c>
      <c r="AP375" s="223">
        <v>2</v>
      </c>
      <c r="AQ375" s="223">
        <v>2</v>
      </c>
      <c r="AR375" s="12"/>
    </row>
    <row r="376" spans="1:44">
      <c r="A376" s="12" t="s">
        <v>3721</v>
      </c>
      <c r="B376" s="23" t="s">
        <v>3804</v>
      </c>
      <c r="C376" s="24">
        <v>12111394</v>
      </c>
      <c r="D376" s="12" t="s">
        <v>854</v>
      </c>
      <c r="E376" s="25" t="s">
        <v>3722</v>
      </c>
      <c r="F376" s="24">
        <v>11113866</v>
      </c>
      <c r="G376" s="12" t="s">
        <v>846</v>
      </c>
      <c r="H376" s="26" t="s">
        <v>847</v>
      </c>
      <c r="I376" s="12">
        <v>10</v>
      </c>
      <c r="J376" s="27">
        <v>46248</v>
      </c>
      <c r="K376" s="28" t="s">
        <v>3723</v>
      </c>
      <c r="L376" s="12" t="s">
        <v>3783</v>
      </c>
      <c r="M376" s="309">
        <v>10</v>
      </c>
      <c r="N376" s="358">
        <v>0</v>
      </c>
      <c r="O376" s="358">
        <v>0</v>
      </c>
      <c r="P376" s="30" t="s">
        <v>203</v>
      </c>
      <c r="Q376" s="31">
        <v>46238</v>
      </c>
      <c r="R376" s="358">
        <v>0</v>
      </c>
      <c r="S376" s="314">
        <v>46241</v>
      </c>
      <c r="T376" s="314">
        <v>46241</v>
      </c>
      <c r="U376" s="12" t="s">
        <v>48</v>
      </c>
      <c r="V376" s="12" t="s">
        <v>252</v>
      </c>
      <c r="W376" s="31"/>
      <c r="X376" s="358">
        <v>0</v>
      </c>
      <c r="Y376" s="358">
        <v>0</v>
      </c>
      <c r="Z376" s="357">
        <f>IFERROR(VLOOKUP(H376,[2]New!$B:$G,3,0),)*I376/60</f>
        <v>3.6666666666666665</v>
      </c>
      <c r="AA376" s="357">
        <f>IFERROR(VLOOKUP(H376,[2]New!$B:$G,4,0),)*I376/60</f>
        <v>19.649999999999999</v>
      </c>
      <c r="AB376" s="357">
        <f>IFERROR(VLOOKUP(H376,[2]New!$B:$G,6,0),)*I376/60</f>
        <v>11.666666666666666</v>
      </c>
      <c r="AC376" s="33">
        <f>VLOOKUP(A376,'[4]PO PTCA (2)'!$A:$L,12,0)</f>
        <v>46251</v>
      </c>
      <c r="AD376" s="12">
        <f>IFERROR(VLOOKUP(H376,[3]Sheet1!$E:$H,4,0),)</f>
        <v>0</v>
      </c>
      <c r="AE376" s="17">
        <v>10</v>
      </c>
      <c r="AF376" s="34" t="s">
        <v>4219</v>
      </c>
      <c r="AG376" s="12">
        <v>0</v>
      </c>
      <c r="AH376" s="20">
        <v>0</v>
      </c>
      <c r="AI376" s="20" t="s">
        <v>4220</v>
      </c>
      <c r="AJ376" s="223"/>
      <c r="AK376" s="223"/>
      <c r="AL376" s="223" t="s">
        <v>5695</v>
      </c>
      <c r="AM376" s="331" t="e">
        <v>#N/A</v>
      </c>
      <c r="AN376" s="223">
        <v>2</v>
      </c>
      <c r="AO376" s="223">
        <v>2</v>
      </c>
      <c r="AP376" s="223">
        <v>2</v>
      </c>
      <c r="AQ376" s="223">
        <v>2</v>
      </c>
      <c r="AR376" s="12"/>
    </row>
    <row r="377" spans="1:44">
      <c r="A377" s="12" t="s">
        <v>3724</v>
      </c>
      <c r="B377" s="23" t="s">
        <v>3805</v>
      </c>
      <c r="C377" s="24">
        <v>12111377</v>
      </c>
      <c r="D377" s="12" t="s">
        <v>146</v>
      </c>
      <c r="E377" s="25" t="s">
        <v>3725</v>
      </c>
      <c r="F377" s="24">
        <v>11124966</v>
      </c>
      <c r="G377" s="12" t="s">
        <v>551</v>
      </c>
      <c r="H377" s="26" t="s">
        <v>552</v>
      </c>
      <c r="I377" s="12">
        <v>5</v>
      </c>
      <c r="J377" s="27">
        <v>46251</v>
      </c>
      <c r="K377" s="28" t="s">
        <v>3726</v>
      </c>
      <c r="L377" s="12" t="s">
        <v>3784</v>
      </c>
      <c r="M377" s="12">
        <v>5</v>
      </c>
      <c r="N377" s="358">
        <v>0</v>
      </c>
      <c r="O377" s="358">
        <v>0</v>
      </c>
      <c r="P377" s="30" t="s">
        <v>203</v>
      </c>
      <c r="Q377" s="31">
        <v>46238</v>
      </c>
      <c r="R377" s="358">
        <v>0</v>
      </c>
      <c r="S377" s="31">
        <v>46239</v>
      </c>
      <c r="T377" s="31">
        <v>46239</v>
      </c>
      <c r="U377" s="12" t="s">
        <v>101</v>
      </c>
      <c r="V377" s="12" t="s">
        <v>45</v>
      </c>
      <c r="W377" s="31"/>
      <c r="X377" s="358">
        <v>0</v>
      </c>
      <c r="Y377" s="358">
        <v>0</v>
      </c>
      <c r="Z377" s="357">
        <f>IFERROR(VLOOKUP(H377,[2]New!$B:$G,3,0),)*I377/60</f>
        <v>1.8333333333333333</v>
      </c>
      <c r="AA377" s="357">
        <f>IFERROR(VLOOKUP(H377,[2]New!$B:$G,4,0),)*I377/60</f>
        <v>7.7166666666666668</v>
      </c>
      <c r="AB377" s="357">
        <f>IFERROR(VLOOKUP(H377,[2]New!$B:$G,6,0),)*I377/60</f>
        <v>5.833333333333333</v>
      </c>
      <c r="AC377" s="33">
        <f>VLOOKUP(A377,'[4]PO PTCA (2)'!$A:$L,12,0)</f>
        <v>46269</v>
      </c>
      <c r="AD377" s="12">
        <f>IFERROR(VLOOKUP(H377,[3]Sheet1!$E:$H,4,0),)</f>
        <v>0</v>
      </c>
      <c r="AE377" s="17"/>
      <c r="AF377" s="34" t="s">
        <v>2470</v>
      </c>
      <c r="AG377" s="12">
        <v>0</v>
      </c>
      <c r="AH377" s="20"/>
      <c r="AI377" s="20" t="s">
        <v>121</v>
      </c>
      <c r="AJ377" s="223"/>
      <c r="AK377" s="223"/>
      <c r="AL377" s="223" t="s">
        <v>5696</v>
      </c>
      <c r="AM377" s="331" t="s">
        <v>5696</v>
      </c>
      <c r="AN377" s="223">
        <v>3</v>
      </c>
      <c r="AO377" s="223">
        <v>3</v>
      </c>
      <c r="AP377" s="223">
        <v>3</v>
      </c>
      <c r="AQ377" s="223">
        <v>3</v>
      </c>
      <c r="AR377" t="s">
        <v>5728</v>
      </c>
    </row>
    <row r="378" spans="1:44">
      <c r="A378" s="12" t="s">
        <v>3727</v>
      </c>
      <c r="B378" s="23" t="s">
        <v>3806</v>
      </c>
      <c r="C378" s="24">
        <v>12111467</v>
      </c>
      <c r="D378" s="12" t="s">
        <v>561</v>
      </c>
      <c r="E378" s="25" t="s">
        <v>3728</v>
      </c>
      <c r="F378" s="24">
        <v>11125044</v>
      </c>
      <c r="G378" s="12" t="s">
        <v>557</v>
      </c>
      <c r="H378" s="26" t="s">
        <v>558</v>
      </c>
      <c r="I378" s="12">
        <v>5</v>
      </c>
      <c r="J378" s="27">
        <v>46251</v>
      </c>
      <c r="K378" s="28" t="s">
        <v>3729</v>
      </c>
      <c r="L378" s="12" t="s">
        <v>3785</v>
      </c>
      <c r="M378" s="12">
        <v>5</v>
      </c>
      <c r="N378" s="358">
        <v>0</v>
      </c>
      <c r="O378" s="358">
        <v>0</v>
      </c>
      <c r="P378" s="30" t="s">
        <v>203</v>
      </c>
      <c r="Q378" s="31">
        <v>46238</v>
      </c>
      <c r="R378" s="358">
        <v>0</v>
      </c>
      <c r="S378" s="31">
        <v>46239</v>
      </c>
      <c r="T378" s="31">
        <v>46239</v>
      </c>
      <c r="U378" s="12" t="s">
        <v>101</v>
      </c>
      <c r="V378" s="12" t="s">
        <v>45</v>
      </c>
      <c r="W378" s="31"/>
      <c r="X378" s="358">
        <v>0</v>
      </c>
      <c r="Y378" s="358">
        <v>0</v>
      </c>
      <c r="Z378" s="357">
        <f>IFERROR(VLOOKUP(H378,[2]New!$B:$G,3,0),)*I378/60</f>
        <v>2.2916666666666665</v>
      </c>
      <c r="AA378" s="357">
        <f>IFERROR(VLOOKUP(H378,[2]New!$B:$G,4,0),)*I378/60</f>
        <v>9.8249999999999993</v>
      </c>
      <c r="AB378" s="357">
        <f>IFERROR(VLOOKUP(H378,[2]New!$B:$G,6,0),)*I378/60</f>
        <v>5.833333333333333</v>
      </c>
      <c r="AC378" s="33">
        <f>VLOOKUP(A378,'[4]PO PTCA (2)'!$A:$L,12,0)</f>
        <v>46269</v>
      </c>
      <c r="AD378" s="12">
        <f>IFERROR(VLOOKUP(H378,[3]Sheet1!$E:$H,4,0),)</f>
        <v>0</v>
      </c>
      <c r="AE378" s="17"/>
      <c r="AF378" s="34" t="s">
        <v>2470</v>
      </c>
      <c r="AG378" s="12">
        <v>0</v>
      </c>
      <c r="AH378" s="20"/>
      <c r="AI378" s="20" t="s">
        <v>121</v>
      </c>
      <c r="AJ378" s="223"/>
      <c r="AK378" s="223"/>
      <c r="AL378" s="223" t="s">
        <v>5697</v>
      </c>
      <c r="AM378" s="331" t="s">
        <v>5697</v>
      </c>
      <c r="AN378" s="223">
        <v>2</v>
      </c>
      <c r="AO378" s="223">
        <v>2</v>
      </c>
      <c r="AP378" s="223">
        <v>2</v>
      </c>
      <c r="AQ378" s="223">
        <v>2</v>
      </c>
      <c r="AR378" t="s">
        <v>5728</v>
      </c>
    </row>
    <row r="379" spans="1:44">
      <c r="A379" s="12" t="s">
        <v>3730</v>
      </c>
      <c r="B379" s="23" t="s">
        <v>3807</v>
      </c>
      <c r="C379" s="24">
        <v>12111488</v>
      </c>
      <c r="D379" s="12" t="s">
        <v>580</v>
      </c>
      <c r="E379" s="25" t="s">
        <v>3731</v>
      </c>
      <c r="F379" s="24">
        <v>11125017</v>
      </c>
      <c r="G379" s="12" t="s">
        <v>571</v>
      </c>
      <c r="H379" s="26" t="s">
        <v>572</v>
      </c>
      <c r="I379" s="12">
        <v>5</v>
      </c>
      <c r="J379" s="27">
        <v>46251</v>
      </c>
      <c r="K379" s="28" t="s">
        <v>3732</v>
      </c>
      <c r="L379" s="12" t="s">
        <v>3786</v>
      </c>
      <c r="M379" s="12">
        <v>5</v>
      </c>
      <c r="N379" s="358">
        <v>0</v>
      </c>
      <c r="O379" s="358">
        <v>0</v>
      </c>
      <c r="P379" s="30" t="s">
        <v>203</v>
      </c>
      <c r="Q379" s="31">
        <v>46238</v>
      </c>
      <c r="R379" s="358">
        <v>0</v>
      </c>
      <c r="S379" s="31">
        <v>46239</v>
      </c>
      <c r="T379" s="31">
        <v>46239</v>
      </c>
      <c r="U379" s="12" t="s">
        <v>101</v>
      </c>
      <c r="V379" s="12" t="s">
        <v>45</v>
      </c>
      <c r="W379" s="31"/>
      <c r="X379" s="358">
        <v>0</v>
      </c>
      <c r="Y379" s="358">
        <v>0</v>
      </c>
      <c r="Z379" s="357">
        <f>IFERROR(VLOOKUP(H379,[2]New!$B:$G,3,0),)*I379/60</f>
        <v>2.2916666666666665</v>
      </c>
      <c r="AA379" s="357">
        <f>IFERROR(VLOOKUP(H379,[2]New!$B:$G,4,0),)*I379/60</f>
        <v>9.8249999999999993</v>
      </c>
      <c r="AB379" s="357">
        <f>IFERROR(VLOOKUP(H379,[2]New!$B:$G,6,0),)*I379/60</f>
        <v>5.833333333333333</v>
      </c>
      <c r="AC379" s="33">
        <f>VLOOKUP(A379,'[4]PO PTCA (2)'!$A:$L,12,0)</f>
        <v>46269</v>
      </c>
      <c r="AD379" s="12">
        <f>IFERROR(VLOOKUP(H379,[3]Sheet1!$E:$H,4,0),)</f>
        <v>0</v>
      </c>
      <c r="AE379" s="17"/>
      <c r="AF379" s="34" t="s">
        <v>2470</v>
      </c>
      <c r="AG379" s="12">
        <v>0</v>
      </c>
      <c r="AH379" s="20"/>
      <c r="AI379" s="20" t="s">
        <v>121</v>
      </c>
      <c r="AJ379" s="223"/>
      <c r="AK379" s="223"/>
      <c r="AL379" s="223" t="s">
        <v>5610</v>
      </c>
      <c r="AM379" s="331" t="s">
        <v>5610</v>
      </c>
      <c r="AN379" s="223">
        <v>2</v>
      </c>
      <c r="AO379" s="223">
        <v>2</v>
      </c>
      <c r="AP379" s="223">
        <v>2</v>
      </c>
      <c r="AQ379" s="223">
        <v>2</v>
      </c>
      <c r="AR379" t="s">
        <v>5727</v>
      </c>
    </row>
    <row r="380" spans="1:44">
      <c r="A380" s="12" t="s">
        <v>3733</v>
      </c>
      <c r="B380" s="23" t="s">
        <v>3808</v>
      </c>
      <c r="C380" s="24">
        <v>12114297</v>
      </c>
      <c r="D380" s="12" t="s">
        <v>144</v>
      </c>
      <c r="E380" s="25" t="s">
        <v>3734</v>
      </c>
      <c r="F380" s="24">
        <v>11132335</v>
      </c>
      <c r="G380" s="12" t="s">
        <v>605</v>
      </c>
      <c r="H380" s="26" t="s">
        <v>606</v>
      </c>
      <c r="I380" s="12">
        <v>885</v>
      </c>
      <c r="J380" s="27">
        <v>46251</v>
      </c>
      <c r="K380" s="28" t="s">
        <v>3735</v>
      </c>
      <c r="L380" s="12" t="s">
        <v>3787</v>
      </c>
      <c r="M380" s="310">
        <v>895</v>
      </c>
      <c r="N380" s="358">
        <v>0</v>
      </c>
      <c r="O380" s="358">
        <v>0</v>
      </c>
      <c r="P380" s="30" t="s">
        <v>166</v>
      </c>
      <c r="Q380" s="31">
        <v>46238</v>
      </c>
      <c r="R380" s="358">
        <v>0</v>
      </c>
      <c r="S380" s="314">
        <v>46241</v>
      </c>
      <c r="T380" s="314">
        <v>46241</v>
      </c>
      <c r="U380" s="12" t="s">
        <v>104</v>
      </c>
      <c r="V380" s="12" t="s">
        <v>45</v>
      </c>
      <c r="W380" s="31"/>
      <c r="X380" s="358">
        <v>10</v>
      </c>
      <c r="Y380" s="358">
        <v>0</v>
      </c>
      <c r="Z380" s="357">
        <f>IFERROR(VLOOKUP(H380,[2]New!$B:$G,3,0),)*I380/60</f>
        <v>309.75</v>
      </c>
      <c r="AA380" s="357">
        <f>IFERROR(VLOOKUP(H380,[2]New!$B:$G,4,0),)*I380/60</f>
        <v>1365.85</v>
      </c>
      <c r="AB380" s="357">
        <f>IFERROR(VLOOKUP(H380,[2]New!$B:$G,6,0),)*I380/60</f>
        <v>634.25</v>
      </c>
      <c r="AC380" s="33">
        <v>46268</v>
      </c>
      <c r="AD380" s="12">
        <f>IFERROR(VLOOKUP(H380,[3]Sheet1!$E:$H,4,0),)</f>
        <v>0</v>
      </c>
      <c r="AE380" s="17" t="s">
        <v>5536</v>
      </c>
      <c r="AF380" s="34" t="s">
        <v>2470</v>
      </c>
      <c r="AG380" s="12">
        <v>0</v>
      </c>
      <c r="AH380" s="20"/>
      <c r="AI380" s="20" t="s">
        <v>5597</v>
      </c>
      <c r="AJ380" s="223"/>
      <c r="AK380" s="223"/>
      <c r="AL380" s="223" t="s">
        <v>5657</v>
      </c>
      <c r="AM380" s="331" t="s">
        <v>5657</v>
      </c>
      <c r="AN380" s="223">
        <v>3</v>
      </c>
      <c r="AO380" s="223">
        <v>3</v>
      </c>
      <c r="AP380" s="223">
        <v>2</v>
      </c>
      <c r="AQ380" s="223">
        <v>2</v>
      </c>
      <c r="AR380" t="s">
        <v>5729</v>
      </c>
    </row>
    <row r="381" spans="1:44">
      <c r="A381" s="12" t="s">
        <v>3736</v>
      </c>
      <c r="B381" s="23" t="s">
        <v>3809</v>
      </c>
      <c r="C381" s="24">
        <v>12114298</v>
      </c>
      <c r="D381" s="12" t="s">
        <v>607</v>
      </c>
      <c r="E381" s="25" t="s">
        <v>3737</v>
      </c>
      <c r="F381" s="24">
        <v>11132336</v>
      </c>
      <c r="G381" s="12" t="s">
        <v>603</v>
      </c>
      <c r="H381" s="26" t="s">
        <v>604</v>
      </c>
      <c r="I381" s="12">
        <v>65</v>
      </c>
      <c r="J381" s="27">
        <v>46251</v>
      </c>
      <c r="K381" s="28" t="s">
        <v>3738</v>
      </c>
      <c r="L381" s="12" t="s">
        <v>3788</v>
      </c>
      <c r="M381" s="309">
        <v>65</v>
      </c>
      <c r="N381" s="358">
        <v>0</v>
      </c>
      <c r="O381" s="358">
        <v>0</v>
      </c>
      <c r="P381" s="30" t="s">
        <v>166</v>
      </c>
      <c r="Q381" s="31">
        <v>46238</v>
      </c>
      <c r="R381" s="358">
        <v>0</v>
      </c>
      <c r="S381" s="314">
        <v>46241</v>
      </c>
      <c r="T381" s="314">
        <v>46241</v>
      </c>
      <c r="U381" s="12" t="s">
        <v>104</v>
      </c>
      <c r="V381" s="12" t="s">
        <v>45</v>
      </c>
      <c r="W381" s="31"/>
      <c r="X381" s="358">
        <v>0</v>
      </c>
      <c r="Y381" s="358">
        <v>0</v>
      </c>
      <c r="Z381" s="357">
        <f>IFERROR(VLOOKUP(H381,[2]New!$B:$G,3,0),)*I381/60</f>
        <v>45.93333333333333</v>
      </c>
      <c r="AA381" s="357">
        <f>IFERROR(VLOOKUP(H381,[2]New!$B:$G,4,0),)*I381/60</f>
        <v>127.72499999999999</v>
      </c>
      <c r="AB381" s="357">
        <f>IFERROR(VLOOKUP(H381,[2]New!$B:$G,6,0),)*I381/60</f>
        <v>62.833333333333336</v>
      </c>
      <c r="AC381" s="33">
        <v>46268</v>
      </c>
      <c r="AD381" s="12">
        <f>IFERROR(VLOOKUP(H381,[3]Sheet1!$E:$H,4,0),)</f>
        <v>0</v>
      </c>
      <c r="AE381" s="17" t="s">
        <v>5536</v>
      </c>
      <c r="AF381" s="34" t="s">
        <v>2470</v>
      </c>
      <c r="AG381" s="12">
        <v>0</v>
      </c>
      <c r="AH381" s="20"/>
      <c r="AI381" s="20" t="s">
        <v>5597</v>
      </c>
      <c r="AJ381" s="223"/>
      <c r="AK381" s="223"/>
      <c r="AL381" s="223" t="s">
        <v>5657</v>
      </c>
      <c r="AM381" s="331" t="s">
        <v>5657</v>
      </c>
      <c r="AN381" s="223">
        <v>3</v>
      </c>
      <c r="AO381" s="223">
        <v>3</v>
      </c>
      <c r="AP381" s="223">
        <v>2</v>
      </c>
      <c r="AQ381" s="223">
        <v>2</v>
      </c>
      <c r="AR381" t="s">
        <v>5729</v>
      </c>
    </row>
    <row r="382" spans="1:44">
      <c r="A382" s="12" t="s">
        <v>3739</v>
      </c>
      <c r="B382" s="23" t="s">
        <v>3810</v>
      </c>
      <c r="C382" s="24">
        <v>12114299</v>
      </c>
      <c r="D382" s="12" t="s">
        <v>167</v>
      </c>
      <c r="E382" s="25" t="s">
        <v>3740</v>
      </c>
      <c r="F382" s="24">
        <v>11132337</v>
      </c>
      <c r="G382" s="12" t="s">
        <v>327</v>
      </c>
      <c r="H382" s="26" t="s">
        <v>328</v>
      </c>
      <c r="I382" s="310">
        <v>125</v>
      </c>
      <c r="J382" s="27">
        <v>46251</v>
      </c>
      <c r="K382" s="28" t="s">
        <v>3741</v>
      </c>
      <c r="L382" s="12" t="s">
        <v>3789</v>
      </c>
      <c r="M382" s="309">
        <v>135</v>
      </c>
      <c r="N382" s="358">
        <v>0</v>
      </c>
      <c r="O382" s="358">
        <v>0</v>
      </c>
      <c r="P382" s="30" t="s">
        <v>166</v>
      </c>
      <c r="Q382" s="31">
        <v>46238</v>
      </c>
      <c r="R382" s="358">
        <v>0</v>
      </c>
      <c r="S382" s="314">
        <v>46241</v>
      </c>
      <c r="T382" s="314">
        <v>46241</v>
      </c>
      <c r="U382" s="12" t="s">
        <v>104</v>
      </c>
      <c r="V382" s="12" t="s">
        <v>45</v>
      </c>
      <c r="W382" s="31"/>
      <c r="X382" s="373">
        <v>10</v>
      </c>
      <c r="Y382" s="358">
        <v>0</v>
      </c>
      <c r="Z382" s="357">
        <f>IFERROR(VLOOKUP(H382,[2]New!$B:$G,3,0),)*I382/60</f>
        <v>48.958333333333336</v>
      </c>
      <c r="AA382" s="357">
        <f>IFERROR(VLOOKUP(H382,[2]New!$B:$G,4,0),)*I382/60</f>
        <v>210.41666666666666</v>
      </c>
      <c r="AB382" s="357">
        <f>IFERROR(VLOOKUP(H382,[2]New!$B:$G,6,0),)*I382/60</f>
        <v>125</v>
      </c>
      <c r="AC382" s="33">
        <v>46268</v>
      </c>
      <c r="AD382" s="12">
        <f>IFERROR(VLOOKUP(H382,[3]Sheet1!$E:$H,4,0),)</f>
        <v>0</v>
      </c>
      <c r="AE382" s="17" t="s">
        <v>5536</v>
      </c>
      <c r="AF382" s="34" t="s">
        <v>2470</v>
      </c>
      <c r="AG382" s="12">
        <v>0</v>
      </c>
      <c r="AH382" s="20"/>
      <c r="AI382" s="20" t="s">
        <v>5597</v>
      </c>
      <c r="AJ382" s="223"/>
      <c r="AK382" s="223"/>
      <c r="AL382" s="223" t="s">
        <v>5657</v>
      </c>
      <c r="AM382" s="331" t="s">
        <v>5657</v>
      </c>
      <c r="AN382" s="223">
        <v>3</v>
      </c>
      <c r="AO382" s="223">
        <v>3</v>
      </c>
      <c r="AP382" s="223">
        <v>2</v>
      </c>
      <c r="AQ382" s="223">
        <v>2</v>
      </c>
      <c r="AR382" t="s">
        <v>5729</v>
      </c>
    </row>
    <row r="383" spans="1:44">
      <c r="A383" s="12" t="s">
        <v>3742</v>
      </c>
      <c r="B383" s="23" t="s">
        <v>3811</v>
      </c>
      <c r="C383" s="24">
        <v>12114296</v>
      </c>
      <c r="D383" s="12" t="s">
        <v>50</v>
      </c>
      <c r="E383" s="25" t="s">
        <v>3743</v>
      </c>
      <c r="F383" s="24">
        <v>11132334</v>
      </c>
      <c r="G383" s="12" t="s">
        <v>507</v>
      </c>
      <c r="H383" s="26" t="s">
        <v>508</v>
      </c>
      <c r="I383" s="12">
        <v>595</v>
      </c>
      <c r="J383" s="27">
        <v>46251</v>
      </c>
      <c r="K383" s="28" t="s">
        <v>3744</v>
      </c>
      <c r="L383" s="12" t="s">
        <v>3790</v>
      </c>
      <c r="M383" s="310">
        <v>595</v>
      </c>
      <c r="N383" s="358">
        <v>0</v>
      </c>
      <c r="O383" s="358">
        <v>0</v>
      </c>
      <c r="P383" s="30" t="s">
        <v>166</v>
      </c>
      <c r="Q383" s="31">
        <v>46238</v>
      </c>
      <c r="R383" s="358">
        <v>0</v>
      </c>
      <c r="S383" s="314">
        <v>46241</v>
      </c>
      <c r="T383" s="314">
        <v>46241</v>
      </c>
      <c r="U383" s="12" t="s">
        <v>104</v>
      </c>
      <c r="V383" s="12" t="s">
        <v>45</v>
      </c>
      <c r="W383" s="31"/>
      <c r="X383" s="358">
        <v>0</v>
      </c>
      <c r="Y383" s="358">
        <v>0</v>
      </c>
      <c r="Z383" s="357">
        <f>IFERROR(VLOOKUP(H383,[2]New!$B:$G,3,0),)*I383/60</f>
        <v>208.25</v>
      </c>
      <c r="AA383" s="357">
        <f>IFERROR(VLOOKUP(H383,[2]New!$B:$G,4,0),)*I383/60</f>
        <v>918.2833333333333</v>
      </c>
      <c r="AB383" s="357">
        <f>IFERROR(VLOOKUP(H383,[2]New!$B:$G,6,0),)*I383/60</f>
        <v>426.41666666666669</v>
      </c>
      <c r="AC383" s="33">
        <v>46268</v>
      </c>
      <c r="AD383" s="12">
        <f>IFERROR(VLOOKUP(H383,[3]Sheet1!$E:$H,4,0),)</f>
        <v>0</v>
      </c>
      <c r="AE383" s="17" t="s">
        <v>5536</v>
      </c>
      <c r="AF383" s="34" t="s">
        <v>2470</v>
      </c>
      <c r="AG383" s="12">
        <v>0</v>
      </c>
      <c r="AH383" s="20"/>
      <c r="AI383" s="20" t="s">
        <v>5597</v>
      </c>
      <c r="AJ383" s="223"/>
      <c r="AK383" s="223"/>
      <c r="AL383" s="223" t="s">
        <v>5657</v>
      </c>
      <c r="AM383" s="331" t="s">
        <v>5657</v>
      </c>
      <c r="AN383" s="223">
        <v>3</v>
      </c>
      <c r="AO383" s="223">
        <v>3</v>
      </c>
      <c r="AP383" s="223">
        <v>2</v>
      </c>
      <c r="AQ383" s="223">
        <v>2</v>
      </c>
      <c r="AR383" t="s">
        <v>5729</v>
      </c>
    </row>
    <row r="384" spans="1:44">
      <c r="A384" s="12" t="s">
        <v>3745</v>
      </c>
      <c r="B384" s="23" t="s">
        <v>3812</v>
      </c>
      <c r="C384" s="24">
        <v>12114365</v>
      </c>
      <c r="D384" s="12" t="s">
        <v>309</v>
      </c>
      <c r="E384" s="25" t="s">
        <v>3746</v>
      </c>
      <c r="F384" s="24">
        <v>11127821</v>
      </c>
      <c r="G384" s="12" t="s">
        <v>306</v>
      </c>
      <c r="H384" s="26" t="s">
        <v>307</v>
      </c>
      <c r="I384" s="12">
        <v>5</v>
      </c>
      <c r="J384" s="27">
        <v>46251</v>
      </c>
      <c r="K384" s="28" t="s">
        <v>3747</v>
      </c>
      <c r="L384" s="12" t="s">
        <v>3791</v>
      </c>
      <c r="M384" s="12">
        <v>5</v>
      </c>
      <c r="N384" s="358">
        <v>0</v>
      </c>
      <c r="O384" s="358">
        <v>0</v>
      </c>
      <c r="P384" s="30" t="s">
        <v>43</v>
      </c>
      <c r="Q384" s="31">
        <v>46238</v>
      </c>
      <c r="R384" s="358">
        <v>0</v>
      </c>
      <c r="S384" s="31">
        <v>46239</v>
      </c>
      <c r="T384" s="31">
        <v>46239</v>
      </c>
      <c r="U384" s="12" t="s">
        <v>101</v>
      </c>
      <c r="V384" s="12" t="s">
        <v>45</v>
      </c>
      <c r="W384" s="31"/>
      <c r="X384" s="358">
        <v>0</v>
      </c>
      <c r="Y384" s="358">
        <v>0</v>
      </c>
      <c r="Z384" s="357">
        <f>IFERROR(VLOOKUP(H384,[2]New!$B:$G,3,0),)*I384/60</f>
        <v>1.8333333333333333</v>
      </c>
      <c r="AA384" s="357">
        <f>IFERROR(VLOOKUP(H384,[2]New!$B:$G,4,0),)*I384/60</f>
        <v>9.8249999999999993</v>
      </c>
      <c r="AB384" s="357">
        <f>IFERROR(VLOOKUP(H384,[2]New!$B:$G,6,0),)*I384/60</f>
        <v>9.5833333333333339</v>
      </c>
      <c r="AC384" s="33">
        <f>VLOOKUP(A384,'[4]PO PTCA (2)'!$A:$L,12,0)</f>
        <v>46272</v>
      </c>
      <c r="AD384" s="12">
        <f>IFERROR(VLOOKUP(H384,[3]Sheet1!$E:$H,4,0),)</f>
        <v>0</v>
      </c>
      <c r="AE384" s="17"/>
      <c r="AF384" s="34" t="s">
        <v>2470</v>
      </c>
      <c r="AG384" s="12">
        <v>0</v>
      </c>
      <c r="AH384" s="20"/>
      <c r="AI384" s="20" t="s">
        <v>121</v>
      </c>
      <c r="AJ384" s="223"/>
      <c r="AK384" s="223"/>
      <c r="AL384" s="223" t="s">
        <v>5653</v>
      </c>
      <c r="AM384" s="331" t="e">
        <v>#N/A</v>
      </c>
      <c r="AN384" s="223">
        <v>2</v>
      </c>
      <c r="AO384" s="223">
        <v>2</v>
      </c>
      <c r="AP384" s="223">
        <v>2</v>
      </c>
      <c r="AQ384" s="223">
        <v>2</v>
      </c>
      <c r="AR384" s="12"/>
    </row>
    <row r="385" spans="1:44">
      <c r="A385" s="12" t="s">
        <v>3748</v>
      </c>
      <c r="B385" s="23" t="s">
        <v>3813</v>
      </c>
      <c r="C385" s="24">
        <v>12114368</v>
      </c>
      <c r="D385" s="12" t="s">
        <v>111</v>
      </c>
      <c r="E385" s="25" t="s">
        <v>3749</v>
      </c>
      <c r="F385" s="24">
        <v>11127822</v>
      </c>
      <c r="G385" s="12" t="s">
        <v>112</v>
      </c>
      <c r="H385" s="26" t="s">
        <v>281</v>
      </c>
      <c r="I385" s="12">
        <v>55</v>
      </c>
      <c r="J385" s="27">
        <v>46251</v>
      </c>
      <c r="K385" s="28" t="s">
        <v>3750</v>
      </c>
      <c r="L385" s="12" t="s">
        <v>3792</v>
      </c>
      <c r="M385" s="12">
        <v>55</v>
      </c>
      <c r="N385" s="358">
        <v>0</v>
      </c>
      <c r="O385" s="358">
        <v>0</v>
      </c>
      <c r="P385" s="30" t="s">
        <v>43</v>
      </c>
      <c r="Q385" s="31">
        <v>46238</v>
      </c>
      <c r="R385" s="358">
        <v>0</v>
      </c>
      <c r="S385" s="31">
        <v>46239</v>
      </c>
      <c r="T385" s="31">
        <v>46239</v>
      </c>
      <c r="U385" s="12" t="s">
        <v>101</v>
      </c>
      <c r="V385" s="12" t="s">
        <v>45</v>
      </c>
      <c r="W385" s="31"/>
      <c r="X385" s="358">
        <v>0</v>
      </c>
      <c r="Y385" s="358">
        <v>0</v>
      </c>
      <c r="Z385" s="357">
        <f>IFERROR(VLOOKUP(H385,[2]New!$B:$G,3,0),)*I385/60</f>
        <v>20.166666666666668</v>
      </c>
      <c r="AA385" s="357">
        <f>IFERROR(VLOOKUP(H385,[2]New!$B:$G,4,0),)*I385/60</f>
        <v>108.075</v>
      </c>
      <c r="AB385" s="357">
        <f>IFERROR(VLOOKUP(H385,[2]New!$B:$G,6,0),)*I385/60</f>
        <v>105.41666666666667</v>
      </c>
      <c r="AC385" s="33">
        <f>VLOOKUP(A385,'[4]PO PTCA (2)'!$A:$L,12,0)</f>
        <v>46272</v>
      </c>
      <c r="AD385" s="12">
        <f>IFERROR(VLOOKUP(H385,[3]Sheet1!$E:$H,4,0),)</f>
        <v>0</v>
      </c>
      <c r="AE385" s="17"/>
      <c r="AF385" s="34" t="s">
        <v>2470</v>
      </c>
      <c r="AG385" s="12">
        <v>0</v>
      </c>
      <c r="AH385" s="20"/>
      <c r="AI385" s="20" t="s">
        <v>121</v>
      </c>
      <c r="AJ385" s="223"/>
      <c r="AK385" s="223"/>
      <c r="AL385" s="223" t="s">
        <v>5653</v>
      </c>
      <c r="AM385" s="331" t="e">
        <v>#N/A</v>
      </c>
      <c r="AN385" s="223">
        <v>3</v>
      </c>
      <c r="AO385" s="223">
        <v>3</v>
      </c>
      <c r="AP385" s="223">
        <v>2</v>
      </c>
      <c r="AQ385" s="223">
        <v>2</v>
      </c>
      <c r="AR385" s="12"/>
    </row>
    <row r="386" spans="1:44">
      <c r="A386" s="12" t="s">
        <v>3751</v>
      </c>
      <c r="B386" s="23" t="s">
        <v>3814</v>
      </c>
      <c r="C386" s="24">
        <v>12114370</v>
      </c>
      <c r="D386" s="12" t="s">
        <v>109</v>
      </c>
      <c r="E386" s="25" t="s">
        <v>3752</v>
      </c>
      <c r="F386" s="24">
        <v>11127824</v>
      </c>
      <c r="G386" s="12" t="s">
        <v>110</v>
      </c>
      <c r="H386" s="26" t="s">
        <v>246</v>
      </c>
      <c r="I386" s="12">
        <v>30</v>
      </c>
      <c r="J386" s="27">
        <v>46251</v>
      </c>
      <c r="K386" s="28" t="s">
        <v>3753</v>
      </c>
      <c r="L386" s="12" t="s">
        <v>3793</v>
      </c>
      <c r="M386" s="12">
        <v>30</v>
      </c>
      <c r="N386" s="358">
        <v>0</v>
      </c>
      <c r="O386" s="358">
        <v>0</v>
      </c>
      <c r="P386" s="30" t="s">
        <v>43</v>
      </c>
      <c r="Q386" s="31">
        <v>46238</v>
      </c>
      <c r="R386" s="358">
        <v>0</v>
      </c>
      <c r="S386" s="31">
        <v>46239</v>
      </c>
      <c r="T386" s="31">
        <v>46239</v>
      </c>
      <c r="U386" s="12" t="s">
        <v>101</v>
      </c>
      <c r="V386" s="12" t="s">
        <v>45</v>
      </c>
      <c r="W386" s="31"/>
      <c r="X386" s="358">
        <v>0</v>
      </c>
      <c r="Y386" s="358">
        <v>0</v>
      </c>
      <c r="Z386" s="357">
        <f>IFERROR(VLOOKUP(H386,[2]New!$B:$G,3,0),)*I386/60</f>
        <v>11</v>
      </c>
      <c r="AA386" s="357">
        <f>IFERROR(VLOOKUP(H386,[2]New!$B:$G,4,0),)*I386/60</f>
        <v>58.95</v>
      </c>
      <c r="AB386" s="357">
        <f>IFERROR(VLOOKUP(H386,[2]New!$B:$G,6,0),)*I386/60</f>
        <v>57.5</v>
      </c>
      <c r="AC386" s="33">
        <f>VLOOKUP(A386,'[4]PO PTCA (2)'!$A:$L,12,0)</f>
        <v>46272</v>
      </c>
      <c r="AD386" s="12">
        <f>IFERROR(VLOOKUP(H386,[3]Sheet1!$E:$H,4,0),)</f>
        <v>0</v>
      </c>
      <c r="AE386" s="17"/>
      <c r="AF386" s="34" t="s">
        <v>2470</v>
      </c>
      <c r="AG386" s="12">
        <v>0</v>
      </c>
      <c r="AH386" s="20"/>
      <c r="AI386" s="20" t="s">
        <v>121</v>
      </c>
      <c r="AJ386" s="223"/>
      <c r="AK386" s="223"/>
      <c r="AL386" s="223" t="s">
        <v>5660</v>
      </c>
      <c r="AM386" s="331" t="e">
        <v>#N/A</v>
      </c>
      <c r="AN386" s="223">
        <v>3</v>
      </c>
      <c r="AO386" s="223">
        <v>3</v>
      </c>
      <c r="AP386" s="223">
        <v>2</v>
      </c>
      <c r="AQ386" s="223">
        <v>2</v>
      </c>
      <c r="AR386" s="12"/>
    </row>
    <row r="387" spans="1:44">
      <c r="A387" s="12" t="s">
        <v>3754</v>
      </c>
      <c r="B387" s="23" t="s">
        <v>3815</v>
      </c>
      <c r="C387" s="24">
        <v>12114366</v>
      </c>
      <c r="D387" s="12" t="s">
        <v>581</v>
      </c>
      <c r="E387" s="25" t="s">
        <v>3755</v>
      </c>
      <c r="F387" s="24">
        <v>11127825</v>
      </c>
      <c r="G387" s="12" t="s">
        <v>1374</v>
      </c>
      <c r="H387" s="26" t="s">
        <v>1375</v>
      </c>
      <c r="I387" s="12">
        <v>18</v>
      </c>
      <c r="J387" s="27">
        <v>46251</v>
      </c>
      <c r="K387" s="28" t="s">
        <v>3756</v>
      </c>
      <c r="L387" s="12" t="s">
        <v>3794</v>
      </c>
      <c r="M387" s="12">
        <v>18</v>
      </c>
      <c r="N387" s="358">
        <v>0</v>
      </c>
      <c r="O387" s="358">
        <v>0</v>
      </c>
      <c r="P387" s="30" t="s">
        <v>43</v>
      </c>
      <c r="Q387" s="31">
        <v>46238</v>
      </c>
      <c r="R387" s="358">
        <v>0</v>
      </c>
      <c r="S387" s="31">
        <v>46239</v>
      </c>
      <c r="T387" s="31">
        <v>46239</v>
      </c>
      <c r="U387" s="12" t="s">
        <v>101</v>
      </c>
      <c r="V387" s="12" t="s">
        <v>45</v>
      </c>
      <c r="W387" s="31"/>
      <c r="X387" s="358">
        <v>0</v>
      </c>
      <c r="Y387" s="358">
        <v>0</v>
      </c>
      <c r="Z387" s="357">
        <f>IFERROR(VLOOKUP(H387,[2]New!$B:$G,3,0),)*I387/60</f>
        <v>6.6</v>
      </c>
      <c r="AA387" s="357">
        <f>IFERROR(VLOOKUP(H387,[2]New!$B:$G,4,0),)*I387/60</f>
        <v>35.370000000000005</v>
      </c>
      <c r="AB387" s="357">
        <f>IFERROR(VLOOKUP(H387,[2]New!$B:$G,6,0),)*I387/60</f>
        <v>34.5</v>
      </c>
      <c r="AC387" s="33">
        <f>VLOOKUP(A387,'[4]PO PTCA (2)'!$A:$L,12,0)</f>
        <v>46272</v>
      </c>
      <c r="AD387" s="12">
        <f>IFERROR(VLOOKUP(H387,[3]Sheet1!$E:$H,4,0),)</f>
        <v>0</v>
      </c>
      <c r="AE387" s="17"/>
      <c r="AF387" s="34" t="s">
        <v>2470</v>
      </c>
      <c r="AG387" s="12">
        <v>0</v>
      </c>
      <c r="AH387" s="20"/>
      <c r="AI387" s="20" t="s">
        <v>121</v>
      </c>
      <c r="AJ387" s="223"/>
      <c r="AK387" s="223"/>
      <c r="AL387" s="223" t="s">
        <v>5698</v>
      </c>
      <c r="AM387" s="331" t="e">
        <v>#N/A</v>
      </c>
      <c r="AN387" s="223">
        <v>3</v>
      </c>
      <c r="AO387" s="223">
        <v>3</v>
      </c>
      <c r="AP387" s="223">
        <v>2</v>
      </c>
      <c r="AQ387" s="223">
        <v>2</v>
      </c>
      <c r="AR387" s="12"/>
    </row>
    <row r="388" spans="1:44">
      <c r="A388" s="12" t="s">
        <v>3757</v>
      </c>
      <c r="B388" s="23" t="s">
        <v>3816</v>
      </c>
      <c r="C388" s="24">
        <v>12114364</v>
      </c>
      <c r="D388" s="12" t="s">
        <v>124</v>
      </c>
      <c r="E388" s="25" t="s">
        <v>3758</v>
      </c>
      <c r="F388" s="24">
        <v>11134329</v>
      </c>
      <c r="G388" s="12" t="s">
        <v>161</v>
      </c>
      <c r="H388" s="26" t="s">
        <v>162</v>
      </c>
      <c r="I388" s="12">
        <v>16</v>
      </c>
      <c r="J388" s="27">
        <v>46251</v>
      </c>
      <c r="K388" s="28" t="s">
        <v>3759</v>
      </c>
      <c r="L388" s="12" t="s">
        <v>3795</v>
      </c>
      <c r="M388" s="12">
        <v>16</v>
      </c>
      <c r="N388" s="358">
        <v>0</v>
      </c>
      <c r="O388" s="358">
        <v>0</v>
      </c>
      <c r="P388" s="30" t="s">
        <v>43</v>
      </c>
      <c r="Q388" s="31">
        <v>46238</v>
      </c>
      <c r="R388" s="358">
        <v>0</v>
      </c>
      <c r="S388" s="31">
        <v>46239</v>
      </c>
      <c r="T388" s="31">
        <v>46239</v>
      </c>
      <c r="U388" s="12" t="s">
        <v>101</v>
      </c>
      <c r="V388" s="12" t="s">
        <v>45</v>
      </c>
      <c r="W388" s="31"/>
      <c r="X388" s="358">
        <v>0</v>
      </c>
      <c r="Y388" s="358">
        <v>0</v>
      </c>
      <c r="Z388" s="357">
        <f>IFERROR(VLOOKUP(H388,[2]New!$B:$G,3,0),)*I388/60</f>
        <v>5.8666666666666663</v>
      </c>
      <c r="AA388" s="357">
        <f>IFERROR(VLOOKUP(H388,[2]New!$B:$G,4,0),)*I388/60</f>
        <v>31.44</v>
      </c>
      <c r="AB388" s="357">
        <f>IFERROR(VLOOKUP(H388,[2]New!$B:$G,6,0),)*I388/60</f>
        <v>30.666666666666668</v>
      </c>
      <c r="AC388" s="33">
        <f>VLOOKUP(A388,'[4]PO PTCA (2)'!$A:$L,12,0)</f>
        <v>46272</v>
      </c>
      <c r="AD388" s="12">
        <f>IFERROR(VLOOKUP(H388,[3]Sheet1!$E:$H,4,0),)</f>
        <v>0</v>
      </c>
      <c r="AE388" s="17"/>
      <c r="AF388" s="34" t="s">
        <v>2470</v>
      </c>
      <c r="AG388" s="12">
        <v>0</v>
      </c>
      <c r="AH388" s="20"/>
      <c r="AI388" s="20" t="s">
        <v>121</v>
      </c>
      <c r="AJ388" s="223"/>
      <c r="AK388" s="223"/>
      <c r="AL388" s="223" t="s">
        <v>5619</v>
      </c>
      <c r="AM388" s="331" t="s">
        <v>5619</v>
      </c>
      <c r="AN388" s="223">
        <v>3</v>
      </c>
      <c r="AO388" s="223">
        <v>3</v>
      </c>
      <c r="AP388" s="223">
        <v>2</v>
      </c>
      <c r="AQ388" s="223">
        <v>2</v>
      </c>
      <c r="AR388" t="s">
        <v>5729</v>
      </c>
    </row>
    <row r="389" spans="1:44">
      <c r="A389" s="12" t="s">
        <v>3760</v>
      </c>
      <c r="B389" s="23" t="s">
        <v>3817</v>
      </c>
      <c r="C389" s="24">
        <v>12114365</v>
      </c>
      <c r="D389" s="12" t="s">
        <v>309</v>
      </c>
      <c r="E389" s="25" t="s">
        <v>3761</v>
      </c>
      <c r="F389" s="24">
        <v>11134330</v>
      </c>
      <c r="G389" s="12" t="s">
        <v>317</v>
      </c>
      <c r="H389" s="26" t="s">
        <v>318</v>
      </c>
      <c r="I389" s="12">
        <v>5</v>
      </c>
      <c r="J389" s="27">
        <v>46251</v>
      </c>
      <c r="K389" s="28" t="s">
        <v>3762</v>
      </c>
      <c r="L389" s="12" t="s">
        <v>3796</v>
      </c>
      <c r="M389" s="12">
        <v>5</v>
      </c>
      <c r="N389" s="358">
        <v>0</v>
      </c>
      <c r="O389" s="358">
        <v>0</v>
      </c>
      <c r="P389" s="30" t="s">
        <v>43</v>
      </c>
      <c r="Q389" s="31">
        <v>46238</v>
      </c>
      <c r="R389" s="358">
        <v>0</v>
      </c>
      <c r="S389" s="31">
        <v>46239</v>
      </c>
      <c r="T389" s="31">
        <v>46239</v>
      </c>
      <c r="U389" s="12" t="s">
        <v>101</v>
      </c>
      <c r="V389" s="12" t="s">
        <v>45</v>
      </c>
      <c r="W389" s="31"/>
      <c r="X389" s="358">
        <v>0</v>
      </c>
      <c r="Y389" s="358">
        <v>0</v>
      </c>
      <c r="Z389" s="357">
        <f>IFERROR(VLOOKUP(H389,[2]New!$B:$G,3,0),)*I389/60</f>
        <v>3.6666666666666665</v>
      </c>
      <c r="AA389" s="357">
        <f>IFERROR(VLOOKUP(H389,[2]New!$B:$G,4,0),)*I389/60</f>
        <v>13.533333333333333</v>
      </c>
      <c r="AB389" s="357">
        <f>IFERROR(VLOOKUP(H389,[2]New!$B:$G,6,0),)*I389/60</f>
        <v>12.25</v>
      </c>
      <c r="AC389" s="33">
        <f>VLOOKUP(A389,'[4]PO PTCA (2)'!$A:$L,12,0)</f>
        <v>46272</v>
      </c>
      <c r="AD389" s="12">
        <f>IFERROR(VLOOKUP(H389,[3]Sheet1!$E:$H,4,0),)</f>
        <v>0</v>
      </c>
      <c r="AE389" s="17"/>
      <c r="AF389" s="34" t="s">
        <v>2470</v>
      </c>
      <c r="AG389" s="12">
        <v>0</v>
      </c>
      <c r="AH389" s="20"/>
      <c r="AI389" s="20" t="s">
        <v>121</v>
      </c>
      <c r="AJ389" s="223"/>
      <c r="AK389" s="223"/>
      <c r="AL389" s="223" t="s">
        <v>5619</v>
      </c>
      <c r="AM389" s="331" t="s">
        <v>5619</v>
      </c>
      <c r="AN389" s="223">
        <v>2</v>
      </c>
      <c r="AO389" s="223">
        <v>2</v>
      </c>
      <c r="AP389" s="223">
        <v>2</v>
      </c>
      <c r="AQ389" s="223">
        <v>2</v>
      </c>
      <c r="AR389" t="s">
        <v>5729</v>
      </c>
    </row>
    <row r="390" spans="1:44">
      <c r="A390" s="12" t="s">
        <v>3763</v>
      </c>
      <c r="B390" s="23" t="s">
        <v>3818</v>
      </c>
      <c r="C390" s="24">
        <v>12114369</v>
      </c>
      <c r="D390" s="12" t="s">
        <v>516</v>
      </c>
      <c r="E390" s="25" t="s">
        <v>3764</v>
      </c>
      <c r="F390" s="24">
        <v>11134333</v>
      </c>
      <c r="G390" s="12" t="s">
        <v>628</v>
      </c>
      <c r="H390" s="26" t="s">
        <v>629</v>
      </c>
      <c r="I390" s="12">
        <v>5</v>
      </c>
      <c r="J390" s="27">
        <v>46251</v>
      </c>
      <c r="K390" s="28" t="s">
        <v>3765</v>
      </c>
      <c r="L390" s="12" t="s">
        <v>3797</v>
      </c>
      <c r="M390" s="12">
        <v>5</v>
      </c>
      <c r="N390" s="358">
        <v>0</v>
      </c>
      <c r="O390" s="358">
        <v>0</v>
      </c>
      <c r="P390" s="30" t="s">
        <v>43</v>
      </c>
      <c r="Q390" s="31">
        <v>46238</v>
      </c>
      <c r="R390" s="358">
        <v>0</v>
      </c>
      <c r="S390" s="31">
        <v>46239</v>
      </c>
      <c r="T390" s="31">
        <v>46239</v>
      </c>
      <c r="U390" s="12" t="s">
        <v>101</v>
      </c>
      <c r="V390" s="12" t="s">
        <v>45</v>
      </c>
      <c r="W390" s="31"/>
      <c r="X390" s="358">
        <v>0</v>
      </c>
      <c r="Y390" s="358">
        <v>0</v>
      </c>
      <c r="Z390" s="357">
        <f>IFERROR(VLOOKUP(H390,[2]New!$B:$G,3,0),)*I390/60</f>
        <v>1.8333333333333333</v>
      </c>
      <c r="AA390" s="357">
        <f>IFERROR(VLOOKUP(H390,[2]New!$B:$G,4,0),)*I390/60</f>
        <v>9.8249999999999993</v>
      </c>
      <c r="AB390" s="357">
        <f>IFERROR(VLOOKUP(H390,[2]New!$B:$G,6,0),)*I390/60</f>
        <v>9.5833333333333339</v>
      </c>
      <c r="AC390" s="33">
        <f>VLOOKUP(A390,'[4]PO PTCA (2)'!$A:$L,12,0)</f>
        <v>46272</v>
      </c>
      <c r="AD390" s="12">
        <f>IFERROR(VLOOKUP(H390,[3]Sheet1!$E:$H,4,0),)</f>
        <v>0</v>
      </c>
      <c r="AE390" s="17"/>
      <c r="AF390" s="34" t="s">
        <v>2470</v>
      </c>
      <c r="AG390" s="12">
        <v>0</v>
      </c>
      <c r="AH390" s="20"/>
      <c r="AI390" s="20" t="s">
        <v>121</v>
      </c>
      <c r="AJ390" s="223"/>
      <c r="AK390" s="223"/>
      <c r="AL390" s="223" t="s">
        <v>5619</v>
      </c>
      <c r="AM390" s="331" t="s">
        <v>5619</v>
      </c>
      <c r="AN390" s="223">
        <v>2</v>
      </c>
      <c r="AO390" s="223">
        <v>2</v>
      </c>
      <c r="AP390" s="223">
        <v>2</v>
      </c>
      <c r="AQ390" s="223">
        <v>2</v>
      </c>
      <c r="AR390" t="s">
        <v>5729</v>
      </c>
    </row>
    <row r="391" spans="1:44">
      <c r="A391" s="12" t="s">
        <v>3766</v>
      </c>
      <c r="B391" s="23" t="s">
        <v>3819</v>
      </c>
      <c r="C391" s="24">
        <v>12114368</v>
      </c>
      <c r="D391" s="12" t="s">
        <v>111</v>
      </c>
      <c r="E391" s="25" t="s">
        <v>3767</v>
      </c>
      <c r="F391" s="24">
        <v>11134334</v>
      </c>
      <c r="G391" s="12" t="s">
        <v>178</v>
      </c>
      <c r="H391" s="26" t="s">
        <v>179</v>
      </c>
      <c r="I391" s="12">
        <v>72</v>
      </c>
      <c r="J391" s="27">
        <v>46251</v>
      </c>
      <c r="K391" s="28" t="s">
        <v>3768</v>
      </c>
      <c r="L391" s="12" t="s">
        <v>3798</v>
      </c>
      <c r="M391" s="12">
        <v>72</v>
      </c>
      <c r="N391" s="358">
        <v>0</v>
      </c>
      <c r="O391" s="358">
        <v>0</v>
      </c>
      <c r="P391" s="30" t="s">
        <v>43</v>
      </c>
      <c r="Q391" s="31">
        <v>46238</v>
      </c>
      <c r="R391" s="358">
        <v>0</v>
      </c>
      <c r="S391" s="31">
        <v>46239</v>
      </c>
      <c r="T391" s="31">
        <v>46239</v>
      </c>
      <c r="U391" s="12" t="s">
        <v>101</v>
      </c>
      <c r="V391" s="12" t="s">
        <v>45</v>
      </c>
      <c r="W391" s="31"/>
      <c r="X391" s="358">
        <v>0</v>
      </c>
      <c r="Y391" s="358">
        <v>0</v>
      </c>
      <c r="Z391" s="357">
        <f>IFERROR(VLOOKUP(H391,[2]New!$B:$G,3,0),)*I391/60</f>
        <v>26.4</v>
      </c>
      <c r="AA391" s="357">
        <f>IFERROR(VLOOKUP(H391,[2]New!$B:$G,4,0),)*I391/60</f>
        <v>141.48000000000002</v>
      </c>
      <c r="AB391" s="357">
        <f>IFERROR(VLOOKUP(H391,[2]New!$B:$G,6,0),)*I391/60</f>
        <v>138</v>
      </c>
      <c r="AC391" s="33">
        <f>VLOOKUP(A391,'[4]PO PTCA (2)'!$A:$L,12,0)</f>
        <v>46272</v>
      </c>
      <c r="AD391" s="12">
        <f>IFERROR(VLOOKUP(H391,[3]Sheet1!$E:$H,4,0),)</f>
        <v>0</v>
      </c>
      <c r="AE391" s="17"/>
      <c r="AF391" s="34" t="s">
        <v>2470</v>
      </c>
      <c r="AG391" s="12">
        <v>0</v>
      </c>
      <c r="AH391" s="20"/>
      <c r="AI391" s="20" t="s">
        <v>121</v>
      </c>
      <c r="AJ391" s="223"/>
      <c r="AK391" s="223"/>
      <c r="AL391" s="223" t="s">
        <v>5619</v>
      </c>
      <c r="AM391" s="331" t="s">
        <v>5619</v>
      </c>
      <c r="AN391" s="223">
        <v>3</v>
      </c>
      <c r="AO391" s="223">
        <v>3</v>
      </c>
      <c r="AP391" s="223">
        <v>2</v>
      </c>
      <c r="AQ391" s="223">
        <v>2</v>
      </c>
      <c r="AR391" t="s">
        <v>5729</v>
      </c>
    </row>
    <row r="392" spans="1:44">
      <c r="A392" s="12" t="s">
        <v>3769</v>
      </c>
      <c r="B392" s="23" t="s">
        <v>3820</v>
      </c>
      <c r="C392" s="24">
        <v>12114370</v>
      </c>
      <c r="D392" s="12" t="s">
        <v>109</v>
      </c>
      <c r="E392" s="25" t="s">
        <v>3770</v>
      </c>
      <c r="F392" s="24">
        <v>11134335</v>
      </c>
      <c r="G392" s="12" t="s">
        <v>122</v>
      </c>
      <c r="H392" s="26" t="s">
        <v>123</v>
      </c>
      <c r="I392" s="12">
        <v>48</v>
      </c>
      <c r="J392" s="27">
        <v>46251</v>
      </c>
      <c r="K392" s="28" t="s">
        <v>3771</v>
      </c>
      <c r="L392" s="12" t="s">
        <v>3799</v>
      </c>
      <c r="M392" s="12">
        <v>48</v>
      </c>
      <c r="N392" s="358">
        <v>0</v>
      </c>
      <c r="O392" s="358">
        <v>0</v>
      </c>
      <c r="P392" s="30" t="s">
        <v>43</v>
      </c>
      <c r="Q392" s="31">
        <v>46238</v>
      </c>
      <c r="R392" s="358">
        <v>0</v>
      </c>
      <c r="S392" s="31">
        <v>46239</v>
      </c>
      <c r="T392" s="31">
        <v>46239</v>
      </c>
      <c r="U392" s="12" t="s">
        <v>101</v>
      </c>
      <c r="V392" s="12" t="s">
        <v>45</v>
      </c>
      <c r="W392" s="31"/>
      <c r="X392" s="358">
        <v>0</v>
      </c>
      <c r="Y392" s="358">
        <v>0</v>
      </c>
      <c r="Z392" s="357">
        <f>IFERROR(VLOOKUP(H392,[2]New!$B:$G,3,0),)*I392/60</f>
        <v>17.600000000000001</v>
      </c>
      <c r="AA392" s="357">
        <f>IFERROR(VLOOKUP(H392,[2]New!$B:$G,4,0),)*I392/60</f>
        <v>94.320000000000007</v>
      </c>
      <c r="AB392" s="357">
        <f>IFERROR(VLOOKUP(H392,[2]New!$B:$G,6,0),)*I392/60</f>
        <v>92</v>
      </c>
      <c r="AC392" s="33">
        <f>VLOOKUP(A392,'[4]PO PTCA (2)'!$A:$L,12,0)</f>
        <v>46272</v>
      </c>
      <c r="AD392" s="12">
        <f>IFERROR(VLOOKUP(H392,[3]Sheet1!$E:$H,4,0),)</f>
        <v>0</v>
      </c>
      <c r="AE392" s="17"/>
      <c r="AF392" s="34" t="s">
        <v>2470</v>
      </c>
      <c r="AG392" s="12">
        <v>0</v>
      </c>
      <c r="AH392" s="20"/>
      <c r="AI392" s="20" t="s">
        <v>121</v>
      </c>
      <c r="AJ392" s="223"/>
      <c r="AK392" s="223"/>
      <c r="AL392" s="223" t="s">
        <v>5620</v>
      </c>
      <c r="AM392" s="331" t="s">
        <v>5620</v>
      </c>
      <c r="AN392" s="223">
        <v>3</v>
      </c>
      <c r="AO392" s="223">
        <v>3</v>
      </c>
      <c r="AP392" s="223">
        <v>2</v>
      </c>
      <c r="AQ392" s="223">
        <v>2</v>
      </c>
      <c r="AR392" t="s">
        <v>5729</v>
      </c>
    </row>
    <row r="393" spans="1:44">
      <c r="A393" s="12" t="s">
        <v>3772</v>
      </c>
      <c r="B393" s="23" t="s">
        <v>3821</v>
      </c>
      <c r="C393" s="24">
        <v>12114375</v>
      </c>
      <c r="D393" s="12" t="s">
        <v>119</v>
      </c>
      <c r="E393" s="25" t="s">
        <v>3773</v>
      </c>
      <c r="F393" s="24">
        <v>11134337</v>
      </c>
      <c r="G393" s="12" t="s">
        <v>159</v>
      </c>
      <c r="H393" s="26" t="s">
        <v>160</v>
      </c>
      <c r="I393" s="12">
        <v>10</v>
      </c>
      <c r="J393" s="27">
        <v>46251</v>
      </c>
      <c r="K393" s="28" t="s">
        <v>3774</v>
      </c>
      <c r="L393" s="12" t="s">
        <v>3800</v>
      </c>
      <c r="M393" s="12">
        <v>10</v>
      </c>
      <c r="N393" s="358">
        <v>0</v>
      </c>
      <c r="O393" s="358">
        <v>0</v>
      </c>
      <c r="P393" s="30" t="s">
        <v>43</v>
      </c>
      <c r="Q393" s="31">
        <v>46238</v>
      </c>
      <c r="R393" s="358">
        <v>0</v>
      </c>
      <c r="S393" s="31">
        <v>46239</v>
      </c>
      <c r="T393" s="31">
        <v>46239</v>
      </c>
      <c r="U393" s="12" t="s">
        <v>101</v>
      </c>
      <c r="V393" s="12" t="s">
        <v>45</v>
      </c>
      <c r="W393" s="31"/>
      <c r="X393" s="358">
        <v>0</v>
      </c>
      <c r="Y393" s="358">
        <v>0</v>
      </c>
      <c r="Z393" s="357">
        <f>IFERROR(VLOOKUP(H393,[2]New!$B:$G,3,0),)*I393/60</f>
        <v>3.6666666666666665</v>
      </c>
      <c r="AA393" s="357">
        <f>IFERROR(VLOOKUP(H393,[2]New!$B:$G,4,0),)*I393/60</f>
        <v>19.649999999999999</v>
      </c>
      <c r="AB393" s="357">
        <f>IFERROR(VLOOKUP(H393,[2]New!$B:$G,6,0),)*I393/60</f>
        <v>19.166666666666668</v>
      </c>
      <c r="AC393" s="33">
        <f>VLOOKUP(A393,'[4]PO PTCA (2)'!$A:$L,12,0)</f>
        <v>46272</v>
      </c>
      <c r="AD393" s="12">
        <f>IFERROR(VLOOKUP(H393,[3]Sheet1!$E:$H,4,0),)</f>
        <v>0</v>
      </c>
      <c r="AE393" s="17"/>
      <c r="AF393" s="34" t="s">
        <v>2470</v>
      </c>
      <c r="AG393" s="12">
        <v>0</v>
      </c>
      <c r="AH393" s="20"/>
      <c r="AI393" s="20" t="s">
        <v>121</v>
      </c>
      <c r="AJ393" s="223"/>
      <c r="AK393" s="223"/>
      <c r="AL393" s="223" t="s">
        <v>5621</v>
      </c>
      <c r="AM393" s="331" t="s">
        <v>5621</v>
      </c>
      <c r="AN393" s="223">
        <v>3</v>
      </c>
      <c r="AO393" s="223">
        <v>3</v>
      </c>
      <c r="AP393" s="223">
        <v>2</v>
      </c>
      <c r="AQ393" s="223">
        <v>2</v>
      </c>
      <c r="AR393" t="s">
        <v>5729</v>
      </c>
    </row>
    <row r="394" spans="1:44">
      <c r="A394" s="12" t="s">
        <v>3775</v>
      </c>
      <c r="B394" s="23" t="s">
        <v>3822</v>
      </c>
      <c r="C394" s="24">
        <v>12114378</v>
      </c>
      <c r="D394" s="12" t="s">
        <v>148</v>
      </c>
      <c r="E394" s="25" t="s">
        <v>3776</v>
      </c>
      <c r="F394" s="24">
        <v>11134338</v>
      </c>
      <c r="G394" s="12" t="s">
        <v>176</v>
      </c>
      <c r="H394" s="26" t="s">
        <v>177</v>
      </c>
      <c r="I394" s="12">
        <v>16</v>
      </c>
      <c r="J394" s="27">
        <v>46251</v>
      </c>
      <c r="K394" s="28" t="s">
        <v>3777</v>
      </c>
      <c r="L394" s="12" t="s">
        <v>3801</v>
      </c>
      <c r="M394" s="12">
        <v>16</v>
      </c>
      <c r="N394" s="358">
        <v>0</v>
      </c>
      <c r="O394" s="358">
        <v>0</v>
      </c>
      <c r="P394" s="30" t="s">
        <v>43</v>
      </c>
      <c r="Q394" s="31">
        <v>46238</v>
      </c>
      <c r="R394" s="358">
        <v>0</v>
      </c>
      <c r="S394" s="31">
        <v>46239</v>
      </c>
      <c r="T394" s="31">
        <v>46239</v>
      </c>
      <c r="U394" s="12" t="s">
        <v>101</v>
      </c>
      <c r="V394" s="12" t="s">
        <v>45</v>
      </c>
      <c r="W394" s="31"/>
      <c r="X394" s="358">
        <v>0</v>
      </c>
      <c r="Y394" s="358">
        <v>0</v>
      </c>
      <c r="Z394" s="357">
        <f>IFERROR(VLOOKUP(H394,[2]New!$B:$G,3,0),)*I394/60</f>
        <v>5.8666666666666663</v>
      </c>
      <c r="AA394" s="357">
        <f>IFERROR(VLOOKUP(H394,[2]New!$B:$G,4,0),)*I394/60</f>
        <v>31.44</v>
      </c>
      <c r="AB394" s="357">
        <f>IFERROR(VLOOKUP(H394,[2]New!$B:$G,6,0),)*I394/60</f>
        <v>30.666666666666668</v>
      </c>
      <c r="AC394" s="33">
        <f>VLOOKUP(A394,'[4]PO PTCA (2)'!$A:$L,12,0)</f>
        <v>46272</v>
      </c>
      <c r="AD394" s="12">
        <f>IFERROR(VLOOKUP(H394,[3]Sheet1!$E:$H,4,0),)</f>
        <v>0</v>
      </c>
      <c r="AE394" s="17"/>
      <c r="AF394" s="34" t="s">
        <v>2470</v>
      </c>
      <c r="AG394" s="12">
        <v>0</v>
      </c>
      <c r="AH394" s="20"/>
      <c r="AI394" s="20" t="s">
        <v>121</v>
      </c>
      <c r="AJ394" s="223"/>
      <c r="AK394" s="223"/>
      <c r="AL394" s="223" t="s">
        <v>5622</v>
      </c>
      <c r="AM394" s="331" t="s">
        <v>5622</v>
      </c>
      <c r="AN394" s="223">
        <v>3</v>
      </c>
      <c r="AO394" s="223">
        <v>3</v>
      </c>
      <c r="AP394" s="223">
        <v>2</v>
      </c>
      <c r="AQ394" s="223">
        <v>2</v>
      </c>
      <c r="AR394" t="s">
        <v>5729</v>
      </c>
    </row>
    <row r="395" spans="1:44">
      <c r="A395" s="12" t="s">
        <v>3778</v>
      </c>
      <c r="B395" s="23" t="s">
        <v>3823</v>
      </c>
      <c r="C395" s="24">
        <v>12111377</v>
      </c>
      <c r="D395" s="12" t="s">
        <v>146</v>
      </c>
      <c r="E395" s="25" t="s">
        <v>3779</v>
      </c>
      <c r="F395" s="24">
        <v>11117107</v>
      </c>
      <c r="G395" s="12" t="s">
        <v>296</v>
      </c>
      <c r="H395" s="26" t="s">
        <v>297</v>
      </c>
      <c r="I395" s="12">
        <v>30</v>
      </c>
      <c r="J395" s="27">
        <v>46251</v>
      </c>
      <c r="K395" s="28" t="s">
        <v>3780</v>
      </c>
      <c r="L395" s="12" t="s">
        <v>3802</v>
      </c>
      <c r="M395" s="12">
        <v>30</v>
      </c>
      <c r="N395" s="358">
        <v>0</v>
      </c>
      <c r="O395" s="358">
        <v>0</v>
      </c>
      <c r="P395" s="30" t="s">
        <v>43</v>
      </c>
      <c r="Q395" s="31">
        <v>46238</v>
      </c>
      <c r="R395" s="358">
        <v>0</v>
      </c>
      <c r="S395" s="31">
        <v>46239</v>
      </c>
      <c r="T395" s="31">
        <v>46239</v>
      </c>
      <c r="U395" s="12" t="s">
        <v>101</v>
      </c>
      <c r="V395" s="12" t="s">
        <v>45</v>
      </c>
      <c r="W395" s="31"/>
      <c r="X395" s="358">
        <v>0</v>
      </c>
      <c r="Y395" s="358">
        <v>0</v>
      </c>
      <c r="Z395" s="357">
        <f>IFERROR(VLOOKUP(H395,[2]New!$B:$G,3,0),)*I395/60</f>
        <v>10.5</v>
      </c>
      <c r="AA395" s="357">
        <f>IFERROR(VLOOKUP(H395,[2]New!$B:$G,4,0),)*I395/60</f>
        <v>46.3</v>
      </c>
      <c r="AB395" s="357">
        <f>IFERROR(VLOOKUP(H395,[2]New!$B:$G,6,0),)*I395/60</f>
        <v>21.5</v>
      </c>
      <c r="AC395" s="33">
        <f>VLOOKUP(A395,'[4]PO PTCA (2)'!$A:$L,12,0)</f>
        <v>46274</v>
      </c>
      <c r="AD395" s="12">
        <f>IFERROR(VLOOKUP(H395,[3]Sheet1!$E:$H,4,0),)</f>
        <v>0</v>
      </c>
      <c r="AE395" s="17"/>
      <c r="AF395" s="34" t="s">
        <v>2470</v>
      </c>
      <c r="AG395" s="12">
        <v>0</v>
      </c>
      <c r="AH395" s="20"/>
      <c r="AI395" s="20" t="s">
        <v>121</v>
      </c>
      <c r="AJ395" s="223"/>
      <c r="AK395" s="223"/>
      <c r="AL395" s="223" t="s">
        <v>5618</v>
      </c>
      <c r="AM395" s="331" t="s">
        <v>5618</v>
      </c>
      <c r="AN395" s="223">
        <v>3</v>
      </c>
      <c r="AO395" s="223">
        <v>3</v>
      </c>
      <c r="AP395" s="223">
        <v>2</v>
      </c>
      <c r="AQ395" s="223">
        <v>2</v>
      </c>
      <c r="AR395" t="s">
        <v>5729</v>
      </c>
    </row>
    <row r="396" spans="1:44">
      <c r="A396" s="12" t="s">
        <v>2882</v>
      </c>
      <c r="B396" s="23" t="s">
        <v>3824</v>
      </c>
      <c r="C396" s="24">
        <v>12120774</v>
      </c>
      <c r="D396" s="12" t="s">
        <v>136</v>
      </c>
      <c r="E396" s="25" t="s">
        <v>3781</v>
      </c>
      <c r="F396" s="24">
        <v>11134235</v>
      </c>
      <c r="G396" s="12" t="s">
        <v>137</v>
      </c>
      <c r="H396" s="358" t="s">
        <v>138</v>
      </c>
      <c r="I396" s="358">
        <v>3540</v>
      </c>
      <c r="J396" s="27">
        <v>46251</v>
      </c>
      <c r="K396" s="358" t="s">
        <v>3782</v>
      </c>
      <c r="L396" s="358" t="s">
        <v>3803</v>
      </c>
      <c r="M396" s="358">
        <v>3586</v>
      </c>
      <c r="N396" s="358">
        <v>16</v>
      </c>
      <c r="O396" s="358">
        <v>30</v>
      </c>
      <c r="P396" s="30" t="s">
        <v>38</v>
      </c>
      <c r="Q396" s="31">
        <v>46238</v>
      </c>
      <c r="R396" s="358">
        <v>0</v>
      </c>
      <c r="S396" s="31">
        <v>46239</v>
      </c>
      <c r="T396" s="31">
        <v>46239</v>
      </c>
      <c r="U396" s="12" t="s">
        <v>44</v>
      </c>
      <c r="V396" s="12" t="s">
        <v>45</v>
      </c>
      <c r="W396" s="31"/>
      <c r="X396" s="358">
        <v>0</v>
      </c>
      <c r="Y396" s="358">
        <v>0</v>
      </c>
      <c r="Z396" s="357">
        <f>IFERROR(VLOOKUP(H396,[2]New!$B:$G,3,0),)*I396/60</f>
        <v>2501.6</v>
      </c>
      <c r="AA396" s="357">
        <f>IFERROR(VLOOKUP(H396,[2]New!$B:$G,4,0),)*I396/60</f>
        <v>6956.1</v>
      </c>
      <c r="AB396" s="357">
        <f>IFERROR(VLOOKUP(H396,[2]New!$B:$G,6,0),)*I396/60</f>
        <v>3422</v>
      </c>
      <c r="AC396" s="33">
        <f>VLOOKUP(A396,'[4]PO PTCA (2)'!$A:$L,12,0)</f>
        <v>46290</v>
      </c>
      <c r="AD396" s="12" t="str">
        <f>IFERROR(VLOOKUP(H396,[3]Sheet1!$E:$H,4,0),)</f>
        <v>B</v>
      </c>
      <c r="AE396" s="17">
        <v>3540</v>
      </c>
      <c r="AF396" s="34" t="s">
        <v>4219</v>
      </c>
      <c r="AG396" s="12" t="s">
        <v>42</v>
      </c>
      <c r="AH396" s="20">
        <v>46</v>
      </c>
      <c r="AI396" s="20" t="s">
        <v>46</v>
      </c>
      <c r="AJ396" s="223"/>
      <c r="AK396" s="223"/>
      <c r="AL396" s="223" t="s">
        <v>5608</v>
      </c>
      <c r="AM396" s="331" t="e">
        <v>#N/A</v>
      </c>
      <c r="AN396" s="223">
        <v>2</v>
      </c>
      <c r="AO396" s="223">
        <v>2</v>
      </c>
      <c r="AP396" s="223">
        <v>2</v>
      </c>
      <c r="AQ396" s="223">
        <v>2</v>
      </c>
      <c r="AR396" s="12"/>
    </row>
    <row r="397" spans="1:44">
      <c r="A397" s="12" t="s">
        <v>602</v>
      </c>
      <c r="B397" s="23" t="s">
        <v>3858</v>
      </c>
      <c r="C397" s="24">
        <v>12125069</v>
      </c>
      <c r="D397" s="12" t="s">
        <v>194</v>
      </c>
      <c r="E397" s="25" t="s">
        <v>3856</v>
      </c>
      <c r="F397" s="24">
        <v>11134240</v>
      </c>
      <c r="G397" s="12" t="s">
        <v>195</v>
      </c>
      <c r="H397" s="26" t="s">
        <v>196</v>
      </c>
      <c r="I397" s="12">
        <v>5</v>
      </c>
      <c r="J397" s="27">
        <v>46251</v>
      </c>
      <c r="K397" s="28" t="s">
        <v>3857</v>
      </c>
      <c r="L397" s="12" t="s">
        <v>3855</v>
      </c>
      <c r="M397" s="12">
        <v>5</v>
      </c>
      <c r="N397" s="358">
        <v>0</v>
      </c>
      <c r="O397" s="358">
        <v>0</v>
      </c>
      <c r="P397" s="30" t="s">
        <v>38</v>
      </c>
      <c r="Q397" s="31">
        <v>46238</v>
      </c>
      <c r="R397" s="12">
        <v>0</v>
      </c>
      <c r="S397" s="31">
        <v>46239</v>
      </c>
      <c r="T397" s="31">
        <v>46239</v>
      </c>
      <c r="U397" s="12" t="s">
        <v>100</v>
      </c>
      <c r="V397" s="12" t="s">
        <v>40</v>
      </c>
      <c r="W397" s="31"/>
      <c r="X397" s="358">
        <v>0</v>
      </c>
      <c r="Y397" s="358">
        <v>0</v>
      </c>
      <c r="Z397" s="357">
        <f>IFERROR(VLOOKUP(H397,[2]New!$B:$G,3,0),)*I397/60</f>
        <v>3.5333333333333332</v>
      </c>
      <c r="AA397" s="357">
        <f>IFERROR(VLOOKUP(H397,[2]New!$B:$G,4,0),)*I397/60</f>
        <v>7.7166666666666668</v>
      </c>
      <c r="AB397" s="357">
        <f>IFERROR(VLOOKUP(H397,[2]New!$B:$G,6,0),)*I397/60</f>
        <v>4.833333333333333</v>
      </c>
      <c r="AC397" s="33">
        <f>VLOOKUP(A397,'[4]PO PTCA (2)'!$A:$L,12,0)</f>
        <v>46255</v>
      </c>
      <c r="AD397" s="12" t="str">
        <f>IFERROR(VLOOKUP(H397,[3]Sheet1!$E:$H,4,0),)</f>
        <v>C</v>
      </c>
      <c r="AE397" s="17">
        <v>5</v>
      </c>
      <c r="AF397" s="34" t="s">
        <v>4219</v>
      </c>
      <c r="AG397" s="12">
        <v>2</v>
      </c>
      <c r="AH397" s="20">
        <v>0</v>
      </c>
      <c r="AI397" s="20" t="s">
        <v>140</v>
      </c>
      <c r="AJ397" s="223"/>
      <c r="AK397" s="223"/>
      <c r="AL397" s="223" t="s">
        <v>5611</v>
      </c>
      <c r="AM397" s="331" t="e">
        <v>#N/A</v>
      </c>
      <c r="AN397" s="223">
        <v>2</v>
      </c>
      <c r="AO397" s="223">
        <v>2</v>
      </c>
      <c r="AP397" s="223">
        <v>2</v>
      </c>
      <c r="AQ397" s="223">
        <v>2</v>
      </c>
      <c r="AR397" s="12"/>
    </row>
    <row r="398" spans="1:44">
      <c r="A398" s="12" t="s">
        <v>760</v>
      </c>
      <c r="B398" s="23" t="s">
        <v>3863</v>
      </c>
      <c r="C398" s="24">
        <v>12125012</v>
      </c>
      <c r="D398" s="12" t="s">
        <v>131</v>
      </c>
      <c r="E398" s="25" t="s">
        <v>3861</v>
      </c>
      <c r="F398" s="24">
        <v>11134237</v>
      </c>
      <c r="G398" s="12" t="s">
        <v>132</v>
      </c>
      <c r="H398" s="26" t="s">
        <v>133</v>
      </c>
      <c r="I398" s="12">
        <v>5</v>
      </c>
      <c r="J398" s="27">
        <v>46251</v>
      </c>
      <c r="K398" s="28" t="s">
        <v>3862</v>
      </c>
      <c r="L398" s="12" t="s">
        <v>3860</v>
      </c>
      <c r="M398" s="12">
        <v>5</v>
      </c>
      <c r="N398" s="358">
        <v>0</v>
      </c>
      <c r="O398" s="358">
        <v>0</v>
      </c>
      <c r="P398" s="30" t="s">
        <v>38</v>
      </c>
      <c r="Q398" s="31">
        <v>46238</v>
      </c>
      <c r="R398" s="12">
        <v>0</v>
      </c>
      <c r="S398" s="31">
        <v>46239</v>
      </c>
      <c r="T398" s="31">
        <v>46239</v>
      </c>
      <c r="U398" s="12" t="s">
        <v>97</v>
      </c>
      <c r="V398" s="12" t="s">
        <v>40</v>
      </c>
      <c r="W398" s="31"/>
      <c r="X398" s="358">
        <v>0</v>
      </c>
      <c r="Y398" s="358">
        <v>0</v>
      </c>
      <c r="Z398" s="357">
        <f>IFERROR(VLOOKUP(H398,[2]New!$B:$G,3,0),)*I398/60</f>
        <v>3.5333333333333332</v>
      </c>
      <c r="AA398" s="357">
        <f>IFERROR(VLOOKUP(H398,[2]New!$B:$G,4,0),)*I398/60</f>
        <v>9.8249999999999993</v>
      </c>
      <c r="AB398" s="357">
        <f>IFERROR(VLOOKUP(H398,[2]New!$B:$G,6,0),)*I398/60</f>
        <v>4.833333333333333</v>
      </c>
      <c r="AC398" s="33">
        <f>VLOOKUP(A398,'[4]PO PTCA (2)'!$A:$L,12,0)</f>
        <v>46255</v>
      </c>
      <c r="AD398" s="12" t="str">
        <f>IFERROR(VLOOKUP(H398,[3]Sheet1!$E:$H,4,0),)</f>
        <v>B</v>
      </c>
      <c r="AE398" s="17">
        <v>5</v>
      </c>
      <c r="AF398" s="34" t="s">
        <v>4219</v>
      </c>
      <c r="AG398" s="12" t="s">
        <v>42</v>
      </c>
      <c r="AH398" s="20">
        <v>0</v>
      </c>
      <c r="AI398" s="20" t="s">
        <v>134</v>
      </c>
      <c r="AJ398" s="223"/>
      <c r="AK398" s="223"/>
      <c r="AL398" s="223" t="s">
        <v>5605</v>
      </c>
      <c r="AM398" s="331" t="e">
        <v>#N/A</v>
      </c>
      <c r="AN398" s="223">
        <v>3</v>
      </c>
      <c r="AO398" s="223">
        <v>3</v>
      </c>
      <c r="AP398" s="223">
        <v>2</v>
      </c>
      <c r="AQ398" s="223">
        <v>2</v>
      </c>
      <c r="AR398" s="12"/>
    </row>
    <row r="399" spans="1:44">
      <c r="A399" s="12" t="s">
        <v>1486</v>
      </c>
      <c r="B399" s="23" t="s">
        <v>3982</v>
      </c>
      <c r="C399" s="24">
        <v>12134058</v>
      </c>
      <c r="D399" s="12" t="s">
        <v>242</v>
      </c>
      <c r="E399" s="25" t="s">
        <v>3865</v>
      </c>
      <c r="F399" s="24">
        <v>11134342</v>
      </c>
      <c r="G399" s="12" t="s">
        <v>270</v>
      </c>
      <c r="H399" s="26" t="s">
        <v>138</v>
      </c>
      <c r="I399" s="12">
        <v>3570</v>
      </c>
      <c r="J399" s="27">
        <v>46252</v>
      </c>
      <c r="K399" s="28" t="s">
        <v>3866</v>
      </c>
      <c r="L399" s="12" t="s">
        <v>3867</v>
      </c>
      <c r="M399" s="12">
        <v>3586</v>
      </c>
      <c r="N399" s="358">
        <v>16</v>
      </c>
      <c r="O399" s="358">
        <v>0</v>
      </c>
      <c r="P399" s="30" t="s">
        <v>38</v>
      </c>
      <c r="Q399" s="31">
        <v>46239</v>
      </c>
      <c r="R399" s="12">
        <v>0</v>
      </c>
      <c r="S399" s="31">
        <v>46240</v>
      </c>
      <c r="T399" s="31">
        <v>46240</v>
      </c>
      <c r="U399" s="12" t="s">
        <v>97</v>
      </c>
      <c r="V399" s="12" t="s">
        <v>40</v>
      </c>
      <c r="W399" s="31"/>
      <c r="X399" s="358">
        <v>0</v>
      </c>
      <c r="Y399" s="358">
        <v>0</v>
      </c>
      <c r="Z399" s="357">
        <f>IFERROR(VLOOKUP(H399,[2]New!$B:$G,3,0),)*I399/60</f>
        <v>2522.8000000000002</v>
      </c>
      <c r="AA399" s="357">
        <f>IFERROR(VLOOKUP(H399,[2]New!$B:$G,4,0),)*I399/60</f>
        <v>7015.05</v>
      </c>
      <c r="AB399" s="357">
        <f>IFERROR(VLOOKUP(H399,[2]New!$B:$G,6,0),)*I399/60</f>
        <v>3451</v>
      </c>
      <c r="AC399" s="33">
        <f>VLOOKUP(A399,'[4]PO PTCA'!$A:$M,12,0)</f>
        <v>46268</v>
      </c>
      <c r="AD399" s="12" t="str">
        <f>IFERROR(VLOOKUP(H399,[3]Sheet1!$E:$H,4,0),)</f>
        <v>B</v>
      </c>
      <c r="AE399" s="17"/>
      <c r="AF399" s="34" t="s">
        <v>2472</v>
      </c>
      <c r="AG399" s="12" t="s">
        <v>42</v>
      </c>
      <c r="AH399" s="20"/>
      <c r="AI399" s="20" t="s">
        <v>134</v>
      </c>
      <c r="AJ399" s="223"/>
      <c r="AK399" s="223"/>
      <c r="AL399" s="223" t="s">
        <v>5608</v>
      </c>
      <c r="AM399" s="331" t="e">
        <v>#N/A</v>
      </c>
      <c r="AN399" s="223">
        <v>2</v>
      </c>
      <c r="AO399" s="223">
        <v>2</v>
      </c>
      <c r="AP399" s="223">
        <v>2</v>
      </c>
      <c r="AQ399" s="223">
        <v>2</v>
      </c>
      <c r="AR399" s="12"/>
    </row>
    <row r="400" spans="1:44">
      <c r="A400" s="12" t="s">
        <v>1486</v>
      </c>
      <c r="B400" s="23" t="s">
        <v>3983</v>
      </c>
      <c r="C400" s="24">
        <v>12134058</v>
      </c>
      <c r="D400" s="12" t="s">
        <v>242</v>
      </c>
      <c r="E400" s="25" t="s">
        <v>3868</v>
      </c>
      <c r="F400" s="24">
        <v>11134342</v>
      </c>
      <c r="G400" s="12" t="s">
        <v>270</v>
      </c>
      <c r="H400" s="26" t="s">
        <v>138</v>
      </c>
      <c r="I400" s="12">
        <v>2370</v>
      </c>
      <c r="J400" s="27">
        <v>46252</v>
      </c>
      <c r="K400" s="28" t="s">
        <v>3869</v>
      </c>
      <c r="L400" s="12" t="s">
        <v>3870</v>
      </c>
      <c r="M400" s="12">
        <v>2386</v>
      </c>
      <c r="N400" s="358">
        <v>16</v>
      </c>
      <c r="O400" s="358">
        <v>0</v>
      </c>
      <c r="P400" s="30" t="s">
        <v>38</v>
      </c>
      <c r="Q400" s="31">
        <v>46239</v>
      </c>
      <c r="R400" s="12">
        <v>0</v>
      </c>
      <c r="S400" s="31">
        <v>46240</v>
      </c>
      <c r="T400" s="31">
        <v>46240</v>
      </c>
      <c r="U400" s="12" t="s">
        <v>98</v>
      </c>
      <c r="V400" s="12" t="s">
        <v>40</v>
      </c>
      <c r="W400" s="31"/>
      <c r="X400" s="358">
        <v>0</v>
      </c>
      <c r="Y400" s="358">
        <v>0</v>
      </c>
      <c r="Z400" s="357">
        <f>IFERROR(VLOOKUP(H400,[2]New!$B:$G,3,0),)*I400/60</f>
        <v>1674.8</v>
      </c>
      <c r="AA400" s="357">
        <f>IFERROR(VLOOKUP(H400,[2]New!$B:$G,4,0),)*I400/60</f>
        <v>4657.05</v>
      </c>
      <c r="AB400" s="357">
        <f>IFERROR(VLOOKUP(H400,[2]New!$B:$G,6,0),)*I400/60</f>
        <v>2291</v>
      </c>
      <c r="AC400" s="33">
        <f>VLOOKUP(A400,'[4]PO PTCA'!$A:$M,12,0)</f>
        <v>46268</v>
      </c>
      <c r="AD400" s="12" t="str">
        <f>IFERROR(VLOOKUP(H400,[3]Sheet1!$E:$H,4,0),)</f>
        <v>B</v>
      </c>
      <c r="AE400" s="17"/>
      <c r="AF400" s="34" t="s">
        <v>2472</v>
      </c>
      <c r="AG400" s="12" t="s">
        <v>42</v>
      </c>
      <c r="AH400" s="20"/>
      <c r="AI400" s="20" t="s">
        <v>135</v>
      </c>
      <c r="AJ400" s="223"/>
      <c r="AK400" s="223"/>
      <c r="AL400" s="223" t="s">
        <v>5608</v>
      </c>
      <c r="AM400" s="331" t="e">
        <v>#N/A</v>
      </c>
      <c r="AN400" s="223">
        <v>2</v>
      </c>
      <c r="AO400" s="223">
        <v>2</v>
      </c>
      <c r="AP400" s="223">
        <v>2</v>
      </c>
      <c r="AQ400" s="223">
        <v>2</v>
      </c>
      <c r="AR400" s="12"/>
    </row>
    <row r="401" spans="1:44">
      <c r="A401" s="12" t="s">
        <v>2889</v>
      </c>
      <c r="B401" s="23" t="s">
        <v>3984</v>
      </c>
      <c r="C401" s="24">
        <v>12125012</v>
      </c>
      <c r="D401" s="12" t="s">
        <v>131</v>
      </c>
      <c r="E401" s="25" t="s">
        <v>3871</v>
      </c>
      <c r="F401" s="24">
        <v>11134237</v>
      </c>
      <c r="G401" s="12" t="s">
        <v>132</v>
      </c>
      <c r="H401" s="26" t="s">
        <v>133</v>
      </c>
      <c r="I401" s="12">
        <v>1940</v>
      </c>
      <c r="J401" s="27">
        <v>46252</v>
      </c>
      <c r="K401" s="28" t="s">
        <v>3872</v>
      </c>
      <c r="L401" s="12" t="s">
        <v>3873</v>
      </c>
      <c r="M401" s="12">
        <v>1959</v>
      </c>
      <c r="N401" s="358">
        <v>16</v>
      </c>
      <c r="O401" s="358">
        <v>0</v>
      </c>
      <c r="P401" s="30" t="s">
        <v>38</v>
      </c>
      <c r="Q401" s="31">
        <v>46239</v>
      </c>
      <c r="R401" s="12">
        <v>0</v>
      </c>
      <c r="S401" s="31">
        <v>46240</v>
      </c>
      <c r="T401" s="31">
        <v>46240</v>
      </c>
      <c r="U401" s="12" t="s">
        <v>99</v>
      </c>
      <c r="V401" s="12" t="s">
        <v>40</v>
      </c>
      <c r="W401" s="31"/>
      <c r="X401" s="358">
        <v>3</v>
      </c>
      <c r="Y401" s="358">
        <v>0</v>
      </c>
      <c r="Z401" s="357">
        <f>IFERROR(VLOOKUP(H401,[2]New!$B:$G,3,0),)*I401/60</f>
        <v>1370.9333333333334</v>
      </c>
      <c r="AA401" s="357">
        <f>IFERROR(VLOOKUP(H401,[2]New!$B:$G,4,0),)*I401/60</f>
        <v>3812.1</v>
      </c>
      <c r="AB401" s="357">
        <f>IFERROR(VLOOKUP(H401,[2]New!$B:$G,6,0),)*I401/60</f>
        <v>1875.3333333333333</v>
      </c>
      <c r="AC401" s="33">
        <f>VLOOKUP(A401,'[4]PO PTCA'!$A:$M,12,0)</f>
        <v>46290</v>
      </c>
      <c r="AD401" s="12" t="str">
        <f>IFERROR(VLOOKUP(H401,[3]Sheet1!$E:$H,4,0),)</f>
        <v>B</v>
      </c>
      <c r="AE401" s="17"/>
      <c r="AF401" s="34" t="s">
        <v>2470</v>
      </c>
      <c r="AG401" s="12" t="s">
        <v>42</v>
      </c>
      <c r="AH401" s="20"/>
      <c r="AI401" s="20" t="s">
        <v>139</v>
      </c>
      <c r="AJ401" s="223"/>
      <c r="AK401" s="223"/>
      <c r="AL401" s="223" t="s">
        <v>5605</v>
      </c>
      <c r="AM401" s="331" t="e">
        <v>#N/A</v>
      </c>
      <c r="AN401" s="223">
        <v>3</v>
      </c>
      <c r="AO401" s="223">
        <v>3</v>
      </c>
      <c r="AP401" s="223">
        <v>2</v>
      </c>
      <c r="AQ401" s="223">
        <v>2</v>
      </c>
      <c r="AR401" s="12"/>
    </row>
    <row r="402" spans="1:44">
      <c r="A402" s="12" t="s">
        <v>2889</v>
      </c>
      <c r="B402" s="23" t="s">
        <v>3985</v>
      </c>
      <c r="C402" s="24">
        <v>12125012</v>
      </c>
      <c r="D402" s="12" t="s">
        <v>131</v>
      </c>
      <c r="E402" s="25" t="s">
        <v>3874</v>
      </c>
      <c r="F402" s="24">
        <v>11134237</v>
      </c>
      <c r="G402" s="12" t="s">
        <v>132</v>
      </c>
      <c r="H402" s="26" t="s">
        <v>133</v>
      </c>
      <c r="I402" s="12">
        <v>1600</v>
      </c>
      <c r="J402" s="27">
        <v>46252</v>
      </c>
      <c r="K402" s="28" t="s">
        <v>3875</v>
      </c>
      <c r="L402" s="12" t="s">
        <v>3876</v>
      </c>
      <c r="M402" s="12">
        <v>1616</v>
      </c>
      <c r="N402" s="358">
        <v>16</v>
      </c>
      <c r="O402" s="358">
        <v>0</v>
      </c>
      <c r="P402" s="30" t="s">
        <v>38</v>
      </c>
      <c r="Q402" s="31">
        <v>46239</v>
      </c>
      <c r="R402" s="12">
        <v>0</v>
      </c>
      <c r="S402" s="31">
        <v>46240</v>
      </c>
      <c r="T402" s="31">
        <v>46240</v>
      </c>
      <c r="U402" s="12" t="s">
        <v>99</v>
      </c>
      <c r="V402" s="12" t="s">
        <v>40</v>
      </c>
      <c r="W402" s="31"/>
      <c r="X402" s="358">
        <v>0</v>
      </c>
      <c r="Y402" s="358">
        <v>0</v>
      </c>
      <c r="Z402" s="357">
        <f>IFERROR(VLOOKUP(H402,[2]New!$B:$G,3,0),)*I402/60</f>
        <v>1130.6666666666667</v>
      </c>
      <c r="AA402" s="357">
        <f>IFERROR(VLOOKUP(H402,[2]New!$B:$G,4,0),)*I402/60</f>
        <v>3144</v>
      </c>
      <c r="AB402" s="357">
        <f>IFERROR(VLOOKUP(H402,[2]New!$B:$G,6,0),)*I402/60</f>
        <v>1546.6666666666667</v>
      </c>
      <c r="AC402" s="33">
        <f>VLOOKUP(A402,'[4]PO PTCA'!$A:$M,12,0)</f>
        <v>46290</v>
      </c>
      <c r="AD402" s="12" t="str">
        <f>IFERROR(VLOOKUP(H402,[3]Sheet1!$E:$H,4,0),)</f>
        <v>B</v>
      </c>
      <c r="AE402" s="17"/>
      <c r="AF402" s="34" t="s">
        <v>2470</v>
      </c>
      <c r="AG402" s="12" t="s">
        <v>42</v>
      </c>
      <c r="AH402" s="20"/>
      <c r="AI402" s="20" t="s">
        <v>139</v>
      </c>
      <c r="AJ402" s="223"/>
      <c r="AK402" s="223"/>
      <c r="AL402" s="223" t="s">
        <v>5605</v>
      </c>
      <c r="AM402" s="331" t="e">
        <v>#N/A</v>
      </c>
      <c r="AN402" s="223">
        <v>3</v>
      </c>
      <c r="AO402" s="223">
        <v>3</v>
      </c>
      <c r="AP402" s="223">
        <v>2</v>
      </c>
      <c r="AQ402" s="223">
        <v>2</v>
      </c>
      <c r="AR402" s="12"/>
    </row>
    <row r="403" spans="1:44">
      <c r="A403" s="12" t="s">
        <v>1486</v>
      </c>
      <c r="B403" s="23" t="s">
        <v>3986</v>
      </c>
      <c r="C403" s="24">
        <v>12134058</v>
      </c>
      <c r="D403" s="12" t="s">
        <v>242</v>
      </c>
      <c r="E403" s="25" t="s">
        <v>3877</v>
      </c>
      <c r="F403" s="24">
        <v>11134342</v>
      </c>
      <c r="G403" s="12" t="s">
        <v>270</v>
      </c>
      <c r="H403" s="26" t="s">
        <v>138</v>
      </c>
      <c r="I403" s="12">
        <v>2370</v>
      </c>
      <c r="J403" s="27">
        <v>46252</v>
      </c>
      <c r="K403" s="28" t="s">
        <v>3878</v>
      </c>
      <c r="L403" s="12" t="s">
        <v>3879</v>
      </c>
      <c r="M403" s="12">
        <v>2386</v>
      </c>
      <c r="N403" s="358">
        <v>16</v>
      </c>
      <c r="O403" s="358">
        <v>0</v>
      </c>
      <c r="P403" s="30" t="s">
        <v>38</v>
      </c>
      <c r="Q403" s="31">
        <v>46239</v>
      </c>
      <c r="R403" s="12">
        <v>0</v>
      </c>
      <c r="S403" s="31">
        <v>46240</v>
      </c>
      <c r="T403" s="31">
        <v>46240</v>
      </c>
      <c r="U403" s="12" t="s">
        <v>100</v>
      </c>
      <c r="V403" s="12" t="s">
        <v>40</v>
      </c>
      <c r="W403" s="31"/>
      <c r="X403" s="358">
        <v>0</v>
      </c>
      <c r="Y403" s="358">
        <v>0</v>
      </c>
      <c r="Z403" s="357">
        <f>IFERROR(VLOOKUP(H403,[2]New!$B:$G,3,0),)*I403/60</f>
        <v>1674.8</v>
      </c>
      <c r="AA403" s="357">
        <f>IFERROR(VLOOKUP(H403,[2]New!$B:$G,4,0),)*I403/60</f>
        <v>4657.05</v>
      </c>
      <c r="AB403" s="357">
        <f>IFERROR(VLOOKUP(H403,[2]New!$B:$G,6,0),)*I403/60</f>
        <v>2291</v>
      </c>
      <c r="AC403" s="33">
        <f>VLOOKUP(A403,'[4]PO PTCA'!$A:$M,12,0)</f>
        <v>46268</v>
      </c>
      <c r="AD403" s="12" t="str">
        <f>IFERROR(VLOOKUP(H403,[3]Sheet1!$E:$H,4,0),)</f>
        <v>B</v>
      </c>
      <c r="AE403" s="17">
        <v>2370</v>
      </c>
      <c r="AF403" s="34" t="s">
        <v>4219</v>
      </c>
      <c r="AG403" s="12" t="s">
        <v>42</v>
      </c>
      <c r="AH403" s="20">
        <v>16</v>
      </c>
      <c r="AI403" s="20" t="s">
        <v>140</v>
      </c>
      <c r="AJ403" s="223"/>
      <c r="AK403" s="223"/>
      <c r="AL403" s="223" t="s">
        <v>5608</v>
      </c>
      <c r="AM403" s="331" t="e">
        <v>#N/A</v>
      </c>
      <c r="AN403" s="223">
        <v>2</v>
      </c>
      <c r="AO403" s="223">
        <v>2</v>
      </c>
      <c r="AP403" s="223">
        <v>2</v>
      </c>
      <c r="AQ403" s="223">
        <v>2</v>
      </c>
      <c r="AR403" s="12"/>
    </row>
    <row r="404" spans="1:44">
      <c r="A404" s="12" t="s">
        <v>2889</v>
      </c>
      <c r="B404" s="23" t="s">
        <v>3987</v>
      </c>
      <c r="C404" s="24">
        <v>12125012</v>
      </c>
      <c r="D404" s="12" t="s">
        <v>131</v>
      </c>
      <c r="E404" s="25" t="s">
        <v>3880</v>
      </c>
      <c r="F404" s="24">
        <v>11134237</v>
      </c>
      <c r="G404" s="12" t="s">
        <v>132</v>
      </c>
      <c r="H404" s="26" t="s">
        <v>133</v>
      </c>
      <c r="I404" s="12">
        <v>2370</v>
      </c>
      <c r="J404" s="27">
        <v>46252</v>
      </c>
      <c r="K404" s="28" t="s">
        <v>3881</v>
      </c>
      <c r="L404" s="12" t="s">
        <v>3882</v>
      </c>
      <c r="M404" s="12">
        <v>2386</v>
      </c>
      <c r="N404" s="358">
        <v>16</v>
      </c>
      <c r="O404" s="358">
        <v>0</v>
      </c>
      <c r="P404" s="30" t="s">
        <v>38</v>
      </c>
      <c r="Q404" s="31">
        <v>46239</v>
      </c>
      <c r="R404" s="12">
        <v>0</v>
      </c>
      <c r="S404" s="31">
        <v>46240</v>
      </c>
      <c r="T404" s="31">
        <v>46240</v>
      </c>
      <c r="U404" s="12" t="s">
        <v>39</v>
      </c>
      <c r="V404" s="12" t="s">
        <v>40</v>
      </c>
      <c r="W404" s="31"/>
      <c r="X404" s="358">
        <v>0</v>
      </c>
      <c r="Y404" s="358">
        <v>0</v>
      </c>
      <c r="Z404" s="357">
        <f>IFERROR(VLOOKUP(H404,[2]New!$B:$G,3,0),)*I404/60</f>
        <v>1674.8</v>
      </c>
      <c r="AA404" s="357">
        <f>IFERROR(VLOOKUP(H404,[2]New!$B:$G,4,0),)*I404/60</f>
        <v>4657.05</v>
      </c>
      <c r="AB404" s="357">
        <f>IFERROR(VLOOKUP(H404,[2]New!$B:$G,6,0),)*I404/60</f>
        <v>2291</v>
      </c>
      <c r="AC404" s="33">
        <f>VLOOKUP(A404,'[4]PO PTCA'!$A:$M,12,0)</f>
        <v>46290</v>
      </c>
      <c r="AD404" s="12" t="str">
        <f>IFERROR(VLOOKUP(H404,[3]Sheet1!$E:$H,4,0),)</f>
        <v>B</v>
      </c>
      <c r="AE404" s="17"/>
      <c r="AF404" s="34" t="s">
        <v>2470</v>
      </c>
      <c r="AG404" s="12" t="s">
        <v>42</v>
      </c>
      <c r="AH404" s="20"/>
      <c r="AI404" s="20" t="s">
        <v>184</v>
      </c>
      <c r="AJ404" s="223"/>
      <c r="AK404" s="223"/>
      <c r="AL404" s="223" t="s">
        <v>5605</v>
      </c>
      <c r="AM404" s="331" t="e">
        <v>#N/A</v>
      </c>
      <c r="AN404" s="223">
        <v>3</v>
      </c>
      <c r="AO404" s="223">
        <v>3</v>
      </c>
      <c r="AP404" s="223">
        <v>2</v>
      </c>
      <c r="AQ404" s="223">
        <v>2</v>
      </c>
      <c r="AR404" s="12"/>
    </row>
    <row r="405" spans="1:44">
      <c r="A405" s="12" t="s">
        <v>577</v>
      </c>
      <c r="B405" s="23" t="s">
        <v>3988</v>
      </c>
      <c r="C405" s="24">
        <v>12111088</v>
      </c>
      <c r="D405" s="12" t="s">
        <v>534</v>
      </c>
      <c r="E405" s="25" t="s">
        <v>3883</v>
      </c>
      <c r="F405" s="24">
        <v>11111223</v>
      </c>
      <c r="G405" s="12" t="s">
        <v>578</v>
      </c>
      <c r="H405" s="26" t="s">
        <v>579</v>
      </c>
      <c r="I405" s="12">
        <v>34</v>
      </c>
      <c r="J405" s="27">
        <v>46249</v>
      </c>
      <c r="K405" s="28" t="s">
        <v>3884</v>
      </c>
      <c r="L405" s="12" t="s">
        <v>3885</v>
      </c>
      <c r="M405" s="12">
        <v>34</v>
      </c>
      <c r="N405" s="358">
        <v>0</v>
      </c>
      <c r="O405" s="358">
        <v>0</v>
      </c>
      <c r="P405" s="30" t="s">
        <v>203</v>
      </c>
      <c r="Q405" s="314">
        <v>46234</v>
      </c>
      <c r="R405" s="358">
        <v>0</v>
      </c>
      <c r="S405" s="314">
        <v>46234</v>
      </c>
      <c r="T405" s="314">
        <v>46234</v>
      </c>
      <c r="U405" s="12" t="s">
        <v>48</v>
      </c>
      <c r="V405" s="12" t="s">
        <v>252</v>
      </c>
      <c r="W405" s="31"/>
      <c r="X405" s="358">
        <v>0</v>
      </c>
      <c r="Y405" s="358">
        <v>0</v>
      </c>
      <c r="Z405" s="357">
        <f>IFERROR(VLOOKUP(H405,[2]New!$B:$G,3,0),)*I405/60</f>
        <v>23.8</v>
      </c>
      <c r="AA405" s="357">
        <f>IFERROR(VLOOKUP(H405,[2]New!$B:$G,4,0),)*I405/60</f>
        <v>92.933333333333337</v>
      </c>
      <c r="AB405" s="357">
        <f>IFERROR(VLOOKUP(H405,[2]New!$B:$G,6,0),)*I405/60</f>
        <v>83.3</v>
      </c>
      <c r="AC405" s="33">
        <f>VLOOKUP(A405,'[4]PO PTCA (2)'!$A:$L,12,0)</f>
        <v>46238</v>
      </c>
      <c r="AD405" s="12">
        <f>IFERROR(VLOOKUP(H405,[3]Sheet1!$E:$H,4,0),)</f>
        <v>0</v>
      </c>
      <c r="AE405" s="17">
        <v>34</v>
      </c>
      <c r="AF405" s="34" t="s">
        <v>4219</v>
      </c>
      <c r="AG405" s="12">
        <v>0</v>
      </c>
      <c r="AH405" s="20">
        <v>0</v>
      </c>
      <c r="AI405" s="20" t="s">
        <v>4220</v>
      </c>
      <c r="AJ405" s="223"/>
      <c r="AK405" s="223"/>
      <c r="AL405" s="223" t="s">
        <v>5604</v>
      </c>
      <c r="AM405" s="331" t="s">
        <v>5604</v>
      </c>
      <c r="AN405" s="223">
        <v>3</v>
      </c>
      <c r="AO405" s="223">
        <v>3</v>
      </c>
      <c r="AP405" s="223">
        <v>2</v>
      </c>
      <c r="AQ405" s="223">
        <v>2</v>
      </c>
      <c r="AR405" s="12"/>
    </row>
    <row r="406" spans="1:44">
      <c r="A406" s="12" t="s">
        <v>3886</v>
      </c>
      <c r="B406" s="23" t="s">
        <v>3989</v>
      </c>
      <c r="C406" s="24">
        <v>12142456</v>
      </c>
      <c r="D406" s="12" t="s">
        <v>333</v>
      </c>
      <c r="E406" s="25" t="s">
        <v>3887</v>
      </c>
      <c r="F406" s="24">
        <v>11135012</v>
      </c>
      <c r="G406" s="12" t="s">
        <v>3888</v>
      </c>
      <c r="H406" s="26" t="s">
        <v>3889</v>
      </c>
      <c r="I406" s="12">
        <v>20</v>
      </c>
      <c r="J406" s="27">
        <v>46249</v>
      </c>
      <c r="K406" s="28" t="s">
        <v>3890</v>
      </c>
      <c r="L406" s="12" t="s">
        <v>3891</v>
      </c>
      <c r="M406" s="309">
        <v>23</v>
      </c>
      <c r="N406" s="358">
        <v>0</v>
      </c>
      <c r="O406" s="358">
        <v>0</v>
      </c>
      <c r="P406" s="30" t="s">
        <v>43</v>
      </c>
      <c r="Q406" s="31">
        <v>46239</v>
      </c>
      <c r="R406" s="12">
        <v>0</v>
      </c>
      <c r="S406" s="31">
        <v>46240</v>
      </c>
      <c r="T406" s="31">
        <v>46240</v>
      </c>
      <c r="U406" s="12" t="s">
        <v>101</v>
      </c>
      <c r="V406" s="12" t="s">
        <v>45</v>
      </c>
      <c r="W406" s="31"/>
      <c r="X406" s="350">
        <v>3</v>
      </c>
      <c r="Y406" s="358">
        <v>0</v>
      </c>
      <c r="Z406" s="357">
        <f>IFERROR(VLOOKUP(H406,[2]New!$B:$G,3,0),)*I406/60</f>
        <v>0</v>
      </c>
      <c r="AA406" s="357">
        <f>IFERROR(VLOOKUP(H406,[2]New!$B:$G,4,0),)*I406/60</f>
        <v>0</v>
      </c>
      <c r="AB406" s="357">
        <f>IFERROR(VLOOKUP(H406,[2]New!$B:$G,6,0),)*I406/60</f>
        <v>0</v>
      </c>
      <c r="AC406" s="33">
        <f>VLOOKUP(A406,'[4]PO PTCA (2)'!$A:$L,12,0)</f>
        <v>46254</v>
      </c>
      <c r="AD406" s="12">
        <f>IFERROR(VLOOKUP(H406,[3]Sheet1!$E:$H,4,0),)</f>
        <v>0</v>
      </c>
      <c r="AE406" s="17">
        <v>20</v>
      </c>
      <c r="AF406" s="34" t="s">
        <v>4219</v>
      </c>
      <c r="AG406" s="12">
        <v>1</v>
      </c>
      <c r="AH406" s="20">
        <v>3</v>
      </c>
      <c r="AI406" s="20" t="s">
        <v>121</v>
      </c>
      <c r="AJ406" s="223"/>
      <c r="AK406" s="223"/>
      <c r="AL406" s="223" t="s">
        <v>5699</v>
      </c>
      <c r="AM406" s="331" t="e">
        <v>#N/A</v>
      </c>
      <c r="AN406" s="223">
        <v>3</v>
      </c>
      <c r="AO406" s="223">
        <v>3</v>
      </c>
      <c r="AP406" s="223">
        <v>3</v>
      </c>
      <c r="AQ406" s="223">
        <v>3</v>
      </c>
      <c r="AR406" s="12"/>
    </row>
    <row r="407" spans="1:44">
      <c r="A407" s="12" t="s">
        <v>3892</v>
      </c>
      <c r="B407" s="23" t="s">
        <v>3990</v>
      </c>
      <c r="C407" s="24">
        <v>12142457</v>
      </c>
      <c r="D407" s="12" t="s">
        <v>334</v>
      </c>
      <c r="E407" s="25" t="s">
        <v>3893</v>
      </c>
      <c r="F407" s="24">
        <v>11135013</v>
      </c>
      <c r="G407" s="12" t="s">
        <v>3894</v>
      </c>
      <c r="H407" s="26" t="s">
        <v>3895</v>
      </c>
      <c r="I407" s="12">
        <v>20</v>
      </c>
      <c r="J407" s="27">
        <v>46249</v>
      </c>
      <c r="K407" s="28" t="s">
        <v>3896</v>
      </c>
      <c r="L407" s="12" t="s">
        <v>3897</v>
      </c>
      <c r="M407" s="12">
        <v>20</v>
      </c>
      <c r="N407" s="358">
        <v>0</v>
      </c>
      <c r="O407" s="358">
        <v>0</v>
      </c>
      <c r="P407" s="30" t="s">
        <v>43</v>
      </c>
      <c r="Q407" s="31">
        <v>46239</v>
      </c>
      <c r="R407" s="12">
        <v>0</v>
      </c>
      <c r="S407" s="31">
        <v>46240</v>
      </c>
      <c r="T407" s="31">
        <v>46240</v>
      </c>
      <c r="U407" s="12" t="s">
        <v>101</v>
      </c>
      <c r="V407" s="12" t="s">
        <v>45</v>
      </c>
      <c r="W407" s="31"/>
      <c r="X407" s="358">
        <v>0</v>
      </c>
      <c r="Y407" s="358">
        <v>0</v>
      </c>
      <c r="Z407" s="357">
        <f>IFERROR(VLOOKUP(H407,[2]New!$B:$G,3,0),)*I407/60</f>
        <v>0</v>
      </c>
      <c r="AA407" s="357">
        <f>IFERROR(VLOOKUP(H407,[2]New!$B:$G,4,0),)*I407/60</f>
        <v>0</v>
      </c>
      <c r="AB407" s="357">
        <f>IFERROR(VLOOKUP(H407,[2]New!$B:$G,6,0),)*I407/60</f>
        <v>0</v>
      </c>
      <c r="AC407" s="33">
        <f>VLOOKUP(A407,'[4]PO PTCA (2)'!$A:$L,12,0)</f>
        <v>46254</v>
      </c>
      <c r="AD407" s="12">
        <f>IFERROR(VLOOKUP(H407,[3]Sheet1!$E:$H,4,0),)</f>
        <v>0</v>
      </c>
      <c r="AE407" s="17">
        <v>20</v>
      </c>
      <c r="AF407" s="34" t="s">
        <v>4219</v>
      </c>
      <c r="AG407" s="12">
        <v>1</v>
      </c>
      <c r="AH407" s="20">
        <v>0</v>
      </c>
      <c r="AI407" s="20" t="s">
        <v>121</v>
      </c>
      <c r="AJ407" s="223"/>
      <c r="AK407" s="223"/>
      <c r="AL407" s="223" t="s">
        <v>5699</v>
      </c>
      <c r="AM407" s="331" t="e">
        <v>#N/A</v>
      </c>
      <c r="AN407" s="223">
        <v>3</v>
      </c>
      <c r="AO407" s="223">
        <v>3</v>
      </c>
      <c r="AP407" s="223">
        <v>3</v>
      </c>
      <c r="AQ407" s="223">
        <v>3</v>
      </c>
      <c r="AR407" s="12"/>
    </row>
    <row r="408" spans="1:44">
      <c r="A408" s="12" t="s">
        <v>3898</v>
      </c>
      <c r="B408" s="23" t="s">
        <v>3991</v>
      </c>
      <c r="C408" s="24">
        <v>12142458</v>
      </c>
      <c r="D408" s="12" t="s">
        <v>335</v>
      </c>
      <c r="E408" s="25" t="s">
        <v>3899</v>
      </c>
      <c r="F408" s="24">
        <v>11135014</v>
      </c>
      <c r="G408" s="12" t="s">
        <v>3900</v>
      </c>
      <c r="H408" s="26" t="s">
        <v>3901</v>
      </c>
      <c r="I408" s="12">
        <v>40</v>
      </c>
      <c r="J408" s="27">
        <v>46249</v>
      </c>
      <c r="K408" s="28" t="s">
        <v>3902</v>
      </c>
      <c r="L408" s="12" t="s">
        <v>3903</v>
      </c>
      <c r="M408" s="12">
        <v>40</v>
      </c>
      <c r="N408" s="358">
        <v>0</v>
      </c>
      <c r="O408" s="358">
        <v>0</v>
      </c>
      <c r="P408" s="30" t="s">
        <v>43</v>
      </c>
      <c r="Q408" s="31">
        <v>46239</v>
      </c>
      <c r="R408" s="12">
        <v>0</v>
      </c>
      <c r="S408" s="31">
        <v>46240</v>
      </c>
      <c r="T408" s="31">
        <v>46240</v>
      </c>
      <c r="U408" s="12" t="s">
        <v>101</v>
      </c>
      <c r="V408" s="12" t="s">
        <v>45</v>
      </c>
      <c r="W408" s="31"/>
      <c r="X408" s="358">
        <v>0</v>
      </c>
      <c r="Y408" s="358">
        <v>0</v>
      </c>
      <c r="Z408" s="357">
        <f>IFERROR(VLOOKUP(H408,[2]New!$B:$G,3,0),)*I408/60</f>
        <v>0</v>
      </c>
      <c r="AA408" s="357">
        <f>IFERROR(VLOOKUP(H408,[2]New!$B:$G,4,0),)*I408/60</f>
        <v>0</v>
      </c>
      <c r="AB408" s="357">
        <f>IFERROR(VLOOKUP(H408,[2]New!$B:$G,6,0),)*I408/60</f>
        <v>0</v>
      </c>
      <c r="AC408" s="33">
        <f>VLOOKUP(A408,'[4]PO PTCA (2)'!$A:$L,12,0)</f>
        <v>46254</v>
      </c>
      <c r="AD408" s="12">
        <f>IFERROR(VLOOKUP(H408,[3]Sheet1!$E:$H,4,0),)</f>
        <v>0</v>
      </c>
      <c r="AE408" s="17">
        <v>40</v>
      </c>
      <c r="AF408" s="34" t="s">
        <v>4219</v>
      </c>
      <c r="AG408" s="12">
        <v>1</v>
      </c>
      <c r="AH408" s="20">
        <v>0</v>
      </c>
      <c r="AI408" s="20" t="s">
        <v>121</v>
      </c>
      <c r="AJ408" s="223"/>
      <c r="AK408" s="223"/>
      <c r="AL408" s="223" t="s">
        <v>5699</v>
      </c>
      <c r="AM408" s="331" t="e">
        <v>#N/A</v>
      </c>
      <c r="AN408" s="223">
        <v>3</v>
      </c>
      <c r="AO408" s="223">
        <v>3</v>
      </c>
      <c r="AP408" s="223">
        <v>3</v>
      </c>
      <c r="AQ408" s="223">
        <v>3</v>
      </c>
      <c r="AR408" s="12"/>
    </row>
    <row r="409" spans="1:44">
      <c r="A409" s="12" t="s">
        <v>4171</v>
      </c>
      <c r="B409" s="23" t="s">
        <v>3992</v>
      </c>
      <c r="C409" s="24">
        <v>12114377</v>
      </c>
      <c r="D409" s="12" t="s">
        <v>113</v>
      </c>
      <c r="E409" s="25" t="s">
        <v>4172</v>
      </c>
      <c r="F409" s="24">
        <v>11134340</v>
      </c>
      <c r="G409" s="12" t="s">
        <v>114</v>
      </c>
      <c r="H409" s="26" t="s">
        <v>115</v>
      </c>
      <c r="I409" s="12">
        <v>60</v>
      </c>
      <c r="J409" s="27">
        <v>46252</v>
      </c>
      <c r="K409" s="28" t="s">
        <v>4173</v>
      </c>
      <c r="L409" s="12" t="s">
        <v>4174</v>
      </c>
      <c r="M409" s="12">
        <v>60</v>
      </c>
      <c r="N409" s="358">
        <v>0</v>
      </c>
      <c r="O409" s="358">
        <v>0</v>
      </c>
      <c r="P409" s="30" t="s">
        <v>43</v>
      </c>
      <c r="Q409" s="31">
        <v>46239</v>
      </c>
      <c r="R409" s="12">
        <v>0</v>
      </c>
      <c r="S409" s="31">
        <v>46240</v>
      </c>
      <c r="T409" s="31">
        <v>46240</v>
      </c>
      <c r="U409" s="12" t="s">
        <v>48</v>
      </c>
      <c r="V409" s="12" t="s">
        <v>252</v>
      </c>
      <c r="W409" s="31"/>
      <c r="X409" s="358">
        <v>0</v>
      </c>
      <c r="Y409" s="358">
        <v>0</v>
      </c>
      <c r="Z409" s="357">
        <f>IFERROR(VLOOKUP(H409,[2]New!$B:$G,3,0),)*I409/60</f>
        <v>22</v>
      </c>
      <c r="AA409" s="357">
        <f>IFERROR(VLOOKUP(H409,[2]New!$B:$G,4,0),)*I409/60</f>
        <v>117.9</v>
      </c>
      <c r="AB409" s="357">
        <f>IFERROR(VLOOKUP(H409,[2]New!$B:$G,6,0),)*I409/60</f>
        <v>115</v>
      </c>
      <c r="AC409" s="33">
        <f>VLOOKUP(A409,'[4]PO PTCA (2)'!$A:$L,12,0)</f>
        <v>46258</v>
      </c>
      <c r="AD409" s="12">
        <f>IFERROR(VLOOKUP(H409,[3]Sheet1!$E:$H,4,0),)</f>
        <v>0</v>
      </c>
      <c r="AE409" s="17">
        <v>60</v>
      </c>
      <c r="AF409" s="34" t="s">
        <v>4219</v>
      </c>
      <c r="AG409" s="12">
        <v>0</v>
      </c>
      <c r="AH409" s="20">
        <v>0</v>
      </c>
      <c r="AI409" s="20" t="s">
        <v>49</v>
      </c>
      <c r="AJ409" s="223"/>
      <c r="AK409" s="223"/>
      <c r="AL409" s="223" t="s">
        <v>5641</v>
      </c>
      <c r="AM409" s="331" t="s">
        <v>5641</v>
      </c>
      <c r="AN409" s="223">
        <v>3</v>
      </c>
      <c r="AO409" s="223">
        <v>3</v>
      </c>
      <c r="AP409" s="223">
        <v>2</v>
      </c>
      <c r="AQ409" s="223">
        <v>2</v>
      </c>
      <c r="AR409" t="s">
        <v>5729</v>
      </c>
    </row>
    <row r="410" spans="1:44">
      <c r="A410" s="12" t="s">
        <v>3904</v>
      </c>
      <c r="B410" s="23" t="s">
        <v>3993</v>
      </c>
      <c r="C410" s="24">
        <v>12114298</v>
      </c>
      <c r="D410" s="12" t="s">
        <v>607</v>
      </c>
      <c r="E410" s="25" t="s">
        <v>3905</v>
      </c>
      <c r="F410" s="24">
        <v>11132336</v>
      </c>
      <c r="G410" s="12" t="s">
        <v>603</v>
      </c>
      <c r="H410" s="26" t="s">
        <v>604</v>
      </c>
      <c r="I410" s="12">
        <v>50</v>
      </c>
      <c r="J410" s="27">
        <v>46252</v>
      </c>
      <c r="K410" s="28" t="s">
        <v>3906</v>
      </c>
      <c r="L410" s="12" t="s">
        <v>3907</v>
      </c>
      <c r="M410" s="310">
        <v>50</v>
      </c>
      <c r="N410" s="358">
        <v>0</v>
      </c>
      <c r="O410" s="358">
        <v>0</v>
      </c>
      <c r="P410" s="30" t="s">
        <v>166</v>
      </c>
      <c r="Q410" s="31">
        <v>46239</v>
      </c>
      <c r="R410" s="12">
        <v>0</v>
      </c>
      <c r="S410" s="314">
        <v>46241</v>
      </c>
      <c r="T410" s="314">
        <v>46241</v>
      </c>
      <c r="U410" s="12" t="s">
        <v>104</v>
      </c>
      <c r="V410" s="12" t="s">
        <v>45</v>
      </c>
      <c r="W410" s="31"/>
      <c r="X410" s="358">
        <v>0</v>
      </c>
      <c r="Y410" s="358">
        <v>0</v>
      </c>
      <c r="Z410" s="357">
        <f>IFERROR(VLOOKUP(H410,[2]New!$B:$G,3,0),)*I410/60</f>
        <v>35.333333333333336</v>
      </c>
      <c r="AA410" s="357">
        <f>IFERROR(VLOOKUP(H410,[2]New!$B:$G,4,0),)*I410/60</f>
        <v>98.25</v>
      </c>
      <c r="AB410" s="357">
        <f>IFERROR(VLOOKUP(H410,[2]New!$B:$G,6,0),)*I410/60</f>
        <v>48.333333333333336</v>
      </c>
      <c r="AC410" s="33">
        <v>46268</v>
      </c>
      <c r="AD410" s="12">
        <f>IFERROR(VLOOKUP(H410,[3]Sheet1!$E:$H,4,0),)</f>
        <v>0</v>
      </c>
      <c r="AE410" s="17" t="s">
        <v>5536</v>
      </c>
      <c r="AF410" s="34" t="s">
        <v>2470</v>
      </c>
      <c r="AG410" s="12">
        <v>0</v>
      </c>
      <c r="AH410" s="20"/>
      <c r="AI410" s="20" t="s">
        <v>5597</v>
      </c>
      <c r="AJ410" s="223"/>
      <c r="AK410" s="223"/>
      <c r="AL410" s="223" t="s">
        <v>5657</v>
      </c>
      <c r="AM410" s="331" t="s">
        <v>5657</v>
      </c>
      <c r="AN410" s="223">
        <v>3</v>
      </c>
      <c r="AO410" s="223">
        <v>3</v>
      </c>
      <c r="AP410" s="223">
        <v>2</v>
      </c>
      <c r="AQ410" s="223">
        <v>2</v>
      </c>
      <c r="AR410" t="s">
        <v>5729</v>
      </c>
    </row>
    <row r="411" spans="1:44">
      <c r="A411" s="12" t="s">
        <v>3908</v>
      </c>
      <c r="B411" s="23" t="s">
        <v>3994</v>
      </c>
      <c r="C411" s="24">
        <v>12114297</v>
      </c>
      <c r="D411" s="12" t="s">
        <v>144</v>
      </c>
      <c r="E411" s="25" t="s">
        <v>3909</v>
      </c>
      <c r="F411" s="24">
        <v>11117355</v>
      </c>
      <c r="G411" s="12" t="s">
        <v>145</v>
      </c>
      <c r="H411" s="26" t="s">
        <v>283</v>
      </c>
      <c r="I411" s="12">
        <v>50</v>
      </c>
      <c r="J411" s="27">
        <v>46252</v>
      </c>
      <c r="K411" s="28" t="s">
        <v>3910</v>
      </c>
      <c r="L411" s="12" t="s">
        <v>3911</v>
      </c>
      <c r="M411" s="12">
        <v>50</v>
      </c>
      <c r="N411" s="358">
        <v>0</v>
      </c>
      <c r="O411" s="358">
        <v>0</v>
      </c>
      <c r="P411" s="30" t="s">
        <v>43</v>
      </c>
      <c r="Q411" s="31">
        <v>46239</v>
      </c>
      <c r="R411" s="12">
        <v>0</v>
      </c>
      <c r="S411" s="31">
        <v>46240</v>
      </c>
      <c r="T411" s="31">
        <v>46240</v>
      </c>
      <c r="U411" s="12" t="s">
        <v>101</v>
      </c>
      <c r="V411" s="12" t="s">
        <v>45</v>
      </c>
      <c r="W411" s="31"/>
      <c r="X411" s="358">
        <v>0</v>
      </c>
      <c r="Y411" s="358">
        <v>0</v>
      </c>
      <c r="Z411" s="357">
        <f>IFERROR(VLOOKUP(H411,[2]New!$B:$G,3,0),)*I411/60</f>
        <v>18.333333333333332</v>
      </c>
      <c r="AA411" s="357">
        <f>IFERROR(VLOOKUP(H411,[2]New!$B:$G,4,0),)*I411/60</f>
        <v>98.25</v>
      </c>
      <c r="AB411" s="357">
        <f>IFERROR(VLOOKUP(H411,[2]New!$B:$G,6,0),)*I411/60</f>
        <v>95.833333333333329</v>
      </c>
      <c r="AC411" s="33">
        <f>VLOOKUP(A411,'[4]PO PTCA (2)'!$A:$L,12,0)</f>
        <v>46269</v>
      </c>
      <c r="AD411" s="12">
        <f>IFERROR(VLOOKUP(H411,[3]Sheet1!$E:$H,4,0),)</f>
        <v>0</v>
      </c>
      <c r="AE411" s="17"/>
      <c r="AF411" s="34" t="s">
        <v>2470</v>
      </c>
      <c r="AG411" s="12">
        <v>0</v>
      </c>
      <c r="AH411" s="20"/>
      <c r="AI411" s="20" t="s">
        <v>213</v>
      </c>
      <c r="AJ411" s="223"/>
      <c r="AK411" s="223"/>
      <c r="AL411" s="223" t="s">
        <v>5636</v>
      </c>
      <c r="AM411" s="331" t="e">
        <v>#N/A</v>
      </c>
      <c r="AN411" s="223">
        <v>2</v>
      </c>
      <c r="AO411" s="223">
        <v>2</v>
      </c>
      <c r="AP411" s="223">
        <v>2</v>
      </c>
      <c r="AQ411" s="223">
        <v>2</v>
      </c>
      <c r="AR411" s="12"/>
    </row>
    <row r="412" spans="1:44">
      <c r="A412" s="12" t="s">
        <v>3912</v>
      </c>
      <c r="B412" s="23" t="s">
        <v>3995</v>
      </c>
      <c r="C412" s="24">
        <v>12114297</v>
      </c>
      <c r="D412" s="12" t="s">
        <v>144</v>
      </c>
      <c r="E412" s="25" t="s">
        <v>3913</v>
      </c>
      <c r="F412" s="24">
        <v>11117086</v>
      </c>
      <c r="G412" s="12" t="s">
        <v>806</v>
      </c>
      <c r="H412" s="26" t="s">
        <v>807</v>
      </c>
      <c r="I412" s="12">
        <v>300</v>
      </c>
      <c r="J412" s="27">
        <v>46252</v>
      </c>
      <c r="K412" s="28" t="s">
        <v>3914</v>
      </c>
      <c r="L412" s="12" t="s">
        <v>3915</v>
      </c>
      <c r="M412" s="12">
        <v>300</v>
      </c>
      <c r="N412" s="358">
        <v>0</v>
      </c>
      <c r="O412" s="358">
        <v>0</v>
      </c>
      <c r="P412" s="30" t="s">
        <v>43</v>
      </c>
      <c r="Q412" s="31">
        <v>46239</v>
      </c>
      <c r="R412" s="12">
        <v>0</v>
      </c>
      <c r="S412" s="31">
        <v>46240</v>
      </c>
      <c r="T412" s="31">
        <v>46240</v>
      </c>
      <c r="U412" s="12" t="s">
        <v>101</v>
      </c>
      <c r="V412" s="12" t="s">
        <v>45</v>
      </c>
      <c r="W412" s="31"/>
      <c r="X412" s="358">
        <v>0</v>
      </c>
      <c r="Y412" s="358">
        <v>0</v>
      </c>
      <c r="Z412" s="357">
        <f>IFERROR(VLOOKUP(H412,[2]New!$B:$G,3,0),)*I412/60</f>
        <v>105</v>
      </c>
      <c r="AA412" s="357">
        <f>IFERROR(VLOOKUP(H412,[2]New!$B:$G,4,0),)*I412/60</f>
        <v>463</v>
      </c>
      <c r="AB412" s="357">
        <f>IFERROR(VLOOKUP(H412,[2]New!$B:$G,6,0),)*I412/60</f>
        <v>215</v>
      </c>
      <c r="AC412" s="33">
        <f>VLOOKUP(A412,'[4]PO PTCA (2)'!$A:$L,12,0)</f>
        <v>46269</v>
      </c>
      <c r="AD412" s="12">
        <f>IFERROR(VLOOKUP(H412,[3]Sheet1!$E:$H,4,0),)</f>
        <v>0</v>
      </c>
      <c r="AE412" s="17"/>
      <c r="AF412" s="34" t="s">
        <v>2470</v>
      </c>
      <c r="AG412" s="12">
        <v>0</v>
      </c>
      <c r="AH412" s="20"/>
      <c r="AI412" s="20" t="s">
        <v>213</v>
      </c>
      <c r="AJ412" s="223"/>
      <c r="AK412" s="223"/>
      <c r="AL412" s="223" t="s">
        <v>5700</v>
      </c>
      <c r="AM412" s="331" t="s">
        <v>5700</v>
      </c>
      <c r="AN412" s="223">
        <v>3</v>
      </c>
      <c r="AO412" s="223">
        <v>3</v>
      </c>
      <c r="AP412" s="223">
        <v>2</v>
      </c>
      <c r="AQ412" s="223" t="s">
        <v>47</v>
      </c>
      <c r="AR412" t="s">
        <v>5729</v>
      </c>
    </row>
    <row r="413" spans="1:44">
      <c r="A413" s="12" t="s">
        <v>3916</v>
      </c>
      <c r="B413" s="23" t="s">
        <v>3996</v>
      </c>
      <c r="C413" s="24">
        <v>12114372</v>
      </c>
      <c r="D413" s="12" t="s">
        <v>156</v>
      </c>
      <c r="E413" s="25" t="s">
        <v>3917</v>
      </c>
      <c r="F413" s="24">
        <v>11135269</v>
      </c>
      <c r="G413" s="12" t="s">
        <v>461</v>
      </c>
      <c r="H413" s="26" t="s">
        <v>462</v>
      </c>
      <c r="I413" s="12">
        <v>30</v>
      </c>
      <c r="J413" s="27">
        <v>46252</v>
      </c>
      <c r="K413" s="28" t="s">
        <v>3918</v>
      </c>
      <c r="L413" s="12" t="s">
        <v>3919</v>
      </c>
      <c r="M413" s="12">
        <v>30</v>
      </c>
      <c r="N413" s="358">
        <v>0</v>
      </c>
      <c r="O413" s="358">
        <v>0</v>
      </c>
      <c r="P413" s="30" t="s">
        <v>343</v>
      </c>
      <c r="Q413" s="31">
        <v>46239</v>
      </c>
      <c r="R413" s="12">
        <v>0</v>
      </c>
      <c r="S413" s="31">
        <v>46240</v>
      </c>
      <c r="T413" s="31">
        <v>46240</v>
      </c>
      <c r="U413" s="12" t="s">
        <v>101</v>
      </c>
      <c r="V413" s="12" t="s">
        <v>45</v>
      </c>
      <c r="W413" s="31"/>
      <c r="X413" s="358">
        <v>0</v>
      </c>
      <c r="Y413" s="358">
        <v>0</v>
      </c>
      <c r="Z413" s="357">
        <f>IFERROR(VLOOKUP(H413,[2]New!$B:$G,3,0),)*I413/60</f>
        <v>22.65</v>
      </c>
      <c r="AA413" s="357">
        <f>IFERROR(VLOOKUP(H413,[2]New!$B:$G,4,0),)*I413/60</f>
        <v>70.45</v>
      </c>
      <c r="AB413" s="357">
        <f>IFERROR(VLOOKUP(H413,[2]New!$B:$G,6,0),)*I413/60</f>
        <v>70.7</v>
      </c>
      <c r="AC413" s="33">
        <f>VLOOKUP(A413,'[4]PO PTCA (2)'!$A:$L,12,0)</f>
        <v>46272</v>
      </c>
      <c r="AD413" s="12">
        <f>IFERROR(VLOOKUP(H413,[3]Sheet1!$E:$H,4,0),)</f>
        <v>0</v>
      </c>
      <c r="AE413" s="17"/>
      <c r="AF413" s="34" t="s">
        <v>2470</v>
      </c>
      <c r="AG413" s="12">
        <v>0</v>
      </c>
      <c r="AH413" s="20"/>
      <c r="AI413" s="20" t="s">
        <v>213</v>
      </c>
      <c r="AJ413" s="223"/>
      <c r="AK413" s="223"/>
      <c r="AL413" s="223" t="s">
        <v>5701</v>
      </c>
      <c r="AM413" s="331" t="s">
        <v>5701</v>
      </c>
      <c r="AN413" s="223">
        <v>3</v>
      </c>
      <c r="AO413" s="223">
        <v>3</v>
      </c>
      <c r="AP413" s="223">
        <v>2</v>
      </c>
      <c r="AQ413" s="223">
        <v>2</v>
      </c>
      <c r="AR413" t="s">
        <v>5728</v>
      </c>
    </row>
    <row r="414" spans="1:44">
      <c r="A414" s="12" t="s">
        <v>3920</v>
      </c>
      <c r="B414" s="23" t="s">
        <v>3997</v>
      </c>
      <c r="C414" s="24">
        <v>12114370</v>
      </c>
      <c r="D414" s="12" t="s">
        <v>109</v>
      </c>
      <c r="E414" s="25" t="s">
        <v>3921</v>
      </c>
      <c r="F414" s="24">
        <v>11135271</v>
      </c>
      <c r="G414" s="12" t="s">
        <v>3922</v>
      </c>
      <c r="H414" s="26" t="s">
        <v>3923</v>
      </c>
      <c r="I414" s="12">
        <v>4</v>
      </c>
      <c r="J414" s="27">
        <v>46252</v>
      </c>
      <c r="K414" s="28" t="s">
        <v>3924</v>
      </c>
      <c r="L414" s="12" t="s">
        <v>3925</v>
      </c>
      <c r="M414" s="12">
        <v>4</v>
      </c>
      <c r="N414" s="358">
        <v>0</v>
      </c>
      <c r="O414" s="358">
        <v>0</v>
      </c>
      <c r="P414" s="30" t="s">
        <v>343</v>
      </c>
      <c r="Q414" s="31">
        <v>46239</v>
      </c>
      <c r="R414" s="12">
        <v>0</v>
      </c>
      <c r="S414" s="31">
        <v>46240</v>
      </c>
      <c r="T414" s="31">
        <v>46240</v>
      </c>
      <c r="U414" s="12" t="s">
        <v>101</v>
      </c>
      <c r="V414" s="12" t="s">
        <v>45</v>
      </c>
      <c r="W414" s="31"/>
      <c r="X414" s="358">
        <v>0</v>
      </c>
      <c r="Y414" s="358">
        <v>0</v>
      </c>
      <c r="Z414" s="357">
        <f>IFERROR(VLOOKUP(H414,[2]New!$B:$G,3,0),)*I414/60</f>
        <v>3.02</v>
      </c>
      <c r="AA414" s="357">
        <f>IFERROR(VLOOKUP(H414,[2]New!$B:$G,4,0),)*I414/60</f>
        <v>9.3933333333333344</v>
      </c>
      <c r="AB414" s="357">
        <f>IFERROR(VLOOKUP(H414,[2]New!$B:$G,6,0),)*I414/60</f>
        <v>9.4266666666666676</v>
      </c>
      <c r="AC414" s="33">
        <f>VLOOKUP(A414,'[4]PO PTCA (2)'!$A:$L,12,0)</f>
        <v>46272</v>
      </c>
      <c r="AD414" s="12">
        <f>IFERROR(VLOOKUP(H414,[3]Sheet1!$E:$H,4,0),)</f>
        <v>0</v>
      </c>
      <c r="AE414" s="17"/>
      <c r="AF414" s="34" t="s">
        <v>2470</v>
      </c>
      <c r="AG414" s="12">
        <v>0</v>
      </c>
      <c r="AH414" s="20"/>
      <c r="AI414" s="20" t="s">
        <v>213</v>
      </c>
      <c r="AJ414" s="223"/>
      <c r="AK414" s="223"/>
      <c r="AL414" s="223" t="s">
        <v>5702</v>
      </c>
      <c r="AM414" s="331" t="s">
        <v>5702</v>
      </c>
      <c r="AN414" s="223">
        <v>3</v>
      </c>
      <c r="AO414" s="223">
        <v>3</v>
      </c>
      <c r="AP414" s="223">
        <v>2</v>
      </c>
      <c r="AQ414" s="223">
        <v>2</v>
      </c>
      <c r="AR414" t="s">
        <v>5728</v>
      </c>
    </row>
    <row r="415" spans="1:44">
      <c r="A415" s="12" t="s">
        <v>3926</v>
      </c>
      <c r="B415" s="23" t="s">
        <v>3998</v>
      </c>
      <c r="C415" s="24">
        <v>12111090</v>
      </c>
      <c r="D415" s="12" t="s">
        <v>472</v>
      </c>
      <c r="E415" s="25" t="s">
        <v>3927</v>
      </c>
      <c r="F415" s="24">
        <v>11135279</v>
      </c>
      <c r="G415" s="12" t="s">
        <v>463</v>
      </c>
      <c r="H415" s="26" t="s">
        <v>464</v>
      </c>
      <c r="I415" s="12">
        <v>30</v>
      </c>
      <c r="J415" s="27">
        <v>46252</v>
      </c>
      <c r="K415" s="28" t="s">
        <v>3928</v>
      </c>
      <c r="L415" s="12" t="s">
        <v>3929</v>
      </c>
      <c r="M415" s="12">
        <v>30</v>
      </c>
      <c r="N415" s="358">
        <v>0</v>
      </c>
      <c r="O415" s="358">
        <v>0</v>
      </c>
      <c r="P415" s="30" t="s">
        <v>343</v>
      </c>
      <c r="Q415" s="31">
        <v>46239</v>
      </c>
      <c r="R415" s="12">
        <v>0</v>
      </c>
      <c r="S415" s="31">
        <v>46240</v>
      </c>
      <c r="T415" s="31">
        <v>46240</v>
      </c>
      <c r="U415" s="12" t="s">
        <v>101</v>
      </c>
      <c r="V415" s="12" t="s">
        <v>45</v>
      </c>
      <c r="W415" s="31"/>
      <c r="X415" s="358">
        <v>0</v>
      </c>
      <c r="Y415" s="358">
        <v>0</v>
      </c>
      <c r="Z415" s="357">
        <f>IFERROR(VLOOKUP(H415,[2]New!$B:$G,3,0),)*I415/60</f>
        <v>22</v>
      </c>
      <c r="AA415" s="357">
        <f>IFERROR(VLOOKUP(H415,[2]New!$B:$G,4,0),)*I415/60</f>
        <v>86.2</v>
      </c>
      <c r="AB415" s="357">
        <f>IFERROR(VLOOKUP(H415,[2]New!$B:$G,6,0),)*I415/60</f>
        <v>69</v>
      </c>
      <c r="AC415" s="33">
        <f>VLOOKUP(A415,'[4]PO PTCA (2)'!$A:$L,12,0)</f>
        <v>46272</v>
      </c>
      <c r="AD415" s="12">
        <f>IFERROR(VLOOKUP(H415,[3]Sheet1!$E:$H,4,0),)</f>
        <v>0</v>
      </c>
      <c r="AE415" s="17"/>
      <c r="AF415" s="34" t="s">
        <v>2470</v>
      </c>
      <c r="AG415" s="12">
        <v>0</v>
      </c>
      <c r="AH415" s="20"/>
      <c r="AI415" s="20" t="s">
        <v>213</v>
      </c>
      <c r="AJ415" s="223"/>
      <c r="AK415" s="223"/>
      <c r="AL415" s="223" t="s">
        <v>5703</v>
      </c>
      <c r="AM415" s="331" t="s">
        <v>5703</v>
      </c>
      <c r="AN415" s="223">
        <v>3</v>
      </c>
      <c r="AO415" s="223">
        <v>3</v>
      </c>
      <c r="AP415" s="223">
        <v>2</v>
      </c>
      <c r="AQ415" s="223">
        <v>2</v>
      </c>
      <c r="AR415" t="s">
        <v>5728</v>
      </c>
    </row>
    <row r="416" spans="1:44">
      <c r="A416" s="12" t="s">
        <v>3930</v>
      </c>
      <c r="B416" s="23" t="s">
        <v>3999</v>
      </c>
      <c r="C416" s="24">
        <v>12111089</v>
      </c>
      <c r="D416" s="12" t="s">
        <v>473</v>
      </c>
      <c r="E416" s="25" t="s">
        <v>3931</v>
      </c>
      <c r="F416" s="24">
        <v>11135280</v>
      </c>
      <c r="G416" s="12" t="s">
        <v>465</v>
      </c>
      <c r="H416" s="26" t="s">
        <v>466</v>
      </c>
      <c r="I416" s="12">
        <v>60</v>
      </c>
      <c r="J416" s="27">
        <v>46252</v>
      </c>
      <c r="K416" s="28" t="s">
        <v>3932</v>
      </c>
      <c r="L416" s="12" t="s">
        <v>3933</v>
      </c>
      <c r="M416" s="12">
        <v>60</v>
      </c>
      <c r="N416" s="358">
        <v>0</v>
      </c>
      <c r="O416" s="358">
        <v>0</v>
      </c>
      <c r="P416" s="30" t="s">
        <v>343</v>
      </c>
      <c r="Q416" s="31">
        <v>46239</v>
      </c>
      <c r="R416" s="12">
        <v>0</v>
      </c>
      <c r="S416" s="31">
        <v>46240</v>
      </c>
      <c r="T416" s="31">
        <v>46240</v>
      </c>
      <c r="U416" s="12" t="s">
        <v>101</v>
      </c>
      <c r="V416" s="12" t="s">
        <v>45</v>
      </c>
      <c r="W416" s="31"/>
      <c r="X416" s="358">
        <v>0</v>
      </c>
      <c r="Y416" s="358">
        <v>0</v>
      </c>
      <c r="Z416" s="357">
        <f>IFERROR(VLOOKUP(H416,[2]New!$B:$G,3,0),)*I416/60</f>
        <v>45</v>
      </c>
      <c r="AA416" s="357">
        <f>IFERROR(VLOOKUP(H416,[2]New!$B:$G,4,0),)*I416/60</f>
        <v>172.4</v>
      </c>
      <c r="AB416" s="357">
        <f>IFERROR(VLOOKUP(H416,[2]New!$B:$G,6,0),)*I416/60</f>
        <v>141</v>
      </c>
      <c r="AC416" s="33">
        <f>VLOOKUP(A416,'[4]PO PTCA (2)'!$A:$L,12,0)</f>
        <v>46272</v>
      </c>
      <c r="AD416" s="12">
        <f>IFERROR(VLOOKUP(H416,[3]Sheet1!$E:$H,4,0),)</f>
        <v>0</v>
      </c>
      <c r="AE416" s="17"/>
      <c r="AF416" s="34" t="s">
        <v>2470</v>
      </c>
      <c r="AG416" s="12">
        <v>0</v>
      </c>
      <c r="AH416" s="20"/>
      <c r="AI416" s="20" t="s">
        <v>213</v>
      </c>
      <c r="AJ416" s="223"/>
      <c r="AK416" s="223"/>
      <c r="AL416" s="223" t="s">
        <v>5703</v>
      </c>
      <c r="AM416" s="331" t="s">
        <v>5703</v>
      </c>
      <c r="AN416" s="223">
        <v>3</v>
      </c>
      <c r="AO416" s="223">
        <v>3</v>
      </c>
      <c r="AP416" s="223">
        <v>2</v>
      </c>
      <c r="AQ416" s="223">
        <v>2</v>
      </c>
      <c r="AR416" t="s">
        <v>5728</v>
      </c>
    </row>
    <row r="417" spans="1:44">
      <c r="A417" s="12" t="s">
        <v>3934</v>
      </c>
      <c r="B417" s="23" t="s">
        <v>4000</v>
      </c>
      <c r="C417" s="24">
        <v>12126656</v>
      </c>
      <c r="D417" s="12" t="s">
        <v>474</v>
      </c>
      <c r="E417" s="25" t="s">
        <v>3935</v>
      </c>
      <c r="F417" s="24">
        <v>11135718</v>
      </c>
      <c r="G417" s="12" t="s">
        <v>467</v>
      </c>
      <c r="H417" s="26" t="s">
        <v>468</v>
      </c>
      <c r="I417" s="12">
        <v>400</v>
      </c>
      <c r="J417" s="27">
        <v>46252</v>
      </c>
      <c r="K417" s="28" t="s">
        <v>3936</v>
      </c>
      <c r="L417" s="12" t="s">
        <v>3937</v>
      </c>
      <c r="M417" s="12">
        <v>400</v>
      </c>
      <c r="N417" s="358">
        <v>0</v>
      </c>
      <c r="O417" s="358">
        <v>0</v>
      </c>
      <c r="P417" s="30" t="s">
        <v>343</v>
      </c>
      <c r="Q417" s="31">
        <v>46239</v>
      </c>
      <c r="R417" s="12">
        <v>0</v>
      </c>
      <c r="S417" s="31">
        <v>46240</v>
      </c>
      <c r="T417" s="31">
        <v>46240</v>
      </c>
      <c r="U417" s="12" t="s">
        <v>101</v>
      </c>
      <c r="V417" s="12" t="s">
        <v>45</v>
      </c>
      <c r="W417" s="31"/>
      <c r="X417" s="358">
        <v>0</v>
      </c>
      <c r="Y417" s="358">
        <v>0</v>
      </c>
      <c r="Z417" s="357">
        <f>IFERROR(VLOOKUP(H417,[2]New!$B:$G,3,0),)*I417/60</f>
        <v>0</v>
      </c>
      <c r="AA417" s="357">
        <f>IFERROR(VLOOKUP(H417,[2]New!$B:$G,4,0),)*I417/60</f>
        <v>0</v>
      </c>
      <c r="AB417" s="357">
        <f>IFERROR(VLOOKUP(H417,[2]New!$B:$G,6,0),)*I417/60</f>
        <v>0</v>
      </c>
      <c r="AC417" s="33">
        <f>VLOOKUP(A417,'[4]PO PTCA (2)'!$A:$L,12,0)</f>
        <v>46272</v>
      </c>
      <c r="AD417" s="12">
        <f>IFERROR(VLOOKUP(H417,[3]Sheet1!$E:$H,4,0),)</f>
        <v>0</v>
      </c>
      <c r="AE417" s="17">
        <v>400</v>
      </c>
      <c r="AF417" s="34" t="s">
        <v>4219</v>
      </c>
      <c r="AG417" s="12">
        <v>1</v>
      </c>
      <c r="AH417" s="20">
        <v>0</v>
      </c>
      <c r="AI417" s="20" t="s">
        <v>121</v>
      </c>
      <c r="AJ417" s="223"/>
      <c r="AK417" s="223"/>
      <c r="AL417" s="223" t="s">
        <v>5704</v>
      </c>
      <c r="AM417" s="331" t="e">
        <v>#N/A</v>
      </c>
      <c r="AN417" s="223">
        <v>3</v>
      </c>
      <c r="AO417" s="223">
        <v>3</v>
      </c>
      <c r="AP417" s="223">
        <v>3</v>
      </c>
      <c r="AQ417" s="223">
        <v>3</v>
      </c>
      <c r="AR417" s="12"/>
    </row>
    <row r="418" spans="1:44">
      <c r="A418" s="12" t="s">
        <v>3938</v>
      </c>
      <c r="B418" s="23" t="s">
        <v>4001</v>
      </c>
      <c r="C418" s="24">
        <v>12126662</v>
      </c>
      <c r="D418" s="12" t="s">
        <v>475</v>
      </c>
      <c r="E418" s="25" t="s">
        <v>3939</v>
      </c>
      <c r="F418" s="24">
        <v>11135719</v>
      </c>
      <c r="G418" s="12" t="s">
        <v>469</v>
      </c>
      <c r="H418" s="26" t="s">
        <v>470</v>
      </c>
      <c r="I418" s="12">
        <v>20</v>
      </c>
      <c r="J418" s="27">
        <v>46252</v>
      </c>
      <c r="K418" s="28" t="s">
        <v>3940</v>
      </c>
      <c r="L418" s="12" t="s">
        <v>3941</v>
      </c>
      <c r="M418" s="12">
        <v>20</v>
      </c>
      <c r="N418" s="358">
        <v>0</v>
      </c>
      <c r="O418" s="358">
        <v>0</v>
      </c>
      <c r="P418" s="30" t="s">
        <v>343</v>
      </c>
      <c r="Q418" s="31">
        <v>46239</v>
      </c>
      <c r="R418" s="12">
        <v>0</v>
      </c>
      <c r="S418" s="31">
        <v>46240</v>
      </c>
      <c r="T418" s="31">
        <v>46240</v>
      </c>
      <c r="U418" s="12" t="s">
        <v>101</v>
      </c>
      <c r="V418" s="12" t="s">
        <v>45</v>
      </c>
      <c r="W418" s="31"/>
      <c r="X418" s="358">
        <v>0</v>
      </c>
      <c r="Y418" s="358">
        <v>0</v>
      </c>
      <c r="Z418" s="357">
        <f>IFERROR(VLOOKUP(H418,[2]New!$B:$G,3,0),)*I418/60</f>
        <v>0</v>
      </c>
      <c r="AA418" s="357">
        <f>IFERROR(VLOOKUP(H418,[2]New!$B:$G,4,0),)*I418/60</f>
        <v>0</v>
      </c>
      <c r="AB418" s="357">
        <f>IFERROR(VLOOKUP(H418,[2]New!$B:$G,6,0),)*I418/60</f>
        <v>0</v>
      </c>
      <c r="AC418" s="33">
        <f>VLOOKUP(A418,'[4]PO PTCA (2)'!$A:$L,12,0)</f>
        <v>46272</v>
      </c>
      <c r="AD418" s="12">
        <f>IFERROR(VLOOKUP(H418,[3]Sheet1!$E:$H,4,0),)</f>
        <v>0</v>
      </c>
      <c r="AE418" s="17">
        <v>20</v>
      </c>
      <c r="AF418" s="34" t="s">
        <v>4219</v>
      </c>
      <c r="AG418" s="12">
        <v>1</v>
      </c>
      <c r="AH418" s="20">
        <v>0</v>
      </c>
      <c r="AI418" s="20" t="s">
        <v>121</v>
      </c>
      <c r="AJ418" s="223"/>
      <c r="AK418" s="223"/>
      <c r="AL418" s="223" t="s">
        <v>5704</v>
      </c>
      <c r="AM418" s="331" t="e">
        <v>#N/A</v>
      </c>
      <c r="AN418" s="223">
        <v>3</v>
      </c>
      <c r="AO418" s="223">
        <v>3</v>
      </c>
      <c r="AP418" s="223">
        <v>3</v>
      </c>
      <c r="AQ418" s="223">
        <v>3</v>
      </c>
      <c r="AR418" s="12"/>
    </row>
    <row r="419" spans="1:44">
      <c r="A419" s="12" t="s">
        <v>3942</v>
      </c>
      <c r="B419" s="23" t="s">
        <v>4002</v>
      </c>
      <c r="C419" s="24">
        <v>12111079</v>
      </c>
      <c r="D419" s="12" t="s">
        <v>141</v>
      </c>
      <c r="E419" s="25" t="s">
        <v>3943</v>
      </c>
      <c r="F419" s="24">
        <v>11118078</v>
      </c>
      <c r="G419" s="12" t="s">
        <v>174</v>
      </c>
      <c r="H419" s="26" t="s">
        <v>175</v>
      </c>
      <c r="I419" s="12">
        <v>10</v>
      </c>
      <c r="J419" s="27">
        <v>46252</v>
      </c>
      <c r="K419" s="28" t="s">
        <v>3944</v>
      </c>
      <c r="L419" s="12" t="s">
        <v>3945</v>
      </c>
      <c r="M419" s="12">
        <v>10</v>
      </c>
      <c r="N419" s="358">
        <v>0</v>
      </c>
      <c r="O419" s="358">
        <v>0</v>
      </c>
      <c r="P419" s="30" t="s">
        <v>43</v>
      </c>
      <c r="Q419" s="31">
        <v>46239</v>
      </c>
      <c r="R419" s="12">
        <v>0</v>
      </c>
      <c r="S419" s="31">
        <v>46240</v>
      </c>
      <c r="T419" s="31">
        <v>46240</v>
      </c>
      <c r="U419" s="12" t="s">
        <v>101</v>
      </c>
      <c r="V419" s="12" t="s">
        <v>45</v>
      </c>
      <c r="W419" s="31"/>
      <c r="X419" s="358">
        <v>0</v>
      </c>
      <c r="Y419" s="358">
        <v>0</v>
      </c>
      <c r="Z419" s="357">
        <f>IFERROR(VLOOKUP(H419,[2]New!$B:$G,3,0),)*I419/60</f>
        <v>7.166666666666667</v>
      </c>
      <c r="AA419" s="357">
        <f>IFERROR(VLOOKUP(H419,[2]New!$B:$G,4,0),)*I419/60</f>
        <v>29.8</v>
      </c>
      <c r="AB419" s="357">
        <f>IFERROR(VLOOKUP(H419,[2]New!$B:$G,6,0),)*I419/60</f>
        <v>24.566666666666666</v>
      </c>
      <c r="AC419" s="33">
        <f>VLOOKUP(A419,'[4]PO PTCA (2)'!$A:$L,12,0)</f>
        <v>46273</v>
      </c>
      <c r="AD419" s="12">
        <f>IFERROR(VLOOKUP(H419,[3]Sheet1!$E:$H,4,0),)</f>
        <v>0</v>
      </c>
      <c r="AE419" s="17"/>
      <c r="AF419" s="34" t="s">
        <v>2470</v>
      </c>
      <c r="AG419" s="12">
        <v>0</v>
      </c>
      <c r="AH419" s="20"/>
      <c r="AI419" s="20" t="s">
        <v>213</v>
      </c>
      <c r="AJ419" s="223"/>
      <c r="AK419" s="223"/>
      <c r="AL419" s="223" t="s">
        <v>5615</v>
      </c>
      <c r="AM419" s="331" t="s">
        <v>5615</v>
      </c>
      <c r="AN419" s="223">
        <v>3</v>
      </c>
      <c r="AO419" s="223">
        <v>3</v>
      </c>
      <c r="AP419" s="223" t="s">
        <v>47</v>
      </c>
      <c r="AQ419" s="223">
        <v>3</v>
      </c>
      <c r="AR419" t="s">
        <v>5729</v>
      </c>
    </row>
    <row r="420" spans="1:44">
      <c r="A420" s="12" t="s">
        <v>3946</v>
      </c>
      <c r="B420" s="23" t="s">
        <v>4003</v>
      </c>
      <c r="C420" s="24">
        <v>12111081</v>
      </c>
      <c r="D420" s="12" t="s">
        <v>171</v>
      </c>
      <c r="E420" s="25" t="s">
        <v>3947</v>
      </c>
      <c r="F420" s="24">
        <v>11118081</v>
      </c>
      <c r="G420" s="12" t="s">
        <v>172</v>
      </c>
      <c r="H420" s="26" t="s">
        <v>173</v>
      </c>
      <c r="I420" s="12">
        <v>10</v>
      </c>
      <c r="J420" s="27">
        <v>46252</v>
      </c>
      <c r="K420" s="28" t="s">
        <v>3948</v>
      </c>
      <c r="L420" s="12" t="s">
        <v>3949</v>
      </c>
      <c r="M420" s="12">
        <v>10</v>
      </c>
      <c r="N420" s="358">
        <v>0</v>
      </c>
      <c r="O420" s="358">
        <v>0</v>
      </c>
      <c r="P420" s="30" t="s">
        <v>43</v>
      </c>
      <c r="Q420" s="31">
        <v>46239</v>
      </c>
      <c r="R420" s="12">
        <v>0</v>
      </c>
      <c r="S420" s="31">
        <v>46240</v>
      </c>
      <c r="T420" s="31">
        <v>46240</v>
      </c>
      <c r="U420" s="12" t="s">
        <v>101</v>
      </c>
      <c r="V420" s="12" t="s">
        <v>45</v>
      </c>
      <c r="W420" s="31"/>
      <c r="X420" s="358">
        <v>0</v>
      </c>
      <c r="Y420" s="358">
        <v>0</v>
      </c>
      <c r="Z420" s="357">
        <f>IFERROR(VLOOKUP(H420,[2]New!$B:$G,3,0),)*I420/60</f>
        <v>7</v>
      </c>
      <c r="AA420" s="357">
        <f>IFERROR(VLOOKUP(H420,[2]New!$B:$G,4,0),)*I420/60</f>
        <v>27.333333333333332</v>
      </c>
      <c r="AB420" s="357">
        <f>IFERROR(VLOOKUP(H420,[2]New!$B:$G,6,0),)*I420/60</f>
        <v>24.5</v>
      </c>
      <c r="AC420" s="33">
        <f>VLOOKUP(A420,'[4]PO PTCA (2)'!$A:$L,12,0)</f>
        <v>46273</v>
      </c>
      <c r="AD420" s="12">
        <f>IFERROR(VLOOKUP(H420,[3]Sheet1!$E:$H,4,0),)</f>
        <v>0</v>
      </c>
      <c r="AE420" s="17"/>
      <c r="AF420" s="34" t="s">
        <v>2470</v>
      </c>
      <c r="AG420" s="12">
        <v>0</v>
      </c>
      <c r="AH420" s="20"/>
      <c r="AI420" s="20" t="s">
        <v>213</v>
      </c>
      <c r="AJ420" s="223"/>
      <c r="AK420" s="223"/>
      <c r="AL420" s="223" t="s">
        <v>5615</v>
      </c>
      <c r="AM420" s="331" t="s">
        <v>5615</v>
      </c>
      <c r="AN420" s="223">
        <v>3</v>
      </c>
      <c r="AO420" s="223">
        <v>3</v>
      </c>
      <c r="AP420" s="223" t="s">
        <v>47</v>
      </c>
      <c r="AQ420" s="223">
        <v>3</v>
      </c>
      <c r="AR420" t="s">
        <v>5729</v>
      </c>
    </row>
    <row r="421" spans="1:44">
      <c r="A421" s="12" t="s">
        <v>3950</v>
      </c>
      <c r="B421" s="23" t="s">
        <v>4004</v>
      </c>
      <c r="C421" s="24">
        <v>12114364</v>
      </c>
      <c r="D421" s="12" t="s">
        <v>124</v>
      </c>
      <c r="E421" s="25" t="s">
        <v>3951</v>
      </c>
      <c r="F421" s="24">
        <v>11127820</v>
      </c>
      <c r="G421" s="12" t="s">
        <v>125</v>
      </c>
      <c r="H421" s="26" t="s">
        <v>282</v>
      </c>
      <c r="I421" s="12">
        <v>75</v>
      </c>
      <c r="J421" s="27">
        <v>46252</v>
      </c>
      <c r="K421" s="28" t="s">
        <v>3952</v>
      </c>
      <c r="L421" s="12" t="s">
        <v>3953</v>
      </c>
      <c r="M421" s="12">
        <v>75</v>
      </c>
      <c r="N421" s="358">
        <v>0</v>
      </c>
      <c r="O421" s="358">
        <v>0</v>
      </c>
      <c r="P421" s="30" t="s">
        <v>43</v>
      </c>
      <c r="Q421" s="31">
        <v>46239</v>
      </c>
      <c r="R421" s="12">
        <v>0</v>
      </c>
      <c r="S421" s="31">
        <v>46240</v>
      </c>
      <c r="T421" s="31">
        <v>46240</v>
      </c>
      <c r="U421" s="12" t="s">
        <v>101</v>
      </c>
      <c r="V421" s="12" t="s">
        <v>45</v>
      </c>
      <c r="W421" s="31"/>
      <c r="X421" s="358">
        <v>0</v>
      </c>
      <c r="Y421" s="358">
        <v>0</v>
      </c>
      <c r="Z421" s="357">
        <f>IFERROR(VLOOKUP(H421,[2]New!$B:$G,3,0),)*I421/60</f>
        <v>27.5</v>
      </c>
      <c r="AA421" s="357">
        <f>IFERROR(VLOOKUP(H421,[2]New!$B:$G,4,0),)*I421/60</f>
        <v>147.375</v>
      </c>
      <c r="AB421" s="357">
        <f>IFERROR(VLOOKUP(H421,[2]New!$B:$G,6,0),)*I421/60</f>
        <v>143.75</v>
      </c>
      <c r="AC421" s="33">
        <f>VLOOKUP(A421,'[4]PO PTCA (2)'!$A:$L,12,0)</f>
        <v>46273</v>
      </c>
      <c r="AD421" s="12">
        <f>IFERROR(VLOOKUP(H421,[3]Sheet1!$E:$H,4,0),)</f>
        <v>0</v>
      </c>
      <c r="AE421" s="17"/>
      <c r="AF421" s="34" t="s">
        <v>2470</v>
      </c>
      <c r="AG421" s="12">
        <v>0</v>
      </c>
      <c r="AH421" s="20"/>
      <c r="AI421" s="20" t="s">
        <v>213</v>
      </c>
      <c r="AJ421" s="223"/>
      <c r="AK421" s="223"/>
      <c r="AL421" s="223" t="s">
        <v>5653</v>
      </c>
      <c r="AM421" s="331" t="e">
        <v>#N/A</v>
      </c>
      <c r="AN421" s="223">
        <v>3</v>
      </c>
      <c r="AO421" s="223">
        <v>3</v>
      </c>
      <c r="AP421" s="223">
        <v>2</v>
      </c>
      <c r="AQ421" s="223">
        <v>2</v>
      </c>
      <c r="AR421" s="12"/>
    </row>
    <row r="422" spans="1:44">
      <c r="A422" s="12" t="s">
        <v>3954</v>
      </c>
      <c r="B422" s="23" t="s">
        <v>4005</v>
      </c>
      <c r="C422" s="24">
        <v>12114368</v>
      </c>
      <c r="D422" s="12" t="s">
        <v>111</v>
      </c>
      <c r="E422" s="25" t="s">
        <v>3955</v>
      </c>
      <c r="F422" s="24">
        <v>11127822</v>
      </c>
      <c r="G422" s="12" t="s">
        <v>112</v>
      </c>
      <c r="H422" s="26" t="s">
        <v>281</v>
      </c>
      <c r="I422" s="12">
        <v>15</v>
      </c>
      <c r="J422" s="27">
        <v>46252</v>
      </c>
      <c r="K422" s="28" t="s">
        <v>3956</v>
      </c>
      <c r="L422" s="12" t="s">
        <v>3957</v>
      </c>
      <c r="M422" s="12">
        <v>15</v>
      </c>
      <c r="N422" s="358">
        <v>0</v>
      </c>
      <c r="O422" s="358">
        <v>0</v>
      </c>
      <c r="P422" s="30" t="s">
        <v>43</v>
      </c>
      <c r="Q422" s="31">
        <v>46239</v>
      </c>
      <c r="R422" s="12">
        <v>0</v>
      </c>
      <c r="S422" s="31">
        <v>46240</v>
      </c>
      <c r="T422" s="31">
        <v>46240</v>
      </c>
      <c r="U422" s="12" t="s">
        <v>101</v>
      </c>
      <c r="V422" s="12" t="s">
        <v>45</v>
      </c>
      <c r="W422" s="31"/>
      <c r="X422" s="358">
        <v>0</v>
      </c>
      <c r="Y422" s="358">
        <v>0</v>
      </c>
      <c r="Z422" s="357">
        <f>IFERROR(VLOOKUP(H422,[2]New!$B:$G,3,0),)*I422/60</f>
        <v>5.5</v>
      </c>
      <c r="AA422" s="357">
        <f>IFERROR(VLOOKUP(H422,[2]New!$B:$G,4,0),)*I422/60</f>
        <v>29.475000000000001</v>
      </c>
      <c r="AB422" s="357">
        <f>IFERROR(VLOOKUP(H422,[2]New!$B:$G,6,0),)*I422/60</f>
        <v>28.75</v>
      </c>
      <c r="AC422" s="33">
        <f>VLOOKUP(A422,'[4]PO PTCA (2)'!$A:$L,12,0)</f>
        <v>46273</v>
      </c>
      <c r="AD422" s="12">
        <f>IFERROR(VLOOKUP(H422,[3]Sheet1!$E:$H,4,0),)</f>
        <v>0</v>
      </c>
      <c r="AE422" s="17"/>
      <c r="AF422" s="34" t="s">
        <v>2470</v>
      </c>
      <c r="AG422" s="12">
        <v>0</v>
      </c>
      <c r="AH422" s="20"/>
      <c r="AI422" s="20" t="s">
        <v>213</v>
      </c>
      <c r="AJ422" s="223"/>
      <c r="AK422" s="223"/>
      <c r="AL422" s="223" t="s">
        <v>5653</v>
      </c>
      <c r="AM422" s="331" t="e">
        <v>#N/A</v>
      </c>
      <c r="AN422" s="223">
        <v>3</v>
      </c>
      <c r="AO422" s="223">
        <v>3</v>
      </c>
      <c r="AP422" s="223">
        <v>2</v>
      </c>
      <c r="AQ422" s="223">
        <v>2</v>
      </c>
      <c r="AR422" s="12"/>
    </row>
    <row r="423" spans="1:44">
      <c r="A423" s="12" t="s">
        <v>3958</v>
      </c>
      <c r="B423" s="23" t="s">
        <v>4006</v>
      </c>
      <c r="C423" s="24">
        <v>12114370</v>
      </c>
      <c r="D423" s="12" t="s">
        <v>109</v>
      </c>
      <c r="E423" s="25" t="s">
        <v>3959</v>
      </c>
      <c r="F423" s="24">
        <v>11127824</v>
      </c>
      <c r="G423" s="12" t="s">
        <v>110</v>
      </c>
      <c r="H423" s="26" t="s">
        <v>246</v>
      </c>
      <c r="I423" s="12">
        <v>85</v>
      </c>
      <c r="J423" s="27">
        <v>46252</v>
      </c>
      <c r="K423" s="28" t="s">
        <v>3960</v>
      </c>
      <c r="L423" s="12" t="s">
        <v>3961</v>
      </c>
      <c r="M423" s="12">
        <v>85</v>
      </c>
      <c r="N423" s="358">
        <v>0</v>
      </c>
      <c r="O423" s="358">
        <v>0</v>
      </c>
      <c r="P423" s="30" t="s">
        <v>43</v>
      </c>
      <c r="Q423" s="31">
        <v>46239</v>
      </c>
      <c r="R423" s="12">
        <v>0</v>
      </c>
      <c r="S423" s="31">
        <v>46240</v>
      </c>
      <c r="T423" s="31">
        <v>46240</v>
      </c>
      <c r="U423" s="12" t="s">
        <v>101</v>
      </c>
      <c r="V423" s="12" t="s">
        <v>45</v>
      </c>
      <c r="W423" s="31"/>
      <c r="X423" s="358">
        <v>0</v>
      </c>
      <c r="Y423" s="358">
        <v>0</v>
      </c>
      <c r="Z423" s="357">
        <f>IFERROR(VLOOKUP(H423,[2]New!$B:$G,3,0),)*I423/60</f>
        <v>31.166666666666668</v>
      </c>
      <c r="AA423" s="357">
        <f>IFERROR(VLOOKUP(H423,[2]New!$B:$G,4,0),)*I423/60</f>
        <v>167.02500000000001</v>
      </c>
      <c r="AB423" s="357">
        <f>IFERROR(VLOOKUP(H423,[2]New!$B:$G,6,0),)*I423/60</f>
        <v>162.91666666666666</v>
      </c>
      <c r="AC423" s="33">
        <f>VLOOKUP(A423,'[4]PO PTCA (2)'!$A:$L,12,0)</f>
        <v>46273</v>
      </c>
      <c r="AD423" s="12">
        <f>IFERROR(VLOOKUP(H423,[3]Sheet1!$E:$H,4,0),)</f>
        <v>0</v>
      </c>
      <c r="AE423" s="17"/>
      <c r="AF423" s="34" t="s">
        <v>2470</v>
      </c>
      <c r="AG423" s="12">
        <v>0</v>
      </c>
      <c r="AH423" s="20"/>
      <c r="AI423" s="20" t="s">
        <v>213</v>
      </c>
      <c r="AJ423" s="223"/>
      <c r="AK423" s="223"/>
      <c r="AL423" s="223" t="s">
        <v>5660</v>
      </c>
      <c r="AM423" s="331" t="e">
        <v>#N/A</v>
      </c>
      <c r="AN423" s="223">
        <v>3</v>
      </c>
      <c r="AO423" s="223">
        <v>3</v>
      </c>
      <c r="AP423" s="223">
        <v>2</v>
      </c>
      <c r="AQ423" s="223">
        <v>2</v>
      </c>
      <c r="AR423" s="12"/>
    </row>
    <row r="424" spans="1:44">
      <c r="A424" s="12" t="s">
        <v>3962</v>
      </c>
      <c r="B424" s="23" t="s">
        <v>4007</v>
      </c>
      <c r="C424" s="24">
        <v>12111079</v>
      </c>
      <c r="D424" s="12" t="s">
        <v>141</v>
      </c>
      <c r="E424" s="25" t="s">
        <v>3963</v>
      </c>
      <c r="F424" s="24">
        <v>11131246</v>
      </c>
      <c r="G424" s="12" t="s">
        <v>142</v>
      </c>
      <c r="H424" s="26" t="s">
        <v>143</v>
      </c>
      <c r="I424" s="12">
        <v>36</v>
      </c>
      <c r="J424" s="27">
        <v>46252</v>
      </c>
      <c r="K424" s="28" t="s">
        <v>3964</v>
      </c>
      <c r="L424" s="12" t="s">
        <v>3965</v>
      </c>
      <c r="M424" s="12">
        <v>36</v>
      </c>
      <c r="N424" s="358">
        <v>0</v>
      </c>
      <c r="O424" s="358">
        <v>0</v>
      </c>
      <c r="P424" s="30" t="s">
        <v>43</v>
      </c>
      <c r="Q424" s="31">
        <v>46239</v>
      </c>
      <c r="R424" s="12">
        <v>0</v>
      </c>
      <c r="S424" s="31">
        <v>46240</v>
      </c>
      <c r="T424" s="31">
        <v>46240</v>
      </c>
      <c r="U424" s="12" t="s">
        <v>101</v>
      </c>
      <c r="V424" s="12" t="s">
        <v>45</v>
      </c>
      <c r="W424" s="31"/>
      <c r="X424" s="358">
        <v>0</v>
      </c>
      <c r="Y424" s="358">
        <v>0</v>
      </c>
      <c r="Z424" s="357">
        <f>IFERROR(VLOOKUP(H424,[2]New!$B:$G,3,0),)*I424/60</f>
        <v>13.2</v>
      </c>
      <c r="AA424" s="357">
        <f>IFERROR(VLOOKUP(H424,[2]New!$B:$G,4,0),)*I424/60</f>
        <v>70.740000000000009</v>
      </c>
      <c r="AB424" s="357">
        <f>IFERROR(VLOOKUP(H424,[2]New!$B:$G,6,0),)*I424/60</f>
        <v>69</v>
      </c>
      <c r="AC424" s="33">
        <f>VLOOKUP(A424,'[4]PO PTCA (2)'!$A:$L,12,0)</f>
        <v>46273</v>
      </c>
      <c r="AD424" s="12">
        <f>IFERROR(VLOOKUP(H424,[3]Sheet1!$E:$H,4,0),)</f>
        <v>0</v>
      </c>
      <c r="AE424" s="17"/>
      <c r="AF424" s="34" t="s">
        <v>2470</v>
      </c>
      <c r="AG424" s="12">
        <v>0</v>
      </c>
      <c r="AH424" s="20"/>
      <c r="AI424" s="20" t="s">
        <v>213</v>
      </c>
      <c r="AJ424" s="223"/>
      <c r="AK424" s="223"/>
      <c r="AL424" s="223" t="s">
        <v>5651</v>
      </c>
      <c r="AM424" s="331" t="e">
        <v>#N/A</v>
      </c>
      <c r="AN424" s="223">
        <v>3</v>
      </c>
      <c r="AO424" s="223">
        <v>3</v>
      </c>
      <c r="AP424" s="223" t="s">
        <v>47</v>
      </c>
      <c r="AQ424" s="223">
        <v>3</v>
      </c>
      <c r="AR424" s="12"/>
    </row>
    <row r="425" spans="1:44">
      <c r="A425" s="12" t="s">
        <v>3966</v>
      </c>
      <c r="B425" s="23" t="s">
        <v>4008</v>
      </c>
      <c r="C425" s="24">
        <v>12111083</v>
      </c>
      <c r="D425" s="12" t="s">
        <v>168</v>
      </c>
      <c r="E425" s="25" t="s">
        <v>3967</v>
      </c>
      <c r="F425" s="24">
        <v>11131252</v>
      </c>
      <c r="G425" s="12" t="s">
        <v>206</v>
      </c>
      <c r="H425" s="26" t="s">
        <v>207</v>
      </c>
      <c r="I425" s="12">
        <v>36</v>
      </c>
      <c r="J425" s="27">
        <v>46252</v>
      </c>
      <c r="K425" s="28" t="s">
        <v>3968</v>
      </c>
      <c r="L425" s="12" t="s">
        <v>3969</v>
      </c>
      <c r="M425" s="12">
        <v>36</v>
      </c>
      <c r="N425" s="358">
        <v>0</v>
      </c>
      <c r="O425" s="358">
        <v>0</v>
      </c>
      <c r="P425" s="30" t="s">
        <v>43</v>
      </c>
      <c r="Q425" s="31">
        <v>46239</v>
      </c>
      <c r="R425" s="12">
        <v>0</v>
      </c>
      <c r="S425" s="31">
        <v>46240</v>
      </c>
      <c r="T425" s="31">
        <v>46240</v>
      </c>
      <c r="U425" s="12" t="s">
        <v>101</v>
      </c>
      <c r="V425" s="12" t="s">
        <v>45</v>
      </c>
      <c r="W425" s="31"/>
      <c r="X425" s="358">
        <v>0</v>
      </c>
      <c r="Y425" s="358">
        <v>0</v>
      </c>
      <c r="Z425" s="357">
        <f>IFERROR(VLOOKUP(H425,[2]New!$B:$G,3,0),)*I425/60</f>
        <v>25.8</v>
      </c>
      <c r="AA425" s="357">
        <f>IFERROR(VLOOKUP(H425,[2]New!$B:$G,4,0),)*I425/60</f>
        <v>120.84</v>
      </c>
      <c r="AB425" s="357">
        <f>IFERROR(VLOOKUP(H425,[2]New!$B:$G,6,0),)*I425/60</f>
        <v>84.54</v>
      </c>
      <c r="AC425" s="33">
        <f>VLOOKUP(A425,'[4]PO PTCA (2)'!$A:$L,12,0)</f>
        <v>46273</v>
      </c>
      <c r="AD425" s="12">
        <f>IFERROR(VLOOKUP(H425,[3]Sheet1!$E:$H,4,0),)</f>
        <v>0</v>
      </c>
      <c r="AE425" s="17"/>
      <c r="AF425" s="34" t="s">
        <v>2470</v>
      </c>
      <c r="AG425" s="12">
        <v>0</v>
      </c>
      <c r="AH425" s="20"/>
      <c r="AI425" s="20" t="s">
        <v>213</v>
      </c>
      <c r="AJ425" s="223"/>
      <c r="AK425" s="223"/>
      <c r="AL425" s="223" t="s">
        <v>5651</v>
      </c>
      <c r="AM425" s="331" t="e">
        <v>#N/A</v>
      </c>
      <c r="AN425" s="223">
        <v>3</v>
      </c>
      <c r="AO425" s="223">
        <v>3</v>
      </c>
      <c r="AP425" s="223" t="s">
        <v>47</v>
      </c>
      <c r="AQ425" s="223">
        <v>3</v>
      </c>
      <c r="AR425" s="12"/>
    </row>
    <row r="426" spans="1:44">
      <c r="A426" s="12" t="s">
        <v>3970</v>
      </c>
      <c r="B426" s="23" t="s">
        <v>4009</v>
      </c>
      <c r="C426" s="24">
        <v>12114368</v>
      </c>
      <c r="D426" s="12" t="s">
        <v>111</v>
      </c>
      <c r="E426" s="25" t="s">
        <v>3971</v>
      </c>
      <c r="F426" s="24">
        <v>11134334</v>
      </c>
      <c r="G426" s="12" t="s">
        <v>178</v>
      </c>
      <c r="H426" s="26" t="s">
        <v>179</v>
      </c>
      <c r="I426" s="12">
        <v>15</v>
      </c>
      <c r="J426" s="27">
        <v>46252</v>
      </c>
      <c r="K426" s="28" t="s">
        <v>3972</v>
      </c>
      <c r="L426" s="12" t="s">
        <v>3973</v>
      </c>
      <c r="M426" s="12">
        <v>15</v>
      </c>
      <c r="N426" s="358">
        <v>0</v>
      </c>
      <c r="O426" s="358">
        <v>0</v>
      </c>
      <c r="P426" s="30" t="s">
        <v>43</v>
      </c>
      <c r="Q426" s="31">
        <v>46239</v>
      </c>
      <c r="R426" s="12">
        <v>0</v>
      </c>
      <c r="S426" s="31">
        <v>46240</v>
      </c>
      <c r="T426" s="31">
        <v>46240</v>
      </c>
      <c r="U426" s="12" t="s">
        <v>101</v>
      </c>
      <c r="V426" s="12" t="s">
        <v>45</v>
      </c>
      <c r="W426" s="31"/>
      <c r="X426" s="358">
        <v>0</v>
      </c>
      <c r="Y426" s="358">
        <v>0</v>
      </c>
      <c r="Z426" s="357">
        <f>IFERROR(VLOOKUP(H426,[2]New!$B:$G,3,0),)*I426/60</f>
        <v>5.5</v>
      </c>
      <c r="AA426" s="357">
        <f>IFERROR(VLOOKUP(H426,[2]New!$B:$G,4,0),)*I426/60</f>
        <v>29.475000000000001</v>
      </c>
      <c r="AB426" s="357">
        <f>IFERROR(VLOOKUP(H426,[2]New!$B:$G,6,0),)*I426/60</f>
        <v>28.75</v>
      </c>
      <c r="AC426" s="33">
        <f>VLOOKUP(A426,'[4]PO PTCA (2)'!$A:$L,12,0)</f>
        <v>46273</v>
      </c>
      <c r="AD426" s="12">
        <f>IFERROR(VLOOKUP(H426,[3]Sheet1!$E:$H,4,0),)</f>
        <v>0</v>
      </c>
      <c r="AE426" s="17"/>
      <c r="AF426" s="34" t="s">
        <v>2470</v>
      </c>
      <c r="AG426" s="12">
        <v>0</v>
      </c>
      <c r="AH426" s="20"/>
      <c r="AI426" s="20" t="s">
        <v>213</v>
      </c>
      <c r="AJ426" s="223"/>
      <c r="AK426" s="223"/>
      <c r="AL426" s="223" t="s">
        <v>5619</v>
      </c>
      <c r="AM426" s="331" t="s">
        <v>5619</v>
      </c>
      <c r="AN426" s="223">
        <v>3</v>
      </c>
      <c r="AO426" s="223">
        <v>3</v>
      </c>
      <c r="AP426" s="223">
        <v>2</v>
      </c>
      <c r="AQ426" s="223">
        <v>2</v>
      </c>
      <c r="AR426" t="s">
        <v>5729</v>
      </c>
    </row>
    <row r="427" spans="1:44">
      <c r="A427" s="12" t="s">
        <v>3974</v>
      </c>
      <c r="B427" s="23" t="s">
        <v>4010</v>
      </c>
      <c r="C427" s="24">
        <v>12114370</v>
      </c>
      <c r="D427" s="12" t="s">
        <v>109</v>
      </c>
      <c r="E427" s="25" t="s">
        <v>3975</v>
      </c>
      <c r="F427" s="24">
        <v>11134335</v>
      </c>
      <c r="G427" s="12" t="s">
        <v>122</v>
      </c>
      <c r="H427" s="26" t="s">
        <v>123</v>
      </c>
      <c r="I427" s="12">
        <v>30</v>
      </c>
      <c r="J427" s="27">
        <v>46252</v>
      </c>
      <c r="K427" s="28" t="s">
        <v>3976</v>
      </c>
      <c r="L427" s="12" t="s">
        <v>3977</v>
      </c>
      <c r="M427" s="12">
        <v>30</v>
      </c>
      <c r="N427" s="358">
        <v>0</v>
      </c>
      <c r="O427" s="358">
        <v>0</v>
      </c>
      <c r="P427" s="30" t="s">
        <v>43</v>
      </c>
      <c r="Q427" s="31">
        <v>46239</v>
      </c>
      <c r="R427" s="12">
        <v>0</v>
      </c>
      <c r="S427" s="31">
        <v>46240</v>
      </c>
      <c r="T427" s="31">
        <v>46240</v>
      </c>
      <c r="U427" s="12" t="s">
        <v>101</v>
      </c>
      <c r="V427" s="12" t="s">
        <v>45</v>
      </c>
      <c r="W427" s="31"/>
      <c r="X427" s="358">
        <v>0</v>
      </c>
      <c r="Y427" s="358">
        <v>0</v>
      </c>
      <c r="Z427" s="357">
        <f>IFERROR(VLOOKUP(H427,[2]New!$B:$G,3,0),)*I427/60</f>
        <v>11</v>
      </c>
      <c r="AA427" s="357">
        <f>IFERROR(VLOOKUP(H427,[2]New!$B:$G,4,0),)*I427/60</f>
        <v>58.95</v>
      </c>
      <c r="AB427" s="357">
        <f>IFERROR(VLOOKUP(H427,[2]New!$B:$G,6,0),)*I427/60</f>
        <v>57.5</v>
      </c>
      <c r="AC427" s="33">
        <f>VLOOKUP(A427,'[4]PO PTCA (2)'!$A:$L,12,0)</f>
        <v>46273</v>
      </c>
      <c r="AD427" s="12">
        <f>IFERROR(VLOOKUP(H427,[3]Sheet1!$E:$H,4,0),)</f>
        <v>0</v>
      </c>
      <c r="AE427" s="17"/>
      <c r="AF427" s="34" t="s">
        <v>2470</v>
      </c>
      <c r="AG427" s="12">
        <v>0</v>
      </c>
      <c r="AH427" s="20"/>
      <c r="AI427" s="20" t="s">
        <v>213</v>
      </c>
      <c r="AJ427" s="223"/>
      <c r="AK427" s="223"/>
      <c r="AL427" s="223" t="s">
        <v>5620</v>
      </c>
      <c r="AM427" s="331" t="s">
        <v>5620</v>
      </c>
      <c r="AN427" s="223">
        <v>3</v>
      </c>
      <c r="AO427" s="223">
        <v>3</v>
      </c>
      <c r="AP427" s="223">
        <v>2</v>
      </c>
      <c r="AQ427" s="223">
        <v>2</v>
      </c>
      <c r="AR427" t="s">
        <v>5729</v>
      </c>
    </row>
    <row r="428" spans="1:44">
      <c r="A428" s="12" t="s">
        <v>3978</v>
      </c>
      <c r="B428" s="23" t="s">
        <v>4011</v>
      </c>
      <c r="C428" s="24">
        <v>12114375</v>
      </c>
      <c r="D428" s="12" t="s">
        <v>119</v>
      </c>
      <c r="E428" s="25" t="s">
        <v>3979</v>
      </c>
      <c r="F428" s="24">
        <v>11134337</v>
      </c>
      <c r="G428" s="12" t="s">
        <v>159</v>
      </c>
      <c r="H428" s="26" t="s">
        <v>160</v>
      </c>
      <c r="I428" s="12">
        <v>10</v>
      </c>
      <c r="J428" s="27">
        <v>46252</v>
      </c>
      <c r="K428" s="28" t="s">
        <v>3980</v>
      </c>
      <c r="L428" s="12" t="s">
        <v>3981</v>
      </c>
      <c r="M428" s="12">
        <v>10</v>
      </c>
      <c r="N428" s="358">
        <v>0</v>
      </c>
      <c r="O428" s="358">
        <v>0</v>
      </c>
      <c r="P428" s="30" t="s">
        <v>43</v>
      </c>
      <c r="Q428" s="31">
        <v>46239</v>
      </c>
      <c r="R428" s="12">
        <v>0</v>
      </c>
      <c r="S428" s="31">
        <v>46240</v>
      </c>
      <c r="T428" s="31">
        <v>46240</v>
      </c>
      <c r="U428" s="12" t="s">
        <v>101</v>
      </c>
      <c r="V428" s="12" t="s">
        <v>45</v>
      </c>
      <c r="W428" s="31"/>
      <c r="X428" s="358">
        <v>0</v>
      </c>
      <c r="Y428" s="358">
        <v>0</v>
      </c>
      <c r="Z428" s="357">
        <f>IFERROR(VLOOKUP(H428,[2]New!$B:$G,3,0),)*I428/60</f>
        <v>3.6666666666666665</v>
      </c>
      <c r="AA428" s="357">
        <f>IFERROR(VLOOKUP(H428,[2]New!$B:$G,4,0),)*I428/60</f>
        <v>19.649999999999999</v>
      </c>
      <c r="AB428" s="357">
        <f>IFERROR(VLOOKUP(H428,[2]New!$B:$G,6,0),)*I428/60</f>
        <v>19.166666666666668</v>
      </c>
      <c r="AC428" s="33">
        <f>VLOOKUP(A428,'[4]PO PTCA (2)'!$A:$L,12,0)</f>
        <v>46273</v>
      </c>
      <c r="AD428" s="12">
        <f>IFERROR(VLOOKUP(H428,[3]Sheet1!$E:$H,4,0),)</f>
        <v>0</v>
      </c>
      <c r="AE428" s="17"/>
      <c r="AF428" s="34" t="s">
        <v>2470</v>
      </c>
      <c r="AG428" s="12">
        <v>0</v>
      </c>
      <c r="AH428" s="20"/>
      <c r="AI428" s="20" t="s">
        <v>213</v>
      </c>
      <c r="AJ428" s="223"/>
      <c r="AK428" s="223"/>
      <c r="AL428" s="223" t="s">
        <v>5621</v>
      </c>
      <c r="AM428" s="331" t="s">
        <v>5621</v>
      </c>
      <c r="AN428" s="223">
        <v>3</v>
      </c>
      <c r="AO428" s="223">
        <v>3</v>
      </c>
      <c r="AP428" s="223">
        <v>2</v>
      </c>
      <c r="AQ428" s="223">
        <v>2</v>
      </c>
      <c r="AR428" t="s">
        <v>5729</v>
      </c>
    </row>
    <row r="429" spans="1:44">
      <c r="A429" s="12" t="s">
        <v>4072</v>
      </c>
      <c r="B429" s="23" t="s">
        <v>4125</v>
      </c>
      <c r="C429" s="24">
        <v>12111395</v>
      </c>
      <c r="D429" s="12" t="s">
        <v>608</v>
      </c>
      <c r="E429" s="25" t="s">
        <v>4073</v>
      </c>
      <c r="F429" s="24">
        <v>11126800</v>
      </c>
      <c r="G429" s="12" t="s">
        <v>4074</v>
      </c>
      <c r="H429" s="26" t="s">
        <v>4075</v>
      </c>
      <c r="I429" s="12">
        <v>5</v>
      </c>
      <c r="J429" s="27">
        <v>46252</v>
      </c>
      <c r="K429" s="28" t="s">
        <v>4076</v>
      </c>
      <c r="L429" s="12" t="s">
        <v>4077</v>
      </c>
      <c r="M429" s="12">
        <v>5</v>
      </c>
      <c r="N429" s="358">
        <v>0</v>
      </c>
      <c r="O429" s="358">
        <v>0</v>
      </c>
      <c r="P429" s="30" t="s">
        <v>43</v>
      </c>
      <c r="Q429" s="31">
        <v>46239</v>
      </c>
      <c r="R429" s="12">
        <v>0</v>
      </c>
      <c r="S429" s="31">
        <v>46240</v>
      </c>
      <c r="T429" s="31">
        <v>46240</v>
      </c>
      <c r="U429" s="12" t="s">
        <v>101</v>
      </c>
      <c r="V429" s="12" t="s">
        <v>45</v>
      </c>
      <c r="W429" s="31"/>
      <c r="X429" s="358">
        <v>0</v>
      </c>
      <c r="Y429" s="358">
        <v>0</v>
      </c>
      <c r="Z429" s="357">
        <f>IFERROR(VLOOKUP(H429,[2]New!$B:$G,3,0),)*I429/60</f>
        <v>1.75</v>
      </c>
      <c r="AA429" s="357">
        <f>IFERROR(VLOOKUP(H429,[2]New!$B:$G,4,0),)*I429/60</f>
        <v>7.7166666666666668</v>
      </c>
      <c r="AB429" s="357">
        <f>IFERROR(VLOOKUP(H429,[2]New!$B:$G,6,0),)*I429/60</f>
        <v>3.5833333333333335</v>
      </c>
      <c r="AC429" s="33">
        <f>VLOOKUP(A429,'[4]PO PTCA (2)'!$A:$L,12,0)</f>
        <v>46273</v>
      </c>
      <c r="AD429" s="12">
        <f>IFERROR(VLOOKUP(H429,[3]Sheet1!$E:$H,4,0),)</f>
        <v>0</v>
      </c>
      <c r="AE429" s="17"/>
      <c r="AF429" s="34" t="s">
        <v>2470</v>
      </c>
      <c r="AG429" s="12">
        <v>0</v>
      </c>
      <c r="AH429" s="20"/>
      <c r="AI429" s="20" t="s">
        <v>213</v>
      </c>
      <c r="AJ429" s="223"/>
      <c r="AK429" s="223"/>
      <c r="AL429" s="223" t="s">
        <v>5705</v>
      </c>
      <c r="AM429" s="331" t="s">
        <v>5705</v>
      </c>
      <c r="AN429" s="223">
        <v>2</v>
      </c>
      <c r="AO429" s="223">
        <v>2</v>
      </c>
      <c r="AP429" s="223">
        <v>2</v>
      </c>
      <c r="AQ429" s="223">
        <v>2</v>
      </c>
      <c r="AR429" t="s">
        <v>5727</v>
      </c>
    </row>
    <row r="430" spans="1:44">
      <c r="A430" s="12" t="s">
        <v>4078</v>
      </c>
      <c r="B430" s="23" t="s">
        <v>4126</v>
      </c>
      <c r="C430" s="24">
        <v>12110581</v>
      </c>
      <c r="D430" s="12" t="s">
        <v>197</v>
      </c>
      <c r="E430" s="25" t="s">
        <v>4079</v>
      </c>
      <c r="F430" s="24">
        <v>11126839</v>
      </c>
      <c r="G430" s="12" t="s">
        <v>284</v>
      </c>
      <c r="H430" s="26" t="s">
        <v>285</v>
      </c>
      <c r="I430" s="12">
        <v>20</v>
      </c>
      <c r="J430" s="27">
        <v>46252</v>
      </c>
      <c r="K430" s="28" t="s">
        <v>4080</v>
      </c>
      <c r="L430" s="12" t="s">
        <v>4081</v>
      </c>
      <c r="M430" s="12">
        <v>22</v>
      </c>
      <c r="N430" s="358">
        <v>2</v>
      </c>
      <c r="O430" s="358">
        <v>0</v>
      </c>
      <c r="P430" s="30" t="s">
        <v>43</v>
      </c>
      <c r="Q430" s="31">
        <v>46239</v>
      </c>
      <c r="R430" s="12">
        <v>0</v>
      </c>
      <c r="S430" s="31">
        <v>46240</v>
      </c>
      <c r="T430" s="31">
        <v>46240</v>
      </c>
      <c r="U430" s="12" t="s">
        <v>101</v>
      </c>
      <c r="V430" s="12" t="s">
        <v>45</v>
      </c>
      <c r="W430" s="31"/>
      <c r="X430" s="358">
        <v>0</v>
      </c>
      <c r="Y430" s="358">
        <v>0</v>
      </c>
      <c r="Z430" s="357">
        <f>IFERROR(VLOOKUP(H430,[2]New!$B:$G,3,0),)*I430/60</f>
        <v>7</v>
      </c>
      <c r="AA430" s="357">
        <f>IFERROR(VLOOKUP(H430,[2]New!$B:$G,4,0),)*I430/60</f>
        <v>30.866666666666667</v>
      </c>
      <c r="AB430" s="357">
        <f>IFERROR(VLOOKUP(H430,[2]New!$B:$G,6,0),)*I430/60</f>
        <v>14.333333333333334</v>
      </c>
      <c r="AC430" s="33">
        <f>VLOOKUP(A430,'[4]PO PTCA (2)'!$A:$L,12,0)</f>
        <v>46273</v>
      </c>
      <c r="AD430" s="12">
        <f>IFERROR(VLOOKUP(H430,[3]Sheet1!$E:$H,4,0),)</f>
        <v>0</v>
      </c>
      <c r="AE430" s="17"/>
      <c r="AF430" s="34" t="s">
        <v>2470</v>
      </c>
      <c r="AG430" s="12">
        <v>0</v>
      </c>
      <c r="AH430" s="20"/>
      <c r="AI430" s="20" t="s">
        <v>213</v>
      </c>
      <c r="AJ430" s="223"/>
      <c r="AK430" s="223"/>
      <c r="AL430" s="223" t="s">
        <v>5687</v>
      </c>
      <c r="AM430" s="331" t="e">
        <v>#N/A</v>
      </c>
      <c r="AN430" s="223">
        <v>2</v>
      </c>
      <c r="AO430" s="223">
        <v>2</v>
      </c>
      <c r="AP430" s="223">
        <v>2</v>
      </c>
      <c r="AQ430" s="223">
        <v>2</v>
      </c>
      <c r="AR430" s="12"/>
    </row>
    <row r="431" spans="1:44">
      <c r="A431" s="12" t="s">
        <v>4082</v>
      </c>
      <c r="B431" s="23" t="s">
        <v>4127</v>
      </c>
      <c r="C431" s="24">
        <v>12001365</v>
      </c>
      <c r="D431" s="12" t="s">
        <v>295</v>
      </c>
      <c r="E431" s="25" t="s">
        <v>4083</v>
      </c>
      <c r="F431" s="24">
        <v>11126890</v>
      </c>
      <c r="G431" s="12" t="s">
        <v>351</v>
      </c>
      <c r="H431" s="26" t="s">
        <v>352</v>
      </c>
      <c r="I431" s="12">
        <v>55</v>
      </c>
      <c r="J431" s="27">
        <v>46252</v>
      </c>
      <c r="K431" s="28" t="s">
        <v>4084</v>
      </c>
      <c r="L431" s="12" t="s">
        <v>4085</v>
      </c>
      <c r="M431" s="12">
        <v>55</v>
      </c>
      <c r="N431" s="358">
        <v>0</v>
      </c>
      <c r="O431" s="358">
        <v>0</v>
      </c>
      <c r="P431" s="30" t="s">
        <v>43</v>
      </c>
      <c r="Q431" s="31">
        <v>46239</v>
      </c>
      <c r="R431" s="12">
        <v>0</v>
      </c>
      <c r="S431" s="31">
        <v>46240</v>
      </c>
      <c r="T431" s="31">
        <v>46240</v>
      </c>
      <c r="U431" s="12" t="s">
        <v>101</v>
      </c>
      <c r="V431" s="12" t="s">
        <v>45</v>
      </c>
      <c r="W431" s="31"/>
      <c r="X431" s="358">
        <v>0</v>
      </c>
      <c r="Y431" s="358">
        <v>0</v>
      </c>
      <c r="Z431" s="357">
        <f>IFERROR(VLOOKUP(H431,[2]New!$B:$G,3,0),)*I431/60</f>
        <v>19.25</v>
      </c>
      <c r="AA431" s="357">
        <f>IFERROR(VLOOKUP(H431,[2]New!$B:$G,4,0),)*I431/60</f>
        <v>80.666666666666671</v>
      </c>
      <c r="AB431" s="357">
        <f>IFERROR(VLOOKUP(H431,[2]New!$B:$G,6,0),)*I431/60</f>
        <v>39.416666666666664</v>
      </c>
      <c r="AC431" s="33">
        <f>VLOOKUP(A431,'[4]PO PTCA (2)'!$A:$L,12,0)</f>
        <v>46273</v>
      </c>
      <c r="AD431" s="12">
        <f>IFERROR(VLOOKUP(H431,[3]Sheet1!$E:$H,4,0),)</f>
        <v>0</v>
      </c>
      <c r="AE431" s="17"/>
      <c r="AF431" s="34" t="s">
        <v>2470</v>
      </c>
      <c r="AG431" s="12">
        <v>0</v>
      </c>
      <c r="AH431" s="20"/>
      <c r="AI431" s="20" t="s">
        <v>213</v>
      </c>
      <c r="AJ431" s="223"/>
      <c r="AK431" s="223"/>
      <c r="AL431" s="223" t="s">
        <v>5617</v>
      </c>
      <c r="AM431" s="331" t="e">
        <v>#N/A</v>
      </c>
      <c r="AN431" s="223">
        <v>2</v>
      </c>
      <c r="AO431" s="223">
        <v>2</v>
      </c>
      <c r="AP431" s="223">
        <v>2</v>
      </c>
      <c r="AQ431" s="223">
        <v>2</v>
      </c>
      <c r="AR431" s="12"/>
    </row>
    <row r="432" spans="1:44">
      <c r="A432" s="12" t="s">
        <v>4086</v>
      </c>
      <c r="B432" s="23" t="s">
        <v>4128</v>
      </c>
      <c r="C432" s="24">
        <v>12114378</v>
      </c>
      <c r="D432" s="12" t="s">
        <v>148</v>
      </c>
      <c r="E432" s="25" t="s">
        <v>4087</v>
      </c>
      <c r="F432" s="24">
        <v>11127219</v>
      </c>
      <c r="G432" s="12" t="s">
        <v>149</v>
      </c>
      <c r="H432" s="26" t="s">
        <v>247</v>
      </c>
      <c r="I432" s="12">
        <v>5</v>
      </c>
      <c r="J432" s="27">
        <v>46252</v>
      </c>
      <c r="K432" s="28" t="s">
        <v>4088</v>
      </c>
      <c r="L432" s="12" t="s">
        <v>4089</v>
      </c>
      <c r="M432" s="12">
        <v>5</v>
      </c>
      <c r="N432" s="358">
        <v>0</v>
      </c>
      <c r="O432" s="358">
        <v>0</v>
      </c>
      <c r="P432" s="30" t="s">
        <v>43</v>
      </c>
      <c r="Q432" s="31">
        <v>46239</v>
      </c>
      <c r="R432" s="12">
        <v>0</v>
      </c>
      <c r="S432" s="31">
        <v>46240</v>
      </c>
      <c r="T432" s="31">
        <v>46240</v>
      </c>
      <c r="U432" s="12" t="s">
        <v>101</v>
      </c>
      <c r="V432" s="12" t="s">
        <v>45</v>
      </c>
      <c r="W432" s="31"/>
      <c r="X432" s="358">
        <v>0</v>
      </c>
      <c r="Y432" s="358">
        <v>0</v>
      </c>
      <c r="Z432" s="357">
        <f>IFERROR(VLOOKUP(H432,[2]New!$B:$G,3,0),)*I432/60</f>
        <v>1.8333333333333333</v>
      </c>
      <c r="AA432" s="357">
        <f>IFERROR(VLOOKUP(H432,[2]New!$B:$G,4,0),)*I432/60</f>
        <v>9.8249999999999993</v>
      </c>
      <c r="AB432" s="357">
        <f>IFERROR(VLOOKUP(H432,[2]New!$B:$G,6,0),)*I432/60</f>
        <v>9.5833333333333339</v>
      </c>
      <c r="AC432" s="33">
        <f>VLOOKUP(A432,'[4]PO PTCA (2)'!$A:$L,12,0)</f>
        <v>46274</v>
      </c>
      <c r="AD432" s="12">
        <f>IFERROR(VLOOKUP(H432,[3]Sheet1!$E:$H,4,0),)</f>
        <v>0</v>
      </c>
      <c r="AE432" s="17"/>
      <c r="AF432" s="34" t="s">
        <v>2470</v>
      </c>
      <c r="AG432" s="12">
        <v>0</v>
      </c>
      <c r="AH432" s="20"/>
      <c r="AI432" s="20" t="s">
        <v>213</v>
      </c>
      <c r="AJ432" s="223"/>
      <c r="AK432" s="223"/>
      <c r="AL432" s="223" t="s">
        <v>5662</v>
      </c>
      <c r="AM432" s="331" t="e">
        <v>#N/A</v>
      </c>
      <c r="AN432" s="223">
        <v>3</v>
      </c>
      <c r="AO432" s="223">
        <v>3</v>
      </c>
      <c r="AP432" s="223">
        <v>2</v>
      </c>
      <c r="AQ432" s="223">
        <v>2</v>
      </c>
      <c r="AR432" s="12"/>
    </row>
    <row r="433" spans="1:44">
      <c r="A433" s="12" t="s">
        <v>4090</v>
      </c>
      <c r="B433" s="23" t="s">
        <v>4129</v>
      </c>
      <c r="C433" s="24">
        <v>12111083</v>
      </c>
      <c r="D433" s="12" t="s">
        <v>168</v>
      </c>
      <c r="E433" s="25" t="s">
        <v>4091</v>
      </c>
      <c r="F433" s="24">
        <v>11118084</v>
      </c>
      <c r="G433" s="12" t="s">
        <v>169</v>
      </c>
      <c r="H433" s="26" t="s">
        <v>170</v>
      </c>
      <c r="I433" s="12">
        <v>15</v>
      </c>
      <c r="J433" s="27">
        <v>46252</v>
      </c>
      <c r="K433" s="28" t="s">
        <v>4092</v>
      </c>
      <c r="L433" s="12" t="s">
        <v>4093</v>
      </c>
      <c r="M433" s="12">
        <v>15</v>
      </c>
      <c r="N433" s="358">
        <v>0</v>
      </c>
      <c r="O433" s="358">
        <v>0</v>
      </c>
      <c r="P433" s="30" t="s">
        <v>43</v>
      </c>
      <c r="Q433" s="31">
        <v>46239</v>
      </c>
      <c r="R433" s="12">
        <v>0</v>
      </c>
      <c r="S433" s="31">
        <v>46240</v>
      </c>
      <c r="T433" s="31">
        <v>46240</v>
      </c>
      <c r="U433" s="12" t="s">
        <v>101</v>
      </c>
      <c r="V433" s="12" t="s">
        <v>45</v>
      </c>
      <c r="W433" s="31"/>
      <c r="X433" s="358">
        <v>0</v>
      </c>
      <c r="Y433" s="358">
        <v>0</v>
      </c>
      <c r="Z433" s="357">
        <f>IFERROR(VLOOKUP(H433,[2]New!$B:$G,3,0),)*I433/60</f>
        <v>10.5</v>
      </c>
      <c r="AA433" s="357">
        <f>IFERROR(VLOOKUP(H433,[2]New!$B:$G,4,0),)*I433/60</f>
        <v>41</v>
      </c>
      <c r="AB433" s="357">
        <f>IFERROR(VLOOKUP(H433,[2]New!$B:$G,6,0),)*I433/60</f>
        <v>36.75</v>
      </c>
      <c r="AC433" s="33">
        <f>VLOOKUP(A433,'[4]PO PTCA (2)'!$A:$L,12,0)</f>
        <v>46274</v>
      </c>
      <c r="AD433" s="12">
        <f>IFERROR(VLOOKUP(H433,[3]Sheet1!$E:$H,4,0),)</f>
        <v>0</v>
      </c>
      <c r="AE433" s="17"/>
      <c r="AF433" s="34" t="s">
        <v>2470</v>
      </c>
      <c r="AG433" s="12">
        <v>0</v>
      </c>
      <c r="AH433" s="20"/>
      <c r="AI433" s="20" t="s">
        <v>213</v>
      </c>
      <c r="AJ433" s="223"/>
      <c r="AK433" s="223"/>
      <c r="AL433" s="223" t="s">
        <v>5615</v>
      </c>
      <c r="AM433" s="331" t="s">
        <v>5615</v>
      </c>
      <c r="AN433" s="223">
        <v>3</v>
      </c>
      <c r="AO433" s="223">
        <v>3</v>
      </c>
      <c r="AP433" s="223" t="s">
        <v>47</v>
      </c>
      <c r="AQ433" s="223">
        <v>3</v>
      </c>
      <c r="AR433" t="s">
        <v>5729</v>
      </c>
    </row>
    <row r="434" spans="1:44">
      <c r="A434" s="12" t="s">
        <v>4094</v>
      </c>
      <c r="B434" s="23" t="s">
        <v>4130</v>
      </c>
      <c r="C434" s="24">
        <v>12114379</v>
      </c>
      <c r="D434" s="12" t="s">
        <v>471</v>
      </c>
      <c r="E434" s="25" t="s">
        <v>4095</v>
      </c>
      <c r="F434" s="24">
        <v>11127221</v>
      </c>
      <c r="G434" s="12" t="s">
        <v>459</v>
      </c>
      <c r="H434" s="26" t="s">
        <v>460</v>
      </c>
      <c r="I434" s="12">
        <v>2</v>
      </c>
      <c r="J434" s="27">
        <v>46252</v>
      </c>
      <c r="K434" s="28" t="s">
        <v>4096</v>
      </c>
      <c r="L434" s="12" t="s">
        <v>4097</v>
      </c>
      <c r="M434" s="12">
        <v>2</v>
      </c>
      <c r="N434" s="358">
        <v>0</v>
      </c>
      <c r="O434" s="358">
        <v>0</v>
      </c>
      <c r="P434" s="30" t="s">
        <v>43</v>
      </c>
      <c r="Q434" s="31">
        <v>46239</v>
      </c>
      <c r="R434" s="12">
        <v>0</v>
      </c>
      <c r="S434" s="31">
        <v>46240</v>
      </c>
      <c r="T434" s="31">
        <v>46240</v>
      </c>
      <c r="U434" s="12" t="s">
        <v>101</v>
      </c>
      <c r="V434" s="12" t="s">
        <v>45</v>
      </c>
      <c r="W434" s="31"/>
      <c r="X434" s="358">
        <v>0</v>
      </c>
      <c r="Y434" s="358">
        <v>0</v>
      </c>
      <c r="Z434" s="357">
        <f>IFERROR(VLOOKUP(H434,[2]New!$B:$G,3,0),)*I434/60</f>
        <v>0.73333333333333328</v>
      </c>
      <c r="AA434" s="357">
        <f>IFERROR(VLOOKUP(H434,[2]New!$B:$G,4,0),)*I434/60</f>
        <v>3.93</v>
      </c>
      <c r="AB434" s="357">
        <f>IFERROR(VLOOKUP(H434,[2]New!$B:$G,6,0),)*I434/60</f>
        <v>3.8333333333333335</v>
      </c>
      <c r="AC434" s="33">
        <f>VLOOKUP(A434,'[4]PO PTCA (2)'!$A:$L,12,0)</f>
        <v>46280</v>
      </c>
      <c r="AD434" s="12">
        <f>IFERROR(VLOOKUP(H434,[3]Sheet1!$E:$H,4,0),)</f>
        <v>0</v>
      </c>
      <c r="AE434" s="17"/>
      <c r="AF434" s="34" t="s">
        <v>2470</v>
      </c>
      <c r="AG434" s="12">
        <v>0</v>
      </c>
      <c r="AH434" s="20"/>
      <c r="AI434" s="20" t="s">
        <v>213</v>
      </c>
      <c r="AJ434" s="223"/>
      <c r="AK434" s="223"/>
      <c r="AL434" s="223" t="s">
        <v>5706</v>
      </c>
      <c r="AM434" s="331" t="s">
        <v>5706</v>
      </c>
      <c r="AN434" s="223">
        <v>3</v>
      </c>
      <c r="AO434" s="223">
        <v>3</v>
      </c>
      <c r="AP434" s="223">
        <v>2</v>
      </c>
      <c r="AQ434" s="223">
        <v>2</v>
      </c>
      <c r="AR434" t="s">
        <v>5727</v>
      </c>
    </row>
    <row r="435" spans="1:44">
      <c r="A435" s="12" t="s">
        <v>4098</v>
      </c>
      <c r="B435" s="23" t="s">
        <v>4131</v>
      </c>
      <c r="C435" s="24">
        <v>12114380</v>
      </c>
      <c r="D435" s="12" t="s">
        <v>107</v>
      </c>
      <c r="E435" s="25" t="s">
        <v>4099</v>
      </c>
      <c r="F435" s="24">
        <v>11132203</v>
      </c>
      <c r="G435" s="12" t="s">
        <v>108</v>
      </c>
      <c r="H435" s="26" t="s">
        <v>266</v>
      </c>
      <c r="I435" s="12">
        <v>2</v>
      </c>
      <c r="J435" s="27">
        <v>46252</v>
      </c>
      <c r="K435" s="28" t="s">
        <v>4100</v>
      </c>
      <c r="L435" s="12" t="s">
        <v>4101</v>
      </c>
      <c r="M435" s="12">
        <v>2</v>
      </c>
      <c r="N435" s="358">
        <v>0</v>
      </c>
      <c r="O435" s="358">
        <v>0</v>
      </c>
      <c r="P435" s="30" t="s">
        <v>43</v>
      </c>
      <c r="Q435" s="31">
        <v>46239</v>
      </c>
      <c r="R435" s="12">
        <v>0</v>
      </c>
      <c r="S435" s="31">
        <v>46240</v>
      </c>
      <c r="T435" s="31">
        <v>46240</v>
      </c>
      <c r="U435" s="12" t="s">
        <v>101</v>
      </c>
      <c r="V435" s="12" t="s">
        <v>45</v>
      </c>
      <c r="W435" s="31"/>
      <c r="X435" s="358">
        <v>0</v>
      </c>
      <c r="Y435" s="358">
        <v>0</v>
      </c>
      <c r="Z435" s="357">
        <f>IFERROR(VLOOKUP(H435,[2]New!$B:$G,3,0),)*I435/60</f>
        <v>0.73333333333333328</v>
      </c>
      <c r="AA435" s="357">
        <f>IFERROR(VLOOKUP(H435,[2]New!$B:$G,4,0),)*I435/60</f>
        <v>3.93</v>
      </c>
      <c r="AB435" s="357">
        <f>IFERROR(VLOOKUP(H435,[2]New!$B:$G,6,0),)*I435/60</f>
        <v>3.8333333333333335</v>
      </c>
      <c r="AC435" s="33">
        <f>VLOOKUP(A435,'[4]PO PTCA (2)'!$A:$L,12,0)</f>
        <v>46280</v>
      </c>
      <c r="AD435" s="12">
        <f>IFERROR(VLOOKUP(H435,[3]Sheet1!$E:$H,4,0),)</f>
        <v>0</v>
      </c>
      <c r="AE435" s="17"/>
      <c r="AF435" s="34" t="s">
        <v>2470</v>
      </c>
      <c r="AG435" s="12">
        <v>0</v>
      </c>
      <c r="AH435" s="20"/>
      <c r="AI435" s="20" t="s">
        <v>213</v>
      </c>
      <c r="AJ435" s="223"/>
      <c r="AK435" s="223"/>
      <c r="AL435" s="223" t="s">
        <v>5663</v>
      </c>
      <c r="AM435" s="331" t="s">
        <v>5663</v>
      </c>
      <c r="AN435" s="223">
        <v>3</v>
      </c>
      <c r="AO435" s="223">
        <v>3</v>
      </c>
      <c r="AP435" s="223">
        <v>3</v>
      </c>
      <c r="AQ435" s="223">
        <v>3</v>
      </c>
      <c r="AR435" t="s">
        <v>5727</v>
      </c>
    </row>
    <row r="436" spans="1:44">
      <c r="A436" s="12" t="s">
        <v>4103</v>
      </c>
      <c r="B436" s="23" t="s">
        <v>4132</v>
      </c>
      <c r="C436" s="24">
        <v>12114377</v>
      </c>
      <c r="D436" s="12" t="s">
        <v>113</v>
      </c>
      <c r="E436" s="25" t="s">
        <v>4104</v>
      </c>
      <c r="F436" s="24">
        <v>11127220</v>
      </c>
      <c r="G436" s="12" t="s">
        <v>150</v>
      </c>
      <c r="H436" s="26" t="s">
        <v>267</v>
      </c>
      <c r="I436" s="12">
        <v>30</v>
      </c>
      <c r="J436" s="27">
        <v>46252</v>
      </c>
      <c r="K436" s="28" t="s">
        <v>4105</v>
      </c>
      <c r="L436" s="12" t="s">
        <v>4102</v>
      </c>
      <c r="M436" s="12">
        <v>30</v>
      </c>
      <c r="N436" s="358">
        <v>0</v>
      </c>
      <c r="O436" s="358">
        <v>0</v>
      </c>
      <c r="P436" s="30" t="s">
        <v>43</v>
      </c>
      <c r="Q436" s="31">
        <v>46239</v>
      </c>
      <c r="R436" s="12">
        <v>0</v>
      </c>
      <c r="S436" s="31">
        <v>46240</v>
      </c>
      <c r="T436" s="31">
        <v>46240</v>
      </c>
      <c r="U436" s="12" t="s">
        <v>101</v>
      </c>
      <c r="V436" s="12" t="s">
        <v>45</v>
      </c>
      <c r="W436" s="31"/>
      <c r="X436" s="358">
        <v>0</v>
      </c>
      <c r="Y436" s="358">
        <v>0</v>
      </c>
      <c r="Z436" s="357">
        <f>IFERROR(VLOOKUP(H436,[2]New!$B:$G,3,0),)*I436/60</f>
        <v>11</v>
      </c>
      <c r="AA436" s="357">
        <f>IFERROR(VLOOKUP(H436,[2]New!$B:$G,4,0),)*I436/60</f>
        <v>58.95</v>
      </c>
      <c r="AB436" s="357">
        <f>IFERROR(VLOOKUP(H436,[2]New!$B:$G,6,0),)*I436/60</f>
        <v>57.5</v>
      </c>
      <c r="AC436" s="33">
        <f>VLOOKUP(A436,'[4]PO PTCA (2)'!$A:$L,12,0)</f>
        <v>46280</v>
      </c>
      <c r="AD436" s="12">
        <f>IFERROR(VLOOKUP(H436,[3]Sheet1!$E:$H,4,0),)</f>
        <v>0</v>
      </c>
      <c r="AE436" s="17"/>
      <c r="AF436" s="34" t="s">
        <v>2470</v>
      </c>
      <c r="AG436" s="12">
        <v>0</v>
      </c>
      <c r="AH436" s="20"/>
      <c r="AI436" s="20" t="s">
        <v>213</v>
      </c>
      <c r="AJ436" s="223"/>
      <c r="AK436" s="223"/>
      <c r="AL436" s="223" t="s">
        <v>5661</v>
      </c>
      <c r="AM436" s="331" t="e">
        <v>#N/A</v>
      </c>
      <c r="AN436" s="223">
        <v>3</v>
      </c>
      <c r="AO436" s="223">
        <v>3</v>
      </c>
      <c r="AP436" s="223">
        <v>2</v>
      </c>
      <c r="AQ436" s="223">
        <v>2</v>
      </c>
      <c r="AR436" s="12"/>
    </row>
    <row r="437" spans="1:44">
      <c r="A437" s="12" t="s">
        <v>4107</v>
      </c>
      <c r="B437" s="23" t="s">
        <v>4133</v>
      </c>
      <c r="C437" s="24">
        <v>12114365</v>
      </c>
      <c r="D437" s="12" t="s">
        <v>309</v>
      </c>
      <c r="E437" s="25" t="s">
        <v>4108</v>
      </c>
      <c r="F437" s="24">
        <v>11127821</v>
      </c>
      <c r="G437" s="12" t="s">
        <v>306</v>
      </c>
      <c r="H437" s="26" t="s">
        <v>307</v>
      </c>
      <c r="I437" s="12">
        <v>2</v>
      </c>
      <c r="J437" s="27">
        <v>46252</v>
      </c>
      <c r="K437" s="28" t="s">
        <v>4109</v>
      </c>
      <c r="L437" s="12" t="s">
        <v>4106</v>
      </c>
      <c r="M437" s="12">
        <v>2</v>
      </c>
      <c r="N437" s="358">
        <v>0</v>
      </c>
      <c r="O437" s="358">
        <v>0</v>
      </c>
      <c r="P437" s="30" t="s">
        <v>43</v>
      </c>
      <c r="Q437" s="31">
        <v>46239</v>
      </c>
      <c r="R437" s="12">
        <v>0</v>
      </c>
      <c r="S437" s="31">
        <v>46240</v>
      </c>
      <c r="T437" s="31">
        <v>46240</v>
      </c>
      <c r="U437" s="12" t="s">
        <v>101</v>
      </c>
      <c r="V437" s="12" t="s">
        <v>45</v>
      </c>
      <c r="W437" s="31"/>
      <c r="X437" s="358">
        <v>0</v>
      </c>
      <c r="Y437" s="358">
        <v>0</v>
      </c>
      <c r="Z437" s="357">
        <f>IFERROR(VLOOKUP(H437,[2]New!$B:$G,3,0),)*I437/60</f>
        <v>0.73333333333333328</v>
      </c>
      <c r="AA437" s="357">
        <f>IFERROR(VLOOKUP(H437,[2]New!$B:$G,4,0),)*I437/60</f>
        <v>3.93</v>
      </c>
      <c r="AB437" s="357">
        <f>IFERROR(VLOOKUP(H437,[2]New!$B:$G,6,0),)*I437/60</f>
        <v>3.8333333333333335</v>
      </c>
      <c r="AC437" s="33">
        <f>VLOOKUP(A437,'[4]PO PTCA (2)'!$A:$L,12,0)</f>
        <v>46280</v>
      </c>
      <c r="AD437" s="12">
        <f>IFERROR(VLOOKUP(H437,[3]Sheet1!$E:$H,4,0),)</f>
        <v>0</v>
      </c>
      <c r="AE437" s="17"/>
      <c r="AF437" s="34" t="s">
        <v>2470</v>
      </c>
      <c r="AG437" s="12">
        <v>0</v>
      </c>
      <c r="AH437" s="20"/>
      <c r="AI437" s="20" t="s">
        <v>213</v>
      </c>
      <c r="AJ437" s="223"/>
      <c r="AK437" s="223"/>
      <c r="AL437" s="223" t="s">
        <v>5653</v>
      </c>
      <c r="AM437" s="331" t="e">
        <v>#N/A</v>
      </c>
      <c r="AN437" s="223">
        <v>2</v>
      </c>
      <c r="AO437" s="223">
        <v>2</v>
      </c>
      <c r="AP437" s="223">
        <v>2</v>
      </c>
      <c r="AQ437" s="223">
        <v>2</v>
      </c>
      <c r="AR437" s="12"/>
    </row>
    <row r="438" spans="1:44">
      <c r="A438" s="12" t="s">
        <v>4111</v>
      </c>
      <c r="B438" s="23" t="s">
        <v>4134</v>
      </c>
      <c r="C438" s="24">
        <v>12114369</v>
      </c>
      <c r="D438" s="12" t="s">
        <v>516</v>
      </c>
      <c r="E438" s="25" t="s">
        <v>4112</v>
      </c>
      <c r="F438" s="24">
        <v>11127823</v>
      </c>
      <c r="G438" s="12" t="s">
        <v>810</v>
      </c>
      <c r="H438" s="26" t="s">
        <v>811</v>
      </c>
      <c r="I438" s="12">
        <v>5</v>
      </c>
      <c r="J438" s="27">
        <v>46252</v>
      </c>
      <c r="K438" s="28" t="s">
        <v>4113</v>
      </c>
      <c r="L438" s="12" t="s">
        <v>4110</v>
      </c>
      <c r="M438" s="12">
        <v>5</v>
      </c>
      <c r="N438" s="358">
        <v>0</v>
      </c>
      <c r="O438" s="358">
        <v>0</v>
      </c>
      <c r="P438" s="30" t="s">
        <v>43</v>
      </c>
      <c r="Q438" s="31">
        <v>46239</v>
      </c>
      <c r="R438" s="12">
        <v>0</v>
      </c>
      <c r="S438" s="31">
        <v>46240</v>
      </c>
      <c r="T438" s="31">
        <v>46240</v>
      </c>
      <c r="U438" s="12" t="s">
        <v>101</v>
      </c>
      <c r="V438" s="12" t="s">
        <v>45</v>
      </c>
      <c r="W438" s="31"/>
      <c r="X438" s="358">
        <v>0</v>
      </c>
      <c r="Y438" s="358">
        <v>0</v>
      </c>
      <c r="Z438" s="357">
        <f>IFERROR(VLOOKUP(H438,[2]New!$B:$G,3,0),)*I438/60</f>
        <v>3.6666666666666665</v>
      </c>
      <c r="AA438" s="357">
        <f>IFERROR(VLOOKUP(H438,[2]New!$B:$G,4,0),)*I438/60</f>
        <v>13.533333333333333</v>
      </c>
      <c r="AB438" s="357">
        <f>IFERROR(VLOOKUP(H438,[2]New!$B:$G,6,0),)*I438/60</f>
        <v>12.25</v>
      </c>
      <c r="AC438" s="33">
        <f>VLOOKUP(A438,'[4]PO PTCA (2)'!$A:$L,12,0)</f>
        <v>46280</v>
      </c>
      <c r="AD438" s="12">
        <f>IFERROR(VLOOKUP(H438,[3]Sheet1!$E:$H,4,0),)</f>
        <v>0</v>
      </c>
      <c r="AE438" s="17"/>
      <c r="AF438" s="34" t="s">
        <v>2470</v>
      </c>
      <c r="AG438" s="12">
        <v>0</v>
      </c>
      <c r="AH438" s="20"/>
      <c r="AI438" s="20" t="s">
        <v>213</v>
      </c>
      <c r="AJ438" s="223"/>
      <c r="AK438" s="223"/>
      <c r="AL438" s="223" t="s">
        <v>5653</v>
      </c>
      <c r="AM438" s="331" t="e">
        <v>#N/A</v>
      </c>
      <c r="AN438" s="223">
        <v>2</v>
      </c>
      <c r="AO438" s="223">
        <v>2</v>
      </c>
      <c r="AP438" s="223">
        <v>2</v>
      </c>
      <c r="AQ438" s="223">
        <v>2</v>
      </c>
      <c r="AR438" s="12"/>
    </row>
    <row r="439" spans="1:44">
      <c r="A439" s="12" t="s">
        <v>4115</v>
      </c>
      <c r="B439" s="23" t="s">
        <v>4135</v>
      </c>
      <c r="C439" s="24">
        <v>12112517</v>
      </c>
      <c r="D439" s="12" t="s">
        <v>198</v>
      </c>
      <c r="E439" s="25" t="s">
        <v>4116</v>
      </c>
      <c r="F439" s="24">
        <v>11125715</v>
      </c>
      <c r="G439" s="12" t="s">
        <v>348</v>
      </c>
      <c r="H439" s="26" t="s">
        <v>199</v>
      </c>
      <c r="I439" s="12">
        <v>600</v>
      </c>
      <c r="J439" s="27">
        <v>46252</v>
      </c>
      <c r="K439" s="28" t="s">
        <v>4117</v>
      </c>
      <c r="L439" s="12" t="s">
        <v>4114</v>
      </c>
      <c r="M439" s="12">
        <v>608</v>
      </c>
      <c r="N439" s="358">
        <v>8</v>
      </c>
      <c r="O439" s="358">
        <v>0</v>
      </c>
      <c r="P439" s="30" t="s">
        <v>43</v>
      </c>
      <c r="Q439" s="31">
        <v>46239</v>
      </c>
      <c r="R439" s="12">
        <v>0</v>
      </c>
      <c r="S439" s="31">
        <v>46240</v>
      </c>
      <c r="T439" s="31">
        <v>46240</v>
      </c>
      <c r="U439" s="12" t="s">
        <v>101</v>
      </c>
      <c r="V439" s="12" t="s">
        <v>45</v>
      </c>
      <c r="W439" s="31"/>
      <c r="X439" s="358">
        <v>0</v>
      </c>
      <c r="Y439" s="358">
        <v>0</v>
      </c>
      <c r="Z439" s="357">
        <f>IFERROR(VLOOKUP(H439,[2]New!$B:$G,3,0),)*I439/60</f>
        <v>220</v>
      </c>
      <c r="AA439" s="357">
        <f>IFERROR(VLOOKUP(H439,[2]New!$B:$G,4,0),)*I439/60</f>
        <v>1179</v>
      </c>
      <c r="AB439" s="357">
        <f>IFERROR(VLOOKUP(H439,[2]New!$B:$G,6,0),)*I439/60</f>
        <v>1150</v>
      </c>
      <c r="AC439" s="33">
        <f>VLOOKUP(A439,'[4]PO PTCA'!$A:$M,12,0)</f>
        <v>46273</v>
      </c>
      <c r="AD439" s="12">
        <f>IFERROR(VLOOKUP(H439,[3]Sheet1!$E:$H,4,0),)</f>
        <v>0</v>
      </c>
      <c r="AE439" s="17"/>
      <c r="AF439" s="34" t="s">
        <v>2470</v>
      </c>
      <c r="AG439" s="12">
        <v>0</v>
      </c>
      <c r="AH439" s="20"/>
      <c r="AI439" s="20" t="s">
        <v>213</v>
      </c>
      <c r="AJ439" s="223"/>
      <c r="AK439" s="223"/>
      <c r="AL439" s="223" t="s">
        <v>5616</v>
      </c>
      <c r="AM439" s="331" t="e">
        <v>#N/A</v>
      </c>
      <c r="AN439" s="223">
        <v>2</v>
      </c>
      <c r="AO439" s="223">
        <v>2</v>
      </c>
      <c r="AP439" s="223">
        <v>2</v>
      </c>
      <c r="AQ439" s="223">
        <v>2</v>
      </c>
      <c r="AR439" s="12"/>
    </row>
    <row r="440" spans="1:44">
      <c r="A440" s="12" t="s">
        <v>4119</v>
      </c>
      <c r="B440" s="23" t="s">
        <v>4136</v>
      </c>
      <c r="C440" s="24">
        <v>12125069</v>
      </c>
      <c r="D440" s="12" t="s">
        <v>194</v>
      </c>
      <c r="E440" s="25" t="s">
        <v>4120</v>
      </c>
      <c r="F440" s="24">
        <v>11134240</v>
      </c>
      <c r="G440" s="12" t="s">
        <v>195</v>
      </c>
      <c r="H440" s="26" t="s">
        <v>196</v>
      </c>
      <c r="I440" s="12">
        <v>2890</v>
      </c>
      <c r="J440" s="27">
        <v>46252</v>
      </c>
      <c r="K440" s="28" t="s">
        <v>4121</v>
      </c>
      <c r="L440" s="12" t="s">
        <v>4118</v>
      </c>
      <c r="M440" s="12">
        <v>2890</v>
      </c>
      <c r="N440" s="358">
        <v>0</v>
      </c>
      <c r="O440" s="358">
        <v>0</v>
      </c>
      <c r="P440" s="30" t="s">
        <v>38</v>
      </c>
      <c r="Q440" s="31">
        <v>46239</v>
      </c>
      <c r="R440" s="12">
        <v>0</v>
      </c>
      <c r="S440" s="31">
        <v>46240</v>
      </c>
      <c r="T440" s="31">
        <v>46240</v>
      </c>
      <c r="U440" s="12" t="s">
        <v>44</v>
      </c>
      <c r="V440" s="12" t="s">
        <v>45</v>
      </c>
      <c r="W440" s="31"/>
      <c r="X440" s="358">
        <v>0</v>
      </c>
      <c r="Y440" s="358">
        <v>0</v>
      </c>
      <c r="Z440" s="357">
        <f>IFERROR(VLOOKUP(H440,[2]New!$B:$G,3,0),)*I440/60</f>
        <v>2042.2666666666667</v>
      </c>
      <c r="AA440" s="357">
        <f>IFERROR(VLOOKUP(H440,[2]New!$B:$G,4,0),)*I440/60</f>
        <v>4460.2333333333336</v>
      </c>
      <c r="AB440" s="357">
        <f>IFERROR(VLOOKUP(H440,[2]New!$B:$G,6,0),)*I440/60</f>
        <v>2793.6666666666665</v>
      </c>
      <c r="AC440" s="33">
        <f>VLOOKUP(A440,'[4]PO PTCA (2)'!$A:$L,12,0)</f>
        <v>46268</v>
      </c>
      <c r="AD440" s="12" t="str">
        <f>IFERROR(VLOOKUP(H440,[3]Sheet1!$E:$H,4,0),)</f>
        <v>C</v>
      </c>
      <c r="AE440" s="17"/>
      <c r="AF440" s="34" t="s">
        <v>2470</v>
      </c>
      <c r="AG440" s="12">
        <v>2</v>
      </c>
      <c r="AH440" s="20"/>
      <c r="AI440" s="20" t="s">
        <v>46</v>
      </c>
      <c r="AJ440" s="223"/>
      <c r="AK440" s="223"/>
      <c r="AL440" s="223" t="s">
        <v>5611</v>
      </c>
      <c r="AM440" s="331" t="e">
        <v>#N/A</v>
      </c>
      <c r="AN440" s="223">
        <v>2</v>
      </c>
      <c r="AO440" s="223">
        <v>2</v>
      </c>
      <c r="AP440" s="223">
        <v>2</v>
      </c>
      <c r="AQ440" s="223">
        <v>2</v>
      </c>
      <c r="AR440" s="12"/>
    </row>
    <row r="441" spans="1:44">
      <c r="A441" s="12" t="s">
        <v>2093</v>
      </c>
      <c r="B441" s="23" t="s">
        <v>4137</v>
      </c>
      <c r="C441" s="24">
        <v>12125069</v>
      </c>
      <c r="D441" s="12" t="s">
        <v>194</v>
      </c>
      <c r="E441" s="25" t="s">
        <v>4123</v>
      </c>
      <c r="F441" s="24">
        <v>11134240</v>
      </c>
      <c r="G441" s="12" t="s">
        <v>195</v>
      </c>
      <c r="H441" s="26" t="s">
        <v>196</v>
      </c>
      <c r="I441" s="12">
        <v>680</v>
      </c>
      <c r="J441" s="27">
        <v>46252</v>
      </c>
      <c r="K441" s="28" t="s">
        <v>4124</v>
      </c>
      <c r="L441" s="12" t="s">
        <v>4122</v>
      </c>
      <c r="M441" s="12">
        <v>683</v>
      </c>
      <c r="N441" s="358">
        <v>0</v>
      </c>
      <c r="O441" s="358">
        <v>0</v>
      </c>
      <c r="P441" s="30" t="s">
        <v>38</v>
      </c>
      <c r="Q441" s="31">
        <v>46239</v>
      </c>
      <c r="R441" s="12">
        <v>0</v>
      </c>
      <c r="S441" s="31">
        <v>46240</v>
      </c>
      <c r="T441" s="31">
        <v>46240</v>
      </c>
      <c r="U441" s="12" t="s">
        <v>44</v>
      </c>
      <c r="V441" s="12" t="s">
        <v>45</v>
      </c>
      <c r="W441" s="31"/>
      <c r="X441" s="358">
        <v>3</v>
      </c>
      <c r="Y441" s="358">
        <v>0</v>
      </c>
      <c r="Z441" s="357">
        <f>IFERROR(VLOOKUP(H441,[2]New!$B:$G,3,0),)*I441/60</f>
        <v>480.53333333333336</v>
      </c>
      <c r="AA441" s="357">
        <f>IFERROR(VLOOKUP(H441,[2]New!$B:$G,4,0),)*I441/60</f>
        <v>1049.4666666666665</v>
      </c>
      <c r="AB441" s="357">
        <f>IFERROR(VLOOKUP(H441,[2]New!$B:$G,6,0),)*I441/60</f>
        <v>657.33333333333337</v>
      </c>
      <c r="AC441" s="33">
        <f>VLOOKUP(A441,'[4]PO PTCA'!$A:$M,12,0)</f>
        <v>46268</v>
      </c>
      <c r="AD441" s="12" t="str">
        <f>IFERROR(VLOOKUP(H441,[3]Sheet1!$E:$H,4,0),)</f>
        <v>C</v>
      </c>
      <c r="AE441" s="17"/>
      <c r="AF441" s="34" t="s">
        <v>2470</v>
      </c>
      <c r="AG441" s="12">
        <v>2</v>
      </c>
      <c r="AH441" s="20"/>
      <c r="AI441" s="20" t="s">
        <v>46</v>
      </c>
      <c r="AJ441" s="223"/>
      <c r="AK441" s="223"/>
      <c r="AL441" s="223" t="s">
        <v>5611</v>
      </c>
      <c r="AM441" s="331" t="e">
        <v>#N/A</v>
      </c>
      <c r="AN441" s="223">
        <v>2</v>
      </c>
      <c r="AO441" s="223">
        <v>2</v>
      </c>
      <c r="AP441" s="223">
        <v>2</v>
      </c>
      <c r="AQ441" s="223">
        <v>2</v>
      </c>
      <c r="AR441" s="12"/>
    </row>
    <row r="442" spans="1:44">
      <c r="A442" s="12" t="s">
        <v>4175</v>
      </c>
      <c r="B442" s="23" t="s">
        <v>4198</v>
      </c>
      <c r="C442" s="24">
        <v>12114380</v>
      </c>
      <c r="D442" s="12" t="s">
        <v>107</v>
      </c>
      <c r="E442" s="25" t="s">
        <v>4176</v>
      </c>
      <c r="F442" s="24">
        <v>11134339</v>
      </c>
      <c r="G442" s="12" t="s">
        <v>180</v>
      </c>
      <c r="H442" s="26" t="s">
        <v>181</v>
      </c>
      <c r="I442" s="12">
        <v>10</v>
      </c>
      <c r="J442" s="27">
        <v>46252</v>
      </c>
      <c r="K442" s="28" t="s">
        <v>4177</v>
      </c>
      <c r="L442" s="12" t="s">
        <v>4178</v>
      </c>
      <c r="M442" s="12">
        <v>10</v>
      </c>
      <c r="N442" s="358">
        <v>0</v>
      </c>
      <c r="O442" s="358">
        <v>0</v>
      </c>
      <c r="P442" s="30" t="s">
        <v>43</v>
      </c>
      <c r="Q442" s="31">
        <v>46239</v>
      </c>
      <c r="R442" s="12">
        <v>0</v>
      </c>
      <c r="S442" s="31">
        <v>46240</v>
      </c>
      <c r="T442" s="31">
        <v>46240</v>
      </c>
      <c r="U442" s="12" t="s">
        <v>48</v>
      </c>
      <c r="V442" s="12" t="s">
        <v>252</v>
      </c>
      <c r="W442" s="31"/>
      <c r="X442" s="358">
        <v>0</v>
      </c>
      <c r="Y442" s="358">
        <v>0</v>
      </c>
      <c r="Z442" s="357">
        <f>IFERROR(VLOOKUP(H442,[2]New!$B:$G,3,0),)*I442/60</f>
        <v>3.6666666666666665</v>
      </c>
      <c r="AA442" s="357">
        <f>IFERROR(VLOOKUP(H442,[2]New!$B:$G,4,0),)*I442/60</f>
        <v>19.649999999999999</v>
      </c>
      <c r="AB442" s="357">
        <f>IFERROR(VLOOKUP(H442,[2]New!$B:$G,6,0),)*I442/60</f>
        <v>19.166666666666668</v>
      </c>
      <c r="AC442" s="33">
        <f>VLOOKUP(A442,'[4]PO PTCA'!$A:$M,12,0)</f>
        <v>46258</v>
      </c>
      <c r="AD442" s="12">
        <f>IFERROR(VLOOKUP(H442,[3]Sheet1!$E:$H,4,0),)</f>
        <v>0</v>
      </c>
      <c r="AE442" s="17">
        <v>10</v>
      </c>
      <c r="AF442" s="34" t="s">
        <v>4219</v>
      </c>
      <c r="AG442" s="12">
        <v>0</v>
      </c>
      <c r="AH442" s="20">
        <v>0</v>
      </c>
      <c r="AI442" s="20" t="s">
        <v>49</v>
      </c>
      <c r="AJ442" s="223"/>
      <c r="AK442" s="223"/>
      <c r="AL442" s="223" t="s">
        <v>5640</v>
      </c>
      <c r="AM442" s="331" t="s">
        <v>5640</v>
      </c>
      <c r="AN442" s="223">
        <v>3</v>
      </c>
      <c r="AO442" s="223">
        <v>3</v>
      </c>
      <c r="AP442" s="223">
        <v>3</v>
      </c>
      <c r="AQ442" s="223">
        <v>3</v>
      </c>
      <c r="AR442" t="s">
        <v>5729</v>
      </c>
    </row>
    <row r="443" spans="1:44">
      <c r="A443" s="12" t="s">
        <v>2889</v>
      </c>
      <c r="B443" s="23" t="s">
        <v>4199</v>
      </c>
      <c r="C443" s="24">
        <v>12125012</v>
      </c>
      <c r="D443" s="12" t="s">
        <v>131</v>
      </c>
      <c r="E443" s="25" t="s">
        <v>4179</v>
      </c>
      <c r="F443" s="24">
        <v>11134237</v>
      </c>
      <c r="G443" s="12" t="s">
        <v>132</v>
      </c>
      <c r="H443" s="26" t="s">
        <v>133</v>
      </c>
      <c r="I443" s="12">
        <v>1730</v>
      </c>
      <c r="J443" s="27">
        <v>46252</v>
      </c>
      <c r="K443" s="28" t="s">
        <v>4180</v>
      </c>
      <c r="L443" s="12" t="s">
        <v>4181</v>
      </c>
      <c r="M443" s="12">
        <v>1746</v>
      </c>
      <c r="N443" s="358">
        <v>16</v>
      </c>
      <c r="O443" s="358">
        <v>0</v>
      </c>
      <c r="P443" s="30" t="s">
        <v>38</v>
      </c>
      <c r="Q443" s="31">
        <v>46239</v>
      </c>
      <c r="R443" s="12">
        <v>0</v>
      </c>
      <c r="S443" s="31">
        <v>46240</v>
      </c>
      <c r="T443" s="31">
        <v>46240</v>
      </c>
      <c r="U443" s="12" t="s">
        <v>48</v>
      </c>
      <c r="V443" s="12" t="s">
        <v>252</v>
      </c>
      <c r="W443" s="31"/>
      <c r="X443" s="358">
        <v>0</v>
      </c>
      <c r="Y443" s="358">
        <v>0</v>
      </c>
      <c r="Z443" s="357">
        <f>IFERROR(VLOOKUP(H443,[2]New!$B:$G,3,0),)*I443/60</f>
        <v>1222.5333333333333</v>
      </c>
      <c r="AA443" s="357">
        <f>IFERROR(VLOOKUP(H443,[2]New!$B:$G,4,0),)*I443/60</f>
        <v>3399.45</v>
      </c>
      <c r="AB443" s="357">
        <f>IFERROR(VLOOKUP(H443,[2]New!$B:$G,6,0),)*I443/60</f>
        <v>1672.3333333333333</v>
      </c>
      <c r="AC443" s="33">
        <f>VLOOKUP(A443,'[4]PO PTCA'!$A:$M,12,0)</f>
        <v>46290</v>
      </c>
      <c r="AD443" s="12" t="str">
        <f>IFERROR(VLOOKUP(H443,[3]Sheet1!$E:$H,4,0),)</f>
        <v>B</v>
      </c>
      <c r="AE443" s="17"/>
      <c r="AF443" s="34" t="s">
        <v>2470</v>
      </c>
      <c r="AG443" s="12" t="s">
        <v>42</v>
      </c>
      <c r="AH443" s="20"/>
      <c r="AI443" s="20" t="s">
        <v>4220</v>
      </c>
      <c r="AJ443" s="223"/>
      <c r="AK443" s="223"/>
      <c r="AL443" s="223" t="s">
        <v>5605</v>
      </c>
      <c r="AM443" s="331" t="e">
        <v>#N/A</v>
      </c>
      <c r="AN443" s="223">
        <v>3</v>
      </c>
      <c r="AO443" s="223">
        <v>3</v>
      </c>
      <c r="AP443" s="223">
        <v>2</v>
      </c>
      <c r="AQ443" s="223">
        <v>2</v>
      </c>
      <c r="AR443" s="12"/>
    </row>
    <row r="444" spans="1:44">
      <c r="A444" s="12" t="s">
        <v>2889</v>
      </c>
      <c r="B444" s="23" t="s">
        <v>4200</v>
      </c>
      <c r="C444" s="24">
        <v>12125012</v>
      </c>
      <c r="D444" s="12" t="s">
        <v>131</v>
      </c>
      <c r="E444" s="25" t="s">
        <v>4182</v>
      </c>
      <c r="F444" s="24">
        <v>11134237</v>
      </c>
      <c r="G444" s="12" t="s">
        <v>132</v>
      </c>
      <c r="H444" s="26" t="s">
        <v>133</v>
      </c>
      <c r="I444" s="12">
        <v>3570</v>
      </c>
      <c r="J444" s="27">
        <v>46253</v>
      </c>
      <c r="K444" s="28" t="s">
        <v>4183</v>
      </c>
      <c r="L444" s="12" t="s">
        <v>4184</v>
      </c>
      <c r="M444" s="12">
        <v>3586</v>
      </c>
      <c r="N444" s="358">
        <v>16</v>
      </c>
      <c r="O444" s="358">
        <v>0</v>
      </c>
      <c r="P444" s="30" t="s">
        <v>38</v>
      </c>
      <c r="Q444" s="31">
        <v>46239</v>
      </c>
      <c r="R444" s="12">
        <v>0</v>
      </c>
      <c r="S444" s="31">
        <v>46240</v>
      </c>
      <c r="T444" s="31">
        <v>46240</v>
      </c>
      <c r="U444" s="12" t="s">
        <v>102</v>
      </c>
      <c r="V444" s="12" t="s">
        <v>252</v>
      </c>
      <c r="W444" s="31"/>
      <c r="X444" s="358">
        <v>0</v>
      </c>
      <c r="Y444" s="358">
        <v>0</v>
      </c>
      <c r="Z444" s="357">
        <f>IFERROR(VLOOKUP(H444,[2]New!$B:$G,3,0),)*I444/60</f>
        <v>2522.8000000000002</v>
      </c>
      <c r="AA444" s="357">
        <f>IFERROR(VLOOKUP(H444,[2]New!$B:$G,4,0),)*I444/60</f>
        <v>7015.05</v>
      </c>
      <c r="AB444" s="357">
        <f>IFERROR(VLOOKUP(H444,[2]New!$B:$G,6,0),)*I444/60</f>
        <v>3451</v>
      </c>
      <c r="AC444" s="33">
        <f>VLOOKUP(A444,'[4]PO PTCA'!$A:$M,12,0)</f>
        <v>46290</v>
      </c>
      <c r="AD444" s="12" t="str">
        <f>IFERROR(VLOOKUP(H444,[3]Sheet1!$E:$H,4,0),)</f>
        <v>B</v>
      </c>
      <c r="AE444" s="17"/>
      <c r="AF444" s="34" t="s">
        <v>2472</v>
      </c>
      <c r="AG444" s="12" t="s">
        <v>42</v>
      </c>
      <c r="AH444" s="20"/>
      <c r="AI444" s="20" t="s">
        <v>4421</v>
      </c>
      <c r="AJ444" s="223"/>
      <c r="AK444" s="223"/>
      <c r="AL444" s="223" t="s">
        <v>5605</v>
      </c>
      <c r="AM444" s="331" t="e">
        <v>#N/A</v>
      </c>
      <c r="AN444" s="223">
        <v>3</v>
      </c>
      <c r="AO444" s="223">
        <v>3</v>
      </c>
      <c r="AP444" s="223">
        <v>2</v>
      </c>
      <c r="AQ444" s="223">
        <v>2</v>
      </c>
      <c r="AR444" s="12"/>
    </row>
    <row r="445" spans="1:44">
      <c r="A445" s="12" t="s">
        <v>1486</v>
      </c>
      <c r="B445" s="23" t="s">
        <v>4201</v>
      </c>
      <c r="C445" s="24">
        <v>12134058</v>
      </c>
      <c r="D445" s="12" t="s">
        <v>242</v>
      </c>
      <c r="E445" s="25" t="s">
        <v>4185</v>
      </c>
      <c r="F445" s="24">
        <v>11134342</v>
      </c>
      <c r="G445" s="12" t="s">
        <v>270</v>
      </c>
      <c r="H445" s="26" t="s">
        <v>138</v>
      </c>
      <c r="I445" s="12">
        <v>2965</v>
      </c>
      <c r="J445" s="27">
        <v>46253</v>
      </c>
      <c r="K445" s="28" t="s">
        <v>4186</v>
      </c>
      <c r="L445" s="12" t="s">
        <v>4187</v>
      </c>
      <c r="M445" s="12">
        <v>2981</v>
      </c>
      <c r="N445" s="358">
        <v>16</v>
      </c>
      <c r="O445" s="358">
        <v>0</v>
      </c>
      <c r="P445" s="30" t="s">
        <v>38</v>
      </c>
      <c r="Q445" s="31">
        <v>46240</v>
      </c>
      <c r="R445" s="12">
        <v>0</v>
      </c>
      <c r="S445" s="31">
        <v>46241</v>
      </c>
      <c r="T445" s="31">
        <v>46241</v>
      </c>
      <c r="U445" s="12" t="s">
        <v>97</v>
      </c>
      <c r="V445" s="12" t="s">
        <v>40</v>
      </c>
      <c r="W445" s="31"/>
      <c r="X445" s="358">
        <v>0</v>
      </c>
      <c r="Y445" s="358">
        <v>0</v>
      </c>
      <c r="Z445" s="357">
        <f>IFERROR(VLOOKUP(H445,[2]New!$B:$G,3,0),)*I445/60</f>
        <v>2095.2666666666669</v>
      </c>
      <c r="AA445" s="357">
        <f>IFERROR(VLOOKUP(H445,[2]New!$B:$G,4,0),)*I445/60</f>
        <v>5826.2250000000004</v>
      </c>
      <c r="AB445" s="357">
        <f>IFERROR(VLOOKUP(H445,[2]New!$B:$G,6,0),)*I445/60</f>
        <v>2866.1666666666665</v>
      </c>
      <c r="AC445" s="33">
        <f>VLOOKUP(A445,'[4]PO PTCA'!$A:$M,12,0)</f>
        <v>46268</v>
      </c>
      <c r="AD445" s="12" t="str">
        <f>IFERROR(VLOOKUP(H445,[3]Sheet1!$E:$H,4,0),)</f>
        <v>B</v>
      </c>
      <c r="AE445" s="17"/>
      <c r="AF445" s="34" t="s">
        <v>2469</v>
      </c>
      <c r="AG445" s="12" t="s">
        <v>42</v>
      </c>
      <c r="AH445" s="20"/>
      <c r="AI445" s="20" t="s">
        <v>134</v>
      </c>
      <c r="AJ445" s="223"/>
      <c r="AK445" s="223"/>
      <c r="AL445" s="223" t="s">
        <v>5608</v>
      </c>
      <c r="AM445" s="331" t="e">
        <v>#N/A</v>
      </c>
      <c r="AN445" s="223">
        <v>2</v>
      </c>
      <c r="AO445" s="223">
        <v>2</v>
      </c>
      <c r="AP445" s="223">
        <v>2</v>
      </c>
      <c r="AQ445" s="223">
        <v>2</v>
      </c>
      <c r="AR445" s="12"/>
    </row>
    <row r="446" spans="1:44">
      <c r="A446" s="12" t="s">
        <v>4188</v>
      </c>
      <c r="B446" s="23" t="s">
        <v>4202</v>
      </c>
      <c r="C446" s="24">
        <v>12134058</v>
      </c>
      <c r="D446" s="12" t="s">
        <v>242</v>
      </c>
      <c r="E446" s="25" t="s">
        <v>4189</v>
      </c>
      <c r="F446" s="24">
        <v>11134342</v>
      </c>
      <c r="G446" s="12" t="s">
        <v>270</v>
      </c>
      <c r="H446" s="26" t="s">
        <v>138</v>
      </c>
      <c r="I446" s="12">
        <v>600</v>
      </c>
      <c r="J446" s="27">
        <v>46253</v>
      </c>
      <c r="K446" s="28" t="s">
        <v>4190</v>
      </c>
      <c r="L446" s="12" t="s">
        <v>4191</v>
      </c>
      <c r="M446" s="12">
        <v>616</v>
      </c>
      <c r="N446" s="358">
        <v>16</v>
      </c>
      <c r="O446" s="358">
        <v>0</v>
      </c>
      <c r="P446" s="30" t="s">
        <v>38</v>
      </c>
      <c r="Q446" s="31">
        <v>46240</v>
      </c>
      <c r="R446" s="12">
        <v>0</v>
      </c>
      <c r="S446" s="31">
        <v>46241</v>
      </c>
      <c r="T446" s="31">
        <v>46241</v>
      </c>
      <c r="U446" s="12" t="s">
        <v>97</v>
      </c>
      <c r="V446" s="12" t="s">
        <v>40</v>
      </c>
      <c r="W446" s="31"/>
      <c r="X446" s="358">
        <v>0</v>
      </c>
      <c r="Y446" s="358">
        <v>0</v>
      </c>
      <c r="Z446" s="357">
        <f>IFERROR(VLOOKUP(H446,[2]New!$B:$G,3,0),)*I446/60</f>
        <v>424</v>
      </c>
      <c r="AA446" s="357">
        <f>IFERROR(VLOOKUP(H446,[2]New!$B:$G,4,0),)*I446/60</f>
        <v>1179</v>
      </c>
      <c r="AB446" s="357">
        <f>IFERROR(VLOOKUP(H446,[2]New!$B:$G,6,0),)*I446/60</f>
        <v>580</v>
      </c>
      <c r="AC446" s="33">
        <f>VLOOKUP(A446,'[4]PO PTCA'!$A:$M,12,0)</f>
        <v>46268</v>
      </c>
      <c r="AD446" s="12" t="str">
        <f>IFERROR(VLOOKUP(H446,[3]Sheet1!$E:$H,4,0),)</f>
        <v>B</v>
      </c>
      <c r="AE446" s="17"/>
      <c r="AF446" s="34" t="s">
        <v>2472</v>
      </c>
      <c r="AG446" s="12" t="s">
        <v>42</v>
      </c>
      <c r="AH446" s="20"/>
      <c r="AI446" s="20" t="s">
        <v>134</v>
      </c>
      <c r="AJ446" s="223"/>
      <c r="AK446" s="223"/>
      <c r="AL446" s="223" t="s">
        <v>5608</v>
      </c>
      <c r="AM446" s="331" t="e">
        <v>#N/A</v>
      </c>
      <c r="AN446" s="223">
        <v>2</v>
      </c>
      <c r="AO446" s="223">
        <v>2</v>
      </c>
      <c r="AP446" s="223">
        <v>2</v>
      </c>
      <c r="AQ446" s="223">
        <v>2</v>
      </c>
      <c r="AR446" s="12"/>
    </row>
    <row r="447" spans="1:44">
      <c r="A447" s="12" t="s">
        <v>4188</v>
      </c>
      <c r="B447" s="23" t="s">
        <v>4203</v>
      </c>
      <c r="C447" s="24">
        <v>12134058</v>
      </c>
      <c r="D447" s="12" t="s">
        <v>242</v>
      </c>
      <c r="E447" s="25" t="s">
        <v>4192</v>
      </c>
      <c r="F447" s="24">
        <v>11134342</v>
      </c>
      <c r="G447" s="12" t="s">
        <v>270</v>
      </c>
      <c r="H447" s="26" t="s">
        <v>138</v>
      </c>
      <c r="I447" s="12">
        <v>2370</v>
      </c>
      <c r="J447" s="27">
        <v>46253</v>
      </c>
      <c r="K447" s="28" t="s">
        <v>4193</v>
      </c>
      <c r="L447" s="12" t="s">
        <v>4194</v>
      </c>
      <c r="M447" s="12">
        <v>2386</v>
      </c>
      <c r="N447" s="358">
        <v>16</v>
      </c>
      <c r="O447" s="358">
        <v>0</v>
      </c>
      <c r="P447" s="30" t="s">
        <v>38</v>
      </c>
      <c r="Q447" s="31">
        <v>46240</v>
      </c>
      <c r="R447" s="12">
        <v>0</v>
      </c>
      <c r="S447" s="31">
        <v>46241</v>
      </c>
      <c r="T447" s="31">
        <v>46241</v>
      </c>
      <c r="U447" s="12" t="s">
        <v>98</v>
      </c>
      <c r="V447" s="12" t="s">
        <v>40</v>
      </c>
      <c r="W447" s="31"/>
      <c r="X447" s="358">
        <v>0</v>
      </c>
      <c r="Y447" s="358">
        <v>0</v>
      </c>
      <c r="Z447" s="357">
        <f>IFERROR(VLOOKUP(H447,[2]New!$B:$G,3,0),)*I447/60</f>
        <v>1674.8</v>
      </c>
      <c r="AA447" s="357">
        <f>IFERROR(VLOOKUP(H447,[2]New!$B:$G,4,0),)*I447/60</f>
        <v>4657.05</v>
      </c>
      <c r="AB447" s="357">
        <f>IFERROR(VLOOKUP(H447,[2]New!$B:$G,6,0),)*I447/60</f>
        <v>2291</v>
      </c>
      <c r="AC447" s="33">
        <f>VLOOKUP(A447,'[4]PO PTCA'!$A:$M,12,0)</f>
        <v>46268</v>
      </c>
      <c r="AD447" s="12" t="str">
        <f>IFERROR(VLOOKUP(H447,[3]Sheet1!$E:$H,4,0),)</f>
        <v>B</v>
      </c>
      <c r="AE447" s="17"/>
      <c r="AF447" s="34" t="s">
        <v>2470</v>
      </c>
      <c r="AG447" s="12" t="s">
        <v>42</v>
      </c>
      <c r="AH447" s="20"/>
      <c r="AI447" s="20" t="s">
        <v>135</v>
      </c>
      <c r="AJ447" s="223"/>
      <c r="AK447" s="223"/>
      <c r="AL447" s="223" t="s">
        <v>5608</v>
      </c>
      <c r="AM447" s="331" t="e">
        <v>#N/A</v>
      </c>
      <c r="AN447" s="223">
        <v>2</v>
      </c>
      <c r="AO447" s="223">
        <v>2</v>
      </c>
      <c r="AP447" s="223">
        <v>2</v>
      </c>
      <c r="AQ447" s="223">
        <v>2</v>
      </c>
      <c r="AR447" s="12"/>
    </row>
    <row r="448" spans="1:44">
      <c r="A448" s="12" t="s">
        <v>2889</v>
      </c>
      <c r="B448" s="23" t="s">
        <v>4204</v>
      </c>
      <c r="C448" s="24">
        <v>12125012</v>
      </c>
      <c r="D448" s="12" t="s">
        <v>131</v>
      </c>
      <c r="E448" s="25" t="s">
        <v>4195</v>
      </c>
      <c r="F448" s="24">
        <v>11134237</v>
      </c>
      <c r="G448" s="12" t="s">
        <v>132</v>
      </c>
      <c r="H448" s="26" t="s">
        <v>133</v>
      </c>
      <c r="I448" s="12">
        <v>3570</v>
      </c>
      <c r="J448" s="27">
        <v>46253</v>
      </c>
      <c r="K448" s="28" t="s">
        <v>4196</v>
      </c>
      <c r="L448" s="12" t="s">
        <v>4197</v>
      </c>
      <c r="M448" s="12">
        <v>3589</v>
      </c>
      <c r="N448" s="358">
        <v>16</v>
      </c>
      <c r="O448" s="358">
        <v>0</v>
      </c>
      <c r="P448" s="30" t="s">
        <v>38</v>
      </c>
      <c r="Q448" s="31">
        <v>46240</v>
      </c>
      <c r="R448" s="12">
        <v>0</v>
      </c>
      <c r="S448" s="31">
        <v>46241</v>
      </c>
      <c r="T448" s="31">
        <v>46241</v>
      </c>
      <c r="U448" s="12" t="s">
        <v>99</v>
      </c>
      <c r="V448" s="12" t="s">
        <v>40</v>
      </c>
      <c r="W448" s="31"/>
      <c r="X448" s="358">
        <v>3</v>
      </c>
      <c r="Y448" s="358">
        <v>0</v>
      </c>
      <c r="Z448" s="357">
        <f>IFERROR(VLOOKUP(H448,[2]New!$B:$G,3,0),)*I448/60</f>
        <v>2522.8000000000002</v>
      </c>
      <c r="AA448" s="357">
        <f>IFERROR(VLOOKUP(H448,[2]New!$B:$G,4,0),)*I448/60</f>
        <v>7015.05</v>
      </c>
      <c r="AB448" s="357">
        <f>IFERROR(VLOOKUP(H448,[2]New!$B:$G,6,0),)*I448/60</f>
        <v>3451</v>
      </c>
      <c r="AC448" s="33">
        <f>VLOOKUP(A448,'[4]PO PTCA'!$A:$M,12,0)</f>
        <v>46290</v>
      </c>
      <c r="AD448" s="12" t="str">
        <f>IFERROR(VLOOKUP(H448,[3]Sheet1!$E:$H,4,0),)</f>
        <v>B</v>
      </c>
      <c r="AE448" s="17"/>
      <c r="AF448" s="34" t="s">
        <v>2469</v>
      </c>
      <c r="AG448" s="12" t="s">
        <v>42</v>
      </c>
      <c r="AH448" s="20"/>
      <c r="AI448" s="20" t="s">
        <v>139</v>
      </c>
      <c r="AJ448" s="223"/>
      <c r="AK448" s="223"/>
      <c r="AL448" s="223" t="s">
        <v>5605</v>
      </c>
      <c r="AM448" s="331" t="e">
        <v>#N/A</v>
      </c>
      <c r="AN448" s="223">
        <v>3</v>
      </c>
      <c r="AO448" s="223">
        <v>3</v>
      </c>
      <c r="AP448" s="223">
        <v>2</v>
      </c>
      <c r="AQ448" s="223">
        <v>2</v>
      </c>
      <c r="AR448" s="12"/>
    </row>
    <row r="449" spans="1:44">
      <c r="A449" s="12" t="s">
        <v>2889</v>
      </c>
      <c r="B449" s="23" t="s">
        <v>4316</v>
      </c>
      <c r="C449" s="24">
        <v>12125012</v>
      </c>
      <c r="D449" s="12" t="s">
        <v>131</v>
      </c>
      <c r="E449" s="25" t="s">
        <v>4229</v>
      </c>
      <c r="F449" s="24">
        <v>11134237</v>
      </c>
      <c r="G449" s="12" t="s">
        <v>132</v>
      </c>
      <c r="H449" s="26" t="s">
        <v>133</v>
      </c>
      <c r="I449" s="12">
        <v>2370</v>
      </c>
      <c r="J449" s="27">
        <v>46253</v>
      </c>
      <c r="K449" s="28" t="s">
        <v>4230</v>
      </c>
      <c r="L449" s="12" t="s">
        <v>4231</v>
      </c>
      <c r="M449" s="12">
        <v>2386</v>
      </c>
      <c r="N449" s="358">
        <v>16</v>
      </c>
      <c r="O449" s="358">
        <v>0</v>
      </c>
      <c r="P449" s="30" t="s">
        <v>38</v>
      </c>
      <c r="Q449" s="31">
        <v>46240</v>
      </c>
      <c r="R449" s="12">
        <v>0</v>
      </c>
      <c r="S449" s="31">
        <v>46241</v>
      </c>
      <c r="T449" s="31">
        <v>46241</v>
      </c>
      <c r="U449" s="12" t="s">
        <v>100</v>
      </c>
      <c r="V449" s="12" t="s">
        <v>40</v>
      </c>
      <c r="W449" s="31"/>
      <c r="X449" s="358">
        <v>0</v>
      </c>
      <c r="Y449" s="358">
        <v>0</v>
      </c>
      <c r="Z449" s="357">
        <f>IFERROR(VLOOKUP(H449,[2]New!$B:$G,3,0),)*I449/60</f>
        <v>1674.8</v>
      </c>
      <c r="AA449" s="357">
        <f>IFERROR(VLOOKUP(H449,[2]New!$B:$G,4,0),)*I449/60</f>
        <v>4657.05</v>
      </c>
      <c r="AB449" s="357">
        <f>IFERROR(VLOOKUP(H449,[2]New!$B:$G,6,0),)*I449/60</f>
        <v>2291</v>
      </c>
      <c r="AC449" s="33">
        <f>VLOOKUP(A449,'[4]PO PTCA'!$A:$M,12,0)</f>
        <v>46290</v>
      </c>
      <c r="AD449" s="12" t="str">
        <f>IFERROR(VLOOKUP(H449,[3]Sheet1!$E:$H,4,0),)</f>
        <v>B</v>
      </c>
      <c r="AE449" s="17"/>
      <c r="AF449" s="34" t="s">
        <v>2470</v>
      </c>
      <c r="AG449" s="12" t="s">
        <v>42</v>
      </c>
      <c r="AH449" s="20"/>
      <c r="AI449" s="20" t="s">
        <v>140</v>
      </c>
      <c r="AJ449" s="223"/>
      <c r="AK449" s="223"/>
      <c r="AL449" s="223" t="s">
        <v>5605</v>
      </c>
      <c r="AM449" s="331" t="e">
        <v>#N/A</v>
      </c>
      <c r="AN449" s="223">
        <v>3</v>
      </c>
      <c r="AO449" s="223">
        <v>3</v>
      </c>
      <c r="AP449" s="223">
        <v>2</v>
      </c>
      <c r="AQ449" s="223">
        <v>2</v>
      </c>
      <c r="AR449" s="12"/>
    </row>
    <row r="450" spans="1:44">
      <c r="A450" s="12" t="s">
        <v>2889</v>
      </c>
      <c r="B450" s="23" t="s">
        <v>4317</v>
      </c>
      <c r="C450" s="24">
        <v>12125012</v>
      </c>
      <c r="D450" s="12" t="s">
        <v>131</v>
      </c>
      <c r="E450" s="25" t="s">
        <v>4232</v>
      </c>
      <c r="F450" s="24">
        <v>11134237</v>
      </c>
      <c r="G450" s="12" t="s">
        <v>132</v>
      </c>
      <c r="H450" s="26" t="s">
        <v>133</v>
      </c>
      <c r="I450" s="12">
        <v>2370</v>
      </c>
      <c r="J450" s="27">
        <v>46253</v>
      </c>
      <c r="K450" s="28" t="s">
        <v>4233</v>
      </c>
      <c r="L450" s="12" t="s">
        <v>4234</v>
      </c>
      <c r="M450" s="12">
        <v>2386</v>
      </c>
      <c r="N450" s="358">
        <v>16</v>
      </c>
      <c r="O450" s="358">
        <v>0</v>
      </c>
      <c r="P450" s="30" t="s">
        <v>38</v>
      </c>
      <c r="Q450" s="31">
        <v>46240</v>
      </c>
      <c r="R450" s="12">
        <v>0</v>
      </c>
      <c r="S450" s="31">
        <v>46241</v>
      </c>
      <c r="T450" s="31">
        <v>46241</v>
      </c>
      <c r="U450" s="12" t="s">
        <v>39</v>
      </c>
      <c r="V450" s="12" t="s">
        <v>40</v>
      </c>
      <c r="W450" s="31"/>
      <c r="X450" s="358">
        <v>0</v>
      </c>
      <c r="Y450" s="358">
        <v>0</v>
      </c>
      <c r="Z450" s="357">
        <f>IFERROR(VLOOKUP(H450,[2]New!$B:$G,3,0),)*I450/60</f>
        <v>1674.8</v>
      </c>
      <c r="AA450" s="357">
        <f>IFERROR(VLOOKUP(H450,[2]New!$B:$G,4,0),)*I450/60</f>
        <v>4657.05</v>
      </c>
      <c r="AB450" s="357">
        <f>IFERROR(VLOOKUP(H450,[2]New!$B:$G,6,0),)*I450/60</f>
        <v>2291</v>
      </c>
      <c r="AC450" s="33">
        <f>VLOOKUP(A450,'[4]PO PTCA'!$A:$M,12,0)</f>
        <v>46290</v>
      </c>
      <c r="AD450" s="12" t="str">
        <f>IFERROR(VLOOKUP(H450,[3]Sheet1!$E:$H,4,0),)</f>
        <v>B</v>
      </c>
      <c r="AE450" s="17"/>
      <c r="AF450" s="34" t="s">
        <v>2469</v>
      </c>
      <c r="AG450" s="12" t="s">
        <v>42</v>
      </c>
      <c r="AH450" s="20"/>
      <c r="AI450" s="20" t="s">
        <v>184</v>
      </c>
      <c r="AJ450" s="223"/>
      <c r="AK450" s="223"/>
      <c r="AL450" s="223" t="s">
        <v>5605</v>
      </c>
      <c r="AM450" s="331" t="e">
        <v>#N/A</v>
      </c>
      <c r="AN450" s="223">
        <v>3</v>
      </c>
      <c r="AO450" s="223">
        <v>3</v>
      </c>
      <c r="AP450" s="223">
        <v>2</v>
      </c>
      <c r="AQ450" s="223">
        <v>2</v>
      </c>
      <c r="AR450" s="12"/>
    </row>
    <row r="451" spans="1:44">
      <c r="A451" s="12" t="s">
        <v>4235</v>
      </c>
      <c r="B451" s="23" t="s">
        <v>4318</v>
      </c>
      <c r="C451" s="24">
        <v>12125071</v>
      </c>
      <c r="D451" s="12" t="s">
        <v>191</v>
      </c>
      <c r="E451" s="25" t="s">
        <v>4236</v>
      </c>
      <c r="F451" s="24">
        <v>11134241</v>
      </c>
      <c r="G451" s="12" t="s">
        <v>192</v>
      </c>
      <c r="H451" s="26" t="s">
        <v>193</v>
      </c>
      <c r="I451" s="12">
        <v>495</v>
      </c>
      <c r="J451" s="27">
        <v>46253</v>
      </c>
      <c r="K451" s="28" t="s">
        <v>4237</v>
      </c>
      <c r="L451" s="12" t="s">
        <v>4238</v>
      </c>
      <c r="M451" s="12">
        <v>499</v>
      </c>
      <c r="N451" s="358">
        <v>4</v>
      </c>
      <c r="O451" s="358">
        <v>0</v>
      </c>
      <c r="P451" s="30" t="s">
        <v>38</v>
      </c>
      <c r="Q451" s="31">
        <v>46240</v>
      </c>
      <c r="R451" s="12">
        <v>0</v>
      </c>
      <c r="S451" s="31">
        <v>46241</v>
      </c>
      <c r="T451" s="31">
        <v>46241</v>
      </c>
      <c r="U451" s="12" t="s">
        <v>101</v>
      </c>
      <c r="V451" s="12" t="s">
        <v>45</v>
      </c>
      <c r="W451" s="31"/>
      <c r="X451" s="358">
        <v>0</v>
      </c>
      <c r="Y451" s="358">
        <v>0</v>
      </c>
      <c r="Z451" s="357">
        <f>IFERROR(VLOOKUP(H451,[2]New!$B:$G,3,0),)*I451/60</f>
        <v>349.8</v>
      </c>
      <c r="AA451" s="357">
        <f>IFERROR(VLOOKUP(H451,[2]New!$B:$G,4,0),)*I451/60</f>
        <v>763.95</v>
      </c>
      <c r="AB451" s="357">
        <f>IFERROR(VLOOKUP(H451,[2]New!$B:$G,6,0),)*I451/60</f>
        <v>478.5</v>
      </c>
      <c r="AC451" s="33">
        <f>VLOOKUP(A451,'[4]PO PTCA'!$A:$M,12,0)</f>
        <v>46268</v>
      </c>
      <c r="AD451" s="12" t="str">
        <f>IFERROR(VLOOKUP(H451,[3]Sheet1!$E:$H,4,0),)</f>
        <v>C</v>
      </c>
      <c r="AE451" s="17"/>
      <c r="AF451" s="34" t="s">
        <v>2470</v>
      </c>
      <c r="AG451" s="12">
        <v>2</v>
      </c>
      <c r="AH451" s="20"/>
      <c r="AI451" s="20" t="s">
        <v>121</v>
      </c>
      <c r="AJ451" s="223"/>
      <c r="AK451" s="223"/>
      <c r="AL451" s="223" t="s">
        <v>5623</v>
      </c>
      <c r="AM451" s="331" t="e">
        <v>#N/A</v>
      </c>
      <c r="AN451" s="223">
        <v>2</v>
      </c>
      <c r="AO451" s="223">
        <v>2</v>
      </c>
      <c r="AP451" s="223">
        <v>2</v>
      </c>
      <c r="AQ451" s="223">
        <v>2</v>
      </c>
      <c r="AR451" s="12"/>
    </row>
    <row r="452" spans="1:44">
      <c r="A452" s="12" t="s">
        <v>2507</v>
      </c>
      <c r="B452" s="23" t="s">
        <v>4319</v>
      </c>
      <c r="C452" s="24">
        <v>12125071</v>
      </c>
      <c r="D452" s="12" t="s">
        <v>191</v>
      </c>
      <c r="E452" s="25" t="s">
        <v>4239</v>
      </c>
      <c r="F452" s="24">
        <v>11134241</v>
      </c>
      <c r="G452" s="12" t="s">
        <v>192</v>
      </c>
      <c r="H452" s="26" t="s">
        <v>193</v>
      </c>
      <c r="I452" s="12">
        <v>2430</v>
      </c>
      <c r="J452" s="27">
        <v>46253</v>
      </c>
      <c r="K452" s="28" t="s">
        <v>4240</v>
      </c>
      <c r="L452" s="12" t="s">
        <v>4241</v>
      </c>
      <c r="M452" s="12">
        <v>2446</v>
      </c>
      <c r="N452" s="358">
        <v>16</v>
      </c>
      <c r="O452" s="358">
        <v>0</v>
      </c>
      <c r="P452" s="30" t="s">
        <v>38</v>
      </c>
      <c r="Q452" s="31">
        <v>46240</v>
      </c>
      <c r="R452" s="12">
        <v>0</v>
      </c>
      <c r="S452" s="31">
        <v>46241</v>
      </c>
      <c r="T452" s="31">
        <v>46241</v>
      </c>
      <c r="U452" s="12" t="s">
        <v>101</v>
      </c>
      <c r="V452" s="12" t="s">
        <v>45</v>
      </c>
      <c r="W452" s="31"/>
      <c r="X452" s="358">
        <v>0</v>
      </c>
      <c r="Y452" s="358">
        <v>0</v>
      </c>
      <c r="Z452" s="357">
        <f>IFERROR(VLOOKUP(H452,[2]New!$B:$G,3,0),)*I452/60</f>
        <v>1717.2</v>
      </c>
      <c r="AA452" s="357">
        <f>IFERROR(VLOOKUP(H452,[2]New!$B:$G,4,0),)*I452/60</f>
        <v>3750.3</v>
      </c>
      <c r="AB452" s="357">
        <f>IFERROR(VLOOKUP(H452,[2]New!$B:$G,6,0),)*I452/60</f>
        <v>2349</v>
      </c>
      <c r="AC452" s="33">
        <f>VLOOKUP(A452,'[4]PO PTCA'!$A:$M,12,0)</f>
        <v>46268</v>
      </c>
      <c r="AD452" s="12" t="str">
        <f>IFERROR(VLOOKUP(H452,[3]Sheet1!$E:$H,4,0),)</f>
        <v>C</v>
      </c>
      <c r="AE452" s="17"/>
      <c r="AF452" s="34" t="s">
        <v>2470</v>
      </c>
      <c r="AG452" s="12">
        <v>2</v>
      </c>
      <c r="AH452" s="20"/>
      <c r="AI452" s="20" t="s">
        <v>121</v>
      </c>
      <c r="AJ452" s="223"/>
      <c r="AK452" s="223"/>
      <c r="AL452" s="223" t="s">
        <v>5623</v>
      </c>
      <c r="AM452" s="331" t="e">
        <v>#N/A</v>
      </c>
      <c r="AN452" s="223">
        <v>2</v>
      </c>
      <c r="AO452" s="223">
        <v>2</v>
      </c>
      <c r="AP452" s="223">
        <v>2</v>
      </c>
      <c r="AQ452" s="223">
        <v>2</v>
      </c>
      <c r="AR452" s="12"/>
    </row>
    <row r="453" spans="1:44">
      <c r="A453" s="12" t="s">
        <v>2093</v>
      </c>
      <c r="B453" s="23" t="s">
        <v>4320</v>
      </c>
      <c r="C453" s="24">
        <v>12125069</v>
      </c>
      <c r="D453" s="12" t="s">
        <v>194</v>
      </c>
      <c r="E453" s="25" t="s">
        <v>4242</v>
      </c>
      <c r="F453" s="24">
        <v>11134240</v>
      </c>
      <c r="G453" s="12" t="s">
        <v>195</v>
      </c>
      <c r="H453" s="26" t="s">
        <v>196</v>
      </c>
      <c r="I453" s="12">
        <v>405</v>
      </c>
      <c r="J453" s="27">
        <v>46253</v>
      </c>
      <c r="K453" s="28" t="s">
        <v>4243</v>
      </c>
      <c r="L453" s="12" t="s">
        <v>4244</v>
      </c>
      <c r="M453" s="12">
        <v>408</v>
      </c>
      <c r="N453" s="358">
        <v>0</v>
      </c>
      <c r="O453" s="358">
        <v>0</v>
      </c>
      <c r="P453" s="30" t="s">
        <v>38</v>
      </c>
      <c r="Q453" s="31">
        <v>46240</v>
      </c>
      <c r="R453" s="12">
        <v>0</v>
      </c>
      <c r="S453" s="31">
        <v>46241</v>
      </c>
      <c r="T453" s="31">
        <v>46241</v>
      </c>
      <c r="U453" s="12" t="s">
        <v>101</v>
      </c>
      <c r="V453" s="12" t="s">
        <v>45</v>
      </c>
      <c r="W453" s="31"/>
      <c r="X453" s="358">
        <v>3</v>
      </c>
      <c r="Y453" s="358">
        <v>0</v>
      </c>
      <c r="Z453" s="357">
        <f>IFERROR(VLOOKUP(H453,[2]New!$B:$G,3,0),)*I453/60</f>
        <v>286.2</v>
      </c>
      <c r="AA453" s="357">
        <f>IFERROR(VLOOKUP(H453,[2]New!$B:$G,4,0),)*I453/60</f>
        <v>625.04999999999995</v>
      </c>
      <c r="AB453" s="357">
        <f>IFERROR(VLOOKUP(H453,[2]New!$B:$G,6,0),)*I453/60</f>
        <v>391.5</v>
      </c>
      <c r="AC453" s="33">
        <f>VLOOKUP(A453,'[4]PO PTCA'!$A:$M,12,0)</f>
        <v>46268</v>
      </c>
      <c r="AD453" s="12" t="str">
        <f>IFERROR(VLOOKUP(H453,[3]Sheet1!$E:$H,4,0),)</f>
        <v>C</v>
      </c>
      <c r="AE453" s="17"/>
      <c r="AF453" s="34" t="s">
        <v>2470</v>
      </c>
      <c r="AG453" s="12">
        <v>2</v>
      </c>
      <c r="AH453" s="20"/>
      <c r="AI453" s="20" t="s">
        <v>121</v>
      </c>
      <c r="AJ453" s="223"/>
      <c r="AK453" s="223"/>
      <c r="AL453" s="223" t="s">
        <v>5611</v>
      </c>
      <c r="AM453" s="331" t="e">
        <v>#N/A</v>
      </c>
      <c r="AN453" s="223">
        <v>2</v>
      </c>
      <c r="AO453" s="223">
        <v>2</v>
      </c>
      <c r="AP453" s="223">
        <v>2</v>
      </c>
      <c r="AQ453" s="223">
        <v>2</v>
      </c>
      <c r="AR453" s="12"/>
    </row>
    <row r="454" spans="1:44">
      <c r="A454" s="12" t="s">
        <v>3655</v>
      </c>
      <c r="B454" s="23" t="s">
        <v>4321</v>
      </c>
      <c r="C454" s="24">
        <v>12125073</v>
      </c>
      <c r="D454" s="12" t="s">
        <v>339</v>
      </c>
      <c r="E454" s="25" t="s">
        <v>4245</v>
      </c>
      <c r="F454" s="24">
        <v>11134234</v>
      </c>
      <c r="G454" s="12" t="s">
        <v>337</v>
      </c>
      <c r="H454" s="26" t="s">
        <v>338</v>
      </c>
      <c r="I454" s="12">
        <v>2370</v>
      </c>
      <c r="J454" s="27">
        <v>46253</v>
      </c>
      <c r="K454" s="28" t="s">
        <v>4246</v>
      </c>
      <c r="L454" s="12" t="s">
        <v>4247</v>
      </c>
      <c r="M454" s="12">
        <v>2370</v>
      </c>
      <c r="N454" s="358">
        <v>0</v>
      </c>
      <c r="O454" s="358">
        <v>0</v>
      </c>
      <c r="P454" s="30" t="s">
        <v>38</v>
      </c>
      <c r="Q454" s="31">
        <v>46240</v>
      </c>
      <c r="R454" s="12">
        <v>0</v>
      </c>
      <c r="S454" s="31">
        <v>46241</v>
      </c>
      <c r="T454" s="31">
        <v>46241</v>
      </c>
      <c r="U454" s="12" t="s">
        <v>44</v>
      </c>
      <c r="V454" s="12" t="s">
        <v>45</v>
      </c>
      <c r="W454" s="31"/>
      <c r="X454" s="358">
        <v>0</v>
      </c>
      <c r="Y454" s="358">
        <v>0</v>
      </c>
      <c r="Z454" s="357">
        <f>IFERROR(VLOOKUP(H454,[2]New!$B:$G,3,0),)*I454/60</f>
        <v>1674.8</v>
      </c>
      <c r="AA454" s="357">
        <f>IFERROR(VLOOKUP(H454,[2]New!$B:$G,4,0),)*I454/60</f>
        <v>4657.05</v>
      </c>
      <c r="AB454" s="357">
        <f>IFERROR(VLOOKUP(H454,[2]New!$B:$G,6,0),)*I454/60</f>
        <v>2291</v>
      </c>
      <c r="AC454" s="33">
        <f>VLOOKUP(A454,'[4]PO PTCA'!$A:$M,12,0)</f>
        <v>46268</v>
      </c>
      <c r="AD454" s="12" t="str">
        <f>IFERROR(VLOOKUP(H454,[3]Sheet1!$E:$H,4,0),)</f>
        <v>C</v>
      </c>
      <c r="AE454" s="17"/>
      <c r="AF454" s="34" t="s">
        <v>2469</v>
      </c>
      <c r="AG454" s="12" t="s">
        <v>42</v>
      </c>
      <c r="AH454" s="20"/>
      <c r="AI454" s="20" t="s">
        <v>46</v>
      </c>
      <c r="AJ454" s="223"/>
      <c r="AK454" s="223"/>
      <c r="AL454" s="223" t="s">
        <v>5644</v>
      </c>
      <c r="AM454" s="331" t="e">
        <v>#N/A</v>
      </c>
      <c r="AN454" s="223">
        <v>2</v>
      </c>
      <c r="AO454" s="223">
        <v>2</v>
      </c>
      <c r="AP454" s="223">
        <v>2</v>
      </c>
      <c r="AQ454" s="223">
        <v>2</v>
      </c>
      <c r="AR454" s="12"/>
    </row>
    <row r="455" spans="1:44">
      <c r="A455" s="12" t="s">
        <v>4248</v>
      </c>
      <c r="B455" s="23" t="s">
        <v>4322</v>
      </c>
      <c r="C455" s="24">
        <v>12114296</v>
      </c>
      <c r="D455" s="12" t="s">
        <v>50</v>
      </c>
      <c r="E455" s="25" t="s">
        <v>4249</v>
      </c>
      <c r="F455" s="24">
        <v>11132334</v>
      </c>
      <c r="G455" s="12" t="s">
        <v>507</v>
      </c>
      <c r="H455" s="26" t="s">
        <v>508</v>
      </c>
      <c r="I455" s="12">
        <v>455</v>
      </c>
      <c r="J455" s="27">
        <v>46253</v>
      </c>
      <c r="K455" s="28" t="s">
        <v>4250</v>
      </c>
      <c r="L455" s="12" t="s">
        <v>4251</v>
      </c>
      <c r="M455" s="310">
        <v>455</v>
      </c>
      <c r="N455" s="358">
        <v>0</v>
      </c>
      <c r="O455" s="358">
        <v>0</v>
      </c>
      <c r="P455" s="30" t="s">
        <v>166</v>
      </c>
      <c r="Q455" s="31">
        <v>46240</v>
      </c>
      <c r="R455" s="12">
        <v>0</v>
      </c>
      <c r="S455" s="314">
        <v>46241</v>
      </c>
      <c r="T455" s="314">
        <v>46241</v>
      </c>
      <c r="U455" s="12" t="s">
        <v>104</v>
      </c>
      <c r="V455" s="12" t="s">
        <v>45</v>
      </c>
      <c r="W455" s="31"/>
      <c r="X455" s="358">
        <v>0</v>
      </c>
      <c r="Y455" s="358">
        <v>0</v>
      </c>
      <c r="Z455" s="357">
        <f>IFERROR(VLOOKUP(H455,[2]New!$B:$G,3,0),)*I455/60</f>
        <v>159.25</v>
      </c>
      <c r="AA455" s="357">
        <f>IFERROR(VLOOKUP(H455,[2]New!$B:$G,4,0),)*I455/60</f>
        <v>702.2166666666667</v>
      </c>
      <c r="AB455" s="357">
        <f>IFERROR(VLOOKUP(H455,[2]New!$B:$G,6,0),)*I455/60</f>
        <v>326.08333333333331</v>
      </c>
      <c r="AC455" s="33">
        <v>46268</v>
      </c>
      <c r="AD455" s="12">
        <f>IFERROR(VLOOKUP(H455,[3]Sheet1!$E:$H,4,0),)</f>
        <v>0</v>
      </c>
      <c r="AE455" s="17" t="s">
        <v>5536</v>
      </c>
      <c r="AF455" s="34" t="s">
        <v>2470</v>
      </c>
      <c r="AG455" s="12">
        <v>0</v>
      </c>
      <c r="AH455" s="20"/>
      <c r="AI455" s="20" t="s">
        <v>6214</v>
      </c>
      <c r="AJ455" s="223"/>
      <c r="AK455" s="223"/>
      <c r="AL455" s="223" t="s">
        <v>5657</v>
      </c>
      <c r="AM455" s="331" t="s">
        <v>5657</v>
      </c>
      <c r="AN455" s="223">
        <v>3</v>
      </c>
      <c r="AO455" s="223">
        <v>3</v>
      </c>
      <c r="AP455" s="223">
        <v>2</v>
      </c>
      <c r="AQ455" s="223">
        <v>2</v>
      </c>
      <c r="AR455" t="s">
        <v>5729</v>
      </c>
    </row>
    <row r="456" spans="1:44">
      <c r="A456" s="12" t="s">
        <v>4252</v>
      </c>
      <c r="B456" s="23" t="s">
        <v>4323</v>
      </c>
      <c r="C456" s="24">
        <v>12142456</v>
      </c>
      <c r="D456" s="12" t="s">
        <v>333</v>
      </c>
      <c r="E456" s="25" t="s">
        <v>4253</v>
      </c>
      <c r="F456" s="24">
        <v>11134960</v>
      </c>
      <c r="G456" s="12" t="s">
        <v>4254</v>
      </c>
      <c r="H456" s="26" t="s">
        <v>4255</v>
      </c>
      <c r="I456" s="12">
        <v>5</v>
      </c>
      <c r="J456" s="27">
        <v>46253</v>
      </c>
      <c r="K456" s="28" t="s">
        <v>4256</v>
      </c>
      <c r="L456" s="12" t="s">
        <v>4257</v>
      </c>
      <c r="M456" s="12">
        <v>5</v>
      </c>
      <c r="N456" s="358">
        <v>0</v>
      </c>
      <c r="O456" s="358">
        <v>0</v>
      </c>
      <c r="P456" s="30" t="s">
        <v>166</v>
      </c>
      <c r="Q456" s="31">
        <v>46240</v>
      </c>
      <c r="R456" s="12">
        <v>0</v>
      </c>
      <c r="S456" s="31">
        <v>46241</v>
      </c>
      <c r="T456" s="31">
        <v>46241</v>
      </c>
      <c r="U456" s="12" t="s">
        <v>48</v>
      </c>
      <c r="V456" s="12" t="s">
        <v>252</v>
      </c>
      <c r="W456" s="31"/>
      <c r="X456" s="358">
        <v>0</v>
      </c>
      <c r="Y456" s="358">
        <v>0</v>
      </c>
      <c r="Z456" s="357">
        <f>IFERROR(VLOOKUP(H456,[2]New!$B:$G,3,0),)*I456/60</f>
        <v>0</v>
      </c>
      <c r="AA456" s="357">
        <f>IFERROR(VLOOKUP(H456,[2]New!$B:$G,4,0),)*I456/60</f>
        <v>0</v>
      </c>
      <c r="AB456" s="357">
        <f>IFERROR(VLOOKUP(H456,[2]New!$B:$G,6,0),)*I456/60</f>
        <v>0</v>
      </c>
      <c r="AC456" s="33">
        <f>VLOOKUP(A456,'[4]PO PTCA'!$A:$M,12,0)</f>
        <v>46269</v>
      </c>
      <c r="AD456" s="12">
        <f>IFERROR(VLOOKUP(H456,[3]Sheet1!$E:$H,4,0),)</f>
        <v>0</v>
      </c>
      <c r="AE456" s="17">
        <v>5</v>
      </c>
      <c r="AF456" s="34" t="s">
        <v>4219</v>
      </c>
      <c r="AG456" s="12">
        <v>1</v>
      </c>
      <c r="AH456" s="20">
        <v>0</v>
      </c>
      <c r="AI456" s="20" t="s">
        <v>49</v>
      </c>
      <c r="AJ456" s="223"/>
      <c r="AK456" s="223"/>
      <c r="AL456" s="223" t="s">
        <v>5707</v>
      </c>
      <c r="AM456" s="331" t="e">
        <v>#N/A</v>
      </c>
      <c r="AN456" s="223">
        <v>3</v>
      </c>
      <c r="AO456" s="223">
        <v>3</v>
      </c>
      <c r="AP456" s="223">
        <v>3</v>
      </c>
      <c r="AQ456" s="223">
        <v>3</v>
      </c>
      <c r="AR456" s="12"/>
    </row>
    <row r="457" spans="1:44">
      <c r="A457" s="12" t="s">
        <v>4258</v>
      </c>
      <c r="B457" s="23" t="s">
        <v>4324</v>
      </c>
      <c r="C457" s="24">
        <v>12142457</v>
      </c>
      <c r="D457" s="12" t="s">
        <v>334</v>
      </c>
      <c r="E457" s="25" t="s">
        <v>4259</v>
      </c>
      <c r="F457" s="24">
        <v>11134961</v>
      </c>
      <c r="G457" s="12" t="s">
        <v>4260</v>
      </c>
      <c r="H457" s="26" t="s">
        <v>4261</v>
      </c>
      <c r="I457" s="12">
        <v>5</v>
      </c>
      <c r="J457" s="27">
        <v>46253</v>
      </c>
      <c r="K457" s="28" t="s">
        <v>4262</v>
      </c>
      <c r="L457" s="12" t="s">
        <v>4263</v>
      </c>
      <c r="M457" s="12">
        <v>5</v>
      </c>
      <c r="N457" s="358">
        <v>0</v>
      </c>
      <c r="O457" s="358">
        <v>0</v>
      </c>
      <c r="P457" s="30" t="s">
        <v>166</v>
      </c>
      <c r="Q457" s="31">
        <v>46240</v>
      </c>
      <c r="R457" s="12">
        <v>0</v>
      </c>
      <c r="S457" s="31">
        <v>46241</v>
      </c>
      <c r="T457" s="31">
        <v>46241</v>
      </c>
      <c r="U457" s="12" t="s">
        <v>48</v>
      </c>
      <c r="V457" s="12" t="s">
        <v>252</v>
      </c>
      <c r="W457" s="31"/>
      <c r="X457" s="358">
        <v>0</v>
      </c>
      <c r="Y457" s="358">
        <v>0</v>
      </c>
      <c r="Z457" s="357">
        <f>IFERROR(VLOOKUP(H457,[2]New!$B:$G,3,0),)*I457/60</f>
        <v>0</v>
      </c>
      <c r="AA457" s="357">
        <f>IFERROR(VLOOKUP(H457,[2]New!$B:$G,4,0),)*I457/60</f>
        <v>0</v>
      </c>
      <c r="AB457" s="357">
        <f>IFERROR(VLOOKUP(H457,[2]New!$B:$G,6,0),)*I457/60</f>
        <v>0</v>
      </c>
      <c r="AC457" s="33">
        <f>VLOOKUP(A457,'[4]PO PTCA'!$A:$M,12,0)</f>
        <v>46269</v>
      </c>
      <c r="AD457" s="12">
        <f>IFERROR(VLOOKUP(H457,[3]Sheet1!$E:$H,4,0),)</f>
        <v>0</v>
      </c>
      <c r="AE457" s="17">
        <v>5</v>
      </c>
      <c r="AF457" s="34" t="s">
        <v>4219</v>
      </c>
      <c r="AG457" s="12">
        <v>1</v>
      </c>
      <c r="AH457" s="20">
        <v>0</v>
      </c>
      <c r="AI457" s="20" t="s">
        <v>49</v>
      </c>
      <c r="AJ457" s="223"/>
      <c r="AK457" s="223"/>
      <c r="AL457" s="223" t="s">
        <v>5707</v>
      </c>
      <c r="AM457" s="331" t="e">
        <v>#N/A</v>
      </c>
      <c r="AN457" s="223">
        <v>3</v>
      </c>
      <c r="AO457" s="223">
        <v>3</v>
      </c>
      <c r="AP457" s="223">
        <v>3</v>
      </c>
      <c r="AQ457" s="223">
        <v>3</v>
      </c>
      <c r="AR457" s="12"/>
    </row>
    <row r="458" spans="1:44">
      <c r="A458" s="12" t="s">
        <v>4264</v>
      </c>
      <c r="B458" s="23" t="s">
        <v>4325</v>
      </c>
      <c r="C458" s="24">
        <v>12142458</v>
      </c>
      <c r="D458" s="12" t="s">
        <v>335</v>
      </c>
      <c r="E458" s="25" t="s">
        <v>4265</v>
      </c>
      <c r="F458" s="24">
        <v>11134962</v>
      </c>
      <c r="G458" s="12" t="s">
        <v>4266</v>
      </c>
      <c r="H458" s="26" t="s">
        <v>4267</v>
      </c>
      <c r="I458" s="12">
        <v>5</v>
      </c>
      <c r="J458" s="27">
        <v>46253</v>
      </c>
      <c r="K458" s="28" t="s">
        <v>4268</v>
      </c>
      <c r="L458" s="12" t="s">
        <v>4269</v>
      </c>
      <c r="M458" s="309">
        <v>7</v>
      </c>
      <c r="N458" s="358">
        <v>0</v>
      </c>
      <c r="O458" s="358">
        <v>0</v>
      </c>
      <c r="P458" s="30" t="s">
        <v>166</v>
      </c>
      <c r="Q458" s="31">
        <v>46240</v>
      </c>
      <c r="R458" s="12">
        <v>0</v>
      </c>
      <c r="S458" s="31">
        <v>46241</v>
      </c>
      <c r="T458" s="31">
        <v>46241</v>
      </c>
      <c r="U458" s="12" t="s">
        <v>48</v>
      </c>
      <c r="V458" s="12" t="s">
        <v>252</v>
      </c>
      <c r="W458" s="31"/>
      <c r="X458" s="350">
        <v>2</v>
      </c>
      <c r="Y458" s="358">
        <v>0</v>
      </c>
      <c r="Z458" s="357">
        <f>IFERROR(VLOOKUP(H458,[2]New!$B:$G,3,0),)*I458/60</f>
        <v>0</v>
      </c>
      <c r="AA458" s="357">
        <f>IFERROR(VLOOKUP(H458,[2]New!$B:$G,4,0),)*I458/60</f>
        <v>0</v>
      </c>
      <c r="AB458" s="357">
        <f>IFERROR(VLOOKUP(H458,[2]New!$B:$G,6,0),)*I458/60</f>
        <v>0</v>
      </c>
      <c r="AC458" s="33">
        <f>VLOOKUP(A458,'[4]PO PTCA'!$A:$M,12,0)</f>
        <v>46269</v>
      </c>
      <c r="AD458" s="12">
        <f>IFERROR(VLOOKUP(H458,[3]Sheet1!$E:$H,4,0),)</f>
        <v>0</v>
      </c>
      <c r="AE458" s="17">
        <v>5</v>
      </c>
      <c r="AF458" s="34" t="s">
        <v>4219</v>
      </c>
      <c r="AG458" s="12">
        <v>1</v>
      </c>
      <c r="AH458" s="20">
        <v>2</v>
      </c>
      <c r="AI458" s="20" t="s">
        <v>49</v>
      </c>
      <c r="AJ458" s="223"/>
      <c r="AK458" s="223"/>
      <c r="AL458" s="223" t="s">
        <v>5707</v>
      </c>
      <c r="AM458" s="331" t="e">
        <v>#N/A</v>
      </c>
      <c r="AN458" s="223">
        <v>3</v>
      </c>
      <c r="AO458" s="223">
        <v>3</v>
      </c>
      <c r="AP458" s="223">
        <v>3</v>
      </c>
      <c r="AQ458" s="223">
        <v>3</v>
      </c>
      <c r="AR458" s="12"/>
    </row>
    <row r="459" spans="1:44">
      <c r="A459" s="12" t="s">
        <v>4270</v>
      </c>
      <c r="B459" s="23" t="s">
        <v>4326</v>
      </c>
      <c r="C459" s="24">
        <v>12114297</v>
      </c>
      <c r="D459" s="12" t="s">
        <v>144</v>
      </c>
      <c r="E459" s="25" t="s">
        <v>4271</v>
      </c>
      <c r="F459" s="24">
        <v>11117355</v>
      </c>
      <c r="G459" s="12" t="s">
        <v>145</v>
      </c>
      <c r="H459" s="26" t="s">
        <v>283</v>
      </c>
      <c r="I459" s="12">
        <v>75</v>
      </c>
      <c r="J459" s="27">
        <v>46253</v>
      </c>
      <c r="K459" s="28" t="s">
        <v>4272</v>
      </c>
      <c r="L459" s="12" t="s">
        <v>4273</v>
      </c>
      <c r="M459" s="12">
        <v>75</v>
      </c>
      <c r="N459" s="358">
        <v>0</v>
      </c>
      <c r="O459" s="358">
        <v>0</v>
      </c>
      <c r="P459" s="30" t="s">
        <v>43</v>
      </c>
      <c r="Q459" s="31">
        <v>46240</v>
      </c>
      <c r="R459" s="12">
        <v>0</v>
      </c>
      <c r="S459" s="31">
        <v>46241</v>
      </c>
      <c r="T459" s="31">
        <v>46241</v>
      </c>
      <c r="U459" s="12" t="s">
        <v>48</v>
      </c>
      <c r="V459" s="12" t="s">
        <v>252</v>
      </c>
      <c r="W459" s="31"/>
      <c r="X459" s="358">
        <v>0</v>
      </c>
      <c r="Y459" s="358">
        <v>0</v>
      </c>
      <c r="Z459" s="357">
        <f>IFERROR(VLOOKUP(H459,[2]New!$B:$G,3,0),)*I459/60</f>
        <v>27.5</v>
      </c>
      <c r="AA459" s="357">
        <f>IFERROR(VLOOKUP(H459,[2]New!$B:$G,4,0),)*I459/60</f>
        <v>147.375</v>
      </c>
      <c r="AB459" s="357">
        <f>IFERROR(VLOOKUP(H459,[2]New!$B:$G,6,0),)*I459/60</f>
        <v>143.75</v>
      </c>
      <c r="AC459" s="33">
        <f>VLOOKUP(A459,'[4]PO PTCA'!$A:$M,12,0)</f>
        <v>46269</v>
      </c>
      <c r="AD459" s="12">
        <f>IFERROR(VLOOKUP(H459,[3]Sheet1!$E:$H,4,0),)</f>
        <v>0</v>
      </c>
      <c r="AE459" s="17"/>
      <c r="AF459" s="34" t="s">
        <v>2470</v>
      </c>
      <c r="AG459" s="12">
        <v>0</v>
      </c>
      <c r="AH459" s="20"/>
      <c r="AI459" s="20" t="s">
        <v>4220</v>
      </c>
      <c r="AJ459" s="223"/>
      <c r="AK459" s="223"/>
      <c r="AL459" s="223" t="s">
        <v>5636</v>
      </c>
      <c r="AM459" s="331" t="e">
        <v>#N/A</v>
      </c>
      <c r="AN459" s="223">
        <v>2</v>
      </c>
      <c r="AO459" s="223">
        <v>2</v>
      </c>
      <c r="AP459" s="223">
        <v>2</v>
      </c>
      <c r="AQ459" s="223">
        <v>2</v>
      </c>
      <c r="AR459" s="12"/>
    </row>
    <row r="460" spans="1:44">
      <c r="A460" s="12" t="s">
        <v>4274</v>
      </c>
      <c r="B460" s="23" t="s">
        <v>4327</v>
      </c>
      <c r="C460" s="24">
        <v>12114297</v>
      </c>
      <c r="D460" s="12" t="s">
        <v>144</v>
      </c>
      <c r="E460" s="25" t="s">
        <v>4275</v>
      </c>
      <c r="F460" s="24">
        <v>11117086</v>
      </c>
      <c r="G460" s="12" t="s">
        <v>806</v>
      </c>
      <c r="H460" s="26" t="s">
        <v>807</v>
      </c>
      <c r="I460" s="12">
        <v>90</v>
      </c>
      <c r="J460" s="27">
        <v>46253</v>
      </c>
      <c r="K460" s="28" t="s">
        <v>4276</v>
      </c>
      <c r="L460" s="12" t="s">
        <v>4277</v>
      </c>
      <c r="M460" s="12">
        <v>90</v>
      </c>
      <c r="N460" s="358">
        <v>0</v>
      </c>
      <c r="O460" s="358">
        <v>0</v>
      </c>
      <c r="P460" s="30" t="s">
        <v>43</v>
      </c>
      <c r="Q460" s="31">
        <v>46240</v>
      </c>
      <c r="R460" s="12">
        <v>0</v>
      </c>
      <c r="S460" s="31">
        <v>46241</v>
      </c>
      <c r="T460" s="31">
        <v>46241</v>
      </c>
      <c r="U460" s="12" t="s">
        <v>48</v>
      </c>
      <c r="V460" s="12" t="s">
        <v>252</v>
      </c>
      <c r="W460" s="31"/>
      <c r="X460" s="358">
        <v>0</v>
      </c>
      <c r="Y460" s="358">
        <v>0</v>
      </c>
      <c r="Z460" s="357">
        <f>IFERROR(VLOOKUP(H460,[2]New!$B:$G,3,0),)*I460/60</f>
        <v>31.5</v>
      </c>
      <c r="AA460" s="357">
        <f>IFERROR(VLOOKUP(H460,[2]New!$B:$G,4,0),)*I460/60</f>
        <v>138.9</v>
      </c>
      <c r="AB460" s="357">
        <f>IFERROR(VLOOKUP(H460,[2]New!$B:$G,6,0),)*I460/60</f>
        <v>64.5</v>
      </c>
      <c r="AC460" s="33">
        <f>VLOOKUP(A460,'[4]PO PTCA'!$A:$M,12,0)</f>
        <v>46272</v>
      </c>
      <c r="AD460" s="12">
        <f>IFERROR(VLOOKUP(H460,[3]Sheet1!$E:$H,4,0),)</f>
        <v>0</v>
      </c>
      <c r="AE460" s="17"/>
      <c r="AF460" s="34" t="s">
        <v>2470</v>
      </c>
      <c r="AG460" s="12">
        <v>0</v>
      </c>
      <c r="AH460" s="20"/>
      <c r="AI460" s="20" t="s">
        <v>4220</v>
      </c>
      <c r="AJ460" s="223"/>
      <c r="AK460" s="223"/>
      <c r="AL460" s="223" t="s">
        <v>5700</v>
      </c>
      <c r="AM460" s="331" t="s">
        <v>5700</v>
      </c>
      <c r="AN460" s="223">
        <v>3</v>
      </c>
      <c r="AO460" s="223">
        <v>3</v>
      </c>
      <c r="AP460" s="223">
        <v>2</v>
      </c>
      <c r="AQ460" s="223" t="s">
        <v>47</v>
      </c>
      <c r="AR460" t="s">
        <v>5729</v>
      </c>
    </row>
    <row r="461" spans="1:44">
      <c r="A461" s="12" t="s">
        <v>4278</v>
      </c>
      <c r="B461" s="23" t="s">
        <v>4328</v>
      </c>
      <c r="C461" s="24">
        <v>12114297</v>
      </c>
      <c r="D461" s="12" t="s">
        <v>144</v>
      </c>
      <c r="E461" s="25" t="s">
        <v>4279</v>
      </c>
      <c r="F461" s="24">
        <v>11117355</v>
      </c>
      <c r="G461" s="12" t="s">
        <v>145</v>
      </c>
      <c r="H461" s="26" t="s">
        <v>283</v>
      </c>
      <c r="I461" s="12">
        <v>230</v>
      </c>
      <c r="J461" s="27">
        <v>46253</v>
      </c>
      <c r="K461" s="28" t="s">
        <v>4280</v>
      </c>
      <c r="L461" s="12" t="s">
        <v>4281</v>
      </c>
      <c r="M461" s="12">
        <v>230</v>
      </c>
      <c r="N461" s="358">
        <v>0</v>
      </c>
      <c r="O461" s="358">
        <v>0</v>
      </c>
      <c r="P461" s="30" t="s">
        <v>43</v>
      </c>
      <c r="Q461" s="31">
        <v>46240</v>
      </c>
      <c r="R461" s="12">
        <v>0</v>
      </c>
      <c r="S461" s="31">
        <v>46241</v>
      </c>
      <c r="T461" s="31">
        <v>46241</v>
      </c>
      <c r="U461" s="12" t="s">
        <v>48</v>
      </c>
      <c r="V461" s="12" t="s">
        <v>252</v>
      </c>
      <c r="W461" s="31"/>
      <c r="X461" s="358">
        <v>0</v>
      </c>
      <c r="Y461" s="358">
        <v>0</v>
      </c>
      <c r="Z461" s="357">
        <f>IFERROR(VLOOKUP(H461,[2]New!$B:$G,3,0),)*I461/60</f>
        <v>84.333333333333329</v>
      </c>
      <c r="AA461" s="357">
        <f>IFERROR(VLOOKUP(H461,[2]New!$B:$G,4,0),)*I461/60</f>
        <v>451.95</v>
      </c>
      <c r="AB461" s="357">
        <f>IFERROR(VLOOKUP(H461,[2]New!$B:$G,6,0),)*I461/60</f>
        <v>440.83333333333331</v>
      </c>
      <c r="AC461" s="33">
        <f>VLOOKUP(A461,'[4]PO PTCA'!$A:$M,12,0)</f>
        <v>46274</v>
      </c>
      <c r="AD461" s="12">
        <f>IFERROR(VLOOKUP(H461,[3]Sheet1!$E:$H,4,0),)</f>
        <v>0</v>
      </c>
      <c r="AE461" s="17"/>
      <c r="AF461" s="34" t="s">
        <v>2470</v>
      </c>
      <c r="AG461" s="12">
        <v>0</v>
      </c>
      <c r="AH461" s="20"/>
      <c r="AI461" s="20" t="s">
        <v>4220</v>
      </c>
      <c r="AJ461" s="223"/>
      <c r="AK461" s="223"/>
      <c r="AL461" s="223" t="s">
        <v>5636</v>
      </c>
      <c r="AM461" s="331" t="e">
        <v>#N/A</v>
      </c>
      <c r="AN461" s="223">
        <v>2</v>
      </c>
      <c r="AO461" s="223">
        <v>2</v>
      </c>
      <c r="AP461" s="223">
        <v>2</v>
      </c>
      <c r="AQ461" s="223">
        <v>2</v>
      </c>
      <c r="AR461" s="12"/>
    </row>
    <row r="462" spans="1:44">
      <c r="A462" s="12" t="s">
        <v>4282</v>
      </c>
      <c r="B462" s="23" t="s">
        <v>4329</v>
      </c>
      <c r="C462" s="24">
        <v>12112526</v>
      </c>
      <c r="D462" s="12" t="s">
        <v>265</v>
      </c>
      <c r="E462" s="25" t="s">
        <v>4283</v>
      </c>
      <c r="F462" s="24">
        <v>11125723</v>
      </c>
      <c r="G462" s="12" t="s">
        <v>280</v>
      </c>
      <c r="H462" s="26" t="s">
        <v>271</v>
      </c>
      <c r="I462" s="12">
        <v>255</v>
      </c>
      <c r="J462" s="27">
        <v>46253</v>
      </c>
      <c r="K462" s="28" t="s">
        <v>4284</v>
      </c>
      <c r="L462" s="12" t="s">
        <v>4285</v>
      </c>
      <c r="M462" s="12">
        <v>257</v>
      </c>
      <c r="N462" s="358">
        <v>2</v>
      </c>
      <c r="O462" s="358">
        <v>0</v>
      </c>
      <c r="P462" s="30" t="s">
        <v>43</v>
      </c>
      <c r="Q462" s="31">
        <v>46240</v>
      </c>
      <c r="R462" s="12">
        <v>0</v>
      </c>
      <c r="S462" s="31">
        <v>46241</v>
      </c>
      <c r="T462" s="31">
        <v>46241</v>
      </c>
      <c r="U462" s="12" t="s">
        <v>48</v>
      </c>
      <c r="V462" s="12" t="s">
        <v>252</v>
      </c>
      <c r="W462" s="31"/>
      <c r="X462" s="358">
        <v>0</v>
      </c>
      <c r="Y462" s="358">
        <v>0</v>
      </c>
      <c r="Z462" s="357">
        <f>IFERROR(VLOOKUP(H462,[2]New!$B:$G,3,0),)*I462/60</f>
        <v>93.5</v>
      </c>
      <c r="AA462" s="357">
        <f>IFERROR(VLOOKUP(H462,[2]New!$B:$G,4,0),)*I462/60</f>
        <v>501.07499999999999</v>
      </c>
      <c r="AB462" s="357">
        <f>IFERROR(VLOOKUP(H462,[2]New!$B:$G,6,0),)*I462/60</f>
        <v>488.75</v>
      </c>
      <c r="AC462" s="33">
        <f>VLOOKUP(A462,'[4]PO PTCA'!$A:$M,12,0)</f>
        <v>46269</v>
      </c>
      <c r="AD462" s="12">
        <f>IFERROR(VLOOKUP(H462,[3]Sheet1!$E:$H,4,0),)</f>
        <v>0</v>
      </c>
      <c r="AE462" s="17"/>
      <c r="AF462" s="34" t="s">
        <v>2470</v>
      </c>
      <c r="AG462" s="12">
        <v>0</v>
      </c>
      <c r="AH462" s="20"/>
      <c r="AI462" s="20" t="s">
        <v>4220</v>
      </c>
      <c r="AJ462" s="223"/>
      <c r="AK462" s="223"/>
      <c r="AL462" s="223" t="s">
        <v>5634</v>
      </c>
      <c r="AM462" s="331" t="e">
        <v>#N/A</v>
      </c>
      <c r="AN462" s="223">
        <v>2</v>
      </c>
      <c r="AO462" s="223">
        <v>2</v>
      </c>
      <c r="AP462" s="223">
        <v>2</v>
      </c>
      <c r="AQ462" s="223">
        <v>2</v>
      </c>
      <c r="AR462" s="12"/>
    </row>
    <row r="463" spans="1:44">
      <c r="A463" s="12" t="s">
        <v>4286</v>
      </c>
      <c r="B463" s="23" t="s">
        <v>4330</v>
      </c>
      <c r="C463" s="24">
        <v>12111386</v>
      </c>
      <c r="D463" s="12" t="s">
        <v>322</v>
      </c>
      <c r="E463" s="25" t="s">
        <v>4287</v>
      </c>
      <c r="F463" s="24">
        <v>11126777</v>
      </c>
      <c r="G463" s="12" t="s">
        <v>320</v>
      </c>
      <c r="H463" s="26" t="s">
        <v>321</v>
      </c>
      <c r="I463" s="12">
        <v>170</v>
      </c>
      <c r="J463" s="27">
        <v>46253</v>
      </c>
      <c r="K463" s="28" t="s">
        <v>4288</v>
      </c>
      <c r="L463" s="12" t="s">
        <v>4289</v>
      </c>
      <c r="M463" s="12">
        <v>170</v>
      </c>
      <c r="N463" s="358">
        <v>0</v>
      </c>
      <c r="O463" s="358">
        <v>0</v>
      </c>
      <c r="P463" s="30" t="s">
        <v>43</v>
      </c>
      <c r="Q463" s="31">
        <v>46240</v>
      </c>
      <c r="R463" s="12">
        <v>0</v>
      </c>
      <c r="S463" s="31">
        <v>46241</v>
      </c>
      <c r="T463" s="31">
        <v>46241</v>
      </c>
      <c r="U463" s="12" t="s">
        <v>48</v>
      </c>
      <c r="V463" s="12" t="s">
        <v>252</v>
      </c>
      <c r="W463" s="31"/>
      <c r="X463" s="358">
        <v>0</v>
      </c>
      <c r="Y463" s="358">
        <v>0</v>
      </c>
      <c r="Z463" s="357">
        <f>IFERROR(VLOOKUP(H463,[2]New!$B:$G,3,0),)*I463/60</f>
        <v>59.5</v>
      </c>
      <c r="AA463" s="357">
        <f>IFERROR(VLOOKUP(H463,[2]New!$B:$G,4,0),)*I463/60</f>
        <v>262.36666666666662</v>
      </c>
      <c r="AB463" s="357">
        <f>IFERROR(VLOOKUP(H463,[2]New!$B:$G,6,0),)*I463/60</f>
        <v>121.83333333333333</v>
      </c>
      <c r="AC463" s="33">
        <f>VLOOKUP(A463,'[4]PO PTCA'!$A:$M,12,0)</f>
        <v>46269</v>
      </c>
      <c r="AD463" s="12">
        <f>IFERROR(VLOOKUP(H463,[3]Sheet1!$E:$H,4,0),)</f>
        <v>0</v>
      </c>
      <c r="AE463" s="17"/>
      <c r="AF463" s="34" t="s">
        <v>2470</v>
      </c>
      <c r="AG463" s="12">
        <v>0</v>
      </c>
      <c r="AH463" s="20"/>
      <c r="AI463" s="20" t="s">
        <v>4220</v>
      </c>
      <c r="AJ463" s="223"/>
      <c r="AK463" s="223"/>
      <c r="AL463" s="223" t="s">
        <v>5637</v>
      </c>
      <c r="AM463" s="331" t="e">
        <v>#N/A</v>
      </c>
      <c r="AN463" s="223">
        <v>2</v>
      </c>
      <c r="AO463" s="223">
        <v>2</v>
      </c>
      <c r="AP463" s="223">
        <v>2</v>
      </c>
      <c r="AQ463" s="223">
        <v>2</v>
      </c>
      <c r="AR463" s="12"/>
    </row>
    <row r="464" spans="1:44">
      <c r="A464" s="12" t="s">
        <v>4290</v>
      </c>
      <c r="B464" s="23" t="s">
        <v>4331</v>
      </c>
      <c r="C464" s="24">
        <v>12111079</v>
      </c>
      <c r="D464" s="12" t="s">
        <v>141</v>
      </c>
      <c r="E464" s="25" t="s">
        <v>4291</v>
      </c>
      <c r="F464" s="24">
        <v>11131246</v>
      </c>
      <c r="G464" s="12" t="s">
        <v>142</v>
      </c>
      <c r="H464" s="26" t="s">
        <v>143</v>
      </c>
      <c r="I464" s="12">
        <v>125</v>
      </c>
      <c r="J464" s="27">
        <v>46253</v>
      </c>
      <c r="K464" s="28" t="s">
        <v>4292</v>
      </c>
      <c r="L464" s="12" t="s">
        <v>4293</v>
      </c>
      <c r="M464" s="12">
        <v>125</v>
      </c>
      <c r="N464" s="358">
        <v>0</v>
      </c>
      <c r="O464" s="358">
        <v>0</v>
      </c>
      <c r="P464" s="30" t="s">
        <v>43</v>
      </c>
      <c r="Q464" s="31">
        <v>46240</v>
      </c>
      <c r="R464" s="12">
        <v>0</v>
      </c>
      <c r="S464" s="31">
        <v>46241</v>
      </c>
      <c r="T464" s="31">
        <v>46241</v>
      </c>
      <c r="U464" s="12" t="s">
        <v>48</v>
      </c>
      <c r="V464" s="12" t="s">
        <v>252</v>
      </c>
      <c r="W464" s="31"/>
      <c r="X464" s="358">
        <v>0</v>
      </c>
      <c r="Y464" s="358">
        <v>0</v>
      </c>
      <c r="Z464" s="357">
        <f>IFERROR(VLOOKUP(H464,[2]New!$B:$G,3,0),)*I464/60</f>
        <v>45.833333333333336</v>
      </c>
      <c r="AA464" s="357">
        <f>IFERROR(VLOOKUP(H464,[2]New!$B:$G,4,0),)*I464/60</f>
        <v>245.625</v>
      </c>
      <c r="AB464" s="357">
        <f>IFERROR(VLOOKUP(H464,[2]New!$B:$G,6,0),)*I464/60</f>
        <v>239.58333333333334</v>
      </c>
      <c r="AC464" s="33">
        <f>VLOOKUP(A464,'[4]PO PTCA'!$A:$M,12,0)</f>
        <v>46280</v>
      </c>
      <c r="AD464" s="12">
        <f>IFERROR(VLOOKUP(H464,[3]Sheet1!$E:$H,4,0),)</f>
        <v>0</v>
      </c>
      <c r="AE464" s="17"/>
      <c r="AF464" s="34" t="s">
        <v>2470</v>
      </c>
      <c r="AG464" s="12">
        <v>0</v>
      </c>
      <c r="AH464" s="20"/>
      <c r="AI464" s="20" t="s">
        <v>4220</v>
      </c>
      <c r="AJ464" s="223"/>
      <c r="AK464" s="223"/>
      <c r="AL464" s="223" t="s">
        <v>5651</v>
      </c>
      <c r="AM464" s="331" t="e">
        <v>#N/A</v>
      </c>
      <c r="AN464" s="223">
        <v>3</v>
      </c>
      <c r="AO464" s="223">
        <v>3</v>
      </c>
      <c r="AP464" s="223" t="s">
        <v>47</v>
      </c>
      <c r="AQ464" s="223">
        <v>3</v>
      </c>
      <c r="AR464" s="12"/>
    </row>
    <row r="465" spans="1:44">
      <c r="A465" s="12" t="s">
        <v>4294</v>
      </c>
      <c r="B465" s="23" t="s">
        <v>4332</v>
      </c>
      <c r="C465" s="24">
        <v>12114365</v>
      </c>
      <c r="D465" s="12" t="s">
        <v>309</v>
      </c>
      <c r="E465" s="25" t="s">
        <v>4295</v>
      </c>
      <c r="F465" s="24">
        <v>11125051</v>
      </c>
      <c r="G465" s="12" t="s">
        <v>4296</v>
      </c>
      <c r="H465" s="26" t="s">
        <v>4297</v>
      </c>
      <c r="I465" s="12">
        <v>30</v>
      </c>
      <c r="J465" s="27">
        <v>46253</v>
      </c>
      <c r="K465" s="28" t="s">
        <v>4298</v>
      </c>
      <c r="L465" s="12" t="s">
        <v>4299</v>
      </c>
      <c r="M465" s="12">
        <v>30</v>
      </c>
      <c r="N465" s="358">
        <v>0</v>
      </c>
      <c r="O465" s="358">
        <v>0</v>
      </c>
      <c r="P465" s="30" t="s">
        <v>203</v>
      </c>
      <c r="Q465" s="31">
        <v>46240</v>
      </c>
      <c r="R465" s="12">
        <v>0</v>
      </c>
      <c r="S465" s="31">
        <v>46241</v>
      </c>
      <c r="T465" s="31">
        <v>46241</v>
      </c>
      <c r="U465" s="12" t="s">
        <v>48</v>
      </c>
      <c r="V465" s="12" t="s">
        <v>252</v>
      </c>
      <c r="W465" s="31"/>
      <c r="X465" s="358">
        <v>0</v>
      </c>
      <c r="Y465" s="358">
        <v>0</v>
      </c>
      <c r="Z465" s="357">
        <f>IFERROR(VLOOKUP(H465,[2]New!$B:$G,3,0),)*I465/60</f>
        <v>22</v>
      </c>
      <c r="AA465" s="357">
        <f>IFERROR(VLOOKUP(H465,[2]New!$B:$G,4,0),)*I465/60</f>
        <v>81.2</v>
      </c>
      <c r="AB465" s="357">
        <f>IFERROR(VLOOKUP(H465,[2]New!$B:$G,6,0),)*I465/60</f>
        <v>70.5</v>
      </c>
      <c r="AC465" s="33">
        <f>VLOOKUP(A465,'[4]PO PTCA'!$A:$M,12,0)</f>
        <v>46280</v>
      </c>
      <c r="AD465" s="12">
        <f>IFERROR(VLOOKUP(H465,[3]Sheet1!$E:$H,4,0),)</f>
        <v>0</v>
      </c>
      <c r="AE465" s="17"/>
      <c r="AF465" s="34" t="s">
        <v>2470</v>
      </c>
      <c r="AG465" s="12">
        <v>0</v>
      </c>
      <c r="AH465" s="20"/>
      <c r="AI465" s="20" t="s">
        <v>4220</v>
      </c>
      <c r="AJ465" s="223"/>
      <c r="AK465" s="223"/>
      <c r="AL465" s="223" t="s">
        <v>5648</v>
      </c>
      <c r="AM465" s="331" t="s">
        <v>5648</v>
      </c>
      <c r="AN465" s="223">
        <v>2</v>
      </c>
      <c r="AO465" s="223">
        <v>2</v>
      </c>
      <c r="AP465" s="223">
        <v>2</v>
      </c>
      <c r="AQ465" s="223">
        <v>2</v>
      </c>
      <c r="AR465" t="s">
        <v>5727</v>
      </c>
    </row>
    <row r="466" spans="1:44">
      <c r="A466" s="12" t="s">
        <v>4300</v>
      </c>
      <c r="B466" s="23" t="s">
        <v>4333</v>
      </c>
      <c r="C466" s="24">
        <v>12114370</v>
      </c>
      <c r="D466" s="12" t="s">
        <v>109</v>
      </c>
      <c r="E466" s="25" t="s">
        <v>4301</v>
      </c>
      <c r="F466" s="24">
        <v>11134335</v>
      </c>
      <c r="G466" s="12" t="s">
        <v>122</v>
      </c>
      <c r="H466" s="26" t="s">
        <v>123</v>
      </c>
      <c r="I466" s="12">
        <v>25</v>
      </c>
      <c r="J466" s="27">
        <v>46253</v>
      </c>
      <c r="K466" s="28" t="s">
        <v>4302</v>
      </c>
      <c r="L466" s="12" t="s">
        <v>4303</v>
      </c>
      <c r="M466" s="12">
        <v>25</v>
      </c>
      <c r="N466" s="358">
        <v>0</v>
      </c>
      <c r="O466" s="358">
        <v>0</v>
      </c>
      <c r="P466" s="30" t="s">
        <v>43</v>
      </c>
      <c r="Q466" s="31">
        <v>46240</v>
      </c>
      <c r="R466" s="12">
        <v>0</v>
      </c>
      <c r="S466" s="31">
        <v>46241</v>
      </c>
      <c r="T466" s="31">
        <v>46241</v>
      </c>
      <c r="U466" s="12" t="s">
        <v>48</v>
      </c>
      <c r="V466" s="12" t="s">
        <v>252</v>
      </c>
      <c r="W466" s="31"/>
      <c r="X466" s="358">
        <v>0</v>
      </c>
      <c r="Y466" s="358">
        <v>0</v>
      </c>
      <c r="Z466" s="357">
        <f>IFERROR(VLOOKUP(H466,[2]New!$B:$G,3,0),)*I466/60</f>
        <v>9.1666666666666661</v>
      </c>
      <c r="AA466" s="357">
        <f>IFERROR(VLOOKUP(H466,[2]New!$B:$G,4,0),)*I466/60</f>
        <v>49.125</v>
      </c>
      <c r="AB466" s="357">
        <f>IFERROR(VLOOKUP(H466,[2]New!$B:$G,6,0),)*I466/60</f>
        <v>47.916666666666664</v>
      </c>
      <c r="AC466" s="33">
        <f>VLOOKUP(A466,'[4]PO PTCA'!$A:$M,12,0)</f>
        <v>46280</v>
      </c>
      <c r="AD466" s="12">
        <f>IFERROR(VLOOKUP(H466,[3]Sheet1!$E:$H,4,0),)</f>
        <v>0</v>
      </c>
      <c r="AE466" s="17"/>
      <c r="AF466" s="34" t="s">
        <v>2470</v>
      </c>
      <c r="AG466" s="12">
        <v>0</v>
      </c>
      <c r="AH466" s="20"/>
      <c r="AI466" s="20" t="s">
        <v>4220</v>
      </c>
      <c r="AJ466" s="223"/>
      <c r="AK466" s="223"/>
      <c r="AL466" s="223" t="s">
        <v>5620</v>
      </c>
      <c r="AM466" s="331" t="s">
        <v>5620</v>
      </c>
      <c r="AN466" s="223">
        <v>3</v>
      </c>
      <c r="AO466" s="223">
        <v>3</v>
      </c>
      <c r="AP466" s="223">
        <v>2</v>
      </c>
      <c r="AQ466" s="223">
        <v>2</v>
      </c>
      <c r="AR466" t="s">
        <v>5729</v>
      </c>
    </row>
    <row r="467" spans="1:44">
      <c r="A467" s="12" t="s">
        <v>4304</v>
      </c>
      <c r="B467" s="23" t="s">
        <v>4334</v>
      </c>
      <c r="C467" s="24">
        <v>12114377</v>
      </c>
      <c r="D467" s="12" t="s">
        <v>113</v>
      </c>
      <c r="E467" s="25" t="s">
        <v>4305</v>
      </c>
      <c r="F467" s="24">
        <v>11134340</v>
      </c>
      <c r="G467" s="12" t="s">
        <v>114</v>
      </c>
      <c r="H467" s="26" t="s">
        <v>115</v>
      </c>
      <c r="I467" s="12">
        <v>25</v>
      </c>
      <c r="J467" s="27">
        <v>46253</v>
      </c>
      <c r="K467" s="28" t="s">
        <v>4306</v>
      </c>
      <c r="L467" s="12" t="s">
        <v>4307</v>
      </c>
      <c r="M467" s="12">
        <v>25</v>
      </c>
      <c r="N467" s="358">
        <v>0</v>
      </c>
      <c r="O467" s="358">
        <v>0</v>
      </c>
      <c r="P467" s="30" t="s">
        <v>43</v>
      </c>
      <c r="Q467" s="31">
        <v>46240</v>
      </c>
      <c r="R467" s="12">
        <v>0</v>
      </c>
      <c r="S467" s="31">
        <v>46241</v>
      </c>
      <c r="T467" s="31">
        <v>46241</v>
      </c>
      <c r="U467" s="12" t="s">
        <v>48</v>
      </c>
      <c r="V467" s="12" t="s">
        <v>252</v>
      </c>
      <c r="W467" s="31"/>
      <c r="X467" s="358">
        <v>0</v>
      </c>
      <c r="Y467" s="358">
        <v>0</v>
      </c>
      <c r="Z467" s="357">
        <f>IFERROR(VLOOKUP(H467,[2]New!$B:$G,3,0),)*I467/60</f>
        <v>9.1666666666666661</v>
      </c>
      <c r="AA467" s="357">
        <f>IFERROR(VLOOKUP(H467,[2]New!$B:$G,4,0),)*I467/60</f>
        <v>49.125</v>
      </c>
      <c r="AB467" s="357">
        <f>IFERROR(VLOOKUP(H467,[2]New!$B:$G,6,0),)*I467/60</f>
        <v>47.916666666666664</v>
      </c>
      <c r="AC467" s="33">
        <f>VLOOKUP(A467,'[4]PO PTCA'!$A:$M,12,0)</f>
        <v>46280</v>
      </c>
      <c r="AD467" s="12">
        <f>IFERROR(VLOOKUP(H467,[3]Sheet1!$E:$H,4,0),)</f>
        <v>0</v>
      </c>
      <c r="AE467" s="17"/>
      <c r="AF467" s="34" t="s">
        <v>2470</v>
      </c>
      <c r="AG467" s="12">
        <v>0</v>
      </c>
      <c r="AH467" s="20"/>
      <c r="AI467" s="20" t="s">
        <v>4220</v>
      </c>
      <c r="AJ467" s="223"/>
      <c r="AK467" s="223"/>
      <c r="AL467" s="223" t="s">
        <v>5641</v>
      </c>
      <c r="AM467" s="331" t="s">
        <v>5641</v>
      </c>
      <c r="AN467" s="223">
        <v>3</v>
      </c>
      <c r="AO467" s="223">
        <v>3</v>
      </c>
      <c r="AP467" s="223">
        <v>2</v>
      </c>
      <c r="AQ467" s="223">
        <v>2</v>
      </c>
      <c r="AR467" t="s">
        <v>5729</v>
      </c>
    </row>
    <row r="468" spans="1:44">
      <c r="A468" s="12" t="s">
        <v>4308</v>
      </c>
      <c r="B468" s="23" t="s">
        <v>4335</v>
      </c>
      <c r="C468" s="24">
        <v>12114379</v>
      </c>
      <c r="D468" s="12" t="s">
        <v>471</v>
      </c>
      <c r="E468" s="25" t="s">
        <v>4309</v>
      </c>
      <c r="F468" s="24">
        <v>11134341</v>
      </c>
      <c r="G468" s="12" t="s">
        <v>3205</v>
      </c>
      <c r="H468" s="26" t="s">
        <v>3206</v>
      </c>
      <c r="I468" s="12">
        <v>25</v>
      </c>
      <c r="J468" s="27">
        <v>46253</v>
      </c>
      <c r="K468" s="28" t="s">
        <v>4310</v>
      </c>
      <c r="L468" s="12" t="s">
        <v>4311</v>
      </c>
      <c r="M468" s="12">
        <v>25</v>
      </c>
      <c r="N468" s="358">
        <v>0</v>
      </c>
      <c r="O468" s="358">
        <v>0</v>
      </c>
      <c r="P468" s="30" t="s">
        <v>43</v>
      </c>
      <c r="Q468" s="31">
        <v>46240</v>
      </c>
      <c r="R468" s="12">
        <v>0</v>
      </c>
      <c r="S468" s="31">
        <v>46241</v>
      </c>
      <c r="T468" s="31">
        <v>46241</v>
      </c>
      <c r="U468" s="12" t="s">
        <v>48</v>
      </c>
      <c r="V468" s="12" t="s">
        <v>252</v>
      </c>
      <c r="W468" s="31"/>
      <c r="X468" s="358">
        <v>0</v>
      </c>
      <c r="Y468" s="358">
        <v>0</v>
      </c>
      <c r="Z468" s="357">
        <f>IFERROR(VLOOKUP(H468,[2]New!$B:$G,3,0),)*I468/60</f>
        <v>9.1666666666666661</v>
      </c>
      <c r="AA468" s="357">
        <f>IFERROR(VLOOKUP(H468,[2]New!$B:$G,4,0),)*I468/60</f>
        <v>49.125</v>
      </c>
      <c r="AB468" s="357">
        <f>IFERROR(VLOOKUP(H468,[2]New!$B:$G,6,0),)*I468/60</f>
        <v>47.916666666666664</v>
      </c>
      <c r="AC468" s="33">
        <f>VLOOKUP(A468,'[4]PO PTCA'!$A:$M,12,0)</f>
        <v>46280</v>
      </c>
      <c r="AD468" s="12">
        <f>IFERROR(VLOOKUP(H468,[3]Sheet1!$E:$H,4,0),)</f>
        <v>0</v>
      </c>
      <c r="AE468" s="17"/>
      <c r="AF468" s="34" t="s">
        <v>2470</v>
      </c>
      <c r="AG468" s="12">
        <v>0</v>
      </c>
      <c r="AH468" s="20"/>
      <c r="AI468" s="20" t="s">
        <v>4220</v>
      </c>
      <c r="AJ468" s="223"/>
      <c r="AK468" s="223"/>
      <c r="AL468" s="223" t="s">
        <v>5685</v>
      </c>
      <c r="AM468" s="331" t="e">
        <v>#N/A</v>
      </c>
      <c r="AN468" s="223">
        <v>3</v>
      </c>
      <c r="AO468" s="223">
        <v>3</v>
      </c>
      <c r="AP468" s="223">
        <v>2</v>
      </c>
      <c r="AQ468" s="223">
        <v>2</v>
      </c>
      <c r="AR468" s="12"/>
    </row>
    <row r="469" spans="1:44">
      <c r="A469" s="12" t="s">
        <v>4312</v>
      </c>
      <c r="B469" s="23" t="s">
        <v>4336</v>
      </c>
      <c r="C469" s="24">
        <v>12114380</v>
      </c>
      <c r="D469" s="12" t="s">
        <v>107</v>
      </c>
      <c r="E469" s="25" t="s">
        <v>4313</v>
      </c>
      <c r="F469" s="24">
        <v>11134339</v>
      </c>
      <c r="G469" s="12" t="s">
        <v>180</v>
      </c>
      <c r="H469" s="26" t="s">
        <v>181</v>
      </c>
      <c r="I469" s="12">
        <v>15</v>
      </c>
      <c r="J469" s="27">
        <v>46253</v>
      </c>
      <c r="K469" s="28" t="s">
        <v>4314</v>
      </c>
      <c r="L469" s="12" t="s">
        <v>4315</v>
      </c>
      <c r="M469" s="12">
        <v>15</v>
      </c>
      <c r="N469" s="358">
        <v>0</v>
      </c>
      <c r="O469" s="358">
        <v>0</v>
      </c>
      <c r="P469" s="30" t="s">
        <v>43</v>
      </c>
      <c r="Q469" s="31">
        <v>46240</v>
      </c>
      <c r="R469" s="12">
        <v>0</v>
      </c>
      <c r="S469" s="31">
        <v>46241</v>
      </c>
      <c r="T469" s="31">
        <v>46241</v>
      </c>
      <c r="U469" s="12" t="s">
        <v>48</v>
      </c>
      <c r="V469" s="12" t="s">
        <v>252</v>
      </c>
      <c r="W469" s="31"/>
      <c r="X469" s="358">
        <v>0</v>
      </c>
      <c r="Y469" s="358">
        <v>0</v>
      </c>
      <c r="Z469" s="357">
        <f>IFERROR(VLOOKUP(H469,[2]New!$B:$G,3,0),)*I469/60</f>
        <v>5.5</v>
      </c>
      <c r="AA469" s="357">
        <f>IFERROR(VLOOKUP(H469,[2]New!$B:$G,4,0),)*I469/60</f>
        <v>29.475000000000001</v>
      </c>
      <c r="AB469" s="357">
        <f>IFERROR(VLOOKUP(H469,[2]New!$B:$G,6,0),)*I469/60</f>
        <v>28.75</v>
      </c>
      <c r="AC469" s="33">
        <f>VLOOKUP(A469,'[4]PO PTCA'!$A:$M,12,0)</f>
        <v>46280</v>
      </c>
      <c r="AD469" s="12">
        <f>IFERROR(VLOOKUP(H469,[3]Sheet1!$E:$H,4,0),)</f>
        <v>0</v>
      </c>
      <c r="AE469" s="17"/>
      <c r="AF469" s="34" t="s">
        <v>2470</v>
      </c>
      <c r="AG469" s="12">
        <v>0</v>
      </c>
      <c r="AH469" s="20"/>
      <c r="AI469" s="20" t="s">
        <v>4220</v>
      </c>
      <c r="AJ469" s="223"/>
      <c r="AK469" s="223"/>
      <c r="AL469" s="223" t="s">
        <v>5640</v>
      </c>
      <c r="AM469" s="331" t="s">
        <v>5640</v>
      </c>
      <c r="AN469" s="223">
        <v>3</v>
      </c>
      <c r="AO469" s="223">
        <v>3</v>
      </c>
      <c r="AP469" s="223">
        <v>3</v>
      </c>
      <c r="AQ469" s="223">
        <v>3</v>
      </c>
      <c r="AR469" t="s">
        <v>5729</v>
      </c>
    </row>
    <row r="470" spans="1:44">
      <c r="A470" s="12" t="s">
        <v>4420</v>
      </c>
      <c r="B470" s="23" t="s">
        <v>4410</v>
      </c>
      <c r="C470" s="24">
        <v>12125012</v>
      </c>
      <c r="D470" s="12" t="s">
        <v>131</v>
      </c>
      <c r="E470" s="25">
        <v>2000128514</v>
      </c>
      <c r="F470" s="24">
        <v>11134237</v>
      </c>
      <c r="G470" s="12" t="s">
        <v>132</v>
      </c>
      <c r="H470" s="26" t="s">
        <v>4389</v>
      </c>
      <c r="I470" s="12">
        <v>63</v>
      </c>
      <c r="J470" s="27">
        <v>46263</v>
      </c>
      <c r="K470" s="28" t="s">
        <v>4392</v>
      </c>
      <c r="L470" s="12" t="s">
        <v>4393</v>
      </c>
      <c r="M470" s="12">
        <v>63</v>
      </c>
      <c r="N470" s="358">
        <v>0</v>
      </c>
      <c r="O470" s="358">
        <v>0</v>
      </c>
      <c r="P470" s="30" t="s">
        <v>128</v>
      </c>
      <c r="Q470" s="31">
        <v>46240</v>
      </c>
      <c r="R470" s="12">
        <v>0</v>
      </c>
      <c r="S470" s="31">
        <v>46241</v>
      </c>
      <c r="T470" s="31">
        <v>46241</v>
      </c>
      <c r="U470" s="12" t="s">
        <v>48</v>
      </c>
      <c r="V470" s="12" t="s">
        <v>45</v>
      </c>
      <c r="W470" s="31"/>
      <c r="X470" s="358">
        <v>0</v>
      </c>
      <c r="Y470" s="358">
        <v>0</v>
      </c>
      <c r="Z470" s="358">
        <v>0</v>
      </c>
      <c r="AA470" s="358">
        <v>0</v>
      </c>
      <c r="AB470" s="358">
        <v>0</v>
      </c>
      <c r="AC470" s="33" t="s">
        <v>128</v>
      </c>
      <c r="AD470" s="12"/>
      <c r="AE470" s="17"/>
      <c r="AF470" s="33" t="s">
        <v>128</v>
      </c>
      <c r="AG470" s="12"/>
      <c r="AH470" s="20"/>
      <c r="AI470" s="20"/>
      <c r="AJ470" s="223"/>
      <c r="AK470" s="223"/>
      <c r="AL470" s="223" t="s">
        <v>5605</v>
      </c>
      <c r="AM470" s="331" t="e">
        <v>#N/A</v>
      </c>
      <c r="AN470" s="331"/>
      <c r="AO470" s="331"/>
      <c r="AP470" s="331"/>
      <c r="AQ470" s="331"/>
      <c r="AR470" s="12"/>
    </row>
    <row r="471" spans="1:44">
      <c r="A471" s="12" t="s">
        <v>4420</v>
      </c>
      <c r="B471" s="23" t="s">
        <v>4411</v>
      </c>
      <c r="C471" s="24">
        <v>12125012</v>
      </c>
      <c r="D471" s="12" t="s">
        <v>131</v>
      </c>
      <c r="E471" s="25">
        <v>2000128516</v>
      </c>
      <c r="F471" s="24">
        <v>11134237</v>
      </c>
      <c r="G471" s="12" t="s">
        <v>132</v>
      </c>
      <c r="H471" s="26" t="s">
        <v>4389</v>
      </c>
      <c r="I471" s="12">
        <v>65</v>
      </c>
      <c r="J471" s="27">
        <v>46263</v>
      </c>
      <c r="K471" s="28" t="s">
        <v>4394</v>
      </c>
      <c r="L471" s="12" t="s">
        <v>4395</v>
      </c>
      <c r="M471" s="12">
        <v>65</v>
      </c>
      <c r="N471" s="358">
        <v>0</v>
      </c>
      <c r="O471" s="358">
        <v>0</v>
      </c>
      <c r="P471" s="30" t="s">
        <v>128</v>
      </c>
      <c r="Q471" s="31">
        <v>46240</v>
      </c>
      <c r="R471" s="12">
        <v>0</v>
      </c>
      <c r="S471" s="31">
        <v>46241</v>
      </c>
      <c r="T471" s="31">
        <v>46241</v>
      </c>
      <c r="U471" s="12" t="s">
        <v>48</v>
      </c>
      <c r="V471" s="12" t="s">
        <v>45</v>
      </c>
      <c r="W471" s="31"/>
      <c r="X471" s="358">
        <v>0</v>
      </c>
      <c r="Y471" s="358">
        <v>0</v>
      </c>
      <c r="Z471" s="358">
        <v>0</v>
      </c>
      <c r="AA471" s="358">
        <v>0</v>
      </c>
      <c r="AB471" s="358">
        <v>0</v>
      </c>
      <c r="AC471" s="33" t="s">
        <v>128</v>
      </c>
      <c r="AD471" s="12"/>
      <c r="AE471" s="17"/>
      <c r="AF471" s="33" t="s">
        <v>128</v>
      </c>
      <c r="AG471" s="12"/>
      <c r="AH471" s="20"/>
      <c r="AI471" s="20"/>
      <c r="AJ471" s="223"/>
      <c r="AK471" s="223"/>
      <c r="AL471" s="223" t="s">
        <v>5605</v>
      </c>
      <c r="AM471" s="331" t="e">
        <v>#N/A</v>
      </c>
      <c r="AN471" s="331"/>
      <c r="AO471" s="331"/>
      <c r="AP471" s="331"/>
      <c r="AQ471" s="331"/>
      <c r="AR471" s="12"/>
    </row>
    <row r="472" spans="1:44">
      <c r="A472" s="12" t="s">
        <v>4420</v>
      </c>
      <c r="B472" s="23" t="s">
        <v>4412</v>
      </c>
      <c r="C472" s="24">
        <v>12125012</v>
      </c>
      <c r="D472" s="12" t="s">
        <v>131</v>
      </c>
      <c r="E472" s="25">
        <v>2000128517</v>
      </c>
      <c r="F472" s="24">
        <v>11134237</v>
      </c>
      <c r="G472" s="12" t="s">
        <v>132</v>
      </c>
      <c r="H472" s="26" t="s">
        <v>4389</v>
      </c>
      <c r="I472" s="12">
        <v>65</v>
      </c>
      <c r="J472" s="27">
        <v>46263</v>
      </c>
      <c r="K472" s="28" t="s">
        <v>4396</v>
      </c>
      <c r="L472" s="12" t="s">
        <v>4397</v>
      </c>
      <c r="M472" s="12">
        <v>65</v>
      </c>
      <c r="N472" s="358">
        <v>0</v>
      </c>
      <c r="O472" s="358">
        <v>0</v>
      </c>
      <c r="P472" s="30" t="s">
        <v>128</v>
      </c>
      <c r="Q472" s="31">
        <v>46240</v>
      </c>
      <c r="R472" s="12">
        <v>0</v>
      </c>
      <c r="S472" s="31">
        <v>46241</v>
      </c>
      <c r="T472" s="31">
        <v>46241</v>
      </c>
      <c r="U472" s="12" t="s">
        <v>48</v>
      </c>
      <c r="V472" s="12" t="s">
        <v>45</v>
      </c>
      <c r="W472" s="31"/>
      <c r="X472" s="358">
        <v>0</v>
      </c>
      <c r="Y472" s="358">
        <v>0</v>
      </c>
      <c r="Z472" s="358">
        <v>0</v>
      </c>
      <c r="AA472" s="358">
        <v>0</v>
      </c>
      <c r="AB472" s="358">
        <v>0</v>
      </c>
      <c r="AC472" s="33" t="s">
        <v>128</v>
      </c>
      <c r="AD472" s="12"/>
      <c r="AE472" s="17"/>
      <c r="AF472" s="33" t="s">
        <v>128</v>
      </c>
      <c r="AG472" s="12"/>
      <c r="AH472" s="20"/>
      <c r="AI472" s="20"/>
      <c r="AJ472" s="223"/>
      <c r="AK472" s="223"/>
      <c r="AL472" s="223" t="s">
        <v>5605</v>
      </c>
      <c r="AM472" s="331" t="e">
        <v>#N/A</v>
      </c>
      <c r="AN472" s="331"/>
      <c r="AO472" s="331"/>
      <c r="AP472" s="331"/>
      <c r="AQ472" s="331"/>
      <c r="AR472" s="12"/>
    </row>
    <row r="473" spans="1:44">
      <c r="A473" s="12" t="s">
        <v>4420</v>
      </c>
      <c r="B473" s="23" t="s">
        <v>4413</v>
      </c>
      <c r="C473" s="24">
        <v>12125032</v>
      </c>
      <c r="D473" s="12" t="s">
        <v>4419</v>
      </c>
      <c r="E473" s="25">
        <v>2000128518</v>
      </c>
      <c r="F473" s="24">
        <v>11125676</v>
      </c>
      <c r="G473" s="12" t="s">
        <v>4390</v>
      </c>
      <c r="H473" s="26" t="s">
        <v>4391</v>
      </c>
      <c r="I473" s="12">
        <v>17</v>
      </c>
      <c r="J473" s="27">
        <v>46263</v>
      </c>
      <c r="K473" s="28" t="s">
        <v>4398</v>
      </c>
      <c r="L473" s="12" t="s">
        <v>4399</v>
      </c>
      <c r="M473" s="12">
        <v>17</v>
      </c>
      <c r="N473" s="358">
        <v>0</v>
      </c>
      <c r="O473" s="358">
        <v>0</v>
      </c>
      <c r="P473" s="30" t="s">
        <v>128</v>
      </c>
      <c r="Q473" s="31">
        <v>46240</v>
      </c>
      <c r="R473" s="12">
        <v>0</v>
      </c>
      <c r="S473" s="31">
        <v>46241</v>
      </c>
      <c r="T473" s="31">
        <v>46241</v>
      </c>
      <c r="U473" s="12" t="s">
        <v>48</v>
      </c>
      <c r="V473" s="12" t="s">
        <v>45</v>
      </c>
      <c r="W473" s="31"/>
      <c r="X473" s="358">
        <v>0</v>
      </c>
      <c r="Y473" s="358">
        <v>0</v>
      </c>
      <c r="Z473" s="358">
        <v>0</v>
      </c>
      <c r="AA473" s="358">
        <v>0</v>
      </c>
      <c r="AB473" s="358">
        <v>0</v>
      </c>
      <c r="AC473" s="33" t="s">
        <v>128</v>
      </c>
      <c r="AD473" s="12"/>
      <c r="AE473" s="17"/>
      <c r="AF473" s="33" t="s">
        <v>128</v>
      </c>
      <c r="AG473" s="12"/>
      <c r="AH473" s="20"/>
      <c r="AI473" s="20"/>
      <c r="AJ473" s="223"/>
      <c r="AK473" s="223"/>
      <c r="AL473" s="223" t="s">
        <v>5632</v>
      </c>
      <c r="AM473" s="331" t="e">
        <v>#N/A</v>
      </c>
      <c r="AN473" s="331"/>
      <c r="AO473" s="331"/>
      <c r="AP473" s="331"/>
      <c r="AQ473" s="331"/>
      <c r="AR473" s="12"/>
    </row>
    <row r="474" spans="1:44">
      <c r="A474" s="12" t="s">
        <v>4420</v>
      </c>
      <c r="B474" s="23" t="s">
        <v>4414</v>
      </c>
      <c r="C474" s="24">
        <v>12125032</v>
      </c>
      <c r="D474" s="12" t="s">
        <v>4419</v>
      </c>
      <c r="E474" s="25">
        <v>2000128520</v>
      </c>
      <c r="F474" s="24">
        <v>11125676</v>
      </c>
      <c r="G474" s="12" t="s">
        <v>4390</v>
      </c>
      <c r="H474" s="26" t="s">
        <v>4391</v>
      </c>
      <c r="I474" s="12">
        <v>17</v>
      </c>
      <c r="J474" s="27">
        <v>46263</v>
      </c>
      <c r="K474" s="28" t="s">
        <v>4400</v>
      </c>
      <c r="L474" s="12" t="s">
        <v>4401</v>
      </c>
      <c r="M474" s="12">
        <v>17</v>
      </c>
      <c r="N474" s="358">
        <v>0</v>
      </c>
      <c r="O474" s="358">
        <v>0</v>
      </c>
      <c r="P474" s="30" t="s">
        <v>128</v>
      </c>
      <c r="Q474" s="31">
        <v>46240</v>
      </c>
      <c r="R474" s="12">
        <v>0</v>
      </c>
      <c r="S474" s="31">
        <v>46241</v>
      </c>
      <c r="T474" s="31">
        <v>46241</v>
      </c>
      <c r="U474" s="12" t="s">
        <v>48</v>
      </c>
      <c r="V474" s="12" t="s">
        <v>45</v>
      </c>
      <c r="W474" s="31"/>
      <c r="X474" s="358">
        <v>0</v>
      </c>
      <c r="Y474" s="358">
        <v>0</v>
      </c>
      <c r="Z474" s="358">
        <v>0</v>
      </c>
      <c r="AA474" s="358">
        <v>0</v>
      </c>
      <c r="AB474" s="358">
        <v>0</v>
      </c>
      <c r="AC474" s="33" t="s">
        <v>128</v>
      </c>
      <c r="AD474" s="12"/>
      <c r="AE474" s="17"/>
      <c r="AF474" s="33" t="s">
        <v>128</v>
      </c>
      <c r="AG474" s="12"/>
      <c r="AH474" s="20"/>
      <c r="AI474" s="20"/>
      <c r="AJ474" s="223"/>
      <c r="AK474" s="223"/>
      <c r="AL474" s="223" t="s">
        <v>5632</v>
      </c>
      <c r="AM474" s="331" t="e">
        <v>#N/A</v>
      </c>
      <c r="AN474" s="331"/>
      <c r="AO474" s="331"/>
      <c r="AP474" s="331"/>
      <c r="AQ474" s="331"/>
      <c r="AR474" s="12"/>
    </row>
    <row r="475" spans="1:44">
      <c r="A475" s="12" t="s">
        <v>4420</v>
      </c>
      <c r="B475" s="23" t="s">
        <v>4415</v>
      </c>
      <c r="C475" s="24">
        <v>12125032</v>
      </c>
      <c r="D475" s="12" t="s">
        <v>4419</v>
      </c>
      <c r="E475" s="25">
        <v>2000128522</v>
      </c>
      <c r="F475" s="24">
        <v>11125676</v>
      </c>
      <c r="G475" s="12" t="s">
        <v>4390</v>
      </c>
      <c r="H475" s="26" t="s">
        <v>4391</v>
      </c>
      <c r="I475" s="12">
        <v>16</v>
      </c>
      <c r="J475" s="27">
        <v>46263</v>
      </c>
      <c r="K475" s="28" t="s">
        <v>4402</v>
      </c>
      <c r="L475" s="12" t="s">
        <v>4403</v>
      </c>
      <c r="M475" s="12">
        <v>16</v>
      </c>
      <c r="N475" s="358">
        <v>0</v>
      </c>
      <c r="O475" s="358">
        <v>0</v>
      </c>
      <c r="P475" s="30" t="s">
        <v>128</v>
      </c>
      <c r="Q475" s="31">
        <v>46240</v>
      </c>
      <c r="R475" s="12">
        <v>0</v>
      </c>
      <c r="S475" s="31">
        <v>46241</v>
      </c>
      <c r="T475" s="31">
        <v>46241</v>
      </c>
      <c r="U475" s="12" t="s">
        <v>48</v>
      </c>
      <c r="V475" s="12" t="s">
        <v>45</v>
      </c>
      <c r="W475" s="31"/>
      <c r="X475" s="358">
        <v>0</v>
      </c>
      <c r="Y475" s="358">
        <v>0</v>
      </c>
      <c r="Z475" s="358">
        <v>0</v>
      </c>
      <c r="AA475" s="358">
        <v>0</v>
      </c>
      <c r="AB475" s="358">
        <v>0</v>
      </c>
      <c r="AC475" s="33" t="s">
        <v>128</v>
      </c>
      <c r="AD475" s="12"/>
      <c r="AE475" s="17"/>
      <c r="AF475" s="33" t="s">
        <v>128</v>
      </c>
      <c r="AG475" s="12"/>
      <c r="AH475" s="20"/>
      <c r="AI475" s="20"/>
      <c r="AJ475" s="223"/>
      <c r="AK475" s="223"/>
      <c r="AL475" s="223" t="s">
        <v>5632</v>
      </c>
      <c r="AM475" s="331" t="e">
        <v>#N/A</v>
      </c>
      <c r="AN475" s="331"/>
      <c r="AO475" s="331"/>
      <c r="AP475" s="331"/>
      <c r="AQ475" s="331"/>
      <c r="AR475" s="12"/>
    </row>
    <row r="476" spans="1:44">
      <c r="A476" s="12" t="s">
        <v>4420</v>
      </c>
      <c r="B476" s="23" t="s">
        <v>4416</v>
      </c>
      <c r="C476" s="24">
        <v>12125032</v>
      </c>
      <c r="D476" s="12" t="s">
        <v>4419</v>
      </c>
      <c r="E476" s="25">
        <v>2000128523</v>
      </c>
      <c r="F476" s="24">
        <v>11125676</v>
      </c>
      <c r="G476" s="12" t="s">
        <v>4390</v>
      </c>
      <c r="H476" s="26" t="s">
        <v>4391</v>
      </c>
      <c r="I476" s="12">
        <v>18</v>
      </c>
      <c r="J476" s="27">
        <v>46263</v>
      </c>
      <c r="K476" s="28" t="s">
        <v>4404</v>
      </c>
      <c r="L476" s="12" t="s">
        <v>4405</v>
      </c>
      <c r="M476" s="12">
        <v>18</v>
      </c>
      <c r="N476" s="358">
        <v>0</v>
      </c>
      <c r="O476" s="358">
        <v>0</v>
      </c>
      <c r="P476" s="30" t="s">
        <v>128</v>
      </c>
      <c r="Q476" s="31">
        <v>46240</v>
      </c>
      <c r="R476" s="12">
        <v>0</v>
      </c>
      <c r="S476" s="31">
        <v>46241</v>
      </c>
      <c r="T476" s="31">
        <v>46241</v>
      </c>
      <c r="U476" s="12" t="s">
        <v>48</v>
      </c>
      <c r="V476" s="12" t="s">
        <v>45</v>
      </c>
      <c r="W476" s="31"/>
      <c r="X476" s="358">
        <v>0</v>
      </c>
      <c r="Y476" s="358">
        <v>0</v>
      </c>
      <c r="Z476" s="358">
        <v>0</v>
      </c>
      <c r="AA476" s="358">
        <v>0</v>
      </c>
      <c r="AB476" s="358">
        <v>0</v>
      </c>
      <c r="AC476" s="33" t="s">
        <v>128</v>
      </c>
      <c r="AD476" s="12"/>
      <c r="AE476" s="17"/>
      <c r="AF476" s="33" t="s">
        <v>128</v>
      </c>
      <c r="AG476" s="12"/>
      <c r="AH476" s="20"/>
      <c r="AI476" s="20"/>
      <c r="AJ476" s="223"/>
      <c r="AK476" s="223"/>
      <c r="AL476" s="223" t="s">
        <v>5632</v>
      </c>
      <c r="AM476" s="331" t="e">
        <v>#N/A</v>
      </c>
      <c r="AN476" s="331"/>
      <c r="AO476" s="331"/>
      <c r="AP476" s="331"/>
      <c r="AQ476" s="331"/>
      <c r="AR476" s="12"/>
    </row>
    <row r="477" spans="1:44">
      <c r="A477" s="12" t="s">
        <v>4420</v>
      </c>
      <c r="B477" s="23" t="s">
        <v>4417</v>
      </c>
      <c r="C477" s="24">
        <v>12125032</v>
      </c>
      <c r="D477" s="12" t="s">
        <v>4419</v>
      </c>
      <c r="E477" s="25">
        <v>2000128524</v>
      </c>
      <c r="F477" s="24">
        <v>11125676</v>
      </c>
      <c r="G477" s="12" t="s">
        <v>4390</v>
      </c>
      <c r="H477" s="26" t="s">
        <v>4391</v>
      </c>
      <c r="I477" s="12">
        <v>18</v>
      </c>
      <c r="J477" s="27">
        <v>46263</v>
      </c>
      <c r="K477" s="28" t="s">
        <v>4406</v>
      </c>
      <c r="L477" s="12" t="s">
        <v>4407</v>
      </c>
      <c r="M477" s="12">
        <v>18</v>
      </c>
      <c r="N477" s="358">
        <v>0</v>
      </c>
      <c r="O477" s="358">
        <v>0</v>
      </c>
      <c r="P477" s="30" t="s">
        <v>128</v>
      </c>
      <c r="Q477" s="31">
        <v>46240</v>
      </c>
      <c r="R477" s="12">
        <v>0</v>
      </c>
      <c r="S477" s="31">
        <v>46241</v>
      </c>
      <c r="T477" s="31">
        <v>46241</v>
      </c>
      <c r="U477" s="12" t="s">
        <v>48</v>
      </c>
      <c r="V477" s="12" t="s">
        <v>45</v>
      </c>
      <c r="W477" s="31"/>
      <c r="X477" s="358">
        <v>0</v>
      </c>
      <c r="Y477" s="358">
        <v>0</v>
      </c>
      <c r="Z477" s="358">
        <v>0</v>
      </c>
      <c r="AA477" s="358">
        <v>0</v>
      </c>
      <c r="AB477" s="358">
        <v>0</v>
      </c>
      <c r="AC477" s="33" t="s">
        <v>128</v>
      </c>
      <c r="AD477" s="12"/>
      <c r="AE477" s="17"/>
      <c r="AF477" s="33" t="s">
        <v>128</v>
      </c>
      <c r="AG477" s="12"/>
      <c r="AH477" s="20"/>
      <c r="AI477" s="20"/>
      <c r="AJ477" s="223"/>
      <c r="AK477" s="223"/>
      <c r="AL477" s="223" t="s">
        <v>5632</v>
      </c>
      <c r="AM477" s="331" t="e">
        <v>#N/A</v>
      </c>
      <c r="AN477" s="331"/>
      <c r="AO477" s="331"/>
      <c r="AP477" s="331"/>
      <c r="AQ477" s="331"/>
      <c r="AR477" s="12"/>
    </row>
    <row r="478" spans="1:44">
      <c r="A478" s="12" t="s">
        <v>4420</v>
      </c>
      <c r="B478" s="23" t="s">
        <v>4418</v>
      </c>
      <c r="C478" s="24">
        <v>12125032</v>
      </c>
      <c r="D478" s="12" t="s">
        <v>4419</v>
      </c>
      <c r="E478" s="25">
        <v>2000128525</v>
      </c>
      <c r="F478" s="24">
        <v>11125676</v>
      </c>
      <c r="G478" s="12" t="s">
        <v>4390</v>
      </c>
      <c r="H478" s="26" t="s">
        <v>4391</v>
      </c>
      <c r="I478" s="12">
        <v>18</v>
      </c>
      <c r="J478" s="27">
        <v>46263</v>
      </c>
      <c r="K478" s="28" t="s">
        <v>4408</v>
      </c>
      <c r="L478" s="12" t="s">
        <v>4409</v>
      </c>
      <c r="M478" s="12">
        <v>18</v>
      </c>
      <c r="N478" s="358">
        <v>0</v>
      </c>
      <c r="O478" s="358">
        <v>0</v>
      </c>
      <c r="P478" s="30" t="s">
        <v>128</v>
      </c>
      <c r="Q478" s="31">
        <v>46240</v>
      </c>
      <c r="R478" s="12">
        <v>0</v>
      </c>
      <c r="S478" s="31">
        <v>46241</v>
      </c>
      <c r="T478" s="31">
        <v>46241</v>
      </c>
      <c r="U478" s="12" t="s">
        <v>48</v>
      </c>
      <c r="V478" s="12" t="s">
        <v>45</v>
      </c>
      <c r="W478" s="31"/>
      <c r="X478" s="358">
        <v>0</v>
      </c>
      <c r="Y478" s="358">
        <v>0</v>
      </c>
      <c r="Z478" s="358">
        <v>0</v>
      </c>
      <c r="AA478" s="358">
        <v>0</v>
      </c>
      <c r="AB478" s="358">
        <v>0</v>
      </c>
      <c r="AC478" s="33" t="s">
        <v>128</v>
      </c>
      <c r="AD478" s="12"/>
      <c r="AE478" s="17"/>
      <c r="AF478" s="33" t="s">
        <v>128</v>
      </c>
      <c r="AG478" s="12"/>
      <c r="AH478" s="20"/>
      <c r="AI478" s="20"/>
      <c r="AJ478" s="223"/>
      <c r="AK478" s="223"/>
      <c r="AL478" s="223" t="s">
        <v>5632</v>
      </c>
      <c r="AM478" s="331" t="e">
        <v>#N/A</v>
      </c>
      <c r="AN478" s="331"/>
      <c r="AO478" s="331"/>
      <c r="AP478" s="331"/>
      <c r="AQ478" s="331"/>
      <c r="AR478" s="12"/>
    </row>
    <row r="479" spans="1:44">
      <c r="A479" s="12" t="s">
        <v>4460</v>
      </c>
      <c r="B479" s="23" t="s">
        <v>4424</v>
      </c>
      <c r="C479" s="24">
        <v>12125021</v>
      </c>
      <c r="D479" s="12" t="s">
        <v>210</v>
      </c>
      <c r="E479" s="25">
        <v>2000128548</v>
      </c>
      <c r="F479" s="24">
        <v>11133759</v>
      </c>
      <c r="G479" s="12" t="s">
        <v>211</v>
      </c>
      <c r="H479" s="26" t="s">
        <v>4422</v>
      </c>
      <c r="I479" s="12">
        <v>23</v>
      </c>
      <c r="J479" s="27">
        <v>46258</v>
      </c>
      <c r="K479" s="28" t="s">
        <v>4436</v>
      </c>
      <c r="L479" s="12" t="s">
        <v>4437</v>
      </c>
      <c r="M479" s="12">
        <v>23</v>
      </c>
      <c r="N479" s="358">
        <v>0</v>
      </c>
      <c r="O479" s="358">
        <v>0</v>
      </c>
      <c r="P479" s="30" t="s">
        <v>128</v>
      </c>
      <c r="Q479" s="31">
        <v>46240</v>
      </c>
      <c r="R479" s="12">
        <v>0</v>
      </c>
      <c r="S479" s="31">
        <v>46242</v>
      </c>
      <c r="T479" s="31">
        <v>46246</v>
      </c>
      <c r="U479" s="30" t="s">
        <v>128</v>
      </c>
      <c r="V479" s="12" t="s">
        <v>45</v>
      </c>
      <c r="W479" s="31">
        <v>46251</v>
      </c>
      <c r="X479" s="358">
        <v>0</v>
      </c>
      <c r="Y479" s="358">
        <v>0</v>
      </c>
      <c r="Z479" s="358">
        <v>0</v>
      </c>
      <c r="AA479" s="358">
        <v>0</v>
      </c>
      <c r="AB479" s="358">
        <v>0</v>
      </c>
      <c r="AC479" s="30" t="s">
        <v>128</v>
      </c>
      <c r="AD479" s="12"/>
      <c r="AE479" s="17"/>
      <c r="AF479" s="30" t="s">
        <v>128</v>
      </c>
      <c r="AG479" s="12"/>
      <c r="AH479" s="20"/>
      <c r="AI479" s="20"/>
      <c r="AJ479" s="223"/>
      <c r="AK479" s="223"/>
      <c r="AL479" s="223" t="s">
        <v>5607</v>
      </c>
      <c r="AM479" s="331" t="e">
        <v>#N/A</v>
      </c>
      <c r="AN479" s="331"/>
      <c r="AO479" s="331"/>
      <c r="AP479" s="331"/>
      <c r="AQ479" s="331"/>
      <c r="AR479" s="12"/>
    </row>
    <row r="480" spans="1:44">
      <c r="A480" s="12" t="s">
        <v>4460</v>
      </c>
      <c r="B480" s="23" t="s">
        <v>4425</v>
      </c>
      <c r="C480" s="24">
        <v>12125021</v>
      </c>
      <c r="D480" s="12" t="s">
        <v>210</v>
      </c>
      <c r="E480" s="25">
        <v>2000128549</v>
      </c>
      <c r="F480" s="24">
        <v>11133759</v>
      </c>
      <c r="G480" s="12" t="s">
        <v>211</v>
      </c>
      <c r="H480" s="26" t="s">
        <v>4422</v>
      </c>
      <c r="I480" s="12">
        <v>23</v>
      </c>
      <c r="J480" s="27">
        <v>46258</v>
      </c>
      <c r="K480" s="28" t="s">
        <v>4438</v>
      </c>
      <c r="L480" s="12" t="s">
        <v>4439</v>
      </c>
      <c r="M480" s="12">
        <v>23</v>
      </c>
      <c r="N480" s="358">
        <v>0</v>
      </c>
      <c r="O480" s="358">
        <v>0</v>
      </c>
      <c r="P480" s="30" t="s">
        <v>128</v>
      </c>
      <c r="Q480" s="31">
        <v>46240</v>
      </c>
      <c r="R480" s="12">
        <v>0</v>
      </c>
      <c r="S480" s="31">
        <v>46242</v>
      </c>
      <c r="T480" s="31">
        <v>46246</v>
      </c>
      <c r="U480" s="30" t="s">
        <v>128</v>
      </c>
      <c r="V480" s="12" t="s">
        <v>45</v>
      </c>
      <c r="W480" s="31">
        <v>46251</v>
      </c>
      <c r="X480" s="358">
        <v>0</v>
      </c>
      <c r="Y480" s="358">
        <v>0</v>
      </c>
      <c r="Z480" s="358">
        <v>0</v>
      </c>
      <c r="AA480" s="358">
        <v>0</v>
      </c>
      <c r="AB480" s="358">
        <v>0</v>
      </c>
      <c r="AC480" s="30" t="s">
        <v>128</v>
      </c>
      <c r="AD480" s="12"/>
      <c r="AE480" s="17"/>
      <c r="AF480" s="30" t="s">
        <v>128</v>
      </c>
      <c r="AG480" s="12"/>
      <c r="AH480" s="20"/>
      <c r="AI480" s="20"/>
      <c r="AJ480" s="223"/>
      <c r="AK480" s="223"/>
      <c r="AL480" s="223" t="s">
        <v>5607</v>
      </c>
      <c r="AM480" s="331" t="e">
        <v>#N/A</v>
      </c>
      <c r="AN480" s="331"/>
      <c r="AO480" s="331"/>
      <c r="AP480" s="331"/>
      <c r="AQ480" s="331"/>
      <c r="AR480" s="12"/>
    </row>
    <row r="481" spans="1:44">
      <c r="A481" s="12" t="s">
        <v>4460</v>
      </c>
      <c r="B481" s="23" t="s">
        <v>4426</v>
      </c>
      <c r="C481" s="24">
        <v>12125021</v>
      </c>
      <c r="D481" s="12" t="s">
        <v>210</v>
      </c>
      <c r="E481" s="25">
        <v>2000128550</v>
      </c>
      <c r="F481" s="24">
        <v>11133759</v>
      </c>
      <c r="G481" s="12" t="s">
        <v>211</v>
      </c>
      <c r="H481" s="26" t="s">
        <v>4422</v>
      </c>
      <c r="I481" s="12">
        <v>23</v>
      </c>
      <c r="J481" s="27">
        <v>46258</v>
      </c>
      <c r="K481" s="28" t="s">
        <v>4440</v>
      </c>
      <c r="L481" s="12" t="s">
        <v>4441</v>
      </c>
      <c r="M481" s="12">
        <v>23</v>
      </c>
      <c r="N481" s="358">
        <v>0</v>
      </c>
      <c r="O481" s="358">
        <v>0</v>
      </c>
      <c r="P481" s="30" t="s">
        <v>128</v>
      </c>
      <c r="Q481" s="31">
        <v>46240</v>
      </c>
      <c r="R481" s="12">
        <v>0</v>
      </c>
      <c r="S481" s="31">
        <v>46242</v>
      </c>
      <c r="T481" s="31">
        <v>46246</v>
      </c>
      <c r="U481" s="30" t="s">
        <v>128</v>
      </c>
      <c r="V481" s="12" t="s">
        <v>45</v>
      </c>
      <c r="W481" s="31">
        <v>46251</v>
      </c>
      <c r="X481" s="358">
        <v>0</v>
      </c>
      <c r="Y481" s="358">
        <v>0</v>
      </c>
      <c r="Z481" s="358">
        <v>0</v>
      </c>
      <c r="AA481" s="358">
        <v>0</v>
      </c>
      <c r="AB481" s="358">
        <v>0</v>
      </c>
      <c r="AC481" s="30" t="s">
        <v>128</v>
      </c>
      <c r="AD481" s="12"/>
      <c r="AE481" s="17"/>
      <c r="AF481" s="30" t="s">
        <v>128</v>
      </c>
      <c r="AG481" s="12"/>
      <c r="AH481" s="20"/>
      <c r="AI481" s="20"/>
      <c r="AJ481" s="223"/>
      <c r="AK481" s="223"/>
      <c r="AL481" s="223" t="s">
        <v>5607</v>
      </c>
      <c r="AM481" s="331" t="e">
        <v>#N/A</v>
      </c>
      <c r="AN481" s="331"/>
      <c r="AO481" s="331"/>
      <c r="AP481" s="331"/>
      <c r="AQ481" s="331"/>
      <c r="AR481" s="12"/>
    </row>
    <row r="482" spans="1:44">
      <c r="A482" s="12" t="s">
        <v>4460</v>
      </c>
      <c r="B482" s="23" t="s">
        <v>4427</v>
      </c>
      <c r="C482" s="24">
        <v>12125021</v>
      </c>
      <c r="D482" s="12" t="s">
        <v>210</v>
      </c>
      <c r="E482" s="25">
        <v>2000128551</v>
      </c>
      <c r="F482" s="24">
        <v>11133759</v>
      </c>
      <c r="G482" s="12" t="s">
        <v>211</v>
      </c>
      <c r="H482" s="26" t="s">
        <v>4422</v>
      </c>
      <c r="I482" s="12">
        <v>23</v>
      </c>
      <c r="J482" s="27">
        <v>46258</v>
      </c>
      <c r="K482" s="28" t="s">
        <v>4442</v>
      </c>
      <c r="L482" s="12" t="s">
        <v>4443</v>
      </c>
      <c r="M482" s="12">
        <v>23</v>
      </c>
      <c r="N482" s="358">
        <v>0</v>
      </c>
      <c r="O482" s="358">
        <v>0</v>
      </c>
      <c r="P482" s="30" t="s">
        <v>128</v>
      </c>
      <c r="Q482" s="31">
        <v>46240</v>
      </c>
      <c r="R482" s="12">
        <v>0</v>
      </c>
      <c r="S482" s="31">
        <v>46242</v>
      </c>
      <c r="T482" s="31">
        <v>46246</v>
      </c>
      <c r="U482" s="30" t="s">
        <v>128</v>
      </c>
      <c r="V482" s="12" t="s">
        <v>45</v>
      </c>
      <c r="W482" s="31">
        <v>46251</v>
      </c>
      <c r="X482" s="358">
        <v>0</v>
      </c>
      <c r="Y482" s="358">
        <v>0</v>
      </c>
      <c r="Z482" s="358">
        <v>0</v>
      </c>
      <c r="AA482" s="358">
        <v>0</v>
      </c>
      <c r="AB482" s="358">
        <v>0</v>
      </c>
      <c r="AC482" s="30" t="s">
        <v>128</v>
      </c>
      <c r="AD482" s="12"/>
      <c r="AE482" s="17"/>
      <c r="AF482" s="30" t="s">
        <v>128</v>
      </c>
      <c r="AG482" s="12"/>
      <c r="AH482" s="20"/>
      <c r="AI482" s="20"/>
      <c r="AJ482" s="223"/>
      <c r="AK482" s="223"/>
      <c r="AL482" s="223" t="s">
        <v>5607</v>
      </c>
      <c r="AM482" s="331" t="e">
        <v>#N/A</v>
      </c>
      <c r="AN482" s="331"/>
      <c r="AO482" s="331"/>
      <c r="AP482" s="331"/>
      <c r="AQ482" s="331"/>
      <c r="AR482" s="12"/>
    </row>
    <row r="483" spans="1:44">
      <c r="A483" s="12" t="s">
        <v>4460</v>
      </c>
      <c r="B483" s="23" t="s">
        <v>4428</v>
      </c>
      <c r="C483" s="24">
        <v>12125021</v>
      </c>
      <c r="D483" s="12" t="s">
        <v>210</v>
      </c>
      <c r="E483" s="25">
        <v>2000128552</v>
      </c>
      <c r="F483" s="24">
        <v>11133759</v>
      </c>
      <c r="G483" s="12" t="s">
        <v>211</v>
      </c>
      <c r="H483" s="26" t="s">
        <v>4422</v>
      </c>
      <c r="I483" s="12">
        <v>23</v>
      </c>
      <c r="J483" s="27">
        <v>46258</v>
      </c>
      <c r="K483" s="28" t="s">
        <v>4444</v>
      </c>
      <c r="L483" s="12" t="s">
        <v>4445</v>
      </c>
      <c r="M483" s="12">
        <v>23</v>
      </c>
      <c r="N483" s="358">
        <v>0</v>
      </c>
      <c r="O483" s="358">
        <v>0</v>
      </c>
      <c r="P483" s="30" t="s">
        <v>128</v>
      </c>
      <c r="Q483" s="31">
        <v>46240</v>
      </c>
      <c r="R483" s="12">
        <v>0</v>
      </c>
      <c r="S483" s="31">
        <v>46242</v>
      </c>
      <c r="T483" s="31">
        <v>46246</v>
      </c>
      <c r="U483" s="30" t="s">
        <v>128</v>
      </c>
      <c r="V483" s="12" t="s">
        <v>45</v>
      </c>
      <c r="W483" s="31">
        <v>46251</v>
      </c>
      <c r="X483" s="358">
        <v>0</v>
      </c>
      <c r="Y483" s="358">
        <v>0</v>
      </c>
      <c r="Z483" s="358">
        <v>0</v>
      </c>
      <c r="AA483" s="358">
        <v>0</v>
      </c>
      <c r="AB483" s="358">
        <v>0</v>
      </c>
      <c r="AC483" s="30" t="s">
        <v>128</v>
      </c>
      <c r="AD483" s="12"/>
      <c r="AE483" s="17"/>
      <c r="AF483" s="30" t="s">
        <v>128</v>
      </c>
      <c r="AG483" s="12"/>
      <c r="AH483" s="20"/>
      <c r="AI483" s="20"/>
      <c r="AJ483" s="223"/>
      <c r="AK483" s="223"/>
      <c r="AL483" s="223" t="s">
        <v>5607</v>
      </c>
      <c r="AM483" s="331" t="e">
        <v>#N/A</v>
      </c>
      <c r="AN483" s="331"/>
      <c r="AO483" s="331"/>
      <c r="AP483" s="331"/>
      <c r="AQ483" s="331"/>
      <c r="AR483" s="12"/>
    </row>
    <row r="484" spans="1:44">
      <c r="A484" s="12" t="s">
        <v>4460</v>
      </c>
      <c r="B484" s="23" t="s">
        <v>4429</v>
      </c>
      <c r="C484" s="24">
        <v>12125021</v>
      </c>
      <c r="D484" s="12" t="s">
        <v>210</v>
      </c>
      <c r="E484" s="25">
        <v>2000128553</v>
      </c>
      <c r="F484" s="24">
        <v>11133759</v>
      </c>
      <c r="G484" s="12" t="s">
        <v>211</v>
      </c>
      <c r="H484" s="26" t="s">
        <v>4422</v>
      </c>
      <c r="I484" s="12">
        <v>23</v>
      </c>
      <c r="J484" s="27">
        <v>46258</v>
      </c>
      <c r="K484" s="28" t="s">
        <v>4446</v>
      </c>
      <c r="L484" s="12" t="s">
        <v>4447</v>
      </c>
      <c r="M484" s="12">
        <v>23</v>
      </c>
      <c r="N484" s="358">
        <v>0</v>
      </c>
      <c r="O484" s="358">
        <v>0</v>
      </c>
      <c r="P484" s="30" t="s">
        <v>128</v>
      </c>
      <c r="Q484" s="31">
        <v>46240</v>
      </c>
      <c r="R484" s="12">
        <v>0</v>
      </c>
      <c r="S484" s="31">
        <v>46242</v>
      </c>
      <c r="T484" s="31">
        <v>46246</v>
      </c>
      <c r="U484" s="30" t="s">
        <v>128</v>
      </c>
      <c r="V484" s="12" t="s">
        <v>45</v>
      </c>
      <c r="W484" s="31">
        <v>46251</v>
      </c>
      <c r="X484" s="358">
        <v>0</v>
      </c>
      <c r="Y484" s="358">
        <v>0</v>
      </c>
      <c r="Z484" s="358">
        <v>0</v>
      </c>
      <c r="AA484" s="358">
        <v>0</v>
      </c>
      <c r="AB484" s="358">
        <v>0</v>
      </c>
      <c r="AC484" s="30" t="s">
        <v>128</v>
      </c>
      <c r="AD484" s="12"/>
      <c r="AE484" s="17"/>
      <c r="AF484" s="30" t="s">
        <v>128</v>
      </c>
      <c r="AG484" s="12"/>
      <c r="AH484" s="20"/>
      <c r="AI484" s="20"/>
      <c r="AJ484" s="223"/>
      <c r="AK484" s="223"/>
      <c r="AL484" s="223" t="s">
        <v>5607</v>
      </c>
      <c r="AM484" s="331" t="e">
        <v>#N/A</v>
      </c>
      <c r="AN484" s="331"/>
      <c r="AO484" s="331"/>
      <c r="AP484" s="331"/>
      <c r="AQ484" s="331"/>
      <c r="AR484" s="12"/>
    </row>
    <row r="485" spans="1:44">
      <c r="A485" s="12" t="s">
        <v>4460</v>
      </c>
      <c r="B485" s="23" t="s">
        <v>4430</v>
      </c>
      <c r="C485" s="24">
        <v>12114365</v>
      </c>
      <c r="D485" s="12" t="s">
        <v>309</v>
      </c>
      <c r="E485" s="25">
        <v>2000128554</v>
      </c>
      <c r="F485" s="24">
        <v>11125051</v>
      </c>
      <c r="G485" s="12" t="s">
        <v>4296</v>
      </c>
      <c r="H485" s="26" t="s">
        <v>4423</v>
      </c>
      <c r="I485" s="12">
        <v>20</v>
      </c>
      <c r="J485" s="27">
        <v>46258</v>
      </c>
      <c r="K485" s="28" t="s">
        <v>4448</v>
      </c>
      <c r="L485" s="12" t="s">
        <v>4449</v>
      </c>
      <c r="M485" s="12">
        <v>20</v>
      </c>
      <c r="N485" s="358">
        <v>0</v>
      </c>
      <c r="O485" s="358">
        <v>0</v>
      </c>
      <c r="P485" s="30" t="s">
        <v>128</v>
      </c>
      <c r="Q485" s="31">
        <v>46240</v>
      </c>
      <c r="R485" s="12">
        <v>0</v>
      </c>
      <c r="S485" s="31">
        <v>46241</v>
      </c>
      <c r="T485" s="31">
        <v>46246</v>
      </c>
      <c r="U485" s="30" t="s">
        <v>128</v>
      </c>
      <c r="V485" s="12" t="s">
        <v>45</v>
      </c>
      <c r="W485" s="31">
        <v>46251</v>
      </c>
      <c r="X485" s="358">
        <v>0</v>
      </c>
      <c r="Y485" s="358">
        <v>0</v>
      </c>
      <c r="Z485" s="358">
        <v>0</v>
      </c>
      <c r="AA485" s="358">
        <v>0</v>
      </c>
      <c r="AB485" s="358">
        <v>0</v>
      </c>
      <c r="AC485" s="30" t="s">
        <v>128</v>
      </c>
      <c r="AD485" s="12"/>
      <c r="AE485" s="17"/>
      <c r="AF485" s="30" t="s">
        <v>128</v>
      </c>
      <c r="AG485" s="12"/>
      <c r="AH485" s="20"/>
      <c r="AI485" s="20"/>
      <c r="AJ485" s="223"/>
      <c r="AK485" s="223"/>
      <c r="AL485" s="223" t="s">
        <v>5648</v>
      </c>
      <c r="AM485" s="331" t="s">
        <v>5648</v>
      </c>
      <c r="AN485" s="331"/>
      <c r="AO485" s="331"/>
      <c r="AP485" s="331"/>
      <c r="AQ485" s="331"/>
      <c r="AR485" s="12"/>
    </row>
    <row r="486" spans="1:44">
      <c r="A486" s="12" t="s">
        <v>4460</v>
      </c>
      <c r="B486" s="23" t="s">
        <v>4431</v>
      </c>
      <c r="C486" s="24">
        <v>12114365</v>
      </c>
      <c r="D486" s="12" t="s">
        <v>309</v>
      </c>
      <c r="E486" s="25">
        <v>2000128555</v>
      </c>
      <c r="F486" s="24">
        <v>11125051</v>
      </c>
      <c r="G486" s="12" t="s">
        <v>4296</v>
      </c>
      <c r="H486" s="26" t="s">
        <v>4423</v>
      </c>
      <c r="I486" s="12">
        <v>20</v>
      </c>
      <c r="J486" s="27">
        <v>46258</v>
      </c>
      <c r="K486" s="28" t="s">
        <v>4450</v>
      </c>
      <c r="L486" s="12" t="s">
        <v>4451</v>
      </c>
      <c r="M486" s="12">
        <v>20</v>
      </c>
      <c r="N486" s="358">
        <v>0</v>
      </c>
      <c r="O486" s="358">
        <v>0</v>
      </c>
      <c r="P486" s="30" t="s">
        <v>128</v>
      </c>
      <c r="Q486" s="31">
        <v>46240</v>
      </c>
      <c r="R486" s="12">
        <v>0</v>
      </c>
      <c r="S486" s="31">
        <v>46241</v>
      </c>
      <c r="T486" s="31">
        <v>46246</v>
      </c>
      <c r="U486" s="30" t="s">
        <v>128</v>
      </c>
      <c r="V486" s="12" t="s">
        <v>45</v>
      </c>
      <c r="W486" s="31">
        <v>46251</v>
      </c>
      <c r="X486" s="358">
        <v>0</v>
      </c>
      <c r="Y486" s="358">
        <v>0</v>
      </c>
      <c r="Z486" s="358">
        <v>0</v>
      </c>
      <c r="AA486" s="358">
        <v>0</v>
      </c>
      <c r="AB486" s="358">
        <v>0</v>
      </c>
      <c r="AC486" s="30" t="s">
        <v>128</v>
      </c>
      <c r="AD486" s="12"/>
      <c r="AE486" s="17"/>
      <c r="AF486" s="30" t="s">
        <v>128</v>
      </c>
      <c r="AG486" s="12"/>
      <c r="AH486" s="20"/>
      <c r="AI486" s="20"/>
      <c r="AJ486" s="223"/>
      <c r="AK486" s="223"/>
      <c r="AL486" s="223" t="s">
        <v>5648</v>
      </c>
      <c r="AM486" s="331" t="s">
        <v>5648</v>
      </c>
      <c r="AN486" s="331"/>
      <c r="AO486" s="331"/>
      <c r="AP486" s="331"/>
      <c r="AQ486" s="331"/>
      <c r="AR486" s="12"/>
    </row>
    <row r="487" spans="1:44">
      <c r="A487" s="12" t="s">
        <v>4460</v>
      </c>
      <c r="B487" s="23" t="s">
        <v>4432</v>
      </c>
      <c r="C487" s="24">
        <v>12114365</v>
      </c>
      <c r="D487" s="12" t="s">
        <v>309</v>
      </c>
      <c r="E487" s="25">
        <v>2000128556</v>
      </c>
      <c r="F487" s="24">
        <v>11125051</v>
      </c>
      <c r="G487" s="12" t="s">
        <v>4296</v>
      </c>
      <c r="H487" s="26" t="s">
        <v>4423</v>
      </c>
      <c r="I487" s="12">
        <v>20</v>
      </c>
      <c r="J487" s="27">
        <v>46258</v>
      </c>
      <c r="K487" s="28" t="s">
        <v>4452</v>
      </c>
      <c r="L487" s="12" t="s">
        <v>4453</v>
      </c>
      <c r="M487" s="12">
        <v>20</v>
      </c>
      <c r="N487" s="358">
        <v>0</v>
      </c>
      <c r="O487" s="358">
        <v>0</v>
      </c>
      <c r="P487" s="30" t="s">
        <v>128</v>
      </c>
      <c r="Q487" s="31">
        <v>46240</v>
      </c>
      <c r="R487" s="12">
        <v>0</v>
      </c>
      <c r="S487" s="31">
        <v>46241</v>
      </c>
      <c r="T487" s="31">
        <v>46246</v>
      </c>
      <c r="U487" s="30" t="s">
        <v>128</v>
      </c>
      <c r="V487" s="12" t="s">
        <v>45</v>
      </c>
      <c r="W487" s="31">
        <v>46251</v>
      </c>
      <c r="X487" s="358">
        <v>0</v>
      </c>
      <c r="Y487" s="358">
        <v>0</v>
      </c>
      <c r="Z487" s="358">
        <v>0</v>
      </c>
      <c r="AA487" s="358">
        <v>0</v>
      </c>
      <c r="AB487" s="358">
        <v>0</v>
      </c>
      <c r="AC487" s="30" t="s">
        <v>128</v>
      </c>
      <c r="AD487" s="12"/>
      <c r="AE487" s="17"/>
      <c r="AF487" s="30" t="s">
        <v>128</v>
      </c>
      <c r="AG487" s="12"/>
      <c r="AH487" s="20"/>
      <c r="AI487" s="20"/>
      <c r="AJ487" s="223"/>
      <c r="AK487" s="223"/>
      <c r="AL487" s="223" t="s">
        <v>5648</v>
      </c>
      <c r="AM487" s="331" t="s">
        <v>5648</v>
      </c>
      <c r="AN487" s="331"/>
      <c r="AO487" s="331"/>
      <c r="AP487" s="331"/>
      <c r="AQ487" s="331"/>
      <c r="AR487" s="12"/>
    </row>
    <row r="488" spans="1:44">
      <c r="A488" s="12" t="s">
        <v>4460</v>
      </c>
      <c r="B488" s="23" t="s">
        <v>4433</v>
      </c>
      <c r="C488" s="24">
        <v>12114365</v>
      </c>
      <c r="D488" s="12" t="s">
        <v>309</v>
      </c>
      <c r="E488" s="25">
        <v>2000128557</v>
      </c>
      <c r="F488" s="24">
        <v>11125051</v>
      </c>
      <c r="G488" s="12" t="s">
        <v>4296</v>
      </c>
      <c r="H488" s="26" t="s">
        <v>4423</v>
      </c>
      <c r="I488" s="12">
        <v>20</v>
      </c>
      <c r="J488" s="27">
        <v>46258</v>
      </c>
      <c r="K488" s="28" t="s">
        <v>4454</v>
      </c>
      <c r="L488" s="12" t="s">
        <v>4455</v>
      </c>
      <c r="M488" s="12">
        <v>20</v>
      </c>
      <c r="N488" s="358">
        <v>0</v>
      </c>
      <c r="O488" s="358">
        <v>0</v>
      </c>
      <c r="P488" s="30" t="s">
        <v>128</v>
      </c>
      <c r="Q488" s="31">
        <v>46240</v>
      </c>
      <c r="R488" s="12">
        <v>0</v>
      </c>
      <c r="S488" s="31">
        <v>46241</v>
      </c>
      <c r="T488" s="31">
        <v>46246</v>
      </c>
      <c r="U488" s="30" t="s">
        <v>128</v>
      </c>
      <c r="V488" s="12" t="s">
        <v>45</v>
      </c>
      <c r="W488" s="31">
        <v>46251</v>
      </c>
      <c r="X488" s="358">
        <v>0</v>
      </c>
      <c r="Y488" s="358">
        <v>0</v>
      </c>
      <c r="Z488" s="358">
        <v>0</v>
      </c>
      <c r="AA488" s="358">
        <v>0</v>
      </c>
      <c r="AB488" s="358">
        <v>0</v>
      </c>
      <c r="AC488" s="30" t="s">
        <v>128</v>
      </c>
      <c r="AD488" s="12"/>
      <c r="AE488" s="17"/>
      <c r="AF488" s="30" t="s">
        <v>128</v>
      </c>
      <c r="AG488" s="12"/>
      <c r="AH488" s="20"/>
      <c r="AI488" s="20"/>
      <c r="AJ488" s="223"/>
      <c r="AK488" s="223"/>
      <c r="AL488" s="223" t="s">
        <v>5648</v>
      </c>
      <c r="AM488" s="331" t="s">
        <v>5648</v>
      </c>
      <c r="AN488" s="331"/>
      <c r="AO488" s="331"/>
      <c r="AP488" s="331"/>
      <c r="AQ488" s="331"/>
      <c r="AR488" s="12"/>
    </row>
    <row r="489" spans="1:44">
      <c r="A489" s="12" t="s">
        <v>4460</v>
      </c>
      <c r="B489" s="23" t="s">
        <v>4434</v>
      </c>
      <c r="C489" s="24">
        <v>12114365</v>
      </c>
      <c r="D489" s="12" t="s">
        <v>309</v>
      </c>
      <c r="E489" s="25">
        <v>2000128558</v>
      </c>
      <c r="F489" s="24">
        <v>11125051</v>
      </c>
      <c r="G489" s="12" t="s">
        <v>4296</v>
      </c>
      <c r="H489" s="26" t="s">
        <v>4423</v>
      </c>
      <c r="I489" s="12">
        <v>20</v>
      </c>
      <c r="J489" s="27">
        <v>46258</v>
      </c>
      <c r="K489" s="28" t="s">
        <v>4456</v>
      </c>
      <c r="L489" s="12" t="s">
        <v>4457</v>
      </c>
      <c r="M489" s="12">
        <v>20</v>
      </c>
      <c r="N489" s="358">
        <v>0</v>
      </c>
      <c r="O489" s="358">
        <v>0</v>
      </c>
      <c r="P489" s="30" t="s">
        <v>128</v>
      </c>
      <c r="Q489" s="31">
        <v>46240</v>
      </c>
      <c r="R489" s="12">
        <v>0</v>
      </c>
      <c r="S489" s="31">
        <v>46241</v>
      </c>
      <c r="T489" s="31">
        <v>46246</v>
      </c>
      <c r="U489" s="30" t="s">
        <v>128</v>
      </c>
      <c r="V489" s="12" t="s">
        <v>45</v>
      </c>
      <c r="W489" s="31">
        <v>46251</v>
      </c>
      <c r="X489" s="358">
        <v>0</v>
      </c>
      <c r="Y489" s="358">
        <v>0</v>
      </c>
      <c r="Z489" s="358">
        <v>0</v>
      </c>
      <c r="AA489" s="358">
        <v>0</v>
      </c>
      <c r="AB489" s="358">
        <v>0</v>
      </c>
      <c r="AC489" s="30" t="s">
        <v>128</v>
      </c>
      <c r="AD489" s="12"/>
      <c r="AE489" s="17"/>
      <c r="AF489" s="30" t="s">
        <v>128</v>
      </c>
      <c r="AG489" s="12"/>
      <c r="AH489" s="20"/>
      <c r="AI489" s="20"/>
      <c r="AJ489" s="223"/>
      <c r="AK489" s="223"/>
      <c r="AL489" s="223" t="s">
        <v>5648</v>
      </c>
      <c r="AM489" s="331" t="s">
        <v>5648</v>
      </c>
      <c r="AN489" s="331"/>
      <c r="AO489" s="331"/>
      <c r="AP489" s="331"/>
      <c r="AQ489" s="331"/>
      <c r="AR489" s="12"/>
    </row>
    <row r="490" spans="1:44">
      <c r="A490" s="12" t="s">
        <v>4460</v>
      </c>
      <c r="B490" s="23" t="s">
        <v>4435</v>
      </c>
      <c r="C490" s="24">
        <v>12114365</v>
      </c>
      <c r="D490" s="12" t="s">
        <v>309</v>
      </c>
      <c r="E490" s="25">
        <v>2000128559</v>
      </c>
      <c r="F490" s="24">
        <v>11125051</v>
      </c>
      <c r="G490" s="12" t="s">
        <v>4296</v>
      </c>
      <c r="H490" s="26" t="s">
        <v>4423</v>
      </c>
      <c r="I490" s="12">
        <v>20</v>
      </c>
      <c r="J490" s="27">
        <v>46258</v>
      </c>
      <c r="K490" s="28" t="s">
        <v>4458</v>
      </c>
      <c r="L490" s="12" t="s">
        <v>4459</v>
      </c>
      <c r="M490" s="12">
        <v>20</v>
      </c>
      <c r="N490" s="358">
        <v>0</v>
      </c>
      <c r="O490" s="358">
        <v>0</v>
      </c>
      <c r="P490" s="30" t="s">
        <v>128</v>
      </c>
      <c r="Q490" s="31">
        <v>46240</v>
      </c>
      <c r="R490" s="12">
        <v>0</v>
      </c>
      <c r="S490" s="31">
        <v>46241</v>
      </c>
      <c r="T490" s="31">
        <v>46246</v>
      </c>
      <c r="U490" s="30" t="s">
        <v>128</v>
      </c>
      <c r="V490" s="12" t="s">
        <v>45</v>
      </c>
      <c r="W490" s="31">
        <v>46251</v>
      </c>
      <c r="X490" s="358">
        <v>0</v>
      </c>
      <c r="Y490" s="358">
        <v>0</v>
      </c>
      <c r="Z490" s="358">
        <v>0</v>
      </c>
      <c r="AA490" s="358">
        <v>0</v>
      </c>
      <c r="AB490" s="358">
        <v>0</v>
      </c>
      <c r="AC490" s="30" t="s">
        <v>128</v>
      </c>
      <c r="AD490" s="12"/>
      <c r="AE490" s="17"/>
      <c r="AF490" s="30" t="s">
        <v>128</v>
      </c>
      <c r="AG490" s="12"/>
      <c r="AH490" s="20"/>
      <c r="AI490" s="20"/>
      <c r="AJ490" s="223"/>
      <c r="AK490" s="223"/>
      <c r="AL490" s="223" t="s">
        <v>5648</v>
      </c>
      <c r="AM490" s="331" t="s">
        <v>5648</v>
      </c>
      <c r="AN490" s="331"/>
      <c r="AO490" s="331"/>
      <c r="AP490" s="331"/>
      <c r="AQ490" s="331"/>
      <c r="AR490" s="12"/>
    </row>
    <row r="491" spans="1:44">
      <c r="A491" s="12" t="s">
        <v>4188</v>
      </c>
      <c r="B491" s="23" t="s">
        <v>4562</v>
      </c>
      <c r="C491" s="24">
        <v>12134058</v>
      </c>
      <c r="D491" s="12" t="s">
        <v>242</v>
      </c>
      <c r="E491" s="25" t="s">
        <v>4461</v>
      </c>
      <c r="F491" s="24">
        <v>11134342</v>
      </c>
      <c r="G491" s="12" t="s">
        <v>270</v>
      </c>
      <c r="H491" s="26" t="s">
        <v>138</v>
      </c>
      <c r="I491" s="12">
        <v>3570</v>
      </c>
      <c r="J491" s="27">
        <v>46254</v>
      </c>
      <c r="K491" s="28" t="s">
        <v>4462</v>
      </c>
      <c r="L491" s="12" t="s">
        <v>4463</v>
      </c>
      <c r="M491" s="12">
        <v>3586</v>
      </c>
      <c r="N491" s="358">
        <v>16</v>
      </c>
      <c r="O491" s="358">
        <v>0</v>
      </c>
      <c r="P491" s="30" t="s">
        <v>38</v>
      </c>
      <c r="Q491" s="31">
        <v>46241</v>
      </c>
      <c r="R491" s="12">
        <v>0</v>
      </c>
      <c r="S491" s="31">
        <v>46242</v>
      </c>
      <c r="T491" s="31">
        <v>46242</v>
      </c>
      <c r="U491" s="12" t="s">
        <v>97</v>
      </c>
      <c r="V491" s="12" t="s">
        <v>40</v>
      </c>
      <c r="W491" s="31"/>
      <c r="X491" s="358">
        <v>0</v>
      </c>
      <c r="Y491" s="358">
        <v>0</v>
      </c>
      <c r="Z491" s="357">
        <f>IFERROR(VLOOKUP(H491,[2]New!$B:$G,3,0),)*I491/60</f>
        <v>2522.8000000000002</v>
      </c>
      <c r="AA491" s="357">
        <f>IFERROR(VLOOKUP(H491,[2]New!$B:$G,4,0),)*I491/60</f>
        <v>7015.05</v>
      </c>
      <c r="AB491" s="357">
        <f>IFERROR(VLOOKUP(H491,[2]New!$B:$G,6,0),)*I491/60</f>
        <v>3451</v>
      </c>
      <c r="AC491" s="33">
        <f>VLOOKUP(A491,'[5]PO PTCA'!$A:$M,12,0)</f>
        <v>46268</v>
      </c>
      <c r="AD491" s="12" t="str">
        <f>IFERROR(VLOOKUP(H491,[3]Sheet1!$E:$H,4,0),)</f>
        <v>B</v>
      </c>
      <c r="AE491" s="17"/>
      <c r="AF491" s="34" t="s">
        <v>2469</v>
      </c>
      <c r="AG491" s="12" t="s">
        <v>42</v>
      </c>
      <c r="AH491" s="20"/>
      <c r="AI491" s="20" t="s">
        <v>134</v>
      </c>
      <c r="AJ491" s="223"/>
      <c r="AK491" s="223"/>
      <c r="AL491" s="223" t="s">
        <v>5608</v>
      </c>
      <c r="AM491" s="331" t="e">
        <v>#N/A</v>
      </c>
      <c r="AN491" s="223">
        <v>2</v>
      </c>
      <c r="AO491" s="223">
        <v>2</v>
      </c>
      <c r="AP491" s="223">
        <v>2</v>
      </c>
      <c r="AQ491" s="223">
        <v>2</v>
      </c>
      <c r="AR491" s="12"/>
    </row>
    <row r="492" spans="1:44">
      <c r="A492" s="12" t="s">
        <v>4188</v>
      </c>
      <c r="B492" s="23" t="s">
        <v>4576</v>
      </c>
      <c r="C492" s="24">
        <v>12134058</v>
      </c>
      <c r="D492" s="12" t="s">
        <v>242</v>
      </c>
      <c r="E492" s="25" t="s">
        <v>4464</v>
      </c>
      <c r="F492" s="24">
        <v>11134342</v>
      </c>
      <c r="G492" s="12" t="s">
        <v>270</v>
      </c>
      <c r="H492" s="26" t="s">
        <v>138</v>
      </c>
      <c r="I492" s="12">
        <v>3570</v>
      </c>
      <c r="J492" s="27">
        <v>46254</v>
      </c>
      <c r="K492" s="28" t="s">
        <v>4465</v>
      </c>
      <c r="L492" s="12" t="s">
        <v>4466</v>
      </c>
      <c r="M492" s="12">
        <v>3586</v>
      </c>
      <c r="N492" s="358">
        <v>16</v>
      </c>
      <c r="O492" s="358">
        <v>0</v>
      </c>
      <c r="P492" s="30" t="s">
        <v>38</v>
      </c>
      <c r="Q492" s="31">
        <v>46241</v>
      </c>
      <c r="R492" s="12">
        <v>0</v>
      </c>
      <c r="S492" s="31">
        <v>46242</v>
      </c>
      <c r="T492" s="31">
        <v>46242</v>
      </c>
      <c r="U492" s="12" t="s">
        <v>98</v>
      </c>
      <c r="V492" s="12" t="s">
        <v>40</v>
      </c>
      <c r="W492" s="31"/>
      <c r="X492" s="358">
        <v>0</v>
      </c>
      <c r="Y492" s="358">
        <v>0</v>
      </c>
      <c r="Z492" s="357">
        <f>IFERROR(VLOOKUP(H492,[2]New!$B:$G,3,0),)*I492/60</f>
        <v>2522.8000000000002</v>
      </c>
      <c r="AA492" s="357">
        <f>IFERROR(VLOOKUP(H492,[2]New!$B:$G,4,0),)*I492/60</f>
        <v>7015.05</v>
      </c>
      <c r="AB492" s="357">
        <f>IFERROR(VLOOKUP(H492,[2]New!$B:$G,6,0),)*I492/60</f>
        <v>3451</v>
      </c>
      <c r="AC492" s="33">
        <f>VLOOKUP(A492,'[5]PO PTCA'!$A:$M,12,0)</f>
        <v>46268</v>
      </c>
      <c r="AD492" s="12" t="str">
        <f>IFERROR(VLOOKUP(H492,[3]Sheet1!$E:$H,4,0),)</f>
        <v>B</v>
      </c>
      <c r="AE492" s="17"/>
      <c r="AF492" s="34" t="s">
        <v>2469</v>
      </c>
      <c r="AG492" s="12" t="s">
        <v>42</v>
      </c>
      <c r="AH492" s="20"/>
      <c r="AI492" s="20" t="s">
        <v>135</v>
      </c>
      <c r="AJ492" s="223"/>
      <c r="AK492" s="223"/>
      <c r="AL492" s="223" t="s">
        <v>5608</v>
      </c>
      <c r="AM492" s="331" t="e">
        <v>#N/A</v>
      </c>
      <c r="AN492" s="223">
        <v>2</v>
      </c>
      <c r="AO492" s="223">
        <v>2</v>
      </c>
      <c r="AP492" s="223">
        <v>2</v>
      </c>
      <c r="AQ492" s="223">
        <v>2</v>
      </c>
      <c r="AR492" s="12"/>
    </row>
    <row r="493" spans="1:44">
      <c r="A493" s="12" t="s">
        <v>4188</v>
      </c>
      <c r="B493" s="23" t="s">
        <v>4577</v>
      </c>
      <c r="C493" s="24">
        <v>12134058</v>
      </c>
      <c r="D493" s="12" t="s">
        <v>242</v>
      </c>
      <c r="E493" s="25" t="s">
        <v>4467</v>
      </c>
      <c r="F493" s="24">
        <v>11134342</v>
      </c>
      <c r="G493" s="12" t="s">
        <v>270</v>
      </c>
      <c r="H493" s="26" t="s">
        <v>138</v>
      </c>
      <c r="I493" s="12">
        <v>2370</v>
      </c>
      <c r="J493" s="27">
        <v>46254</v>
      </c>
      <c r="K493" s="28" t="s">
        <v>4468</v>
      </c>
      <c r="L493" s="12" t="s">
        <v>4469</v>
      </c>
      <c r="M493" s="12">
        <v>2386</v>
      </c>
      <c r="N493" s="358">
        <v>16</v>
      </c>
      <c r="O493" s="358">
        <v>0</v>
      </c>
      <c r="P493" s="30" t="s">
        <v>38</v>
      </c>
      <c r="Q493" s="31">
        <v>46241</v>
      </c>
      <c r="R493" s="12">
        <v>0</v>
      </c>
      <c r="S493" s="31">
        <v>46242</v>
      </c>
      <c r="T493" s="31">
        <v>46242</v>
      </c>
      <c r="U493" s="12" t="s">
        <v>99</v>
      </c>
      <c r="V493" s="12" t="s">
        <v>40</v>
      </c>
      <c r="W493" s="31"/>
      <c r="X493" s="358">
        <v>0</v>
      </c>
      <c r="Y493" s="358">
        <v>0</v>
      </c>
      <c r="Z493" s="357">
        <f>IFERROR(VLOOKUP(H493,[2]New!$B:$G,3,0),)*I493/60</f>
        <v>1674.8</v>
      </c>
      <c r="AA493" s="357">
        <f>IFERROR(VLOOKUP(H493,[2]New!$B:$G,4,0),)*I493/60</f>
        <v>4657.05</v>
      </c>
      <c r="AB493" s="357">
        <f>IFERROR(VLOOKUP(H493,[2]New!$B:$G,6,0),)*I493/60</f>
        <v>2291</v>
      </c>
      <c r="AC493" s="33">
        <f>VLOOKUP(A493,'[5]PO PTCA'!$A:$M,12,0)</f>
        <v>46268</v>
      </c>
      <c r="AD493" s="12" t="str">
        <f>IFERROR(VLOOKUP(H493,[3]Sheet1!$E:$H,4,0),)</f>
        <v>B</v>
      </c>
      <c r="AE493" s="17"/>
      <c r="AF493" s="34" t="s">
        <v>2469</v>
      </c>
      <c r="AG493" s="12" t="s">
        <v>42</v>
      </c>
      <c r="AH493" s="20"/>
      <c r="AI493" s="20" t="s">
        <v>139</v>
      </c>
      <c r="AJ493" s="223"/>
      <c r="AK493" s="223"/>
      <c r="AL493" s="223" t="s">
        <v>5608</v>
      </c>
      <c r="AM493" s="331" t="e">
        <v>#N/A</v>
      </c>
      <c r="AN493" s="223">
        <v>2</v>
      </c>
      <c r="AO493" s="223">
        <v>2</v>
      </c>
      <c r="AP493" s="223">
        <v>2</v>
      </c>
      <c r="AQ493" s="223">
        <v>2</v>
      </c>
      <c r="AR493" s="12"/>
    </row>
    <row r="494" spans="1:44">
      <c r="A494" s="12" t="s">
        <v>2889</v>
      </c>
      <c r="B494" s="23" t="s">
        <v>4578</v>
      </c>
      <c r="C494" s="24">
        <v>12125012</v>
      </c>
      <c r="D494" s="12" t="s">
        <v>131</v>
      </c>
      <c r="E494" s="25" t="s">
        <v>4470</v>
      </c>
      <c r="F494" s="24">
        <v>11134237</v>
      </c>
      <c r="G494" s="12" t="s">
        <v>132</v>
      </c>
      <c r="H494" s="26" t="s">
        <v>133</v>
      </c>
      <c r="I494" s="12">
        <v>2370</v>
      </c>
      <c r="J494" s="27">
        <v>46254</v>
      </c>
      <c r="K494" s="28" t="s">
        <v>4471</v>
      </c>
      <c r="L494" s="12" t="s">
        <v>4472</v>
      </c>
      <c r="M494" s="12">
        <v>2389</v>
      </c>
      <c r="N494" s="358">
        <v>16</v>
      </c>
      <c r="O494" s="358">
        <v>0</v>
      </c>
      <c r="P494" s="30" t="s">
        <v>38</v>
      </c>
      <c r="Q494" s="31">
        <v>46241</v>
      </c>
      <c r="R494" s="12">
        <v>0</v>
      </c>
      <c r="S494" s="31">
        <v>46242</v>
      </c>
      <c r="T494" s="31">
        <v>46242</v>
      </c>
      <c r="U494" s="12" t="s">
        <v>100</v>
      </c>
      <c r="V494" s="12" t="s">
        <v>40</v>
      </c>
      <c r="W494" s="31"/>
      <c r="X494" s="358">
        <v>3</v>
      </c>
      <c r="Y494" s="358">
        <v>0</v>
      </c>
      <c r="Z494" s="357">
        <f>IFERROR(VLOOKUP(H494,[2]New!$B:$G,3,0),)*I494/60</f>
        <v>1674.8</v>
      </c>
      <c r="AA494" s="357">
        <f>IFERROR(VLOOKUP(H494,[2]New!$B:$G,4,0),)*I494/60</f>
        <v>4657.05</v>
      </c>
      <c r="AB494" s="357">
        <f>IFERROR(VLOOKUP(H494,[2]New!$B:$G,6,0),)*I494/60</f>
        <v>2291</v>
      </c>
      <c r="AC494" s="33">
        <f>VLOOKUP(A494,'[5]PO PTCA'!$A:$M,12,0)</f>
        <v>46290</v>
      </c>
      <c r="AD494" s="12" t="str">
        <f>IFERROR(VLOOKUP(H494,[3]Sheet1!$E:$H,4,0),)</f>
        <v>B</v>
      </c>
      <c r="AE494" s="17"/>
      <c r="AF494" s="34" t="s">
        <v>2469</v>
      </c>
      <c r="AG494" s="12" t="s">
        <v>42</v>
      </c>
      <c r="AH494" s="20"/>
      <c r="AI494" s="20" t="s">
        <v>140</v>
      </c>
      <c r="AJ494" s="223"/>
      <c r="AK494" s="223"/>
      <c r="AL494" s="223" t="s">
        <v>5605</v>
      </c>
      <c r="AM494" s="331" t="e">
        <v>#N/A</v>
      </c>
      <c r="AN494" s="223">
        <v>3</v>
      </c>
      <c r="AO494" s="223">
        <v>3</v>
      </c>
      <c r="AP494" s="223">
        <v>2</v>
      </c>
      <c r="AQ494" s="223">
        <v>2</v>
      </c>
      <c r="AR494" s="12"/>
    </row>
    <row r="495" spans="1:44">
      <c r="A495" s="12" t="s">
        <v>2889</v>
      </c>
      <c r="B495" s="23" t="s">
        <v>4579</v>
      </c>
      <c r="C495" s="24">
        <v>12125012</v>
      </c>
      <c r="D495" s="12" t="s">
        <v>131</v>
      </c>
      <c r="E495" s="25" t="s">
        <v>4473</v>
      </c>
      <c r="F495" s="24">
        <v>11134237</v>
      </c>
      <c r="G495" s="12" t="s">
        <v>132</v>
      </c>
      <c r="H495" s="26" t="s">
        <v>133</v>
      </c>
      <c r="I495" s="12">
        <v>3570</v>
      </c>
      <c r="J495" s="27">
        <v>46254</v>
      </c>
      <c r="K495" s="28" t="s">
        <v>4474</v>
      </c>
      <c r="L495" s="12" t="s">
        <v>4475</v>
      </c>
      <c r="M495" s="12">
        <v>3586</v>
      </c>
      <c r="N495" s="358">
        <v>16</v>
      </c>
      <c r="O495" s="358">
        <v>0</v>
      </c>
      <c r="P495" s="30" t="s">
        <v>38</v>
      </c>
      <c r="Q495" s="31">
        <v>46241</v>
      </c>
      <c r="R495" s="12">
        <v>0</v>
      </c>
      <c r="S495" s="31">
        <v>46242</v>
      </c>
      <c r="T495" s="31">
        <v>46242</v>
      </c>
      <c r="U495" s="12" t="s">
        <v>39</v>
      </c>
      <c r="V495" s="12" t="s">
        <v>40</v>
      </c>
      <c r="W495" s="31"/>
      <c r="X495" s="358">
        <v>0</v>
      </c>
      <c r="Y495" s="358">
        <v>0</v>
      </c>
      <c r="Z495" s="357">
        <f>IFERROR(VLOOKUP(H495,[2]New!$B:$G,3,0),)*I495/60</f>
        <v>2522.8000000000002</v>
      </c>
      <c r="AA495" s="357">
        <f>IFERROR(VLOOKUP(H495,[2]New!$B:$G,4,0),)*I495/60</f>
        <v>7015.05</v>
      </c>
      <c r="AB495" s="357">
        <f>IFERROR(VLOOKUP(H495,[2]New!$B:$G,6,0),)*I495/60</f>
        <v>3451</v>
      </c>
      <c r="AC495" s="33">
        <f>VLOOKUP(A495,'[5]PO PTCA'!$A:$M,12,0)</f>
        <v>46290</v>
      </c>
      <c r="AD495" s="12" t="str">
        <f>IFERROR(VLOOKUP(H495,[3]Sheet1!$E:$H,4,0),)</f>
        <v>B</v>
      </c>
      <c r="AE495" s="17"/>
      <c r="AF495" s="34" t="s">
        <v>2469</v>
      </c>
      <c r="AG495" s="12" t="s">
        <v>42</v>
      </c>
      <c r="AH495" s="20"/>
      <c r="AI495" s="20" t="s">
        <v>184</v>
      </c>
      <c r="AJ495" s="223"/>
      <c r="AK495" s="223"/>
      <c r="AL495" s="223" t="s">
        <v>5605</v>
      </c>
      <c r="AM495" s="331" t="e">
        <v>#N/A</v>
      </c>
      <c r="AN495" s="223">
        <v>3</v>
      </c>
      <c r="AO495" s="223">
        <v>3</v>
      </c>
      <c r="AP495" s="223">
        <v>2</v>
      </c>
      <c r="AQ495" s="223">
        <v>2</v>
      </c>
      <c r="AR495" s="12"/>
    </row>
    <row r="496" spans="1:44">
      <c r="A496" s="12" t="s">
        <v>4476</v>
      </c>
      <c r="B496" s="23" t="s">
        <v>4575</v>
      </c>
      <c r="C496" s="24">
        <v>12125021</v>
      </c>
      <c r="D496" s="12" t="s">
        <v>210</v>
      </c>
      <c r="E496" s="25" t="s">
        <v>4477</v>
      </c>
      <c r="F496" s="24">
        <v>11133759</v>
      </c>
      <c r="G496" s="12" t="s">
        <v>211</v>
      </c>
      <c r="H496" s="26" t="s">
        <v>212</v>
      </c>
      <c r="I496" s="12">
        <v>1563</v>
      </c>
      <c r="J496" s="27">
        <v>46261</v>
      </c>
      <c r="K496" s="28" t="s">
        <v>4478</v>
      </c>
      <c r="L496" s="12" t="s">
        <v>4479</v>
      </c>
      <c r="M496" s="12">
        <v>1569</v>
      </c>
      <c r="N496" s="358">
        <v>3</v>
      </c>
      <c r="O496" s="358">
        <v>0</v>
      </c>
      <c r="P496" s="30" t="s">
        <v>38</v>
      </c>
      <c r="Q496" s="31">
        <v>46241</v>
      </c>
      <c r="R496" s="12">
        <v>0</v>
      </c>
      <c r="S496" s="31">
        <v>46242</v>
      </c>
      <c r="T496" s="31">
        <v>46242</v>
      </c>
      <c r="U496" s="12" t="s">
        <v>101</v>
      </c>
      <c r="V496" s="12" t="s">
        <v>45</v>
      </c>
      <c r="W496" s="31"/>
      <c r="X496" s="358">
        <v>3</v>
      </c>
      <c r="Y496" s="358">
        <v>0</v>
      </c>
      <c r="Z496" s="357">
        <f>IFERROR(VLOOKUP(H496,[2]New!$B:$G,3,0),)*I496/60</f>
        <v>1424.9350000000002</v>
      </c>
      <c r="AA496" s="357">
        <f>IFERROR(VLOOKUP(H496,[2]New!$B:$G,4,0),)*I496/60</f>
        <v>4347.7449999999999</v>
      </c>
      <c r="AB496" s="357">
        <f>IFERROR(VLOOKUP(H496,[2]New!$B:$G,6,0),)*I496/60</f>
        <v>3998.6750000000002</v>
      </c>
      <c r="AC496" s="33">
        <f>VLOOKUP(A496,'[5]PO PTCA'!$A:$M,12,0)</f>
        <v>46303</v>
      </c>
      <c r="AD496" s="12" t="str">
        <f>IFERROR(VLOOKUP(H496,[3]Sheet1!$E:$H,4,0),)</f>
        <v>D</v>
      </c>
      <c r="AE496" s="17"/>
      <c r="AF496" s="34" t="s">
        <v>2469</v>
      </c>
      <c r="AG496" s="12">
        <v>12</v>
      </c>
      <c r="AH496" s="20"/>
      <c r="AI496" s="20" t="s">
        <v>121</v>
      </c>
      <c r="AJ496" s="223"/>
      <c r="AK496" s="223"/>
      <c r="AL496" s="223" t="s">
        <v>5607</v>
      </c>
      <c r="AM496" s="331" t="e">
        <v>#N/A</v>
      </c>
      <c r="AN496" s="223">
        <v>3</v>
      </c>
      <c r="AO496" s="223">
        <v>3</v>
      </c>
      <c r="AP496" s="223">
        <v>2</v>
      </c>
      <c r="AQ496" s="223">
        <v>2</v>
      </c>
      <c r="AR496" s="12"/>
    </row>
    <row r="497" spans="1:44">
      <c r="A497" s="12" t="s">
        <v>4480</v>
      </c>
      <c r="B497" s="23" t="s">
        <v>4558</v>
      </c>
      <c r="C497" s="24">
        <v>12125025</v>
      </c>
      <c r="D497" s="12" t="s">
        <v>35</v>
      </c>
      <c r="E497" s="25" t="s">
        <v>4481</v>
      </c>
      <c r="F497" s="24">
        <v>11133764</v>
      </c>
      <c r="G497" s="12" t="s">
        <v>36</v>
      </c>
      <c r="H497" s="26" t="s">
        <v>37</v>
      </c>
      <c r="I497" s="12">
        <v>1577</v>
      </c>
      <c r="J497" s="27">
        <v>46261</v>
      </c>
      <c r="K497" s="28" t="s">
        <v>4482</v>
      </c>
      <c r="L497" s="12" t="s">
        <v>4483</v>
      </c>
      <c r="M497" s="12">
        <v>1577</v>
      </c>
      <c r="N497" s="358">
        <v>0</v>
      </c>
      <c r="O497" s="358">
        <v>0</v>
      </c>
      <c r="P497" s="30" t="s">
        <v>38</v>
      </c>
      <c r="Q497" s="31">
        <v>46241</v>
      </c>
      <c r="R497" s="12">
        <v>0</v>
      </c>
      <c r="S497" s="31">
        <v>46242</v>
      </c>
      <c r="T497" s="31">
        <v>46242</v>
      </c>
      <c r="U497" s="12" t="s">
        <v>101</v>
      </c>
      <c r="V497" s="12" t="s">
        <v>45</v>
      </c>
      <c r="W497" s="31"/>
      <c r="X497" s="358">
        <v>0</v>
      </c>
      <c r="Y497" s="358">
        <v>0</v>
      </c>
      <c r="Z497" s="357">
        <f>IFERROR(VLOOKUP(H497,[2]New!$B:$G,3,0),)*I497/60</f>
        <v>1437.6983333333335</v>
      </c>
      <c r="AA497" s="357">
        <f>IFERROR(VLOOKUP(H497,[2]New!$B:$G,4,0),)*I497/60</f>
        <v>4386.6883333333335</v>
      </c>
      <c r="AB497" s="357">
        <f>IFERROR(VLOOKUP(H497,[2]New!$B:$G,6,0),)*I497/60</f>
        <v>4034.4916666666668</v>
      </c>
      <c r="AC497" s="33">
        <f>VLOOKUP(A497,'[5]PO PTCA'!$A:$M,12,0)</f>
        <v>46303</v>
      </c>
      <c r="AD497" s="12" t="str">
        <f>IFERROR(VLOOKUP(H497,[3]Sheet1!$E:$H,4,0),)</f>
        <v>D</v>
      </c>
      <c r="AE497" s="17"/>
      <c r="AF497" s="34" t="s">
        <v>2469</v>
      </c>
      <c r="AG497" s="12">
        <v>12</v>
      </c>
      <c r="AH497" s="20"/>
      <c r="AI497" s="20" t="s">
        <v>121</v>
      </c>
      <c r="AJ497" s="223"/>
      <c r="AK497" s="223"/>
      <c r="AL497" s="223" t="s">
        <v>5630</v>
      </c>
      <c r="AM497" s="331" t="e">
        <v>#N/A</v>
      </c>
      <c r="AN497" s="223">
        <v>3</v>
      </c>
      <c r="AO497" s="223">
        <v>3</v>
      </c>
      <c r="AP497" s="223">
        <v>2</v>
      </c>
      <c r="AQ497" s="223">
        <v>2</v>
      </c>
      <c r="AR497" s="12"/>
    </row>
    <row r="498" spans="1:44">
      <c r="A498" s="12" t="s">
        <v>4235</v>
      </c>
      <c r="B498" s="23" t="s">
        <v>4580</v>
      </c>
      <c r="C498" s="24">
        <v>12125071</v>
      </c>
      <c r="D498" s="12" t="s">
        <v>191</v>
      </c>
      <c r="E498" s="25" t="s">
        <v>4484</v>
      </c>
      <c r="F498" s="24">
        <v>11134241</v>
      </c>
      <c r="G498" s="12" t="s">
        <v>192</v>
      </c>
      <c r="H498" s="26" t="s">
        <v>193</v>
      </c>
      <c r="I498" s="12">
        <v>75</v>
      </c>
      <c r="J498" s="27">
        <v>46254</v>
      </c>
      <c r="K498" s="28" t="s">
        <v>4485</v>
      </c>
      <c r="L498" s="12" t="s">
        <v>4486</v>
      </c>
      <c r="M498" s="12">
        <v>79</v>
      </c>
      <c r="N498" s="358">
        <v>4</v>
      </c>
      <c r="O498" s="358">
        <v>0</v>
      </c>
      <c r="P498" s="30" t="s">
        <v>38</v>
      </c>
      <c r="Q498" s="31">
        <v>46241</v>
      </c>
      <c r="R498" s="12">
        <v>0</v>
      </c>
      <c r="S498" s="31">
        <v>46242</v>
      </c>
      <c r="T498" s="31">
        <v>46242</v>
      </c>
      <c r="U498" s="12" t="s">
        <v>44</v>
      </c>
      <c r="V498" s="12" t="s">
        <v>45</v>
      </c>
      <c r="W498" s="31"/>
      <c r="X498" s="358">
        <v>0</v>
      </c>
      <c r="Y498" s="358">
        <v>0</v>
      </c>
      <c r="Z498" s="357">
        <f>IFERROR(VLOOKUP(H498,[2]New!$B:$G,3,0),)*I498/60</f>
        <v>53</v>
      </c>
      <c r="AA498" s="357">
        <f>IFERROR(VLOOKUP(H498,[2]New!$B:$G,4,0),)*I498/60</f>
        <v>115.75</v>
      </c>
      <c r="AB498" s="357">
        <f>IFERROR(VLOOKUP(H498,[2]New!$B:$G,6,0),)*I498/60</f>
        <v>72.5</v>
      </c>
      <c r="AC498" s="33">
        <f>VLOOKUP(A498,'[5]PO PTCA'!$A:$M,12,0)</f>
        <v>46268</v>
      </c>
      <c r="AD498" s="12" t="str">
        <f>IFERROR(VLOOKUP(H498,[3]Sheet1!$E:$H,4,0),)</f>
        <v>C</v>
      </c>
      <c r="AE498" s="17"/>
      <c r="AF498" s="34" t="s">
        <v>2469</v>
      </c>
      <c r="AG498" s="12">
        <v>2</v>
      </c>
      <c r="AH498" s="20"/>
      <c r="AI498" s="20" t="s">
        <v>46</v>
      </c>
      <c r="AJ498" s="223"/>
      <c r="AK498" s="223"/>
      <c r="AL498" s="223" t="s">
        <v>5623</v>
      </c>
      <c r="AM498" s="331" t="e">
        <v>#N/A</v>
      </c>
      <c r="AN498" s="223">
        <v>2</v>
      </c>
      <c r="AO498" s="223">
        <v>2</v>
      </c>
      <c r="AP498" s="223">
        <v>2</v>
      </c>
      <c r="AQ498" s="223">
        <v>2</v>
      </c>
      <c r="AR498" s="12"/>
    </row>
    <row r="499" spans="1:44">
      <c r="A499" s="12" t="s">
        <v>4235</v>
      </c>
      <c r="B499" s="23" t="s">
        <v>4581</v>
      </c>
      <c r="C499" s="24">
        <v>12125071</v>
      </c>
      <c r="D499" s="12" t="s">
        <v>191</v>
      </c>
      <c r="E499" s="25" t="s">
        <v>4487</v>
      </c>
      <c r="F499" s="24">
        <v>11134241</v>
      </c>
      <c r="G499" s="12" t="s">
        <v>192</v>
      </c>
      <c r="H499" s="26" t="s">
        <v>193</v>
      </c>
      <c r="I499" s="12">
        <v>480</v>
      </c>
      <c r="J499" s="27">
        <v>46254</v>
      </c>
      <c r="K499" s="28" t="s">
        <v>4488</v>
      </c>
      <c r="L499" s="12" t="s">
        <v>4489</v>
      </c>
      <c r="M499" s="12">
        <v>484</v>
      </c>
      <c r="N499" s="358">
        <v>4</v>
      </c>
      <c r="O499" s="358">
        <v>0</v>
      </c>
      <c r="P499" s="30" t="s">
        <v>38</v>
      </c>
      <c r="Q499" s="31">
        <v>46241</v>
      </c>
      <c r="R499" s="12">
        <v>0</v>
      </c>
      <c r="S499" s="31">
        <v>46242</v>
      </c>
      <c r="T499" s="31">
        <v>46242</v>
      </c>
      <c r="U499" s="12" t="s">
        <v>44</v>
      </c>
      <c r="V499" s="12" t="s">
        <v>45</v>
      </c>
      <c r="W499" s="31"/>
      <c r="X499" s="358">
        <v>0</v>
      </c>
      <c r="Y499" s="358">
        <v>0</v>
      </c>
      <c r="Z499" s="357">
        <f>IFERROR(VLOOKUP(H499,[2]New!$B:$G,3,0),)*I499/60</f>
        <v>339.2</v>
      </c>
      <c r="AA499" s="357">
        <f>IFERROR(VLOOKUP(H499,[2]New!$B:$G,4,0),)*I499/60</f>
        <v>740.8</v>
      </c>
      <c r="AB499" s="357">
        <f>IFERROR(VLOOKUP(H499,[2]New!$B:$G,6,0),)*I499/60</f>
        <v>464</v>
      </c>
      <c r="AC499" s="33">
        <f>VLOOKUP(A499,'[5]PO PTCA'!$A:$M,12,0)</f>
        <v>46268</v>
      </c>
      <c r="AD499" s="12" t="str">
        <f>IFERROR(VLOOKUP(H499,[3]Sheet1!$E:$H,4,0),)</f>
        <v>C</v>
      </c>
      <c r="AE499" s="17"/>
      <c r="AF499" s="34" t="s">
        <v>2469</v>
      </c>
      <c r="AG499" s="12">
        <v>2</v>
      </c>
      <c r="AH499" s="20"/>
      <c r="AI499" s="20" t="s">
        <v>46</v>
      </c>
      <c r="AJ499" s="223"/>
      <c r="AK499" s="223"/>
      <c r="AL499" s="223" t="s">
        <v>5623</v>
      </c>
      <c r="AM499" s="331" t="e">
        <v>#N/A</v>
      </c>
      <c r="AN499" s="223">
        <v>2</v>
      </c>
      <c r="AO499" s="223">
        <v>2</v>
      </c>
      <c r="AP499" s="223">
        <v>2</v>
      </c>
      <c r="AQ499" s="223">
        <v>2</v>
      </c>
      <c r="AR499" s="12"/>
    </row>
    <row r="500" spans="1:44">
      <c r="A500" s="12" t="s">
        <v>3655</v>
      </c>
      <c r="B500" s="23" t="s">
        <v>4582</v>
      </c>
      <c r="C500" s="24">
        <v>12125073</v>
      </c>
      <c r="D500" s="12" t="s">
        <v>339</v>
      </c>
      <c r="E500" s="25" t="s">
        <v>4490</v>
      </c>
      <c r="F500" s="24">
        <v>11134234</v>
      </c>
      <c r="G500" s="12" t="s">
        <v>337</v>
      </c>
      <c r="H500" s="26" t="s">
        <v>338</v>
      </c>
      <c r="I500" s="12">
        <v>555</v>
      </c>
      <c r="J500" s="27">
        <v>46254</v>
      </c>
      <c r="K500" s="28" t="s">
        <v>4491</v>
      </c>
      <c r="L500" s="12" t="s">
        <v>4492</v>
      </c>
      <c r="M500" s="12">
        <v>555</v>
      </c>
      <c r="N500" s="358">
        <v>0</v>
      </c>
      <c r="O500" s="358">
        <v>0</v>
      </c>
      <c r="P500" s="30" t="s">
        <v>38</v>
      </c>
      <c r="Q500" s="31">
        <v>46241</v>
      </c>
      <c r="R500" s="12">
        <v>0</v>
      </c>
      <c r="S500" s="31">
        <v>46242</v>
      </c>
      <c r="T500" s="31">
        <v>46242</v>
      </c>
      <c r="U500" s="12" t="s">
        <v>44</v>
      </c>
      <c r="V500" s="12" t="s">
        <v>45</v>
      </c>
      <c r="W500" s="31"/>
      <c r="X500" s="358">
        <v>0</v>
      </c>
      <c r="Y500" s="358">
        <v>0</v>
      </c>
      <c r="Z500" s="357">
        <f>IFERROR(VLOOKUP(H500,[2]New!$B:$G,3,0),)*I500/60</f>
        <v>392.2</v>
      </c>
      <c r="AA500" s="357">
        <f>IFERROR(VLOOKUP(H500,[2]New!$B:$G,4,0),)*I500/60</f>
        <v>1090.575</v>
      </c>
      <c r="AB500" s="357">
        <f>IFERROR(VLOOKUP(H500,[2]New!$B:$G,6,0),)*I500/60</f>
        <v>536.5</v>
      </c>
      <c r="AC500" s="33">
        <f>VLOOKUP(A500,'[5]PO PTCA'!$A:$M,12,0)</f>
        <v>46268</v>
      </c>
      <c r="AD500" s="12" t="str">
        <f>IFERROR(VLOOKUP(H500,[3]Sheet1!$E:$H,4,0),)</f>
        <v>C</v>
      </c>
      <c r="AE500" s="17"/>
      <c r="AF500" s="34" t="s">
        <v>2469</v>
      </c>
      <c r="AG500" s="12" t="s">
        <v>42</v>
      </c>
      <c r="AH500" s="20"/>
      <c r="AI500" s="20" t="s">
        <v>209</v>
      </c>
      <c r="AJ500" s="223"/>
      <c r="AK500" s="223"/>
      <c r="AL500" s="223" t="s">
        <v>5644</v>
      </c>
      <c r="AM500" s="331" t="e">
        <v>#N/A</v>
      </c>
      <c r="AN500" s="223">
        <v>2</v>
      </c>
      <c r="AO500" s="223">
        <v>2</v>
      </c>
      <c r="AP500" s="223">
        <v>2</v>
      </c>
      <c r="AQ500" s="223">
        <v>2</v>
      </c>
      <c r="AR500" s="12"/>
    </row>
    <row r="501" spans="1:44">
      <c r="A501" s="12" t="s">
        <v>2093</v>
      </c>
      <c r="B501" s="23" t="s">
        <v>4583</v>
      </c>
      <c r="C501" s="24">
        <v>12125069</v>
      </c>
      <c r="D501" s="12" t="s">
        <v>194</v>
      </c>
      <c r="E501" s="25" t="s">
        <v>4493</v>
      </c>
      <c r="F501" s="24">
        <v>11134240</v>
      </c>
      <c r="G501" s="12" t="s">
        <v>195</v>
      </c>
      <c r="H501" s="26" t="s">
        <v>196</v>
      </c>
      <c r="I501" s="12">
        <v>1250</v>
      </c>
      <c r="J501" s="27">
        <v>46254</v>
      </c>
      <c r="K501" s="28" t="s">
        <v>4494</v>
      </c>
      <c r="L501" s="12" t="s">
        <v>4495</v>
      </c>
      <c r="M501" s="12">
        <v>1253</v>
      </c>
      <c r="N501" s="358">
        <v>0</v>
      </c>
      <c r="O501" s="358">
        <v>0</v>
      </c>
      <c r="P501" s="30" t="s">
        <v>38</v>
      </c>
      <c r="Q501" s="31">
        <v>46241</v>
      </c>
      <c r="R501" s="12">
        <v>0</v>
      </c>
      <c r="S501" s="31">
        <v>46242</v>
      </c>
      <c r="T501" s="31">
        <v>46242</v>
      </c>
      <c r="U501" s="12" t="s">
        <v>44</v>
      </c>
      <c r="V501" s="12" t="s">
        <v>45</v>
      </c>
      <c r="W501" s="31"/>
      <c r="X501" s="358">
        <v>3</v>
      </c>
      <c r="Y501" s="358">
        <v>0</v>
      </c>
      <c r="Z501" s="357">
        <f>IFERROR(VLOOKUP(H501,[2]New!$B:$G,3,0),)*I501/60</f>
        <v>883.33333333333337</v>
      </c>
      <c r="AA501" s="357">
        <f>IFERROR(VLOOKUP(H501,[2]New!$B:$G,4,0),)*I501/60</f>
        <v>1929.1666666666667</v>
      </c>
      <c r="AB501" s="357">
        <f>IFERROR(VLOOKUP(H501,[2]New!$B:$G,6,0),)*I501/60</f>
        <v>1208.3333333333333</v>
      </c>
      <c r="AC501" s="33">
        <f>VLOOKUP(A501,'[5]PO PTCA'!$A:$M,12,0)</f>
        <v>46268</v>
      </c>
      <c r="AD501" s="12" t="str">
        <f>IFERROR(VLOOKUP(H501,[3]Sheet1!$E:$H,4,0),)</f>
        <v>C</v>
      </c>
      <c r="AE501" s="17"/>
      <c r="AF501" s="34" t="s">
        <v>2469</v>
      </c>
      <c r="AG501" s="12">
        <v>2</v>
      </c>
      <c r="AH501" s="20"/>
      <c r="AI501" s="20" t="s">
        <v>46</v>
      </c>
      <c r="AJ501" s="223"/>
      <c r="AK501" s="223"/>
      <c r="AL501" s="223" t="s">
        <v>5611</v>
      </c>
      <c r="AM501" s="331" t="e">
        <v>#N/A</v>
      </c>
      <c r="AN501" s="223">
        <v>2</v>
      </c>
      <c r="AO501" s="223">
        <v>2</v>
      </c>
      <c r="AP501" s="223">
        <v>2</v>
      </c>
      <c r="AQ501" s="223">
        <v>2</v>
      </c>
      <c r="AR501" s="12"/>
    </row>
    <row r="502" spans="1:44">
      <c r="A502" s="12" t="s">
        <v>4188</v>
      </c>
      <c r="B502" s="23" t="s">
        <v>4559</v>
      </c>
      <c r="C502" s="24">
        <v>12134058</v>
      </c>
      <c r="D502" s="12" t="s">
        <v>242</v>
      </c>
      <c r="E502" s="25" t="s">
        <v>4496</v>
      </c>
      <c r="F502" s="24">
        <v>11134342</v>
      </c>
      <c r="G502" s="12" t="s">
        <v>270</v>
      </c>
      <c r="H502" s="26" t="s">
        <v>138</v>
      </c>
      <c r="I502" s="12">
        <v>3570</v>
      </c>
      <c r="J502" s="27">
        <v>46255</v>
      </c>
      <c r="K502" s="28" t="s">
        <v>4497</v>
      </c>
      <c r="L502" s="12" t="s">
        <v>4498</v>
      </c>
      <c r="M502" s="12">
        <v>3586</v>
      </c>
      <c r="N502" s="358">
        <v>16</v>
      </c>
      <c r="O502" s="358">
        <v>0</v>
      </c>
      <c r="P502" s="30" t="s">
        <v>38</v>
      </c>
      <c r="Q502" s="31">
        <v>46242</v>
      </c>
      <c r="R502" s="12">
        <v>0</v>
      </c>
      <c r="S502" s="31">
        <v>46247</v>
      </c>
      <c r="T502" s="31">
        <v>46247</v>
      </c>
      <c r="U502" s="12" t="s">
        <v>97</v>
      </c>
      <c r="V502" s="12" t="s">
        <v>40</v>
      </c>
      <c r="W502" s="31"/>
      <c r="X502" s="358">
        <v>0</v>
      </c>
      <c r="Y502" s="358">
        <v>0</v>
      </c>
      <c r="Z502" s="357">
        <f>IFERROR(VLOOKUP(H502,[2]New!$B:$G,3,0),)*I502/60</f>
        <v>2522.8000000000002</v>
      </c>
      <c r="AA502" s="357">
        <f>IFERROR(VLOOKUP(H502,[2]New!$B:$G,4,0),)*I502/60</f>
        <v>7015.05</v>
      </c>
      <c r="AB502" s="357">
        <f>IFERROR(VLOOKUP(H502,[2]New!$B:$G,6,0),)*I502/60</f>
        <v>3451</v>
      </c>
      <c r="AC502" s="33">
        <f>VLOOKUP(A502,'[5]PO PTCA'!$A:$M,12,0)</f>
        <v>46268</v>
      </c>
      <c r="AD502" s="12" t="str">
        <f>IFERROR(VLOOKUP(H502,[3]Sheet1!$E:$H,4,0),)</f>
        <v>B</v>
      </c>
      <c r="AE502" s="17"/>
      <c r="AF502" s="34" t="s">
        <v>2469</v>
      </c>
      <c r="AG502" s="12" t="s">
        <v>42</v>
      </c>
      <c r="AH502" s="20"/>
      <c r="AI502" s="20" t="s">
        <v>134</v>
      </c>
      <c r="AJ502" s="223"/>
      <c r="AK502" s="223"/>
      <c r="AL502" s="223" t="s">
        <v>5608</v>
      </c>
      <c r="AM502" s="331" t="e">
        <v>#N/A</v>
      </c>
      <c r="AN502" s="223">
        <v>2</v>
      </c>
      <c r="AO502" s="223">
        <v>2</v>
      </c>
      <c r="AP502" s="223">
        <v>2</v>
      </c>
      <c r="AQ502" s="223">
        <v>2</v>
      </c>
      <c r="AR502" s="12"/>
    </row>
    <row r="503" spans="1:44">
      <c r="A503" s="12" t="s">
        <v>4188</v>
      </c>
      <c r="B503" s="23" t="s">
        <v>4563</v>
      </c>
      <c r="C503" s="24">
        <v>12134058</v>
      </c>
      <c r="D503" s="12" t="s">
        <v>242</v>
      </c>
      <c r="E503" s="25" t="s">
        <v>4499</v>
      </c>
      <c r="F503" s="24">
        <v>11134342</v>
      </c>
      <c r="G503" s="12" t="s">
        <v>270</v>
      </c>
      <c r="H503" s="26" t="s">
        <v>138</v>
      </c>
      <c r="I503" s="12">
        <v>2370</v>
      </c>
      <c r="J503" s="27">
        <v>46255</v>
      </c>
      <c r="K503" s="28" t="s">
        <v>4500</v>
      </c>
      <c r="L503" s="12" t="s">
        <v>4501</v>
      </c>
      <c r="M503" s="12">
        <v>2386</v>
      </c>
      <c r="N503" s="358">
        <v>16</v>
      </c>
      <c r="O503" s="358">
        <v>0</v>
      </c>
      <c r="P503" s="30" t="s">
        <v>38</v>
      </c>
      <c r="Q503" s="31">
        <v>46242</v>
      </c>
      <c r="R503" s="12">
        <v>0</v>
      </c>
      <c r="S503" s="31">
        <v>46247</v>
      </c>
      <c r="T503" s="31">
        <v>46247</v>
      </c>
      <c r="U503" s="12" t="s">
        <v>98</v>
      </c>
      <c r="V503" s="12" t="s">
        <v>40</v>
      </c>
      <c r="W503" s="31"/>
      <c r="X503" s="358">
        <v>0</v>
      </c>
      <c r="Y503" s="358">
        <v>0</v>
      </c>
      <c r="Z503" s="357">
        <f>IFERROR(VLOOKUP(H503,[2]New!$B:$G,3,0),)*I503/60</f>
        <v>1674.8</v>
      </c>
      <c r="AA503" s="357">
        <f>IFERROR(VLOOKUP(H503,[2]New!$B:$G,4,0),)*I503/60</f>
        <v>4657.05</v>
      </c>
      <c r="AB503" s="357">
        <f>IFERROR(VLOOKUP(H503,[2]New!$B:$G,6,0),)*I503/60</f>
        <v>2291</v>
      </c>
      <c r="AC503" s="33">
        <f>VLOOKUP(A503,'[5]PO PTCA'!$A:$M,12,0)</f>
        <v>46268</v>
      </c>
      <c r="AD503" s="12" t="str">
        <f>IFERROR(VLOOKUP(H503,[3]Sheet1!$E:$H,4,0),)</f>
        <v>B</v>
      </c>
      <c r="AE503" s="17"/>
      <c r="AF503" s="34" t="s">
        <v>2469</v>
      </c>
      <c r="AG503" s="12" t="s">
        <v>42</v>
      </c>
      <c r="AH503" s="20"/>
      <c r="AI503" s="20" t="s">
        <v>135</v>
      </c>
      <c r="AJ503" s="223"/>
      <c r="AK503" s="223"/>
      <c r="AL503" s="223" t="s">
        <v>5608</v>
      </c>
      <c r="AM503" s="331" t="e">
        <v>#N/A</v>
      </c>
      <c r="AN503" s="223">
        <v>2</v>
      </c>
      <c r="AO503" s="223">
        <v>2</v>
      </c>
      <c r="AP503" s="223">
        <v>2</v>
      </c>
      <c r="AQ503" s="223">
        <v>2</v>
      </c>
      <c r="AR503" s="12"/>
    </row>
    <row r="504" spans="1:44">
      <c r="A504" s="12" t="s">
        <v>2889</v>
      </c>
      <c r="B504" s="23" t="s">
        <v>4564</v>
      </c>
      <c r="C504" s="24">
        <v>12125012</v>
      </c>
      <c r="D504" s="12" t="s">
        <v>131</v>
      </c>
      <c r="E504" s="25" t="s">
        <v>4502</v>
      </c>
      <c r="F504" s="24">
        <v>11134237</v>
      </c>
      <c r="G504" s="12" t="s">
        <v>132</v>
      </c>
      <c r="H504" s="26" t="s">
        <v>133</v>
      </c>
      <c r="I504" s="12">
        <v>320</v>
      </c>
      <c r="J504" s="27">
        <v>46255</v>
      </c>
      <c r="K504" s="28" t="s">
        <v>4503</v>
      </c>
      <c r="L504" s="12" t="s">
        <v>4504</v>
      </c>
      <c r="M504" s="12">
        <v>324</v>
      </c>
      <c r="N504" s="358">
        <v>4</v>
      </c>
      <c r="O504" s="358">
        <v>0</v>
      </c>
      <c r="P504" s="30" t="s">
        <v>38</v>
      </c>
      <c r="Q504" s="31">
        <v>46242</v>
      </c>
      <c r="R504" s="12">
        <v>0</v>
      </c>
      <c r="S504" s="31">
        <v>46247</v>
      </c>
      <c r="T504" s="31">
        <v>46247</v>
      </c>
      <c r="U504" s="12" t="s">
        <v>99</v>
      </c>
      <c r="V504" s="12" t="s">
        <v>40</v>
      </c>
      <c r="W504" s="31"/>
      <c r="X504" s="358">
        <v>0</v>
      </c>
      <c r="Y504" s="358">
        <v>0</v>
      </c>
      <c r="Z504" s="357">
        <f>IFERROR(VLOOKUP(H504,[2]New!$B:$G,3,0),)*I504/60</f>
        <v>226.13333333333333</v>
      </c>
      <c r="AA504" s="357">
        <f>IFERROR(VLOOKUP(H504,[2]New!$B:$G,4,0),)*I504/60</f>
        <v>628.79999999999995</v>
      </c>
      <c r="AB504" s="357">
        <f>IFERROR(VLOOKUP(H504,[2]New!$B:$G,6,0),)*I504/60</f>
        <v>309.33333333333331</v>
      </c>
      <c r="AC504" s="33">
        <f>VLOOKUP(A504,'[5]PO PTCA'!$A:$M,12,0)</f>
        <v>46290</v>
      </c>
      <c r="AD504" s="12" t="str">
        <f>IFERROR(VLOOKUP(H504,[3]Sheet1!$E:$H,4,0),)</f>
        <v>B</v>
      </c>
      <c r="AE504" s="17"/>
      <c r="AF504" s="34" t="s">
        <v>2469</v>
      </c>
      <c r="AG504" s="12" t="s">
        <v>42</v>
      </c>
      <c r="AH504" s="20"/>
      <c r="AI504" s="20" t="s">
        <v>139</v>
      </c>
      <c r="AJ504" s="223"/>
      <c r="AK504" s="223"/>
      <c r="AL504" s="223" t="s">
        <v>5605</v>
      </c>
      <c r="AM504" s="331" t="e">
        <v>#N/A</v>
      </c>
      <c r="AN504" s="223">
        <v>3</v>
      </c>
      <c r="AO504" s="223">
        <v>3</v>
      </c>
      <c r="AP504" s="223">
        <v>2</v>
      </c>
      <c r="AQ504" s="223">
        <v>2</v>
      </c>
      <c r="AR504" s="12"/>
    </row>
    <row r="505" spans="1:44">
      <c r="A505" s="12" t="s">
        <v>2889</v>
      </c>
      <c r="B505" s="23" t="s">
        <v>4560</v>
      </c>
      <c r="C505" s="24">
        <v>12125012</v>
      </c>
      <c r="D505" s="12" t="s">
        <v>131</v>
      </c>
      <c r="E505" s="25" t="s">
        <v>4505</v>
      </c>
      <c r="F505" s="24">
        <v>11134237</v>
      </c>
      <c r="G505" s="12" t="s">
        <v>132</v>
      </c>
      <c r="H505" s="26" t="s">
        <v>133</v>
      </c>
      <c r="I505" s="12">
        <v>3200</v>
      </c>
      <c r="J505" s="27">
        <v>46255</v>
      </c>
      <c r="K505" s="28" t="s">
        <v>4506</v>
      </c>
      <c r="L505" s="12" t="s">
        <v>4507</v>
      </c>
      <c r="M505" s="12">
        <v>3216</v>
      </c>
      <c r="N505" s="358">
        <v>16</v>
      </c>
      <c r="O505" s="358">
        <v>0</v>
      </c>
      <c r="P505" s="30" t="s">
        <v>38</v>
      </c>
      <c r="Q505" s="31">
        <v>46242</v>
      </c>
      <c r="R505" s="12">
        <v>0</v>
      </c>
      <c r="S505" s="31">
        <v>46247</v>
      </c>
      <c r="T505" s="31">
        <v>46247</v>
      </c>
      <c r="U505" s="12" t="s">
        <v>99</v>
      </c>
      <c r="V505" s="12" t="s">
        <v>40</v>
      </c>
      <c r="W505" s="31"/>
      <c r="X505" s="358">
        <v>0</v>
      </c>
      <c r="Y505" s="358">
        <v>0</v>
      </c>
      <c r="Z505" s="357">
        <f>IFERROR(VLOOKUP(H505,[2]New!$B:$G,3,0),)*I505/60</f>
        <v>2261.3333333333335</v>
      </c>
      <c r="AA505" s="357">
        <f>IFERROR(VLOOKUP(H505,[2]New!$B:$G,4,0),)*I505/60</f>
        <v>6288</v>
      </c>
      <c r="AB505" s="357">
        <f>IFERROR(VLOOKUP(H505,[2]New!$B:$G,6,0),)*I505/60</f>
        <v>3093.3333333333335</v>
      </c>
      <c r="AC505" s="33">
        <f>VLOOKUP(A505,'[5]PO PTCA'!$A:$M,12,0)</f>
        <v>46290</v>
      </c>
      <c r="AD505" s="12" t="str">
        <f>IFERROR(VLOOKUP(H505,[3]Sheet1!$E:$H,4,0),)</f>
        <v>B</v>
      </c>
      <c r="AE505" s="17"/>
      <c r="AF505" s="34" t="s">
        <v>2469</v>
      </c>
      <c r="AG505" s="12" t="s">
        <v>42</v>
      </c>
      <c r="AH505" s="20"/>
      <c r="AI505" s="20" t="s">
        <v>139</v>
      </c>
      <c r="AJ505" s="223"/>
      <c r="AK505" s="223"/>
      <c r="AL505" s="223" t="s">
        <v>5605</v>
      </c>
      <c r="AM505" s="331" t="e">
        <v>#N/A</v>
      </c>
      <c r="AN505" s="223">
        <v>3</v>
      </c>
      <c r="AO505" s="223">
        <v>3</v>
      </c>
      <c r="AP505" s="223">
        <v>2</v>
      </c>
      <c r="AQ505" s="223">
        <v>2</v>
      </c>
      <c r="AR505" s="12"/>
    </row>
    <row r="506" spans="1:44">
      <c r="A506" s="12" t="s">
        <v>2882</v>
      </c>
      <c r="B506" s="23" t="s">
        <v>4565</v>
      </c>
      <c r="C506" s="24">
        <v>12120774</v>
      </c>
      <c r="D506" s="12" t="s">
        <v>136</v>
      </c>
      <c r="E506" s="25" t="s">
        <v>4508</v>
      </c>
      <c r="F506" s="24">
        <v>11134235</v>
      </c>
      <c r="G506" s="12" t="s">
        <v>137</v>
      </c>
      <c r="H506" s="26" t="s">
        <v>138</v>
      </c>
      <c r="I506" s="12">
        <v>400</v>
      </c>
      <c r="J506" s="27">
        <v>46255</v>
      </c>
      <c r="K506" s="28" t="s">
        <v>4509</v>
      </c>
      <c r="L506" s="12" t="s">
        <v>4510</v>
      </c>
      <c r="M506" s="12">
        <v>407</v>
      </c>
      <c r="N506" s="358">
        <v>4</v>
      </c>
      <c r="O506" s="358">
        <v>0</v>
      </c>
      <c r="P506" s="30" t="s">
        <v>38</v>
      </c>
      <c r="Q506" s="31">
        <v>46242</v>
      </c>
      <c r="R506" s="12">
        <v>0</v>
      </c>
      <c r="S506" s="31">
        <v>46247</v>
      </c>
      <c r="T506" s="31">
        <v>46247</v>
      </c>
      <c r="U506" s="12" t="s">
        <v>100</v>
      </c>
      <c r="V506" s="12" t="s">
        <v>40</v>
      </c>
      <c r="W506" s="31"/>
      <c r="X506" s="358">
        <v>3</v>
      </c>
      <c r="Y506" s="358">
        <v>0</v>
      </c>
      <c r="Z506" s="357">
        <f>IFERROR(VLOOKUP(H506,[2]New!$B:$G,3,0),)*I506/60</f>
        <v>282.66666666666669</v>
      </c>
      <c r="AA506" s="357">
        <f>IFERROR(VLOOKUP(H506,[2]New!$B:$G,4,0),)*I506/60</f>
        <v>786</v>
      </c>
      <c r="AB506" s="357">
        <f>IFERROR(VLOOKUP(H506,[2]New!$B:$G,6,0),)*I506/60</f>
        <v>386.66666666666669</v>
      </c>
      <c r="AC506" s="33">
        <f>VLOOKUP(A506,'[5]PO PTCA'!$A:$M,12,0)</f>
        <v>46290</v>
      </c>
      <c r="AD506" s="12" t="str">
        <f>IFERROR(VLOOKUP(H506,[3]Sheet1!$E:$H,4,0),)</f>
        <v>B</v>
      </c>
      <c r="AE506" s="17"/>
      <c r="AF506" s="34" t="s">
        <v>2469</v>
      </c>
      <c r="AG506" s="12" t="s">
        <v>42</v>
      </c>
      <c r="AH506" s="20"/>
      <c r="AI506" s="20" t="s">
        <v>140</v>
      </c>
      <c r="AJ506" s="223"/>
      <c r="AK506" s="223"/>
      <c r="AL506" s="223" t="s">
        <v>5608</v>
      </c>
      <c r="AM506" s="331" t="e">
        <v>#N/A</v>
      </c>
      <c r="AN506" s="223">
        <v>2</v>
      </c>
      <c r="AO506" s="223">
        <v>2</v>
      </c>
      <c r="AP506" s="223">
        <v>2</v>
      </c>
      <c r="AQ506" s="223">
        <v>2</v>
      </c>
      <c r="AR506" s="12"/>
    </row>
    <row r="507" spans="1:44">
      <c r="A507" s="12" t="s">
        <v>2882</v>
      </c>
      <c r="B507" s="23" t="s">
        <v>4561</v>
      </c>
      <c r="C507" s="24">
        <v>12120774</v>
      </c>
      <c r="D507" s="12" t="s">
        <v>136</v>
      </c>
      <c r="E507" s="25" t="s">
        <v>4511</v>
      </c>
      <c r="F507" s="24">
        <v>11134235</v>
      </c>
      <c r="G507" s="12" t="s">
        <v>137</v>
      </c>
      <c r="H507" s="26" t="s">
        <v>138</v>
      </c>
      <c r="I507" s="12">
        <v>3100</v>
      </c>
      <c r="J507" s="27">
        <v>46255</v>
      </c>
      <c r="K507" s="28" t="s">
        <v>4512</v>
      </c>
      <c r="L507" s="12" t="s">
        <v>4513</v>
      </c>
      <c r="M507" s="12">
        <v>3116</v>
      </c>
      <c r="N507" s="358">
        <v>16</v>
      </c>
      <c r="O507" s="358">
        <v>0</v>
      </c>
      <c r="P507" s="30" t="s">
        <v>38</v>
      </c>
      <c r="Q507" s="31">
        <v>46242</v>
      </c>
      <c r="R507" s="12">
        <v>0</v>
      </c>
      <c r="S507" s="31">
        <v>46247</v>
      </c>
      <c r="T507" s="31">
        <v>46247</v>
      </c>
      <c r="U507" s="12" t="s">
        <v>100</v>
      </c>
      <c r="V507" s="12" t="s">
        <v>40</v>
      </c>
      <c r="W507" s="31"/>
      <c r="X507" s="358">
        <v>0</v>
      </c>
      <c r="Y507" s="358">
        <v>0</v>
      </c>
      <c r="Z507" s="357">
        <f>IFERROR(VLOOKUP(H507,[2]New!$B:$G,3,0),)*I507/60</f>
        <v>2190.6666666666665</v>
      </c>
      <c r="AA507" s="357">
        <f>IFERROR(VLOOKUP(H507,[2]New!$B:$G,4,0),)*I507/60</f>
        <v>6091.5</v>
      </c>
      <c r="AB507" s="357">
        <f>IFERROR(VLOOKUP(H507,[2]New!$B:$G,6,0),)*I507/60</f>
        <v>2996.6666666666665</v>
      </c>
      <c r="AC507" s="33">
        <f>VLOOKUP(A507,'[5]PO PTCA'!$A:$M,12,0)</f>
        <v>46290</v>
      </c>
      <c r="AD507" s="12" t="str">
        <f>IFERROR(VLOOKUP(H507,[3]Sheet1!$E:$H,4,0),)</f>
        <v>B</v>
      </c>
      <c r="AE507" s="17"/>
      <c r="AF507" s="34" t="s">
        <v>2469</v>
      </c>
      <c r="AG507" s="12" t="s">
        <v>42</v>
      </c>
      <c r="AH507" s="20"/>
      <c r="AI507" s="20" t="s">
        <v>140</v>
      </c>
      <c r="AJ507" s="223"/>
      <c r="AK507" s="223"/>
      <c r="AL507" s="223" t="s">
        <v>5608</v>
      </c>
      <c r="AM507" s="331" t="e">
        <v>#N/A</v>
      </c>
      <c r="AN507" s="223">
        <v>2</v>
      </c>
      <c r="AO507" s="223">
        <v>2</v>
      </c>
      <c r="AP507" s="223">
        <v>2</v>
      </c>
      <c r="AQ507" s="223">
        <v>2</v>
      </c>
      <c r="AR507" s="12"/>
    </row>
    <row r="508" spans="1:44">
      <c r="A508" s="12" t="s">
        <v>4514</v>
      </c>
      <c r="B508" s="23" t="s">
        <v>4566</v>
      </c>
      <c r="C508" s="24">
        <v>12134058</v>
      </c>
      <c r="D508" s="12" t="s">
        <v>242</v>
      </c>
      <c r="E508" s="25" t="s">
        <v>4515</v>
      </c>
      <c r="F508" s="24">
        <v>11134342</v>
      </c>
      <c r="G508" s="12" t="s">
        <v>270</v>
      </c>
      <c r="H508" s="26" t="s">
        <v>138</v>
      </c>
      <c r="I508" s="12">
        <v>2300</v>
      </c>
      <c r="J508" s="27">
        <v>46255</v>
      </c>
      <c r="K508" s="28" t="s">
        <v>4516</v>
      </c>
      <c r="L508" s="12" t="s">
        <v>4517</v>
      </c>
      <c r="M508" s="12">
        <v>2316</v>
      </c>
      <c r="N508" s="358">
        <v>16</v>
      </c>
      <c r="O508" s="358">
        <v>0</v>
      </c>
      <c r="P508" s="30" t="s">
        <v>38</v>
      </c>
      <c r="Q508" s="31">
        <v>46249</v>
      </c>
      <c r="R508" s="12">
        <v>0</v>
      </c>
      <c r="S508" s="31">
        <v>46251</v>
      </c>
      <c r="T508" s="31">
        <v>46251</v>
      </c>
      <c r="U508" s="12" t="s">
        <v>99</v>
      </c>
      <c r="V508" s="12" t="s">
        <v>40</v>
      </c>
      <c r="W508" s="31"/>
      <c r="X508" s="358">
        <v>0</v>
      </c>
      <c r="Y508" s="358">
        <v>0</v>
      </c>
      <c r="Z508" s="357">
        <f>IFERROR(VLOOKUP(H508,[2]New!$B:$G,3,0),)*I508/60</f>
        <v>1625.3333333333333</v>
      </c>
      <c r="AA508" s="357">
        <f>IFERROR(VLOOKUP(H508,[2]New!$B:$G,4,0),)*I508/60</f>
        <v>4519.5</v>
      </c>
      <c r="AB508" s="357">
        <f>IFERROR(VLOOKUP(H508,[2]New!$B:$G,6,0),)*I508/60</f>
        <v>2223.3333333333335</v>
      </c>
      <c r="AC508" s="33">
        <f>VLOOKUP(A508,'[5]PO PTCA'!$A:$M,12,0)</f>
        <v>46290</v>
      </c>
      <c r="AD508" s="12" t="str">
        <f>IFERROR(VLOOKUP(H508,[3]Sheet1!$E:$H,4,0),)</f>
        <v>B</v>
      </c>
      <c r="AE508" s="17"/>
      <c r="AF508" s="34" t="s">
        <v>3343</v>
      </c>
      <c r="AG508" s="12" t="s">
        <v>42</v>
      </c>
      <c r="AH508" s="20"/>
      <c r="AI508" s="20" t="s">
        <v>139</v>
      </c>
      <c r="AJ508" s="223"/>
      <c r="AK508" s="223"/>
      <c r="AL508" s="223" t="s">
        <v>5608</v>
      </c>
      <c r="AM508" s="331" t="e">
        <v>#N/A</v>
      </c>
      <c r="AN508" s="223">
        <v>2</v>
      </c>
      <c r="AO508" s="223">
        <v>2</v>
      </c>
      <c r="AP508" s="223">
        <v>2</v>
      </c>
      <c r="AQ508" s="223">
        <v>2</v>
      </c>
      <c r="AR508" s="12"/>
    </row>
    <row r="509" spans="1:44">
      <c r="A509" s="12" t="s">
        <v>2093</v>
      </c>
      <c r="B509" s="23" t="s">
        <v>4567</v>
      </c>
      <c r="C509" s="24">
        <v>12125069</v>
      </c>
      <c r="D509" s="12" t="s">
        <v>194</v>
      </c>
      <c r="E509" s="25" t="s">
        <v>4518</v>
      </c>
      <c r="F509" s="24">
        <v>11134240</v>
      </c>
      <c r="G509" s="12" t="s">
        <v>195</v>
      </c>
      <c r="H509" s="26" t="s">
        <v>196</v>
      </c>
      <c r="I509" s="12">
        <v>2340</v>
      </c>
      <c r="J509" s="27">
        <v>46255</v>
      </c>
      <c r="K509" s="28" t="s">
        <v>4519</v>
      </c>
      <c r="L509" s="12" t="s">
        <v>4520</v>
      </c>
      <c r="M509" s="309">
        <v>2340</v>
      </c>
      <c r="N509" s="358">
        <v>0</v>
      </c>
      <c r="O509" s="358">
        <v>0</v>
      </c>
      <c r="P509" s="30" t="s">
        <v>38</v>
      </c>
      <c r="Q509" s="31">
        <v>46242</v>
      </c>
      <c r="R509" s="12">
        <v>0</v>
      </c>
      <c r="S509" s="31">
        <v>46247</v>
      </c>
      <c r="T509" s="31">
        <v>46247</v>
      </c>
      <c r="U509" s="12" t="s">
        <v>101</v>
      </c>
      <c r="V509" s="12" t="s">
        <v>45</v>
      </c>
      <c r="W509" s="31"/>
      <c r="X509" s="358">
        <v>0</v>
      </c>
      <c r="Y509" s="358">
        <v>0</v>
      </c>
      <c r="Z509" s="357">
        <f>IFERROR(VLOOKUP(H509,[2]New!$B:$G,3,0),)*I509/60</f>
        <v>1653.6</v>
      </c>
      <c r="AA509" s="357">
        <f>IFERROR(VLOOKUP(H509,[2]New!$B:$G,4,0),)*I509/60</f>
        <v>3611.4</v>
      </c>
      <c r="AB509" s="357">
        <f>IFERROR(VLOOKUP(H509,[2]New!$B:$G,6,0),)*I509/60</f>
        <v>2262</v>
      </c>
      <c r="AC509" s="33">
        <f>VLOOKUP(A509,'[5]PO PTCA'!$A:$M,12,0)</f>
        <v>46268</v>
      </c>
      <c r="AD509" s="12" t="str">
        <f>IFERROR(VLOOKUP(H509,[3]Sheet1!$E:$H,4,0),)</f>
        <v>C</v>
      </c>
      <c r="AE509" s="17"/>
      <c r="AF509" s="34" t="s">
        <v>2469</v>
      </c>
      <c r="AG509" s="12">
        <v>2</v>
      </c>
      <c r="AH509" s="20"/>
      <c r="AI509" s="20" t="s">
        <v>121</v>
      </c>
      <c r="AJ509" s="223"/>
      <c r="AK509" s="223"/>
      <c r="AL509" s="223" t="s">
        <v>5611</v>
      </c>
      <c r="AM509" s="331" t="e">
        <v>#N/A</v>
      </c>
      <c r="AN509" s="223">
        <v>2</v>
      </c>
      <c r="AO509" s="223">
        <v>2</v>
      </c>
      <c r="AP509" s="223">
        <v>2</v>
      </c>
      <c r="AQ509" s="223">
        <v>2</v>
      </c>
      <c r="AR509" s="12"/>
    </row>
    <row r="510" spans="1:44">
      <c r="A510" s="12" t="s">
        <v>4521</v>
      </c>
      <c r="B510" s="23" t="s">
        <v>4568</v>
      </c>
      <c r="C510" s="24">
        <v>12125126</v>
      </c>
      <c r="D510" s="12" t="s">
        <v>4555</v>
      </c>
      <c r="E510" s="25" t="s">
        <v>4522</v>
      </c>
      <c r="F510" s="361">
        <v>11134526</v>
      </c>
      <c r="G510" s="12" t="s">
        <v>4523</v>
      </c>
      <c r="H510" s="26" t="s">
        <v>4524</v>
      </c>
      <c r="I510" s="12">
        <v>1000</v>
      </c>
      <c r="J510" s="27">
        <v>46259</v>
      </c>
      <c r="K510" s="28" t="s">
        <v>4525</v>
      </c>
      <c r="L510" s="12" t="s">
        <v>4526</v>
      </c>
      <c r="M510" s="12">
        <v>1000</v>
      </c>
      <c r="N510" s="358">
        <v>0</v>
      </c>
      <c r="O510" s="358">
        <v>0</v>
      </c>
      <c r="P510" s="30" t="s">
        <v>38</v>
      </c>
      <c r="Q510" s="31">
        <v>46242</v>
      </c>
      <c r="R510" s="12">
        <v>0</v>
      </c>
      <c r="S510" s="31">
        <v>46247</v>
      </c>
      <c r="T510" s="31">
        <v>46247</v>
      </c>
      <c r="U510" s="12" t="s">
        <v>44</v>
      </c>
      <c r="V510" s="12" t="s">
        <v>45</v>
      </c>
      <c r="W510" s="31"/>
      <c r="X510" s="358">
        <v>0</v>
      </c>
      <c r="Y510" s="358">
        <v>0</v>
      </c>
      <c r="Z510" s="357">
        <f>IFERROR(VLOOKUP(H510,[2]New!$B:$G,3,0),)*I510/60</f>
        <v>911.66666666666663</v>
      </c>
      <c r="AA510" s="357">
        <f>IFERROR(VLOOKUP(H510,[2]New!$B:$G,4,0),)*I510/60</f>
        <v>2706.6666666666665</v>
      </c>
      <c r="AB510" s="357">
        <f>IFERROR(VLOOKUP(H510,[2]New!$B:$G,6,0),)*I510/60</f>
        <v>2466.6666666666665</v>
      </c>
      <c r="AC510" s="332">
        <v>46268</v>
      </c>
      <c r="AD510" s="12" t="str">
        <f>IFERROR(VLOOKUP(H510,[3]Sheet1!$E:$H,4,0),)</f>
        <v>D</v>
      </c>
      <c r="AE510" s="17"/>
      <c r="AF510" s="34" t="s">
        <v>2469</v>
      </c>
      <c r="AG510" s="12">
        <v>5</v>
      </c>
      <c r="AH510" s="20"/>
      <c r="AI510" s="20" t="s">
        <v>46</v>
      </c>
      <c r="AJ510" s="223"/>
      <c r="AK510" s="223"/>
      <c r="AL510" s="223" t="s">
        <v>5708</v>
      </c>
      <c r="AM510" s="331" t="e">
        <v>#N/A</v>
      </c>
      <c r="AN510" s="223">
        <v>3</v>
      </c>
      <c r="AO510" s="223">
        <v>3</v>
      </c>
      <c r="AP510" s="223">
        <v>2</v>
      </c>
      <c r="AQ510" s="223">
        <v>2</v>
      </c>
      <c r="AR510" s="12"/>
    </row>
    <row r="511" spans="1:44">
      <c r="A511" s="12" t="s">
        <v>4527</v>
      </c>
      <c r="B511" s="23" t="s">
        <v>4569</v>
      </c>
      <c r="C511" s="24">
        <v>12134879</v>
      </c>
      <c r="D511" s="12" t="s">
        <v>4556</v>
      </c>
      <c r="E511" s="25" t="s">
        <v>4528</v>
      </c>
      <c r="F511" s="361">
        <v>11133755</v>
      </c>
      <c r="G511" s="12" t="s">
        <v>4529</v>
      </c>
      <c r="H511" s="26" t="s">
        <v>4530</v>
      </c>
      <c r="I511" s="12">
        <v>120</v>
      </c>
      <c r="J511" s="27">
        <v>46259</v>
      </c>
      <c r="K511" s="28" t="s">
        <v>4531</v>
      </c>
      <c r="L511" s="12" t="s">
        <v>4532</v>
      </c>
      <c r="M511" s="12">
        <v>120</v>
      </c>
      <c r="N511" s="358">
        <v>0</v>
      </c>
      <c r="O511" s="358">
        <v>0</v>
      </c>
      <c r="P511" s="30" t="s">
        <v>38</v>
      </c>
      <c r="Q511" s="31">
        <v>46242</v>
      </c>
      <c r="R511" s="12">
        <v>0</v>
      </c>
      <c r="S511" s="31">
        <v>46247</v>
      </c>
      <c r="T511" s="31">
        <v>46247</v>
      </c>
      <c r="U511" s="12" t="s">
        <v>44</v>
      </c>
      <c r="V511" s="12" t="s">
        <v>45</v>
      </c>
      <c r="W511" s="31"/>
      <c r="X511" s="358">
        <v>0</v>
      </c>
      <c r="Y511" s="358">
        <v>0</v>
      </c>
      <c r="Z511" s="357">
        <f>IFERROR(VLOOKUP(H511,[2]New!$B:$G,3,0),)*I511/60</f>
        <v>109.4</v>
      </c>
      <c r="AA511" s="357">
        <f>IFERROR(VLOOKUP(H511,[2]New!$B:$G,4,0),)*I511/60</f>
        <v>324.8</v>
      </c>
      <c r="AB511" s="357">
        <f>IFERROR(VLOOKUP(H511,[2]New!$B:$G,6,0),)*I511/60</f>
        <v>296</v>
      </c>
      <c r="AC511" s="332">
        <v>46268</v>
      </c>
      <c r="AD511" s="12" t="str">
        <f>IFERROR(VLOOKUP(H511,[3]Sheet1!$E:$H,4,0),)</f>
        <v>D</v>
      </c>
      <c r="AE511" s="17"/>
      <c r="AF511" s="34" t="s">
        <v>2469</v>
      </c>
      <c r="AG511" s="12">
        <v>5</v>
      </c>
      <c r="AH511" s="20"/>
      <c r="AI511" s="20" t="s">
        <v>46</v>
      </c>
      <c r="AJ511" s="223"/>
      <c r="AK511" s="223"/>
      <c r="AL511" s="223" t="s">
        <v>5709</v>
      </c>
      <c r="AM511" s="331" t="e">
        <v>#N/A</v>
      </c>
      <c r="AN511" s="223">
        <v>3</v>
      </c>
      <c r="AO511" s="223">
        <v>3</v>
      </c>
      <c r="AP511" s="223">
        <v>2</v>
      </c>
      <c r="AQ511" s="223">
        <v>2</v>
      </c>
      <c r="AR511" s="12"/>
    </row>
    <row r="512" spans="1:44">
      <c r="A512" s="12" t="s">
        <v>4533</v>
      </c>
      <c r="B512" s="23" t="s">
        <v>4570</v>
      </c>
      <c r="C512" s="24">
        <v>12134879</v>
      </c>
      <c r="D512" s="12" t="s">
        <v>4556</v>
      </c>
      <c r="E512" s="25" t="s">
        <v>4534</v>
      </c>
      <c r="F512" s="24">
        <v>11133755</v>
      </c>
      <c r="G512" s="12" t="s">
        <v>4529</v>
      </c>
      <c r="H512" s="26" t="s">
        <v>4530</v>
      </c>
      <c r="I512" s="12">
        <v>120</v>
      </c>
      <c r="J512" s="27">
        <v>46259</v>
      </c>
      <c r="K512" s="28" t="s">
        <v>4535</v>
      </c>
      <c r="L512" s="12" t="s">
        <v>4536</v>
      </c>
      <c r="M512" s="12">
        <v>120</v>
      </c>
      <c r="N512" s="358">
        <v>0</v>
      </c>
      <c r="O512" s="358">
        <v>0</v>
      </c>
      <c r="P512" s="30" t="s">
        <v>38</v>
      </c>
      <c r="Q512" s="31">
        <v>46242</v>
      </c>
      <c r="R512" s="12">
        <v>0</v>
      </c>
      <c r="S512" s="31">
        <v>46247</v>
      </c>
      <c r="T512" s="31">
        <v>46247</v>
      </c>
      <c r="U512" s="12" t="s">
        <v>44</v>
      </c>
      <c r="V512" s="12" t="s">
        <v>45</v>
      </c>
      <c r="W512" s="31"/>
      <c r="X512" s="358">
        <v>0</v>
      </c>
      <c r="Y512" s="358">
        <v>0</v>
      </c>
      <c r="Z512" s="357">
        <f>IFERROR(VLOOKUP(H512,[2]New!$B:$G,3,0),)*I512/60</f>
        <v>109.4</v>
      </c>
      <c r="AA512" s="357">
        <f>IFERROR(VLOOKUP(H512,[2]New!$B:$G,4,0),)*I512/60</f>
        <v>324.8</v>
      </c>
      <c r="AB512" s="357">
        <f>IFERROR(VLOOKUP(H512,[2]New!$B:$G,6,0),)*I512/60</f>
        <v>296</v>
      </c>
      <c r="AC512" s="33">
        <f>VLOOKUP(A512,'[5]PO PTCA'!$A:$M,12,0)</f>
        <v>46303</v>
      </c>
      <c r="AD512" s="12" t="str">
        <f>IFERROR(VLOOKUP(H512,[3]Sheet1!$E:$H,4,0),)</f>
        <v>D</v>
      </c>
      <c r="AE512" s="17"/>
      <c r="AF512" s="34" t="s">
        <v>2469</v>
      </c>
      <c r="AG512" s="12">
        <v>5</v>
      </c>
      <c r="AH512" s="20"/>
      <c r="AI512" s="20" t="s">
        <v>46</v>
      </c>
      <c r="AJ512" s="223"/>
      <c r="AK512" s="223"/>
      <c r="AL512" s="223" t="s">
        <v>5709</v>
      </c>
      <c r="AM512" s="331" t="e">
        <v>#N/A</v>
      </c>
      <c r="AN512" s="223">
        <v>3</v>
      </c>
      <c r="AO512" s="223">
        <v>3</v>
      </c>
      <c r="AP512" s="223">
        <v>2</v>
      </c>
      <c r="AQ512" s="223">
        <v>2</v>
      </c>
      <c r="AR512" s="12"/>
    </row>
    <row r="513" spans="1:44">
      <c r="A513" s="12" t="s">
        <v>4537</v>
      </c>
      <c r="B513" s="23" t="s">
        <v>4571</v>
      </c>
      <c r="C513" s="24">
        <v>12125126</v>
      </c>
      <c r="D513" s="12" t="s">
        <v>4555</v>
      </c>
      <c r="E513" s="25" t="s">
        <v>4538</v>
      </c>
      <c r="F513" s="24">
        <v>11134526</v>
      </c>
      <c r="G513" s="12" t="s">
        <v>4523</v>
      </c>
      <c r="H513" s="26" t="s">
        <v>4524</v>
      </c>
      <c r="I513" s="12">
        <v>1000</v>
      </c>
      <c r="J513" s="27">
        <v>46259</v>
      </c>
      <c r="K513" s="28" t="s">
        <v>4539</v>
      </c>
      <c r="L513" s="12" t="s">
        <v>4540</v>
      </c>
      <c r="M513" s="12">
        <v>1003</v>
      </c>
      <c r="N513" s="358">
        <v>0</v>
      </c>
      <c r="O513" s="358">
        <v>0</v>
      </c>
      <c r="P513" s="30" t="s">
        <v>38</v>
      </c>
      <c r="Q513" s="31">
        <v>46242</v>
      </c>
      <c r="R513" s="12">
        <v>0</v>
      </c>
      <c r="S513" s="31">
        <v>46247</v>
      </c>
      <c r="T513" s="31">
        <v>46247</v>
      </c>
      <c r="U513" s="12" t="s">
        <v>44</v>
      </c>
      <c r="V513" s="12" t="s">
        <v>45</v>
      </c>
      <c r="W513" s="31"/>
      <c r="X513" s="358">
        <v>3</v>
      </c>
      <c r="Y513" s="358">
        <v>0</v>
      </c>
      <c r="Z513" s="357">
        <f>IFERROR(VLOOKUP(H513,[2]New!$B:$G,3,0),)*I513/60</f>
        <v>911.66666666666663</v>
      </c>
      <c r="AA513" s="357">
        <f>IFERROR(VLOOKUP(H513,[2]New!$B:$G,4,0),)*I513/60</f>
        <v>2706.6666666666665</v>
      </c>
      <c r="AB513" s="357">
        <f>IFERROR(VLOOKUP(H513,[2]New!$B:$G,6,0),)*I513/60</f>
        <v>2466.6666666666665</v>
      </c>
      <c r="AC513" s="33">
        <f>VLOOKUP(A513,'[5]PO PTCA'!$A:$M,12,0)</f>
        <v>46303</v>
      </c>
      <c r="AD513" s="12" t="str">
        <f>IFERROR(VLOOKUP(H513,[3]Sheet1!$E:$H,4,0),)</f>
        <v>D</v>
      </c>
      <c r="AE513" s="17"/>
      <c r="AF513" s="34" t="s">
        <v>2469</v>
      </c>
      <c r="AG513" s="12">
        <v>5</v>
      </c>
      <c r="AH513" s="20"/>
      <c r="AI513" s="20" t="s">
        <v>46</v>
      </c>
      <c r="AJ513" s="223"/>
      <c r="AK513" s="223"/>
      <c r="AL513" s="223" t="s">
        <v>5708</v>
      </c>
      <c r="AM513" s="331" t="e">
        <v>#N/A</v>
      </c>
      <c r="AN513" s="223">
        <v>3</v>
      </c>
      <c r="AO513" s="223">
        <v>3</v>
      </c>
      <c r="AP513" s="223">
        <v>2</v>
      </c>
      <c r="AQ513" s="223">
        <v>2</v>
      </c>
      <c r="AR513" s="12"/>
    </row>
    <row r="514" spans="1:44">
      <c r="A514" s="12" t="s">
        <v>4541</v>
      </c>
      <c r="B514" s="23" t="s">
        <v>4572</v>
      </c>
      <c r="C514" s="24">
        <v>12125128</v>
      </c>
      <c r="D514" s="12" t="s">
        <v>4557</v>
      </c>
      <c r="E514" s="25" t="s">
        <v>4542</v>
      </c>
      <c r="F514" s="24">
        <v>11134527</v>
      </c>
      <c r="G514" s="12" t="s">
        <v>4543</v>
      </c>
      <c r="H514" s="26" t="s">
        <v>4544</v>
      </c>
      <c r="I514" s="12">
        <v>180</v>
      </c>
      <c r="J514" s="27">
        <v>46259</v>
      </c>
      <c r="K514" s="28" t="s">
        <v>4545</v>
      </c>
      <c r="L514" s="12" t="s">
        <v>4546</v>
      </c>
      <c r="M514" s="12">
        <v>180</v>
      </c>
      <c r="N514" s="358">
        <v>0</v>
      </c>
      <c r="O514" s="358">
        <v>0</v>
      </c>
      <c r="P514" s="30" t="s">
        <v>38</v>
      </c>
      <c r="Q514" s="31">
        <v>46242</v>
      </c>
      <c r="R514" s="12">
        <v>0</v>
      </c>
      <c r="S514" s="31">
        <v>46247</v>
      </c>
      <c r="T514" s="31">
        <v>46247</v>
      </c>
      <c r="U514" s="12" t="s">
        <v>44</v>
      </c>
      <c r="V514" s="12" t="s">
        <v>45</v>
      </c>
      <c r="W514" s="31"/>
      <c r="X514" s="358">
        <v>0</v>
      </c>
      <c r="Y514" s="358">
        <v>0</v>
      </c>
      <c r="Z514" s="357">
        <f>IFERROR(VLOOKUP(H514,[2]New!$B:$G,3,0),)*I514/60</f>
        <v>164.1</v>
      </c>
      <c r="AA514" s="357">
        <f>IFERROR(VLOOKUP(H514,[2]New!$B:$G,4,0),)*I514/60</f>
        <v>487.2</v>
      </c>
      <c r="AB514" s="357">
        <f>IFERROR(VLOOKUP(H514,[2]New!$B:$G,6,0),)*I514/60</f>
        <v>444</v>
      </c>
      <c r="AC514" s="33">
        <f>VLOOKUP(A514,'[5]PO PTCA'!$A:$M,12,0)</f>
        <v>46303</v>
      </c>
      <c r="AD514" s="12" t="str">
        <f>IFERROR(VLOOKUP(H514,[3]Sheet1!$E:$H,4,0),)</f>
        <v>D</v>
      </c>
      <c r="AE514" s="17"/>
      <c r="AF514" s="34" t="s">
        <v>2469</v>
      </c>
      <c r="AG514" s="12">
        <v>5</v>
      </c>
      <c r="AH514" s="20"/>
      <c r="AI514" s="20" t="s">
        <v>46</v>
      </c>
      <c r="AJ514" s="223"/>
      <c r="AK514" s="223"/>
      <c r="AL514" s="223" t="s">
        <v>5708</v>
      </c>
      <c r="AM514" s="331" t="e">
        <v>#N/A</v>
      </c>
      <c r="AN514" s="223">
        <v>2</v>
      </c>
      <c r="AO514" s="223">
        <v>2</v>
      </c>
      <c r="AP514" s="223">
        <v>2</v>
      </c>
      <c r="AQ514" s="223">
        <v>2</v>
      </c>
      <c r="AR514" s="12"/>
    </row>
    <row r="515" spans="1:44">
      <c r="A515" s="12" t="s">
        <v>4547</v>
      </c>
      <c r="B515" s="23" t="s">
        <v>4573</v>
      </c>
      <c r="C515" s="24">
        <v>12125037</v>
      </c>
      <c r="D515" s="12" t="s">
        <v>231</v>
      </c>
      <c r="E515" s="25" t="s">
        <v>4548</v>
      </c>
      <c r="F515" s="24">
        <v>11134539</v>
      </c>
      <c r="G515" s="12" t="s">
        <v>232</v>
      </c>
      <c r="H515" s="26" t="s">
        <v>233</v>
      </c>
      <c r="I515" s="12">
        <v>528</v>
      </c>
      <c r="J515" s="27">
        <v>46263</v>
      </c>
      <c r="K515" s="28" t="s">
        <v>4549</v>
      </c>
      <c r="L515" s="12" t="s">
        <v>4550</v>
      </c>
      <c r="M515" s="12">
        <v>528</v>
      </c>
      <c r="N515" s="358">
        <v>0</v>
      </c>
      <c r="O515" s="358">
        <v>0</v>
      </c>
      <c r="P515" s="30" t="s">
        <v>38</v>
      </c>
      <c r="Q515" s="31">
        <v>46242</v>
      </c>
      <c r="R515" s="12">
        <v>0</v>
      </c>
      <c r="S515" s="31">
        <v>46247</v>
      </c>
      <c r="T515" s="31">
        <v>46247</v>
      </c>
      <c r="U515" s="12" t="s">
        <v>44</v>
      </c>
      <c r="V515" s="12" t="s">
        <v>45</v>
      </c>
      <c r="W515" s="31"/>
      <c r="X515" s="358">
        <v>0</v>
      </c>
      <c r="Y515" s="358">
        <v>0</v>
      </c>
      <c r="Z515" s="357">
        <f>IFERROR(VLOOKUP(H515,[2]New!$B:$G,3,0),)*I515/60</f>
        <v>404.8</v>
      </c>
      <c r="AA515" s="357">
        <f>IFERROR(VLOOKUP(H515,[2]New!$B:$G,4,0),)*I515/60</f>
        <v>1772.32</v>
      </c>
      <c r="AB515" s="357">
        <f>IFERROR(VLOOKUP(H515,[2]New!$B:$G,6,0),)*I515/60</f>
        <v>1293.5999999999999</v>
      </c>
      <c r="AC515" s="33">
        <f>VLOOKUP(A515,'[5]PO PTCA'!$A:$M,12,0)</f>
        <v>46303</v>
      </c>
      <c r="AD515" s="12" t="str">
        <f>IFERROR(VLOOKUP(H515,[3]Sheet1!$E:$H,4,0),)</f>
        <v>D</v>
      </c>
      <c r="AE515" s="17"/>
      <c r="AF515" s="34" t="s">
        <v>2469</v>
      </c>
      <c r="AG515" s="12">
        <v>12</v>
      </c>
      <c r="AH515" s="20"/>
      <c r="AI515" s="20" t="s">
        <v>209</v>
      </c>
      <c r="AJ515" s="223"/>
      <c r="AK515" s="223"/>
      <c r="AL515" s="223" t="s">
        <v>5673</v>
      </c>
      <c r="AM515" s="331" t="e">
        <v>#N/A</v>
      </c>
      <c r="AN515" s="223">
        <v>3</v>
      </c>
      <c r="AO515" s="223">
        <v>3</v>
      </c>
      <c r="AP515" s="223">
        <v>2</v>
      </c>
      <c r="AQ515" s="223">
        <v>2</v>
      </c>
      <c r="AR515" s="12"/>
    </row>
    <row r="516" spans="1:44">
      <c r="A516" s="12" t="s">
        <v>4551</v>
      </c>
      <c r="B516" s="23" t="s">
        <v>4574</v>
      </c>
      <c r="C516" s="24">
        <v>12125038</v>
      </c>
      <c r="D516" s="12" t="s">
        <v>234</v>
      </c>
      <c r="E516" s="25" t="s">
        <v>4552</v>
      </c>
      <c r="F516" s="24">
        <v>11134540</v>
      </c>
      <c r="G516" s="12" t="s">
        <v>235</v>
      </c>
      <c r="H516" s="26" t="s">
        <v>236</v>
      </c>
      <c r="I516" s="12">
        <v>264</v>
      </c>
      <c r="J516" s="27">
        <v>46263</v>
      </c>
      <c r="K516" s="28" t="s">
        <v>4553</v>
      </c>
      <c r="L516" s="12" t="s">
        <v>4554</v>
      </c>
      <c r="M516" s="12">
        <v>264</v>
      </c>
      <c r="N516" s="358">
        <v>0</v>
      </c>
      <c r="O516" s="358">
        <v>0</v>
      </c>
      <c r="P516" s="30" t="s">
        <v>38</v>
      </c>
      <c r="Q516" s="31">
        <v>46242</v>
      </c>
      <c r="R516" s="12">
        <v>0</v>
      </c>
      <c r="S516" s="31">
        <v>46247</v>
      </c>
      <c r="T516" s="31">
        <v>46247</v>
      </c>
      <c r="U516" s="12" t="s">
        <v>44</v>
      </c>
      <c r="V516" s="12" t="s">
        <v>45</v>
      </c>
      <c r="W516" s="31"/>
      <c r="X516" s="358">
        <v>0</v>
      </c>
      <c r="Y516" s="358">
        <v>0</v>
      </c>
      <c r="Z516" s="357">
        <f>IFERROR(VLOOKUP(H516,[2]New!$B:$G,3,0),)*I516/60</f>
        <v>202.4</v>
      </c>
      <c r="AA516" s="357">
        <f>IFERROR(VLOOKUP(H516,[2]New!$B:$G,4,0),)*I516/60</f>
        <v>886.16</v>
      </c>
      <c r="AB516" s="357">
        <f>IFERROR(VLOOKUP(H516,[2]New!$B:$G,6,0),)*I516/60</f>
        <v>646.79999999999995</v>
      </c>
      <c r="AC516" s="33">
        <f>VLOOKUP(A516,'[5]PO PTCA'!$A:$M,12,0)</f>
        <v>46303</v>
      </c>
      <c r="AD516" s="12" t="str">
        <f>IFERROR(VLOOKUP(H516,[3]Sheet1!$E:$H,4,0),)</f>
        <v>D</v>
      </c>
      <c r="AE516" s="17"/>
      <c r="AF516" s="34" t="s">
        <v>2469</v>
      </c>
      <c r="AG516" s="12">
        <v>12</v>
      </c>
      <c r="AH516" s="20"/>
      <c r="AI516" s="20" t="s">
        <v>209</v>
      </c>
      <c r="AJ516" s="223"/>
      <c r="AK516" s="223"/>
      <c r="AL516" s="223" t="s">
        <v>5673</v>
      </c>
      <c r="AM516" s="331" t="e">
        <v>#N/A</v>
      </c>
      <c r="AN516" s="223">
        <v>3</v>
      </c>
      <c r="AO516" s="223">
        <v>3</v>
      </c>
      <c r="AP516" s="223">
        <v>2</v>
      </c>
      <c r="AQ516" s="223">
        <v>2</v>
      </c>
      <c r="AR516" s="12"/>
    </row>
    <row r="517" spans="1:44">
      <c r="A517" s="12" t="s">
        <v>4651</v>
      </c>
      <c r="B517" s="23" t="s">
        <v>4830</v>
      </c>
      <c r="C517" s="24">
        <v>12115079</v>
      </c>
      <c r="D517" s="12" t="s">
        <v>526</v>
      </c>
      <c r="E517" s="25" t="s">
        <v>4652</v>
      </c>
      <c r="F517" s="24">
        <v>11112774</v>
      </c>
      <c r="G517" s="12" t="s">
        <v>519</v>
      </c>
      <c r="H517" s="26" t="s">
        <v>520</v>
      </c>
      <c r="I517" s="12">
        <v>30</v>
      </c>
      <c r="J517" s="27">
        <v>46258</v>
      </c>
      <c r="K517" s="28" t="s">
        <v>4653</v>
      </c>
      <c r="L517" s="12" t="s">
        <v>4654</v>
      </c>
      <c r="M517" s="12">
        <v>30</v>
      </c>
      <c r="N517" s="358">
        <v>0</v>
      </c>
      <c r="O517" s="358">
        <v>0</v>
      </c>
      <c r="P517" s="30" t="s">
        <v>203</v>
      </c>
      <c r="Q517" s="31">
        <v>46247</v>
      </c>
      <c r="R517" s="12">
        <v>0</v>
      </c>
      <c r="S517" s="31">
        <v>46248</v>
      </c>
      <c r="T517" s="31">
        <v>46248</v>
      </c>
      <c r="U517" s="12" t="s">
        <v>101</v>
      </c>
      <c r="V517" s="12" t="s">
        <v>45</v>
      </c>
      <c r="W517" s="31"/>
      <c r="X517" s="358">
        <v>0</v>
      </c>
      <c r="Y517" s="358">
        <v>0</v>
      </c>
      <c r="Z517" s="357">
        <f>IFERROR(VLOOKUP(H517,[2]New!$B:$G,3,0),)*I517/60</f>
        <v>17</v>
      </c>
      <c r="AA517" s="357">
        <f>IFERROR(VLOOKUP(H517,[2]New!$B:$G,4,0),)*I517/60</f>
        <v>66</v>
      </c>
      <c r="AB517" s="357">
        <f>IFERROR(VLOOKUP(H517,[2]New!$B:$G,6,0),)*I517/60</f>
        <v>42</v>
      </c>
      <c r="AC517" s="33">
        <f>VLOOKUP(A517,'[5]PO PTCA'!$A:$M,12,0)</f>
        <v>46269</v>
      </c>
      <c r="AD517" s="12">
        <f>IFERROR(VLOOKUP(H517,[3]Sheet1!$E:$H,4,0),)</f>
        <v>0</v>
      </c>
      <c r="AE517" s="17"/>
      <c r="AF517" s="34" t="s">
        <v>7531</v>
      </c>
      <c r="AG517" s="12">
        <v>0</v>
      </c>
      <c r="AH517" s="20"/>
      <c r="AI517" s="20" t="s">
        <v>121</v>
      </c>
      <c r="AJ517" s="223"/>
      <c r="AK517" s="223"/>
      <c r="AL517" s="223" t="s">
        <v>5664</v>
      </c>
      <c r="AM517" s="331" t="s">
        <v>5664</v>
      </c>
      <c r="AN517" s="223">
        <v>3</v>
      </c>
      <c r="AO517" s="223">
        <v>3</v>
      </c>
      <c r="AP517" s="223">
        <v>2</v>
      </c>
      <c r="AQ517" s="223">
        <v>2</v>
      </c>
      <c r="AR517" t="s">
        <v>5727</v>
      </c>
    </row>
    <row r="518" spans="1:44">
      <c r="A518" s="12" t="s">
        <v>4655</v>
      </c>
      <c r="B518" s="23" t="s">
        <v>4836</v>
      </c>
      <c r="C518" s="24">
        <v>12115100</v>
      </c>
      <c r="D518" s="12" t="s">
        <v>530</v>
      </c>
      <c r="E518" s="25" t="s">
        <v>4656</v>
      </c>
      <c r="F518" s="24">
        <v>11112813</v>
      </c>
      <c r="G518" s="12" t="s">
        <v>4657</v>
      </c>
      <c r="H518" s="26" t="s">
        <v>4658</v>
      </c>
      <c r="I518" s="12">
        <v>35</v>
      </c>
      <c r="J518" s="27">
        <v>46258</v>
      </c>
      <c r="K518" s="28" t="s">
        <v>4659</v>
      </c>
      <c r="L518" s="12" t="s">
        <v>4660</v>
      </c>
      <c r="M518" s="12">
        <v>35</v>
      </c>
      <c r="N518" s="358">
        <v>0</v>
      </c>
      <c r="O518" s="358">
        <v>0</v>
      </c>
      <c r="P518" s="30" t="s">
        <v>203</v>
      </c>
      <c r="Q518" s="31">
        <v>46247</v>
      </c>
      <c r="R518" s="12">
        <v>0</v>
      </c>
      <c r="S518" s="31">
        <v>46248</v>
      </c>
      <c r="T518" s="31">
        <v>46248</v>
      </c>
      <c r="U518" s="12" t="s">
        <v>101</v>
      </c>
      <c r="V518" s="12" t="s">
        <v>45</v>
      </c>
      <c r="W518" s="31"/>
      <c r="X518" s="358">
        <v>0</v>
      </c>
      <c r="Y518" s="358">
        <v>0</v>
      </c>
      <c r="Z518" s="357">
        <f>IFERROR(VLOOKUP(H518,[2]New!$B:$G,3,0),)*I518/60</f>
        <v>12.775</v>
      </c>
      <c r="AA518" s="357">
        <f>IFERROR(VLOOKUP(H518,[2]New!$B:$G,4,0),)*I518/60</f>
        <v>68.775000000000006</v>
      </c>
      <c r="AB518" s="357">
        <f>IFERROR(VLOOKUP(H518,[2]New!$B:$G,6,0),)*I518/60</f>
        <v>44.333333333333336</v>
      </c>
      <c r="AC518" s="33">
        <f>VLOOKUP(A518,'[5]PO PTCA'!$A:$M,12,0)</f>
        <v>46269</v>
      </c>
      <c r="AD518" s="12">
        <f>IFERROR(VLOOKUP(H518,[3]Sheet1!$E:$H,4,0),)</f>
        <v>0</v>
      </c>
      <c r="AE518" s="17"/>
      <c r="AF518" s="34" t="s">
        <v>7531</v>
      </c>
      <c r="AG518" s="12">
        <v>0</v>
      </c>
      <c r="AH518" s="20"/>
      <c r="AI518" s="20" t="s">
        <v>121</v>
      </c>
      <c r="AJ518" s="223"/>
      <c r="AK518" s="223"/>
      <c r="AL518" s="223" t="s">
        <v>5664</v>
      </c>
      <c r="AM518" s="331" t="s">
        <v>5664</v>
      </c>
      <c r="AN518" s="223">
        <v>3</v>
      </c>
      <c r="AO518" s="223">
        <v>3</v>
      </c>
      <c r="AP518" s="223">
        <v>2</v>
      </c>
      <c r="AQ518" s="223">
        <v>2</v>
      </c>
      <c r="AR518" t="s">
        <v>5727</v>
      </c>
    </row>
    <row r="519" spans="1:44">
      <c r="A519" s="12" t="s">
        <v>4661</v>
      </c>
      <c r="B519" s="23" t="s">
        <v>4833</v>
      </c>
      <c r="C519" s="24">
        <v>12115101</v>
      </c>
      <c r="D519" s="12" t="s">
        <v>529</v>
      </c>
      <c r="E519" s="25" t="s">
        <v>4662</v>
      </c>
      <c r="F519" s="24">
        <v>11112814</v>
      </c>
      <c r="G519" s="12" t="s">
        <v>523</v>
      </c>
      <c r="H519" s="26" t="s">
        <v>524</v>
      </c>
      <c r="I519" s="12">
        <v>35</v>
      </c>
      <c r="J519" s="27">
        <v>46258</v>
      </c>
      <c r="K519" s="28" t="s">
        <v>4663</v>
      </c>
      <c r="L519" s="12" t="s">
        <v>4664</v>
      </c>
      <c r="M519" s="12">
        <v>35</v>
      </c>
      <c r="N519" s="358">
        <v>0</v>
      </c>
      <c r="O519" s="358">
        <v>0</v>
      </c>
      <c r="P519" s="30" t="s">
        <v>203</v>
      </c>
      <c r="Q519" s="31">
        <v>46247</v>
      </c>
      <c r="R519" s="12">
        <v>0</v>
      </c>
      <c r="S519" s="31">
        <v>46248</v>
      </c>
      <c r="T519" s="31">
        <v>46248</v>
      </c>
      <c r="U519" s="12" t="s">
        <v>101</v>
      </c>
      <c r="V519" s="12" t="s">
        <v>45</v>
      </c>
      <c r="W519" s="31"/>
      <c r="X519" s="358">
        <v>0</v>
      </c>
      <c r="Y519" s="358">
        <v>0</v>
      </c>
      <c r="Z519" s="357">
        <f>IFERROR(VLOOKUP(H519,[2]New!$B:$G,3,0),)*I519/60</f>
        <v>12.833333333333334</v>
      </c>
      <c r="AA519" s="357">
        <f>IFERROR(VLOOKUP(H519,[2]New!$B:$G,4,0),)*I519/60</f>
        <v>68.775000000000006</v>
      </c>
      <c r="AB519" s="357">
        <f>IFERROR(VLOOKUP(H519,[2]New!$B:$G,6,0),)*I519/60</f>
        <v>67.083333333333329</v>
      </c>
      <c r="AC519" s="33">
        <f>VLOOKUP(A519,'[5]PO PTCA'!$A:$M,12,0)</f>
        <v>46269</v>
      </c>
      <c r="AD519" s="12">
        <f>IFERROR(VLOOKUP(H519,[3]Sheet1!$E:$H,4,0),)</f>
        <v>0</v>
      </c>
      <c r="AE519" s="17"/>
      <c r="AF519" s="34" t="s">
        <v>7531</v>
      </c>
      <c r="AG519" s="12">
        <v>0</v>
      </c>
      <c r="AH519" s="20"/>
      <c r="AI519" s="20" t="s">
        <v>121</v>
      </c>
      <c r="AJ519" s="223"/>
      <c r="AK519" s="223"/>
      <c r="AL519" s="223" t="s">
        <v>5664</v>
      </c>
      <c r="AM519" s="331" t="s">
        <v>5664</v>
      </c>
      <c r="AN519" s="223">
        <v>3</v>
      </c>
      <c r="AO519" s="223">
        <v>3</v>
      </c>
      <c r="AP519" s="223">
        <v>2</v>
      </c>
      <c r="AQ519" s="223">
        <v>2</v>
      </c>
      <c r="AR519" t="s">
        <v>5727</v>
      </c>
    </row>
    <row r="520" spans="1:44">
      <c r="A520" s="12" t="s">
        <v>4665</v>
      </c>
      <c r="B520" s="23" t="s">
        <v>4832</v>
      </c>
      <c r="C520" s="24">
        <v>12115091</v>
      </c>
      <c r="D520" s="12" t="s">
        <v>4753</v>
      </c>
      <c r="E520" s="25" t="s">
        <v>4666</v>
      </c>
      <c r="F520" s="24">
        <v>11112804</v>
      </c>
      <c r="G520" s="12" t="s">
        <v>4667</v>
      </c>
      <c r="H520" s="26" t="s">
        <v>4668</v>
      </c>
      <c r="I520" s="12">
        <v>90</v>
      </c>
      <c r="J520" s="27">
        <v>46258</v>
      </c>
      <c r="K520" s="28" t="s">
        <v>4669</v>
      </c>
      <c r="L520" s="12" t="s">
        <v>4670</v>
      </c>
      <c r="M520" s="12">
        <v>90</v>
      </c>
      <c r="N520" s="358">
        <v>0</v>
      </c>
      <c r="O520" s="358">
        <v>0</v>
      </c>
      <c r="P520" s="30" t="s">
        <v>203</v>
      </c>
      <c r="Q520" s="31">
        <v>46247</v>
      </c>
      <c r="R520" s="12">
        <v>0</v>
      </c>
      <c r="S520" s="31">
        <v>46248</v>
      </c>
      <c r="T520" s="31">
        <v>46248</v>
      </c>
      <c r="U520" s="12" t="s">
        <v>101</v>
      </c>
      <c r="V520" s="12" t="s">
        <v>45</v>
      </c>
      <c r="W520" s="31"/>
      <c r="X520" s="358">
        <v>0</v>
      </c>
      <c r="Y520" s="358">
        <v>0</v>
      </c>
      <c r="Z520" s="357">
        <f>IFERROR(VLOOKUP(H520,[2]New!$B:$G,3,0),)*I520/60</f>
        <v>32.849999999999994</v>
      </c>
      <c r="AA520" s="357">
        <f>IFERROR(VLOOKUP(H520,[2]New!$B:$G,4,0),)*I520/60</f>
        <v>176.85</v>
      </c>
      <c r="AB520" s="357">
        <f>IFERROR(VLOOKUP(H520,[2]New!$B:$G,6,0),)*I520/60</f>
        <v>114</v>
      </c>
      <c r="AC520" s="33">
        <f>VLOOKUP(A520,'[5]PO PTCA'!$A:$M,12,0)</f>
        <v>46269</v>
      </c>
      <c r="AD520" s="12">
        <f>IFERROR(VLOOKUP(H520,[3]Sheet1!$E:$H,4,0),)</f>
        <v>0</v>
      </c>
      <c r="AE520" s="17"/>
      <c r="AF520" s="34" t="s">
        <v>7531</v>
      </c>
      <c r="AG520" s="12">
        <v>0</v>
      </c>
      <c r="AH520" s="20"/>
      <c r="AI520" s="20" t="s">
        <v>121</v>
      </c>
      <c r="AJ520" s="223"/>
      <c r="AK520" s="223"/>
      <c r="AL520" s="223" t="s">
        <v>5664</v>
      </c>
      <c r="AM520" s="331" t="s">
        <v>5664</v>
      </c>
      <c r="AN520" s="223">
        <v>3</v>
      </c>
      <c r="AO520" s="223">
        <v>3</v>
      </c>
      <c r="AP520" s="223">
        <v>2</v>
      </c>
      <c r="AQ520" s="223">
        <v>2</v>
      </c>
      <c r="AR520" t="s">
        <v>5727</v>
      </c>
    </row>
    <row r="521" spans="1:44">
      <c r="A521" s="12" t="s">
        <v>4671</v>
      </c>
      <c r="B521" s="23" t="s">
        <v>4837</v>
      </c>
      <c r="C521" s="24">
        <v>12115097</v>
      </c>
      <c r="D521" s="12" t="s">
        <v>489</v>
      </c>
      <c r="E521" s="25" t="s">
        <v>4672</v>
      </c>
      <c r="F521" s="24">
        <v>11112810</v>
      </c>
      <c r="G521" s="12" t="s">
        <v>4673</v>
      </c>
      <c r="H521" s="26" t="s">
        <v>4674</v>
      </c>
      <c r="I521" s="12">
        <v>180</v>
      </c>
      <c r="J521" s="27">
        <v>46258</v>
      </c>
      <c r="K521" s="28" t="s">
        <v>4675</v>
      </c>
      <c r="L521" s="12" t="s">
        <v>4676</v>
      </c>
      <c r="M521" s="12">
        <v>180</v>
      </c>
      <c r="N521" s="358">
        <v>0</v>
      </c>
      <c r="O521" s="358">
        <v>0</v>
      </c>
      <c r="P521" s="30" t="s">
        <v>203</v>
      </c>
      <c r="Q521" s="31">
        <v>46247</v>
      </c>
      <c r="R521" s="12">
        <v>0</v>
      </c>
      <c r="S521" s="31">
        <v>46248</v>
      </c>
      <c r="T521" s="31">
        <v>46248</v>
      </c>
      <c r="U521" s="12" t="s">
        <v>101</v>
      </c>
      <c r="V521" s="12" t="s">
        <v>45</v>
      </c>
      <c r="W521" s="31"/>
      <c r="X521" s="358">
        <v>0</v>
      </c>
      <c r="Y521" s="358">
        <v>0</v>
      </c>
      <c r="Z521" s="357">
        <f>IFERROR(VLOOKUP(H521,[2]New!$B:$G,3,0),)*I521/60</f>
        <v>65.699999999999989</v>
      </c>
      <c r="AA521" s="357">
        <f>IFERROR(VLOOKUP(H521,[2]New!$B:$G,4,0),)*I521/60</f>
        <v>353.7</v>
      </c>
      <c r="AB521" s="357">
        <f>IFERROR(VLOOKUP(H521,[2]New!$B:$G,6,0),)*I521/60</f>
        <v>228</v>
      </c>
      <c r="AC521" s="33">
        <f>VLOOKUP(A521,'[5]PO PTCA'!$A:$M,12,0)</f>
        <v>46269</v>
      </c>
      <c r="AD521" s="12">
        <f>IFERROR(VLOOKUP(H521,[3]Sheet1!$E:$H,4,0),)</f>
        <v>0</v>
      </c>
      <c r="AE521" s="17"/>
      <c r="AF521" s="34" t="s">
        <v>7531</v>
      </c>
      <c r="AG521" s="12">
        <v>0</v>
      </c>
      <c r="AH521" s="20"/>
      <c r="AI521" s="20" t="s">
        <v>121</v>
      </c>
      <c r="AJ521" s="223"/>
      <c r="AK521" s="223"/>
      <c r="AL521" s="223" t="s">
        <v>5664</v>
      </c>
      <c r="AM521" s="331" t="s">
        <v>5664</v>
      </c>
      <c r="AN521" s="223">
        <v>3</v>
      </c>
      <c r="AO521" s="223">
        <v>3</v>
      </c>
      <c r="AP521" s="223">
        <v>2</v>
      </c>
      <c r="AQ521" s="223">
        <v>2</v>
      </c>
      <c r="AR521" t="s">
        <v>5727</v>
      </c>
    </row>
    <row r="522" spans="1:44">
      <c r="A522" s="12" t="s">
        <v>4677</v>
      </c>
      <c r="B522" s="23" t="s">
        <v>4835</v>
      </c>
      <c r="C522" s="24">
        <v>12115127</v>
      </c>
      <c r="D522" s="12" t="s">
        <v>4754</v>
      </c>
      <c r="E522" s="25" t="s">
        <v>4678</v>
      </c>
      <c r="F522" s="24">
        <v>11114088</v>
      </c>
      <c r="G522" s="12" t="s">
        <v>4679</v>
      </c>
      <c r="H522" s="26" t="s">
        <v>4680</v>
      </c>
      <c r="I522" s="12">
        <v>310</v>
      </c>
      <c r="J522" s="27">
        <v>46258</v>
      </c>
      <c r="K522" s="28" t="s">
        <v>4681</v>
      </c>
      <c r="L522" s="12" t="s">
        <v>4682</v>
      </c>
      <c r="M522" s="12">
        <v>310</v>
      </c>
      <c r="N522" s="358">
        <v>0</v>
      </c>
      <c r="O522" s="358">
        <v>0</v>
      </c>
      <c r="P522" s="30" t="s">
        <v>203</v>
      </c>
      <c r="Q522" s="31">
        <v>46247</v>
      </c>
      <c r="R522" s="12">
        <v>0</v>
      </c>
      <c r="S522" s="31">
        <v>46248</v>
      </c>
      <c r="T522" s="31">
        <v>46248</v>
      </c>
      <c r="U522" s="12" t="s">
        <v>101</v>
      </c>
      <c r="V522" s="12" t="s">
        <v>45</v>
      </c>
      <c r="W522" s="31"/>
      <c r="X522" s="358">
        <v>0</v>
      </c>
      <c r="Y522" s="358">
        <v>0</v>
      </c>
      <c r="Z522" s="357">
        <f>IFERROR(VLOOKUP(H522,[2]New!$B:$G,3,0),)*I522/60</f>
        <v>113.15</v>
      </c>
      <c r="AA522" s="357">
        <f>IFERROR(VLOOKUP(H522,[2]New!$B:$G,4,0),)*I522/60</f>
        <v>609.15</v>
      </c>
      <c r="AB522" s="357">
        <f>IFERROR(VLOOKUP(H522,[2]New!$B:$G,6,0),)*I522/60</f>
        <v>392.66666666666669</v>
      </c>
      <c r="AC522" s="33">
        <f>VLOOKUP(A522,'[5]PO PTCA'!$A:$M,12,0)</f>
        <v>46269</v>
      </c>
      <c r="AD522" s="12">
        <f>IFERROR(VLOOKUP(H522,[3]Sheet1!$E:$H,4,0),)</f>
        <v>0</v>
      </c>
      <c r="AE522" s="17"/>
      <c r="AF522" s="34" t="s">
        <v>7531</v>
      </c>
      <c r="AG522" s="12">
        <v>0</v>
      </c>
      <c r="AH522" s="20"/>
      <c r="AI522" s="20" t="s">
        <v>121</v>
      </c>
      <c r="AJ522" s="223"/>
      <c r="AK522" s="223"/>
      <c r="AL522" s="223" t="s">
        <v>5664</v>
      </c>
      <c r="AM522" s="331" t="s">
        <v>5664</v>
      </c>
      <c r="AN522" s="223">
        <v>3</v>
      </c>
      <c r="AO522" s="223">
        <v>3</v>
      </c>
      <c r="AP522" s="223">
        <v>2</v>
      </c>
      <c r="AQ522" s="223">
        <v>2</v>
      </c>
      <c r="AR522" t="s">
        <v>5727</v>
      </c>
    </row>
    <row r="523" spans="1:44">
      <c r="A523" s="12" t="s">
        <v>4683</v>
      </c>
      <c r="B523" s="23" t="s">
        <v>4834</v>
      </c>
      <c r="C523" s="24">
        <v>12115102</v>
      </c>
      <c r="D523" s="12" t="s">
        <v>4755</v>
      </c>
      <c r="E523" s="25" t="s">
        <v>4684</v>
      </c>
      <c r="F523" s="24">
        <v>11112815</v>
      </c>
      <c r="G523" s="12" t="s">
        <v>4685</v>
      </c>
      <c r="H523" s="26" t="s">
        <v>4686</v>
      </c>
      <c r="I523" s="12">
        <v>320</v>
      </c>
      <c r="J523" s="27">
        <v>46258</v>
      </c>
      <c r="K523" s="28" t="s">
        <v>4687</v>
      </c>
      <c r="L523" s="12" t="s">
        <v>4688</v>
      </c>
      <c r="M523" s="12">
        <v>320</v>
      </c>
      <c r="N523" s="358">
        <v>0</v>
      </c>
      <c r="O523" s="358">
        <v>0</v>
      </c>
      <c r="P523" s="30" t="s">
        <v>203</v>
      </c>
      <c r="Q523" s="31">
        <v>46247</v>
      </c>
      <c r="R523" s="12">
        <v>0</v>
      </c>
      <c r="S523" s="31">
        <v>46248</v>
      </c>
      <c r="T523" s="31">
        <v>46248</v>
      </c>
      <c r="U523" s="12" t="s">
        <v>101</v>
      </c>
      <c r="V523" s="12" t="s">
        <v>45</v>
      </c>
      <c r="W523" s="31"/>
      <c r="X523" s="358">
        <v>0</v>
      </c>
      <c r="Y523" s="358">
        <v>0</v>
      </c>
      <c r="Z523" s="357">
        <f>IFERROR(VLOOKUP(H523,[2]New!$B:$G,3,0),)*I523/60</f>
        <v>116.8</v>
      </c>
      <c r="AA523" s="357">
        <f>IFERROR(VLOOKUP(H523,[2]New!$B:$G,4,0),)*I523/60</f>
        <v>628.79999999999995</v>
      </c>
      <c r="AB523" s="357">
        <f>IFERROR(VLOOKUP(H523,[2]New!$B:$G,6,0),)*I523/60</f>
        <v>405.33333333333331</v>
      </c>
      <c r="AC523" s="33">
        <f>VLOOKUP(A523,'[5]PO PTCA'!$A:$M,12,0)</f>
        <v>46269</v>
      </c>
      <c r="AD523" s="12">
        <f>IFERROR(VLOOKUP(H523,[3]Sheet1!$E:$H,4,0),)</f>
        <v>0</v>
      </c>
      <c r="AE523" s="17"/>
      <c r="AF523" s="34" t="s">
        <v>7531</v>
      </c>
      <c r="AG523" s="12">
        <v>0</v>
      </c>
      <c r="AH523" s="20"/>
      <c r="AI523" s="20" t="s">
        <v>121</v>
      </c>
      <c r="AJ523" s="223"/>
      <c r="AK523" s="223"/>
      <c r="AL523" s="223" t="s">
        <v>5664</v>
      </c>
      <c r="AM523" s="331" t="s">
        <v>5664</v>
      </c>
      <c r="AN523" s="223">
        <v>3</v>
      </c>
      <c r="AO523" s="223">
        <v>3</v>
      </c>
      <c r="AP523" s="223">
        <v>2</v>
      </c>
      <c r="AQ523" s="223">
        <v>2</v>
      </c>
      <c r="AR523" t="s">
        <v>5727</v>
      </c>
    </row>
    <row r="524" spans="1:44">
      <c r="A524" s="12" t="s">
        <v>4689</v>
      </c>
      <c r="B524" s="23" t="s">
        <v>4838</v>
      </c>
      <c r="C524" s="24">
        <v>12115130</v>
      </c>
      <c r="D524" s="12" t="s">
        <v>4756</v>
      </c>
      <c r="E524" s="25" t="s">
        <v>4690</v>
      </c>
      <c r="F524" s="24">
        <v>11114091</v>
      </c>
      <c r="G524" s="12" t="s">
        <v>4691</v>
      </c>
      <c r="H524" s="26" t="s">
        <v>4692</v>
      </c>
      <c r="I524" s="12">
        <v>330</v>
      </c>
      <c r="J524" s="27">
        <v>46258</v>
      </c>
      <c r="K524" s="28" t="s">
        <v>4693</v>
      </c>
      <c r="L524" s="12" t="s">
        <v>4694</v>
      </c>
      <c r="M524" s="12">
        <v>333</v>
      </c>
      <c r="N524" s="358">
        <v>0</v>
      </c>
      <c r="O524" s="358">
        <v>0</v>
      </c>
      <c r="P524" s="30" t="s">
        <v>203</v>
      </c>
      <c r="Q524" s="31">
        <v>46247</v>
      </c>
      <c r="R524" s="358">
        <v>3</v>
      </c>
      <c r="S524" s="31">
        <v>46248</v>
      </c>
      <c r="T524" s="31">
        <v>46248</v>
      </c>
      <c r="U524" s="12" t="s">
        <v>101</v>
      </c>
      <c r="V524" s="12" t="s">
        <v>45</v>
      </c>
      <c r="W524" s="31"/>
      <c r="X524" s="358">
        <v>0</v>
      </c>
      <c r="Y524" s="358">
        <v>0</v>
      </c>
      <c r="Z524" s="357">
        <f>IFERROR(VLOOKUP(H524,[2]New!$B:$G,3,0),)*I524/60</f>
        <v>120.44999999999999</v>
      </c>
      <c r="AA524" s="357">
        <f>IFERROR(VLOOKUP(H524,[2]New!$B:$G,4,0),)*I524/60</f>
        <v>648.45000000000005</v>
      </c>
      <c r="AB524" s="357">
        <f>IFERROR(VLOOKUP(H524,[2]New!$B:$G,6,0),)*I524/60</f>
        <v>418</v>
      </c>
      <c r="AC524" s="33">
        <f>VLOOKUP(A524,'[5]PO PTCA'!$A:$M,12,0)</f>
        <v>46269</v>
      </c>
      <c r="AD524" s="12">
        <f>IFERROR(VLOOKUP(H524,[3]Sheet1!$E:$H,4,0),)</f>
        <v>0</v>
      </c>
      <c r="AE524" s="17"/>
      <c r="AF524" s="34" t="s">
        <v>7531</v>
      </c>
      <c r="AG524" s="12">
        <v>0</v>
      </c>
      <c r="AH524" s="20"/>
      <c r="AI524" s="20" t="s">
        <v>121</v>
      </c>
      <c r="AJ524" s="223"/>
      <c r="AK524" s="223"/>
      <c r="AL524" s="223" t="s">
        <v>5664</v>
      </c>
      <c r="AM524" s="331" t="s">
        <v>5664</v>
      </c>
      <c r="AN524" s="223">
        <v>3</v>
      </c>
      <c r="AO524" s="223">
        <v>3</v>
      </c>
      <c r="AP524" s="223">
        <v>2</v>
      </c>
      <c r="AQ524" s="223">
        <v>2</v>
      </c>
      <c r="AR524" t="s">
        <v>5727</v>
      </c>
    </row>
    <row r="525" spans="1:44">
      <c r="A525" s="12" t="s">
        <v>4695</v>
      </c>
      <c r="B525" s="23" t="s">
        <v>4831</v>
      </c>
      <c r="C525" s="24">
        <v>12115095</v>
      </c>
      <c r="D525" s="12" t="s">
        <v>490</v>
      </c>
      <c r="E525" s="25" t="s">
        <v>4696</v>
      </c>
      <c r="F525" s="24">
        <v>11112808</v>
      </c>
      <c r="G525" s="12" t="s">
        <v>4697</v>
      </c>
      <c r="H525" s="26" t="s">
        <v>4698</v>
      </c>
      <c r="I525" s="12">
        <v>510</v>
      </c>
      <c r="J525" s="27">
        <v>46258</v>
      </c>
      <c r="K525" s="28" t="s">
        <v>4699</v>
      </c>
      <c r="L525" s="12" t="s">
        <v>4700</v>
      </c>
      <c r="M525" s="12">
        <v>510</v>
      </c>
      <c r="N525" s="358">
        <v>0</v>
      </c>
      <c r="O525" s="358">
        <v>0</v>
      </c>
      <c r="P525" s="30" t="s">
        <v>203</v>
      </c>
      <c r="Q525" s="31">
        <v>46247</v>
      </c>
      <c r="R525" s="12">
        <v>0</v>
      </c>
      <c r="S525" s="31">
        <v>46248</v>
      </c>
      <c r="T525" s="31">
        <v>46248</v>
      </c>
      <c r="U525" s="12" t="s">
        <v>101</v>
      </c>
      <c r="V525" s="12" t="s">
        <v>45</v>
      </c>
      <c r="W525" s="31"/>
      <c r="X525" s="358">
        <v>0</v>
      </c>
      <c r="Y525" s="358">
        <v>0</v>
      </c>
      <c r="Z525" s="357">
        <f>IFERROR(VLOOKUP(H525,[2]New!$B:$G,3,0),)*I525/60</f>
        <v>187</v>
      </c>
      <c r="AA525" s="357">
        <f>IFERROR(VLOOKUP(H525,[2]New!$B:$G,4,0),)*I525/60</f>
        <v>1002.15</v>
      </c>
      <c r="AB525" s="357">
        <f>IFERROR(VLOOKUP(H525,[2]New!$B:$G,6,0),)*I525/60</f>
        <v>977.5</v>
      </c>
      <c r="AC525" s="33">
        <f>VLOOKUP(A525,'[5]PO PTCA'!$A:$M,12,0)</f>
        <v>46269</v>
      </c>
      <c r="AD525" s="12">
        <f>IFERROR(VLOOKUP(H525,[3]Sheet1!$E:$H,4,0),)</f>
        <v>0</v>
      </c>
      <c r="AE525" s="17"/>
      <c r="AF525" s="34" t="s">
        <v>7531</v>
      </c>
      <c r="AG525" s="12">
        <v>0</v>
      </c>
      <c r="AH525" s="20"/>
      <c r="AI525" s="20" t="s">
        <v>121</v>
      </c>
      <c r="AJ525" s="223"/>
      <c r="AK525" s="223"/>
      <c r="AL525" s="223" t="s">
        <v>5664</v>
      </c>
      <c r="AM525" s="331" t="s">
        <v>5664</v>
      </c>
      <c r="AN525" s="223">
        <v>3</v>
      </c>
      <c r="AO525" s="223">
        <v>3</v>
      </c>
      <c r="AP525" s="223">
        <v>2</v>
      </c>
      <c r="AQ525" s="223">
        <v>2</v>
      </c>
      <c r="AR525" t="s">
        <v>5727</v>
      </c>
    </row>
    <row r="526" spans="1:44">
      <c r="A526" s="12" t="s">
        <v>4701</v>
      </c>
      <c r="B526" s="23" t="s">
        <v>4845</v>
      </c>
      <c r="C526" s="24">
        <v>12115094</v>
      </c>
      <c r="D526" s="12" t="s">
        <v>531</v>
      </c>
      <c r="E526" s="25" t="s">
        <v>4702</v>
      </c>
      <c r="F526" s="24">
        <v>11112807</v>
      </c>
      <c r="G526" s="12" t="s">
        <v>4703</v>
      </c>
      <c r="H526" s="26" t="s">
        <v>4704</v>
      </c>
      <c r="I526" s="12">
        <v>530</v>
      </c>
      <c r="J526" s="27">
        <v>46258</v>
      </c>
      <c r="K526" s="28" t="s">
        <v>4705</v>
      </c>
      <c r="L526" s="12" t="s">
        <v>4706</v>
      </c>
      <c r="M526" s="12">
        <v>530</v>
      </c>
      <c r="N526" s="358">
        <v>0</v>
      </c>
      <c r="O526" s="358">
        <v>0</v>
      </c>
      <c r="P526" s="30" t="s">
        <v>203</v>
      </c>
      <c r="Q526" s="31">
        <v>46247</v>
      </c>
      <c r="R526" s="12">
        <v>0</v>
      </c>
      <c r="S526" s="31">
        <v>46248</v>
      </c>
      <c r="T526" s="31">
        <v>46248</v>
      </c>
      <c r="U526" s="12" t="s">
        <v>101</v>
      </c>
      <c r="V526" s="12" t="s">
        <v>45</v>
      </c>
      <c r="W526" s="31"/>
      <c r="X526" s="358">
        <v>0</v>
      </c>
      <c r="Y526" s="358">
        <v>0</v>
      </c>
      <c r="Z526" s="357">
        <f>IFERROR(VLOOKUP(H526,[2]New!$B:$G,3,0),)*I526/60</f>
        <v>193.45</v>
      </c>
      <c r="AA526" s="357">
        <f>IFERROR(VLOOKUP(H526,[2]New!$B:$G,4,0),)*I526/60</f>
        <v>1041.45</v>
      </c>
      <c r="AB526" s="357">
        <f>IFERROR(VLOOKUP(H526,[2]New!$B:$G,6,0),)*I526/60</f>
        <v>671.33333333333337</v>
      </c>
      <c r="AC526" s="33">
        <f>VLOOKUP(A526,'[5]PO PTCA'!$A:$M,12,0)</f>
        <v>46269</v>
      </c>
      <c r="AD526" s="12">
        <f>IFERROR(VLOOKUP(H526,[3]Sheet1!$E:$H,4,0),)</f>
        <v>0</v>
      </c>
      <c r="AE526" s="17"/>
      <c r="AF526" s="34" t="s">
        <v>7531</v>
      </c>
      <c r="AG526" s="12">
        <v>0</v>
      </c>
      <c r="AH526" s="20"/>
      <c r="AI526" s="20" t="s">
        <v>121</v>
      </c>
      <c r="AJ526" s="223"/>
      <c r="AK526" s="223"/>
      <c r="AL526" s="223" t="s">
        <v>5664</v>
      </c>
      <c r="AM526" s="331" t="s">
        <v>5664</v>
      </c>
      <c r="AN526" s="223">
        <v>3</v>
      </c>
      <c r="AO526" s="223">
        <v>3</v>
      </c>
      <c r="AP526" s="223">
        <v>2</v>
      </c>
      <c r="AQ526" s="223">
        <v>2</v>
      </c>
      <c r="AR526" t="s">
        <v>5727</v>
      </c>
    </row>
    <row r="527" spans="1:44">
      <c r="A527" s="12" t="s">
        <v>4707</v>
      </c>
      <c r="B527" s="23" t="s">
        <v>4846</v>
      </c>
      <c r="C527" s="24">
        <v>12115133</v>
      </c>
      <c r="D527" s="12" t="s">
        <v>4757</v>
      </c>
      <c r="E527" s="25" t="s">
        <v>4708</v>
      </c>
      <c r="F527" s="24">
        <v>11114094</v>
      </c>
      <c r="G527" s="12" t="s">
        <v>4709</v>
      </c>
      <c r="H527" s="26" t="s">
        <v>4710</v>
      </c>
      <c r="I527" s="12">
        <v>560</v>
      </c>
      <c r="J527" s="27">
        <v>46258</v>
      </c>
      <c r="K527" s="28" t="s">
        <v>4711</v>
      </c>
      <c r="L527" s="12" t="s">
        <v>4712</v>
      </c>
      <c r="M527" s="12">
        <v>560</v>
      </c>
      <c r="N527" s="358">
        <v>0</v>
      </c>
      <c r="O527" s="358">
        <v>0</v>
      </c>
      <c r="P527" s="30" t="s">
        <v>203</v>
      </c>
      <c r="Q527" s="31">
        <v>46247</v>
      </c>
      <c r="R527" s="12">
        <v>0</v>
      </c>
      <c r="S527" s="31">
        <v>46248</v>
      </c>
      <c r="T527" s="31">
        <v>46248</v>
      </c>
      <c r="U527" s="12" t="s">
        <v>101</v>
      </c>
      <c r="V527" s="12" t="s">
        <v>45</v>
      </c>
      <c r="W527" s="31"/>
      <c r="X527" s="358">
        <v>0</v>
      </c>
      <c r="Y527" s="358">
        <v>0</v>
      </c>
      <c r="Z527" s="357">
        <f>IFERROR(VLOOKUP(H527,[2]New!$B:$G,3,0),)*I527/60</f>
        <v>204.4</v>
      </c>
      <c r="AA527" s="357">
        <f>IFERROR(VLOOKUP(H527,[2]New!$B:$G,4,0),)*I527/60</f>
        <v>1100.4000000000001</v>
      </c>
      <c r="AB527" s="357">
        <f>IFERROR(VLOOKUP(H527,[2]New!$B:$G,6,0),)*I527/60</f>
        <v>709.33333333333337</v>
      </c>
      <c r="AC527" s="33">
        <f>VLOOKUP(A527,'[5]PO PTCA'!$A:$M,12,0)</f>
        <v>46269</v>
      </c>
      <c r="AD527" s="12">
        <f>IFERROR(VLOOKUP(H527,[3]Sheet1!$E:$H,4,0),)</f>
        <v>0</v>
      </c>
      <c r="AE527" s="17"/>
      <c r="AF527" s="34" t="s">
        <v>7531</v>
      </c>
      <c r="AG527" s="12">
        <v>0</v>
      </c>
      <c r="AH527" s="20"/>
      <c r="AI527" s="20" t="s">
        <v>121</v>
      </c>
      <c r="AJ527" s="223"/>
      <c r="AK527" s="223"/>
      <c r="AL527" s="223" t="s">
        <v>5664</v>
      </c>
      <c r="AM527" s="331" t="s">
        <v>5664</v>
      </c>
      <c r="AN527" s="223">
        <v>3</v>
      </c>
      <c r="AO527" s="223">
        <v>3</v>
      </c>
      <c r="AP527" s="223">
        <v>2</v>
      </c>
      <c r="AQ527" s="223">
        <v>2</v>
      </c>
      <c r="AR527" t="s">
        <v>5727</v>
      </c>
    </row>
    <row r="528" spans="1:44">
      <c r="A528" s="12" t="s">
        <v>4713</v>
      </c>
      <c r="B528" s="23" t="s">
        <v>4847</v>
      </c>
      <c r="C528" s="24">
        <v>12115089</v>
      </c>
      <c r="D528" s="12" t="s">
        <v>487</v>
      </c>
      <c r="E528" s="25" t="s">
        <v>4714</v>
      </c>
      <c r="F528" s="24">
        <v>11112802</v>
      </c>
      <c r="G528" s="12" t="s">
        <v>4715</v>
      </c>
      <c r="H528" s="26" t="s">
        <v>4716</v>
      </c>
      <c r="I528" s="12">
        <v>630</v>
      </c>
      <c r="J528" s="27">
        <v>46258</v>
      </c>
      <c r="K528" s="28" t="s">
        <v>4717</v>
      </c>
      <c r="L528" s="12" t="s">
        <v>4718</v>
      </c>
      <c r="M528" s="12">
        <v>630</v>
      </c>
      <c r="N528" s="358">
        <v>0</v>
      </c>
      <c r="O528" s="358">
        <v>0</v>
      </c>
      <c r="P528" s="30" t="s">
        <v>203</v>
      </c>
      <c r="Q528" s="31">
        <v>46247</v>
      </c>
      <c r="R528" s="12">
        <v>0</v>
      </c>
      <c r="S528" s="31">
        <v>46248</v>
      </c>
      <c r="T528" s="31">
        <v>46248</v>
      </c>
      <c r="U528" s="12" t="s">
        <v>101</v>
      </c>
      <c r="V528" s="12" t="s">
        <v>45</v>
      </c>
      <c r="W528" s="31"/>
      <c r="X528" s="358">
        <v>0</v>
      </c>
      <c r="Y528" s="358">
        <v>0</v>
      </c>
      <c r="Z528" s="357">
        <f>IFERROR(VLOOKUP(H528,[2]New!$B:$G,3,0),)*I528/60</f>
        <v>231</v>
      </c>
      <c r="AA528" s="357">
        <f>IFERROR(VLOOKUP(H528,[2]New!$B:$G,4,0),)*I528/60</f>
        <v>1237.95</v>
      </c>
      <c r="AB528" s="357">
        <f>IFERROR(VLOOKUP(H528,[2]New!$B:$G,6,0),)*I528/60</f>
        <v>1207.5</v>
      </c>
      <c r="AC528" s="33">
        <f>VLOOKUP(A528,'[5]PO PTCA'!$A:$M,12,0)</f>
        <v>46269</v>
      </c>
      <c r="AD528" s="12">
        <f>IFERROR(VLOOKUP(H528,[3]Sheet1!$E:$H,4,0),)</f>
        <v>0</v>
      </c>
      <c r="AE528" s="17"/>
      <c r="AF528" s="34" t="s">
        <v>7531</v>
      </c>
      <c r="AG528" s="12">
        <v>0</v>
      </c>
      <c r="AH528" s="20"/>
      <c r="AI528" s="20" t="s">
        <v>121</v>
      </c>
      <c r="AJ528" s="223"/>
      <c r="AK528" s="223"/>
      <c r="AL528" s="223" t="s">
        <v>5664</v>
      </c>
      <c r="AM528" s="331" t="s">
        <v>5664</v>
      </c>
      <c r="AN528" s="223">
        <v>3</v>
      </c>
      <c r="AO528" s="223">
        <v>3</v>
      </c>
      <c r="AP528" s="223">
        <v>2</v>
      </c>
      <c r="AQ528" s="223">
        <v>2</v>
      </c>
      <c r="AR528" t="s">
        <v>5727</v>
      </c>
    </row>
    <row r="529" spans="1:44">
      <c r="A529" s="12" t="s">
        <v>4719</v>
      </c>
      <c r="B529" s="23" t="s">
        <v>4854</v>
      </c>
      <c r="C529" s="24">
        <v>12115135</v>
      </c>
      <c r="D529" s="12" t="s">
        <v>4758</v>
      </c>
      <c r="E529" s="25" t="s">
        <v>4720</v>
      </c>
      <c r="F529" s="24">
        <v>11114096</v>
      </c>
      <c r="G529" s="12" t="s">
        <v>4721</v>
      </c>
      <c r="H529" s="26" t="s">
        <v>4722</v>
      </c>
      <c r="I529" s="12">
        <v>15</v>
      </c>
      <c r="J529" s="27">
        <v>46259</v>
      </c>
      <c r="K529" s="28" t="s">
        <v>4723</v>
      </c>
      <c r="L529" s="12" t="s">
        <v>4724</v>
      </c>
      <c r="M529" s="12">
        <v>15</v>
      </c>
      <c r="N529" s="358">
        <v>0</v>
      </c>
      <c r="O529" s="358">
        <v>0</v>
      </c>
      <c r="P529" s="30" t="s">
        <v>203</v>
      </c>
      <c r="Q529" s="31">
        <v>46248</v>
      </c>
      <c r="R529" s="12">
        <v>0</v>
      </c>
      <c r="S529" s="31">
        <v>46249</v>
      </c>
      <c r="T529" s="31">
        <v>46249</v>
      </c>
      <c r="U529" s="12" t="s">
        <v>101</v>
      </c>
      <c r="V529" s="12" t="s">
        <v>45</v>
      </c>
      <c r="W529" s="31"/>
      <c r="X529" s="358">
        <v>0</v>
      </c>
      <c r="Y529" s="358">
        <v>0</v>
      </c>
      <c r="Z529" s="357">
        <f>IFERROR(VLOOKUP(H529,[2]New!$B:$G,3,0),)*I529/60</f>
        <v>5.4749999999999996</v>
      </c>
      <c r="AA529" s="357">
        <f>IFERROR(VLOOKUP(H529,[2]New!$B:$G,4,0),)*I529/60</f>
        <v>29.475000000000001</v>
      </c>
      <c r="AB529" s="357">
        <f>IFERROR(VLOOKUP(H529,[2]New!$B:$G,6,0),)*I529/60</f>
        <v>19</v>
      </c>
      <c r="AC529" s="33">
        <f>VLOOKUP(A529,'[5]PO PTCA'!$A:$M,12,0)</f>
        <v>46269</v>
      </c>
      <c r="AD529" s="12">
        <f>IFERROR(VLOOKUP(H529,[3]Sheet1!$E:$H,4,0),)</f>
        <v>0</v>
      </c>
      <c r="AE529" s="17"/>
      <c r="AF529" s="34" t="s">
        <v>7531</v>
      </c>
      <c r="AG529" s="12">
        <v>0</v>
      </c>
      <c r="AH529" s="20"/>
      <c r="AI529" s="20" t="s">
        <v>121</v>
      </c>
      <c r="AJ529" s="223"/>
      <c r="AK529" s="223"/>
      <c r="AL529" s="223" t="s">
        <v>5664</v>
      </c>
      <c r="AM529" s="331" t="s">
        <v>5664</v>
      </c>
      <c r="AN529" s="223">
        <v>3</v>
      </c>
      <c r="AO529" s="223">
        <v>3</v>
      </c>
      <c r="AP529" s="223">
        <v>2</v>
      </c>
      <c r="AQ529" s="223">
        <v>2</v>
      </c>
      <c r="AR529" t="s">
        <v>5727</v>
      </c>
    </row>
    <row r="530" spans="1:44">
      <c r="A530" s="12" t="s">
        <v>4725</v>
      </c>
      <c r="B530" s="23" t="s">
        <v>4841</v>
      </c>
      <c r="C530" s="24">
        <v>12115090</v>
      </c>
      <c r="D530" s="12" t="s">
        <v>587</v>
      </c>
      <c r="E530" s="25" t="s">
        <v>4726</v>
      </c>
      <c r="F530" s="24">
        <v>11112803</v>
      </c>
      <c r="G530" s="12" t="s">
        <v>585</v>
      </c>
      <c r="H530" s="26" t="s">
        <v>586</v>
      </c>
      <c r="I530" s="12">
        <v>115</v>
      </c>
      <c r="J530" s="27">
        <v>46259</v>
      </c>
      <c r="K530" s="28" t="s">
        <v>4727</v>
      </c>
      <c r="L530" s="12" t="s">
        <v>4728</v>
      </c>
      <c r="M530" s="12">
        <v>115</v>
      </c>
      <c r="N530" s="358">
        <v>0</v>
      </c>
      <c r="O530" s="358">
        <v>0</v>
      </c>
      <c r="P530" s="30" t="s">
        <v>203</v>
      </c>
      <c r="Q530" s="31">
        <v>46248</v>
      </c>
      <c r="R530" s="12">
        <v>0</v>
      </c>
      <c r="S530" s="31">
        <v>46249</v>
      </c>
      <c r="T530" s="31">
        <v>46249</v>
      </c>
      <c r="U530" s="12" t="s">
        <v>101</v>
      </c>
      <c r="V530" s="12" t="s">
        <v>45</v>
      </c>
      <c r="W530" s="31"/>
      <c r="X530" s="358">
        <v>0</v>
      </c>
      <c r="Y530" s="358">
        <v>0</v>
      </c>
      <c r="Z530" s="357">
        <f>IFERROR(VLOOKUP(H530,[2]New!$B:$G,3,0),)*I530/60</f>
        <v>42.166666666666664</v>
      </c>
      <c r="AA530" s="357">
        <f>IFERROR(VLOOKUP(H530,[2]New!$B:$G,4,0),)*I530/60</f>
        <v>225.97499999999999</v>
      </c>
      <c r="AB530" s="357">
        <f>IFERROR(VLOOKUP(H530,[2]New!$B:$G,6,0),)*I530/60</f>
        <v>220.41666666666666</v>
      </c>
      <c r="AC530" s="33">
        <f>VLOOKUP(A530,'[5]PO PTCA'!$A:$M,12,0)</f>
        <v>46269</v>
      </c>
      <c r="AD530" s="12">
        <f>IFERROR(VLOOKUP(H530,[3]Sheet1!$E:$H,4,0),)</f>
        <v>0</v>
      </c>
      <c r="AE530" s="17"/>
      <c r="AF530" s="34" t="s">
        <v>7531</v>
      </c>
      <c r="AG530" s="12">
        <v>0</v>
      </c>
      <c r="AH530" s="20"/>
      <c r="AI530" s="20" t="s">
        <v>121</v>
      </c>
      <c r="AJ530" s="223"/>
      <c r="AK530" s="223"/>
      <c r="AL530" s="223" t="s">
        <v>5664</v>
      </c>
      <c r="AM530" s="331" t="s">
        <v>5664</v>
      </c>
      <c r="AN530" s="223">
        <v>3</v>
      </c>
      <c r="AO530" s="223">
        <v>3</v>
      </c>
      <c r="AP530" s="223">
        <v>2</v>
      </c>
      <c r="AQ530" s="223">
        <v>2</v>
      </c>
      <c r="AR530" t="s">
        <v>5727</v>
      </c>
    </row>
    <row r="531" spans="1:44">
      <c r="A531" s="12" t="s">
        <v>4729</v>
      </c>
      <c r="B531" s="23" t="s">
        <v>4844</v>
      </c>
      <c r="C531" s="24">
        <v>12115088</v>
      </c>
      <c r="D531" s="12" t="s">
        <v>486</v>
      </c>
      <c r="E531" s="25" t="s">
        <v>4730</v>
      </c>
      <c r="F531" s="24">
        <v>11112801</v>
      </c>
      <c r="G531" s="12" t="s">
        <v>4731</v>
      </c>
      <c r="H531" s="26" t="s">
        <v>4732</v>
      </c>
      <c r="I531" s="12">
        <v>400</v>
      </c>
      <c r="J531" s="27">
        <v>46259</v>
      </c>
      <c r="K531" s="28" t="s">
        <v>4733</v>
      </c>
      <c r="L531" s="12" t="s">
        <v>4734</v>
      </c>
      <c r="M531" s="12">
        <v>400</v>
      </c>
      <c r="N531" s="358">
        <v>0</v>
      </c>
      <c r="O531" s="358">
        <v>0</v>
      </c>
      <c r="P531" s="30" t="s">
        <v>203</v>
      </c>
      <c r="Q531" s="31">
        <v>46248</v>
      </c>
      <c r="R531" s="12">
        <v>0</v>
      </c>
      <c r="S531" s="31">
        <v>46249</v>
      </c>
      <c r="T531" s="31">
        <v>46249</v>
      </c>
      <c r="U531" s="12" t="s">
        <v>101</v>
      </c>
      <c r="V531" s="12" t="s">
        <v>45</v>
      </c>
      <c r="W531" s="31"/>
      <c r="X531" s="358">
        <v>0</v>
      </c>
      <c r="Y531" s="358">
        <v>0</v>
      </c>
      <c r="Z531" s="357">
        <f>IFERROR(VLOOKUP(H531,[2]New!$B:$G,3,0),)*I531/60</f>
        <v>146</v>
      </c>
      <c r="AA531" s="357">
        <f>IFERROR(VLOOKUP(H531,[2]New!$B:$G,4,0),)*I531/60</f>
        <v>786</v>
      </c>
      <c r="AB531" s="357">
        <f>IFERROR(VLOOKUP(H531,[2]New!$B:$G,6,0),)*I531/60</f>
        <v>506.66666666666669</v>
      </c>
      <c r="AC531" s="33">
        <f>VLOOKUP(A531,'[5]PO PTCA'!$A:$M,12,0)</f>
        <v>46269</v>
      </c>
      <c r="AD531" s="12">
        <f>IFERROR(VLOOKUP(H531,[3]Sheet1!$E:$H,4,0),)</f>
        <v>0</v>
      </c>
      <c r="AE531" s="17"/>
      <c r="AF531" s="34" t="s">
        <v>7531</v>
      </c>
      <c r="AG531" s="12">
        <v>0</v>
      </c>
      <c r="AH531" s="20"/>
      <c r="AI531" s="20" t="s">
        <v>121</v>
      </c>
      <c r="AJ531" s="223"/>
      <c r="AK531" s="223"/>
      <c r="AL531" s="223" t="s">
        <v>5664</v>
      </c>
      <c r="AM531" s="331" t="s">
        <v>5664</v>
      </c>
      <c r="AN531" s="223">
        <v>3</v>
      </c>
      <c r="AO531" s="223">
        <v>3</v>
      </c>
      <c r="AP531" s="223">
        <v>2</v>
      </c>
      <c r="AQ531" s="223">
        <v>2</v>
      </c>
      <c r="AR531" t="s">
        <v>5727</v>
      </c>
    </row>
    <row r="532" spans="1:44">
      <c r="A532" s="12" t="s">
        <v>4735</v>
      </c>
      <c r="B532" s="23" t="s">
        <v>4856</v>
      </c>
      <c r="C532" s="24">
        <v>12115096</v>
      </c>
      <c r="D532" s="12" t="s">
        <v>4759</v>
      </c>
      <c r="E532" s="25" t="s">
        <v>4736</v>
      </c>
      <c r="F532" s="24">
        <v>11112809</v>
      </c>
      <c r="G532" s="12" t="s">
        <v>4737</v>
      </c>
      <c r="H532" s="26" t="s">
        <v>4738</v>
      </c>
      <c r="I532" s="12">
        <v>860</v>
      </c>
      <c r="J532" s="27">
        <v>46259</v>
      </c>
      <c r="K532" s="28" t="s">
        <v>4739</v>
      </c>
      <c r="L532" s="12" t="s">
        <v>4740</v>
      </c>
      <c r="M532" s="12">
        <v>860</v>
      </c>
      <c r="N532" s="358">
        <v>0</v>
      </c>
      <c r="O532" s="358">
        <v>0</v>
      </c>
      <c r="P532" s="30" t="s">
        <v>203</v>
      </c>
      <c r="Q532" s="31">
        <v>46248</v>
      </c>
      <c r="R532" s="12">
        <v>0</v>
      </c>
      <c r="S532" s="31">
        <v>46249</v>
      </c>
      <c r="T532" s="31">
        <v>46249</v>
      </c>
      <c r="U532" s="12" t="s">
        <v>101</v>
      </c>
      <c r="V532" s="12" t="s">
        <v>45</v>
      </c>
      <c r="W532" s="31"/>
      <c r="X532" s="358">
        <v>0</v>
      </c>
      <c r="Y532" s="358">
        <v>0</v>
      </c>
      <c r="Z532" s="357">
        <f>IFERROR(VLOOKUP(H532,[2]New!$B:$G,3,0),)*I532/60</f>
        <v>313.89999999999998</v>
      </c>
      <c r="AA532" s="357">
        <f>IFERROR(VLOOKUP(H532,[2]New!$B:$G,4,0),)*I532/60</f>
        <v>1689.9</v>
      </c>
      <c r="AB532" s="357">
        <f>IFERROR(VLOOKUP(H532,[2]New!$B:$G,6,0),)*I532/60</f>
        <v>1089.3333333333333</v>
      </c>
      <c r="AC532" s="33">
        <f>VLOOKUP(A532,'[5]PO PTCA'!$A:$M,12,0)</f>
        <v>46269</v>
      </c>
      <c r="AD532" s="12">
        <f>IFERROR(VLOOKUP(H532,[3]Sheet1!$E:$H,4,0),)</f>
        <v>0</v>
      </c>
      <c r="AE532" s="17"/>
      <c r="AF532" s="34" t="s">
        <v>7531</v>
      </c>
      <c r="AG532" s="12">
        <v>0</v>
      </c>
      <c r="AH532" s="20"/>
      <c r="AI532" s="20" t="s">
        <v>121</v>
      </c>
      <c r="AJ532" s="223"/>
      <c r="AK532" s="223"/>
      <c r="AL532" s="223" t="s">
        <v>5664</v>
      </c>
      <c r="AM532" s="331" t="s">
        <v>5664</v>
      </c>
      <c r="AN532" s="223">
        <v>3</v>
      </c>
      <c r="AO532" s="223">
        <v>3</v>
      </c>
      <c r="AP532" s="223">
        <v>2</v>
      </c>
      <c r="AQ532" s="223">
        <v>2</v>
      </c>
      <c r="AR532" t="s">
        <v>5727</v>
      </c>
    </row>
    <row r="533" spans="1:44">
      <c r="A533" s="12" t="s">
        <v>4741</v>
      </c>
      <c r="B533" s="23" t="s">
        <v>4840</v>
      </c>
      <c r="C533" s="24">
        <v>12115099</v>
      </c>
      <c r="D533" s="12" t="s">
        <v>4760</v>
      </c>
      <c r="E533" s="25" t="s">
        <v>4742</v>
      </c>
      <c r="F533" s="24">
        <v>11112812</v>
      </c>
      <c r="G533" s="12" t="s">
        <v>4743</v>
      </c>
      <c r="H533" s="26" t="s">
        <v>4744</v>
      </c>
      <c r="I533" s="12">
        <v>915</v>
      </c>
      <c r="J533" s="27">
        <v>46259</v>
      </c>
      <c r="K533" s="28" t="s">
        <v>4745</v>
      </c>
      <c r="L533" s="12" t="s">
        <v>4746</v>
      </c>
      <c r="M533" s="12">
        <v>915</v>
      </c>
      <c r="N533" s="358">
        <v>0</v>
      </c>
      <c r="O533" s="358">
        <v>0</v>
      </c>
      <c r="P533" s="30" t="s">
        <v>203</v>
      </c>
      <c r="Q533" s="31">
        <v>46248</v>
      </c>
      <c r="R533" s="12">
        <v>0</v>
      </c>
      <c r="S533" s="31">
        <v>46249</v>
      </c>
      <c r="T533" s="31">
        <v>46249</v>
      </c>
      <c r="U533" s="12" t="s">
        <v>101</v>
      </c>
      <c r="V533" s="12" t="s">
        <v>45</v>
      </c>
      <c r="W533" s="31"/>
      <c r="X533" s="358">
        <v>0</v>
      </c>
      <c r="Y533" s="358">
        <v>0</v>
      </c>
      <c r="Z533" s="357">
        <f>IFERROR(VLOOKUP(H533,[2]New!$B:$G,3,0),)*I533/60</f>
        <v>333.97500000000002</v>
      </c>
      <c r="AA533" s="357">
        <f>IFERROR(VLOOKUP(H533,[2]New!$B:$G,4,0),)*I533/60</f>
        <v>1797.9749999999999</v>
      </c>
      <c r="AB533" s="357">
        <f>IFERROR(VLOOKUP(H533,[2]New!$B:$G,6,0),)*I533/60</f>
        <v>1159</v>
      </c>
      <c r="AC533" s="33">
        <f>VLOOKUP(A533,'[5]PO PTCA'!$A:$M,12,0)</f>
        <v>46269</v>
      </c>
      <c r="AD533" s="12">
        <f>IFERROR(VLOOKUP(H533,[3]Sheet1!$E:$H,4,0),)</f>
        <v>0</v>
      </c>
      <c r="AE533" s="17"/>
      <c r="AF533" s="34" t="s">
        <v>7531</v>
      </c>
      <c r="AG533" s="12">
        <v>0</v>
      </c>
      <c r="AH533" s="20"/>
      <c r="AI533" s="20" t="s">
        <v>121</v>
      </c>
      <c r="AJ533" s="223"/>
      <c r="AK533" s="223"/>
      <c r="AL533" s="223" t="s">
        <v>5664</v>
      </c>
      <c r="AM533" s="331" t="s">
        <v>5664</v>
      </c>
      <c r="AN533" s="223">
        <v>3</v>
      </c>
      <c r="AO533" s="223">
        <v>3</v>
      </c>
      <c r="AP533" s="223">
        <v>2</v>
      </c>
      <c r="AQ533" s="223">
        <v>2</v>
      </c>
      <c r="AR533" t="s">
        <v>5727</v>
      </c>
    </row>
    <row r="534" spans="1:44">
      <c r="A534" s="12" t="s">
        <v>4747</v>
      </c>
      <c r="B534" s="23" t="s">
        <v>4842</v>
      </c>
      <c r="C534" s="24">
        <v>12115098</v>
      </c>
      <c r="D534" s="12" t="s">
        <v>4761</v>
      </c>
      <c r="E534" s="25" t="s">
        <v>4748</v>
      </c>
      <c r="F534" s="24">
        <v>11112811</v>
      </c>
      <c r="G534" s="12" t="s">
        <v>4749</v>
      </c>
      <c r="H534" s="26" t="s">
        <v>4750</v>
      </c>
      <c r="I534" s="12">
        <v>1250</v>
      </c>
      <c r="J534" s="27">
        <v>46259</v>
      </c>
      <c r="K534" s="28" t="s">
        <v>4751</v>
      </c>
      <c r="L534" s="12" t="s">
        <v>4752</v>
      </c>
      <c r="M534" s="12">
        <v>1253</v>
      </c>
      <c r="N534" s="358">
        <v>0</v>
      </c>
      <c r="O534" s="358">
        <v>0</v>
      </c>
      <c r="P534" s="30" t="s">
        <v>203</v>
      </c>
      <c r="Q534" s="31">
        <v>46248</v>
      </c>
      <c r="R534" s="358">
        <v>3</v>
      </c>
      <c r="S534" s="31">
        <v>46249</v>
      </c>
      <c r="T534" s="31">
        <v>46249</v>
      </c>
      <c r="U534" s="12" t="s">
        <v>101</v>
      </c>
      <c r="V534" s="12" t="s">
        <v>45</v>
      </c>
      <c r="W534" s="31"/>
      <c r="X534" s="358">
        <v>0</v>
      </c>
      <c r="Y534" s="358">
        <v>0</v>
      </c>
      <c r="Z534" s="357">
        <f>IFERROR(VLOOKUP(H534,[2]New!$B:$G,3,0),)*I534/60</f>
        <v>458.33333333333331</v>
      </c>
      <c r="AA534" s="357">
        <f>IFERROR(VLOOKUP(H534,[2]New!$B:$G,4,0),)*I534/60</f>
        <v>2456.25</v>
      </c>
      <c r="AB534" s="357">
        <f>IFERROR(VLOOKUP(H534,[2]New!$B:$G,6,0),)*I534/60</f>
        <v>2395.8333333333335</v>
      </c>
      <c r="AC534" s="33">
        <f>VLOOKUP(A534,'[5]PO PTCA'!$A:$M,12,0)</f>
        <v>46269</v>
      </c>
      <c r="AD534" s="12">
        <f>IFERROR(VLOOKUP(H534,[3]Sheet1!$E:$H,4,0),)</f>
        <v>0</v>
      </c>
      <c r="AE534" s="17"/>
      <c r="AF534" s="34" t="s">
        <v>7531</v>
      </c>
      <c r="AG534" s="12">
        <v>0</v>
      </c>
      <c r="AH534" s="20"/>
      <c r="AI534" s="20" t="s">
        <v>121</v>
      </c>
      <c r="AJ534" s="223"/>
      <c r="AK534" s="223"/>
      <c r="AL534" s="223" t="s">
        <v>5664</v>
      </c>
      <c r="AM534" s="331" t="s">
        <v>5664</v>
      </c>
      <c r="AN534" s="223">
        <v>3</v>
      </c>
      <c r="AO534" s="223">
        <v>3</v>
      </c>
      <c r="AP534" s="223">
        <v>2</v>
      </c>
      <c r="AQ534" s="223">
        <v>2</v>
      </c>
      <c r="AR534" t="s">
        <v>5727</v>
      </c>
    </row>
    <row r="535" spans="1:44">
      <c r="A535" s="12" t="s">
        <v>4762</v>
      </c>
      <c r="B535" s="23" t="s">
        <v>4848</v>
      </c>
      <c r="C535" s="24">
        <v>12120938</v>
      </c>
      <c r="D535" s="12" t="s">
        <v>4801</v>
      </c>
      <c r="E535" s="25" t="s">
        <v>4763</v>
      </c>
      <c r="F535" s="24">
        <v>11122030</v>
      </c>
      <c r="G535" s="12" t="s">
        <v>4764</v>
      </c>
      <c r="H535" s="26" t="s">
        <v>4765</v>
      </c>
      <c r="I535" s="12">
        <v>37</v>
      </c>
      <c r="J535" s="27">
        <v>46258</v>
      </c>
      <c r="K535" s="28" t="s">
        <v>4766</v>
      </c>
      <c r="L535" s="12" t="s">
        <v>4767</v>
      </c>
      <c r="M535" s="12">
        <v>39</v>
      </c>
      <c r="N535" s="358">
        <v>2</v>
      </c>
      <c r="O535" s="358">
        <v>0</v>
      </c>
      <c r="P535" s="30" t="s">
        <v>203</v>
      </c>
      <c r="Q535" s="31">
        <v>46247</v>
      </c>
      <c r="R535" s="12">
        <v>0</v>
      </c>
      <c r="S535" s="31">
        <v>46248</v>
      </c>
      <c r="T535" s="31">
        <v>46248</v>
      </c>
      <c r="U535" s="12" t="s">
        <v>44</v>
      </c>
      <c r="V535" s="12" t="s">
        <v>45</v>
      </c>
      <c r="W535" s="31"/>
      <c r="X535" s="358">
        <v>0</v>
      </c>
      <c r="Y535" s="358">
        <v>0</v>
      </c>
      <c r="Z535" s="357">
        <f>IFERROR(VLOOKUP(H535,[2]New!$B:$G,3,0),)*I535/60</f>
        <v>13.566666666666666</v>
      </c>
      <c r="AA535" s="357">
        <f>IFERROR(VLOOKUP(H535,[2]New!$B:$G,4,0),)*I535/60</f>
        <v>109.705</v>
      </c>
      <c r="AB535" s="357">
        <f>IFERROR(VLOOKUP(H535,[2]New!$B:$G,6,0),)*I535/60</f>
        <v>73.38333333333334</v>
      </c>
      <c r="AC535" s="33">
        <f>VLOOKUP(A535,'[5]PO PTCA'!$A:$M,12,0)</f>
        <v>46269</v>
      </c>
      <c r="AD535" s="12">
        <f>IFERROR(VLOOKUP(H535,[3]Sheet1!$E:$H,4,0),)</f>
        <v>0</v>
      </c>
      <c r="AE535" s="17"/>
      <c r="AF535" s="34" t="s">
        <v>7191</v>
      </c>
      <c r="AG535" s="12">
        <v>2</v>
      </c>
      <c r="AH535" s="20"/>
      <c r="AI535" s="20" t="s">
        <v>46</v>
      </c>
      <c r="AJ535" s="223"/>
      <c r="AK535" s="223"/>
      <c r="AL535" s="223" t="s">
        <v>5710</v>
      </c>
      <c r="AM535" s="331" t="s">
        <v>5710</v>
      </c>
      <c r="AN535" s="223">
        <v>3</v>
      </c>
      <c r="AO535" s="223">
        <v>3</v>
      </c>
      <c r="AP535" s="223" t="s">
        <v>47</v>
      </c>
      <c r="AQ535" s="223" t="s">
        <v>47</v>
      </c>
      <c r="AR535" t="s">
        <v>5727</v>
      </c>
    </row>
    <row r="536" spans="1:44">
      <c r="A536" s="12" t="s">
        <v>4768</v>
      </c>
      <c r="B536" s="23" t="s">
        <v>4850</v>
      </c>
      <c r="C536" s="24">
        <v>12120939</v>
      </c>
      <c r="D536" s="12" t="s">
        <v>4802</v>
      </c>
      <c r="E536" s="25" t="s">
        <v>4769</v>
      </c>
      <c r="F536" s="24">
        <v>11122031</v>
      </c>
      <c r="G536" s="12" t="s">
        <v>4770</v>
      </c>
      <c r="H536" s="26" t="s">
        <v>4771</v>
      </c>
      <c r="I536" s="12">
        <v>258</v>
      </c>
      <c r="J536" s="27">
        <v>46258</v>
      </c>
      <c r="K536" s="28" t="s">
        <v>4772</v>
      </c>
      <c r="L536" s="12" t="s">
        <v>4773</v>
      </c>
      <c r="M536" s="12">
        <v>260</v>
      </c>
      <c r="N536" s="358">
        <v>2</v>
      </c>
      <c r="O536" s="358">
        <v>0</v>
      </c>
      <c r="P536" s="30" t="s">
        <v>203</v>
      </c>
      <c r="Q536" s="31">
        <v>46247</v>
      </c>
      <c r="R536" s="12">
        <v>0</v>
      </c>
      <c r="S536" s="31">
        <v>46248</v>
      </c>
      <c r="T536" s="31">
        <v>46248</v>
      </c>
      <c r="U536" s="12" t="s">
        <v>44</v>
      </c>
      <c r="V536" s="12" t="s">
        <v>45</v>
      </c>
      <c r="W536" s="31"/>
      <c r="X536" s="358">
        <v>0</v>
      </c>
      <c r="Y536" s="358">
        <v>0</v>
      </c>
      <c r="Z536" s="357">
        <f>IFERROR(VLOOKUP(H536,[2]New!$B:$G,3,0),)*I536/60</f>
        <v>189.2</v>
      </c>
      <c r="AA536" s="357">
        <f>IFERROR(VLOOKUP(H536,[2]New!$B:$G,4,0),)*I536/60</f>
        <v>773.14</v>
      </c>
      <c r="AB536" s="357">
        <f>IFERROR(VLOOKUP(H536,[2]New!$B:$G,6,0),)*I536/60</f>
        <v>739.6</v>
      </c>
      <c r="AC536" s="33">
        <f>VLOOKUP(A536,'[5]PO PTCA'!$A:$M,12,0)</f>
        <v>46269</v>
      </c>
      <c r="AD536" s="12">
        <f>IFERROR(VLOOKUP(H536,[3]Sheet1!$E:$H,4,0),)</f>
        <v>0</v>
      </c>
      <c r="AE536" s="17"/>
      <c r="AF536" s="34" t="s">
        <v>7191</v>
      </c>
      <c r="AG536" s="12">
        <v>2</v>
      </c>
      <c r="AH536" s="20"/>
      <c r="AI536" s="20" t="s">
        <v>46</v>
      </c>
      <c r="AJ536" s="223"/>
      <c r="AK536" s="223"/>
      <c r="AL536" s="223" t="s">
        <v>5683</v>
      </c>
      <c r="AM536" s="331" t="e">
        <v>#N/A</v>
      </c>
      <c r="AN536" s="223">
        <v>3</v>
      </c>
      <c r="AO536" s="223">
        <v>3</v>
      </c>
      <c r="AP536" s="223" t="s">
        <v>47</v>
      </c>
      <c r="AQ536" s="223" t="s">
        <v>47</v>
      </c>
      <c r="AR536" s="12"/>
    </row>
    <row r="537" spans="1:44">
      <c r="A537" s="12" t="s">
        <v>4774</v>
      </c>
      <c r="B537" s="23" t="s">
        <v>4851</v>
      </c>
      <c r="C537" s="24">
        <v>12120941</v>
      </c>
      <c r="D537" s="12" t="s">
        <v>4803</v>
      </c>
      <c r="E537" s="25" t="s">
        <v>4775</v>
      </c>
      <c r="F537" s="24">
        <v>11122033</v>
      </c>
      <c r="G537" s="12" t="s">
        <v>4776</v>
      </c>
      <c r="H537" s="26" t="s">
        <v>4777</v>
      </c>
      <c r="I537" s="12">
        <v>80</v>
      </c>
      <c r="J537" s="27">
        <v>46258</v>
      </c>
      <c r="K537" s="28" t="s">
        <v>4778</v>
      </c>
      <c r="L537" s="12" t="s">
        <v>4779</v>
      </c>
      <c r="M537" s="12">
        <v>82</v>
      </c>
      <c r="N537" s="358">
        <v>2</v>
      </c>
      <c r="O537" s="358">
        <v>0</v>
      </c>
      <c r="P537" s="30" t="s">
        <v>203</v>
      </c>
      <c r="Q537" s="31">
        <v>46247</v>
      </c>
      <c r="R537" s="12">
        <v>0</v>
      </c>
      <c r="S537" s="31">
        <v>46248</v>
      </c>
      <c r="T537" s="31">
        <v>46248</v>
      </c>
      <c r="U537" s="12" t="s">
        <v>44</v>
      </c>
      <c r="V537" s="12" t="s">
        <v>45</v>
      </c>
      <c r="W537" s="31"/>
      <c r="X537" s="358">
        <v>0</v>
      </c>
      <c r="Y537" s="358">
        <v>0</v>
      </c>
      <c r="Z537" s="357">
        <f>IFERROR(VLOOKUP(H537,[2]New!$B:$G,3,0),)*I537/60</f>
        <v>58.666666666666664</v>
      </c>
      <c r="AA537" s="357">
        <f>IFERROR(VLOOKUP(H537,[2]New!$B:$G,4,0),)*I537/60</f>
        <v>239.73333333333332</v>
      </c>
      <c r="AB537" s="357">
        <f>IFERROR(VLOOKUP(H537,[2]New!$B:$G,6,0),)*I537/60</f>
        <v>229.33333333333334</v>
      </c>
      <c r="AC537" s="33">
        <f>VLOOKUP(A537,'[5]PO PTCA'!$A:$M,12,0)</f>
        <v>46269</v>
      </c>
      <c r="AD537" s="12">
        <f>IFERROR(VLOOKUP(H537,[3]Sheet1!$E:$H,4,0),)</f>
        <v>0</v>
      </c>
      <c r="AE537" s="17"/>
      <c r="AF537" s="34" t="s">
        <v>7191</v>
      </c>
      <c r="AG537" s="12">
        <v>2</v>
      </c>
      <c r="AH537" s="20"/>
      <c r="AI537" s="20" t="s">
        <v>46</v>
      </c>
      <c r="AJ537" s="223"/>
      <c r="AK537" s="223"/>
      <c r="AL537" s="223" t="s">
        <v>5683</v>
      </c>
      <c r="AM537" s="331" t="e">
        <v>#N/A</v>
      </c>
      <c r="AN537" s="223">
        <v>3</v>
      </c>
      <c r="AO537" s="223">
        <v>3</v>
      </c>
      <c r="AP537" s="223">
        <v>3</v>
      </c>
      <c r="AQ537" s="223" t="s">
        <v>47</v>
      </c>
      <c r="AR537" s="12"/>
    </row>
    <row r="538" spans="1:44">
      <c r="A538" s="12" t="s">
        <v>4780</v>
      </c>
      <c r="B538" s="23" t="s">
        <v>4852</v>
      </c>
      <c r="C538" s="24">
        <v>12136533</v>
      </c>
      <c r="D538" s="12" t="s">
        <v>4804</v>
      </c>
      <c r="E538" s="25" t="s">
        <v>4781</v>
      </c>
      <c r="F538" s="24">
        <v>11132452</v>
      </c>
      <c r="G538" s="12" t="s">
        <v>4782</v>
      </c>
      <c r="H538" s="26" t="s">
        <v>4783</v>
      </c>
      <c r="I538" s="12">
        <v>781</v>
      </c>
      <c r="J538" s="27">
        <v>46258</v>
      </c>
      <c r="K538" s="28" t="s">
        <v>4784</v>
      </c>
      <c r="L538" s="12" t="s">
        <v>4785</v>
      </c>
      <c r="M538" s="12">
        <v>789</v>
      </c>
      <c r="N538" s="358">
        <v>8</v>
      </c>
      <c r="O538" s="358">
        <v>0</v>
      </c>
      <c r="P538" s="30" t="s">
        <v>203</v>
      </c>
      <c r="Q538" s="31">
        <v>46247</v>
      </c>
      <c r="R538" s="12">
        <v>0</v>
      </c>
      <c r="S538" s="31">
        <v>46248</v>
      </c>
      <c r="T538" s="31">
        <v>46248</v>
      </c>
      <c r="U538" s="12" t="s">
        <v>44</v>
      </c>
      <c r="V538" s="12" t="s">
        <v>45</v>
      </c>
      <c r="W538" s="31"/>
      <c r="X538" s="358">
        <v>0</v>
      </c>
      <c r="Y538" s="358">
        <v>0</v>
      </c>
      <c r="Z538" s="357">
        <f>IFERROR(VLOOKUP(H538,[2]New!$B:$G,3,0),)*I538/60</f>
        <v>433.45499999999998</v>
      </c>
      <c r="AA538" s="357">
        <f>IFERROR(VLOOKUP(H538,[2]New!$B:$G,4,0),)*I538/60</f>
        <v>969.74166666666667</v>
      </c>
      <c r="AB538" s="357">
        <f>IFERROR(VLOOKUP(H538,[2]New!$B:$G,6,0),)*I538/60</f>
        <v>1794.9983333333334</v>
      </c>
      <c r="AC538" s="33">
        <f>VLOOKUP(A538,'[5]PO PTCA'!$A:$M,12,0)</f>
        <v>46269</v>
      </c>
      <c r="AD538" s="12">
        <f>IFERROR(VLOOKUP(H538,[3]Sheet1!$E:$H,4,0),)</f>
        <v>0</v>
      </c>
      <c r="AE538" s="17"/>
      <c r="AF538" s="34" t="s">
        <v>7191</v>
      </c>
      <c r="AG538" s="12">
        <v>2</v>
      </c>
      <c r="AH538" s="20"/>
      <c r="AI538" s="20" t="s">
        <v>46</v>
      </c>
      <c r="AJ538" s="223"/>
      <c r="AK538" s="223"/>
      <c r="AL538" s="223" t="s">
        <v>5710</v>
      </c>
      <c r="AM538" s="331" t="s">
        <v>5710</v>
      </c>
      <c r="AN538" s="223">
        <v>1</v>
      </c>
      <c r="AO538" s="223">
        <v>1</v>
      </c>
      <c r="AP538" s="223" t="s">
        <v>47</v>
      </c>
      <c r="AQ538" s="223" t="s">
        <v>47</v>
      </c>
      <c r="AR538" t="s">
        <v>5727</v>
      </c>
    </row>
    <row r="539" spans="1:44">
      <c r="A539" s="12" t="s">
        <v>4786</v>
      </c>
      <c r="B539" s="23" t="s">
        <v>4853</v>
      </c>
      <c r="C539" s="24">
        <v>12120937</v>
      </c>
      <c r="D539" s="12" t="s">
        <v>4805</v>
      </c>
      <c r="E539" s="25" t="s">
        <v>4787</v>
      </c>
      <c r="F539" s="24">
        <v>11122029</v>
      </c>
      <c r="G539" s="12" t="s">
        <v>4788</v>
      </c>
      <c r="H539" s="26" t="s">
        <v>4789</v>
      </c>
      <c r="I539" s="12">
        <v>500</v>
      </c>
      <c r="J539" s="27">
        <v>46258</v>
      </c>
      <c r="K539" s="28" t="s">
        <v>4790</v>
      </c>
      <c r="L539" s="12" t="s">
        <v>4791</v>
      </c>
      <c r="M539" s="12">
        <v>508</v>
      </c>
      <c r="N539" s="358">
        <v>8</v>
      </c>
      <c r="O539" s="358">
        <v>0</v>
      </c>
      <c r="P539" s="30" t="s">
        <v>203</v>
      </c>
      <c r="Q539" s="31">
        <v>46247</v>
      </c>
      <c r="R539" s="12">
        <v>0</v>
      </c>
      <c r="S539" s="31">
        <v>46248</v>
      </c>
      <c r="T539" s="31">
        <v>46248</v>
      </c>
      <c r="U539" s="12" t="s">
        <v>44</v>
      </c>
      <c r="V539" s="12" t="s">
        <v>45</v>
      </c>
      <c r="W539" s="31"/>
      <c r="X539" s="358">
        <v>0</v>
      </c>
      <c r="Y539" s="358">
        <v>0</v>
      </c>
      <c r="Z539" s="357">
        <f>IFERROR(VLOOKUP(H539,[2]New!$B:$G,3,0),)*I539/60</f>
        <v>366.66666666666669</v>
      </c>
      <c r="AA539" s="357">
        <f>IFERROR(VLOOKUP(H539,[2]New!$B:$G,4,0),)*I539/60</f>
        <v>1498.3333333333333</v>
      </c>
      <c r="AB539" s="357">
        <f>IFERROR(VLOOKUP(H539,[2]New!$B:$G,6,0),)*I539/60</f>
        <v>1433.3333333333333</v>
      </c>
      <c r="AC539" s="33">
        <f>VLOOKUP(A539,'[5]PO PTCA'!$A:$M,12,0)</f>
        <v>46269</v>
      </c>
      <c r="AD539" s="12">
        <f>IFERROR(VLOOKUP(H539,[3]Sheet1!$E:$H,4,0),)</f>
        <v>0</v>
      </c>
      <c r="AE539" s="17"/>
      <c r="AF539" s="34" t="s">
        <v>7191</v>
      </c>
      <c r="AG539" s="12">
        <v>2</v>
      </c>
      <c r="AH539" s="20"/>
      <c r="AI539" s="20" t="s">
        <v>46</v>
      </c>
      <c r="AJ539" s="223"/>
      <c r="AK539" s="223"/>
      <c r="AL539" s="223" t="s">
        <v>5710</v>
      </c>
      <c r="AM539" s="331" t="s">
        <v>5710</v>
      </c>
      <c r="AN539" s="223">
        <v>3</v>
      </c>
      <c r="AO539" s="223">
        <v>3</v>
      </c>
      <c r="AP539" s="223" t="s">
        <v>47</v>
      </c>
      <c r="AQ539" s="223" t="s">
        <v>47</v>
      </c>
      <c r="AR539" t="s">
        <v>5727</v>
      </c>
    </row>
    <row r="540" spans="1:44">
      <c r="A540" s="12" t="s">
        <v>4780</v>
      </c>
      <c r="B540" s="23" t="s">
        <v>4843</v>
      </c>
      <c r="C540" s="24">
        <v>12136533</v>
      </c>
      <c r="D540" s="12" t="s">
        <v>4804</v>
      </c>
      <c r="E540" s="25" t="s">
        <v>4792</v>
      </c>
      <c r="F540" s="24">
        <v>11132452</v>
      </c>
      <c r="G540" s="12" t="s">
        <v>4782</v>
      </c>
      <c r="H540" s="26" t="s">
        <v>4783</v>
      </c>
      <c r="I540" s="12">
        <v>639</v>
      </c>
      <c r="J540" s="27">
        <v>46259</v>
      </c>
      <c r="K540" s="28" t="s">
        <v>4793</v>
      </c>
      <c r="L540" s="12" t="s">
        <v>4794</v>
      </c>
      <c r="M540" s="12">
        <v>647</v>
      </c>
      <c r="N540" s="358">
        <v>8</v>
      </c>
      <c r="O540" s="358">
        <v>0</v>
      </c>
      <c r="P540" s="30" t="s">
        <v>203</v>
      </c>
      <c r="Q540" s="31">
        <v>46248</v>
      </c>
      <c r="R540" s="12">
        <v>0</v>
      </c>
      <c r="S540" s="31">
        <v>46249</v>
      </c>
      <c r="T540" s="31">
        <v>46249</v>
      </c>
      <c r="U540" s="12" t="s">
        <v>44</v>
      </c>
      <c r="V540" s="12" t="s">
        <v>45</v>
      </c>
      <c r="W540" s="31"/>
      <c r="X540" s="358">
        <v>0</v>
      </c>
      <c r="Y540" s="358">
        <v>0</v>
      </c>
      <c r="Z540" s="357">
        <f>IFERROR(VLOOKUP(H540,[2]New!$B:$G,3,0),)*I540/60</f>
        <v>354.64499999999992</v>
      </c>
      <c r="AA540" s="357">
        <f>IFERROR(VLOOKUP(H540,[2]New!$B:$G,4,0),)*I540/60</f>
        <v>793.42499999999995</v>
      </c>
      <c r="AB540" s="357">
        <f>IFERROR(VLOOKUP(H540,[2]New!$B:$G,6,0),)*I540/60</f>
        <v>1468.635</v>
      </c>
      <c r="AC540" s="33">
        <f>VLOOKUP(A540,'[5]PO PTCA'!$A:$M,12,0)</f>
        <v>46269</v>
      </c>
      <c r="AD540" s="12">
        <f>IFERROR(VLOOKUP(H540,[3]Sheet1!$E:$H,4,0),)</f>
        <v>0</v>
      </c>
      <c r="AE540" s="17"/>
      <c r="AF540" s="34" t="s">
        <v>7532</v>
      </c>
      <c r="AG540" s="12">
        <v>2</v>
      </c>
      <c r="AH540" s="20"/>
      <c r="AI540" s="20" t="s">
        <v>46</v>
      </c>
      <c r="AJ540" s="223"/>
      <c r="AK540" s="223"/>
      <c r="AL540" s="223" t="s">
        <v>5710</v>
      </c>
      <c r="AM540" s="331" t="s">
        <v>5710</v>
      </c>
      <c r="AN540" s="223">
        <v>1</v>
      </c>
      <c r="AO540" s="223">
        <v>1</v>
      </c>
      <c r="AP540" s="223" t="s">
        <v>47</v>
      </c>
      <c r="AQ540" s="223" t="s">
        <v>47</v>
      </c>
      <c r="AR540" t="s">
        <v>5727</v>
      </c>
    </row>
    <row r="541" spans="1:44">
      <c r="A541" s="12" t="s">
        <v>4786</v>
      </c>
      <c r="B541" s="23" t="s">
        <v>4839</v>
      </c>
      <c r="C541" s="24">
        <v>12120937</v>
      </c>
      <c r="D541" s="12" t="s">
        <v>4805</v>
      </c>
      <c r="E541" s="25" t="s">
        <v>4795</v>
      </c>
      <c r="F541" s="24">
        <v>11122029</v>
      </c>
      <c r="G541" s="12" t="s">
        <v>4788</v>
      </c>
      <c r="H541" s="26" t="s">
        <v>4789</v>
      </c>
      <c r="I541" s="12">
        <v>337</v>
      </c>
      <c r="J541" s="27">
        <v>46259</v>
      </c>
      <c r="K541" s="28" t="s">
        <v>4796</v>
      </c>
      <c r="L541" s="12" t="s">
        <v>4797</v>
      </c>
      <c r="M541" s="12">
        <v>339</v>
      </c>
      <c r="N541" s="358">
        <v>2</v>
      </c>
      <c r="O541" s="358">
        <v>0</v>
      </c>
      <c r="P541" s="30" t="s">
        <v>203</v>
      </c>
      <c r="Q541" s="31">
        <v>46248</v>
      </c>
      <c r="R541" s="12">
        <v>0</v>
      </c>
      <c r="S541" s="31">
        <v>46249</v>
      </c>
      <c r="T541" s="31">
        <v>46249</v>
      </c>
      <c r="U541" s="12" t="s">
        <v>44</v>
      </c>
      <c r="V541" s="12" t="s">
        <v>45</v>
      </c>
      <c r="W541" s="31"/>
      <c r="X541" s="358">
        <v>0</v>
      </c>
      <c r="Y541" s="358">
        <v>0</v>
      </c>
      <c r="Z541" s="357">
        <f>IFERROR(VLOOKUP(H541,[2]New!$B:$G,3,0),)*I541/60</f>
        <v>247.13333333333333</v>
      </c>
      <c r="AA541" s="357">
        <f>IFERROR(VLOOKUP(H541,[2]New!$B:$G,4,0),)*I541/60</f>
        <v>1009.8766666666668</v>
      </c>
      <c r="AB541" s="357">
        <f>IFERROR(VLOOKUP(H541,[2]New!$B:$G,6,0),)*I541/60</f>
        <v>966.06666666666672</v>
      </c>
      <c r="AC541" s="33">
        <f>VLOOKUP(A541,'[5]PO PTCA'!$A:$M,12,0)</f>
        <v>46269</v>
      </c>
      <c r="AD541" s="12">
        <f>IFERROR(VLOOKUP(H541,[3]Sheet1!$E:$H,4,0),)</f>
        <v>0</v>
      </c>
      <c r="AE541" s="17"/>
      <c r="AF541" s="34" t="s">
        <v>7532</v>
      </c>
      <c r="AG541" s="12">
        <v>2</v>
      </c>
      <c r="AH541" s="20"/>
      <c r="AI541" s="20" t="s">
        <v>46</v>
      </c>
      <c r="AJ541" s="223"/>
      <c r="AK541" s="223"/>
      <c r="AL541" s="223" t="s">
        <v>5710</v>
      </c>
      <c r="AM541" s="331" t="s">
        <v>5710</v>
      </c>
      <c r="AN541" s="223">
        <v>3</v>
      </c>
      <c r="AO541" s="223">
        <v>3</v>
      </c>
      <c r="AP541" s="223" t="s">
        <v>47</v>
      </c>
      <c r="AQ541" s="223" t="s">
        <v>47</v>
      </c>
      <c r="AR541" t="s">
        <v>5727</v>
      </c>
    </row>
    <row r="542" spans="1:44">
      <c r="A542" s="12" t="s">
        <v>4786</v>
      </c>
      <c r="B542" s="23" t="s">
        <v>4857</v>
      </c>
      <c r="C542" s="24">
        <v>12120937</v>
      </c>
      <c r="D542" s="12" t="s">
        <v>4805</v>
      </c>
      <c r="E542" s="25" t="s">
        <v>4798</v>
      </c>
      <c r="F542" s="24">
        <v>11122029</v>
      </c>
      <c r="G542" s="12" t="s">
        <v>4788</v>
      </c>
      <c r="H542" s="26" t="s">
        <v>4789</v>
      </c>
      <c r="I542" s="12">
        <v>680</v>
      </c>
      <c r="J542" s="27">
        <v>46259</v>
      </c>
      <c r="K542" s="28" t="s">
        <v>4799</v>
      </c>
      <c r="L542" s="12" t="s">
        <v>4800</v>
      </c>
      <c r="M542" s="12">
        <v>688</v>
      </c>
      <c r="N542" s="358">
        <v>8</v>
      </c>
      <c r="O542" s="358">
        <v>0</v>
      </c>
      <c r="P542" s="30" t="s">
        <v>203</v>
      </c>
      <c r="Q542" s="31">
        <v>46248</v>
      </c>
      <c r="R542" s="12">
        <v>0</v>
      </c>
      <c r="S542" s="31">
        <v>46249</v>
      </c>
      <c r="T542" s="31">
        <v>46249</v>
      </c>
      <c r="U542" s="12" t="s">
        <v>44</v>
      </c>
      <c r="V542" s="12" t="s">
        <v>45</v>
      </c>
      <c r="W542" s="31"/>
      <c r="X542" s="358">
        <v>0</v>
      </c>
      <c r="Y542" s="358">
        <v>0</v>
      </c>
      <c r="Z542" s="357">
        <f>IFERROR(VLOOKUP(H542,[2]New!$B:$G,3,0),)*I542/60</f>
        <v>498.66666666666669</v>
      </c>
      <c r="AA542" s="357">
        <f>IFERROR(VLOOKUP(H542,[2]New!$B:$G,4,0),)*I542/60</f>
        <v>2037.7333333333336</v>
      </c>
      <c r="AB542" s="357">
        <f>IFERROR(VLOOKUP(H542,[2]New!$B:$G,6,0),)*I542/60</f>
        <v>1949.3333333333333</v>
      </c>
      <c r="AC542" s="33">
        <f>VLOOKUP(A542,'[5]PO PTCA'!$A:$M,12,0)</f>
        <v>46269</v>
      </c>
      <c r="AD542" s="12">
        <f>IFERROR(VLOOKUP(H542,[3]Sheet1!$E:$H,4,0),)</f>
        <v>0</v>
      </c>
      <c r="AE542" s="17"/>
      <c r="AF542" s="34" t="s">
        <v>7532</v>
      </c>
      <c r="AG542" s="12">
        <v>2</v>
      </c>
      <c r="AH542" s="20"/>
      <c r="AI542" s="20" t="s">
        <v>46</v>
      </c>
      <c r="AJ542" s="223"/>
      <c r="AK542" s="223"/>
      <c r="AL542" s="223" t="s">
        <v>5710</v>
      </c>
      <c r="AM542" s="331" t="s">
        <v>5710</v>
      </c>
      <c r="AN542" s="223">
        <v>3</v>
      </c>
      <c r="AO542" s="223">
        <v>3</v>
      </c>
      <c r="AP542" s="223" t="s">
        <v>47</v>
      </c>
      <c r="AQ542" s="223" t="s">
        <v>47</v>
      </c>
      <c r="AR542" t="s">
        <v>5727</v>
      </c>
    </row>
    <row r="543" spans="1:44">
      <c r="A543" s="12" t="s">
        <v>2882</v>
      </c>
      <c r="B543" s="23" t="s">
        <v>5043</v>
      </c>
      <c r="C543" s="24">
        <v>12120774</v>
      </c>
      <c r="D543" s="12" t="s">
        <v>136</v>
      </c>
      <c r="E543" s="25" t="s">
        <v>4984</v>
      </c>
      <c r="F543" s="24">
        <v>11134235</v>
      </c>
      <c r="G543" s="12" t="s">
        <v>137</v>
      </c>
      <c r="H543" s="26" t="s">
        <v>138</v>
      </c>
      <c r="I543" s="12">
        <v>3570</v>
      </c>
      <c r="J543" s="27">
        <v>46258</v>
      </c>
      <c r="K543" s="28" t="s">
        <v>4985</v>
      </c>
      <c r="L543" s="12" t="s">
        <v>4986</v>
      </c>
      <c r="M543" s="12">
        <v>3586</v>
      </c>
      <c r="N543" s="358">
        <v>16</v>
      </c>
      <c r="O543" s="358">
        <v>0</v>
      </c>
      <c r="P543" s="30" t="s">
        <v>38</v>
      </c>
      <c r="Q543" s="31">
        <v>46247</v>
      </c>
      <c r="R543" s="12">
        <v>0</v>
      </c>
      <c r="S543" s="31">
        <v>46248</v>
      </c>
      <c r="T543" s="31">
        <v>46248</v>
      </c>
      <c r="U543" s="12" t="s">
        <v>97</v>
      </c>
      <c r="V543" s="12" t="s">
        <v>40</v>
      </c>
      <c r="W543" s="31"/>
      <c r="X543" s="358">
        <v>0</v>
      </c>
      <c r="Y543" s="358">
        <v>0</v>
      </c>
      <c r="Z543" s="357">
        <f>IFERROR(VLOOKUP(H543,[2]New!$B:$G,3,0),)*I543/60</f>
        <v>2522.8000000000002</v>
      </c>
      <c r="AA543" s="357">
        <f>IFERROR(VLOOKUP(H543,[2]New!$B:$G,4,0),)*I543/60</f>
        <v>7015.05</v>
      </c>
      <c r="AB543" s="357">
        <f>IFERROR(VLOOKUP(H543,[2]New!$B:$G,6,0),)*I543/60</f>
        <v>3451</v>
      </c>
      <c r="AC543" s="33">
        <f>VLOOKUP(A543,'[5]PO PTCA'!$A:$M,12,0)</f>
        <v>46290</v>
      </c>
      <c r="AD543" s="12" t="str">
        <f>IFERROR(VLOOKUP(H543,[3]Sheet1!$E:$H,4,0),)</f>
        <v>B</v>
      </c>
      <c r="AE543" s="17"/>
      <c r="AF543" s="34" t="s">
        <v>2469</v>
      </c>
      <c r="AG543" s="12" t="s">
        <v>42</v>
      </c>
      <c r="AH543" s="20"/>
      <c r="AI543" s="20" t="s">
        <v>134</v>
      </c>
      <c r="AJ543" s="223"/>
      <c r="AK543" s="223"/>
      <c r="AL543" s="223" t="s">
        <v>5608</v>
      </c>
      <c r="AM543" s="331" t="e">
        <v>#N/A</v>
      </c>
      <c r="AN543" s="223">
        <v>2</v>
      </c>
      <c r="AO543" s="223">
        <v>2</v>
      </c>
      <c r="AP543" s="223">
        <v>2</v>
      </c>
      <c r="AQ543" s="223">
        <v>2</v>
      </c>
      <c r="AR543" s="12"/>
    </row>
    <row r="544" spans="1:44">
      <c r="A544" s="12" t="s">
        <v>2882</v>
      </c>
      <c r="B544" s="23" t="s">
        <v>5044</v>
      </c>
      <c r="C544" s="24">
        <v>12120774</v>
      </c>
      <c r="D544" s="12" t="s">
        <v>136</v>
      </c>
      <c r="E544" s="25" t="s">
        <v>4987</v>
      </c>
      <c r="F544" s="24">
        <v>11134235</v>
      </c>
      <c r="G544" s="12" t="s">
        <v>137</v>
      </c>
      <c r="H544" s="26" t="s">
        <v>138</v>
      </c>
      <c r="I544" s="12">
        <v>2370</v>
      </c>
      <c r="J544" s="27">
        <v>46258</v>
      </c>
      <c r="K544" s="28" t="s">
        <v>4988</v>
      </c>
      <c r="L544" s="12" t="s">
        <v>4989</v>
      </c>
      <c r="M544" s="12">
        <v>2386</v>
      </c>
      <c r="N544" s="358">
        <v>16</v>
      </c>
      <c r="O544" s="358">
        <v>0</v>
      </c>
      <c r="P544" s="30" t="s">
        <v>38</v>
      </c>
      <c r="Q544" s="31">
        <v>46247</v>
      </c>
      <c r="R544" s="12">
        <v>0</v>
      </c>
      <c r="S544" s="31">
        <v>46248</v>
      </c>
      <c r="T544" s="31">
        <v>46248</v>
      </c>
      <c r="U544" s="12" t="s">
        <v>98</v>
      </c>
      <c r="V544" s="12" t="s">
        <v>40</v>
      </c>
      <c r="W544" s="31"/>
      <c r="X544" s="358">
        <v>0</v>
      </c>
      <c r="Y544" s="358">
        <v>0</v>
      </c>
      <c r="Z544" s="357">
        <f>IFERROR(VLOOKUP(H544,[2]New!$B:$G,3,0),)*I544/60</f>
        <v>1674.8</v>
      </c>
      <c r="AA544" s="357">
        <f>IFERROR(VLOOKUP(H544,[2]New!$B:$G,4,0),)*I544/60</f>
        <v>4657.05</v>
      </c>
      <c r="AB544" s="357">
        <f>IFERROR(VLOOKUP(H544,[2]New!$B:$G,6,0),)*I544/60</f>
        <v>2291</v>
      </c>
      <c r="AC544" s="33">
        <f>VLOOKUP(A544,'[5]PO PTCA'!$A:$M,12,0)</f>
        <v>46290</v>
      </c>
      <c r="AD544" s="12" t="str">
        <f>IFERROR(VLOOKUP(H544,[3]Sheet1!$E:$H,4,0),)</f>
        <v>B</v>
      </c>
      <c r="AE544" s="17"/>
      <c r="AF544" s="34" t="s">
        <v>2469</v>
      </c>
      <c r="AG544" s="12" t="s">
        <v>42</v>
      </c>
      <c r="AH544" s="20"/>
      <c r="AI544" s="20" t="s">
        <v>135</v>
      </c>
      <c r="AJ544" s="223"/>
      <c r="AK544" s="223"/>
      <c r="AL544" s="223" t="s">
        <v>5608</v>
      </c>
      <c r="AM544" s="331" t="e">
        <v>#N/A</v>
      </c>
      <c r="AN544" s="223">
        <v>2</v>
      </c>
      <c r="AO544" s="223">
        <v>2</v>
      </c>
      <c r="AP544" s="223">
        <v>2</v>
      </c>
      <c r="AQ544" s="223">
        <v>2</v>
      </c>
      <c r="AR544" s="12"/>
    </row>
    <row r="545" spans="1:44">
      <c r="A545" s="12" t="s">
        <v>2882</v>
      </c>
      <c r="B545" s="23" t="s">
        <v>5045</v>
      </c>
      <c r="C545" s="24">
        <v>12120774</v>
      </c>
      <c r="D545" s="12" t="s">
        <v>136</v>
      </c>
      <c r="E545" s="25" t="s">
        <v>4990</v>
      </c>
      <c r="F545" s="24">
        <v>11134235</v>
      </c>
      <c r="G545" s="12" t="s">
        <v>137</v>
      </c>
      <c r="H545" s="26" t="s">
        <v>138</v>
      </c>
      <c r="I545" s="12">
        <v>1250</v>
      </c>
      <c r="J545" s="27">
        <v>46258</v>
      </c>
      <c r="K545" s="28" t="s">
        <v>4991</v>
      </c>
      <c r="L545" s="12" t="s">
        <v>4992</v>
      </c>
      <c r="M545" s="12">
        <v>1272</v>
      </c>
      <c r="N545" s="358">
        <v>16</v>
      </c>
      <c r="O545" s="358">
        <v>0</v>
      </c>
      <c r="P545" s="30" t="s">
        <v>38</v>
      </c>
      <c r="Q545" s="31">
        <v>46247</v>
      </c>
      <c r="R545" s="12">
        <v>3</v>
      </c>
      <c r="S545" s="31">
        <v>46248</v>
      </c>
      <c r="T545" s="31">
        <v>46248</v>
      </c>
      <c r="U545" s="12" t="s">
        <v>99</v>
      </c>
      <c r="V545" s="12" t="s">
        <v>40</v>
      </c>
      <c r="W545" s="31"/>
      <c r="X545" s="358">
        <v>3</v>
      </c>
      <c r="Y545" s="358">
        <v>0</v>
      </c>
      <c r="Z545" s="357">
        <f>IFERROR(VLOOKUP(H545,[2]New!$B:$G,3,0),)*I545/60</f>
        <v>883.33333333333337</v>
      </c>
      <c r="AA545" s="357">
        <f>IFERROR(VLOOKUP(H545,[2]New!$B:$G,4,0),)*I545/60</f>
        <v>2456.25</v>
      </c>
      <c r="AB545" s="357">
        <f>IFERROR(VLOOKUP(H545,[2]New!$B:$G,6,0),)*I545/60</f>
        <v>1208.3333333333333</v>
      </c>
      <c r="AC545" s="33">
        <f>VLOOKUP(A545,'[5]PO PTCA'!$A:$M,12,0)</f>
        <v>46290</v>
      </c>
      <c r="AD545" s="12" t="str">
        <f>IFERROR(VLOOKUP(H545,[3]Sheet1!$E:$H,4,0),)</f>
        <v>B</v>
      </c>
      <c r="AE545" s="17"/>
      <c r="AF545" s="34" t="s">
        <v>2469</v>
      </c>
      <c r="AG545" s="12" t="s">
        <v>42</v>
      </c>
      <c r="AH545" s="20"/>
      <c r="AI545" s="20" t="s">
        <v>139</v>
      </c>
      <c r="AJ545" s="223"/>
      <c r="AK545" s="223"/>
      <c r="AL545" s="223" t="s">
        <v>5608</v>
      </c>
      <c r="AM545" s="331" t="e">
        <v>#N/A</v>
      </c>
      <c r="AN545" s="223">
        <v>2</v>
      </c>
      <c r="AO545" s="223">
        <v>2</v>
      </c>
      <c r="AP545" s="223">
        <v>2</v>
      </c>
      <c r="AQ545" s="223">
        <v>2</v>
      </c>
      <c r="AR545" s="12"/>
    </row>
    <row r="546" spans="1:44">
      <c r="A546" s="12" t="s">
        <v>2889</v>
      </c>
      <c r="B546" s="23" t="s">
        <v>5046</v>
      </c>
      <c r="C546" s="24">
        <v>12125012</v>
      </c>
      <c r="D546" s="12" t="s">
        <v>131</v>
      </c>
      <c r="E546" s="25" t="s">
        <v>4993</v>
      </c>
      <c r="F546" s="24">
        <v>11134237</v>
      </c>
      <c r="G546" s="12" t="s">
        <v>132</v>
      </c>
      <c r="H546" s="26" t="s">
        <v>133</v>
      </c>
      <c r="I546" s="12">
        <v>2300</v>
      </c>
      <c r="J546" s="27">
        <v>46258</v>
      </c>
      <c r="K546" s="28" t="s">
        <v>4994</v>
      </c>
      <c r="L546" s="12" t="s">
        <v>4995</v>
      </c>
      <c r="M546" s="12">
        <v>2316</v>
      </c>
      <c r="N546" s="358">
        <v>16</v>
      </c>
      <c r="O546" s="358">
        <v>0</v>
      </c>
      <c r="P546" s="30" t="s">
        <v>38</v>
      </c>
      <c r="Q546" s="31">
        <v>46247</v>
      </c>
      <c r="R546" s="12">
        <v>0</v>
      </c>
      <c r="S546" s="31">
        <v>46248</v>
      </c>
      <c r="T546" s="31">
        <v>46248</v>
      </c>
      <c r="U546" s="12" t="s">
        <v>99</v>
      </c>
      <c r="V546" s="12" t="s">
        <v>40</v>
      </c>
      <c r="W546" s="31"/>
      <c r="X546" s="358">
        <v>0</v>
      </c>
      <c r="Y546" s="358">
        <v>0</v>
      </c>
      <c r="Z546" s="357">
        <f>IFERROR(VLOOKUP(H546,[2]New!$B:$G,3,0),)*I546/60</f>
        <v>1625.3333333333333</v>
      </c>
      <c r="AA546" s="357">
        <f>IFERROR(VLOOKUP(H546,[2]New!$B:$G,4,0),)*I546/60</f>
        <v>4519.5</v>
      </c>
      <c r="AB546" s="357">
        <f>IFERROR(VLOOKUP(H546,[2]New!$B:$G,6,0),)*I546/60</f>
        <v>2223.3333333333335</v>
      </c>
      <c r="AC546" s="33">
        <f>VLOOKUP(A546,'[5]PO PTCA'!$A:$M,12,0)</f>
        <v>46290</v>
      </c>
      <c r="AD546" s="12" t="str">
        <f>IFERROR(VLOOKUP(H546,[3]Sheet1!$E:$H,4,0),)</f>
        <v>B</v>
      </c>
      <c r="AE546" s="17"/>
      <c r="AF546" s="34" t="s">
        <v>2469</v>
      </c>
      <c r="AG546" s="12" t="s">
        <v>42</v>
      </c>
      <c r="AH546" s="20"/>
      <c r="AI546" s="20" t="s">
        <v>139</v>
      </c>
      <c r="AJ546" s="223"/>
      <c r="AK546" s="223"/>
      <c r="AL546" s="223" t="s">
        <v>5605</v>
      </c>
      <c r="AM546" s="331" t="e">
        <v>#N/A</v>
      </c>
      <c r="AN546" s="223">
        <v>3</v>
      </c>
      <c r="AO546" s="223">
        <v>3</v>
      </c>
      <c r="AP546" s="223">
        <v>2</v>
      </c>
      <c r="AQ546" s="223">
        <v>2</v>
      </c>
      <c r="AR546" s="12"/>
    </row>
    <row r="547" spans="1:44">
      <c r="A547" s="12" t="s">
        <v>4996</v>
      </c>
      <c r="B547" s="23" t="s">
        <v>5047</v>
      </c>
      <c r="C547" s="24">
        <v>12111449</v>
      </c>
      <c r="D547" s="12" t="s">
        <v>5040</v>
      </c>
      <c r="E547" s="25" t="s">
        <v>4997</v>
      </c>
      <c r="F547" s="24">
        <v>11113859</v>
      </c>
      <c r="G547" s="12" t="s">
        <v>4998</v>
      </c>
      <c r="H547" s="26" t="s">
        <v>4999</v>
      </c>
      <c r="I547" s="12">
        <v>230</v>
      </c>
      <c r="J547" s="27">
        <v>46258</v>
      </c>
      <c r="K547" s="28" t="s">
        <v>5000</v>
      </c>
      <c r="L547" s="12" t="s">
        <v>5001</v>
      </c>
      <c r="M547" s="12">
        <v>230</v>
      </c>
      <c r="N547" s="358">
        <v>0</v>
      </c>
      <c r="O547" s="358">
        <v>0</v>
      </c>
      <c r="P547" s="30" t="s">
        <v>203</v>
      </c>
      <c r="Q547" s="31">
        <v>46242</v>
      </c>
      <c r="R547" s="12">
        <v>0</v>
      </c>
      <c r="S547" s="31">
        <v>46247</v>
      </c>
      <c r="T547" s="31">
        <v>46247</v>
      </c>
      <c r="U547" s="12" t="s">
        <v>39</v>
      </c>
      <c r="V547" s="12" t="s">
        <v>40</v>
      </c>
      <c r="W547" s="31"/>
      <c r="X547" s="358">
        <v>0</v>
      </c>
      <c r="Y547" s="358">
        <v>0</v>
      </c>
      <c r="Z547" s="357">
        <f>IFERROR(VLOOKUP(H547,[2]New!$B:$G,3,0),)*I547/60</f>
        <v>80.5</v>
      </c>
      <c r="AA547" s="357">
        <f>IFERROR(VLOOKUP(H547,[2]New!$B:$G,4,0),)*I547/60</f>
        <v>354.96666666666664</v>
      </c>
      <c r="AB547" s="357">
        <f>IFERROR(VLOOKUP(H547,[2]New!$B:$G,6,0),)*I547/60</f>
        <v>164.83333333333334</v>
      </c>
      <c r="AC547" s="33">
        <f>VLOOKUP(A547,'[5]PO PTCA'!$A:$M,12,0)</f>
        <v>46269</v>
      </c>
      <c r="AD547" s="12">
        <f>IFERROR(VLOOKUP(H547,[3]Sheet1!$E:$H,4,0),)</f>
        <v>0</v>
      </c>
      <c r="AE547" s="17"/>
      <c r="AF547" s="34" t="s">
        <v>2470</v>
      </c>
      <c r="AG547" s="12">
        <v>0</v>
      </c>
      <c r="AH547" s="20"/>
      <c r="AI547" s="20" t="s">
        <v>184</v>
      </c>
      <c r="AJ547" s="223"/>
      <c r="AK547" s="223"/>
      <c r="AL547" s="223" t="s">
        <v>5649</v>
      </c>
      <c r="AM547" s="331" t="s">
        <v>5649</v>
      </c>
      <c r="AN547" s="331"/>
      <c r="AO547" s="331"/>
      <c r="AP547" s="331"/>
      <c r="AQ547" s="331"/>
      <c r="AR547" t="s">
        <v>5728</v>
      </c>
    </row>
    <row r="548" spans="1:44">
      <c r="A548" s="12" t="s">
        <v>5002</v>
      </c>
      <c r="B548" s="23" t="s">
        <v>5048</v>
      </c>
      <c r="C548" s="24">
        <v>12124562</v>
      </c>
      <c r="D548" s="12" t="s">
        <v>5041</v>
      </c>
      <c r="E548" s="25" t="s">
        <v>5003</v>
      </c>
      <c r="F548" s="24">
        <v>11124976</v>
      </c>
      <c r="G548" s="12" t="s">
        <v>5004</v>
      </c>
      <c r="H548" s="26" t="s">
        <v>5005</v>
      </c>
      <c r="I548" s="12">
        <v>475</v>
      </c>
      <c r="J548" s="27">
        <v>46258</v>
      </c>
      <c r="K548" s="28" t="s">
        <v>5006</v>
      </c>
      <c r="L548" s="12" t="s">
        <v>5007</v>
      </c>
      <c r="M548" s="12">
        <v>475</v>
      </c>
      <c r="N548" s="358">
        <v>0</v>
      </c>
      <c r="O548" s="358">
        <v>0</v>
      </c>
      <c r="P548" s="30" t="s">
        <v>203</v>
      </c>
      <c r="Q548" s="31">
        <v>46242</v>
      </c>
      <c r="R548" s="12">
        <v>0</v>
      </c>
      <c r="S548" s="31">
        <v>46247</v>
      </c>
      <c r="T548" s="31">
        <v>46247</v>
      </c>
      <c r="U548" s="12" t="s">
        <v>39</v>
      </c>
      <c r="V548" s="12" t="s">
        <v>40</v>
      </c>
      <c r="W548" s="31"/>
      <c r="X548" s="358">
        <v>0</v>
      </c>
      <c r="Y548" s="358">
        <v>0</v>
      </c>
      <c r="Z548" s="357">
        <f>IFERROR(VLOOKUP(H548,[2]New!$B:$G,3,0),)*I548/60</f>
        <v>174.16666666666666</v>
      </c>
      <c r="AA548" s="357">
        <f>IFERROR(VLOOKUP(H548,[2]New!$B:$G,4,0),)*I548/60</f>
        <v>933.375</v>
      </c>
      <c r="AB548" s="357">
        <f>IFERROR(VLOOKUP(H548,[2]New!$B:$G,6,0),)*I548/60</f>
        <v>910.41666666666663</v>
      </c>
      <c r="AC548" s="33">
        <f>VLOOKUP(A548,'[5]PO PTCA'!$A:$M,12,0)</f>
        <v>46269</v>
      </c>
      <c r="AD548" s="12">
        <f>IFERROR(VLOOKUP(H548,[3]Sheet1!$E:$H,4,0),)</f>
        <v>0</v>
      </c>
      <c r="AE548" s="17"/>
      <c r="AF548" s="34" t="s">
        <v>2472</v>
      </c>
      <c r="AG548" s="12">
        <v>0</v>
      </c>
      <c r="AH548" s="20"/>
      <c r="AI548" s="20" t="s">
        <v>184</v>
      </c>
      <c r="AJ548" s="223"/>
      <c r="AK548" s="223"/>
      <c r="AL548" s="223" t="s">
        <v>5711</v>
      </c>
      <c r="AM548" s="331" t="s">
        <v>5711</v>
      </c>
      <c r="AN548" s="331"/>
      <c r="AO548" s="331"/>
      <c r="AP548" s="331"/>
      <c r="AQ548" s="331"/>
      <c r="AR548" t="s">
        <v>5729</v>
      </c>
    </row>
    <row r="549" spans="1:44">
      <c r="A549" s="12" t="s">
        <v>5008</v>
      </c>
      <c r="B549" s="23" t="s">
        <v>5049</v>
      </c>
      <c r="C549" s="24">
        <v>12114368</v>
      </c>
      <c r="D549" s="12" t="s">
        <v>111</v>
      </c>
      <c r="E549" s="25" t="s">
        <v>5009</v>
      </c>
      <c r="F549" s="24">
        <v>11125056</v>
      </c>
      <c r="G549" s="12" t="s">
        <v>5010</v>
      </c>
      <c r="H549" s="26" t="s">
        <v>5011</v>
      </c>
      <c r="I549" s="12">
        <v>305</v>
      </c>
      <c r="J549" s="27">
        <v>46258</v>
      </c>
      <c r="K549" s="28" t="s">
        <v>5012</v>
      </c>
      <c r="L549" s="12" t="s">
        <v>5013</v>
      </c>
      <c r="M549" s="12">
        <v>305</v>
      </c>
      <c r="N549" s="358">
        <v>0</v>
      </c>
      <c r="O549" s="358">
        <v>0</v>
      </c>
      <c r="P549" s="30" t="s">
        <v>203</v>
      </c>
      <c r="Q549" s="31">
        <v>46242</v>
      </c>
      <c r="R549" s="12">
        <v>0</v>
      </c>
      <c r="S549" s="31">
        <v>46247</v>
      </c>
      <c r="T549" s="31">
        <v>46247</v>
      </c>
      <c r="U549" s="12" t="s">
        <v>39</v>
      </c>
      <c r="V549" s="12" t="s">
        <v>40</v>
      </c>
      <c r="W549" s="31"/>
      <c r="X549" s="358">
        <v>0</v>
      </c>
      <c r="Y549" s="358">
        <v>0</v>
      </c>
      <c r="Z549" s="357">
        <f>IFERROR(VLOOKUP(H549,[2]New!$B:$G,3,0),)*I549/60</f>
        <v>223.66666666666666</v>
      </c>
      <c r="AA549" s="357">
        <f>IFERROR(VLOOKUP(H549,[2]New!$B:$G,4,0),)*I549/60</f>
        <v>825.5333333333333</v>
      </c>
      <c r="AB549" s="357">
        <f>IFERROR(VLOOKUP(H549,[2]New!$B:$G,6,0),)*I549/60</f>
        <v>716.75</v>
      </c>
      <c r="AC549" s="33">
        <f>VLOOKUP(A549,'[5]PO PTCA'!$A:$M,12,0)</f>
        <v>46269</v>
      </c>
      <c r="AD549" s="12">
        <f>IFERROR(VLOOKUP(H549,[3]Sheet1!$E:$H,4,0),)</f>
        <v>0</v>
      </c>
      <c r="AE549" s="17"/>
      <c r="AF549" s="34" t="s">
        <v>2470</v>
      </c>
      <c r="AG549" s="12">
        <v>0</v>
      </c>
      <c r="AH549" s="20"/>
      <c r="AI549" s="20" t="s">
        <v>184</v>
      </c>
      <c r="AJ549" s="223"/>
      <c r="AK549" s="223"/>
      <c r="AL549" s="223" t="s">
        <v>5648</v>
      </c>
      <c r="AM549" s="331" t="s">
        <v>5648</v>
      </c>
      <c r="AN549" s="331"/>
      <c r="AO549" s="331"/>
      <c r="AP549" s="331"/>
      <c r="AQ549" s="331"/>
      <c r="AR549" t="s">
        <v>5727</v>
      </c>
    </row>
    <row r="550" spans="1:44">
      <c r="A550" s="12" t="s">
        <v>5014</v>
      </c>
      <c r="B550" s="23" t="s">
        <v>5050</v>
      </c>
      <c r="C550" s="24">
        <v>12114376</v>
      </c>
      <c r="D550" s="12" t="s">
        <v>515</v>
      </c>
      <c r="E550" s="25" t="s">
        <v>5015</v>
      </c>
      <c r="F550" s="24">
        <v>11125062</v>
      </c>
      <c r="G550" s="12" t="s">
        <v>511</v>
      </c>
      <c r="H550" s="26" t="s">
        <v>512</v>
      </c>
      <c r="I550" s="12">
        <v>10</v>
      </c>
      <c r="J550" s="27">
        <v>46258</v>
      </c>
      <c r="K550" s="28" t="s">
        <v>5016</v>
      </c>
      <c r="L550" s="12" t="s">
        <v>5017</v>
      </c>
      <c r="M550" s="12">
        <v>10</v>
      </c>
      <c r="N550" s="358">
        <v>0</v>
      </c>
      <c r="O550" s="358">
        <v>0</v>
      </c>
      <c r="P550" s="30" t="s">
        <v>203</v>
      </c>
      <c r="Q550" s="31">
        <v>46242</v>
      </c>
      <c r="R550" s="12">
        <v>0</v>
      </c>
      <c r="S550" s="31">
        <v>46247</v>
      </c>
      <c r="T550" s="31">
        <v>46247</v>
      </c>
      <c r="U550" s="12" t="s">
        <v>39</v>
      </c>
      <c r="V550" s="12" t="s">
        <v>40</v>
      </c>
      <c r="W550" s="31"/>
      <c r="X550" s="358">
        <v>0</v>
      </c>
      <c r="Y550" s="358">
        <v>0</v>
      </c>
      <c r="Z550" s="357">
        <f>IFERROR(VLOOKUP(H550,[2]New!$B:$G,3,0),)*I550/60</f>
        <v>7.333333333333333</v>
      </c>
      <c r="AA550" s="357">
        <f>IFERROR(VLOOKUP(H550,[2]New!$B:$G,4,0),)*I550/60</f>
        <v>33.56666666666667</v>
      </c>
      <c r="AB550" s="357">
        <f>IFERROR(VLOOKUP(H550,[2]New!$B:$G,6,0),)*I550/60</f>
        <v>23.5</v>
      </c>
      <c r="AC550" s="33">
        <f>VLOOKUP(A550,'[5]PO PTCA'!$A:$M,12,0)</f>
        <v>46269</v>
      </c>
      <c r="AD550" s="12">
        <f>IFERROR(VLOOKUP(H550,[3]Sheet1!$E:$H,4,0),)</f>
        <v>0</v>
      </c>
      <c r="AE550" s="17"/>
      <c r="AF550" s="34" t="s">
        <v>2470</v>
      </c>
      <c r="AG550" s="12">
        <v>0</v>
      </c>
      <c r="AH550" s="20"/>
      <c r="AI550" s="20" t="s">
        <v>184</v>
      </c>
      <c r="AJ550" s="223"/>
      <c r="AK550" s="223"/>
      <c r="AL550" s="223" t="s">
        <v>5646</v>
      </c>
      <c r="AM550" s="331" t="s">
        <v>5646</v>
      </c>
      <c r="AN550" s="331"/>
      <c r="AO550" s="331"/>
      <c r="AP550" s="331"/>
      <c r="AQ550" s="331"/>
      <c r="AR550" t="s">
        <v>5728</v>
      </c>
    </row>
    <row r="551" spans="1:44">
      <c r="A551" s="12" t="s">
        <v>5018</v>
      </c>
      <c r="B551" s="23" t="s">
        <v>5051</v>
      </c>
      <c r="C551" s="24">
        <v>12114377</v>
      </c>
      <c r="D551" s="12" t="s">
        <v>113</v>
      </c>
      <c r="E551" s="25" t="s">
        <v>5019</v>
      </c>
      <c r="F551" s="24">
        <v>11125061</v>
      </c>
      <c r="G551" s="12" t="s">
        <v>513</v>
      </c>
      <c r="H551" s="26" t="s">
        <v>514</v>
      </c>
      <c r="I551" s="12">
        <v>322</v>
      </c>
      <c r="J551" s="27">
        <v>46258</v>
      </c>
      <c r="K551" s="28" t="s">
        <v>5020</v>
      </c>
      <c r="L551" s="12" t="s">
        <v>5021</v>
      </c>
      <c r="M551" s="12">
        <v>322</v>
      </c>
      <c r="N551" s="358">
        <v>0</v>
      </c>
      <c r="O551" s="358">
        <v>0</v>
      </c>
      <c r="P551" s="30" t="s">
        <v>203</v>
      </c>
      <c r="Q551" s="31">
        <v>46242</v>
      </c>
      <c r="R551" s="12">
        <v>0</v>
      </c>
      <c r="S551" s="31">
        <v>46247</v>
      </c>
      <c r="T551" s="31">
        <v>46247</v>
      </c>
      <c r="U551" s="12" t="s">
        <v>39</v>
      </c>
      <c r="V551" s="12" t="s">
        <v>40</v>
      </c>
      <c r="W551" s="31"/>
      <c r="X551" s="358">
        <v>0</v>
      </c>
      <c r="Y551" s="358">
        <v>0</v>
      </c>
      <c r="Z551" s="357">
        <f>IFERROR(VLOOKUP(H551,[2]New!$B:$G,3,0),)*I551/60</f>
        <v>236.13333333333333</v>
      </c>
      <c r="AA551" s="357">
        <f>IFERROR(VLOOKUP(H551,[2]New!$B:$G,4,0),)*I551/60</f>
        <v>1080.8466666666668</v>
      </c>
      <c r="AB551" s="357">
        <f>IFERROR(VLOOKUP(H551,[2]New!$B:$G,6,0),)*I551/60</f>
        <v>756.7</v>
      </c>
      <c r="AC551" s="33">
        <f>VLOOKUP(A551,'[5]PO PTCA'!$A:$M,12,0)</f>
        <v>46269</v>
      </c>
      <c r="AD551" s="12">
        <f>IFERROR(VLOOKUP(H551,[3]Sheet1!$E:$H,4,0),)</f>
        <v>0</v>
      </c>
      <c r="AE551" s="17"/>
      <c r="AF551" s="34" t="s">
        <v>2470</v>
      </c>
      <c r="AG551" s="12">
        <v>0</v>
      </c>
      <c r="AH551" s="20"/>
      <c r="AI551" s="20" t="s">
        <v>184</v>
      </c>
      <c r="AJ551" s="223"/>
      <c r="AK551" s="223"/>
      <c r="AL551" s="223" t="s">
        <v>5646</v>
      </c>
      <c r="AM551" s="331" t="s">
        <v>5646</v>
      </c>
      <c r="AN551" s="331"/>
      <c r="AO551" s="331"/>
      <c r="AP551" s="331"/>
      <c r="AQ551" s="331"/>
      <c r="AR551" t="s">
        <v>5728</v>
      </c>
    </row>
    <row r="552" spans="1:44">
      <c r="A552" s="12" t="s">
        <v>5022</v>
      </c>
      <c r="B552" s="23" t="s">
        <v>5052</v>
      </c>
      <c r="C552" s="24">
        <v>12114375</v>
      </c>
      <c r="D552" s="12" t="s">
        <v>119</v>
      </c>
      <c r="E552" s="25" t="s">
        <v>5023</v>
      </c>
      <c r="F552" s="24">
        <v>11125059</v>
      </c>
      <c r="G552" s="12" t="s">
        <v>5024</v>
      </c>
      <c r="H552" s="26" t="s">
        <v>5025</v>
      </c>
      <c r="I552" s="12">
        <v>330</v>
      </c>
      <c r="J552" s="27">
        <v>46258</v>
      </c>
      <c r="K552" s="28" t="s">
        <v>5026</v>
      </c>
      <c r="L552" s="12" t="s">
        <v>5027</v>
      </c>
      <c r="M552" s="12">
        <v>330</v>
      </c>
      <c r="N552" s="358">
        <v>0</v>
      </c>
      <c r="O552" s="358">
        <v>0</v>
      </c>
      <c r="P552" s="30" t="s">
        <v>203</v>
      </c>
      <c r="Q552" s="31">
        <v>46242</v>
      </c>
      <c r="R552" s="12">
        <v>0</v>
      </c>
      <c r="S552" s="31">
        <v>46247</v>
      </c>
      <c r="T552" s="31">
        <v>46247</v>
      </c>
      <c r="U552" s="12" t="s">
        <v>39</v>
      </c>
      <c r="V552" s="12" t="s">
        <v>40</v>
      </c>
      <c r="W552" s="31"/>
      <c r="X552" s="358">
        <v>0</v>
      </c>
      <c r="Y552" s="358">
        <v>0</v>
      </c>
      <c r="Z552" s="357">
        <f>IFERROR(VLOOKUP(H552,[2]New!$B:$G,3,0),)*I552/60</f>
        <v>242</v>
      </c>
      <c r="AA552" s="357">
        <f>IFERROR(VLOOKUP(H552,[2]New!$B:$G,4,0),)*I552/60</f>
        <v>1107.7</v>
      </c>
      <c r="AB552" s="357">
        <f>IFERROR(VLOOKUP(H552,[2]New!$B:$G,6,0),)*I552/60</f>
        <v>775.5</v>
      </c>
      <c r="AC552" s="33">
        <f>VLOOKUP(A552,'[5]PO PTCA'!$A:$M,12,0)</f>
        <v>46269</v>
      </c>
      <c r="AD552" s="12">
        <f>IFERROR(VLOOKUP(H552,[3]Sheet1!$E:$H,4,0),)</f>
        <v>0</v>
      </c>
      <c r="AE552" s="17"/>
      <c r="AF552" s="34" t="s">
        <v>2470</v>
      </c>
      <c r="AG552" s="12">
        <v>0</v>
      </c>
      <c r="AH552" s="20"/>
      <c r="AI552" s="20" t="s">
        <v>184</v>
      </c>
      <c r="AJ552" s="223"/>
      <c r="AK552" s="223"/>
      <c r="AL552" s="223" t="s">
        <v>5646</v>
      </c>
      <c r="AM552" s="331" t="s">
        <v>5646</v>
      </c>
      <c r="AN552" s="331"/>
      <c r="AO552" s="331"/>
      <c r="AP552" s="331"/>
      <c r="AQ552" s="331"/>
      <c r="AR552" t="s">
        <v>5728</v>
      </c>
    </row>
    <row r="553" spans="1:44">
      <c r="A553" s="12" t="s">
        <v>5028</v>
      </c>
      <c r="B553" s="23" t="s">
        <v>5053</v>
      </c>
      <c r="C553" s="24">
        <v>12114371</v>
      </c>
      <c r="D553" s="12" t="s">
        <v>5042</v>
      </c>
      <c r="E553" s="25" t="s">
        <v>5029</v>
      </c>
      <c r="F553" s="24">
        <v>11111929</v>
      </c>
      <c r="G553" s="12" t="s">
        <v>5030</v>
      </c>
      <c r="H553" s="26" t="s">
        <v>5031</v>
      </c>
      <c r="I553" s="12">
        <v>333</v>
      </c>
      <c r="J553" s="27">
        <v>46258</v>
      </c>
      <c r="K553" s="28" t="s">
        <v>5032</v>
      </c>
      <c r="L553" s="12" t="s">
        <v>5033</v>
      </c>
      <c r="M553" s="12">
        <v>333</v>
      </c>
      <c r="N553" s="358">
        <v>0</v>
      </c>
      <c r="O553" s="358">
        <v>0</v>
      </c>
      <c r="P553" s="30" t="s">
        <v>203</v>
      </c>
      <c r="Q553" s="31">
        <v>46242</v>
      </c>
      <c r="R553" s="12">
        <v>0</v>
      </c>
      <c r="S553" s="31">
        <v>46247</v>
      </c>
      <c r="T553" s="31">
        <v>46247</v>
      </c>
      <c r="U553" s="12" t="s">
        <v>39</v>
      </c>
      <c r="V553" s="12" t="s">
        <v>40</v>
      </c>
      <c r="W553" s="31"/>
      <c r="X553" s="358">
        <v>0</v>
      </c>
      <c r="Y553" s="358">
        <v>0</v>
      </c>
      <c r="Z553" s="357">
        <f>IFERROR(VLOOKUP(H553,[2]New!$B:$G,3,0),)*I553/60</f>
        <v>233.1</v>
      </c>
      <c r="AA553" s="357">
        <f>IFERROR(VLOOKUP(H553,[2]New!$B:$G,4,0),)*I553/60</f>
        <v>910.2</v>
      </c>
      <c r="AB553" s="357">
        <f>IFERROR(VLOOKUP(H553,[2]New!$B:$G,6,0),)*I553/60</f>
        <v>815.85</v>
      </c>
      <c r="AC553" s="33">
        <f>VLOOKUP(A553,'[5]PO PTCA'!$A:$M,12,0)</f>
        <v>46269</v>
      </c>
      <c r="AD553" s="12">
        <f>IFERROR(VLOOKUP(H553,[3]Sheet1!$E:$H,4,0),)</f>
        <v>0</v>
      </c>
      <c r="AE553" s="17"/>
      <c r="AF553" s="34" t="s">
        <v>2472</v>
      </c>
      <c r="AG553" s="12">
        <v>0</v>
      </c>
      <c r="AH553" s="20"/>
      <c r="AI553" s="20" t="s">
        <v>184</v>
      </c>
      <c r="AJ553" s="223"/>
      <c r="AK553" s="223"/>
      <c r="AL553" s="223" t="s">
        <v>5712</v>
      </c>
      <c r="AM553" s="331" t="s">
        <v>5712</v>
      </c>
      <c r="AN553" s="331"/>
      <c r="AO553" s="331"/>
      <c r="AP553" s="331"/>
      <c r="AQ553" s="331"/>
      <c r="AR553" t="s">
        <v>5727</v>
      </c>
    </row>
    <row r="554" spans="1:44">
      <c r="A554" s="12" t="s">
        <v>5034</v>
      </c>
      <c r="B554" s="23" t="s">
        <v>5054</v>
      </c>
      <c r="C554" s="24">
        <v>12114364</v>
      </c>
      <c r="D554" s="12" t="s">
        <v>124</v>
      </c>
      <c r="E554" s="25" t="s">
        <v>5035</v>
      </c>
      <c r="F554" s="24">
        <v>11125053</v>
      </c>
      <c r="G554" s="12" t="s">
        <v>5036</v>
      </c>
      <c r="H554" s="26" t="s">
        <v>5037</v>
      </c>
      <c r="I554" s="12">
        <v>100</v>
      </c>
      <c r="J554" s="27">
        <v>46258</v>
      </c>
      <c r="K554" s="28" t="s">
        <v>5038</v>
      </c>
      <c r="L554" s="12" t="s">
        <v>5039</v>
      </c>
      <c r="M554" s="12">
        <v>100</v>
      </c>
      <c r="N554" s="358">
        <v>0</v>
      </c>
      <c r="O554" s="358">
        <v>0</v>
      </c>
      <c r="P554" s="30" t="s">
        <v>203</v>
      </c>
      <c r="Q554" s="31">
        <v>46242</v>
      </c>
      <c r="R554" s="12">
        <v>0</v>
      </c>
      <c r="S554" s="31">
        <v>46247</v>
      </c>
      <c r="T554" s="31">
        <v>46247</v>
      </c>
      <c r="U554" s="12" t="s">
        <v>39</v>
      </c>
      <c r="V554" s="12" t="s">
        <v>40</v>
      </c>
      <c r="W554" s="31"/>
      <c r="X554" s="358">
        <v>0</v>
      </c>
      <c r="Y554" s="358">
        <v>0</v>
      </c>
      <c r="Z554" s="357">
        <f>IFERROR(VLOOKUP(H554,[2]New!$B:$G,3,0),)*I554/60</f>
        <v>74</v>
      </c>
      <c r="AA554" s="357">
        <f>IFERROR(VLOOKUP(H554,[2]New!$B:$G,4,0),)*I554/60</f>
        <v>270.66666666666669</v>
      </c>
      <c r="AB554" s="357">
        <f>IFERROR(VLOOKUP(H554,[2]New!$B:$G,6,0),)*I554/60</f>
        <v>246.66666666666666</v>
      </c>
      <c r="AC554" s="33">
        <f>VLOOKUP(A554,'[5]PO PTCA'!$A:$M,12,0)</f>
        <v>46269</v>
      </c>
      <c r="AD554" s="12">
        <f>IFERROR(VLOOKUP(H554,[3]Sheet1!$E:$H,4,0),)</f>
        <v>0</v>
      </c>
      <c r="AE554" s="17"/>
      <c r="AF554" s="34" t="s">
        <v>2470</v>
      </c>
      <c r="AG554" s="12">
        <v>0</v>
      </c>
      <c r="AH554" s="20"/>
      <c r="AI554" s="20" t="s">
        <v>184</v>
      </c>
      <c r="AJ554" s="223"/>
      <c r="AK554" s="223"/>
      <c r="AL554" s="223" t="s">
        <v>5648</v>
      </c>
      <c r="AM554" s="331" t="s">
        <v>5648</v>
      </c>
      <c r="AN554" s="331"/>
      <c r="AO554" s="331"/>
      <c r="AP554" s="331"/>
      <c r="AQ554" s="331"/>
      <c r="AR554" t="s">
        <v>5727</v>
      </c>
    </row>
    <row r="555" spans="1:44">
      <c r="A555" s="12" t="s">
        <v>5034</v>
      </c>
      <c r="B555" s="23" t="s">
        <v>5180</v>
      </c>
      <c r="C555" s="24">
        <v>12114364</v>
      </c>
      <c r="D555" s="12" t="s">
        <v>124</v>
      </c>
      <c r="E555" s="25" t="s">
        <v>5079</v>
      </c>
      <c r="F555" s="24">
        <v>11125053</v>
      </c>
      <c r="G555" s="12" t="s">
        <v>5036</v>
      </c>
      <c r="H555" s="26" t="s">
        <v>5037</v>
      </c>
      <c r="I555" s="12">
        <v>1527</v>
      </c>
      <c r="J555" s="27">
        <v>46258</v>
      </c>
      <c r="K555" s="28" t="s">
        <v>5080</v>
      </c>
      <c r="L555" s="12" t="s">
        <v>5081</v>
      </c>
      <c r="M555" s="12">
        <v>1527</v>
      </c>
      <c r="N555" s="358">
        <v>0</v>
      </c>
      <c r="O555" s="358">
        <v>0</v>
      </c>
      <c r="P555" s="30" t="s">
        <v>203</v>
      </c>
      <c r="Q555" s="31">
        <v>46247</v>
      </c>
      <c r="R555" s="12">
        <v>0</v>
      </c>
      <c r="S555" s="31">
        <v>46248</v>
      </c>
      <c r="T555" s="31">
        <v>46248</v>
      </c>
      <c r="U555" s="12" t="s">
        <v>100</v>
      </c>
      <c r="V555" s="12" t="s">
        <v>40</v>
      </c>
      <c r="W555" s="31"/>
      <c r="X555" s="358">
        <v>0</v>
      </c>
      <c r="Y555" s="358">
        <v>0</v>
      </c>
      <c r="Z555" s="357">
        <f>IFERROR(VLOOKUP(H555,[2]New!$B:$G,3,0),)*I555/60</f>
        <v>1129.98</v>
      </c>
      <c r="AA555" s="357">
        <f>IFERROR(VLOOKUP(H555,[2]New!$B:$G,4,0),)*I555/60</f>
        <v>4133.08</v>
      </c>
      <c r="AB555" s="357">
        <f>IFERROR(VLOOKUP(H555,[2]New!$B:$G,6,0),)*I555/60</f>
        <v>3766.6</v>
      </c>
      <c r="AC555" s="33">
        <f>VLOOKUP(A555,'[5]PO PTCA'!$A:$M,12,0)</f>
        <v>46269</v>
      </c>
      <c r="AD555" s="12">
        <f>IFERROR(VLOOKUP(H555,[3]Sheet1!$E:$H,4,0),)</f>
        <v>0</v>
      </c>
      <c r="AE555" s="17"/>
      <c r="AF555" s="34" t="s">
        <v>2469</v>
      </c>
      <c r="AG555" s="12">
        <v>0</v>
      </c>
      <c r="AH555" s="20"/>
      <c r="AI555" s="20" t="s">
        <v>140</v>
      </c>
      <c r="AJ555" s="223"/>
      <c r="AK555" s="223"/>
      <c r="AL555" s="223" t="s">
        <v>5648</v>
      </c>
      <c r="AM555" s="331" t="s">
        <v>5648</v>
      </c>
      <c r="AN555" s="223">
        <v>3</v>
      </c>
      <c r="AO555" s="223">
        <v>3</v>
      </c>
      <c r="AP555" s="223">
        <v>3</v>
      </c>
      <c r="AQ555" s="223">
        <v>3</v>
      </c>
      <c r="AR555" t="s">
        <v>5727</v>
      </c>
    </row>
    <row r="556" spans="1:44">
      <c r="A556" s="12" t="s">
        <v>5082</v>
      </c>
      <c r="B556" s="23" t="s">
        <v>5181</v>
      </c>
      <c r="C556" s="24">
        <v>12114373</v>
      </c>
      <c r="D556" s="12" t="s">
        <v>5174</v>
      </c>
      <c r="E556" s="25" t="s">
        <v>5083</v>
      </c>
      <c r="F556" s="24">
        <v>11125058</v>
      </c>
      <c r="G556" s="12" t="s">
        <v>5084</v>
      </c>
      <c r="H556" s="26" t="s">
        <v>5085</v>
      </c>
      <c r="I556" s="12">
        <v>49</v>
      </c>
      <c r="J556" s="27">
        <v>46258</v>
      </c>
      <c r="K556" s="28" t="s">
        <v>5086</v>
      </c>
      <c r="L556" s="12" t="s">
        <v>5087</v>
      </c>
      <c r="M556" s="12">
        <v>49</v>
      </c>
      <c r="N556" s="358">
        <v>0</v>
      </c>
      <c r="O556" s="358">
        <v>0</v>
      </c>
      <c r="P556" s="30" t="s">
        <v>203</v>
      </c>
      <c r="Q556" s="31">
        <v>46247</v>
      </c>
      <c r="R556" s="12">
        <v>0</v>
      </c>
      <c r="S556" s="31">
        <v>46248</v>
      </c>
      <c r="T556" s="31">
        <v>46248</v>
      </c>
      <c r="U556" s="12" t="s">
        <v>100</v>
      </c>
      <c r="V556" s="12" t="s">
        <v>40</v>
      </c>
      <c r="W556" s="31"/>
      <c r="X556" s="358">
        <v>0</v>
      </c>
      <c r="Y556" s="358">
        <v>0</v>
      </c>
      <c r="Z556" s="357">
        <f>IFERROR(VLOOKUP(H556,[2]New!$B:$G,3,0),)*I556/60</f>
        <v>35.93333333333333</v>
      </c>
      <c r="AA556" s="357">
        <f>IFERROR(VLOOKUP(H556,[2]New!$B:$G,4,0),)*I556/60</f>
        <v>132.62666666666667</v>
      </c>
      <c r="AB556" s="357">
        <f>IFERROR(VLOOKUP(H556,[2]New!$B:$G,6,0),)*I556/60</f>
        <v>115.15</v>
      </c>
      <c r="AC556" s="33">
        <f>VLOOKUP(A556,'[5]PO PTCA'!$A:$M,12,0)</f>
        <v>46269</v>
      </c>
      <c r="AD556" s="12">
        <f>IFERROR(VLOOKUP(H556,[3]Sheet1!$E:$H,4,0),)</f>
        <v>0</v>
      </c>
      <c r="AE556" s="17"/>
      <c r="AF556" s="34" t="s">
        <v>2469</v>
      </c>
      <c r="AG556" s="12">
        <v>0</v>
      </c>
      <c r="AH556" s="20"/>
      <c r="AI556" s="20" t="s">
        <v>140</v>
      </c>
      <c r="AJ556" s="223"/>
      <c r="AK556" s="223"/>
      <c r="AL556" s="223" t="s">
        <v>5713</v>
      </c>
      <c r="AM556" s="331" t="s">
        <v>5713</v>
      </c>
      <c r="AN556" s="223">
        <v>2</v>
      </c>
      <c r="AO556" s="223">
        <v>2</v>
      </c>
      <c r="AP556" s="223">
        <v>2</v>
      </c>
      <c r="AQ556" s="223">
        <v>2</v>
      </c>
      <c r="AR556" t="s">
        <v>5728</v>
      </c>
    </row>
    <row r="557" spans="1:44">
      <c r="A557" s="12" t="s">
        <v>5088</v>
      </c>
      <c r="B557" s="23" t="s">
        <v>5182</v>
      </c>
      <c r="C557" s="24">
        <v>12114380</v>
      </c>
      <c r="D557" s="12" t="s">
        <v>107</v>
      </c>
      <c r="E557" s="25" t="s">
        <v>5089</v>
      </c>
      <c r="F557" s="24">
        <v>11124947</v>
      </c>
      <c r="G557" s="12" t="s">
        <v>5090</v>
      </c>
      <c r="H557" s="26" t="s">
        <v>5091</v>
      </c>
      <c r="I557" s="12">
        <v>490</v>
      </c>
      <c r="J557" s="27">
        <v>46258</v>
      </c>
      <c r="K557" s="28" t="s">
        <v>5092</v>
      </c>
      <c r="L557" s="12" t="s">
        <v>5093</v>
      </c>
      <c r="M557" s="12">
        <v>490</v>
      </c>
      <c r="N557" s="358">
        <v>0</v>
      </c>
      <c r="O557" s="358">
        <v>0</v>
      </c>
      <c r="P557" s="30" t="s">
        <v>203</v>
      </c>
      <c r="Q557" s="31">
        <v>46247</v>
      </c>
      <c r="R557" s="12">
        <v>0</v>
      </c>
      <c r="S557" s="31">
        <v>46248</v>
      </c>
      <c r="T557" s="31">
        <v>46248</v>
      </c>
      <c r="U557" s="12" t="s">
        <v>100</v>
      </c>
      <c r="V557" s="12" t="s">
        <v>40</v>
      </c>
      <c r="W557" s="31"/>
      <c r="X557" s="358">
        <v>0</v>
      </c>
      <c r="Y557" s="358">
        <v>0</v>
      </c>
      <c r="Z557" s="357">
        <f>IFERROR(VLOOKUP(H557,[2]New!$B:$G,3,0),)*I557/60</f>
        <v>351.16666666666669</v>
      </c>
      <c r="AA557" s="357">
        <f>IFERROR(VLOOKUP(H557,[2]New!$B:$G,4,0),)*I557/60</f>
        <v>1326.2666666666667</v>
      </c>
      <c r="AB557" s="357">
        <f>IFERROR(VLOOKUP(H557,[2]New!$B:$G,6,0),)*I557/60</f>
        <v>1194.7833333333333</v>
      </c>
      <c r="AC557" s="33">
        <f>VLOOKUP(A557,'[5]PO PTCA'!$A:$M,12,0)</f>
        <v>46269</v>
      </c>
      <c r="AD557" s="12">
        <f>IFERROR(VLOOKUP(H557,[3]Sheet1!$E:$H,4,0),)</f>
        <v>0</v>
      </c>
      <c r="AE557" s="17"/>
      <c r="AF557" s="34" t="s">
        <v>2469</v>
      </c>
      <c r="AG557" s="12">
        <v>0</v>
      </c>
      <c r="AH557" s="20"/>
      <c r="AI557" s="20" t="s">
        <v>140</v>
      </c>
      <c r="AJ557" s="223"/>
      <c r="AK557" s="223"/>
      <c r="AL557" s="223" t="s">
        <v>5714</v>
      </c>
      <c r="AM557" s="331" t="s">
        <v>5714</v>
      </c>
      <c r="AN557" s="223">
        <v>3</v>
      </c>
      <c r="AO557" s="223">
        <v>3</v>
      </c>
      <c r="AP557" s="223">
        <v>3</v>
      </c>
      <c r="AQ557" s="223">
        <v>3</v>
      </c>
      <c r="AR557" t="s">
        <v>5727</v>
      </c>
    </row>
    <row r="558" spans="1:44">
      <c r="A558" s="12" t="s">
        <v>5094</v>
      </c>
      <c r="B558" s="23" t="s">
        <v>5183</v>
      </c>
      <c r="C558" s="24">
        <v>12111476</v>
      </c>
      <c r="D558" s="12" t="s">
        <v>5175</v>
      </c>
      <c r="E558" s="25" t="s">
        <v>5095</v>
      </c>
      <c r="F558" s="24">
        <v>11125021</v>
      </c>
      <c r="G558" s="12" t="s">
        <v>5096</v>
      </c>
      <c r="H558" s="26" t="s">
        <v>5097</v>
      </c>
      <c r="I558" s="12">
        <v>350</v>
      </c>
      <c r="J558" s="27">
        <v>46258</v>
      </c>
      <c r="K558" s="28" t="s">
        <v>5098</v>
      </c>
      <c r="L558" s="12" t="s">
        <v>5099</v>
      </c>
      <c r="M558" s="12">
        <v>350</v>
      </c>
      <c r="N558" s="358">
        <v>0</v>
      </c>
      <c r="O558" s="358">
        <v>0</v>
      </c>
      <c r="P558" s="30" t="s">
        <v>203</v>
      </c>
      <c r="Q558" s="31">
        <v>46247</v>
      </c>
      <c r="R558" s="12">
        <v>0</v>
      </c>
      <c r="S558" s="31">
        <v>46248</v>
      </c>
      <c r="T558" s="31">
        <v>46248</v>
      </c>
      <c r="U558" s="12" t="s">
        <v>100</v>
      </c>
      <c r="V558" s="12" t="s">
        <v>40</v>
      </c>
      <c r="W558" s="31"/>
      <c r="X558" s="358">
        <v>0</v>
      </c>
      <c r="Y558" s="358">
        <v>0</v>
      </c>
      <c r="Z558" s="357">
        <f>IFERROR(VLOOKUP(H558,[2]New!$B:$G,3,0),)*I558/60</f>
        <v>122.5</v>
      </c>
      <c r="AA558" s="357">
        <f>IFERROR(VLOOKUP(H558,[2]New!$B:$G,4,0),)*I558/60</f>
        <v>540.16666666666663</v>
      </c>
      <c r="AB558" s="357">
        <f>IFERROR(VLOOKUP(H558,[2]New!$B:$G,6,0),)*I558/60</f>
        <v>250.83333333333334</v>
      </c>
      <c r="AC558" s="33">
        <f>VLOOKUP(A558,'[5]PO PTCA'!$A:$M,12,0)</f>
        <v>46269</v>
      </c>
      <c r="AD558" s="12">
        <f>IFERROR(VLOOKUP(H558,[3]Sheet1!$E:$H,4,0),)</f>
        <v>0</v>
      </c>
      <c r="AE558" s="17"/>
      <c r="AF558" s="34" t="s">
        <v>2469</v>
      </c>
      <c r="AG558" s="12">
        <v>0</v>
      </c>
      <c r="AH558" s="20"/>
      <c r="AI558" s="20" t="s">
        <v>140</v>
      </c>
      <c r="AJ558" s="223"/>
      <c r="AK558" s="223"/>
      <c r="AL558" s="223" t="s">
        <v>5715</v>
      </c>
      <c r="AM558" s="331" t="s">
        <v>5715</v>
      </c>
      <c r="AN558" s="223">
        <v>2</v>
      </c>
      <c r="AO558" s="223">
        <v>2</v>
      </c>
      <c r="AP558" s="223">
        <v>2</v>
      </c>
      <c r="AQ558" s="223">
        <v>2</v>
      </c>
      <c r="AR558" t="s">
        <v>5727</v>
      </c>
    </row>
    <row r="559" spans="1:44">
      <c r="A559" s="12" t="s">
        <v>5100</v>
      </c>
      <c r="B559" s="23" t="s">
        <v>5184</v>
      </c>
      <c r="C559" s="24">
        <v>12110444</v>
      </c>
      <c r="D559" s="12" t="s">
        <v>5176</v>
      </c>
      <c r="E559" s="25" t="s">
        <v>5101</v>
      </c>
      <c r="F559" s="24">
        <v>11124983</v>
      </c>
      <c r="G559" s="12" t="s">
        <v>5102</v>
      </c>
      <c r="H559" s="26" t="s">
        <v>5103</v>
      </c>
      <c r="I559" s="12">
        <v>410</v>
      </c>
      <c r="J559" s="27">
        <v>46258</v>
      </c>
      <c r="K559" s="28" t="s">
        <v>5104</v>
      </c>
      <c r="L559" s="12" t="s">
        <v>5105</v>
      </c>
      <c r="M559" s="12">
        <v>410</v>
      </c>
      <c r="N559" s="358">
        <v>0</v>
      </c>
      <c r="O559" s="358">
        <v>0</v>
      </c>
      <c r="P559" s="30" t="s">
        <v>203</v>
      </c>
      <c r="Q559" s="31">
        <v>46247</v>
      </c>
      <c r="R559" s="12">
        <v>0</v>
      </c>
      <c r="S559" s="31">
        <v>46248</v>
      </c>
      <c r="T559" s="31">
        <v>46248</v>
      </c>
      <c r="U559" s="12" t="s">
        <v>100</v>
      </c>
      <c r="V559" s="12" t="s">
        <v>40</v>
      </c>
      <c r="W559" s="31"/>
      <c r="X559" s="358">
        <v>0</v>
      </c>
      <c r="Y559" s="358">
        <v>0</v>
      </c>
      <c r="Z559" s="357">
        <f>IFERROR(VLOOKUP(H559,[2]New!$B:$G,3,0),)*I559/60</f>
        <v>143.5</v>
      </c>
      <c r="AA559" s="357">
        <f>IFERROR(VLOOKUP(H559,[2]New!$B:$G,4,0),)*I559/60</f>
        <v>632.76666666666665</v>
      </c>
      <c r="AB559" s="357">
        <f>IFERROR(VLOOKUP(H559,[2]New!$B:$G,6,0),)*I559/60</f>
        <v>293.83333333333331</v>
      </c>
      <c r="AC559" s="33">
        <f>VLOOKUP(A559,'[5]PO PTCA'!$A:$M,12,0)</f>
        <v>46269</v>
      </c>
      <c r="AD559" s="12">
        <f>IFERROR(VLOOKUP(H559,[3]Sheet1!$E:$H,4,0),)</f>
        <v>0</v>
      </c>
      <c r="AE559" s="17"/>
      <c r="AF559" s="34" t="s">
        <v>2469</v>
      </c>
      <c r="AG559" s="12">
        <v>0</v>
      </c>
      <c r="AH559" s="20"/>
      <c r="AI559" s="20" t="s">
        <v>140</v>
      </c>
      <c r="AJ559" s="223"/>
      <c r="AK559" s="223"/>
      <c r="AL559" s="223" t="s">
        <v>5716</v>
      </c>
      <c r="AM559" s="331" t="s">
        <v>5716</v>
      </c>
      <c r="AN559" s="223">
        <v>2</v>
      </c>
      <c r="AO559" s="223">
        <v>2</v>
      </c>
      <c r="AP559" s="223">
        <v>2</v>
      </c>
      <c r="AQ559" s="223">
        <v>2</v>
      </c>
      <c r="AR559" t="s">
        <v>5729</v>
      </c>
    </row>
    <row r="560" spans="1:44">
      <c r="A560" s="12" t="s">
        <v>5106</v>
      </c>
      <c r="B560" s="23" t="s">
        <v>5185</v>
      </c>
      <c r="C560" s="24">
        <v>12110446</v>
      </c>
      <c r="D560" s="12" t="s">
        <v>5177</v>
      </c>
      <c r="E560" s="25" t="s">
        <v>5107</v>
      </c>
      <c r="F560" s="24">
        <v>11124984</v>
      </c>
      <c r="G560" s="12" t="s">
        <v>5108</v>
      </c>
      <c r="H560" s="26" t="s">
        <v>5109</v>
      </c>
      <c r="I560" s="12">
        <v>545</v>
      </c>
      <c r="J560" s="27">
        <v>46258</v>
      </c>
      <c r="K560" s="28" t="s">
        <v>5110</v>
      </c>
      <c r="L560" s="12" t="s">
        <v>5111</v>
      </c>
      <c r="M560" s="12">
        <v>545</v>
      </c>
      <c r="N560" s="358">
        <v>0</v>
      </c>
      <c r="O560" s="358">
        <v>0</v>
      </c>
      <c r="P560" s="30" t="s">
        <v>203</v>
      </c>
      <c r="Q560" s="31">
        <v>46247</v>
      </c>
      <c r="R560" s="12">
        <v>0</v>
      </c>
      <c r="S560" s="31">
        <v>46248</v>
      </c>
      <c r="T560" s="31">
        <v>46248</v>
      </c>
      <c r="U560" s="12" t="s">
        <v>100</v>
      </c>
      <c r="V560" s="12" t="s">
        <v>40</v>
      </c>
      <c r="W560" s="31"/>
      <c r="X560" s="358">
        <v>0</v>
      </c>
      <c r="Y560" s="358">
        <v>0</v>
      </c>
      <c r="Z560" s="357">
        <f>IFERROR(VLOOKUP(H560,[2]New!$B:$G,3,0),)*I560/60</f>
        <v>190.75</v>
      </c>
      <c r="AA560" s="357">
        <f>IFERROR(VLOOKUP(H560,[2]New!$B:$G,4,0),)*I560/60</f>
        <v>841.11666666666667</v>
      </c>
      <c r="AB560" s="357">
        <f>IFERROR(VLOOKUP(H560,[2]New!$B:$G,6,0),)*I560/60</f>
        <v>390.58333333333331</v>
      </c>
      <c r="AC560" s="33">
        <f>VLOOKUP(A560,'[5]PO PTCA'!$A:$M,12,0)</f>
        <v>46269</v>
      </c>
      <c r="AD560" s="12">
        <f>IFERROR(VLOOKUP(H560,[3]Sheet1!$E:$H,4,0),)</f>
        <v>0</v>
      </c>
      <c r="AE560" s="17"/>
      <c r="AF560" s="34" t="s">
        <v>2469</v>
      </c>
      <c r="AG560" s="12">
        <v>0</v>
      </c>
      <c r="AH560" s="20"/>
      <c r="AI560" s="20" t="s">
        <v>140</v>
      </c>
      <c r="AJ560" s="223"/>
      <c r="AK560" s="223"/>
      <c r="AL560" s="223" t="s">
        <v>5716</v>
      </c>
      <c r="AM560" s="331" t="s">
        <v>5716</v>
      </c>
      <c r="AN560" s="223">
        <v>2</v>
      </c>
      <c r="AO560" s="223">
        <v>2</v>
      </c>
      <c r="AP560" s="223">
        <v>2</v>
      </c>
      <c r="AQ560" s="223">
        <v>2</v>
      </c>
      <c r="AR560" t="s">
        <v>5729</v>
      </c>
    </row>
    <row r="561" spans="1:44">
      <c r="A561" s="12" t="s">
        <v>5112</v>
      </c>
      <c r="B561" s="23" t="s">
        <v>5186</v>
      </c>
      <c r="C561" s="24">
        <v>12110442</v>
      </c>
      <c r="D561" s="12" t="s">
        <v>5178</v>
      </c>
      <c r="E561" s="25" t="s">
        <v>5113</v>
      </c>
      <c r="F561" s="24">
        <v>11124982</v>
      </c>
      <c r="G561" s="12" t="s">
        <v>5114</v>
      </c>
      <c r="H561" s="26" t="s">
        <v>5115</v>
      </c>
      <c r="I561" s="12">
        <v>110</v>
      </c>
      <c r="J561" s="27">
        <v>46258</v>
      </c>
      <c r="K561" s="28" t="s">
        <v>5116</v>
      </c>
      <c r="L561" s="12" t="s">
        <v>5117</v>
      </c>
      <c r="M561" s="12">
        <v>110</v>
      </c>
      <c r="N561" s="358">
        <v>0</v>
      </c>
      <c r="O561" s="358">
        <v>0</v>
      </c>
      <c r="P561" s="30" t="s">
        <v>203</v>
      </c>
      <c r="Q561" s="31">
        <v>46247</v>
      </c>
      <c r="R561" s="12">
        <v>0</v>
      </c>
      <c r="S561" s="31">
        <v>46248</v>
      </c>
      <c r="T561" s="31">
        <v>46248</v>
      </c>
      <c r="U561" s="12" t="s">
        <v>39</v>
      </c>
      <c r="V561" s="12" t="s">
        <v>40</v>
      </c>
      <c r="W561" s="31"/>
      <c r="X561" s="358">
        <v>0</v>
      </c>
      <c r="Y561" s="358">
        <v>0</v>
      </c>
      <c r="Z561" s="357">
        <f>IFERROR(VLOOKUP(H561,[2]New!$B:$G,3,0),)*I561/60</f>
        <v>40.333333333333336</v>
      </c>
      <c r="AA561" s="357">
        <f>IFERROR(VLOOKUP(H561,[2]New!$B:$G,4,0),)*I561/60</f>
        <v>216.15</v>
      </c>
      <c r="AB561" s="357">
        <f>IFERROR(VLOOKUP(H561,[2]New!$B:$G,6,0),)*I561/60</f>
        <v>210.83333333333334</v>
      </c>
      <c r="AC561" s="33">
        <f>VLOOKUP(A561,'[5]PO PTCA'!$A:$M,12,0)</f>
        <v>46269</v>
      </c>
      <c r="AD561" s="12">
        <f>IFERROR(VLOOKUP(H561,[3]Sheet1!$E:$H,4,0),)</f>
        <v>0</v>
      </c>
      <c r="AE561" s="17"/>
      <c r="AF561" s="34" t="s">
        <v>2469</v>
      </c>
      <c r="AG561" s="12">
        <v>0</v>
      </c>
      <c r="AH561" s="20"/>
      <c r="AI561" s="20" t="s">
        <v>184</v>
      </c>
      <c r="AJ561" s="223"/>
      <c r="AK561" s="223"/>
      <c r="AL561" s="223" t="s">
        <v>5716</v>
      </c>
      <c r="AM561" s="331" t="s">
        <v>5716</v>
      </c>
      <c r="AN561" s="223">
        <v>2</v>
      </c>
      <c r="AO561" s="223">
        <v>2</v>
      </c>
      <c r="AP561" s="223">
        <v>2</v>
      </c>
      <c r="AQ561" s="223">
        <v>2</v>
      </c>
      <c r="AR561" t="s">
        <v>5729</v>
      </c>
    </row>
    <row r="562" spans="1:44">
      <c r="A562" s="12" t="s">
        <v>5118</v>
      </c>
      <c r="B562" s="23" t="s">
        <v>5187</v>
      </c>
      <c r="C562" s="24">
        <v>12114372</v>
      </c>
      <c r="D562" s="12" t="s">
        <v>156</v>
      </c>
      <c r="E562" s="25" t="s">
        <v>5119</v>
      </c>
      <c r="F562" s="24">
        <v>11132759</v>
      </c>
      <c r="G562" s="12" t="s">
        <v>5120</v>
      </c>
      <c r="H562" s="26" t="s">
        <v>5121</v>
      </c>
      <c r="I562" s="12">
        <v>9</v>
      </c>
      <c r="J562" s="27">
        <v>46258</v>
      </c>
      <c r="K562" s="28" t="s">
        <v>5122</v>
      </c>
      <c r="L562" s="12" t="s">
        <v>5123</v>
      </c>
      <c r="M562" s="12">
        <v>9</v>
      </c>
      <c r="N562" s="358">
        <v>0</v>
      </c>
      <c r="O562" s="358">
        <v>0</v>
      </c>
      <c r="P562" s="30" t="s">
        <v>166</v>
      </c>
      <c r="Q562" s="31">
        <v>46247</v>
      </c>
      <c r="R562" s="12">
        <v>0</v>
      </c>
      <c r="S562" s="31">
        <v>46248</v>
      </c>
      <c r="T562" s="31">
        <v>46248</v>
      </c>
      <c r="U562" s="12" t="s">
        <v>39</v>
      </c>
      <c r="V562" s="12" t="s">
        <v>40</v>
      </c>
      <c r="W562" s="31"/>
      <c r="X562" s="358">
        <v>0</v>
      </c>
      <c r="Y562" s="358">
        <v>0</v>
      </c>
      <c r="Z562" s="357">
        <f>IFERROR(VLOOKUP(H562,[2]New!$B:$G,3,0),)*I562/60</f>
        <v>6.6599999999999993</v>
      </c>
      <c r="AA562" s="357">
        <f>IFERROR(VLOOKUP(H562,[2]New!$B:$G,4,0),)*I562/60</f>
        <v>21.135000000000002</v>
      </c>
      <c r="AB562" s="357">
        <f>IFERROR(VLOOKUP(H562,[2]New!$B:$G,6,0),)*I562/60</f>
        <v>23.114999999999998</v>
      </c>
      <c r="AC562" s="33">
        <f>VLOOKUP(A562,'[5]PO PTCA'!$A:$M,12,0)</f>
        <v>46269</v>
      </c>
      <c r="AD562" s="12">
        <f>IFERROR(VLOOKUP(H562,[3]Sheet1!$E:$H,4,0),)</f>
        <v>0</v>
      </c>
      <c r="AE562" s="17"/>
      <c r="AF562" s="34" t="s">
        <v>2469</v>
      </c>
      <c r="AG562" s="12">
        <v>0</v>
      </c>
      <c r="AH562" s="20"/>
      <c r="AI562" s="20" t="s">
        <v>184</v>
      </c>
      <c r="AJ562" s="223"/>
      <c r="AK562" s="223"/>
      <c r="AL562" s="223" t="s">
        <v>5717</v>
      </c>
      <c r="AM562" s="331" t="e">
        <v>#N/A</v>
      </c>
      <c r="AN562" s="223">
        <v>3</v>
      </c>
      <c r="AO562" s="223">
        <v>3</v>
      </c>
      <c r="AP562" s="223">
        <v>2</v>
      </c>
      <c r="AQ562" s="223">
        <v>2</v>
      </c>
      <c r="AR562" s="12"/>
    </row>
    <row r="563" spans="1:44">
      <c r="A563" s="12" t="s">
        <v>5124</v>
      </c>
      <c r="B563" s="23" t="s">
        <v>5188</v>
      </c>
      <c r="C563" s="24">
        <v>12114375</v>
      </c>
      <c r="D563" s="12" t="s">
        <v>119</v>
      </c>
      <c r="E563" s="25" t="s">
        <v>5125</v>
      </c>
      <c r="F563" s="24">
        <v>11134323</v>
      </c>
      <c r="G563" s="12" t="s">
        <v>5126</v>
      </c>
      <c r="H563" s="26" t="s">
        <v>5127</v>
      </c>
      <c r="I563" s="12">
        <v>11</v>
      </c>
      <c r="J563" s="27">
        <v>46258</v>
      </c>
      <c r="K563" s="28" t="s">
        <v>5128</v>
      </c>
      <c r="L563" s="12" t="s">
        <v>5129</v>
      </c>
      <c r="M563" s="12">
        <v>21</v>
      </c>
      <c r="N563" s="358">
        <v>0</v>
      </c>
      <c r="O563" s="358">
        <v>0</v>
      </c>
      <c r="P563" s="30" t="s">
        <v>166</v>
      </c>
      <c r="Q563" s="31">
        <v>46247</v>
      </c>
      <c r="R563" s="12">
        <v>0</v>
      </c>
      <c r="S563" s="31">
        <v>46248</v>
      </c>
      <c r="T563" s="31">
        <v>46248</v>
      </c>
      <c r="U563" s="12" t="s">
        <v>39</v>
      </c>
      <c r="V563" s="12" t="s">
        <v>40</v>
      </c>
      <c r="W563" s="31"/>
      <c r="X563" s="358">
        <v>10</v>
      </c>
      <c r="Y563" s="358">
        <v>0</v>
      </c>
      <c r="Z563" s="357">
        <f>IFERROR(VLOOKUP(H563,[2]New!$B:$G,3,0),)*I563/60</f>
        <v>8.1399999999999988</v>
      </c>
      <c r="AA563" s="357">
        <f>IFERROR(VLOOKUP(H563,[2]New!$B:$G,4,0),)*I563/60</f>
        <v>36.923333333333332</v>
      </c>
      <c r="AB563" s="357">
        <f>IFERROR(VLOOKUP(H563,[2]New!$B:$G,6,0),)*I563/60</f>
        <v>25.3</v>
      </c>
      <c r="AC563" s="33">
        <f>VLOOKUP(A563,'[5]PO PTCA'!$A:$M,12,0)</f>
        <v>46269</v>
      </c>
      <c r="AD563" s="12">
        <f>IFERROR(VLOOKUP(H563,[3]Sheet1!$E:$H,4,0),)</f>
        <v>0</v>
      </c>
      <c r="AE563" s="17"/>
      <c r="AF563" s="34" t="s">
        <v>2469</v>
      </c>
      <c r="AG563" s="12">
        <v>0</v>
      </c>
      <c r="AH563" s="20"/>
      <c r="AI563" s="20" t="s">
        <v>184</v>
      </c>
      <c r="AJ563" s="223"/>
      <c r="AK563" s="223"/>
      <c r="AL563" s="223" t="s">
        <v>5718</v>
      </c>
      <c r="AM563" s="331" t="e">
        <v>#N/A</v>
      </c>
      <c r="AN563" s="223">
        <v>3</v>
      </c>
      <c r="AO563" s="223">
        <v>3</v>
      </c>
      <c r="AP563" s="223">
        <v>2</v>
      </c>
      <c r="AQ563" s="223">
        <v>2</v>
      </c>
      <c r="AR563" s="12"/>
    </row>
    <row r="564" spans="1:44">
      <c r="A564" s="12" t="s">
        <v>5130</v>
      </c>
      <c r="B564" s="23" t="s">
        <v>5189</v>
      </c>
      <c r="C564" s="24">
        <v>12114370</v>
      </c>
      <c r="D564" s="12" t="s">
        <v>109</v>
      </c>
      <c r="E564" s="25" t="s">
        <v>5131</v>
      </c>
      <c r="F564" s="24">
        <v>11134322</v>
      </c>
      <c r="G564" s="12" t="s">
        <v>5132</v>
      </c>
      <c r="H564" s="26" t="s">
        <v>5133</v>
      </c>
      <c r="I564" s="12">
        <v>132</v>
      </c>
      <c r="J564" s="27">
        <v>46258</v>
      </c>
      <c r="K564" s="28" t="s">
        <v>5134</v>
      </c>
      <c r="L564" s="12" t="s">
        <v>5135</v>
      </c>
      <c r="M564" s="12">
        <v>132</v>
      </c>
      <c r="N564" s="358">
        <v>0</v>
      </c>
      <c r="O564" s="358">
        <v>0</v>
      </c>
      <c r="P564" s="30" t="s">
        <v>166</v>
      </c>
      <c r="Q564" s="31">
        <v>46247</v>
      </c>
      <c r="R564" s="12">
        <v>0</v>
      </c>
      <c r="S564" s="31">
        <v>46248</v>
      </c>
      <c r="T564" s="31">
        <v>46248</v>
      </c>
      <c r="U564" s="12" t="s">
        <v>39</v>
      </c>
      <c r="V564" s="12" t="s">
        <v>40</v>
      </c>
      <c r="W564" s="31"/>
      <c r="X564" s="358">
        <v>0</v>
      </c>
      <c r="Y564" s="358">
        <v>0</v>
      </c>
      <c r="Z564" s="357">
        <f>IFERROR(VLOOKUP(H564,[2]New!$B:$G,3,0),)*I564/60</f>
        <v>97.68</v>
      </c>
      <c r="AA564" s="357">
        <f>IFERROR(VLOOKUP(H564,[2]New!$B:$G,4,0),)*I564/60</f>
        <v>357.28</v>
      </c>
      <c r="AB564" s="357">
        <f>IFERROR(VLOOKUP(H564,[2]New!$B:$G,6,0),)*I564/60</f>
        <v>303.60000000000002</v>
      </c>
      <c r="AC564" s="33">
        <f>VLOOKUP(A564,'[5]PO PTCA'!$A:$M,12,0)</f>
        <v>46269</v>
      </c>
      <c r="AD564" s="12">
        <f>IFERROR(VLOOKUP(H564,[3]Sheet1!$E:$H,4,0),)</f>
        <v>0</v>
      </c>
      <c r="AE564" s="17"/>
      <c r="AF564" s="34" t="s">
        <v>2469</v>
      </c>
      <c r="AG564" s="12">
        <v>0</v>
      </c>
      <c r="AH564" s="20"/>
      <c r="AI564" s="20" t="s">
        <v>184</v>
      </c>
      <c r="AJ564" s="223"/>
      <c r="AK564" s="223"/>
      <c r="AL564" s="223" t="s">
        <v>5719</v>
      </c>
      <c r="AM564" s="331" t="s">
        <v>5719</v>
      </c>
      <c r="AN564" s="223">
        <v>3</v>
      </c>
      <c r="AO564" s="223">
        <v>3</v>
      </c>
      <c r="AP564" s="223">
        <v>2</v>
      </c>
      <c r="AQ564" s="223">
        <v>2</v>
      </c>
      <c r="AR564" t="s">
        <v>5727</v>
      </c>
    </row>
    <row r="565" spans="1:44">
      <c r="A565" s="12" t="s">
        <v>5136</v>
      </c>
      <c r="B565" s="23" t="s">
        <v>5190</v>
      </c>
      <c r="C565" s="24">
        <v>12114368</v>
      </c>
      <c r="D565" s="12" t="s">
        <v>111</v>
      </c>
      <c r="E565" s="25" t="s">
        <v>5137</v>
      </c>
      <c r="F565" s="24">
        <v>11134321</v>
      </c>
      <c r="G565" s="12" t="s">
        <v>5138</v>
      </c>
      <c r="H565" s="26" t="s">
        <v>5139</v>
      </c>
      <c r="I565" s="12">
        <v>13</v>
      </c>
      <c r="J565" s="27">
        <v>46258</v>
      </c>
      <c r="K565" s="28" t="s">
        <v>5140</v>
      </c>
      <c r="L565" s="12" t="s">
        <v>5141</v>
      </c>
      <c r="M565" s="12">
        <v>13</v>
      </c>
      <c r="N565" s="358">
        <v>0</v>
      </c>
      <c r="O565" s="358">
        <v>0</v>
      </c>
      <c r="P565" s="30" t="s">
        <v>166</v>
      </c>
      <c r="Q565" s="31">
        <v>46247</v>
      </c>
      <c r="R565" s="12">
        <v>0</v>
      </c>
      <c r="S565" s="31">
        <v>46248</v>
      </c>
      <c r="T565" s="31">
        <v>46248</v>
      </c>
      <c r="U565" s="12" t="s">
        <v>39</v>
      </c>
      <c r="V565" s="12" t="s">
        <v>40</v>
      </c>
      <c r="W565" s="31"/>
      <c r="X565" s="358">
        <v>0</v>
      </c>
      <c r="Y565" s="358">
        <v>0</v>
      </c>
      <c r="Z565" s="357">
        <f>IFERROR(VLOOKUP(H565,[2]New!$B:$G,3,0),)*I565/60</f>
        <v>9.6199999999999992</v>
      </c>
      <c r="AA565" s="357">
        <f>IFERROR(VLOOKUP(H565,[2]New!$B:$G,4,0),)*I565/60</f>
        <v>35.186666666666675</v>
      </c>
      <c r="AB565" s="357">
        <f>IFERROR(VLOOKUP(H565,[2]New!$B:$G,6,0),)*I565/60</f>
        <v>30.528333333333332</v>
      </c>
      <c r="AC565" s="33">
        <f>VLOOKUP(A565,'[5]PO PTCA'!$A:$M,12,0)</f>
        <v>46269</v>
      </c>
      <c r="AD565" s="12">
        <f>IFERROR(VLOOKUP(H565,[3]Sheet1!$E:$H,4,0),)</f>
        <v>0</v>
      </c>
      <c r="AE565" s="17"/>
      <c r="AF565" s="34" t="s">
        <v>2469</v>
      </c>
      <c r="AG565" s="12">
        <v>0</v>
      </c>
      <c r="AH565" s="20"/>
      <c r="AI565" s="20" t="s">
        <v>184</v>
      </c>
      <c r="AJ565" s="223"/>
      <c r="AK565" s="223"/>
      <c r="AL565" s="223" t="s">
        <v>5720</v>
      </c>
      <c r="AM565" s="331" t="s">
        <v>5720</v>
      </c>
      <c r="AN565" s="223">
        <v>3</v>
      </c>
      <c r="AO565" s="223">
        <v>3</v>
      </c>
      <c r="AP565" s="223">
        <v>2</v>
      </c>
      <c r="AQ565" s="223">
        <v>2</v>
      </c>
      <c r="AR565" t="s">
        <v>5727</v>
      </c>
    </row>
    <row r="566" spans="1:44">
      <c r="A566" s="12" t="s">
        <v>5142</v>
      </c>
      <c r="B566" s="23" t="s">
        <v>5191</v>
      </c>
      <c r="C566" s="24">
        <v>12114380</v>
      </c>
      <c r="D566" s="12" t="s">
        <v>107</v>
      </c>
      <c r="E566" s="25" t="s">
        <v>5143</v>
      </c>
      <c r="F566" s="24">
        <v>11134328</v>
      </c>
      <c r="G566" s="12" t="s">
        <v>5144</v>
      </c>
      <c r="H566" s="26" t="s">
        <v>5145</v>
      </c>
      <c r="I566" s="12">
        <v>8</v>
      </c>
      <c r="J566" s="27">
        <v>46258</v>
      </c>
      <c r="K566" s="28" t="s">
        <v>5146</v>
      </c>
      <c r="L566" s="12" t="s">
        <v>5147</v>
      </c>
      <c r="M566" s="12">
        <v>8</v>
      </c>
      <c r="N566" s="358">
        <v>0</v>
      </c>
      <c r="O566" s="358">
        <v>0</v>
      </c>
      <c r="P566" s="30" t="s">
        <v>166</v>
      </c>
      <c r="Q566" s="31">
        <v>46247</v>
      </c>
      <c r="R566" s="12">
        <v>0</v>
      </c>
      <c r="S566" s="31">
        <v>46248</v>
      </c>
      <c r="T566" s="31">
        <v>46248</v>
      </c>
      <c r="U566" s="12" t="s">
        <v>39</v>
      </c>
      <c r="V566" s="12" t="s">
        <v>40</v>
      </c>
      <c r="W566" s="31"/>
      <c r="X566" s="358">
        <v>0</v>
      </c>
      <c r="Y566" s="358">
        <v>0</v>
      </c>
      <c r="Z566" s="357">
        <f>IFERROR(VLOOKUP(H566,[2]New!$B:$G,3,0),)*I566/60</f>
        <v>5.8666666666666663</v>
      </c>
      <c r="AA566" s="357">
        <f>IFERROR(VLOOKUP(H566,[2]New!$B:$G,4,0),)*I566/60</f>
        <v>21.653333333333332</v>
      </c>
      <c r="AB566" s="357">
        <f>IFERROR(VLOOKUP(H566,[2]New!$B:$G,6,0),)*I566/60</f>
        <v>19.466666666666665</v>
      </c>
      <c r="AC566" s="33">
        <f>VLOOKUP(A566,'[5]PO PTCA'!$A:$M,12,0)</f>
        <v>46269</v>
      </c>
      <c r="AD566" s="12">
        <f>IFERROR(VLOOKUP(H566,[3]Sheet1!$E:$H,4,0),)</f>
        <v>0</v>
      </c>
      <c r="AE566" s="17"/>
      <c r="AF566" s="34" t="s">
        <v>2469</v>
      </c>
      <c r="AG566" s="12">
        <v>0</v>
      </c>
      <c r="AH566" s="20"/>
      <c r="AI566" s="20" t="s">
        <v>184</v>
      </c>
      <c r="AJ566" s="223"/>
      <c r="AK566" s="223"/>
      <c r="AL566" s="223" t="s">
        <v>5721</v>
      </c>
      <c r="AM566" s="331" t="s">
        <v>5721</v>
      </c>
      <c r="AN566" s="223">
        <v>3</v>
      </c>
      <c r="AO566" s="223">
        <v>3</v>
      </c>
      <c r="AP566" s="223">
        <v>3</v>
      </c>
      <c r="AQ566" s="223">
        <v>3</v>
      </c>
      <c r="AR566" t="s">
        <v>5727</v>
      </c>
    </row>
    <row r="567" spans="1:44">
      <c r="A567" s="12" t="s">
        <v>5148</v>
      </c>
      <c r="B567" s="23" t="s">
        <v>5192</v>
      </c>
      <c r="C567" s="24">
        <v>12114296</v>
      </c>
      <c r="D567" s="12" t="s">
        <v>50</v>
      </c>
      <c r="E567" s="25" t="s">
        <v>5149</v>
      </c>
      <c r="F567" s="24">
        <v>11132334</v>
      </c>
      <c r="G567" s="12" t="s">
        <v>507</v>
      </c>
      <c r="H567" s="26" t="s">
        <v>508</v>
      </c>
      <c r="I567" s="12">
        <v>200</v>
      </c>
      <c r="J567" s="27">
        <v>46258</v>
      </c>
      <c r="K567" s="28" t="s">
        <v>5150</v>
      </c>
      <c r="L567" s="12" t="s">
        <v>5151</v>
      </c>
      <c r="M567" s="12">
        <v>200</v>
      </c>
      <c r="N567" s="358">
        <v>0</v>
      </c>
      <c r="O567" s="358">
        <v>0</v>
      </c>
      <c r="P567" s="30" t="s">
        <v>166</v>
      </c>
      <c r="Q567" s="31">
        <v>46247</v>
      </c>
      <c r="R567" s="12">
        <v>0</v>
      </c>
      <c r="S567" s="31">
        <v>46248</v>
      </c>
      <c r="T567" s="31">
        <v>46248</v>
      </c>
      <c r="U567" s="12" t="s">
        <v>39</v>
      </c>
      <c r="V567" s="12" t="s">
        <v>40</v>
      </c>
      <c r="W567" s="31"/>
      <c r="X567" s="358">
        <v>0</v>
      </c>
      <c r="Y567" s="358">
        <v>0</v>
      </c>
      <c r="Z567" s="357">
        <f>IFERROR(VLOOKUP(H567,[2]New!$B:$G,3,0),)*I567/60</f>
        <v>70</v>
      </c>
      <c r="AA567" s="357">
        <f>IFERROR(VLOOKUP(H567,[2]New!$B:$G,4,0),)*I567/60</f>
        <v>308.66666666666669</v>
      </c>
      <c r="AB567" s="357">
        <f>IFERROR(VLOOKUP(H567,[2]New!$B:$G,6,0),)*I567/60</f>
        <v>143.33333333333334</v>
      </c>
      <c r="AC567" s="33">
        <f>VLOOKUP(A567,'[5]PO PTCA'!$A:$M,12,0)</f>
        <v>46269</v>
      </c>
      <c r="AD567" s="12">
        <f>IFERROR(VLOOKUP(H567,[3]Sheet1!$E:$H,4,0),)</f>
        <v>0</v>
      </c>
      <c r="AE567" s="17"/>
      <c r="AF567" s="34" t="s">
        <v>2469</v>
      </c>
      <c r="AG567" s="12">
        <v>0</v>
      </c>
      <c r="AH567" s="20"/>
      <c r="AI567" s="20" t="s">
        <v>184</v>
      </c>
      <c r="AJ567" s="223"/>
      <c r="AK567" s="223"/>
      <c r="AL567" s="223" t="s">
        <v>5657</v>
      </c>
      <c r="AM567" s="331" t="s">
        <v>5657</v>
      </c>
      <c r="AN567" s="223">
        <v>3</v>
      </c>
      <c r="AO567" s="223">
        <v>3</v>
      </c>
      <c r="AP567" s="223">
        <v>2</v>
      </c>
      <c r="AQ567" s="223">
        <v>2</v>
      </c>
      <c r="AR567" t="s">
        <v>5729</v>
      </c>
    </row>
    <row r="568" spans="1:44">
      <c r="A568" s="12" t="s">
        <v>5152</v>
      </c>
      <c r="B568" s="23" t="s">
        <v>5193</v>
      </c>
      <c r="C568" s="24">
        <v>12111379</v>
      </c>
      <c r="D568" s="12" t="s">
        <v>5179</v>
      </c>
      <c r="E568" s="25" t="s">
        <v>5153</v>
      </c>
      <c r="F568" s="24">
        <v>11132313</v>
      </c>
      <c r="G568" s="12" t="s">
        <v>5154</v>
      </c>
      <c r="H568" s="26" t="s">
        <v>5155</v>
      </c>
      <c r="I568" s="12">
        <v>1530</v>
      </c>
      <c r="J568" s="27">
        <v>46258</v>
      </c>
      <c r="K568" s="28" t="s">
        <v>5156</v>
      </c>
      <c r="L568" s="12" t="s">
        <v>5157</v>
      </c>
      <c r="M568" s="12">
        <v>1530</v>
      </c>
      <c r="N568" s="358">
        <v>0</v>
      </c>
      <c r="O568" s="358">
        <v>0</v>
      </c>
      <c r="P568" s="30" t="s">
        <v>166</v>
      </c>
      <c r="Q568" s="31">
        <v>46247</v>
      </c>
      <c r="R568" s="12">
        <v>0</v>
      </c>
      <c r="S568" s="31">
        <v>46248</v>
      </c>
      <c r="T568" s="31">
        <v>46248</v>
      </c>
      <c r="U568" s="12" t="s">
        <v>39</v>
      </c>
      <c r="V568" s="12" t="s">
        <v>40</v>
      </c>
      <c r="W568" s="31"/>
      <c r="X568" s="358">
        <v>0</v>
      </c>
      <c r="Y568" s="358">
        <v>0</v>
      </c>
      <c r="Z568" s="357">
        <f>IFERROR(VLOOKUP(H568,[2]New!$B:$G,3,0),)*I568/60</f>
        <v>599.25</v>
      </c>
      <c r="AA568" s="357">
        <f>IFERROR(VLOOKUP(H568,[2]New!$B:$G,4,0),)*I568/60</f>
        <v>2575.5</v>
      </c>
      <c r="AB568" s="357">
        <f>IFERROR(VLOOKUP(H568,[2]New!$B:$G,6,0),)*I568/60</f>
        <v>1530</v>
      </c>
      <c r="AC568" s="33">
        <f>VLOOKUP(A568,'[5]PO PTCA'!$A:$M,12,0)</f>
        <v>46269</v>
      </c>
      <c r="AD568" s="12">
        <f>IFERROR(VLOOKUP(H568,[3]Sheet1!$E:$H,4,0),)</f>
        <v>0</v>
      </c>
      <c r="AE568" s="17"/>
      <c r="AF568" s="34" t="s">
        <v>2469</v>
      </c>
      <c r="AG568" s="12">
        <v>0</v>
      </c>
      <c r="AH568" s="20"/>
      <c r="AI568" s="20" t="s">
        <v>184</v>
      </c>
      <c r="AJ568" s="223"/>
      <c r="AK568" s="223"/>
      <c r="AL568" s="223" t="s">
        <v>5722</v>
      </c>
      <c r="AM568" s="331" t="e">
        <v>#N/A</v>
      </c>
      <c r="AN568" s="223">
        <v>2</v>
      </c>
      <c r="AO568" s="223">
        <v>2</v>
      </c>
      <c r="AP568" s="223">
        <v>2</v>
      </c>
      <c r="AQ568" s="223">
        <v>2</v>
      </c>
      <c r="AR568" s="12"/>
    </row>
    <row r="569" spans="1:44">
      <c r="A569" s="12" t="s">
        <v>5158</v>
      </c>
      <c r="B569" s="23" t="s">
        <v>5194</v>
      </c>
      <c r="C569" s="24">
        <v>12114370</v>
      </c>
      <c r="D569" s="12" t="s">
        <v>109</v>
      </c>
      <c r="E569" s="25" t="s">
        <v>5159</v>
      </c>
      <c r="F569" s="24">
        <v>11127824</v>
      </c>
      <c r="G569" s="12" t="s">
        <v>110</v>
      </c>
      <c r="H569" s="26" t="s">
        <v>246</v>
      </c>
      <c r="I569" s="12">
        <v>20</v>
      </c>
      <c r="J569" s="27">
        <v>46258</v>
      </c>
      <c r="K569" s="28" t="s">
        <v>5160</v>
      </c>
      <c r="L569" s="12" t="s">
        <v>5161</v>
      </c>
      <c r="M569" s="12">
        <v>20</v>
      </c>
      <c r="N569" s="358">
        <v>0</v>
      </c>
      <c r="O569" s="358">
        <v>0</v>
      </c>
      <c r="P569" s="30" t="s">
        <v>436</v>
      </c>
      <c r="Q569" s="31">
        <v>46247</v>
      </c>
      <c r="R569" s="12">
        <v>0</v>
      </c>
      <c r="S569" s="31">
        <v>46248</v>
      </c>
      <c r="T569" s="31">
        <v>46248</v>
      </c>
      <c r="U569" s="12" t="s">
        <v>39</v>
      </c>
      <c r="V569" s="12" t="s">
        <v>40</v>
      </c>
      <c r="W569" s="31"/>
      <c r="X569" s="358">
        <v>0</v>
      </c>
      <c r="Y569" s="358">
        <v>0</v>
      </c>
      <c r="Z569" s="357">
        <f>IFERROR(VLOOKUP(H569,[2]New!$B:$G,3,0),)*I569/60</f>
        <v>7.333333333333333</v>
      </c>
      <c r="AA569" s="357">
        <f>IFERROR(VLOOKUP(H569,[2]New!$B:$G,4,0),)*I569/60</f>
        <v>39.299999999999997</v>
      </c>
      <c r="AB569" s="357">
        <f>IFERROR(VLOOKUP(H569,[2]New!$B:$G,6,0),)*I569/60</f>
        <v>38.333333333333336</v>
      </c>
      <c r="AC569" s="33">
        <f>VLOOKUP(A569,'[5]PO PTCA'!$A:$M,12,0)</f>
        <v>46274</v>
      </c>
      <c r="AD569" s="12">
        <f>IFERROR(VLOOKUP(H569,[3]Sheet1!$E:$H,4,0),)</f>
        <v>0</v>
      </c>
      <c r="AE569" s="17"/>
      <c r="AF569" s="34" t="s">
        <v>2469</v>
      </c>
      <c r="AG569" s="12">
        <v>0</v>
      </c>
      <c r="AH569" s="20"/>
      <c r="AI569" s="20" t="s">
        <v>184</v>
      </c>
      <c r="AJ569" s="223"/>
      <c r="AK569" s="223"/>
      <c r="AL569" s="223" t="s">
        <v>5660</v>
      </c>
      <c r="AM569" s="331" t="e">
        <v>#N/A</v>
      </c>
      <c r="AN569" s="223">
        <v>3</v>
      </c>
      <c r="AO569" s="223">
        <v>3</v>
      </c>
      <c r="AP569" s="223">
        <v>2</v>
      </c>
      <c r="AQ569" s="223">
        <v>2</v>
      </c>
      <c r="AR569" s="12"/>
    </row>
    <row r="570" spans="1:44">
      <c r="A570" s="12" t="s">
        <v>5162</v>
      </c>
      <c r="B570" s="23" t="s">
        <v>5195</v>
      </c>
      <c r="C570" s="24">
        <v>12114378</v>
      </c>
      <c r="D570" s="12" t="s">
        <v>148</v>
      </c>
      <c r="E570" s="25" t="s">
        <v>5163</v>
      </c>
      <c r="F570" s="24">
        <v>11127219</v>
      </c>
      <c r="G570" s="12" t="s">
        <v>149</v>
      </c>
      <c r="H570" s="26" t="s">
        <v>247</v>
      </c>
      <c r="I570" s="12">
        <v>5</v>
      </c>
      <c r="J570" s="27">
        <v>46258</v>
      </c>
      <c r="K570" s="28" t="s">
        <v>5164</v>
      </c>
      <c r="L570" s="12" t="s">
        <v>5165</v>
      </c>
      <c r="M570" s="12">
        <v>5</v>
      </c>
      <c r="N570" s="358">
        <v>0</v>
      </c>
      <c r="O570" s="358">
        <v>0</v>
      </c>
      <c r="P570" s="30" t="s">
        <v>436</v>
      </c>
      <c r="Q570" s="31">
        <v>46247</v>
      </c>
      <c r="R570" s="12">
        <v>0</v>
      </c>
      <c r="S570" s="31">
        <v>46248</v>
      </c>
      <c r="T570" s="31">
        <v>46248</v>
      </c>
      <c r="U570" s="12" t="s">
        <v>39</v>
      </c>
      <c r="V570" s="12" t="s">
        <v>40</v>
      </c>
      <c r="W570" s="31"/>
      <c r="X570" s="358">
        <v>0</v>
      </c>
      <c r="Y570" s="358">
        <v>0</v>
      </c>
      <c r="Z570" s="357">
        <f>IFERROR(VLOOKUP(H570,[2]New!$B:$G,3,0),)*I570/60</f>
        <v>1.8333333333333333</v>
      </c>
      <c r="AA570" s="357">
        <f>IFERROR(VLOOKUP(H570,[2]New!$B:$G,4,0),)*I570/60</f>
        <v>9.8249999999999993</v>
      </c>
      <c r="AB570" s="357">
        <f>IFERROR(VLOOKUP(H570,[2]New!$B:$G,6,0),)*I570/60</f>
        <v>9.5833333333333339</v>
      </c>
      <c r="AC570" s="33">
        <f>VLOOKUP(A570,'[5]PO PTCA'!$A:$M,12,0)</f>
        <v>46274</v>
      </c>
      <c r="AD570" s="12">
        <f>IFERROR(VLOOKUP(H570,[3]Sheet1!$E:$H,4,0),)</f>
        <v>0</v>
      </c>
      <c r="AE570" s="17"/>
      <c r="AF570" s="34" t="s">
        <v>2469</v>
      </c>
      <c r="AG570" s="12">
        <v>0</v>
      </c>
      <c r="AH570" s="20"/>
      <c r="AI570" s="20" t="s">
        <v>184</v>
      </c>
      <c r="AJ570" s="223"/>
      <c r="AK570" s="223"/>
      <c r="AL570" s="223" t="s">
        <v>5662</v>
      </c>
      <c r="AM570" s="331" t="e">
        <v>#N/A</v>
      </c>
      <c r="AN570" s="223">
        <v>3</v>
      </c>
      <c r="AO570" s="223">
        <v>3</v>
      </c>
      <c r="AP570" s="223">
        <v>2</v>
      </c>
      <c r="AQ570" s="223">
        <v>2</v>
      </c>
      <c r="AR570" s="12"/>
    </row>
    <row r="571" spans="1:44">
      <c r="A571" s="12" t="s">
        <v>5166</v>
      </c>
      <c r="B571" s="23" t="s">
        <v>5196</v>
      </c>
      <c r="C571" s="24">
        <v>12114364</v>
      </c>
      <c r="D571" s="12" t="s">
        <v>124</v>
      </c>
      <c r="E571" s="25" t="s">
        <v>5167</v>
      </c>
      <c r="F571" s="24">
        <v>11134329</v>
      </c>
      <c r="G571" s="12" t="s">
        <v>161</v>
      </c>
      <c r="H571" s="26" t="s">
        <v>162</v>
      </c>
      <c r="I571" s="12">
        <v>238</v>
      </c>
      <c r="J571" s="27">
        <v>46258</v>
      </c>
      <c r="K571" s="28" t="s">
        <v>5168</v>
      </c>
      <c r="L571" s="12" t="s">
        <v>5169</v>
      </c>
      <c r="M571" s="12">
        <v>238</v>
      </c>
      <c r="N571" s="358">
        <v>0</v>
      </c>
      <c r="O571" s="358">
        <v>0</v>
      </c>
      <c r="P571" s="30" t="s">
        <v>43</v>
      </c>
      <c r="Q571" s="31">
        <v>46247</v>
      </c>
      <c r="R571" s="12">
        <v>0</v>
      </c>
      <c r="S571" s="31">
        <v>46248</v>
      </c>
      <c r="T571" s="31">
        <v>46248</v>
      </c>
      <c r="U571" s="12" t="s">
        <v>39</v>
      </c>
      <c r="V571" s="12" t="s">
        <v>40</v>
      </c>
      <c r="W571" s="31"/>
      <c r="X571" s="358">
        <v>0</v>
      </c>
      <c r="Y571" s="358">
        <v>0</v>
      </c>
      <c r="Z571" s="357">
        <f>IFERROR(VLOOKUP(H571,[2]New!$B:$G,3,0),)*I571/60</f>
        <v>87.266666666666666</v>
      </c>
      <c r="AA571" s="357">
        <f>IFERROR(VLOOKUP(H571,[2]New!$B:$G,4,0),)*I571/60</f>
        <v>467.67</v>
      </c>
      <c r="AB571" s="357">
        <f>IFERROR(VLOOKUP(H571,[2]New!$B:$G,6,0),)*I571/60</f>
        <v>456.16666666666669</v>
      </c>
      <c r="AC571" s="33">
        <f>VLOOKUP(A571,'[5]PO PTCA'!$A:$M,12,0)</f>
        <v>46269</v>
      </c>
      <c r="AD571" s="12">
        <f>IFERROR(VLOOKUP(H571,[3]Sheet1!$E:$H,4,0),)</f>
        <v>0</v>
      </c>
      <c r="AE571" s="17"/>
      <c r="AF571" s="34" t="s">
        <v>2469</v>
      </c>
      <c r="AG571" s="12">
        <v>0</v>
      </c>
      <c r="AH571" s="20"/>
      <c r="AI571" s="20" t="s">
        <v>184</v>
      </c>
      <c r="AJ571" s="223"/>
      <c r="AK571" s="223"/>
      <c r="AL571" s="223" t="s">
        <v>5619</v>
      </c>
      <c r="AM571" s="331" t="s">
        <v>5619</v>
      </c>
      <c r="AN571" s="223">
        <v>3</v>
      </c>
      <c r="AO571" s="223">
        <v>3</v>
      </c>
      <c r="AP571" s="223">
        <v>2</v>
      </c>
      <c r="AQ571" s="223">
        <v>2</v>
      </c>
      <c r="AR571" t="s">
        <v>5729</v>
      </c>
    </row>
    <row r="572" spans="1:44">
      <c r="A572" s="12" t="s">
        <v>5170</v>
      </c>
      <c r="B572" s="23" t="s">
        <v>5197</v>
      </c>
      <c r="C572" s="24">
        <v>12114380</v>
      </c>
      <c r="D572" s="12" t="s">
        <v>107</v>
      </c>
      <c r="E572" s="25" t="s">
        <v>5171</v>
      </c>
      <c r="F572" s="24">
        <v>11134339</v>
      </c>
      <c r="G572" s="12" t="s">
        <v>180</v>
      </c>
      <c r="H572" s="26" t="s">
        <v>181</v>
      </c>
      <c r="I572" s="12">
        <v>19</v>
      </c>
      <c r="J572" s="27">
        <v>46258</v>
      </c>
      <c r="K572" s="28" t="s">
        <v>5172</v>
      </c>
      <c r="L572" s="12" t="s">
        <v>5173</v>
      </c>
      <c r="M572" s="12">
        <v>19</v>
      </c>
      <c r="N572" s="358">
        <v>0</v>
      </c>
      <c r="O572" s="358">
        <v>0</v>
      </c>
      <c r="P572" s="30" t="s">
        <v>43</v>
      </c>
      <c r="Q572" s="31">
        <v>46247</v>
      </c>
      <c r="R572" s="12">
        <v>0</v>
      </c>
      <c r="S572" s="31">
        <v>46248</v>
      </c>
      <c r="T572" s="31">
        <v>46248</v>
      </c>
      <c r="U572" s="12" t="s">
        <v>39</v>
      </c>
      <c r="V572" s="12" t="s">
        <v>40</v>
      </c>
      <c r="W572" s="31"/>
      <c r="X572" s="358">
        <v>0</v>
      </c>
      <c r="Y572" s="358">
        <v>0</v>
      </c>
      <c r="Z572" s="357">
        <f>IFERROR(VLOOKUP(H572,[2]New!$B:$G,3,0),)*I572/60</f>
        <v>6.9666666666666668</v>
      </c>
      <c r="AA572" s="357">
        <f>IFERROR(VLOOKUP(H572,[2]New!$B:$G,4,0),)*I572/60</f>
        <v>37.335000000000001</v>
      </c>
      <c r="AB572" s="357">
        <f>IFERROR(VLOOKUP(H572,[2]New!$B:$G,6,0),)*I572/60</f>
        <v>36.416666666666664</v>
      </c>
      <c r="AC572" s="33">
        <f>VLOOKUP(A572,'[5]PO PTCA'!$A:$M,12,0)</f>
        <v>46269</v>
      </c>
      <c r="AD572" s="12">
        <f>IFERROR(VLOOKUP(H572,[3]Sheet1!$E:$H,4,0),)</f>
        <v>0</v>
      </c>
      <c r="AE572" s="17"/>
      <c r="AF572" s="34" t="s">
        <v>2469</v>
      </c>
      <c r="AG572" s="12">
        <v>0</v>
      </c>
      <c r="AH572" s="20"/>
      <c r="AI572" s="20" t="s">
        <v>184</v>
      </c>
      <c r="AJ572" s="223"/>
      <c r="AK572" s="223"/>
      <c r="AL572" s="223" t="s">
        <v>5640</v>
      </c>
      <c r="AM572" s="331" t="s">
        <v>5640</v>
      </c>
      <c r="AN572" s="223">
        <v>3</v>
      </c>
      <c r="AO572" s="223">
        <v>3</v>
      </c>
      <c r="AP572" s="223">
        <v>3</v>
      </c>
      <c r="AQ572" s="223">
        <v>3</v>
      </c>
      <c r="AR572" t="s">
        <v>5729</v>
      </c>
    </row>
    <row r="573" spans="1:44">
      <c r="A573" s="12" t="s">
        <v>5274</v>
      </c>
      <c r="B573" s="23" t="s">
        <v>5271</v>
      </c>
      <c r="C573" s="24">
        <v>12145266</v>
      </c>
      <c r="D573" s="12" t="s">
        <v>5268</v>
      </c>
      <c r="E573" s="25">
        <v>2000128396</v>
      </c>
      <c r="F573" s="24">
        <v>11107972</v>
      </c>
      <c r="G573" s="12" t="s">
        <v>5256</v>
      </c>
      <c r="H573" s="26" t="s">
        <v>5257</v>
      </c>
      <c r="I573" s="12">
        <v>30</v>
      </c>
      <c r="J573" s="27">
        <v>46259</v>
      </c>
      <c r="K573" s="28" t="s">
        <v>5262</v>
      </c>
      <c r="L573" s="12" t="s">
        <v>5263</v>
      </c>
      <c r="M573" s="12">
        <v>30</v>
      </c>
      <c r="N573" s="358">
        <v>0</v>
      </c>
      <c r="O573" s="358">
        <v>0</v>
      </c>
      <c r="P573" s="30" t="s">
        <v>128</v>
      </c>
      <c r="Q573" s="31">
        <v>46240</v>
      </c>
      <c r="R573" s="12">
        <v>0</v>
      </c>
      <c r="S573" s="31">
        <v>46241</v>
      </c>
      <c r="T573" s="31">
        <v>46246</v>
      </c>
      <c r="U573" s="12" t="s">
        <v>128</v>
      </c>
      <c r="V573" s="12" t="s">
        <v>45</v>
      </c>
      <c r="W573" s="31">
        <v>46251</v>
      </c>
      <c r="X573" s="358">
        <v>0</v>
      </c>
      <c r="Y573" s="358">
        <v>0</v>
      </c>
      <c r="Z573" s="358">
        <v>0</v>
      </c>
      <c r="AA573" s="358">
        <v>0</v>
      </c>
      <c r="AB573" s="358">
        <v>0</v>
      </c>
      <c r="AC573" s="12" t="s">
        <v>128</v>
      </c>
      <c r="AD573" s="12"/>
      <c r="AE573" s="17"/>
      <c r="AF573" s="12" t="s">
        <v>128</v>
      </c>
      <c r="AG573" s="12"/>
      <c r="AH573" s="20"/>
      <c r="AI573" s="20"/>
      <c r="AJ573" s="223"/>
      <c r="AK573" s="223"/>
      <c r="AL573" s="223" t="e">
        <v>#N/A</v>
      </c>
      <c r="AM573" s="331" t="e">
        <v>#N/A</v>
      </c>
      <c r="AN573" s="331"/>
      <c r="AO573" s="331"/>
      <c r="AP573" s="331"/>
      <c r="AQ573" s="331"/>
      <c r="AR573" s="12"/>
    </row>
    <row r="574" spans="1:44">
      <c r="A574" s="12" t="s">
        <v>5274</v>
      </c>
      <c r="B574" s="23" t="s">
        <v>5272</v>
      </c>
      <c r="C574" s="24">
        <v>12145268</v>
      </c>
      <c r="D574" s="12" t="s">
        <v>5269</v>
      </c>
      <c r="E574" s="25">
        <v>2000128400</v>
      </c>
      <c r="F574" s="24">
        <v>11107974</v>
      </c>
      <c r="G574" s="12" t="s">
        <v>5258</v>
      </c>
      <c r="H574" s="26" t="s">
        <v>5259</v>
      </c>
      <c r="I574" s="12">
        <v>150</v>
      </c>
      <c r="J574" s="27">
        <v>46259</v>
      </c>
      <c r="K574" s="28" t="s">
        <v>5264</v>
      </c>
      <c r="L574" s="12" t="s">
        <v>5265</v>
      </c>
      <c r="M574" s="12">
        <v>150</v>
      </c>
      <c r="N574" s="358">
        <v>0</v>
      </c>
      <c r="O574" s="358">
        <v>0</v>
      </c>
      <c r="P574" s="30" t="s">
        <v>128</v>
      </c>
      <c r="Q574" s="31">
        <v>46240</v>
      </c>
      <c r="R574" s="12">
        <v>0</v>
      </c>
      <c r="S574" s="31">
        <v>46241</v>
      </c>
      <c r="T574" s="31">
        <v>46246</v>
      </c>
      <c r="U574" s="12" t="s">
        <v>128</v>
      </c>
      <c r="V574" s="12" t="s">
        <v>45</v>
      </c>
      <c r="W574" s="31">
        <v>46251</v>
      </c>
      <c r="X574" s="358">
        <v>0</v>
      </c>
      <c r="Y574" s="358">
        <v>0</v>
      </c>
      <c r="Z574" s="358">
        <v>0</v>
      </c>
      <c r="AA574" s="358">
        <v>0</v>
      </c>
      <c r="AB574" s="358">
        <v>0</v>
      </c>
      <c r="AC574" s="12" t="s">
        <v>128</v>
      </c>
      <c r="AD574" s="12"/>
      <c r="AE574" s="17"/>
      <c r="AF574" s="12" t="s">
        <v>128</v>
      </c>
      <c r="AG574" s="12"/>
      <c r="AH574" s="20"/>
      <c r="AI574" s="20"/>
      <c r="AJ574" s="223"/>
      <c r="AK574" s="223"/>
      <c r="AL574" s="223" t="e">
        <v>#N/A</v>
      </c>
      <c r="AM574" s="331" t="e">
        <v>#N/A</v>
      </c>
      <c r="AN574" s="331"/>
      <c r="AO574" s="331"/>
      <c r="AP574" s="331"/>
      <c r="AQ574" s="331"/>
      <c r="AR574" s="12"/>
    </row>
    <row r="575" spans="1:44">
      <c r="A575" s="12" t="s">
        <v>5274</v>
      </c>
      <c r="B575" s="23" t="s">
        <v>5273</v>
      </c>
      <c r="C575" s="24">
        <v>12145269</v>
      </c>
      <c r="D575" s="12" t="s">
        <v>5270</v>
      </c>
      <c r="E575" s="25">
        <v>2000128401</v>
      </c>
      <c r="F575" s="24">
        <v>11107975</v>
      </c>
      <c r="G575" s="12" t="s">
        <v>5260</v>
      </c>
      <c r="H575" s="26" t="s">
        <v>5261</v>
      </c>
      <c r="I575" s="12">
        <v>150</v>
      </c>
      <c r="J575" s="27">
        <v>46259</v>
      </c>
      <c r="K575" s="28" t="s">
        <v>5266</v>
      </c>
      <c r="L575" s="12" t="s">
        <v>5267</v>
      </c>
      <c r="M575" s="12">
        <v>150</v>
      </c>
      <c r="N575" s="358">
        <v>0</v>
      </c>
      <c r="O575" s="358">
        <v>0</v>
      </c>
      <c r="P575" s="30" t="s">
        <v>128</v>
      </c>
      <c r="Q575" s="31">
        <v>46240</v>
      </c>
      <c r="R575" s="12">
        <v>0</v>
      </c>
      <c r="S575" s="31">
        <v>46241</v>
      </c>
      <c r="T575" s="31">
        <v>46246</v>
      </c>
      <c r="U575" s="12" t="s">
        <v>128</v>
      </c>
      <c r="V575" s="12" t="s">
        <v>45</v>
      </c>
      <c r="W575" s="31">
        <v>46251</v>
      </c>
      <c r="X575" s="358">
        <v>0</v>
      </c>
      <c r="Y575" s="358">
        <v>0</v>
      </c>
      <c r="Z575" s="358">
        <v>0</v>
      </c>
      <c r="AA575" s="358">
        <v>0</v>
      </c>
      <c r="AB575" s="358">
        <v>0</v>
      </c>
      <c r="AC575" s="12" t="s">
        <v>128</v>
      </c>
      <c r="AD575" s="12"/>
      <c r="AE575" s="17"/>
      <c r="AF575" s="12" t="s">
        <v>128</v>
      </c>
      <c r="AG575" s="12"/>
      <c r="AH575" s="20"/>
      <c r="AI575" s="20"/>
      <c r="AJ575" s="223"/>
      <c r="AK575" s="223"/>
      <c r="AL575" s="223" t="e">
        <v>#N/A</v>
      </c>
      <c r="AM575" s="331" t="e">
        <v>#N/A</v>
      </c>
      <c r="AN575" s="331"/>
      <c r="AO575" s="331"/>
      <c r="AP575" s="331"/>
      <c r="AQ575" s="331"/>
      <c r="AR575" s="12"/>
    </row>
    <row r="576" spans="1:44">
      <c r="A576" s="12" t="s">
        <v>5299</v>
      </c>
      <c r="B576" s="23" t="s">
        <v>5279</v>
      </c>
      <c r="C576" s="24">
        <v>12136800</v>
      </c>
      <c r="D576" s="12" t="s">
        <v>5285</v>
      </c>
      <c r="E576" s="25">
        <v>2000128683</v>
      </c>
      <c r="F576" s="24">
        <v>11132885</v>
      </c>
      <c r="G576" s="12" t="s">
        <v>5275</v>
      </c>
      <c r="H576" s="26" t="s">
        <v>5276</v>
      </c>
      <c r="I576" s="12">
        <v>30</v>
      </c>
      <c r="J576" s="27">
        <v>46263</v>
      </c>
      <c r="K576" s="28" t="s">
        <v>5287</v>
      </c>
      <c r="L576" s="12" t="s">
        <v>5288</v>
      </c>
      <c r="M576" s="12">
        <v>30</v>
      </c>
      <c r="N576" s="358">
        <v>0</v>
      </c>
      <c r="O576" s="358">
        <v>0</v>
      </c>
      <c r="P576" s="30" t="s">
        <v>128</v>
      </c>
      <c r="Q576" s="31">
        <v>46254</v>
      </c>
      <c r="R576" s="12">
        <v>0</v>
      </c>
      <c r="S576" s="31">
        <v>46255</v>
      </c>
      <c r="T576" s="31">
        <v>46255</v>
      </c>
      <c r="U576" s="12" t="s">
        <v>44</v>
      </c>
      <c r="V576" s="12" t="s">
        <v>45</v>
      </c>
      <c r="W576" s="31"/>
      <c r="X576" s="358">
        <v>0</v>
      </c>
      <c r="Y576" s="358">
        <v>0</v>
      </c>
      <c r="Z576" s="357">
        <f>IFERROR(VLOOKUP(H576,[2]New!$B:$G,3,0),)*I576/60</f>
        <v>0</v>
      </c>
      <c r="AA576" s="357">
        <f>IFERROR(VLOOKUP(H576,[2]New!$B:$G,4,0),)*I576/60</f>
        <v>0</v>
      </c>
      <c r="AB576" s="357">
        <f>IFERROR(VLOOKUP(H576,[2]New!$B:$G,6,0),)*I576/60</f>
        <v>0</v>
      </c>
      <c r="AC576" s="33" t="s">
        <v>128</v>
      </c>
      <c r="AD576" s="12">
        <f>IFERROR(VLOOKUP(H576,[3]Sheet1!$E:$H,4,0),)</f>
        <v>0</v>
      </c>
      <c r="AE576" s="17"/>
      <c r="AF576" s="33" t="s">
        <v>128</v>
      </c>
      <c r="AG576" s="12"/>
      <c r="AH576" s="20"/>
      <c r="AI576" s="20"/>
      <c r="AJ576" s="223"/>
      <c r="AK576" s="223" t="s">
        <v>5300</v>
      </c>
      <c r="AL576" s="223" t="e">
        <v>#N/A</v>
      </c>
      <c r="AM576" s="331" t="e">
        <v>#N/A</v>
      </c>
      <c r="AN576" s="331"/>
      <c r="AO576" s="331"/>
      <c r="AP576" s="331"/>
      <c r="AQ576" s="331"/>
      <c r="AR576" s="12"/>
    </row>
    <row r="577" spans="1:44">
      <c r="A577" s="12" t="s">
        <v>5299</v>
      </c>
      <c r="B577" s="23" t="s">
        <v>5280</v>
      </c>
      <c r="C577" s="24">
        <v>12136800</v>
      </c>
      <c r="D577" s="12" t="s">
        <v>5285</v>
      </c>
      <c r="E577" s="25">
        <v>2000128684</v>
      </c>
      <c r="F577" s="24">
        <v>11132885</v>
      </c>
      <c r="G577" s="12" t="s">
        <v>5275</v>
      </c>
      <c r="H577" s="26" t="s">
        <v>5276</v>
      </c>
      <c r="I577" s="12">
        <v>31</v>
      </c>
      <c r="J577" s="27">
        <v>46263</v>
      </c>
      <c r="K577" s="28" t="s">
        <v>5289</v>
      </c>
      <c r="L577" s="12" t="s">
        <v>5290</v>
      </c>
      <c r="M577" s="12">
        <v>31</v>
      </c>
      <c r="N577" s="358">
        <v>0</v>
      </c>
      <c r="O577" s="358">
        <v>0</v>
      </c>
      <c r="P577" s="30" t="s">
        <v>128</v>
      </c>
      <c r="Q577" s="31">
        <v>46254</v>
      </c>
      <c r="R577" s="12">
        <v>0</v>
      </c>
      <c r="S577" s="31">
        <v>46255</v>
      </c>
      <c r="T577" s="31">
        <v>46255</v>
      </c>
      <c r="U577" s="12" t="s">
        <v>44</v>
      </c>
      <c r="V577" s="12" t="s">
        <v>45</v>
      </c>
      <c r="W577" s="31"/>
      <c r="X577" s="358">
        <v>0</v>
      </c>
      <c r="Y577" s="358">
        <v>0</v>
      </c>
      <c r="Z577" s="357">
        <f>IFERROR(VLOOKUP(H577,[2]New!$B:$G,3,0),)*I577/60</f>
        <v>0</v>
      </c>
      <c r="AA577" s="357">
        <f>IFERROR(VLOOKUP(H577,[2]New!$B:$G,4,0),)*I577/60</f>
        <v>0</v>
      </c>
      <c r="AB577" s="357">
        <f>IFERROR(VLOOKUP(H577,[2]New!$B:$G,6,0),)*I577/60</f>
        <v>0</v>
      </c>
      <c r="AC577" s="33" t="s">
        <v>128</v>
      </c>
      <c r="AD577" s="12">
        <f>IFERROR(VLOOKUP(H577,[3]Sheet1!$E:$H,4,0),)</f>
        <v>0</v>
      </c>
      <c r="AE577" s="17"/>
      <c r="AF577" s="33" t="s">
        <v>128</v>
      </c>
      <c r="AG577" s="12"/>
      <c r="AH577" s="20"/>
      <c r="AI577" s="20"/>
      <c r="AJ577" s="223"/>
      <c r="AK577" s="223" t="s">
        <v>5300</v>
      </c>
      <c r="AL577" s="223" t="e">
        <v>#N/A</v>
      </c>
      <c r="AM577" s="331" t="e">
        <v>#N/A</v>
      </c>
      <c r="AN577" s="331"/>
      <c r="AO577" s="331"/>
      <c r="AP577" s="331"/>
      <c r="AQ577" s="331"/>
      <c r="AR577" s="12"/>
    </row>
    <row r="578" spans="1:44">
      <c r="A578" s="12" t="s">
        <v>5299</v>
      </c>
      <c r="B578" s="23" t="s">
        <v>5281</v>
      </c>
      <c r="C578" s="24">
        <v>12136800</v>
      </c>
      <c r="D578" s="12" t="s">
        <v>5285</v>
      </c>
      <c r="E578" s="25">
        <v>2000128685</v>
      </c>
      <c r="F578" s="24">
        <v>11132885</v>
      </c>
      <c r="G578" s="12" t="s">
        <v>5275</v>
      </c>
      <c r="H578" s="26" t="s">
        <v>5276</v>
      </c>
      <c r="I578" s="12">
        <v>31</v>
      </c>
      <c r="J578" s="27">
        <v>46263</v>
      </c>
      <c r="K578" s="28" t="s">
        <v>5291</v>
      </c>
      <c r="L578" s="12" t="s">
        <v>5292</v>
      </c>
      <c r="M578" s="12">
        <v>31</v>
      </c>
      <c r="N578" s="358">
        <v>0</v>
      </c>
      <c r="O578" s="358">
        <v>0</v>
      </c>
      <c r="P578" s="30" t="s">
        <v>128</v>
      </c>
      <c r="Q578" s="31">
        <v>46254</v>
      </c>
      <c r="R578" s="12">
        <v>0</v>
      </c>
      <c r="S578" s="31">
        <v>46255</v>
      </c>
      <c r="T578" s="31">
        <v>46255</v>
      </c>
      <c r="U578" s="12" t="s">
        <v>44</v>
      </c>
      <c r="V578" s="12" t="s">
        <v>45</v>
      </c>
      <c r="W578" s="31"/>
      <c r="X578" s="358">
        <v>0</v>
      </c>
      <c r="Y578" s="358">
        <v>0</v>
      </c>
      <c r="Z578" s="357">
        <f>IFERROR(VLOOKUP(H578,[2]New!$B:$G,3,0),)*I578/60</f>
        <v>0</v>
      </c>
      <c r="AA578" s="357">
        <f>IFERROR(VLOOKUP(H578,[2]New!$B:$G,4,0),)*I578/60</f>
        <v>0</v>
      </c>
      <c r="AB578" s="357">
        <f>IFERROR(VLOOKUP(H578,[2]New!$B:$G,6,0),)*I578/60</f>
        <v>0</v>
      </c>
      <c r="AC578" s="33" t="s">
        <v>128</v>
      </c>
      <c r="AD578" s="12">
        <f>IFERROR(VLOOKUP(H578,[3]Sheet1!$E:$H,4,0),)</f>
        <v>0</v>
      </c>
      <c r="AE578" s="17"/>
      <c r="AF578" s="33" t="s">
        <v>128</v>
      </c>
      <c r="AG578" s="12"/>
      <c r="AH578" s="20"/>
      <c r="AI578" s="20"/>
      <c r="AJ578" s="223"/>
      <c r="AK578" s="223" t="s">
        <v>5300</v>
      </c>
      <c r="AL578" s="223" t="e">
        <v>#N/A</v>
      </c>
      <c r="AM578" s="331" t="e">
        <v>#N/A</v>
      </c>
      <c r="AN578" s="331"/>
      <c r="AO578" s="331"/>
      <c r="AP578" s="331"/>
      <c r="AQ578" s="331"/>
      <c r="AR578" s="12"/>
    </row>
    <row r="579" spans="1:44">
      <c r="A579" s="12" t="s">
        <v>5299</v>
      </c>
      <c r="B579" s="23" t="s">
        <v>5282</v>
      </c>
      <c r="C579" s="24">
        <v>12136803</v>
      </c>
      <c r="D579" s="12" t="s">
        <v>5286</v>
      </c>
      <c r="E579" s="25">
        <v>2000128686</v>
      </c>
      <c r="F579" s="24">
        <v>11132888</v>
      </c>
      <c r="G579" s="12" t="s">
        <v>5277</v>
      </c>
      <c r="H579" s="26" t="s">
        <v>5278</v>
      </c>
      <c r="I579" s="12">
        <v>29</v>
      </c>
      <c r="J579" s="27">
        <v>46263</v>
      </c>
      <c r="K579" s="28" t="s">
        <v>5293</v>
      </c>
      <c r="L579" s="12" t="s">
        <v>5294</v>
      </c>
      <c r="M579" s="12">
        <v>29</v>
      </c>
      <c r="N579" s="358">
        <v>0</v>
      </c>
      <c r="O579" s="358">
        <v>0</v>
      </c>
      <c r="P579" s="30" t="s">
        <v>128</v>
      </c>
      <c r="Q579" s="31">
        <v>46254</v>
      </c>
      <c r="R579" s="12">
        <v>0</v>
      </c>
      <c r="S579" s="31">
        <v>46255</v>
      </c>
      <c r="T579" s="31">
        <v>46255</v>
      </c>
      <c r="U579" s="12" t="s">
        <v>44</v>
      </c>
      <c r="V579" s="12" t="s">
        <v>45</v>
      </c>
      <c r="W579" s="31"/>
      <c r="X579" s="358">
        <v>0</v>
      </c>
      <c r="Y579" s="358">
        <v>0</v>
      </c>
      <c r="Z579" s="357">
        <f>IFERROR(VLOOKUP(H579,[2]New!$B:$G,3,0),)*I579/60</f>
        <v>0</v>
      </c>
      <c r="AA579" s="357">
        <f>IFERROR(VLOOKUP(H579,[2]New!$B:$G,4,0),)*I579/60</f>
        <v>0</v>
      </c>
      <c r="AB579" s="357">
        <f>IFERROR(VLOOKUP(H579,[2]New!$B:$G,6,0),)*I579/60</f>
        <v>0</v>
      </c>
      <c r="AC579" s="33" t="s">
        <v>128</v>
      </c>
      <c r="AD579" s="12">
        <f>IFERROR(VLOOKUP(H579,[3]Sheet1!$E:$H,4,0),)</f>
        <v>0</v>
      </c>
      <c r="AE579" s="17"/>
      <c r="AF579" s="33" t="s">
        <v>128</v>
      </c>
      <c r="AG579" s="12"/>
      <c r="AH579" s="20"/>
      <c r="AI579" s="20"/>
      <c r="AJ579" s="223"/>
      <c r="AK579" s="223" t="s">
        <v>5300</v>
      </c>
      <c r="AL579" s="223" t="e">
        <v>#N/A</v>
      </c>
      <c r="AM579" s="331" t="e">
        <v>#N/A</v>
      </c>
      <c r="AN579" s="331"/>
      <c r="AO579" s="331"/>
      <c r="AP579" s="331"/>
      <c r="AQ579" s="331"/>
      <c r="AR579" s="12"/>
    </row>
    <row r="580" spans="1:44">
      <c r="A580" s="12" t="s">
        <v>5299</v>
      </c>
      <c r="B580" s="23" t="s">
        <v>5283</v>
      </c>
      <c r="C580" s="24">
        <v>12136803</v>
      </c>
      <c r="D580" s="12" t="s">
        <v>5286</v>
      </c>
      <c r="E580" s="25">
        <v>2000128687</v>
      </c>
      <c r="F580" s="24">
        <v>11132888</v>
      </c>
      <c r="G580" s="12" t="s">
        <v>5277</v>
      </c>
      <c r="H580" s="26" t="s">
        <v>5278</v>
      </c>
      <c r="I580" s="12">
        <v>29</v>
      </c>
      <c r="J580" s="27">
        <v>46263</v>
      </c>
      <c r="K580" s="28" t="s">
        <v>5295</v>
      </c>
      <c r="L580" s="12" t="s">
        <v>5296</v>
      </c>
      <c r="M580" s="12">
        <v>29</v>
      </c>
      <c r="N580" s="358">
        <v>0</v>
      </c>
      <c r="O580" s="358">
        <v>0</v>
      </c>
      <c r="P580" s="30" t="s">
        <v>128</v>
      </c>
      <c r="Q580" s="31">
        <v>46254</v>
      </c>
      <c r="R580" s="12">
        <v>0</v>
      </c>
      <c r="S580" s="31">
        <v>46255</v>
      </c>
      <c r="T580" s="31">
        <v>46255</v>
      </c>
      <c r="U580" s="12" t="s">
        <v>44</v>
      </c>
      <c r="V580" s="12" t="s">
        <v>45</v>
      </c>
      <c r="W580" s="31"/>
      <c r="X580" s="358">
        <v>0</v>
      </c>
      <c r="Y580" s="358">
        <v>0</v>
      </c>
      <c r="Z580" s="357">
        <f>IFERROR(VLOOKUP(H580,[2]New!$B:$G,3,0),)*I580/60</f>
        <v>0</v>
      </c>
      <c r="AA580" s="357">
        <f>IFERROR(VLOOKUP(H580,[2]New!$B:$G,4,0),)*I580/60</f>
        <v>0</v>
      </c>
      <c r="AB580" s="357">
        <f>IFERROR(VLOOKUP(H580,[2]New!$B:$G,6,0),)*I580/60</f>
        <v>0</v>
      </c>
      <c r="AC580" s="33" t="s">
        <v>128</v>
      </c>
      <c r="AD580" s="12">
        <f>IFERROR(VLOOKUP(H580,[3]Sheet1!$E:$H,4,0),)</f>
        <v>0</v>
      </c>
      <c r="AE580" s="17"/>
      <c r="AF580" s="33" t="s">
        <v>128</v>
      </c>
      <c r="AG580" s="12"/>
      <c r="AH580" s="20"/>
      <c r="AI580" s="20"/>
      <c r="AJ580" s="223"/>
      <c r="AK580" s="223" t="s">
        <v>5300</v>
      </c>
      <c r="AL580" s="223" t="e">
        <v>#N/A</v>
      </c>
      <c r="AM580" s="331" t="e">
        <v>#N/A</v>
      </c>
      <c r="AN580" s="331"/>
      <c r="AO580" s="331"/>
      <c r="AP580" s="331"/>
      <c r="AQ580" s="331"/>
      <c r="AR580" s="12"/>
    </row>
    <row r="581" spans="1:44">
      <c r="A581" s="12" t="s">
        <v>5299</v>
      </c>
      <c r="B581" s="23" t="s">
        <v>5284</v>
      </c>
      <c r="C581" s="24">
        <v>12136803</v>
      </c>
      <c r="D581" s="12" t="s">
        <v>5286</v>
      </c>
      <c r="E581" s="25">
        <v>2000128688</v>
      </c>
      <c r="F581" s="24">
        <v>11132888</v>
      </c>
      <c r="G581" s="12" t="s">
        <v>5277</v>
      </c>
      <c r="H581" s="26" t="s">
        <v>5278</v>
      </c>
      <c r="I581" s="12">
        <v>30</v>
      </c>
      <c r="J581" s="27">
        <v>46263</v>
      </c>
      <c r="K581" s="28" t="s">
        <v>5297</v>
      </c>
      <c r="L581" s="12" t="s">
        <v>5298</v>
      </c>
      <c r="M581" s="12">
        <v>30</v>
      </c>
      <c r="N581" s="358">
        <v>0</v>
      </c>
      <c r="O581" s="358">
        <v>0</v>
      </c>
      <c r="P581" s="30" t="s">
        <v>128</v>
      </c>
      <c r="Q581" s="31">
        <v>46254</v>
      </c>
      <c r="R581" s="12">
        <v>0</v>
      </c>
      <c r="S581" s="31">
        <v>46255</v>
      </c>
      <c r="T581" s="31">
        <v>46255</v>
      </c>
      <c r="U581" s="12" t="s">
        <v>44</v>
      </c>
      <c r="V581" s="12" t="s">
        <v>45</v>
      </c>
      <c r="W581" s="31"/>
      <c r="X581" s="358">
        <v>0</v>
      </c>
      <c r="Y581" s="358">
        <v>0</v>
      </c>
      <c r="Z581" s="357">
        <f>IFERROR(VLOOKUP(H581,[2]New!$B:$G,3,0),)*I581/60</f>
        <v>0</v>
      </c>
      <c r="AA581" s="357">
        <f>IFERROR(VLOOKUP(H581,[2]New!$B:$G,4,0),)*I581/60</f>
        <v>0</v>
      </c>
      <c r="AB581" s="357">
        <f>IFERROR(VLOOKUP(H581,[2]New!$B:$G,6,0),)*I581/60</f>
        <v>0</v>
      </c>
      <c r="AC581" s="33" t="s">
        <v>128</v>
      </c>
      <c r="AD581" s="12">
        <f>IFERROR(VLOOKUP(H581,[3]Sheet1!$E:$H,4,0),)</f>
        <v>0</v>
      </c>
      <c r="AE581" s="17"/>
      <c r="AF581" s="33" t="s">
        <v>128</v>
      </c>
      <c r="AG581" s="12"/>
      <c r="AH581" s="20"/>
      <c r="AI581" s="20"/>
      <c r="AJ581" s="223"/>
      <c r="AK581" s="223" t="s">
        <v>5300</v>
      </c>
      <c r="AL581" s="223" t="e">
        <v>#N/A</v>
      </c>
      <c r="AM581" s="331" t="e">
        <v>#N/A</v>
      </c>
      <c r="AN581" s="331"/>
      <c r="AO581" s="331"/>
      <c r="AP581" s="331"/>
      <c r="AQ581" s="331"/>
      <c r="AR581" s="12"/>
    </row>
    <row r="582" spans="1:44">
      <c r="A582" s="12" t="s">
        <v>2882</v>
      </c>
      <c r="B582" s="23" t="s">
        <v>5466</v>
      </c>
      <c r="C582" s="24">
        <v>12120774</v>
      </c>
      <c r="D582" s="12" t="s">
        <v>136</v>
      </c>
      <c r="E582" s="25" t="s">
        <v>5394</v>
      </c>
      <c r="F582" s="24">
        <v>11134235</v>
      </c>
      <c r="G582" s="12" t="s">
        <v>137</v>
      </c>
      <c r="H582" s="26" t="s">
        <v>138</v>
      </c>
      <c r="I582" s="12">
        <v>3570</v>
      </c>
      <c r="J582" s="27">
        <v>46259</v>
      </c>
      <c r="K582" s="28" t="s">
        <v>5395</v>
      </c>
      <c r="L582" s="12" t="s">
        <v>5396</v>
      </c>
      <c r="M582" s="12">
        <v>3586</v>
      </c>
      <c r="N582" s="358">
        <v>16</v>
      </c>
      <c r="O582" s="358">
        <v>0</v>
      </c>
      <c r="P582" s="30" t="s">
        <v>38</v>
      </c>
      <c r="Q582" s="31">
        <v>46248</v>
      </c>
      <c r="R582" s="12">
        <v>0</v>
      </c>
      <c r="S582" s="31">
        <v>46249</v>
      </c>
      <c r="T582" s="31">
        <v>46249</v>
      </c>
      <c r="U582" s="12" t="s">
        <v>97</v>
      </c>
      <c r="V582" s="12" t="s">
        <v>40</v>
      </c>
      <c r="W582" s="31"/>
      <c r="X582" s="358">
        <v>0</v>
      </c>
      <c r="Y582" s="358">
        <v>0</v>
      </c>
      <c r="Z582" s="357">
        <f>IFERROR(VLOOKUP(H582,[2]New!$B:$G,3,0),)*I582/60</f>
        <v>2522.8000000000002</v>
      </c>
      <c r="AA582" s="357">
        <f>IFERROR(VLOOKUP(H582,[2]New!$B:$G,4,0),)*I582/60</f>
        <v>7015.05</v>
      </c>
      <c r="AB582" s="357">
        <f>IFERROR(VLOOKUP(H582,[2]New!$B:$G,6,0),)*I582/60</f>
        <v>3451</v>
      </c>
      <c r="AC582" s="33">
        <f>VLOOKUP(A582,'[5]PO PTCA'!$A:$M,12,0)</f>
        <v>46290</v>
      </c>
      <c r="AD582" s="12" t="str">
        <f>IFERROR(VLOOKUP(H582,[3]Sheet1!$E:$H,4,0),)</f>
        <v>B</v>
      </c>
      <c r="AE582" s="17"/>
      <c r="AF582" s="34" t="s">
        <v>2469</v>
      </c>
      <c r="AG582" s="12" t="s">
        <v>42</v>
      </c>
      <c r="AH582" s="20"/>
      <c r="AI582" s="20" t="s">
        <v>134</v>
      </c>
      <c r="AJ582" s="223"/>
      <c r="AK582" s="223"/>
      <c r="AL582" s="223" t="s">
        <v>5608</v>
      </c>
      <c r="AM582" s="331" t="e">
        <v>#N/A</v>
      </c>
      <c r="AN582" s="223">
        <v>2</v>
      </c>
      <c r="AO582" s="223">
        <v>2</v>
      </c>
      <c r="AP582" s="223">
        <v>2</v>
      </c>
      <c r="AQ582" s="223">
        <v>2</v>
      </c>
      <c r="AR582" s="12"/>
    </row>
    <row r="583" spans="1:44">
      <c r="A583" s="12" t="s">
        <v>2889</v>
      </c>
      <c r="B583" s="23" t="s">
        <v>5467</v>
      </c>
      <c r="C583" s="24">
        <v>12125012</v>
      </c>
      <c r="D583" s="12" t="s">
        <v>131</v>
      </c>
      <c r="E583" s="25" t="s">
        <v>5397</v>
      </c>
      <c r="F583" s="24">
        <v>11134237</v>
      </c>
      <c r="G583" s="12" t="s">
        <v>132</v>
      </c>
      <c r="H583" s="26" t="s">
        <v>133</v>
      </c>
      <c r="I583" s="12">
        <v>3570</v>
      </c>
      <c r="J583" s="27">
        <v>46259</v>
      </c>
      <c r="K583" s="28" t="s">
        <v>5398</v>
      </c>
      <c r="L583" s="12" t="s">
        <v>5399</v>
      </c>
      <c r="M583" s="12">
        <v>3586</v>
      </c>
      <c r="N583" s="358">
        <v>16</v>
      </c>
      <c r="O583" s="358">
        <v>0</v>
      </c>
      <c r="P583" s="30" t="s">
        <v>38</v>
      </c>
      <c r="Q583" s="31">
        <v>46248</v>
      </c>
      <c r="R583" s="12">
        <v>0</v>
      </c>
      <c r="S583" s="31">
        <v>46249</v>
      </c>
      <c r="T583" s="31">
        <v>46249</v>
      </c>
      <c r="U583" s="12" t="s">
        <v>98</v>
      </c>
      <c r="V583" s="12" t="s">
        <v>40</v>
      </c>
      <c r="W583" s="31"/>
      <c r="X583" s="358">
        <v>0</v>
      </c>
      <c r="Y583" s="358">
        <v>0</v>
      </c>
      <c r="Z583" s="357">
        <f>IFERROR(VLOOKUP(H583,[2]New!$B:$G,3,0),)*I583/60</f>
        <v>2522.8000000000002</v>
      </c>
      <c r="AA583" s="357">
        <f>IFERROR(VLOOKUP(H583,[2]New!$B:$G,4,0),)*I583/60</f>
        <v>7015.05</v>
      </c>
      <c r="AB583" s="357">
        <f>IFERROR(VLOOKUP(H583,[2]New!$B:$G,6,0),)*I583/60</f>
        <v>3451</v>
      </c>
      <c r="AC583" s="33">
        <f>VLOOKUP(A583,'[5]PO PTCA'!$A:$M,12,0)</f>
        <v>46290</v>
      </c>
      <c r="AD583" s="12" t="str">
        <f>IFERROR(VLOOKUP(H583,[3]Sheet1!$E:$H,4,0),)</f>
        <v>B</v>
      </c>
      <c r="AE583" s="17"/>
      <c r="AF583" s="34" t="s">
        <v>3343</v>
      </c>
      <c r="AG583" s="12" t="s">
        <v>42</v>
      </c>
      <c r="AH583" s="20"/>
      <c r="AI583" s="20" t="s">
        <v>135</v>
      </c>
      <c r="AJ583" s="223"/>
      <c r="AK583" s="223"/>
      <c r="AL583" s="223" t="s">
        <v>5605</v>
      </c>
      <c r="AM583" s="331" t="e">
        <v>#N/A</v>
      </c>
      <c r="AN583" s="223">
        <v>3</v>
      </c>
      <c r="AO583" s="223">
        <v>3</v>
      </c>
      <c r="AP583" s="223">
        <v>2</v>
      </c>
      <c r="AQ583" s="223">
        <v>2</v>
      </c>
      <c r="AR583" s="12"/>
    </row>
    <row r="584" spans="1:44">
      <c r="A584" s="12" t="s">
        <v>2889</v>
      </c>
      <c r="B584" s="23" t="s">
        <v>5468</v>
      </c>
      <c r="C584" s="24">
        <v>12125012</v>
      </c>
      <c r="D584" s="12" t="s">
        <v>131</v>
      </c>
      <c r="E584" s="25" t="s">
        <v>5400</v>
      </c>
      <c r="F584" s="24">
        <v>11134237</v>
      </c>
      <c r="G584" s="12" t="s">
        <v>132</v>
      </c>
      <c r="H584" s="26" t="s">
        <v>133</v>
      </c>
      <c r="I584" s="12">
        <v>2370</v>
      </c>
      <c r="J584" s="27">
        <v>46259</v>
      </c>
      <c r="K584" s="28" t="s">
        <v>5401</v>
      </c>
      <c r="L584" s="12" t="s">
        <v>5402</v>
      </c>
      <c r="M584" s="12">
        <v>2389</v>
      </c>
      <c r="N584" s="358">
        <v>16</v>
      </c>
      <c r="O584" s="358">
        <v>0</v>
      </c>
      <c r="P584" s="30" t="s">
        <v>38</v>
      </c>
      <c r="Q584" s="31">
        <v>46248</v>
      </c>
      <c r="R584" s="12">
        <v>0</v>
      </c>
      <c r="S584" s="31">
        <v>46249</v>
      </c>
      <c r="T584" s="31">
        <v>46249</v>
      </c>
      <c r="U584" s="12" t="s">
        <v>99</v>
      </c>
      <c r="V584" s="12" t="s">
        <v>40</v>
      </c>
      <c r="W584" s="31"/>
      <c r="X584" s="358">
        <v>3</v>
      </c>
      <c r="Y584" s="358">
        <v>0</v>
      </c>
      <c r="Z584" s="357">
        <f>IFERROR(VLOOKUP(H584,[2]New!$B:$G,3,0),)*I584/60</f>
        <v>1674.8</v>
      </c>
      <c r="AA584" s="357">
        <f>IFERROR(VLOOKUP(H584,[2]New!$B:$G,4,0),)*I584/60</f>
        <v>4657.05</v>
      </c>
      <c r="AB584" s="357">
        <f>IFERROR(VLOOKUP(H584,[2]New!$B:$G,6,0),)*I584/60</f>
        <v>2291</v>
      </c>
      <c r="AC584" s="33">
        <f>VLOOKUP(A584,'[5]PO PTCA'!$A:$M,12,0)</f>
        <v>46290</v>
      </c>
      <c r="AD584" s="12" t="str">
        <f>IFERROR(VLOOKUP(H584,[3]Sheet1!$E:$H,4,0),)</f>
        <v>B</v>
      </c>
      <c r="AE584" s="17"/>
      <c r="AF584" s="34" t="s">
        <v>3343</v>
      </c>
      <c r="AG584" s="12" t="s">
        <v>42</v>
      </c>
      <c r="AH584" s="20"/>
      <c r="AI584" s="20" t="s">
        <v>139</v>
      </c>
      <c r="AJ584" s="223"/>
      <c r="AK584" s="223"/>
      <c r="AL584" s="223" t="s">
        <v>5605</v>
      </c>
      <c r="AM584" s="331" t="e">
        <v>#N/A</v>
      </c>
      <c r="AN584" s="223">
        <v>3</v>
      </c>
      <c r="AO584" s="223">
        <v>3</v>
      </c>
      <c r="AP584" s="223">
        <v>2</v>
      </c>
      <c r="AQ584" s="223">
        <v>2</v>
      </c>
      <c r="AR584" s="12"/>
    </row>
    <row r="585" spans="1:44">
      <c r="A585" s="12" t="s">
        <v>5403</v>
      </c>
      <c r="B585" s="23" t="s">
        <v>5469</v>
      </c>
      <c r="C585" s="24">
        <v>12125069</v>
      </c>
      <c r="D585" s="12" t="s">
        <v>194</v>
      </c>
      <c r="E585" s="25" t="s">
        <v>5404</v>
      </c>
      <c r="F585" s="24">
        <v>11134240</v>
      </c>
      <c r="G585" s="12" t="s">
        <v>195</v>
      </c>
      <c r="H585" s="26" t="s">
        <v>196</v>
      </c>
      <c r="I585" s="12">
        <v>450</v>
      </c>
      <c r="J585" s="27">
        <v>46259</v>
      </c>
      <c r="K585" s="28" t="s">
        <v>5405</v>
      </c>
      <c r="L585" s="12" t="s">
        <v>5406</v>
      </c>
      <c r="M585" s="12">
        <v>450</v>
      </c>
      <c r="N585" s="358">
        <v>0</v>
      </c>
      <c r="O585" s="358">
        <v>0</v>
      </c>
      <c r="P585" s="30" t="s">
        <v>38</v>
      </c>
      <c r="Q585" s="31">
        <v>46248</v>
      </c>
      <c r="R585" s="12">
        <v>0</v>
      </c>
      <c r="S585" s="31">
        <v>46249</v>
      </c>
      <c r="T585" s="31">
        <v>46249</v>
      </c>
      <c r="U585" s="12" t="s">
        <v>100</v>
      </c>
      <c r="V585" s="12" t="s">
        <v>40</v>
      </c>
      <c r="W585" s="31"/>
      <c r="X585" s="358">
        <v>0</v>
      </c>
      <c r="Y585" s="358">
        <v>0</v>
      </c>
      <c r="Z585" s="357">
        <f>IFERROR(VLOOKUP(H585,[2]New!$B:$G,3,0),)*I585/60</f>
        <v>318</v>
      </c>
      <c r="AA585" s="357">
        <f>IFERROR(VLOOKUP(H585,[2]New!$B:$G,4,0),)*I585/60</f>
        <v>694.5</v>
      </c>
      <c r="AB585" s="357">
        <f>IFERROR(VLOOKUP(H585,[2]New!$B:$G,6,0),)*I585/60</f>
        <v>435</v>
      </c>
      <c r="AC585" s="33">
        <f>VLOOKUP(A585,'[5]PO PTCA'!$A:$M,12,0)</f>
        <v>46290</v>
      </c>
      <c r="AD585" s="12" t="str">
        <f>IFERROR(VLOOKUP(H585,[3]Sheet1!$E:$H,4,0),)</f>
        <v>C</v>
      </c>
      <c r="AE585" s="17"/>
      <c r="AF585" s="34" t="s">
        <v>2469</v>
      </c>
      <c r="AG585" s="12">
        <v>2</v>
      </c>
      <c r="AH585" s="20"/>
      <c r="AI585" s="20" t="s">
        <v>140</v>
      </c>
      <c r="AJ585" s="223"/>
      <c r="AK585" s="223"/>
      <c r="AL585" s="223" t="s">
        <v>5611</v>
      </c>
      <c r="AM585" s="331" t="e">
        <v>#N/A</v>
      </c>
      <c r="AN585" s="223">
        <v>2</v>
      </c>
      <c r="AO585" s="223">
        <v>2</v>
      </c>
      <c r="AP585" s="223">
        <v>2</v>
      </c>
      <c r="AQ585" s="223">
        <v>2</v>
      </c>
      <c r="AR585" s="12"/>
    </row>
    <row r="586" spans="1:44">
      <c r="A586" s="12" t="s">
        <v>5407</v>
      </c>
      <c r="B586" s="23" t="s">
        <v>4849</v>
      </c>
      <c r="C586" s="24">
        <v>12125071</v>
      </c>
      <c r="D586" s="12" t="s">
        <v>191</v>
      </c>
      <c r="E586" s="25" t="s">
        <v>5408</v>
      </c>
      <c r="F586" s="24">
        <v>11134241</v>
      </c>
      <c r="G586" s="12" t="s">
        <v>192</v>
      </c>
      <c r="H586" s="26" t="s">
        <v>193</v>
      </c>
      <c r="I586" s="12">
        <v>1900</v>
      </c>
      <c r="J586" s="27">
        <v>46259</v>
      </c>
      <c r="K586" s="28" t="s">
        <v>5409</v>
      </c>
      <c r="L586" s="12" t="s">
        <v>5410</v>
      </c>
      <c r="M586" s="12">
        <v>1916</v>
      </c>
      <c r="N586" s="358">
        <v>16</v>
      </c>
      <c r="O586" s="358">
        <v>0</v>
      </c>
      <c r="P586" s="30" t="s">
        <v>38</v>
      </c>
      <c r="Q586" s="31">
        <v>46248</v>
      </c>
      <c r="R586" s="12">
        <v>0</v>
      </c>
      <c r="S586" s="31">
        <v>46249</v>
      </c>
      <c r="T586" s="31">
        <v>46249</v>
      </c>
      <c r="U586" s="12" t="s">
        <v>100</v>
      </c>
      <c r="V586" s="12" t="s">
        <v>40</v>
      </c>
      <c r="W586" s="31"/>
      <c r="X586" s="358">
        <v>0</v>
      </c>
      <c r="Y586" s="358">
        <v>0</v>
      </c>
      <c r="Z586" s="357">
        <f>IFERROR(VLOOKUP(H586,[2]New!$B:$G,3,0),)*I586/60</f>
        <v>1342.6666666666667</v>
      </c>
      <c r="AA586" s="357">
        <f>IFERROR(VLOOKUP(H586,[2]New!$B:$G,4,0),)*I586/60</f>
        <v>2932.3333333333335</v>
      </c>
      <c r="AB586" s="357">
        <f>IFERROR(VLOOKUP(H586,[2]New!$B:$G,6,0),)*I586/60</f>
        <v>1836.6666666666667</v>
      </c>
      <c r="AC586" s="33">
        <f>VLOOKUP(A586,'[5]PO PTCA'!$A:$M,12,0)</f>
        <v>46290</v>
      </c>
      <c r="AD586" s="12" t="str">
        <f>IFERROR(VLOOKUP(H586,[3]Sheet1!$E:$H,4,0),)</f>
        <v>C</v>
      </c>
      <c r="AE586" s="17"/>
      <c r="AF586" s="34" t="s">
        <v>2469</v>
      </c>
      <c r="AG586" s="12">
        <v>2</v>
      </c>
      <c r="AH586" s="20"/>
      <c r="AI586" s="20" t="s">
        <v>140</v>
      </c>
      <c r="AJ586" s="223"/>
      <c r="AK586" s="223"/>
      <c r="AL586" s="223" t="s">
        <v>5623</v>
      </c>
      <c r="AM586" s="331" t="e">
        <v>#N/A</v>
      </c>
      <c r="AN586" s="223">
        <v>2</v>
      </c>
      <c r="AO586" s="223">
        <v>2</v>
      </c>
      <c r="AP586" s="223">
        <v>2</v>
      </c>
      <c r="AQ586" s="223">
        <v>2</v>
      </c>
      <c r="AR586" s="12"/>
    </row>
    <row r="587" spans="1:44">
      <c r="A587" s="12" t="s">
        <v>5411</v>
      </c>
      <c r="B587" s="23" t="s">
        <v>5470</v>
      </c>
      <c r="C587" s="24">
        <v>12125006</v>
      </c>
      <c r="D587" s="12" t="s">
        <v>239</v>
      </c>
      <c r="E587" s="25" t="s">
        <v>5412</v>
      </c>
      <c r="F587" s="24">
        <v>11134232</v>
      </c>
      <c r="G587" s="12" t="s">
        <v>240</v>
      </c>
      <c r="H587" s="26" t="s">
        <v>241</v>
      </c>
      <c r="I587" s="12">
        <v>735</v>
      </c>
      <c r="J587" s="27">
        <v>46259</v>
      </c>
      <c r="K587" s="28" t="s">
        <v>5413</v>
      </c>
      <c r="L587" s="12" t="s">
        <v>5414</v>
      </c>
      <c r="M587" s="12">
        <v>738</v>
      </c>
      <c r="N587" s="358">
        <v>0</v>
      </c>
      <c r="O587" s="358">
        <v>0</v>
      </c>
      <c r="P587" s="30" t="s">
        <v>38</v>
      </c>
      <c r="Q587" s="31">
        <v>46248</v>
      </c>
      <c r="R587" s="12">
        <v>0</v>
      </c>
      <c r="S587" s="31">
        <v>46249</v>
      </c>
      <c r="T587" s="31">
        <v>46249</v>
      </c>
      <c r="U587" s="12" t="s">
        <v>100</v>
      </c>
      <c r="V587" s="12" t="s">
        <v>40</v>
      </c>
      <c r="W587" s="31"/>
      <c r="X587" s="358">
        <v>3</v>
      </c>
      <c r="Y587" s="358">
        <v>0</v>
      </c>
      <c r="Z587" s="357">
        <f>IFERROR(VLOOKUP(H587,[2]New!$B:$G,3,0),)*I587/60</f>
        <v>519.4</v>
      </c>
      <c r="AA587" s="357">
        <f>IFERROR(VLOOKUP(H587,[2]New!$B:$G,4,0),)*I587/60</f>
        <v>1134.3499999999999</v>
      </c>
      <c r="AB587" s="357">
        <f>IFERROR(VLOOKUP(H587,[2]New!$B:$G,6,0),)*I587/60</f>
        <v>710.5</v>
      </c>
      <c r="AC587" s="33">
        <f>VLOOKUP(A587,'[5]PO PTCA'!$A:$M,12,0)</f>
        <v>46303</v>
      </c>
      <c r="AD587" s="12" t="str">
        <f>IFERROR(VLOOKUP(H587,[3]Sheet1!$E:$H,4,0),)</f>
        <v>C</v>
      </c>
      <c r="AE587" s="17"/>
      <c r="AF587" s="34" t="s">
        <v>2469</v>
      </c>
      <c r="AG587" s="12">
        <v>2</v>
      </c>
      <c r="AH587" s="20"/>
      <c r="AI587" s="20" t="s">
        <v>140</v>
      </c>
      <c r="AJ587" s="223"/>
      <c r="AK587" s="223"/>
      <c r="AL587" s="223" t="s">
        <v>5629</v>
      </c>
      <c r="AM587" s="331" t="e">
        <v>#N/A</v>
      </c>
      <c r="AN587" s="223">
        <v>2</v>
      </c>
      <c r="AO587" s="223">
        <v>2</v>
      </c>
      <c r="AP587" s="223">
        <v>2</v>
      </c>
      <c r="AQ587" s="223">
        <v>2</v>
      </c>
      <c r="AR587" s="12"/>
    </row>
    <row r="588" spans="1:44">
      <c r="A588" s="12" t="s">
        <v>5415</v>
      </c>
      <c r="B588" s="23" t="s">
        <v>5471</v>
      </c>
      <c r="C588" s="24">
        <v>12125094</v>
      </c>
      <c r="D588" s="12" t="s">
        <v>243</v>
      </c>
      <c r="E588" s="25" t="s">
        <v>5416</v>
      </c>
      <c r="F588" s="24">
        <v>11134109</v>
      </c>
      <c r="G588" s="12" t="s">
        <v>244</v>
      </c>
      <c r="H588" s="26" t="s">
        <v>245</v>
      </c>
      <c r="I588" s="12">
        <v>450</v>
      </c>
      <c r="J588" s="27">
        <v>46259</v>
      </c>
      <c r="K588" s="28" t="s">
        <v>5417</v>
      </c>
      <c r="L588" s="12" t="s">
        <v>5418</v>
      </c>
      <c r="M588" s="12">
        <v>450</v>
      </c>
      <c r="N588" s="358">
        <v>0</v>
      </c>
      <c r="O588" s="358">
        <v>0</v>
      </c>
      <c r="P588" s="30" t="s">
        <v>38</v>
      </c>
      <c r="Q588" s="31">
        <v>46248</v>
      </c>
      <c r="R588" s="12">
        <v>0</v>
      </c>
      <c r="S588" s="31">
        <v>46249</v>
      </c>
      <c r="T588" s="31">
        <v>46249</v>
      </c>
      <c r="U588" s="12" t="s">
        <v>100</v>
      </c>
      <c r="V588" s="12" t="s">
        <v>40</v>
      </c>
      <c r="W588" s="31"/>
      <c r="X588" s="358">
        <v>0</v>
      </c>
      <c r="Y588" s="358">
        <v>0</v>
      </c>
      <c r="Z588" s="357">
        <f>IFERROR(VLOOKUP(H588,[2]New!$B:$G,3,0),)*I588/60</f>
        <v>318</v>
      </c>
      <c r="AA588" s="357">
        <f>IFERROR(VLOOKUP(H588,[2]New!$B:$G,4,0),)*I588/60</f>
        <v>884.25</v>
      </c>
      <c r="AB588" s="357">
        <f>IFERROR(VLOOKUP(H588,[2]New!$B:$G,6,0),)*I588/60</f>
        <v>435</v>
      </c>
      <c r="AC588" s="33">
        <f>VLOOKUP(A588,'[5]PO PTCA'!$A:$M,12,0)</f>
        <v>46303</v>
      </c>
      <c r="AD588" s="12" t="str">
        <f>IFERROR(VLOOKUP(H588,[3]Sheet1!$E:$H,4,0),)</f>
        <v>C</v>
      </c>
      <c r="AE588" s="17"/>
      <c r="AF588" s="34" t="s">
        <v>2469</v>
      </c>
      <c r="AG588" s="12">
        <v>2</v>
      </c>
      <c r="AH588" s="20"/>
      <c r="AI588" s="20" t="s">
        <v>140</v>
      </c>
      <c r="AJ588" s="223"/>
      <c r="AK588" s="223"/>
      <c r="AL588" s="223" t="s">
        <v>5642</v>
      </c>
      <c r="AM588" s="331" t="e">
        <v>#N/A</v>
      </c>
      <c r="AN588" s="223">
        <v>2</v>
      </c>
      <c r="AO588" s="223">
        <v>2</v>
      </c>
      <c r="AP588" s="223">
        <v>2</v>
      </c>
      <c r="AQ588" s="223">
        <v>2</v>
      </c>
      <c r="AR588" s="12"/>
    </row>
    <row r="589" spans="1:44">
      <c r="A589" s="12" t="s">
        <v>5088</v>
      </c>
      <c r="B589" s="23" t="s">
        <v>5472</v>
      </c>
      <c r="C589" s="24">
        <v>12114380</v>
      </c>
      <c r="D589" s="12" t="s">
        <v>107</v>
      </c>
      <c r="E589" s="25" t="s">
        <v>5419</v>
      </c>
      <c r="F589" s="24">
        <v>11124947</v>
      </c>
      <c r="G589" s="12" t="s">
        <v>5090</v>
      </c>
      <c r="H589" s="26" t="s">
        <v>5091</v>
      </c>
      <c r="I589" s="12">
        <v>201</v>
      </c>
      <c r="J589" s="27">
        <v>46259</v>
      </c>
      <c r="K589" s="28" t="s">
        <v>5420</v>
      </c>
      <c r="L589" s="12" t="s">
        <v>5421</v>
      </c>
      <c r="M589" s="12">
        <v>201</v>
      </c>
      <c r="N589" s="358">
        <v>0</v>
      </c>
      <c r="O589" s="358">
        <v>0</v>
      </c>
      <c r="P589" s="30" t="s">
        <v>203</v>
      </c>
      <c r="Q589" s="31">
        <v>46248</v>
      </c>
      <c r="R589" s="12">
        <v>0</v>
      </c>
      <c r="S589" s="31">
        <v>46249</v>
      </c>
      <c r="T589" s="31">
        <v>46249</v>
      </c>
      <c r="U589" s="12" t="s">
        <v>39</v>
      </c>
      <c r="V589" s="12" t="s">
        <v>40</v>
      </c>
      <c r="W589" s="31"/>
      <c r="X589" s="358">
        <v>0</v>
      </c>
      <c r="Y589" s="358">
        <v>0</v>
      </c>
      <c r="Z589" s="357">
        <f>IFERROR(VLOOKUP(H589,[2]New!$B:$G,3,0),)*I589/60</f>
        <v>144.05000000000001</v>
      </c>
      <c r="AA589" s="357">
        <f>IFERROR(VLOOKUP(H589,[2]New!$B:$G,4,0),)*I589/60</f>
        <v>544.04000000000008</v>
      </c>
      <c r="AB589" s="357">
        <f>IFERROR(VLOOKUP(H589,[2]New!$B:$G,6,0),)*I589/60</f>
        <v>490.10500000000008</v>
      </c>
      <c r="AC589" s="33">
        <f>VLOOKUP(A589,'[5]PO PTCA'!$A:$M,12,0)</f>
        <v>46269</v>
      </c>
      <c r="AD589" s="12">
        <f>IFERROR(VLOOKUP(H589,[3]Sheet1!$E:$H,4,0),)</f>
        <v>0</v>
      </c>
      <c r="AE589" s="17"/>
      <c r="AF589" s="34" t="s">
        <v>3343</v>
      </c>
      <c r="AG589" s="12">
        <v>0</v>
      </c>
      <c r="AH589" s="20"/>
      <c r="AI589" s="20" t="s">
        <v>184</v>
      </c>
      <c r="AJ589" s="223"/>
      <c r="AK589" s="223"/>
      <c r="AL589" s="223" t="s">
        <v>5714</v>
      </c>
      <c r="AM589" s="331" t="s">
        <v>5714</v>
      </c>
      <c r="AN589" s="223">
        <v>3</v>
      </c>
      <c r="AO589" s="223">
        <v>3</v>
      </c>
      <c r="AP589" s="223">
        <v>3</v>
      </c>
      <c r="AQ589" s="223">
        <v>3</v>
      </c>
      <c r="AR589" t="s">
        <v>5727</v>
      </c>
    </row>
    <row r="590" spans="1:44">
      <c r="A590" s="12" t="s">
        <v>5422</v>
      </c>
      <c r="B590" s="23" t="s">
        <v>5473</v>
      </c>
      <c r="C590" s="24">
        <v>12126662</v>
      </c>
      <c r="D590" s="12" t="s">
        <v>475</v>
      </c>
      <c r="E590" s="25" t="s">
        <v>5423</v>
      </c>
      <c r="F590" s="24">
        <v>11125740</v>
      </c>
      <c r="G590" s="12" t="s">
        <v>5424</v>
      </c>
      <c r="H590" s="26" t="s">
        <v>5425</v>
      </c>
      <c r="I590" s="12">
        <v>459</v>
      </c>
      <c r="J590" s="27">
        <v>46259</v>
      </c>
      <c r="K590" s="28" t="s">
        <v>5426</v>
      </c>
      <c r="L590" s="12" t="s">
        <v>5427</v>
      </c>
      <c r="M590" s="12">
        <v>459</v>
      </c>
      <c r="N590" s="358">
        <v>0</v>
      </c>
      <c r="O590" s="358">
        <v>0</v>
      </c>
      <c r="P590" s="30" t="s">
        <v>203</v>
      </c>
      <c r="Q590" s="31">
        <v>46248</v>
      </c>
      <c r="R590" s="12">
        <v>0</v>
      </c>
      <c r="S590" s="31">
        <v>46249</v>
      </c>
      <c r="T590" s="31">
        <v>46249</v>
      </c>
      <c r="U590" s="12" t="s">
        <v>39</v>
      </c>
      <c r="V590" s="12" t="s">
        <v>40</v>
      </c>
      <c r="W590" s="31"/>
      <c r="X590" s="358">
        <v>0</v>
      </c>
      <c r="Y590" s="358">
        <v>0</v>
      </c>
      <c r="Z590" s="357">
        <f>IFERROR(VLOOKUP(H590,[2]New!$B:$G,3,0),)*I590/60</f>
        <v>168.3</v>
      </c>
      <c r="AA590" s="357">
        <f>IFERROR(VLOOKUP(H590,[2]New!$B:$G,4,0),)*I590/60</f>
        <v>901.93500000000006</v>
      </c>
      <c r="AB590" s="357">
        <f>IFERROR(VLOOKUP(H590,[2]New!$B:$G,6,0),)*I590/60</f>
        <v>879.75</v>
      </c>
      <c r="AC590" s="33">
        <f>VLOOKUP(A590,'[5]PO PTCA'!$A:$M,12,0)</f>
        <v>46269</v>
      </c>
      <c r="AD590" s="12">
        <f>IFERROR(VLOOKUP(H590,[3]Sheet1!$E:$H,4,0),)</f>
        <v>0</v>
      </c>
      <c r="AE590" s="17"/>
      <c r="AF590" s="34" t="s">
        <v>3343</v>
      </c>
      <c r="AG590" s="12">
        <v>1</v>
      </c>
      <c r="AH590" s="20"/>
      <c r="AI590" s="20" t="s">
        <v>41</v>
      </c>
      <c r="AJ590" s="223"/>
      <c r="AK590" s="223"/>
      <c r="AL590" s="223" t="s">
        <v>5650</v>
      </c>
      <c r="AM590" s="331" t="s">
        <v>5650</v>
      </c>
      <c r="AN590" s="223">
        <v>3</v>
      </c>
      <c r="AO590" s="223">
        <v>3</v>
      </c>
      <c r="AP590" s="223">
        <v>3</v>
      </c>
      <c r="AQ590" s="223">
        <v>3</v>
      </c>
      <c r="AR590" t="s">
        <v>5729</v>
      </c>
    </row>
    <row r="591" spans="1:44">
      <c r="A591" s="12" t="s">
        <v>5428</v>
      </c>
      <c r="B591" s="23" t="s">
        <v>5474</v>
      </c>
      <c r="C591" s="24">
        <v>12111467</v>
      </c>
      <c r="D591" s="12" t="s">
        <v>561</v>
      </c>
      <c r="E591" s="25" t="s">
        <v>5429</v>
      </c>
      <c r="F591" s="24">
        <v>11125044</v>
      </c>
      <c r="G591" s="12" t="s">
        <v>557</v>
      </c>
      <c r="H591" s="26" t="s">
        <v>558</v>
      </c>
      <c r="I591" s="12">
        <v>70</v>
      </c>
      <c r="J591" s="27">
        <v>46259</v>
      </c>
      <c r="K591" s="28" t="s">
        <v>5430</v>
      </c>
      <c r="L591" s="12" t="s">
        <v>5431</v>
      </c>
      <c r="M591" s="12">
        <v>70</v>
      </c>
      <c r="N591" s="358">
        <v>0</v>
      </c>
      <c r="O591" s="358">
        <v>0</v>
      </c>
      <c r="P591" s="30" t="s">
        <v>203</v>
      </c>
      <c r="Q591" s="31">
        <v>46248</v>
      </c>
      <c r="R591" s="12">
        <v>0</v>
      </c>
      <c r="S591" s="31">
        <v>46249</v>
      </c>
      <c r="T591" s="31">
        <v>46249</v>
      </c>
      <c r="U591" s="12" t="s">
        <v>39</v>
      </c>
      <c r="V591" s="12" t="s">
        <v>40</v>
      </c>
      <c r="W591" s="31"/>
      <c r="X591" s="358">
        <v>0</v>
      </c>
      <c r="Y591" s="358">
        <v>0</v>
      </c>
      <c r="Z591" s="357">
        <f>IFERROR(VLOOKUP(H591,[2]New!$B:$G,3,0),)*I591/60</f>
        <v>32.083333333333336</v>
      </c>
      <c r="AA591" s="357">
        <f>IFERROR(VLOOKUP(H591,[2]New!$B:$G,4,0),)*I591/60</f>
        <v>137.55000000000001</v>
      </c>
      <c r="AB591" s="357">
        <f>IFERROR(VLOOKUP(H591,[2]New!$B:$G,6,0),)*I591/60</f>
        <v>81.666666666666671</v>
      </c>
      <c r="AC591" s="33">
        <f>VLOOKUP(A591,'[5]PO PTCA'!$A:$M,12,0)</f>
        <v>46269</v>
      </c>
      <c r="AD591" s="12">
        <f>IFERROR(VLOOKUP(H591,[3]Sheet1!$E:$H,4,0),)</f>
        <v>0</v>
      </c>
      <c r="AE591" s="17"/>
      <c r="AF591" s="34" t="s">
        <v>3343</v>
      </c>
      <c r="AG591" s="12">
        <v>0</v>
      </c>
      <c r="AH591" s="20"/>
      <c r="AI591" s="20" t="s">
        <v>184</v>
      </c>
      <c r="AJ591" s="223"/>
      <c r="AK591" s="223"/>
      <c r="AL591" s="223" t="s">
        <v>5697</v>
      </c>
      <c r="AM591" s="331" t="s">
        <v>5697</v>
      </c>
      <c r="AN591" s="223">
        <v>2</v>
      </c>
      <c r="AO591" s="223">
        <v>2</v>
      </c>
      <c r="AP591" s="223">
        <v>2</v>
      </c>
      <c r="AQ591" s="223">
        <v>2</v>
      </c>
      <c r="AR591" t="s">
        <v>5728</v>
      </c>
    </row>
    <row r="592" spans="1:44">
      <c r="A592" s="12" t="s">
        <v>5432</v>
      </c>
      <c r="B592" s="23" t="s">
        <v>5475</v>
      </c>
      <c r="C592" s="24">
        <v>12111449</v>
      </c>
      <c r="D592" s="12" t="s">
        <v>5040</v>
      </c>
      <c r="E592" s="25" t="s">
        <v>5433</v>
      </c>
      <c r="F592" s="24">
        <v>11117339</v>
      </c>
      <c r="G592" s="12" t="s">
        <v>5434</v>
      </c>
      <c r="H592" s="26" t="s">
        <v>5435</v>
      </c>
      <c r="I592" s="12">
        <v>55</v>
      </c>
      <c r="J592" s="27">
        <v>46259</v>
      </c>
      <c r="K592" s="28" t="s">
        <v>5436</v>
      </c>
      <c r="L592" s="12" t="s">
        <v>5437</v>
      </c>
      <c r="M592" s="12">
        <v>55</v>
      </c>
      <c r="N592" s="358">
        <v>0</v>
      </c>
      <c r="O592" s="358">
        <v>0</v>
      </c>
      <c r="P592" s="30" t="s">
        <v>203</v>
      </c>
      <c r="Q592" s="31">
        <v>46248</v>
      </c>
      <c r="R592" s="12">
        <v>0</v>
      </c>
      <c r="S592" s="31">
        <v>46249</v>
      </c>
      <c r="T592" s="31">
        <v>46249</v>
      </c>
      <c r="U592" s="12" t="s">
        <v>39</v>
      </c>
      <c r="V592" s="12" t="s">
        <v>40</v>
      </c>
      <c r="W592" s="31"/>
      <c r="X592" s="358">
        <v>0</v>
      </c>
      <c r="Y592" s="358">
        <v>0</v>
      </c>
      <c r="Z592" s="357">
        <f>IFERROR(VLOOKUP(H592,[2]New!$B:$G,3,0),)*I592/60</f>
        <v>19.25</v>
      </c>
      <c r="AA592" s="357">
        <f>IFERROR(VLOOKUP(H592,[2]New!$B:$G,4,0),)*I592/60</f>
        <v>84.88333333333334</v>
      </c>
      <c r="AB592" s="357">
        <f>IFERROR(VLOOKUP(H592,[2]New!$B:$G,6,0),)*I592/60</f>
        <v>39.416666666666664</v>
      </c>
      <c r="AC592" s="33">
        <f>VLOOKUP(A592,'[5]PO PTCA'!$A:$M,12,0)</f>
        <v>46269</v>
      </c>
      <c r="AD592" s="12">
        <f>IFERROR(VLOOKUP(H592,[3]Sheet1!$E:$H,4,0),)</f>
        <v>0</v>
      </c>
      <c r="AE592" s="17"/>
      <c r="AF592" s="34" t="s">
        <v>3343</v>
      </c>
      <c r="AG592" s="12">
        <v>0</v>
      </c>
      <c r="AH592" s="20"/>
      <c r="AI592" s="20" t="s">
        <v>184</v>
      </c>
      <c r="AJ592" s="223"/>
      <c r="AK592" s="223"/>
      <c r="AL592" s="223" t="s">
        <v>5723</v>
      </c>
      <c r="AM592" s="331" t="e">
        <v>#N/A</v>
      </c>
      <c r="AN592" s="223">
        <v>3</v>
      </c>
      <c r="AO592" s="223">
        <v>3</v>
      </c>
      <c r="AP592" s="223">
        <v>2</v>
      </c>
      <c r="AQ592" s="223">
        <v>2</v>
      </c>
      <c r="AR592" s="12"/>
    </row>
    <row r="593" spans="1:44">
      <c r="A593" s="12" t="s">
        <v>5438</v>
      </c>
      <c r="B593" s="23" t="s">
        <v>5476</v>
      </c>
      <c r="C593" s="24">
        <v>12002297</v>
      </c>
      <c r="D593" s="12" t="s">
        <v>5464</v>
      </c>
      <c r="E593" s="25" t="s">
        <v>5439</v>
      </c>
      <c r="F593" s="24">
        <v>11135320</v>
      </c>
      <c r="G593" s="12" t="s">
        <v>5440</v>
      </c>
      <c r="H593" s="26" t="s">
        <v>5441</v>
      </c>
      <c r="I593" s="12">
        <v>70</v>
      </c>
      <c r="J593" s="27">
        <v>46259</v>
      </c>
      <c r="K593" s="28" t="s">
        <v>5442</v>
      </c>
      <c r="L593" s="12" t="s">
        <v>5443</v>
      </c>
      <c r="M593" s="12">
        <v>70</v>
      </c>
      <c r="N593" s="358">
        <v>0</v>
      </c>
      <c r="O593" s="358">
        <v>0</v>
      </c>
      <c r="P593" s="30" t="s">
        <v>343</v>
      </c>
      <c r="Q593" s="31">
        <v>46248</v>
      </c>
      <c r="R593" s="12">
        <v>0</v>
      </c>
      <c r="S593" s="31">
        <v>46249</v>
      </c>
      <c r="T593" s="31">
        <v>46249</v>
      </c>
      <c r="U593" s="12" t="s">
        <v>39</v>
      </c>
      <c r="V593" s="12" t="s">
        <v>40</v>
      </c>
      <c r="W593" s="31"/>
      <c r="X593" s="358">
        <v>0</v>
      </c>
      <c r="Y593" s="358">
        <v>0</v>
      </c>
      <c r="Z593" s="357">
        <f>IFERROR(VLOOKUP(H593,[2]New!$B:$G,3,0),)*I593/60</f>
        <v>32.200000000000003</v>
      </c>
      <c r="AA593" s="357">
        <f>IFERROR(VLOOKUP(H593,[2]New!$B:$G,4,0),)*I593/60</f>
        <v>108.03333333333333</v>
      </c>
      <c r="AB593" s="357">
        <f>IFERROR(VLOOKUP(H593,[2]New!$B:$G,6,0),)*I593/60</f>
        <v>58.916666666666664</v>
      </c>
      <c r="AC593" s="33">
        <f>VLOOKUP(A593,'[5]PO PTCA'!$A:$M,12,0)</f>
        <v>46269</v>
      </c>
      <c r="AD593" s="12">
        <f>IFERROR(VLOOKUP(H593,[3]Sheet1!$E:$H,4,0),)</f>
        <v>0</v>
      </c>
      <c r="AE593" s="17"/>
      <c r="AF593" s="34" t="s">
        <v>3343</v>
      </c>
      <c r="AG593" s="12">
        <v>0</v>
      </c>
      <c r="AH593" s="20"/>
      <c r="AI593" s="20" t="s">
        <v>184</v>
      </c>
      <c r="AJ593" s="223"/>
      <c r="AK593" s="223"/>
      <c r="AL593" s="223" t="s">
        <v>5724</v>
      </c>
      <c r="AM593" s="331" t="s">
        <v>5724</v>
      </c>
      <c r="AN593" s="223">
        <v>2</v>
      </c>
      <c r="AO593" s="223">
        <v>2</v>
      </c>
      <c r="AP593" s="223">
        <v>2</v>
      </c>
      <c r="AQ593" s="223">
        <v>2</v>
      </c>
      <c r="AR593" t="s">
        <v>5728</v>
      </c>
    </row>
    <row r="594" spans="1:44">
      <c r="A594" s="12" t="s">
        <v>5444</v>
      </c>
      <c r="B594" s="23" t="s">
        <v>5477</v>
      </c>
      <c r="C594" s="24">
        <v>12111390</v>
      </c>
      <c r="D594" s="12" t="s">
        <v>147</v>
      </c>
      <c r="E594" s="25" t="s">
        <v>5445</v>
      </c>
      <c r="F594" s="24">
        <v>11135311</v>
      </c>
      <c r="G594" s="12" t="s">
        <v>5446</v>
      </c>
      <c r="H594" s="26" t="s">
        <v>5447</v>
      </c>
      <c r="I594" s="12">
        <v>5</v>
      </c>
      <c r="J594" s="27">
        <v>46259</v>
      </c>
      <c r="K594" s="28" t="s">
        <v>5448</v>
      </c>
      <c r="L594" s="12" t="s">
        <v>5449</v>
      </c>
      <c r="M594" s="12">
        <v>5</v>
      </c>
      <c r="N594" s="358">
        <v>0</v>
      </c>
      <c r="O594" s="358">
        <v>0</v>
      </c>
      <c r="P594" s="30" t="s">
        <v>343</v>
      </c>
      <c r="Q594" s="31">
        <v>46248</v>
      </c>
      <c r="R594" s="12">
        <v>0</v>
      </c>
      <c r="S594" s="31">
        <v>46249</v>
      </c>
      <c r="T594" s="31">
        <v>46249</v>
      </c>
      <c r="U594" s="12" t="s">
        <v>39</v>
      </c>
      <c r="V594" s="12" t="s">
        <v>40</v>
      </c>
      <c r="W594" s="31"/>
      <c r="X594" s="358">
        <v>0</v>
      </c>
      <c r="Y594" s="358">
        <v>0</v>
      </c>
      <c r="Z594" s="357">
        <f>IFERROR(VLOOKUP(H594,[2]New!$B:$G,3,0),)*I594/60</f>
        <v>1.75</v>
      </c>
      <c r="AA594" s="357">
        <f>IFERROR(VLOOKUP(H594,[2]New!$B:$G,4,0),)*I594/60</f>
        <v>7.7166666666666668</v>
      </c>
      <c r="AB594" s="357">
        <f>IFERROR(VLOOKUP(H594,[2]New!$B:$G,6,0),)*I594/60</f>
        <v>3.5833333333333335</v>
      </c>
      <c r="AC594" s="33">
        <f>VLOOKUP(A594,'[5]PO PTCA'!$A:$M,12,0)</f>
        <v>46269</v>
      </c>
      <c r="AD594" s="12">
        <f>IFERROR(VLOOKUP(H594,[3]Sheet1!$E:$H,4,0),)</f>
        <v>0</v>
      </c>
      <c r="AE594" s="17"/>
      <c r="AF594" s="34" t="s">
        <v>3343</v>
      </c>
      <c r="AG594" s="12">
        <v>0</v>
      </c>
      <c r="AH594" s="20"/>
      <c r="AI594" s="20" t="s">
        <v>184</v>
      </c>
      <c r="AJ594" s="223"/>
      <c r="AK594" s="223"/>
      <c r="AL594" s="223" t="s">
        <v>5725</v>
      </c>
      <c r="AM594" s="331" t="s">
        <v>5725</v>
      </c>
      <c r="AN594" s="223">
        <v>2</v>
      </c>
      <c r="AO594" s="223">
        <v>2</v>
      </c>
      <c r="AP594" s="223">
        <v>2</v>
      </c>
      <c r="AQ594" s="223">
        <v>2</v>
      </c>
      <c r="AR594" t="s">
        <v>5728</v>
      </c>
    </row>
    <row r="595" spans="1:44">
      <c r="A595" s="12" t="s">
        <v>5450</v>
      </c>
      <c r="B595" s="23" t="s">
        <v>5478</v>
      </c>
      <c r="C595" s="24">
        <v>12126656</v>
      </c>
      <c r="D595" s="12" t="s">
        <v>474</v>
      </c>
      <c r="E595" s="25" t="s">
        <v>5451</v>
      </c>
      <c r="F595" s="24">
        <v>11135718</v>
      </c>
      <c r="G595" s="12" t="s">
        <v>467</v>
      </c>
      <c r="H595" s="26" t="s">
        <v>468</v>
      </c>
      <c r="I595" s="12">
        <v>138</v>
      </c>
      <c r="J595" s="27">
        <v>46259</v>
      </c>
      <c r="K595" s="28" t="s">
        <v>5452</v>
      </c>
      <c r="L595" s="12" t="s">
        <v>5453</v>
      </c>
      <c r="M595" s="12">
        <v>138</v>
      </c>
      <c r="N595" s="358">
        <v>0</v>
      </c>
      <c r="O595" s="358">
        <v>0</v>
      </c>
      <c r="P595" s="30" t="s">
        <v>343</v>
      </c>
      <c r="Q595" s="31">
        <v>46248</v>
      </c>
      <c r="R595" s="12">
        <v>0</v>
      </c>
      <c r="S595" s="31">
        <v>46249</v>
      </c>
      <c r="T595" s="31">
        <v>46249</v>
      </c>
      <c r="U595" s="12" t="s">
        <v>39</v>
      </c>
      <c r="V595" s="12" t="s">
        <v>40</v>
      </c>
      <c r="W595" s="31"/>
      <c r="X595" s="358">
        <v>0</v>
      </c>
      <c r="Y595" s="358">
        <v>0</v>
      </c>
      <c r="Z595" s="357">
        <f>IFERROR(VLOOKUP(H595,[2]New!$B:$G,3,0),)*I595/60</f>
        <v>0</v>
      </c>
      <c r="AA595" s="357">
        <f>IFERROR(VLOOKUP(H595,[2]New!$B:$G,4,0),)*I595/60</f>
        <v>0</v>
      </c>
      <c r="AB595" s="357">
        <f>IFERROR(VLOOKUP(H595,[2]New!$B:$G,6,0),)*I595/60</f>
        <v>0</v>
      </c>
      <c r="AC595" s="33">
        <f>VLOOKUP(A595,'[5]PO PTCA'!$A:$M,12,0)</f>
        <v>46272</v>
      </c>
      <c r="AD595" s="12">
        <f>IFERROR(VLOOKUP(H595,[3]Sheet1!$E:$H,4,0),)</f>
        <v>0</v>
      </c>
      <c r="AE595" s="17"/>
      <c r="AF595" s="34" t="s">
        <v>3343</v>
      </c>
      <c r="AG595" s="12">
        <v>1</v>
      </c>
      <c r="AH595" s="20"/>
      <c r="AI595" s="20" t="s">
        <v>41</v>
      </c>
      <c r="AJ595" s="223"/>
      <c r="AK595" s="223"/>
      <c r="AL595" s="223" t="s">
        <v>5704</v>
      </c>
      <c r="AM595" s="331" t="e">
        <v>#N/A</v>
      </c>
      <c r="AN595" s="223">
        <v>3</v>
      </c>
      <c r="AO595" s="223">
        <v>3</v>
      </c>
      <c r="AP595" s="223">
        <v>3</v>
      </c>
      <c r="AQ595" s="223">
        <v>3</v>
      </c>
      <c r="AR595" s="12"/>
    </row>
    <row r="596" spans="1:44">
      <c r="A596" s="12" t="s">
        <v>5454</v>
      </c>
      <c r="B596" s="23" t="s">
        <v>4855</v>
      </c>
      <c r="C596" s="24">
        <v>12112522</v>
      </c>
      <c r="D596" s="12" t="s">
        <v>5465</v>
      </c>
      <c r="E596" s="25" t="s">
        <v>5455</v>
      </c>
      <c r="F596" s="24">
        <v>11117131</v>
      </c>
      <c r="G596" s="12" t="s">
        <v>5456</v>
      </c>
      <c r="H596" s="26" t="s">
        <v>5457</v>
      </c>
      <c r="I596" s="12">
        <v>390</v>
      </c>
      <c r="J596" s="27">
        <v>46259</v>
      </c>
      <c r="K596" s="28" t="s">
        <v>5458</v>
      </c>
      <c r="L596" s="12" t="s">
        <v>5459</v>
      </c>
      <c r="M596" s="12">
        <v>392</v>
      </c>
      <c r="N596" s="358">
        <v>2</v>
      </c>
      <c r="O596" s="358">
        <v>0</v>
      </c>
      <c r="P596" s="30" t="s">
        <v>43</v>
      </c>
      <c r="Q596" s="31">
        <v>46248</v>
      </c>
      <c r="R596" s="12">
        <v>0</v>
      </c>
      <c r="S596" s="31">
        <v>46249</v>
      </c>
      <c r="T596" s="31">
        <v>46249</v>
      </c>
      <c r="U596" s="12" t="s">
        <v>39</v>
      </c>
      <c r="V596" s="12" t="s">
        <v>40</v>
      </c>
      <c r="W596" s="31"/>
      <c r="X596" s="358">
        <v>0</v>
      </c>
      <c r="Y596" s="358">
        <v>0</v>
      </c>
      <c r="Z596" s="357">
        <f>IFERROR(VLOOKUP(H596,[2]New!$B:$G,3,0),)*I596/60</f>
        <v>136.5</v>
      </c>
      <c r="AA596" s="357">
        <f>IFERROR(VLOOKUP(H596,[2]New!$B:$G,4,0),)*I596/60</f>
        <v>601.9</v>
      </c>
      <c r="AB596" s="357">
        <f>IFERROR(VLOOKUP(H596,[2]New!$B:$G,6,0),)*I596/60</f>
        <v>279.5</v>
      </c>
      <c r="AC596" s="33">
        <f>VLOOKUP(A596,'[5]PO PTCA'!$A:$M,12,0)</f>
        <v>46268</v>
      </c>
      <c r="AD596" s="12">
        <f>IFERROR(VLOOKUP(H596,[3]Sheet1!$E:$H,4,0),)</f>
        <v>0</v>
      </c>
      <c r="AE596" s="17"/>
      <c r="AF596" s="34" t="s">
        <v>3343</v>
      </c>
      <c r="AG596" s="12">
        <v>0</v>
      </c>
      <c r="AH596" s="20"/>
      <c r="AI596" s="20" t="s">
        <v>184</v>
      </c>
      <c r="AJ596" s="223"/>
      <c r="AK596" s="223"/>
      <c r="AL596" s="223" t="s">
        <v>5726</v>
      </c>
      <c r="AM596" s="331" t="s">
        <v>5726</v>
      </c>
      <c r="AN596" s="223">
        <v>2</v>
      </c>
      <c r="AO596" s="223">
        <v>2</v>
      </c>
      <c r="AP596" s="223">
        <v>2</v>
      </c>
      <c r="AQ596" s="223" t="s">
        <v>47</v>
      </c>
      <c r="AR596" t="s">
        <v>5729</v>
      </c>
    </row>
    <row r="597" spans="1:44">
      <c r="A597" s="12" t="s">
        <v>5460</v>
      </c>
      <c r="B597" s="23" t="s">
        <v>5479</v>
      </c>
      <c r="C597" s="24">
        <v>12114377</v>
      </c>
      <c r="D597" s="12" t="s">
        <v>113</v>
      </c>
      <c r="E597" s="25" t="s">
        <v>5461</v>
      </c>
      <c r="F597" s="24">
        <v>11134340</v>
      </c>
      <c r="G597" s="12" t="s">
        <v>114</v>
      </c>
      <c r="H597" s="26" t="s">
        <v>115</v>
      </c>
      <c r="I597" s="12">
        <v>32</v>
      </c>
      <c r="J597" s="27">
        <v>46259</v>
      </c>
      <c r="K597" s="28" t="s">
        <v>5462</v>
      </c>
      <c r="L597" s="12" t="s">
        <v>5463</v>
      </c>
      <c r="M597" s="12">
        <v>32</v>
      </c>
      <c r="N597" s="358">
        <v>0</v>
      </c>
      <c r="O597" s="358">
        <v>0</v>
      </c>
      <c r="P597" s="30" t="s">
        <v>43</v>
      </c>
      <c r="Q597" s="31">
        <v>46248</v>
      </c>
      <c r="R597" s="12">
        <v>0</v>
      </c>
      <c r="S597" s="31">
        <v>46249</v>
      </c>
      <c r="T597" s="31">
        <v>46249</v>
      </c>
      <c r="U597" s="12" t="s">
        <v>39</v>
      </c>
      <c r="V597" s="12" t="s">
        <v>40</v>
      </c>
      <c r="W597" s="31"/>
      <c r="X597" s="358">
        <v>0</v>
      </c>
      <c r="Y597" s="358">
        <v>0</v>
      </c>
      <c r="Z597" s="357">
        <f>IFERROR(VLOOKUP(H597,[2]New!$B:$G,3,0),)*I597/60</f>
        <v>11.733333333333333</v>
      </c>
      <c r="AA597" s="357">
        <f>IFERROR(VLOOKUP(H597,[2]New!$B:$G,4,0),)*I597/60</f>
        <v>62.88</v>
      </c>
      <c r="AB597" s="357">
        <f>IFERROR(VLOOKUP(H597,[2]New!$B:$G,6,0),)*I597/60</f>
        <v>61.333333333333336</v>
      </c>
      <c r="AC597" s="33">
        <f>VLOOKUP(A597,'[5]PO PTCA'!$A:$M,12,0)</f>
        <v>46268</v>
      </c>
      <c r="AD597" s="12">
        <f>IFERROR(VLOOKUP(H597,[3]Sheet1!$E:$H,4,0),)</f>
        <v>0</v>
      </c>
      <c r="AE597" s="17"/>
      <c r="AF597" s="34" t="s">
        <v>3343</v>
      </c>
      <c r="AG597" s="12">
        <v>0</v>
      </c>
      <c r="AH597" s="20"/>
      <c r="AI597" s="20" t="s">
        <v>184</v>
      </c>
      <c r="AJ597" s="223"/>
      <c r="AK597" s="223"/>
      <c r="AL597" s="223" t="s">
        <v>5641</v>
      </c>
      <c r="AM597" s="331" t="s">
        <v>5641</v>
      </c>
      <c r="AN597" s="223">
        <v>3</v>
      </c>
      <c r="AO597" s="223">
        <v>3</v>
      </c>
      <c r="AP597" s="223">
        <v>2</v>
      </c>
      <c r="AQ597" s="223">
        <v>2</v>
      </c>
      <c r="AR597" t="s">
        <v>5729</v>
      </c>
    </row>
    <row r="598" spans="1:44">
      <c r="A598" s="12" t="s">
        <v>5537</v>
      </c>
      <c r="B598" s="23" t="s">
        <v>5552</v>
      </c>
      <c r="C598" s="24">
        <v>12111088</v>
      </c>
      <c r="D598" s="12" t="s">
        <v>534</v>
      </c>
      <c r="E598" s="383" t="s">
        <v>7189</v>
      </c>
      <c r="F598" s="24">
        <v>11111223</v>
      </c>
      <c r="G598" s="12" t="s">
        <v>578</v>
      </c>
      <c r="H598" s="26" t="s">
        <v>579</v>
      </c>
      <c r="I598" s="12">
        <v>631</v>
      </c>
      <c r="J598" s="27">
        <v>46259</v>
      </c>
      <c r="K598" s="28" t="s">
        <v>5538</v>
      </c>
      <c r="L598" s="12" t="s">
        <v>5539</v>
      </c>
      <c r="M598" s="12">
        <v>631</v>
      </c>
      <c r="N598" s="358">
        <v>0</v>
      </c>
      <c r="O598" s="358">
        <v>0</v>
      </c>
      <c r="P598" s="30" t="s">
        <v>203</v>
      </c>
      <c r="Q598" s="31">
        <v>46248</v>
      </c>
      <c r="R598" s="12">
        <v>0</v>
      </c>
      <c r="S598" s="31">
        <v>46249</v>
      </c>
      <c r="T598" s="31">
        <v>46249</v>
      </c>
      <c r="U598" s="12" t="s">
        <v>39</v>
      </c>
      <c r="V598" s="12" t="s">
        <v>40</v>
      </c>
      <c r="W598" s="31"/>
      <c r="X598" s="358">
        <v>0</v>
      </c>
      <c r="Y598" s="358">
        <v>0</v>
      </c>
      <c r="Z598" s="357">
        <f>IFERROR(VLOOKUP(H598,[2]New!$B:$G,3,0),)*I598/60</f>
        <v>441.7</v>
      </c>
      <c r="AA598" s="357">
        <f>IFERROR(VLOOKUP(H598,[2]New!$B:$G,4,0),)*I598/60</f>
        <v>1724.7333333333333</v>
      </c>
      <c r="AB598" s="357">
        <f>IFERROR(VLOOKUP(H598,[2]New!$B:$G,6,0),)*I598/60</f>
        <v>1545.95</v>
      </c>
      <c r="AC598" s="33">
        <f>VLOOKUP(A598,'[5]PO PTCA'!$A:$M,12,0)</f>
        <v>46269</v>
      </c>
      <c r="AD598" s="12">
        <f>IFERROR(VLOOKUP(H598,[3]Sheet1!$E:$H,4,0),)</f>
        <v>0</v>
      </c>
      <c r="AE598" s="17"/>
      <c r="AF598" s="34" t="s">
        <v>3343</v>
      </c>
      <c r="AG598" s="12">
        <v>0</v>
      </c>
      <c r="AH598" s="20"/>
      <c r="AI598" s="20" t="s">
        <v>184</v>
      </c>
      <c r="AJ598" s="223"/>
      <c r="AK598" s="223"/>
      <c r="AL598" s="223" t="s">
        <v>5604</v>
      </c>
      <c r="AM598" s="331" t="s">
        <v>5604</v>
      </c>
      <c r="AN598" s="223">
        <v>3</v>
      </c>
      <c r="AO598" s="223">
        <v>3</v>
      </c>
      <c r="AP598" s="223">
        <v>2</v>
      </c>
      <c r="AQ598" s="223">
        <v>2</v>
      </c>
      <c r="AR598" t="s">
        <v>5727</v>
      </c>
    </row>
    <row r="599" spans="1:44">
      <c r="A599" s="12" t="s">
        <v>5540</v>
      </c>
      <c r="B599" s="23" t="s">
        <v>5553</v>
      </c>
      <c r="C599" s="24">
        <v>12114375</v>
      </c>
      <c r="D599" s="12" t="s">
        <v>119</v>
      </c>
      <c r="E599" s="25" t="s">
        <v>5541</v>
      </c>
      <c r="F599" s="24">
        <v>11127218</v>
      </c>
      <c r="G599" s="12" t="s">
        <v>120</v>
      </c>
      <c r="H599" s="26" t="s">
        <v>248</v>
      </c>
      <c r="I599" s="12">
        <v>40</v>
      </c>
      <c r="J599" s="27">
        <v>46259</v>
      </c>
      <c r="K599" s="28" t="s">
        <v>5542</v>
      </c>
      <c r="L599" s="12" t="s">
        <v>5543</v>
      </c>
      <c r="M599" s="12">
        <v>40</v>
      </c>
      <c r="N599" s="358">
        <v>0</v>
      </c>
      <c r="O599" s="358">
        <v>0</v>
      </c>
      <c r="P599" s="30" t="s">
        <v>43</v>
      </c>
      <c r="Q599" s="31">
        <v>46248</v>
      </c>
      <c r="R599" s="12">
        <v>0</v>
      </c>
      <c r="S599" s="31">
        <v>46249</v>
      </c>
      <c r="T599" s="31">
        <v>46249</v>
      </c>
      <c r="U599" s="12" t="s">
        <v>39</v>
      </c>
      <c r="V599" s="12" t="s">
        <v>40</v>
      </c>
      <c r="W599" s="31"/>
      <c r="X599" s="358">
        <v>0</v>
      </c>
      <c r="Y599" s="358">
        <v>0</v>
      </c>
      <c r="Z599" s="357">
        <f>IFERROR(VLOOKUP(H599,[2]New!$B:$G,3,0),)*I599/60</f>
        <v>14.666666666666666</v>
      </c>
      <c r="AA599" s="357">
        <f>IFERROR(VLOOKUP(H599,[2]New!$B:$G,4,0),)*I599/60</f>
        <v>78.599999999999994</v>
      </c>
      <c r="AB599" s="357">
        <f>IFERROR(VLOOKUP(H599,[2]New!$B:$G,6,0),)*I599/60</f>
        <v>76.666666666666671</v>
      </c>
      <c r="AC599" s="33">
        <f>VLOOKUP(A599,'[5]PO PTCA'!$A:$M,12,0)</f>
        <v>46269</v>
      </c>
      <c r="AD599" s="12">
        <f>IFERROR(VLOOKUP(H599,[3]Sheet1!$E:$H,4,0),)</f>
        <v>0</v>
      </c>
      <c r="AE599" s="17"/>
      <c r="AF599" s="34" t="s">
        <v>3343</v>
      </c>
      <c r="AG599" s="12">
        <v>0</v>
      </c>
      <c r="AH599" s="20"/>
      <c r="AI599" s="20" t="s">
        <v>184</v>
      </c>
      <c r="AJ599" s="223"/>
      <c r="AK599" s="223"/>
      <c r="AL599" s="223" t="s">
        <v>5684</v>
      </c>
      <c r="AM599" s="331" t="e">
        <v>#N/A</v>
      </c>
      <c r="AN599" s="223">
        <v>3</v>
      </c>
      <c r="AO599" s="223">
        <v>3</v>
      </c>
      <c r="AP599" s="223">
        <v>2</v>
      </c>
      <c r="AQ599" s="223">
        <v>2</v>
      </c>
      <c r="AR599" s="12"/>
    </row>
    <row r="600" spans="1:44">
      <c r="A600" s="12" t="s">
        <v>5544</v>
      </c>
      <c r="B600" s="23" t="s">
        <v>5554</v>
      </c>
      <c r="C600" s="24">
        <v>12114377</v>
      </c>
      <c r="D600" s="12" t="s">
        <v>113</v>
      </c>
      <c r="E600" s="25" t="s">
        <v>5545</v>
      </c>
      <c r="F600" s="24">
        <v>11127220</v>
      </c>
      <c r="G600" s="12" t="s">
        <v>150</v>
      </c>
      <c r="H600" s="26" t="s">
        <v>267</v>
      </c>
      <c r="I600" s="12">
        <v>10</v>
      </c>
      <c r="J600" s="27">
        <v>46259</v>
      </c>
      <c r="K600" s="28" t="s">
        <v>5546</v>
      </c>
      <c r="L600" s="12" t="s">
        <v>5547</v>
      </c>
      <c r="M600" s="12">
        <v>10</v>
      </c>
      <c r="N600" s="358">
        <v>0</v>
      </c>
      <c r="O600" s="358">
        <v>0</v>
      </c>
      <c r="P600" s="30" t="s">
        <v>43</v>
      </c>
      <c r="Q600" s="31">
        <v>46248</v>
      </c>
      <c r="R600" s="12">
        <v>0</v>
      </c>
      <c r="S600" s="31">
        <v>46249</v>
      </c>
      <c r="T600" s="31">
        <v>46249</v>
      </c>
      <c r="U600" s="12" t="s">
        <v>39</v>
      </c>
      <c r="V600" s="12" t="s">
        <v>40</v>
      </c>
      <c r="W600" s="31"/>
      <c r="X600" s="358">
        <v>0</v>
      </c>
      <c r="Y600" s="358">
        <v>0</v>
      </c>
      <c r="Z600" s="357">
        <f>IFERROR(VLOOKUP(H600,[2]New!$B:$G,3,0),)*I600/60</f>
        <v>3.6666666666666665</v>
      </c>
      <c r="AA600" s="357">
        <f>IFERROR(VLOOKUP(H600,[2]New!$B:$G,4,0),)*I600/60</f>
        <v>19.649999999999999</v>
      </c>
      <c r="AB600" s="357">
        <f>IFERROR(VLOOKUP(H600,[2]New!$B:$G,6,0),)*I600/60</f>
        <v>19.166666666666668</v>
      </c>
      <c r="AC600" s="33">
        <f>VLOOKUP(A600,'[5]PO PTCA'!$A:$M,12,0)</f>
        <v>46269</v>
      </c>
      <c r="AD600" s="12">
        <f>IFERROR(VLOOKUP(H600,[3]Sheet1!$E:$H,4,0),)</f>
        <v>0</v>
      </c>
      <c r="AE600" s="17"/>
      <c r="AF600" s="34" t="s">
        <v>3343</v>
      </c>
      <c r="AG600" s="12">
        <v>0</v>
      </c>
      <c r="AH600" s="20"/>
      <c r="AI600" s="20" t="s">
        <v>184</v>
      </c>
      <c r="AJ600" s="223"/>
      <c r="AK600" s="223"/>
      <c r="AL600" s="223" t="s">
        <v>5661</v>
      </c>
      <c r="AM600" s="331" t="e">
        <v>#N/A</v>
      </c>
      <c r="AN600" s="223">
        <v>3</v>
      </c>
      <c r="AO600" s="223">
        <v>3</v>
      </c>
      <c r="AP600" s="223">
        <v>2</v>
      </c>
      <c r="AQ600" s="223">
        <v>2</v>
      </c>
      <c r="AR600" s="12"/>
    </row>
    <row r="601" spans="1:44">
      <c r="A601" s="12" t="s">
        <v>5548</v>
      </c>
      <c r="B601" s="23" t="s">
        <v>5555</v>
      </c>
      <c r="C601" s="24">
        <v>12114364</v>
      </c>
      <c r="D601" s="12" t="s">
        <v>124</v>
      </c>
      <c r="E601" s="25" t="s">
        <v>5549</v>
      </c>
      <c r="F601" s="24">
        <v>11127820</v>
      </c>
      <c r="G601" s="12" t="s">
        <v>125</v>
      </c>
      <c r="H601" s="26" t="s">
        <v>282</v>
      </c>
      <c r="I601" s="12">
        <v>75</v>
      </c>
      <c r="J601" s="27">
        <v>46259</v>
      </c>
      <c r="K601" s="28" t="s">
        <v>5550</v>
      </c>
      <c r="L601" s="12" t="s">
        <v>5551</v>
      </c>
      <c r="M601" s="12">
        <v>75</v>
      </c>
      <c r="N601" s="358">
        <v>0</v>
      </c>
      <c r="O601" s="358">
        <v>0</v>
      </c>
      <c r="P601" s="30" t="s">
        <v>43</v>
      </c>
      <c r="Q601" s="31">
        <v>46248</v>
      </c>
      <c r="R601" s="12">
        <v>0</v>
      </c>
      <c r="S601" s="31">
        <v>46249</v>
      </c>
      <c r="T601" s="31">
        <v>46249</v>
      </c>
      <c r="U601" s="12" t="s">
        <v>39</v>
      </c>
      <c r="V601" s="12" t="s">
        <v>40</v>
      </c>
      <c r="W601" s="31"/>
      <c r="X601" s="358">
        <v>0</v>
      </c>
      <c r="Y601" s="358">
        <v>0</v>
      </c>
      <c r="Z601" s="357">
        <f>IFERROR(VLOOKUP(H601,[2]New!$B:$G,3,0),)*I601/60</f>
        <v>27.5</v>
      </c>
      <c r="AA601" s="357">
        <f>IFERROR(VLOOKUP(H601,[2]New!$B:$G,4,0),)*I601/60</f>
        <v>147.375</v>
      </c>
      <c r="AB601" s="357">
        <f>IFERROR(VLOOKUP(H601,[2]New!$B:$G,6,0),)*I601/60</f>
        <v>143.75</v>
      </c>
      <c r="AC601" s="33">
        <f>VLOOKUP(A601,'[5]PO PTCA'!$A:$M,12,0)</f>
        <v>46269</v>
      </c>
      <c r="AD601" s="12">
        <f>IFERROR(VLOOKUP(H601,[3]Sheet1!$E:$H,4,0),)</f>
        <v>0</v>
      </c>
      <c r="AE601" s="17"/>
      <c r="AF601" s="34" t="s">
        <v>3343</v>
      </c>
      <c r="AG601" s="12">
        <v>0</v>
      </c>
      <c r="AH601" s="20"/>
      <c r="AI601" s="20" t="s">
        <v>184</v>
      </c>
      <c r="AJ601" s="223"/>
      <c r="AK601" s="223"/>
      <c r="AL601" s="223" t="s">
        <v>5653</v>
      </c>
      <c r="AM601" s="331" t="e">
        <v>#N/A</v>
      </c>
      <c r="AN601" s="223">
        <v>3</v>
      </c>
      <c r="AO601" s="223">
        <v>3</v>
      </c>
      <c r="AP601" s="223">
        <v>2</v>
      </c>
      <c r="AQ601" s="223">
        <v>2</v>
      </c>
      <c r="AR601" s="12"/>
    </row>
    <row r="602" spans="1:44">
      <c r="A602" s="12" t="s">
        <v>4786</v>
      </c>
      <c r="B602" s="23" t="s">
        <v>5890</v>
      </c>
      <c r="C602" s="24">
        <v>12120937</v>
      </c>
      <c r="D602" s="12" t="s">
        <v>4805</v>
      </c>
      <c r="E602" s="25" t="s">
        <v>5576</v>
      </c>
      <c r="F602" s="24">
        <v>11122029</v>
      </c>
      <c r="G602" s="12" t="s">
        <v>4788</v>
      </c>
      <c r="H602" s="26" t="s">
        <v>4789</v>
      </c>
      <c r="I602" s="12">
        <v>699</v>
      </c>
      <c r="J602" s="27">
        <v>46260</v>
      </c>
      <c r="K602" s="28" t="s">
        <v>5577</v>
      </c>
      <c r="L602" s="12" t="s">
        <v>5578</v>
      </c>
      <c r="M602" s="12">
        <v>707</v>
      </c>
      <c r="N602" s="358">
        <v>8</v>
      </c>
      <c r="O602" s="358">
        <v>0</v>
      </c>
      <c r="P602" s="30" t="s">
        <v>203</v>
      </c>
      <c r="Q602" s="31">
        <v>46249</v>
      </c>
      <c r="R602" s="12">
        <v>0</v>
      </c>
      <c r="S602" s="31">
        <v>46251</v>
      </c>
      <c r="T602" s="31">
        <v>46251</v>
      </c>
      <c r="U602" s="12" t="s">
        <v>101</v>
      </c>
      <c r="V602" s="12" t="s">
        <v>45</v>
      </c>
      <c r="W602" s="31"/>
      <c r="X602" s="358">
        <v>0</v>
      </c>
      <c r="Y602" s="358">
        <v>0</v>
      </c>
      <c r="Z602" s="357">
        <f>IFERROR(VLOOKUP(H602,[2]New!$B:$G,3,0),)*I602/60</f>
        <v>512.6</v>
      </c>
      <c r="AA602" s="357">
        <f>IFERROR(VLOOKUP(H602,[2]New!$B:$G,4,0),)*I602/60</f>
        <v>2094.67</v>
      </c>
      <c r="AB602" s="357">
        <f>IFERROR(VLOOKUP(H602,[2]New!$B:$G,6,0),)*I602/60</f>
        <v>2003.8</v>
      </c>
      <c r="AC602" s="33">
        <f>VLOOKUP(A602,'[5]PO PTCA'!$A:$M,12,0)</f>
        <v>46269</v>
      </c>
      <c r="AD602" s="12">
        <f>IFERROR(VLOOKUP(H602,[3]Sheet1!$E:$H,4,0),)</f>
        <v>0</v>
      </c>
      <c r="AE602" s="17"/>
      <c r="AF602" s="34" t="s">
        <v>6215</v>
      </c>
      <c r="AG602" s="12">
        <v>2</v>
      </c>
      <c r="AH602" s="20"/>
      <c r="AI602" s="20" t="s">
        <v>121</v>
      </c>
      <c r="AJ602" s="223"/>
      <c r="AK602" s="223"/>
      <c r="AL602" s="223" t="s">
        <v>5710</v>
      </c>
      <c r="AM602" s="331" t="s">
        <v>5710</v>
      </c>
      <c r="AN602" s="371">
        <v>3</v>
      </c>
      <c r="AO602" s="371">
        <v>3</v>
      </c>
      <c r="AP602" s="371" t="s">
        <v>47</v>
      </c>
      <c r="AQ602" s="371" t="s">
        <v>47</v>
      </c>
      <c r="AR602" t="s">
        <v>5727</v>
      </c>
    </row>
    <row r="603" spans="1:44">
      <c r="A603" s="12" t="s">
        <v>4786</v>
      </c>
      <c r="B603" s="23" t="s">
        <v>5891</v>
      </c>
      <c r="C603" s="24">
        <v>12120937</v>
      </c>
      <c r="D603" s="12" t="s">
        <v>4805</v>
      </c>
      <c r="E603" s="25" t="s">
        <v>5579</v>
      </c>
      <c r="F603" s="24">
        <v>11122029</v>
      </c>
      <c r="G603" s="12" t="s">
        <v>4788</v>
      </c>
      <c r="H603" s="26" t="s">
        <v>4789</v>
      </c>
      <c r="I603" s="12">
        <v>790</v>
      </c>
      <c r="J603" s="27">
        <v>46260</v>
      </c>
      <c r="K603" s="28" t="s">
        <v>5580</v>
      </c>
      <c r="L603" s="12" t="s">
        <v>5581</v>
      </c>
      <c r="M603" s="12">
        <v>798</v>
      </c>
      <c r="N603" s="358">
        <v>8</v>
      </c>
      <c r="O603" s="358">
        <v>0</v>
      </c>
      <c r="P603" s="30" t="s">
        <v>203</v>
      </c>
      <c r="Q603" s="31">
        <v>46249</v>
      </c>
      <c r="R603" s="12">
        <v>0</v>
      </c>
      <c r="S603" s="31">
        <v>46251</v>
      </c>
      <c r="T603" s="31">
        <v>46251</v>
      </c>
      <c r="U603" s="12" t="s">
        <v>101</v>
      </c>
      <c r="V603" s="12" t="s">
        <v>45</v>
      </c>
      <c r="W603" s="31"/>
      <c r="X603" s="358">
        <v>0</v>
      </c>
      <c r="Y603" s="358">
        <v>0</v>
      </c>
      <c r="Z603" s="357">
        <f>IFERROR(VLOOKUP(H603,[2]New!$B:$G,3,0),)*I603/60</f>
        <v>579.33333333333337</v>
      </c>
      <c r="AA603" s="357">
        <f>IFERROR(VLOOKUP(H603,[2]New!$B:$G,4,0),)*I603/60</f>
        <v>2367.3666666666668</v>
      </c>
      <c r="AB603" s="357">
        <f>IFERROR(VLOOKUP(H603,[2]New!$B:$G,6,0),)*I603/60</f>
        <v>2264.6666666666665</v>
      </c>
      <c r="AC603" s="33">
        <f>VLOOKUP(A603,'[5]PO PTCA'!$A:$M,12,0)</f>
        <v>46269</v>
      </c>
      <c r="AD603" s="12">
        <f>IFERROR(VLOOKUP(H603,[3]Sheet1!$E:$H,4,0),)</f>
        <v>0</v>
      </c>
      <c r="AE603" s="17"/>
      <c r="AF603" s="34" t="s">
        <v>6215</v>
      </c>
      <c r="AG603" s="12">
        <v>2</v>
      </c>
      <c r="AH603" s="20"/>
      <c r="AI603" s="20" t="s">
        <v>121</v>
      </c>
      <c r="AJ603" s="223"/>
      <c r="AK603" s="223"/>
      <c r="AL603" s="223" t="s">
        <v>5710</v>
      </c>
      <c r="AM603" s="331" t="s">
        <v>5710</v>
      </c>
      <c r="AN603" s="371">
        <v>3</v>
      </c>
      <c r="AO603" s="371">
        <v>3</v>
      </c>
      <c r="AP603" s="371" t="s">
        <v>47</v>
      </c>
      <c r="AQ603" s="371" t="s">
        <v>47</v>
      </c>
      <c r="AR603" t="s">
        <v>5727</v>
      </c>
    </row>
    <row r="604" spans="1:44">
      <c r="A604" s="12" t="s">
        <v>4786</v>
      </c>
      <c r="B604" s="23" t="s">
        <v>5892</v>
      </c>
      <c r="C604" s="24">
        <v>12120937</v>
      </c>
      <c r="D604" s="12" t="s">
        <v>4805</v>
      </c>
      <c r="E604" s="25" t="s">
        <v>5582</v>
      </c>
      <c r="F604" s="24">
        <v>11122029</v>
      </c>
      <c r="G604" s="12" t="s">
        <v>4788</v>
      </c>
      <c r="H604" s="26" t="s">
        <v>4789</v>
      </c>
      <c r="I604" s="12">
        <v>170</v>
      </c>
      <c r="J604" s="27">
        <v>46260</v>
      </c>
      <c r="K604" s="28" t="s">
        <v>5583</v>
      </c>
      <c r="L604" s="12" t="s">
        <v>5584</v>
      </c>
      <c r="M604" s="12">
        <v>172</v>
      </c>
      <c r="N604" s="358">
        <v>2</v>
      </c>
      <c r="O604" s="358">
        <v>0</v>
      </c>
      <c r="P604" s="30" t="s">
        <v>203</v>
      </c>
      <c r="Q604" s="31">
        <v>46249</v>
      </c>
      <c r="R604" s="12">
        <v>0</v>
      </c>
      <c r="S604" s="31">
        <v>46251</v>
      </c>
      <c r="T604" s="31">
        <v>46251</v>
      </c>
      <c r="U604" s="12" t="s">
        <v>101</v>
      </c>
      <c r="V604" s="12" t="s">
        <v>45</v>
      </c>
      <c r="W604" s="31"/>
      <c r="X604" s="358">
        <v>0</v>
      </c>
      <c r="Y604" s="358">
        <v>0</v>
      </c>
      <c r="Z604" s="357">
        <f>IFERROR(VLOOKUP(H604,[2]New!$B:$G,3,0),)*I604/60</f>
        <v>124.66666666666667</v>
      </c>
      <c r="AA604" s="357">
        <f>IFERROR(VLOOKUP(H604,[2]New!$B:$G,4,0),)*I604/60</f>
        <v>509.43333333333339</v>
      </c>
      <c r="AB604" s="357">
        <f>IFERROR(VLOOKUP(H604,[2]New!$B:$G,6,0),)*I604/60</f>
        <v>487.33333333333331</v>
      </c>
      <c r="AC604" s="33">
        <f>VLOOKUP(A604,'[5]PO PTCA'!$A:$M,12,0)</f>
        <v>46269</v>
      </c>
      <c r="AD604" s="12">
        <f>IFERROR(VLOOKUP(H604,[3]Sheet1!$E:$H,4,0),)</f>
        <v>0</v>
      </c>
      <c r="AE604" s="17"/>
      <c r="AF604" s="34" t="s">
        <v>6215</v>
      </c>
      <c r="AG604" s="12">
        <v>2</v>
      </c>
      <c r="AH604" s="20"/>
      <c r="AI604" s="20" t="s">
        <v>121</v>
      </c>
      <c r="AJ604" s="223"/>
      <c r="AK604" s="223"/>
      <c r="AL604" s="223" t="s">
        <v>5710</v>
      </c>
      <c r="AM604" s="331" t="s">
        <v>5710</v>
      </c>
      <c r="AN604" s="371">
        <v>3</v>
      </c>
      <c r="AO604" s="371">
        <v>3</v>
      </c>
      <c r="AP604" s="371" t="s">
        <v>47</v>
      </c>
      <c r="AQ604" s="371" t="s">
        <v>47</v>
      </c>
      <c r="AR604" t="s">
        <v>5727</v>
      </c>
    </row>
    <row r="605" spans="1:44">
      <c r="A605" s="12" t="s">
        <v>619</v>
      </c>
      <c r="B605" s="23" t="s">
        <v>5594</v>
      </c>
      <c r="C605" s="24">
        <v>12138751</v>
      </c>
      <c r="D605" s="12" t="s">
        <v>5593</v>
      </c>
      <c r="E605" s="25">
        <v>2000128810</v>
      </c>
      <c r="F605" s="24">
        <v>11106007</v>
      </c>
      <c r="G605" s="12" t="s">
        <v>5585</v>
      </c>
      <c r="H605" s="26" t="s">
        <v>5586</v>
      </c>
      <c r="I605" s="12">
        <v>16</v>
      </c>
      <c r="J605" s="27">
        <v>46255</v>
      </c>
      <c r="K605" s="28" t="s">
        <v>5587</v>
      </c>
      <c r="L605" s="12" t="s">
        <v>5588</v>
      </c>
      <c r="M605" s="12">
        <v>16</v>
      </c>
      <c r="N605" s="358">
        <v>0</v>
      </c>
      <c r="O605" s="358">
        <v>0</v>
      </c>
      <c r="P605" s="30" t="s">
        <v>128</v>
      </c>
      <c r="Q605" s="31">
        <v>46241</v>
      </c>
      <c r="R605" s="12">
        <v>0</v>
      </c>
      <c r="S605" s="31">
        <v>46242</v>
      </c>
      <c r="T605" s="31">
        <v>46246</v>
      </c>
      <c r="U605" s="12" t="s">
        <v>128</v>
      </c>
      <c r="V605" s="12" t="s">
        <v>45</v>
      </c>
      <c r="W605" s="31"/>
      <c r="X605" s="358">
        <v>0</v>
      </c>
      <c r="Y605" s="358">
        <v>0</v>
      </c>
      <c r="Z605" s="358">
        <v>0</v>
      </c>
      <c r="AA605" s="358">
        <v>0</v>
      </c>
      <c r="AB605" s="358">
        <v>0</v>
      </c>
      <c r="AC605" s="33" t="s">
        <v>128</v>
      </c>
      <c r="AD605" s="12"/>
      <c r="AE605" s="17"/>
      <c r="AF605" s="33" t="s">
        <v>128</v>
      </c>
      <c r="AG605" s="12"/>
      <c r="AH605" s="20"/>
      <c r="AI605" s="20"/>
      <c r="AJ605" s="223"/>
      <c r="AK605" s="223"/>
      <c r="AL605" s="223" t="e">
        <v>#N/A</v>
      </c>
      <c r="AM605" s="331" t="e">
        <v>#N/A</v>
      </c>
      <c r="AN605" s="331"/>
      <c r="AO605" s="331"/>
      <c r="AP605" s="331"/>
      <c r="AQ605" s="331"/>
      <c r="AR605" s="12"/>
    </row>
    <row r="606" spans="1:44">
      <c r="A606" s="12" t="s">
        <v>619</v>
      </c>
      <c r="B606" s="23" t="s">
        <v>5595</v>
      </c>
      <c r="C606" s="24">
        <v>12138751</v>
      </c>
      <c r="D606" s="12" t="s">
        <v>5593</v>
      </c>
      <c r="E606" s="25">
        <v>2000128811</v>
      </c>
      <c r="F606" s="24">
        <v>11106007</v>
      </c>
      <c r="G606" s="12" t="s">
        <v>5585</v>
      </c>
      <c r="H606" s="26" t="s">
        <v>5586</v>
      </c>
      <c r="I606" s="12">
        <v>16</v>
      </c>
      <c r="J606" s="27">
        <v>46255</v>
      </c>
      <c r="K606" s="28" t="s">
        <v>5589</v>
      </c>
      <c r="L606" s="12" t="s">
        <v>5590</v>
      </c>
      <c r="M606" s="12">
        <v>16</v>
      </c>
      <c r="N606" s="358">
        <v>0</v>
      </c>
      <c r="O606" s="358">
        <v>0</v>
      </c>
      <c r="P606" s="30" t="s">
        <v>128</v>
      </c>
      <c r="Q606" s="31">
        <v>46241</v>
      </c>
      <c r="R606" s="12">
        <v>0</v>
      </c>
      <c r="S606" s="31">
        <v>46242</v>
      </c>
      <c r="T606" s="31">
        <v>46246</v>
      </c>
      <c r="U606" s="12" t="s">
        <v>128</v>
      </c>
      <c r="V606" s="12" t="s">
        <v>45</v>
      </c>
      <c r="W606" s="31"/>
      <c r="X606" s="358">
        <v>0</v>
      </c>
      <c r="Y606" s="358">
        <v>0</v>
      </c>
      <c r="Z606" s="358">
        <v>0</v>
      </c>
      <c r="AA606" s="358">
        <v>0</v>
      </c>
      <c r="AB606" s="358">
        <v>0</v>
      </c>
      <c r="AC606" s="33" t="s">
        <v>128</v>
      </c>
      <c r="AD606" s="12"/>
      <c r="AE606" s="17"/>
      <c r="AF606" s="33" t="s">
        <v>128</v>
      </c>
      <c r="AG606" s="12"/>
      <c r="AH606" s="20"/>
      <c r="AI606" s="20"/>
      <c r="AJ606" s="223"/>
      <c r="AK606" s="223"/>
      <c r="AL606" s="223" t="e">
        <v>#N/A</v>
      </c>
      <c r="AM606" s="331" t="e">
        <v>#N/A</v>
      </c>
      <c r="AN606" s="331"/>
      <c r="AO606" s="331"/>
      <c r="AP606" s="331"/>
      <c r="AQ606" s="331"/>
      <c r="AR606" s="12"/>
    </row>
    <row r="607" spans="1:44">
      <c r="A607" s="12" t="s">
        <v>619</v>
      </c>
      <c r="B607" s="23" t="s">
        <v>5596</v>
      </c>
      <c r="C607" s="24">
        <v>12138751</v>
      </c>
      <c r="D607" s="12" t="s">
        <v>5593</v>
      </c>
      <c r="E607" s="25">
        <v>2000128813</v>
      </c>
      <c r="F607" s="24">
        <v>11106007</v>
      </c>
      <c r="G607" s="12" t="s">
        <v>5585</v>
      </c>
      <c r="H607" s="26" t="s">
        <v>5586</v>
      </c>
      <c r="I607" s="12">
        <v>17</v>
      </c>
      <c r="J607" s="27">
        <v>46255</v>
      </c>
      <c r="K607" s="28" t="s">
        <v>5591</v>
      </c>
      <c r="L607" s="12" t="s">
        <v>5592</v>
      </c>
      <c r="M607" s="12">
        <v>17</v>
      </c>
      <c r="N607" s="358">
        <v>0</v>
      </c>
      <c r="O607" s="358">
        <v>0</v>
      </c>
      <c r="P607" s="30" t="s">
        <v>128</v>
      </c>
      <c r="Q607" s="31">
        <v>46241</v>
      </c>
      <c r="R607" s="12">
        <v>0</v>
      </c>
      <c r="S607" s="31">
        <v>46242</v>
      </c>
      <c r="T607" s="31">
        <v>46246</v>
      </c>
      <c r="U607" s="12" t="s">
        <v>128</v>
      </c>
      <c r="V607" s="12" t="s">
        <v>45</v>
      </c>
      <c r="W607" s="31"/>
      <c r="X607" s="358">
        <v>0</v>
      </c>
      <c r="Y607" s="358">
        <v>0</v>
      </c>
      <c r="Z607" s="358">
        <v>0</v>
      </c>
      <c r="AA607" s="358">
        <v>0</v>
      </c>
      <c r="AB607" s="358">
        <v>0</v>
      </c>
      <c r="AC607" s="33" t="s">
        <v>128</v>
      </c>
      <c r="AD607" s="12"/>
      <c r="AE607" s="17"/>
      <c r="AF607" s="33" t="s">
        <v>128</v>
      </c>
      <c r="AG607" s="12"/>
      <c r="AH607" s="20"/>
      <c r="AI607" s="20"/>
      <c r="AJ607" s="223"/>
      <c r="AK607" s="223"/>
      <c r="AL607" s="223" t="e">
        <v>#N/A</v>
      </c>
      <c r="AM607" s="331" t="e">
        <v>#N/A</v>
      </c>
      <c r="AN607" s="331"/>
      <c r="AO607" s="331"/>
      <c r="AP607" s="331"/>
      <c r="AQ607" s="331"/>
      <c r="AR607" s="12"/>
    </row>
    <row r="608" spans="1:44">
      <c r="A608" s="12"/>
      <c r="B608" s="23" t="s">
        <v>5893</v>
      </c>
      <c r="C608" s="24">
        <v>11125715</v>
      </c>
      <c r="D608" s="12" t="s">
        <v>348</v>
      </c>
      <c r="E608" s="25" t="s">
        <v>5730</v>
      </c>
      <c r="F608" s="24">
        <v>11125715</v>
      </c>
      <c r="G608" s="12" t="s">
        <v>348</v>
      </c>
      <c r="H608" s="26" t="s">
        <v>199</v>
      </c>
      <c r="I608" s="12">
        <v>5</v>
      </c>
      <c r="J608" s="27">
        <v>46260</v>
      </c>
      <c r="K608" s="28" t="s">
        <v>5731</v>
      </c>
      <c r="L608" s="12" t="s">
        <v>5732</v>
      </c>
      <c r="M608" s="12">
        <v>5</v>
      </c>
      <c r="N608" s="358">
        <v>0</v>
      </c>
      <c r="O608" s="358">
        <v>0</v>
      </c>
      <c r="P608" s="30" t="s">
        <v>43</v>
      </c>
      <c r="Q608" s="31">
        <v>46249</v>
      </c>
      <c r="R608" s="12">
        <v>0</v>
      </c>
      <c r="S608" s="31">
        <v>46251</v>
      </c>
      <c r="T608" s="31">
        <v>46251</v>
      </c>
      <c r="U608" s="12" t="s">
        <v>39</v>
      </c>
      <c r="V608" s="12" t="s">
        <v>45</v>
      </c>
      <c r="W608" s="31"/>
      <c r="X608" s="358">
        <v>0</v>
      </c>
      <c r="Y608" s="358">
        <v>0</v>
      </c>
      <c r="Z608" s="357">
        <f>IFERROR(VLOOKUP(H608,[2]New!$B:$G,3,0),)*I608/60</f>
        <v>1.8333333333333333</v>
      </c>
      <c r="AA608" s="357">
        <f>IFERROR(VLOOKUP(H608,[2]New!$B:$G,4,0),)*I608/60</f>
        <v>9.8249999999999993</v>
      </c>
      <c r="AB608" s="357">
        <f>IFERROR(VLOOKUP(H608,[2]New!$B:$G,6,0),)*I608/60</f>
        <v>9.5833333333333339</v>
      </c>
      <c r="AC608" s="33">
        <v>46269</v>
      </c>
      <c r="AD608" s="12">
        <f>IFERROR(VLOOKUP(H608,[3]Sheet1!$E:$H,4,0),)</f>
        <v>0</v>
      </c>
      <c r="AE608" s="17"/>
      <c r="AF608" s="34" t="s">
        <v>2471</v>
      </c>
      <c r="AG608" s="12">
        <v>0</v>
      </c>
      <c r="AH608" s="20"/>
      <c r="AI608" s="20" t="s">
        <v>184</v>
      </c>
      <c r="AJ608" s="223"/>
      <c r="AK608" s="223"/>
      <c r="AL608" s="223"/>
      <c r="AM608" s="331"/>
      <c r="AN608" s="223">
        <v>2</v>
      </c>
      <c r="AO608" s="223">
        <v>2</v>
      </c>
      <c r="AP608" s="223">
        <v>2</v>
      </c>
      <c r="AQ608" s="223">
        <v>2</v>
      </c>
      <c r="AR608" s="12"/>
    </row>
    <row r="609" spans="1:44">
      <c r="A609" s="12" t="s">
        <v>5733</v>
      </c>
      <c r="B609" s="23" t="s">
        <v>5894</v>
      </c>
      <c r="C609" s="24">
        <v>12115102</v>
      </c>
      <c r="D609" s="12" t="s">
        <v>4755</v>
      </c>
      <c r="E609" s="25" t="s">
        <v>5734</v>
      </c>
      <c r="F609" s="24">
        <v>11112913</v>
      </c>
      <c r="G609" s="12" t="s">
        <v>5735</v>
      </c>
      <c r="H609" s="26" t="s">
        <v>5736</v>
      </c>
      <c r="I609" s="12">
        <v>75</v>
      </c>
      <c r="J609" s="27">
        <v>46260</v>
      </c>
      <c r="K609" s="28" t="s">
        <v>5737</v>
      </c>
      <c r="L609" s="12" t="s">
        <v>5738</v>
      </c>
      <c r="M609" s="12">
        <v>75</v>
      </c>
      <c r="N609" s="358">
        <v>0</v>
      </c>
      <c r="O609" s="358">
        <v>0</v>
      </c>
      <c r="P609" s="30" t="s">
        <v>166</v>
      </c>
      <c r="Q609" s="31">
        <v>46249</v>
      </c>
      <c r="R609" s="12">
        <v>0</v>
      </c>
      <c r="S609" s="31">
        <v>46251</v>
      </c>
      <c r="T609" s="31">
        <v>46251</v>
      </c>
      <c r="U609" s="12" t="s">
        <v>44</v>
      </c>
      <c r="V609" s="12" t="s">
        <v>45</v>
      </c>
      <c r="W609" s="31"/>
      <c r="X609" s="358">
        <v>0</v>
      </c>
      <c r="Y609" s="358">
        <v>0</v>
      </c>
      <c r="Z609" s="357">
        <f>IFERROR(VLOOKUP(H609,[2]New!$B:$G,3,0),)*I609/60</f>
        <v>27.5</v>
      </c>
      <c r="AA609" s="357">
        <f>IFERROR(VLOOKUP(H609,[2]New!$B:$G,4,0),)*I609/60</f>
        <v>116.25</v>
      </c>
      <c r="AB609" s="357">
        <f>IFERROR(VLOOKUP(H609,[2]New!$B:$G,6,0),)*I609/60</f>
        <v>143.75</v>
      </c>
      <c r="AC609" s="33">
        <f>VLOOKUP(A609,'[5]PO PTCA'!$A:$M,12,0)</f>
        <v>46269</v>
      </c>
      <c r="AD609" s="12">
        <f>IFERROR(VLOOKUP(H609,[3]Sheet1!$E:$H,4,0),)</f>
        <v>0</v>
      </c>
      <c r="AE609" s="17"/>
      <c r="AF609" s="34" t="s">
        <v>7190</v>
      </c>
      <c r="AG609" s="12">
        <v>0</v>
      </c>
      <c r="AH609" s="20"/>
      <c r="AI609" s="20" t="s">
        <v>46</v>
      </c>
      <c r="AJ609" s="223"/>
      <c r="AK609" s="223"/>
      <c r="AL609" s="223"/>
      <c r="AM609" s="331"/>
      <c r="AN609" s="223">
        <v>3</v>
      </c>
      <c r="AO609" s="223">
        <v>3</v>
      </c>
      <c r="AP609" s="223">
        <v>2</v>
      </c>
      <c r="AQ609" s="223">
        <v>2</v>
      </c>
      <c r="AR609" s="12"/>
    </row>
    <row r="610" spans="1:44">
      <c r="A610" s="12" t="s">
        <v>5739</v>
      </c>
      <c r="B610" s="23" t="s">
        <v>5895</v>
      </c>
      <c r="C610" s="24">
        <v>12115092</v>
      </c>
      <c r="D610" s="12" t="s">
        <v>488</v>
      </c>
      <c r="E610" s="25" t="s">
        <v>5740</v>
      </c>
      <c r="F610" s="24">
        <v>11112903</v>
      </c>
      <c r="G610" s="12" t="s">
        <v>5741</v>
      </c>
      <c r="H610" s="26" t="s">
        <v>5742</v>
      </c>
      <c r="I610" s="12">
        <v>420</v>
      </c>
      <c r="J610" s="27">
        <v>46260</v>
      </c>
      <c r="K610" s="28" t="s">
        <v>5743</v>
      </c>
      <c r="L610" s="12" t="s">
        <v>5744</v>
      </c>
      <c r="M610" s="12">
        <v>420</v>
      </c>
      <c r="N610" s="358">
        <v>0</v>
      </c>
      <c r="O610" s="358">
        <v>0</v>
      </c>
      <c r="P610" s="30" t="s">
        <v>166</v>
      </c>
      <c r="Q610" s="31">
        <v>46249</v>
      </c>
      <c r="R610" s="12">
        <v>0</v>
      </c>
      <c r="S610" s="31">
        <v>46251</v>
      </c>
      <c r="T610" s="31">
        <v>46251</v>
      </c>
      <c r="U610" s="12" t="s">
        <v>44</v>
      </c>
      <c r="V610" s="12" t="s">
        <v>45</v>
      </c>
      <c r="W610" s="31"/>
      <c r="X610" s="358">
        <v>0</v>
      </c>
      <c r="Y610" s="358">
        <v>0</v>
      </c>
      <c r="Z610" s="357">
        <f>IFERROR(VLOOKUP(H610,[2]New!$B:$G,3,0),)*I610/60</f>
        <v>154</v>
      </c>
      <c r="AA610" s="357">
        <f>IFERROR(VLOOKUP(H610,[2]New!$B:$G,4,0),)*I610/60</f>
        <v>651</v>
      </c>
      <c r="AB610" s="357">
        <f>IFERROR(VLOOKUP(H610,[2]New!$B:$G,6,0),)*I610/60</f>
        <v>805</v>
      </c>
      <c r="AC610" s="33">
        <f>VLOOKUP(A610,'[5]PO PTCA'!$A:$M,12,0)</f>
        <v>46269</v>
      </c>
      <c r="AD610" s="12">
        <f>IFERROR(VLOOKUP(H610,[3]Sheet1!$E:$H,4,0),)</f>
        <v>0</v>
      </c>
      <c r="AE610" s="17"/>
      <c r="AF610" s="34" t="s">
        <v>7190</v>
      </c>
      <c r="AG610" s="12">
        <v>0</v>
      </c>
      <c r="AH610" s="20"/>
      <c r="AI610" s="20" t="s">
        <v>46</v>
      </c>
      <c r="AJ610" s="223"/>
      <c r="AK610" s="223"/>
      <c r="AL610" s="223"/>
      <c r="AM610" s="331"/>
      <c r="AN610" s="223">
        <v>3</v>
      </c>
      <c r="AO610" s="223">
        <v>3</v>
      </c>
      <c r="AP610" s="223">
        <v>2</v>
      </c>
      <c r="AQ610" s="223">
        <v>2</v>
      </c>
      <c r="AR610" s="12"/>
    </row>
    <row r="611" spans="1:44">
      <c r="A611" s="12" t="s">
        <v>5745</v>
      </c>
      <c r="B611" s="23" t="s">
        <v>5896</v>
      </c>
      <c r="C611" s="24">
        <v>12115100</v>
      </c>
      <c r="D611" s="12" t="s">
        <v>530</v>
      </c>
      <c r="E611" s="25" t="s">
        <v>5746</v>
      </c>
      <c r="F611" s="24">
        <v>11112911</v>
      </c>
      <c r="G611" s="12" t="s">
        <v>635</v>
      </c>
      <c r="H611" s="26" t="s">
        <v>636</v>
      </c>
      <c r="I611" s="12">
        <v>720</v>
      </c>
      <c r="J611" s="27">
        <v>46260</v>
      </c>
      <c r="K611" s="28" t="s">
        <v>5747</v>
      </c>
      <c r="L611" s="12" t="s">
        <v>5748</v>
      </c>
      <c r="M611" s="12">
        <v>720</v>
      </c>
      <c r="N611" s="358">
        <v>0</v>
      </c>
      <c r="O611" s="358">
        <v>0</v>
      </c>
      <c r="P611" s="30" t="s">
        <v>166</v>
      </c>
      <c r="Q611" s="31">
        <v>46249</v>
      </c>
      <c r="R611" s="12">
        <v>0</v>
      </c>
      <c r="S611" s="31">
        <v>46251</v>
      </c>
      <c r="T611" s="31">
        <v>46251</v>
      </c>
      <c r="U611" s="12" t="s">
        <v>44</v>
      </c>
      <c r="V611" s="12" t="s">
        <v>45</v>
      </c>
      <c r="W611" s="31"/>
      <c r="X611" s="358">
        <v>0</v>
      </c>
      <c r="Y611" s="358">
        <v>0</v>
      </c>
      <c r="Z611" s="357">
        <f>IFERROR(VLOOKUP(H611,[2]New!$B:$G,3,0),)*I611/60</f>
        <v>264</v>
      </c>
      <c r="AA611" s="357">
        <f>IFERROR(VLOOKUP(H611,[2]New!$B:$G,4,0),)*I611/60</f>
        <v>1116</v>
      </c>
      <c r="AB611" s="357">
        <f>IFERROR(VLOOKUP(H611,[2]New!$B:$G,6,0),)*I611/60</f>
        <v>1380</v>
      </c>
      <c r="AC611" s="33">
        <f>VLOOKUP(A611,'[5]PO PTCA'!$A:$M,12,0)</f>
        <v>46269</v>
      </c>
      <c r="AD611" s="12">
        <f>IFERROR(VLOOKUP(H611,[3]Sheet1!$E:$H,4,0),)</f>
        <v>0</v>
      </c>
      <c r="AE611" s="17"/>
      <c r="AF611" s="34" t="s">
        <v>7190</v>
      </c>
      <c r="AG611" s="12">
        <v>0</v>
      </c>
      <c r="AH611" s="20"/>
      <c r="AI611" s="20" t="s">
        <v>46</v>
      </c>
      <c r="AJ611" s="223"/>
      <c r="AK611" s="223"/>
      <c r="AL611" s="223"/>
      <c r="AM611" s="331"/>
      <c r="AN611" s="223">
        <v>3</v>
      </c>
      <c r="AO611" s="223">
        <v>3</v>
      </c>
      <c r="AP611" s="223">
        <v>2</v>
      </c>
      <c r="AQ611" s="223">
        <v>2</v>
      </c>
      <c r="AR611" s="12"/>
    </row>
    <row r="612" spans="1:44">
      <c r="A612" s="12" t="s">
        <v>5749</v>
      </c>
      <c r="B612" s="23" t="s">
        <v>5897</v>
      </c>
      <c r="C612" s="24">
        <v>12115101</v>
      </c>
      <c r="D612" s="12" t="s">
        <v>529</v>
      </c>
      <c r="E612" s="25" t="s">
        <v>5750</v>
      </c>
      <c r="F612" s="24">
        <v>11112912</v>
      </c>
      <c r="G612" s="12" t="s">
        <v>637</v>
      </c>
      <c r="H612" s="26" t="s">
        <v>638</v>
      </c>
      <c r="I612" s="12">
        <v>1620</v>
      </c>
      <c r="J612" s="27">
        <v>46260</v>
      </c>
      <c r="K612" s="28" t="s">
        <v>5751</v>
      </c>
      <c r="L612" s="12" t="s">
        <v>5752</v>
      </c>
      <c r="M612" s="12">
        <v>1630</v>
      </c>
      <c r="N612" s="358">
        <v>0</v>
      </c>
      <c r="O612" s="358">
        <v>0</v>
      </c>
      <c r="P612" s="30" t="s">
        <v>166</v>
      </c>
      <c r="Q612" s="31">
        <v>46249</v>
      </c>
      <c r="R612" s="12">
        <v>0</v>
      </c>
      <c r="S612" s="31">
        <v>46251</v>
      </c>
      <c r="T612" s="31">
        <v>46251</v>
      </c>
      <c r="U612" s="12" t="s">
        <v>44</v>
      </c>
      <c r="V612" s="12" t="s">
        <v>45</v>
      </c>
      <c r="W612" s="31"/>
      <c r="X612" s="358">
        <v>10</v>
      </c>
      <c r="Y612" s="358">
        <v>0</v>
      </c>
      <c r="Z612" s="357">
        <f>IFERROR(VLOOKUP(H612,[2]New!$B:$G,3,0),)*I612/60</f>
        <v>594</v>
      </c>
      <c r="AA612" s="357">
        <f>IFERROR(VLOOKUP(H612,[2]New!$B:$G,4,0),)*I612/60</f>
        <v>2511</v>
      </c>
      <c r="AB612" s="357">
        <f>IFERROR(VLOOKUP(H612,[2]New!$B:$G,6,0),)*I612/60</f>
        <v>3105</v>
      </c>
      <c r="AC612" s="33">
        <f>VLOOKUP(A612,'[5]PO PTCA'!$A:$M,12,0)</f>
        <v>46269</v>
      </c>
      <c r="AD612" s="12">
        <f>IFERROR(VLOOKUP(H612,[3]Sheet1!$E:$H,4,0),)</f>
        <v>0</v>
      </c>
      <c r="AE612" s="17"/>
      <c r="AF612" s="34" t="s">
        <v>7190</v>
      </c>
      <c r="AG612" s="12">
        <v>0</v>
      </c>
      <c r="AH612" s="20"/>
      <c r="AI612" s="20" t="s">
        <v>46</v>
      </c>
      <c r="AJ612" s="223"/>
      <c r="AK612" s="223"/>
      <c r="AL612" s="223"/>
      <c r="AM612" s="331"/>
      <c r="AN612" s="223">
        <v>3</v>
      </c>
      <c r="AO612" s="223">
        <v>3</v>
      </c>
      <c r="AP612" s="223">
        <v>2</v>
      </c>
      <c r="AQ612" s="223">
        <v>2</v>
      </c>
      <c r="AR612" s="12"/>
    </row>
    <row r="613" spans="1:44">
      <c r="A613" s="12" t="s">
        <v>4729</v>
      </c>
      <c r="B613" s="23" t="s">
        <v>5898</v>
      </c>
      <c r="C613" s="24">
        <v>12115088</v>
      </c>
      <c r="D613" s="12" t="s">
        <v>486</v>
      </c>
      <c r="E613" s="25" t="s">
        <v>5753</v>
      </c>
      <c r="F613" s="24">
        <v>11112801</v>
      </c>
      <c r="G613" s="12" t="s">
        <v>4731</v>
      </c>
      <c r="H613" s="26" t="s">
        <v>4732</v>
      </c>
      <c r="I613" s="12">
        <v>100</v>
      </c>
      <c r="J613" s="27">
        <v>46260</v>
      </c>
      <c r="K613" s="28" t="s">
        <v>5754</v>
      </c>
      <c r="L613" s="12" t="s">
        <v>5755</v>
      </c>
      <c r="M613" s="12">
        <v>100</v>
      </c>
      <c r="N613" s="358">
        <v>0</v>
      </c>
      <c r="O613" s="358">
        <v>0</v>
      </c>
      <c r="P613" s="30" t="s">
        <v>203</v>
      </c>
      <c r="Q613" s="31">
        <v>46249</v>
      </c>
      <c r="R613" s="12">
        <v>0</v>
      </c>
      <c r="S613" s="31">
        <v>46251</v>
      </c>
      <c r="T613" s="31">
        <v>46251</v>
      </c>
      <c r="U613" s="12" t="s">
        <v>44</v>
      </c>
      <c r="V613" s="12" t="s">
        <v>45</v>
      </c>
      <c r="W613" s="31"/>
      <c r="X613" s="358">
        <v>0</v>
      </c>
      <c r="Y613" s="358">
        <v>0</v>
      </c>
      <c r="Z613" s="357">
        <f>IFERROR(VLOOKUP(H613,[2]New!$B:$G,3,0),)*I613/60</f>
        <v>36.5</v>
      </c>
      <c r="AA613" s="357">
        <f>IFERROR(VLOOKUP(H613,[2]New!$B:$G,4,0),)*I613/60</f>
        <v>196.5</v>
      </c>
      <c r="AB613" s="357">
        <f>IFERROR(VLOOKUP(H613,[2]New!$B:$G,6,0),)*I613/60</f>
        <v>126.66666666666667</v>
      </c>
      <c r="AC613" s="33">
        <f>VLOOKUP(A613,'[5]PO PTCA'!$A:$M,12,0)</f>
        <v>46269</v>
      </c>
      <c r="AD613" s="12">
        <f>IFERROR(VLOOKUP(H613,[3]Sheet1!$E:$H,4,0),)</f>
        <v>0</v>
      </c>
      <c r="AE613" s="17"/>
      <c r="AF613" s="34" t="s">
        <v>7190</v>
      </c>
      <c r="AG613" s="12">
        <v>0</v>
      </c>
      <c r="AH613" s="20"/>
      <c r="AI613" s="20" t="s">
        <v>46</v>
      </c>
      <c r="AJ613" s="223"/>
      <c r="AK613" s="223"/>
      <c r="AL613" s="223"/>
      <c r="AM613" s="331"/>
      <c r="AN613" s="223">
        <v>3</v>
      </c>
      <c r="AO613" s="223">
        <v>3</v>
      </c>
      <c r="AP613" s="223">
        <v>2</v>
      </c>
      <c r="AQ613" s="223">
        <v>2</v>
      </c>
      <c r="AR613" s="12"/>
    </row>
    <row r="614" spans="1:44">
      <c r="A614" s="12" t="s">
        <v>5756</v>
      </c>
      <c r="B614" s="23" t="s">
        <v>5899</v>
      </c>
      <c r="C614" s="24">
        <v>12115092</v>
      </c>
      <c r="D614" s="12" t="s">
        <v>488</v>
      </c>
      <c r="E614" s="25" t="s">
        <v>5757</v>
      </c>
      <c r="F614" s="24">
        <v>11112805</v>
      </c>
      <c r="G614" s="12" t="s">
        <v>521</v>
      </c>
      <c r="H614" s="26" t="s">
        <v>522</v>
      </c>
      <c r="I614" s="12">
        <v>285</v>
      </c>
      <c r="J614" s="27">
        <v>46260</v>
      </c>
      <c r="K614" s="28" t="s">
        <v>5758</v>
      </c>
      <c r="L614" s="12" t="s">
        <v>5759</v>
      </c>
      <c r="M614" s="12">
        <v>285</v>
      </c>
      <c r="N614" s="358">
        <v>0</v>
      </c>
      <c r="O614" s="358">
        <v>0</v>
      </c>
      <c r="P614" s="30" t="s">
        <v>203</v>
      </c>
      <c r="Q614" s="31">
        <v>46249</v>
      </c>
      <c r="R614" s="12">
        <v>0</v>
      </c>
      <c r="S614" s="31">
        <v>46251</v>
      </c>
      <c r="T614" s="31">
        <v>46251</v>
      </c>
      <c r="U614" s="12" t="s">
        <v>44</v>
      </c>
      <c r="V614" s="12" t="s">
        <v>45</v>
      </c>
      <c r="W614" s="31"/>
      <c r="X614" s="358">
        <v>0</v>
      </c>
      <c r="Y614" s="358">
        <v>0</v>
      </c>
      <c r="Z614" s="357">
        <f>IFERROR(VLOOKUP(H614,[2]New!$B:$G,3,0),)*I614/60</f>
        <v>104.5</v>
      </c>
      <c r="AA614" s="357">
        <f>IFERROR(VLOOKUP(H614,[2]New!$B:$G,4,0),)*I614/60</f>
        <v>560.02499999999998</v>
      </c>
      <c r="AB614" s="357">
        <f>IFERROR(VLOOKUP(H614,[2]New!$B:$G,6,0),)*I614/60</f>
        <v>546.25</v>
      </c>
      <c r="AC614" s="33">
        <f>VLOOKUP(A614,'[5]PO PTCA'!$A:$M,12,0)</f>
        <v>46269</v>
      </c>
      <c r="AD614" s="12">
        <f>IFERROR(VLOOKUP(H614,[3]Sheet1!$E:$H,4,0),)</f>
        <v>0</v>
      </c>
      <c r="AE614" s="17"/>
      <c r="AF614" s="34" t="s">
        <v>7190</v>
      </c>
      <c r="AG614" s="12">
        <v>0</v>
      </c>
      <c r="AH614" s="20"/>
      <c r="AI614" s="20" t="s">
        <v>46</v>
      </c>
      <c r="AJ614" s="223"/>
      <c r="AK614" s="223"/>
      <c r="AL614" s="223"/>
      <c r="AM614" s="331"/>
      <c r="AN614" s="223">
        <v>3</v>
      </c>
      <c r="AO614" s="223">
        <v>3</v>
      </c>
      <c r="AP614" s="223">
        <v>2</v>
      </c>
      <c r="AQ614" s="223">
        <v>2</v>
      </c>
      <c r="AR614" s="12"/>
    </row>
    <row r="615" spans="1:44">
      <c r="A615" s="12" t="s">
        <v>5760</v>
      </c>
      <c r="B615" s="23" t="s">
        <v>5900</v>
      </c>
      <c r="C615" s="24">
        <v>12115073</v>
      </c>
      <c r="D615" s="12" t="s">
        <v>527</v>
      </c>
      <c r="E615" s="25" t="s">
        <v>5761</v>
      </c>
      <c r="F615" s="24">
        <v>11112788</v>
      </c>
      <c r="G615" s="12" t="s">
        <v>2670</v>
      </c>
      <c r="H615" s="26" t="s">
        <v>2671</v>
      </c>
      <c r="I615" s="12">
        <v>5</v>
      </c>
      <c r="J615" s="27">
        <v>46260</v>
      </c>
      <c r="K615" s="28" t="s">
        <v>5762</v>
      </c>
      <c r="L615" s="12" t="s">
        <v>5763</v>
      </c>
      <c r="M615" s="12">
        <v>5</v>
      </c>
      <c r="N615" s="358">
        <v>0</v>
      </c>
      <c r="O615" s="358">
        <v>0</v>
      </c>
      <c r="P615" s="30" t="s">
        <v>43</v>
      </c>
      <c r="Q615" s="31">
        <v>46249</v>
      </c>
      <c r="R615" s="12">
        <v>0</v>
      </c>
      <c r="S615" s="31">
        <v>46251</v>
      </c>
      <c r="T615" s="31">
        <v>46251</v>
      </c>
      <c r="U615" s="12" t="s">
        <v>44</v>
      </c>
      <c r="V615" s="12" t="s">
        <v>45</v>
      </c>
      <c r="W615" s="31"/>
      <c r="X615" s="358">
        <v>0</v>
      </c>
      <c r="Y615" s="358">
        <v>0</v>
      </c>
      <c r="Z615" s="357">
        <f>IFERROR(VLOOKUP(H615,[2]New!$B:$G,3,0),)*I615/60</f>
        <v>2.625</v>
      </c>
      <c r="AA615" s="357">
        <f>IFERROR(VLOOKUP(H615,[2]New!$B:$G,4,0),)*I615/60</f>
        <v>7.7166666666666668</v>
      </c>
      <c r="AB615" s="357">
        <f>IFERROR(VLOOKUP(H615,[2]New!$B:$G,6,0),)*I615/60</f>
        <v>7</v>
      </c>
      <c r="AC615" s="33">
        <f>VLOOKUP(A615,'[5]PO PTCA'!$A:$M,12,0)</f>
        <v>46274</v>
      </c>
      <c r="AD615" s="12">
        <f>IFERROR(VLOOKUP(H615,[3]Sheet1!$E:$H,4,0),)</f>
        <v>0</v>
      </c>
      <c r="AE615" s="17"/>
      <c r="AF615" s="34" t="s">
        <v>7190</v>
      </c>
      <c r="AG615" s="12">
        <v>0</v>
      </c>
      <c r="AH615" s="20"/>
      <c r="AI615" s="20" t="s">
        <v>46</v>
      </c>
      <c r="AJ615" s="223"/>
      <c r="AK615" s="223"/>
      <c r="AL615" s="223"/>
      <c r="AM615" s="331"/>
      <c r="AN615" s="223">
        <v>3</v>
      </c>
      <c r="AO615" s="223">
        <v>3</v>
      </c>
      <c r="AP615" s="223">
        <v>2</v>
      </c>
      <c r="AQ615" s="223" t="s">
        <v>47</v>
      </c>
      <c r="AR615" s="12"/>
    </row>
    <row r="616" spans="1:44">
      <c r="A616" s="12" t="s">
        <v>5764</v>
      </c>
      <c r="B616" s="23" t="s">
        <v>5901</v>
      </c>
      <c r="C616" s="24">
        <v>12115075</v>
      </c>
      <c r="D616" s="12" t="s">
        <v>386</v>
      </c>
      <c r="E616" s="25" t="s">
        <v>5765</v>
      </c>
      <c r="F616" s="24">
        <v>11112787</v>
      </c>
      <c r="G616" s="12" t="s">
        <v>383</v>
      </c>
      <c r="H616" s="26" t="s">
        <v>384</v>
      </c>
      <c r="I616" s="12">
        <v>10</v>
      </c>
      <c r="J616" s="27">
        <v>46260</v>
      </c>
      <c r="K616" s="28" t="s">
        <v>5766</v>
      </c>
      <c r="L616" s="12" t="s">
        <v>5767</v>
      </c>
      <c r="M616" s="12">
        <v>10</v>
      </c>
      <c r="N616" s="358">
        <v>0</v>
      </c>
      <c r="O616" s="358">
        <v>0</v>
      </c>
      <c r="P616" s="30" t="s">
        <v>43</v>
      </c>
      <c r="Q616" s="31">
        <v>46249</v>
      </c>
      <c r="R616" s="12">
        <v>0</v>
      </c>
      <c r="S616" s="31">
        <v>46251</v>
      </c>
      <c r="T616" s="31">
        <v>46251</v>
      </c>
      <c r="U616" s="12" t="s">
        <v>44</v>
      </c>
      <c r="V616" s="12" t="s">
        <v>45</v>
      </c>
      <c r="W616" s="31"/>
      <c r="X616" s="358">
        <v>0</v>
      </c>
      <c r="Y616" s="358">
        <v>0</v>
      </c>
      <c r="Z616" s="357">
        <f>IFERROR(VLOOKUP(H616,[2]New!$B:$G,3,0),)*I616/60</f>
        <v>5.25</v>
      </c>
      <c r="AA616" s="357">
        <f>IFERROR(VLOOKUP(H616,[2]New!$B:$G,4,0),)*I616/60</f>
        <v>15.433333333333334</v>
      </c>
      <c r="AB616" s="357">
        <f>IFERROR(VLOOKUP(H616,[2]New!$B:$G,6,0),)*I616/60</f>
        <v>14</v>
      </c>
      <c r="AC616" s="33">
        <f>VLOOKUP(A616,'[5]PO PTCA'!$A:$M,12,0)</f>
        <v>46274</v>
      </c>
      <c r="AD616" s="12">
        <f>IFERROR(VLOOKUP(H616,[3]Sheet1!$E:$H,4,0),)</f>
        <v>0</v>
      </c>
      <c r="AE616" s="17"/>
      <c r="AF616" s="34" t="s">
        <v>7190</v>
      </c>
      <c r="AG616" s="12">
        <v>0</v>
      </c>
      <c r="AH616" s="20"/>
      <c r="AI616" s="20" t="s">
        <v>46</v>
      </c>
      <c r="AJ616" s="223"/>
      <c r="AK616" s="223"/>
      <c r="AL616" s="223"/>
      <c r="AM616" s="331"/>
      <c r="AN616" s="223">
        <v>3</v>
      </c>
      <c r="AO616" s="223">
        <v>3</v>
      </c>
      <c r="AP616" s="223">
        <v>2</v>
      </c>
      <c r="AQ616" s="223" t="s">
        <v>47</v>
      </c>
      <c r="AR616" s="12"/>
    </row>
    <row r="617" spans="1:44">
      <c r="A617" s="12" t="s">
        <v>2882</v>
      </c>
      <c r="B617" s="23" t="s">
        <v>5902</v>
      </c>
      <c r="C617" s="24">
        <v>12120774</v>
      </c>
      <c r="D617" s="12" t="s">
        <v>136</v>
      </c>
      <c r="E617" s="25" t="s">
        <v>5768</v>
      </c>
      <c r="F617" s="24">
        <v>11134235</v>
      </c>
      <c r="G617" s="12" t="s">
        <v>137</v>
      </c>
      <c r="H617" s="26" t="s">
        <v>138</v>
      </c>
      <c r="I617" s="12">
        <v>3570</v>
      </c>
      <c r="J617" s="27">
        <v>46260</v>
      </c>
      <c r="K617" s="28" t="s">
        <v>5769</v>
      </c>
      <c r="L617" s="12" t="s">
        <v>5770</v>
      </c>
      <c r="M617" s="12">
        <v>3586</v>
      </c>
      <c r="N617" s="358">
        <v>16</v>
      </c>
      <c r="O617" s="358">
        <v>0</v>
      </c>
      <c r="P617" s="30" t="s">
        <v>38</v>
      </c>
      <c r="Q617" s="31">
        <v>46249</v>
      </c>
      <c r="R617" s="12">
        <v>0</v>
      </c>
      <c r="S617" s="31">
        <v>46251</v>
      </c>
      <c r="T617" s="31">
        <v>46251</v>
      </c>
      <c r="U617" s="12" t="s">
        <v>97</v>
      </c>
      <c r="V617" s="12" t="s">
        <v>40</v>
      </c>
      <c r="W617" s="31"/>
      <c r="X617" s="358">
        <v>0</v>
      </c>
      <c r="Y617" s="358">
        <v>0</v>
      </c>
      <c r="Z617" s="357">
        <f>IFERROR(VLOOKUP(H617,[2]New!$B:$G,3,0),)*I617/60</f>
        <v>2522.8000000000002</v>
      </c>
      <c r="AA617" s="357">
        <f>IFERROR(VLOOKUP(H617,[2]New!$B:$G,4,0),)*I617/60</f>
        <v>7015.05</v>
      </c>
      <c r="AB617" s="357">
        <f>IFERROR(VLOOKUP(H617,[2]New!$B:$G,6,0),)*I617/60</f>
        <v>3451</v>
      </c>
      <c r="AC617" s="33">
        <f>VLOOKUP(A617,'[5]PO PTCA'!$A:$M,12,0)</f>
        <v>46290</v>
      </c>
      <c r="AD617" s="12" t="str">
        <f>IFERROR(VLOOKUP(H617,[3]Sheet1!$E:$H,4,0),)</f>
        <v>B</v>
      </c>
      <c r="AE617" s="17"/>
      <c r="AF617" s="34" t="s">
        <v>2471</v>
      </c>
      <c r="AG617" s="12" t="s">
        <v>42</v>
      </c>
      <c r="AH617" s="20"/>
      <c r="AI617" s="20" t="s">
        <v>134</v>
      </c>
      <c r="AJ617" s="223"/>
      <c r="AK617" s="223"/>
      <c r="AL617" s="223"/>
      <c r="AM617" s="331"/>
      <c r="AN617" s="223">
        <v>2</v>
      </c>
      <c r="AO617" s="223">
        <v>2</v>
      </c>
      <c r="AP617" s="223">
        <v>2</v>
      </c>
      <c r="AQ617" s="223">
        <v>2</v>
      </c>
      <c r="AR617" s="12"/>
    </row>
    <row r="618" spans="1:44">
      <c r="A618" s="12" t="s">
        <v>2882</v>
      </c>
      <c r="B618" s="23" t="s">
        <v>5903</v>
      </c>
      <c r="C618" s="24">
        <v>12120774</v>
      </c>
      <c r="D618" s="12" t="s">
        <v>136</v>
      </c>
      <c r="E618" s="25" t="s">
        <v>5771</v>
      </c>
      <c r="F618" s="24">
        <v>11134235</v>
      </c>
      <c r="G618" s="12" t="s">
        <v>137</v>
      </c>
      <c r="H618" s="26" t="s">
        <v>138</v>
      </c>
      <c r="I618" s="12">
        <v>3570</v>
      </c>
      <c r="J618" s="27">
        <v>46260</v>
      </c>
      <c r="K618" s="28" t="s">
        <v>5772</v>
      </c>
      <c r="L618" s="12" t="s">
        <v>5773</v>
      </c>
      <c r="M618" s="12">
        <v>3586</v>
      </c>
      <c r="N618" s="358">
        <v>16</v>
      </c>
      <c r="O618" s="358">
        <v>0</v>
      </c>
      <c r="P618" s="30" t="s">
        <v>38</v>
      </c>
      <c r="Q618" s="31">
        <v>46249</v>
      </c>
      <c r="R618" s="12">
        <v>0</v>
      </c>
      <c r="S618" s="31">
        <v>46251</v>
      </c>
      <c r="T618" s="31">
        <v>46251</v>
      </c>
      <c r="U618" s="12" t="s">
        <v>98</v>
      </c>
      <c r="V618" s="12" t="s">
        <v>40</v>
      </c>
      <c r="W618" s="31"/>
      <c r="X618" s="358">
        <v>0</v>
      </c>
      <c r="Y618" s="358">
        <v>0</v>
      </c>
      <c r="Z618" s="357">
        <f>IFERROR(VLOOKUP(H618,[2]New!$B:$G,3,0),)*I618/60</f>
        <v>2522.8000000000002</v>
      </c>
      <c r="AA618" s="357">
        <f>IFERROR(VLOOKUP(H618,[2]New!$B:$G,4,0),)*I618/60</f>
        <v>7015.05</v>
      </c>
      <c r="AB618" s="357">
        <f>IFERROR(VLOOKUP(H618,[2]New!$B:$G,6,0),)*I618/60</f>
        <v>3451</v>
      </c>
      <c r="AC618" s="33">
        <f>VLOOKUP(A618,'[5]PO PTCA'!$A:$M,12,0)</f>
        <v>46290</v>
      </c>
      <c r="AD618" s="12" t="str">
        <f>IFERROR(VLOOKUP(H618,[3]Sheet1!$E:$H,4,0),)</f>
        <v>B</v>
      </c>
      <c r="AE618" s="17"/>
      <c r="AF618" s="34" t="s">
        <v>2471</v>
      </c>
      <c r="AG618" s="12" t="s">
        <v>42</v>
      </c>
      <c r="AH618" s="20"/>
      <c r="AI618" s="20" t="s">
        <v>135</v>
      </c>
      <c r="AJ618" s="223"/>
      <c r="AK618" s="223"/>
      <c r="AL618" s="223"/>
      <c r="AM618" s="331"/>
      <c r="AN618" s="223">
        <v>2</v>
      </c>
      <c r="AO618" s="223">
        <v>2</v>
      </c>
      <c r="AP618" s="223">
        <v>2</v>
      </c>
      <c r="AQ618" s="223">
        <v>2</v>
      </c>
      <c r="AR618" s="12"/>
    </row>
    <row r="619" spans="1:44">
      <c r="A619" s="12" t="s">
        <v>2889</v>
      </c>
      <c r="B619" s="23" t="s">
        <v>5904</v>
      </c>
      <c r="C619" s="24">
        <v>12125012</v>
      </c>
      <c r="D619" s="12" t="s">
        <v>131</v>
      </c>
      <c r="E619" s="25" t="s">
        <v>5774</v>
      </c>
      <c r="F619" s="24">
        <v>11134237</v>
      </c>
      <c r="G619" s="12" t="s">
        <v>132</v>
      </c>
      <c r="H619" s="26" t="s">
        <v>133</v>
      </c>
      <c r="I619" s="12">
        <v>3570</v>
      </c>
      <c r="J619" s="27">
        <v>46260</v>
      </c>
      <c r="K619" s="28" t="s">
        <v>5775</v>
      </c>
      <c r="L619" s="12" t="s">
        <v>5776</v>
      </c>
      <c r="M619" s="12">
        <v>3589</v>
      </c>
      <c r="N619" s="358">
        <v>16</v>
      </c>
      <c r="O619" s="358">
        <v>0</v>
      </c>
      <c r="P619" s="30" t="s">
        <v>38</v>
      </c>
      <c r="Q619" s="31">
        <v>46249</v>
      </c>
      <c r="R619" s="12">
        <v>0</v>
      </c>
      <c r="S619" s="31">
        <v>46251</v>
      </c>
      <c r="T619" s="31">
        <v>46251</v>
      </c>
      <c r="U619" s="12" t="s">
        <v>100</v>
      </c>
      <c r="V619" s="12" t="s">
        <v>40</v>
      </c>
      <c r="W619" s="31"/>
      <c r="X619" s="358">
        <v>3</v>
      </c>
      <c r="Y619" s="358">
        <v>0</v>
      </c>
      <c r="Z619" s="357">
        <f>IFERROR(VLOOKUP(H619,[2]New!$B:$G,3,0),)*I619/60</f>
        <v>2522.8000000000002</v>
      </c>
      <c r="AA619" s="357">
        <f>IFERROR(VLOOKUP(H619,[2]New!$B:$G,4,0),)*I619/60</f>
        <v>7015.05</v>
      </c>
      <c r="AB619" s="357">
        <f>IFERROR(VLOOKUP(H619,[2]New!$B:$G,6,0),)*I619/60</f>
        <v>3451</v>
      </c>
      <c r="AC619" s="33">
        <f>VLOOKUP(A619,'[5]PO PTCA'!$A:$M,12,0)</f>
        <v>46290</v>
      </c>
      <c r="AD619" s="12" t="str">
        <f>IFERROR(VLOOKUP(H619,[3]Sheet1!$E:$H,4,0),)</f>
        <v>B</v>
      </c>
      <c r="AE619" s="17"/>
      <c r="AF619" s="34" t="s">
        <v>3343</v>
      </c>
      <c r="AG619" s="12" t="s">
        <v>42</v>
      </c>
      <c r="AH619" s="20"/>
      <c r="AI619" s="20" t="s">
        <v>140</v>
      </c>
      <c r="AJ619" s="223"/>
      <c r="AK619" s="223"/>
      <c r="AL619" s="223"/>
      <c r="AM619" s="331"/>
      <c r="AN619" s="223">
        <v>3</v>
      </c>
      <c r="AO619" s="223">
        <v>3</v>
      </c>
      <c r="AP619" s="223">
        <v>2</v>
      </c>
      <c r="AQ619" s="223">
        <v>2</v>
      </c>
      <c r="AR619" s="12"/>
    </row>
    <row r="620" spans="1:44">
      <c r="A620" s="12" t="s">
        <v>5777</v>
      </c>
      <c r="B620" s="23" t="s">
        <v>5905</v>
      </c>
      <c r="C620" s="24">
        <v>12114297</v>
      </c>
      <c r="D620" s="12" t="s">
        <v>144</v>
      </c>
      <c r="E620" s="25" t="s">
        <v>5778</v>
      </c>
      <c r="F620" s="24">
        <v>11135339</v>
      </c>
      <c r="G620" s="12" t="s">
        <v>5779</v>
      </c>
      <c r="H620" s="26" t="s">
        <v>5780</v>
      </c>
      <c r="I620" s="12">
        <v>20</v>
      </c>
      <c r="J620" s="27">
        <v>46260</v>
      </c>
      <c r="K620" s="28" t="s">
        <v>5781</v>
      </c>
      <c r="L620" s="12" t="s">
        <v>5782</v>
      </c>
      <c r="M620" s="12">
        <v>20</v>
      </c>
      <c r="N620" s="358">
        <v>0</v>
      </c>
      <c r="O620" s="358">
        <v>0</v>
      </c>
      <c r="P620" s="30" t="s">
        <v>343</v>
      </c>
      <c r="Q620" s="31">
        <v>46249</v>
      </c>
      <c r="R620" s="12">
        <v>0</v>
      </c>
      <c r="S620" s="31">
        <v>46251</v>
      </c>
      <c r="T620" s="31">
        <v>46251</v>
      </c>
      <c r="U620" s="12" t="s">
        <v>39</v>
      </c>
      <c r="V620" s="12" t="s">
        <v>45</v>
      </c>
      <c r="W620" s="31"/>
      <c r="X620" s="358">
        <v>0</v>
      </c>
      <c r="Y620" s="358">
        <v>0</v>
      </c>
      <c r="Z620" s="357">
        <f>IFERROR(VLOOKUP(H620,[2]New!$B:$G,3,0),)*I620/60</f>
        <v>7</v>
      </c>
      <c r="AA620" s="357">
        <f>IFERROR(VLOOKUP(H620,[2]New!$B:$G,4,0),)*I620/60</f>
        <v>30.866666666666667</v>
      </c>
      <c r="AB620" s="357">
        <f>IFERROR(VLOOKUP(H620,[2]New!$B:$G,6,0),)*I620/60</f>
        <v>14.333333333333334</v>
      </c>
      <c r="AC620" s="33">
        <f>VLOOKUP(A620,'[5]PO PTCA'!$A:$M,12,0)</f>
        <v>46268</v>
      </c>
      <c r="AD620" s="12">
        <f>IFERROR(VLOOKUP(H620,[3]Sheet1!$E:$H,4,0),)</f>
        <v>0</v>
      </c>
      <c r="AE620" s="17"/>
      <c r="AF620" s="34" t="s">
        <v>2471</v>
      </c>
      <c r="AG620" s="12">
        <v>0</v>
      </c>
      <c r="AH620" s="20"/>
      <c r="AI620" s="20" t="s">
        <v>184</v>
      </c>
      <c r="AJ620" s="223"/>
      <c r="AK620" s="223"/>
      <c r="AL620" s="223"/>
      <c r="AM620" s="331"/>
      <c r="AN620" s="223">
        <v>3</v>
      </c>
      <c r="AO620" s="223">
        <v>3</v>
      </c>
      <c r="AP620" s="223">
        <v>2</v>
      </c>
      <c r="AQ620" s="223">
        <v>2</v>
      </c>
      <c r="AR620" s="12"/>
    </row>
    <row r="621" spans="1:44">
      <c r="A621" s="12" t="s">
        <v>5783</v>
      </c>
      <c r="B621" s="23" t="s">
        <v>5906</v>
      </c>
      <c r="C621" s="24">
        <v>12114370</v>
      </c>
      <c r="D621" s="12" t="s">
        <v>109</v>
      </c>
      <c r="E621" s="25" t="s">
        <v>5784</v>
      </c>
      <c r="F621" s="24">
        <v>11134335</v>
      </c>
      <c r="G621" s="12" t="s">
        <v>122</v>
      </c>
      <c r="H621" s="26" t="s">
        <v>123</v>
      </c>
      <c r="I621" s="12">
        <v>2</v>
      </c>
      <c r="J621" s="27">
        <v>46260</v>
      </c>
      <c r="K621" s="28" t="s">
        <v>5785</v>
      </c>
      <c r="L621" s="12" t="s">
        <v>5786</v>
      </c>
      <c r="M621" s="12">
        <v>2</v>
      </c>
      <c r="N621" s="358">
        <v>0</v>
      </c>
      <c r="O621" s="358">
        <v>0</v>
      </c>
      <c r="P621" s="30" t="s">
        <v>43</v>
      </c>
      <c r="Q621" s="31">
        <v>46249</v>
      </c>
      <c r="R621" s="12">
        <v>0</v>
      </c>
      <c r="S621" s="31">
        <v>46251</v>
      </c>
      <c r="T621" s="31">
        <v>46251</v>
      </c>
      <c r="U621" s="12" t="s">
        <v>39</v>
      </c>
      <c r="V621" s="12" t="s">
        <v>45</v>
      </c>
      <c r="W621" s="31"/>
      <c r="X621" s="358">
        <v>0</v>
      </c>
      <c r="Y621" s="358">
        <v>0</v>
      </c>
      <c r="Z621" s="357">
        <f>IFERROR(VLOOKUP(H621,[2]New!$B:$G,3,0),)*I621/60</f>
        <v>0.73333333333333328</v>
      </c>
      <c r="AA621" s="357">
        <f>IFERROR(VLOOKUP(H621,[2]New!$B:$G,4,0),)*I621/60</f>
        <v>3.93</v>
      </c>
      <c r="AB621" s="357">
        <f>IFERROR(VLOOKUP(H621,[2]New!$B:$G,6,0),)*I621/60</f>
        <v>3.8333333333333335</v>
      </c>
      <c r="AC621" s="33">
        <f>VLOOKUP(A621,'[5]PO PTCA'!$A:$M,12,0)</f>
        <v>46269</v>
      </c>
      <c r="AD621" s="12">
        <f>IFERROR(VLOOKUP(H621,[3]Sheet1!$E:$H,4,0),)</f>
        <v>0</v>
      </c>
      <c r="AE621" s="17"/>
      <c r="AF621" s="34" t="s">
        <v>2471</v>
      </c>
      <c r="AG621" s="12">
        <v>0</v>
      </c>
      <c r="AH621" s="20"/>
      <c r="AI621" s="20" t="s">
        <v>184</v>
      </c>
      <c r="AJ621" s="223"/>
      <c r="AK621" s="223"/>
      <c r="AL621" s="223"/>
      <c r="AM621" s="331"/>
      <c r="AN621" s="223">
        <v>3</v>
      </c>
      <c r="AO621" s="223">
        <v>3</v>
      </c>
      <c r="AP621" s="223">
        <v>2</v>
      </c>
      <c r="AQ621" s="223">
        <v>2</v>
      </c>
      <c r="AR621" s="12"/>
    </row>
    <row r="622" spans="1:44">
      <c r="A622" s="12" t="s">
        <v>5787</v>
      </c>
      <c r="B622" s="23" t="s">
        <v>5907</v>
      </c>
      <c r="C622" s="24">
        <v>12114378</v>
      </c>
      <c r="D622" s="12" t="s">
        <v>148</v>
      </c>
      <c r="E622" s="25" t="s">
        <v>5788</v>
      </c>
      <c r="F622" s="24">
        <v>11127219</v>
      </c>
      <c r="G622" s="12" t="s">
        <v>149</v>
      </c>
      <c r="H622" s="26" t="s">
        <v>247</v>
      </c>
      <c r="I622" s="12">
        <v>2</v>
      </c>
      <c r="J622" s="27">
        <v>46260</v>
      </c>
      <c r="K622" s="28" t="s">
        <v>5789</v>
      </c>
      <c r="L622" s="12" t="s">
        <v>5790</v>
      </c>
      <c r="M622" s="12">
        <v>2</v>
      </c>
      <c r="N622" s="358">
        <v>0</v>
      </c>
      <c r="O622" s="358">
        <v>0</v>
      </c>
      <c r="P622" s="30" t="s">
        <v>43</v>
      </c>
      <c r="Q622" s="31">
        <v>46249</v>
      </c>
      <c r="R622" s="12">
        <v>0</v>
      </c>
      <c r="S622" s="31">
        <v>46251</v>
      </c>
      <c r="T622" s="31">
        <v>46251</v>
      </c>
      <c r="U622" s="12" t="s">
        <v>39</v>
      </c>
      <c r="V622" s="12" t="s">
        <v>45</v>
      </c>
      <c r="W622" s="31"/>
      <c r="X622" s="358">
        <v>0</v>
      </c>
      <c r="Y622" s="358">
        <v>0</v>
      </c>
      <c r="Z622" s="357">
        <f>IFERROR(VLOOKUP(H622,[2]New!$B:$G,3,0),)*I622/60</f>
        <v>0.73333333333333328</v>
      </c>
      <c r="AA622" s="357">
        <f>IFERROR(VLOOKUP(H622,[2]New!$B:$G,4,0),)*I622/60</f>
        <v>3.93</v>
      </c>
      <c r="AB622" s="357">
        <f>IFERROR(VLOOKUP(H622,[2]New!$B:$G,6,0),)*I622/60</f>
        <v>3.8333333333333335</v>
      </c>
      <c r="AC622" s="33">
        <f>VLOOKUP(A622,'[5]PO PTCA'!$A:$M,12,0)</f>
        <v>46274</v>
      </c>
      <c r="AD622" s="12">
        <f>IFERROR(VLOOKUP(H622,[3]Sheet1!$E:$H,4,0),)</f>
        <v>0</v>
      </c>
      <c r="AE622" s="17"/>
      <c r="AF622" s="34" t="s">
        <v>2471</v>
      </c>
      <c r="AG622" s="12">
        <v>0</v>
      </c>
      <c r="AH622" s="20"/>
      <c r="AI622" s="20" t="s">
        <v>184</v>
      </c>
      <c r="AJ622" s="223"/>
      <c r="AK622" s="223"/>
      <c r="AL622" s="223"/>
      <c r="AM622" s="331"/>
      <c r="AN622" s="223">
        <v>3</v>
      </c>
      <c r="AO622" s="223">
        <v>3</v>
      </c>
      <c r="AP622" s="223">
        <v>2</v>
      </c>
      <c r="AQ622" s="223">
        <v>2</v>
      </c>
      <c r="AR622" s="12"/>
    </row>
    <row r="623" spans="1:44">
      <c r="A623" s="12" t="s">
        <v>5791</v>
      </c>
      <c r="B623" s="23" t="s">
        <v>5908</v>
      </c>
      <c r="C623" s="24">
        <v>12114380</v>
      </c>
      <c r="D623" s="12" t="s">
        <v>107</v>
      </c>
      <c r="E623" s="25" t="s">
        <v>5792</v>
      </c>
      <c r="F623" s="24">
        <v>11132203</v>
      </c>
      <c r="G623" s="12" t="s">
        <v>108</v>
      </c>
      <c r="H623" s="26" t="s">
        <v>266</v>
      </c>
      <c r="I623" s="12">
        <v>5</v>
      </c>
      <c r="J623" s="27">
        <v>46260</v>
      </c>
      <c r="K623" s="28" t="s">
        <v>5793</v>
      </c>
      <c r="L623" s="12" t="s">
        <v>5794</v>
      </c>
      <c r="M623" s="12">
        <v>5</v>
      </c>
      <c r="N623" s="358">
        <v>0</v>
      </c>
      <c r="O623" s="358">
        <v>0</v>
      </c>
      <c r="P623" s="30" t="s">
        <v>43</v>
      </c>
      <c r="Q623" s="31">
        <v>46249</v>
      </c>
      <c r="R623" s="12">
        <v>0</v>
      </c>
      <c r="S623" s="31">
        <v>46251</v>
      </c>
      <c r="T623" s="31">
        <v>46251</v>
      </c>
      <c r="U623" s="12" t="s">
        <v>39</v>
      </c>
      <c r="V623" s="12" t="s">
        <v>45</v>
      </c>
      <c r="W623" s="31"/>
      <c r="X623" s="358">
        <v>0</v>
      </c>
      <c r="Y623" s="358">
        <v>0</v>
      </c>
      <c r="Z623" s="357">
        <f>IFERROR(VLOOKUP(H623,[2]New!$B:$G,3,0),)*I623/60</f>
        <v>1.8333333333333333</v>
      </c>
      <c r="AA623" s="357">
        <f>IFERROR(VLOOKUP(H623,[2]New!$B:$G,4,0),)*I623/60</f>
        <v>9.8249999999999993</v>
      </c>
      <c r="AB623" s="357">
        <f>IFERROR(VLOOKUP(H623,[2]New!$B:$G,6,0),)*I623/60</f>
        <v>9.5833333333333339</v>
      </c>
      <c r="AC623" s="33">
        <f>VLOOKUP(A623,'[5]PO PTCA'!$A:$M,12,0)</f>
        <v>46274</v>
      </c>
      <c r="AD623" s="12">
        <f>IFERROR(VLOOKUP(H623,[3]Sheet1!$E:$H,4,0),)</f>
        <v>0</v>
      </c>
      <c r="AE623" s="17"/>
      <c r="AF623" s="34" t="s">
        <v>2471</v>
      </c>
      <c r="AG623" s="12">
        <v>0</v>
      </c>
      <c r="AH623" s="20"/>
      <c r="AI623" s="20" t="s">
        <v>184</v>
      </c>
      <c r="AJ623" s="223"/>
      <c r="AK623" s="223"/>
      <c r="AL623" s="223"/>
      <c r="AM623" s="331"/>
      <c r="AN623" s="223">
        <v>3</v>
      </c>
      <c r="AO623" s="223">
        <v>3</v>
      </c>
      <c r="AP623" s="223">
        <v>3</v>
      </c>
      <c r="AQ623" s="223">
        <v>3</v>
      </c>
      <c r="AR623" s="12"/>
    </row>
    <row r="624" spans="1:44">
      <c r="A624" s="12" t="s">
        <v>5795</v>
      </c>
      <c r="B624" s="23" t="s">
        <v>5909</v>
      </c>
      <c r="C624" s="24">
        <v>12114297</v>
      </c>
      <c r="D624" s="12" t="s">
        <v>144</v>
      </c>
      <c r="E624" s="25" t="s">
        <v>5796</v>
      </c>
      <c r="F624" s="24">
        <v>11117086</v>
      </c>
      <c r="G624" s="12" t="s">
        <v>806</v>
      </c>
      <c r="H624" s="26" t="s">
        <v>807</v>
      </c>
      <c r="I624" s="12">
        <v>5</v>
      </c>
      <c r="J624" s="27">
        <v>46260</v>
      </c>
      <c r="K624" s="28" t="s">
        <v>5797</v>
      </c>
      <c r="L624" s="12" t="s">
        <v>5798</v>
      </c>
      <c r="M624" s="12">
        <v>5</v>
      </c>
      <c r="N624" s="358">
        <v>0</v>
      </c>
      <c r="O624" s="358">
        <v>0</v>
      </c>
      <c r="P624" s="30" t="s">
        <v>43</v>
      </c>
      <c r="Q624" s="31">
        <v>46249</v>
      </c>
      <c r="R624" s="12">
        <v>0</v>
      </c>
      <c r="S624" s="31">
        <v>46251</v>
      </c>
      <c r="T624" s="31">
        <v>46251</v>
      </c>
      <c r="U624" s="12" t="s">
        <v>39</v>
      </c>
      <c r="V624" s="12" t="s">
        <v>45</v>
      </c>
      <c r="W624" s="31"/>
      <c r="X624" s="358">
        <v>0</v>
      </c>
      <c r="Y624" s="358">
        <v>0</v>
      </c>
      <c r="Z624" s="357">
        <f>IFERROR(VLOOKUP(H624,[2]New!$B:$G,3,0),)*I624/60</f>
        <v>1.75</v>
      </c>
      <c r="AA624" s="357">
        <f>IFERROR(VLOOKUP(H624,[2]New!$B:$G,4,0),)*I624/60</f>
        <v>7.7166666666666668</v>
      </c>
      <c r="AB624" s="357">
        <f>IFERROR(VLOOKUP(H624,[2]New!$B:$G,6,0),)*I624/60</f>
        <v>3.5833333333333335</v>
      </c>
      <c r="AC624" s="33">
        <f>VLOOKUP(A624,'[5]PO PTCA'!$A:$M,12,0)</f>
        <v>46280</v>
      </c>
      <c r="AD624" s="12">
        <f>IFERROR(VLOOKUP(H624,[3]Sheet1!$E:$H,4,0),)</f>
        <v>0</v>
      </c>
      <c r="AE624" s="17"/>
      <c r="AF624" s="34" t="s">
        <v>2471</v>
      </c>
      <c r="AG624" s="12">
        <v>0</v>
      </c>
      <c r="AH624" s="20"/>
      <c r="AI624" s="20" t="s">
        <v>184</v>
      </c>
      <c r="AJ624" s="223"/>
      <c r="AK624" s="223"/>
      <c r="AL624" s="223"/>
      <c r="AM624" s="331"/>
      <c r="AN624" s="223">
        <v>3</v>
      </c>
      <c r="AO624" s="223">
        <v>3</v>
      </c>
      <c r="AP624" s="223">
        <v>2</v>
      </c>
      <c r="AQ624" s="223" t="s">
        <v>47</v>
      </c>
      <c r="AR624" s="12"/>
    </row>
    <row r="625" spans="1:44">
      <c r="A625" s="12" t="s">
        <v>5799</v>
      </c>
      <c r="B625" s="23" t="s">
        <v>5910</v>
      </c>
      <c r="C625" s="24">
        <v>12114375</v>
      </c>
      <c r="D625" s="12" t="s">
        <v>119</v>
      </c>
      <c r="E625" s="25" t="s">
        <v>5800</v>
      </c>
      <c r="F625" s="24">
        <v>11134337</v>
      </c>
      <c r="G625" s="12" t="s">
        <v>159</v>
      </c>
      <c r="H625" s="26" t="s">
        <v>160</v>
      </c>
      <c r="I625" s="12">
        <v>8</v>
      </c>
      <c r="J625" s="27">
        <v>46260</v>
      </c>
      <c r="K625" s="28" t="s">
        <v>5801</v>
      </c>
      <c r="L625" s="12" t="s">
        <v>5802</v>
      </c>
      <c r="M625" s="12">
        <v>8</v>
      </c>
      <c r="N625" s="358">
        <v>0</v>
      </c>
      <c r="O625" s="358">
        <v>0</v>
      </c>
      <c r="P625" s="30" t="s">
        <v>43</v>
      </c>
      <c r="Q625" s="31">
        <v>46249</v>
      </c>
      <c r="R625" s="12">
        <v>0</v>
      </c>
      <c r="S625" s="31">
        <v>46251</v>
      </c>
      <c r="T625" s="31">
        <v>46251</v>
      </c>
      <c r="U625" s="12" t="s">
        <v>39</v>
      </c>
      <c r="V625" s="12" t="s">
        <v>45</v>
      </c>
      <c r="W625" s="31"/>
      <c r="X625" s="358">
        <v>0</v>
      </c>
      <c r="Y625" s="358">
        <v>0</v>
      </c>
      <c r="Z625" s="357">
        <f>IFERROR(VLOOKUP(H625,[2]New!$B:$G,3,0),)*I625/60</f>
        <v>2.9333333333333331</v>
      </c>
      <c r="AA625" s="357">
        <f>IFERROR(VLOOKUP(H625,[2]New!$B:$G,4,0),)*I625/60</f>
        <v>15.72</v>
      </c>
      <c r="AB625" s="357">
        <f>IFERROR(VLOOKUP(H625,[2]New!$B:$G,6,0),)*I625/60</f>
        <v>15.333333333333334</v>
      </c>
      <c r="AC625" s="33">
        <f>VLOOKUP(A625,'[5]PO PTCA'!$A:$M,12,0)</f>
        <v>46269</v>
      </c>
      <c r="AD625" s="12">
        <f>IFERROR(VLOOKUP(H625,[3]Sheet1!$E:$H,4,0),)</f>
        <v>0</v>
      </c>
      <c r="AE625" s="17"/>
      <c r="AF625" s="34" t="s">
        <v>2471</v>
      </c>
      <c r="AG625" s="12">
        <v>0</v>
      </c>
      <c r="AH625" s="20"/>
      <c r="AI625" s="20" t="s">
        <v>184</v>
      </c>
      <c r="AJ625" s="223"/>
      <c r="AK625" s="223"/>
      <c r="AL625" s="223"/>
      <c r="AM625" s="331"/>
      <c r="AN625" s="223">
        <v>3</v>
      </c>
      <c r="AO625" s="223">
        <v>3</v>
      </c>
      <c r="AP625" s="223">
        <v>2</v>
      </c>
      <c r="AQ625" s="223">
        <v>2</v>
      </c>
      <c r="AR625" s="12"/>
    </row>
    <row r="626" spans="1:44">
      <c r="A626" s="12" t="s">
        <v>5803</v>
      </c>
      <c r="B626" s="23" t="s">
        <v>5911</v>
      </c>
      <c r="C626" s="24">
        <v>12111079</v>
      </c>
      <c r="D626" s="12" t="s">
        <v>141</v>
      </c>
      <c r="E626" s="25" t="s">
        <v>5804</v>
      </c>
      <c r="F626" s="24">
        <v>11131246</v>
      </c>
      <c r="G626" s="12" t="s">
        <v>142</v>
      </c>
      <c r="H626" s="26" t="s">
        <v>143</v>
      </c>
      <c r="I626" s="12">
        <v>8</v>
      </c>
      <c r="J626" s="27">
        <v>46260</v>
      </c>
      <c r="K626" s="28" t="s">
        <v>5805</v>
      </c>
      <c r="L626" s="12" t="s">
        <v>5806</v>
      </c>
      <c r="M626" s="12">
        <v>8</v>
      </c>
      <c r="N626" s="358">
        <v>0</v>
      </c>
      <c r="O626" s="358">
        <v>0</v>
      </c>
      <c r="P626" s="30" t="s">
        <v>43</v>
      </c>
      <c r="Q626" s="31">
        <v>46249</v>
      </c>
      <c r="R626" s="12">
        <v>0</v>
      </c>
      <c r="S626" s="31">
        <v>46251</v>
      </c>
      <c r="T626" s="31">
        <v>46251</v>
      </c>
      <c r="U626" s="12" t="s">
        <v>39</v>
      </c>
      <c r="V626" s="12" t="s">
        <v>45</v>
      </c>
      <c r="W626" s="31"/>
      <c r="X626" s="358">
        <v>0</v>
      </c>
      <c r="Y626" s="358">
        <v>0</v>
      </c>
      <c r="Z626" s="357">
        <f>IFERROR(VLOOKUP(H626,[2]New!$B:$G,3,0),)*I626/60</f>
        <v>2.9333333333333331</v>
      </c>
      <c r="AA626" s="357">
        <f>IFERROR(VLOOKUP(H626,[2]New!$B:$G,4,0),)*I626/60</f>
        <v>15.72</v>
      </c>
      <c r="AB626" s="357">
        <f>IFERROR(VLOOKUP(H626,[2]New!$B:$G,6,0),)*I626/60</f>
        <v>15.333333333333334</v>
      </c>
      <c r="AC626" s="33">
        <f>VLOOKUP(A626,'[5]PO PTCA'!$A:$M,12,0)</f>
        <v>46274</v>
      </c>
      <c r="AD626" s="12">
        <f>IFERROR(VLOOKUP(H626,[3]Sheet1!$E:$H,4,0),)</f>
        <v>0</v>
      </c>
      <c r="AE626" s="17"/>
      <c r="AF626" s="34" t="s">
        <v>2471</v>
      </c>
      <c r="AG626" s="12">
        <v>0</v>
      </c>
      <c r="AH626" s="20"/>
      <c r="AI626" s="20" t="s">
        <v>184</v>
      </c>
      <c r="AJ626" s="223"/>
      <c r="AK626" s="223"/>
      <c r="AL626" s="223"/>
      <c r="AM626" s="331"/>
      <c r="AN626" s="223">
        <v>3</v>
      </c>
      <c r="AO626" s="223">
        <v>3</v>
      </c>
      <c r="AP626" s="223" t="s">
        <v>47</v>
      </c>
      <c r="AQ626" s="223">
        <v>3</v>
      </c>
      <c r="AR626" s="12"/>
    </row>
    <row r="627" spans="1:44">
      <c r="A627" s="12" t="s">
        <v>5807</v>
      </c>
      <c r="B627" s="23" t="s">
        <v>5912</v>
      </c>
      <c r="C627" s="24">
        <v>12114380</v>
      </c>
      <c r="D627" s="12" t="s">
        <v>107</v>
      </c>
      <c r="E627" s="25" t="s">
        <v>5808</v>
      </c>
      <c r="F627" s="24">
        <v>11134339</v>
      </c>
      <c r="G627" s="12" t="s">
        <v>180</v>
      </c>
      <c r="H627" s="26" t="s">
        <v>181</v>
      </c>
      <c r="I627" s="12">
        <v>11</v>
      </c>
      <c r="J627" s="27">
        <v>46260</v>
      </c>
      <c r="K627" s="28" t="s">
        <v>5809</v>
      </c>
      <c r="L627" s="12" t="s">
        <v>5810</v>
      </c>
      <c r="M627" s="12">
        <v>11</v>
      </c>
      <c r="N627" s="358">
        <v>0</v>
      </c>
      <c r="O627" s="358">
        <v>0</v>
      </c>
      <c r="P627" s="30" t="s">
        <v>43</v>
      </c>
      <c r="Q627" s="31">
        <v>46249</v>
      </c>
      <c r="R627" s="12">
        <v>0</v>
      </c>
      <c r="S627" s="31">
        <v>46251</v>
      </c>
      <c r="T627" s="31">
        <v>46251</v>
      </c>
      <c r="U627" s="12" t="s">
        <v>39</v>
      </c>
      <c r="V627" s="12" t="s">
        <v>45</v>
      </c>
      <c r="W627" s="31"/>
      <c r="X627" s="358">
        <v>0</v>
      </c>
      <c r="Y627" s="358">
        <v>0</v>
      </c>
      <c r="Z627" s="357">
        <f>IFERROR(VLOOKUP(H627,[2]New!$B:$G,3,0),)*I627/60</f>
        <v>4.0333333333333332</v>
      </c>
      <c r="AA627" s="357">
        <f>IFERROR(VLOOKUP(H627,[2]New!$B:$G,4,0),)*I627/60</f>
        <v>21.615000000000002</v>
      </c>
      <c r="AB627" s="357">
        <f>IFERROR(VLOOKUP(H627,[2]New!$B:$G,6,0),)*I627/60</f>
        <v>21.083333333333332</v>
      </c>
      <c r="AC627" s="33">
        <f>VLOOKUP(A627,'[5]PO PTCA'!$A:$M,12,0)</f>
        <v>46269</v>
      </c>
      <c r="AD627" s="12">
        <f>IFERROR(VLOOKUP(H627,[3]Sheet1!$E:$H,4,0),)</f>
        <v>0</v>
      </c>
      <c r="AE627" s="17"/>
      <c r="AF627" s="34" t="s">
        <v>2471</v>
      </c>
      <c r="AG627" s="12">
        <v>0</v>
      </c>
      <c r="AH627" s="20"/>
      <c r="AI627" s="20" t="s">
        <v>184</v>
      </c>
      <c r="AJ627" s="223"/>
      <c r="AK627" s="223"/>
      <c r="AL627" s="223"/>
      <c r="AM627" s="331"/>
      <c r="AN627" s="223">
        <v>3</v>
      </c>
      <c r="AO627" s="223">
        <v>3</v>
      </c>
      <c r="AP627" s="223">
        <v>3</v>
      </c>
      <c r="AQ627" s="223">
        <v>3</v>
      </c>
      <c r="AR627" s="12"/>
    </row>
    <row r="628" spans="1:44">
      <c r="A628" s="12" t="s">
        <v>5811</v>
      </c>
      <c r="B628" s="23" t="s">
        <v>5913</v>
      </c>
      <c r="C628" s="24">
        <v>12114366</v>
      </c>
      <c r="D628" s="12" t="s">
        <v>581</v>
      </c>
      <c r="E628" s="25" t="s">
        <v>5812</v>
      </c>
      <c r="F628" s="24">
        <v>11134331</v>
      </c>
      <c r="G628" s="12" t="s">
        <v>5813</v>
      </c>
      <c r="H628" s="26" t="s">
        <v>5814</v>
      </c>
      <c r="I628" s="12">
        <v>17</v>
      </c>
      <c r="J628" s="27">
        <v>46260</v>
      </c>
      <c r="K628" s="28" t="s">
        <v>5815</v>
      </c>
      <c r="L628" s="12" t="s">
        <v>5816</v>
      </c>
      <c r="M628" s="12">
        <v>17</v>
      </c>
      <c r="N628" s="358">
        <v>0</v>
      </c>
      <c r="O628" s="358">
        <v>0</v>
      </c>
      <c r="P628" s="30" t="s">
        <v>43</v>
      </c>
      <c r="Q628" s="31">
        <v>46249</v>
      </c>
      <c r="R628" s="12">
        <v>0</v>
      </c>
      <c r="S628" s="31">
        <v>46251</v>
      </c>
      <c r="T628" s="31">
        <v>46251</v>
      </c>
      <c r="U628" s="12" t="s">
        <v>39</v>
      </c>
      <c r="V628" s="12" t="s">
        <v>45</v>
      </c>
      <c r="W628" s="31"/>
      <c r="X628" s="358">
        <v>0</v>
      </c>
      <c r="Y628" s="358">
        <v>0</v>
      </c>
      <c r="Z628" s="357">
        <f>IFERROR(VLOOKUP(H628,[2]New!$B:$G,3,0),)*I628/60</f>
        <v>6.2333333333333334</v>
      </c>
      <c r="AA628" s="357">
        <f>IFERROR(VLOOKUP(H628,[2]New!$B:$G,4,0),)*I628/60</f>
        <v>33.405000000000001</v>
      </c>
      <c r="AB628" s="357">
        <f>IFERROR(VLOOKUP(H628,[2]New!$B:$G,6,0),)*I628/60</f>
        <v>32.583333333333336</v>
      </c>
      <c r="AC628" s="33">
        <f>VLOOKUP(A628,'[5]PO PTCA'!$A:$M,12,0)</f>
        <v>46269</v>
      </c>
      <c r="AD628" s="12">
        <f>IFERROR(VLOOKUP(H628,[3]Sheet1!$E:$H,4,0),)</f>
        <v>0</v>
      </c>
      <c r="AE628" s="17"/>
      <c r="AF628" s="34" t="s">
        <v>2471</v>
      </c>
      <c r="AG628" s="12">
        <v>0</v>
      </c>
      <c r="AH628" s="20"/>
      <c r="AI628" s="20" t="s">
        <v>184</v>
      </c>
      <c r="AJ628" s="223"/>
      <c r="AK628" s="223"/>
      <c r="AL628" s="223"/>
      <c r="AM628" s="331"/>
      <c r="AN628" s="223">
        <v>3</v>
      </c>
      <c r="AO628" s="223">
        <v>3</v>
      </c>
      <c r="AP628" s="223">
        <v>2</v>
      </c>
      <c r="AQ628" s="223">
        <v>2</v>
      </c>
      <c r="AR628" s="12"/>
    </row>
    <row r="629" spans="1:44">
      <c r="A629" s="12" t="s">
        <v>5817</v>
      </c>
      <c r="B629" s="23" t="s">
        <v>5914</v>
      </c>
      <c r="C629" s="24">
        <v>12114366</v>
      </c>
      <c r="D629" s="12" t="s">
        <v>581</v>
      </c>
      <c r="E629" s="25" t="s">
        <v>5818</v>
      </c>
      <c r="F629" s="24">
        <v>11127825</v>
      </c>
      <c r="G629" s="12" t="s">
        <v>1374</v>
      </c>
      <c r="H629" s="26" t="s">
        <v>1375</v>
      </c>
      <c r="I629" s="12">
        <v>20</v>
      </c>
      <c r="J629" s="27">
        <v>46260</v>
      </c>
      <c r="K629" s="28" t="s">
        <v>5819</v>
      </c>
      <c r="L629" s="12" t="s">
        <v>5820</v>
      </c>
      <c r="M629" s="12">
        <v>20</v>
      </c>
      <c r="N629" s="358">
        <v>0</v>
      </c>
      <c r="O629" s="358">
        <v>0</v>
      </c>
      <c r="P629" s="30" t="s">
        <v>43</v>
      </c>
      <c r="Q629" s="31">
        <v>46249</v>
      </c>
      <c r="R629" s="12">
        <v>0</v>
      </c>
      <c r="S629" s="31">
        <v>46251</v>
      </c>
      <c r="T629" s="31">
        <v>46251</v>
      </c>
      <c r="U629" s="12" t="s">
        <v>39</v>
      </c>
      <c r="V629" s="12" t="s">
        <v>45</v>
      </c>
      <c r="W629" s="31"/>
      <c r="X629" s="358">
        <v>0</v>
      </c>
      <c r="Y629" s="358">
        <v>0</v>
      </c>
      <c r="Z629" s="357">
        <f>IFERROR(VLOOKUP(H629,[2]New!$B:$G,3,0),)*I629/60</f>
        <v>7.333333333333333</v>
      </c>
      <c r="AA629" s="357">
        <f>IFERROR(VLOOKUP(H629,[2]New!$B:$G,4,0),)*I629/60</f>
        <v>39.299999999999997</v>
      </c>
      <c r="AB629" s="357">
        <f>IFERROR(VLOOKUP(H629,[2]New!$B:$G,6,0),)*I629/60</f>
        <v>38.333333333333336</v>
      </c>
      <c r="AC629" s="33">
        <f>VLOOKUP(A629,'[5]PO PTCA'!$A:$M,12,0)</f>
        <v>46269</v>
      </c>
      <c r="AD629" s="12">
        <f>IFERROR(VLOOKUP(H629,[3]Sheet1!$E:$H,4,0),)</f>
        <v>0</v>
      </c>
      <c r="AE629" s="17"/>
      <c r="AF629" s="34" t="s">
        <v>2471</v>
      </c>
      <c r="AG629" s="12">
        <v>0</v>
      </c>
      <c r="AH629" s="20"/>
      <c r="AI629" s="20" t="s">
        <v>184</v>
      </c>
      <c r="AJ629" s="223"/>
      <c r="AK629" s="223"/>
      <c r="AL629" s="223"/>
      <c r="AM629" s="331"/>
      <c r="AN629" s="223">
        <v>3</v>
      </c>
      <c r="AO629" s="223">
        <v>3</v>
      </c>
      <c r="AP629" s="223">
        <v>2</v>
      </c>
      <c r="AQ629" s="223">
        <v>2</v>
      </c>
      <c r="AR629" s="12"/>
    </row>
    <row r="630" spans="1:44">
      <c r="A630" s="12" t="s">
        <v>5821</v>
      </c>
      <c r="B630" s="23" t="s">
        <v>5915</v>
      </c>
      <c r="C630" s="24">
        <v>12114380</v>
      </c>
      <c r="D630" s="12" t="s">
        <v>107</v>
      </c>
      <c r="E630" s="25" t="s">
        <v>5822</v>
      </c>
      <c r="F630" s="24">
        <v>11132203</v>
      </c>
      <c r="G630" s="12" t="s">
        <v>108</v>
      </c>
      <c r="H630" s="26" t="s">
        <v>266</v>
      </c>
      <c r="I630" s="12">
        <v>25</v>
      </c>
      <c r="J630" s="27">
        <v>46260</v>
      </c>
      <c r="K630" s="28" t="s">
        <v>5823</v>
      </c>
      <c r="L630" s="12" t="s">
        <v>5824</v>
      </c>
      <c r="M630" s="12">
        <v>25</v>
      </c>
      <c r="N630" s="358">
        <v>0</v>
      </c>
      <c r="O630" s="358">
        <v>0</v>
      </c>
      <c r="P630" s="30" t="s">
        <v>43</v>
      </c>
      <c r="Q630" s="31">
        <v>46249</v>
      </c>
      <c r="R630" s="12">
        <v>0</v>
      </c>
      <c r="S630" s="31">
        <v>46251</v>
      </c>
      <c r="T630" s="31">
        <v>46251</v>
      </c>
      <c r="U630" s="12" t="s">
        <v>39</v>
      </c>
      <c r="V630" s="12" t="s">
        <v>45</v>
      </c>
      <c r="W630" s="31"/>
      <c r="X630" s="358">
        <v>0</v>
      </c>
      <c r="Y630" s="358">
        <v>0</v>
      </c>
      <c r="Z630" s="357">
        <f>IFERROR(VLOOKUP(H630,[2]New!$B:$G,3,0),)*I630/60</f>
        <v>9.1666666666666661</v>
      </c>
      <c r="AA630" s="357">
        <f>IFERROR(VLOOKUP(H630,[2]New!$B:$G,4,0),)*I630/60</f>
        <v>49.125</v>
      </c>
      <c r="AB630" s="357">
        <f>IFERROR(VLOOKUP(H630,[2]New!$B:$G,6,0),)*I630/60</f>
        <v>47.916666666666664</v>
      </c>
      <c r="AC630" s="33">
        <f>VLOOKUP(A630,'[5]PO PTCA'!$A:$M,12,0)</f>
        <v>46269</v>
      </c>
      <c r="AD630" s="12">
        <f>IFERROR(VLOOKUP(H630,[3]Sheet1!$E:$H,4,0),)</f>
        <v>0</v>
      </c>
      <c r="AE630" s="17"/>
      <c r="AF630" s="34" t="s">
        <v>2471</v>
      </c>
      <c r="AG630" s="12">
        <v>0</v>
      </c>
      <c r="AH630" s="20"/>
      <c r="AI630" s="20" t="s">
        <v>184</v>
      </c>
      <c r="AJ630" s="223"/>
      <c r="AK630" s="223"/>
      <c r="AL630" s="223"/>
      <c r="AM630" s="331"/>
      <c r="AN630" s="223">
        <v>3</v>
      </c>
      <c r="AO630" s="223">
        <v>3</v>
      </c>
      <c r="AP630" s="223">
        <v>3</v>
      </c>
      <c r="AQ630" s="223">
        <v>3</v>
      </c>
      <c r="AR630" s="12"/>
    </row>
    <row r="631" spans="1:44">
      <c r="A631" s="309" t="s">
        <v>6216</v>
      </c>
      <c r="B631" s="23" t="s">
        <v>5916</v>
      </c>
      <c r="C631" s="24">
        <v>12114296</v>
      </c>
      <c r="D631" s="12" t="s">
        <v>50</v>
      </c>
      <c r="E631" s="25" t="s">
        <v>5825</v>
      </c>
      <c r="F631" s="24">
        <v>11117354</v>
      </c>
      <c r="G631" s="12" t="s">
        <v>51</v>
      </c>
      <c r="H631" s="26" t="s">
        <v>298</v>
      </c>
      <c r="I631" s="309">
        <v>15</v>
      </c>
      <c r="J631" s="27">
        <v>46260</v>
      </c>
      <c r="K631" s="28" t="s">
        <v>5826</v>
      </c>
      <c r="L631" s="12" t="s">
        <v>5827</v>
      </c>
      <c r="M631" s="309">
        <v>15</v>
      </c>
      <c r="N631" s="358">
        <v>0</v>
      </c>
      <c r="O631" s="358">
        <v>0</v>
      </c>
      <c r="P631" s="30" t="s">
        <v>43</v>
      </c>
      <c r="Q631" s="31">
        <v>46249</v>
      </c>
      <c r="R631" s="12">
        <v>0</v>
      </c>
      <c r="S631" s="31">
        <v>46251</v>
      </c>
      <c r="T631" s="31">
        <v>46251</v>
      </c>
      <c r="U631" s="12" t="s">
        <v>39</v>
      </c>
      <c r="V631" s="12" t="s">
        <v>45</v>
      </c>
      <c r="W631" s="31"/>
      <c r="X631" s="358">
        <v>0</v>
      </c>
      <c r="Y631" s="358">
        <v>0</v>
      </c>
      <c r="Z631" s="357">
        <f>IFERROR(VLOOKUP(H631,[2]New!$B:$G,3,0),)*I631/60</f>
        <v>5.5</v>
      </c>
      <c r="AA631" s="357">
        <f>IFERROR(VLOOKUP(H631,[2]New!$B:$G,4,0),)*I631/60</f>
        <v>29.475000000000001</v>
      </c>
      <c r="AB631" s="357">
        <f>IFERROR(VLOOKUP(H631,[2]New!$B:$G,6,0),)*I631/60</f>
        <v>28.75</v>
      </c>
      <c r="AC631" s="33">
        <f>VLOOKUP(A631,'[5]PO PTCA'!$A:$M,12,0)</f>
        <v>46280</v>
      </c>
      <c r="AD631" s="12">
        <f>IFERROR(VLOOKUP(H631,[3]Sheet1!$E:$H,4,0),)</f>
        <v>0</v>
      </c>
      <c r="AE631" s="17"/>
      <c r="AF631" s="34" t="s">
        <v>2471</v>
      </c>
      <c r="AG631" s="12">
        <v>0</v>
      </c>
      <c r="AH631" s="20"/>
      <c r="AI631" s="20" t="s">
        <v>184</v>
      </c>
      <c r="AJ631" s="223"/>
      <c r="AK631" s="223"/>
      <c r="AL631" s="223"/>
      <c r="AM631" s="331"/>
      <c r="AN631" s="223">
        <v>2</v>
      </c>
      <c r="AO631" s="223">
        <v>2</v>
      </c>
      <c r="AP631" s="223">
        <v>2</v>
      </c>
      <c r="AQ631" s="223">
        <v>2</v>
      </c>
      <c r="AR631" s="12"/>
    </row>
    <row r="632" spans="1:44">
      <c r="A632" s="12" t="s">
        <v>5828</v>
      </c>
      <c r="B632" s="23" t="s">
        <v>5917</v>
      </c>
      <c r="C632" s="24">
        <v>12114370</v>
      </c>
      <c r="D632" s="12" t="s">
        <v>109</v>
      </c>
      <c r="E632" s="25" t="s">
        <v>5829</v>
      </c>
      <c r="F632" s="24">
        <v>11127824</v>
      </c>
      <c r="G632" s="12" t="s">
        <v>110</v>
      </c>
      <c r="H632" s="26" t="s">
        <v>246</v>
      </c>
      <c r="I632" s="12">
        <v>50</v>
      </c>
      <c r="J632" s="27">
        <v>46260</v>
      </c>
      <c r="K632" s="28" t="s">
        <v>5830</v>
      </c>
      <c r="L632" s="12" t="s">
        <v>5831</v>
      </c>
      <c r="M632" s="12">
        <v>50</v>
      </c>
      <c r="N632" s="358">
        <v>0</v>
      </c>
      <c r="O632" s="358">
        <v>0</v>
      </c>
      <c r="P632" s="30" t="s">
        <v>43</v>
      </c>
      <c r="Q632" s="31">
        <v>46249</v>
      </c>
      <c r="R632" s="12">
        <v>0</v>
      </c>
      <c r="S632" s="31">
        <v>46251</v>
      </c>
      <c r="T632" s="31">
        <v>46251</v>
      </c>
      <c r="U632" s="12" t="s">
        <v>39</v>
      </c>
      <c r="V632" s="12" t="s">
        <v>45</v>
      </c>
      <c r="W632" s="31"/>
      <c r="X632" s="358">
        <v>0</v>
      </c>
      <c r="Y632" s="358">
        <v>0</v>
      </c>
      <c r="Z632" s="357">
        <f>IFERROR(VLOOKUP(H632,[2]New!$B:$G,3,0),)*I632/60</f>
        <v>18.333333333333332</v>
      </c>
      <c r="AA632" s="357">
        <f>IFERROR(VLOOKUP(H632,[2]New!$B:$G,4,0),)*I632/60</f>
        <v>98.25</v>
      </c>
      <c r="AB632" s="357">
        <f>IFERROR(VLOOKUP(H632,[2]New!$B:$G,6,0),)*I632/60</f>
        <v>95.833333333333329</v>
      </c>
      <c r="AC632" s="33">
        <f>VLOOKUP(A632,'[5]PO PTCA'!$A:$M,12,0)</f>
        <v>46269</v>
      </c>
      <c r="AD632" s="12">
        <f>IFERROR(VLOOKUP(H632,[3]Sheet1!$E:$H,4,0),)</f>
        <v>0</v>
      </c>
      <c r="AE632" s="17"/>
      <c r="AF632" s="34" t="s">
        <v>2471</v>
      </c>
      <c r="AG632" s="12">
        <v>0</v>
      </c>
      <c r="AH632" s="20"/>
      <c r="AI632" s="20" t="s">
        <v>184</v>
      </c>
      <c r="AJ632" s="223"/>
      <c r="AK632" s="223"/>
      <c r="AL632" s="223"/>
      <c r="AM632" s="331"/>
      <c r="AN632" s="223">
        <v>3</v>
      </c>
      <c r="AO632" s="223">
        <v>3</v>
      </c>
      <c r="AP632" s="223">
        <v>2</v>
      </c>
      <c r="AQ632" s="223">
        <v>2</v>
      </c>
      <c r="AR632" s="12"/>
    </row>
    <row r="633" spans="1:44">
      <c r="A633" s="12" t="s">
        <v>5832</v>
      </c>
      <c r="B633" s="23" t="s">
        <v>5918</v>
      </c>
      <c r="C633" s="24">
        <v>12110575</v>
      </c>
      <c r="D633" s="12" t="s">
        <v>294</v>
      </c>
      <c r="E633" s="25" t="s">
        <v>5833</v>
      </c>
      <c r="F633" s="24">
        <v>11126794</v>
      </c>
      <c r="G633" s="12" t="s">
        <v>290</v>
      </c>
      <c r="H633" s="26" t="s">
        <v>291</v>
      </c>
      <c r="I633" s="12">
        <v>75</v>
      </c>
      <c r="J633" s="27">
        <v>46260</v>
      </c>
      <c r="K633" s="28" t="s">
        <v>5834</v>
      </c>
      <c r="L633" s="12" t="s">
        <v>5835</v>
      </c>
      <c r="M633" s="12">
        <v>75</v>
      </c>
      <c r="N633" s="358">
        <v>0</v>
      </c>
      <c r="O633" s="358">
        <v>0</v>
      </c>
      <c r="P633" s="30" t="s">
        <v>43</v>
      </c>
      <c r="Q633" s="31">
        <v>46249</v>
      </c>
      <c r="R633" s="12">
        <v>0</v>
      </c>
      <c r="S633" s="31">
        <v>46251</v>
      </c>
      <c r="T633" s="31">
        <v>46251</v>
      </c>
      <c r="U633" s="12" t="s">
        <v>39</v>
      </c>
      <c r="V633" s="12" t="s">
        <v>45</v>
      </c>
      <c r="W633" s="31"/>
      <c r="X633" s="358">
        <v>0</v>
      </c>
      <c r="Y633" s="358">
        <v>0</v>
      </c>
      <c r="Z633" s="357">
        <f>IFERROR(VLOOKUP(H633,[2]New!$B:$G,3,0),)*I633/60</f>
        <v>26.25</v>
      </c>
      <c r="AA633" s="357">
        <f>IFERROR(VLOOKUP(H633,[2]New!$B:$G,4,0),)*I633/60</f>
        <v>115.75</v>
      </c>
      <c r="AB633" s="357">
        <f>IFERROR(VLOOKUP(H633,[2]New!$B:$G,6,0),)*I633/60</f>
        <v>53.75</v>
      </c>
      <c r="AC633" s="33">
        <f>VLOOKUP(A633,'[5]PO PTCA'!$A:$M,12,0)</f>
        <v>46273</v>
      </c>
      <c r="AD633" s="12">
        <f>IFERROR(VLOOKUP(H633,[3]Sheet1!$E:$H,4,0),)</f>
        <v>0</v>
      </c>
      <c r="AE633" s="17"/>
      <c r="AF633" s="34" t="s">
        <v>2471</v>
      </c>
      <c r="AG633" s="12">
        <v>0</v>
      </c>
      <c r="AH633" s="20"/>
      <c r="AI633" s="20" t="s">
        <v>184</v>
      </c>
      <c r="AJ633" s="223"/>
      <c r="AK633" s="223"/>
      <c r="AL633" s="223"/>
      <c r="AM633" s="331"/>
      <c r="AN633" s="223">
        <v>2</v>
      </c>
      <c r="AO633" s="223">
        <v>2</v>
      </c>
      <c r="AP633" s="223">
        <v>2</v>
      </c>
      <c r="AQ633" s="223">
        <v>2</v>
      </c>
      <c r="AR633" s="12"/>
    </row>
    <row r="634" spans="1:44">
      <c r="A634" s="12" t="s">
        <v>5836</v>
      </c>
      <c r="B634" s="23" t="s">
        <v>5919</v>
      </c>
      <c r="C634" s="24">
        <v>12110562</v>
      </c>
      <c r="D634" s="12" t="s">
        <v>812</v>
      </c>
      <c r="E634" s="25" t="s">
        <v>5837</v>
      </c>
      <c r="F634" s="24">
        <v>11126889</v>
      </c>
      <c r="G634" s="12" t="s">
        <v>808</v>
      </c>
      <c r="H634" s="26" t="s">
        <v>809</v>
      </c>
      <c r="I634" s="12">
        <v>120</v>
      </c>
      <c r="J634" s="27">
        <v>46260</v>
      </c>
      <c r="K634" s="28" t="s">
        <v>5838</v>
      </c>
      <c r="L634" s="12" t="s">
        <v>5839</v>
      </c>
      <c r="M634" s="12">
        <v>120</v>
      </c>
      <c r="N634" s="358">
        <v>0</v>
      </c>
      <c r="O634" s="358">
        <v>0</v>
      </c>
      <c r="P634" s="30" t="s">
        <v>43</v>
      </c>
      <c r="Q634" s="31">
        <v>46249</v>
      </c>
      <c r="R634" s="12">
        <v>0</v>
      </c>
      <c r="S634" s="31">
        <v>46251</v>
      </c>
      <c r="T634" s="31">
        <v>46251</v>
      </c>
      <c r="U634" s="12" t="s">
        <v>39</v>
      </c>
      <c r="V634" s="12" t="s">
        <v>45</v>
      </c>
      <c r="W634" s="31"/>
      <c r="X634" s="358">
        <v>0</v>
      </c>
      <c r="Y634" s="358">
        <v>0</v>
      </c>
      <c r="Z634" s="357">
        <f>IFERROR(VLOOKUP(H634,[2]New!$B:$G,3,0),)*I634/60</f>
        <v>0</v>
      </c>
      <c r="AA634" s="357">
        <f>IFERROR(VLOOKUP(H634,[2]New!$B:$G,4,0),)*I634/60</f>
        <v>0</v>
      </c>
      <c r="AB634" s="357">
        <f>IFERROR(VLOOKUP(H634,[2]New!$B:$G,6,0),)*I634/60</f>
        <v>0</v>
      </c>
      <c r="AC634" s="33">
        <f>VLOOKUP(A634,'[5]PO PTCA'!$A:$M,12,0)</f>
        <v>46273</v>
      </c>
      <c r="AD634" s="12">
        <f>IFERROR(VLOOKUP(H634,[3]Sheet1!$E:$H,4,0),)</f>
        <v>0</v>
      </c>
      <c r="AE634" s="17"/>
      <c r="AF634" s="34" t="s">
        <v>2471</v>
      </c>
      <c r="AG634" s="12">
        <v>0</v>
      </c>
      <c r="AH634" s="20"/>
      <c r="AI634" s="20" t="s">
        <v>184</v>
      </c>
      <c r="AJ634" s="223"/>
      <c r="AK634" s="223"/>
      <c r="AL634" s="223"/>
      <c r="AM634" s="331"/>
      <c r="AN634" s="223">
        <v>2</v>
      </c>
      <c r="AO634" s="223">
        <v>2</v>
      </c>
      <c r="AP634" s="223">
        <v>2</v>
      </c>
      <c r="AQ634" s="223">
        <v>2</v>
      </c>
      <c r="AR634" s="12"/>
    </row>
    <row r="635" spans="1:44">
      <c r="A635" s="12" t="s">
        <v>5840</v>
      </c>
      <c r="B635" s="23" t="s">
        <v>5920</v>
      </c>
      <c r="C635" s="24">
        <v>12001365</v>
      </c>
      <c r="D635" s="12" t="s">
        <v>295</v>
      </c>
      <c r="E635" s="25" t="s">
        <v>5841</v>
      </c>
      <c r="F635" s="24">
        <v>11117129</v>
      </c>
      <c r="G635" s="12" t="s">
        <v>292</v>
      </c>
      <c r="H635" s="26" t="s">
        <v>293</v>
      </c>
      <c r="I635" s="12">
        <v>300</v>
      </c>
      <c r="J635" s="27">
        <v>46260</v>
      </c>
      <c r="K635" s="28" t="s">
        <v>5842</v>
      </c>
      <c r="L635" s="12" t="s">
        <v>5843</v>
      </c>
      <c r="M635" s="12">
        <v>300</v>
      </c>
      <c r="N635" s="358">
        <v>0</v>
      </c>
      <c r="O635" s="358">
        <v>0</v>
      </c>
      <c r="P635" s="30" t="s">
        <v>43</v>
      </c>
      <c r="Q635" s="31">
        <v>46249</v>
      </c>
      <c r="R635" s="12">
        <v>0</v>
      </c>
      <c r="S635" s="31">
        <v>46251</v>
      </c>
      <c r="T635" s="31">
        <v>46251</v>
      </c>
      <c r="U635" s="12" t="s">
        <v>39</v>
      </c>
      <c r="V635" s="12" t="s">
        <v>45</v>
      </c>
      <c r="W635" s="31"/>
      <c r="X635" s="358">
        <v>0</v>
      </c>
      <c r="Y635" s="358">
        <v>0</v>
      </c>
      <c r="Z635" s="357">
        <f>IFERROR(VLOOKUP(H635,[2]New!$B:$G,3,0),)*I635/60</f>
        <v>105</v>
      </c>
      <c r="AA635" s="357">
        <f>IFERROR(VLOOKUP(H635,[2]New!$B:$G,4,0),)*I635/60</f>
        <v>440</v>
      </c>
      <c r="AB635" s="357">
        <f>IFERROR(VLOOKUP(H635,[2]New!$B:$G,6,0),)*I635/60</f>
        <v>215</v>
      </c>
      <c r="AC635" s="33">
        <f>VLOOKUP(A635,'[5]PO PTCA'!$A:$M,12,0)</f>
        <v>46269</v>
      </c>
      <c r="AD635" s="12">
        <f>IFERROR(VLOOKUP(H635,[3]Sheet1!$E:$H,4,0),)</f>
        <v>0</v>
      </c>
      <c r="AE635" s="17"/>
      <c r="AF635" s="34" t="s">
        <v>2471</v>
      </c>
      <c r="AG635" s="12">
        <v>0</v>
      </c>
      <c r="AH635" s="20"/>
      <c r="AI635" s="20" t="s">
        <v>184</v>
      </c>
      <c r="AJ635" s="223"/>
      <c r="AK635" s="223"/>
      <c r="AL635" s="223"/>
      <c r="AM635" s="331"/>
      <c r="AN635" s="223">
        <v>2</v>
      </c>
      <c r="AO635" s="223">
        <v>2</v>
      </c>
      <c r="AP635" s="223">
        <v>2</v>
      </c>
      <c r="AQ635" s="223">
        <v>2</v>
      </c>
      <c r="AR635" s="12"/>
    </row>
    <row r="636" spans="1:44">
      <c r="A636" s="12" t="s">
        <v>5844</v>
      </c>
      <c r="B636" s="23" t="s">
        <v>5921</v>
      </c>
      <c r="C636" s="24">
        <v>12142310</v>
      </c>
      <c r="D636" s="12" t="s">
        <v>332</v>
      </c>
      <c r="E636" s="25" t="s">
        <v>5845</v>
      </c>
      <c r="F636" s="24">
        <v>11134959</v>
      </c>
      <c r="G636" s="12" t="s">
        <v>331</v>
      </c>
      <c r="H636" s="26" t="s">
        <v>5846</v>
      </c>
      <c r="I636" s="12">
        <v>15</v>
      </c>
      <c r="J636" s="27">
        <v>46260</v>
      </c>
      <c r="K636" s="28" t="s">
        <v>5847</v>
      </c>
      <c r="L636" s="12" t="s">
        <v>5848</v>
      </c>
      <c r="M636" s="12">
        <v>15</v>
      </c>
      <c r="N636" s="358">
        <v>0</v>
      </c>
      <c r="O636" s="358">
        <v>0</v>
      </c>
      <c r="P636" s="30" t="s">
        <v>166</v>
      </c>
      <c r="Q636" s="31">
        <v>46249</v>
      </c>
      <c r="R636" s="12">
        <v>0</v>
      </c>
      <c r="S636" s="31">
        <v>46251</v>
      </c>
      <c r="T636" s="31">
        <v>46251</v>
      </c>
      <c r="U636" s="12" t="s">
        <v>39</v>
      </c>
      <c r="V636" s="12" t="s">
        <v>45</v>
      </c>
      <c r="W636" s="31"/>
      <c r="X636" s="358">
        <v>0</v>
      </c>
      <c r="Y636" s="358">
        <v>0</v>
      </c>
      <c r="Z636" s="357">
        <f>IFERROR(VLOOKUP(H636,[2]New!$B:$G,3,0),)*I636/60</f>
        <v>0</v>
      </c>
      <c r="AA636" s="357">
        <f>IFERROR(VLOOKUP(H636,[2]New!$B:$G,4,0),)*I636/60</f>
        <v>0</v>
      </c>
      <c r="AB636" s="357">
        <f>IFERROR(VLOOKUP(H636,[2]New!$B:$G,6,0),)*I636/60</f>
        <v>0</v>
      </c>
      <c r="AC636" s="33">
        <f>VLOOKUP(A636,'[5]PO PTCA'!$A:$M,12,0)</f>
        <v>46272</v>
      </c>
      <c r="AD636" s="12">
        <f>IFERROR(VLOOKUP(H636,[3]Sheet1!$E:$H,4,0),)</f>
        <v>0</v>
      </c>
      <c r="AE636" s="17"/>
      <c r="AF636" s="34" t="s">
        <v>2471</v>
      </c>
      <c r="AG636" s="12">
        <v>1</v>
      </c>
      <c r="AH636" s="20"/>
      <c r="AI636" s="20" t="s">
        <v>41</v>
      </c>
      <c r="AJ636" s="223"/>
      <c r="AK636" s="223"/>
      <c r="AL636" s="223"/>
      <c r="AM636" s="331"/>
      <c r="AN636" s="223">
        <v>3</v>
      </c>
      <c r="AO636" s="223">
        <v>3</v>
      </c>
      <c r="AP636" s="223">
        <v>3</v>
      </c>
      <c r="AQ636" s="223">
        <v>3</v>
      </c>
      <c r="AR636" s="12"/>
    </row>
    <row r="637" spans="1:44">
      <c r="A637" s="12" t="s">
        <v>5849</v>
      </c>
      <c r="B637" s="23" t="s">
        <v>5922</v>
      </c>
      <c r="C637" s="24">
        <v>12114377</v>
      </c>
      <c r="D637" s="12" t="s">
        <v>113</v>
      </c>
      <c r="E637" s="25" t="s">
        <v>5850</v>
      </c>
      <c r="F637" s="24">
        <v>11134325</v>
      </c>
      <c r="G637" s="12" t="s">
        <v>5851</v>
      </c>
      <c r="H637" s="26" t="s">
        <v>5852</v>
      </c>
      <c r="I637" s="12">
        <v>31</v>
      </c>
      <c r="J637" s="27">
        <v>46260</v>
      </c>
      <c r="K637" s="28" t="s">
        <v>5853</v>
      </c>
      <c r="L637" s="12" t="s">
        <v>5854</v>
      </c>
      <c r="M637" s="12">
        <v>31</v>
      </c>
      <c r="N637" s="358">
        <v>0</v>
      </c>
      <c r="O637" s="358">
        <v>0</v>
      </c>
      <c r="P637" s="30" t="s">
        <v>166</v>
      </c>
      <c r="Q637" s="31">
        <v>46249</v>
      </c>
      <c r="R637" s="12">
        <v>0</v>
      </c>
      <c r="S637" s="31">
        <v>46251</v>
      </c>
      <c r="T637" s="31">
        <v>46251</v>
      </c>
      <c r="U637" s="12" t="s">
        <v>39</v>
      </c>
      <c r="V637" s="12" t="s">
        <v>45</v>
      </c>
      <c r="W637" s="31"/>
      <c r="X637" s="358">
        <v>0</v>
      </c>
      <c r="Y637" s="358">
        <v>0</v>
      </c>
      <c r="Z637" s="357">
        <f>IFERROR(VLOOKUP(H637,[2]New!$B:$G,3,0),)*I637/60</f>
        <v>22.939999999999998</v>
      </c>
      <c r="AA637" s="357">
        <f>IFERROR(VLOOKUP(H637,[2]New!$B:$G,4,0),)*I637/60</f>
        <v>104.05666666666667</v>
      </c>
      <c r="AB637" s="357">
        <f>IFERROR(VLOOKUP(H637,[2]New!$B:$G,6,0),)*I637/60</f>
        <v>71.3</v>
      </c>
      <c r="AC637" s="33">
        <f>VLOOKUP(A637,'[5]PO PTCA'!$A:$M,12,0)</f>
        <v>46272</v>
      </c>
      <c r="AD637" s="12">
        <f>IFERROR(VLOOKUP(H637,[3]Sheet1!$E:$H,4,0),)</f>
        <v>0</v>
      </c>
      <c r="AE637" s="17"/>
      <c r="AF637" s="34" t="s">
        <v>2471</v>
      </c>
      <c r="AG637" s="12">
        <v>0</v>
      </c>
      <c r="AH637" s="20"/>
      <c r="AI637" s="20" t="s">
        <v>184</v>
      </c>
      <c r="AJ637" s="223"/>
      <c r="AK637" s="223"/>
      <c r="AL637" s="223"/>
      <c r="AM637" s="331"/>
      <c r="AN637" s="223">
        <v>3</v>
      </c>
      <c r="AO637" s="223">
        <v>3</v>
      </c>
      <c r="AP637" s="223">
        <v>3</v>
      </c>
      <c r="AQ637" s="223">
        <v>3</v>
      </c>
      <c r="AR637" s="12"/>
    </row>
    <row r="638" spans="1:44">
      <c r="A638" s="12" t="s">
        <v>5855</v>
      </c>
      <c r="B638" s="23" t="s">
        <v>5923</v>
      </c>
      <c r="C638" s="24">
        <v>12114375</v>
      </c>
      <c r="D638" s="12" t="s">
        <v>119</v>
      </c>
      <c r="E638" s="25" t="s">
        <v>5856</v>
      </c>
      <c r="F638" s="24">
        <v>11134323</v>
      </c>
      <c r="G638" s="12" t="s">
        <v>5126</v>
      </c>
      <c r="H638" s="26" t="s">
        <v>5127</v>
      </c>
      <c r="I638" s="12">
        <v>46</v>
      </c>
      <c r="J638" s="27">
        <v>46260</v>
      </c>
      <c r="K638" s="28" t="s">
        <v>5857</v>
      </c>
      <c r="L638" s="12" t="s">
        <v>5858</v>
      </c>
      <c r="M638" s="12">
        <v>46</v>
      </c>
      <c r="N638" s="358">
        <v>0</v>
      </c>
      <c r="O638" s="358">
        <v>0</v>
      </c>
      <c r="P638" s="30" t="s">
        <v>166</v>
      </c>
      <c r="Q638" s="31">
        <v>46249</v>
      </c>
      <c r="R638" s="12">
        <v>0</v>
      </c>
      <c r="S638" s="31">
        <v>46251</v>
      </c>
      <c r="T638" s="31">
        <v>46251</v>
      </c>
      <c r="U638" s="12" t="s">
        <v>39</v>
      </c>
      <c r="V638" s="12" t="s">
        <v>45</v>
      </c>
      <c r="W638" s="31"/>
      <c r="X638" s="358">
        <v>0</v>
      </c>
      <c r="Y638" s="358">
        <v>0</v>
      </c>
      <c r="Z638" s="357">
        <f>IFERROR(VLOOKUP(H638,[2]New!$B:$G,3,0),)*I638/60</f>
        <v>34.04</v>
      </c>
      <c r="AA638" s="357">
        <f>IFERROR(VLOOKUP(H638,[2]New!$B:$G,4,0),)*I638/60</f>
        <v>154.40666666666667</v>
      </c>
      <c r="AB638" s="357">
        <f>IFERROR(VLOOKUP(H638,[2]New!$B:$G,6,0),)*I638/60</f>
        <v>105.8</v>
      </c>
      <c r="AC638" s="33">
        <f>VLOOKUP(A638,'[5]PO PTCA'!$A:$M,12,0)</f>
        <v>46272</v>
      </c>
      <c r="AD638" s="12">
        <f>IFERROR(VLOOKUP(H638,[3]Sheet1!$E:$H,4,0),)</f>
        <v>0</v>
      </c>
      <c r="AE638" s="17"/>
      <c r="AF638" s="34" t="s">
        <v>2471</v>
      </c>
      <c r="AG638" s="12">
        <v>0</v>
      </c>
      <c r="AH638" s="20"/>
      <c r="AI638" s="20" t="s">
        <v>184</v>
      </c>
      <c r="AJ638" s="223"/>
      <c r="AK638" s="223"/>
      <c r="AL638" s="223"/>
      <c r="AM638" s="331"/>
      <c r="AN638" s="223">
        <v>3</v>
      </c>
      <c r="AO638" s="223">
        <v>3</v>
      </c>
      <c r="AP638" s="223">
        <v>2</v>
      </c>
      <c r="AQ638" s="223">
        <v>2</v>
      </c>
      <c r="AR638" s="12"/>
    </row>
    <row r="639" spans="1:44">
      <c r="A639" s="12" t="s">
        <v>5859</v>
      </c>
      <c r="B639" s="23" t="s">
        <v>5924</v>
      </c>
      <c r="C639" s="24">
        <v>12114364</v>
      </c>
      <c r="D639" s="12" t="s">
        <v>124</v>
      </c>
      <c r="E639" s="25" t="s">
        <v>5860</v>
      </c>
      <c r="F639" s="24">
        <v>11134316</v>
      </c>
      <c r="G639" s="12" t="s">
        <v>5861</v>
      </c>
      <c r="H639" s="26" t="s">
        <v>5862</v>
      </c>
      <c r="I639" s="12">
        <v>53</v>
      </c>
      <c r="J639" s="27">
        <v>46260</v>
      </c>
      <c r="K639" s="28" t="s">
        <v>5863</v>
      </c>
      <c r="L639" s="12" t="s">
        <v>5864</v>
      </c>
      <c r="M639" s="12">
        <v>53</v>
      </c>
      <c r="N639" s="358">
        <v>0</v>
      </c>
      <c r="O639" s="358">
        <v>0</v>
      </c>
      <c r="P639" s="30" t="s">
        <v>166</v>
      </c>
      <c r="Q639" s="31">
        <v>46249</v>
      </c>
      <c r="R639" s="12">
        <v>0</v>
      </c>
      <c r="S639" s="31">
        <v>46251</v>
      </c>
      <c r="T639" s="31">
        <v>46251</v>
      </c>
      <c r="U639" s="12" t="s">
        <v>39</v>
      </c>
      <c r="V639" s="12" t="s">
        <v>45</v>
      </c>
      <c r="W639" s="31"/>
      <c r="X639" s="358">
        <v>0</v>
      </c>
      <c r="Y639" s="358">
        <v>0</v>
      </c>
      <c r="Z639" s="357">
        <f>IFERROR(VLOOKUP(H639,[2]New!$B:$G,3,0),)*I639/60</f>
        <v>39.22</v>
      </c>
      <c r="AA639" s="357">
        <f>IFERROR(VLOOKUP(H639,[2]New!$B:$G,4,0),)*I639/60</f>
        <v>143.45333333333335</v>
      </c>
      <c r="AB639" s="357">
        <f>IFERROR(VLOOKUP(H639,[2]New!$B:$G,6,0),)*I639/60</f>
        <v>124.46166666666667</v>
      </c>
      <c r="AC639" s="33">
        <f>VLOOKUP(A639,'[5]PO PTCA'!$A:$M,12,0)</f>
        <v>46272</v>
      </c>
      <c r="AD639" s="12">
        <f>IFERROR(VLOOKUP(H639,[3]Sheet1!$E:$H,4,0),)</f>
        <v>0</v>
      </c>
      <c r="AE639" s="17"/>
      <c r="AF639" s="34" t="s">
        <v>2471</v>
      </c>
      <c r="AG639" s="12">
        <v>0</v>
      </c>
      <c r="AH639" s="20"/>
      <c r="AI639" s="20" t="s">
        <v>184</v>
      </c>
      <c r="AJ639" s="223"/>
      <c r="AK639" s="223"/>
      <c r="AL639" s="223"/>
      <c r="AM639" s="331"/>
      <c r="AN639" s="223">
        <v>3</v>
      </c>
      <c r="AO639" s="223">
        <v>3</v>
      </c>
      <c r="AP639" s="223">
        <v>2</v>
      </c>
      <c r="AQ639" s="223">
        <v>2</v>
      </c>
      <c r="AR639" s="12"/>
    </row>
    <row r="640" spans="1:44">
      <c r="A640" s="12" t="s">
        <v>5865</v>
      </c>
      <c r="B640" s="23" t="s">
        <v>5925</v>
      </c>
      <c r="C640" s="24">
        <v>12142309</v>
      </c>
      <c r="D640" s="12" t="s">
        <v>5889</v>
      </c>
      <c r="E640" s="25" t="s">
        <v>5866</v>
      </c>
      <c r="F640" s="24">
        <v>11134958</v>
      </c>
      <c r="G640" s="12" t="s">
        <v>5867</v>
      </c>
      <c r="H640" s="26" t="s">
        <v>5868</v>
      </c>
      <c r="I640" s="12">
        <v>60</v>
      </c>
      <c r="J640" s="27">
        <v>46260</v>
      </c>
      <c r="K640" s="28" t="s">
        <v>5869</v>
      </c>
      <c r="L640" s="12" t="s">
        <v>5870</v>
      </c>
      <c r="M640" s="12">
        <v>60</v>
      </c>
      <c r="N640" s="358">
        <v>0</v>
      </c>
      <c r="O640" s="358">
        <v>0</v>
      </c>
      <c r="P640" s="30" t="s">
        <v>166</v>
      </c>
      <c r="Q640" s="31">
        <v>46249</v>
      </c>
      <c r="R640" s="12">
        <v>0</v>
      </c>
      <c r="S640" s="31">
        <v>46251</v>
      </c>
      <c r="T640" s="31">
        <v>46251</v>
      </c>
      <c r="U640" s="12" t="s">
        <v>39</v>
      </c>
      <c r="V640" s="12" t="s">
        <v>45</v>
      </c>
      <c r="W640" s="31"/>
      <c r="X640" s="358">
        <v>0</v>
      </c>
      <c r="Y640" s="358">
        <v>0</v>
      </c>
      <c r="Z640" s="357">
        <f>IFERROR(VLOOKUP(H640,[2]New!$B:$G,3,0),)*I640/60</f>
        <v>0</v>
      </c>
      <c r="AA640" s="357">
        <f>IFERROR(VLOOKUP(H640,[2]New!$B:$G,4,0),)*I640/60</f>
        <v>0</v>
      </c>
      <c r="AB640" s="357">
        <f>IFERROR(VLOOKUP(H640,[2]New!$B:$G,6,0),)*I640/60</f>
        <v>0</v>
      </c>
      <c r="AC640" s="33">
        <f>VLOOKUP(A640,'[5]PO PTCA'!$A:$M,12,0)</f>
        <v>46272</v>
      </c>
      <c r="AD640" s="12">
        <f>IFERROR(VLOOKUP(H640,[3]Sheet1!$E:$H,4,0),)</f>
        <v>0</v>
      </c>
      <c r="AE640" s="17"/>
      <c r="AF640" s="34" t="s">
        <v>2471</v>
      </c>
      <c r="AG640" s="12">
        <v>1</v>
      </c>
      <c r="AH640" s="20"/>
      <c r="AI640" s="20" t="s">
        <v>41</v>
      </c>
      <c r="AJ640" s="223"/>
      <c r="AK640" s="223"/>
      <c r="AL640" s="223"/>
      <c r="AM640" s="331"/>
      <c r="AN640" s="223">
        <v>3</v>
      </c>
      <c r="AO640" s="223">
        <v>3</v>
      </c>
      <c r="AP640" s="223">
        <v>3</v>
      </c>
      <c r="AQ640" s="223">
        <v>3</v>
      </c>
      <c r="AR640" s="12"/>
    </row>
    <row r="641" spans="1:44">
      <c r="A641" s="12" t="s">
        <v>5871</v>
      </c>
      <c r="B641" s="23" t="s">
        <v>5926</v>
      </c>
      <c r="C641" s="24">
        <v>12114372</v>
      </c>
      <c r="D641" s="12" t="s">
        <v>156</v>
      </c>
      <c r="E641" s="25" t="s">
        <v>5872</v>
      </c>
      <c r="F641" s="24">
        <v>11132759</v>
      </c>
      <c r="G641" s="12" t="s">
        <v>5120</v>
      </c>
      <c r="H641" s="26" t="s">
        <v>5121</v>
      </c>
      <c r="I641" s="12">
        <v>98</v>
      </c>
      <c r="J641" s="27">
        <v>46260</v>
      </c>
      <c r="K641" s="28" t="s">
        <v>5873</v>
      </c>
      <c r="L641" s="12" t="s">
        <v>5874</v>
      </c>
      <c r="M641" s="12">
        <v>98</v>
      </c>
      <c r="N641" s="358">
        <v>0</v>
      </c>
      <c r="O641" s="358">
        <v>0</v>
      </c>
      <c r="P641" s="30" t="s">
        <v>166</v>
      </c>
      <c r="Q641" s="31">
        <v>46249</v>
      </c>
      <c r="R641" s="12">
        <v>0</v>
      </c>
      <c r="S641" s="31">
        <v>46251</v>
      </c>
      <c r="T641" s="31">
        <v>46251</v>
      </c>
      <c r="U641" s="12" t="s">
        <v>39</v>
      </c>
      <c r="V641" s="12" t="s">
        <v>45</v>
      </c>
      <c r="W641" s="31"/>
      <c r="X641" s="358">
        <v>0</v>
      </c>
      <c r="Y641" s="358">
        <v>0</v>
      </c>
      <c r="Z641" s="357">
        <f>IFERROR(VLOOKUP(H641,[2]New!$B:$G,3,0),)*I641/60</f>
        <v>72.52</v>
      </c>
      <c r="AA641" s="357">
        <f>IFERROR(VLOOKUP(H641,[2]New!$B:$G,4,0),)*I641/60</f>
        <v>230.13666666666668</v>
      </c>
      <c r="AB641" s="357">
        <f>IFERROR(VLOOKUP(H641,[2]New!$B:$G,6,0),)*I641/60</f>
        <v>251.69666666666666</v>
      </c>
      <c r="AC641" s="33">
        <f>VLOOKUP(A641,'[5]PO PTCA'!$A:$M,12,0)</f>
        <v>46272</v>
      </c>
      <c r="AD641" s="12">
        <f>IFERROR(VLOOKUP(H641,[3]Sheet1!$E:$H,4,0),)</f>
        <v>0</v>
      </c>
      <c r="AE641" s="17"/>
      <c r="AF641" s="34" t="s">
        <v>2471</v>
      </c>
      <c r="AG641" s="12">
        <v>0</v>
      </c>
      <c r="AH641" s="20"/>
      <c r="AI641" s="20" t="s">
        <v>184</v>
      </c>
      <c r="AJ641" s="223"/>
      <c r="AK641" s="223"/>
      <c r="AL641" s="223"/>
      <c r="AM641" s="331"/>
      <c r="AN641" s="223">
        <v>3</v>
      </c>
      <c r="AO641" s="223">
        <v>3</v>
      </c>
      <c r="AP641" s="223">
        <v>2</v>
      </c>
      <c r="AQ641" s="223">
        <v>2</v>
      </c>
      <c r="AR641" s="12"/>
    </row>
    <row r="642" spans="1:44">
      <c r="A642" s="12" t="s">
        <v>5875</v>
      </c>
      <c r="B642" s="23" t="s">
        <v>5927</v>
      </c>
      <c r="C642" s="24">
        <v>12114297</v>
      </c>
      <c r="D642" s="12" t="s">
        <v>144</v>
      </c>
      <c r="E642" s="25" t="s">
        <v>5876</v>
      </c>
      <c r="F642" s="24">
        <v>11134949</v>
      </c>
      <c r="G642" s="12" t="s">
        <v>315</v>
      </c>
      <c r="H642" s="26" t="s">
        <v>316</v>
      </c>
      <c r="I642" s="12">
        <v>320</v>
      </c>
      <c r="J642" s="27">
        <v>46260</v>
      </c>
      <c r="K642" s="28" t="s">
        <v>5877</v>
      </c>
      <c r="L642" s="12" t="s">
        <v>5878</v>
      </c>
      <c r="M642" s="12">
        <v>330</v>
      </c>
      <c r="N642" s="358">
        <v>0</v>
      </c>
      <c r="O642" s="358">
        <v>0</v>
      </c>
      <c r="P642" s="30" t="s">
        <v>43</v>
      </c>
      <c r="Q642" s="31">
        <v>46249</v>
      </c>
      <c r="R642" s="12">
        <v>0</v>
      </c>
      <c r="S642" s="31">
        <v>46251</v>
      </c>
      <c r="T642" s="31">
        <v>46251</v>
      </c>
      <c r="U642" s="12" t="s">
        <v>39</v>
      </c>
      <c r="V642" s="12" t="s">
        <v>45</v>
      </c>
      <c r="W642" s="31"/>
      <c r="X642" s="358">
        <v>10</v>
      </c>
      <c r="Y642" s="358">
        <v>0</v>
      </c>
      <c r="Z642" s="357">
        <f>IFERROR(VLOOKUP(H642,[2]New!$B:$G,3,0),)*I642/60</f>
        <v>0</v>
      </c>
      <c r="AA642" s="357">
        <f>IFERROR(VLOOKUP(H642,[2]New!$B:$G,4,0),)*I642/60</f>
        <v>0</v>
      </c>
      <c r="AB642" s="357">
        <f>IFERROR(VLOOKUP(H642,[2]New!$B:$G,6,0),)*I642/60</f>
        <v>0</v>
      </c>
      <c r="AC642" s="33">
        <f>VLOOKUP(A642,'[5]PO PTCA'!$A:$M,12,0)</f>
        <v>46269</v>
      </c>
      <c r="AD642" s="12">
        <f>IFERROR(VLOOKUP(H642,[3]Sheet1!$E:$H,4,0),)</f>
        <v>0</v>
      </c>
      <c r="AE642" s="17"/>
      <c r="AF642" s="34" t="s">
        <v>2471</v>
      </c>
      <c r="AG642" s="12">
        <v>0</v>
      </c>
      <c r="AH642" s="20"/>
      <c r="AI642" s="20" t="s">
        <v>184</v>
      </c>
      <c r="AJ642" s="223"/>
      <c r="AK642" s="223"/>
      <c r="AL642" s="223"/>
      <c r="AM642" s="331"/>
      <c r="AN642" s="223">
        <v>3</v>
      </c>
      <c r="AO642" s="223">
        <v>3</v>
      </c>
      <c r="AP642" s="223">
        <v>2</v>
      </c>
      <c r="AQ642" s="223" t="s">
        <v>47</v>
      </c>
      <c r="AR642" s="12"/>
    </row>
    <row r="643" spans="1:44">
      <c r="A643" s="12" t="s">
        <v>5879</v>
      </c>
      <c r="B643" s="23" t="s">
        <v>5928</v>
      </c>
      <c r="C643" s="24">
        <v>12125073</v>
      </c>
      <c r="D643" s="12" t="s">
        <v>339</v>
      </c>
      <c r="E643" s="25" t="s">
        <v>5880</v>
      </c>
      <c r="F643" s="24">
        <v>11134234</v>
      </c>
      <c r="G643" s="12" t="s">
        <v>337</v>
      </c>
      <c r="H643" s="26" t="s">
        <v>338</v>
      </c>
      <c r="I643" s="12">
        <v>1000</v>
      </c>
      <c r="J643" s="27">
        <v>46260</v>
      </c>
      <c r="K643" s="28" t="s">
        <v>5881</v>
      </c>
      <c r="L643" s="12" t="s">
        <v>5882</v>
      </c>
      <c r="M643" s="12">
        <v>1003</v>
      </c>
      <c r="N643" s="358">
        <v>0</v>
      </c>
      <c r="O643" s="358">
        <v>0</v>
      </c>
      <c r="P643" s="30" t="s">
        <v>38</v>
      </c>
      <c r="Q643" s="31">
        <v>46249</v>
      </c>
      <c r="R643" s="12">
        <v>0</v>
      </c>
      <c r="S643" s="31">
        <v>46251</v>
      </c>
      <c r="T643" s="31">
        <v>46251</v>
      </c>
      <c r="U643" s="12" t="s">
        <v>39</v>
      </c>
      <c r="V643" s="12" t="s">
        <v>45</v>
      </c>
      <c r="W643" s="31"/>
      <c r="X643" s="350">
        <v>3</v>
      </c>
      <c r="Y643" s="358">
        <v>0</v>
      </c>
      <c r="Z643" s="357">
        <f>IFERROR(VLOOKUP(H643,[2]New!$B:$G,3,0),)*I643/60</f>
        <v>706.66666666666663</v>
      </c>
      <c r="AA643" s="357">
        <f>IFERROR(VLOOKUP(H643,[2]New!$B:$G,4,0),)*I643/60</f>
        <v>1965</v>
      </c>
      <c r="AB643" s="357">
        <f>IFERROR(VLOOKUP(H643,[2]New!$B:$G,6,0),)*I643/60</f>
        <v>966.66666666666663</v>
      </c>
      <c r="AC643" s="33">
        <f>VLOOKUP(A643,'[5]PO PTCA'!$A:$M,12,0)</f>
        <v>46290</v>
      </c>
      <c r="AD643" s="12" t="str">
        <f>IFERROR(VLOOKUP(H643,[3]Sheet1!$E:$H,4,0),)</f>
        <v>C</v>
      </c>
      <c r="AE643" s="17"/>
      <c r="AF643" s="34" t="s">
        <v>2471</v>
      </c>
      <c r="AG643" s="12" t="s">
        <v>42</v>
      </c>
      <c r="AH643" s="20"/>
      <c r="AI643" s="20" t="s">
        <v>6213</v>
      </c>
      <c r="AJ643" s="223"/>
      <c r="AK643" s="223"/>
      <c r="AL643" s="223"/>
      <c r="AM643" s="331"/>
      <c r="AN643" s="223">
        <v>2</v>
      </c>
      <c r="AO643" s="223">
        <v>2</v>
      </c>
      <c r="AP643" s="223">
        <v>2</v>
      </c>
      <c r="AQ643" s="223">
        <v>2</v>
      </c>
      <c r="AR643" s="12"/>
    </row>
    <row r="644" spans="1:44">
      <c r="A644" s="12" t="s">
        <v>2882</v>
      </c>
      <c r="B644" s="23" t="s">
        <v>5929</v>
      </c>
      <c r="C644" s="24">
        <v>12120774</v>
      </c>
      <c r="D644" s="12" t="s">
        <v>136</v>
      </c>
      <c r="E644" s="25" t="s">
        <v>5883</v>
      </c>
      <c r="F644" s="24">
        <v>11134235</v>
      </c>
      <c r="G644" s="12" t="s">
        <v>137</v>
      </c>
      <c r="H644" s="26" t="s">
        <v>138</v>
      </c>
      <c r="I644" s="12">
        <v>3570</v>
      </c>
      <c r="J644" s="27">
        <v>46261</v>
      </c>
      <c r="K644" s="28" t="s">
        <v>5884</v>
      </c>
      <c r="L644" s="12" t="s">
        <v>5885</v>
      </c>
      <c r="M644" s="12">
        <v>3586</v>
      </c>
      <c r="N644" s="358">
        <v>16</v>
      </c>
      <c r="O644" s="358">
        <v>0</v>
      </c>
      <c r="P644" s="30" t="s">
        <v>38</v>
      </c>
      <c r="Q644" s="31">
        <v>46251</v>
      </c>
      <c r="R644" s="12">
        <v>0</v>
      </c>
      <c r="S644" s="31">
        <v>46252</v>
      </c>
      <c r="T644" s="31">
        <v>46252</v>
      </c>
      <c r="U644" s="12" t="s">
        <v>97</v>
      </c>
      <c r="V644" s="12" t="s">
        <v>40</v>
      </c>
      <c r="W644" s="31"/>
      <c r="X644" s="358">
        <v>0</v>
      </c>
      <c r="Y644" s="358">
        <v>0</v>
      </c>
      <c r="Z644" s="357">
        <f>IFERROR(VLOOKUP(H644,[2]New!$B:$G,3,0),)*I644/60</f>
        <v>2522.8000000000002</v>
      </c>
      <c r="AA644" s="357">
        <f>IFERROR(VLOOKUP(H644,[2]New!$B:$G,4,0),)*I644/60</f>
        <v>7015.05</v>
      </c>
      <c r="AB644" s="357">
        <f>IFERROR(VLOOKUP(H644,[2]New!$B:$G,6,0),)*I644/60</f>
        <v>3451</v>
      </c>
      <c r="AC644" s="33">
        <f>VLOOKUP(A644,'[5]PO PTCA'!$A:$M,12,0)</f>
        <v>46290</v>
      </c>
      <c r="AD644" s="12" t="str">
        <f>IFERROR(VLOOKUP(H644,[3]Sheet1!$E:$H,4,0),)</f>
        <v>B</v>
      </c>
      <c r="AE644" s="17"/>
      <c r="AF644" s="34" t="s">
        <v>2471</v>
      </c>
      <c r="AG644" s="12" t="s">
        <v>42</v>
      </c>
      <c r="AH644" s="20"/>
      <c r="AI644" s="20" t="s">
        <v>134</v>
      </c>
      <c r="AJ644" s="223"/>
      <c r="AK644" s="223"/>
      <c r="AL644" s="223"/>
      <c r="AM644" s="331"/>
      <c r="AN644" s="223">
        <v>2</v>
      </c>
      <c r="AO644" s="223">
        <v>2</v>
      </c>
      <c r="AP644" s="223">
        <v>2</v>
      </c>
      <c r="AQ644" s="223">
        <v>2</v>
      </c>
      <c r="AR644" s="12"/>
    </row>
    <row r="645" spans="1:44">
      <c r="A645" s="12" t="s">
        <v>2882</v>
      </c>
      <c r="B645" s="23" t="s">
        <v>5930</v>
      </c>
      <c r="C645" s="24">
        <v>12120774</v>
      </c>
      <c r="D645" s="12" t="s">
        <v>136</v>
      </c>
      <c r="E645" s="25" t="s">
        <v>5886</v>
      </c>
      <c r="F645" s="24">
        <v>11134235</v>
      </c>
      <c r="G645" s="12" t="s">
        <v>137</v>
      </c>
      <c r="H645" s="26" t="s">
        <v>138</v>
      </c>
      <c r="I645" s="12">
        <v>2370</v>
      </c>
      <c r="J645" s="27">
        <v>46261</v>
      </c>
      <c r="K645" s="28" t="s">
        <v>5887</v>
      </c>
      <c r="L645" s="12" t="s">
        <v>5888</v>
      </c>
      <c r="M645" s="12">
        <v>2386</v>
      </c>
      <c r="N645" s="358">
        <v>16</v>
      </c>
      <c r="O645" s="358">
        <v>0</v>
      </c>
      <c r="P645" s="30" t="s">
        <v>38</v>
      </c>
      <c r="Q645" s="31">
        <v>46251</v>
      </c>
      <c r="R645" s="12">
        <v>0</v>
      </c>
      <c r="S645" s="31">
        <v>46252</v>
      </c>
      <c r="T645" s="31">
        <v>46252</v>
      </c>
      <c r="U645" s="12" t="s">
        <v>39</v>
      </c>
      <c r="V645" s="12" t="s">
        <v>45</v>
      </c>
      <c r="W645" s="31"/>
      <c r="X645" s="358">
        <v>0</v>
      </c>
      <c r="Y645" s="358">
        <v>0</v>
      </c>
      <c r="Z645" s="357">
        <f>IFERROR(VLOOKUP(H645,[2]New!$B:$G,3,0),)*I645/60</f>
        <v>1674.8</v>
      </c>
      <c r="AA645" s="357">
        <f>IFERROR(VLOOKUP(H645,[2]New!$B:$G,4,0),)*I645/60</f>
        <v>4657.05</v>
      </c>
      <c r="AB645" s="357">
        <f>IFERROR(VLOOKUP(H645,[2]New!$B:$G,6,0),)*I645/60</f>
        <v>2291</v>
      </c>
      <c r="AC645" s="33">
        <f>VLOOKUP(A645,'[5]PO PTCA'!$A:$M,12,0)</f>
        <v>46290</v>
      </c>
      <c r="AD645" s="12" t="str">
        <f>IFERROR(VLOOKUP(H645,[3]Sheet1!$E:$H,4,0),)</f>
        <v>B</v>
      </c>
      <c r="AE645" s="17"/>
      <c r="AF645" s="34" t="s">
        <v>2471</v>
      </c>
      <c r="AG645" s="12" t="s">
        <v>42</v>
      </c>
      <c r="AH645" s="20"/>
      <c r="AI645" s="20" t="s">
        <v>184</v>
      </c>
      <c r="AJ645" s="223"/>
      <c r="AK645" s="223"/>
      <c r="AL645" s="223"/>
      <c r="AM645" s="331"/>
      <c r="AN645" s="223">
        <v>2</v>
      </c>
      <c r="AO645" s="223">
        <v>2</v>
      </c>
      <c r="AP645" s="223">
        <v>2</v>
      </c>
      <c r="AQ645" s="223">
        <v>2</v>
      </c>
      <c r="AR645" s="12"/>
    </row>
    <row r="646" spans="1:44">
      <c r="A646" s="12" t="s">
        <v>6045</v>
      </c>
      <c r="B646" s="23" t="s">
        <v>6048</v>
      </c>
      <c r="C646" s="24">
        <v>11117357</v>
      </c>
      <c r="D646" s="12" t="s">
        <v>1861</v>
      </c>
      <c r="E646" s="25" t="s">
        <v>6046</v>
      </c>
      <c r="F646" s="24">
        <v>11132337</v>
      </c>
      <c r="G646" s="12" t="s">
        <v>327</v>
      </c>
      <c r="H646" s="26" t="s">
        <v>328</v>
      </c>
      <c r="I646" s="12">
        <v>50</v>
      </c>
      <c r="J646" s="27">
        <v>46261</v>
      </c>
      <c r="K646" s="28" t="s">
        <v>6047</v>
      </c>
      <c r="L646" s="12" t="s">
        <v>6156</v>
      </c>
      <c r="M646" s="12">
        <v>50</v>
      </c>
      <c r="N646" s="358">
        <v>0</v>
      </c>
      <c r="O646" s="358">
        <v>0</v>
      </c>
      <c r="P646" s="30" t="s">
        <v>166</v>
      </c>
      <c r="Q646" s="31">
        <v>46251</v>
      </c>
      <c r="R646" s="12">
        <v>0</v>
      </c>
      <c r="S646" s="31">
        <v>46252</v>
      </c>
      <c r="T646" s="31">
        <v>46252</v>
      </c>
      <c r="U646" s="12" t="s">
        <v>101</v>
      </c>
      <c r="V646" s="12" t="s">
        <v>45</v>
      </c>
      <c r="W646" s="31"/>
      <c r="X646" s="358">
        <v>0</v>
      </c>
      <c r="Y646" s="358">
        <v>0</v>
      </c>
      <c r="Z646" s="357">
        <f>IFERROR(VLOOKUP(H646,[2]New!$B:$G,3,0),)*I646/60</f>
        <v>19.583333333333332</v>
      </c>
      <c r="AA646" s="357">
        <f>IFERROR(VLOOKUP(H646,[2]New!$B:$G,4,0),)*I646/60</f>
        <v>84.166666666666671</v>
      </c>
      <c r="AB646" s="357">
        <f>IFERROR(VLOOKUP(H646,[2]New!$B:$G,6,0),)*I646/60</f>
        <v>50</v>
      </c>
      <c r="AC646" s="33">
        <f>VLOOKUP(A646,'[5]PO PTCA'!$A:$M,12,0)</f>
        <v>46268</v>
      </c>
      <c r="AD646" s="12">
        <f>IFERROR(VLOOKUP(H646,[3]Sheet1!$E:$H,4,0),)</f>
        <v>0</v>
      </c>
      <c r="AE646" s="17"/>
      <c r="AF646" s="34" t="s">
        <v>2471</v>
      </c>
      <c r="AG646" s="12">
        <v>0</v>
      </c>
      <c r="AH646" s="20"/>
      <c r="AI646" s="20" t="s">
        <v>121</v>
      </c>
      <c r="AJ646" s="223"/>
      <c r="AK646" s="223"/>
      <c r="AL646" s="223"/>
      <c r="AM646" s="331"/>
      <c r="AN646" s="223">
        <v>3</v>
      </c>
      <c r="AO646" s="223">
        <v>3</v>
      </c>
      <c r="AP646" s="223">
        <v>2</v>
      </c>
      <c r="AQ646" s="223">
        <v>2</v>
      </c>
      <c r="AR646" s="12"/>
    </row>
    <row r="647" spans="1:44">
      <c r="A647" s="12" t="s">
        <v>2889</v>
      </c>
      <c r="B647" s="23" t="s">
        <v>6122</v>
      </c>
      <c r="C647" s="24">
        <v>12125012</v>
      </c>
      <c r="D647" s="12" t="s">
        <v>131</v>
      </c>
      <c r="E647" s="25" t="s">
        <v>6049</v>
      </c>
      <c r="F647" s="24">
        <v>11134237</v>
      </c>
      <c r="G647" s="12" t="s">
        <v>132</v>
      </c>
      <c r="H647" s="26" t="s">
        <v>133</v>
      </c>
      <c r="I647" s="12">
        <v>3570</v>
      </c>
      <c r="J647" s="27">
        <v>46261</v>
      </c>
      <c r="K647" s="28" t="s">
        <v>6050</v>
      </c>
      <c r="L647" s="12" t="s">
        <v>6051</v>
      </c>
      <c r="M647" s="12">
        <v>3586</v>
      </c>
      <c r="N647" s="358">
        <v>16</v>
      </c>
      <c r="O647" s="358">
        <v>0</v>
      </c>
      <c r="P647" s="30" t="s">
        <v>38</v>
      </c>
      <c r="Q647" s="31">
        <v>46251</v>
      </c>
      <c r="R647" s="12">
        <v>0</v>
      </c>
      <c r="S647" s="31">
        <v>46252</v>
      </c>
      <c r="T647" s="31">
        <v>46252</v>
      </c>
      <c r="U647" s="12" t="s">
        <v>98</v>
      </c>
      <c r="V647" s="12" t="s">
        <v>40</v>
      </c>
      <c r="W647" s="31"/>
      <c r="X647" s="358">
        <v>0</v>
      </c>
      <c r="Y647" s="358">
        <v>0</v>
      </c>
      <c r="Z647" s="357">
        <f>IFERROR(VLOOKUP(H647,[2]New!$B:$G,3,0),)*I647/60</f>
        <v>2522.8000000000002</v>
      </c>
      <c r="AA647" s="357">
        <f>IFERROR(VLOOKUP(H647,[2]New!$B:$G,4,0),)*I647/60</f>
        <v>7015.05</v>
      </c>
      <c r="AB647" s="357">
        <f>IFERROR(VLOOKUP(H647,[2]New!$B:$G,6,0),)*I647/60</f>
        <v>3451</v>
      </c>
      <c r="AC647" s="33">
        <f>VLOOKUP(A647,'[5]PO PTCA'!$A:$M,12,0)</f>
        <v>46290</v>
      </c>
      <c r="AD647" s="12" t="str">
        <f>IFERROR(VLOOKUP(H647,[3]Sheet1!$E:$H,4,0),)</f>
        <v>B</v>
      </c>
      <c r="AE647" s="17"/>
      <c r="AF647" s="34" t="s">
        <v>2471</v>
      </c>
      <c r="AG647" s="12" t="s">
        <v>42</v>
      </c>
      <c r="AH647" s="20"/>
      <c r="AI647" s="20" t="s">
        <v>135</v>
      </c>
      <c r="AJ647" s="223"/>
      <c r="AK647" s="223"/>
      <c r="AL647" s="223"/>
      <c r="AM647" s="331"/>
      <c r="AN647" s="223">
        <v>3</v>
      </c>
      <c r="AO647" s="223">
        <v>3</v>
      </c>
      <c r="AP647" s="223">
        <v>2</v>
      </c>
      <c r="AQ647" s="223">
        <v>2</v>
      </c>
      <c r="AR647" s="12"/>
    </row>
    <row r="648" spans="1:44">
      <c r="A648" s="12" t="s">
        <v>2889</v>
      </c>
      <c r="B648" s="23" t="s">
        <v>6123</v>
      </c>
      <c r="C648" s="24">
        <v>12125012</v>
      </c>
      <c r="D648" s="12" t="s">
        <v>131</v>
      </c>
      <c r="E648" s="25" t="s">
        <v>6052</v>
      </c>
      <c r="F648" s="24">
        <v>11134237</v>
      </c>
      <c r="G648" s="12" t="s">
        <v>132</v>
      </c>
      <c r="H648" s="26" t="s">
        <v>133</v>
      </c>
      <c r="I648" s="12">
        <v>2370</v>
      </c>
      <c r="J648" s="27">
        <v>46261</v>
      </c>
      <c r="K648" s="28" t="s">
        <v>6053</v>
      </c>
      <c r="L648" s="12" t="s">
        <v>6054</v>
      </c>
      <c r="M648" s="12">
        <v>2389</v>
      </c>
      <c r="N648" s="358">
        <v>16</v>
      </c>
      <c r="O648" s="358">
        <v>0</v>
      </c>
      <c r="P648" s="30" t="s">
        <v>38</v>
      </c>
      <c r="Q648" s="31">
        <v>46251</v>
      </c>
      <c r="R648" s="12">
        <v>0</v>
      </c>
      <c r="S648" s="31">
        <v>46252</v>
      </c>
      <c r="T648" s="31">
        <v>46252</v>
      </c>
      <c r="U648" s="12" t="s">
        <v>99</v>
      </c>
      <c r="V648" s="12" t="s">
        <v>40</v>
      </c>
      <c r="W648" s="31"/>
      <c r="X648" s="358">
        <v>3</v>
      </c>
      <c r="Y648" s="358">
        <v>0</v>
      </c>
      <c r="Z648" s="357">
        <f>IFERROR(VLOOKUP(H648,[2]New!$B:$G,3,0),)*I648/60</f>
        <v>1674.8</v>
      </c>
      <c r="AA648" s="357">
        <f>IFERROR(VLOOKUP(H648,[2]New!$B:$G,4,0),)*I648/60</f>
        <v>4657.05</v>
      </c>
      <c r="AB648" s="357">
        <f>IFERROR(VLOOKUP(H648,[2]New!$B:$G,6,0),)*I648/60</f>
        <v>2291</v>
      </c>
      <c r="AC648" s="33">
        <f>VLOOKUP(A648,'[5]PO PTCA'!$A:$M,12,0)</f>
        <v>46290</v>
      </c>
      <c r="AD648" s="12" t="str">
        <f>IFERROR(VLOOKUP(H648,[3]Sheet1!$E:$H,4,0),)</f>
        <v>B</v>
      </c>
      <c r="AE648" s="17"/>
      <c r="AF648" s="34" t="e">
        <v>#N/A</v>
      </c>
      <c r="AG648" s="12" t="s">
        <v>42</v>
      </c>
      <c r="AH648" s="20"/>
      <c r="AI648" s="20" t="s">
        <v>139</v>
      </c>
      <c r="AJ648" s="223"/>
      <c r="AK648" s="223"/>
      <c r="AL648" s="223"/>
      <c r="AM648" s="331"/>
      <c r="AN648" s="223">
        <v>3</v>
      </c>
      <c r="AO648" s="223">
        <v>3</v>
      </c>
      <c r="AP648" s="223">
        <v>2</v>
      </c>
      <c r="AQ648" s="223">
        <v>2</v>
      </c>
      <c r="AR648" s="12"/>
    </row>
    <row r="649" spans="1:44">
      <c r="A649" s="12" t="s">
        <v>2889</v>
      </c>
      <c r="B649" s="23" t="s">
        <v>6124</v>
      </c>
      <c r="C649" s="24">
        <v>12125012</v>
      </c>
      <c r="D649" s="12" t="s">
        <v>131</v>
      </c>
      <c r="E649" s="25" t="s">
        <v>6055</v>
      </c>
      <c r="F649" s="24">
        <v>11134237</v>
      </c>
      <c r="G649" s="12" t="s">
        <v>132</v>
      </c>
      <c r="H649" s="26" t="s">
        <v>133</v>
      </c>
      <c r="I649" s="12">
        <v>3570</v>
      </c>
      <c r="J649" s="27">
        <v>46261</v>
      </c>
      <c r="K649" s="28" t="s">
        <v>6056</v>
      </c>
      <c r="L649" s="12" t="s">
        <v>6057</v>
      </c>
      <c r="M649" s="12">
        <v>3586</v>
      </c>
      <c r="N649" s="358">
        <v>16</v>
      </c>
      <c r="O649" s="358">
        <v>0</v>
      </c>
      <c r="P649" s="30" t="s">
        <v>38</v>
      </c>
      <c r="Q649" s="31">
        <v>46251</v>
      </c>
      <c r="R649" s="12">
        <v>0</v>
      </c>
      <c r="S649" s="31">
        <v>46252</v>
      </c>
      <c r="T649" s="31">
        <v>46252</v>
      </c>
      <c r="U649" s="12" t="s">
        <v>100</v>
      </c>
      <c r="V649" s="12" t="s">
        <v>40</v>
      </c>
      <c r="W649" s="31"/>
      <c r="X649" s="358">
        <v>0</v>
      </c>
      <c r="Y649" s="358">
        <v>0</v>
      </c>
      <c r="Z649" s="357">
        <f>IFERROR(VLOOKUP(H649,[2]New!$B:$G,3,0),)*I649/60</f>
        <v>2522.8000000000002</v>
      </c>
      <c r="AA649" s="357">
        <f>IFERROR(VLOOKUP(H649,[2]New!$B:$G,4,0),)*I649/60</f>
        <v>7015.05</v>
      </c>
      <c r="AB649" s="357">
        <f>IFERROR(VLOOKUP(H649,[2]New!$B:$G,6,0),)*I649/60</f>
        <v>3451</v>
      </c>
      <c r="AC649" s="33">
        <f>VLOOKUP(A649,'[5]PO PTCA'!$A:$M,12,0)</f>
        <v>46290</v>
      </c>
      <c r="AD649" s="12" t="str">
        <f>IFERROR(VLOOKUP(H649,[3]Sheet1!$E:$H,4,0),)</f>
        <v>B</v>
      </c>
      <c r="AE649" s="17"/>
      <c r="AF649" s="34" t="e">
        <v>#N/A</v>
      </c>
      <c r="AG649" s="12" t="s">
        <v>42</v>
      </c>
      <c r="AH649" s="20"/>
      <c r="AI649" s="20" t="s">
        <v>140</v>
      </c>
      <c r="AJ649" s="223"/>
      <c r="AK649" s="223"/>
      <c r="AL649" s="223"/>
      <c r="AM649" s="331"/>
      <c r="AN649" s="223">
        <v>3</v>
      </c>
      <c r="AO649" s="223">
        <v>3</v>
      </c>
      <c r="AP649" s="223">
        <v>2</v>
      </c>
      <c r="AQ649" s="223">
        <v>2</v>
      </c>
      <c r="AR649" s="12"/>
    </row>
    <row r="650" spans="1:44">
      <c r="A650" s="12" t="s">
        <v>4282</v>
      </c>
      <c r="B650" s="23" t="s">
        <v>6125</v>
      </c>
      <c r="C650" s="24">
        <v>12112526</v>
      </c>
      <c r="D650" s="12" t="s">
        <v>265</v>
      </c>
      <c r="E650" s="25" t="s">
        <v>6058</v>
      </c>
      <c r="F650" s="24">
        <v>11125723</v>
      </c>
      <c r="G650" s="12" t="s">
        <v>280</v>
      </c>
      <c r="H650" s="26" t="s">
        <v>271</v>
      </c>
      <c r="I650" s="12">
        <v>435</v>
      </c>
      <c r="J650" s="27">
        <v>46261</v>
      </c>
      <c r="K650" s="28" t="s">
        <v>6059</v>
      </c>
      <c r="L650" s="12" t="s">
        <v>6060</v>
      </c>
      <c r="M650" s="12">
        <v>437</v>
      </c>
      <c r="N650" s="358">
        <v>2</v>
      </c>
      <c r="O650" s="358">
        <v>0</v>
      </c>
      <c r="P650" s="30" t="s">
        <v>43</v>
      </c>
      <c r="Q650" s="31">
        <v>46251</v>
      </c>
      <c r="R650" s="12">
        <v>0</v>
      </c>
      <c r="S650" s="31">
        <v>46252</v>
      </c>
      <c r="T650" s="31">
        <v>46252</v>
      </c>
      <c r="U650" s="12" t="s">
        <v>101</v>
      </c>
      <c r="V650" s="12" t="s">
        <v>45</v>
      </c>
      <c r="W650" s="31"/>
      <c r="X650" s="358">
        <v>0</v>
      </c>
      <c r="Y650" s="358">
        <v>0</v>
      </c>
      <c r="Z650" s="357">
        <f>IFERROR(VLOOKUP(H650,[2]New!$B:$G,3,0),)*I650/60</f>
        <v>159.5</v>
      </c>
      <c r="AA650" s="357">
        <f>IFERROR(VLOOKUP(H650,[2]New!$B:$G,4,0),)*I650/60</f>
        <v>854.77499999999998</v>
      </c>
      <c r="AB650" s="357">
        <f>IFERROR(VLOOKUP(H650,[2]New!$B:$G,6,0),)*I650/60</f>
        <v>833.75</v>
      </c>
      <c r="AC650" s="33">
        <f>VLOOKUP(A650,'[5]PO PTCA'!$A:$M,12,0)</f>
        <v>46269</v>
      </c>
      <c r="AD650" s="12">
        <f>IFERROR(VLOOKUP(H650,[3]Sheet1!$E:$H,4,0),)</f>
        <v>0</v>
      </c>
      <c r="AE650" s="17"/>
      <c r="AF650" s="34" t="s">
        <v>2471</v>
      </c>
      <c r="AG650" s="12">
        <v>0</v>
      </c>
      <c r="AH650" s="20"/>
      <c r="AI650" s="20" t="s">
        <v>121</v>
      </c>
      <c r="AJ650" s="223"/>
      <c r="AK650" s="223"/>
      <c r="AL650" s="223"/>
      <c r="AM650" s="331"/>
      <c r="AN650" s="223">
        <v>2</v>
      </c>
      <c r="AO650" s="223">
        <v>2</v>
      </c>
      <c r="AP650" s="223">
        <v>2</v>
      </c>
      <c r="AQ650" s="223">
        <v>2</v>
      </c>
      <c r="AR650" s="12"/>
    </row>
    <row r="651" spans="1:44">
      <c r="A651" s="12" t="s">
        <v>6061</v>
      </c>
      <c r="B651" s="23" t="s">
        <v>6126</v>
      </c>
      <c r="C651" s="24">
        <v>12112526</v>
      </c>
      <c r="D651" s="12" t="s">
        <v>265</v>
      </c>
      <c r="E651" s="25" t="s">
        <v>6062</v>
      </c>
      <c r="F651" s="24">
        <v>11125723</v>
      </c>
      <c r="G651" s="12" t="s">
        <v>280</v>
      </c>
      <c r="H651" s="26" t="s">
        <v>271</v>
      </c>
      <c r="I651" s="12">
        <v>485</v>
      </c>
      <c r="J651" s="27">
        <v>46261</v>
      </c>
      <c r="K651" s="28" t="s">
        <v>6063</v>
      </c>
      <c r="L651" s="12" t="s">
        <v>6064</v>
      </c>
      <c r="M651" s="12">
        <v>487</v>
      </c>
      <c r="N651" s="358">
        <v>2</v>
      </c>
      <c r="O651" s="358">
        <v>0</v>
      </c>
      <c r="P651" s="30" t="s">
        <v>43</v>
      </c>
      <c r="Q651" s="31">
        <v>46251</v>
      </c>
      <c r="R651" s="12">
        <v>0</v>
      </c>
      <c r="S651" s="31">
        <v>46252</v>
      </c>
      <c r="T651" s="31">
        <v>46252</v>
      </c>
      <c r="U651" s="12" t="s">
        <v>101</v>
      </c>
      <c r="V651" s="12" t="s">
        <v>45</v>
      </c>
      <c r="W651" s="31"/>
      <c r="X651" s="358">
        <v>0</v>
      </c>
      <c r="Y651" s="358">
        <v>0</v>
      </c>
      <c r="Z651" s="357">
        <f>IFERROR(VLOOKUP(H651,[2]New!$B:$G,3,0),)*I651/60</f>
        <v>177.83333333333334</v>
      </c>
      <c r="AA651" s="357">
        <f>IFERROR(VLOOKUP(H651,[2]New!$B:$G,4,0),)*I651/60</f>
        <v>953.02499999999998</v>
      </c>
      <c r="AB651" s="357">
        <f>IFERROR(VLOOKUP(H651,[2]New!$B:$G,6,0),)*I651/60</f>
        <v>929.58333333333337</v>
      </c>
      <c r="AC651" s="33">
        <f>VLOOKUP(A651,'[5]PO PTCA'!$A:$M,12,0)</f>
        <v>46273</v>
      </c>
      <c r="AD651" s="12">
        <f>IFERROR(VLOOKUP(H651,[3]Sheet1!$E:$H,4,0),)</f>
        <v>0</v>
      </c>
      <c r="AE651" s="17"/>
      <c r="AF651" s="34" t="s">
        <v>2471</v>
      </c>
      <c r="AG651" s="12">
        <v>0</v>
      </c>
      <c r="AH651" s="20"/>
      <c r="AI651" s="20" t="s">
        <v>121</v>
      </c>
      <c r="AJ651" s="223"/>
      <c r="AK651" s="223"/>
      <c r="AL651" s="223"/>
      <c r="AM651" s="331"/>
      <c r="AN651" s="223">
        <v>2</v>
      </c>
      <c r="AO651" s="223">
        <v>2</v>
      </c>
      <c r="AP651" s="223">
        <v>2</v>
      </c>
      <c r="AQ651" s="223">
        <v>2</v>
      </c>
      <c r="AR651" s="12"/>
    </row>
    <row r="652" spans="1:44">
      <c r="A652" s="12" t="s">
        <v>5148</v>
      </c>
      <c r="B652" s="23" t="s">
        <v>6127</v>
      </c>
      <c r="C652" s="24">
        <v>12114296</v>
      </c>
      <c r="D652" s="12" t="s">
        <v>50</v>
      </c>
      <c r="E652" s="25" t="s">
        <v>6065</v>
      </c>
      <c r="F652" s="24">
        <v>11132334</v>
      </c>
      <c r="G652" s="12" t="s">
        <v>507</v>
      </c>
      <c r="H652" s="26" t="s">
        <v>508</v>
      </c>
      <c r="I652" s="12">
        <v>110</v>
      </c>
      <c r="J652" s="27">
        <v>46261</v>
      </c>
      <c r="K652" s="28" t="s">
        <v>6066</v>
      </c>
      <c r="L652" s="12" t="s">
        <v>6067</v>
      </c>
      <c r="M652" s="12">
        <v>110</v>
      </c>
      <c r="N652" s="358">
        <v>0</v>
      </c>
      <c r="O652" s="358">
        <v>0</v>
      </c>
      <c r="P652" s="30" t="s">
        <v>166</v>
      </c>
      <c r="Q652" s="31">
        <v>46251</v>
      </c>
      <c r="R652" s="12">
        <v>0</v>
      </c>
      <c r="S652" s="31">
        <v>46252</v>
      </c>
      <c r="T652" s="31">
        <v>46252</v>
      </c>
      <c r="U652" s="12" t="s">
        <v>101</v>
      </c>
      <c r="V652" s="12" t="s">
        <v>45</v>
      </c>
      <c r="W652" s="31"/>
      <c r="X652" s="358">
        <v>0</v>
      </c>
      <c r="Y652" s="358">
        <v>0</v>
      </c>
      <c r="Z652" s="357">
        <f>IFERROR(VLOOKUP(H652,[2]New!$B:$G,3,0),)*I652/60</f>
        <v>38.5</v>
      </c>
      <c r="AA652" s="357">
        <f>IFERROR(VLOOKUP(H652,[2]New!$B:$G,4,0),)*I652/60</f>
        <v>169.76666666666668</v>
      </c>
      <c r="AB652" s="357">
        <f>IFERROR(VLOOKUP(H652,[2]New!$B:$G,6,0),)*I652/60</f>
        <v>78.833333333333329</v>
      </c>
      <c r="AC652" s="33">
        <f>VLOOKUP(A652,'[5]PO PTCA'!$A:$M,12,0)</f>
        <v>46269</v>
      </c>
      <c r="AD652" s="12">
        <f>IFERROR(VLOOKUP(H652,[3]Sheet1!$E:$H,4,0),)</f>
        <v>0</v>
      </c>
      <c r="AE652" s="17"/>
      <c r="AF652" s="34" t="e">
        <v>#N/A</v>
      </c>
      <c r="AG652" s="12">
        <v>0</v>
      </c>
      <c r="AH652" s="20"/>
      <c r="AI652" s="20" t="s">
        <v>121</v>
      </c>
      <c r="AJ652" s="223"/>
      <c r="AK652" s="223"/>
      <c r="AL652" s="223"/>
      <c r="AM652" s="331"/>
      <c r="AN652" s="223">
        <v>3</v>
      </c>
      <c r="AO652" s="223">
        <v>3</v>
      </c>
      <c r="AP652" s="223">
        <v>2</v>
      </c>
      <c r="AQ652" s="223">
        <v>2</v>
      </c>
      <c r="AR652" s="12"/>
    </row>
    <row r="653" spans="1:44">
      <c r="A653" s="12" t="s">
        <v>5152</v>
      </c>
      <c r="B653" s="23" t="s">
        <v>6128</v>
      </c>
      <c r="C653" s="24">
        <v>12111379</v>
      </c>
      <c r="D653" s="12" t="s">
        <v>5179</v>
      </c>
      <c r="E653" s="25" t="s">
        <v>6068</v>
      </c>
      <c r="F653" s="24">
        <v>11132313</v>
      </c>
      <c r="G653" s="12" t="s">
        <v>5154</v>
      </c>
      <c r="H653" s="26" t="s">
        <v>5155</v>
      </c>
      <c r="I653" s="12">
        <v>30</v>
      </c>
      <c r="J653" s="27">
        <v>46261</v>
      </c>
      <c r="K653" s="28" t="s">
        <v>6069</v>
      </c>
      <c r="L653" s="12" t="s">
        <v>6070</v>
      </c>
      <c r="M653" s="12">
        <v>30</v>
      </c>
      <c r="N653" s="358">
        <v>0</v>
      </c>
      <c r="O653" s="358">
        <v>0</v>
      </c>
      <c r="P653" s="30" t="s">
        <v>166</v>
      </c>
      <c r="Q653" s="31">
        <v>46251</v>
      </c>
      <c r="R653" s="12">
        <v>0</v>
      </c>
      <c r="S653" s="31">
        <v>46252</v>
      </c>
      <c r="T653" s="31">
        <v>46252</v>
      </c>
      <c r="U653" s="12" t="s">
        <v>101</v>
      </c>
      <c r="V653" s="12" t="s">
        <v>45</v>
      </c>
      <c r="W653" s="31"/>
      <c r="X653" s="358">
        <v>0</v>
      </c>
      <c r="Y653" s="358">
        <v>0</v>
      </c>
      <c r="Z653" s="357">
        <f>IFERROR(VLOOKUP(H653,[2]New!$B:$G,3,0),)*I653/60</f>
        <v>11.75</v>
      </c>
      <c r="AA653" s="357">
        <f>IFERROR(VLOOKUP(H653,[2]New!$B:$G,4,0),)*I653/60</f>
        <v>50.5</v>
      </c>
      <c r="AB653" s="357">
        <f>IFERROR(VLOOKUP(H653,[2]New!$B:$G,6,0),)*I653/60</f>
        <v>30</v>
      </c>
      <c r="AC653" s="33">
        <f>VLOOKUP(A653,'[5]PO PTCA'!$A:$M,12,0)</f>
        <v>46269</v>
      </c>
      <c r="AD653" s="12">
        <f>IFERROR(VLOOKUP(H653,[3]Sheet1!$E:$H,4,0),)</f>
        <v>0</v>
      </c>
      <c r="AE653" s="17"/>
      <c r="AF653" s="34" t="s">
        <v>2471</v>
      </c>
      <c r="AG653" s="12">
        <v>0</v>
      </c>
      <c r="AH653" s="20"/>
      <c r="AI653" s="20" t="s">
        <v>121</v>
      </c>
      <c r="AJ653" s="223"/>
      <c r="AK653" s="223"/>
      <c r="AL653" s="223"/>
      <c r="AM653" s="331"/>
      <c r="AN653" s="223">
        <v>2</v>
      </c>
      <c r="AO653" s="223">
        <v>2</v>
      </c>
      <c r="AP653" s="223">
        <v>2</v>
      </c>
      <c r="AQ653" s="223">
        <v>2</v>
      </c>
      <c r="AR653" s="12"/>
    </row>
    <row r="654" spans="1:44">
      <c r="A654" s="12" t="s">
        <v>6071</v>
      </c>
      <c r="B654" s="23" t="s">
        <v>6129</v>
      </c>
      <c r="C654" s="24">
        <v>12142457</v>
      </c>
      <c r="D654" s="12" t="s">
        <v>334</v>
      </c>
      <c r="E654" s="25" t="s">
        <v>6072</v>
      </c>
      <c r="F654" s="24">
        <v>11135013</v>
      </c>
      <c r="G654" s="12" t="s">
        <v>3894</v>
      </c>
      <c r="H654" s="26" t="s">
        <v>3895</v>
      </c>
      <c r="I654" s="12">
        <v>90</v>
      </c>
      <c r="J654" s="27">
        <v>46261</v>
      </c>
      <c r="K654" s="28" t="s">
        <v>6073</v>
      </c>
      <c r="L654" s="12" t="s">
        <v>6074</v>
      </c>
      <c r="M654" s="12">
        <v>90</v>
      </c>
      <c r="N654" s="358">
        <v>0</v>
      </c>
      <c r="O654" s="358">
        <v>0</v>
      </c>
      <c r="P654" s="30" t="s">
        <v>43</v>
      </c>
      <c r="Q654" s="31">
        <v>46251</v>
      </c>
      <c r="R654" s="12">
        <v>0</v>
      </c>
      <c r="S654" s="31">
        <v>46252</v>
      </c>
      <c r="T654" s="31">
        <v>46252</v>
      </c>
      <c r="U654" s="12" t="s">
        <v>101</v>
      </c>
      <c r="V654" s="12" t="s">
        <v>45</v>
      </c>
      <c r="W654" s="31"/>
      <c r="X654" s="358">
        <v>0</v>
      </c>
      <c r="Y654" s="358">
        <v>0</v>
      </c>
      <c r="Z654" s="357">
        <f>IFERROR(VLOOKUP(H654,[2]New!$B:$G,3,0),)*I654/60</f>
        <v>0</v>
      </c>
      <c r="AA654" s="357">
        <f>IFERROR(VLOOKUP(H654,[2]New!$B:$G,4,0),)*I654/60</f>
        <v>0</v>
      </c>
      <c r="AB654" s="357">
        <f>IFERROR(VLOOKUP(H654,[2]New!$B:$G,6,0),)*I654/60</f>
        <v>0</v>
      </c>
      <c r="AC654" s="33">
        <f>VLOOKUP(A654,'[5]PO PTCA'!$A:$M,12,0)</f>
        <v>46272</v>
      </c>
      <c r="AD654" s="12">
        <f>IFERROR(VLOOKUP(H654,[3]Sheet1!$E:$H,4,0),)</f>
        <v>0</v>
      </c>
      <c r="AE654" s="17"/>
      <c r="AF654" s="34" t="s">
        <v>2471</v>
      </c>
      <c r="AG654" s="12">
        <v>1</v>
      </c>
      <c r="AH654" s="20"/>
      <c r="AI654" s="20" t="s">
        <v>213</v>
      </c>
      <c r="AJ654" s="223"/>
      <c r="AK654" s="223"/>
      <c r="AL654" s="223"/>
      <c r="AM654" s="331"/>
      <c r="AN654" s="223">
        <v>3</v>
      </c>
      <c r="AO654" s="223">
        <v>3</v>
      </c>
      <c r="AP654" s="223">
        <v>3</v>
      </c>
      <c r="AQ654" s="223">
        <v>3</v>
      </c>
      <c r="AR654" s="12"/>
    </row>
    <row r="655" spans="1:44">
      <c r="A655" s="12" t="s">
        <v>6075</v>
      </c>
      <c r="B655" s="23" t="s">
        <v>6130</v>
      </c>
      <c r="C655" s="24">
        <v>12142458</v>
      </c>
      <c r="D655" s="12" t="s">
        <v>335</v>
      </c>
      <c r="E655" s="25" t="s">
        <v>6076</v>
      </c>
      <c r="F655" s="24">
        <v>11135014</v>
      </c>
      <c r="G655" s="12" t="s">
        <v>3900</v>
      </c>
      <c r="H655" s="26" t="s">
        <v>3901</v>
      </c>
      <c r="I655" s="12">
        <v>80</v>
      </c>
      <c r="J655" s="27">
        <v>46261</v>
      </c>
      <c r="K655" s="28" t="s">
        <v>6077</v>
      </c>
      <c r="L655" s="12" t="s">
        <v>6078</v>
      </c>
      <c r="M655" s="12">
        <v>80</v>
      </c>
      <c r="N655" s="358">
        <v>0</v>
      </c>
      <c r="O655" s="358">
        <v>0</v>
      </c>
      <c r="P655" s="30" t="s">
        <v>43</v>
      </c>
      <c r="Q655" s="31">
        <v>46251</v>
      </c>
      <c r="R655" s="12">
        <v>0</v>
      </c>
      <c r="S655" s="31">
        <v>46252</v>
      </c>
      <c r="T655" s="31">
        <v>46252</v>
      </c>
      <c r="U655" s="12" t="s">
        <v>101</v>
      </c>
      <c r="V655" s="12" t="s">
        <v>45</v>
      </c>
      <c r="W655" s="31"/>
      <c r="X655" s="358">
        <v>0</v>
      </c>
      <c r="Y655" s="358">
        <v>0</v>
      </c>
      <c r="Z655" s="357">
        <f>IFERROR(VLOOKUP(H655,[2]New!$B:$G,3,0),)*I655/60</f>
        <v>0</v>
      </c>
      <c r="AA655" s="357">
        <f>IFERROR(VLOOKUP(H655,[2]New!$B:$G,4,0),)*I655/60</f>
        <v>0</v>
      </c>
      <c r="AB655" s="357">
        <f>IFERROR(VLOOKUP(H655,[2]New!$B:$G,6,0),)*I655/60</f>
        <v>0</v>
      </c>
      <c r="AC655" s="33">
        <f>VLOOKUP(A655,'[5]PO PTCA'!$A:$M,12,0)</f>
        <v>46272</v>
      </c>
      <c r="AD655" s="12">
        <f>IFERROR(VLOOKUP(H655,[3]Sheet1!$E:$H,4,0),)</f>
        <v>0</v>
      </c>
      <c r="AE655" s="17"/>
      <c r="AF655" s="34" t="s">
        <v>2471</v>
      </c>
      <c r="AG655" s="12">
        <v>1</v>
      </c>
      <c r="AH655" s="20"/>
      <c r="AI655" s="20" t="s">
        <v>213</v>
      </c>
      <c r="AJ655" s="223"/>
      <c r="AK655" s="223"/>
      <c r="AL655" s="223"/>
      <c r="AM655" s="331"/>
      <c r="AN655" s="223">
        <v>3</v>
      </c>
      <c r="AO655" s="223">
        <v>3</v>
      </c>
      <c r="AP655" s="223">
        <v>3</v>
      </c>
      <c r="AQ655" s="223">
        <v>3</v>
      </c>
      <c r="AR655" s="12"/>
    </row>
    <row r="656" spans="1:44">
      <c r="A656" s="12" t="s">
        <v>6079</v>
      </c>
      <c r="B656" s="23" t="s">
        <v>6131</v>
      </c>
      <c r="C656" s="24">
        <v>12142456</v>
      </c>
      <c r="D656" s="12" t="s">
        <v>333</v>
      </c>
      <c r="E656" s="25" t="s">
        <v>6080</v>
      </c>
      <c r="F656" s="24">
        <v>11135012</v>
      </c>
      <c r="G656" s="12" t="s">
        <v>3888</v>
      </c>
      <c r="H656" s="26" t="s">
        <v>3889</v>
      </c>
      <c r="I656" s="12">
        <v>30</v>
      </c>
      <c r="J656" s="27">
        <v>46261</v>
      </c>
      <c r="K656" s="28" t="s">
        <v>6081</v>
      </c>
      <c r="L656" s="12" t="s">
        <v>6082</v>
      </c>
      <c r="M656" s="12">
        <v>30</v>
      </c>
      <c r="N656" s="358">
        <v>0</v>
      </c>
      <c r="O656" s="358">
        <v>0</v>
      </c>
      <c r="P656" s="30" t="s">
        <v>43</v>
      </c>
      <c r="Q656" s="31">
        <v>46251</v>
      </c>
      <c r="R656" s="12">
        <v>0</v>
      </c>
      <c r="S656" s="31">
        <v>46252</v>
      </c>
      <c r="T656" s="31">
        <v>46252</v>
      </c>
      <c r="U656" s="12" t="s">
        <v>101</v>
      </c>
      <c r="V656" s="12" t="s">
        <v>45</v>
      </c>
      <c r="W656" s="31"/>
      <c r="X656" s="358">
        <v>0</v>
      </c>
      <c r="Y656" s="358">
        <v>0</v>
      </c>
      <c r="Z656" s="357">
        <f>IFERROR(VLOOKUP(H656,[2]New!$B:$G,3,0),)*I656/60</f>
        <v>0</v>
      </c>
      <c r="AA656" s="357">
        <f>IFERROR(VLOOKUP(H656,[2]New!$B:$G,4,0),)*I656/60</f>
        <v>0</v>
      </c>
      <c r="AB656" s="357">
        <f>IFERROR(VLOOKUP(H656,[2]New!$B:$G,6,0),)*I656/60</f>
        <v>0</v>
      </c>
      <c r="AC656" s="33">
        <f>VLOOKUP(A656,'[5]PO PTCA'!$A:$M,12,0)</f>
        <v>46281</v>
      </c>
      <c r="AD656" s="12">
        <f>IFERROR(VLOOKUP(H656,[3]Sheet1!$E:$H,4,0),)</f>
        <v>0</v>
      </c>
      <c r="AE656" s="17"/>
      <c r="AF656" s="34" t="s">
        <v>2471</v>
      </c>
      <c r="AG656" s="12">
        <v>1</v>
      </c>
      <c r="AH656" s="20"/>
      <c r="AI656" s="20" t="s">
        <v>213</v>
      </c>
      <c r="AJ656" s="223"/>
      <c r="AK656" s="223"/>
      <c r="AL656" s="223"/>
      <c r="AM656" s="331"/>
      <c r="AN656" s="223">
        <v>3</v>
      </c>
      <c r="AO656" s="223">
        <v>3</v>
      </c>
      <c r="AP656" s="223">
        <v>3</v>
      </c>
      <c r="AQ656" s="223">
        <v>3</v>
      </c>
      <c r="AR656" s="12"/>
    </row>
    <row r="657" spans="1:44">
      <c r="A657" s="12" t="s">
        <v>6083</v>
      </c>
      <c r="B657" s="23" t="s">
        <v>6132</v>
      </c>
      <c r="C657" s="24">
        <v>12142457</v>
      </c>
      <c r="D657" s="12" t="s">
        <v>334</v>
      </c>
      <c r="E657" s="25" t="s">
        <v>6084</v>
      </c>
      <c r="F657" s="24">
        <v>11135013</v>
      </c>
      <c r="G657" s="12" t="s">
        <v>3894</v>
      </c>
      <c r="H657" s="26" t="s">
        <v>3895</v>
      </c>
      <c r="I657" s="12">
        <v>10</v>
      </c>
      <c r="J657" s="27">
        <v>46261</v>
      </c>
      <c r="K657" s="28" t="s">
        <v>6085</v>
      </c>
      <c r="L657" s="12" t="s">
        <v>6086</v>
      </c>
      <c r="M657" s="12">
        <v>20</v>
      </c>
      <c r="N657" s="358">
        <v>0</v>
      </c>
      <c r="O657" s="358">
        <v>0</v>
      </c>
      <c r="P657" s="30" t="s">
        <v>43</v>
      </c>
      <c r="Q657" s="31">
        <v>46251</v>
      </c>
      <c r="R657" s="12">
        <v>0</v>
      </c>
      <c r="S657" s="31">
        <v>46252</v>
      </c>
      <c r="T657" s="31">
        <v>46252</v>
      </c>
      <c r="U657" s="12" t="s">
        <v>101</v>
      </c>
      <c r="V657" s="12" t="s">
        <v>45</v>
      </c>
      <c r="W657" s="31"/>
      <c r="X657" s="358">
        <v>10</v>
      </c>
      <c r="Y657" s="358">
        <v>0</v>
      </c>
      <c r="Z657" s="357">
        <f>IFERROR(VLOOKUP(H657,[2]New!$B:$G,3,0),)*I657/60</f>
        <v>0</v>
      </c>
      <c r="AA657" s="357">
        <f>IFERROR(VLOOKUP(H657,[2]New!$B:$G,4,0),)*I657/60</f>
        <v>0</v>
      </c>
      <c r="AB657" s="357">
        <f>IFERROR(VLOOKUP(H657,[2]New!$B:$G,6,0),)*I657/60</f>
        <v>0</v>
      </c>
      <c r="AC657" s="33">
        <f>VLOOKUP(A657,'[5]PO PTCA'!$A:$M,12,0)</f>
        <v>46281</v>
      </c>
      <c r="AD657" s="12">
        <f>IFERROR(VLOOKUP(H657,[3]Sheet1!$E:$H,4,0),)</f>
        <v>0</v>
      </c>
      <c r="AE657" s="17"/>
      <c r="AF657" s="34" t="s">
        <v>2471</v>
      </c>
      <c r="AG657" s="12">
        <v>1</v>
      </c>
      <c r="AH657" s="20"/>
      <c r="AI657" s="20" t="s">
        <v>213</v>
      </c>
      <c r="AJ657" s="223"/>
      <c r="AK657" s="223"/>
      <c r="AL657" s="223"/>
      <c r="AM657" s="331"/>
      <c r="AN657" s="223">
        <v>3</v>
      </c>
      <c r="AO657" s="223">
        <v>3</v>
      </c>
      <c r="AP657" s="223">
        <v>3</v>
      </c>
      <c r="AQ657" s="223">
        <v>3</v>
      </c>
      <c r="AR657" s="12"/>
    </row>
    <row r="658" spans="1:44">
      <c r="A658" s="12" t="s">
        <v>6087</v>
      </c>
      <c r="B658" s="23" t="s">
        <v>6133</v>
      </c>
      <c r="C658" s="24">
        <v>12142458</v>
      </c>
      <c r="D658" s="12" t="s">
        <v>335</v>
      </c>
      <c r="E658" s="25" t="s">
        <v>6088</v>
      </c>
      <c r="F658" s="24">
        <v>11135014</v>
      </c>
      <c r="G658" s="12" t="s">
        <v>3900</v>
      </c>
      <c r="H658" s="26" t="s">
        <v>3901</v>
      </c>
      <c r="I658" s="12">
        <v>20</v>
      </c>
      <c r="J658" s="27">
        <v>46261</v>
      </c>
      <c r="K658" s="28" t="s">
        <v>6089</v>
      </c>
      <c r="L658" s="12" t="s">
        <v>6090</v>
      </c>
      <c r="M658" s="12">
        <v>20</v>
      </c>
      <c r="N658" s="358">
        <v>0</v>
      </c>
      <c r="O658" s="358">
        <v>0</v>
      </c>
      <c r="P658" s="30" t="s">
        <v>43</v>
      </c>
      <c r="Q658" s="31">
        <v>46251</v>
      </c>
      <c r="R658" s="12">
        <v>0</v>
      </c>
      <c r="S658" s="31">
        <v>46252</v>
      </c>
      <c r="T658" s="31">
        <v>46252</v>
      </c>
      <c r="U658" s="12" t="s">
        <v>101</v>
      </c>
      <c r="V658" s="12" t="s">
        <v>45</v>
      </c>
      <c r="W658" s="31"/>
      <c r="X658" s="358">
        <v>0</v>
      </c>
      <c r="Y658" s="358">
        <v>0</v>
      </c>
      <c r="Z658" s="357">
        <f>IFERROR(VLOOKUP(H658,[2]New!$B:$G,3,0),)*I658/60</f>
        <v>0</v>
      </c>
      <c r="AA658" s="357">
        <f>IFERROR(VLOOKUP(H658,[2]New!$B:$G,4,0),)*I658/60</f>
        <v>0</v>
      </c>
      <c r="AB658" s="357">
        <f>IFERROR(VLOOKUP(H658,[2]New!$B:$G,6,0),)*I658/60</f>
        <v>0</v>
      </c>
      <c r="AC658" s="33">
        <f>VLOOKUP(A658,'[5]PO PTCA'!$A:$M,12,0)</f>
        <v>46281</v>
      </c>
      <c r="AD658" s="12">
        <f>IFERROR(VLOOKUP(H658,[3]Sheet1!$E:$H,4,0),)</f>
        <v>0</v>
      </c>
      <c r="AE658" s="17"/>
      <c r="AF658" s="34" t="s">
        <v>2471</v>
      </c>
      <c r="AG658" s="12">
        <v>1</v>
      </c>
      <c r="AH658" s="20"/>
      <c r="AI658" s="20" t="s">
        <v>213</v>
      </c>
      <c r="AJ658" s="223"/>
      <c r="AK658" s="223"/>
      <c r="AL658" s="223"/>
      <c r="AM658" s="331"/>
      <c r="AN658" s="223">
        <v>3</v>
      </c>
      <c r="AO658" s="223">
        <v>3</v>
      </c>
      <c r="AP658" s="223">
        <v>3</v>
      </c>
      <c r="AQ658" s="223">
        <v>3</v>
      </c>
      <c r="AR658" s="12"/>
    </row>
    <row r="659" spans="1:44">
      <c r="A659" s="12" t="s">
        <v>6091</v>
      </c>
      <c r="B659" s="23" t="s">
        <v>6134</v>
      </c>
      <c r="C659" s="24">
        <v>12114364</v>
      </c>
      <c r="D659" s="12" t="s">
        <v>124</v>
      </c>
      <c r="E659" s="25" t="s">
        <v>6092</v>
      </c>
      <c r="F659" s="24">
        <v>11127820</v>
      </c>
      <c r="G659" s="12" t="s">
        <v>125</v>
      </c>
      <c r="H659" s="26" t="s">
        <v>282</v>
      </c>
      <c r="I659" s="12">
        <v>240</v>
      </c>
      <c r="J659" s="27">
        <v>46261</v>
      </c>
      <c r="K659" s="28" t="s">
        <v>6093</v>
      </c>
      <c r="L659" s="12" t="s">
        <v>6094</v>
      </c>
      <c r="M659" s="12">
        <v>240</v>
      </c>
      <c r="N659" s="358">
        <v>0</v>
      </c>
      <c r="O659" s="358">
        <v>0</v>
      </c>
      <c r="P659" s="30" t="s">
        <v>43</v>
      </c>
      <c r="Q659" s="31">
        <v>46251</v>
      </c>
      <c r="R659" s="12">
        <v>0</v>
      </c>
      <c r="S659" s="31">
        <v>46252</v>
      </c>
      <c r="T659" s="31">
        <v>46252</v>
      </c>
      <c r="U659" s="12" t="s">
        <v>101</v>
      </c>
      <c r="V659" s="12" t="s">
        <v>45</v>
      </c>
      <c r="W659" s="31"/>
      <c r="X659" s="358">
        <v>0</v>
      </c>
      <c r="Y659" s="358">
        <v>0</v>
      </c>
      <c r="Z659" s="357">
        <f>IFERROR(VLOOKUP(H659,[2]New!$B:$G,3,0),)*I659/60</f>
        <v>88</v>
      </c>
      <c r="AA659" s="357">
        <f>IFERROR(VLOOKUP(H659,[2]New!$B:$G,4,0),)*I659/60</f>
        <v>471.6</v>
      </c>
      <c r="AB659" s="357">
        <f>IFERROR(VLOOKUP(H659,[2]New!$B:$G,6,0),)*I659/60</f>
        <v>460</v>
      </c>
      <c r="AC659" s="33">
        <f>VLOOKUP(A659,'[5]PO PTCA'!$A:$M,12,0)</f>
        <v>46300</v>
      </c>
      <c r="AD659" s="12">
        <f>IFERROR(VLOOKUP(H659,[3]Sheet1!$E:$H,4,0),)</f>
        <v>0</v>
      </c>
      <c r="AE659" s="17"/>
      <c r="AF659" s="34" t="s">
        <v>2471</v>
      </c>
      <c r="AG659" s="12">
        <v>0</v>
      </c>
      <c r="AH659" s="20"/>
      <c r="AI659" s="20" t="s">
        <v>121</v>
      </c>
      <c r="AJ659" s="223"/>
      <c r="AK659" s="223"/>
      <c r="AL659" s="223"/>
      <c r="AM659" s="331"/>
      <c r="AN659" s="223">
        <v>3</v>
      </c>
      <c r="AO659" s="223">
        <v>3</v>
      </c>
      <c r="AP659" s="223">
        <v>2</v>
      </c>
      <c r="AQ659" s="223">
        <v>2</v>
      </c>
      <c r="AR659" s="12"/>
    </row>
    <row r="660" spans="1:44">
      <c r="A660" s="12" t="s">
        <v>6095</v>
      </c>
      <c r="B660" s="23" t="s">
        <v>6135</v>
      </c>
      <c r="C660" s="24">
        <v>12114375</v>
      </c>
      <c r="D660" s="12" t="s">
        <v>119</v>
      </c>
      <c r="E660" s="25" t="s">
        <v>6096</v>
      </c>
      <c r="F660" s="24">
        <v>11127218</v>
      </c>
      <c r="G660" s="12" t="s">
        <v>120</v>
      </c>
      <c r="H660" s="26" t="s">
        <v>248</v>
      </c>
      <c r="I660" s="12">
        <v>120</v>
      </c>
      <c r="J660" s="27">
        <v>46261</v>
      </c>
      <c r="K660" s="28" t="s">
        <v>6097</v>
      </c>
      <c r="L660" s="12" t="s">
        <v>6098</v>
      </c>
      <c r="M660" s="12">
        <v>120</v>
      </c>
      <c r="N660" s="358">
        <v>0</v>
      </c>
      <c r="O660" s="358">
        <v>0</v>
      </c>
      <c r="P660" s="30" t="s">
        <v>43</v>
      </c>
      <c r="Q660" s="31">
        <v>46251</v>
      </c>
      <c r="R660" s="12">
        <v>0</v>
      </c>
      <c r="S660" s="31">
        <v>46252</v>
      </c>
      <c r="T660" s="31">
        <v>46252</v>
      </c>
      <c r="U660" s="12" t="s">
        <v>101</v>
      </c>
      <c r="V660" s="12" t="s">
        <v>45</v>
      </c>
      <c r="W660" s="31"/>
      <c r="X660" s="358">
        <v>0</v>
      </c>
      <c r="Y660" s="358">
        <v>0</v>
      </c>
      <c r="Z660" s="357">
        <f>IFERROR(VLOOKUP(H660,[2]New!$B:$G,3,0),)*I660/60</f>
        <v>44</v>
      </c>
      <c r="AA660" s="357">
        <f>IFERROR(VLOOKUP(H660,[2]New!$B:$G,4,0),)*I660/60</f>
        <v>235.8</v>
      </c>
      <c r="AB660" s="357">
        <f>IFERROR(VLOOKUP(H660,[2]New!$B:$G,6,0),)*I660/60</f>
        <v>230</v>
      </c>
      <c r="AC660" s="33">
        <f>VLOOKUP(A660,'[5]PO PTCA'!$A:$M,12,0)</f>
        <v>46300</v>
      </c>
      <c r="AD660" s="12">
        <f>IFERROR(VLOOKUP(H660,[3]Sheet1!$E:$H,4,0),)</f>
        <v>0</v>
      </c>
      <c r="AE660" s="17"/>
      <c r="AF660" s="34" t="s">
        <v>2471</v>
      </c>
      <c r="AG660" s="12">
        <v>0</v>
      </c>
      <c r="AH660" s="20"/>
      <c r="AI660" s="20" t="s">
        <v>121</v>
      </c>
      <c r="AJ660" s="223"/>
      <c r="AK660" s="223"/>
      <c r="AL660" s="223"/>
      <c r="AM660" s="331"/>
      <c r="AN660" s="223">
        <v>3</v>
      </c>
      <c r="AO660" s="223">
        <v>3</v>
      </c>
      <c r="AP660" s="223">
        <v>2</v>
      </c>
      <c r="AQ660" s="223">
        <v>2</v>
      </c>
      <c r="AR660" s="12"/>
    </row>
    <row r="661" spans="1:44">
      <c r="A661" s="12" t="s">
        <v>6099</v>
      </c>
      <c r="B661" s="23" t="s">
        <v>6136</v>
      </c>
      <c r="C661" s="24">
        <v>12120937</v>
      </c>
      <c r="D661" s="12" t="s">
        <v>4805</v>
      </c>
      <c r="E661" s="25" t="s">
        <v>6100</v>
      </c>
      <c r="F661" s="24">
        <v>11122029</v>
      </c>
      <c r="G661" s="12" t="s">
        <v>4788</v>
      </c>
      <c r="H661" s="26" t="s">
        <v>4789</v>
      </c>
      <c r="I661" s="12">
        <v>90</v>
      </c>
      <c r="J661" s="27">
        <v>46261</v>
      </c>
      <c r="K661" s="28" t="s">
        <v>6101</v>
      </c>
      <c r="L661" s="12" t="s">
        <v>6102</v>
      </c>
      <c r="M661" s="12">
        <v>92</v>
      </c>
      <c r="N661" s="358">
        <v>2</v>
      </c>
      <c r="O661" s="358">
        <v>0</v>
      </c>
      <c r="P661" s="30" t="s">
        <v>203</v>
      </c>
      <c r="Q661" s="31">
        <v>46251</v>
      </c>
      <c r="R661" s="12">
        <v>0</v>
      </c>
      <c r="S661" s="31">
        <v>46252</v>
      </c>
      <c r="T661" s="31">
        <v>46252</v>
      </c>
      <c r="U661" s="12" t="s">
        <v>101</v>
      </c>
      <c r="V661" s="12" t="s">
        <v>45</v>
      </c>
      <c r="W661" s="31"/>
      <c r="X661" s="358">
        <v>0</v>
      </c>
      <c r="Y661" s="358">
        <v>0</v>
      </c>
      <c r="Z661" s="357">
        <f>IFERROR(VLOOKUP(H661,[2]New!$B:$G,3,0),)*I661/60</f>
        <v>66</v>
      </c>
      <c r="AA661" s="357">
        <f>IFERROR(VLOOKUP(H661,[2]New!$B:$G,4,0),)*I661/60</f>
        <v>269.70000000000005</v>
      </c>
      <c r="AB661" s="357">
        <f>IFERROR(VLOOKUP(H661,[2]New!$B:$G,6,0),)*I661/60</f>
        <v>258</v>
      </c>
      <c r="AC661" s="33">
        <f>VLOOKUP(A661,'[5]PO PTCA'!$A:$M,12,0)</f>
        <v>46280</v>
      </c>
      <c r="AD661" s="12">
        <f>IFERROR(VLOOKUP(H661,[3]Sheet1!$E:$H,4,0),)</f>
        <v>0</v>
      </c>
      <c r="AE661" s="17"/>
      <c r="AF661" s="34" t="s">
        <v>6215</v>
      </c>
      <c r="AG661" s="12">
        <v>2</v>
      </c>
      <c r="AH661" s="20"/>
      <c r="AI661" s="20" t="s">
        <v>674</v>
      </c>
      <c r="AJ661" s="223"/>
      <c r="AK661" s="223"/>
      <c r="AL661" s="223"/>
      <c r="AM661" s="331"/>
      <c r="AN661" s="223">
        <v>3</v>
      </c>
      <c r="AO661" s="223">
        <v>3</v>
      </c>
      <c r="AP661" s="223" t="s">
        <v>47</v>
      </c>
      <c r="AQ661" s="223" t="s">
        <v>47</v>
      </c>
      <c r="AR661" s="12"/>
    </row>
    <row r="662" spans="1:44">
      <c r="A662" s="12" t="s">
        <v>6103</v>
      </c>
      <c r="B662" s="23" t="s">
        <v>6137</v>
      </c>
      <c r="C662" s="24">
        <v>12120939</v>
      </c>
      <c r="D662" s="12" t="s">
        <v>4802</v>
      </c>
      <c r="E662" s="25" t="s">
        <v>6104</v>
      </c>
      <c r="F662" s="24">
        <v>11122031</v>
      </c>
      <c r="G662" s="12" t="s">
        <v>4770</v>
      </c>
      <c r="H662" s="26" t="s">
        <v>4771</v>
      </c>
      <c r="I662" s="12">
        <v>10</v>
      </c>
      <c r="J662" s="27">
        <v>46261</v>
      </c>
      <c r="K662" s="28" t="s">
        <v>6105</v>
      </c>
      <c r="L662" s="12" t="s">
        <v>6106</v>
      </c>
      <c r="M662" s="12">
        <v>12</v>
      </c>
      <c r="N662" s="358">
        <v>2</v>
      </c>
      <c r="O662" s="358">
        <v>0</v>
      </c>
      <c r="P662" s="30" t="s">
        <v>203</v>
      </c>
      <c r="Q662" s="31">
        <v>46251</v>
      </c>
      <c r="R662" s="12">
        <v>0</v>
      </c>
      <c r="S662" s="31">
        <v>46252</v>
      </c>
      <c r="T662" s="31">
        <v>46252</v>
      </c>
      <c r="U662" s="12" t="s">
        <v>101</v>
      </c>
      <c r="V662" s="12" t="s">
        <v>45</v>
      </c>
      <c r="W662" s="31"/>
      <c r="X662" s="358">
        <v>0</v>
      </c>
      <c r="Y662" s="358">
        <v>0</v>
      </c>
      <c r="Z662" s="357">
        <f>IFERROR(VLOOKUP(H662,[2]New!$B:$G,3,0),)*I662/60</f>
        <v>7.333333333333333</v>
      </c>
      <c r="AA662" s="357">
        <f>IFERROR(VLOOKUP(H662,[2]New!$B:$G,4,0),)*I662/60</f>
        <v>29.966666666666665</v>
      </c>
      <c r="AB662" s="357">
        <f>IFERROR(VLOOKUP(H662,[2]New!$B:$G,6,0),)*I662/60</f>
        <v>28.666666666666668</v>
      </c>
      <c r="AC662" s="33">
        <f>VLOOKUP(A662,'[5]PO PTCA'!$A:$M,12,0)</f>
        <v>46280</v>
      </c>
      <c r="AD662" s="12">
        <f>IFERROR(VLOOKUP(H662,[3]Sheet1!$E:$H,4,0),)</f>
        <v>0</v>
      </c>
      <c r="AE662" s="17"/>
      <c r="AF662" s="34" t="s">
        <v>6215</v>
      </c>
      <c r="AG662" s="12">
        <v>2</v>
      </c>
      <c r="AH662" s="20"/>
      <c r="AI662" s="20" t="s">
        <v>674</v>
      </c>
      <c r="AJ662" s="223"/>
      <c r="AK662" s="223"/>
      <c r="AL662" s="223"/>
      <c r="AM662" s="331"/>
      <c r="AN662" s="223">
        <v>3</v>
      </c>
      <c r="AO662" s="223">
        <v>3</v>
      </c>
      <c r="AP662" s="223" t="s">
        <v>47</v>
      </c>
      <c r="AQ662" s="223" t="s">
        <v>47</v>
      </c>
      <c r="AR662" s="12"/>
    </row>
    <row r="663" spans="1:44">
      <c r="A663" s="12" t="s">
        <v>6108</v>
      </c>
      <c r="B663" s="23" t="s">
        <v>6138</v>
      </c>
      <c r="C663" s="24">
        <v>12120936</v>
      </c>
      <c r="D663" s="12" t="s">
        <v>802</v>
      </c>
      <c r="E663" s="25" t="s">
        <v>6109</v>
      </c>
      <c r="F663" s="24">
        <v>11134977</v>
      </c>
      <c r="G663" s="12" t="s">
        <v>791</v>
      </c>
      <c r="H663" s="26" t="s">
        <v>792</v>
      </c>
      <c r="I663" s="12">
        <v>180</v>
      </c>
      <c r="J663" s="27">
        <v>46261</v>
      </c>
      <c r="K663" s="28" t="s">
        <v>6110</v>
      </c>
      <c r="L663" s="12" t="s">
        <v>6107</v>
      </c>
      <c r="M663" s="12">
        <v>182</v>
      </c>
      <c r="N663" s="358">
        <v>2</v>
      </c>
      <c r="O663" s="358">
        <v>0</v>
      </c>
      <c r="P663" s="30" t="s">
        <v>203</v>
      </c>
      <c r="Q663" s="31">
        <v>46251</v>
      </c>
      <c r="R663" s="12">
        <v>0</v>
      </c>
      <c r="S663" s="31">
        <v>46252</v>
      </c>
      <c r="T663" s="31">
        <v>46252</v>
      </c>
      <c r="U663" s="12" t="s">
        <v>101</v>
      </c>
      <c r="V663" s="12" t="s">
        <v>45</v>
      </c>
      <c r="W663" s="31"/>
      <c r="X663" s="358">
        <v>0</v>
      </c>
      <c r="Y663" s="358">
        <v>0</v>
      </c>
      <c r="Z663" s="357">
        <f>IFERROR(VLOOKUP(H663,[2]New!$B:$G,3,0),)*I663/60</f>
        <v>168</v>
      </c>
      <c r="AA663" s="357">
        <f>IFERROR(VLOOKUP(H663,[2]New!$B:$G,4,0),)*I663/60</f>
        <v>621</v>
      </c>
      <c r="AB663" s="357">
        <f>IFERROR(VLOOKUP(H663,[2]New!$B:$G,6,0),)*I663/60</f>
        <v>516</v>
      </c>
      <c r="AC663" s="33">
        <f>VLOOKUP(A663,'[5]PO PTCA'!$A:$M,12,0)</f>
        <v>46269</v>
      </c>
      <c r="AD663" s="12">
        <f>IFERROR(VLOOKUP(H663,[3]Sheet1!$E:$H,4,0),)</f>
        <v>0</v>
      </c>
      <c r="AE663" s="17"/>
      <c r="AF663" s="34" t="s">
        <v>6215</v>
      </c>
      <c r="AG663" s="12">
        <v>2</v>
      </c>
      <c r="AH663" s="20"/>
      <c r="AI663" s="20" t="s">
        <v>674</v>
      </c>
      <c r="AJ663" s="223"/>
      <c r="AK663" s="223"/>
      <c r="AL663" s="223"/>
      <c r="AM663" s="331"/>
      <c r="AN663" s="223">
        <v>3</v>
      </c>
      <c r="AO663" s="223">
        <v>3</v>
      </c>
      <c r="AP663" s="223" t="s">
        <v>47</v>
      </c>
      <c r="AQ663" s="223" t="s">
        <v>47</v>
      </c>
      <c r="AR663" s="12"/>
    </row>
    <row r="664" spans="1:44">
      <c r="A664" s="12" t="s">
        <v>6111</v>
      </c>
      <c r="B664" s="23" t="s">
        <v>6139</v>
      </c>
      <c r="C664" s="24">
        <v>12126471</v>
      </c>
      <c r="D664" s="12" t="s">
        <v>6121</v>
      </c>
      <c r="E664" s="25" t="s">
        <v>6112</v>
      </c>
      <c r="F664" s="24">
        <v>11127225</v>
      </c>
      <c r="G664" s="12" t="s">
        <v>6113</v>
      </c>
      <c r="H664" s="26" t="s">
        <v>6114</v>
      </c>
      <c r="I664" s="12">
        <v>1</v>
      </c>
      <c r="J664" s="27">
        <v>46260</v>
      </c>
      <c r="K664" s="28" t="s">
        <v>6115</v>
      </c>
      <c r="L664" s="12" t="s">
        <v>6116</v>
      </c>
      <c r="M664" s="12">
        <v>3</v>
      </c>
      <c r="N664" s="358">
        <v>0</v>
      </c>
      <c r="O664" s="358">
        <v>0</v>
      </c>
      <c r="P664" s="30" t="s">
        <v>166</v>
      </c>
      <c r="Q664" s="31">
        <v>46251</v>
      </c>
      <c r="R664" s="12">
        <v>0</v>
      </c>
      <c r="S664" s="31">
        <v>46252</v>
      </c>
      <c r="T664" s="31">
        <v>46252</v>
      </c>
      <c r="U664" s="12" t="s">
        <v>101</v>
      </c>
      <c r="V664" s="12" t="s">
        <v>45</v>
      </c>
      <c r="W664" s="31"/>
      <c r="X664" s="358">
        <v>2</v>
      </c>
      <c r="Y664" s="358">
        <v>0</v>
      </c>
      <c r="Z664" s="357">
        <f>IFERROR(VLOOKUP(H664,[2]New!$B:$G,3,0),)*I664/60</f>
        <v>0.36666666666666664</v>
      </c>
      <c r="AA664" s="357">
        <f>IFERROR(VLOOKUP(H664,[2]New!$B:$G,4,0),)*I664/60</f>
        <v>1.55</v>
      </c>
      <c r="AB664" s="357">
        <f>IFERROR(VLOOKUP(H664,[2]New!$B:$G,6,0),)*I664/60</f>
        <v>1.9166666666666667</v>
      </c>
      <c r="AC664" s="33">
        <f>VLOOKUP(A664,'[5]PO PTCA'!$A:$M,12,0)</f>
        <v>46272</v>
      </c>
      <c r="AD664" s="12">
        <f>IFERROR(VLOOKUP(H664,[3]Sheet1!$E:$H,4,0),)</f>
        <v>0</v>
      </c>
      <c r="AE664" s="17"/>
      <c r="AF664" s="34" t="s">
        <v>2471</v>
      </c>
      <c r="AG664" s="12">
        <v>0</v>
      </c>
      <c r="AH664" s="20"/>
      <c r="AI664" s="20" t="s">
        <v>121</v>
      </c>
      <c r="AJ664" s="223"/>
      <c r="AK664" s="223"/>
      <c r="AL664" s="223"/>
      <c r="AM664" s="331"/>
      <c r="AN664" s="223">
        <v>3</v>
      </c>
      <c r="AO664" s="223">
        <v>3</v>
      </c>
      <c r="AP664" s="223" t="s">
        <v>47</v>
      </c>
      <c r="AQ664" s="223" t="s">
        <v>47</v>
      </c>
      <c r="AR664" s="12"/>
    </row>
    <row r="665" spans="1:44">
      <c r="A665" s="12" t="s">
        <v>6117</v>
      </c>
      <c r="B665" s="23" t="s">
        <v>6140</v>
      </c>
      <c r="C665" s="24">
        <v>12126472</v>
      </c>
      <c r="D665" s="12" t="s">
        <v>3130</v>
      </c>
      <c r="E665" s="25" t="s">
        <v>6118</v>
      </c>
      <c r="F665" s="386">
        <v>11127226</v>
      </c>
      <c r="G665" s="12" t="s">
        <v>3126</v>
      </c>
      <c r="H665" s="26" t="s">
        <v>3127</v>
      </c>
      <c r="I665" s="310">
        <v>20</v>
      </c>
      <c r="J665" s="27">
        <v>46260</v>
      </c>
      <c r="K665" s="28" t="s">
        <v>6119</v>
      </c>
      <c r="L665" s="12" t="s">
        <v>6120</v>
      </c>
      <c r="M665" s="12">
        <v>22</v>
      </c>
      <c r="N665" s="358">
        <v>0</v>
      </c>
      <c r="O665" s="358">
        <v>0</v>
      </c>
      <c r="P665" s="30" t="s">
        <v>166</v>
      </c>
      <c r="Q665" s="31">
        <v>46251</v>
      </c>
      <c r="R665" s="12">
        <v>0</v>
      </c>
      <c r="S665" s="31">
        <v>46249</v>
      </c>
      <c r="T665" s="31">
        <v>46249</v>
      </c>
      <c r="U665" s="12" t="s">
        <v>48</v>
      </c>
      <c r="V665" s="12" t="s">
        <v>45</v>
      </c>
      <c r="W665" s="31"/>
      <c r="X665" s="358">
        <v>2</v>
      </c>
      <c r="Y665" s="358">
        <v>0</v>
      </c>
      <c r="Z665" s="357">
        <f>IFERROR(VLOOKUP(H665,[2]New!$B:$G,3,0),)*I665/60</f>
        <v>7.333333333333333</v>
      </c>
      <c r="AA665" s="357">
        <f>IFERROR(VLOOKUP(H665,[2]New!$B:$G,4,0),)*I665/60</f>
        <v>31</v>
      </c>
      <c r="AB665" s="357">
        <f>IFERROR(VLOOKUP(H665,[2]New!$B:$G,6,0),)*I665/60</f>
        <v>38.333333333333336</v>
      </c>
      <c r="AC665" s="33">
        <f>VLOOKUP(A665,'[5]PO PTCA'!$A:$M,12,0)</f>
        <v>46272</v>
      </c>
      <c r="AD665" s="12">
        <f>IFERROR(VLOOKUP(H665,[3]Sheet1!$E:$H,4,0),)</f>
        <v>0</v>
      </c>
      <c r="AE665" s="17"/>
      <c r="AF665" s="34" t="s">
        <v>2469</v>
      </c>
      <c r="AG665" s="12">
        <v>0</v>
      </c>
      <c r="AH665" s="20"/>
      <c r="AI665" s="20" t="s">
        <v>49</v>
      </c>
      <c r="AJ665" s="223"/>
      <c r="AK665" s="223"/>
      <c r="AL665" s="223"/>
      <c r="AM665" s="331"/>
      <c r="AN665" s="223" t="s">
        <v>47</v>
      </c>
      <c r="AO665" s="223">
        <v>3</v>
      </c>
      <c r="AP665" s="223" t="s">
        <v>47</v>
      </c>
      <c r="AQ665" s="223" t="s">
        <v>47</v>
      </c>
      <c r="AR665" s="12"/>
    </row>
    <row r="666" spans="1:44">
      <c r="A666" s="12" t="s">
        <v>6182</v>
      </c>
      <c r="B666" s="23" t="s">
        <v>6141</v>
      </c>
      <c r="C666" s="24">
        <v>12114296</v>
      </c>
      <c r="D666" s="12" t="s">
        <v>50</v>
      </c>
      <c r="E666" s="25" t="s">
        <v>6183</v>
      </c>
      <c r="F666" s="24">
        <v>11117354</v>
      </c>
      <c r="G666" s="12" t="s">
        <v>51</v>
      </c>
      <c r="H666" s="26" t="s">
        <v>298</v>
      </c>
      <c r="I666" s="12">
        <v>70</v>
      </c>
      <c r="J666" s="27">
        <v>46261</v>
      </c>
      <c r="K666" s="28" t="s">
        <v>6184</v>
      </c>
      <c r="L666" s="12" t="s">
        <v>6185</v>
      </c>
      <c r="M666" s="12">
        <v>70</v>
      </c>
      <c r="N666" s="358">
        <v>0</v>
      </c>
      <c r="O666" s="358">
        <v>0</v>
      </c>
      <c r="P666" s="30" t="s">
        <v>43</v>
      </c>
      <c r="Q666" s="31">
        <v>46251</v>
      </c>
      <c r="R666" s="12">
        <v>0</v>
      </c>
      <c r="S666" s="31">
        <v>46252</v>
      </c>
      <c r="T666" s="31">
        <v>46252</v>
      </c>
      <c r="U666" s="12" t="s">
        <v>101</v>
      </c>
      <c r="V666" s="12" t="s">
        <v>45</v>
      </c>
      <c r="W666" s="31"/>
      <c r="X666" s="358">
        <v>0</v>
      </c>
      <c r="Y666" s="358">
        <v>0</v>
      </c>
      <c r="Z666" s="357">
        <f>IFERROR(VLOOKUP(H666,[2]New!$B:$G,3,0),)*I666/60</f>
        <v>25.666666666666668</v>
      </c>
      <c r="AA666" s="357">
        <f>IFERROR(VLOOKUP(H666,[2]New!$B:$G,4,0),)*I666/60</f>
        <v>137.55000000000001</v>
      </c>
      <c r="AB666" s="357">
        <f>IFERROR(VLOOKUP(H666,[2]New!$B:$G,6,0),)*I666/60</f>
        <v>134.16666666666666</v>
      </c>
      <c r="AC666" s="33">
        <f>VLOOKUP(A666,'[5]PO PTCA'!$A:$M,12,0)</f>
        <v>46269</v>
      </c>
      <c r="AD666" s="12">
        <f>IFERROR(VLOOKUP(H666,[3]Sheet1!$E:$H,4,0),)</f>
        <v>0</v>
      </c>
      <c r="AE666" s="17"/>
      <c r="AF666" s="34" t="s">
        <v>2471</v>
      </c>
      <c r="AG666" s="12">
        <v>0</v>
      </c>
      <c r="AH666" s="20"/>
      <c r="AI666" s="20" t="s">
        <v>121</v>
      </c>
      <c r="AJ666" s="223"/>
      <c r="AK666" s="223"/>
      <c r="AL666" s="223"/>
      <c r="AM666" s="331"/>
      <c r="AN666" s="223" t="s">
        <v>47</v>
      </c>
      <c r="AO666" s="223">
        <v>3</v>
      </c>
      <c r="AP666" s="223" t="s">
        <v>47</v>
      </c>
      <c r="AQ666" s="223" t="s">
        <v>47</v>
      </c>
      <c r="AR666" s="12"/>
    </row>
    <row r="667" spans="1:44">
      <c r="A667" s="12" t="s">
        <v>6186</v>
      </c>
      <c r="B667" s="23" t="s">
        <v>6197</v>
      </c>
      <c r="C667" s="24">
        <v>12125103</v>
      </c>
      <c r="D667" s="12" t="s">
        <v>200</v>
      </c>
      <c r="E667" s="25" t="s">
        <v>6187</v>
      </c>
      <c r="F667" s="24">
        <v>11134236</v>
      </c>
      <c r="G667" s="12" t="s">
        <v>201</v>
      </c>
      <c r="H667" s="26" t="s">
        <v>202</v>
      </c>
      <c r="I667" s="12">
        <v>1400</v>
      </c>
      <c r="J667" s="27">
        <v>46261</v>
      </c>
      <c r="K667" s="28" t="s">
        <v>6188</v>
      </c>
      <c r="L667" s="12" t="s">
        <v>6189</v>
      </c>
      <c r="M667" s="12">
        <v>1400</v>
      </c>
      <c r="N667" s="358">
        <v>0</v>
      </c>
      <c r="O667" s="358">
        <v>0</v>
      </c>
      <c r="P667" s="30" t="s">
        <v>38</v>
      </c>
      <c r="Q667" s="31">
        <v>46251</v>
      </c>
      <c r="R667" s="12">
        <v>0</v>
      </c>
      <c r="S667" s="31">
        <v>46252</v>
      </c>
      <c r="T667" s="31">
        <v>46252</v>
      </c>
      <c r="U667" s="12" t="s">
        <v>44</v>
      </c>
      <c r="V667" s="12" t="s">
        <v>45</v>
      </c>
      <c r="W667" s="31"/>
      <c r="X667" s="358">
        <v>0</v>
      </c>
      <c r="Y667" s="358">
        <v>0</v>
      </c>
      <c r="Z667" s="357">
        <f>IFERROR(VLOOKUP(H667,[2]New!$B:$G,3,0),)*I667/60</f>
        <v>989.33333333333337</v>
      </c>
      <c r="AA667" s="357">
        <f>IFERROR(VLOOKUP(H667,[2]New!$B:$G,4,0),)*I667/60</f>
        <v>2160.6666666666665</v>
      </c>
      <c r="AB667" s="357">
        <f>IFERROR(VLOOKUP(H667,[2]New!$B:$G,6,0),)*I667/60</f>
        <v>1353.3333333333333</v>
      </c>
      <c r="AC667" s="33">
        <f>VLOOKUP(A667,'[5]PO PTCA'!$A:$M,12,0)</f>
        <v>46303</v>
      </c>
      <c r="AD667" s="12" t="str">
        <f>IFERROR(VLOOKUP(H667,[3]Sheet1!$E:$H,4,0),)</f>
        <v>B</v>
      </c>
      <c r="AE667" s="17"/>
      <c r="AF667" s="34" t="e">
        <v>#N/A</v>
      </c>
      <c r="AG667" s="12">
        <v>2</v>
      </c>
      <c r="AH667" s="20"/>
      <c r="AI667" s="20" t="s">
        <v>46</v>
      </c>
      <c r="AJ667" s="223"/>
      <c r="AK667" s="223"/>
      <c r="AL667" s="223"/>
      <c r="AM667" s="331"/>
      <c r="AN667" s="223">
        <v>2</v>
      </c>
      <c r="AO667" s="223">
        <v>2</v>
      </c>
      <c r="AP667" s="223">
        <v>2</v>
      </c>
      <c r="AQ667" s="223">
        <v>2</v>
      </c>
      <c r="AR667" s="12"/>
    </row>
    <row r="668" spans="1:44">
      <c r="A668" s="12" t="s">
        <v>6190</v>
      </c>
      <c r="B668" s="23" t="s">
        <v>6198</v>
      </c>
      <c r="C668" s="24">
        <v>12125099</v>
      </c>
      <c r="D668" s="12" t="s">
        <v>217</v>
      </c>
      <c r="E668" s="25" t="s">
        <v>6191</v>
      </c>
      <c r="F668" s="24">
        <v>11134238</v>
      </c>
      <c r="G668" s="12" t="s">
        <v>218</v>
      </c>
      <c r="H668" s="26" t="s">
        <v>219</v>
      </c>
      <c r="I668" s="12">
        <v>1100</v>
      </c>
      <c r="J668" s="27">
        <v>46261</v>
      </c>
      <c r="K668" s="28" t="s">
        <v>6192</v>
      </c>
      <c r="L668" s="12" t="s">
        <v>6193</v>
      </c>
      <c r="M668" s="12">
        <v>1100</v>
      </c>
      <c r="N668" s="358">
        <v>0</v>
      </c>
      <c r="O668" s="358">
        <v>0</v>
      </c>
      <c r="P668" s="30" t="s">
        <v>38</v>
      </c>
      <c r="Q668" s="31">
        <v>46251</v>
      </c>
      <c r="R668" s="12">
        <v>0</v>
      </c>
      <c r="S668" s="31">
        <v>46252</v>
      </c>
      <c r="T668" s="31">
        <v>46252</v>
      </c>
      <c r="U668" s="12" t="s">
        <v>44</v>
      </c>
      <c r="V668" s="12" t="s">
        <v>45</v>
      </c>
      <c r="W668" s="31"/>
      <c r="X668" s="358">
        <v>0</v>
      </c>
      <c r="Y668" s="358">
        <v>0</v>
      </c>
      <c r="Z668" s="357">
        <f>IFERROR(VLOOKUP(H668,[2]New!$B:$G,3,0),)*I668/60</f>
        <v>777.33333333333337</v>
      </c>
      <c r="AA668" s="357">
        <f>IFERROR(VLOOKUP(H668,[2]New!$B:$G,4,0),)*I668/60</f>
        <v>1697.6666666666667</v>
      </c>
      <c r="AB668" s="357">
        <f>IFERROR(VLOOKUP(H668,[2]New!$B:$G,6,0),)*I668/60</f>
        <v>1063.3333333333333</v>
      </c>
      <c r="AC668" s="33">
        <f>VLOOKUP(A668,'[5]PO PTCA'!$A:$M,12,0)</f>
        <v>46303</v>
      </c>
      <c r="AD668" s="12" t="str">
        <f>IFERROR(VLOOKUP(H668,[3]Sheet1!$E:$H,4,0),)</f>
        <v>B</v>
      </c>
      <c r="AE668" s="17"/>
      <c r="AF668" s="34" t="s">
        <v>2471</v>
      </c>
      <c r="AG668" s="12">
        <v>2</v>
      </c>
      <c r="AH668" s="20"/>
      <c r="AI668" s="20" t="s">
        <v>46</v>
      </c>
      <c r="AJ668" s="223"/>
      <c r="AK668" s="223"/>
      <c r="AL668" s="223"/>
      <c r="AM668" s="331"/>
      <c r="AN668" s="223">
        <v>2</v>
      </c>
      <c r="AO668" s="223">
        <v>2</v>
      </c>
      <c r="AP668" s="223">
        <v>2</v>
      </c>
      <c r="AQ668" s="223">
        <v>2</v>
      </c>
      <c r="AR668" s="12"/>
    </row>
    <row r="669" spans="1:44">
      <c r="A669" s="12" t="s">
        <v>6194</v>
      </c>
      <c r="B669" s="23" t="s">
        <v>6199</v>
      </c>
      <c r="C669" s="24">
        <v>12125107</v>
      </c>
      <c r="D669" s="12" t="s">
        <v>220</v>
      </c>
      <c r="E669" s="25">
        <v>1001942823</v>
      </c>
      <c r="F669" s="24">
        <v>11134239</v>
      </c>
      <c r="G669" s="12" t="s">
        <v>221</v>
      </c>
      <c r="H669" s="26" t="s">
        <v>222</v>
      </c>
      <c r="I669" s="12">
        <v>1050</v>
      </c>
      <c r="J669" s="27">
        <v>46261</v>
      </c>
      <c r="K669" s="28" t="s">
        <v>6195</v>
      </c>
      <c r="L669" s="12" t="s">
        <v>6196</v>
      </c>
      <c r="M669" s="12">
        <v>1050</v>
      </c>
      <c r="N669" s="358">
        <v>0</v>
      </c>
      <c r="O669" s="358">
        <v>0</v>
      </c>
      <c r="P669" s="30" t="s">
        <v>38</v>
      </c>
      <c r="Q669" s="31">
        <v>46251</v>
      </c>
      <c r="R669" s="12">
        <v>0</v>
      </c>
      <c r="S669" s="31">
        <v>46252</v>
      </c>
      <c r="T669" s="31">
        <v>46252</v>
      </c>
      <c r="U669" s="12" t="s">
        <v>44</v>
      </c>
      <c r="V669" s="12" t="s">
        <v>45</v>
      </c>
      <c r="W669" s="31"/>
      <c r="X669" s="358">
        <v>0</v>
      </c>
      <c r="Y669" s="358">
        <v>0</v>
      </c>
      <c r="Z669" s="357">
        <f>IFERROR(VLOOKUP(H669,[2]New!$B:$G,3,0),)*I669/60</f>
        <v>742</v>
      </c>
      <c r="AA669" s="357">
        <f>IFERROR(VLOOKUP(H669,[2]New!$B:$G,4,0),)*I669/60</f>
        <v>1620.5</v>
      </c>
      <c r="AB669" s="357">
        <f>IFERROR(VLOOKUP(H669,[2]New!$B:$G,6,0),)*I669/60</f>
        <v>1015</v>
      </c>
      <c r="AC669" s="33">
        <f>VLOOKUP(A669,'[5]PO PTCA'!$A:$M,12,0)</f>
        <v>46303</v>
      </c>
      <c r="AD669" s="12" t="str">
        <f>IFERROR(VLOOKUP(H669,[3]Sheet1!$E:$H,4,0),)</f>
        <v>B</v>
      </c>
      <c r="AE669" s="17"/>
      <c r="AF669" s="34" t="e">
        <v>#N/A</v>
      </c>
      <c r="AG669" s="12">
        <v>2</v>
      </c>
      <c r="AH669" s="20"/>
      <c r="AI669" s="20" t="s">
        <v>46</v>
      </c>
      <c r="AJ669" s="223"/>
      <c r="AK669" s="223"/>
      <c r="AL669" s="223"/>
      <c r="AM669" s="331"/>
      <c r="AN669" s="223">
        <v>2</v>
      </c>
      <c r="AO669" s="223">
        <v>2</v>
      </c>
      <c r="AP669" s="223">
        <v>2</v>
      </c>
      <c r="AQ669" s="223">
        <v>2</v>
      </c>
      <c r="AR669" s="12"/>
    </row>
    <row r="670" spans="1:44">
      <c r="A670" s="12" t="s">
        <v>2882</v>
      </c>
      <c r="B670" s="23" t="s">
        <v>6270</v>
      </c>
      <c r="C670" s="24">
        <v>12120774</v>
      </c>
      <c r="D670" s="12" t="s">
        <v>136</v>
      </c>
      <c r="E670" s="25" t="s">
        <v>6217</v>
      </c>
      <c r="F670" s="24">
        <v>11134235</v>
      </c>
      <c r="G670" s="12" t="s">
        <v>137</v>
      </c>
      <c r="H670" s="26" t="s">
        <v>138</v>
      </c>
      <c r="I670" s="12">
        <v>3570</v>
      </c>
      <c r="J670" s="27">
        <v>46262</v>
      </c>
      <c r="K670" s="28" t="s">
        <v>6218</v>
      </c>
      <c r="L670" s="12" t="s">
        <v>6219</v>
      </c>
      <c r="M670" s="12">
        <v>3586</v>
      </c>
      <c r="N670" s="358">
        <v>16</v>
      </c>
      <c r="O670" s="358">
        <v>0</v>
      </c>
      <c r="P670" s="30" t="s">
        <v>38</v>
      </c>
      <c r="Q670" s="31">
        <v>46252</v>
      </c>
      <c r="R670" s="12">
        <v>0</v>
      </c>
      <c r="S670" s="31">
        <v>46253</v>
      </c>
      <c r="T670" s="31">
        <v>46253</v>
      </c>
      <c r="U670" s="12" t="s">
        <v>97</v>
      </c>
      <c r="V670" s="12" t="s">
        <v>40</v>
      </c>
      <c r="W670" s="31"/>
      <c r="X670" s="358">
        <v>0</v>
      </c>
      <c r="Y670" s="358">
        <v>0</v>
      </c>
      <c r="Z670" s="357">
        <f>IFERROR(VLOOKUP(H670,[2]New!$B:$G,3,0),)*I670/60</f>
        <v>2522.8000000000002</v>
      </c>
      <c r="AA670" s="357">
        <f>IFERROR(VLOOKUP(H670,[2]New!$B:$G,4,0),)*I670/60</f>
        <v>7015.05</v>
      </c>
      <c r="AB670" s="357">
        <f>IFERROR(VLOOKUP(H670,[2]New!$B:$G,6,0),)*I670/60</f>
        <v>3451</v>
      </c>
      <c r="AC670" s="33">
        <f>VLOOKUP(A670,'[5]PO PTCA'!$A:$M,12,0)</f>
        <v>46290</v>
      </c>
      <c r="AD670" s="12" t="str">
        <f>IFERROR(VLOOKUP(H670,[3]Sheet1!$E:$H,4,0),)</f>
        <v>B</v>
      </c>
      <c r="AE670" s="17"/>
      <c r="AF670" s="34" t="e">
        <v>#N/A</v>
      </c>
      <c r="AG670" s="12" t="s">
        <v>42</v>
      </c>
      <c r="AH670" s="20"/>
      <c r="AI670" s="20" t="s">
        <v>134</v>
      </c>
      <c r="AJ670" s="223"/>
      <c r="AK670" s="223"/>
      <c r="AL670" s="223"/>
      <c r="AM670" s="331"/>
      <c r="AN670" s="223">
        <v>2</v>
      </c>
      <c r="AO670" s="223">
        <v>2</v>
      </c>
      <c r="AP670" s="223">
        <v>2</v>
      </c>
      <c r="AQ670" s="223">
        <v>2</v>
      </c>
      <c r="AR670" s="12"/>
    </row>
    <row r="671" spans="1:44">
      <c r="A671" s="12" t="s">
        <v>2882</v>
      </c>
      <c r="B671" s="23" t="s">
        <v>6272</v>
      </c>
      <c r="C671" s="24">
        <v>12120774</v>
      </c>
      <c r="D671" s="12" t="s">
        <v>136</v>
      </c>
      <c r="E671" s="25" t="s">
        <v>6220</v>
      </c>
      <c r="F671" s="24">
        <v>11134235</v>
      </c>
      <c r="G671" s="12" t="s">
        <v>137</v>
      </c>
      <c r="H671" s="26" t="s">
        <v>138</v>
      </c>
      <c r="I671" s="12">
        <v>3570</v>
      </c>
      <c r="J671" s="27">
        <v>46262</v>
      </c>
      <c r="K671" s="28" t="s">
        <v>6221</v>
      </c>
      <c r="L671" s="12" t="s">
        <v>6222</v>
      </c>
      <c r="M671" s="12">
        <v>3586</v>
      </c>
      <c r="N671" s="358">
        <v>16</v>
      </c>
      <c r="O671" s="358">
        <v>0</v>
      </c>
      <c r="P671" s="30" t="s">
        <v>38</v>
      </c>
      <c r="Q671" s="31">
        <v>46252</v>
      </c>
      <c r="R671" s="12">
        <v>0</v>
      </c>
      <c r="S671" s="31">
        <v>46253</v>
      </c>
      <c r="T671" s="31">
        <v>46253</v>
      </c>
      <c r="U671" s="12" t="s">
        <v>98</v>
      </c>
      <c r="V671" s="12" t="s">
        <v>40</v>
      </c>
      <c r="W671" s="31"/>
      <c r="X671" s="358">
        <v>0</v>
      </c>
      <c r="Y671" s="358">
        <v>0</v>
      </c>
      <c r="Z671" s="357">
        <f>IFERROR(VLOOKUP(H671,[2]New!$B:$G,3,0),)*I671/60</f>
        <v>2522.8000000000002</v>
      </c>
      <c r="AA671" s="357">
        <f>IFERROR(VLOOKUP(H671,[2]New!$B:$G,4,0),)*I671/60</f>
        <v>7015.05</v>
      </c>
      <c r="AB671" s="357">
        <f>IFERROR(VLOOKUP(H671,[2]New!$B:$G,6,0),)*I671/60</f>
        <v>3451</v>
      </c>
      <c r="AC671" s="33">
        <f>VLOOKUP(A671,'[5]PO PTCA'!$A:$M,12,0)</f>
        <v>46290</v>
      </c>
      <c r="AD671" s="12" t="str">
        <f>IFERROR(VLOOKUP(H671,[3]Sheet1!$E:$H,4,0),)</f>
        <v>B</v>
      </c>
      <c r="AE671" s="17"/>
      <c r="AF671" s="34" t="e">
        <v>#N/A</v>
      </c>
      <c r="AG671" s="12" t="s">
        <v>42</v>
      </c>
      <c r="AH671" s="20"/>
      <c r="AI671" s="20" t="s">
        <v>135</v>
      </c>
      <c r="AJ671" s="223"/>
      <c r="AK671" s="223"/>
      <c r="AL671" s="223"/>
      <c r="AM671" s="331"/>
      <c r="AN671" s="223">
        <v>2</v>
      </c>
      <c r="AO671" s="223">
        <v>2</v>
      </c>
      <c r="AP671" s="223">
        <v>2</v>
      </c>
      <c r="AQ671" s="223">
        <v>2</v>
      </c>
      <c r="AR671" s="12"/>
    </row>
    <row r="672" spans="1:44">
      <c r="A672" s="12" t="s">
        <v>2889</v>
      </c>
      <c r="B672" s="23" t="s">
        <v>6273</v>
      </c>
      <c r="C672" s="24">
        <v>12125012</v>
      </c>
      <c r="D672" s="12" t="s">
        <v>131</v>
      </c>
      <c r="E672" s="25" t="s">
        <v>6223</v>
      </c>
      <c r="F672" s="24">
        <v>11134237</v>
      </c>
      <c r="G672" s="12" t="s">
        <v>132</v>
      </c>
      <c r="H672" s="26" t="s">
        <v>133</v>
      </c>
      <c r="I672" s="12">
        <v>850</v>
      </c>
      <c r="J672" s="27">
        <v>46262</v>
      </c>
      <c r="K672" s="28" t="s">
        <v>6224</v>
      </c>
      <c r="L672" s="12" t="s">
        <v>6225</v>
      </c>
      <c r="M672" s="12">
        <v>869</v>
      </c>
      <c r="N672" s="358">
        <v>16</v>
      </c>
      <c r="O672" s="358">
        <v>0</v>
      </c>
      <c r="P672" s="30" t="s">
        <v>38</v>
      </c>
      <c r="Q672" s="31">
        <v>46252</v>
      </c>
      <c r="R672" s="12">
        <v>0</v>
      </c>
      <c r="S672" s="31">
        <v>46253</v>
      </c>
      <c r="T672" s="31">
        <v>46253</v>
      </c>
      <c r="U672" s="12" t="s">
        <v>99</v>
      </c>
      <c r="V672" s="12" t="s">
        <v>40</v>
      </c>
      <c r="W672" s="31"/>
      <c r="X672" s="358">
        <v>3</v>
      </c>
      <c r="Y672" s="358">
        <v>0</v>
      </c>
      <c r="Z672" s="357">
        <f>IFERROR(VLOOKUP(H672,[2]New!$B:$G,3,0),)*I672/60</f>
        <v>600.66666666666663</v>
      </c>
      <c r="AA672" s="357">
        <f>IFERROR(VLOOKUP(H672,[2]New!$B:$G,4,0),)*I672/60</f>
        <v>1670.25</v>
      </c>
      <c r="AB672" s="357">
        <f>IFERROR(VLOOKUP(H672,[2]New!$B:$G,6,0),)*I672/60</f>
        <v>821.66666666666663</v>
      </c>
      <c r="AC672" s="33">
        <f>VLOOKUP(A672,'[5]PO PTCA'!$A:$M,12,0)</f>
        <v>46290</v>
      </c>
      <c r="AD672" s="12" t="str">
        <f>IFERROR(VLOOKUP(H672,[3]Sheet1!$E:$H,4,0),)</f>
        <v>B</v>
      </c>
      <c r="AE672" s="17"/>
      <c r="AF672" s="34" t="e">
        <v>#N/A</v>
      </c>
      <c r="AG672" s="12" t="s">
        <v>42</v>
      </c>
      <c r="AH672" s="20"/>
      <c r="AI672" s="20" t="s">
        <v>139</v>
      </c>
      <c r="AJ672" s="223"/>
      <c r="AK672" s="223"/>
      <c r="AL672" s="223"/>
      <c r="AM672" s="331"/>
      <c r="AN672" s="223">
        <v>3</v>
      </c>
      <c r="AO672" s="223">
        <v>3</v>
      </c>
      <c r="AP672" s="223">
        <v>2</v>
      </c>
      <c r="AQ672" s="223">
        <v>2</v>
      </c>
      <c r="AR672" s="12"/>
    </row>
    <row r="673" spans="1:44">
      <c r="A673" s="12" t="s">
        <v>2889</v>
      </c>
      <c r="B673" s="23" t="s">
        <v>6274</v>
      </c>
      <c r="C673" s="24">
        <v>12125012</v>
      </c>
      <c r="D673" s="12" t="s">
        <v>131</v>
      </c>
      <c r="E673" s="25" t="s">
        <v>6226</v>
      </c>
      <c r="F673" s="24">
        <v>11134237</v>
      </c>
      <c r="G673" s="12" t="s">
        <v>132</v>
      </c>
      <c r="H673" s="26" t="s">
        <v>133</v>
      </c>
      <c r="I673" s="12">
        <v>1500</v>
      </c>
      <c r="J673" s="27">
        <v>46262</v>
      </c>
      <c r="K673" s="28" t="s">
        <v>6227</v>
      </c>
      <c r="L673" s="12" t="s">
        <v>6228</v>
      </c>
      <c r="M673" s="12">
        <v>1516</v>
      </c>
      <c r="N673" s="358">
        <v>16</v>
      </c>
      <c r="O673" s="358">
        <v>0</v>
      </c>
      <c r="P673" s="30" t="s">
        <v>38</v>
      </c>
      <c r="Q673" s="31">
        <v>46252</v>
      </c>
      <c r="R673" s="12">
        <v>0</v>
      </c>
      <c r="S673" s="31">
        <v>46253</v>
      </c>
      <c r="T673" s="31">
        <v>46253</v>
      </c>
      <c r="U673" s="12" t="s">
        <v>99</v>
      </c>
      <c r="V673" s="12" t="s">
        <v>40</v>
      </c>
      <c r="W673" s="31"/>
      <c r="X673" s="358">
        <v>0</v>
      </c>
      <c r="Y673" s="358">
        <v>0</v>
      </c>
      <c r="Z673" s="357">
        <f>IFERROR(VLOOKUP(H673,[2]New!$B:$G,3,0),)*I673/60</f>
        <v>1060</v>
      </c>
      <c r="AA673" s="357">
        <f>IFERROR(VLOOKUP(H673,[2]New!$B:$G,4,0),)*I673/60</f>
        <v>2947.5</v>
      </c>
      <c r="AB673" s="357">
        <f>IFERROR(VLOOKUP(H673,[2]New!$B:$G,6,0),)*I673/60</f>
        <v>1450</v>
      </c>
      <c r="AC673" s="33">
        <f>VLOOKUP(A673,'[5]PO PTCA'!$A:$M,12,0)</f>
        <v>46290</v>
      </c>
      <c r="AD673" s="12" t="str">
        <f>IFERROR(VLOOKUP(H673,[3]Sheet1!$E:$H,4,0),)</f>
        <v>B</v>
      </c>
      <c r="AE673" s="17"/>
      <c r="AF673" s="34" t="e">
        <v>#N/A</v>
      </c>
      <c r="AG673" s="12" t="s">
        <v>42</v>
      </c>
      <c r="AH673" s="20"/>
      <c r="AI673" s="20" t="s">
        <v>139</v>
      </c>
      <c r="AJ673" s="223"/>
      <c r="AK673" s="223"/>
      <c r="AL673" s="223"/>
      <c r="AM673" s="331"/>
      <c r="AN673" s="223">
        <v>3</v>
      </c>
      <c r="AO673" s="223">
        <v>3</v>
      </c>
      <c r="AP673" s="223">
        <v>2</v>
      </c>
      <c r="AQ673" s="223">
        <v>2</v>
      </c>
      <c r="AR673" s="12"/>
    </row>
    <row r="674" spans="1:44">
      <c r="A674" s="12" t="s">
        <v>2889</v>
      </c>
      <c r="B674" s="23" t="s">
        <v>6275</v>
      </c>
      <c r="C674" s="24">
        <v>12125012</v>
      </c>
      <c r="D674" s="12" t="s">
        <v>131</v>
      </c>
      <c r="E674" s="25" t="s">
        <v>6229</v>
      </c>
      <c r="F674" s="24">
        <v>11134237</v>
      </c>
      <c r="G674" s="12" t="s">
        <v>132</v>
      </c>
      <c r="H674" s="26" t="s">
        <v>133</v>
      </c>
      <c r="I674" s="12">
        <v>2370</v>
      </c>
      <c r="J674" s="27">
        <v>46262</v>
      </c>
      <c r="K674" s="28" t="s">
        <v>6230</v>
      </c>
      <c r="L674" s="12" t="s">
        <v>6231</v>
      </c>
      <c r="M674" s="12">
        <v>2386</v>
      </c>
      <c r="N674" s="358">
        <v>16</v>
      </c>
      <c r="O674" s="358">
        <v>0</v>
      </c>
      <c r="P674" s="30" t="s">
        <v>38</v>
      </c>
      <c r="Q674" s="31">
        <v>46252</v>
      </c>
      <c r="R674" s="12">
        <v>0</v>
      </c>
      <c r="S674" s="31">
        <v>46253</v>
      </c>
      <c r="T674" s="31">
        <v>46253</v>
      </c>
      <c r="U674" s="12" t="s">
        <v>39</v>
      </c>
      <c r="V674" s="12" t="s">
        <v>45</v>
      </c>
      <c r="W674" s="31"/>
      <c r="X674" s="358">
        <v>0</v>
      </c>
      <c r="Y674" s="358">
        <v>0</v>
      </c>
      <c r="Z674" s="357">
        <f>IFERROR(VLOOKUP(H674,[2]New!$B:$G,3,0),)*I674/60</f>
        <v>1674.8</v>
      </c>
      <c r="AA674" s="357">
        <f>IFERROR(VLOOKUP(H674,[2]New!$B:$G,4,0),)*I674/60</f>
        <v>4657.05</v>
      </c>
      <c r="AB674" s="357">
        <f>IFERROR(VLOOKUP(H674,[2]New!$B:$G,6,0),)*I674/60</f>
        <v>2291</v>
      </c>
      <c r="AC674" s="33">
        <f>VLOOKUP(A674,'[5]PO PTCA'!$A:$M,12,0)</f>
        <v>46290</v>
      </c>
      <c r="AD674" s="12" t="str">
        <f>IFERROR(VLOOKUP(H674,[3]Sheet1!$E:$H,4,0),)</f>
        <v>B</v>
      </c>
      <c r="AE674" s="17"/>
      <c r="AF674" s="34" t="e">
        <v>#N/A</v>
      </c>
      <c r="AG674" s="12" t="s">
        <v>42</v>
      </c>
      <c r="AH674" s="20"/>
      <c r="AI674" s="20" t="s">
        <v>184</v>
      </c>
      <c r="AJ674" s="223"/>
      <c r="AK674" s="223"/>
      <c r="AL674" s="223"/>
      <c r="AM674" s="331"/>
      <c r="AN674" s="223">
        <v>3</v>
      </c>
      <c r="AO674" s="223">
        <v>3</v>
      </c>
      <c r="AP674" s="223">
        <v>2</v>
      </c>
      <c r="AQ674" s="223">
        <v>2</v>
      </c>
      <c r="AR674" s="12"/>
    </row>
    <row r="675" spans="1:44">
      <c r="A675" s="12" t="s">
        <v>5403</v>
      </c>
      <c r="B675" s="23" t="s">
        <v>6276</v>
      </c>
      <c r="C675" s="24">
        <v>12125069</v>
      </c>
      <c r="D675" s="12" t="s">
        <v>194</v>
      </c>
      <c r="E675" s="25" t="s">
        <v>6232</v>
      </c>
      <c r="F675" s="24">
        <v>11134240</v>
      </c>
      <c r="G675" s="12" t="s">
        <v>195</v>
      </c>
      <c r="H675" s="26" t="s">
        <v>196</v>
      </c>
      <c r="I675" s="12">
        <v>2350</v>
      </c>
      <c r="J675" s="27">
        <v>46262</v>
      </c>
      <c r="K675" s="28" t="s">
        <v>6233</v>
      </c>
      <c r="L675" s="12" t="s">
        <v>6234</v>
      </c>
      <c r="M675" s="12">
        <v>2350</v>
      </c>
      <c r="N675" s="358">
        <v>0</v>
      </c>
      <c r="O675" s="358">
        <v>0</v>
      </c>
      <c r="P675" s="30" t="s">
        <v>38</v>
      </c>
      <c r="Q675" s="31">
        <v>46252</v>
      </c>
      <c r="R675" s="12">
        <v>0</v>
      </c>
      <c r="S675" s="31">
        <v>46253</v>
      </c>
      <c r="T675" s="31">
        <v>46253</v>
      </c>
      <c r="U675" s="12" t="s">
        <v>100</v>
      </c>
      <c r="V675" s="12" t="s">
        <v>40</v>
      </c>
      <c r="W675" s="31"/>
      <c r="X675" s="358">
        <v>0</v>
      </c>
      <c r="Y675" s="358">
        <v>0</v>
      </c>
      <c r="Z675" s="357">
        <f>IFERROR(VLOOKUP(H675,[2]New!$B:$G,3,0),)*I675/60</f>
        <v>1660.6666666666667</v>
      </c>
      <c r="AA675" s="357">
        <f>IFERROR(VLOOKUP(H675,[2]New!$B:$G,4,0),)*I675/60</f>
        <v>3626.8333333333335</v>
      </c>
      <c r="AB675" s="357">
        <f>IFERROR(VLOOKUP(H675,[2]New!$B:$G,6,0),)*I675/60</f>
        <v>2271.6666666666665</v>
      </c>
      <c r="AC675" s="33">
        <f>VLOOKUP(A675,'[5]PO PTCA'!$A:$M,12,0)</f>
        <v>46290</v>
      </c>
      <c r="AD675" s="12" t="str">
        <f>IFERROR(VLOOKUP(H675,[3]Sheet1!$E:$H,4,0),)</f>
        <v>C</v>
      </c>
      <c r="AE675" s="17"/>
      <c r="AF675" s="34" t="e">
        <v>#N/A</v>
      </c>
      <c r="AG675" s="12">
        <v>2</v>
      </c>
      <c r="AH675" s="20"/>
      <c r="AI675" s="20" t="s">
        <v>140</v>
      </c>
      <c r="AJ675" s="223"/>
      <c r="AK675" s="223"/>
      <c r="AL675" s="223"/>
      <c r="AM675" s="331"/>
      <c r="AN675" s="223">
        <v>2</v>
      </c>
      <c r="AO675" s="223">
        <v>2</v>
      </c>
      <c r="AP675" s="223">
        <v>2</v>
      </c>
      <c r="AQ675" s="223">
        <v>2</v>
      </c>
      <c r="AR675" s="12"/>
    </row>
    <row r="676" spans="1:44">
      <c r="A676" s="12" t="s">
        <v>5407</v>
      </c>
      <c r="B676" s="23" t="s">
        <v>6277</v>
      </c>
      <c r="C676" s="24">
        <v>12125071</v>
      </c>
      <c r="D676" s="12" t="s">
        <v>191</v>
      </c>
      <c r="E676" s="25" t="s">
        <v>6235</v>
      </c>
      <c r="F676" s="24">
        <v>11134241</v>
      </c>
      <c r="G676" s="12" t="s">
        <v>192</v>
      </c>
      <c r="H676" s="26" t="s">
        <v>193</v>
      </c>
      <c r="I676" s="12">
        <v>1200</v>
      </c>
      <c r="J676" s="27">
        <v>46262</v>
      </c>
      <c r="K676" s="28" t="s">
        <v>6236</v>
      </c>
      <c r="L676" s="12" t="s">
        <v>6237</v>
      </c>
      <c r="M676" s="12">
        <v>1219</v>
      </c>
      <c r="N676" s="358">
        <v>16</v>
      </c>
      <c r="O676" s="358">
        <v>0</v>
      </c>
      <c r="P676" s="30" t="s">
        <v>38</v>
      </c>
      <c r="Q676" s="31">
        <v>46252</v>
      </c>
      <c r="R676" s="12">
        <v>0</v>
      </c>
      <c r="S676" s="31">
        <v>46253</v>
      </c>
      <c r="T676" s="31">
        <v>46253</v>
      </c>
      <c r="U676" s="12" t="s">
        <v>100</v>
      </c>
      <c r="V676" s="12" t="s">
        <v>40</v>
      </c>
      <c r="W676" s="31"/>
      <c r="X676" s="358">
        <v>3</v>
      </c>
      <c r="Y676" s="358">
        <v>0</v>
      </c>
      <c r="Z676" s="357">
        <f>IFERROR(VLOOKUP(H676,[2]New!$B:$G,3,0),)*I676/60</f>
        <v>848</v>
      </c>
      <c r="AA676" s="357">
        <f>IFERROR(VLOOKUP(H676,[2]New!$B:$G,4,0),)*I676/60</f>
        <v>1852</v>
      </c>
      <c r="AB676" s="357">
        <f>IFERROR(VLOOKUP(H676,[2]New!$B:$G,6,0),)*I676/60</f>
        <v>1160</v>
      </c>
      <c r="AC676" s="33">
        <f>VLOOKUP(A676,'[5]PO PTCA'!$A:$M,12,0)</f>
        <v>46290</v>
      </c>
      <c r="AD676" s="12" t="str">
        <f>IFERROR(VLOOKUP(H676,[3]Sheet1!$E:$H,4,0),)</f>
        <v>C</v>
      </c>
      <c r="AE676" s="17"/>
      <c r="AF676" s="34" t="e">
        <v>#N/A</v>
      </c>
      <c r="AG676" s="12">
        <v>2</v>
      </c>
      <c r="AH676" s="20"/>
      <c r="AI676" s="20" t="s">
        <v>140</v>
      </c>
      <c r="AJ676" s="223"/>
      <c r="AK676" s="223"/>
      <c r="AL676" s="223"/>
      <c r="AM676" s="331"/>
      <c r="AN676" s="223">
        <v>2</v>
      </c>
      <c r="AO676" s="223">
        <v>2</v>
      </c>
      <c r="AP676" s="223">
        <v>2</v>
      </c>
      <c r="AQ676" s="223">
        <v>2</v>
      </c>
      <c r="AR676" s="12"/>
    </row>
    <row r="677" spans="1:44">
      <c r="A677" s="12" t="s">
        <v>4480</v>
      </c>
      <c r="B677" s="23" t="s">
        <v>6280</v>
      </c>
      <c r="C677" s="24">
        <v>12125025</v>
      </c>
      <c r="D677" s="12" t="s">
        <v>35</v>
      </c>
      <c r="E677" s="25" t="s">
        <v>6238</v>
      </c>
      <c r="F677" s="24">
        <v>11133764</v>
      </c>
      <c r="G677" s="12" t="s">
        <v>36</v>
      </c>
      <c r="H677" s="26" t="s">
        <v>37</v>
      </c>
      <c r="I677" s="12">
        <v>1722</v>
      </c>
      <c r="J677" s="27">
        <v>46272</v>
      </c>
      <c r="K677" s="28" t="s">
        <v>6239</v>
      </c>
      <c r="L677" s="12" t="s">
        <v>6240</v>
      </c>
      <c r="M677" s="12">
        <v>1722</v>
      </c>
      <c r="N677" s="358">
        <v>0</v>
      </c>
      <c r="O677" s="358">
        <v>0</v>
      </c>
      <c r="P677" s="30" t="s">
        <v>38</v>
      </c>
      <c r="Q677" s="31">
        <v>46252</v>
      </c>
      <c r="R677" s="12">
        <v>0</v>
      </c>
      <c r="S677" s="31">
        <v>46253</v>
      </c>
      <c r="T677" s="31">
        <v>46253</v>
      </c>
      <c r="U677" s="12" t="s">
        <v>101</v>
      </c>
      <c r="V677" s="12" t="s">
        <v>45</v>
      </c>
      <c r="W677" s="31"/>
      <c r="X677" s="358">
        <v>0</v>
      </c>
      <c r="Y677" s="358">
        <v>0</v>
      </c>
      <c r="Z677" s="357">
        <f>IFERROR(VLOOKUP(H677,[2]New!$B:$G,3,0),)*I677/60</f>
        <v>1569.89</v>
      </c>
      <c r="AA677" s="357">
        <f>IFERROR(VLOOKUP(H677,[2]New!$B:$G,4,0),)*I677/60</f>
        <v>4790.03</v>
      </c>
      <c r="AB677" s="357">
        <f>IFERROR(VLOOKUP(H677,[2]New!$B:$G,6,0),)*I677/60</f>
        <v>4405.45</v>
      </c>
      <c r="AC677" s="33">
        <f>VLOOKUP(A677,'[5]PO PTCA'!$A:$M,12,0)</f>
        <v>46303</v>
      </c>
      <c r="AD677" s="12" t="str">
        <f>IFERROR(VLOOKUP(H677,[3]Sheet1!$E:$H,4,0),)</f>
        <v>D</v>
      </c>
      <c r="AE677" s="17"/>
      <c r="AF677" s="34" t="e">
        <v>#N/A</v>
      </c>
      <c r="AG677" s="12">
        <v>12</v>
      </c>
      <c r="AH677" s="20"/>
      <c r="AI677" s="20" t="s">
        <v>121</v>
      </c>
      <c r="AJ677" s="223"/>
      <c r="AK677" s="223"/>
      <c r="AL677" s="223"/>
      <c r="AM677" s="331"/>
      <c r="AN677" s="223">
        <v>3</v>
      </c>
      <c r="AO677" s="223">
        <v>3</v>
      </c>
      <c r="AP677" s="223">
        <v>2</v>
      </c>
      <c r="AQ677" s="223">
        <v>2</v>
      </c>
      <c r="AR677" s="12"/>
    </row>
    <row r="678" spans="1:44">
      <c r="A678" s="12" t="s">
        <v>4480</v>
      </c>
      <c r="B678" s="23" t="s">
        <v>6281</v>
      </c>
      <c r="C678" s="24">
        <v>12125025</v>
      </c>
      <c r="D678" s="12" t="s">
        <v>35</v>
      </c>
      <c r="E678" s="25" t="s">
        <v>6241</v>
      </c>
      <c r="F678" s="24">
        <v>11133764</v>
      </c>
      <c r="G678" s="12" t="s">
        <v>36</v>
      </c>
      <c r="H678" s="26" t="s">
        <v>37</v>
      </c>
      <c r="I678" s="12">
        <v>1508</v>
      </c>
      <c r="J678" s="27">
        <v>46272</v>
      </c>
      <c r="K678" s="28" t="s">
        <v>6242</v>
      </c>
      <c r="L678" s="12" t="s">
        <v>6243</v>
      </c>
      <c r="M678" s="12">
        <v>1511</v>
      </c>
      <c r="N678" s="358">
        <v>0</v>
      </c>
      <c r="O678" s="358">
        <v>0</v>
      </c>
      <c r="P678" s="30" t="s">
        <v>38</v>
      </c>
      <c r="Q678" s="31">
        <v>46252</v>
      </c>
      <c r="R678" s="12">
        <v>0</v>
      </c>
      <c r="S678" s="31">
        <v>46253</v>
      </c>
      <c r="T678" s="31">
        <v>46253</v>
      </c>
      <c r="U678" s="12" t="s">
        <v>101</v>
      </c>
      <c r="V678" s="12" t="s">
        <v>45</v>
      </c>
      <c r="W678" s="31"/>
      <c r="X678" s="358">
        <v>3</v>
      </c>
      <c r="Y678" s="358">
        <v>0</v>
      </c>
      <c r="Z678" s="357">
        <f>IFERROR(VLOOKUP(H678,[2]New!$B:$G,3,0),)*I678/60</f>
        <v>1374.7933333333335</v>
      </c>
      <c r="AA678" s="357">
        <f>IFERROR(VLOOKUP(H678,[2]New!$B:$G,4,0),)*I678/60</f>
        <v>4194.7533333333331</v>
      </c>
      <c r="AB678" s="357">
        <f>IFERROR(VLOOKUP(H678,[2]New!$B:$G,6,0),)*I678/60</f>
        <v>3857.9666666666667</v>
      </c>
      <c r="AC678" s="33">
        <f>VLOOKUP(A678,'[5]PO PTCA'!$A:$M,12,0)</f>
        <v>46303</v>
      </c>
      <c r="AD678" s="12" t="str">
        <f>IFERROR(VLOOKUP(H678,[3]Sheet1!$E:$H,4,0),)</f>
        <v>D</v>
      </c>
      <c r="AE678" s="17"/>
      <c r="AF678" s="34" t="e">
        <v>#N/A</v>
      </c>
      <c r="AG678" s="12">
        <v>12</v>
      </c>
      <c r="AH678" s="20"/>
      <c r="AI678" s="20" t="s">
        <v>121</v>
      </c>
      <c r="AJ678" s="223"/>
      <c r="AK678" s="223"/>
      <c r="AL678" s="223"/>
      <c r="AM678" s="331"/>
      <c r="AN678" s="223">
        <v>3</v>
      </c>
      <c r="AO678" s="223">
        <v>3</v>
      </c>
      <c r="AP678" s="223">
        <v>2</v>
      </c>
      <c r="AQ678" s="223">
        <v>2</v>
      </c>
      <c r="AR678" s="12"/>
    </row>
    <row r="679" spans="1:44">
      <c r="A679" s="12" t="s">
        <v>6244</v>
      </c>
      <c r="B679" s="23" t="s">
        <v>6278</v>
      </c>
      <c r="C679" s="24">
        <v>12125075</v>
      </c>
      <c r="D679" s="12" t="s">
        <v>188</v>
      </c>
      <c r="E679" s="25" t="s">
        <v>6245</v>
      </c>
      <c r="F679" s="24">
        <v>11134106</v>
      </c>
      <c r="G679" s="12" t="s">
        <v>189</v>
      </c>
      <c r="H679" s="26" t="s">
        <v>190</v>
      </c>
      <c r="I679" s="12">
        <v>1640</v>
      </c>
      <c r="J679" s="27">
        <v>46262</v>
      </c>
      <c r="K679" s="28" t="s">
        <v>6246</v>
      </c>
      <c r="L679" s="12" t="s">
        <v>6247</v>
      </c>
      <c r="M679" s="12">
        <v>1640</v>
      </c>
      <c r="N679" s="358">
        <v>0</v>
      </c>
      <c r="O679" s="358">
        <v>0</v>
      </c>
      <c r="P679" s="30" t="s">
        <v>38</v>
      </c>
      <c r="Q679" s="31">
        <v>46252</v>
      </c>
      <c r="R679" s="12">
        <v>0</v>
      </c>
      <c r="S679" s="31">
        <v>46253</v>
      </c>
      <c r="T679" s="31">
        <v>46253</v>
      </c>
      <c r="U679" s="12" t="s">
        <v>44</v>
      </c>
      <c r="V679" s="12" t="s">
        <v>45</v>
      </c>
      <c r="W679" s="31"/>
      <c r="X679" s="358">
        <v>0</v>
      </c>
      <c r="Y679" s="358">
        <v>0</v>
      </c>
      <c r="Z679" s="357">
        <f>IFERROR(VLOOKUP(H679,[2]New!$B:$G,3,0),)*I679/60</f>
        <v>1158.9333333333334</v>
      </c>
      <c r="AA679" s="357">
        <f>IFERROR(VLOOKUP(H679,[2]New!$B:$G,4,0),)*I679/60</f>
        <v>2531.0666666666666</v>
      </c>
      <c r="AB679" s="357">
        <f>IFERROR(VLOOKUP(H679,[2]New!$B:$G,6,0),)*I679/60</f>
        <v>1585.3333333333333</v>
      </c>
      <c r="AC679" s="33">
        <f>VLOOKUP(A679,'[5]PO PTCA'!$A:$M,12,0)</f>
        <v>46303</v>
      </c>
      <c r="AD679" s="12" t="str">
        <f>IFERROR(VLOOKUP(H679,[3]Sheet1!$E:$H,4,0),)</f>
        <v>B</v>
      </c>
      <c r="AE679" s="17"/>
      <c r="AF679" s="34" t="e">
        <v>#N/A</v>
      </c>
      <c r="AG679" s="12">
        <v>2</v>
      </c>
      <c r="AH679" s="20"/>
      <c r="AI679" s="20" t="s">
        <v>46</v>
      </c>
      <c r="AJ679" s="223"/>
      <c r="AK679" s="223"/>
      <c r="AL679" s="223"/>
      <c r="AM679" s="331"/>
      <c r="AN679" s="223">
        <v>2</v>
      </c>
      <c r="AO679" s="223">
        <v>2</v>
      </c>
      <c r="AP679" s="223">
        <v>2</v>
      </c>
      <c r="AQ679" s="223">
        <v>2</v>
      </c>
      <c r="AR679" s="12"/>
    </row>
    <row r="680" spans="1:44">
      <c r="A680" s="12" t="s">
        <v>6186</v>
      </c>
      <c r="B680" s="23" t="s">
        <v>6279</v>
      </c>
      <c r="C680" s="24">
        <v>12125103</v>
      </c>
      <c r="D680" s="12" t="s">
        <v>200</v>
      </c>
      <c r="E680" s="25" t="s">
        <v>6248</v>
      </c>
      <c r="F680" s="24">
        <v>11134236</v>
      </c>
      <c r="G680" s="12" t="s">
        <v>201</v>
      </c>
      <c r="H680" s="26" t="s">
        <v>202</v>
      </c>
      <c r="I680" s="12">
        <v>700</v>
      </c>
      <c r="J680" s="27">
        <v>46262</v>
      </c>
      <c r="K680" s="28" t="s">
        <v>6249</v>
      </c>
      <c r="L680" s="12" t="s">
        <v>6250</v>
      </c>
      <c r="M680" s="12">
        <v>700</v>
      </c>
      <c r="N680" s="358">
        <v>0</v>
      </c>
      <c r="O680" s="358">
        <v>0</v>
      </c>
      <c r="P680" s="30" t="s">
        <v>38</v>
      </c>
      <c r="Q680" s="31">
        <v>46252</v>
      </c>
      <c r="R680" s="12">
        <v>0</v>
      </c>
      <c r="S680" s="31">
        <v>46253</v>
      </c>
      <c r="T680" s="31">
        <v>46253</v>
      </c>
      <c r="U680" s="12" t="s">
        <v>44</v>
      </c>
      <c r="V680" s="12" t="s">
        <v>45</v>
      </c>
      <c r="W680" s="31"/>
      <c r="X680" s="358">
        <v>0</v>
      </c>
      <c r="Y680" s="358">
        <v>0</v>
      </c>
      <c r="Z680" s="357">
        <f>IFERROR(VLOOKUP(H680,[2]New!$B:$G,3,0),)*I680/60</f>
        <v>494.66666666666669</v>
      </c>
      <c r="AA680" s="357">
        <f>IFERROR(VLOOKUP(H680,[2]New!$B:$G,4,0),)*I680/60</f>
        <v>1080.3333333333333</v>
      </c>
      <c r="AB680" s="357">
        <f>IFERROR(VLOOKUP(H680,[2]New!$B:$G,6,0),)*I680/60</f>
        <v>676.66666666666663</v>
      </c>
      <c r="AC680" s="33">
        <f>VLOOKUP(A680,'[5]PO PTCA'!$A:$M,12,0)</f>
        <v>46303</v>
      </c>
      <c r="AD680" s="12" t="str">
        <f>IFERROR(VLOOKUP(H680,[3]Sheet1!$E:$H,4,0),)</f>
        <v>B</v>
      </c>
      <c r="AE680" s="17"/>
      <c r="AF680" s="34" t="e">
        <v>#N/A</v>
      </c>
      <c r="AG680" s="12">
        <v>2</v>
      </c>
      <c r="AH680" s="20"/>
      <c r="AI680" s="20" t="s">
        <v>46</v>
      </c>
      <c r="AJ680" s="223"/>
      <c r="AK680" s="223"/>
      <c r="AL680" s="223"/>
      <c r="AM680" s="331"/>
      <c r="AN680" s="223">
        <v>2</v>
      </c>
      <c r="AO680" s="223">
        <v>2</v>
      </c>
      <c r="AP680" s="223">
        <v>2</v>
      </c>
      <c r="AQ680" s="223">
        <v>2</v>
      </c>
      <c r="AR680" s="12"/>
    </row>
    <row r="681" spans="1:44">
      <c r="A681" s="12" t="s">
        <v>2889</v>
      </c>
      <c r="B681" s="23" t="s">
        <v>6283</v>
      </c>
      <c r="C681" s="24">
        <v>12125012</v>
      </c>
      <c r="D681" s="12" t="s">
        <v>131</v>
      </c>
      <c r="E681" s="25" t="s">
        <v>6251</v>
      </c>
      <c r="F681" s="24">
        <v>11134237</v>
      </c>
      <c r="G681" s="12" t="s">
        <v>132</v>
      </c>
      <c r="H681" s="26" t="s">
        <v>133</v>
      </c>
      <c r="I681" s="12">
        <v>1225</v>
      </c>
      <c r="J681" s="27">
        <v>46263</v>
      </c>
      <c r="K681" s="28" t="s">
        <v>6252</v>
      </c>
      <c r="L681" s="12" t="s">
        <v>6253</v>
      </c>
      <c r="M681" s="12">
        <v>1241</v>
      </c>
      <c r="N681" s="358">
        <v>16</v>
      </c>
      <c r="O681" s="358">
        <v>0</v>
      </c>
      <c r="P681" s="30" t="s">
        <v>38</v>
      </c>
      <c r="Q681" s="31">
        <v>46253</v>
      </c>
      <c r="R681" s="12">
        <v>0</v>
      </c>
      <c r="S681" s="31">
        <v>46254</v>
      </c>
      <c r="T681" s="31">
        <v>46254</v>
      </c>
      <c r="U681" s="12" t="s">
        <v>97</v>
      </c>
      <c r="V681" s="12" t="s">
        <v>40</v>
      </c>
      <c r="W681" s="31"/>
      <c r="X681" s="358">
        <v>0</v>
      </c>
      <c r="Y681" s="358">
        <v>0</v>
      </c>
      <c r="Z681" s="357">
        <f>IFERROR(VLOOKUP(H681,[2]New!$B:$G,3,0),)*I681/60</f>
        <v>865.66666666666663</v>
      </c>
      <c r="AA681" s="357">
        <f>IFERROR(VLOOKUP(H681,[2]New!$B:$G,4,0),)*I681/60</f>
        <v>2407.125</v>
      </c>
      <c r="AB681" s="357">
        <f>IFERROR(VLOOKUP(H681,[2]New!$B:$G,6,0),)*I681/60</f>
        <v>1184.1666666666667</v>
      </c>
      <c r="AC681" s="33">
        <f>VLOOKUP(A681,'[5]PO PTCA'!$A:$M,12,0)</f>
        <v>46290</v>
      </c>
      <c r="AD681" s="12" t="str">
        <f>IFERROR(VLOOKUP(H681,[3]Sheet1!$E:$H,4,0),)</f>
        <v>B</v>
      </c>
      <c r="AE681" s="17"/>
      <c r="AF681" s="34" t="e">
        <v>#N/A</v>
      </c>
      <c r="AG681" s="12" t="s">
        <v>42</v>
      </c>
      <c r="AH681" s="20"/>
      <c r="AI681" s="20" t="s">
        <v>134</v>
      </c>
      <c r="AJ681" s="223"/>
      <c r="AK681" s="223"/>
      <c r="AL681" s="223"/>
      <c r="AM681" s="331"/>
      <c r="AN681" s="223">
        <v>3</v>
      </c>
      <c r="AO681" s="223">
        <v>3</v>
      </c>
      <c r="AP681" s="223">
        <v>2</v>
      </c>
      <c r="AQ681" s="223">
        <v>2</v>
      </c>
      <c r="AR681" s="12"/>
    </row>
    <row r="682" spans="1:44">
      <c r="A682" s="12" t="s">
        <v>2889</v>
      </c>
      <c r="B682" s="23" t="s">
        <v>6271</v>
      </c>
      <c r="C682" s="24">
        <v>12125012</v>
      </c>
      <c r="D682" s="12" t="s">
        <v>131</v>
      </c>
      <c r="E682" s="25" t="s">
        <v>6254</v>
      </c>
      <c r="F682" s="24">
        <v>11134237</v>
      </c>
      <c r="G682" s="12" t="s">
        <v>132</v>
      </c>
      <c r="H682" s="26" t="s">
        <v>133</v>
      </c>
      <c r="I682" s="12">
        <v>2330</v>
      </c>
      <c r="J682" s="27">
        <v>46263</v>
      </c>
      <c r="K682" s="28" t="s">
        <v>6255</v>
      </c>
      <c r="L682" s="12" t="s">
        <v>6256</v>
      </c>
      <c r="M682" s="12">
        <v>2346</v>
      </c>
      <c r="N682" s="358">
        <v>16</v>
      </c>
      <c r="O682" s="358">
        <v>0</v>
      </c>
      <c r="P682" s="30" t="s">
        <v>38</v>
      </c>
      <c r="Q682" s="31">
        <v>46253</v>
      </c>
      <c r="R682" s="12">
        <v>0</v>
      </c>
      <c r="S682" s="31">
        <v>46254</v>
      </c>
      <c r="T682" s="31">
        <v>46254</v>
      </c>
      <c r="U682" s="12" t="s">
        <v>97</v>
      </c>
      <c r="V682" s="12" t="s">
        <v>40</v>
      </c>
      <c r="W682" s="31"/>
      <c r="X682" s="358">
        <v>0</v>
      </c>
      <c r="Y682" s="358">
        <v>0</v>
      </c>
      <c r="Z682" s="357">
        <f>IFERROR(VLOOKUP(H682,[2]New!$B:$G,3,0),)*I682/60</f>
        <v>1646.5333333333333</v>
      </c>
      <c r="AA682" s="357">
        <f>IFERROR(VLOOKUP(H682,[2]New!$B:$G,4,0),)*I682/60</f>
        <v>4578.45</v>
      </c>
      <c r="AB682" s="357">
        <f>IFERROR(VLOOKUP(H682,[2]New!$B:$G,6,0),)*I682/60</f>
        <v>2252.3333333333335</v>
      </c>
      <c r="AC682" s="33">
        <f>VLOOKUP(A682,'[5]PO PTCA'!$A:$M,12,0)</f>
        <v>46290</v>
      </c>
      <c r="AD682" s="12" t="str">
        <f>IFERROR(VLOOKUP(H682,[3]Sheet1!$E:$H,4,0),)</f>
        <v>B</v>
      </c>
      <c r="AE682" s="17"/>
      <c r="AF682" s="34" t="e">
        <v>#N/A</v>
      </c>
      <c r="AG682" s="12" t="s">
        <v>42</v>
      </c>
      <c r="AH682" s="20"/>
      <c r="AI682" s="20" t="s">
        <v>134</v>
      </c>
      <c r="AJ682" s="223"/>
      <c r="AK682" s="223"/>
      <c r="AL682" s="223"/>
      <c r="AM682" s="331"/>
      <c r="AN682" s="223">
        <v>3</v>
      </c>
      <c r="AO682" s="223">
        <v>3</v>
      </c>
      <c r="AP682" s="223">
        <v>2</v>
      </c>
      <c r="AQ682" s="223">
        <v>2</v>
      </c>
      <c r="AR682" s="12"/>
    </row>
    <row r="683" spans="1:44">
      <c r="A683" s="12" t="s">
        <v>6282</v>
      </c>
      <c r="B683" s="23" t="s">
        <v>6284</v>
      </c>
      <c r="C683" s="24">
        <v>12125012</v>
      </c>
      <c r="D683" s="12" t="s">
        <v>131</v>
      </c>
      <c r="E683" s="25" t="s">
        <v>6257</v>
      </c>
      <c r="F683" s="24">
        <v>11134237</v>
      </c>
      <c r="G683" s="12" t="s">
        <v>132</v>
      </c>
      <c r="H683" s="26" t="s">
        <v>133</v>
      </c>
      <c r="I683" s="12">
        <v>1505</v>
      </c>
      <c r="J683" s="27">
        <v>46263</v>
      </c>
      <c r="K683" s="28" t="s">
        <v>6258</v>
      </c>
      <c r="L683" s="12" t="s">
        <v>6259</v>
      </c>
      <c r="M683" s="12">
        <v>1521</v>
      </c>
      <c r="N683" s="358">
        <v>16</v>
      </c>
      <c r="O683" s="358">
        <v>0</v>
      </c>
      <c r="P683" s="30" t="s">
        <v>38</v>
      </c>
      <c r="Q683" s="31">
        <v>46253</v>
      </c>
      <c r="R683" s="12">
        <v>0</v>
      </c>
      <c r="S683" s="31">
        <v>46254</v>
      </c>
      <c r="T683" s="31">
        <v>46254</v>
      </c>
      <c r="U683" s="12" t="s">
        <v>98</v>
      </c>
      <c r="V683" s="12" t="s">
        <v>40</v>
      </c>
      <c r="W683" s="31"/>
      <c r="X683" s="358">
        <v>0</v>
      </c>
      <c r="Y683" s="358">
        <v>0</v>
      </c>
      <c r="Z683" s="357">
        <f>IFERROR(VLOOKUP(H683,[2]New!$B:$G,3,0),)*I683/60</f>
        <v>1063.5333333333333</v>
      </c>
      <c r="AA683" s="357">
        <f>IFERROR(VLOOKUP(H683,[2]New!$B:$G,4,0),)*I683/60</f>
        <v>2957.3249999999998</v>
      </c>
      <c r="AB683" s="357">
        <f>IFERROR(VLOOKUP(H683,[2]New!$B:$G,6,0),)*I683/60</f>
        <v>1454.8333333333333</v>
      </c>
      <c r="AC683" s="33">
        <f>VLOOKUP(A683,'[5]PO PTCA'!$A:$M,12,0)</f>
        <v>46297</v>
      </c>
      <c r="AD683" s="12" t="str">
        <f>IFERROR(VLOOKUP(H683,[3]Sheet1!$E:$H,4,0),)</f>
        <v>B</v>
      </c>
      <c r="AE683" s="17"/>
      <c r="AF683" s="34" t="e">
        <v>#N/A</v>
      </c>
      <c r="AG683" s="12" t="s">
        <v>42</v>
      </c>
      <c r="AH683" s="20"/>
      <c r="AI683" s="20" t="s">
        <v>135</v>
      </c>
      <c r="AJ683" s="223"/>
      <c r="AK683" s="223"/>
      <c r="AL683" s="223"/>
      <c r="AM683" s="331"/>
      <c r="AN683" s="223">
        <v>3</v>
      </c>
      <c r="AO683" s="223">
        <v>3</v>
      </c>
      <c r="AP683" s="223">
        <v>2</v>
      </c>
      <c r="AQ683" s="223">
        <v>2</v>
      </c>
      <c r="AR683" s="12"/>
    </row>
    <row r="684" spans="1:44">
      <c r="A684" s="12" t="s">
        <v>2889</v>
      </c>
      <c r="B684" s="23" t="s">
        <v>6285</v>
      </c>
      <c r="C684" s="24">
        <v>12125012</v>
      </c>
      <c r="D684" s="12" t="s">
        <v>131</v>
      </c>
      <c r="E684" s="25" t="s">
        <v>6260</v>
      </c>
      <c r="F684" s="24">
        <v>11134237</v>
      </c>
      <c r="G684" s="12" t="s">
        <v>132</v>
      </c>
      <c r="H684" s="26" t="s">
        <v>133</v>
      </c>
      <c r="I684" s="12">
        <v>2050</v>
      </c>
      <c r="J684" s="27">
        <v>46263</v>
      </c>
      <c r="K684" s="28" t="s">
        <v>6261</v>
      </c>
      <c r="L684" s="12" t="s">
        <v>6262</v>
      </c>
      <c r="M684" s="12">
        <v>2066</v>
      </c>
      <c r="N684" s="358">
        <v>16</v>
      </c>
      <c r="O684" s="358">
        <v>0</v>
      </c>
      <c r="P684" s="30" t="s">
        <v>38</v>
      </c>
      <c r="Q684" s="31">
        <v>46253</v>
      </c>
      <c r="R684" s="12">
        <v>0</v>
      </c>
      <c r="S684" s="31">
        <v>46254</v>
      </c>
      <c r="T684" s="31">
        <v>46254</v>
      </c>
      <c r="U684" s="12" t="s">
        <v>98</v>
      </c>
      <c r="V684" s="12" t="s">
        <v>40</v>
      </c>
      <c r="W684" s="31"/>
      <c r="X684" s="358">
        <v>0</v>
      </c>
      <c r="Y684" s="358">
        <v>0</v>
      </c>
      <c r="Z684" s="357">
        <f>IFERROR(VLOOKUP(H684,[2]New!$B:$G,3,0),)*I684/60</f>
        <v>1448.6666666666667</v>
      </c>
      <c r="AA684" s="357">
        <f>IFERROR(VLOOKUP(H684,[2]New!$B:$G,4,0),)*I684/60</f>
        <v>4028.25</v>
      </c>
      <c r="AB684" s="357">
        <f>IFERROR(VLOOKUP(H684,[2]New!$B:$G,6,0),)*I684/60</f>
        <v>1981.6666666666667</v>
      </c>
      <c r="AC684" s="33">
        <f>VLOOKUP(A684,'[5]PO PTCA'!$A:$M,12,0)</f>
        <v>46290</v>
      </c>
      <c r="AD684" s="12" t="str">
        <f>IFERROR(VLOOKUP(H684,[3]Sheet1!$E:$H,4,0),)</f>
        <v>B</v>
      </c>
      <c r="AE684" s="17"/>
      <c r="AF684" s="34" t="e">
        <v>#N/A</v>
      </c>
      <c r="AG684" s="12" t="s">
        <v>42</v>
      </c>
      <c r="AH684" s="20"/>
      <c r="AI684" s="20" t="s">
        <v>135</v>
      </c>
      <c r="AJ684" s="223"/>
      <c r="AK684" s="223"/>
      <c r="AL684" s="223"/>
      <c r="AM684" s="331"/>
      <c r="AN684" s="223">
        <v>3</v>
      </c>
      <c r="AO684" s="223">
        <v>3</v>
      </c>
      <c r="AP684" s="223">
        <v>2</v>
      </c>
      <c r="AQ684" s="223">
        <v>2</v>
      </c>
      <c r="AR684" s="12"/>
    </row>
    <row r="685" spans="1:44">
      <c r="A685" s="12" t="s">
        <v>2889</v>
      </c>
      <c r="B685" s="23" t="s">
        <v>6286</v>
      </c>
      <c r="C685" s="24">
        <v>12125012</v>
      </c>
      <c r="D685" s="12" t="s">
        <v>131</v>
      </c>
      <c r="E685" s="25" t="s">
        <v>6263</v>
      </c>
      <c r="F685" s="24">
        <v>11134237</v>
      </c>
      <c r="G685" s="12" t="s">
        <v>132</v>
      </c>
      <c r="H685" s="26" t="s">
        <v>133</v>
      </c>
      <c r="I685" s="12">
        <v>2370</v>
      </c>
      <c r="J685" s="27">
        <v>46263</v>
      </c>
      <c r="K685" s="28" t="s">
        <v>6264</v>
      </c>
      <c r="L685" s="12" t="s">
        <v>6265</v>
      </c>
      <c r="M685" s="12">
        <v>2389</v>
      </c>
      <c r="N685" s="358">
        <v>16</v>
      </c>
      <c r="O685" s="358">
        <v>0</v>
      </c>
      <c r="P685" s="30" t="s">
        <v>38</v>
      </c>
      <c r="Q685" s="31">
        <v>46253</v>
      </c>
      <c r="R685" s="12">
        <v>0</v>
      </c>
      <c r="S685" s="31">
        <v>46254</v>
      </c>
      <c r="T685" s="31">
        <v>46254</v>
      </c>
      <c r="U685" s="12" t="s">
        <v>99</v>
      </c>
      <c r="V685" s="12" t="s">
        <v>40</v>
      </c>
      <c r="W685" s="31"/>
      <c r="X685" s="358">
        <v>3</v>
      </c>
      <c r="Y685" s="358">
        <v>0</v>
      </c>
      <c r="Z685" s="357">
        <f>IFERROR(VLOOKUP(H685,[2]New!$B:$G,3,0),)*I685/60</f>
        <v>1674.8</v>
      </c>
      <c r="AA685" s="357">
        <f>IFERROR(VLOOKUP(H685,[2]New!$B:$G,4,0),)*I685/60</f>
        <v>4657.05</v>
      </c>
      <c r="AB685" s="357">
        <f>IFERROR(VLOOKUP(H685,[2]New!$B:$G,6,0),)*I685/60</f>
        <v>2291</v>
      </c>
      <c r="AC685" s="33">
        <f>VLOOKUP(A685,'[5]PO PTCA'!$A:$M,12,0)</f>
        <v>46290</v>
      </c>
      <c r="AD685" s="12" t="str">
        <f>IFERROR(VLOOKUP(H685,[3]Sheet1!$E:$H,4,0),)</f>
        <v>B</v>
      </c>
      <c r="AE685" s="17"/>
      <c r="AF685" s="34" t="e">
        <v>#N/A</v>
      </c>
      <c r="AG685" s="12" t="s">
        <v>42</v>
      </c>
      <c r="AH685" s="20"/>
      <c r="AI685" s="20" t="s">
        <v>139</v>
      </c>
      <c r="AJ685" s="223"/>
      <c r="AK685" s="223"/>
      <c r="AL685" s="223"/>
      <c r="AM685" s="331"/>
      <c r="AN685" s="223">
        <v>3</v>
      </c>
      <c r="AO685" s="223">
        <v>3</v>
      </c>
      <c r="AP685" s="223">
        <v>2</v>
      </c>
      <c r="AQ685" s="223">
        <v>2</v>
      </c>
      <c r="AR685" s="12"/>
    </row>
    <row r="686" spans="1:44">
      <c r="A686" s="12" t="s">
        <v>6266</v>
      </c>
      <c r="B686" s="23" t="s">
        <v>6287</v>
      </c>
      <c r="C686" s="24">
        <v>12120774</v>
      </c>
      <c r="D686" s="12" t="s">
        <v>136</v>
      </c>
      <c r="E686" s="25" t="s">
        <v>6267</v>
      </c>
      <c r="F686" s="24">
        <v>11134235</v>
      </c>
      <c r="G686" s="12" t="s">
        <v>137</v>
      </c>
      <c r="H686" s="26" t="s">
        <v>138</v>
      </c>
      <c r="I686" s="12">
        <v>2370</v>
      </c>
      <c r="J686" s="27">
        <v>46263</v>
      </c>
      <c r="K686" s="28" t="s">
        <v>6268</v>
      </c>
      <c r="L686" s="12" t="s">
        <v>6269</v>
      </c>
      <c r="M686" s="12">
        <v>2386</v>
      </c>
      <c r="N686" s="358">
        <v>16</v>
      </c>
      <c r="O686" s="358">
        <v>0</v>
      </c>
      <c r="P686" s="30" t="s">
        <v>38</v>
      </c>
      <c r="Q686" s="31">
        <v>46253</v>
      </c>
      <c r="R686" s="12">
        <v>0</v>
      </c>
      <c r="S686" s="31">
        <v>46254</v>
      </c>
      <c r="T686" s="31">
        <v>46254</v>
      </c>
      <c r="U686" s="12" t="s">
        <v>39</v>
      </c>
      <c r="V686" s="12" t="s">
        <v>45</v>
      </c>
      <c r="W686" s="31"/>
      <c r="X686" s="358">
        <v>0</v>
      </c>
      <c r="Y686" s="358">
        <v>0</v>
      </c>
      <c r="Z686" s="357">
        <f>IFERROR(VLOOKUP(H686,[2]New!$B:$G,3,0),)*I686/60</f>
        <v>1674.8</v>
      </c>
      <c r="AA686" s="357">
        <f>IFERROR(VLOOKUP(H686,[2]New!$B:$G,4,0),)*I686/60</f>
        <v>4657.05</v>
      </c>
      <c r="AB686" s="357">
        <f>IFERROR(VLOOKUP(H686,[2]New!$B:$G,6,0),)*I686/60</f>
        <v>2291</v>
      </c>
      <c r="AC686" s="33">
        <f>VLOOKUP(A686,'[5]PO PTCA'!$A:$M,12,0)</f>
        <v>46297</v>
      </c>
      <c r="AD686" s="12" t="str">
        <f>IFERROR(VLOOKUP(H686,[3]Sheet1!$E:$H,4,0),)</f>
        <v>B</v>
      </c>
      <c r="AE686" s="17"/>
      <c r="AF686" s="34" t="e">
        <v>#N/A</v>
      </c>
      <c r="AG686" s="12" t="s">
        <v>42</v>
      </c>
      <c r="AH686" s="20"/>
      <c r="AI686" s="20" t="s">
        <v>184</v>
      </c>
      <c r="AJ686" s="223"/>
      <c r="AK686" s="223"/>
      <c r="AL686" s="223"/>
      <c r="AM686" s="331"/>
      <c r="AN686" s="223">
        <v>2</v>
      </c>
      <c r="AO686" s="223">
        <v>2</v>
      </c>
      <c r="AP686" s="223">
        <v>2</v>
      </c>
      <c r="AQ686" s="223">
        <v>2</v>
      </c>
      <c r="AR686" s="12"/>
    </row>
    <row r="687" spans="1:44">
      <c r="A687" s="12" t="s">
        <v>5407</v>
      </c>
      <c r="B687" s="23" t="s">
        <v>6513</v>
      </c>
      <c r="C687" s="24">
        <v>12125071</v>
      </c>
      <c r="D687" s="12" t="s">
        <v>191</v>
      </c>
      <c r="E687" s="25" t="s">
        <v>6408</v>
      </c>
      <c r="F687" s="24">
        <v>11134241</v>
      </c>
      <c r="G687" s="12" t="s">
        <v>192</v>
      </c>
      <c r="H687" s="26" t="s">
        <v>193</v>
      </c>
      <c r="I687" s="12">
        <v>2500</v>
      </c>
      <c r="J687" s="27">
        <v>46263</v>
      </c>
      <c r="K687" s="28" t="s">
        <v>6409</v>
      </c>
      <c r="L687" s="12" t="s">
        <v>6410</v>
      </c>
      <c r="M687" s="12">
        <v>2516</v>
      </c>
      <c r="N687" s="358">
        <v>16</v>
      </c>
      <c r="O687" s="358">
        <v>0</v>
      </c>
      <c r="P687" s="30" t="s">
        <v>38</v>
      </c>
      <c r="Q687" s="31">
        <v>46253</v>
      </c>
      <c r="R687" s="12">
        <v>0</v>
      </c>
      <c r="S687" s="31">
        <v>46254</v>
      </c>
      <c r="T687" s="31">
        <v>46254</v>
      </c>
      <c r="U687" s="12" t="s">
        <v>100</v>
      </c>
      <c r="V687" s="12" t="s">
        <v>40</v>
      </c>
      <c r="W687" s="31"/>
      <c r="X687" s="358">
        <v>0</v>
      </c>
      <c r="Y687" s="358">
        <v>0</v>
      </c>
      <c r="Z687" s="357">
        <f>IFERROR(VLOOKUP(H687,[2]New!$B:$G,3,0),)*I687/60</f>
        <v>1766.6666666666667</v>
      </c>
      <c r="AA687" s="357">
        <f>IFERROR(VLOOKUP(H687,[2]New!$B:$G,4,0),)*I687/60</f>
        <v>3858.3333333333335</v>
      </c>
      <c r="AB687" s="357">
        <f>IFERROR(VLOOKUP(H687,[2]New!$B:$G,6,0),)*I687/60</f>
        <v>2416.6666666666665</v>
      </c>
      <c r="AC687" s="33">
        <f>VLOOKUP(A687,'[5]PO PTCA'!$A:$M,12,0)</f>
        <v>46290</v>
      </c>
      <c r="AD687" s="12" t="str">
        <f>IFERROR(VLOOKUP(H687,[3]Sheet1!$E:$H,4,0),)</f>
        <v>C</v>
      </c>
      <c r="AE687" s="17"/>
      <c r="AF687" s="34" t="e">
        <v>#N/A</v>
      </c>
      <c r="AG687" s="12">
        <v>2</v>
      </c>
      <c r="AH687" s="20"/>
      <c r="AI687" s="20" t="s">
        <v>140</v>
      </c>
      <c r="AJ687" s="223"/>
      <c r="AK687" s="223"/>
      <c r="AL687" s="223"/>
      <c r="AM687" s="331"/>
      <c r="AN687" s="223">
        <v>2</v>
      </c>
      <c r="AO687" s="223">
        <v>2</v>
      </c>
      <c r="AP687" s="223">
        <v>2</v>
      </c>
      <c r="AQ687" s="223">
        <v>2</v>
      </c>
      <c r="AR687" s="12"/>
    </row>
    <row r="688" spans="1:44">
      <c r="A688" s="12" t="s">
        <v>5403</v>
      </c>
      <c r="B688" s="23" t="s">
        <v>6514</v>
      </c>
      <c r="C688" s="24">
        <v>12125069</v>
      </c>
      <c r="D688" s="12" t="s">
        <v>194</v>
      </c>
      <c r="E688" s="25" t="s">
        <v>6411</v>
      </c>
      <c r="F688" s="24">
        <v>11134240</v>
      </c>
      <c r="G688" s="12" t="s">
        <v>195</v>
      </c>
      <c r="H688" s="26" t="s">
        <v>196</v>
      </c>
      <c r="I688" s="12">
        <v>1050</v>
      </c>
      <c r="J688" s="27">
        <v>46263</v>
      </c>
      <c r="K688" s="28" t="s">
        <v>6412</v>
      </c>
      <c r="L688" s="12" t="s">
        <v>6413</v>
      </c>
      <c r="M688" s="12">
        <v>1053</v>
      </c>
      <c r="N688" s="358">
        <v>0</v>
      </c>
      <c r="O688" s="358">
        <v>0</v>
      </c>
      <c r="P688" s="30" t="s">
        <v>38</v>
      </c>
      <c r="Q688" s="31">
        <v>46253</v>
      </c>
      <c r="R688" s="12">
        <v>0</v>
      </c>
      <c r="S688" s="31">
        <v>46254</v>
      </c>
      <c r="T688" s="31">
        <v>46254</v>
      </c>
      <c r="U688" s="12" t="s">
        <v>100</v>
      </c>
      <c r="V688" s="12" t="s">
        <v>40</v>
      </c>
      <c r="W688" s="31"/>
      <c r="X688" s="358">
        <v>3</v>
      </c>
      <c r="Y688" s="358">
        <v>0</v>
      </c>
      <c r="Z688" s="357">
        <f>IFERROR(VLOOKUP(H688,[2]New!$B:$G,3,0),)*I688/60</f>
        <v>742</v>
      </c>
      <c r="AA688" s="357">
        <f>IFERROR(VLOOKUP(H688,[2]New!$B:$G,4,0),)*I688/60</f>
        <v>1620.5</v>
      </c>
      <c r="AB688" s="357">
        <f>IFERROR(VLOOKUP(H688,[2]New!$B:$G,6,0),)*I688/60</f>
        <v>1015</v>
      </c>
      <c r="AC688" s="33">
        <f>VLOOKUP(A688,'[5]PO PTCA'!$A:$M,12,0)</f>
        <v>46290</v>
      </c>
      <c r="AD688" s="12" t="str">
        <f>IFERROR(VLOOKUP(H688,[3]Sheet1!$E:$H,4,0),)</f>
        <v>C</v>
      </c>
      <c r="AE688" s="17"/>
      <c r="AF688" s="34" t="e">
        <v>#N/A</v>
      </c>
      <c r="AG688" s="12">
        <v>2</v>
      </c>
      <c r="AH688" s="20"/>
      <c r="AI688" s="20" t="s">
        <v>140</v>
      </c>
      <c r="AJ688" s="223"/>
      <c r="AK688" s="223"/>
      <c r="AL688" s="223"/>
      <c r="AM688" s="331"/>
      <c r="AN688" s="223">
        <v>2</v>
      </c>
      <c r="AO688" s="223">
        <v>2</v>
      </c>
      <c r="AP688" s="223">
        <v>2</v>
      </c>
      <c r="AQ688" s="223">
        <v>2</v>
      </c>
      <c r="AR688" s="12"/>
    </row>
    <row r="689" spans="1:44">
      <c r="A689" s="12" t="s">
        <v>6414</v>
      </c>
      <c r="B689" s="23" t="s">
        <v>6515</v>
      </c>
      <c r="C689" s="24">
        <v>12002297</v>
      </c>
      <c r="D689" s="12" t="s">
        <v>5464</v>
      </c>
      <c r="E689" s="25" t="s">
        <v>6415</v>
      </c>
      <c r="F689" s="24">
        <v>11135320</v>
      </c>
      <c r="G689" s="12" t="s">
        <v>5440</v>
      </c>
      <c r="H689" s="26" t="s">
        <v>5441</v>
      </c>
      <c r="I689" s="12">
        <v>25</v>
      </c>
      <c r="J689" s="27">
        <v>46263</v>
      </c>
      <c r="K689" s="28" t="s">
        <v>6416</v>
      </c>
      <c r="L689" s="12" t="s">
        <v>6417</v>
      </c>
      <c r="M689" s="12">
        <v>25</v>
      </c>
      <c r="N689" s="358">
        <v>0</v>
      </c>
      <c r="O689" s="358">
        <v>0</v>
      </c>
      <c r="P689" s="30" t="s">
        <v>343</v>
      </c>
      <c r="Q689" s="31">
        <v>46253</v>
      </c>
      <c r="R689" s="12">
        <v>0</v>
      </c>
      <c r="S689" s="31">
        <v>46254</v>
      </c>
      <c r="T689" s="31">
        <v>46254</v>
      </c>
      <c r="U689" s="12" t="s">
        <v>101</v>
      </c>
      <c r="V689" s="12" t="s">
        <v>45</v>
      </c>
      <c r="W689" s="31"/>
      <c r="X689" s="358">
        <v>0</v>
      </c>
      <c r="Y689" s="358">
        <v>0</v>
      </c>
      <c r="Z689" s="357">
        <f>IFERROR(VLOOKUP(H689,[2]New!$B:$G,3,0),)*I689/60</f>
        <v>11.5</v>
      </c>
      <c r="AA689" s="357">
        <f>IFERROR(VLOOKUP(H689,[2]New!$B:$G,4,0),)*I689/60</f>
        <v>38.583333333333336</v>
      </c>
      <c r="AB689" s="357">
        <f>IFERROR(VLOOKUP(H689,[2]New!$B:$G,6,0),)*I689/60</f>
        <v>21.041666666666668</v>
      </c>
      <c r="AC689" s="33">
        <f>VLOOKUP(A689,'[5]PO PTCA'!$A:$M,12,0)</f>
        <v>46268</v>
      </c>
      <c r="AD689" s="12">
        <f>IFERROR(VLOOKUP(H689,[3]Sheet1!$E:$H,4,0),)</f>
        <v>0</v>
      </c>
      <c r="AE689" s="17"/>
      <c r="AF689" s="34" t="e">
        <v>#N/A</v>
      </c>
      <c r="AG689" s="12">
        <v>0</v>
      </c>
      <c r="AH689" s="20"/>
      <c r="AI689" s="20" t="s">
        <v>121</v>
      </c>
      <c r="AJ689" s="223"/>
      <c r="AK689" s="223"/>
      <c r="AL689" s="223"/>
      <c r="AM689" s="331"/>
      <c r="AN689" s="223">
        <v>2</v>
      </c>
      <c r="AO689" s="223">
        <v>2</v>
      </c>
      <c r="AP689" s="223">
        <v>2</v>
      </c>
      <c r="AQ689" s="223">
        <v>2</v>
      </c>
      <c r="AR689" s="12"/>
    </row>
    <row r="690" spans="1:44">
      <c r="A690" s="12" t="s">
        <v>6418</v>
      </c>
      <c r="B690" s="23" t="s">
        <v>6516</v>
      </c>
      <c r="C690" s="24">
        <v>12111079</v>
      </c>
      <c r="D690" s="12" t="s">
        <v>141</v>
      </c>
      <c r="E690" s="25" t="s">
        <v>6419</v>
      </c>
      <c r="F690" s="24">
        <v>11118078</v>
      </c>
      <c r="G690" s="12" t="s">
        <v>174</v>
      </c>
      <c r="H690" s="26" t="s">
        <v>175</v>
      </c>
      <c r="I690" s="12">
        <v>41</v>
      </c>
      <c r="J690" s="27">
        <v>46263</v>
      </c>
      <c r="K690" s="28" t="s">
        <v>6420</v>
      </c>
      <c r="L690" s="12" t="s">
        <v>6421</v>
      </c>
      <c r="M690" s="12">
        <v>41</v>
      </c>
      <c r="N690" s="358">
        <v>0</v>
      </c>
      <c r="O690" s="358">
        <v>0</v>
      </c>
      <c r="P690" s="30" t="s">
        <v>43</v>
      </c>
      <c r="Q690" s="31">
        <v>46253</v>
      </c>
      <c r="R690" s="12">
        <v>0</v>
      </c>
      <c r="S690" s="31">
        <v>46254</v>
      </c>
      <c r="T690" s="31">
        <v>46254</v>
      </c>
      <c r="U690" s="12" t="s">
        <v>101</v>
      </c>
      <c r="V690" s="12" t="s">
        <v>45</v>
      </c>
      <c r="W690" s="31"/>
      <c r="X690" s="358">
        <v>0</v>
      </c>
      <c r="Y690" s="358">
        <v>0</v>
      </c>
      <c r="Z690" s="357">
        <f>IFERROR(VLOOKUP(H690,[2]New!$B:$G,3,0),)*I690/60</f>
        <v>29.383333333333333</v>
      </c>
      <c r="AA690" s="357">
        <f>IFERROR(VLOOKUP(H690,[2]New!$B:$G,4,0),)*I690/60</f>
        <v>122.18</v>
      </c>
      <c r="AB690" s="357">
        <f>IFERROR(VLOOKUP(H690,[2]New!$B:$G,6,0),)*I690/60</f>
        <v>100.72333333333334</v>
      </c>
      <c r="AC690" s="33">
        <f>VLOOKUP(A690,'[5]PO PTCA'!$A:$M,12,0)</f>
        <v>46281</v>
      </c>
      <c r="AD690" s="12">
        <f>IFERROR(VLOOKUP(H690,[3]Sheet1!$E:$H,4,0),)</f>
        <v>0</v>
      </c>
      <c r="AE690" s="17"/>
      <c r="AF690" s="34" t="e">
        <v>#N/A</v>
      </c>
      <c r="AG690" s="12">
        <v>0</v>
      </c>
      <c r="AH690" s="20"/>
      <c r="AI690" s="20" t="s">
        <v>121</v>
      </c>
      <c r="AJ690" s="223"/>
      <c r="AK690" s="223"/>
      <c r="AL690" s="223"/>
      <c r="AM690" s="331"/>
      <c r="AN690" s="223">
        <v>3</v>
      </c>
      <c r="AO690" s="223">
        <v>3</v>
      </c>
      <c r="AP690" s="223" t="s">
        <v>47</v>
      </c>
      <c r="AQ690" s="223">
        <v>3</v>
      </c>
      <c r="AR690" s="12"/>
    </row>
    <row r="691" spans="1:44">
      <c r="A691" s="12" t="s">
        <v>6422</v>
      </c>
      <c r="B691" s="23" t="s">
        <v>6517</v>
      </c>
      <c r="C691" s="24">
        <v>12114375</v>
      </c>
      <c r="D691" s="12" t="s">
        <v>119</v>
      </c>
      <c r="E691" s="25" t="s">
        <v>6423</v>
      </c>
      <c r="F691" s="24">
        <v>11127218</v>
      </c>
      <c r="G691" s="12" t="s">
        <v>120</v>
      </c>
      <c r="H691" s="26" t="s">
        <v>248</v>
      </c>
      <c r="I691" s="12">
        <v>25</v>
      </c>
      <c r="J691" s="27">
        <v>46263</v>
      </c>
      <c r="K691" s="28" t="s">
        <v>6424</v>
      </c>
      <c r="L691" s="12" t="s">
        <v>6425</v>
      </c>
      <c r="M691" s="12">
        <v>25</v>
      </c>
      <c r="N691" s="358">
        <v>0</v>
      </c>
      <c r="O691" s="358">
        <v>0</v>
      </c>
      <c r="P691" s="30" t="s">
        <v>43</v>
      </c>
      <c r="Q691" s="31">
        <v>46253</v>
      </c>
      <c r="R691" s="12">
        <v>0</v>
      </c>
      <c r="S691" s="31">
        <v>46254</v>
      </c>
      <c r="T691" s="31">
        <v>46254</v>
      </c>
      <c r="U691" s="12" t="s">
        <v>101</v>
      </c>
      <c r="V691" s="12" t="s">
        <v>45</v>
      </c>
      <c r="W691" s="31"/>
      <c r="X691" s="358">
        <v>0</v>
      </c>
      <c r="Y691" s="358">
        <v>0</v>
      </c>
      <c r="Z691" s="357">
        <f>IFERROR(VLOOKUP(H691,[2]New!$B:$G,3,0),)*I691/60</f>
        <v>9.1666666666666661</v>
      </c>
      <c r="AA691" s="357">
        <f>IFERROR(VLOOKUP(H691,[2]New!$B:$G,4,0),)*I691/60</f>
        <v>49.125</v>
      </c>
      <c r="AB691" s="357">
        <f>IFERROR(VLOOKUP(H691,[2]New!$B:$G,6,0),)*I691/60</f>
        <v>47.916666666666664</v>
      </c>
      <c r="AC691" s="33">
        <f>VLOOKUP(A691,'[5]PO PTCA'!$A:$M,12,0)</f>
        <v>46281</v>
      </c>
      <c r="AD691" s="12">
        <f>IFERROR(VLOOKUP(H691,[3]Sheet1!$E:$H,4,0),)</f>
        <v>0</v>
      </c>
      <c r="AE691" s="17"/>
      <c r="AF691" s="34" t="e">
        <v>#N/A</v>
      </c>
      <c r="AG691" s="12">
        <v>0</v>
      </c>
      <c r="AH691" s="20"/>
      <c r="AI691" s="20" t="s">
        <v>121</v>
      </c>
      <c r="AJ691" s="223"/>
      <c r="AK691" s="223"/>
      <c r="AL691" s="223"/>
      <c r="AM691" s="331"/>
      <c r="AN691" s="223">
        <v>3</v>
      </c>
      <c r="AO691" s="223">
        <v>3</v>
      </c>
      <c r="AP691" s="223">
        <v>2</v>
      </c>
      <c r="AQ691" s="223">
        <v>2</v>
      </c>
      <c r="AR691" s="12"/>
    </row>
    <row r="692" spans="1:44">
      <c r="A692" s="12" t="s">
        <v>6426</v>
      </c>
      <c r="B692" s="23" t="s">
        <v>6518</v>
      </c>
      <c r="C692" s="24">
        <v>12114378</v>
      </c>
      <c r="D692" s="12" t="s">
        <v>148</v>
      </c>
      <c r="E692" s="25" t="s">
        <v>6427</v>
      </c>
      <c r="F692" s="24">
        <v>11127219</v>
      </c>
      <c r="G692" s="12" t="s">
        <v>149</v>
      </c>
      <c r="H692" s="26" t="s">
        <v>247</v>
      </c>
      <c r="I692" s="12">
        <v>5</v>
      </c>
      <c r="J692" s="27">
        <v>46263</v>
      </c>
      <c r="K692" s="28" t="s">
        <v>6428</v>
      </c>
      <c r="L692" s="12" t="s">
        <v>6429</v>
      </c>
      <c r="M692" s="12">
        <v>5</v>
      </c>
      <c r="N692" s="358">
        <v>0</v>
      </c>
      <c r="O692" s="358">
        <v>0</v>
      </c>
      <c r="P692" s="30" t="s">
        <v>43</v>
      </c>
      <c r="Q692" s="31">
        <v>46253</v>
      </c>
      <c r="R692" s="12">
        <v>0</v>
      </c>
      <c r="S692" s="31">
        <v>46254</v>
      </c>
      <c r="T692" s="31">
        <v>46254</v>
      </c>
      <c r="U692" s="12" t="s">
        <v>101</v>
      </c>
      <c r="V692" s="12" t="s">
        <v>45</v>
      </c>
      <c r="W692" s="31"/>
      <c r="X692" s="358">
        <v>0</v>
      </c>
      <c r="Y692" s="358">
        <v>0</v>
      </c>
      <c r="Z692" s="357">
        <f>IFERROR(VLOOKUP(H692,[2]New!$B:$G,3,0),)*I692/60</f>
        <v>1.8333333333333333</v>
      </c>
      <c r="AA692" s="357">
        <f>IFERROR(VLOOKUP(H692,[2]New!$B:$G,4,0),)*I692/60</f>
        <v>9.8249999999999993</v>
      </c>
      <c r="AB692" s="357">
        <f>IFERROR(VLOOKUP(H692,[2]New!$B:$G,6,0),)*I692/60</f>
        <v>9.5833333333333339</v>
      </c>
      <c r="AC692" s="33">
        <f>VLOOKUP(A692,'[5]PO PTCA'!$A:$M,12,0)</f>
        <v>46281</v>
      </c>
      <c r="AD692" s="12">
        <f>IFERROR(VLOOKUP(H692,[3]Sheet1!$E:$H,4,0),)</f>
        <v>0</v>
      </c>
      <c r="AE692" s="17"/>
      <c r="AF692" s="34" t="e">
        <v>#N/A</v>
      </c>
      <c r="AG692" s="12">
        <v>0</v>
      </c>
      <c r="AH692" s="20"/>
      <c r="AI692" s="20" t="s">
        <v>121</v>
      </c>
      <c r="AJ692" s="223"/>
      <c r="AK692" s="223"/>
      <c r="AL692" s="223"/>
      <c r="AM692" s="331"/>
      <c r="AN692" s="223">
        <v>3</v>
      </c>
      <c r="AO692" s="223">
        <v>3</v>
      </c>
      <c r="AP692" s="223">
        <v>2</v>
      </c>
      <c r="AQ692" s="223">
        <v>2</v>
      </c>
      <c r="AR692" s="12"/>
    </row>
    <row r="693" spans="1:44">
      <c r="A693" s="12" t="s">
        <v>6430</v>
      </c>
      <c r="B693" s="23" t="s">
        <v>6519</v>
      </c>
      <c r="C693" s="24">
        <v>12114377</v>
      </c>
      <c r="D693" s="12" t="s">
        <v>113</v>
      </c>
      <c r="E693" s="25" t="s">
        <v>6431</v>
      </c>
      <c r="F693" s="24">
        <v>11127220</v>
      </c>
      <c r="G693" s="12" t="s">
        <v>150</v>
      </c>
      <c r="H693" s="26" t="s">
        <v>267</v>
      </c>
      <c r="I693" s="12">
        <v>20</v>
      </c>
      <c r="J693" s="27">
        <v>46263</v>
      </c>
      <c r="K693" s="28" t="s">
        <v>6432</v>
      </c>
      <c r="L693" s="12" t="s">
        <v>6433</v>
      </c>
      <c r="M693" s="12">
        <v>20</v>
      </c>
      <c r="N693" s="358">
        <v>0</v>
      </c>
      <c r="O693" s="358">
        <v>0</v>
      </c>
      <c r="P693" s="30" t="s">
        <v>43</v>
      </c>
      <c r="Q693" s="31">
        <v>46253</v>
      </c>
      <c r="R693" s="12">
        <v>0</v>
      </c>
      <c r="S693" s="31">
        <v>46254</v>
      </c>
      <c r="T693" s="31">
        <v>46254</v>
      </c>
      <c r="U693" s="12" t="s">
        <v>101</v>
      </c>
      <c r="V693" s="12" t="s">
        <v>45</v>
      </c>
      <c r="W693" s="31"/>
      <c r="X693" s="358">
        <v>0</v>
      </c>
      <c r="Y693" s="358">
        <v>0</v>
      </c>
      <c r="Z693" s="357">
        <f>IFERROR(VLOOKUP(H693,[2]New!$B:$G,3,0),)*I693/60</f>
        <v>7.333333333333333</v>
      </c>
      <c r="AA693" s="357">
        <f>IFERROR(VLOOKUP(H693,[2]New!$B:$G,4,0),)*I693/60</f>
        <v>39.299999999999997</v>
      </c>
      <c r="AB693" s="357">
        <f>IFERROR(VLOOKUP(H693,[2]New!$B:$G,6,0),)*I693/60</f>
        <v>38.333333333333336</v>
      </c>
      <c r="AC693" s="33">
        <f>VLOOKUP(A693,'[5]PO PTCA'!$A:$M,12,0)</f>
        <v>46281</v>
      </c>
      <c r="AD693" s="12">
        <f>IFERROR(VLOOKUP(H693,[3]Sheet1!$E:$H,4,0),)</f>
        <v>0</v>
      </c>
      <c r="AE693" s="17"/>
      <c r="AF693" s="34" t="e">
        <v>#N/A</v>
      </c>
      <c r="AG693" s="12">
        <v>0</v>
      </c>
      <c r="AH693" s="20"/>
      <c r="AI693" s="20" t="s">
        <v>121</v>
      </c>
      <c r="AJ693" s="223"/>
      <c r="AK693" s="223"/>
      <c r="AL693" s="223"/>
      <c r="AM693" s="331"/>
      <c r="AN693" s="223">
        <v>3</v>
      </c>
      <c r="AO693" s="223">
        <v>3</v>
      </c>
      <c r="AP693" s="223">
        <v>2</v>
      </c>
      <c r="AQ693" s="223">
        <v>2</v>
      </c>
      <c r="AR693" s="12"/>
    </row>
    <row r="694" spans="1:44">
      <c r="A694" s="12" t="s">
        <v>6434</v>
      </c>
      <c r="B694" s="23" t="s">
        <v>6520</v>
      </c>
      <c r="C694" s="24">
        <v>12114379</v>
      </c>
      <c r="D694" s="12" t="s">
        <v>471</v>
      </c>
      <c r="E694" s="25" t="s">
        <v>6435</v>
      </c>
      <c r="F694" s="24">
        <v>11127221</v>
      </c>
      <c r="G694" s="12" t="s">
        <v>459</v>
      </c>
      <c r="H694" s="26" t="s">
        <v>460</v>
      </c>
      <c r="I694" s="12">
        <v>5</v>
      </c>
      <c r="J694" s="27">
        <v>46263</v>
      </c>
      <c r="K694" s="28" t="s">
        <v>6436</v>
      </c>
      <c r="L694" s="12" t="s">
        <v>6437</v>
      </c>
      <c r="M694" s="12">
        <v>5</v>
      </c>
      <c r="N694" s="358">
        <v>0</v>
      </c>
      <c r="O694" s="358">
        <v>0</v>
      </c>
      <c r="P694" s="30" t="s">
        <v>43</v>
      </c>
      <c r="Q694" s="31">
        <v>46253</v>
      </c>
      <c r="R694" s="12">
        <v>0</v>
      </c>
      <c r="S694" s="31">
        <v>46254</v>
      </c>
      <c r="T694" s="31">
        <v>46254</v>
      </c>
      <c r="U694" s="12" t="s">
        <v>101</v>
      </c>
      <c r="V694" s="12" t="s">
        <v>45</v>
      </c>
      <c r="W694" s="31"/>
      <c r="X694" s="358">
        <v>0</v>
      </c>
      <c r="Y694" s="358">
        <v>0</v>
      </c>
      <c r="Z694" s="357">
        <f>IFERROR(VLOOKUP(H694,[2]New!$B:$G,3,0),)*I694/60</f>
        <v>1.8333333333333333</v>
      </c>
      <c r="AA694" s="357">
        <f>IFERROR(VLOOKUP(H694,[2]New!$B:$G,4,0),)*I694/60</f>
        <v>9.8249999999999993</v>
      </c>
      <c r="AB694" s="357">
        <f>IFERROR(VLOOKUP(H694,[2]New!$B:$G,6,0),)*I694/60</f>
        <v>9.5833333333333339</v>
      </c>
      <c r="AC694" s="33">
        <f>VLOOKUP(A694,'[5]PO PTCA'!$A:$M,12,0)</f>
        <v>46281</v>
      </c>
      <c r="AD694" s="12">
        <f>IFERROR(VLOOKUP(H694,[3]Sheet1!$E:$H,4,0),)</f>
        <v>0</v>
      </c>
      <c r="AE694" s="17"/>
      <c r="AF694" s="34" t="e">
        <v>#N/A</v>
      </c>
      <c r="AG694" s="12">
        <v>0</v>
      </c>
      <c r="AH694" s="20"/>
      <c r="AI694" s="20" t="s">
        <v>121</v>
      </c>
      <c r="AJ694" s="223"/>
      <c r="AK694" s="223"/>
      <c r="AL694" s="223"/>
      <c r="AM694" s="331"/>
      <c r="AN694" s="223">
        <v>3</v>
      </c>
      <c r="AO694" s="223">
        <v>3</v>
      </c>
      <c r="AP694" s="223">
        <v>2</v>
      </c>
      <c r="AQ694" s="223">
        <v>2</v>
      </c>
      <c r="AR694" s="12"/>
    </row>
    <row r="695" spans="1:44">
      <c r="A695" s="12" t="s">
        <v>6438</v>
      </c>
      <c r="B695" s="23" t="s">
        <v>6521</v>
      </c>
      <c r="C695" s="24">
        <v>12114370</v>
      </c>
      <c r="D695" s="12" t="s">
        <v>109</v>
      </c>
      <c r="E695" s="25" t="s">
        <v>6439</v>
      </c>
      <c r="F695" s="24">
        <v>11127824</v>
      </c>
      <c r="G695" s="12" t="s">
        <v>110</v>
      </c>
      <c r="H695" s="26" t="s">
        <v>246</v>
      </c>
      <c r="I695" s="12">
        <v>5</v>
      </c>
      <c r="J695" s="27">
        <v>46263</v>
      </c>
      <c r="K695" s="28" t="s">
        <v>6440</v>
      </c>
      <c r="L695" s="12" t="s">
        <v>6441</v>
      </c>
      <c r="M695" s="12">
        <v>5</v>
      </c>
      <c r="N695" s="358">
        <v>0</v>
      </c>
      <c r="O695" s="358">
        <v>0</v>
      </c>
      <c r="P695" s="30" t="s">
        <v>43</v>
      </c>
      <c r="Q695" s="31">
        <v>46253</v>
      </c>
      <c r="R695" s="12">
        <v>0</v>
      </c>
      <c r="S695" s="31">
        <v>46254</v>
      </c>
      <c r="T695" s="31">
        <v>46254</v>
      </c>
      <c r="U695" s="12" t="s">
        <v>101</v>
      </c>
      <c r="V695" s="12" t="s">
        <v>45</v>
      </c>
      <c r="W695" s="31"/>
      <c r="X695" s="358">
        <v>0</v>
      </c>
      <c r="Y695" s="358">
        <v>0</v>
      </c>
      <c r="Z695" s="357">
        <f>IFERROR(VLOOKUP(H695,[2]New!$B:$G,3,0),)*I695/60</f>
        <v>1.8333333333333333</v>
      </c>
      <c r="AA695" s="357">
        <f>IFERROR(VLOOKUP(H695,[2]New!$B:$G,4,0),)*I695/60</f>
        <v>9.8249999999999993</v>
      </c>
      <c r="AB695" s="357">
        <f>IFERROR(VLOOKUP(H695,[2]New!$B:$G,6,0),)*I695/60</f>
        <v>9.5833333333333339</v>
      </c>
      <c r="AC695" s="33">
        <f>VLOOKUP(A695,'[5]PO PTCA'!$A:$M,12,0)</f>
        <v>46281</v>
      </c>
      <c r="AD695" s="12">
        <f>IFERROR(VLOOKUP(H695,[3]Sheet1!$E:$H,4,0),)</f>
        <v>0</v>
      </c>
      <c r="AE695" s="17"/>
      <c r="AF695" s="34" t="e">
        <v>#N/A</v>
      </c>
      <c r="AG695" s="12">
        <v>0</v>
      </c>
      <c r="AH695" s="20"/>
      <c r="AI695" s="20" t="s">
        <v>121</v>
      </c>
      <c r="AJ695" s="223"/>
      <c r="AK695" s="223"/>
      <c r="AL695" s="223"/>
      <c r="AM695" s="331"/>
      <c r="AN695" s="223">
        <v>3</v>
      </c>
      <c r="AO695" s="223">
        <v>3</v>
      </c>
      <c r="AP695" s="223">
        <v>2</v>
      </c>
      <c r="AQ695" s="223">
        <v>2</v>
      </c>
      <c r="AR695" s="12"/>
    </row>
    <row r="696" spans="1:44">
      <c r="A696" s="12" t="s">
        <v>6442</v>
      </c>
      <c r="B696" s="23" t="s">
        <v>6522</v>
      </c>
      <c r="C696" s="24">
        <v>12114366</v>
      </c>
      <c r="D696" s="12" t="s">
        <v>581</v>
      </c>
      <c r="E696" s="25" t="s">
        <v>6443</v>
      </c>
      <c r="F696" s="24">
        <v>11134331</v>
      </c>
      <c r="G696" s="12" t="s">
        <v>5813</v>
      </c>
      <c r="H696" s="26" t="s">
        <v>5814</v>
      </c>
      <c r="I696" s="12">
        <v>4</v>
      </c>
      <c r="J696" s="27">
        <v>46263</v>
      </c>
      <c r="K696" s="28" t="s">
        <v>6444</v>
      </c>
      <c r="L696" s="12" t="s">
        <v>6445</v>
      </c>
      <c r="M696" s="12">
        <v>4</v>
      </c>
      <c r="N696" s="358">
        <v>0</v>
      </c>
      <c r="O696" s="358">
        <v>0</v>
      </c>
      <c r="P696" s="30" t="s">
        <v>43</v>
      </c>
      <c r="Q696" s="31">
        <v>46253</v>
      </c>
      <c r="R696" s="12">
        <v>0</v>
      </c>
      <c r="S696" s="31">
        <v>46254</v>
      </c>
      <c r="T696" s="31">
        <v>46254</v>
      </c>
      <c r="U696" s="12" t="s">
        <v>101</v>
      </c>
      <c r="V696" s="12" t="s">
        <v>45</v>
      </c>
      <c r="W696" s="31"/>
      <c r="X696" s="358">
        <v>0</v>
      </c>
      <c r="Y696" s="358">
        <v>0</v>
      </c>
      <c r="Z696" s="357">
        <f>IFERROR(VLOOKUP(H696,[2]New!$B:$G,3,0),)*I696/60</f>
        <v>1.4666666666666666</v>
      </c>
      <c r="AA696" s="357">
        <f>IFERROR(VLOOKUP(H696,[2]New!$B:$G,4,0),)*I696/60</f>
        <v>7.86</v>
      </c>
      <c r="AB696" s="357">
        <f>IFERROR(VLOOKUP(H696,[2]New!$B:$G,6,0),)*I696/60</f>
        <v>7.666666666666667</v>
      </c>
      <c r="AC696" s="33">
        <f>VLOOKUP(A696,'[5]PO PTCA'!$A:$M,12,0)</f>
        <v>46281</v>
      </c>
      <c r="AD696" s="12">
        <f>IFERROR(VLOOKUP(H696,[3]Sheet1!$E:$H,4,0),)</f>
        <v>0</v>
      </c>
      <c r="AE696" s="17"/>
      <c r="AF696" s="34" t="e">
        <v>#N/A</v>
      </c>
      <c r="AG696" s="12">
        <v>0</v>
      </c>
      <c r="AH696" s="20"/>
      <c r="AI696" s="20" t="s">
        <v>121</v>
      </c>
      <c r="AJ696" s="223"/>
      <c r="AK696" s="223"/>
      <c r="AL696" s="223"/>
      <c r="AM696" s="331"/>
      <c r="AN696" s="223">
        <v>3</v>
      </c>
      <c r="AO696" s="223">
        <v>3</v>
      </c>
      <c r="AP696" s="223">
        <v>2</v>
      </c>
      <c r="AQ696" s="223">
        <v>2</v>
      </c>
      <c r="AR696" s="12"/>
    </row>
    <row r="697" spans="1:44">
      <c r="A697" s="12" t="s">
        <v>6446</v>
      </c>
      <c r="B697" s="23" t="s">
        <v>6523</v>
      </c>
      <c r="C697" s="24">
        <v>12114370</v>
      </c>
      <c r="D697" s="12" t="s">
        <v>109</v>
      </c>
      <c r="E697" s="25" t="s">
        <v>6447</v>
      </c>
      <c r="F697" s="24">
        <v>11134335</v>
      </c>
      <c r="G697" s="12" t="s">
        <v>122</v>
      </c>
      <c r="H697" s="26" t="s">
        <v>123</v>
      </c>
      <c r="I697" s="12">
        <v>100</v>
      </c>
      <c r="J697" s="27">
        <v>46263</v>
      </c>
      <c r="K697" s="28" t="s">
        <v>6448</v>
      </c>
      <c r="L697" s="12" t="s">
        <v>6449</v>
      </c>
      <c r="M697" s="12">
        <v>100</v>
      </c>
      <c r="N697" s="358">
        <v>0</v>
      </c>
      <c r="O697" s="358">
        <v>0</v>
      </c>
      <c r="P697" s="30" t="s">
        <v>43</v>
      </c>
      <c r="Q697" s="31">
        <v>46253</v>
      </c>
      <c r="R697" s="12">
        <v>0</v>
      </c>
      <c r="S697" s="31">
        <v>46254</v>
      </c>
      <c r="T697" s="31">
        <v>46254</v>
      </c>
      <c r="U697" s="12" t="s">
        <v>101</v>
      </c>
      <c r="V697" s="12" t="s">
        <v>45</v>
      </c>
      <c r="W697" s="31"/>
      <c r="X697" s="358">
        <v>0</v>
      </c>
      <c r="Y697" s="358">
        <v>0</v>
      </c>
      <c r="Z697" s="357">
        <f>IFERROR(VLOOKUP(H697,[2]New!$B:$G,3,0),)*I697/60</f>
        <v>36.666666666666664</v>
      </c>
      <c r="AA697" s="357">
        <f>IFERROR(VLOOKUP(H697,[2]New!$B:$G,4,0),)*I697/60</f>
        <v>196.5</v>
      </c>
      <c r="AB697" s="357">
        <f>IFERROR(VLOOKUP(H697,[2]New!$B:$G,6,0),)*I697/60</f>
        <v>191.66666666666666</v>
      </c>
      <c r="AC697" s="33">
        <f>VLOOKUP(A697,'[5]PO PTCA'!$A:$M,12,0)</f>
        <v>46281</v>
      </c>
      <c r="AD697" s="12">
        <f>IFERROR(VLOOKUP(H697,[3]Sheet1!$E:$H,4,0),)</f>
        <v>0</v>
      </c>
      <c r="AE697" s="17"/>
      <c r="AF697" s="34" t="e">
        <v>#N/A</v>
      </c>
      <c r="AG697" s="12">
        <v>0</v>
      </c>
      <c r="AH697" s="20"/>
      <c r="AI697" s="20" t="s">
        <v>121</v>
      </c>
      <c r="AJ697" s="223"/>
      <c r="AK697" s="223"/>
      <c r="AL697" s="223"/>
      <c r="AM697" s="331"/>
      <c r="AN697" s="223">
        <v>3</v>
      </c>
      <c r="AO697" s="223">
        <v>3</v>
      </c>
      <c r="AP697" s="223">
        <v>2</v>
      </c>
      <c r="AQ697" s="223">
        <v>2</v>
      </c>
      <c r="AR697" s="12"/>
    </row>
    <row r="698" spans="1:44">
      <c r="A698" s="12" t="s">
        <v>6450</v>
      </c>
      <c r="B698" s="23" t="s">
        <v>6524</v>
      </c>
      <c r="C698" s="24">
        <v>12114375</v>
      </c>
      <c r="D698" s="12" t="s">
        <v>119</v>
      </c>
      <c r="E698" s="25" t="s">
        <v>6451</v>
      </c>
      <c r="F698" s="24">
        <v>11134337</v>
      </c>
      <c r="G698" s="12" t="s">
        <v>159</v>
      </c>
      <c r="H698" s="26" t="s">
        <v>160</v>
      </c>
      <c r="I698" s="12">
        <v>18</v>
      </c>
      <c r="J698" s="27">
        <v>46263</v>
      </c>
      <c r="K698" s="28" t="s">
        <v>6452</v>
      </c>
      <c r="L698" s="12" t="s">
        <v>6453</v>
      </c>
      <c r="M698" s="12">
        <v>18</v>
      </c>
      <c r="N698" s="358">
        <v>0</v>
      </c>
      <c r="O698" s="358">
        <v>0</v>
      </c>
      <c r="P698" s="30" t="s">
        <v>43</v>
      </c>
      <c r="Q698" s="31">
        <v>46253</v>
      </c>
      <c r="R698" s="12">
        <v>0</v>
      </c>
      <c r="S698" s="31">
        <v>46254</v>
      </c>
      <c r="T698" s="31">
        <v>46254</v>
      </c>
      <c r="U698" s="12" t="s">
        <v>101</v>
      </c>
      <c r="V698" s="12" t="s">
        <v>45</v>
      </c>
      <c r="W698" s="31"/>
      <c r="X698" s="358">
        <v>0</v>
      </c>
      <c r="Y698" s="358">
        <v>0</v>
      </c>
      <c r="Z698" s="357">
        <f>IFERROR(VLOOKUP(H698,[2]New!$B:$G,3,0),)*I698/60</f>
        <v>6.6</v>
      </c>
      <c r="AA698" s="357">
        <f>IFERROR(VLOOKUP(H698,[2]New!$B:$G,4,0),)*I698/60</f>
        <v>35.370000000000005</v>
      </c>
      <c r="AB698" s="357">
        <f>IFERROR(VLOOKUP(H698,[2]New!$B:$G,6,0),)*I698/60</f>
        <v>34.5</v>
      </c>
      <c r="AC698" s="33">
        <f>VLOOKUP(A698,'[5]PO PTCA'!$A:$M,12,0)</f>
        <v>46281</v>
      </c>
      <c r="AD698" s="12">
        <f>IFERROR(VLOOKUP(H698,[3]Sheet1!$E:$H,4,0),)</f>
        <v>0</v>
      </c>
      <c r="AE698" s="17"/>
      <c r="AF698" s="34" t="e">
        <v>#N/A</v>
      </c>
      <c r="AG698" s="12">
        <v>0</v>
      </c>
      <c r="AH698" s="20"/>
      <c r="AI698" s="20" t="s">
        <v>121</v>
      </c>
      <c r="AJ698" s="223"/>
      <c r="AK698" s="223"/>
      <c r="AL698" s="223"/>
      <c r="AM698" s="331"/>
      <c r="AN698" s="223">
        <v>3</v>
      </c>
      <c r="AO698" s="223">
        <v>3</v>
      </c>
      <c r="AP698" s="223">
        <v>2</v>
      </c>
      <c r="AQ698" s="223">
        <v>2</v>
      </c>
      <c r="AR698" s="12"/>
    </row>
    <row r="699" spans="1:44">
      <c r="A699" s="12" t="s">
        <v>6454</v>
      </c>
      <c r="B699" s="23" t="s">
        <v>6525</v>
      </c>
      <c r="C699" s="24">
        <v>12142456</v>
      </c>
      <c r="D699" s="12" t="s">
        <v>333</v>
      </c>
      <c r="E699" s="25" t="s">
        <v>6455</v>
      </c>
      <c r="F699" s="24">
        <v>11134960</v>
      </c>
      <c r="G699" s="12" t="s">
        <v>4254</v>
      </c>
      <c r="H699" s="26" t="s">
        <v>4255</v>
      </c>
      <c r="I699" s="12">
        <v>90</v>
      </c>
      <c r="J699" s="27">
        <v>46263</v>
      </c>
      <c r="K699" s="28" t="s">
        <v>6456</v>
      </c>
      <c r="L699" s="12" t="s">
        <v>6457</v>
      </c>
      <c r="M699" s="12">
        <v>90</v>
      </c>
      <c r="N699" s="358">
        <v>0</v>
      </c>
      <c r="O699" s="358">
        <v>0</v>
      </c>
      <c r="P699" s="30" t="s">
        <v>166</v>
      </c>
      <c r="Q699" s="31">
        <v>46253</v>
      </c>
      <c r="R699" s="12">
        <v>0</v>
      </c>
      <c r="S699" s="31">
        <v>46254</v>
      </c>
      <c r="T699" s="31">
        <v>46254</v>
      </c>
      <c r="U699" s="12" t="s">
        <v>101</v>
      </c>
      <c r="V699" s="12" t="s">
        <v>45</v>
      </c>
      <c r="W699" s="31"/>
      <c r="X699" s="358">
        <v>0</v>
      </c>
      <c r="Y699" s="358">
        <v>0</v>
      </c>
      <c r="Z699" s="357">
        <f>IFERROR(VLOOKUP(H699,[2]New!$B:$G,3,0),)*I699/60</f>
        <v>0</v>
      </c>
      <c r="AA699" s="357">
        <f>IFERROR(VLOOKUP(H699,[2]New!$B:$G,4,0),)*I699/60</f>
        <v>0</v>
      </c>
      <c r="AB699" s="357">
        <f>IFERROR(VLOOKUP(H699,[2]New!$B:$G,6,0),)*I699/60</f>
        <v>0</v>
      </c>
      <c r="AC699" s="33">
        <f>VLOOKUP(A699,'[5]PO PTCA'!$A:$M,12,0)</f>
        <v>46282</v>
      </c>
      <c r="AD699" s="12">
        <f>IFERROR(VLOOKUP(H699,[3]Sheet1!$E:$H,4,0),)</f>
        <v>0</v>
      </c>
      <c r="AE699" s="17"/>
      <c r="AF699" s="34" t="e">
        <v>#N/A</v>
      </c>
      <c r="AG699" s="12">
        <v>1</v>
      </c>
      <c r="AH699" s="20"/>
      <c r="AI699" s="20" t="s">
        <v>213</v>
      </c>
      <c r="AJ699" s="223"/>
      <c r="AK699" s="223"/>
      <c r="AL699" s="223"/>
      <c r="AM699" s="331"/>
      <c r="AN699" s="223">
        <v>3</v>
      </c>
      <c r="AO699" s="223">
        <v>3</v>
      </c>
      <c r="AP699" s="223">
        <v>3</v>
      </c>
      <c r="AQ699" s="223">
        <v>3</v>
      </c>
      <c r="AR699" s="12"/>
    </row>
    <row r="700" spans="1:44">
      <c r="A700" s="12" t="s">
        <v>6458</v>
      </c>
      <c r="B700" s="23" t="s">
        <v>6526</v>
      </c>
      <c r="C700" s="24">
        <v>12142458</v>
      </c>
      <c r="D700" s="12" t="s">
        <v>335</v>
      </c>
      <c r="E700" s="25" t="s">
        <v>6459</v>
      </c>
      <c r="F700" s="24">
        <v>11134962</v>
      </c>
      <c r="G700" s="12" t="s">
        <v>4266</v>
      </c>
      <c r="H700" s="26" t="s">
        <v>4267</v>
      </c>
      <c r="I700" s="12">
        <v>10</v>
      </c>
      <c r="J700" s="27">
        <v>46263</v>
      </c>
      <c r="K700" s="28" t="s">
        <v>6460</v>
      </c>
      <c r="L700" s="12" t="s">
        <v>6461</v>
      </c>
      <c r="M700" s="12">
        <v>14</v>
      </c>
      <c r="N700" s="358">
        <v>0</v>
      </c>
      <c r="O700" s="358">
        <v>0</v>
      </c>
      <c r="P700" s="30" t="s">
        <v>166</v>
      </c>
      <c r="Q700" s="31">
        <v>46253</v>
      </c>
      <c r="R700" s="12">
        <v>0</v>
      </c>
      <c r="S700" s="31">
        <v>46254</v>
      </c>
      <c r="T700" s="31">
        <v>46254</v>
      </c>
      <c r="U700" s="12" t="s">
        <v>101</v>
      </c>
      <c r="V700" s="12" t="s">
        <v>45</v>
      </c>
      <c r="W700" s="31"/>
      <c r="X700" s="358">
        <v>4</v>
      </c>
      <c r="Y700" s="358">
        <v>0</v>
      </c>
      <c r="Z700" s="357">
        <f>IFERROR(VLOOKUP(H700,[2]New!$B:$G,3,0),)*I700/60</f>
        <v>0</v>
      </c>
      <c r="AA700" s="357">
        <f>IFERROR(VLOOKUP(H700,[2]New!$B:$G,4,0),)*I700/60</f>
        <v>0</v>
      </c>
      <c r="AB700" s="357">
        <f>IFERROR(VLOOKUP(H700,[2]New!$B:$G,6,0),)*I700/60</f>
        <v>0</v>
      </c>
      <c r="AC700" s="33">
        <f>VLOOKUP(A700,'[5]PO PTCA'!$A:$M,12,0)</f>
        <v>46282</v>
      </c>
      <c r="AD700" s="12">
        <f>IFERROR(VLOOKUP(H700,[3]Sheet1!$E:$H,4,0),)</f>
        <v>0</v>
      </c>
      <c r="AE700" s="17"/>
      <c r="AF700" s="34" t="e">
        <v>#N/A</v>
      </c>
      <c r="AG700" s="12">
        <v>1</v>
      </c>
      <c r="AH700" s="20"/>
      <c r="AI700" s="20" t="s">
        <v>213</v>
      </c>
      <c r="AJ700" s="223"/>
      <c r="AK700" s="223"/>
      <c r="AL700" s="223"/>
      <c r="AM700" s="331"/>
      <c r="AN700" s="223">
        <v>3</v>
      </c>
      <c r="AO700" s="223">
        <v>3</v>
      </c>
      <c r="AP700" s="223">
        <v>3</v>
      </c>
      <c r="AQ700" s="223">
        <v>3</v>
      </c>
      <c r="AR700" s="12"/>
    </row>
    <row r="701" spans="1:44">
      <c r="A701" s="12" t="s">
        <v>6462</v>
      </c>
      <c r="B701" s="23" t="s">
        <v>6527</v>
      </c>
      <c r="C701" s="24">
        <v>12111080</v>
      </c>
      <c r="D701" s="12" t="s">
        <v>126</v>
      </c>
      <c r="E701" s="25" t="s">
        <v>6463</v>
      </c>
      <c r="F701" s="24">
        <v>11131245</v>
      </c>
      <c r="G701" s="12" t="s">
        <v>127</v>
      </c>
      <c r="H701" s="26" t="s">
        <v>288</v>
      </c>
      <c r="I701" s="12">
        <v>500</v>
      </c>
      <c r="J701" s="27">
        <v>46263</v>
      </c>
      <c r="K701" s="28" t="s">
        <v>6464</v>
      </c>
      <c r="L701" s="12" t="s">
        <v>6465</v>
      </c>
      <c r="M701" s="12">
        <v>500</v>
      </c>
      <c r="N701" s="358">
        <v>0</v>
      </c>
      <c r="O701" s="358">
        <v>0</v>
      </c>
      <c r="P701" s="30" t="s">
        <v>43</v>
      </c>
      <c r="Q701" s="31">
        <v>46253</v>
      </c>
      <c r="R701" s="12">
        <v>0</v>
      </c>
      <c r="S701" s="31">
        <v>46254</v>
      </c>
      <c r="T701" s="31">
        <v>46254</v>
      </c>
      <c r="U701" s="12" t="s">
        <v>101</v>
      </c>
      <c r="V701" s="12" t="s">
        <v>45</v>
      </c>
      <c r="W701" s="31"/>
      <c r="X701" s="358">
        <v>0</v>
      </c>
      <c r="Y701" s="358">
        <v>0</v>
      </c>
      <c r="Z701" s="357">
        <f>IFERROR(VLOOKUP(H701,[2]New!$B:$G,3,0),)*I701/60</f>
        <v>358.33333333333331</v>
      </c>
      <c r="AA701" s="357">
        <f>IFERROR(VLOOKUP(H701,[2]New!$B:$G,4,0),)*I701/60</f>
        <v>1678.3333333333333</v>
      </c>
      <c r="AB701" s="357">
        <f>IFERROR(VLOOKUP(H701,[2]New!$B:$G,6,0),)*I701/60</f>
        <v>1174.1666666666667</v>
      </c>
      <c r="AC701" s="33">
        <f>VLOOKUP(A701,'[5]PO PTCA'!$A:$M,12,0)</f>
        <v>46300</v>
      </c>
      <c r="AD701" s="12">
        <f>IFERROR(VLOOKUP(H701,[3]Sheet1!$E:$H,4,0),)</f>
        <v>0</v>
      </c>
      <c r="AE701" s="17"/>
      <c r="AF701" s="34" t="e">
        <v>#N/A</v>
      </c>
      <c r="AG701" s="12">
        <v>0</v>
      </c>
      <c r="AH701" s="20"/>
      <c r="AI701" s="20" t="s">
        <v>121</v>
      </c>
      <c r="AJ701" s="223"/>
      <c r="AK701" s="223"/>
      <c r="AL701" s="223"/>
      <c r="AM701" s="331"/>
      <c r="AN701" s="223">
        <v>3</v>
      </c>
      <c r="AO701" s="223">
        <v>3</v>
      </c>
      <c r="AP701" s="223" t="s">
        <v>47</v>
      </c>
      <c r="AQ701" s="223">
        <v>3</v>
      </c>
      <c r="AR701" s="12"/>
    </row>
    <row r="702" spans="1:44">
      <c r="A702" s="12" t="s">
        <v>6466</v>
      </c>
      <c r="B702" s="23" t="s">
        <v>6528</v>
      </c>
      <c r="C702" s="24">
        <v>12111079</v>
      </c>
      <c r="D702" s="12" t="s">
        <v>141</v>
      </c>
      <c r="E702" s="25" t="s">
        <v>6467</v>
      </c>
      <c r="F702" s="24">
        <v>11131246</v>
      </c>
      <c r="G702" s="12" t="s">
        <v>142</v>
      </c>
      <c r="H702" s="26" t="s">
        <v>143</v>
      </c>
      <c r="I702" s="12">
        <v>120</v>
      </c>
      <c r="J702" s="27">
        <v>46263</v>
      </c>
      <c r="K702" s="28" t="s">
        <v>6468</v>
      </c>
      <c r="L702" s="12" t="s">
        <v>6469</v>
      </c>
      <c r="M702" s="12">
        <v>120</v>
      </c>
      <c r="N702" s="358">
        <v>0</v>
      </c>
      <c r="O702" s="358">
        <v>0</v>
      </c>
      <c r="P702" s="30" t="s">
        <v>43</v>
      </c>
      <c r="Q702" s="31">
        <v>46253</v>
      </c>
      <c r="R702" s="12">
        <v>0</v>
      </c>
      <c r="S702" s="31">
        <v>46254</v>
      </c>
      <c r="T702" s="31">
        <v>46254</v>
      </c>
      <c r="U702" s="12" t="s">
        <v>101</v>
      </c>
      <c r="V702" s="12" t="s">
        <v>45</v>
      </c>
      <c r="W702" s="31"/>
      <c r="X702" s="358">
        <v>0</v>
      </c>
      <c r="Y702" s="358">
        <v>0</v>
      </c>
      <c r="Z702" s="357">
        <f>IFERROR(VLOOKUP(H702,[2]New!$B:$G,3,0),)*I702/60</f>
        <v>44</v>
      </c>
      <c r="AA702" s="357">
        <f>IFERROR(VLOOKUP(H702,[2]New!$B:$G,4,0),)*I702/60</f>
        <v>235.8</v>
      </c>
      <c r="AB702" s="357">
        <f>IFERROR(VLOOKUP(H702,[2]New!$B:$G,6,0),)*I702/60</f>
        <v>230</v>
      </c>
      <c r="AC702" s="33">
        <f>VLOOKUP(A702,'[5]PO PTCA'!$A:$M,12,0)</f>
        <v>46300</v>
      </c>
      <c r="AD702" s="12">
        <f>IFERROR(VLOOKUP(H702,[3]Sheet1!$E:$H,4,0),)</f>
        <v>0</v>
      </c>
      <c r="AE702" s="17"/>
      <c r="AF702" s="34" t="e">
        <v>#N/A</v>
      </c>
      <c r="AG702" s="12">
        <v>0</v>
      </c>
      <c r="AH702" s="20"/>
      <c r="AI702" s="20" t="s">
        <v>121</v>
      </c>
      <c r="AJ702" s="223"/>
      <c r="AK702" s="223"/>
      <c r="AL702" s="223"/>
      <c r="AM702" s="331"/>
      <c r="AN702" s="223">
        <v>3</v>
      </c>
      <c r="AO702" s="223">
        <v>3</v>
      </c>
      <c r="AP702" s="223" t="s">
        <v>47</v>
      </c>
      <c r="AQ702" s="223">
        <v>3</v>
      </c>
      <c r="AR702" s="12"/>
    </row>
    <row r="703" spans="1:44">
      <c r="A703" s="12" t="s">
        <v>6470</v>
      </c>
      <c r="B703" s="23" t="s">
        <v>6529</v>
      </c>
      <c r="C703" s="24">
        <v>12111081</v>
      </c>
      <c r="D703" s="12" t="s">
        <v>171</v>
      </c>
      <c r="E703" s="25" t="s">
        <v>6471</v>
      </c>
      <c r="F703" s="24">
        <v>11131249</v>
      </c>
      <c r="G703" s="12" t="s">
        <v>204</v>
      </c>
      <c r="H703" s="26" t="s">
        <v>205</v>
      </c>
      <c r="I703" s="12">
        <v>100</v>
      </c>
      <c r="J703" s="27">
        <v>46263</v>
      </c>
      <c r="K703" s="28" t="s">
        <v>6472</v>
      </c>
      <c r="L703" s="12" t="s">
        <v>6473</v>
      </c>
      <c r="M703" s="12">
        <v>100</v>
      </c>
      <c r="N703" s="358">
        <v>0</v>
      </c>
      <c r="O703" s="358">
        <v>0</v>
      </c>
      <c r="P703" s="30" t="s">
        <v>43</v>
      </c>
      <c r="Q703" s="31">
        <v>46253</v>
      </c>
      <c r="R703" s="12">
        <v>0</v>
      </c>
      <c r="S703" s="31">
        <v>46254</v>
      </c>
      <c r="T703" s="31">
        <v>46254</v>
      </c>
      <c r="U703" s="12" t="s">
        <v>101</v>
      </c>
      <c r="V703" s="12" t="s">
        <v>45</v>
      </c>
      <c r="W703" s="31"/>
      <c r="X703" s="358">
        <v>0</v>
      </c>
      <c r="Y703" s="358">
        <v>0</v>
      </c>
      <c r="Z703" s="357">
        <f>IFERROR(VLOOKUP(H703,[2]New!$B:$G,3,0),)*I703/60</f>
        <v>36.666666666666664</v>
      </c>
      <c r="AA703" s="357">
        <f>IFERROR(VLOOKUP(H703,[2]New!$B:$G,4,0),)*I703/60</f>
        <v>196.5</v>
      </c>
      <c r="AB703" s="357">
        <f>IFERROR(VLOOKUP(H703,[2]New!$B:$G,6,0),)*I703/60</f>
        <v>191.66666666666666</v>
      </c>
      <c r="AC703" s="33">
        <f>VLOOKUP(A703,'[5]PO PTCA'!$A:$M,12,0)</f>
        <v>46300</v>
      </c>
      <c r="AD703" s="12">
        <f>IFERROR(VLOOKUP(H703,[3]Sheet1!$E:$H,4,0),)</f>
        <v>0</v>
      </c>
      <c r="AE703" s="17"/>
      <c r="AF703" s="34" t="e">
        <v>#N/A</v>
      </c>
      <c r="AG703" s="12">
        <v>0</v>
      </c>
      <c r="AH703" s="20"/>
      <c r="AI703" s="20" t="s">
        <v>121</v>
      </c>
      <c r="AJ703" s="223"/>
      <c r="AK703" s="223"/>
      <c r="AL703" s="223"/>
      <c r="AM703" s="331"/>
      <c r="AN703" s="223">
        <v>3</v>
      </c>
      <c r="AO703" s="223">
        <v>3</v>
      </c>
      <c r="AP703" s="223" t="s">
        <v>47</v>
      </c>
      <c r="AQ703" s="223">
        <v>3</v>
      </c>
      <c r="AR703" s="12"/>
    </row>
    <row r="704" spans="1:44">
      <c r="A704" s="12" t="s">
        <v>6474</v>
      </c>
      <c r="B704" s="23" t="s">
        <v>6530</v>
      </c>
      <c r="C704" s="24">
        <v>12114372</v>
      </c>
      <c r="D704" s="12" t="s">
        <v>156</v>
      </c>
      <c r="E704" s="25" t="s">
        <v>6475</v>
      </c>
      <c r="F704" s="24">
        <v>11132761</v>
      </c>
      <c r="G704" s="12" t="s">
        <v>157</v>
      </c>
      <c r="H704" s="26" t="s">
        <v>158</v>
      </c>
      <c r="I704" s="12">
        <v>132</v>
      </c>
      <c r="J704" s="27">
        <v>46263</v>
      </c>
      <c r="K704" s="28" t="s">
        <v>6476</v>
      </c>
      <c r="L704" s="12" t="s">
        <v>6477</v>
      </c>
      <c r="M704" s="12">
        <v>132</v>
      </c>
      <c r="N704" s="358">
        <v>0</v>
      </c>
      <c r="O704" s="358">
        <v>0</v>
      </c>
      <c r="P704" s="30" t="s">
        <v>43</v>
      </c>
      <c r="Q704" s="31">
        <v>46253</v>
      </c>
      <c r="R704" s="12">
        <v>0</v>
      </c>
      <c r="S704" s="31">
        <v>46254</v>
      </c>
      <c r="T704" s="31">
        <v>46254</v>
      </c>
      <c r="U704" s="12" t="s">
        <v>101</v>
      </c>
      <c r="V704" s="12" t="s">
        <v>45</v>
      </c>
      <c r="W704" s="31"/>
      <c r="X704" s="358">
        <v>0</v>
      </c>
      <c r="Y704" s="358">
        <v>0</v>
      </c>
      <c r="Z704" s="357">
        <f>IFERROR(VLOOKUP(H704,[2]New!$B:$G,3,0),)*I704/60</f>
        <v>46.2</v>
      </c>
      <c r="AA704" s="357">
        <f>IFERROR(VLOOKUP(H704,[2]New!$B:$G,4,0),)*I704/60</f>
        <v>203.71999999999997</v>
      </c>
      <c r="AB704" s="357">
        <f>IFERROR(VLOOKUP(H704,[2]New!$B:$G,6,0),)*I704/60</f>
        <v>94.6</v>
      </c>
      <c r="AC704" s="33">
        <f>VLOOKUP(A704,'[5]PO PTCA'!$A:$M,12,0)</f>
        <v>46300</v>
      </c>
      <c r="AD704" s="12">
        <f>IFERROR(VLOOKUP(H704,[3]Sheet1!$E:$H,4,0),)</f>
        <v>0</v>
      </c>
      <c r="AE704" s="17"/>
      <c r="AF704" s="34" t="e">
        <v>#N/A</v>
      </c>
      <c r="AG704" s="12">
        <v>0</v>
      </c>
      <c r="AH704" s="20"/>
      <c r="AI704" s="20" t="s">
        <v>121</v>
      </c>
      <c r="AJ704" s="223"/>
      <c r="AK704" s="223"/>
      <c r="AL704" s="223"/>
      <c r="AM704" s="331"/>
      <c r="AN704" s="223">
        <v>3</v>
      </c>
      <c r="AO704" s="223">
        <v>3</v>
      </c>
      <c r="AP704" s="223">
        <v>2</v>
      </c>
      <c r="AQ704" s="223">
        <v>2</v>
      </c>
      <c r="AR704" s="12"/>
    </row>
    <row r="705" spans="1:44">
      <c r="A705" s="12" t="s">
        <v>6478</v>
      </c>
      <c r="B705" s="23" t="s">
        <v>6531</v>
      </c>
      <c r="C705" s="24">
        <v>12111079</v>
      </c>
      <c r="D705" s="12" t="s">
        <v>141</v>
      </c>
      <c r="E705" s="25" t="s">
        <v>6479</v>
      </c>
      <c r="F705" s="24">
        <v>11118078</v>
      </c>
      <c r="G705" s="12" t="s">
        <v>174</v>
      </c>
      <c r="H705" s="26" t="s">
        <v>175</v>
      </c>
      <c r="I705" s="12">
        <v>150</v>
      </c>
      <c r="J705" s="27">
        <v>46263</v>
      </c>
      <c r="K705" s="28" t="s">
        <v>6480</v>
      </c>
      <c r="L705" s="12" t="s">
        <v>6481</v>
      </c>
      <c r="M705" s="12">
        <v>150</v>
      </c>
      <c r="N705" s="358">
        <v>0</v>
      </c>
      <c r="O705" s="358">
        <v>0</v>
      </c>
      <c r="P705" s="30" t="s">
        <v>43</v>
      </c>
      <c r="Q705" s="31">
        <v>46253</v>
      </c>
      <c r="R705" s="12">
        <v>0</v>
      </c>
      <c r="S705" s="31">
        <v>46254</v>
      </c>
      <c r="T705" s="31">
        <v>46254</v>
      </c>
      <c r="U705" s="12" t="s">
        <v>101</v>
      </c>
      <c r="V705" s="12" t="s">
        <v>45</v>
      </c>
      <c r="W705" s="31"/>
      <c r="X705" s="358">
        <v>0</v>
      </c>
      <c r="Y705" s="358">
        <v>0</v>
      </c>
      <c r="Z705" s="357">
        <f>IFERROR(VLOOKUP(H705,[2]New!$B:$G,3,0),)*I705/60</f>
        <v>107.5</v>
      </c>
      <c r="AA705" s="357">
        <f>IFERROR(VLOOKUP(H705,[2]New!$B:$G,4,0),)*I705/60</f>
        <v>447</v>
      </c>
      <c r="AB705" s="357">
        <f>IFERROR(VLOOKUP(H705,[2]New!$B:$G,6,0),)*I705/60</f>
        <v>368.5</v>
      </c>
      <c r="AC705" s="33">
        <f>VLOOKUP(A705,'[5]PO PTCA'!$A:$M,12,0)</f>
        <v>46300</v>
      </c>
      <c r="AD705" s="12">
        <f>IFERROR(VLOOKUP(H705,[3]Sheet1!$E:$H,4,0),)</f>
        <v>0</v>
      </c>
      <c r="AE705" s="17"/>
      <c r="AF705" s="34" t="e">
        <v>#N/A</v>
      </c>
      <c r="AG705" s="12">
        <v>0</v>
      </c>
      <c r="AH705" s="20"/>
      <c r="AI705" s="20" t="s">
        <v>121</v>
      </c>
      <c r="AJ705" s="223"/>
      <c r="AK705" s="223"/>
      <c r="AL705" s="223"/>
      <c r="AM705" s="331"/>
      <c r="AN705" s="223">
        <v>3</v>
      </c>
      <c r="AO705" s="223">
        <v>3</v>
      </c>
      <c r="AP705" s="223" t="s">
        <v>47</v>
      </c>
      <c r="AQ705" s="223">
        <v>3</v>
      </c>
      <c r="AR705" s="12"/>
    </row>
    <row r="706" spans="1:44">
      <c r="A706" s="12" t="s">
        <v>6482</v>
      </c>
      <c r="B706" s="23" t="s">
        <v>6532</v>
      </c>
      <c r="C706" s="24">
        <v>12114364</v>
      </c>
      <c r="D706" s="12" t="s">
        <v>124</v>
      </c>
      <c r="E706" s="25" t="s">
        <v>6483</v>
      </c>
      <c r="F706" s="24">
        <v>11134329</v>
      </c>
      <c r="G706" s="12" t="s">
        <v>161</v>
      </c>
      <c r="H706" s="26" t="s">
        <v>162</v>
      </c>
      <c r="I706" s="12">
        <v>180</v>
      </c>
      <c r="J706" s="27">
        <v>46263</v>
      </c>
      <c r="K706" s="28" t="s">
        <v>6484</v>
      </c>
      <c r="L706" s="12" t="s">
        <v>6485</v>
      </c>
      <c r="M706" s="12">
        <v>180</v>
      </c>
      <c r="N706" s="358">
        <v>0</v>
      </c>
      <c r="O706" s="358">
        <v>0</v>
      </c>
      <c r="P706" s="30" t="s">
        <v>43</v>
      </c>
      <c r="Q706" s="31">
        <v>46253</v>
      </c>
      <c r="R706" s="12">
        <v>0</v>
      </c>
      <c r="S706" s="31">
        <v>46254</v>
      </c>
      <c r="T706" s="31">
        <v>46254</v>
      </c>
      <c r="U706" s="12" t="s">
        <v>101</v>
      </c>
      <c r="V706" s="12" t="s">
        <v>45</v>
      </c>
      <c r="W706" s="31"/>
      <c r="X706" s="358">
        <v>0</v>
      </c>
      <c r="Y706" s="358">
        <v>0</v>
      </c>
      <c r="Z706" s="357">
        <f>IFERROR(VLOOKUP(H706,[2]New!$B:$G,3,0),)*I706/60</f>
        <v>66</v>
      </c>
      <c r="AA706" s="357">
        <f>IFERROR(VLOOKUP(H706,[2]New!$B:$G,4,0),)*I706/60</f>
        <v>353.7</v>
      </c>
      <c r="AB706" s="357">
        <f>IFERROR(VLOOKUP(H706,[2]New!$B:$G,6,0),)*I706/60</f>
        <v>345</v>
      </c>
      <c r="AC706" s="33">
        <f>VLOOKUP(A706,'[5]PO PTCA'!$A:$M,12,0)</f>
        <v>46300</v>
      </c>
      <c r="AD706" s="12">
        <f>IFERROR(VLOOKUP(H706,[3]Sheet1!$E:$H,4,0),)</f>
        <v>0</v>
      </c>
      <c r="AE706" s="17"/>
      <c r="AF706" s="34" t="e">
        <v>#N/A</v>
      </c>
      <c r="AG706" s="12">
        <v>0</v>
      </c>
      <c r="AH706" s="20"/>
      <c r="AI706" s="20" t="s">
        <v>121</v>
      </c>
      <c r="AJ706" s="223"/>
      <c r="AK706" s="223"/>
      <c r="AL706" s="223"/>
      <c r="AM706" s="331"/>
      <c r="AN706" s="223">
        <v>3</v>
      </c>
      <c r="AO706" s="223">
        <v>3</v>
      </c>
      <c r="AP706" s="223">
        <v>2</v>
      </c>
      <c r="AQ706" s="223">
        <v>2</v>
      </c>
      <c r="AR706" s="12"/>
    </row>
    <row r="707" spans="1:44">
      <c r="A707" s="12" t="s">
        <v>6486</v>
      </c>
      <c r="B707" s="23" t="s">
        <v>6533</v>
      </c>
      <c r="C707" s="24">
        <v>12114375</v>
      </c>
      <c r="D707" s="12" t="s">
        <v>119</v>
      </c>
      <c r="E707" s="25" t="s">
        <v>6487</v>
      </c>
      <c r="F707" s="24">
        <v>11134337</v>
      </c>
      <c r="G707" s="12" t="s">
        <v>159</v>
      </c>
      <c r="H707" s="26" t="s">
        <v>160</v>
      </c>
      <c r="I707" s="12">
        <v>200</v>
      </c>
      <c r="J707" s="27">
        <v>46263</v>
      </c>
      <c r="K707" s="28" t="s">
        <v>6488</v>
      </c>
      <c r="L707" s="12" t="s">
        <v>6489</v>
      </c>
      <c r="M707" s="12">
        <v>200</v>
      </c>
      <c r="N707" s="358">
        <v>0</v>
      </c>
      <c r="O707" s="358">
        <v>0</v>
      </c>
      <c r="P707" s="30" t="s">
        <v>43</v>
      </c>
      <c r="Q707" s="31">
        <v>46253</v>
      </c>
      <c r="R707" s="12">
        <v>0</v>
      </c>
      <c r="S707" s="31">
        <v>46254</v>
      </c>
      <c r="T707" s="31">
        <v>46254</v>
      </c>
      <c r="U707" s="12" t="s">
        <v>101</v>
      </c>
      <c r="V707" s="12" t="s">
        <v>45</v>
      </c>
      <c r="W707" s="31"/>
      <c r="X707" s="358">
        <v>0</v>
      </c>
      <c r="Y707" s="358">
        <v>0</v>
      </c>
      <c r="Z707" s="357">
        <f>IFERROR(VLOOKUP(H707,[2]New!$B:$G,3,0),)*I707/60</f>
        <v>73.333333333333329</v>
      </c>
      <c r="AA707" s="357">
        <f>IFERROR(VLOOKUP(H707,[2]New!$B:$G,4,0),)*I707/60</f>
        <v>393</v>
      </c>
      <c r="AB707" s="357">
        <f>IFERROR(VLOOKUP(H707,[2]New!$B:$G,6,0),)*I707/60</f>
        <v>383.33333333333331</v>
      </c>
      <c r="AC707" s="33">
        <f>VLOOKUP(A707,'[5]PO PTCA'!$A:$M,12,0)</f>
        <v>46300</v>
      </c>
      <c r="AD707" s="12">
        <f>IFERROR(VLOOKUP(H707,[3]Sheet1!$E:$H,4,0),)</f>
        <v>0</v>
      </c>
      <c r="AE707" s="17"/>
      <c r="AF707" s="34" t="e">
        <v>#N/A</v>
      </c>
      <c r="AG707" s="12">
        <v>0</v>
      </c>
      <c r="AH707" s="20"/>
      <c r="AI707" s="20" t="s">
        <v>121</v>
      </c>
      <c r="AJ707" s="223"/>
      <c r="AK707" s="223"/>
      <c r="AL707" s="223"/>
      <c r="AM707" s="331"/>
      <c r="AN707" s="223">
        <v>3</v>
      </c>
      <c r="AO707" s="223">
        <v>3</v>
      </c>
      <c r="AP707" s="223">
        <v>2</v>
      </c>
      <c r="AQ707" s="223">
        <v>2</v>
      </c>
      <c r="AR707" s="12"/>
    </row>
    <row r="708" spans="1:44">
      <c r="A708" s="12" t="s">
        <v>6490</v>
      </c>
      <c r="B708" s="23" t="s">
        <v>6534</v>
      </c>
      <c r="C708" s="24">
        <v>12111083</v>
      </c>
      <c r="D708" s="12" t="s">
        <v>168</v>
      </c>
      <c r="E708" s="25" t="s">
        <v>6491</v>
      </c>
      <c r="F708" s="24">
        <v>11131252</v>
      </c>
      <c r="G708" s="12" t="s">
        <v>206</v>
      </c>
      <c r="H708" s="26" t="s">
        <v>207</v>
      </c>
      <c r="I708" s="12">
        <v>16</v>
      </c>
      <c r="J708" s="27">
        <v>46263</v>
      </c>
      <c r="K708" s="28" t="s">
        <v>6492</v>
      </c>
      <c r="L708" s="12" t="s">
        <v>6493</v>
      </c>
      <c r="M708" s="12">
        <v>16</v>
      </c>
      <c r="N708" s="358">
        <v>0</v>
      </c>
      <c r="O708" s="358">
        <v>0</v>
      </c>
      <c r="P708" s="30" t="s">
        <v>43</v>
      </c>
      <c r="Q708" s="31">
        <v>46253</v>
      </c>
      <c r="R708" s="12">
        <v>0</v>
      </c>
      <c r="S708" s="31">
        <v>46254</v>
      </c>
      <c r="T708" s="31">
        <v>46254</v>
      </c>
      <c r="U708" s="12" t="s">
        <v>101</v>
      </c>
      <c r="V708" s="12" t="s">
        <v>45</v>
      </c>
      <c r="W708" s="31"/>
      <c r="X708" s="358">
        <v>0</v>
      </c>
      <c r="Y708" s="358">
        <v>0</v>
      </c>
      <c r="Z708" s="357">
        <f>IFERROR(VLOOKUP(H708,[2]New!$B:$G,3,0),)*I708/60</f>
        <v>11.466666666666667</v>
      </c>
      <c r="AA708" s="357">
        <f>IFERROR(VLOOKUP(H708,[2]New!$B:$G,4,0),)*I708/60</f>
        <v>53.706666666666671</v>
      </c>
      <c r="AB708" s="357">
        <f>IFERROR(VLOOKUP(H708,[2]New!$B:$G,6,0),)*I708/60</f>
        <v>37.573333333333338</v>
      </c>
      <c r="AC708" s="33">
        <f>VLOOKUP(A708,'[5]PO PTCA'!$A:$M,12,0)</f>
        <v>46300</v>
      </c>
      <c r="AD708" s="12">
        <f>IFERROR(VLOOKUP(H708,[3]Sheet1!$E:$H,4,0),)</f>
        <v>0</v>
      </c>
      <c r="AE708" s="17"/>
      <c r="AF708" s="34" t="e">
        <v>#N/A</v>
      </c>
      <c r="AG708" s="12">
        <v>0</v>
      </c>
      <c r="AH708" s="20"/>
      <c r="AI708" s="20" t="s">
        <v>121</v>
      </c>
      <c r="AJ708" s="223"/>
      <c r="AK708" s="223"/>
      <c r="AL708" s="223"/>
      <c r="AM708" s="331"/>
      <c r="AN708" s="223">
        <v>3</v>
      </c>
      <c r="AO708" s="223">
        <v>3</v>
      </c>
      <c r="AP708" s="223" t="s">
        <v>47</v>
      </c>
      <c r="AQ708" s="223">
        <v>3</v>
      </c>
      <c r="AR708" s="12"/>
    </row>
    <row r="709" spans="1:44">
      <c r="A709" s="12" t="s">
        <v>6494</v>
      </c>
      <c r="B709" s="23" t="s">
        <v>6535</v>
      </c>
      <c r="C709" s="24">
        <v>12114370</v>
      </c>
      <c r="D709" s="12" t="s">
        <v>109</v>
      </c>
      <c r="E709" s="25" t="s">
        <v>6495</v>
      </c>
      <c r="F709" s="24">
        <v>11127824</v>
      </c>
      <c r="G709" s="12" t="s">
        <v>110</v>
      </c>
      <c r="H709" s="26" t="s">
        <v>246</v>
      </c>
      <c r="I709" s="12">
        <v>40</v>
      </c>
      <c r="J709" s="27">
        <v>46263</v>
      </c>
      <c r="K709" s="28" t="s">
        <v>6496</v>
      </c>
      <c r="L709" s="12" t="s">
        <v>6497</v>
      </c>
      <c r="M709" s="12">
        <v>40</v>
      </c>
      <c r="N709" s="358">
        <v>0</v>
      </c>
      <c r="O709" s="358">
        <v>0</v>
      </c>
      <c r="P709" s="30" t="s">
        <v>43</v>
      </c>
      <c r="Q709" s="31">
        <v>46253</v>
      </c>
      <c r="R709" s="12">
        <v>0</v>
      </c>
      <c r="S709" s="31">
        <v>46254</v>
      </c>
      <c r="T709" s="31">
        <v>46254</v>
      </c>
      <c r="U709" s="12" t="s">
        <v>101</v>
      </c>
      <c r="V709" s="12" t="s">
        <v>45</v>
      </c>
      <c r="W709" s="31"/>
      <c r="X709" s="358">
        <v>0</v>
      </c>
      <c r="Y709" s="358">
        <v>0</v>
      </c>
      <c r="Z709" s="357">
        <f>IFERROR(VLOOKUP(H709,[2]New!$B:$G,3,0),)*I709/60</f>
        <v>14.666666666666666</v>
      </c>
      <c r="AA709" s="357">
        <f>IFERROR(VLOOKUP(H709,[2]New!$B:$G,4,0),)*I709/60</f>
        <v>78.599999999999994</v>
      </c>
      <c r="AB709" s="357">
        <f>IFERROR(VLOOKUP(H709,[2]New!$B:$G,6,0),)*I709/60</f>
        <v>76.666666666666671</v>
      </c>
      <c r="AC709" s="33">
        <f>VLOOKUP(A709,'[5]PO PTCA'!$A:$M,12,0)</f>
        <v>46300</v>
      </c>
      <c r="AD709" s="12">
        <f>IFERROR(VLOOKUP(H709,[3]Sheet1!$E:$H,4,0),)</f>
        <v>0</v>
      </c>
      <c r="AE709" s="17"/>
      <c r="AF709" s="34" t="e">
        <v>#N/A</v>
      </c>
      <c r="AG709" s="12">
        <v>0</v>
      </c>
      <c r="AH709" s="20"/>
      <c r="AI709" s="20" t="s">
        <v>121</v>
      </c>
      <c r="AJ709" s="223"/>
      <c r="AK709" s="223"/>
      <c r="AL709" s="223"/>
      <c r="AM709" s="331"/>
      <c r="AN709" s="223">
        <v>3</v>
      </c>
      <c r="AO709" s="223">
        <v>3</v>
      </c>
      <c r="AP709" s="223">
        <v>2</v>
      </c>
      <c r="AQ709" s="223">
        <v>2</v>
      </c>
      <c r="AR709" s="12"/>
    </row>
    <row r="710" spans="1:44">
      <c r="A710" s="12" t="s">
        <v>6498</v>
      </c>
      <c r="B710" s="23" t="s">
        <v>6536</v>
      </c>
      <c r="C710" s="24">
        <v>12114368</v>
      </c>
      <c r="D710" s="12" t="s">
        <v>111</v>
      </c>
      <c r="E710" s="25" t="s">
        <v>6499</v>
      </c>
      <c r="F710" s="24">
        <v>11127822</v>
      </c>
      <c r="G710" s="12" t="s">
        <v>112</v>
      </c>
      <c r="H710" s="26" t="s">
        <v>281</v>
      </c>
      <c r="I710" s="12">
        <v>80</v>
      </c>
      <c r="J710" s="27">
        <v>46263</v>
      </c>
      <c r="K710" s="28" t="s">
        <v>6500</v>
      </c>
      <c r="L710" s="12" t="s">
        <v>6501</v>
      </c>
      <c r="M710" s="12">
        <v>80</v>
      </c>
      <c r="N710" s="358">
        <v>0</v>
      </c>
      <c r="O710" s="358">
        <v>0</v>
      </c>
      <c r="P710" s="30" t="s">
        <v>43</v>
      </c>
      <c r="Q710" s="31">
        <v>46253</v>
      </c>
      <c r="R710" s="12">
        <v>0</v>
      </c>
      <c r="S710" s="31">
        <v>46254</v>
      </c>
      <c r="T710" s="31">
        <v>46254</v>
      </c>
      <c r="U710" s="12" t="s">
        <v>101</v>
      </c>
      <c r="V710" s="12" t="s">
        <v>45</v>
      </c>
      <c r="W710" s="31"/>
      <c r="X710" s="358">
        <v>0</v>
      </c>
      <c r="Y710" s="358">
        <v>0</v>
      </c>
      <c r="Z710" s="357">
        <f>IFERROR(VLOOKUP(H710,[2]New!$B:$G,3,0),)*I710/60</f>
        <v>29.333333333333332</v>
      </c>
      <c r="AA710" s="357">
        <f>IFERROR(VLOOKUP(H710,[2]New!$B:$G,4,0),)*I710/60</f>
        <v>157.19999999999999</v>
      </c>
      <c r="AB710" s="357">
        <f>IFERROR(VLOOKUP(H710,[2]New!$B:$G,6,0),)*I710/60</f>
        <v>153.33333333333334</v>
      </c>
      <c r="AC710" s="33">
        <f>VLOOKUP(A710,'[5]PO PTCA'!$A:$M,12,0)</f>
        <v>46300</v>
      </c>
      <c r="AD710" s="12">
        <f>IFERROR(VLOOKUP(H710,[3]Sheet1!$E:$H,4,0),)</f>
        <v>0</v>
      </c>
      <c r="AE710" s="17"/>
      <c r="AF710" s="34" t="e">
        <v>#N/A</v>
      </c>
      <c r="AG710" s="12">
        <v>0</v>
      </c>
      <c r="AH710" s="20"/>
      <c r="AI710" s="20" t="s">
        <v>121</v>
      </c>
      <c r="AJ710" s="223"/>
      <c r="AK710" s="223"/>
      <c r="AL710" s="223"/>
      <c r="AM710" s="331"/>
      <c r="AN710" s="223">
        <v>3</v>
      </c>
      <c r="AO710" s="223">
        <v>3</v>
      </c>
      <c r="AP710" s="223">
        <v>2</v>
      </c>
      <c r="AQ710" s="223">
        <v>2</v>
      </c>
      <c r="AR710" s="12"/>
    </row>
    <row r="711" spans="1:44">
      <c r="A711" s="12" t="s">
        <v>6502</v>
      </c>
      <c r="B711" s="23" t="s">
        <v>6537</v>
      </c>
      <c r="C711" s="24">
        <v>12111086</v>
      </c>
      <c r="D711" s="12" t="s">
        <v>721</v>
      </c>
      <c r="E711" s="25" t="s">
        <v>6503</v>
      </c>
      <c r="F711" s="24">
        <v>11131247</v>
      </c>
      <c r="G711" s="12" t="s">
        <v>686</v>
      </c>
      <c r="H711" s="26" t="s">
        <v>687</v>
      </c>
      <c r="I711" s="12">
        <v>40</v>
      </c>
      <c r="J711" s="27">
        <v>46263</v>
      </c>
      <c r="K711" s="28" t="s">
        <v>6504</v>
      </c>
      <c r="L711" s="12" t="s">
        <v>6505</v>
      </c>
      <c r="M711" s="12">
        <v>40</v>
      </c>
      <c r="N711" s="358">
        <v>0</v>
      </c>
      <c r="O711" s="358">
        <v>0</v>
      </c>
      <c r="P711" s="30" t="s">
        <v>43</v>
      </c>
      <c r="Q711" s="31">
        <v>46253</v>
      </c>
      <c r="R711" s="12">
        <v>0</v>
      </c>
      <c r="S711" s="31">
        <v>46254</v>
      </c>
      <c r="T711" s="31">
        <v>46254</v>
      </c>
      <c r="U711" s="12" t="s">
        <v>101</v>
      </c>
      <c r="V711" s="12" t="s">
        <v>45</v>
      </c>
      <c r="W711" s="31"/>
      <c r="X711" s="358">
        <v>0</v>
      </c>
      <c r="Y711" s="358">
        <v>0</v>
      </c>
      <c r="Z711" s="357">
        <f>IFERROR(VLOOKUP(H711,[2]New!$B:$G,3,0),)*I711/60</f>
        <v>14.666666666666666</v>
      </c>
      <c r="AA711" s="357">
        <f>IFERROR(VLOOKUP(H711,[2]New!$B:$G,4,0),)*I711/60</f>
        <v>78.599999999999994</v>
      </c>
      <c r="AB711" s="357">
        <f>IFERROR(VLOOKUP(H711,[2]New!$B:$G,6,0),)*I711/60</f>
        <v>76.666666666666671</v>
      </c>
      <c r="AC711" s="33">
        <f>VLOOKUP(A711,'[5]PO PTCA'!$A:$M,12,0)</f>
        <v>46300</v>
      </c>
      <c r="AD711" s="12">
        <f>IFERROR(VLOOKUP(H711,[3]Sheet1!$E:$H,4,0),)</f>
        <v>0</v>
      </c>
      <c r="AE711" s="17"/>
      <c r="AF711" s="34" t="e">
        <v>#N/A</v>
      </c>
      <c r="AG711" s="12">
        <v>0</v>
      </c>
      <c r="AH711" s="20"/>
      <c r="AI711" s="20" t="s">
        <v>121</v>
      </c>
      <c r="AJ711" s="223"/>
      <c r="AK711" s="223"/>
      <c r="AL711" s="223"/>
      <c r="AM711" s="331"/>
      <c r="AN711" s="223">
        <v>3</v>
      </c>
      <c r="AO711" s="223">
        <v>3</v>
      </c>
      <c r="AP711" s="223" t="s">
        <v>47</v>
      </c>
      <c r="AQ711" s="223">
        <v>3</v>
      </c>
      <c r="AR711" s="12"/>
    </row>
    <row r="712" spans="1:44">
      <c r="A712" s="12" t="s">
        <v>6506</v>
      </c>
      <c r="B712" s="23" t="s">
        <v>6538</v>
      </c>
      <c r="C712" s="24">
        <v>12111087</v>
      </c>
      <c r="D712" s="12" t="s">
        <v>329</v>
      </c>
      <c r="E712" s="25" t="s">
        <v>6507</v>
      </c>
      <c r="F712" s="24">
        <v>11131250</v>
      </c>
      <c r="G712" s="12" t="s">
        <v>325</v>
      </c>
      <c r="H712" s="26" t="s">
        <v>326</v>
      </c>
      <c r="I712" s="12">
        <v>40</v>
      </c>
      <c r="J712" s="27">
        <v>46263</v>
      </c>
      <c r="K712" s="28" t="s">
        <v>6508</v>
      </c>
      <c r="L712" s="12" t="s">
        <v>6509</v>
      </c>
      <c r="M712" s="12">
        <v>40</v>
      </c>
      <c r="N712" s="358">
        <v>0</v>
      </c>
      <c r="O712" s="358">
        <v>0</v>
      </c>
      <c r="P712" s="30" t="s">
        <v>43</v>
      </c>
      <c r="Q712" s="31">
        <v>46253</v>
      </c>
      <c r="R712" s="12">
        <v>0</v>
      </c>
      <c r="S712" s="31">
        <v>46254</v>
      </c>
      <c r="T712" s="31">
        <v>46254</v>
      </c>
      <c r="U712" s="12" t="s">
        <v>101</v>
      </c>
      <c r="V712" s="12" t="s">
        <v>45</v>
      </c>
      <c r="W712" s="31"/>
      <c r="X712" s="358">
        <v>0</v>
      </c>
      <c r="Y712" s="358">
        <v>0</v>
      </c>
      <c r="Z712" s="357">
        <f>IFERROR(VLOOKUP(H712,[2]New!$B:$G,3,0),)*I712/60</f>
        <v>14.666666666666666</v>
      </c>
      <c r="AA712" s="357">
        <f>IFERROR(VLOOKUP(H712,[2]New!$B:$G,4,0),)*I712/60</f>
        <v>78.599999999999994</v>
      </c>
      <c r="AB712" s="357">
        <f>IFERROR(VLOOKUP(H712,[2]New!$B:$G,6,0),)*I712/60</f>
        <v>76.666666666666671</v>
      </c>
      <c r="AC712" s="33">
        <f>VLOOKUP(A712,'[5]PO PTCA'!$A:$M,12,0)</f>
        <v>46300</v>
      </c>
      <c r="AD712" s="12">
        <f>IFERROR(VLOOKUP(H712,[3]Sheet1!$E:$H,4,0),)</f>
        <v>0</v>
      </c>
      <c r="AE712" s="17"/>
      <c r="AF712" s="34" t="e">
        <v>#N/A</v>
      </c>
      <c r="AG712" s="12">
        <v>0</v>
      </c>
      <c r="AH712" s="20"/>
      <c r="AI712" s="20" t="s">
        <v>121</v>
      </c>
      <c r="AJ712" s="223"/>
      <c r="AK712" s="223"/>
      <c r="AL712" s="223"/>
      <c r="AM712" s="331"/>
      <c r="AN712" s="223">
        <v>3</v>
      </c>
      <c r="AO712" s="223">
        <v>3</v>
      </c>
      <c r="AP712" s="223" t="s">
        <v>47</v>
      </c>
      <c r="AQ712" s="223">
        <v>3</v>
      </c>
      <c r="AR712" s="12"/>
    </row>
    <row r="713" spans="1:44">
      <c r="A713" s="12" t="s">
        <v>6266</v>
      </c>
      <c r="B713" s="23" t="s">
        <v>6539</v>
      </c>
      <c r="C713" s="24">
        <v>12120774</v>
      </c>
      <c r="D713" s="12" t="s">
        <v>136</v>
      </c>
      <c r="E713" s="25" t="s">
        <v>6510</v>
      </c>
      <c r="F713" s="24">
        <v>11134235</v>
      </c>
      <c r="G713" s="12" t="s">
        <v>137</v>
      </c>
      <c r="H713" s="26" t="s">
        <v>138</v>
      </c>
      <c r="I713" s="12">
        <v>3570</v>
      </c>
      <c r="J713" s="27">
        <v>46263</v>
      </c>
      <c r="K713" s="28" t="s">
        <v>6511</v>
      </c>
      <c r="L713" s="12" t="s">
        <v>6512</v>
      </c>
      <c r="M713" s="12">
        <v>3586</v>
      </c>
      <c r="N713" s="358">
        <v>16</v>
      </c>
      <c r="O713" s="358">
        <v>0</v>
      </c>
      <c r="P713" s="30" t="s">
        <v>38</v>
      </c>
      <c r="Q713" s="31">
        <v>46253</v>
      </c>
      <c r="R713" s="12">
        <v>0</v>
      </c>
      <c r="S713" s="31">
        <v>46254</v>
      </c>
      <c r="T713" s="31">
        <v>46254</v>
      </c>
      <c r="U713" s="12" t="s">
        <v>44</v>
      </c>
      <c r="V713" s="12" t="s">
        <v>45</v>
      </c>
      <c r="W713" s="31"/>
      <c r="X713" s="358">
        <v>0</v>
      </c>
      <c r="Y713" s="358">
        <v>0</v>
      </c>
      <c r="Z713" s="357">
        <f>IFERROR(VLOOKUP(H713,[2]New!$B:$G,3,0),)*I713/60</f>
        <v>2522.8000000000002</v>
      </c>
      <c r="AA713" s="357">
        <f>IFERROR(VLOOKUP(H713,[2]New!$B:$G,4,0),)*I713/60</f>
        <v>7015.05</v>
      </c>
      <c r="AB713" s="357">
        <f>IFERROR(VLOOKUP(H713,[2]New!$B:$G,6,0),)*I713/60</f>
        <v>3451</v>
      </c>
      <c r="AC713" s="33">
        <f>VLOOKUP(A713,'[5]PO PTCA'!$A:$M,12,0)</f>
        <v>46297</v>
      </c>
      <c r="AD713" s="12" t="str">
        <f>IFERROR(VLOOKUP(H713,[3]Sheet1!$E:$H,4,0),)</f>
        <v>B</v>
      </c>
      <c r="AE713" s="17"/>
      <c r="AF713" s="34" t="e">
        <v>#N/A</v>
      </c>
      <c r="AG713" s="12" t="s">
        <v>42</v>
      </c>
      <c r="AH713" s="20"/>
      <c r="AI713" s="20" t="s">
        <v>46</v>
      </c>
      <c r="AJ713" s="223"/>
      <c r="AK713" s="223"/>
      <c r="AL713" s="223"/>
      <c r="AM713" s="331"/>
      <c r="AN713" s="223">
        <v>2</v>
      </c>
      <c r="AO713" s="223">
        <v>2</v>
      </c>
      <c r="AP713" s="223">
        <v>2</v>
      </c>
      <c r="AQ713" s="223">
        <v>2</v>
      </c>
      <c r="AR713" s="12"/>
    </row>
    <row r="714" spans="1:44">
      <c r="A714" s="12" t="s">
        <v>2889</v>
      </c>
      <c r="B714" s="23" t="s">
        <v>6585</v>
      </c>
      <c r="C714" s="24">
        <v>12125012</v>
      </c>
      <c r="D714" s="12" t="s">
        <v>131</v>
      </c>
      <c r="E714" s="25" t="s">
        <v>6583</v>
      </c>
      <c r="F714" s="24">
        <v>11134237</v>
      </c>
      <c r="G714" s="12" t="s">
        <v>132</v>
      </c>
      <c r="H714" s="26" t="s">
        <v>133</v>
      </c>
      <c r="I714" s="12">
        <v>5</v>
      </c>
      <c r="J714" s="27">
        <v>46263</v>
      </c>
      <c r="K714" s="28" t="s">
        <v>6584</v>
      </c>
      <c r="L714" s="12" t="s">
        <v>6582</v>
      </c>
      <c r="M714" s="12">
        <v>5</v>
      </c>
      <c r="N714" s="358">
        <v>0</v>
      </c>
      <c r="O714" s="358">
        <v>0</v>
      </c>
      <c r="P714" s="30" t="s">
        <v>38</v>
      </c>
      <c r="Q714" s="31">
        <v>46253</v>
      </c>
      <c r="R714" s="358">
        <v>0</v>
      </c>
      <c r="S714" s="31">
        <v>46254</v>
      </c>
      <c r="T714" s="31">
        <v>46254</v>
      </c>
      <c r="U714" s="12" t="s">
        <v>97</v>
      </c>
      <c r="V714" s="12" t="s">
        <v>40</v>
      </c>
      <c r="W714" s="31"/>
      <c r="X714" s="358">
        <v>0</v>
      </c>
      <c r="Y714" s="358">
        <v>0</v>
      </c>
      <c r="Z714" s="357">
        <f>IFERROR(VLOOKUP(H714,[2]New!$B:$G,3,0),)*I714/60</f>
        <v>3.5333333333333332</v>
      </c>
      <c r="AA714" s="357">
        <f>IFERROR(VLOOKUP(H714,[2]New!$B:$G,4,0),)*I714/60</f>
        <v>9.8249999999999993</v>
      </c>
      <c r="AB714" s="357">
        <f>IFERROR(VLOOKUP(H714,[2]New!$B:$G,6,0),)*I714/60</f>
        <v>4.833333333333333</v>
      </c>
      <c r="AC714" s="33">
        <f>VLOOKUP(A714,'[4]PO PTCA'!$A:$M,12,0)</f>
        <v>46290</v>
      </c>
      <c r="AD714" s="12" t="str">
        <f>IFERROR(VLOOKUP(H714,[3]Sheet1!$E:$H,4,0),)</f>
        <v>B</v>
      </c>
      <c r="AE714" s="17"/>
      <c r="AF714" s="34" t="e">
        <v>#N/A</v>
      </c>
      <c r="AG714" s="12">
        <v>3</v>
      </c>
      <c r="AH714" s="20"/>
      <c r="AI714" s="20" t="s">
        <v>134</v>
      </c>
      <c r="AJ714" s="223"/>
      <c r="AK714" s="223"/>
      <c r="AL714" s="223"/>
      <c r="AM714" s="331"/>
      <c r="AN714" s="223">
        <v>3</v>
      </c>
      <c r="AO714" s="223">
        <v>3</v>
      </c>
      <c r="AP714" s="223">
        <v>2</v>
      </c>
      <c r="AQ714" s="223">
        <v>2</v>
      </c>
      <c r="AR714" s="12"/>
    </row>
    <row r="715" spans="1:44">
      <c r="A715" s="12" t="s">
        <v>2281</v>
      </c>
      <c r="B715" s="23" t="s">
        <v>6590</v>
      </c>
      <c r="C715" s="24">
        <v>12125099</v>
      </c>
      <c r="D715" s="12" t="s">
        <v>217</v>
      </c>
      <c r="E715" s="25" t="s">
        <v>6588</v>
      </c>
      <c r="F715" s="24">
        <v>11134238</v>
      </c>
      <c r="G715" s="12" t="s">
        <v>218</v>
      </c>
      <c r="H715" s="26" t="s">
        <v>219</v>
      </c>
      <c r="I715" s="12">
        <v>5</v>
      </c>
      <c r="J715" s="27">
        <v>46262</v>
      </c>
      <c r="K715" s="28" t="s">
        <v>6589</v>
      </c>
      <c r="L715" s="12" t="s">
        <v>6587</v>
      </c>
      <c r="M715" s="12">
        <v>5</v>
      </c>
      <c r="N715" s="358">
        <v>0</v>
      </c>
      <c r="O715" s="358">
        <v>0</v>
      </c>
      <c r="P715" s="30" t="s">
        <v>38</v>
      </c>
      <c r="Q715" s="31">
        <v>46252</v>
      </c>
      <c r="R715" s="358">
        <v>0</v>
      </c>
      <c r="S715" s="31">
        <v>46253</v>
      </c>
      <c r="T715" s="31">
        <v>46253</v>
      </c>
      <c r="U715" s="12" t="s">
        <v>44</v>
      </c>
      <c r="V715" s="12" t="s">
        <v>45</v>
      </c>
      <c r="W715" s="31"/>
      <c r="X715" s="358">
        <v>0</v>
      </c>
      <c r="Y715" s="358">
        <v>0</v>
      </c>
      <c r="Z715" s="357">
        <f>IFERROR(VLOOKUP(H715,[2]New!$B:$G,3,0),)*I715/60</f>
        <v>3.5333333333333332</v>
      </c>
      <c r="AA715" s="357">
        <f>IFERROR(VLOOKUP(H715,[2]New!$B:$G,4,0),)*I715/60</f>
        <v>7.7166666666666668</v>
      </c>
      <c r="AB715" s="357">
        <f>IFERROR(VLOOKUP(H715,[2]New!$B:$G,6,0),)*I715/60</f>
        <v>4.833333333333333</v>
      </c>
      <c r="AC715" s="33">
        <f>VLOOKUP(A715,'[4]PO PTCA (2)'!$A:$L,12,0)</f>
        <v>46268</v>
      </c>
      <c r="AD715" s="12" t="str">
        <f>IFERROR(VLOOKUP(H715,[3]Sheet1!$E:$H,4,0),)</f>
        <v>B</v>
      </c>
      <c r="AE715" s="17"/>
      <c r="AF715" s="34" t="e">
        <v>#N/A</v>
      </c>
      <c r="AG715" s="12">
        <v>2</v>
      </c>
      <c r="AH715" s="20"/>
      <c r="AI715" s="20" t="s">
        <v>46</v>
      </c>
      <c r="AJ715" s="223"/>
      <c r="AK715" s="223"/>
      <c r="AL715" s="223"/>
      <c r="AM715" s="331"/>
      <c r="AN715" s="223">
        <v>2</v>
      </c>
      <c r="AO715" s="223">
        <v>2</v>
      </c>
      <c r="AP715" s="223">
        <v>2</v>
      </c>
      <c r="AQ715" s="223">
        <v>2</v>
      </c>
      <c r="AR715" s="12"/>
    </row>
    <row r="716" spans="1:44">
      <c r="A716" s="12" t="s">
        <v>4514</v>
      </c>
      <c r="B716" s="23" t="s">
        <v>6796</v>
      </c>
      <c r="C716" s="24">
        <v>12134058</v>
      </c>
      <c r="D716" s="12" t="s">
        <v>242</v>
      </c>
      <c r="E716" s="25" t="s">
        <v>6592</v>
      </c>
      <c r="F716" s="24">
        <v>11134342</v>
      </c>
      <c r="G716" s="12" t="s">
        <v>270</v>
      </c>
      <c r="H716" s="26" t="s">
        <v>138</v>
      </c>
      <c r="I716" s="12">
        <v>3570</v>
      </c>
      <c r="J716" s="27">
        <v>46268</v>
      </c>
      <c r="K716" s="28" t="s">
        <v>6593</v>
      </c>
      <c r="L716" s="12" t="s">
        <v>6594</v>
      </c>
      <c r="M716" s="12">
        <v>3586</v>
      </c>
      <c r="N716" s="358">
        <v>16</v>
      </c>
      <c r="O716" s="358">
        <v>0</v>
      </c>
      <c r="P716" s="30" t="s">
        <v>38</v>
      </c>
      <c r="Q716" s="31">
        <v>46254</v>
      </c>
      <c r="R716" s="358">
        <v>0</v>
      </c>
      <c r="S716" s="31">
        <v>46255</v>
      </c>
      <c r="T716" s="31">
        <v>46255</v>
      </c>
      <c r="U716" s="12" t="s">
        <v>97</v>
      </c>
      <c r="V716" s="12" t="s">
        <v>40</v>
      </c>
      <c r="W716" s="31"/>
      <c r="X716" s="358">
        <v>0</v>
      </c>
      <c r="Y716" s="358">
        <v>0</v>
      </c>
      <c r="Z716" s="357">
        <f>IFERROR(VLOOKUP(H716,[2]New!$B:$G,3,0),)*I716/60</f>
        <v>2522.8000000000002</v>
      </c>
      <c r="AA716" s="357">
        <f>IFERROR(VLOOKUP(H716,[2]New!$B:$G,4,0),)*I716/60</f>
        <v>7015.05</v>
      </c>
      <c r="AB716" s="357">
        <f>IFERROR(VLOOKUP(H716,[2]New!$B:$G,6,0),)*I716/60</f>
        <v>3451</v>
      </c>
      <c r="AC716" s="33">
        <f>VLOOKUP(A716,'[4]PO PTCA (2)'!$A:$L,12,0)</f>
        <v>46290</v>
      </c>
      <c r="AD716" s="12" t="str">
        <f>IFERROR(VLOOKUP(H716,[3]Sheet1!$E:$H,4,0),)</f>
        <v>B</v>
      </c>
      <c r="AE716" s="17"/>
      <c r="AF716" s="34" t="e">
        <v>#N/A</v>
      </c>
      <c r="AG716" s="12" t="s">
        <v>42</v>
      </c>
      <c r="AH716" s="20"/>
      <c r="AI716" s="20" t="s">
        <v>134</v>
      </c>
      <c r="AJ716" s="223"/>
      <c r="AK716" s="223"/>
      <c r="AL716" s="223"/>
      <c r="AM716" s="331"/>
      <c r="AN716" s="223">
        <v>2</v>
      </c>
      <c r="AO716" s="223">
        <v>2</v>
      </c>
      <c r="AP716" s="223">
        <v>2</v>
      </c>
      <c r="AQ716" s="223">
        <v>2</v>
      </c>
      <c r="AR716" s="12"/>
    </row>
    <row r="717" spans="1:44">
      <c r="A717" s="12" t="s">
        <v>4514</v>
      </c>
      <c r="B717" s="23" t="s">
        <v>6798</v>
      </c>
      <c r="C717" s="24">
        <v>12134058</v>
      </c>
      <c r="D717" s="12" t="s">
        <v>242</v>
      </c>
      <c r="E717" s="25" t="s">
        <v>6595</v>
      </c>
      <c r="F717" s="24">
        <v>11134342</v>
      </c>
      <c r="G717" s="12" t="s">
        <v>270</v>
      </c>
      <c r="H717" s="26" t="s">
        <v>138</v>
      </c>
      <c r="I717" s="12">
        <v>3570</v>
      </c>
      <c r="J717" s="27">
        <v>46268</v>
      </c>
      <c r="K717" s="28" t="s">
        <v>6596</v>
      </c>
      <c r="L717" s="12" t="s">
        <v>6597</v>
      </c>
      <c r="M717" s="12">
        <v>3586</v>
      </c>
      <c r="N717" s="358">
        <v>16</v>
      </c>
      <c r="O717" s="358">
        <v>0</v>
      </c>
      <c r="P717" s="30" t="s">
        <v>38</v>
      </c>
      <c r="Q717" s="31">
        <v>46254</v>
      </c>
      <c r="R717" s="358">
        <v>0</v>
      </c>
      <c r="S717" s="31">
        <v>46255</v>
      </c>
      <c r="T717" s="31">
        <v>46255</v>
      </c>
      <c r="U717" s="12" t="s">
        <v>98</v>
      </c>
      <c r="V717" s="12" t="s">
        <v>40</v>
      </c>
      <c r="W717" s="31"/>
      <c r="X717" s="358">
        <v>0</v>
      </c>
      <c r="Y717" s="358">
        <v>0</v>
      </c>
      <c r="Z717" s="357">
        <f>IFERROR(VLOOKUP(H717,[2]New!$B:$G,3,0),)*I717/60</f>
        <v>2522.8000000000002</v>
      </c>
      <c r="AA717" s="357">
        <f>IFERROR(VLOOKUP(H717,[2]New!$B:$G,4,0),)*I717/60</f>
        <v>7015.05</v>
      </c>
      <c r="AB717" s="357">
        <f>IFERROR(VLOOKUP(H717,[2]New!$B:$G,6,0),)*I717/60</f>
        <v>3451</v>
      </c>
      <c r="AC717" s="33">
        <f>VLOOKUP(A717,'[4]PO PTCA (2)'!$A:$L,12,0)</f>
        <v>46290</v>
      </c>
      <c r="AD717" s="12" t="str">
        <f>IFERROR(VLOOKUP(H717,[3]Sheet1!$E:$H,4,0),)</f>
        <v>B</v>
      </c>
      <c r="AE717" s="17"/>
      <c r="AF717" s="34" t="e">
        <v>#N/A</v>
      </c>
      <c r="AG717" s="12" t="s">
        <v>42</v>
      </c>
      <c r="AH717" s="20"/>
      <c r="AI717" s="20" t="s">
        <v>135</v>
      </c>
      <c r="AJ717" s="223"/>
      <c r="AK717" s="223"/>
      <c r="AL717" s="223"/>
      <c r="AM717" s="331"/>
      <c r="AN717" s="223">
        <v>2</v>
      </c>
      <c r="AO717" s="223">
        <v>2</v>
      </c>
      <c r="AP717" s="223">
        <v>2</v>
      </c>
      <c r="AQ717" s="223">
        <v>2</v>
      </c>
      <c r="AR717" s="12"/>
    </row>
    <row r="718" spans="1:44">
      <c r="A718" s="12" t="s">
        <v>6282</v>
      </c>
      <c r="B718" s="23" t="s">
        <v>6801</v>
      </c>
      <c r="C718" s="24">
        <v>12125012</v>
      </c>
      <c r="D718" s="12" t="s">
        <v>131</v>
      </c>
      <c r="E718" s="25" t="s">
        <v>6598</v>
      </c>
      <c r="F718" s="24">
        <v>11134237</v>
      </c>
      <c r="G718" s="12" t="s">
        <v>132</v>
      </c>
      <c r="H718" s="26" t="s">
        <v>133</v>
      </c>
      <c r="I718" s="12">
        <v>2370</v>
      </c>
      <c r="J718" s="27">
        <v>46268</v>
      </c>
      <c r="K718" s="28" t="s">
        <v>6599</v>
      </c>
      <c r="L718" s="12" t="s">
        <v>6600</v>
      </c>
      <c r="M718" s="12">
        <v>2389</v>
      </c>
      <c r="N718" s="358">
        <v>16</v>
      </c>
      <c r="O718" s="358">
        <v>0</v>
      </c>
      <c r="P718" s="30" t="s">
        <v>38</v>
      </c>
      <c r="Q718" s="31">
        <v>46254</v>
      </c>
      <c r="R718" s="358">
        <v>0</v>
      </c>
      <c r="S718" s="31">
        <v>46255</v>
      </c>
      <c r="T718" s="31">
        <v>46255</v>
      </c>
      <c r="U718" s="12" t="s">
        <v>99</v>
      </c>
      <c r="V718" s="12" t="s">
        <v>40</v>
      </c>
      <c r="W718" s="31"/>
      <c r="X718" s="358">
        <v>3</v>
      </c>
      <c r="Y718" s="358">
        <v>0</v>
      </c>
      <c r="Z718" s="357">
        <f>IFERROR(VLOOKUP(H718,[2]New!$B:$G,3,0),)*I718/60</f>
        <v>1674.8</v>
      </c>
      <c r="AA718" s="357">
        <f>IFERROR(VLOOKUP(H718,[2]New!$B:$G,4,0),)*I718/60</f>
        <v>4657.05</v>
      </c>
      <c r="AB718" s="357">
        <f>IFERROR(VLOOKUP(H718,[2]New!$B:$G,6,0),)*I718/60</f>
        <v>2291</v>
      </c>
      <c r="AC718" s="33">
        <f>VLOOKUP(A718,'[4]PO PTCA (2)'!$A:$L,12,0)</f>
        <v>46297</v>
      </c>
      <c r="AD718" s="12" t="str">
        <f>IFERROR(VLOOKUP(H718,[3]Sheet1!$E:$H,4,0),)</f>
        <v>B</v>
      </c>
      <c r="AE718" s="17"/>
      <c r="AF718" s="34" t="e">
        <v>#N/A</v>
      </c>
      <c r="AG718" s="12" t="s">
        <v>42</v>
      </c>
      <c r="AH718" s="20"/>
      <c r="AI718" s="20" t="s">
        <v>139</v>
      </c>
      <c r="AJ718" s="223"/>
      <c r="AK718" s="223"/>
      <c r="AL718" s="223"/>
      <c r="AM718" s="331"/>
      <c r="AN718" s="223">
        <v>3</v>
      </c>
      <c r="AO718" s="223">
        <v>3</v>
      </c>
      <c r="AP718" s="223">
        <v>2</v>
      </c>
      <c r="AQ718" s="223">
        <v>2</v>
      </c>
      <c r="AR718" s="12"/>
    </row>
    <row r="719" spans="1:44">
      <c r="A719" s="12" t="s">
        <v>5879</v>
      </c>
      <c r="B719" s="23" t="s">
        <v>6802</v>
      </c>
      <c r="C719" s="24">
        <v>12125073</v>
      </c>
      <c r="D719" s="12" t="s">
        <v>339</v>
      </c>
      <c r="E719" s="25" t="s">
        <v>6601</v>
      </c>
      <c r="F719" s="24">
        <v>11134234</v>
      </c>
      <c r="G719" s="12" t="s">
        <v>337</v>
      </c>
      <c r="H719" s="26" t="s">
        <v>338</v>
      </c>
      <c r="I719" s="12">
        <v>2400</v>
      </c>
      <c r="J719" s="27">
        <v>46268</v>
      </c>
      <c r="K719" s="28" t="s">
        <v>6602</v>
      </c>
      <c r="L719" s="12" t="s">
        <v>6603</v>
      </c>
      <c r="M719" s="12">
        <v>2400</v>
      </c>
      <c r="N719" s="358">
        <v>0</v>
      </c>
      <c r="O719" s="358">
        <v>0</v>
      </c>
      <c r="P719" s="30" t="s">
        <v>38</v>
      </c>
      <c r="Q719" s="31">
        <v>46254</v>
      </c>
      <c r="R719" s="358">
        <v>0</v>
      </c>
      <c r="S719" s="31">
        <v>46255</v>
      </c>
      <c r="T719" s="31">
        <v>46255</v>
      </c>
      <c r="U719" s="12" t="s">
        <v>100</v>
      </c>
      <c r="V719" s="12" t="s">
        <v>40</v>
      </c>
      <c r="W719" s="31"/>
      <c r="X719" s="358">
        <v>0</v>
      </c>
      <c r="Y719" s="358">
        <v>0</v>
      </c>
      <c r="Z719" s="357">
        <f>IFERROR(VLOOKUP(H719,[2]New!$B:$G,3,0),)*I719/60</f>
        <v>1696</v>
      </c>
      <c r="AA719" s="357">
        <f>IFERROR(VLOOKUP(H719,[2]New!$B:$G,4,0),)*I719/60</f>
        <v>4716</v>
      </c>
      <c r="AB719" s="357">
        <f>IFERROR(VLOOKUP(H719,[2]New!$B:$G,6,0),)*I719/60</f>
        <v>2320</v>
      </c>
      <c r="AC719" s="33">
        <f>VLOOKUP(A719,'[4]PO PTCA (2)'!$A:$L,12,0)</f>
        <v>46290</v>
      </c>
      <c r="AD719" s="12" t="str">
        <f>IFERROR(VLOOKUP(H719,[3]Sheet1!$E:$H,4,0),)</f>
        <v>C</v>
      </c>
      <c r="AE719" s="17"/>
      <c r="AF719" s="34" t="e">
        <v>#N/A</v>
      </c>
      <c r="AG719" s="12" t="s">
        <v>42</v>
      </c>
      <c r="AH719" s="20"/>
      <c r="AI719" s="20" t="s">
        <v>140</v>
      </c>
      <c r="AJ719" s="223"/>
      <c r="AK719" s="223"/>
      <c r="AL719" s="223"/>
      <c r="AM719" s="331"/>
      <c r="AN719" s="223">
        <v>2</v>
      </c>
      <c r="AO719" s="223">
        <v>2</v>
      </c>
      <c r="AP719" s="223">
        <v>2</v>
      </c>
      <c r="AQ719" s="223">
        <v>2</v>
      </c>
      <c r="AR719" s="12"/>
    </row>
    <row r="720" spans="1:44">
      <c r="A720" s="12" t="s">
        <v>5879</v>
      </c>
      <c r="B720" s="23" t="s">
        <v>6799</v>
      </c>
      <c r="C720" s="24">
        <v>12125073</v>
      </c>
      <c r="D720" s="12" t="s">
        <v>339</v>
      </c>
      <c r="E720" s="25" t="s">
        <v>6604</v>
      </c>
      <c r="F720" s="24">
        <v>11134234</v>
      </c>
      <c r="G720" s="12" t="s">
        <v>337</v>
      </c>
      <c r="H720" s="26" t="s">
        <v>338</v>
      </c>
      <c r="I720" s="12">
        <v>1150</v>
      </c>
      <c r="J720" s="27">
        <v>46268</v>
      </c>
      <c r="K720" s="28" t="s">
        <v>6605</v>
      </c>
      <c r="L720" s="12" t="s">
        <v>6606</v>
      </c>
      <c r="M720" s="12">
        <v>1153</v>
      </c>
      <c r="N720" s="358">
        <v>0</v>
      </c>
      <c r="O720" s="358">
        <v>0</v>
      </c>
      <c r="P720" s="30" t="s">
        <v>38</v>
      </c>
      <c r="Q720" s="31">
        <v>46254</v>
      </c>
      <c r="R720" s="358">
        <v>0</v>
      </c>
      <c r="S720" s="31">
        <v>46255</v>
      </c>
      <c r="T720" s="31">
        <v>46255</v>
      </c>
      <c r="U720" s="12" t="s">
        <v>100</v>
      </c>
      <c r="V720" s="12" t="s">
        <v>40</v>
      </c>
      <c r="W720" s="31"/>
      <c r="X720" s="358">
        <v>3</v>
      </c>
      <c r="Y720" s="358">
        <v>0</v>
      </c>
      <c r="Z720" s="357">
        <f>IFERROR(VLOOKUP(H720,[2]New!$B:$G,3,0),)*I720/60</f>
        <v>812.66666666666663</v>
      </c>
      <c r="AA720" s="357">
        <f>IFERROR(VLOOKUP(H720,[2]New!$B:$G,4,0),)*I720/60</f>
        <v>2259.75</v>
      </c>
      <c r="AB720" s="357">
        <f>IFERROR(VLOOKUP(H720,[2]New!$B:$G,6,0),)*I720/60</f>
        <v>1111.6666666666667</v>
      </c>
      <c r="AC720" s="33">
        <f>VLOOKUP(A720,'[4]PO PTCA (2)'!$A:$L,12,0)</f>
        <v>46290</v>
      </c>
      <c r="AD720" s="12" t="str">
        <f>IFERROR(VLOOKUP(H720,[3]Sheet1!$E:$H,4,0),)</f>
        <v>C</v>
      </c>
      <c r="AE720" s="17"/>
      <c r="AF720" s="34" t="e">
        <v>#N/A</v>
      </c>
      <c r="AG720" s="12" t="s">
        <v>42</v>
      </c>
      <c r="AH720" s="20"/>
      <c r="AI720" s="20" t="s">
        <v>140</v>
      </c>
      <c r="AJ720" s="223"/>
      <c r="AK720" s="223"/>
      <c r="AL720" s="223"/>
      <c r="AM720" s="331"/>
      <c r="AN720" s="223">
        <v>2</v>
      </c>
      <c r="AO720" s="223">
        <v>2</v>
      </c>
      <c r="AP720" s="223">
        <v>2</v>
      </c>
      <c r="AQ720" s="223">
        <v>2</v>
      </c>
      <c r="AR720" s="12"/>
    </row>
    <row r="721" spans="1:44">
      <c r="A721" s="12" t="s">
        <v>6607</v>
      </c>
      <c r="B721" s="23" t="s">
        <v>6797</v>
      </c>
      <c r="C721" s="24">
        <v>12125080</v>
      </c>
      <c r="D721" s="12" t="s">
        <v>214</v>
      </c>
      <c r="E721" s="25" t="s">
        <v>6608</v>
      </c>
      <c r="F721" s="24">
        <v>11134107</v>
      </c>
      <c r="G721" s="12" t="s">
        <v>215</v>
      </c>
      <c r="H721" s="26" t="s">
        <v>216</v>
      </c>
      <c r="I721" s="12">
        <v>725</v>
      </c>
      <c r="J721" s="27">
        <v>46268</v>
      </c>
      <c r="K721" s="28" t="s">
        <v>6609</v>
      </c>
      <c r="L721" s="12" t="s">
        <v>6610</v>
      </c>
      <c r="M721" s="12">
        <v>725</v>
      </c>
      <c r="N721" s="358">
        <v>0</v>
      </c>
      <c r="O721" s="358">
        <v>0</v>
      </c>
      <c r="P721" s="30" t="s">
        <v>38</v>
      </c>
      <c r="Q721" s="31">
        <v>46254</v>
      </c>
      <c r="R721" s="358">
        <v>0</v>
      </c>
      <c r="S721" s="31">
        <v>46255</v>
      </c>
      <c r="T721" s="31">
        <v>46255</v>
      </c>
      <c r="U721" s="12" t="s">
        <v>39</v>
      </c>
      <c r="V721" s="12" t="s">
        <v>45</v>
      </c>
      <c r="W721" s="31"/>
      <c r="X721" s="358">
        <v>0</v>
      </c>
      <c r="Y721" s="358">
        <v>0</v>
      </c>
      <c r="Z721" s="357">
        <f>IFERROR(VLOOKUP(H721,[2]New!$B:$G,3,0),)*I721/60</f>
        <v>512.33333333333337</v>
      </c>
      <c r="AA721" s="357">
        <f>IFERROR(VLOOKUP(H721,[2]New!$B:$G,4,0),)*I721/60</f>
        <v>1118.9166666666667</v>
      </c>
      <c r="AB721" s="357">
        <f>IFERROR(VLOOKUP(H721,[2]New!$B:$G,6,0),)*I721/60</f>
        <v>700.83333333333337</v>
      </c>
      <c r="AC721" s="33">
        <f>VLOOKUP(A721,'[5]PO PTCA'!$A:$M,12,0)</f>
        <v>46303</v>
      </c>
      <c r="AD721" s="12" t="str">
        <f>IFERROR(VLOOKUP(H721,[3]Sheet1!$E:$H,4,0),)</f>
        <v>B</v>
      </c>
      <c r="AE721" s="17"/>
      <c r="AF721" s="34" t="e">
        <v>#N/A</v>
      </c>
      <c r="AG721" s="12">
        <v>2</v>
      </c>
      <c r="AH721" s="20"/>
      <c r="AI721" s="20" t="s">
        <v>41</v>
      </c>
      <c r="AJ721" s="223"/>
      <c r="AK721" s="223"/>
      <c r="AL721" s="223"/>
      <c r="AM721" s="331"/>
      <c r="AN721" s="223">
        <v>2</v>
      </c>
      <c r="AO721" s="223">
        <v>2</v>
      </c>
      <c r="AP721" s="223">
        <v>2</v>
      </c>
      <c r="AQ721" s="223">
        <v>2</v>
      </c>
      <c r="AR721" s="12"/>
    </row>
    <row r="722" spans="1:44">
      <c r="A722" s="12" t="s">
        <v>6611</v>
      </c>
      <c r="B722" s="23" t="s">
        <v>6803</v>
      </c>
      <c r="C722" s="24">
        <v>12125079</v>
      </c>
      <c r="D722" s="12" t="s">
        <v>224</v>
      </c>
      <c r="E722" s="25" t="s">
        <v>6612</v>
      </c>
      <c r="F722" s="24">
        <v>11134108</v>
      </c>
      <c r="G722" s="12" t="s">
        <v>225</v>
      </c>
      <c r="H722" s="26" t="s">
        <v>226</v>
      </c>
      <c r="I722" s="12">
        <v>425</v>
      </c>
      <c r="J722" s="27">
        <v>46268</v>
      </c>
      <c r="K722" s="28" t="s">
        <v>6613</v>
      </c>
      <c r="L722" s="12" t="s">
        <v>6614</v>
      </c>
      <c r="M722" s="12">
        <v>425</v>
      </c>
      <c r="N722" s="358">
        <v>0</v>
      </c>
      <c r="O722" s="358">
        <v>0</v>
      </c>
      <c r="P722" s="30" t="s">
        <v>38</v>
      </c>
      <c r="Q722" s="31">
        <v>46254</v>
      </c>
      <c r="R722" s="358">
        <v>0</v>
      </c>
      <c r="S722" s="31">
        <v>46255</v>
      </c>
      <c r="T722" s="31">
        <v>46255</v>
      </c>
      <c r="U722" s="12" t="s">
        <v>39</v>
      </c>
      <c r="V722" s="12" t="s">
        <v>45</v>
      </c>
      <c r="W722" s="31"/>
      <c r="X722" s="358">
        <v>0</v>
      </c>
      <c r="Y722" s="358">
        <v>0</v>
      </c>
      <c r="Z722" s="357">
        <f>IFERROR(VLOOKUP(H722,[2]New!$B:$G,3,0),)*I722/60</f>
        <v>300.33333333333331</v>
      </c>
      <c r="AA722" s="357">
        <f>IFERROR(VLOOKUP(H722,[2]New!$B:$G,4,0),)*I722/60</f>
        <v>655.91666666666663</v>
      </c>
      <c r="AB722" s="357">
        <f>IFERROR(VLOOKUP(H722,[2]New!$B:$G,6,0),)*I722/60</f>
        <v>410.83333333333331</v>
      </c>
      <c r="AC722" s="33">
        <f>VLOOKUP(A722,'[5]PO PTCA'!$A:$M,12,0)</f>
        <v>46303</v>
      </c>
      <c r="AD722" s="12" t="str">
        <f>IFERROR(VLOOKUP(H722,[3]Sheet1!$E:$H,4,0),)</f>
        <v>B</v>
      </c>
      <c r="AE722" s="17"/>
      <c r="AF722" s="34" t="e">
        <v>#N/A</v>
      </c>
      <c r="AG722" s="12">
        <v>2</v>
      </c>
      <c r="AH722" s="20"/>
      <c r="AI722" s="20" t="s">
        <v>41</v>
      </c>
      <c r="AJ722" s="223"/>
      <c r="AK722" s="223"/>
      <c r="AL722" s="223"/>
      <c r="AM722" s="331"/>
      <c r="AN722" s="223">
        <v>2</v>
      </c>
      <c r="AO722" s="223">
        <v>2</v>
      </c>
      <c r="AP722" s="223">
        <v>2</v>
      </c>
      <c r="AQ722" s="223">
        <v>2</v>
      </c>
      <c r="AR722" s="12"/>
    </row>
    <row r="723" spans="1:44">
      <c r="A723" s="12" t="s">
        <v>6615</v>
      </c>
      <c r="B723" s="23" t="s">
        <v>6800</v>
      </c>
      <c r="C723" s="24">
        <v>12125116</v>
      </c>
      <c r="D723" s="12" t="s">
        <v>185</v>
      </c>
      <c r="E723" s="25" t="s">
        <v>6616</v>
      </c>
      <c r="F723" s="24">
        <v>11134110</v>
      </c>
      <c r="G723" s="12" t="s">
        <v>186</v>
      </c>
      <c r="H723" s="26" t="s">
        <v>187</v>
      </c>
      <c r="I723" s="12">
        <v>1955</v>
      </c>
      <c r="J723" s="27">
        <v>46268</v>
      </c>
      <c r="K723" s="28" t="s">
        <v>6617</v>
      </c>
      <c r="L723" s="12" t="s">
        <v>6618</v>
      </c>
      <c r="M723" s="12">
        <v>1955</v>
      </c>
      <c r="N723" s="358">
        <v>0</v>
      </c>
      <c r="O723" s="358">
        <v>0</v>
      </c>
      <c r="P723" s="30" t="s">
        <v>38</v>
      </c>
      <c r="Q723" s="31">
        <v>46254</v>
      </c>
      <c r="R723" s="358">
        <v>0</v>
      </c>
      <c r="S723" s="31">
        <v>46255</v>
      </c>
      <c r="T723" s="31">
        <v>46255</v>
      </c>
      <c r="U723" s="12" t="s">
        <v>39</v>
      </c>
      <c r="V723" s="12" t="s">
        <v>45</v>
      </c>
      <c r="W723" s="31"/>
      <c r="X723" s="358">
        <v>0</v>
      </c>
      <c r="Y723" s="358">
        <v>0</v>
      </c>
      <c r="Z723" s="357">
        <f>IFERROR(VLOOKUP(H723,[2]New!$B:$G,3,0),)*I723/60</f>
        <v>1381.5333333333333</v>
      </c>
      <c r="AA723" s="357">
        <f>IFERROR(VLOOKUP(H723,[2]New!$B:$G,4,0),)*I723/60</f>
        <v>3017.2166666666667</v>
      </c>
      <c r="AB723" s="357">
        <f>IFERROR(VLOOKUP(H723,[2]New!$B:$G,6,0),)*I723/60</f>
        <v>1889.8333333333333</v>
      </c>
      <c r="AC723" s="33">
        <f>VLOOKUP(A723,'[5]PO PTCA'!$A:$M,12,0)</f>
        <v>46303</v>
      </c>
      <c r="AD723" s="12" t="str">
        <f>IFERROR(VLOOKUP(H723,[3]Sheet1!$E:$H,4,0),)</f>
        <v>B</v>
      </c>
      <c r="AE723" s="17"/>
      <c r="AF723" s="34" t="e">
        <v>#N/A</v>
      </c>
      <c r="AG723" s="12">
        <v>2</v>
      </c>
      <c r="AH723" s="20"/>
      <c r="AI723" s="20" t="s">
        <v>41</v>
      </c>
      <c r="AJ723" s="223"/>
      <c r="AK723" s="223"/>
      <c r="AL723" s="223"/>
      <c r="AM723" s="331"/>
      <c r="AN723" s="223">
        <v>2</v>
      </c>
      <c r="AO723" s="223">
        <v>2</v>
      </c>
      <c r="AP723" s="223">
        <v>2</v>
      </c>
      <c r="AQ723" s="223">
        <v>2</v>
      </c>
      <c r="AR723" s="12"/>
    </row>
    <row r="724" spans="1:44">
      <c r="A724" s="12" t="s">
        <v>6619</v>
      </c>
      <c r="B724" s="23" t="s">
        <v>6804</v>
      </c>
      <c r="C724" s="24">
        <v>12125082</v>
      </c>
      <c r="D724" s="12" t="s">
        <v>363</v>
      </c>
      <c r="E724" s="25" t="s">
        <v>6620</v>
      </c>
      <c r="F724" s="24">
        <v>11135699</v>
      </c>
      <c r="G724" s="12" t="s">
        <v>354</v>
      </c>
      <c r="H724" s="26" t="s">
        <v>355</v>
      </c>
      <c r="I724" s="12">
        <v>60</v>
      </c>
      <c r="J724" s="27">
        <v>46268</v>
      </c>
      <c r="K724" s="28" t="s">
        <v>6621</v>
      </c>
      <c r="L724" s="12" t="s">
        <v>6622</v>
      </c>
      <c r="M724" s="12">
        <v>60</v>
      </c>
      <c r="N724" s="358">
        <v>0</v>
      </c>
      <c r="O724" s="358">
        <v>0</v>
      </c>
      <c r="P724" s="30" t="s">
        <v>38</v>
      </c>
      <c r="Q724" s="31">
        <v>46254</v>
      </c>
      <c r="R724" s="358">
        <v>0</v>
      </c>
      <c r="S724" s="31">
        <v>46255</v>
      </c>
      <c r="T724" s="31">
        <v>46255</v>
      </c>
      <c r="U724" s="12" t="s">
        <v>39</v>
      </c>
      <c r="V724" s="12" t="s">
        <v>45</v>
      </c>
      <c r="W724" s="31"/>
      <c r="X724" s="358">
        <v>0</v>
      </c>
      <c r="Y724" s="358">
        <v>0</v>
      </c>
      <c r="Z724" s="357">
        <f>IFERROR(VLOOKUP(H724,[2]New!$B:$G,3,0),)*I724/60</f>
        <v>42.4</v>
      </c>
      <c r="AA724" s="357">
        <f>IFERROR(VLOOKUP(H724,[2]New!$B:$G,4,0),)*I724/60</f>
        <v>117.9</v>
      </c>
      <c r="AB724" s="357">
        <f>IFERROR(VLOOKUP(H724,[2]New!$B:$G,6,0),)*I724/60</f>
        <v>58</v>
      </c>
      <c r="AC724" s="33">
        <f>VLOOKUP(A724,'[5]PO PTCA'!$A:$M,12,0)</f>
        <v>46303</v>
      </c>
      <c r="AD724" s="12" t="str">
        <f>IFERROR(VLOOKUP(H724,[3]Sheet1!$E:$H,4,0),)</f>
        <v>B</v>
      </c>
      <c r="AE724" s="17"/>
      <c r="AF724" s="34" t="e">
        <v>#N/A</v>
      </c>
      <c r="AG724" s="12">
        <v>2</v>
      </c>
      <c r="AH724" s="20"/>
      <c r="AI724" s="20" t="s">
        <v>41</v>
      </c>
      <c r="AJ724" s="223"/>
      <c r="AK724" s="223"/>
      <c r="AL724" s="223"/>
      <c r="AM724" s="331"/>
      <c r="AN724" s="223">
        <v>2</v>
      </c>
      <c r="AO724" s="223">
        <v>2</v>
      </c>
      <c r="AP724" s="223">
        <v>2</v>
      </c>
      <c r="AQ724" s="223">
        <v>2</v>
      </c>
      <c r="AR724" s="12"/>
    </row>
    <row r="725" spans="1:44">
      <c r="A725" s="12" t="s">
        <v>6623</v>
      </c>
      <c r="B725" s="23" t="s">
        <v>6805</v>
      </c>
      <c r="C725" s="24">
        <v>12125030</v>
      </c>
      <c r="D725" s="12" t="s">
        <v>366</v>
      </c>
      <c r="E725" s="25" t="s">
        <v>6624</v>
      </c>
      <c r="F725" s="24">
        <v>11135701</v>
      </c>
      <c r="G725" s="12" t="s">
        <v>360</v>
      </c>
      <c r="H725" s="26" t="s">
        <v>361</v>
      </c>
      <c r="I725" s="12">
        <v>320</v>
      </c>
      <c r="J725" s="27">
        <v>46268</v>
      </c>
      <c r="K725" s="28" t="s">
        <v>6625</v>
      </c>
      <c r="L725" s="12" t="s">
        <v>6626</v>
      </c>
      <c r="M725" s="12">
        <v>320</v>
      </c>
      <c r="N725" s="358">
        <v>0</v>
      </c>
      <c r="O725" s="358">
        <v>0</v>
      </c>
      <c r="P725" s="30" t="s">
        <v>38</v>
      </c>
      <c r="Q725" s="31">
        <v>46254</v>
      </c>
      <c r="R725" s="358">
        <v>0</v>
      </c>
      <c r="S725" s="31">
        <v>46255</v>
      </c>
      <c r="T725" s="31">
        <v>46255</v>
      </c>
      <c r="U725" s="12" t="s">
        <v>39</v>
      </c>
      <c r="V725" s="12" t="s">
        <v>45</v>
      </c>
      <c r="W725" s="31"/>
      <c r="X725" s="358">
        <v>0</v>
      </c>
      <c r="Y725" s="358">
        <v>0</v>
      </c>
      <c r="Z725" s="357">
        <f>IFERROR(VLOOKUP(H725,[2]New!$B:$G,3,0),)*I725/60</f>
        <v>226.13333333333333</v>
      </c>
      <c r="AA725" s="357">
        <f>IFERROR(VLOOKUP(H725,[2]New!$B:$G,4,0),)*I725/60</f>
        <v>628.79999999999995</v>
      </c>
      <c r="AB725" s="357">
        <f>IFERROR(VLOOKUP(H725,[2]New!$B:$G,6,0),)*I725/60</f>
        <v>309.33333333333331</v>
      </c>
      <c r="AC725" s="33">
        <f>VLOOKUP(A725,'[5]PO PTCA'!$A:$M,12,0)</f>
        <v>46303</v>
      </c>
      <c r="AD725" s="12" t="str">
        <f>IFERROR(VLOOKUP(H725,[3]Sheet1!$E:$H,4,0),)</f>
        <v>B</v>
      </c>
      <c r="AE725" s="17"/>
      <c r="AF725" s="34" t="e">
        <v>#N/A</v>
      </c>
      <c r="AG725" s="12">
        <v>2</v>
      </c>
      <c r="AH725" s="20"/>
      <c r="AI725" s="20" t="s">
        <v>41</v>
      </c>
      <c r="AJ725" s="223"/>
      <c r="AK725" s="223"/>
      <c r="AL725" s="223"/>
      <c r="AM725" s="331"/>
      <c r="AN725" s="223">
        <v>2</v>
      </c>
      <c r="AO725" s="223">
        <v>2</v>
      </c>
      <c r="AP725" s="223">
        <v>2</v>
      </c>
      <c r="AQ725" s="223">
        <v>2</v>
      </c>
      <c r="AR725" s="12"/>
    </row>
    <row r="726" spans="1:44">
      <c r="A726" s="12" t="s">
        <v>6627</v>
      </c>
      <c r="B726" s="23" t="s">
        <v>6806</v>
      </c>
      <c r="C726" s="24">
        <v>12125114</v>
      </c>
      <c r="D726" s="12" t="s">
        <v>364</v>
      </c>
      <c r="E726" s="25" t="s">
        <v>6628</v>
      </c>
      <c r="F726" s="24">
        <v>11135704</v>
      </c>
      <c r="G726" s="12" t="s">
        <v>356</v>
      </c>
      <c r="H726" s="26" t="s">
        <v>357</v>
      </c>
      <c r="I726" s="12">
        <v>60</v>
      </c>
      <c r="J726" s="27">
        <v>46268</v>
      </c>
      <c r="K726" s="28" t="s">
        <v>6629</v>
      </c>
      <c r="L726" s="12" t="s">
        <v>6630</v>
      </c>
      <c r="M726" s="12">
        <v>60</v>
      </c>
      <c r="N726" s="358">
        <v>0</v>
      </c>
      <c r="O726" s="358">
        <v>0</v>
      </c>
      <c r="P726" s="30" t="s">
        <v>38</v>
      </c>
      <c r="Q726" s="31">
        <v>46254</v>
      </c>
      <c r="R726" s="358">
        <v>0</v>
      </c>
      <c r="S726" s="31">
        <v>46255</v>
      </c>
      <c r="T726" s="31">
        <v>46255</v>
      </c>
      <c r="U726" s="12" t="s">
        <v>39</v>
      </c>
      <c r="V726" s="12" t="s">
        <v>45</v>
      </c>
      <c r="W726" s="31"/>
      <c r="X726" s="358">
        <v>0</v>
      </c>
      <c r="Y726" s="358">
        <v>0</v>
      </c>
      <c r="Z726" s="357">
        <f>IFERROR(VLOOKUP(H726,[2]New!$B:$G,3,0),)*I726/60</f>
        <v>22</v>
      </c>
      <c r="AA726" s="357">
        <f>IFERROR(VLOOKUP(H726,[2]New!$B:$G,4,0),)*I726/60</f>
        <v>117.9</v>
      </c>
      <c r="AB726" s="357">
        <f>IFERROR(VLOOKUP(H726,[2]New!$B:$G,6,0),)*I726/60</f>
        <v>115</v>
      </c>
      <c r="AC726" s="33">
        <f>VLOOKUP(A726,'[5]PO PTCA'!$A:$M,12,0)</f>
        <v>46303</v>
      </c>
      <c r="AD726" s="12" t="str">
        <f>IFERROR(VLOOKUP(H726,[3]Sheet1!$E:$H,4,0),)</f>
        <v>B</v>
      </c>
      <c r="AE726" s="17"/>
      <c r="AF726" s="34" t="e">
        <v>#N/A</v>
      </c>
      <c r="AG726" s="12">
        <v>2</v>
      </c>
      <c r="AH726" s="20"/>
      <c r="AI726" s="20" t="s">
        <v>41</v>
      </c>
      <c r="AJ726" s="223"/>
      <c r="AK726" s="223"/>
      <c r="AL726" s="223"/>
      <c r="AM726" s="331"/>
      <c r="AN726" s="223">
        <v>2</v>
      </c>
      <c r="AO726" s="223">
        <v>2</v>
      </c>
      <c r="AP726" s="223">
        <v>2</v>
      </c>
      <c r="AQ726" s="223">
        <v>2</v>
      </c>
      <c r="AR726" s="12"/>
    </row>
    <row r="727" spans="1:44">
      <c r="A727" s="12" t="s">
        <v>5415</v>
      </c>
      <c r="B727" s="23" t="s">
        <v>6807</v>
      </c>
      <c r="C727" s="24">
        <v>12125094</v>
      </c>
      <c r="D727" s="12" t="s">
        <v>243</v>
      </c>
      <c r="E727" s="25" t="s">
        <v>6631</v>
      </c>
      <c r="F727" s="24">
        <v>11134109</v>
      </c>
      <c r="G727" s="12" t="s">
        <v>244</v>
      </c>
      <c r="H727" s="26" t="s">
        <v>245</v>
      </c>
      <c r="I727" s="12">
        <v>475</v>
      </c>
      <c r="J727" s="27">
        <v>46268</v>
      </c>
      <c r="K727" s="28" t="s">
        <v>6632</v>
      </c>
      <c r="L727" s="12" t="s">
        <v>6633</v>
      </c>
      <c r="M727" s="12">
        <v>475</v>
      </c>
      <c r="N727" s="358">
        <v>0</v>
      </c>
      <c r="O727" s="358">
        <v>0</v>
      </c>
      <c r="P727" s="30" t="s">
        <v>38</v>
      </c>
      <c r="Q727" s="31">
        <v>46258</v>
      </c>
      <c r="R727" s="358">
        <v>0</v>
      </c>
      <c r="S727" s="31">
        <v>46259</v>
      </c>
      <c r="T727" s="31">
        <v>46259</v>
      </c>
      <c r="U727" s="12" t="s">
        <v>48</v>
      </c>
      <c r="V727" s="12" t="s">
        <v>252</v>
      </c>
      <c r="W727" s="31"/>
      <c r="X727" s="358">
        <v>0</v>
      </c>
      <c r="Y727" s="358">
        <v>0</v>
      </c>
      <c r="Z727" s="357">
        <f>IFERROR(VLOOKUP(H727,[2]New!$B:$G,3,0),)*I727/60</f>
        <v>335.66666666666669</v>
      </c>
      <c r="AA727" s="357">
        <f>IFERROR(VLOOKUP(H727,[2]New!$B:$G,4,0),)*I727/60</f>
        <v>933.375</v>
      </c>
      <c r="AB727" s="357">
        <f>IFERROR(VLOOKUP(H727,[2]New!$B:$G,6,0),)*I727/60</f>
        <v>459.16666666666669</v>
      </c>
      <c r="AC727" s="33">
        <f>VLOOKUP(A727,'[5]PO PTCA'!$A:$M,12,0)</f>
        <v>46303</v>
      </c>
      <c r="AD727" s="12" t="str">
        <f>IFERROR(VLOOKUP(H727,[3]Sheet1!$E:$H,4,0),)</f>
        <v>C</v>
      </c>
      <c r="AE727" s="17"/>
      <c r="AF727" s="34" t="e">
        <v>#N/A</v>
      </c>
      <c r="AG727" s="12">
        <v>2</v>
      </c>
      <c r="AH727" s="20"/>
      <c r="AI727" s="20" t="s">
        <v>121</v>
      </c>
      <c r="AJ727" s="223"/>
      <c r="AK727" s="223"/>
      <c r="AL727" s="223"/>
      <c r="AM727" s="331"/>
      <c r="AN727" s="223">
        <v>2</v>
      </c>
      <c r="AO727" s="223">
        <v>2</v>
      </c>
      <c r="AP727" s="223">
        <v>2</v>
      </c>
      <c r="AQ727" s="223">
        <v>2</v>
      </c>
      <c r="AR727" s="12"/>
    </row>
    <row r="728" spans="1:44">
      <c r="A728" s="12" t="s">
        <v>6634</v>
      </c>
      <c r="B728" s="23" t="s">
        <v>6808</v>
      </c>
      <c r="C728" s="24">
        <v>12125088</v>
      </c>
      <c r="D728" s="12" t="s">
        <v>277</v>
      </c>
      <c r="E728" s="25" t="s">
        <v>6635</v>
      </c>
      <c r="F728" s="24">
        <v>11134233</v>
      </c>
      <c r="G728" s="12" t="s">
        <v>275</v>
      </c>
      <c r="H728" s="26" t="s">
        <v>276</v>
      </c>
      <c r="I728" s="12">
        <v>370</v>
      </c>
      <c r="J728" s="27">
        <v>46268</v>
      </c>
      <c r="K728" s="28" t="s">
        <v>6636</v>
      </c>
      <c r="L728" s="12" t="s">
        <v>6637</v>
      </c>
      <c r="M728" s="12">
        <v>370</v>
      </c>
      <c r="N728" s="358">
        <v>0</v>
      </c>
      <c r="O728" s="358">
        <v>0</v>
      </c>
      <c r="P728" s="30" t="s">
        <v>38</v>
      </c>
      <c r="Q728" s="31">
        <v>46258</v>
      </c>
      <c r="R728" s="358">
        <v>0</v>
      </c>
      <c r="S728" s="31">
        <v>46259</v>
      </c>
      <c r="T728" s="31">
        <v>46259</v>
      </c>
      <c r="U728" s="12" t="s">
        <v>48</v>
      </c>
      <c r="V728" s="12" t="s">
        <v>252</v>
      </c>
      <c r="W728" s="31"/>
      <c r="X728" s="358">
        <v>0</v>
      </c>
      <c r="Y728" s="358">
        <v>0</v>
      </c>
      <c r="Z728" s="357">
        <f>IFERROR(VLOOKUP(H728,[2]New!$B:$G,3,0),)*I728/60</f>
        <v>261.46666666666664</v>
      </c>
      <c r="AA728" s="357">
        <f>IFERROR(VLOOKUP(H728,[2]New!$B:$G,4,0),)*I728/60</f>
        <v>727.05</v>
      </c>
      <c r="AB728" s="357">
        <f>IFERROR(VLOOKUP(H728,[2]New!$B:$G,6,0),)*I728/60</f>
        <v>357.66666666666669</v>
      </c>
      <c r="AC728" s="33">
        <f>VLOOKUP(A728,'[5]PO PTCA'!$A:$M,12,0)</f>
        <v>46303</v>
      </c>
      <c r="AD728" s="12" t="str">
        <f>IFERROR(VLOOKUP(H728,[3]Sheet1!$E:$H,4,0),)</f>
        <v>C</v>
      </c>
      <c r="AE728" s="17"/>
      <c r="AF728" s="34" t="e">
        <v>#N/A</v>
      </c>
      <c r="AG728" s="12" t="s">
        <v>42</v>
      </c>
      <c r="AH728" s="20"/>
      <c r="AI728" s="20" t="s">
        <v>213</v>
      </c>
      <c r="AJ728" s="223"/>
      <c r="AK728" s="223"/>
      <c r="AL728" s="223"/>
      <c r="AM728" s="331"/>
      <c r="AN728" s="223">
        <v>2</v>
      </c>
      <c r="AO728" s="223">
        <v>2</v>
      </c>
      <c r="AP728" s="223">
        <v>2</v>
      </c>
      <c r="AQ728" s="223">
        <v>2</v>
      </c>
      <c r="AR728" s="12"/>
    </row>
    <row r="729" spans="1:44">
      <c r="A729" s="12" t="s">
        <v>6638</v>
      </c>
      <c r="B729" s="23" t="s">
        <v>6809</v>
      </c>
      <c r="C729" s="24">
        <v>12125057</v>
      </c>
      <c r="D729" s="12" t="s">
        <v>633</v>
      </c>
      <c r="E729" s="25" t="s">
        <v>6639</v>
      </c>
      <c r="F729" s="24">
        <v>11135707</v>
      </c>
      <c r="G729" s="12" t="s">
        <v>620</v>
      </c>
      <c r="H729" s="26" t="s">
        <v>621</v>
      </c>
      <c r="I729" s="12">
        <v>40</v>
      </c>
      <c r="J729" s="27">
        <v>46268</v>
      </c>
      <c r="K729" s="28" t="s">
        <v>6640</v>
      </c>
      <c r="L729" s="12" t="s">
        <v>6641</v>
      </c>
      <c r="M729" s="12">
        <v>40</v>
      </c>
      <c r="N729" s="358">
        <v>0</v>
      </c>
      <c r="O729" s="358">
        <v>0</v>
      </c>
      <c r="P729" s="30" t="s">
        <v>38</v>
      </c>
      <c r="Q729" s="31">
        <v>46258</v>
      </c>
      <c r="R729" s="358">
        <v>0</v>
      </c>
      <c r="S729" s="31">
        <v>46259</v>
      </c>
      <c r="T729" s="31">
        <v>46259</v>
      </c>
      <c r="U729" s="12" t="s">
        <v>48</v>
      </c>
      <c r="V729" s="12" t="s">
        <v>252</v>
      </c>
      <c r="W729" s="31"/>
      <c r="X729" s="358">
        <v>0</v>
      </c>
      <c r="Y729" s="358">
        <v>0</v>
      </c>
      <c r="Z729" s="357">
        <f>IFERROR(VLOOKUP(H729,[2]New!$B:$G,3,0),)*I729/60</f>
        <v>14.666666666666666</v>
      </c>
      <c r="AA729" s="357">
        <f>IFERROR(VLOOKUP(H729,[2]New!$B:$G,4,0),)*I729/60</f>
        <v>78.599999999999994</v>
      </c>
      <c r="AB729" s="357">
        <f>IFERROR(VLOOKUP(H729,[2]New!$B:$G,6,0),)*I729/60</f>
        <v>76.666666666666671</v>
      </c>
      <c r="AC729" s="33">
        <f>VLOOKUP(A729,'[5]PO PTCA'!$A:$M,12,0)</f>
        <v>46303</v>
      </c>
      <c r="AD729" s="12" t="str">
        <f>IFERROR(VLOOKUP(H729,[3]Sheet1!$E:$H,4,0),)</f>
        <v>C</v>
      </c>
      <c r="AE729" s="17"/>
      <c r="AF729" s="34" t="e">
        <v>#N/A</v>
      </c>
      <c r="AG729" s="12">
        <v>7</v>
      </c>
      <c r="AH729" s="20"/>
      <c r="AI729" s="20" t="s">
        <v>674</v>
      </c>
      <c r="AJ729" s="223"/>
      <c r="AK729" s="223"/>
      <c r="AL729" s="223"/>
      <c r="AM729" s="331"/>
      <c r="AN729" s="223">
        <v>2</v>
      </c>
      <c r="AO729" s="223">
        <v>2</v>
      </c>
      <c r="AP729" s="223">
        <v>2</v>
      </c>
      <c r="AQ729" s="223">
        <v>2</v>
      </c>
      <c r="AR729" s="12"/>
    </row>
    <row r="730" spans="1:44">
      <c r="A730" s="12" t="s">
        <v>6642</v>
      </c>
      <c r="B730" s="23" t="s">
        <v>6810</v>
      </c>
      <c r="C730" s="24">
        <v>12125058</v>
      </c>
      <c r="D730" s="12" t="s">
        <v>362</v>
      </c>
      <c r="E730" s="25" t="s">
        <v>6643</v>
      </c>
      <c r="F730" s="24">
        <v>11135708</v>
      </c>
      <c r="G730" s="12" t="s">
        <v>499</v>
      </c>
      <c r="H730" s="26" t="s">
        <v>353</v>
      </c>
      <c r="I730" s="12">
        <v>560</v>
      </c>
      <c r="J730" s="27">
        <v>46268</v>
      </c>
      <c r="K730" s="28" t="s">
        <v>6644</v>
      </c>
      <c r="L730" s="12" t="s">
        <v>6645</v>
      </c>
      <c r="M730" s="12">
        <v>560</v>
      </c>
      <c r="N730" s="358">
        <v>0</v>
      </c>
      <c r="O730" s="358">
        <v>0</v>
      </c>
      <c r="P730" s="30" t="s">
        <v>38</v>
      </c>
      <c r="Q730" s="31">
        <v>46258</v>
      </c>
      <c r="R730" s="358">
        <v>0</v>
      </c>
      <c r="S730" s="31">
        <v>46259</v>
      </c>
      <c r="T730" s="31">
        <v>46259</v>
      </c>
      <c r="U730" s="12" t="s">
        <v>48</v>
      </c>
      <c r="V730" s="12" t="s">
        <v>252</v>
      </c>
      <c r="W730" s="31"/>
      <c r="X730" s="358">
        <v>0</v>
      </c>
      <c r="Y730" s="358">
        <v>0</v>
      </c>
      <c r="Z730" s="357">
        <f>IFERROR(VLOOKUP(H730,[2]New!$B:$G,3,0),)*I730/60</f>
        <v>0</v>
      </c>
      <c r="AA730" s="357">
        <f>IFERROR(VLOOKUP(H730,[2]New!$B:$G,4,0),)*I730/60</f>
        <v>0</v>
      </c>
      <c r="AB730" s="357">
        <f>IFERROR(VLOOKUP(H730,[2]New!$B:$G,6,0),)*I730/60</f>
        <v>0</v>
      </c>
      <c r="AC730" s="33">
        <f>VLOOKUP(A730,'[5]PO PTCA'!$A:$M,12,0)</f>
        <v>46303</v>
      </c>
      <c r="AD730" s="12" t="str">
        <f>IFERROR(VLOOKUP(H730,[3]Sheet1!$E:$H,4,0),)</f>
        <v>C</v>
      </c>
      <c r="AE730" s="17"/>
      <c r="AF730" s="34" t="e">
        <v>#N/A</v>
      </c>
      <c r="AG730" s="12">
        <v>7</v>
      </c>
      <c r="AH730" s="20"/>
      <c r="AI730" s="20" t="s">
        <v>674</v>
      </c>
      <c r="AJ730" s="223"/>
      <c r="AK730" s="223"/>
      <c r="AL730" s="223"/>
      <c r="AM730" s="331"/>
      <c r="AN730" s="223">
        <v>2</v>
      </c>
      <c r="AO730" s="223">
        <v>2</v>
      </c>
      <c r="AP730" s="223">
        <v>2</v>
      </c>
      <c r="AQ730" s="223">
        <v>2</v>
      </c>
      <c r="AR730" s="12"/>
    </row>
    <row r="731" spans="1:44">
      <c r="A731" s="12" t="s">
        <v>6646</v>
      </c>
      <c r="B731" s="23" t="s">
        <v>6811</v>
      </c>
      <c r="C731" s="24">
        <v>12125063</v>
      </c>
      <c r="D731" s="12" t="s">
        <v>341</v>
      </c>
      <c r="E731" s="25" t="s">
        <v>6647</v>
      </c>
      <c r="F731" s="24">
        <v>11135711</v>
      </c>
      <c r="G731" s="12" t="s">
        <v>2524</v>
      </c>
      <c r="H731" s="26" t="s">
        <v>342</v>
      </c>
      <c r="I731" s="12">
        <v>320</v>
      </c>
      <c r="J731" s="27">
        <v>46268</v>
      </c>
      <c r="K731" s="28" t="s">
        <v>6648</v>
      </c>
      <c r="L731" s="12" t="s">
        <v>6649</v>
      </c>
      <c r="M731" s="12">
        <v>320</v>
      </c>
      <c r="N731" s="358">
        <v>0</v>
      </c>
      <c r="O731" s="358">
        <v>0</v>
      </c>
      <c r="P731" s="30" t="s">
        <v>38</v>
      </c>
      <c r="Q731" s="31">
        <v>46258</v>
      </c>
      <c r="R731" s="358">
        <v>0</v>
      </c>
      <c r="S731" s="31">
        <v>46259</v>
      </c>
      <c r="T731" s="31">
        <v>46259</v>
      </c>
      <c r="U731" s="12" t="s">
        <v>48</v>
      </c>
      <c r="V731" s="12" t="s">
        <v>252</v>
      </c>
      <c r="W731" s="31"/>
      <c r="X731" s="358">
        <v>0</v>
      </c>
      <c r="Y731" s="358">
        <v>0</v>
      </c>
      <c r="Z731" s="357">
        <f>IFERROR(VLOOKUP(H731,[2]New!$B:$G,3,0),)*I731/60</f>
        <v>117.33333333333333</v>
      </c>
      <c r="AA731" s="357">
        <f>IFERROR(VLOOKUP(H731,[2]New!$B:$G,4,0),)*I731/60</f>
        <v>628.79999999999995</v>
      </c>
      <c r="AB731" s="357">
        <f>IFERROR(VLOOKUP(H731,[2]New!$B:$G,6,0),)*I731/60</f>
        <v>613.33333333333337</v>
      </c>
      <c r="AC731" s="33">
        <f>VLOOKUP(A731,'[5]PO PTCA'!$A:$M,12,0)</f>
        <v>46303</v>
      </c>
      <c r="AD731" s="12" t="str">
        <f>IFERROR(VLOOKUP(H731,[3]Sheet1!$E:$H,4,0),)</f>
        <v>C</v>
      </c>
      <c r="AE731" s="17"/>
      <c r="AF731" s="34" t="e">
        <v>#N/A</v>
      </c>
      <c r="AG731" s="12">
        <v>7</v>
      </c>
      <c r="AH731" s="20"/>
      <c r="AI731" s="20" t="s">
        <v>674</v>
      </c>
      <c r="AJ731" s="223"/>
      <c r="AK731" s="223"/>
      <c r="AL731" s="223"/>
      <c r="AM731" s="331"/>
      <c r="AN731" s="223">
        <v>2</v>
      </c>
      <c r="AO731" s="223">
        <v>2</v>
      </c>
      <c r="AP731" s="223">
        <v>2</v>
      </c>
      <c r="AQ731" s="223">
        <v>2</v>
      </c>
      <c r="AR731" s="12"/>
    </row>
    <row r="732" spans="1:44">
      <c r="A732" s="12" t="s">
        <v>6650</v>
      </c>
      <c r="B732" s="23" t="s">
        <v>6812</v>
      </c>
      <c r="C732" s="24">
        <v>12125064</v>
      </c>
      <c r="D732" s="12" t="s">
        <v>502</v>
      </c>
      <c r="E732" s="25" t="s">
        <v>6651</v>
      </c>
      <c r="F732" s="24">
        <v>11135712</v>
      </c>
      <c r="G732" s="12" t="s">
        <v>500</v>
      </c>
      <c r="H732" s="26" t="s">
        <v>501</v>
      </c>
      <c r="I732" s="12">
        <v>560</v>
      </c>
      <c r="J732" s="27">
        <v>46268</v>
      </c>
      <c r="K732" s="28" t="s">
        <v>6652</v>
      </c>
      <c r="L732" s="12" t="s">
        <v>6653</v>
      </c>
      <c r="M732" s="12">
        <v>560</v>
      </c>
      <c r="N732" s="358">
        <v>0</v>
      </c>
      <c r="O732" s="358">
        <v>0</v>
      </c>
      <c r="P732" s="30" t="s">
        <v>38</v>
      </c>
      <c r="Q732" s="31">
        <v>46258</v>
      </c>
      <c r="R732" s="358">
        <v>0</v>
      </c>
      <c r="S732" s="31">
        <v>46259</v>
      </c>
      <c r="T732" s="31">
        <v>46259</v>
      </c>
      <c r="U732" s="12" t="s">
        <v>48</v>
      </c>
      <c r="V732" s="12" t="s">
        <v>252</v>
      </c>
      <c r="W732" s="31"/>
      <c r="X732" s="358">
        <v>0</v>
      </c>
      <c r="Y732" s="358">
        <v>0</v>
      </c>
      <c r="Z732" s="357">
        <f>IFERROR(VLOOKUP(H732,[2]New!$B:$G,3,0),)*I732/60</f>
        <v>205.33333333333334</v>
      </c>
      <c r="AA732" s="357">
        <f>IFERROR(VLOOKUP(H732,[2]New!$B:$G,4,0),)*I732/60</f>
        <v>1100.4000000000001</v>
      </c>
      <c r="AB732" s="357">
        <f>IFERROR(VLOOKUP(H732,[2]New!$B:$G,6,0),)*I732/60</f>
        <v>1073.3333333333333</v>
      </c>
      <c r="AC732" s="33">
        <f>VLOOKUP(A732,'[5]PO PTCA'!$A:$M,12,0)</f>
        <v>46303</v>
      </c>
      <c r="AD732" s="12" t="str">
        <f>IFERROR(VLOOKUP(H732,[3]Sheet1!$E:$H,4,0),)</f>
        <v>C</v>
      </c>
      <c r="AE732" s="17"/>
      <c r="AF732" s="34" t="e">
        <v>#N/A</v>
      </c>
      <c r="AG732" s="12">
        <v>7</v>
      </c>
      <c r="AH732" s="20"/>
      <c r="AI732" s="20" t="s">
        <v>674</v>
      </c>
      <c r="AJ732" s="223"/>
      <c r="AK732" s="223"/>
      <c r="AL732" s="223"/>
      <c r="AM732" s="331"/>
      <c r="AN732" s="223">
        <v>2</v>
      </c>
      <c r="AO732" s="223">
        <v>2</v>
      </c>
      <c r="AP732" s="223">
        <v>2</v>
      </c>
      <c r="AQ732" s="223">
        <v>2</v>
      </c>
      <c r="AR732" s="12"/>
    </row>
    <row r="733" spans="1:44">
      <c r="A733" s="12" t="s">
        <v>4286</v>
      </c>
      <c r="B733" s="23" t="s">
        <v>6813</v>
      </c>
      <c r="C733" s="24">
        <v>12111386</v>
      </c>
      <c r="D733" s="12" t="s">
        <v>322</v>
      </c>
      <c r="E733" s="25" t="s">
        <v>6654</v>
      </c>
      <c r="F733" s="24">
        <v>11126777</v>
      </c>
      <c r="G733" s="12" t="s">
        <v>320</v>
      </c>
      <c r="H733" s="26" t="s">
        <v>321</v>
      </c>
      <c r="I733" s="12">
        <v>10</v>
      </c>
      <c r="J733" s="27">
        <v>46263</v>
      </c>
      <c r="K733" s="28" t="s">
        <v>6655</v>
      </c>
      <c r="L733" s="12" t="s">
        <v>6656</v>
      </c>
      <c r="M733" s="12">
        <v>10</v>
      </c>
      <c r="N733" s="358">
        <v>0</v>
      </c>
      <c r="O733" s="358">
        <v>0</v>
      </c>
      <c r="P733" s="30" t="s">
        <v>43</v>
      </c>
      <c r="Q733" s="31">
        <v>46254</v>
      </c>
      <c r="R733" s="358">
        <v>0</v>
      </c>
      <c r="S733" s="31">
        <v>46255</v>
      </c>
      <c r="T733" s="31">
        <v>46255</v>
      </c>
      <c r="U733" s="12" t="s">
        <v>44</v>
      </c>
      <c r="V733" s="12" t="s">
        <v>45</v>
      </c>
      <c r="W733" s="31"/>
      <c r="X733" s="358">
        <v>0</v>
      </c>
      <c r="Y733" s="358">
        <v>0</v>
      </c>
      <c r="Z733" s="357">
        <f>IFERROR(VLOOKUP(H733,[2]New!$B:$G,3,0),)*I733/60</f>
        <v>3.5</v>
      </c>
      <c r="AA733" s="357">
        <f>IFERROR(VLOOKUP(H733,[2]New!$B:$G,4,0),)*I733/60</f>
        <v>15.433333333333334</v>
      </c>
      <c r="AB733" s="357">
        <f>IFERROR(VLOOKUP(H733,[2]New!$B:$G,6,0),)*I733/60</f>
        <v>7.166666666666667</v>
      </c>
      <c r="AC733" s="33">
        <f>VLOOKUP(A733,'[5]PO PTCA'!$A:$M,12,0)</f>
        <v>46269</v>
      </c>
      <c r="AD733" s="12">
        <f>IFERROR(VLOOKUP(H733,[3]Sheet1!$E:$H,4,0),)</f>
        <v>0</v>
      </c>
      <c r="AE733" s="17"/>
      <c r="AF733" s="34" t="e">
        <v>#N/A</v>
      </c>
      <c r="AG733" s="12">
        <v>0</v>
      </c>
      <c r="AH733" s="20"/>
      <c r="AI733" s="20" t="str">
        <f t="shared" ref="AI733:AI759" si="0">U733</f>
        <v>M7</v>
      </c>
      <c r="AJ733" s="223"/>
      <c r="AK733" s="223"/>
      <c r="AL733" s="223"/>
      <c r="AM733" s="331"/>
      <c r="AN733" s="223">
        <v>2</v>
      </c>
      <c r="AO733" s="223">
        <v>2</v>
      </c>
      <c r="AP733" s="223">
        <v>2</v>
      </c>
      <c r="AQ733" s="223">
        <v>2</v>
      </c>
      <c r="AR733" s="12"/>
    </row>
    <row r="734" spans="1:44">
      <c r="A734" s="12" t="s">
        <v>6657</v>
      </c>
      <c r="B734" s="23" t="s">
        <v>6814</v>
      </c>
      <c r="C734" s="24">
        <v>12142456</v>
      </c>
      <c r="D734" s="12" t="s">
        <v>333</v>
      </c>
      <c r="E734" s="25" t="s">
        <v>6658</v>
      </c>
      <c r="F734" s="24">
        <v>11135012</v>
      </c>
      <c r="G734" s="12" t="s">
        <v>3888</v>
      </c>
      <c r="H734" s="26" t="s">
        <v>3889</v>
      </c>
      <c r="I734" s="12">
        <v>100</v>
      </c>
      <c r="J734" s="27">
        <v>46268</v>
      </c>
      <c r="K734" s="28" t="s">
        <v>6659</v>
      </c>
      <c r="L734" s="12" t="s">
        <v>6660</v>
      </c>
      <c r="M734" s="12">
        <v>100</v>
      </c>
      <c r="N734" s="358">
        <v>0</v>
      </c>
      <c r="O734" s="358">
        <v>0</v>
      </c>
      <c r="P734" s="30" t="s">
        <v>43</v>
      </c>
      <c r="Q734" s="31">
        <v>46254</v>
      </c>
      <c r="R734" s="358">
        <v>0</v>
      </c>
      <c r="S734" s="31">
        <v>46255</v>
      </c>
      <c r="T734" s="31">
        <v>46255</v>
      </c>
      <c r="U734" s="12" t="s">
        <v>44</v>
      </c>
      <c r="V734" s="12" t="s">
        <v>45</v>
      </c>
      <c r="W734" s="31"/>
      <c r="X734" s="358">
        <v>0</v>
      </c>
      <c r="Y734" s="358">
        <v>0</v>
      </c>
      <c r="Z734" s="357">
        <f>IFERROR(VLOOKUP(H734,[2]New!$B:$G,3,0),)*I734/60</f>
        <v>0</v>
      </c>
      <c r="AA734" s="357">
        <f>IFERROR(VLOOKUP(H734,[2]New!$B:$G,4,0),)*I734/60</f>
        <v>0</v>
      </c>
      <c r="AB734" s="357">
        <f>IFERROR(VLOOKUP(H734,[2]New!$B:$G,6,0),)*I734/60</f>
        <v>0</v>
      </c>
      <c r="AC734" s="33">
        <f>VLOOKUP(A734,'[5]PO PTCA'!$A:$M,12,0)</f>
        <v>46282</v>
      </c>
      <c r="AD734" s="12">
        <f>IFERROR(VLOOKUP(H734,[3]Sheet1!$E:$H,4,0),)</f>
        <v>0</v>
      </c>
      <c r="AE734" s="17"/>
      <c r="AF734" s="34" t="e">
        <v>#N/A</v>
      </c>
      <c r="AG734" s="12">
        <v>1</v>
      </c>
      <c r="AH734" s="20"/>
      <c r="AI734" s="20" t="str">
        <f t="shared" si="0"/>
        <v>M7</v>
      </c>
      <c r="AJ734" s="223"/>
      <c r="AK734" s="223"/>
      <c r="AL734" s="223"/>
      <c r="AM734" s="331"/>
      <c r="AN734" s="223">
        <v>3</v>
      </c>
      <c r="AO734" s="223">
        <v>3</v>
      </c>
      <c r="AP734" s="223">
        <v>3</v>
      </c>
      <c r="AQ734" s="223">
        <v>3</v>
      </c>
      <c r="AR734" s="12"/>
    </row>
    <row r="735" spans="1:44">
      <c r="A735" s="12" t="s">
        <v>6661</v>
      </c>
      <c r="B735" s="23" t="s">
        <v>6815</v>
      </c>
      <c r="C735" s="24">
        <v>12111079</v>
      </c>
      <c r="D735" s="12" t="s">
        <v>141</v>
      </c>
      <c r="E735" s="25" t="s">
        <v>6662</v>
      </c>
      <c r="F735" s="24">
        <v>11131246</v>
      </c>
      <c r="G735" s="12" t="s">
        <v>142</v>
      </c>
      <c r="H735" s="26" t="s">
        <v>143</v>
      </c>
      <c r="I735" s="12">
        <v>38</v>
      </c>
      <c r="J735" s="27">
        <v>46268</v>
      </c>
      <c r="K735" s="28" t="s">
        <v>6663</v>
      </c>
      <c r="L735" s="12" t="s">
        <v>6664</v>
      </c>
      <c r="M735" s="12">
        <v>38</v>
      </c>
      <c r="N735" s="358">
        <v>0</v>
      </c>
      <c r="O735" s="358">
        <v>0</v>
      </c>
      <c r="P735" s="30" t="s">
        <v>43</v>
      </c>
      <c r="Q735" s="31">
        <v>46254</v>
      </c>
      <c r="R735" s="358">
        <v>0</v>
      </c>
      <c r="S735" s="31">
        <v>46255</v>
      </c>
      <c r="T735" s="31">
        <v>46255</v>
      </c>
      <c r="U735" s="12" t="s">
        <v>44</v>
      </c>
      <c r="V735" s="12" t="s">
        <v>45</v>
      </c>
      <c r="W735" s="31"/>
      <c r="X735" s="358">
        <v>0</v>
      </c>
      <c r="Y735" s="358">
        <v>0</v>
      </c>
      <c r="Z735" s="357">
        <f>IFERROR(VLOOKUP(H735,[2]New!$B:$G,3,0),)*I735/60</f>
        <v>13.933333333333334</v>
      </c>
      <c r="AA735" s="357">
        <f>IFERROR(VLOOKUP(H735,[2]New!$B:$G,4,0),)*I735/60</f>
        <v>74.67</v>
      </c>
      <c r="AB735" s="357">
        <f>IFERROR(VLOOKUP(H735,[2]New!$B:$G,6,0),)*I735/60</f>
        <v>72.833333333333329</v>
      </c>
      <c r="AC735" s="33">
        <f>VLOOKUP(A735,'[5]PO PTCA'!$A:$M,12,0)</f>
        <v>46300</v>
      </c>
      <c r="AD735" s="12">
        <f>IFERROR(VLOOKUP(H735,[3]Sheet1!$E:$H,4,0),)</f>
        <v>0</v>
      </c>
      <c r="AE735" s="17"/>
      <c r="AF735" s="34" t="e">
        <v>#N/A</v>
      </c>
      <c r="AG735" s="12">
        <v>0</v>
      </c>
      <c r="AH735" s="20"/>
      <c r="AI735" s="20" t="str">
        <f t="shared" si="0"/>
        <v>M7</v>
      </c>
      <c r="AJ735" s="223"/>
      <c r="AK735" s="223"/>
      <c r="AL735" s="223"/>
      <c r="AM735" s="331"/>
      <c r="AN735" s="223">
        <v>3</v>
      </c>
      <c r="AO735" s="223">
        <v>3</v>
      </c>
      <c r="AP735" s="223" t="s">
        <v>47</v>
      </c>
      <c r="AQ735" s="223">
        <v>3</v>
      </c>
      <c r="AR735" s="12"/>
    </row>
    <row r="736" spans="1:44">
      <c r="A736" s="12" t="s">
        <v>6665</v>
      </c>
      <c r="B736" s="23" t="s">
        <v>6816</v>
      </c>
      <c r="C736" s="24">
        <v>12114378</v>
      </c>
      <c r="D736" s="12" t="s">
        <v>148</v>
      </c>
      <c r="E736" s="25" t="s">
        <v>6666</v>
      </c>
      <c r="F736" s="24">
        <v>11127219</v>
      </c>
      <c r="G736" s="12" t="s">
        <v>149</v>
      </c>
      <c r="H736" s="26" t="s">
        <v>247</v>
      </c>
      <c r="I736" s="12">
        <v>10</v>
      </c>
      <c r="J736" s="27">
        <v>46268</v>
      </c>
      <c r="K736" s="28" t="s">
        <v>6667</v>
      </c>
      <c r="L736" s="12" t="s">
        <v>6668</v>
      </c>
      <c r="M736" s="12">
        <v>10</v>
      </c>
      <c r="N736" s="358">
        <v>0</v>
      </c>
      <c r="O736" s="358">
        <v>0</v>
      </c>
      <c r="P736" s="30" t="s">
        <v>43</v>
      </c>
      <c r="Q736" s="31">
        <v>46254</v>
      </c>
      <c r="R736" s="358">
        <v>0</v>
      </c>
      <c r="S736" s="31">
        <v>46255</v>
      </c>
      <c r="T736" s="31">
        <v>46255</v>
      </c>
      <c r="U736" s="12" t="s">
        <v>44</v>
      </c>
      <c r="V736" s="12" t="s">
        <v>45</v>
      </c>
      <c r="W736" s="31"/>
      <c r="X736" s="358">
        <v>0</v>
      </c>
      <c r="Y736" s="358">
        <v>0</v>
      </c>
      <c r="Z736" s="357">
        <f>IFERROR(VLOOKUP(H736,[2]New!$B:$G,3,0),)*I736/60</f>
        <v>3.6666666666666665</v>
      </c>
      <c r="AA736" s="357">
        <f>IFERROR(VLOOKUP(H736,[2]New!$B:$G,4,0),)*I736/60</f>
        <v>19.649999999999999</v>
      </c>
      <c r="AB736" s="357">
        <f>IFERROR(VLOOKUP(H736,[2]New!$B:$G,6,0),)*I736/60</f>
        <v>19.166666666666668</v>
      </c>
      <c r="AC736" s="33">
        <f>VLOOKUP(A736,'[5]PO PTCA'!$A:$M,12,0)</f>
        <v>46300</v>
      </c>
      <c r="AD736" s="12">
        <f>IFERROR(VLOOKUP(H736,[3]Sheet1!$E:$H,4,0),)</f>
        <v>0</v>
      </c>
      <c r="AE736" s="17"/>
      <c r="AF736" s="34" t="e">
        <v>#N/A</v>
      </c>
      <c r="AG736" s="12">
        <v>0</v>
      </c>
      <c r="AH736" s="20"/>
      <c r="AI736" s="20" t="str">
        <f t="shared" si="0"/>
        <v>M7</v>
      </c>
      <c r="AJ736" s="223"/>
      <c r="AK736" s="223"/>
      <c r="AL736" s="223"/>
      <c r="AM736" s="331"/>
      <c r="AN736" s="223">
        <v>3</v>
      </c>
      <c r="AO736" s="223">
        <v>3</v>
      </c>
      <c r="AP736" s="223">
        <v>2</v>
      </c>
      <c r="AQ736" s="223">
        <v>2</v>
      </c>
      <c r="AR736" s="12"/>
    </row>
    <row r="737" spans="1:44">
      <c r="A737" s="12" t="s">
        <v>6669</v>
      </c>
      <c r="B737" s="23" t="s">
        <v>6817</v>
      </c>
      <c r="C737" s="24">
        <v>12114374</v>
      </c>
      <c r="D737" s="12" t="s">
        <v>312</v>
      </c>
      <c r="E737" s="25" t="s">
        <v>6670</v>
      </c>
      <c r="F737" s="24">
        <v>11127217</v>
      </c>
      <c r="G737" s="12" t="s">
        <v>323</v>
      </c>
      <c r="H737" s="26" t="s">
        <v>324</v>
      </c>
      <c r="I737" s="12">
        <v>20</v>
      </c>
      <c r="J737" s="27">
        <v>46268</v>
      </c>
      <c r="K737" s="28" t="s">
        <v>6671</v>
      </c>
      <c r="L737" s="12" t="s">
        <v>6672</v>
      </c>
      <c r="M737" s="12">
        <v>20</v>
      </c>
      <c r="N737" s="358">
        <v>0</v>
      </c>
      <c r="O737" s="358">
        <v>0</v>
      </c>
      <c r="P737" s="30" t="s">
        <v>43</v>
      </c>
      <c r="Q737" s="31">
        <v>46254</v>
      </c>
      <c r="R737" s="358">
        <v>0</v>
      </c>
      <c r="S737" s="31">
        <v>46255</v>
      </c>
      <c r="T737" s="31">
        <v>46255</v>
      </c>
      <c r="U737" s="12" t="s">
        <v>44</v>
      </c>
      <c r="V737" s="12" t="s">
        <v>45</v>
      </c>
      <c r="W737" s="31"/>
      <c r="X737" s="358">
        <v>0</v>
      </c>
      <c r="Y737" s="358">
        <v>0</v>
      </c>
      <c r="Z737" s="357">
        <f>IFERROR(VLOOKUP(H737,[2]New!$B:$G,3,0),)*I737/60</f>
        <v>14.666666666666666</v>
      </c>
      <c r="AA737" s="357">
        <f>IFERROR(VLOOKUP(H737,[2]New!$B:$G,4,0),)*I737/60</f>
        <v>54.133333333333333</v>
      </c>
      <c r="AB737" s="357">
        <f>IFERROR(VLOOKUP(H737,[2]New!$B:$G,6,0),)*I737/60</f>
        <v>49</v>
      </c>
      <c r="AC737" s="33">
        <f>VLOOKUP(A737,'[5]PO PTCA'!$A:$M,12,0)</f>
        <v>46300</v>
      </c>
      <c r="AD737" s="12">
        <f>IFERROR(VLOOKUP(H737,[3]Sheet1!$E:$H,4,0),)</f>
        <v>0</v>
      </c>
      <c r="AE737" s="17"/>
      <c r="AF737" s="34" t="e">
        <v>#N/A</v>
      </c>
      <c r="AG737" s="12">
        <v>0</v>
      </c>
      <c r="AH737" s="20"/>
      <c r="AI737" s="20" t="str">
        <f t="shared" si="0"/>
        <v>M7</v>
      </c>
      <c r="AJ737" s="223"/>
      <c r="AK737" s="223"/>
      <c r="AL737" s="223"/>
      <c r="AM737" s="331"/>
      <c r="AN737" s="223">
        <v>3</v>
      </c>
      <c r="AO737" s="223">
        <v>3</v>
      </c>
      <c r="AP737" s="223">
        <v>2</v>
      </c>
      <c r="AQ737" s="223">
        <v>2</v>
      </c>
      <c r="AR737" s="12"/>
    </row>
    <row r="738" spans="1:44">
      <c r="A738" s="12" t="s">
        <v>6673</v>
      </c>
      <c r="B738" s="23" t="s">
        <v>6818</v>
      </c>
      <c r="C738" s="24">
        <v>12114365</v>
      </c>
      <c r="D738" s="12" t="s">
        <v>309</v>
      </c>
      <c r="E738" s="25" t="s">
        <v>6674</v>
      </c>
      <c r="F738" s="24">
        <v>11127821</v>
      </c>
      <c r="G738" s="12" t="s">
        <v>306</v>
      </c>
      <c r="H738" s="26" t="s">
        <v>307</v>
      </c>
      <c r="I738" s="12">
        <v>30</v>
      </c>
      <c r="J738" s="27">
        <v>46268</v>
      </c>
      <c r="K738" s="28" t="s">
        <v>6675</v>
      </c>
      <c r="L738" s="12" t="s">
        <v>6676</v>
      </c>
      <c r="M738" s="12">
        <v>30</v>
      </c>
      <c r="N738" s="358">
        <v>0</v>
      </c>
      <c r="O738" s="358">
        <v>0</v>
      </c>
      <c r="P738" s="30" t="s">
        <v>43</v>
      </c>
      <c r="Q738" s="31">
        <v>46254</v>
      </c>
      <c r="R738" s="358">
        <v>0</v>
      </c>
      <c r="S738" s="31">
        <v>46255</v>
      </c>
      <c r="T738" s="31">
        <v>46255</v>
      </c>
      <c r="U738" s="12" t="s">
        <v>44</v>
      </c>
      <c r="V738" s="12" t="s">
        <v>45</v>
      </c>
      <c r="W738" s="31"/>
      <c r="X738" s="358">
        <v>0</v>
      </c>
      <c r="Y738" s="358">
        <v>0</v>
      </c>
      <c r="Z738" s="357">
        <f>IFERROR(VLOOKUP(H738,[2]New!$B:$G,3,0),)*I738/60</f>
        <v>11</v>
      </c>
      <c r="AA738" s="357">
        <f>IFERROR(VLOOKUP(H738,[2]New!$B:$G,4,0),)*I738/60</f>
        <v>58.95</v>
      </c>
      <c r="AB738" s="357">
        <f>IFERROR(VLOOKUP(H738,[2]New!$B:$G,6,0),)*I738/60</f>
        <v>57.5</v>
      </c>
      <c r="AC738" s="33">
        <f>VLOOKUP(A738,'[5]PO PTCA'!$A:$M,12,0)</f>
        <v>46300</v>
      </c>
      <c r="AD738" s="12">
        <f>IFERROR(VLOOKUP(H738,[3]Sheet1!$E:$H,4,0),)</f>
        <v>0</v>
      </c>
      <c r="AE738" s="17"/>
      <c r="AF738" s="34" t="e">
        <v>#N/A</v>
      </c>
      <c r="AG738" s="12">
        <v>0</v>
      </c>
      <c r="AH738" s="20"/>
      <c r="AI738" s="20" t="str">
        <f t="shared" si="0"/>
        <v>M7</v>
      </c>
      <c r="AJ738" s="223"/>
      <c r="AK738" s="223"/>
      <c r="AL738" s="223"/>
      <c r="AM738" s="331"/>
      <c r="AN738" s="223">
        <v>2</v>
      </c>
      <c r="AO738" s="223">
        <v>2</v>
      </c>
      <c r="AP738" s="223">
        <v>2</v>
      </c>
      <c r="AQ738" s="223">
        <v>2</v>
      </c>
      <c r="AR738" s="12"/>
    </row>
    <row r="739" spans="1:44">
      <c r="A739" s="12" t="s">
        <v>6677</v>
      </c>
      <c r="B739" s="23" t="s">
        <v>6819</v>
      </c>
      <c r="C739" s="24">
        <v>12111082</v>
      </c>
      <c r="D739" s="12" t="s">
        <v>154</v>
      </c>
      <c r="E739" s="25" t="s">
        <v>6678</v>
      </c>
      <c r="F739" s="24">
        <v>11131248</v>
      </c>
      <c r="G739" s="12" t="s">
        <v>155</v>
      </c>
      <c r="H739" s="26" t="s">
        <v>269</v>
      </c>
      <c r="I739" s="12">
        <v>20</v>
      </c>
      <c r="J739" s="27">
        <v>46268</v>
      </c>
      <c r="K739" s="28" t="s">
        <v>6679</v>
      </c>
      <c r="L739" s="12" t="s">
        <v>6680</v>
      </c>
      <c r="M739" s="12">
        <v>20</v>
      </c>
      <c r="N739" s="358">
        <v>0</v>
      </c>
      <c r="O739" s="358">
        <v>0</v>
      </c>
      <c r="P739" s="30" t="s">
        <v>43</v>
      </c>
      <c r="Q739" s="31">
        <v>46254</v>
      </c>
      <c r="R739" s="358">
        <v>0</v>
      </c>
      <c r="S739" s="31">
        <v>46255</v>
      </c>
      <c r="T739" s="31">
        <v>46255</v>
      </c>
      <c r="U739" s="12" t="s">
        <v>44</v>
      </c>
      <c r="V739" s="12" t="s">
        <v>45</v>
      </c>
      <c r="W739" s="31"/>
      <c r="X739" s="358">
        <v>0</v>
      </c>
      <c r="Y739" s="358">
        <v>0</v>
      </c>
      <c r="Z739" s="357">
        <f>IFERROR(VLOOKUP(H739,[2]New!$B:$G,3,0),)*I739/60</f>
        <v>14.333333333333334</v>
      </c>
      <c r="AA739" s="357">
        <f>IFERROR(VLOOKUP(H739,[2]New!$B:$G,4,0),)*I739/60</f>
        <v>67.13333333333334</v>
      </c>
      <c r="AB739" s="357">
        <f>IFERROR(VLOOKUP(H739,[2]New!$B:$G,6,0),)*I739/60</f>
        <v>46.966666666666669</v>
      </c>
      <c r="AC739" s="33">
        <f>VLOOKUP(A739,'[5]PO PTCA'!$A:$M,12,0)</f>
        <v>46300</v>
      </c>
      <c r="AD739" s="12">
        <f>IFERROR(VLOOKUP(H739,[3]Sheet1!$E:$H,4,0),)</f>
        <v>0</v>
      </c>
      <c r="AE739" s="17"/>
      <c r="AF739" s="34" t="e">
        <v>#N/A</v>
      </c>
      <c r="AG739" s="12">
        <v>0</v>
      </c>
      <c r="AH739" s="20"/>
      <c r="AI739" s="20" t="str">
        <f t="shared" si="0"/>
        <v>M7</v>
      </c>
      <c r="AJ739" s="223"/>
      <c r="AK739" s="223"/>
      <c r="AL739" s="223"/>
      <c r="AM739" s="331"/>
      <c r="AN739" s="223">
        <v>3</v>
      </c>
      <c r="AO739" s="223">
        <v>3</v>
      </c>
      <c r="AP739" s="223" t="s">
        <v>47</v>
      </c>
      <c r="AQ739" s="223">
        <v>3</v>
      </c>
      <c r="AR739" s="12"/>
    </row>
    <row r="740" spans="1:44">
      <c r="A740" s="12" t="s">
        <v>6681</v>
      </c>
      <c r="B740" s="23" t="s">
        <v>6820</v>
      </c>
      <c r="C740" s="24">
        <v>12111084</v>
      </c>
      <c r="D740" s="12" t="s">
        <v>151</v>
      </c>
      <c r="E740" s="25" t="s">
        <v>6682</v>
      </c>
      <c r="F740" s="24">
        <v>11131251</v>
      </c>
      <c r="G740" s="12" t="s">
        <v>152</v>
      </c>
      <c r="H740" s="26" t="s">
        <v>153</v>
      </c>
      <c r="I740" s="12">
        <v>40</v>
      </c>
      <c r="J740" s="27">
        <v>46268</v>
      </c>
      <c r="K740" s="28" t="s">
        <v>6683</v>
      </c>
      <c r="L740" s="12" t="s">
        <v>6684</v>
      </c>
      <c r="M740" s="12">
        <v>40</v>
      </c>
      <c r="N740" s="358">
        <v>0</v>
      </c>
      <c r="O740" s="358">
        <v>0</v>
      </c>
      <c r="P740" s="30" t="s">
        <v>43</v>
      </c>
      <c r="Q740" s="31">
        <v>46254</v>
      </c>
      <c r="R740" s="358">
        <v>0</v>
      </c>
      <c r="S740" s="31">
        <v>46255</v>
      </c>
      <c r="T740" s="31">
        <v>46255</v>
      </c>
      <c r="U740" s="12" t="s">
        <v>44</v>
      </c>
      <c r="V740" s="12" t="s">
        <v>45</v>
      </c>
      <c r="W740" s="31"/>
      <c r="X740" s="358">
        <v>0</v>
      </c>
      <c r="Y740" s="358">
        <v>0</v>
      </c>
      <c r="Z740" s="357">
        <f>IFERROR(VLOOKUP(H740,[2]New!$B:$G,3,0),)*I740/60</f>
        <v>14.666666666666666</v>
      </c>
      <c r="AA740" s="357">
        <f>IFERROR(VLOOKUP(H740,[2]New!$B:$G,4,0),)*I740/60</f>
        <v>78.599999999999994</v>
      </c>
      <c r="AB740" s="357">
        <f>IFERROR(VLOOKUP(H740,[2]New!$B:$G,6,0),)*I740/60</f>
        <v>76.666666666666671</v>
      </c>
      <c r="AC740" s="33">
        <f>VLOOKUP(A740,'[5]PO PTCA'!$A:$M,12,0)</f>
        <v>46300</v>
      </c>
      <c r="AD740" s="12">
        <f>IFERROR(VLOOKUP(H740,[3]Sheet1!$E:$H,4,0),)</f>
        <v>0</v>
      </c>
      <c r="AE740" s="17"/>
      <c r="AF740" s="34" t="e">
        <v>#N/A</v>
      </c>
      <c r="AG740" s="12">
        <v>0</v>
      </c>
      <c r="AH740" s="20"/>
      <c r="AI740" s="20" t="str">
        <f t="shared" si="0"/>
        <v>M7</v>
      </c>
      <c r="AJ740" s="223"/>
      <c r="AK740" s="223"/>
      <c r="AL740" s="223"/>
      <c r="AM740" s="331"/>
      <c r="AN740" s="223">
        <v>3</v>
      </c>
      <c r="AO740" s="223">
        <v>3</v>
      </c>
      <c r="AP740" s="223" t="s">
        <v>47</v>
      </c>
      <c r="AQ740" s="223">
        <v>3</v>
      </c>
      <c r="AR740" s="12"/>
    </row>
    <row r="741" spans="1:44">
      <c r="A741" s="12" t="s">
        <v>6685</v>
      </c>
      <c r="B741" s="23" t="s">
        <v>6821</v>
      </c>
      <c r="C741" s="24">
        <v>12111083</v>
      </c>
      <c r="D741" s="12" t="s">
        <v>168</v>
      </c>
      <c r="E741" s="25" t="s">
        <v>6686</v>
      </c>
      <c r="F741" s="24">
        <v>11131252</v>
      </c>
      <c r="G741" s="12" t="s">
        <v>206</v>
      </c>
      <c r="H741" s="26" t="s">
        <v>207</v>
      </c>
      <c r="I741" s="12">
        <v>8</v>
      </c>
      <c r="J741" s="27">
        <v>46268</v>
      </c>
      <c r="K741" s="28" t="s">
        <v>6687</v>
      </c>
      <c r="L741" s="12" t="s">
        <v>6688</v>
      </c>
      <c r="M741" s="12">
        <v>8</v>
      </c>
      <c r="N741" s="358">
        <v>0</v>
      </c>
      <c r="O741" s="358">
        <v>0</v>
      </c>
      <c r="P741" s="30" t="s">
        <v>43</v>
      </c>
      <c r="Q741" s="31">
        <v>46254</v>
      </c>
      <c r="R741" s="358">
        <v>0</v>
      </c>
      <c r="S741" s="31">
        <v>46255</v>
      </c>
      <c r="T741" s="31">
        <v>46255</v>
      </c>
      <c r="U741" s="12" t="s">
        <v>44</v>
      </c>
      <c r="V741" s="12" t="s">
        <v>45</v>
      </c>
      <c r="W741" s="31"/>
      <c r="X741" s="358">
        <v>0</v>
      </c>
      <c r="Y741" s="358">
        <v>0</v>
      </c>
      <c r="Z741" s="357">
        <f>IFERROR(VLOOKUP(H741,[2]New!$B:$G,3,0),)*I741/60</f>
        <v>5.7333333333333334</v>
      </c>
      <c r="AA741" s="357">
        <f>IFERROR(VLOOKUP(H741,[2]New!$B:$G,4,0),)*I741/60</f>
        <v>26.853333333333335</v>
      </c>
      <c r="AB741" s="357">
        <f>IFERROR(VLOOKUP(H741,[2]New!$B:$G,6,0),)*I741/60</f>
        <v>18.786666666666669</v>
      </c>
      <c r="AC741" s="33">
        <f>VLOOKUP(A741,'[5]PO PTCA'!$A:$M,12,0)</f>
        <v>46300</v>
      </c>
      <c r="AD741" s="12">
        <f>IFERROR(VLOOKUP(H741,[3]Sheet1!$E:$H,4,0),)</f>
        <v>0</v>
      </c>
      <c r="AE741" s="17"/>
      <c r="AF741" s="34" t="e">
        <v>#N/A</v>
      </c>
      <c r="AG741" s="12">
        <v>0</v>
      </c>
      <c r="AH741" s="20"/>
      <c r="AI741" s="20" t="str">
        <f t="shared" si="0"/>
        <v>M7</v>
      </c>
      <c r="AJ741" s="223"/>
      <c r="AK741" s="223"/>
      <c r="AL741" s="223"/>
      <c r="AM741" s="331"/>
      <c r="AN741" s="223">
        <v>3</v>
      </c>
      <c r="AO741" s="223">
        <v>3</v>
      </c>
      <c r="AP741" s="223" t="s">
        <v>47</v>
      </c>
      <c r="AQ741" s="223">
        <v>3</v>
      </c>
      <c r="AR741" s="12"/>
    </row>
    <row r="742" spans="1:44">
      <c r="A742" s="12" t="s">
        <v>6689</v>
      </c>
      <c r="B742" s="23" t="s">
        <v>6822</v>
      </c>
      <c r="C742" s="24">
        <v>12111377</v>
      </c>
      <c r="D742" s="12" t="s">
        <v>146</v>
      </c>
      <c r="E742" s="25" t="s">
        <v>6690</v>
      </c>
      <c r="F742" s="24">
        <v>11117107</v>
      </c>
      <c r="G742" s="12" t="s">
        <v>296</v>
      </c>
      <c r="H742" s="26" t="s">
        <v>297</v>
      </c>
      <c r="I742" s="12">
        <v>155</v>
      </c>
      <c r="J742" s="27">
        <v>46268</v>
      </c>
      <c r="K742" s="28" t="s">
        <v>6691</v>
      </c>
      <c r="L742" s="12" t="s">
        <v>6692</v>
      </c>
      <c r="M742" s="12">
        <v>155</v>
      </c>
      <c r="N742" s="358">
        <v>0</v>
      </c>
      <c r="O742" s="358">
        <v>0</v>
      </c>
      <c r="P742" s="30" t="s">
        <v>43</v>
      </c>
      <c r="Q742" s="31">
        <v>46254</v>
      </c>
      <c r="R742" s="358">
        <v>0</v>
      </c>
      <c r="S742" s="31">
        <v>46255</v>
      </c>
      <c r="T742" s="31">
        <v>46255</v>
      </c>
      <c r="U742" s="12" t="s">
        <v>44</v>
      </c>
      <c r="V742" s="12" t="s">
        <v>45</v>
      </c>
      <c r="W742" s="31"/>
      <c r="X742" s="358">
        <v>0</v>
      </c>
      <c r="Y742" s="358">
        <v>0</v>
      </c>
      <c r="Z742" s="357">
        <f>IFERROR(VLOOKUP(H742,[2]New!$B:$G,3,0),)*I742/60</f>
        <v>54.25</v>
      </c>
      <c r="AA742" s="357">
        <f>IFERROR(VLOOKUP(H742,[2]New!$B:$G,4,0),)*I742/60</f>
        <v>239.21666666666667</v>
      </c>
      <c r="AB742" s="357">
        <f>IFERROR(VLOOKUP(H742,[2]New!$B:$G,6,0),)*I742/60</f>
        <v>111.08333333333333</v>
      </c>
      <c r="AC742" s="33">
        <f>VLOOKUP(A742,'[5]PO PTCA'!$A:$M,12,0)</f>
        <v>46300</v>
      </c>
      <c r="AD742" s="12">
        <f>IFERROR(VLOOKUP(H742,[3]Sheet1!$E:$H,4,0),)</f>
        <v>0</v>
      </c>
      <c r="AE742" s="17"/>
      <c r="AF742" s="34" t="e">
        <v>#N/A</v>
      </c>
      <c r="AG742" s="12">
        <v>0</v>
      </c>
      <c r="AH742" s="20"/>
      <c r="AI742" s="20" t="str">
        <f t="shared" si="0"/>
        <v>M7</v>
      </c>
      <c r="AJ742" s="223"/>
      <c r="AK742" s="223"/>
      <c r="AL742" s="223"/>
      <c r="AM742" s="331"/>
      <c r="AN742" s="223">
        <v>3</v>
      </c>
      <c r="AO742" s="223">
        <v>3</v>
      </c>
      <c r="AP742" s="223">
        <v>2</v>
      </c>
      <c r="AQ742" s="223">
        <v>2</v>
      </c>
      <c r="AR742" s="12"/>
    </row>
    <row r="743" spans="1:44">
      <c r="A743" s="12" t="s">
        <v>6693</v>
      </c>
      <c r="B743" s="23" t="s">
        <v>6823</v>
      </c>
      <c r="C743" s="24">
        <v>12111080</v>
      </c>
      <c r="D743" s="12" t="s">
        <v>126</v>
      </c>
      <c r="E743" s="25" t="s">
        <v>6694</v>
      </c>
      <c r="F743" s="24">
        <v>11118077</v>
      </c>
      <c r="G743" s="12" t="s">
        <v>6695</v>
      </c>
      <c r="H743" s="26" t="s">
        <v>6696</v>
      </c>
      <c r="I743" s="12">
        <v>30</v>
      </c>
      <c r="J743" s="27">
        <v>46268</v>
      </c>
      <c r="K743" s="28" t="s">
        <v>6697</v>
      </c>
      <c r="L743" s="12" t="s">
        <v>6698</v>
      </c>
      <c r="M743" s="12">
        <v>30</v>
      </c>
      <c r="N743" s="358">
        <v>0</v>
      </c>
      <c r="O743" s="358">
        <v>0</v>
      </c>
      <c r="P743" s="30" t="s">
        <v>43</v>
      </c>
      <c r="Q743" s="31">
        <v>46254</v>
      </c>
      <c r="R743" s="358">
        <v>0</v>
      </c>
      <c r="S743" s="31">
        <v>46255</v>
      </c>
      <c r="T743" s="31">
        <v>46255</v>
      </c>
      <c r="U743" s="12" t="s">
        <v>44</v>
      </c>
      <c r="V743" s="12" t="s">
        <v>45</v>
      </c>
      <c r="W743" s="31"/>
      <c r="X743" s="358">
        <v>0</v>
      </c>
      <c r="Y743" s="358">
        <v>0</v>
      </c>
      <c r="Z743" s="357">
        <f>IFERROR(VLOOKUP(H743,[2]New!$B:$G,3,0),)*I743/60</f>
        <v>21</v>
      </c>
      <c r="AA743" s="357">
        <f>IFERROR(VLOOKUP(H743,[2]New!$B:$G,4,0),)*I743/60</f>
        <v>100.7</v>
      </c>
      <c r="AB743" s="357">
        <f>IFERROR(VLOOKUP(H743,[2]New!$B:$G,6,0),)*I743/60</f>
        <v>73.5</v>
      </c>
      <c r="AC743" s="33">
        <f>VLOOKUP(A743,'[5]PO PTCA'!$A:$M,12,0)</f>
        <v>46300</v>
      </c>
      <c r="AD743" s="12">
        <f>IFERROR(VLOOKUP(H743,[3]Sheet1!$E:$H,4,0),)</f>
        <v>0</v>
      </c>
      <c r="AE743" s="17"/>
      <c r="AF743" s="34" t="e">
        <v>#N/A</v>
      </c>
      <c r="AG743" s="12">
        <v>0</v>
      </c>
      <c r="AH743" s="20"/>
      <c r="AI743" s="20" t="str">
        <f t="shared" si="0"/>
        <v>M7</v>
      </c>
      <c r="AJ743" s="223"/>
      <c r="AK743" s="223"/>
      <c r="AL743" s="223"/>
      <c r="AM743" s="331"/>
      <c r="AN743" s="223">
        <v>3</v>
      </c>
      <c r="AO743" s="223">
        <v>3</v>
      </c>
      <c r="AP743" s="223" t="s">
        <v>47</v>
      </c>
      <c r="AQ743" s="223">
        <v>3</v>
      </c>
      <c r="AR743" s="12"/>
    </row>
    <row r="744" spans="1:44">
      <c r="A744" s="12" t="s">
        <v>6699</v>
      </c>
      <c r="B744" s="23" t="s">
        <v>6824</v>
      </c>
      <c r="C744" s="24">
        <v>12111082</v>
      </c>
      <c r="D744" s="12" t="s">
        <v>154</v>
      </c>
      <c r="E744" s="25" t="s">
        <v>6700</v>
      </c>
      <c r="F744" s="24">
        <v>11118080</v>
      </c>
      <c r="G744" s="12" t="s">
        <v>416</v>
      </c>
      <c r="H744" s="26" t="s">
        <v>417</v>
      </c>
      <c r="I744" s="12">
        <v>30</v>
      </c>
      <c r="J744" s="27">
        <v>46268</v>
      </c>
      <c r="K744" s="28" t="s">
        <v>6701</v>
      </c>
      <c r="L744" s="12" t="s">
        <v>6702</v>
      </c>
      <c r="M744" s="12">
        <v>30</v>
      </c>
      <c r="N744" s="358">
        <v>0</v>
      </c>
      <c r="O744" s="358">
        <v>0</v>
      </c>
      <c r="P744" s="30" t="s">
        <v>43</v>
      </c>
      <c r="Q744" s="31">
        <v>46254</v>
      </c>
      <c r="R744" s="358">
        <v>0</v>
      </c>
      <c r="S744" s="31">
        <v>46255</v>
      </c>
      <c r="T744" s="31">
        <v>46255</v>
      </c>
      <c r="U744" s="12" t="s">
        <v>44</v>
      </c>
      <c r="V744" s="12" t="s">
        <v>45</v>
      </c>
      <c r="W744" s="31"/>
      <c r="X744" s="358">
        <v>0</v>
      </c>
      <c r="Y744" s="358">
        <v>0</v>
      </c>
      <c r="Z744" s="357">
        <f>IFERROR(VLOOKUP(H744,[2]New!$B:$G,3,0),)*I744/60</f>
        <v>21</v>
      </c>
      <c r="AA744" s="357">
        <f>IFERROR(VLOOKUP(H744,[2]New!$B:$G,4,0),)*I744/60</f>
        <v>100.7</v>
      </c>
      <c r="AB744" s="357">
        <f>IFERROR(VLOOKUP(H744,[2]New!$B:$G,6,0),)*I744/60</f>
        <v>73.5</v>
      </c>
      <c r="AC744" s="33">
        <f>VLOOKUP(A744,'[5]PO PTCA'!$A:$M,12,0)</f>
        <v>46300</v>
      </c>
      <c r="AD744" s="12">
        <f>IFERROR(VLOOKUP(H744,[3]Sheet1!$E:$H,4,0),)</f>
        <v>0</v>
      </c>
      <c r="AE744" s="17"/>
      <c r="AF744" s="34" t="e">
        <v>#N/A</v>
      </c>
      <c r="AG744" s="12">
        <v>0</v>
      </c>
      <c r="AH744" s="20"/>
      <c r="AI744" s="20" t="str">
        <f t="shared" si="0"/>
        <v>M7</v>
      </c>
      <c r="AJ744" s="223"/>
      <c r="AK744" s="223"/>
      <c r="AL744" s="223"/>
      <c r="AM744" s="331"/>
      <c r="AN744" s="223">
        <v>3</v>
      </c>
      <c r="AO744" s="223">
        <v>3</v>
      </c>
      <c r="AP744" s="223" t="s">
        <v>47</v>
      </c>
      <c r="AQ744" s="223">
        <v>3</v>
      </c>
      <c r="AR744" s="12"/>
    </row>
    <row r="745" spans="1:44">
      <c r="A745" s="12" t="s">
        <v>6703</v>
      </c>
      <c r="B745" s="23" t="s">
        <v>6825</v>
      </c>
      <c r="C745" s="24">
        <v>12111081</v>
      </c>
      <c r="D745" s="12" t="s">
        <v>171</v>
      </c>
      <c r="E745" s="25" t="s">
        <v>6704</v>
      </c>
      <c r="F745" s="24">
        <v>11118081</v>
      </c>
      <c r="G745" s="12" t="s">
        <v>172</v>
      </c>
      <c r="H745" s="26" t="s">
        <v>173</v>
      </c>
      <c r="I745" s="12">
        <v>50</v>
      </c>
      <c r="J745" s="27">
        <v>46268</v>
      </c>
      <c r="K745" s="28" t="s">
        <v>6705</v>
      </c>
      <c r="L745" s="12" t="s">
        <v>6706</v>
      </c>
      <c r="M745" s="12">
        <v>50</v>
      </c>
      <c r="N745" s="358">
        <v>0</v>
      </c>
      <c r="O745" s="358">
        <v>0</v>
      </c>
      <c r="P745" s="30" t="s">
        <v>43</v>
      </c>
      <c r="Q745" s="31">
        <v>46254</v>
      </c>
      <c r="R745" s="358">
        <v>0</v>
      </c>
      <c r="S745" s="31">
        <v>46255</v>
      </c>
      <c r="T745" s="31">
        <v>46255</v>
      </c>
      <c r="U745" s="12" t="s">
        <v>44</v>
      </c>
      <c r="V745" s="12" t="s">
        <v>45</v>
      </c>
      <c r="W745" s="31"/>
      <c r="X745" s="358">
        <v>0</v>
      </c>
      <c r="Y745" s="358">
        <v>0</v>
      </c>
      <c r="Z745" s="357">
        <f>IFERROR(VLOOKUP(H745,[2]New!$B:$G,3,0),)*I745/60</f>
        <v>35</v>
      </c>
      <c r="AA745" s="357">
        <f>IFERROR(VLOOKUP(H745,[2]New!$B:$G,4,0),)*I745/60</f>
        <v>136.66666666666666</v>
      </c>
      <c r="AB745" s="357">
        <f>IFERROR(VLOOKUP(H745,[2]New!$B:$G,6,0),)*I745/60</f>
        <v>122.5</v>
      </c>
      <c r="AC745" s="33">
        <f>VLOOKUP(A745,'[5]PO PTCA'!$A:$M,12,0)</f>
        <v>46300</v>
      </c>
      <c r="AD745" s="12">
        <f>IFERROR(VLOOKUP(H745,[3]Sheet1!$E:$H,4,0),)</f>
        <v>0</v>
      </c>
      <c r="AE745" s="17"/>
      <c r="AF745" s="34" t="e">
        <v>#N/A</v>
      </c>
      <c r="AG745" s="12">
        <v>0</v>
      </c>
      <c r="AH745" s="20"/>
      <c r="AI745" s="20" t="str">
        <f t="shared" si="0"/>
        <v>M7</v>
      </c>
      <c r="AJ745" s="223"/>
      <c r="AK745" s="223"/>
      <c r="AL745" s="223"/>
      <c r="AM745" s="331"/>
      <c r="AN745" s="223">
        <v>3</v>
      </c>
      <c r="AO745" s="223">
        <v>3</v>
      </c>
      <c r="AP745" s="223" t="s">
        <v>47</v>
      </c>
      <c r="AQ745" s="223">
        <v>3</v>
      </c>
      <c r="AR745" s="12"/>
    </row>
    <row r="746" spans="1:44">
      <c r="A746" s="12" t="s">
        <v>6707</v>
      </c>
      <c r="B746" s="23" t="s">
        <v>6826</v>
      </c>
      <c r="C746" s="24">
        <v>12111084</v>
      </c>
      <c r="D746" s="12" t="s">
        <v>151</v>
      </c>
      <c r="E746" s="25" t="s">
        <v>6708</v>
      </c>
      <c r="F746" s="24">
        <v>11118083</v>
      </c>
      <c r="G746" s="12" t="s">
        <v>304</v>
      </c>
      <c r="H746" s="26" t="s">
        <v>305</v>
      </c>
      <c r="I746" s="12">
        <v>30</v>
      </c>
      <c r="J746" s="27">
        <v>46268</v>
      </c>
      <c r="K746" s="28" t="s">
        <v>6709</v>
      </c>
      <c r="L746" s="12" t="s">
        <v>6710</v>
      </c>
      <c r="M746" s="12">
        <v>30</v>
      </c>
      <c r="N746" s="358">
        <v>0</v>
      </c>
      <c r="O746" s="358">
        <v>0</v>
      </c>
      <c r="P746" s="30" t="s">
        <v>43</v>
      </c>
      <c r="Q746" s="31">
        <v>46254</v>
      </c>
      <c r="R746" s="358">
        <v>0</v>
      </c>
      <c r="S746" s="31">
        <v>46255</v>
      </c>
      <c r="T746" s="31">
        <v>46255</v>
      </c>
      <c r="U746" s="12" t="s">
        <v>44</v>
      </c>
      <c r="V746" s="12" t="s">
        <v>45</v>
      </c>
      <c r="W746" s="31"/>
      <c r="X746" s="358">
        <v>0</v>
      </c>
      <c r="Y746" s="358">
        <v>0</v>
      </c>
      <c r="Z746" s="357">
        <f>IFERROR(VLOOKUP(H746,[2]New!$B:$G,3,0),)*I746/60</f>
        <v>21</v>
      </c>
      <c r="AA746" s="357">
        <f>IFERROR(VLOOKUP(H746,[2]New!$B:$G,4,0),)*I746/60</f>
        <v>82</v>
      </c>
      <c r="AB746" s="357">
        <f>IFERROR(VLOOKUP(H746,[2]New!$B:$G,6,0),)*I746/60</f>
        <v>73.5</v>
      </c>
      <c r="AC746" s="33">
        <f>VLOOKUP(A746,'[5]PO PTCA'!$A:$M,12,0)</f>
        <v>46300</v>
      </c>
      <c r="AD746" s="12">
        <f>IFERROR(VLOOKUP(H746,[3]Sheet1!$E:$H,4,0),)</f>
        <v>0</v>
      </c>
      <c r="AE746" s="17"/>
      <c r="AF746" s="34" t="e">
        <v>#N/A</v>
      </c>
      <c r="AG746" s="12">
        <v>0</v>
      </c>
      <c r="AH746" s="20"/>
      <c r="AI746" s="20" t="str">
        <f t="shared" si="0"/>
        <v>M7</v>
      </c>
      <c r="AJ746" s="223"/>
      <c r="AK746" s="223"/>
      <c r="AL746" s="223"/>
      <c r="AM746" s="331"/>
      <c r="AN746" s="223">
        <v>3</v>
      </c>
      <c r="AO746" s="223">
        <v>3</v>
      </c>
      <c r="AP746" s="223" t="s">
        <v>47</v>
      </c>
      <c r="AQ746" s="223">
        <v>3</v>
      </c>
      <c r="AR746" s="12"/>
    </row>
    <row r="747" spans="1:44">
      <c r="A747" s="12" t="s">
        <v>6711</v>
      </c>
      <c r="B747" s="23" t="s">
        <v>6827</v>
      </c>
      <c r="C747" s="24">
        <v>12111083</v>
      </c>
      <c r="D747" s="12" t="s">
        <v>168</v>
      </c>
      <c r="E747" s="25" t="s">
        <v>6712</v>
      </c>
      <c r="F747" s="24">
        <v>11118084</v>
      </c>
      <c r="G747" s="12" t="s">
        <v>169</v>
      </c>
      <c r="H747" s="26" t="s">
        <v>170</v>
      </c>
      <c r="I747" s="12">
        <v>50</v>
      </c>
      <c r="J747" s="27">
        <v>46268</v>
      </c>
      <c r="K747" s="28" t="s">
        <v>6713</v>
      </c>
      <c r="L747" s="12" t="s">
        <v>6714</v>
      </c>
      <c r="M747" s="12">
        <v>50</v>
      </c>
      <c r="N747" s="358">
        <v>0</v>
      </c>
      <c r="O747" s="358">
        <v>0</v>
      </c>
      <c r="P747" s="30" t="s">
        <v>43</v>
      </c>
      <c r="Q747" s="31">
        <v>46254</v>
      </c>
      <c r="R747" s="358">
        <v>0</v>
      </c>
      <c r="S747" s="31">
        <v>46255</v>
      </c>
      <c r="T747" s="31">
        <v>46255</v>
      </c>
      <c r="U747" s="12" t="s">
        <v>44</v>
      </c>
      <c r="V747" s="12" t="s">
        <v>45</v>
      </c>
      <c r="W747" s="31"/>
      <c r="X747" s="358">
        <v>0</v>
      </c>
      <c r="Y747" s="358">
        <v>0</v>
      </c>
      <c r="Z747" s="357">
        <f>IFERROR(VLOOKUP(H747,[2]New!$B:$G,3,0),)*I747/60</f>
        <v>35</v>
      </c>
      <c r="AA747" s="357">
        <f>IFERROR(VLOOKUP(H747,[2]New!$B:$G,4,0),)*I747/60</f>
        <v>136.66666666666666</v>
      </c>
      <c r="AB747" s="357">
        <f>IFERROR(VLOOKUP(H747,[2]New!$B:$G,6,0),)*I747/60</f>
        <v>122.5</v>
      </c>
      <c r="AC747" s="33">
        <f>VLOOKUP(A747,'[5]PO PTCA'!$A:$M,12,0)</f>
        <v>46300</v>
      </c>
      <c r="AD747" s="12">
        <f>IFERROR(VLOOKUP(H747,[3]Sheet1!$E:$H,4,0),)</f>
        <v>0</v>
      </c>
      <c r="AE747" s="17"/>
      <c r="AF747" s="34" t="e">
        <v>#N/A</v>
      </c>
      <c r="AG747" s="12">
        <v>0</v>
      </c>
      <c r="AH747" s="20"/>
      <c r="AI747" s="20" t="str">
        <f t="shared" si="0"/>
        <v>M7</v>
      </c>
      <c r="AJ747" s="223"/>
      <c r="AK747" s="223"/>
      <c r="AL747" s="223"/>
      <c r="AM747" s="331"/>
      <c r="AN747" s="223">
        <v>3</v>
      </c>
      <c r="AO747" s="223">
        <v>3</v>
      </c>
      <c r="AP747" s="223" t="s">
        <v>47</v>
      </c>
      <c r="AQ747" s="223">
        <v>3</v>
      </c>
      <c r="AR747" s="12"/>
    </row>
    <row r="748" spans="1:44">
      <c r="A748" s="12" t="s">
        <v>6715</v>
      </c>
      <c r="B748" s="23" t="s">
        <v>6828</v>
      </c>
      <c r="C748" s="24">
        <v>12114365</v>
      </c>
      <c r="D748" s="12" t="s">
        <v>309</v>
      </c>
      <c r="E748" s="25" t="s">
        <v>6716</v>
      </c>
      <c r="F748" s="24">
        <v>11134330</v>
      </c>
      <c r="G748" s="12" t="s">
        <v>317</v>
      </c>
      <c r="H748" s="26" t="s">
        <v>318</v>
      </c>
      <c r="I748" s="12">
        <v>40</v>
      </c>
      <c r="J748" s="27">
        <v>46268</v>
      </c>
      <c r="K748" s="28" t="s">
        <v>6717</v>
      </c>
      <c r="L748" s="12" t="s">
        <v>6718</v>
      </c>
      <c r="M748" s="12">
        <v>40</v>
      </c>
      <c r="N748" s="358">
        <v>0</v>
      </c>
      <c r="O748" s="358">
        <v>0</v>
      </c>
      <c r="P748" s="30" t="s">
        <v>43</v>
      </c>
      <c r="Q748" s="31">
        <v>46254</v>
      </c>
      <c r="R748" s="358">
        <v>0</v>
      </c>
      <c r="S748" s="31">
        <v>46255</v>
      </c>
      <c r="T748" s="31">
        <v>46255</v>
      </c>
      <c r="U748" s="12" t="s">
        <v>44</v>
      </c>
      <c r="V748" s="12" t="s">
        <v>45</v>
      </c>
      <c r="W748" s="31"/>
      <c r="X748" s="358">
        <v>0</v>
      </c>
      <c r="Y748" s="358">
        <v>0</v>
      </c>
      <c r="Z748" s="357">
        <f>IFERROR(VLOOKUP(H748,[2]New!$B:$G,3,0),)*I748/60</f>
        <v>29.333333333333332</v>
      </c>
      <c r="AA748" s="357">
        <f>IFERROR(VLOOKUP(H748,[2]New!$B:$G,4,0),)*I748/60</f>
        <v>108.26666666666667</v>
      </c>
      <c r="AB748" s="357">
        <f>IFERROR(VLOOKUP(H748,[2]New!$B:$G,6,0),)*I748/60</f>
        <v>98</v>
      </c>
      <c r="AC748" s="33">
        <f>VLOOKUP(A748,'[5]PO PTCA'!$A:$M,12,0)</f>
        <v>46300</v>
      </c>
      <c r="AD748" s="12">
        <f>IFERROR(VLOOKUP(H748,[3]Sheet1!$E:$H,4,0),)</f>
        <v>0</v>
      </c>
      <c r="AE748" s="17"/>
      <c r="AF748" s="34" t="e">
        <v>#N/A</v>
      </c>
      <c r="AG748" s="12">
        <v>0</v>
      </c>
      <c r="AH748" s="20"/>
      <c r="AI748" s="20" t="str">
        <f t="shared" si="0"/>
        <v>M7</v>
      </c>
      <c r="AJ748" s="223"/>
      <c r="AK748" s="223"/>
      <c r="AL748" s="223"/>
      <c r="AM748" s="331"/>
      <c r="AN748" s="223">
        <v>2</v>
      </c>
      <c r="AO748" s="223">
        <v>2</v>
      </c>
      <c r="AP748" s="223">
        <v>2</v>
      </c>
      <c r="AQ748" s="223">
        <v>2</v>
      </c>
      <c r="AR748" s="12"/>
    </row>
    <row r="749" spans="1:44">
      <c r="A749" s="12" t="s">
        <v>6719</v>
      </c>
      <c r="B749" s="23" t="s">
        <v>6829</v>
      </c>
      <c r="C749" s="24">
        <v>12114368</v>
      </c>
      <c r="D749" s="12" t="s">
        <v>111</v>
      </c>
      <c r="E749" s="25" t="s">
        <v>6720</v>
      </c>
      <c r="F749" s="24">
        <v>11134334</v>
      </c>
      <c r="G749" s="12" t="s">
        <v>178</v>
      </c>
      <c r="H749" s="26" t="s">
        <v>179</v>
      </c>
      <c r="I749" s="12">
        <v>20</v>
      </c>
      <c r="J749" s="27">
        <v>46268</v>
      </c>
      <c r="K749" s="28" t="s">
        <v>6721</v>
      </c>
      <c r="L749" s="12" t="s">
        <v>6722</v>
      </c>
      <c r="M749" s="12">
        <v>20</v>
      </c>
      <c r="N749" s="358">
        <v>0</v>
      </c>
      <c r="O749" s="358">
        <v>0</v>
      </c>
      <c r="P749" s="30" t="s">
        <v>43</v>
      </c>
      <c r="Q749" s="31">
        <v>46254</v>
      </c>
      <c r="R749" s="358">
        <v>0</v>
      </c>
      <c r="S749" s="31">
        <v>46255</v>
      </c>
      <c r="T749" s="31">
        <v>46255</v>
      </c>
      <c r="U749" s="12" t="s">
        <v>44</v>
      </c>
      <c r="V749" s="12" t="s">
        <v>45</v>
      </c>
      <c r="W749" s="31"/>
      <c r="X749" s="358">
        <v>0</v>
      </c>
      <c r="Y749" s="358">
        <v>0</v>
      </c>
      <c r="Z749" s="357">
        <f>IFERROR(VLOOKUP(H749,[2]New!$B:$G,3,0),)*I749/60</f>
        <v>7.333333333333333</v>
      </c>
      <c r="AA749" s="357">
        <f>IFERROR(VLOOKUP(H749,[2]New!$B:$G,4,0),)*I749/60</f>
        <v>39.299999999999997</v>
      </c>
      <c r="AB749" s="357">
        <f>IFERROR(VLOOKUP(H749,[2]New!$B:$G,6,0),)*I749/60</f>
        <v>38.333333333333336</v>
      </c>
      <c r="AC749" s="33">
        <f>VLOOKUP(A749,'[5]PO PTCA'!$A:$M,12,0)</f>
        <v>46300</v>
      </c>
      <c r="AD749" s="12">
        <f>IFERROR(VLOOKUP(H749,[3]Sheet1!$E:$H,4,0),)</f>
        <v>0</v>
      </c>
      <c r="AE749" s="17"/>
      <c r="AF749" s="34" t="e">
        <v>#N/A</v>
      </c>
      <c r="AG749" s="12">
        <v>0</v>
      </c>
      <c r="AH749" s="20"/>
      <c r="AI749" s="20" t="str">
        <f t="shared" si="0"/>
        <v>M7</v>
      </c>
      <c r="AJ749" s="223"/>
      <c r="AK749" s="223"/>
      <c r="AL749" s="223"/>
      <c r="AM749" s="331"/>
      <c r="AN749" s="223">
        <v>3</v>
      </c>
      <c r="AO749" s="223">
        <v>3</v>
      </c>
      <c r="AP749" s="223">
        <v>2</v>
      </c>
      <c r="AQ749" s="223">
        <v>2</v>
      </c>
      <c r="AR749" s="12"/>
    </row>
    <row r="750" spans="1:44">
      <c r="A750" s="12" t="s">
        <v>6723</v>
      </c>
      <c r="B750" s="23" t="s">
        <v>6830</v>
      </c>
      <c r="C750" s="24">
        <v>12114370</v>
      </c>
      <c r="D750" s="12" t="s">
        <v>109</v>
      </c>
      <c r="E750" s="25" t="s">
        <v>6724</v>
      </c>
      <c r="F750" s="24">
        <v>11134335</v>
      </c>
      <c r="G750" s="12" t="s">
        <v>122</v>
      </c>
      <c r="H750" s="26" t="s">
        <v>123</v>
      </c>
      <c r="I750" s="12">
        <v>20</v>
      </c>
      <c r="J750" s="27">
        <v>46268</v>
      </c>
      <c r="K750" s="28" t="s">
        <v>6725</v>
      </c>
      <c r="L750" s="12" t="s">
        <v>6726</v>
      </c>
      <c r="M750" s="12">
        <v>20</v>
      </c>
      <c r="N750" s="358">
        <v>0</v>
      </c>
      <c r="O750" s="358">
        <v>0</v>
      </c>
      <c r="P750" s="30" t="s">
        <v>43</v>
      </c>
      <c r="Q750" s="31">
        <v>46254</v>
      </c>
      <c r="R750" s="358">
        <v>0</v>
      </c>
      <c r="S750" s="31">
        <v>46255</v>
      </c>
      <c r="T750" s="31">
        <v>46255</v>
      </c>
      <c r="U750" s="12" t="s">
        <v>44</v>
      </c>
      <c r="V750" s="12" t="s">
        <v>45</v>
      </c>
      <c r="W750" s="31"/>
      <c r="X750" s="358">
        <v>0</v>
      </c>
      <c r="Y750" s="358">
        <v>0</v>
      </c>
      <c r="Z750" s="357">
        <f>IFERROR(VLOOKUP(H750,[2]New!$B:$G,3,0),)*I750/60</f>
        <v>7.333333333333333</v>
      </c>
      <c r="AA750" s="357">
        <f>IFERROR(VLOOKUP(H750,[2]New!$B:$G,4,0),)*I750/60</f>
        <v>39.299999999999997</v>
      </c>
      <c r="AB750" s="357">
        <f>IFERROR(VLOOKUP(H750,[2]New!$B:$G,6,0),)*I750/60</f>
        <v>38.333333333333336</v>
      </c>
      <c r="AC750" s="33">
        <f>VLOOKUP(A750,'[5]PO PTCA'!$A:$M,12,0)</f>
        <v>46300</v>
      </c>
      <c r="AD750" s="12">
        <f>IFERROR(VLOOKUP(H750,[3]Sheet1!$E:$H,4,0),)</f>
        <v>0</v>
      </c>
      <c r="AE750" s="17"/>
      <c r="AF750" s="34" t="e">
        <v>#N/A</v>
      </c>
      <c r="AG750" s="12">
        <v>0</v>
      </c>
      <c r="AH750" s="20"/>
      <c r="AI750" s="20" t="str">
        <f t="shared" si="0"/>
        <v>M7</v>
      </c>
      <c r="AJ750" s="223"/>
      <c r="AK750" s="223"/>
      <c r="AL750" s="223"/>
      <c r="AM750" s="331"/>
      <c r="AN750" s="223">
        <v>3</v>
      </c>
      <c r="AO750" s="223">
        <v>3</v>
      </c>
      <c r="AP750" s="223">
        <v>2</v>
      </c>
      <c r="AQ750" s="223">
        <v>2</v>
      </c>
      <c r="AR750" s="12"/>
    </row>
    <row r="751" spans="1:44">
      <c r="A751" s="12" t="s">
        <v>6727</v>
      </c>
      <c r="B751" s="23" t="s">
        <v>6831</v>
      </c>
      <c r="C751" s="24">
        <v>12114378</v>
      </c>
      <c r="D751" s="12" t="s">
        <v>148</v>
      </c>
      <c r="E751" s="25" t="s">
        <v>6728</v>
      </c>
      <c r="F751" s="24">
        <v>11134338</v>
      </c>
      <c r="G751" s="12" t="s">
        <v>176</v>
      </c>
      <c r="H751" s="26" t="s">
        <v>177</v>
      </c>
      <c r="I751" s="12">
        <v>55</v>
      </c>
      <c r="J751" s="27">
        <v>46268</v>
      </c>
      <c r="K751" s="28" t="s">
        <v>6729</v>
      </c>
      <c r="L751" s="12" t="s">
        <v>6730</v>
      </c>
      <c r="M751" s="12">
        <v>55</v>
      </c>
      <c r="N751" s="358">
        <v>0</v>
      </c>
      <c r="O751" s="358">
        <v>0</v>
      </c>
      <c r="P751" s="30" t="s">
        <v>43</v>
      </c>
      <c r="Q751" s="31">
        <v>46254</v>
      </c>
      <c r="R751" s="358">
        <v>0</v>
      </c>
      <c r="S751" s="31">
        <v>46255</v>
      </c>
      <c r="T751" s="31">
        <v>46255</v>
      </c>
      <c r="U751" s="12" t="s">
        <v>44</v>
      </c>
      <c r="V751" s="12" t="s">
        <v>45</v>
      </c>
      <c r="W751" s="31"/>
      <c r="X751" s="358">
        <v>0</v>
      </c>
      <c r="Y751" s="358">
        <v>0</v>
      </c>
      <c r="Z751" s="357">
        <f>IFERROR(VLOOKUP(H751,[2]New!$B:$G,3,0),)*I751/60</f>
        <v>20.166666666666668</v>
      </c>
      <c r="AA751" s="357">
        <f>IFERROR(VLOOKUP(H751,[2]New!$B:$G,4,0),)*I751/60</f>
        <v>108.075</v>
      </c>
      <c r="AB751" s="357">
        <f>IFERROR(VLOOKUP(H751,[2]New!$B:$G,6,0),)*I751/60</f>
        <v>105.41666666666667</v>
      </c>
      <c r="AC751" s="33">
        <f>VLOOKUP(A751,'[5]PO PTCA'!$A:$M,12,0)</f>
        <v>46300</v>
      </c>
      <c r="AD751" s="12">
        <f>IFERROR(VLOOKUP(H751,[3]Sheet1!$E:$H,4,0),)</f>
        <v>0</v>
      </c>
      <c r="AE751" s="17"/>
      <c r="AF751" s="34" t="e">
        <v>#N/A</v>
      </c>
      <c r="AG751" s="12">
        <v>0</v>
      </c>
      <c r="AH751" s="20"/>
      <c r="AI751" s="20" t="str">
        <f t="shared" si="0"/>
        <v>M7</v>
      </c>
      <c r="AJ751" s="223"/>
      <c r="AK751" s="223"/>
      <c r="AL751" s="223"/>
      <c r="AM751" s="331"/>
      <c r="AN751" s="223">
        <v>3</v>
      </c>
      <c r="AO751" s="223">
        <v>3</v>
      </c>
      <c r="AP751" s="223">
        <v>2</v>
      </c>
      <c r="AQ751" s="223">
        <v>2</v>
      </c>
      <c r="AR751" s="12"/>
    </row>
    <row r="752" spans="1:44">
      <c r="A752" s="12" t="s">
        <v>6731</v>
      </c>
      <c r="B752" s="23" t="s">
        <v>6832</v>
      </c>
      <c r="C752" s="24">
        <v>12114380</v>
      </c>
      <c r="D752" s="12" t="s">
        <v>107</v>
      </c>
      <c r="E752" s="25" t="s">
        <v>6732</v>
      </c>
      <c r="F752" s="24">
        <v>11134339</v>
      </c>
      <c r="G752" s="12" t="s">
        <v>180</v>
      </c>
      <c r="H752" s="26" t="s">
        <v>181</v>
      </c>
      <c r="I752" s="12">
        <v>30</v>
      </c>
      <c r="J752" s="27">
        <v>46268</v>
      </c>
      <c r="K752" s="28" t="s">
        <v>6733</v>
      </c>
      <c r="L752" s="12" t="s">
        <v>6734</v>
      </c>
      <c r="M752" s="12">
        <v>30</v>
      </c>
      <c r="N752" s="358">
        <v>0</v>
      </c>
      <c r="O752" s="358">
        <v>0</v>
      </c>
      <c r="P752" s="30" t="s">
        <v>43</v>
      </c>
      <c r="Q752" s="31">
        <v>46254</v>
      </c>
      <c r="R752" s="358">
        <v>0</v>
      </c>
      <c r="S752" s="31">
        <v>46255</v>
      </c>
      <c r="T752" s="31">
        <v>46255</v>
      </c>
      <c r="U752" s="12" t="s">
        <v>44</v>
      </c>
      <c r="V752" s="12" t="s">
        <v>45</v>
      </c>
      <c r="W752" s="31"/>
      <c r="X752" s="358">
        <v>0</v>
      </c>
      <c r="Y752" s="358">
        <v>0</v>
      </c>
      <c r="Z752" s="357">
        <f>IFERROR(VLOOKUP(H752,[2]New!$B:$G,3,0),)*I752/60</f>
        <v>11</v>
      </c>
      <c r="AA752" s="357">
        <f>IFERROR(VLOOKUP(H752,[2]New!$B:$G,4,0),)*I752/60</f>
        <v>58.95</v>
      </c>
      <c r="AB752" s="357">
        <f>IFERROR(VLOOKUP(H752,[2]New!$B:$G,6,0),)*I752/60</f>
        <v>57.5</v>
      </c>
      <c r="AC752" s="33">
        <f>VLOOKUP(A752,'[5]PO PTCA'!$A:$M,12,0)</f>
        <v>46300</v>
      </c>
      <c r="AD752" s="12">
        <f>IFERROR(VLOOKUP(H752,[3]Sheet1!$E:$H,4,0),)</f>
        <v>0</v>
      </c>
      <c r="AE752" s="17"/>
      <c r="AF752" s="34" t="e">
        <v>#N/A</v>
      </c>
      <c r="AG752" s="12">
        <v>0</v>
      </c>
      <c r="AH752" s="20"/>
      <c r="AI752" s="20" t="str">
        <f t="shared" si="0"/>
        <v>M7</v>
      </c>
      <c r="AJ752" s="223"/>
      <c r="AK752" s="223"/>
      <c r="AL752" s="223"/>
      <c r="AM752" s="331"/>
      <c r="AN752" s="223">
        <v>3</v>
      </c>
      <c r="AO752" s="223">
        <v>3</v>
      </c>
      <c r="AP752" s="223">
        <v>3</v>
      </c>
      <c r="AQ752" s="223">
        <v>3</v>
      </c>
      <c r="AR752" s="12"/>
    </row>
    <row r="753" spans="1:44">
      <c r="A753" s="12" t="s">
        <v>6735</v>
      </c>
      <c r="B753" s="23" t="s">
        <v>6833</v>
      </c>
      <c r="C753" s="24">
        <v>12114377</v>
      </c>
      <c r="D753" s="12" t="s">
        <v>113</v>
      </c>
      <c r="E753" s="25" t="s">
        <v>6736</v>
      </c>
      <c r="F753" s="24">
        <v>11134340</v>
      </c>
      <c r="G753" s="12" t="s">
        <v>114</v>
      </c>
      <c r="H753" s="26" t="s">
        <v>115</v>
      </c>
      <c r="I753" s="12">
        <v>30</v>
      </c>
      <c r="J753" s="27">
        <v>46268</v>
      </c>
      <c r="K753" s="28" t="s">
        <v>6737</v>
      </c>
      <c r="L753" s="12" t="s">
        <v>6738</v>
      </c>
      <c r="M753" s="12">
        <v>30</v>
      </c>
      <c r="N753" s="358">
        <v>0</v>
      </c>
      <c r="O753" s="358">
        <v>0</v>
      </c>
      <c r="P753" s="30" t="s">
        <v>43</v>
      </c>
      <c r="Q753" s="31">
        <v>46254</v>
      </c>
      <c r="R753" s="358">
        <v>0</v>
      </c>
      <c r="S753" s="31">
        <v>46255</v>
      </c>
      <c r="T753" s="31">
        <v>46255</v>
      </c>
      <c r="U753" s="12" t="s">
        <v>44</v>
      </c>
      <c r="V753" s="12" t="s">
        <v>45</v>
      </c>
      <c r="W753" s="31"/>
      <c r="X753" s="358">
        <v>0</v>
      </c>
      <c r="Y753" s="358">
        <v>0</v>
      </c>
      <c r="Z753" s="357">
        <f>IFERROR(VLOOKUP(H753,[2]New!$B:$G,3,0),)*I753/60</f>
        <v>11</v>
      </c>
      <c r="AA753" s="357">
        <f>IFERROR(VLOOKUP(H753,[2]New!$B:$G,4,0),)*I753/60</f>
        <v>58.95</v>
      </c>
      <c r="AB753" s="357">
        <f>IFERROR(VLOOKUP(H753,[2]New!$B:$G,6,0),)*I753/60</f>
        <v>57.5</v>
      </c>
      <c r="AC753" s="33">
        <f>VLOOKUP(A753,'[5]PO PTCA'!$A:$M,12,0)</f>
        <v>46300</v>
      </c>
      <c r="AD753" s="12">
        <f>IFERROR(VLOOKUP(H753,[3]Sheet1!$E:$H,4,0),)</f>
        <v>0</v>
      </c>
      <c r="AE753" s="17"/>
      <c r="AF753" s="34" t="e">
        <v>#N/A</v>
      </c>
      <c r="AG753" s="12">
        <v>0</v>
      </c>
      <c r="AH753" s="20"/>
      <c r="AI753" s="20" t="str">
        <f t="shared" si="0"/>
        <v>M7</v>
      </c>
      <c r="AJ753" s="223"/>
      <c r="AK753" s="223"/>
      <c r="AL753" s="223"/>
      <c r="AM753" s="331"/>
      <c r="AN753" s="223">
        <v>3</v>
      </c>
      <c r="AO753" s="223">
        <v>3</v>
      </c>
      <c r="AP753" s="223">
        <v>2</v>
      </c>
      <c r="AQ753" s="223">
        <v>2</v>
      </c>
      <c r="AR753" s="12"/>
    </row>
    <row r="754" spans="1:44">
      <c r="A754" s="12" t="s">
        <v>6739</v>
      </c>
      <c r="B754" s="23" t="s">
        <v>6834</v>
      </c>
      <c r="C754" s="24">
        <v>12114379</v>
      </c>
      <c r="D754" s="12" t="s">
        <v>471</v>
      </c>
      <c r="E754" s="25" t="s">
        <v>6740</v>
      </c>
      <c r="F754" s="24">
        <v>11134341</v>
      </c>
      <c r="G754" s="12" t="s">
        <v>3205</v>
      </c>
      <c r="H754" s="26" t="s">
        <v>3206</v>
      </c>
      <c r="I754" s="12">
        <v>20</v>
      </c>
      <c r="J754" s="27">
        <v>46268</v>
      </c>
      <c r="K754" s="28" t="s">
        <v>6741</v>
      </c>
      <c r="L754" s="12" t="s">
        <v>6742</v>
      </c>
      <c r="M754" s="12">
        <v>20</v>
      </c>
      <c r="N754" s="358">
        <v>0</v>
      </c>
      <c r="O754" s="358">
        <v>0</v>
      </c>
      <c r="P754" s="30" t="s">
        <v>43</v>
      </c>
      <c r="Q754" s="31">
        <v>46254</v>
      </c>
      <c r="R754" s="358">
        <v>0</v>
      </c>
      <c r="S754" s="31">
        <v>46255</v>
      </c>
      <c r="T754" s="31">
        <v>46255</v>
      </c>
      <c r="U754" s="12" t="s">
        <v>44</v>
      </c>
      <c r="V754" s="12" t="s">
        <v>45</v>
      </c>
      <c r="W754" s="31"/>
      <c r="X754" s="358">
        <v>0</v>
      </c>
      <c r="Y754" s="358">
        <v>0</v>
      </c>
      <c r="Z754" s="357">
        <f>IFERROR(VLOOKUP(H754,[2]New!$B:$G,3,0),)*I754/60</f>
        <v>7.333333333333333</v>
      </c>
      <c r="AA754" s="357">
        <f>IFERROR(VLOOKUP(H754,[2]New!$B:$G,4,0),)*I754/60</f>
        <v>39.299999999999997</v>
      </c>
      <c r="AB754" s="357">
        <f>IFERROR(VLOOKUP(H754,[2]New!$B:$G,6,0),)*I754/60</f>
        <v>38.333333333333336</v>
      </c>
      <c r="AC754" s="33">
        <f>VLOOKUP(A754,'[5]PO PTCA'!$A:$M,12,0)</f>
        <v>46300</v>
      </c>
      <c r="AD754" s="12">
        <f>IFERROR(VLOOKUP(H754,[3]Sheet1!$E:$H,4,0),)</f>
        <v>0</v>
      </c>
      <c r="AE754" s="17"/>
      <c r="AF754" s="34" t="e">
        <v>#N/A</v>
      </c>
      <c r="AG754" s="12">
        <v>0</v>
      </c>
      <c r="AH754" s="20"/>
      <c r="AI754" s="20" t="str">
        <f t="shared" si="0"/>
        <v>M7</v>
      </c>
      <c r="AJ754" s="223"/>
      <c r="AK754" s="223"/>
      <c r="AL754" s="223"/>
      <c r="AM754" s="331"/>
      <c r="AN754" s="223">
        <v>3</v>
      </c>
      <c r="AO754" s="223">
        <v>3</v>
      </c>
      <c r="AP754" s="223">
        <v>2</v>
      </c>
      <c r="AQ754" s="223">
        <v>2</v>
      </c>
      <c r="AR754" s="12"/>
    </row>
    <row r="755" spans="1:44">
      <c r="A755" s="12" t="s">
        <v>6743</v>
      </c>
      <c r="B755" s="23" t="s">
        <v>6835</v>
      </c>
      <c r="C755" s="24">
        <v>12114364</v>
      </c>
      <c r="D755" s="12" t="s">
        <v>124</v>
      </c>
      <c r="E755" s="25" t="s">
        <v>6744</v>
      </c>
      <c r="F755" s="24">
        <v>11127820</v>
      </c>
      <c r="G755" s="12" t="s">
        <v>125</v>
      </c>
      <c r="H755" s="26" t="s">
        <v>282</v>
      </c>
      <c r="I755" s="12">
        <v>152</v>
      </c>
      <c r="J755" s="27">
        <v>46268</v>
      </c>
      <c r="K755" s="28" t="s">
        <v>6745</v>
      </c>
      <c r="L755" s="12" t="s">
        <v>6746</v>
      </c>
      <c r="M755" s="12">
        <v>152</v>
      </c>
      <c r="N755" s="358">
        <v>0</v>
      </c>
      <c r="O755" s="358">
        <v>0</v>
      </c>
      <c r="P755" s="30" t="s">
        <v>43</v>
      </c>
      <c r="Q755" s="31">
        <v>46254</v>
      </c>
      <c r="R755" s="358">
        <v>0</v>
      </c>
      <c r="S755" s="31">
        <v>46255</v>
      </c>
      <c r="T755" s="31">
        <v>46255</v>
      </c>
      <c r="U755" s="12" t="s">
        <v>44</v>
      </c>
      <c r="V755" s="12" t="s">
        <v>45</v>
      </c>
      <c r="W755" s="31"/>
      <c r="X755" s="358">
        <v>0</v>
      </c>
      <c r="Y755" s="358">
        <v>0</v>
      </c>
      <c r="Z755" s="357">
        <f>IFERROR(VLOOKUP(H755,[2]New!$B:$G,3,0),)*I755/60</f>
        <v>55.733333333333334</v>
      </c>
      <c r="AA755" s="357">
        <f>IFERROR(VLOOKUP(H755,[2]New!$B:$G,4,0),)*I755/60</f>
        <v>298.68</v>
      </c>
      <c r="AB755" s="357">
        <f>IFERROR(VLOOKUP(H755,[2]New!$B:$G,6,0),)*I755/60</f>
        <v>291.33333333333331</v>
      </c>
      <c r="AC755" s="33">
        <f>VLOOKUP(A755,'[5]PO PTCA'!$A:$M,12,0)</f>
        <v>46301</v>
      </c>
      <c r="AD755" s="12">
        <f>IFERROR(VLOOKUP(H755,[3]Sheet1!$E:$H,4,0),)</f>
        <v>0</v>
      </c>
      <c r="AE755" s="17"/>
      <c r="AF755" s="34" t="e">
        <v>#N/A</v>
      </c>
      <c r="AG755" s="12">
        <v>0</v>
      </c>
      <c r="AH755" s="20"/>
      <c r="AI755" s="20" t="str">
        <f t="shared" si="0"/>
        <v>M7</v>
      </c>
      <c r="AJ755" s="223"/>
      <c r="AK755" s="223"/>
      <c r="AL755" s="223"/>
      <c r="AM755" s="331"/>
      <c r="AN755" s="223">
        <v>3</v>
      </c>
      <c r="AO755" s="223">
        <v>3</v>
      </c>
      <c r="AP755" s="223">
        <v>2</v>
      </c>
      <c r="AQ755" s="223">
        <v>2</v>
      </c>
      <c r="AR755" s="12"/>
    </row>
    <row r="756" spans="1:44">
      <c r="A756" s="12" t="s">
        <v>6747</v>
      </c>
      <c r="B756" s="23" t="s">
        <v>6836</v>
      </c>
      <c r="C756" s="24">
        <v>12114297</v>
      </c>
      <c r="D756" s="12" t="s">
        <v>144</v>
      </c>
      <c r="E756" s="25" t="s">
        <v>6748</v>
      </c>
      <c r="F756" s="24">
        <v>11134949</v>
      </c>
      <c r="G756" s="12" t="s">
        <v>315</v>
      </c>
      <c r="H756" s="26" t="s">
        <v>316</v>
      </c>
      <c r="I756" s="12">
        <v>230</v>
      </c>
      <c r="J756" s="27">
        <v>46268</v>
      </c>
      <c r="K756" s="28" t="s">
        <v>6749</v>
      </c>
      <c r="L756" s="12" t="s">
        <v>6750</v>
      </c>
      <c r="M756" s="310">
        <v>236</v>
      </c>
      <c r="N756" s="358">
        <v>0</v>
      </c>
      <c r="O756" s="358">
        <v>0</v>
      </c>
      <c r="P756" s="30" t="s">
        <v>43</v>
      </c>
      <c r="Q756" s="31">
        <v>46254</v>
      </c>
      <c r="R756" s="358">
        <v>0</v>
      </c>
      <c r="S756" s="31">
        <v>46255</v>
      </c>
      <c r="T756" s="31">
        <v>46255</v>
      </c>
      <c r="U756" s="12" t="s">
        <v>44</v>
      </c>
      <c r="V756" s="12" t="s">
        <v>45</v>
      </c>
      <c r="W756" s="31"/>
      <c r="X756" s="358">
        <v>6</v>
      </c>
      <c r="Y756" s="358">
        <v>0</v>
      </c>
      <c r="Z756" s="357">
        <f>IFERROR(VLOOKUP(H756,[2]New!$B:$G,3,0),)*I756/60</f>
        <v>0</v>
      </c>
      <c r="AA756" s="357">
        <f>IFERROR(VLOOKUP(H756,[2]New!$B:$G,4,0),)*I756/60</f>
        <v>0</v>
      </c>
      <c r="AB756" s="357">
        <f>IFERROR(VLOOKUP(H756,[2]New!$B:$G,6,0),)*I756/60</f>
        <v>0</v>
      </c>
      <c r="AC756" s="33">
        <f>VLOOKUP(A756,'[5]PO PTCA'!$A:$M,12,0)</f>
        <v>46300</v>
      </c>
      <c r="AD756" s="12">
        <f>IFERROR(VLOOKUP(H756,[3]Sheet1!$E:$H,4,0),)</f>
        <v>0</v>
      </c>
      <c r="AE756" s="17"/>
      <c r="AF756" s="34" t="e">
        <v>#N/A</v>
      </c>
      <c r="AG756" s="12">
        <v>0</v>
      </c>
      <c r="AH756" s="20"/>
      <c r="AI756" s="20" t="str">
        <f t="shared" si="0"/>
        <v>M7</v>
      </c>
      <c r="AJ756" s="223"/>
      <c r="AK756" s="223"/>
      <c r="AL756" s="223"/>
      <c r="AM756" s="331"/>
      <c r="AN756" s="223">
        <v>3</v>
      </c>
      <c r="AO756" s="223">
        <v>3</v>
      </c>
      <c r="AP756" s="223">
        <v>2</v>
      </c>
      <c r="AQ756" s="223" t="s">
        <v>47</v>
      </c>
      <c r="AR756" s="12"/>
    </row>
    <row r="757" spans="1:44">
      <c r="A757" s="12" t="s">
        <v>6751</v>
      </c>
      <c r="B757" s="23" t="s">
        <v>6837</v>
      </c>
      <c r="C757" s="24">
        <v>12001365</v>
      </c>
      <c r="D757" s="12" t="s">
        <v>295</v>
      </c>
      <c r="E757" s="25" t="s">
        <v>6752</v>
      </c>
      <c r="F757" s="24">
        <v>11135011</v>
      </c>
      <c r="G757" s="12" t="s">
        <v>675</v>
      </c>
      <c r="H757" s="26" t="s">
        <v>676</v>
      </c>
      <c r="I757" s="12">
        <v>280</v>
      </c>
      <c r="J757" s="27">
        <v>46268</v>
      </c>
      <c r="K757" s="28" t="s">
        <v>6753</v>
      </c>
      <c r="L757" s="12" t="s">
        <v>6754</v>
      </c>
      <c r="M757" s="12">
        <v>280</v>
      </c>
      <c r="N757" s="358">
        <v>0</v>
      </c>
      <c r="O757" s="358">
        <v>0</v>
      </c>
      <c r="P757" s="30" t="s">
        <v>43</v>
      </c>
      <c r="Q757" s="31">
        <v>46254</v>
      </c>
      <c r="R757" s="358">
        <v>0</v>
      </c>
      <c r="S757" s="31">
        <v>46255</v>
      </c>
      <c r="T757" s="31">
        <v>46255</v>
      </c>
      <c r="U757" s="12" t="s">
        <v>44</v>
      </c>
      <c r="V757" s="12" t="s">
        <v>45</v>
      </c>
      <c r="W757" s="31"/>
      <c r="X757" s="358">
        <v>0</v>
      </c>
      <c r="Y757" s="358">
        <v>0</v>
      </c>
      <c r="Z757" s="357">
        <f>IFERROR(VLOOKUP(H757,[2]New!$B:$G,3,0),)*I757/60</f>
        <v>0</v>
      </c>
      <c r="AA757" s="357">
        <f>IFERROR(VLOOKUP(H757,[2]New!$B:$G,4,0),)*I757/60</f>
        <v>0</v>
      </c>
      <c r="AB757" s="357">
        <f>IFERROR(VLOOKUP(H757,[2]New!$B:$G,6,0),)*I757/60</f>
        <v>0</v>
      </c>
      <c r="AC757" s="33">
        <f>VLOOKUP(A757,'[5]PO PTCA'!$A:$M,12,0)</f>
        <v>46300</v>
      </c>
      <c r="AD757" s="12">
        <f>IFERROR(VLOOKUP(H757,[3]Sheet1!$E:$H,4,0),)</f>
        <v>0</v>
      </c>
      <c r="AE757" s="17"/>
      <c r="AF757" s="34" t="e">
        <v>#N/A</v>
      </c>
      <c r="AG757" s="12">
        <v>0</v>
      </c>
      <c r="AH757" s="20"/>
      <c r="AI757" s="20" t="str">
        <f t="shared" si="0"/>
        <v>M7</v>
      </c>
      <c r="AJ757" s="223"/>
      <c r="AK757" s="223"/>
      <c r="AL757" s="223"/>
      <c r="AM757" s="331"/>
      <c r="AN757" s="223">
        <v>2</v>
      </c>
      <c r="AO757" s="223">
        <v>2</v>
      </c>
      <c r="AP757" s="223">
        <v>2</v>
      </c>
      <c r="AQ757" s="223">
        <v>2</v>
      </c>
      <c r="AR757" s="12"/>
    </row>
    <row r="758" spans="1:44">
      <c r="A758" s="12" t="s">
        <v>6755</v>
      </c>
      <c r="B758" s="23" t="s">
        <v>6838</v>
      </c>
      <c r="C758" s="24">
        <v>12110575</v>
      </c>
      <c r="D758" s="12" t="s">
        <v>294</v>
      </c>
      <c r="E758" s="25" t="s">
        <v>6756</v>
      </c>
      <c r="F758" s="24">
        <v>11126794</v>
      </c>
      <c r="G758" s="12" t="s">
        <v>290</v>
      </c>
      <c r="H758" s="26" t="s">
        <v>291</v>
      </c>
      <c r="I758" s="12">
        <v>100</v>
      </c>
      <c r="J758" s="27">
        <v>46268</v>
      </c>
      <c r="K758" s="28" t="s">
        <v>6757</v>
      </c>
      <c r="L758" s="12" t="s">
        <v>6758</v>
      </c>
      <c r="M758" s="12">
        <v>100</v>
      </c>
      <c r="N758" s="358">
        <v>0</v>
      </c>
      <c r="O758" s="358">
        <v>0</v>
      </c>
      <c r="P758" s="30" t="s">
        <v>43</v>
      </c>
      <c r="Q758" s="31">
        <v>46254</v>
      </c>
      <c r="R758" s="358">
        <v>0</v>
      </c>
      <c r="S758" s="31">
        <v>46255</v>
      </c>
      <c r="T758" s="31">
        <v>46255</v>
      </c>
      <c r="U758" s="12" t="s">
        <v>44</v>
      </c>
      <c r="V758" s="12" t="s">
        <v>45</v>
      </c>
      <c r="W758" s="31"/>
      <c r="X758" s="358">
        <v>0</v>
      </c>
      <c r="Y758" s="358">
        <v>0</v>
      </c>
      <c r="Z758" s="357">
        <f>IFERROR(VLOOKUP(H758,[2]New!$B:$G,3,0),)*I758/60</f>
        <v>35</v>
      </c>
      <c r="AA758" s="357">
        <f>IFERROR(VLOOKUP(H758,[2]New!$B:$G,4,0),)*I758/60</f>
        <v>154.33333333333334</v>
      </c>
      <c r="AB758" s="357">
        <f>IFERROR(VLOOKUP(H758,[2]New!$B:$G,6,0),)*I758/60</f>
        <v>71.666666666666671</v>
      </c>
      <c r="AC758" s="33">
        <f>VLOOKUP(A758,'[5]PO PTCA'!$A:$M,12,0)</f>
        <v>46301</v>
      </c>
      <c r="AD758" s="12">
        <f>IFERROR(VLOOKUP(H758,[3]Sheet1!$E:$H,4,0),)</f>
        <v>0</v>
      </c>
      <c r="AE758" s="17"/>
      <c r="AF758" s="34" t="e">
        <v>#N/A</v>
      </c>
      <c r="AG758" s="12">
        <v>0</v>
      </c>
      <c r="AH758" s="20"/>
      <c r="AI758" s="20" t="str">
        <f t="shared" si="0"/>
        <v>M7</v>
      </c>
      <c r="AJ758" s="223"/>
      <c r="AK758" s="223"/>
      <c r="AL758" s="223"/>
      <c r="AM758" s="331"/>
      <c r="AN758" s="223">
        <v>2</v>
      </c>
      <c r="AO758" s="223">
        <v>2</v>
      </c>
      <c r="AP758" s="223">
        <v>2</v>
      </c>
      <c r="AQ758" s="223">
        <v>2</v>
      </c>
      <c r="AR758" s="12"/>
    </row>
    <row r="759" spans="1:44">
      <c r="A759" s="12" t="s">
        <v>6759</v>
      </c>
      <c r="B759" s="23" t="s">
        <v>6839</v>
      </c>
      <c r="C759" s="24">
        <v>12112526</v>
      </c>
      <c r="D759" s="12" t="s">
        <v>265</v>
      </c>
      <c r="E759" s="25" t="s">
        <v>6760</v>
      </c>
      <c r="F759" s="24">
        <v>11125723</v>
      </c>
      <c r="G759" s="12" t="s">
        <v>280</v>
      </c>
      <c r="H759" s="26" t="s">
        <v>271</v>
      </c>
      <c r="I759" s="12">
        <v>230</v>
      </c>
      <c r="J759" s="27">
        <v>46268</v>
      </c>
      <c r="K759" s="28" t="s">
        <v>6761</v>
      </c>
      <c r="L759" s="12" t="s">
        <v>6762</v>
      </c>
      <c r="M759" s="12">
        <v>232</v>
      </c>
      <c r="N759" s="358">
        <v>2</v>
      </c>
      <c r="O759" s="358">
        <v>0</v>
      </c>
      <c r="P759" s="30" t="s">
        <v>43</v>
      </c>
      <c r="Q759" s="31">
        <v>46254</v>
      </c>
      <c r="R759" s="358">
        <v>0</v>
      </c>
      <c r="S759" s="31">
        <v>46255</v>
      </c>
      <c r="T759" s="31">
        <v>46255</v>
      </c>
      <c r="U759" s="12" t="s">
        <v>44</v>
      </c>
      <c r="V759" s="12" t="s">
        <v>45</v>
      </c>
      <c r="W759" s="31"/>
      <c r="X759" s="358">
        <v>0</v>
      </c>
      <c r="Y759" s="358">
        <v>0</v>
      </c>
      <c r="Z759" s="357">
        <f>IFERROR(VLOOKUP(H759,[2]New!$B:$G,3,0),)*I759/60</f>
        <v>84.333333333333329</v>
      </c>
      <c r="AA759" s="357">
        <f>IFERROR(VLOOKUP(H759,[2]New!$B:$G,4,0),)*I759/60</f>
        <v>451.95</v>
      </c>
      <c r="AB759" s="357">
        <f>IFERROR(VLOOKUP(H759,[2]New!$B:$G,6,0),)*I759/60</f>
        <v>440.83333333333331</v>
      </c>
      <c r="AC759" s="33">
        <f>VLOOKUP(A759,'[5]PO PTCA'!$A:$M,12,0)</f>
        <v>46301</v>
      </c>
      <c r="AD759" s="12">
        <f>IFERROR(VLOOKUP(H759,[3]Sheet1!$E:$H,4,0),)</f>
        <v>0</v>
      </c>
      <c r="AE759" s="17"/>
      <c r="AF759" s="34" t="e">
        <v>#N/A</v>
      </c>
      <c r="AG759" s="12">
        <v>0</v>
      </c>
      <c r="AH759" s="20"/>
      <c r="AI759" s="20" t="str">
        <f t="shared" si="0"/>
        <v>M7</v>
      </c>
      <c r="AJ759" s="223"/>
      <c r="AK759" s="223"/>
      <c r="AL759" s="223"/>
      <c r="AM759" s="331"/>
      <c r="AN759" s="223">
        <v>2</v>
      </c>
      <c r="AO759" s="223">
        <v>2</v>
      </c>
      <c r="AP759" s="223">
        <v>2</v>
      </c>
      <c r="AQ759" s="223">
        <v>2</v>
      </c>
      <c r="AR759" s="12"/>
    </row>
    <row r="760" spans="1:44">
      <c r="A760" s="12" t="s">
        <v>6282</v>
      </c>
      <c r="B760" s="23" t="s">
        <v>6840</v>
      </c>
      <c r="C760" s="24">
        <v>12125012</v>
      </c>
      <c r="D760" s="12" t="s">
        <v>131</v>
      </c>
      <c r="E760" s="25" t="s">
        <v>6763</v>
      </c>
      <c r="F760" s="24">
        <v>11134237</v>
      </c>
      <c r="G760" s="12" t="s">
        <v>132</v>
      </c>
      <c r="H760" s="26" t="s">
        <v>133</v>
      </c>
      <c r="I760" s="12">
        <v>2370</v>
      </c>
      <c r="J760" s="27">
        <v>46268</v>
      </c>
      <c r="K760" s="28" t="s">
        <v>6764</v>
      </c>
      <c r="L760" s="12" t="s">
        <v>6765</v>
      </c>
      <c r="M760" s="12">
        <v>2386</v>
      </c>
      <c r="N760" s="358">
        <v>16</v>
      </c>
      <c r="O760" s="358">
        <v>0</v>
      </c>
      <c r="P760" s="30" t="s">
        <v>38</v>
      </c>
      <c r="Q760" s="31">
        <v>46254</v>
      </c>
      <c r="R760" s="358">
        <v>0</v>
      </c>
      <c r="S760" s="31">
        <v>46255</v>
      </c>
      <c r="T760" s="31">
        <v>46255</v>
      </c>
      <c r="U760" s="12" t="s">
        <v>48</v>
      </c>
      <c r="V760" s="12" t="s">
        <v>252</v>
      </c>
      <c r="W760" s="31"/>
      <c r="X760" s="358">
        <v>0</v>
      </c>
      <c r="Y760" s="358">
        <v>0</v>
      </c>
      <c r="Z760" s="357">
        <f>IFERROR(VLOOKUP(H760,[2]New!$B:$G,3,0),)*I760/60</f>
        <v>1674.8</v>
      </c>
      <c r="AA760" s="357">
        <f>IFERROR(VLOOKUP(H760,[2]New!$B:$G,4,0),)*I760/60</f>
        <v>4657.05</v>
      </c>
      <c r="AB760" s="357">
        <f>IFERROR(VLOOKUP(H760,[2]New!$B:$G,6,0),)*I760/60</f>
        <v>2291</v>
      </c>
      <c r="AC760" s="33">
        <f>VLOOKUP(A760,'[5]PO PTCA'!$A:$M,12,0)</f>
        <v>46297</v>
      </c>
      <c r="AD760" s="12" t="str">
        <f>IFERROR(VLOOKUP(H760,[3]Sheet1!$E:$H,4,0),)</f>
        <v>B</v>
      </c>
      <c r="AE760" s="17"/>
      <c r="AF760" s="34" t="e">
        <v>#N/A</v>
      </c>
      <c r="AG760" s="12" t="s">
        <v>42</v>
      </c>
      <c r="AH760" s="20"/>
      <c r="AI760" s="20" t="s">
        <v>49</v>
      </c>
      <c r="AJ760" s="223"/>
      <c r="AK760" s="223"/>
      <c r="AL760" s="223"/>
      <c r="AM760" s="331"/>
      <c r="AN760" s="223">
        <v>3</v>
      </c>
      <c r="AO760" s="223">
        <v>3</v>
      </c>
      <c r="AP760" s="223">
        <v>2</v>
      </c>
      <c r="AQ760" s="223">
        <v>2</v>
      </c>
      <c r="AR760" s="12"/>
    </row>
    <row r="761" spans="1:44">
      <c r="A761" s="12" t="s">
        <v>6282</v>
      </c>
      <c r="B761" s="23" t="s">
        <v>6841</v>
      </c>
      <c r="C761" s="24">
        <v>12125012</v>
      </c>
      <c r="D761" s="12" t="s">
        <v>131</v>
      </c>
      <c r="E761" s="25" t="s">
        <v>6766</v>
      </c>
      <c r="F761" s="24">
        <v>11134237</v>
      </c>
      <c r="G761" s="12" t="s">
        <v>132</v>
      </c>
      <c r="H761" s="26" t="s">
        <v>133</v>
      </c>
      <c r="I761" s="12">
        <v>2370</v>
      </c>
      <c r="J761" s="27">
        <v>46268</v>
      </c>
      <c r="K761" s="28" t="s">
        <v>6767</v>
      </c>
      <c r="L761" s="12" t="s">
        <v>6768</v>
      </c>
      <c r="M761" s="12">
        <v>2386</v>
      </c>
      <c r="N761" s="358">
        <v>16</v>
      </c>
      <c r="O761" s="358">
        <v>0</v>
      </c>
      <c r="P761" s="30" t="s">
        <v>38</v>
      </c>
      <c r="Q761" s="31">
        <v>46254</v>
      </c>
      <c r="R761" s="358">
        <v>0</v>
      </c>
      <c r="S761" s="31">
        <v>46255</v>
      </c>
      <c r="T761" s="31">
        <v>46255</v>
      </c>
      <c r="U761" s="12" t="s">
        <v>102</v>
      </c>
      <c r="V761" s="12" t="s">
        <v>252</v>
      </c>
      <c r="W761" s="31"/>
      <c r="X761" s="358">
        <v>0</v>
      </c>
      <c r="Y761" s="358">
        <v>0</v>
      </c>
      <c r="Z761" s="357">
        <f>IFERROR(VLOOKUP(H761,[2]New!$B:$G,3,0),)*I761/60</f>
        <v>1674.8</v>
      </c>
      <c r="AA761" s="357">
        <f>IFERROR(VLOOKUP(H761,[2]New!$B:$G,4,0),)*I761/60</f>
        <v>4657.05</v>
      </c>
      <c r="AB761" s="357">
        <f>IFERROR(VLOOKUP(H761,[2]New!$B:$G,6,0),)*I761/60</f>
        <v>2291</v>
      </c>
      <c r="AC761" s="33">
        <f>VLOOKUP(A761,'[5]PO PTCA'!$A:$M,12,0)</f>
        <v>46297</v>
      </c>
      <c r="AD761" s="12" t="str">
        <f>IFERROR(VLOOKUP(H761,[3]Sheet1!$E:$H,4,0),)</f>
        <v>B</v>
      </c>
      <c r="AE761" s="17"/>
      <c r="AF761" s="34" t="e">
        <v>#N/A</v>
      </c>
      <c r="AG761" s="12" t="s">
        <v>42</v>
      </c>
      <c r="AH761" s="20"/>
      <c r="AI761" s="20" t="s">
        <v>4421</v>
      </c>
      <c r="AJ761" s="223"/>
      <c r="AK761" s="223"/>
      <c r="AL761" s="223"/>
      <c r="AM761" s="331"/>
      <c r="AN761" s="223">
        <v>3</v>
      </c>
      <c r="AO761" s="223">
        <v>3</v>
      </c>
      <c r="AP761" s="223">
        <v>2</v>
      </c>
      <c r="AQ761" s="223">
        <v>2</v>
      </c>
      <c r="AR761" s="12"/>
    </row>
    <row r="762" spans="1:44">
      <c r="A762" s="12" t="s">
        <v>4514</v>
      </c>
      <c r="B762" s="23" t="s">
        <v>6842</v>
      </c>
      <c r="C762" s="24">
        <v>12134058</v>
      </c>
      <c r="D762" s="12" t="s">
        <v>242</v>
      </c>
      <c r="E762" s="25" t="s">
        <v>6769</v>
      </c>
      <c r="F762" s="24">
        <v>11134342</v>
      </c>
      <c r="G762" s="12" t="s">
        <v>270</v>
      </c>
      <c r="H762" s="26" t="s">
        <v>138</v>
      </c>
      <c r="I762" s="12">
        <v>3570</v>
      </c>
      <c r="J762" s="27">
        <v>46269</v>
      </c>
      <c r="K762" s="28" t="s">
        <v>6770</v>
      </c>
      <c r="L762" s="12" t="s">
        <v>6771</v>
      </c>
      <c r="M762" s="12">
        <v>3586</v>
      </c>
      <c r="N762" s="358">
        <v>16</v>
      </c>
      <c r="O762" s="358">
        <v>0</v>
      </c>
      <c r="P762" s="30" t="s">
        <v>38</v>
      </c>
      <c r="Q762" s="31">
        <v>46255</v>
      </c>
      <c r="R762" s="358">
        <v>0</v>
      </c>
      <c r="S762" s="31">
        <v>46258</v>
      </c>
      <c r="T762" s="31">
        <v>46258</v>
      </c>
      <c r="U762" s="12" t="s">
        <v>97</v>
      </c>
      <c r="V762" s="12" t="s">
        <v>40</v>
      </c>
      <c r="W762" s="31"/>
      <c r="X762" s="358">
        <v>0</v>
      </c>
      <c r="Y762" s="358">
        <v>0</v>
      </c>
      <c r="Z762" s="357">
        <f>IFERROR(VLOOKUP(H762,[2]New!$B:$G,3,0),)*I762/60</f>
        <v>2522.8000000000002</v>
      </c>
      <c r="AA762" s="357">
        <f>IFERROR(VLOOKUP(H762,[2]New!$B:$G,4,0),)*I762/60</f>
        <v>7015.05</v>
      </c>
      <c r="AB762" s="357">
        <f>IFERROR(VLOOKUP(H762,[2]New!$B:$G,6,0),)*I762/60</f>
        <v>3451</v>
      </c>
      <c r="AC762" s="33">
        <f>VLOOKUP(A762,'[5]PO PTCA'!$A:$M,12,0)</f>
        <v>46290</v>
      </c>
      <c r="AD762" s="12" t="str">
        <f>IFERROR(VLOOKUP(H762,[3]Sheet1!$E:$H,4,0),)</f>
        <v>B</v>
      </c>
      <c r="AE762" s="17"/>
      <c r="AF762" s="34" t="e">
        <v>#N/A</v>
      </c>
      <c r="AG762" s="12" t="s">
        <v>42</v>
      </c>
      <c r="AH762" s="20"/>
      <c r="AI762" s="20" t="s">
        <v>134</v>
      </c>
      <c r="AJ762" s="223"/>
      <c r="AK762" s="223"/>
      <c r="AL762" s="223"/>
      <c r="AM762" s="331"/>
      <c r="AN762" s="223">
        <v>2</v>
      </c>
      <c r="AO762" s="223">
        <v>2</v>
      </c>
      <c r="AP762" s="223">
        <v>2</v>
      </c>
      <c r="AQ762" s="223">
        <v>2</v>
      </c>
      <c r="AR762" s="12"/>
    </row>
    <row r="763" spans="1:44">
      <c r="A763" s="12" t="s">
        <v>4514</v>
      </c>
      <c r="B763" s="23" t="s">
        <v>6845</v>
      </c>
      <c r="C763" s="24">
        <v>12134058</v>
      </c>
      <c r="D763" s="12" t="s">
        <v>242</v>
      </c>
      <c r="E763" s="25" t="s">
        <v>6772</v>
      </c>
      <c r="F763" s="24">
        <v>11134342</v>
      </c>
      <c r="G763" s="12" t="s">
        <v>270</v>
      </c>
      <c r="H763" s="26" t="s">
        <v>138</v>
      </c>
      <c r="I763" s="12">
        <v>3570</v>
      </c>
      <c r="J763" s="27">
        <v>46269</v>
      </c>
      <c r="K763" s="28" t="s">
        <v>6773</v>
      </c>
      <c r="L763" s="12" t="s">
        <v>6774</v>
      </c>
      <c r="M763" s="12">
        <v>3586</v>
      </c>
      <c r="N763" s="358">
        <v>16</v>
      </c>
      <c r="O763" s="358">
        <v>0</v>
      </c>
      <c r="P763" s="30" t="s">
        <v>38</v>
      </c>
      <c r="Q763" s="31">
        <v>46255</v>
      </c>
      <c r="R763" s="358">
        <v>0</v>
      </c>
      <c r="S763" s="31">
        <v>46258</v>
      </c>
      <c r="T763" s="31">
        <v>46258</v>
      </c>
      <c r="U763" s="12" t="s">
        <v>98</v>
      </c>
      <c r="V763" s="12" t="s">
        <v>40</v>
      </c>
      <c r="W763" s="31"/>
      <c r="X763" s="358">
        <v>0</v>
      </c>
      <c r="Y763" s="358">
        <v>0</v>
      </c>
      <c r="Z763" s="357">
        <f>IFERROR(VLOOKUP(H763,[2]New!$B:$G,3,0),)*I763/60</f>
        <v>2522.8000000000002</v>
      </c>
      <c r="AA763" s="357">
        <f>IFERROR(VLOOKUP(H763,[2]New!$B:$G,4,0),)*I763/60</f>
        <v>7015.05</v>
      </c>
      <c r="AB763" s="357">
        <f>IFERROR(VLOOKUP(H763,[2]New!$B:$G,6,0),)*I763/60</f>
        <v>3451</v>
      </c>
      <c r="AC763" s="33">
        <f>VLOOKUP(A763,'[5]PO PTCA'!$A:$M,12,0)</f>
        <v>46290</v>
      </c>
      <c r="AD763" s="12" t="str">
        <f>IFERROR(VLOOKUP(H763,[3]Sheet1!$E:$H,4,0),)</f>
        <v>B</v>
      </c>
      <c r="AE763" s="17"/>
      <c r="AF763" s="34" t="e">
        <v>#N/A</v>
      </c>
      <c r="AG763" s="12" t="s">
        <v>42</v>
      </c>
      <c r="AH763" s="20"/>
      <c r="AI763" s="20" t="s">
        <v>135</v>
      </c>
      <c r="AJ763" s="223"/>
      <c r="AK763" s="223"/>
      <c r="AL763" s="223"/>
      <c r="AM763" s="331"/>
      <c r="AN763" s="223">
        <v>2</v>
      </c>
      <c r="AO763" s="223">
        <v>2</v>
      </c>
      <c r="AP763" s="223">
        <v>2</v>
      </c>
      <c r="AQ763" s="223">
        <v>2</v>
      </c>
      <c r="AR763" s="12"/>
    </row>
    <row r="764" spans="1:44">
      <c r="A764" s="12" t="s">
        <v>6282</v>
      </c>
      <c r="B764" s="23" t="s">
        <v>6846</v>
      </c>
      <c r="C764" s="24">
        <v>12125012</v>
      </c>
      <c r="D764" s="12" t="s">
        <v>131</v>
      </c>
      <c r="E764" s="25" t="s">
        <v>6775</v>
      </c>
      <c r="F764" s="24">
        <v>11134237</v>
      </c>
      <c r="G764" s="12" t="s">
        <v>132</v>
      </c>
      <c r="H764" s="26" t="s">
        <v>133</v>
      </c>
      <c r="I764" s="12">
        <v>2370</v>
      </c>
      <c r="J764" s="27">
        <v>46269</v>
      </c>
      <c r="K764" s="28" t="s">
        <v>6776</v>
      </c>
      <c r="L764" s="12" t="s">
        <v>6777</v>
      </c>
      <c r="M764" s="12">
        <v>2389</v>
      </c>
      <c r="N764" s="358">
        <v>16</v>
      </c>
      <c r="O764" s="358">
        <v>0</v>
      </c>
      <c r="P764" s="30" t="s">
        <v>38</v>
      </c>
      <c r="Q764" s="31">
        <v>46255</v>
      </c>
      <c r="R764" s="358">
        <v>0</v>
      </c>
      <c r="S764" s="31">
        <v>46258</v>
      </c>
      <c r="T764" s="31">
        <v>46258</v>
      </c>
      <c r="U764" s="12" t="s">
        <v>99</v>
      </c>
      <c r="V764" s="12" t="s">
        <v>40</v>
      </c>
      <c r="W764" s="31"/>
      <c r="X764" s="358">
        <v>3</v>
      </c>
      <c r="Y764" s="358">
        <v>0</v>
      </c>
      <c r="Z764" s="357">
        <f>IFERROR(VLOOKUP(H764,[2]New!$B:$G,3,0),)*I764/60</f>
        <v>1674.8</v>
      </c>
      <c r="AA764" s="357">
        <f>IFERROR(VLOOKUP(H764,[2]New!$B:$G,4,0),)*I764/60</f>
        <v>4657.05</v>
      </c>
      <c r="AB764" s="357">
        <f>IFERROR(VLOOKUP(H764,[2]New!$B:$G,6,0),)*I764/60</f>
        <v>2291</v>
      </c>
      <c r="AC764" s="33">
        <f>VLOOKUP(A764,'[5]PO PTCA'!$A:$M,12,0)</f>
        <v>46297</v>
      </c>
      <c r="AD764" s="12" t="str">
        <f>IFERROR(VLOOKUP(H764,[3]Sheet1!$E:$H,4,0),)</f>
        <v>B</v>
      </c>
      <c r="AE764" s="17"/>
      <c r="AF764" s="34" t="e">
        <v>#N/A</v>
      </c>
      <c r="AG764" s="12" t="s">
        <v>42</v>
      </c>
      <c r="AH764" s="20"/>
      <c r="AI764" s="20" t="s">
        <v>139</v>
      </c>
      <c r="AJ764" s="223"/>
      <c r="AK764" s="223"/>
      <c r="AL764" s="223"/>
      <c r="AM764" s="331"/>
      <c r="AN764" s="223">
        <v>3</v>
      </c>
      <c r="AO764" s="223">
        <v>3</v>
      </c>
      <c r="AP764" s="223">
        <v>2</v>
      </c>
      <c r="AQ764" s="223">
        <v>2</v>
      </c>
      <c r="AR764" s="12"/>
    </row>
    <row r="765" spans="1:44">
      <c r="A765" s="12" t="s">
        <v>5403</v>
      </c>
      <c r="B765" s="23" t="s">
        <v>6847</v>
      </c>
      <c r="C765" s="24">
        <v>12125069</v>
      </c>
      <c r="D765" s="12" t="s">
        <v>194</v>
      </c>
      <c r="E765" s="25" t="s">
        <v>6778</v>
      </c>
      <c r="F765" s="24">
        <v>11134240</v>
      </c>
      <c r="G765" s="12" t="s">
        <v>195</v>
      </c>
      <c r="H765" s="26" t="s">
        <v>196</v>
      </c>
      <c r="I765" s="12">
        <v>2200</v>
      </c>
      <c r="J765" s="27">
        <v>46269</v>
      </c>
      <c r="K765" s="28" t="s">
        <v>6779</v>
      </c>
      <c r="L765" s="12" t="s">
        <v>6780</v>
      </c>
      <c r="M765" s="12">
        <v>2203</v>
      </c>
      <c r="N765" s="358">
        <v>0</v>
      </c>
      <c r="O765" s="358">
        <v>0</v>
      </c>
      <c r="P765" s="30" t="s">
        <v>38</v>
      </c>
      <c r="Q765" s="31">
        <v>46255</v>
      </c>
      <c r="R765" s="358">
        <v>0</v>
      </c>
      <c r="S765" s="31">
        <v>46258</v>
      </c>
      <c r="T765" s="31">
        <v>46258</v>
      </c>
      <c r="U765" s="12" t="s">
        <v>100</v>
      </c>
      <c r="V765" s="12" t="s">
        <v>40</v>
      </c>
      <c r="W765" s="31"/>
      <c r="X765" s="358">
        <v>3</v>
      </c>
      <c r="Y765" s="358">
        <v>0</v>
      </c>
      <c r="Z765" s="357">
        <f>IFERROR(VLOOKUP(H765,[2]New!$B:$G,3,0),)*I765/60</f>
        <v>1554.6666666666667</v>
      </c>
      <c r="AA765" s="357">
        <f>IFERROR(VLOOKUP(H765,[2]New!$B:$G,4,0),)*I765/60</f>
        <v>3395.3333333333335</v>
      </c>
      <c r="AB765" s="357">
        <f>IFERROR(VLOOKUP(H765,[2]New!$B:$G,6,0),)*I765/60</f>
        <v>2126.6666666666665</v>
      </c>
      <c r="AC765" s="33">
        <f>VLOOKUP(A765,'[5]PO PTCA'!$A:$M,12,0)</f>
        <v>46290</v>
      </c>
      <c r="AD765" s="12" t="str">
        <f>IFERROR(VLOOKUP(H765,[3]Sheet1!$E:$H,4,0),)</f>
        <v>C</v>
      </c>
      <c r="AE765" s="17"/>
      <c r="AF765" s="34" t="e">
        <v>#N/A</v>
      </c>
      <c r="AG765" s="12">
        <v>2</v>
      </c>
      <c r="AH765" s="20"/>
      <c r="AI765" s="20" t="s">
        <v>140</v>
      </c>
      <c r="AJ765" s="223"/>
      <c r="AK765" s="223"/>
      <c r="AL765" s="223"/>
      <c r="AM765" s="331"/>
      <c r="AN765" s="223">
        <v>2</v>
      </c>
      <c r="AO765" s="223">
        <v>2</v>
      </c>
      <c r="AP765" s="223">
        <v>2</v>
      </c>
      <c r="AQ765" s="223">
        <v>2</v>
      </c>
      <c r="AR765" s="12"/>
    </row>
    <row r="766" spans="1:44">
      <c r="A766" s="12" t="s">
        <v>5407</v>
      </c>
      <c r="B766" s="23" t="s">
        <v>6848</v>
      </c>
      <c r="C766" s="24">
        <v>12125071</v>
      </c>
      <c r="D766" s="12" t="s">
        <v>191</v>
      </c>
      <c r="E766" s="25" t="s">
        <v>6781</v>
      </c>
      <c r="F766" s="24">
        <v>11134241</v>
      </c>
      <c r="G766" s="12" t="s">
        <v>192</v>
      </c>
      <c r="H766" s="26" t="s">
        <v>193</v>
      </c>
      <c r="I766" s="12">
        <v>900</v>
      </c>
      <c r="J766" s="27">
        <v>46269</v>
      </c>
      <c r="K766" s="28" t="s">
        <v>6782</v>
      </c>
      <c r="L766" s="12" t="s">
        <v>6783</v>
      </c>
      <c r="M766" s="12">
        <v>916</v>
      </c>
      <c r="N766" s="358">
        <v>16</v>
      </c>
      <c r="O766" s="358">
        <v>0</v>
      </c>
      <c r="P766" s="30" t="s">
        <v>38</v>
      </c>
      <c r="Q766" s="31">
        <v>46255</v>
      </c>
      <c r="R766" s="358">
        <v>0</v>
      </c>
      <c r="S766" s="31">
        <v>46258</v>
      </c>
      <c r="T766" s="31">
        <v>46258</v>
      </c>
      <c r="U766" s="12" t="s">
        <v>100</v>
      </c>
      <c r="V766" s="12" t="s">
        <v>40</v>
      </c>
      <c r="W766" s="31"/>
      <c r="X766" s="358">
        <v>0</v>
      </c>
      <c r="Y766" s="358">
        <v>0</v>
      </c>
      <c r="Z766" s="357">
        <f>IFERROR(VLOOKUP(H766,[2]New!$B:$G,3,0),)*I766/60</f>
        <v>636</v>
      </c>
      <c r="AA766" s="357">
        <f>IFERROR(VLOOKUP(H766,[2]New!$B:$G,4,0),)*I766/60</f>
        <v>1389</v>
      </c>
      <c r="AB766" s="357">
        <f>IFERROR(VLOOKUP(H766,[2]New!$B:$G,6,0),)*I766/60</f>
        <v>870</v>
      </c>
      <c r="AC766" s="33">
        <f>VLOOKUP(A766,'[5]PO PTCA'!$A:$M,12,0)</f>
        <v>46290</v>
      </c>
      <c r="AD766" s="12" t="str">
        <f>IFERROR(VLOOKUP(H766,[3]Sheet1!$E:$H,4,0),)</f>
        <v>C</v>
      </c>
      <c r="AE766" s="17"/>
      <c r="AF766" s="34" t="e">
        <v>#N/A</v>
      </c>
      <c r="AG766" s="12">
        <v>2</v>
      </c>
      <c r="AH766" s="20"/>
      <c r="AI766" s="20" t="s">
        <v>140</v>
      </c>
      <c r="AJ766" s="223"/>
      <c r="AK766" s="223"/>
      <c r="AL766" s="223"/>
      <c r="AM766" s="331"/>
      <c r="AN766" s="223">
        <v>2</v>
      </c>
      <c r="AO766" s="223">
        <v>2</v>
      </c>
      <c r="AP766" s="223">
        <v>2</v>
      </c>
      <c r="AQ766" s="223">
        <v>2</v>
      </c>
      <c r="AR766" s="12"/>
    </row>
    <row r="767" spans="1:44">
      <c r="A767" s="12" t="s">
        <v>6784</v>
      </c>
      <c r="B767" s="23" t="s">
        <v>6843</v>
      </c>
      <c r="C767" s="24">
        <v>12125071</v>
      </c>
      <c r="D767" s="12" t="s">
        <v>191</v>
      </c>
      <c r="E767" s="25" t="s">
        <v>6785</v>
      </c>
      <c r="F767" s="24">
        <v>11134241</v>
      </c>
      <c r="G767" s="12" t="s">
        <v>192</v>
      </c>
      <c r="H767" s="26" t="s">
        <v>193</v>
      </c>
      <c r="I767" s="12">
        <v>230</v>
      </c>
      <c r="J767" s="27">
        <v>46269</v>
      </c>
      <c r="K767" s="28" t="s">
        <v>6786</v>
      </c>
      <c r="L767" s="12" t="s">
        <v>6787</v>
      </c>
      <c r="M767" s="12">
        <v>234</v>
      </c>
      <c r="N767" s="358">
        <v>4</v>
      </c>
      <c r="O767" s="358">
        <v>0</v>
      </c>
      <c r="P767" s="30" t="s">
        <v>38</v>
      </c>
      <c r="Q767" s="31">
        <v>46255</v>
      </c>
      <c r="R767" s="358">
        <v>0</v>
      </c>
      <c r="S767" s="31">
        <v>46258</v>
      </c>
      <c r="T767" s="31">
        <v>46258</v>
      </c>
      <c r="U767" s="12" t="s">
        <v>100</v>
      </c>
      <c r="V767" s="12" t="s">
        <v>40</v>
      </c>
      <c r="W767" s="31"/>
      <c r="X767" s="358">
        <v>0</v>
      </c>
      <c r="Y767" s="358">
        <v>0</v>
      </c>
      <c r="Z767" s="357">
        <f>IFERROR(VLOOKUP(H767,[2]New!$B:$G,3,0),)*I767/60</f>
        <v>162.53333333333333</v>
      </c>
      <c r="AA767" s="357">
        <f>IFERROR(VLOOKUP(H767,[2]New!$B:$G,4,0),)*I767/60</f>
        <v>354.96666666666664</v>
      </c>
      <c r="AB767" s="357">
        <f>IFERROR(VLOOKUP(H767,[2]New!$B:$G,6,0),)*I767/60</f>
        <v>222.33333333333334</v>
      </c>
      <c r="AC767" s="33">
        <f>VLOOKUP(A767,'[5]PO PTCA'!$A:$M,12,0)</f>
        <v>46273</v>
      </c>
      <c r="AD767" s="12" t="str">
        <f>IFERROR(VLOOKUP(H767,[3]Sheet1!$E:$H,4,0),)</f>
        <v>C</v>
      </c>
      <c r="AE767" s="17"/>
      <c r="AF767" s="34" t="e">
        <v>#N/A</v>
      </c>
      <c r="AG767" s="12">
        <v>2</v>
      </c>
      <c r="AH767" s="20"/>
      <c r="AI767" s="20" t="s">
        <v>140</v>
      </c>
      <c r="AJ767" s="223"/>
      <c r="AK767" s="223"/>
      <c r="AL767" s="223"/>
      <c r="AM767" s="331"/>
      <c r="AN767" s="223">
        <v>2</v>
      </c>
      <c r="AO767" s="223">
        <v>2</v>
      </c>
      <c r="AP767" s="223">
        <v>2</v>
      </c>
      <c r="AQ767" s="223">
        <v>2</v>
      </c>
      <c r="AR767" s="12"/>
    </row>
    <row r="768" spans="1:44">
      <c r="A768" s="12" t="s">
        <v>6788</v>
      </c>
      <c r="B768" s="23" t="s">
        <v>6849</v>
      </c>
      <c r="C768" s="24">
        <v>12125069</v>
      </c>
      <c r="D768" s="12" t="s">
        <v>194</v>
      </c>
      <c r="E768" s="25" t="s">
        <v>6789</v>
      </c>
      <c r="F768" s="24">
        <v>11134240</v>
      </c>
      <c r="G768" s="12" t="s">
        <v>195</v>
      </c>
      <c r="H768" s="26" t="s">
        <v>196</v>
      </c>
      <c r="I768" s="12">
        <v>230</v>
      </c>
      <c r="J768" s="27">
        <v>46269</v>
      </c>
      <c r="K768" s="28" t="s">
        <v>6790</v>
      </c>
      <c r="L768" s="12" t="s">
        <v>6791</v>
      </c>
      <c r="M768" s="12">
        <v>230</v>
      </c>
      <c r="N768" s="358">
        <v>0</v>
      </c>
      <c r="O768" s="358">
        <v>0</v>
      </c>
      <c r="P768" s="30" t="s">
        <v>38</v>
      </c>
      <c r="Q768" s="31">
        <v>46255</v>
      </c>
      <c r="R768" s="358">
        <v>0</v>
      </c>
      <c r="S768" s="31">
        <v>46258</v>
      </c>
      <c r="T768" s="31">
        <v>46258</v>
      </c>
      <c r="U768" s="12" t="s">
        <v>100</v>
      </c>
      <c r="V768" s="12" t="s">
        <v>40</v>
      </c>
      <c r="W768" s="31"/>
      <c r="X768" s="358">
        <v>0</v>
      </c>
      <c r="Y768" s="358">
        <v>0</v>
      </c>
      <c r="Z768" s="357">
        <f>IFERROR(VLOOKUP(H768,[2]New!$B:$G,3,0),)*I768/60</f>
        <v>162.53333333333333</v>
      </c>
      <c r="AA768" s="357">
        <f>IFERROR(VLOOKUP(H768,[2]New!$B:$G,4,0),)*I768/60</f>
        <v>354.96666666666664</v>
      </c>
      <c r="AB768" s="357">
        <f>IFERROR(VLOOKUP(H768,[2]New!$B:$G,6,0),)*I768/60</f>
        <v>222.33333333333334</v>
      </c>
      <c r="AC768" s="33">
        <f>VLOOKUP(A768,'[5]PO PTCA'!$A:$M,12,0)</f>
        <v>46273</v>
      </c>
      <c r="AD768" s="12" t="str">
        <f>IFERROR(VLOOKUP(H768,[3]Sheet1!$E:$H,4,0),)</f>
        <v>C</v>
      </c>
      <c r="AE768" s="17"/>
      <c r="AF768" s="34" t="e">
        <v>#N/A</v>
      </c>
      <c r="AG768" s="12">
        <v>2</v>
      </c>
      <c r="AH768" s="20"/>
      <c r="AI768" s="20" t="s">
        <v>140</v>
      </c>
      <c r="AJ768" s="223"/>
      <c r="AK768" s="223"/>
      <c r="AL768" s="223"/>
      <c r="AM768" s="331"/>
      <c r="AN768" s="223">
        <v>2</v>
      </c>
      <c r="AO768" s="223">
        <v>2</v>
      </c>
      <c r="AP768" s="223">
        <v>2</v>
      </c>
      <c r="AQ768" s="223">
        <v>2</v>
      </c>
      <c r="AR768" s="12"/>
    </row>
    <row r="769" spans="1:44">
      <c r="A769" s="12" t="s">
        <v>6792</v>
      </c>
      <c r="B769" s="23" t="s">
        <v>6844</v>
      </c>
      <c r="C769" s="24">
        <v>12120774</v>
      </c>
      <c r="D769" s="12" t="s">
        <v>136</v>
      </c>
      <c r="E769" s="25" t="s">
        <v>6793</v>
      </c>
      <c r="F769" s="24">
        <v>11134235</v>
      </c>
      <c r="G769" s="12" t="s">
        <v>137</v>
      </c>
      <c r="H769" s="26" t="s">
        <v>138</v>
      </c>
      <c r="I769" s="12">
        <v>230</v>
      </c>
      <c r="J769" s="27">
        <v>46269</v>
      </c>
      <c r="K769" s="28" t="s">
        <v>6794</v>
      </c>
      <c r="L769" s="12" t="s">
        <v>6795</v>
      </c>
      <c r="M769" s="12">
        <v>234</v>
      </c>
      <c r="N769" s="358">
        <v>4</v>
      </c>
      <c r="O769" s="358">
        <v>0</v>
      </c>
      <c r="P769" s="30" t="s">
        <v>38</v>
      </c>
      <c r="Q769" s="31">
        <v>46255</v>
      </c>
      <c r="R769" s="358">
        <v>0</v>
      </c>
      <c r="S769" s="31">
        <v>46258</v>
      </c>
      <c r="T769" s="31">
        <v>46258</v>
      </c>
      <c r="U769" s="12" t="s">
        <v>39</v>
      </c>
      <c r="V769" s="12" t="s">
        <v>45</v>
      </c>
      <c r="W769" s="31"/>
      <c r="X769" s="358">
        <v>0</v>
      </c>
      <c r="Y769" s="358">
        <v>0</v>
      </c>
      <c r="Z769" s="357">
        <f>IFERROR(VLOOKUP(H769,[2]New!$B:$G,3,0),)*I769/60</f>
        <v>162.53333333333333</v>
      </c>
      <c r="AA769" s="357">
        <f>IFERROR(VLOOKUP(H769,[2]New!$B:$G,4,0),)*I769/60</f>
        <v>451.95</v>
      </c>
      <c r="AB769" s="357">
        <f>IFERROR(VLOOKUP(H769,[2]New!$B:$G,6,0),)*I769/60</f>
        <v>222.33333333333334</v>
      </c>
      <c r="AC769" s="33">
        <f>VLOOKUP(A769,'[5]PO PTCA'!$A:$M,12,0)</f>
        <v>46273</v>
      </c>
      <c r="AD769" s="12" t="str">
        <f>IFERROR(VLOOKUP(H769,[3]Sheet1!$E:$H,4,0),)</f>
        <v>B</v>
      </c>
      <c r="AE769" s="17"/>
      <c r="AF769" s="34" t="e">
        <v>#N/A</v>
      </c>
      <c r="AG769" s="12" t="s">
        <v>42</v>
      </c>
      <c r="AH769" s="20"/>
      <c r="AI769" s="20" t="s">
        <v>184</v>
      </c>
      <c r="AJ769" s="223"/>
      <c r="AK769" s="223"/>
      <c r="AL769" s="223"/>
      <c r="AM769" s="331"/>
      <c r="AN769" s="223">
        <v>2</v>
      </c>
      <c r="AO769" s="223">
        <v>2</v>
      </c>
      <c r="AP769" s="223">
        <v>2</v>
      </c>
      <c r="AQ769" s="223">
        <v>2</v>
      </c>
      <c r="AR769" s="12"/>
    </row>
    <row r="770" spans="1:44">
      <c r="A770" s="12" t="s">
        <v>6952</v>
      </c>
      <c r="B770" s="23" t="s">
        <v>6956</v>
      </c>
      <c r="C770" s="24">
        <v>12115087</v>
      </c>
      <c r="D770" s="12" t="s">
        <v>2720</v>
      </c>
      <c r="E770" s="25" t="s">
        <v>6953</v>
      </c>
      <c r="F770" s="24">
        <v>11112799</v>
      </c>
      <c r="G770" s="12" t="s">
        <v>2680</v>
      </c>
      <c r="H770" s="26" t="s">
        <v>2681</v>
      </c>
      <c r="I770" s="12">
        <v>15</v>
      </c>
      <c r="J770" s="27">
        <v>46268</v>
      </c>
      <c r="K770" s="28" t="s">
        <v>6954</v>
      </c>
      <c r="L770" s="12" t="s">
        <v>6955</v>
      </c>
      <c r="M770" s="12">
        <v>15</v>
      </c>
      <c r="N770" s="358">
        <v>0</v>
      </c>
      <c r="O770" s="358">
        <v>0</v>
      </c>
      <c r="P770" s="30" t="s">
        <v>43</v>
      </c>
      <c r="Q770" s="31">
        <v>46254</v>
      </c>
      <c r="R770" s="358">
        <v>0</v>
      </c>
      <c r="S770" s="31">
        <v>46255</v>
      </c>
      <c r="T770" s="31">
        <v>46255</v>
      </c>
      <c r="U770" s="12" t="s">
        <v>44</v>
      </c>
      <c r="V770" s="12" t="s">
        <v>45</v>
      </c>
      <c r="W770" s="31"/>
      <c r="X770" s="358">
        <v>0</v>
      </c>
      <c r="Y770" s="358">
        <v>0</v>
      </c>
      <c r="Z770" s="357">
        <f>IFERROR(VLOOKUP(H770,[2]New!$B:$G,3,0),)*I770/60</f>
        <v>7.875</v>
      </c>
      <c r="AA770" s="357">
        <f>IFERROR(VLOOKUP(H770,[2]New!$B:$G,4,0),)*I770/60</f>
        <v>23.15</v>
      </c>
      <c r="AB770" s="357">
        <f>IFERROR(VLOOKUP(H770,[2]New!$B:$G,6,0),)*I770/60</f>
        <v>21</v>
      </c>
      <c r="AC770" s="33">
        <f>VLOOKUP(A770,'[5]PO PTCA'!$A:$M,12,0)</f>
        <v>46274</v>
      </c>
      <c r="AD770" s="12">
        <f>IFERROR(VLOOKUP(H770,[3]Sheet1!$E:$H,4,0),)</f>
        <v>0</v>
      </c>
      <c r="AE770" s="17"/>
      <c r="AF770" s="34" t="e">
        <v>#N/A</v>
      </c>
      <c r="AG770" s="12">
        <v>0</v>
      </c>
      <c r="AH770" s="20"/>
      <c r="AI770" s="20" t="s">
        <v>46</v>
      </c>
      <c r="AJ770" s="223"/>
      <c r="AK770" s="223"/>
      <c r="AL770" s="223"/>
      <c r="AM770" s="331"/>
      <c r="AN770" s="223">
        <v>3</v>
      </c>
      <c r="AO770" s="223">
        <v>3</v>
      </c>
      <c r="AP770" s="223">
        <v>2</v>
      </c>
      <c r="AQ770" s="223" t="s">
        <v>47</v>
      </c>
      <c r="AR770" s="12"/>
    </row>
    <row r="771" spans="1:44">
      <c r="A771" s="12" t="s">
        <v>6282</v>
      </c>
      <c r="B771" s="23" t="s">
        <v>7063</v>
      </c>
      <c r="C771" s="24">
        <v>12125012</v>
      </c>
      <c r="D771" s="12" t="s">
        <v>131</v>
      </c>
      <c r="E771" s="25" t="s">
        <v>6977</v>
      </c>
      <c r="F771" s="24">
        <v>11134237</v>
      </c>
      <c r="G771" s="12" t="s">
        <v>132</v>
      </c>
      <c r="H771" s="26" t="s">
        <v>133</v>
      </c>
      <c r="I771" s="12">
        <v>250</v>
      </c>
      <c r="J771" s="27">
        <v>46269</v>
      </c>
      <c r="K771" s="28" t="s">
        <v>6978</v>
      </c>
      <c r="L771" s="12" t="s">
        <v>6979</v>
      </c>
      <c r="M771" s="12">
        <v>254</v>
      </c>
      <c r="N771" s="358">
        <v>4</v>
      </c>
      <c r="O771" s="358">
        <v>0</v>
      </c>
      <c r="P771" s="30" t="s">
        <v>38</v>
      </c>
      <c r="Q771" s="31">
        <v>46255</v>
      </c>
      <c r="R771" s="358">
        <v>0</v>
      </c>
      <c r="S771" s="31">
        <v>46258</v>
      </c>
      <c r="T771" s="31">
        <v>46258</v>
      </c>
      <c r="U771" s="12" t="s">
        <v>39</v>
      </c>
      <c r="V771" s="12" t="s">
        <v>45</v>
      </c>
      <c r="W771" s="31"/>
      <c r="X771" s="358">
        <v>0</v>
      </c>
      <c r="Y771" s="358">
        <v>0</v>
      </c>
      <c r="Z771" s="357">
        <f>IFERROR(VLOOKUP(H771,[2]New!$B:$G,3,0),)*I771/60</f>
        <v>176.66666666666666</v>
      </c>
      <c r="AA771" s="357">
        <f>IFERROR(VLOOKUP(H771,[2]New!$B:$G,4,0),)*I771/60</f>
        <v>491.25</v>
      </c>
      <c r="AB771" s="357">
        <f>IFERROR(VLOOKUP(H771,[2]New!$B:$G,6,0),)*I771/60</f>
        <v>241.66666666666666</v>
      </c>
      <c r="AC771" s="33">
        <f>VLOOKUP(A771,'[5]PO PTCA'!$A:$M,12,0)</f>
        <v>46297</v>
      </c>
      <c r="AD771" s="12" t="str">
        <f>IFERROR(VLOOKUP(H771,[3]Sheet1!$E:$H,4,0),)</f>
        <v>B</v>
      </c>
      <c r="AE771" s="17"/>
      <c r="AF771" s="34" t="e">
        <v>#N/A</v>
      </c>
      <c r="AG771" s="12" t="s">
        <v>42</v>
      </c>
      <c r="AH771" s="20"/>
      <c r="AI771" s="20" t="s">
        <v>184</v>
      </c>
      <c r="AJ771" s="223"/>
      <c r="AK771" s="223"/>
      <c r="AL771" s="223"/>
      <c r="AM771" s="331"/>
      <c r="AN771" s="223">
        <v>3</v>
      </c>
      <c r="AO771" s="223">
        <v>3</v>
      </c>
      <c r="AP771" s="223">
        <v>2</v>
      </c>
      <c r="AQ771" s="223">
        <v>2</v>
      </c>
      <c r="AR771" s="12"/>
    </row>
    <row r="772" spans="1:44">
      <c r="A772" s="12" t="s">
        <v>6282</v>
      </c>
      <c r="B772" s="23" t="s">
        <v>7064</v>
      </c>
      <c r="C772" s="24">
        <v>12125012</v>
      </c>
      <c r="D772" s="12" t="s">
        <v>131</v>
      </c>
      <c r="E772" s="25" t="s">
        <v>6980</v>
      </c>
      <c r="F772" s="24">
        <v>11134237</v>
      </c>
      <c r="G772" s="12" t="s">
        <v>132</v>
      </c>
      <c r="H772" s="26" t="s">
        <v>133</v>
      </c>
      <c r="I772" s="12">
        <v>1880</v>
      </c>
      <c r="J772" s="27">
        <v>46269</v>
      </c>
      <c r="K772" s="28" t="s">
        <v>6981</v>
      </c>
      <c r="L772" s="12" t="s">
        <v>6982</v>
      </c>
      <c r="M772" s="12">
        <v>1896</v>
      </c>
      <c r="N772" s="358">
        <v>16</v>
      </c>
      <c r="O772" s="358">
        <v>0</v>
      </c>
      <c r="P772" s="30" t="s">
        <v>38</v>
      </c>
      <c r="Q772" s="31">
        <v>46255</v>
      </c>
      <c r="R772" s="358">
        <v>0</v>
      </c>
      <c r="S772" s="31">
        <v>46258</v>
      </c>
      <c r="T772" s="31">
        <v>46258</v>
      </c>
      <c r="U772" s="12" t="s">
        <v>39</v>
      </c>
      <c r="V772" s="12" t="s">
        <v>45</v>
      </c>
      <c r="W772" s="31"/>
      <c r="X772" s="358">
        <v>0</v>
      </c>
      <c r="Y772" s="358">
        <v>0</v>
      </c>
      <c r="Z772" s="357">
        <f>IFERROR(VLOOKUP(H772,[2]New!$B:$G,3,0),)*I772/60</f>
        <v>1328.5333333333333</v>
      </c>
      <c r="AA772" s="357">
        <f>IFERROR(VLOOKUP(H772,[2]New!$B:$G,4,0),)*I772/60</f>
        <v>3694.2</v>
      </c>
      <c r="AB772" s="357">
        <f>IFERROR(VLOOKUP(H772,[2]New!$B:$G,6,0),)*I772/60</f>
        <v>1817.3333333333333</v>
      </c>
      <c r="AC772" s="33">
        <f>VLOOKUP(A772,'[5]PO PTCA'!$A:$M,12,0)</f>
        <v>46297</v>
      </c>
      <c r="AD772" s="12" t="str">
        <f>IFERROR(VLOOKUP(H772,[3]Sheet1!$E:$H,4,0),)</f>
        <v>B</v>
      </c>
      <c r="AE772" s="17"/>
      <c r="AF772" s="34" t="e">
        <v>#N/A</v>
      </c>
      <c r="AG772" s="12" t="s">
        <v>42</v>
      </c>
      <c r="AH772" s="20"/>
      <c r="AI772" s="20" t="s">
        <v>184</v>
      </c>
      <c r="AJ772" s="223"/>
      <c r="AK772" s="223"/>
      <c r="AL772" s="223"/>
      <c r="AM772" s="331"/>
      <c r="AN772" s="223">
        <v>3</v>
      </c>
      <c r="AO772" s="223">
        <v>3</v>
      </c>
      <c r="AP772" s="223">
        <v>2</v>
      </c>
      <c r="AQ772" s="223">
        <v>2</v>
      </c>
      <c r="AR772" s="12"/>
    </row>
    <row r="773" spans="1:44">
      <c r="A773" s="12" t="s">
        <v>6190</v>
      </c>
      <c r="B773" s="23" t="s">
        <v>7065</v>
      </c>
      <c r="C773" s="24">
        <v>12125099</v>
      </c>
      <c r="D773" s="12" t="s">
        <v>217</v>
      </c>
      <c r="E773" s="25" t="s">
        <v>6983</v>
      </c>
      <c r="F773" s="24">
        <v>11134238</v>
      </c>
      <c r="G773" s="12" t="s">
        <v>218</v>
      </c>
      <c r="H773" s="26" t="s">
        <v>219</v>
      </c>
      <c r="I773" s="12">
        <v>2500</v>
      </c>
      <c r="J773" s="27">
        <v>46269</v>
      </c>
      <c r="K773" s="28" t="s">
        <v>6984</v>
      </c>
      <c r="L773" s="12" t="s">
        <v>6985</v>
      </c>
      <c r="M773" s="12">
        <v>2500</v>
      </c>
      <c r="N773" s="358">
        <v>0</v>
      </c>
      <c r="O773" s="358">
        <v>0</v>
      </c>
      <c r="P773" s="30" t="s">
        <v>38</v>
      </c>
      <c r="Q773" s="31">
        <v>46255</v>
      </c>
      <c r="R773" s="358">
        <v>0</v>
      </c>
      <c r="S773" s="31">
        <v>46258</v>
      </c>
      <c r="T773" s="31">
        <v>46258</v>
      </c>
      <c r="U773" s="12" t="s">
        <v>101</v>
      </c>
      <c r="V773" s="12" t="s">
        <v>45</v>
      </c>
      <c r="W773" s="31"/>
      <c r="X773" s="358">
        <v>0</v>
      </c>
      <c r="Y773" s="358">
        <v>0</v>
      </c>
      <c r="Z773" s="357">
        <f>IFERROR(VLOOKUP(H773,[2]New!$B:$G,3,0),)*I773/60</f>
        <v>1766.6666666666667</v>
      </c>
      <c r="AA773" s="357">
        <f>IFERROR(VLOOKUP(H773,[2]New!$B:$G,4,0),)*I773/60</f>
        <v>3858.3333333333335</v>
      </c>
      <c r="AB773" s="357">
        <f>IFERROR(VLOOKUP(H773,[2]New!$B:$G,6,0),)*I773/60</f>
        <v>2416.6666666666665</v>
      </c>
      <c r="AC773" s="33">
        <f>VLOOKUP(A773,'[5]PO PTCA'!$A:$M,12,0)</f>
        <v>46303</v>
      </c>
      <c r="AD773" s="12" t="str">
        <f>IFERROR(VLOOKUP(H773,[3]Sheet1!$E:$H,4,0),)</f>
        <v>B</v>
      </c>
      <c r="AE773" s="17"/>
      <c r="AF773" s="34" t="e">
        <v>#N/A</v>
      </c>
      <c r="AG773" s="12">
        <v>2</v>
      </c>
      <c r="AH773" s="20"/>
      <c r="AI773" s="20" t="s">
        <v>121</v>
      </c>
      <c r="AJ773" s="223"/>
      <c r="AK773" s="223"/>
      <c r="AL773" s="223"/>
      <c r="AM773" s="331"/>
      <c r="AN773" s="223">
        <v>2</v>
      </c>
      <c r="AO773" s="223">
        <v>2</v>
      </c>
      <c r="AP773" s="223">
        <v>2</v>
      </c>
      <c r="AQ773" s="223">
        <v>2</v>
      </c>
      <c r="AR773" s="12"/>
    </row>
    <row r="774" spans="1:44">
      <c r="A774" s="12" t="s">
        <v>6194</v>
      </c>
      <c r="B774" s="23" t="s">
        <v>7066</v>
      </c>
      <c r="C774" s="24">
        <v>12125107</v>
      </c>
      <c r="D774" s="12" t="s">
        <v>220</v>
      </c>
      <c r="E774" s="25" t="s">
        <v>6986</v>
      </c>
      <c r="F774" s="24">
        <v>11134239</v>
      </c>
      <c r="G774" s="12" t="s">
        <v>221</v>
      </c>
      <c r="H774" s="26" t="s">
        <v>222</v>
      </c>
      <c r="I774" s="12">
        <v>1050</v>
      </c>
      <c r="J774" s="27">
        <v>46269</v>
      </c>
      <c r="K774" s="28" t="s">
        <v>6987</v>
      </c>
      <c r="L774" s="12" t="s">
        <v>6988</v>
      </c>
      <c r="M774" s="12">
        <v>1050</v>
      </c>
      <c r="N774" s="358">
        <v>0</v>
      </c>
      <c r="O774" s="358">
        <v>0</v>
      </c>
      <c r="P774" s="30" t="s">
        <v>38</v>
      </c>
      <c r="Q774" s="31">
        <v>46255</v>
      </c>
      <c r="R774" s="358">
        <v>0</v>
      </c>
      <c r="S774" s="31">
        <v>46258</v>
      </c>
      <c r="T774" s="31">
        <v>46258</v>
      </c>
      <c r="U774" s="12" t="s">
        <v>101</v>
      </c>
      <c r="V774" s="12" t="s">
        <v>45</v>
      </c>
      <c r="W774" s="31"/>
      <c r="X774" s="358">
        <v>0</v>
      </c>
      <c r="Y774" s="358">
        <v>0</v>
      </c>
      <c r="Z774" s="357">
        <f>IFERROR(VLOOKUP(H774,[2]New!$B:$G,3,0),)*I774/60</f>
        <v>742</v>
      </c>
      <c r="AA774" s="357">
        <f>IFERROR(VLOOKUP(H774,[2]New!$B:$G,4,0),)*I774/60</f>
        <v>1620.5</v>
      </c>
      <c r="AB774" s="357">
        <f>IFERROR(VLOOKUP(H774,[2]New!$B:$G,6,0),)*I774/60</f>
        <v>1015</v>
      </c>
      <c r="AC774" s="33">
        <f>VLOOKUP(A774,'[5]PO PTCA'!$A:$M,12,0)</f>
        <v>46303</v>
      </c>
      <c r="AD774" s="12" t="str">
        <f>IFERROR(VLOOKUP(H774,[3]Sheet1!$E:$H,4,0),)</f>
        <v>B</v>
      </c>
      <c r="AE774" s="17"/>
      <c r="AF774" s="34" t="e">
        <v>#N/A</v>
      </c>
      <c r="AG774" s="12">
        <v>2</v>
      </c>
      <c r="AH774" s="20"/>
      <c r="AI774" s="20" t="s">
        <v>121</v>
      </c>
      <c r="AJ774" s="223"/>
      <c r="AK774" s="223"/>
      <c r="AL774" s="223"/>
      <c r="AM774" s="331"/>
      <c r="AN774" s="223">
        <v>2</v>
      </c>
      <c r="AO774" s="223">
        <v>2</v>
      </c>
      <c r="AP774" s="223">
        <v>2</v>
      </c>
      <c r="AQ774" s="223">
        <v>2</v>
      </c>
      <c r="AR774" s="12"/>
    </row>
    <row r="775" spans="1:44">
      <c r="A775" s="12" t="s">
        <v>6989</v>
      </c>
      <c r="B775" s="23" t="s">
        <v>7067</v>
      </c>
      <c r="C775" s="24">
        <v>12114296</v>
      </c>
      <c r="D775" s="12" t="s">
        <v>50</v>
      </c>
      <c r="E775" s="25" t="s">
        <v>6990</v>
      </c>
      <c r="F775" s="24">
        <v>11117354</v>
      </c>
      <c r="G775" s="12" t="s">
        <v>51</v>
      </c>
      <c r="H775" s="26" t="s">
        <v>298</v>
      </c>
      <c r="I775" s="12">
        <v>60</v>
      </c>
      <c r="J775" s="27">
        <v>46269</v>
      </c>
      <c r="K775" s="28" t="s">
        <v>6991</v>
      </c>
      <c r="L775" s="12" t="s">
        <v>6992</v>
      </c>
      <c r="M775" s="12">
        <v>60</v>
      </c>
      <c r="N775" s="358">
        <v>0</v>
      </c>
      <c r="O775" s="358">
        <v>0</v>
      </c>
      <c r="P775" s="30" t="s">
        <v>43</v>
      </c>
      <c r="Q775" s="31">
        <v>46255</v>
      </c>
      <c r="R775" s="358">
        <v>0</v>
      </c>
      <c r="S775" s="31">
        <v>46258</v>
      </c>
      <c r="T775" s="31">
        <v>46258</v>
      </c>
      <c r="U775" s="12" t="s">
        <v>44</v>
      </c>
      <c r="V775" s="12" t="s">
        <v>45</v>
      </c>
      <c r="W775" s="31"/>
      <c r="X775" s="358">
        <v>0</v>
      </c>
      <c r="Y775" s="358">
        <v>0</v>
      </c>
      <c r="Z775" s="357">
        <f>IFERROR(VLOOKUP(H775,[2]New!$B:$G,3,0),)*I775/60</f>
        <v>22</v>
      </c>
      <c r="AA775" s="357">
        <f>IFERROR(VLOOKUP(H775,[2]New!$B:$G,4,0),)*I775/60</f>
        <v>117.9</v>
      </c>
      <c r="AB775" s="357">
        <f>IFERROR(VLOOKUP(H775,[2]New!$B:$G,6,0),)*I775/60</f>
        <v>115</v>
      </c>
      <c r="AC775" s="33">
        <f>VLOOKUP(A775,'[5]PO PTCA'!$A:$M,12,0)</f>
        <v>46275</v>
      </c>
      <c r="AD775" s="12">
        <f>IFERROR(VLOOKUP(H775,[3]Sheet1!$E:$H,4,0),)</f>
        <v>0</v>
      </c>
      <c r="AE775" s="17"/>
      <c r="AF775" s="34" t="e">
        <v>#N/A</v>
      </c>
      <c r="AG775" s="12">
        <v>0</v>
      </c>
      <c r="AH775" s="20"/>
      <c r="AI775" s="20" t="s">
        <v>46</v>
      </c>
      <c r="AJ775" s="223"/>
      <c r="AK775" s="223"/>
      <c r="AL775" s="223"/>
      <c r="AM775" s="331"/>
      <c r="AN775" s="223">
        <v>2</v>
      </c>
      <c r="AO775" s="223">
        <v>2</v>
      </c>
      <c r="AP775" s="223">
        <v>2</v>
      </c>
      <c r="AQ775" s="223">
        <v>2</v>
      </c>
      <c r="AR775" s="12"/>
    </row>
    <row r="776" spans="1:44">
      <c r="A776" s="12" t="s">
        <v>6993</v>
      </c>
      <c r="B776" s="23" t="s">
        <v>7068</v>
      </c>
      <c r="C776" s="24">
        <v>12114297</v>
      </c>
      <c r="D776" s="12" t="s">
        <v>144</v>
      </c>
      <c r="E776" s="25" t="s">
        <v>6994</v>
      </c>
      <c r="F776" s="24">
        <v>11117355</v>
      </c>
      <c r="G776" s="12" t="s">
        <v>145</v>
      </c>
      <c r="H776" s="26" t="s">
        <v>283</v>
      </c>
      <c r="I776" s="12">
        <v>60</v>
      </c>
      <c r="J776" s="27">
        <v>46269</v>
      </c>
      <c r="K776" s="28" t="s">
        <v>6995</v>
      </c>
      <c r="L776" s="12" t="s">
        <v>6996</v>
      </c>
      <c r="M776" s="12">
        <v>60</v>
      </c>
      <c r="N776" s="358">
        <v>0</v>
      </c>
      <c r="O776" s="358">
        <v>0</v>
      </c>
      <c r="P776" s="30" t="s">
        <v>43</v>
      </c>
      <c r="Q776" s="31">
        <v>46255</v>
      </c>
      <c r="R776" s="358">
        <v>0</v>
      </c>
      <c r="S776" s="31">
        <v>46258</v>
      </c>
      <c r="T776" s="31">
        <v>46258</v>
      </c>
      <c r="U776" s="12" t="s">
        <v>44</v>
      </c>
      <c r="V776" s="12" t="s">
        <v>45</v>
      </c>
      <c r="W776" s="31"/>
      <c r="X776" s="358">
        <v>0</v>
      </c>
      <c r="Y776" s="358">
        <v>0</v>
      </c>
      <c r="Z776" s="357">
        <f>IFERROR(VLOOKUP(H776,[2]New!$B:$G,3,0),)*I776/60</f>
        <v>22</v>
      </c>
      <c r="AA776" s="357">
        <f>IFERROR(VLOOKUP(H776,[2]New!$B:$G,4,0),)*I776/60</f>
        <v>117.9</v>
      </c>
      <c r="AB776" s="357">
        <f>IFERROR(VLOOKUP(H776,[2]New!$B:$G,6,0),)*I776/60</f>
        <v>115</v>
      </c>
      <c r="AC776" s="33">
        <f>VLOOKUP(A776,'[5]PO PTCA'!$A:$M,12,0)</f>
        <v>46275</v>
      </c>
      <c r="AD776" s="12">
        <f>IFERROR(VLOOKUP(H776,[3]Sheet1!$E:$H,4,0),)</f>
        <v>0</v>
      </c>
      <c r="AE776" s="17"/>
      <c r="AF776" s="34" t="e">
        <v>#N/A</v>
      </c>
      <c r="AG776" s="12">
        <v>0</v>
      </c>
      <c r="AH776" s="20"/>
      <c r="AI776" s="20" t="s">
        <v>46</v>
      </c>
      <c r="AJ776" s="223"/>
      <c r="AK776" s="223"/>
      <c r="AL776" s="223"/>
      <c r="AM776" s="331"/>
      <c r="AN776" s="223">
        <v>2</v>
      </c>
      <c r="AO776" s="223">
        <v>2</v>
      </c>
      <c r="AP776" s="223">
        <v>2</v>
      </c>
      <c r="AQ776" s="223">
        <v>2</v>
      </c>
      <c r="AR776" s="12"/>
    </row>
    <row r="777" spans="1:44">
      <c r="A777" s="12" t="s">
        <v>6997</v>
      </c>
      <c r="B777" s="23" t="s">
        <v>7069</v>
      </c>
      <c r="C777" s="24">
        <v>12111084</v>
      </c>
      <c r="D777" s="12" t="s">
        <v>151</v>
      </c>
      <c r="E777" s="25" t="s">
        <v>6998</v>
      </c>
      <c r="F777" s="24">
        <v>11118083</v>
      </c>
      <c r="G777" s="12" t="s">
        <v>304</v>
      </c>
      <c r="H777" s="26" t="s">
        <v>305</v>
      </c>
      <c r="I777" s="12">
        <v>90</v>
      </c>
      <c r="J777" s="27">
        <v>46269</v>
      </c>
      <c r="K777" s="28" t="s">
        <v>6999</v>
      </c>
      <c r="L777" s="12" t="s">
        <v>7000</v>
      </c>
      <c r="M777" s="12">
        <v>90</v>
      </c>
      <c r="N777" s="358">
        <v>0</v>
      </c>
      <c r="O777" s="358">
        <v>0</v>
      </c>
      <c r="P777" s="30" t="s">
        <v>43</v>
      </c>
      <c r="Q777" s="31">
        <v>46255</v>
      </c>
      <c r="R777" s="358">
        <v>0</v>
      </c>
      <c r="S777" s="31">
        <v>46258</v>
      </c>
      <c r="T777" s="31">
        <v>46258</v>
      </c>
      <c r="U777" s="12" t="s">
        <v>44</v>
      </c>
      <c r="V777" s="12" t="s">
        <v>45</v>
      </c>
      <c r="W777" s="31"/>
      <c r="X777" s="358">
        <v>0</v>
      </c>
      <c r="Y777" s="358">
        <v>0</v>
      </c>
      <c r="Z777" s="357">
        <f>IFERROR(VLOOKUP(H777,[2]New!$B:$G,3,0),)*I777/60</f>
        <v>63</v>
      </c>
      <c r="AA777" s="357">
        <f>IFERROR(VLOOKUP(H777,[2]New!$B:$G,4,0),)*I777/60</f>
        <v>246</v>
      </c>
      <c r="AB777" s="357">
        <f>IFERROR(VLOOKUP(H777,[2]New!$B:$G,6,0),)*I777/60</f>
        <v>220.5</v>
      </c>
      <c r="AC777" s="33">
        <f>VLOOKUP(A777,'[5]PO PTCA'!$A:$M,12,0)</f>
        <v>46275</v>
      </c>
      <c r="AD777" s="12">
        <f>IFERROR(VLOOKUP(H777,[3]Sheet1!$E:$H,4,0),)</f>
        <v>0</v>
      </c>
      <c r="AE777" s="17"/>
      <c r="AF777" s="34" t="e">
        <v>#N/A</v>
      </c>
      <c r="AG777" s="12">
        <v>0</v>
      </c>
      <c r="AH777" s="20"/>
      <c r="AI777" s="20" t="s">
        <v>46</v>
      </c>
      <c r="AJ777" s="223"/>
      <c r="AK777" s="223"/>
      <c r="AL777" s="223"/>
      <c r="AM777" s="331"/>
      <c r="AN777" s="223">
        <v>3</v>
      </c>
      <c r="AO777" s="223">
        <v>3</v>
      </c>
      <c r="AP777" s="223" t="s">
        <v>47</v>
      </c>
      <c r="AQ777" s="223">
        <v>3</v>
      </c>
      <c r="AR777" s="12"/>
    </row>
    <row r="778" spans="1:44">
      <c r="A778" s="12" t="s">
        <v>7001</v>
      </c>
      <c r="B778" s="23" t="s">
        <v>7070</v>
      </c>
      <c r="C778" s="24">
        <v>12111083</v>
      </c>
      <c r="D778" s="12" t="s">
        <v>168</v>
      </c>
      <c r="E778" s="25" t="s">
        <v>7002</v>
      </c>
      <c r="F778" s="24">
        <v>11118084</v>
      </c>
      <c r="G778" s="12" t="s">
        <v>169</v>
      </c>
      <c r="H778" s="26" t="s">
        <v>170</v>
      </c>
      <c r="I778" s="12">
        <v>60</v>
      </c>
      <c r="J778" s="27">
        <v>46269</v>
      </c>
      <c r="K778" s="28" t="s">
        <v>7003</v>
      </c>
      <c r="L778" s="12" t="s">
        <v>7004</v>
      </c>
      <c r="M778" s="12">
        <v>60</v>
      </c>
      <c r="N778" s="358">
        <v>0</v>
      </c>
      <c r="O778" s="358">
        <v>0</v>
      </c>
      <c r="P778" s="30" t="s">
        <v>43</v>
      </c>
      <c r="Q778" s="31">
        <v>46255</v>
      </c>
      <c r="R778" s="358">
        <v>0</v>
      </c>
      <c r="S778" s="31">
        <v>46258</v>
      </c>
      <c r="T778" s="31">
        <v>46258</v>
      </c>
      <c r="U778" s="12" t="s">
        <v>44</v>
      </c>
      <c r="V778" s="12" t="s">
        <v>45</v>
      </c>
      <c r="W778" s="31"/>
      <c r="X778" s="358">
        <v>0</v>
      </c>
      <c r="Y778" s="358">
        <v>0</v>
      </c>
      <c r="Z778" s="357">
        <f>IFERROR(VLOOKUP(H778,[2]New!$B:$G,3,0),)*I778/60</f>
        <v>42</v>
      </c>
      <c r="AA778" s="357">
        <f>IFERROR(VLOOKUP(H778,[2]New!$B:$G,4,0),)*I778/60</f>
        <v>164</v>
      </c>
      <c r="AB778" s="357">
        <f>IFERROR(VLOOKUP(H778,[2]New!$B:$G,6,0),)*I778/60</f>
        <v>147</v>
      </c>
      <c r="AC778" s="33">
        <f>VLOOKUP(A778,'[5]PO PTCA'!$A:$M,12,0)</f>
        <v>46275</v>
      </c>
      <c r="AD778" s="12">
        <f>IFERROR(VLOOKUP(H778,[3]Sheet1!$E:$H,4,0),)</f>
        <v>0</v>
      </c>
      <c r="AE778" s="17"/>
      <c r="AF778" s="34" t="e">
        <v>#N/A</v>
      </c>
      <c r="AG778" s="12">
        <v>0</v>
      </c>
      <c r="AH778" s="20"/>
      <c r="AI778" s="20" t="s">
        <v>46</v>
      </c>
      <c r="AJ778" s="223"/>
      <c r="AK778" s="223"/>
      <c r="AL778" s="223"/>
      <c r="AM778" s="331"/>
      <c r="AN778" s="223">
        <v>3</v>
      </c>
      <c r="AO778" s="223">
        <v>3</v>
      </c>
      <c r="AP778" s="223" t="s">
        <v>47</v>
      </c>
      <c r="AQ778" s="223">
        <v>3</v>
      </c>
      <c r="AR778" s="12"/>
    </row>
    <row r="779" spans="1:44">
      <c r="A779" s="12" t="s">
        <v>7005</v>
      </c>
      <c r="B779" s="23" t="s">
        <v>7071</v>
      </c>
      <c r="C779" s="24">
        <v>12114374</v>
      </c>
      <c r="D779" s="12" t="s">
        <v>312</v>
      </c>
      <c r="E779" s="25" t="s">
        <v>7006</v>
      </c>
      <c r="F779" s="24">
        <v>11134336</v>
      </c>
      <c r="G779" s="12" t="s">
        <v>310</v>
      </c>
      <c r="H779" s="26" t="s">
        <v>311</v>
      </c>
      <c r="I779" s="12">
        <v>10</v>
      </c>
      <c r="J779" s="27">
        <v>46269</v>
      </c>
      <c r="K779" s="28" t="s">
        <v>7007</v>
      </c>
      <c r="L779" s="12" t="s">
        <v>7008</v>
      </c>
      <c r="M779" s="12">
        <v>10</v>
      </c>
      <c r="N779" s="358">
        <v>0</v>
      </c>
      <c r="O779" s="358">
        <v>0</v>
      </c>
      <c r="P779" s="30" t="s">
        <v>43</v>
      </c>
      <c r="Q779" s="31">
        <v>46255</v>
      </c>
      <c r="R779" s="358">
        <v>0</v>
      </c>
      <c r="S779" s="31">
        <v>46258</v>
      </c>
      <c r="T779" s="31">
        <v>46258</v>
      </c>
      <c r="U779" s="12" t="s">
        <v>44</v>
      </c>
      <c r="V779" s="12" t="s">
        <v>45</v>
      </c>
      <c r="W779" s="31"/>
      <c r="X779" s="358">
        <v>0</v>
      </c>
      <c r="Y779" s="358">
        <v>0</v>
      </c>
      <c r="Z779" s="357">
        <f>IFERROR(VLOOKUP(H779,[2]New!$B:$G,3,0),)*I779/60</f>
        <v>3.6666666666666665</v>
      </c>
      <c r="AA779" s="357">
        <f>IFERROR(VLOOKUP(H779,[2]New!$B:$G,4,0),)*I779/60</f>
        <v>19.649999999999999</v>
      </c>
      <c r="AB779" s="357">
        <f>IFERROR(VLOOKUP(H779,[2]New!$B:$G,6,0),)*I779/60</f>
        <v>19.166666666666668</v>
      </c>
      <c r="AC779" s="33">
        <f>VLOOKUP(A779,'[5]PO PTCA'!$A:$M,12,0)</f>
        <v>46275</v>
      </c>
      <c r="AD779" s="12">
        <f>IFERROR(VLOOKUP(H779,[3]Sheet1!$E:$H,4,0),)</f>
        <v>0</v>
      </c>
      <c r="AE779" s="17"/>
      <c r="AF779" s="34" t="e">
        <v>#N/A</v>
      </c>
      <c r="AG779" s="12">
        <v>0</v>
      </c>
      <c r="AH779" s="20"/>
      <c r="AI779" s="20" t="s">
        <v>46</v>
      </c>
      <c r="AJ779" s="223"/>
      <c r="AK779" s="223"/>
      <c r="AL779" s="223"/>
      <c r="AM779" s="331"/>
      <c r="AN779" s="223">
        <v>3</v>
      </c>
      <c r="AO779" s="223">
        <v>3</v>
      </c>
      <c r="AP779" s="223">
        <v>2</v>
      </c>
      <c r="AQ779" s="223">
        <v>2</v>
      </c>
      <c r="AR779" s="12"/>
    </row>
    <row r="780" spans="1:44">
      <c r="A780" s="12" t="s">
        <v>7009</v>
      </c>
      <c r="B780" s="23" t="s">
        <v>7072</v>
      </c>
      <c r="C780" s="24">
        <v>12114375</v>
      </c>
      <c r="D780" s="12" t="s">
        <v>119</v>
      </c>
      <c r="E780" s="25" t="s">
        <v>7010</v>
      </c>
      <c r="F780" s="24">
        <v>11134337</v>
      </c>
      <c r="G780" s="12" t="s">
        <v>159</v>
      </c>
      <c r="H780" s="26" t="s">
        <v>160</v>
      </c>
      <c r="I780" s="12">
        <v>10</v>
      </c>
      <c r="J780" s="27">
        <v>46269</v>
      </c>
      <c r="K780" s="28" t="s">
        <v>7011</v>
      </c>
      <c r="L780" s="12" t="s">
        <v>7012</v>
      </c>
      <c r="M780" s="12">
        <v>10</v>
      </c>
      <c r="N780" s="358">
        <v>0</v>
      </c>
      <c r="O780" s="358">
        <v>0</v>
      </c>
      <c r="P780" s="30" t="s">
        <v>43</v>
      </c>
      <c r="Q780" s="31">
        <v>46255</v>
      </c>
      <c r="R780" s="358">
        <v>0</v>
      </c>
      <c r="S780" s="31">
        <v>46258</v>
      </c>
      <c r="T780" s="31">
        <v>46258</v>
      </c>
      <c r="U780" s="12" t="s">
        <v>44</v>
      </c>
      <c r="V780" s="12" t="s">
        <v>45</v>
      </c>
      <c r="W780" s="31"/>
      <c r="X780" s="358">
        <v>0</v>
      </c>
      <c r="Y780" s="358">
        <v>0</v>
      </c>
      <c r="Z780" s="357">
        <f>IFERROR(VLOOKUP(H780,[2]New!$B:$G,3,0),)*I780/60</f>
        <v>3.6666666666666665</v>
      </c>
      <c r="AA780" s="357">
        <f>IFERROR(VLOOKUP(H780,[2]New!$B:$G,4,0),)*I780/60</f>
        <v>19.649999999999999</v>
      </c>
      <c r="AB780" s="357">
        <f>IFERROR(VLOOKUP(H780,[2]New!$B:$G,6,0),)*I780/60</f>
        <v>19.166666666666668</v>
      </c>
      <c r="AC780" s="33">
        <f>VLOOKUP(A780,'[5]PO PTCA'!$A:$M,12,0)</f>
        <v>46275</v>
      </c>
      <c r="AD780" s="12">
        <f>IFERROR(VLOOKUP(H780,[3]Sheet1!$E:$H,4,0),)</f>
        <v>0</v>
      </c>
      <c r="AE780" s="17"/>
      <c r="AF780" s="34" t="e">
        <v>#N/A</v>
      </c>
      <c r="AG780" s="12">
        <v>0</v>
      </c>
      <c r="AH780" s="20"/>
      <c r="AI780" s="20" t="s">
        <v>46</v>
      </c>
      <c r="AJ780" s="223"/>
      <c r="AK780" s="223"/>
      <c r="AL780" s="223"/>
      <c r="AM780" s="331"/>
      <c r="AN780" s="223">
        <v>3</v>
      </c>
      <c r="AO780" s="223">
        <v>3</v>
      </c>
      <c r="AP780" s="223">
        <v>2</v>
      </c>
      <c r="AQ780" s="223">
        <v>2</v>
      </c>
      <c r="AR780" s="12"/>
    </row>
    <row r="781" spans="1:44">
      <c r="A781" s="12" t="s">
        <v>7013</v>
      </c>
      <c r="B781" s="23" t="s">
        <v>7073</v>
      </c>
      <c r="C781" s="24">
        <v>12114378</v>
      </c>
      <c r="D781" s="12" t="s">
        <v>148</v>
      </c>
      <c r="E781" s="25" t="s">
        <v>7014</v>
      </c>
      <c r="F781" s="24">
        <v>11134338</v>
      </c>
      <c r="G781" s="12" t="s">
        <v>176</v>
      </c>
      <c r="H781" s="26" t="s">
        <v>177</v>
      </c>
      <c r="I781" s="12">
        <v>5</v>
      </c>
      <c r="J781" s="27">
        <v>46269</v>
      </c>
      <c r="K781" s="28" t="s">
        <v>7015</v>
      </c>
      <c r="L781" s="12" t="s">
        <v>7016</v>
      </c>
      <c r="M781" s="12">
        <v>5</v>
      </c>
      <c r="N781" s="358">
        <v>0</v>
      </c>
      <c r="O781" s="358">
        <v>0</v>
      </c>
      <c r="P781" s="30" t="s">
        <v>43</v>
      </c>
      <c r="Q781" s="31">
        <v>46255</v>
      </c>
      <c r="R781" s="358">
        <v>0</v>
      </c>
      <c r="S781" s="31">
        <v>46258</v>
      </c>
      <c r="T781" s="31">
        <v>46258</v>
      </c>
      <c r="U781" s="12" t="s">
        <v>44</v>
      </c>
      <c r="V781" s="12" t="s">
        <v>45</v>
      </c>
      <c r="W781" s="31"/>
      <c r="X781" s="358">
        <v>0</v>
      </c>
      <c r="Y781" s="358">
        <v>0</v>
      </c>
      <c r="Z781" s="357">
        <f>IFERROR(VLOOKUP(H781,[2]New!$B:$G,3,0),)*I781/60</f>
        <v>1.8333333333333333</v>
      </c>
      <c r="AA781" s="357">
        <f>IFERROR(VLOOKUP(H781,[2]New!$B:$G,4,0),)*I781/60</f>
        <v>9.8249999999999993</v>
      </c>
      <c r="AB781" s="357">
        <f>IFERROR(VLOOKUP(H781,[2]New!$B:$G,6,0),)*I781/60</f>
        <v>9.5833333333333339</v>
      </c>
      <c r="AC781" s="33">
        <f>VLOOKUP(A781,'[5]PO PTCA'!$A:$M,12,0)</f>
        <v>46275</v>
      </c>
      <c r="AD781" s="12">
        <f>IFERROR(VLOOKUP(H781,[3]Sheet1!$E:$H,4,0),)</f>
        <v>0</v>
      </c>
      <c r="AE781" s="17"/>
      <c r="AF781" s="34" t="e">
        <v>#N/A</v>
      </c>
      <c r="AG781" s="12">
        <v>0</v>
      </c>
      <c r="AH781" s="20"/>
      <c r="AI781" s="20" t="s">
        <v>46</v>
      </c>
      <c r="AJ781" s="223"/>
      <c r="AK781" s="223"/>
      <c r="AL781" s="223"/>
      <c r="AM781" s="331"/>
      <c r="AN781" s="223">
        <v>3</v>
      </c>
      <c r="AO781" s="223">
        <v>3</v>
      </c>
      <c r="AP781" s="223">
        <v>2</v>
      </c>
      <c r="AQ781" s="223">
        <v>2</v>
      </c>
      <c r="AR781" s="12"/>
    </row>
    <row r="782" spans="1:44">
      <c r="A782" s="12" t="s">
        <v>7017</v>
      </c>
      <c r="B782" s="23" t="s">
        <v>7074</v>
      </c>
      <c r="C782" s="24">
        <v>12114369</v>
      </c>
      <c r="D782" s="12" t="s">
        <v>516</v>
      </c>
      <c r="E782" s="25" t="s">
        <v>7018</v>
      </c>
      <c r="F782" s="24">
        <v>11135259</v>
      </c>
      <c r="G782" s="12" t="s">
        <v>7019</v>
      </c>
      <c r="H782" s="26" t="s">
        <v>7020</v>
      </c>
      <c r="I782" s="12">
        <v>3</v>
      </c>
      <c r="J782" s="27">
        <v>46269</v>
      </c>
      <c r="K782" s="28" t="s">
        <v>7021</v>
      </c>
      <c r="L782" s="12" t="s">
        <v>7022</v>
      </c>
      <c r="M782" s="12">
        <v>3</v>
      </c>
      <c r="N782" s="358">
        <v>0</v>
      </c>
      <c r="O782" s="358">
        <v>0</v>
      </c>
      <c r="P782" s="30" t="s">
        <v>343</v>
      </c>
      <c r="Q782" s="31">
        <v>46255</v>
      </c>
      <c r="R782" s="358">
        <v>0</v>
      </c>
      <c r="S782" s="31">
        <v>46258</v>
      </c>
      <c r="T782" s="31">
        <v>46258</v>
      </c>
      <c r="U782" s="12" t="s">
        <v>44</v>
      </c>
      <c r="V782" s="12" t="s">
        <v>45</v>
      </c>
      <c r="W782" s="31"/>
      <c r="X782" s="358">
        <v>0</v>
      </c>
      <c r="Y782" s="358">
        <v>0</v>
      </c>
      <c r="Z782" s="357">
        <f>IFERROR(VLOOKUP(H782,[2]New!$B:$G,3,0),)*I782/60</f>
        <v>2.2649999999999997</v>
      </c>
      <c r="AA782" s="357">
        <f>IFERROR(VLOOKUP(H782,[2]New!$B:$G,4,0),)*I782/60</f>
        <v>8.120000000000001</v>
      </c>
      <c r="AB782" s="357">
        <f>IFERROR(VLOOKUP(H782,[2]New!$B:$G,6,0),)*I782/60</f>
        <v>7.5950000000000006</v>
      </c>
      <c r="AC782" s="33">
        <f>VLOOKUP(A782,'[5]PO PTCA'!$A:$M,12,0)</f>
        <v>46300</v>
      </c>
      <c r="AD782" s="12">
        <f>IFERROR(VLOOKUP(H782,[3]Sheet1!$E:$H,4,0),)</f>
        <v>0</v>
      </c>
      <c r="AE782" s="17"/>
      <c r="AF782" s="34" t="e">
        <v>#N/A</v>
      </c>
      <c r="AG782" s="12">
        <v>0</v>
      </c>
      <c r="AH782" s="20"/>
      <c r="AI782" s="20" t="s">
        <v>46</v>
      </c>
      <c r="AJ782" s="223"/>
      <c r="AK782" s="223"/>
      <c r="AL782" s="223"/>
      <c r="AM782" s="331"/>
      <c r="AN782" s="223">
        <v>2</v>
      </c>
      <c r="AO782" s="223">
        <v>2</v>
      </c>
      <c r="AP782" s="223">
        <v>2</v>
      </c>
      <c r="AQ782" s="223">
        <v>2</v>
      </c>
      <c r="AR782" s="12"/>
    </row>
    <row r="783" spans="1:44">
      <c r="A783" s="12" t="s">
        <v>7023</v>
      </c>
      <c r="B783" s="23" t="s">
        <v>7075</v>
      </c>
      <c r="C783" s="24">
        <v>12114370</v>
      </c>
      <c r="D783" s="12" t="s">
        <v>109</v>
      </c>
      <c r="E783" s="25" t="s">
        <v>7024</v>
      </c>
      <c r="F783" s="24">
        <v>11135271</v>
      </c>
      <c r="G783" s="12" t="s">
        <v>3922</v>
      </c>
      <c r="H783" s="26" t="s">
        <v>3923</v>
      </c>
      <c r="I783" s="12">
        <v>4</v>
      </c>
      <c r="J783" s="27">
        <v>46269</v>
      </c>
      <c r="K783" s="28" t="s">
        <v>7025</v>
      </c>
      <c r="L783" s="12" t="s">
        <v>7026</v>
      </c>
      <c r="M783" s="12">
        <v>4</v>
      </c>
      <c r="N783" s="358">
        <v>0</v>
      </c>
      <c r="O783" s="358">
        <v>0</v>
      </c>
      <c r="P783" s="30" t="s">
        <v>343</v>
      </c>
      <c r="Q783" s="31">
        <v>46255</v>
      </c>
      <c r="R783" s="358">
        <v>0</v>
      </c>
      <c r="S783" s="31">
        <v>46258</v>
      </c>
      <c r="T783" s="31">
        <v>46258</v>
      </c>
      <c r="U783" s="12" t="s">
        <v>44</v>
      </c>
      <c r="V783" s="12" t="s">
        <v>45</v>
      </c>
      <c r="W783" s="31"/>
      <c r="X783" s="358">
        <v>0</v>
      </c>
      <c r="Y783" s="358">
        <v>0</v>
      </c>
      <c r="Z783" s="357">
        <f>IFERROR(VLOOKUP(H783,[2]New!$B:$G,3,0),)*I783/60</f>
        <v>3.02</v>
      </c>
      <c r="AA783" s="357">
        <f>IFERROR(VLOOKUP(H783,[2]New!$B:$G,4,0),)*I783/60</f>
        <v>9.3933333333333344</v>
      </c>
      <c r="AB783" s="357">
        <f>IFERROR(VLOOKUP(H783,[2]New!$B:$G,6,0),)*I783/60</f>
        <v>9.4266666666666676</v>
      </c>
      <c r="AC783" s="33">
        <f>VLOOKUP(A783,'[5]PO PTCA'!$A:$M,12,0)</f>
        <v>46300</v>
      </c>
      <c r="AD783" s="12">
        <f>IFERROR(VLOOKUP(H783,[3]Sheet1!$E:$H,4,0),)</f>
        <v>0</v>
      </c>
      <c r="AE783" s="17"/>
      <c r="AF783" s="34" t="e">
        <v>#N/A</v>
      </c>
      <c r="AG783" s="12">
        <v>0</v>
      </c>
      <c r="AH783" s="20"/>
      <c r="AI783" s="20" t="s">
        <v>46</v>
      </c>
      <c r="AJ783" s="223"/>
      <c r="AK783" s="223"/>
      <c r="AL783" s="223"/>
      <c r="AM783" s="331"/>
      <c r="AN783" s="223">
        <v>3</v>
      </c>
      <c r="AO783" s="223">
        <v>3</v>
      </c>
      <c r="AP783" s="223">
        <v>2</v>
      </c>
      <c r="AQ783" s="223">
        <v>2</v>
      </c>
      <c r="AR783" s="12"/>
    </row>
    <row r="784" spans="1:44">
      <c r="A784" s="12" t="s">
        <v>7027</v>
      </c>
      <c r="B784" s="23" t="s">
        <v>7076</v>
      </c>
      <c r="C784" s="24">
        <v>12111090</v>
      </c>
      <c r="D784" s="12" t="s">
        <v>472</v>
      </c>
      <c r="E784" s="25" t="s">
        <v>7028</v>
      </c>
      <c r="F784" s="24">
        <v>11135279</v>
      </c>
      <c r="G784" s="12" t="s">
        <v>463</v>
      </c>
      <c r="H784" s="26" t="s">
        <v>464</v>
      </c>
      <c r="I784" s="12">
        <v>30</v>
      </c>
      <c r="J784" s="27">
        <v>46269</v>
      </c>
      <c r="K784" s="28" t="s">
        <v>7029</v>
      </c>
      <c r="L784" s="12" t="s">
        <v>7030</v>
      </c>
      <c r="M784" s="12">
        <v>30</v>
      </c>
      <c r="N784" s="358">
        <v>0</v>
      </c>
      <c r="O784" s="358">
        <v>0</v>
      </c>
      <c r="P784" s="30" t="s">
        <v>343</v>
      </c>
      <c r="Q784" s="31">
        <v>46255</v>
      </c>
      <c r="R784" s="358">
        <v>0</v>
      </c>
      <c r="S784" s="31">
        <v>46258</v>
      </c>
      <c r="T784" s="31">
        <v>46258</v>
      </c>
      <c r="U784" s="12" t="s">
        <v>44</v>
      </c>
      <c r="V784" s="12" t="s">
        <v>45</v>
      </c>
      <c r="W784" s="31"/>
      <c r="X784" s="358">
        <v>0</v>
      </c>
      <c r="Y784" s="358">
        <v>0</v>
      </c>
      <c r="Z784" s="357">
        <f>IFERROR(VLOOKUP(H784,[2]New!$B:$G,3,0),)*I784/60</f>
        <v>22</v>
      </c>
      <c r="AA784" s="357">
        <f>IFERROR(VLOOKUP(H784,[2]New!$B:$G,4,0),)*I784/60</f>
        <v>86.2</v>
      </c>
      <c r="AB784" s="357">
        <f>IFERROR(VLOOKUP(H784,[2]New!$B:$G,6,0),)*I784/60</f>
        <v>69</v>
      </c>
      <c r="AC784" s="33">
        <f>VLOOKUP(A784,'[5]PO PTCA'!$A:$M,12,0)</f>
        <v>46300</v>
      </c>
      <c r="AD784" s="12">
        <f>IFERROR(VLOOKUP(H784,[3]Sheet1!$E:$H,4,0),)</f>
        <v>0</v>
      </c>
      <c r="AE784" s="17"/>
      <c r="AF784" s="34" t="e">
        <v>#N/A</v>
      </c>
      <c r="AG784" s="12">
        <v>0</v>
      </c>
      <c r="AH784" s="20"/>
      <c r="AI784" s="20" t="s">
        <v>46</v>
      </c>
      <c r="AJ784" s="223"/>
      <c r="AK784" s="223"/>
      <c r="AL784" s="223"/>
      <c r="AM784" s="331"/>
      <c r="AN784" s="223">
        <v>3</v>
      </c>
      <c r="AO784" s="223">
        <v>3</v>
      </c>
      <c r="AP784" s="223">
        <v>2</v>
      </c>
      <c r="AQ784" s="223">
        <v>2</v>
      </c>
      <c r="AR784" s="12"/>
    </row>
    <row r="785" spans="1:44">
      <c r="A785" s="12" t="s">
        <v>7031</v>
      </c>
      <c r="B785" s="23" t="s">
        <v>7077</v>
      </c>
      <c r="C785" s="24">
        <v>12111089</v>
      </c>
      <c r="D785" s="12" t="s">
        <v>473</v>
      </c>
      <c r="E785" s="25" t="s">
        <v>7032</v>
      </c>
      <c r="F785" s="24">
        <v>11135280</v>
      </c>
      <c r="G785" s="12" t="s">
        <v>465</v>
      </c>
      <c r="H785" s="26" t="s">
        <v>466</v>
      </c>
      <c r="I785" s="12">
        <v>100</v>
      </c>
      <c r="J785" s="27">
        <v>46269</v>
      </c>
      <c r="K785" s="28" t="s">
        <v>7033</v>
      </c>
      <c r="L785" s="12" t="s">
        <v>7034</v>
      </c>
      <c r="M785" s="12">
        <v>100</v>
      </c>
      <c r="N785" s="358">
        <v>0</v>
      </c>
      <c r="O785" s="358">
        <v>0</v>
      </c>
      <c r="P785" s="30" t="s">
        <v>343</v>
      </c>
      <c r="Q785" s="31">
        <v>46255</v>
      </c>
      <c r="R785" s="358">
        <v>0</v>
      </c>
      <c r="S785" s="31">
        <v>46258</v>
      </c>
      <c r="T785" s="31">
        <v>46258</v>
      </c>
      <c r="U785" s="12" t="s">
        <v>44</v>
      </c>
      <c r="V785" s="12" t="s">
        <v>45</v>
      </c>
      <c r="W785" s="31"/>
      <c r="X785" s="358">
        <v>0</v>
      </c>
      <c r="Y785" s="358">
        <v>0</v>
      </c>
      <c r="Z785" s="357">
        <f>IFERROR(VLOOKUP(H785,[2]New!$B:$G,3,0),)*I785/60</f>
        <v>75</v>
      </c>
      <c r="AA785" s="357">
        <f>IFERROR(VLOOKUP(H785,[2]New!$B:$G,4,0),)*I785/60</f>
        <v>287.33333333333331</v>
      </c>
      <c r="AB785" s="357">
        <f>IFERROR(VLOOKUP(H785,[2]New!$B:$G,6,0),)*I785/60</f>
        <v>235</v>
      </c>
      <c r="AC785" s="33">
        <f>VLOOKUP(A785,'[5]PO PTCA'!$A:$M,12,0)</f>
        <v>46300</v>
      </c>
      <c r="AD785" s="12">
        <f>IFERROR(VLOOKUP(H785,[3]Sheet1!$E:$H,4,0),)</f>
        <v>0</v>
      </c>
      <c r="AE785" s="17"/>
      <c r="AF785" s="34" t="e">
        <v>#N/A</v>
      </c>
      <c r="AG785" s="12">
        <v>0</v>
      </c>
      <c r="AH785" s="20"/>
      <c r="AI785" s="20" t="s">
        <v>46</v>
      </c>
      <c r="AJ785" s="223"/>
      <c r="AK785" s="223"/>
      <c r="AL785" s="223"/>
      <c r="AM785" s="331"/>
      <c r="AN785" s="223">
        <v>3</v>
      </c>
      <c r="AO785" s="223">
        <v>3</v>
      </c>
      <c r="AP785" s="223">
        <v>2</v>
      </c>
      <c r="AQ785" s="223">
        <v>2</v>
      </c>
      <c r="AR785" s="12"/>
    </row>
    <row r="786" spans="1:44">
      <c r="A786" s="12" t="s">
        <v>7035</v>
      </c>
      <c r="B786" s="23" t="s">
        <v>7078</v>
      </c>
      <c r="C786" s="24">
        <v>12126656</v>
      </c>
      <c r="D786" s="12" t="s">
        <v>474</v>
      </c>
      <c r="E786" s="25" t="s">
        <v>7036</v>
      </c>
      <c r="F786" s="24">
        <v>11135718</v>
      </c>
      <c r="G786" s="12" t="s">
        <v>467</v>
      </c>
      <c r="H786" s="26" t="s">
        <v>468</v>
      </c>
      <c r="I786" s="310">
        <v>424</v>
      </c>
      <c r="J786" s="27">
        <v>46269</v>
      </c>
      <c r="K786" s="28" t="s">
        <v>7037</v>
      </c>
      <c r="L786" s="12" t="s">
        <v>7038</v>
      </c>
      <c r="M786" s="310">
        <v>424</v>
      </c>
      <c r="N786" s="358">
        <v>0</v>
      </c>
      <c r="O786" s="358">
        <v>0</v>
      </c>
      <c r="P786" s="30" t="s">
        <v>343</v>
      </c>
      <c r="Q786" s="31">
        <v>46255</v>
      </c>
      <c r="R786" s="358">
        <v>0</v>
      </c>
      <c r="S786" s="31">
        <v>46258</v>
      </c>
      <c r="T786" s="31">
        <v>46258</v>
      </c>
      <c r="U786" s="12" t="s">
        <v>44</v>
      </c>
      <c r="V786" s="12" t="s">
        <v>45</v>
      </c>
      <c r="W786" s="31"/>
      <c r="X786" s="358">
        <v>0</v>
      </c>
      <c r="Y786" s="358">
        <v>0</v>
      </c>
      <c r="Z786" s="357">
        <f>IFERROR(VLOOKUP(H786,[2]New!$B:$G,3,0),)*I786/60</f>
        <v>0</v>
      </c>
      <c r="AA786" s="357">
        <f>IFERROR(VLOOKUP(H786,[2]New!$B:$G,4,0),)*I786/60</f>
        <v>0</v>
      </c>
      <c r="AB786" s="357">
        <f>IFERROR(VLOOKUP(H786,[2]New!$B:$G,6,0),)*I786/60</f>
        <v>0</v>
      </c>
      <c r="AC786" s="33">
        <f>VLOOKUP(A786,'[5]PO PTCA'!$A:$M,12,0)</f>
        <v>46300</v>
      </c>
      <c r="AD786" s="12">
        <f>IFERROR(VLOOKUP(H786,[3]Sheet1!$E:$H,4,0),)</f>
        <v>0</v>
      </c>
      <c r="AE786" s="17"/>
      <c r="AF786" s="34" t="e">
        <v>#N/A</v>
      </c>
      <c r="AG786" s="12">
        <v>1</v>
      </c>
      <c r="AH786" s="20"/>
      <c r="AI786" s="20" t="s">
        <v>209</v>
      </c>
      <c r="AJ786" s="223"/>
      <c r="AK786" s="223"/>
      <c r="AL786" s="223"/>
      <c r="AM786" s="331"/>
      <c r="AN786" s="223">
        <v>3</v>
      </c>
      <c r="AO786" s="223">
        <v>3</v>
      </c>
      <c r="AP786" s="223">
        <v>3</v>
      </c>
      <c r="AQ786" s="223">
        <v>3</v>
      </c>
      <c r="AR786" s="12"/>
    </row>
    <row r="787" spans="1:44">
      <c r="A787" s="12" t="s">
        <v>7039</v>
      </c>
      <c r="B787" s="23" t="s">
        <v>7079</v>
      </c>
      <c r="C787" s="24">
        <v>12114375</v>
      </c>
      <c r="D787" s="12" t="s">
        <v>119</v>
      </c>
      <c r="E787" s="25" t="s">
        <v>7040</v>
      </c>
      <c r="F787" s="24">
        <v>11127218</v>
      </c>
      <c r="G787" s="12" t="s">
        <v>120</v>
      </c>
      <c r="H787" s="26" t="s">
        <v>248</v>
      </c>
      <c r="I787" s="12">
        <v>290</v>
      </c>
      <c r="J787" s="27">
        <v>46269</v>
      </c>
      <c r="K787" s="28" t="s">
        <v>7041</v>
      </c>
      <c r="L787" s="12" t="s">
        <v>7042</v>
      </c>
      <c r="M787" s="12">
        <v>290</v>
      </c>
      <c r="N787" s="358">
        <v>0</v>
      </c>
      <c r="O787" s="358">
        <v>0</v>
      </c>
      <c r="P787" s="30" t="s">
        <v>43</v>
      </c>
      <c r="Q787" s="31">
        <v>46255</v>
      </c>
      <c r="R787" s="358">
        <v>0</v>
      </c>
      <c r="S787" s="31">
        <v>46258</v>
      </c>
      <c r="T787" s="31">
        <v>46258</v>
      </c>
      <c r="U787" s="12" t="s">
        <v>44</v>
      </c>
      <c r="V787" s="12" t="s">
        <v>45</v>
      </c>
      <c r="W787" s="31"/>
      <c r="X787" s="358">
        <v>0</v>
      </c>
      <c r="Y787" s="358">
        <v>0</v>
      </c>
      <c r="Z787" s="357">
        <f>IFERROR(VLOOKUP(H787,[2]New!$B:$G,3,0),)*I787/60</f>
        <v>106.33333333333333</v>
      </c>
      <c r="AA787" s="357">
        <f>IFERROR(VLOOKUP(H787,[2]New!$B:$G,4,0),)*I787/60</f>
        <v>569.85</v>
      </c>
      <c r="AB787" s="357">
        <f>IFERROR(VLOOKUP(H787,[2]New!$B:$G,6,0),)*I787/60</f>
        <v>555.83333333333337</v>
      </c>
      <c r="AC787" s="33">
        <f>VLOOKUP(A787,'[5]PO PTCA'!$A:$M,12,0)</f>
        <v>46301</v>
      </c>
      <c r="AD787" s="12">
        <f>IFERROR(VLOOKUP(H787,[3]Sheet1!$E:$H,4,0),)</f>
        <v>0</v>
      </c>
      <c r="AE787" s="17"/>
      <c r="AF787" s="34" t="e">
        <v>#N/A</v>
      </c>
      <c r="AG787" s="12">
        <v>0</v>
      </c>
      <c r="AH787" s="20"/>
      <c r="AI787" s="20" t="s">
        <v>46</v>
      </c>
      <c r="AJ787" s="223"/>
      <c r="AK787" s="223"/>
      <c r="AL787" s="223"/>
      <c r="AM787" s="331"/>
      <c r="AN787" s="223">
        <v>3</v>
      </c>
      <c r="AO787" s="223">
        <v>3</v>
      </c>
      <c r="AP787" s="223">
        <v>2</v>
      </c>
      <c r="AQ787" s="223">
        <v>2</v>
      </c>
      <c r="AR787" s="12"/>
    </row>
    <row r="788" spans="1:44">
      <c r="A788" s="12" t="s">
        <v>7043</v>
      </c>
      <c r="B788" s="23" t="s">
        <v>7080</v>
      </c>
      <c r="C788" s="24">
        <v>12114368</v>
      </c>
      <c r="D788" s="12" t="s">
        <v>111</v>
      </c>
      <c r="E788" s="25" t="s">
        <v>7044</v>
      </c>
      <c r="F788" s="24">
        <v>11127822</v>
      </c>
      <c r="G788" s="12" t="s">
        <v>112</v>
      </c>
      <c r="H788" s="26" t="s">
        <v>281</v>
      </c>
      <c r="I788" s="12">
        <v>30</v>
      </c>
      <c r="J788" s="27">
        <v>46269</v>
      </c>
      <c r="K788" s="28" t="s">
        <v>7045</v>
      </c>
      <c r="L788" s="12" t="s">
        <v>7046</v>
      </c>
      <c r="M788" s="12">
        <v>30</v>
      </c>
      <c r="N788" s="358">
        <v>0</v>
      </c>
      <c r="O788" s="358">
        <v>0</v>
      </c>
      <c r="P788" s="30" t="s">
        <v>43</v>
      </c>
      <c r="Q788" s="31">
        <v>46255</v>
      </c>
      <c r="R788" s="358">
        <v>0</v>
      </c>
      <c r="S788" s="31">
        <v>46258</v>
      </c>
      <c r="T788" s="31">
        <v>46258</v>
      </c>
      <c r="U788" s="12" t="s">
        <v>44</v>
      </c>
      <c r="V788" s="12" t="s">
        <v>45</v>
      </c>
      <c r="W788" s="31"/>
      <c r="X788" s="358">
        <v>0</v>
      </c>
      <c r="Y788" s="358">
        <v>0</v>
      </c>
      <c r="Z788" s="357">
        <f>IFERROR(VLOOKUP(H788,[2]New!$B:$G,3,0),)*I788/60</f>
        <v>11</v>
      </c>
      <c r="AA788" s="357">
        <f>IFERROR(VLOOKUP(H788,[2]New!$B:$G,4,0),)*I788/60</f>
        <v>58.95</v>
      </c>
      <c r="AB788" s="357">
        <f>IFERROR(VLOOKUP(H788,[2]New!$B:$G,6,0),)*I788/60</f>
        <v>57.5</v>
      </c>
      <c r="AC788" s="33">
        <f>VLOOKUP(A788,'[5]PO PTCA'!$A:$M,12,0)</f>
        <v>46301</v>
      </c>
      <c r="AD788" s="12">
        <f>IFERROR(VLOOKUP(H788,[3]Sheet1!$E:$H,4,0),)</f>
        <v>0</v>
      </c>
      <c r="AE788" s="17"/>
      <c r="AF788" s="34" t="e">
        <v>#N/A</v>
      </c>
      <c r="AG788" s="12">
        <v>0</v>
      </c>
      <c r="AH788" s="20"/>
      <c r="AI788" s="20" t="s">
        <v>46</v>
      </c>
      <c r="AJ788" s="223"/>
      <c r="AK788" s="223"/>
      <c r="AL788" s="223"/>
      <c r="AM788" s="331"/>
      <c r="AN788" s="223">
        <v>3</v>
      </c>
      <c r="AO788" s="223">
        <v>3</v>
      </c>
      <c r="AP788" s="223">
        <v>2</v>
      </c>
      <c r="AQ788" s="223">
        <v>2</v>
      </c>
      <c r="AR788" s="12"/>
    </row>
    <row r="789" spans="1:44">
      <c r="A789" s="12" t="s">
        <v>7047</v>
      </c>
      <c r="B789" s="23" t="s">
        <v>7081</v>
      </c>
      <c r="C789" s="24">
        <v>12114370</v>
      </c>
      <c r="D789" s="12" t="s">
        <v>109</v>
      </c>
      <c r="E789" s="25" t="s">
        <v>7048</v>
      </c>
      <c r="F789" s="24">
        <v>11127824</v>
      </c>
      <c r="G789" s="12" t="s">
        <v>110</v>
      </c>
      <c r="H789" s="26" t="s">
        <v>246</v>
      </c>
      <c r="I789" s="12">
        <v>62</v>
      </c>
      <c r="J789" s="27">
        <v>46269</v>
      </c>
      <c r="K789" s="28" t="s">
        <v>7049</v>
      </c>
      <c r="L789" s="12" t="s">
        <v>7050</v>
      </c>
      <c r="M789" s="12">
        <v>62</v>
      </c>
      <c r="N789" s="358">
        <v>0</v>
      </c>
      <c r="O789" s="358">
        <v>0</v>
      </c>
      <c r="P789" s="30" t="s">
        <v>43</v>
      </c>
      <c r="Q789" s="31">
        <v>46255</v>
      </c>
      <c r="R789" s="358">
        <v>0</v>
      </c>
      <c r="S789" s="31">
        <v>46258</v>
      </c>
      <c r="T789" s="31">
        <v>46258</v>
      </c>
      <c r="U789" s="12" t="s">
        <v>44</v>
      </c>
      <c r="V789" s="12" t="s">
        <v>45</v>
      </c>
      <c r="W789" s="31"/>
      <c r="X789" s="358">
        <v>0</v>
      </c>
      <c r="Y789" s="358">
        <v>0</v>
      </c>
      <c r="Z789" s="357">
        <f>IFERROR(VLOOKUP(H789,[2]New!$B:$G,3,0),)*I789/60</f>
        <v>22.733333333333334</v>
      </c>
      <c r="AA789" s="357">
        <f>IFERROR(VLOOKUP(H789,[2]New!$B:$G,4,0),)*I789/60</f>
        <v>121.83</v>
      </c>
      <c r="AB789" s="357">
        <f>IFERROR(VLOOKUP(H789,[2]New!$B:$G,6,0),)*I789/60</f>
        <v>118.83333333333333</v>
      </c>
      <c r="AC789" s="33">
        <f>VLOOKUP(A789,'[5]PO PTCA'!$A:$M,12,0)</f>
        <v>46301</v>
      </c>
      <c r="AD789" s="12">
        <f>IFERROR(VLOOKUP(H789,[3]Sheet1!$E:$H,4,0),)</f>
        <v>0</v>
      </c>
      <c r="AE789" s="17"/>
      <c r="AF789" s="34" t="e">
        <v>#N/A</v>
      </c>
      <c r="AG789" s="12">
        <v>0</v>
      </c>
      <c r="AH789" s="20"/>
      <c r="AI789" s="20" t="s">
        <v>46</v>
      </c>
      <c r="AJ789" s="223"/>
      <c r="AK789" s="223"/>
      <c r="AL789" s="223"/>
      <c r="AM789" s="331"/>
      <c r="AN789" s="223">
        <v>3</v>
      </c>
      <c r="AO789" s="223">
        <v>3</v>
      </c>
      <c r="AP789" s="223">
        <v>2</v>
      </c>
      <c r="AQ789" s="223">
        <v>2</v>
      </c>
      <c r="AR789" s="12"/>
    </row>
    <row r="790" spans="1:44">
      <c r="A790" s="12" t="s">
        <v>7051</v>
      </c>
      <c r="B790" s="23" t="s">
        <v>7082</v>
      </c>
      <c r="C790" s="24">
        <v>12111079</v>
      </c>
      <c r="D790" s="12" t="s">
        <v>141</v>
      </c>
      <c r="E790" s="25" t="s">
        <v>7052</v>
      </c>
      <c r="F790" s="24">
        <v>11131246</v>
      </c>
      <c r="G790" s="12" t="s">
        <v>142</v>
      </c>
      <c r="H790" s="26" t="s">
        <v>143</v>
      </c>
      <c r="I790" s="12">
        <v>20</v>
      </c>
      <c r="J790" s="27">
        <v>46269</v>
      </c>
      <c r="K790" s="28" t="s">
        <v>7053</v>
      </c>
      <c r="L790" s="12" t="s">
        <v>7054</v>
      </c>
      <c r="M790" s="12">
        <v>20</v>
      </c>
      <c r="N790" s="358">
        <v>0</v>
      </c>
      <c r="O790" s="358">
        <v>0</v>
      </c>
      <c r="P790" s="30" t="s">
        <v>43</v>
      </c>
      <c r="Q790" s="31">
        <v>46255</v>
      </c>
      <c r="R790" s="358">
        <v>0</v>
      </c>
      <c r="S790" s="31">
        <v>46258</v>
      </c>
      <c r="T790" s="31">
        <v>46258</v>
      </c>
      <c r="U790" s="12" t="s">
        <v>44</v>
      </c>
      <c r="V790" s="12" t="s">
        <v>45</v>
      </c>
      <c r="W790" s="31"/>
      <c r="X790" s="358">
        <v>0</v>
      </c>
      <c r="Y790" s="358">
        <v>0</v>
      </c>
      <c r="Z790" s="357">
        <f>IFERROR(VLOOKUP(H790,[2]New!$B:$G,3,0),)*I790/60</f>
        <v>7.333333333333333</v>
      </c>
      <c r="AA790" s="357">
        <f>IFERROR(VLOOKUP(H790,[2]New!$B:$G,4,0),)*I790/60</f>
        <v>39.299999999999997</v>
      </c>
      <c r="AB790" s="357">
        <f>IFERROR(VLOOKUP(H790,[2]New!$B:$G,6,0),)*I790/60</f>
        <v>38.333333333333336</v>
      </c>
      <c r="AC790" s="33">
        <f>VLOOKUP(A790,'[5]PO PTCA'!$A:$M,12,0)</f>
        <v>46301</v>
      </c>
      <c r="AD790" s="12">
        <f>IFERROR(VLOOKUP(H790,[3]Sheet1!$E:$H,4,0),)</f>
        <v>0</v>
      </c>
      <c r="AE790" s="17"/>
      <c r="AF790" s="34" t="e">
        <v>#N/A</v>
      </c>
      <c r="AG790" s="12">
        <v>0</v>
      </c>
      <c r="AH790" s="20"/>
      <c r="AI790" s="20" t="s">
        <v>46</v>
      </c>
      <c r="AJ790" s="223"/>
      <c r="AK790" s="223"/>
      <c r="AL790" s="223"/>
      <c r="AM790" s="331"/>
      <c r="AN790" s="223">
        <v>3</v>
      </c>
      <c r="AO790" s="223">
        <v>3</v>
      </c>
      <c r="AP790" s="223" t="s">
        <v>47</v>
      </c>
      <c r="AQ790" s="223">
        <v>3</v>
      </c>
      <c r="AR790" s="12"/>
    </row>
    <row r="791" spans="1:44">
      <c r="A791" s="12" t="s">
        <v>7055</v>
      </c>
      <c r="B791" s="23" t="s">
        <v>7083</v>
      </c>
      <c r="C791" s="24">
        <v>12111081</v>
      </c>
      <c r="D791" s="12" t="s">
        <v>171</v>
      </c>
      <c r="E791" s="25" t="s">
        <v>7056</v>
      </c>
      <c r="F791" s="24">
        <v>11131249</v>
      </c>
      <c r="G791" s="12" t="s">
        <v>204</v>
      </c>
      <c r="H791" s="26" t="s">
        <v>205</v>
      </c>
      <c r="I791" s="12">
        <v>20</v>
      </c>
      <c r="J791" s="27">
        <v>46269</v>
      </c>
      <c r="K791" s="28" t="s">
        <v>7057</v>
      </c>
      <c r="L791" s="12" t="s">
        <v>7058</v>
      </c>
      <c r="M791" s="12">
        <v>20</v>
      </c>
      <c r="N791" s="358">
        <v>0</v>
      </c>
      <c r="O791" s="358">
        <v>0</v>
      </c>
      <c r="P791" s="30" t="s">
        <v>43</v>
      </c>
      <c r="Q791" s="31">
        <v>46255</v>
      </c>
      <c r="R791" s="358">
        <v>0</v>
      </c>
      <c r="S791" s="31">
        <v>46258</v>
      </c>
      <c r="T791" s="31">
        <v>46258</v>
      </c>
      <c r="U791" s="12" t="s">
        <v>44</v>
      </c>
      <c r="V791" s="12" t="s">
        <v>45</v>
      </c>
      <c r="W791" s="31"/>
      <c r="X791" s="358">
        <v>0</v>
      </c>
      <c r="Y791" s="358">
        <v>0</v>
      </c>
      <c r="Z791" s="357">
        <f>IFERROR(VLOOKUP(H791,[2]New!$B:$G,3,0),)*I791/60</f>
        <v>7.333333333333333</v>
      </c>
      <c r="AA791" s="357">
        <f>IFERROR(VLOOKUP(H791,[2]New!$B:$G,4,0),)*I791/60</f>
        <v>39.299999999999997</v>
      </c>
      <c r="AB791" s="357">
        <f>IFERROR(VLOOKUP(H791,[2]New!$B:$G,6,0),)*I791/60</f>
        <v>38.333333333333336</v>
      </c>
      <c r="AC791" s="33">
        <f>VLOOKUP(A791,'[5]PO PTCA'!$A:$M,12,0)</f>
        <v>46301</v>
      </c>
      <c r="AD791" s="12">
        <f>IFERROR(VLOOKUP(H791,[3]Sheet1!$E:$H,4,0),)</f>
        <v>0</v>
      </c>
      <c r="AE791" s="17"/>
      <c r="AF791" s="34" t="e">
        <v>#N/A</v>
      </c>
      <c r="AG791" s="12">
        <v>0</v>
      </c>
      <c r="AH791" s="20"/>
      <c r="AI791" s="20" t="s">
        <v>46</v>
      </c>
      <c r="AJ791" s="223"/>
      <c r="AK791" s="223"/>
      <c r="AL791" s="223"/>
      <c r="AM791" s="331"/>
      <c r="AN791" s="223">
        <v>3</v>
      </c>
      <c r="AO791" s="223">
        <v>3</v>
      </c>
      <c r="AP791" s="223" t="s">
        <v>47</v>
      </c>
      <c r="AQ791" s="223">
        <v>3</v>
      </c>
      <c r="AR791" s="12"/>
    </row>
    <row r="792" spans="1:44">
      <c r="A792" s="12" t="s">
        <v>7059</v>
      </c>
      <c r="B792" s="23" t="s">
        <v>7084</v>
      </c>
      <c r="C792" s="24">
        <v>12111083</v>
      </c>
      <c r="D792" s="12" t="s">
        <v>168</v>
      </c>
      <c r="E792" s="25" t="s">
        <v>7060</v>
      </c>
      <c r="F792" s="24">
        <v>11131252</v>
      </c>
      <c r="G792" s="12" t="s">
        <v>206</v>
      </c>
      <c r="H792" s="26" t="s">
        <v>207</v>
      </c>
      <c r="I792" s="12">
        <v>20</v>
      </c>
      <c r="J792" s="27">
        <v>46269</v>
      </c>
      <c r="K792" s="28" t="s">
        <v>7061</v>
      </c>
      <c r="L792" s="12" t="s">
        <v>7062</v>
      </c>
      <c r="M792" s="12">
        <v>20</v>
      </c>
      <c r="N792" s="358">
        <v>0</v>
      </c>
      <c r="O792" s="358">
        <v>0</v>
      </c>
      <c r="P792" s="30" t="s">
        <v>43</v>
      </c>
      <c r="Q792" s="31">
        <v>46255</v>
      </c>
      <c r="R792" s="358">
        <v>0</v>
      </c>
      <c r="S792" s="31">
        <v>46258</v>
      </c>
      <c r="T792" s="31">
        <v>46258</v>
      </c>
      <c r="U792" s="12" t="s">
        <v>44</v>
      </c>
      <c r="V792" s="12" t="s">
        <v>45</v>
      </c>
      <c r="W792" s="31"/>
      <c r="X792" s="358">
        <v>0</v>
      </c>
      <c r="Y792" s="358">
        <v>0</v>
      </c>
      <c r="Z792" s="357">
        <f>IFERROR(VLOOKUP(H792,[2]New!$B:$G,3,0),)*I792/60</f>
        <v>14.333333333333334</v>
      </c>
      <c r="AA792" s="357">
        <f>IFERROR(VLOOKUP(H792,[2]New!$B:$G,4,0),)*I792/60</f>
        <v>67.13333333333334</v>
      </c>
      <c r="AB792" s="357">
        <f>IFERROR(VLOOKUP(H792,[2]New!$B:$G,6,0),)*I792/60</f>
        <v>46.966666666666669</v>
      </c>
      <c r="AC792" s="33">
        <f>VLOOKUP(A792,'[5]PO PTCA'!$A:$M,12,0)</f>
        <v>46301</v>
      </c>
      <c r="AD792" s="12">
        <f>IFERROR(VLOOKUP(H792,[3]Sheet1!$E:$H,4,0),)</f>
        <v>0</v>
      </c>
      <c r="AE792" s="17"/>
      <c r="AF792" s="34" t="e">
        <v>#N/A</v>
      </c>
      <c r="AG792" s="12">
        <v>0</v>
      </c>
      <c r="AH792" s="20"/>
      <c r="AI792" s="20" t="s">
        <v>46</v>
      </c>
      <c r="AJ792" s="223"/>
      <c r="AK792" s="223"/>
      <c r="AL792" s="223"/>
      <c r="AM792" s="331"/>
      <c r="AN792" s="223">
        <v>3</v>
      </c>
      <c r="AO792" s="223">
        <v>3</v>
      </c>
      <c r="AP792" s="223" t="s">
        <v>47</v>
      </c>
      <c r="AQ792" s="223">
        <v>3</v>
      </c>
      <c r="AR792" s="12"/>
    </row>
    <row r="793" spans="1:44">
      <c r="A793" s="12" t="s">
        <v>7117</v>
      </c>
      <c r="B793" s="23" t="s">
        <v>7163</v>
      </c>
      <c r="C793" s="24">
        <v>12110579</v>
      </c>
      <c r="D793" s="12" t="s">
        <v>116</v>
      </c>
      <c r="E793" s="25" t="s">
        <v>7118</v>
      </c>
      <c r="F793" s="24">
        <v>11126837</v>
      </c>
      <c r="G793" s="12" t="s">
        <v>117</v>
      </c>
      <c r="H793" s="26" t="s">
        <v>118</v>
      </c>
      <c r="I793" s="12">
        <v>120</v>
      </c>
      <c r="J793" s="27">
        <v>46269</v>
      </c>
      <c r="K793" s="28" t="s">
        <v>7119</v>
      </c>
      <c r="L793" s="12" t="s">
        <v>7120</v>
      </c>
      <c r="M793" s="12">
        <v>120</v>
      </c>
      <c r="N793" s="358">
        <v>0</v>
      </c>
      <c r="O793" s="358">
        <v>0</v>
      </c>
      <c r="P793" s="30" t="s">
        <v>43</v>
      </c>
      <c r="Q793" s="31">
        <v>46255</v>
      </c>
      <c r="R793" s="358">
        <v>0</v>
      </c>
      <c r="S793" s="31">
        <v>46258</v>
      </c>
      <c r="T793" s="31">
        <v>46258</v>
      </c>
      <c r="U793" s="12" t="s">
        <v>44</v>
      </c>
      <c r="V793" s="12" t="s">
        <v>45</v>
      </c>
      <c r="W793" s="31"/>
      <c r="X793" s="358">
        <v>0</v>
      </c>
      <c r="Y793" s="358">
        <v>0</v>
      </c>
      <c r="Z793" s="357">
        <f>IFERROR(VLOOKUP(H793,[2]New!$B:$G,3,0),)*I793/60</f>
        <v>42</v>
      </c>
      <c r="AA793" s="357">
        <f>IFERROR(VLOOKUP(H793,[2]New!$B:$G,4,0),)*I793/60</f>
        <v>185.2</v>
      </c>
      <c r="AB793" s="357">
        <f>IFERROR(VLOOKUP(H793,[2]New!$B:$G,6,0),)*I793/60</f>
        <v>86</v>
      </c>
      <c r="AC793" s="33">
        <f>VLOOKUP(A793,'[5]PO PTCA'!$A:$M,12,0)</f>
        <v>46301</v>
      </c>
      <c r="AD793" s="12">
        <f>IFERROR(VLOOKUP(H793,[3]Sheet1!$E:$H,4,0),)</f>
        <v>0</v>
      </c>
      <c r="AE793" s="17"/>
      <c r="AF793" s="34" t="e">
        <v>#N/A</v>
      </c>
      <c r="AG793" s="12">
        <v>0</v>
      </c>
      <c r="AH793" s="20"/>
      <c r="AI793" s="20" t="s">
        <v>46</v>
      </c>
      <c r="AJ793" s="223"/>
      <c r="AK793" s="223"/>
      <c r="AL793" s="223"/>
      <c r="AM793" s="331"/>
      <c r="AN793" s="223">
        <v>2</v>
      </c>
      <c r="AO793" s="223">
        <v>2</v>
      </c>
      <c r="AP793" s="223">
        <v>2</v>
      </c>
      <c r="AQ793" s="223">
        <v>2</v>
      </c>
      <c r="AR793" s="12"/>
    </row>
    <row r="794" spans="1:44">
      <c r="A794" s="12" t="s">
        <v>7121</v>
      </c>
      <c r="B794" s="23" t="s">
        <v>7164</v>
      </c>
      <c r="C794" s="24">
        <v>12111487</v>
      </c>
      <c r="D794" s="12" t="s">
        <v>301</v>
      </c>
      <c r="E794" s="25" t="s">
        <v>7122</v>
      </c>
      <c r="F794" s="24">
        <v>11126857</v>
      </c>
      <c r="G794" s="12" t="s">
        <v>299</v>
      </c>
      <c r="H794" s="26" t="s">
        <v>300</v>
      </c>
      <c r="I794" s="12">
        <v>5</v>
      </c>
      <c r="J794" s="27">
        <v>46269</v>
      </c>
      <c r="K794" s="28" t="s">
        <v>7123</v>
      </c>
      <c r="L794" s="12" t="s">
        <v>7124</v>
      </c>
      <c r="M794" s="12">
        <v>5</v>
      </c>
      <c r="N794" s="358">
        <v>0</v>
      </c>
      <c r="O794" s="358">
        <v>0</v>
      </c>
      <c r="P794" s="30" t="s">
        <v>43</v>
      </c>
      <c r="Q794" s="31">
        <v>46255</v>
      </c>
      <c r="R794" s="358">
        <v>0</v>
      </c>
      <c r="S794" s="31">
        <v>46258</v>
      </c>
      <c r="T794" s="31">
        <v>46258</v>
      </c>
      <c r="U794" s="12" t="s">
        <v>44</v>
      </c>
      <c r="V794" s="12" t="s">
        <v>45</v>
      </c>
      <c r="W794" s="31"/>
      <c r="X794" s="358">
        <v>0</v>
      </c>
      <c r="Y794" s="358">
        <v>0</v>
      </c>
      <c r="Z794" s="357">
        <f>IFERROR(VLOOKUP(H794,[2]New!$B:$G,3,0),)*I794/60</f>
        <v>0</v>
      </c>
      <c r="AA794" s="357">
        <f>IFERROR(VLOOKUP(H794,[2]New!$B:$G,4,0),)*I794/60</f>
        <v>0</v>
      </c>
      <c r="AB794" s="357">
        <f>IFERROR(VLOOKUP(H794,[2]New!$B:$G,6,0),)*I794/60</f>
        <v>0</v>
      </c>
      <c r="AC794" s="33">
        <f>VLOOKUP(A794,'[5]PO PTCA'!$A:$M,12,0)</f>
        <v>46301</v>
      </c>
      <c r="AD794" s="12">
        <f>IFERROR(VLOOKUP(H794,[3]Sheet1!$E:$H,4,0),)</f>
        <v>0</v>
      </c>
      <c r="AE794" s="17"/>
      <c r="AF794" s="34" t="e">
        <v>#N/A</v>
      </c>
      <c r="AG794" s="12">
        <v>0</v>
      </c>
      <c r="AH794" s="20"/>
      <c r="AI794" s="20" t="s">
        <v>46</v>
      </c>
      <c r="AJ794" s="223"/>
      <c r="AK794" s="223"/>
      <c r="AL794" s="223"/>
      <c r="AM794" s="331"/>
      <c r="AN794" s="223">
        <v>2</v>
      </c>
      <c r="AO794" s="223">
        <v>2</v>
      </c>
      <c r="AP794" s="223">
        <v>2</v>
      </c>
      <c r="AQ794" s="223">
        <v>2</v>
      </c>
      <c r="AR794" s="12"/>
    </row>
    <row r="795" spans="1:44">
      <c r="A795" s="12" t="s">
        <v>7125</v>
      </c>
      <c r="B795" s="23" t="s">
        <v>7165</v>
      </c>
      <c r="C795" s="24">
        <v>12110562</v>
      </c>
      <c r="D795" s="12" t="s">
        <v>812</v>
      </c>
      <c r="E795" s="25" t="s">
        <v>7126</v>
      </c>
      <c r="F795" s="24">
        <v>11126889</v>
      </c>
      <c r="G795" s="12" t="s">
        <v>808</v>
      </c>
      <c r="H795" s="26" t="s">
        <v>809</v>
      </c>
      <c r="I795" s="12">
        <v>80</v>
      </c>
      <c r="J795" s="27">
        <v>46269</v>
      </c>
      <c r="K795" s="28" t="s">
        <v>7127</v>
      </c>
      <c r="L795" s="12" t="s">
        <v>7128</v>
      </c>
      <c r="M795" s="12">
        <v>80</v>
      </c>
      <c r="N795" s="358">
        <v>0</v>
      </c>
      <c r="O795" s="358">
        <v>0</v>
      </c>
      <c r="P795" s="30" t="s">
        <v>43</v>
      </c>
      <c r="Q795" s="31">
        <v>46255</v>
      </c>
      <c r="R795" s="358">
        <v>0</v>
      </c>
      <c r="S795" s="31">
        <v>46258</v>
      </c>
      <c r="T795" s="31">
        <v>46258</v>
      </c>
      <c r="U795" s="12" t="s">
        <v>44</v>
      </c>
      <c r="V795" s="12" t="s">
        <v>45</v>
      </c>
      <c r="W795" s="31"/>
      <c r="X795" s="358">
        <v>0</v>
      </c>
      <c r="Y795" s="358">
        <v>0</v>
      </c>
      <c r="Z795" s="357">
        <f>IFERROR(VLOOKUP(H795,[2]New!$B:$G,3,0),)*I795/60</f>
        <v>0</v>
      </c>
      <c r="AA795" s="357">
        <f>IFERROR(VLOOKUP(H795,[2]New!$B:$G,4,0),)*I795/60</f>
        <v>0</v>
      </c>
      <c r="AB795" s="357">
        <f>IFERROR(VLOOKUP(H795,[2]New!$B:$G,6,0),)*I795/60</f>
        <v>0</v>
      </c>
      <c r="AC795" s="33">
        <f>VLOOKUP(A795,'[5]PO PTCA'!$A:$M,12,0)</f>
        <v>46301</v>
      </c>
      <c r="AD795" s="12">
        <f>IFERROR(VLOOKUP(H795,[3]Sheet1!$E:$H,4,0),)</f>
        <v>0</v>
      </c>
      <c r="AE795" s="17"/>
      <c r="AF795" s="34" t="e">
        <v>#N/A</v>
      </c>
      <c r="AG795" s="12">
        <v>0</v>
      </c>
      <c r="AH795" s="20"/>
      <c r="AI795" s="20" t="s">
        <v>46</v>
      </c>
      <c r="AJ795" s="223"/>
      <c r="AK795" s="223"/>
      <c r="AL795" s="223"/>
      <c r="AM795" s="331"/>
      <c r="AN795" s="223">
        <v>2</v>
      </c>
      <c r="AO795" s="223">
        <v>2</v>
      </c>
      <c r="AP795" s="223">
        <v>2</v>
      </c>
      <c r="AQ795" s="223">
        <v>2</v>
      </c>
      <c r="AR795" s="12"/>
    </row>
    <row r="796" spans="1:44">
      <c r="A796" s="12" t="s">
        <v>7129</v>
      </c>
      <c r="B796" s="23" t="s">
        <v>7166</v>
      </c>
      <c r="C796" s="24">
        <v>12001365</v>
      </c>
      <c r="D796" s="12" t="s">
        <v>295</v>
      </c>
      <c r="E796" s="25" t="s">
        <v>7130</v>
      </c>
      <c r="F796" s="24">
        <v>11126890</v>
      </c>
      <c r="G796" s="12" t="s">
        <v>351</v>
      </c>
      <c r="H796" s="26" t="s">
        <v>352</v>
      </c>
      <c r="I796" s="12">
        <v>45</v>
      </c>
      <c r="J796" s="27">
        <v>46269</v>
      </c>
      <c r="K796" s="28" t="s">
        <v>7131</v>
      </c>
      <c r="L796" s="12" t="s">
        <v>7132</v>
      </c>
      <c r="M796" s="12">
        <v>45</v>
      </c>
      <c r="N796" s="358">
        <v>0</v>
      </c>
      <c r="O796" s="358">
        <v>0</v>
      </c>
      <c r="P796" s="30" t="s">
        <v>43</v>
      </c>
      <c r="Q796" s="31">
        <v>46255</v>
      </c>
      <c r="R796" s="358">
        <v>0</v>
      </c>
      <c r="S796" s="31">
        <v>46258</v>
      </c>
      <c r="T796" s="31">
        <v>46258</v>
      </c>
      <c r="U796" s="12" t="s">
        <v>44</v>
      </c>
      <c r="V796" s="12" t="s">
        <v>45</v>
      </c>
      <c r="W796" s="31"/>
      <c r="X796" s="358">
        <v>0</v>
      </c>
      <c r="Y796" s="358">
        <v>0</v>
      </c>
      <c r="Z796" s="357">
        <f>IFERROR(VLOOKUP(H796,[2]New!$B:$G,3,0),)*I796/60</f>
        <v>15.75</v>
      </c>
      <c r="AA796" s="357">
        <f>IFERROR(VLOOKUP(H796,[2]New!$B:$G,4,0),)*I796/60</f>
        <v>66</v>
      </c>
      <c r="AB796" s="357">
        <f>IFERROR(VLOOKUP(H796,[2]New!$B:$G,6,0),)*I796/60</f>
        <v>32.25</v>
      </c>
      <c r="AC796" s="33">
        <f>VLOOKUP(A796,'[5]PO PTCA'!$A:$M,12,0)</f>
        <v>46301</v>
      </c>
      <c r="AD796" s="12">
        <f>IFERROR(VLOOKUP(H796,[3]Sheet1!$E:$H,4,0),)</f>
        <v>0</v>
      </c>
      <c r="AE796" s="17"/>
      <c r="AF796" s="34" t="e">
        <v>#N/A</v>
      </c>
      <c r="AG796" s="12">
        <v>0</v>
      </c>
      <c r="AH796" s="20"/>
      <c r="AI796" s="20" t="s">
        <v>46</v>
      </c>
      <c r="AJ796" s="223"/>
      <c r="AK796" s="223"/>
      <c r="AL796" s="223"/>
      <c r="AM796" s="331"/>
      <c r="AN796" s="223">
        <v>2</v>
      </c>
      <c r="AO796" s="223">
        <v>2</v>
      </c>
      <c r="AP796" s="223">
        <v>2</v>
      </c>
      <c r="AQ796" s="223">
        <v>2</v>
      </c>
      <c r="AR796" s="12"/>
    </row>
    <row r="797" spans="1:44">
      <c r="A797" s="12" t="s">
        <v>7133</v>
      </c>
      <c r="B797" s="23" t="s">
        <v>7167</v>
      </c>
      <c r="C797" s="24">
        <v>12111377</v>
      </c>
      <c r="D797" s="12" t="s">
        <v>146</v>
      </c>
      <c r="E797" s="25" t="s">
        <v>7134</v>
      </c>
      <c r="F797" s="24">
        <v>11117107</v>
      </c>
      <c r="G797" s="12" t="s">
        <v>296</v>
      </c>
      <c r="H797" s="26" t="s">
        <v>297</v>
      </c>
      <c r="I797" s="12">
        <v>20</v>
      </c>
      <c r="J797" s="27">
        <v>46269</v>
      </c>
      <c r="K797" s="28" t="s">
        <v>7135</v>
      </c>
      <c r="L797" s="12" t="s">
        <v>7136</v>
      </c>
      <c r="M797" s="12">
        <v>20</v>
      </c>
      <c r="N797" s="358">
        <v>0</v>
      </c>
      <c r="O797" s="358">
        <v>0</v>
      </c>
      <c r="P797" s="30" t="s">
        <v>43</v>
      </c>
      <c r="Q797" s="31">
        <v>46255</v>
      </c>
      <c r="R797" s="358">
        <v>0</v>
      </c>
      <c r="S797" s="31">
        <v>46258</v>
      </c>
      <c r="T797" s="31">
        <v>46258</v>
      </c>
      <c r="U797" s="12" t="s">
        <v>44</v>
      </c>
      <c r="V797" s="12" t="s">
        <v>45</v>
      </c>
      <c r="W797" s="31"/>
      <c r="X797" s="358">
        <v>0</v>
      </c>
      <c r="Y797" s="358">
        <v>0</v>
      </c>
      <c r="Z797" s="357">
        <f>IFERROR(VLOOKUP(H797,[2]New!$B:$G,3,0),)*I797/60</f>
        <v>7</v>
      </c>
      <c r="AA797" s="357">
        <f>IFERROR(VLOOKUP(H797,[2]New!$B:$G,4,0),)*I797/60</f>
        <v>30.866666666666667</v>
      </c>
      <c r="AB797" s="357">
        <f>IFERROR(VLOOKUP(H797,[2]New!$B:$G,6,0),)*I797/60</f>
        <v>14.333333333333334</v>
      </c>
      <c r="AC797" s="33">
        <f>VLOOKUP(A797,'[5]PO PTCA'!$A:$M,12,0)</f>
        <v>46301</v>
      </c>
      <c r="AD797" s="12">
        <f>IFERROR(VLOOKUP(H797,[3]Sheet1!$E:$H,4,0),)</f>
        <v>0</v>
      </c>
      <c r="AE797" s="17"/>
      <c r="AF797" s="34" t="e">
        <v>#N/A</v>
      </c>
      <c r="AG797" s="12">
        <v>0</v>
      </c>
      <c r="AH797" s="20"/>
      <c r="AI797" s="20" t="s">
        <v>46</v>
      </c>
      <c r="AJ797" s="223"/>
      <c r="AK797" s="223"/>
      <c r="AL797" s="223"/>
      <c r="AM797" s="331"/>
      <c r="AN797" s="223">
        <v>3</v>
      </c>
      <c r="AO797" s="223">
        <v>3</v>
      </c>
      <c r="AP797" s="223">
        <v>2</v>
      </c>
      <c r="AQ797" s="223">
        <v>2</v>
      </c>
      <c r="AR797" s="12"/>
    </row>
    <row r="798" spans="1:44">
      <c r="A798" s="12" t="s">
        <v>7137</v>
      </c>
      <c r="B798" s="23" t="s">
        <v>7168</v>
      </c>
      <c r="C798" s="24">
        <v>12114297</v>
      </c>
      <c r="D798" s="12" t="s">
        <v>144</v>
      </c>
      <c r="E798" s="25" t="s">
        <v>7138</v>
      </c>
      <c r="F798" s="24">
        <v>11117355</v>
      </c>
      <c r="G798" s="12" t="s">
        <v>145</v>
      </c>
      <c r="H798" s="26" t="s">
        <v>283</v>
      </c>
      <c r="I798" s="12">
        <v>35</v>
      </c>
      <c r="J798" s="27">
        <v>46269</v>
      </c>
      <c r="K798" s="28" t="s">
        <v>7139</v>
      </c>
      <c r="L798" s="12" t="s">
        <v>7140</v>
      </c>
      <c r="M798" s="12">
        <v>35</v>
      </c>
      <c r="N798" s="358">
        <v>0</v>
      </c>
      <c r="O798" s="358">
        <v>0</v>
      </c>
      <c r="P798" s="30" t="s">
        <v>43</v>
      </c>
      <c r="Q798" s="31">
        <v>46255</v>
      </c>
      <c r="R798" s="358">
        <v>0</v>
      </c>
      <c r="S798" s="31">
        <v>46258</v>
      </c>
      <c r="T798" s="31">
        <v>46258</v>
      </c>
      <c r="U798" s="12" t="s">
        <v>44</v>
      </c>
      <c r="V798" s="12" t="s">
        <v>45</v>
      </c>
      <c r="W798" s="31"/>
      <c r="X798" s="358">
        <v>0</v>
      </c>
      <c r="Y798" s="358">
        <v>0</v>
      </c>
      <c r="Z798" s="357">
        <f>IFERROR(VLOOKUP(H798,[2]New!$B:$G,3,0),)*I798/60</f>
        <v>12.833333333333334</v>
      </c>
      <c r="AA798" s="357">
        <f>IFERROR(VLOOKUP(H798,[2]New!$B:$G,4,0),)*I798/60</f>
        <v>68.775000000000006</v>
      </c>
      <c r="AB798" s="357">
        <f>IFERROR(VLOOKUP(H798,[2]New!$B:$G,6,0),)*I798/60</f>
        <v>67.083333333333329</v>
      </c>
      <c r="AC798" s="33">
        <f>VLOOKUP(A798,'[5]PO PTCA'!$A:$M,12,0)</f>
        <v>46301</v>
      </c>
      <c r="AD798" s="12">
        <f>IFERROR(VLOOKUP(H798,[3]Sheet1!$E:$H,4,0),)</f>
        <v>0</v>
      </c>
      <c r="AE798" s="17"/>
      <c r="AF798" s="34" t="e">
        <v>#N/A</v>
      </c>
      <c r="AG798" s="12">
        <v>0</v>
      </c>
      <c r="AH798" s="20"/>
      <c r="AI798" s="20" t="s">
        <v>46</v>
      </c>
      <c r="AJ798" s="223"/>
      <c r="AK798" s="223"/>
      <c r="AL798" s="223"/>
      <c r="AM798" s="331"/>
      <c r="AN798" s="223">
        <v>2</v>
      </c>
      <c r="AO798" s="223">
        <v>2</v>
      </c>
      <c r="AP798" s="223">
        <v>2</v>
      </c>
      <c r="AQ798" s="223">
        <v>2</v>
      </c>
      <c r="AR798" s="12"/>
    </row>
    <row r="799" spans="1:44">
      <c r="A799" s="12" t="s">
        <v>7141</v>
      </c>
      <c r="B799" s="23" t="s">
        <v>7169</v>
      </c>
      <c r="C799" s="24">
        <v>12126656</v>
      </c>
      <c r="D799" s="12" t="s">
        <v>474</v>
      </c>
      <c r="E799" s="25" t="s">
        <v>7142</v>
      </c>
      <c r="F799" s="24">
        <v>11136016</v>
      </c>
      <c r="G799" s="12" t="s">
        <v>7143</v>
      </c>
      <c r="H799" s="26" t="s">
        <v>7144</v>
      </c>
      <c r="I799" s="12">
        <v>25</v>
      </c>
      <c r="J799" s="27">
        <v>46260</v>
      </c>
      <c r="K799" s="28" t="s">
        <v>7145</v>
      </c>
      <c r="L799" s="12" t="s">
        <v>7146</v>
      </c>
      <c r="M799" s="12">
        <v>29</v>
      </c>
      <c r="N799" s="358">
        <v>0</v>
      </c>
      <c r="O799" s="358">
        <v>0</v>
      </c>
      <c r="P799" s="30" t="s">
        <v>43</v>
      </c>
      <c r="Q799" s="31">
        <v>46254</v>
      </c>
      <c r="R799" s="358">
        <v>0</v>
      </c>
      <c r="S799" s="31">
        <v>46255</v>
      </c>
      <c r="T799" s="31">
        <v>46255</v>
      </c>
      <c r="U799" s="12" t="s">
        <v>44</v>
      </c>
      <c r="V799" s="12" t="s">
        <v>45</v>
      </c>
      <c r="W799" s="31"/>
      <c r="X799" s="358">
        <v>4</v>
      </c>
      <c r="Y799" s="358">
        <v>0</v>
      </c>
      <c r="Z799" s="357">
        <f>IFERROR(VLOOKUP(H799,[2]New!$B:$G,3,0),)*I799/60</f>
        <v>0</v>
      </c>
      <c r="AA799" s="357">
        <f>IFERROR(VLOOKUP(H799,[2]New!$B:$G,4,0),)*I799/60</f>
        <v>0</v>
      </c>
      <c r="AB799" s="357">
        <f>IFERROR(VLOOKUP(H799,[2]New!$B:$G,6,0),)*I799/60</f>
        <v>0</v>
      </c>
      <c r="AC799" s="33">
        <f>VLOOKUP(A799,'[5]PO PTCA'!$A:$M,12,0)</f>
        <v>46261</v>
      </c>
      <c r="AD799" s="12">
        <f>IFERROR(VLOOKUP(H799,[3]Sheet1!$E:$H,4,0),)</f>
        <v>0</v>
      </c>
      <c r="AE799" s="17"/>
      <c r="AF799" s="34" t="e">
        <v>#N/A</v>
      </c>
      <c r="AG799" s="12">
        <v>1</v>
      </c>
      <c r="AH799" s="20"/>
      <c r="AI799" s="20" t="s">
        <v>46</v>
      </c>
      <c r="AJ799" s="223"/>
      <c r="AK799" s="223"/>
      <c r="AL799" s="223"/>
      <c r="AM799" s="331"/>
      <c r="AN799" s="223">
        <v>3</v>
      </c>
      <c r="AO799" s="223">
        <v>3</v>
      </c>
      <c r="AP799" s="223">
        <v>3</v>
      </c>
      <c r="AQ799" s="223">
        <v>3</v>
      </c>
      <c r="AR799" s="12"/>
    </row>
    <row r="800" spans="1:44">
      <c r="A800" s="12" t="s">
        <v>7147</v>
      </c>
      <c r="B800" s="23" t="s">
        <v>7170</v>
      </c>
      <c r="C800" s="24">
        <v>12142309</v>
      </c>
      <c r="D800" s="12" t="s">
        <v>5889</v>
      </c>
      <c r="E800" s="25" t="s">
        <v>7148</v>
      </c>
      <c r="F800" s="24">
        <v>11136020</v>
      </c>
      <c r="G800" s="12" t="s">
        <v>7149</v>
      </c>
      <c r="H800" s="26" t="s">
        <v>7150</v>
      </c>
      <c r="I800" s="12">
        <v>25</v>
      </c>
      <c r="J800" s="27">
        <v>46260</v>
      </c>
      <c r="K800" s="28" t="s">
        <v>7151</v>
      </c>
      <c r="L800" s="12" t="s">
        <v>7152</v>
      </c>
      <c r="M800" s="12">
        <v>25</v>
      </c>
      <c r="N800" s="358">
        <v>0</v>
      </c>
      <c r="O800" s="358">
        <v>0</v>
      </c>
      <c r="P800" s="30" t="s">
        <v>43</v>
      </c>
      <c r="Q800" s="31">
        <v>46254</v>
      </c>
      <c r="R800" s="358">
        <v>0</v>
      </c>
      <c r="S800" s="31">
        <v>46255</v>
      </c>
      <c r="T800" s="31">
        <v>46255</v>
      </c>
      <c r="U800" s="12" t="s">
        <v>44</v>
      </c>
      <c r="V800" s="12" t="s">
        <v>45</v>
      </c>
      <c r="W800" s="31"/>
      <c r="X800" s="358">
        <v>0</v>
      </c>
      <c r="Y800" s="358">
        <v>0</v>
      </c>
      <c r="Z800" s="357">
        <f>IFERROR(VLOOKUP(H800,[2]New!$B:$G,3,0),)*I800/60</f>
        <v>0</v>
      </c>
      <c r="AA800" s="357">
        <f>IFERROR(VLOOKUP(H800,[2]New!$B:$G,4,0),)*I800/60</f>
        <v>0</v>
      </c>
      <c r="AB800" s="357">
        <f>IFERROR(VLOOKUP(H800,[2]New!$B:$G,6,0),)*I800/60</f>
        <v>0</v>
      </c>
      <c r="AC800" s="33">
        <f>VLOOKUP(A800,'[5]PO PTCA'!$A:$M,12,0)</f>
        <v>46261</v>
      </c>
      <c r="AD800" s="12">
        <f>IFERROR(VLOOKUP(H800,[3]Sheet1!$E:$H,4,0),)</f>
        <v>0</v>
      </c>
      <c r="AE800" s="17"/>
      <c r="AF800" s="34" t="e">
        <v>#N/A</v>
      </c>
      <c r="AG800" s="12">
        <v>1</v>
      </c>
      <c r="AH800" s="20"/>
      <c r="AI800" s="20" t="s">
        <v>46</v>
      </c>
      <c r="AJ800" s="223"/>
      <c r="AK800" s="223"/>
      <c r="AL800" s="223"/>
      <c r="AM800" s="331"/>
      <c r="AN800" s="223">
        <v>3</v>
      </c>
      <c r="AO800" s="223">
        <v>3</v>
      </c>
      <c r="AP800" s="223">
        <v>3</v>
      </c>
      <c r="AQ800" s="223">
        <v>3</v>
      </c>
      <c r="AR800" s="12"/>
    </row>
    <row r="801" spans="1:44">
      <c r="A801" s="12" t="s">
        <v>7153</v>
      </c>
      <c r="B801" s="23" t="s">
        <v>7171</v>
      </c>
      <c r="C801" s="24">
        <v>12126662</v>
      </c>
      <c r="D801" s="12" t="s">
        <v>475</v>
      </c>
      <c r="E801" s="25" t="s">
        <v>7154</v>
      </c>
      <c r="F801" s="24">
        <v>11136018</v>
      </c>
      <c r="G801" s="12" t="s">
        <v>7155</v>
      </c>
      <c r="H801" s="26" t="s">
        <v>7156</v>
      </c>
      <c r="I801" s="12">
        <v>50</v>
      </c>
      <c r="J801" s="27">
        <v>46260</v>
      </c>
      <c r="K801" s="28" t="s">
        <v>7157</v>
      </c>
      <c r="L801" s="12" t="s">
        <v>7158</v>
      </c>
      <c r="M801" s="12">
        <v>50</v>
      </c>
      <c r="N801" s="358">
        <v>0</v>
      </c>
      <c r="O801" s="358">
        <v>0</v>
      </c>
      <c r="P801" s="30" t="s">
        <v>43</v>
      </c>
      <c r="Q801" s="31">
        <v>46254</v>
      </c>
      <c r="R801" s="358">
        <v>0</v>
      </c>
      <c r="S801" s="31">
        <v>46255</v>
      </c>
      <c r="T801" s="31">
        <v>46255</v>
      </c>
      <c r="U801" s="12" t="s">
        <v>44</v>
      </c>
      <c r="V801" s="12" t="s">
        <v>45</v>
      </c>
      <c r="W801" s="31"/>
      <c r="X801" s="358">
        <v>0</v>
      </c>
      <c r="Y801" s="358">
        <v>0</v>
      </c>
      <c r="Z801" s="357">
        <f>IFERROR(VLOOKUP(H801,[2]New!$B:$G,3,0),)*I801/60</f>
        <v>0</v>
      </c>
      <c r="AA801" s="357">
        <f>IFERROR(VLOOKUP(H801,[2]New!$B:$G,4,0),)*I801/60</f>
        <v>0</v>
      </c>
      <c r="AB801" s="357">
        <f>IFERROR(VLOOKUP(H801,[2]New!$B:$G,6,0),)*I801/60</f>
        <v>0</v>
      </c>
      <c r="AC801" s="33">
        <f>VLOOKUP(A801,'[5]PO PTCA'!$A:$M,12,0)</f>
        <v>46261</v>
      </c>
      <c r="AD801" s="12">
        <f>IFERROR(VLOOKUP(H801,[3]Sheet1!$E:$H,4,0),)</f>
        <v>0</v>
      </c>
      <c r="AE801" s="17"/>
      <c r="AF801" s="34" t="e">
        <v>#N/A</v>
      </c>
      <c r="AG801" s="12">
        <v>1</v>
      </c>
      <c r="AH801" s="20"/>
      <c r="AI801" s="20" t="s">
        <v>46</v>
      </c>
      <c r="AJ801" s="223"/>
      <c r="AK801" s="223"/>
      <c r="AL801" s="223"/>
      <c r="AM801" s="331"/>
      <c r="AN801" s="223">
        <v>3</v>
      </c>
      <c r="AO801" s="223">
        <v>3</v>
      </c>
      <c r="AP801" s="223">
        <v>3</v>
      </c>
      <c r="AQ801" s="223">
        <v>3</v>
      </c>
      <c r="AR801" s="12"/>
    </row>
    <row r="802" spans="1:44">
      <c r="A802" s="12" t="s">
        <v>6282</v>
      </c>
      <c r="B802" s="23" t="s">
        <v>7181</v>
      </c>
      <c r="C802" s="24">
        <v>12125012</v>
      </c>
      <c r="D802" s="12" t="s">
        <v>131</v>
      </c>
      <c r="E802" s="25" t="s">
        <v>7178</v>
      </c>
      <c r="F802" s="24">
        <v>11134237</v>
      </c>
      <c r="G802" s="12" t="s">
        <v>132</v>
      </c>
      <c r="H802" s="26" t="s">
        <v>133</v>
      </c>
      <c r="I802" s="12">
        <v>1200</v>
      </c>
      <c r="J802" s="27">
        <v>46269</v>
      </c>
      <c r="K802" s="28" t="s">
        <v>7179</v>
      </c>
      <c r="L802" s="12" t="s">
        <v>7180</v>
      </c>
      <c r="M802" s="12">
        <v>1216</v>
      </c>
      <c r="N802" s="358">
        <v>16</v>
      </c>
      <c r="O802" s="358">
        <v>0</v>
      </c>
      <c r="P802" s="30" t="s">
        <v>38</v>
      </c>
      <c r="Q802" s="31">
        <v>46255</v>
      </c>
      <c r="R802" s="358">
        <v>0</v>
      </c>
      <c r="S802" s="31">
        <v>46258</v>
      </c>
      <c r="T802" s="31">
        <v>46258</v>
      </c>
      <c r="U802" s="12" t="s">
        <v>48</v>
      </c>
      <c r="V802" s="12" t="s">
        <v>252</v>
      </c>
      <c r="W802" s="31"/>
      <c r="X802" s="358">
        <v>0</v>
      </c>
      <c r="Y802" s="358">
        <v>0</v>
      </c>
      <c r="Z802" s="357">
        <f>IFERROR(VLOOKUP(H802,[2]New!$B:$G,3,0),)*I802/60</f>
        <v>848</v>
      </c>
      <c r="AA802" s="357">
        <f>IFERROR(VLOOKUP(H802,[2]New!$B:$G,4,0),)*I802/60</f>
        <v>2358</v>
      </c>
      <c r="AB802" s="357">
        <f>IFERROR(VLOOKUP(H802,[2]New!$B:$G,6,0),)*I802/60</f>
        <v>1160</v>
      </c>
      <c r="AC802" s="33">
        <f>VLOOKUP(A802,'[5]PO PTCA'!$A:$M,12,0)</f>
        <v>46297</v>
      </c>
      <c r="AD802" s="12" t="str">
        <f>IFERROR(VLOOKUP(H802,[3]Sheet1!$E:$H,4,0),)</f>
        <v>B</v>
      </c>
      <c r="AE802" s="17"/>
      <c r="AF802" s="34" t="e">
        <v>#N/A</v>
      </c>
      <c r="AG802" s="12" t="s">
        <v>42</v>
      </c>
      <c r="AH802" s="20"/>
      <c r="AI802" s="20" t="s">
        <v>7211</v>
      </c>
      <c r="AJ802" s="223"/>
      <c r="AK802" s="223"/>
      <c r="AL802" s="223"/>
      <c r="AM802" s="331"/>
      <c r="AN802" s="223">
        <v>3</v>
      </c>
      <c r="AO802" s="223">
        <v>3</v>
      </c>
      <c r="AP802" s="223">
        <v>2</v>
      </c>
      <c r="AQ802" s="223">
        <v>2</v>
      </c>
      <c r="AR802" s="12"/>
    </row>
    <row r="803" spans="1:44">
      <c r="A803" s="12" t="s">
        <v>2882</v>
      </c>
      <c r="B803" s="23" t="s">
        <v>7188</v>
      </c>
      <c r="C803" s="24">
        <v>12120774</v>
      </c>
      <c r="D803" s="12" t="s">
        <v>136</v>
      </c>
      <c r="E803" s="25" t="s">
        <v>7186</v>
      </c>
      <c r="F803" s="24">
        <v>11134235</v>
      </c>
      <c r="G803" s="12" t="s">
        <v>137</v>
      </c>
      <c r="H803" s="26" t="s">
        <v>138</v>
      </c>
      <c r="I803" s="12">
        <v>5</v>
      </c>
      <c r="J803" s="27">
        <v>46268</v>
      </c>
      <c r="K803" s="28" t="s">
        <v>7187</v>
      </c>
      <c r="L803" s="12" t="s">
        <v>7184</v>
      </c>
      <c r="M803" s="12">
        <v>5</v>
      </c>
      <c r="N803" s="358">
        <v>0</v>
      </c>
      <c r="O803" s="358">
        <v>0</v>
      </c>
      <c r="P803" s="30" t="s">
        <v>38</v>
      </c>
      <c r="Q803" s="31">
        <v>46254</v>
      </c>
      <c r="R803" s="358">
        <v>0</v>
      </c>
      <c r="S803" s="31">
        <v>46255</v>
      </c>
      <c r="T803" s="31">
        <v>46255</v>
      </c>
      <c r="U803" s="12" t="s">
        <v>97</v>
      </c>
      <c r="V803" s="12" t="s">
        <v>40</v>
      </c>
      <c r="W803" s="31"/>
      <c r="X803" s="358">
        <v>0</v>
      </c>
      <c r="Y803" s="358">
        <v>0</v>
      </c>
      <c r="Z803" s="357">
        <v>2519.2666666666669</v>
      </c>
      <c r="AA803" s="357">
        <v>7005.2250000000004</v>
      </c>
      <c r="AB803" s="357">
        <v>3446.1666666666665</v>
      </c>
      <c r="AC803" s="33">
        <v>46290</v>
      </c>
      <c r="AD803" s="12" t="s">
        <v>7185</v>
      </c>
      <c r="AE803" s="17"/>
      <c r="AF803" s="34" t="e">
        <v>#N/A</v>
      </c>
      <c r="AG803" s="12" t="s">
        <v>42</v>
      </c>
      <c r="AH803" s="20"/>
      <c r="AI803" s="20" t="s">
        <v>134</v>
      </c>
      <c r="AJ803" s="223"/>
      <c r="AK803" s="223"/>
      <c r="AL803" s="223"/>
      <c r="AM803" s="331"/>
      <c r="AN803" s="223">
        <v>2</v>
      </c>
      <c r="AO803" s="223">
        <v>2</v>
      </c>
      <c r="AP803" s="223">
        <v>2</v>
      </c>
      <c r="AQ803" s="223">
        <v>2</v>
      </c>
      <c r="AR803" s="12"/>
    </row>
    <row r="804" spans="1:44">
      <c r="A804" s="12" t="s">
        <v>6117</v>
      </c>
      <c r="B804" s="23" t="s">
        <v>7203</v>
      </c>
      <c r="C804" s="24">
        <v>12126472</v>
      </c>
      <c r="D804" s="12" t="s">
        <v>3130</v>
      </c>
      <c r="E804" s="25" t="s">
        <v>7192</v>
      </c>
      <c r="F804" s="24">
        <v>11127226</v>
      </c>
      <c r="G804" s="12" t="s">
        <v>3126</v>
      </c>
      <c r="H804" s="26" t="s">
        <v>3127</v>
      </c>
      <c r="I804" s="12">
        <v>2</v>
      </c>
      <c r="J804" s="27">
        <v>46261</v>
      </c>
      <c r="K804" s="28" t="s">
        <v>7193</v>
      </c>
      <c r="L804" s="12" t="s">
        <v>7194</v>
      </c>
      <c r="M804" s="12">
        <v>2</v>
      </c>
      <c r="N804" s="358">
        <v>0</v>
      </c>
      <c r="O804" s="358">
        <v>0</v>
      </c>
      <c r="P804" s="30" t="s">
        <v>166</v>
      </c>
      <c r="Q804" s="31">
        <v>46251</v>
      </c>
      <c r="R804" s="358">
        <v>0</v>
      </c>
      <c r="S804" s="31">
        <v>46252</v>
      </c>
      <c r="T804" s="31">
        <v>46252</v>
      </c>
      <c r="U804" s="12" t="s">
        <v>101</v>
      </c>
      <c r="V804" s="12" t="s">
        <v>45</v>
      </c>
      <c r="W804" s="31"/>
      <c r="X804" s="358">
        <v>0</v>
      </c>
      <c r="Y804" s="358">
        <v>0</v>
      </c>
      <c r="Z804" s="357">
        <f>IFERROR(VLOOKUP(H804,[2]New!$B:$G,3,0),)*I804/60</f>
        <v>0.73333333333333328</v>
      </c>
      <c r="AA804" s="357">
        <f>IFERROR(VLOOKUP(H804,[2]New!$B:$G,4,0),)*I804/60</f>
        <v>3.1</v>
      </c>
      <c r="AB804" s="357">
        <f>IFERROR(VLOOKUP(H804,[2]New!$B:$G,6,0),)*I804/60</f>
        <v>3.8333333333333335</v>
      </c>
      <c r="AC804" s="33">
        <f>VLOOKUP(A804,'[5]PO PTCA'!$A:$M,12,0)</f>
        <v>46272</v>
      </c>
      <c r="AD804" s="12">
        <f>IFERROR(VLOOKUP(H804,[3]Sheet1!$E:$H,4,0),)</f>
        <v>0</v>
      </c>
      <c r="AE804" s="17"/>
      <c r="AF804" s="34" t="s">
        <v>2471</v>
      </c>
      <c r="AG804" s="12">
        <v>0</v>
      </c>
      <c r="AH804" s="20"/>
      <c r="AI804" s="20" t="s">
        <v>121</v>
      </c>
      <c r="AJ804" s="223"/>
      <c r="AK804" s="223"/>
      <c r="AL804" s="223"/>
      <c r="AM804" s="331"/>
      <c r="AN804" s="223" t="s">
        <v>47</v>
      </c>
      <c r="AO804" s="223">
        <v>3</v>
      </c>
      <c r="AP804" s="223" t="s">
        <v>47</v>
      </c>
      <c r="AQ804" s="223" t="s">
        <v>47</v>
      </c>
      <c r="AR804" s="12"/>
    </row>
    <row r="805" spans="1:44">
      <c r="A805" s="12" t="s">
        <v>7195</v>
      </c>
      <c r="B805" s="23" t="s">
        <v>7204</v>
      </c>
      <c r="C805" s="24">
        <v>11127226</v>
      </c>
      <c r="D805" s="12" t="s">
        <v>3126</v>
      </c>
      <c r="E805" s="25" t="s">
        <v>7196</v>
      </c>
      <c r="F805" s="24">
        <v>11127226</v>
      </c>
      <c r="G805" s="12" t="s">
        <v>3126</v>
      </c>
      <c r="H805" s="26" t="s">
        <v>3127</v>
      </c>
      <c r="I805" s="12">
        <v>5</v>
      </c>
      <c r="J805" s="27">
        <v>46261</v>
      </c>
      <c r="K805" s="28" t="s">
        <v>7197</v>
      </c>
      <c r="L805" s="12" t="s">
        <v>7198</v>
      </c>
      <c r="M805" s="12">
        <v>5</v>
      </c>
      <c r="N805" s="358">
        <v>0</v>
      </c>
      <c r="O805" s="358">
        <v>0</v>
      </c>
      <c r="P805" s="30" t="s">
        <v>166</v>
      </c>
      <c r="Q805" s="31">
        <v>46251</v>
      </c>
      <c r="R805" s="358">
        <v>0</v>
      </c>
      <c r="S805" s="31">
        <v>46252</v>
      </c>
      <c r="T805" s="31">
        <v>46252</v>
      </c>
      <c r="U805" s="12" t="s">
        <v>101</v>
      </c>
      <c r="V805" s="12" t="s">
        <v>45</v>
      </c>
      <c r="W805" s="31"/>
      <c r="X805" s="358">
        <v>0</v>
      </c>
      <c r="Y805" s="358">
        <v>0</v>
      </c>
      <c r="Z805" s="357">
        <f>IFERROR(VLOOKUP(H805,[2]New!$B:$G,3,0),)*I805/60</f>
        <v>1.8333333333333333</v>
      </c>
      <c r="AA805" s="357">
        <f>IFERROR(VLOOKUP(H805,[2]New!$B:$G,4,0),)*I805/60</f>
        <v>7.75</v>
      </c>
      <c r="AB805" s="357">
        <f>IFERROR(VLOOKUP(H805,[2]New!$B:$G,6,0),)*I805/60</f>
        <v>9.5833333333333339</v>
      </c>
      <c r="AC805" s="33">
        <f>VLOOKUP(A805,'[5]PO PTCA'!$A:$M,12,0)</f>
        <v>46268</v>
      </c>
      <c r="AD805" s="12">
        <f>IFERROR(VLOOKUP(H805,[3]Sheet1!$E:$H,4,0),)</f>
        <v>0</v>
      </c>
      <c r="AE805" s="17"/>
      <c r="AF805" s="34" t="s">
        <v>2471</v>
      </c>
      <c r="AG805" s="12">
        <v>0</v>
      </c>
      <c r="AH805" s="20"/>
      <c r="AI805" s="20" t="s">
        <v>121</v>
      </c>
      <c r="AJ805" s="223"/>
      <c r="AK805" s="223"/>
      <c r="AL805" s="223"/>
      <c r="AM805" s="331"/>
      <c r="AN805" s="223" t="s">
        <v>47</v>
      </c>
      <c r="AO805" s="223">
        <v>3</v>
      </c>
      <c r="AP805" s="223" t="s">
        <v>47</v>
      </c>
      <c r="AQ805" s="223" t="s">
        <v>47</v>
      </c>
      <c r="AR805" s="12"/>
    </row>
    <row r="806" spans="1:44">
      <c r="A806" s="12" t="s">
        <v>7199</v>
      </c>
      <c r="B806" s="23" t="s">
        <v>7205</v>
      </c>
      <c r="C806" s="24">
        <v>11127226</v>
      </c>
      <c r="D806" s="12" t="s">
        <v>3126</v>
      </c>
      <c r="E806" s="25" t="s">
        <v>7200</v>
      </c>
      <c r="F806" s="24">
        <v>11127226</v>
      </c>
      <c r="G806" s="12" t="s">
        <v>3126</v>
      </c>
      <c r="H806" s="26" t="s">
        <v>3127</v>
      </c>
      <c r="I806" s="12">
        <v>5</v>
      </c>
      <c r="J806" s="27">
        <v>46261</v>
      </c>
      <c r="K806" s="28" t="s">
        <v>7201</v>
      </c>
      <c r="L806" s="12" t="s">
        <v>7202</v>
      </c>
      <c r="M806" s="12">
        <v>5</v>
      </c>
      <c r="N806" s="358">
        <v>0</v>
      </c>
      <c r="O806" s="358">
        <v>0</v>
      </c>
      <c r="P806" s="30" t="s">
        <v>166</v>
      </c>
      <c r="Q806" s="31">
        <v>46251</v>
      </c>
      <c r="R806" s="358">
        <v>0</v>
      </c>
      <c r="S806" s="31">
        <v>46252</v>
      </c>
      <c r="T806" s="31">
        <v>46252</v>
      </c>
      <c r="U806" s="12" t="s">
        <v>101</v>
      </c>
      <c r="V806" s="12" t="s">
        <v>45</v>
      </c>
      <c r="W806" s="31"/>
      <c r="X806" s="358">
        <v>0</v>
      </c>
      <c r="Y806" s="358">
        <v>0</v>
      </c>
      <c r="Z806" s="357">
        <f>IFERROR(VLOOKUP(H806,[2]New!$B:$G,3,0),)*I806/60</f>
        <v>1.8333333333333333</v>
      </c>
      <c r="AA806" s="357">
        <f>IFERROR(VLOOKUP(H806,[2]New!$B:$G,4,0),)*I806/60</f>
        <v>7.75</v>
      </c>
      <c r="AB806" s="357">
        <f>IFERROR(VLOOKUP(H806,[2]New!$B:$G,6,0),)*I806/60</f>
        <v>9.5833333333333339</v>
      </c>
      <c r="AC806" s="33">
        <f>VLOOKUP(A806,'[5]PO PTCA'!$A:$M,12,0)</f>
        <v>46268</v>
      </c>
      <c r="AD806" s="12">
        <f>IFERROR(VLOOKUP(H806,[3]Sheet1!$E:$H,4,0),)</f>
        <v>0</v>
      </c>
      <c r="AE806" s="17"/>
      <c r="AF806" s="34" t="s">
        <v>2471</v>
      </c>
      <c r="AG806" s="12">
        <v>0</v>
      </c>
      <c r="AH806" s="20"/>
      <c r="AI806" s="20" t="s">
        <v>121</v>
      </c>
      <c r="AJ806" s="223"/>
      <c r="AK806" s="223"/>
      <c r="AL806" s="223"/>
      <c r="AM806" s="331"/>
      <c r="AN806" s="223" t="s">
        <v>47</v>
      </c>
      <c r="AO806" s="223">
        <v>3</v>
      </c>
      <c r="AP806" s="223" t="s">
        <v>47</v>
      </c>
      <c r="AQ806" s="223" t="s">
        <v>47</v>
      </c>
      <c r="AR806" s="12"/>
    </row>
    <row r="807" spans="1:44">
      <c r="A807" s="12" t="s">
        <v>7212</v>
      </c>
      <c r="B807" s="23" t="s">
        <v>7218</v>
      </c>
      <c r="C807" s="24">
        <v>12126656</v>
      </c>
      <c r="D807" s="12" t="s">
        <v>474</v>
      </c>
      <c r="E807" s="25" t="s">
        <v>7221</v>
      </c>
      <c r="F807" s="24">
        <v>12147526</v>
      </c>
      <c r="G807" s="12" t="s">
        <v>7159</v>
      </c>
      <c r="H807" s="26" t="s">
        <v>7144</v>
      </c>
      <c r="I807" s="12">
        <v>25</v>
      </c>
      <c r="J807" s="27">
        <v>46254</v>
      </c>
      <c r="K807" s="28" t="s">
        <v>7224</v>
      </c>
      <c r="L807" s="12" t="s">
        <v>7213</v>
      </c>
      <c r="M807" s="12">
        <v>25</v>
      </c>
      <c r="N807" s="358">
        <v>0</v>
      </c>
      <c r="O807" s="358">
        <v>0</v>
      </c>
      <c r="P807" s="30" t="s">
        <v>43</v>
      </c>
      <c r="Q807" s="31">
        <v>46251</v>
      </c>
      <c r="R807" s="358">
        <v>0</v>
      </c>
      <c r="S807" s="31">
        <v>46252</v>
      </c>
      <c r="T807" s="31" t="s">
        <v>129</v>
      </c>
      <c r="U807" s="31" t="s">
        <v>129</v>
      </c>
      <c r="V807" s="12" t="s">
        <v>45</v>
      </c>
      <c r="W807" s="31"/>
      <c r="X807" s="358">
        <v>0</v>
      </c>
      <c r="Y807" s="358">
        <v>0</v>
      </c>
      <c r="Z807" s="357">
        <f>IFERROR(VLOOKUP(H807,[2]New!$B:$G,3,0),)*I807/60</f>
        <v>0</v>
      </c>
      <c r="AA807" s="357">
        <f>IFERROR(VLOOKUP(H807,[2]New!$B:$G,4,0),)*I807/60</f>
        <v>0</v>
      </c>
      <c r="AB807" s="357">
        <f>IFERROR(VLOOKUP(H807,[2]New!$B:$G,6,0),)*I807/60</f>
        <v>0</v>
      </c>
      <c r="AC807" s="33">
        <f>VLOOKUP(A807,'[5]PO PTCA'!$A:$M,12,0)</f>
        <v>46255</v>
      </c>
      <c r="AD807" s="12">
        <f>IFERROR(VLOOKUP(H807,[3]Sheet1!$E:$H,4,0),)</f>
        <v>0</v>
      </c>
      <c r="AE807" s="17"/>
      <c r="AF807" s="34" t="s">
        <v>2471</v>
      </c>
      <c r="AG807" s="12">
        <v>0</v>
      </c>
      <c r="AH807" s="20"/>
      <c r="AI807" s="20"/>
      <c r="AJ807" s="223"/>
      <c r="AK807" s="223"/>
      <c r="AL807" s="223"/>
      <c r="AM807" s="331"/>
      <c r="AN807" s="331"/>
      <c r="AO807" s="331"/>
      <c r="AP807" s="331"/>
      <c r="AQ807" s="331"/>
      <c r="AR807" s="12"/>
    </row>
    <row r="808" spans="1:44">
      <c r="A808" s="12" t="s">
        <v>7214</v>
      </c>
      <c r="B808" s="23" t="s">
        <v>7219</v>
      </c>
      <c r="C808" s="24">
        <v>12142309</v>
      </c>
      <c r="D808" s="12" t="s">
        <v>5889</v>
      </c>
      <c r="E808" s="25" t="s">
        <v>7222</v>
      </c>
      <c r="F808" s="24">
        <v>12147528</v>
      </c>
      <c r="G808" s="12" t="s">
        <v>7160</v>
      </c>
      <c r="H808" s="26" t="s">
        <v>7150</v>
      </c>
      <c r="I808" s="12">
        <v>25</v>
      </c>
      <c r="J808" s="27">
        <v>46254</v>
      </c>
      <c r="K808" s="28" t="s">
        <v>7225</v>
      </c>
      <c r="L808" s="12" t="s">
        <v>7215</v>
      </c>
      <c r="M808" s="12">
        <v>25</v>
      </c>
      <c r="N808" s="358">
        <v>0</v>
      </c>
      <c r="O808" s="358">
        <v>0</v>
      </c>
      <c r="P808" s="30" t="s">
        <v>43</v>
      </c>
      <c r="Q808" s="31">
        <v>46251</v>
      </c>
      <c r="R808" s="358">
        <v>0</v>
      </c>
      <c r="S808" s="31">
        <v>46252</v>
      </c>
      <c r="T808" s="31" t="s">
        <v>129</v>
      </c>
      <c r="U808" s="31" t="s">
        <v>129</v>
      </c>
      <c r="V808" s="12" t="s">
        <v>45</v>
      </c>
      <c r="W808" s="31"/>
      <c r="X808" s="358">
        <v>0</v>
      </c>
      <c r="Y808" s="358">
        <v>0</v>
      </c>
      <c r="Z808" s="357">
        <f>IFERROR(VLOOKUP(H808,[2]New!$B:$G,3,0),)*I808/60</f>
        <v>0</v>
      </c>
      <c r="AA808" s="357">
        <f>IFERROR(VLOOKUP(H808,[2]New!$B:$G,4,0),)*I808/60</f>
        <v>0</v>
      </c>
      <c r="AB808" s="357">
        <f>IFERROR(VLOOKUP(H808,[2]New!$B:$G,6,0),)*I808/60</f>
        <v>0</v>
      </c>
      <c r="AC808" s="33">
        <f>VLOOKUP(A808,'[5]PO PTCA'!$A:$M,12,0)</f>
        <v>46255</v>
      </c>
      <c r="AD808" s="12">
        <f>IFERROR(VLOOKUP(H808,[3]Sheet1!$E:$H,4,0),)</f>
        <v>0</v>
      </c>
      <c r="AE808" s="17"/>
      <c r="AF808" s="34" t="s">
        <v>2471</v>
      </c>
      <c r="AG808" s="12">
        <v>0</v>
      </c>
      <c r="AH808" s="20"/>
      <c r="AI808" s="20"/>
      <c r="AJ808" s="223"/>
      <c r="AK808" s="223"/>
      <c r="AL808" s="223"/>
      <c r="AM808" s="331"/>
      <c r="AN808" s="331"/>
      <c r="AO808" s="331"/>
      <c r="AP808" s="331"/>
      <c r="AQ808" s="331"/>
      <c r="AR808" s="12"/>
    </row>
    <row r="809" spans="1:44">
      <c r="A809" s="12" t="s">
        <v>7216</v>
      </c>
      <c r="B809" s="23" t="s">
        <v>7220</v>
      </c>
      <c r="C809" s="24">
        <v>12126662</v>
      </c>
      <c r="D809" s="12" t="s">
        <v>475</v>
      </c>
      <c r="E809" s="25" t="s">
        <v>7223</v>
      </c>
      <c r="F809" s="24">
        <v>12147527</v>
      </c>
      <c r="G809" s="12" t="s">
        <v>7161</v>
      </c>
      <c r="H809" s="26" t="s">
        <v>7156</v>
      </c>
      <c r="I809" s="12">
        <v>100</v>
      </c>
      <c r="J809" s="27">
        <v>46254</v>
      </c>
      <c r="K809" s="28" t="s">
        <v>7226</v>
      </c>
      <c r="L809" s="12" t="s">
        <v>7217</v>
      </c>
      <c r="M809" s="12">
        <v>100</v>
      </c>
      <c r="N809" s="358">
        <v>0</v>
      </c>
      <c r="O809" s="358">
        <v>0</v>
      </c>
      <c r="P809" s="30" t="s">
        <v>43</v>
      </c>
      <c r="Q809" s="31">
        <v>46251</v>
      </c>
      <c r="R809" s="358">
        <v>0</v>
      </c>
      <c r="S809" s="31">
        <v>46252</v>
      </c>
      <c r="T809" s="31" t="s">
        <v>129</v>
      </c>
      <c r="U809" s="31" t="s">
        <v>129</v>
      </c>
      <c r="V809" s="12" t="s">
        <v>45</v>
      </c>
      <c r="W809" s="31"/>
      <c r="X809" s="358">
        <v>0</v>
      </c>
      <c r="Y809" s="358">
        <v>0</v>
      </c>
      <c r="Z809" s="357">
        <f>IFERROR(VLOOKUP(H809,[2]New!$B:$G,3,0),)*I809/60</f>
        <v>0</v>
      </c>
      <c r="AA809" s="357">
        <f>IFERROR(VLOOKUP(H809,[2]New!$B:$G,4,0),)*I809/60</f>
        <v>0</v>
      </c>
      <c r="AB809" s="357">
        <f>IFERROR(VLOOKUP(H809,[2]New!$B:$G,6,0),)*I809/60</f>
        <v>0</v>
      </c>
      <c r="AC809" s="33">
        <f>VLOOKUP(A809,'[5]PO PTCA'!$A:$M,12,0)</f>
        <v>46255</v>
      </c>
      <c r="AD809" s="12">
        <f>IFERROR(VLOOKUP(H809,[3]Sheet1!$E:$H,4,0),)</f>
        <v>0</v>
      </c>
      <c r="AE809" s="17"/>
      <c r="AF809" s="34" t="s">
        <v>2471</v>
      </c>
      <c r="AG809" s="12">
        <v>0</v>
      </c>
      <c r="AH809" s="20"/>
      <c r="AI809" s="20"/>
      <c r="AJ809" s="223"/>
      <c r="AK809" s="223"/>
      <c r="AL809" s="223"/>
      <c r="AM809" s="331"/>
      <c r="AN809" s="331"/>
      <c r="AO809" s="331"/>
      <c r="AP809" s="331"/>
      <c r="AQ809" s="331"/>
      <c r="AR809" s="12"/>
    </row>
    <row r="810" spans="1:44">
      <c r="A810" s="12" t="s">
        <v>7229</v>
      </c>
      <c r="B810" s="23" t="s">
        <v>7444</v>
      </c>
      <c r="C810" s="24">
        <v>12120940</v>
      </c>
      <c r="D810" s="12" t="s">
        <v>584</v>
      </c>
      <c r="E810" s="25" t="s">
        <v>7230</v>
      </c>
      <c r="F810" s="24">
        <v>11122032</v>
      </c>
      <c r="G810" s="12" t="s">
        <v>582</v>
      </c>
      <c r="H810" s="26" t="s">
        <v>583</v>
      </c>
      <c r="I810" s="12">
        <v>2</v>
      </c>
      <c r="J810" s="27">
        <v>46263</v>
      </c>
      <c r="K810" s="28" t="s">
        <v>7231</v>
      </c>
      <c r="L810" s="12" t="s">
        <v>7232</v>
      </c>
      <c r="M810" s="12">
        <v>4</v>
      </c>
      <c r="N810" s="358">
        <v>2</v>
      </c>
      <c r="O810" s="358">
        <v>0</v>
      </c>
      <c r="P810" s="30" t="s">
        <v>203</v>
      </c>
      <c r="Q810" s="31">
        <v>46254</v>
      </c>
      <c r="R810" s="358">
        <v>0</v>
      </c>
      <c r="S810" s="31">
        <v>46255</v>
      </c>
      <c r="T810" s="31">
        <v>46255</v>
      </c>
      <c r="U810" s="12" t="s">
        <v>101</v>
      </c>
      <c r="V810" s="12" t="s">
        <v>45</v>
      </c>
      <c r="W810" s="31"/>
      <c r="X810" s="358">
        <v>0</v>
      </c>
      <c r="Y810" s="358">
        <v>0</v>
      </c>
      <c r="Z810" s="357">
        <f>IFERROR(VLOOKUP(H810,[2]New!$B:$G,3,0),)*I810/60</f>
        <v>1.4666666666666666</v>
      </c>
      <c r="AA810" s="357">
        <f>IFERROR(VLOOKUP(H810,[2]New!$B:$G,4,0),)*I810/60</f>
        <v>5.9933333333333341</v>
      </c>
      <c r="AB810" s="357">
        <f>IFERROR(VLOOKUP(H810,[2]New!$B:$G,6,0),)*I810/60</f>
        <v>5.7333333333333334</v>
      </c>
      <c r="AC810" s="33">
        <f>VLOOKUP(A810,'[5]PO PTCA'!$A:$M,12,0)</f>
        <v>46269</v>
      </c>
      <c r="AD810" s="12">
        <f>IFERROR(VLOOKUP(H810,[3]Sheet1!$E:$H,4,0),)</f>
        <v>0</v>
      </c>
      <c r="AE810" s="17"/>
      <c r="AF810" s="34" t="e">
        <v>#N/A</v>
      </c>
      <c r="AG810" s="12">
        <v>2</v>
      </c>
      <c r="AH810" s="20"/>
      <c r="AI810" s="20" t="s">
        <v>213</v>
      </c>
      <c r="AJ810" s="223"/>
      <c r="AK810" s="223"/>
      <c r="AL810" s="223"/>
      <c r="AM810" s="331"/>
      <c r="AN810" s="223">
        <v>3</v>
      </c>
      <c r="AO810" s="223">
        <v>3</v>
      </c>
      <c r="AP810" s="223" t="s">
        <v>47</v>
      </c>
      <c r="AQ810" s="223" t="s">
        <v>47</v>
      </c>
      <c r="AR810" s="12"/>
    </row>
    <row r="811" spans="1:44">
      <c r="A811" s="12" t="s">
        <v>7233</v>
      </c>
      <c r="B811" s="23" t="s">
        <v>7445</v>
      </c>
      <c r="C811" s="24">
        <v>12111378</v>
      </c>
      <c r="D811" s="12" t="s">
        <v>7337</v>
      </c>
      <c r="E811" s="25" t="s">
        <v>7234</v>
      </c>
      <c r="F811" s="24">
        <v>11125030</v>
      </c>
      <c r="G811" s="12" t="s">
        <v>7235</v>
      </c>
      <c r="H811" s="26" t="s">
        <v>7236</v>
      </c>
      <c r="I811" s="12">
        <v>35</v>
      </c>
      <c r="J811" s="27">
        <v>46262</v>
      </c>
      <c r="K811" s="28" t="s">
        <v>7237</v>
      </c>
      <c r="L811" s="12" t="s">
        <v>7238</v>
      </c>
      <c r="M811" s="12">
        <v>35</v>
      </c>
      <c r="N811" s="358">
        <v>0</v>
      </c>
      <c r="O811" s="358">
        <v>0</v>
      </c>
      <c r="P811" s="30" t="s">
        <v>203</v>
      </c>
      <c r="Q811" s="31">
        <v>46254</v>
      </c>
      <c r="R811" s="358">
        <v>0</v>
      </c>
      <c r="S811" s="31">
        <v>46255</v>
      </c>
      <c r="T811" s="31">
        <v>46255</v>
      </c>
      <c r="U811" s="12" t="s">
        <v>101</v>
      </c>
      <c r="V811" s="12" t="s">
        <v>45</v>
      </c>
      <c r="W811" s="31"/>
      <c r="X811" s="358">
        <v>0</v>
      </c>
      <c r="Y811" s="358">
        <v>0</v>
      </c>
      <c r="Z811" s="357">
        <f>IFERROR(VLOOKUP(H811,[2]New!$B:$G,3,0),)*I811/60</f>
        <v>12.833333333333334</v>
      </c>
      <c r="AA811" s="357">
        <f>IFERROR(VLOOKUP(H811,[2]New!$B:$G,4,0),)*I811/60</f>
        <v>68.775000000000006</v>
      </c>
      <c r="AB811" s="357">
        <f>IFERROR(VLOOKUP(H811,[2]New!$B:$G,6,0),)*I811/60</f>
        <v>40.833333333333336</v>
      </c>
      <c r="AC811" s="33">
        <f>VLOOKUP(A811,'[5]PO PTCA'!$A:$M,12,0)</f>
        <v>46269</v>
      </c>
      <c r="AD811" s="12">
        <f>IFERROR(VLOOKUP(H811,[3]Sheet1!$E:$H,4,0),)</f>
        <v>0</v>
      </c>
      <c r="AE811" s="17"/>
      <c r="AF811" s="34" t="e">
        <v>#N/A</v>
      </c>
      <c r="AG811" s="12">
        <v>0</v>
      </c>
      <c r="AH811" s="20"/>
      <c r="AI811" s="20" t="s">
        <v>213</v>
      </c>
      <c r="AJ811" s="223"/>
      <c r="AK811" s="223"/>
      <c r="AL811" s="223"/>
      <c r="AM811" s="331"/>
      <c r="AN811" s="223">
        <v>2</v>
      </c>
      <c r="AO811" s="223">
        <v>2</v>
      </c>
      <c r="AP811" s="223">
        <v>2</v>
      </c>
      <c r="AQ811" s="223">
        <v>2</v>
      </c>
      <c r="AR811" s="12"/>
    </row>
    <row r="812" spans="1:44">
      <c r="A812" s="12" t="s">
        <v>7239</v>
      </c>
      <c r="B812" s="23" t="s">
        <v>7446</v>
      </c>
      <c r="C812" s="24">
        <v>12111377</v>
      </c>
      <c r="D812" s="12" t="s">
        <v>146</v>
      </c>
      <c r="E812" s="25" t="s">
        <v>7240</v>
      </c>
      <c r="F812" s="24">
        <v>11124966</v>
      </c>
      <c r="G812" s="12" t="s">
        <v>551</v>
      </c>
      <c r="H812" s="26" t="s">
        <v>552</v>
      </c>
      <c r="I812" s="12">
        <v>40</v>
      </c>
      <c r="J812" s="27">
        <v>46262</v>
      </c>
      <c r="K812" s="28" t="s">
        <v>7241</v>
      </c>
      <c r="L812" s="12" t="s">
        <v>7242</v>
      </c>
      <c r="M812" s="12">
        <v>40</v>
      </c>
      <c r="N812" s="358">
        <v>0</v>
      </c>
      <c r="O812" s="358">
        <v>0</v>
      </c>
      <c r="P812" s="30" t="s">
        <v>203</v>
      </c>
      <c r="Q812" s="31">
        <v>46254</v>
      </c>
      <c r="R812" s="358">
        <v>0</v>
      </c>
      <c r="S812" s="31">
        <v>46255</v>
      </c>
      <c r="T812" s="31">
        <v>46255</v>
      </c>
      <c r="U812" s="12" t="s">
        <v>101</v>
      </c>
      <c r="V812" s="12" t="s">
        <v>45</v>
      </c>
      <c r="W812" s="31"/>
      <c r="X812" s="358">
        <v>0</v>
      </c>
      <c r="Y812" s="358">
        <v>0</v>
      </c>
      <c r="Z812" s="357">
        <f>IFERROR(VLOOKUP(H812,[2]New!$B:$G,3,0),)*I812/60</f>
        <v>14.666666666666666</v>
      </c>
      <c r="AA812" s="357">
        <f>IFERROR(VLOOKUP(H812,[2]New!$B:$G,4,0),)*I812/60</f>
        <v>61.733333333333334</v>
      </c>
      <c r="AB812" s="357">
        <f>IFERROR(VLOOKUP(H812,[2]New!$B:$G,6,0),)*I812/60</f>
        <v>46.666666666666664</v>
      </c>
      <c r="AC812" s="33">
        <f>VLOOKUP(A812,'[5]PO PTCA'!$A:$M,12,0)</f>
        <v>46269</v>
      </c>
      <c r="AD812" s="12">
        <f>IFERROR(VLOOKUP(H812,[3]Sheet1!$E:$H,4,0),)</f>
        <v>0</v>
      </c>
      <c r="AE812" s="17"/>
      <c r="AF812" s="34" t="e">
        <v>#N/A</v>
      </c>
      <c r="AG812" s="12">
        <v>0</v>
      </c>
      <c r="AH812" s="20"/>
      <c r="AI812" s="20" t="s">
        <v>213</v>
      </c>
      <c r="AJ812" s="223"/>
      <c r="AK812" s="223"/>
      <c r="AL812" s="223"/>
      <c r="AM812" s="331"/>
      <c r="AN812" s="223">
        <v>3</v>
      </c>
      <c r="AO812" s="223">
        <v>3</v>
      </c>
      <c r="AP812" s="223">
        <v>3</v>
      </c>
      <c r="AQ812" s="223">
        <v>3</v>
      </c>
      <c r="AR812" s="12"/>
    </row>
    <row r="813" spans="1:44">
      <c r="A813" s="12" t="s">
        <v>7243</v>
      </c>
      <c r="B813" s="23" t="s">
        <v>7447</v>
      </c>
      <c r="C813" s="24">
        <v>12111445</v>
      </c>
      <c r="D813" s="12" t="s">
        <v>560</v>
      </c>
      <c r="E813" s="25" t="s">
        <v>7244</v>
      </c>
      <c r="F813" s="24">
        <v>11113858</v>
      </c>
      <c r="G813" s="12" t="s">
        <v>553</v>
      </c>
      <c r="H813" s="26" t="s">
        <v>554</v>
      </c>
      <c r="I813" s="12">
        <v>5</v>
      </c>
      <c r="J813" s="27">
        <v>46262</v>
      </c>
      <c r="K813" s="28" t="s">
        <v>7245</v>
      </c>
      <c r="L813" s="12" t="s">
        <v>7246</v>
      </c>
      <c r="M813" s="12">
        <v>5</v>
      </c>
      <c r="N813" s="358">
        <v>0</v>
      </c>
      <c r="O813" s="358">
        <v>0</v>
      </c>
      <c r="P813" s="30" t="s">
        <v>203</v>
      </c>
      <c r="Q813" s="31">
        <v>46254</v>
      </c>
      <c r="R813" s="358">
        <v>0</v>
      </c>
      <c r="S813" s="31">
        <v>46255</v>
      </c>
      <c r="T813" s="31">
        <v>46255</v>
      </c>
      <c r="U813" s="12" t="s">
        <v>101</v>
      </c>
      <c r="V813" s="12" t="s">
        <v>45</v>
      </c>
      <c r="W813" s="31"/>
      <c r="X813" s="358">
        <v>0</v>
      </c>
      <c r="Y813" s="358">
        <v>0</v>
      </c>
      <c r="Z813" s="357">
        <f>IFERROR(VLOOKUP(H813,[2]New!$B:$G,3,0),)*I813/60</f>
        <v>1.8333333333333333</v>
      </c>
      <c r="AA813" s="357">
        <f>IFERROR(VLOOKUP(H813,[2]New!$B:$G,4,0),)*I813/60</f>
        <v>9.8249999999999993</v>
      </c>
      <c r="AB813" s="357">
        <f>IFERROR(VLOOKUP(H813,[2]New!$B:$G,6,0),)*I813/60</f>
        <v>5.833333333333333</v>
      </c>
      <c r="AC813" s="33">
        <f>VLOOKUP(A813,'[5]PO PTCA'!$A:$M,12,0)</f>
        <v>46269</v>
      </c>
      <c r="AD813" s="12">
        <f>IFERROR(VLOOKUP(H813,[3]Sheet1!$E:$H,4,0),)</f>
        <v>0</v>
      </c>
      <c r="AE813" s="17"/>
      <c r="AF813" s="34" t="e">
        <v>#N/A</v>
      </c>
      <c r="AG813" s="12">
        <v>0</v>
      </c>
      <c r="AH813" s="20"/>
      <c r="AI813" s="20" t="s">
        <v>213</v>
      </c>
      <c r="AJ813" s="223"/>
      <c r="AK813" s="223"/>
      <c r="AL813" s="223"/>
      <c r="AM813" s="331"/>
      <c r="AN813" s="223">
        <v>2</v>
      </c>
      <c r="AO813" s="223">
        <v>2</v>
      </c>
      <c r="AP813" s="223">
        <v>2</v>
      </c>
      <c r="AQ813" s="223">
        <v>2</v>
      </c>
      <c r="AR813" s="12"/>
    </row>
    <row r="814" spans="1:44">
      <c r="A814" s="12" t="s">
        <v>7247</v>
      </c>
      <c r="B814" s="23" t="s">
        <v>7448</v>
      </c>
      <c r="C814" s="24">
        <v>12111390</v>
      </c>
      <c r="D814" s="12" t="s">
        <v>147</v>
      </c>
      <c r="E814" s="25" t="s">
        <v>7248</v>
      </c>
      <c r="F814" s="24">
        <v>11124975</v>
      </c>
      <c r="G814" s="12" t="s">
        <v>555</v>
      </c>
      <c r="H814" s="26" t="s">
        <v>556</v>
      </c>
      <c r="I814" s="12">
        <v>100</v>
      </c>
      <c r="J814" s="27">
        <v>46262</v>
      </c>
      <c r="K814" s="28" t="s">
        <v>7249</v>
      </c>
      <c r="L814" s="12" t="s">
        <v>7250</v>
      </c>
      <c r="M814" s="12">
        <v>100</v>
      </c>
      <c r="N814" s="358">
        <v>0</v>
      </c>
      <c r="O814" s="358">
        <v>0</v>
      </c>
      <c r="P814" s="30" t="s">
        <v>203</v>
      </c>
      <c r="Q814" s="31">
        <v>46254</v>
      </c>
      <c r="R814" s="358">
        <v>0</v>
      </c>
      <c r="S814" s="31">
        <v>46255</v>
      </c>
      <c r="T814" s="31">
        <v>46255</v>
      </c>
      <c r="U814" s="12" t="s">
        <v>101</v>
      </c>
      <c r="V814" s="12" t="s">
        <v>45</v>
      </c>
      <c r="W814" s="31"/>
      <c r="X814" s="358">
        <v>0</v>
      </c>
      <c r="Y814" s="358">
        <v>0</v>
      </c>
      <c r="Z814" s="357">
        <f>IFERROR(VLOOKUP(H814,[2]New!$B:$G,3,0),)*I814/60</f>
        <v>36.666666666666664</v>
      </c>
      <c r="AA814" s="357">
        <f>IFERROR(VLOOKUP(H814,[2]New!$B:$G,4,0),)*I814/60</f>
        <v>196.5</v>
      </c>
      <c r="AB814" s="357">
        <f>IFERROR(VLOOKUP(H814,[2]New!$B:$G,6,0),)*I814/60</f>
        <v>116.66666666666667</v>
      </c>
      <c r="AC814" s="33">
        <f>VLOOKUP(A814,'[5]PO PTCA'!$A:$M,12,0)</f>
        <v>46269</v>
      </c>
      <c r="AD814" s="12">
        <f>IFERROR(VLOOKUP(H814,[3]Sheet1!$E:$H,4,0),)</f>
        <v>0</v>
      </c>
      <c r="AE814" s="17"/>
      <c r="AF814" s="34" t="e">
        <v>#N/A</v>
      </c>
      <c r="AG814" s="12">
        <v>0</v>
      </c>
      <c r="AH814" s="20"/>
      <c r="AI814" s="20" t="s">
        <v>213</v>
      </c>
      <c r="AJ814" s="223"/>
      <c r="AK814" s="223"/>
      <c r="AL814" s="223"/>
      <c r="AM814" s="331"/>
      <c r="AN814" s="223">
        <v>2</v>
      </c>
      <c r="AO814" s="223">
        <v>2</v>
      </c>
      <c r="AP814" s="223">
        <v>2</v>
      </c>
      <c r="AQ814" s="223">
        <v>2</v>
      </c>
      <c r="AR814" s="12"/>
    </row>
    <row r="815" spans="1:44">
      <c r="A815" s="12" t="s">
        <v>7251</v>
      </c>
      <c r="B815" s="23" t="s">
        <v>7449</v>
      </c>
      <c r="C815" s="24">
        <v>12114369</v>
      </c>
      <c r="D815" s="12" t="s">
        <v>516</v>
      </c>
      <c r="E815" s="25" t="s">
        <v>7252</v>
      </c>
      <c r="F815" s="24">
        <v>11125055</v>
      </c>
      <c r="G815" s="12" t="s">
        <v>7253</v>
      </c>
      <c r="H815" s="26" t="s">
        <v>7254</v>
      </c>
      <c r="I815" s="12">
        <v>11</v>
      </c>
      <c r="J815" s="27">
        <v>46262</v>
      </c>
      <c r="K815" s="28" t="s">
        <v>7255</v>
      </c>
      <c r="L815" s="12" t="s">
        <v>7256</v>
      </c>
      <c r="M815" s="12">
        <v>11</v>
      </c>
      <c r="N815" s="358">
        <v>0</v>
      </c>
      <c r="O815" s="358">
        <v>0</v>
      </c>
      <c r="P815" s="30" t="s">
        <v>203</v>
      </c>
      <c r="Q815" s="31">
        <v>46254</v>
      </c>
      <c r="R815" s="358">
        <v>0</v>
      </c>
      <c r="S815" s="31">
        <v>46255</v>
      </c>
      <c r="T815" s="31">
        <v>46255</v>
      </c>
      <c r="U815" s="12" t="s">
        <v>101</v>
      </c>
      <c r="V815" s="12" t="s">
        <v>45</v>
      </c>
      <c r="W815" s="31"/>
      <c r="X815" s="358">
        <v>0</v>
      </c>
      <c r="Y815" s="358">
        <v>0</v>
      </c>
      <c r="Z815" s="357">
        <f>IFERROR(VLOOKUP(H815,[2]New!$B:$G,3,0),)*I815/60</f>
        <v>8.0666666666666664</v>
      </c>
      <c r="AA815" s="357">
        <f>IFERROR(VLOOKUP(H815,[2]New!$B:$G,4,0),)*I815/60</f>
        <v>29.773333333333333</v>
      </c>
      <c r="AB815" s="357">
        <f>IFERROR(VLOOKUP(H815,[2]New!$B:$G,6,0),)*I815/60</f>
        <v>25.85</v>
      </c>
      <c r="AC815" s="33">
        <f>VLOOKUP(A815,'[5]PO PTCA'!$A:$M,12,0)</f>
        <v>46269</v>
      </c>
      <c r="AD815" s="12">
        <f>IFERROR(VLOOKUP(H815,[3]Sheet1!$E:$H,4,0),)</f>
        <v>0</v>
      </c>
      <c r="AE815" s="17"/>
      <c r="AF815" s="34" t="e">
        <v>#N/A</v>
      </c>
      <c r="AG815" s="12">
        <v>0</v>
      </c>
      <c r="AH815" s="20"/>
      <c r="AI815" s="20" t="s">
        <v>213</v>
      </c>
      <c r="AJ815" s="223"/>
      <c r="AK815" s="223"/>
      <c r="AL815" s="223"/>
      <c r="AM815" s="331"/>
      <c r="AN815" s="223">
        <v>2</v>
      </c>
      <c r="AO815" s="223">
        <v>2</v>
      </c>
      <c r="AP815" s="223">
        <v>2</v>
      </c>
      <c r="AQ815" s="223">
        <v>2</v>
      </c>
      <c r="AR815" s="12"/>
    </row>
    <row r="816" spans="1:44">
      <c r="A816" s="12" t="s">
        <v>7257</v>
      </c>
      <c r="B816" s="23" t="s">
        <v>7450</v>
      </c>
      <c r="C816" s="24">
        <v>12114378</v>
      </c>
      <c r="D816" s="12" t="s">
        <v>148</v>
      </c>
      <c r="E816" s="25" t="s">
        <v>7258</v>
      </c>
      <c r="F816" s="24">
        <v>11124967</v>
      </c>
      <c r="G816" s="12" t="s">
        <v>7259</v>
      </c>
      <c r="H816" s="26" t="s">
        <v>7260</v>
      </c>
      <c r="I816" s="12">
        <v>15</v>
      </c>
      <c r="J816" s="27">
        <v>46262</v>
      </c>
      <c r="K816" s="28" t="s">
        <v>7261</v>
      </c>
      <c r="L816" s="12" t="s">
        <v>7262</v>
      </c>
      <c r="M816" s="12">
        <v>15</v>
      </c>
      <c r="N816" s="358">
        <v>0</v>
      </c>
      <c r="O816" s="358">
        <v>0</v>
      </c>
      <c r="P816" s="30" t="s">
        <v>203</v>
      </c>
      <c r="Q816" s="31">
        <v>46254</v>
      </c>
      <c r="R816" s="358">
        <v>0</v>
      </c>
      <c r="S816" s="31">
        <v>46255</v>
      </c>
      <c r="T816" s="31">
        <v>46255</v>
      </c>
      <c r="U816" s="12" t="s">
        <v>101</v>
      </c>
      <c r="V816" s="12" t="s">
        <v>45</v>
      </c>
      <c r="W816" s="31"/>
      <c r="X816" s="358">
        <v>0</v>
      </c>
      <c r="Y816" s="358">
        <v>0</v>
      </c>
      <c r="Z816" s="357">
        <f>IFERROR(VLOOKUP(H816,[2]New!$B:$G,3,0),)*I816/60</f>
        <v>11</v>
      </c>
      <c r="AA816" s="357">
        <f>IFERROR(VLOOKUP(H816,[2]New!$B:$G,4,0),)*I816/60</f>
        <v>35.25</v>
      </c>
      <c r="AB816" s="357">
        <f>IFERROR(VLOOKUP(H816,[2]New!$B:$G,6,0),)*I816/60</f>
        <v>35.25</v>
      </c>
      <c r="AC816" s="33">
        <f>VLOOKUP(A816,'[5]PO PTCA'!$A:$M,12,0)</f>
        <v>46269</v>
      </c>
      <c r="AD816" s="12">
        <f>IFERROR(VLOOKUP(H816,[3]Sheet1!$E:$H,4,0),)</f>
        <v>0</v>
      </c>
      <c r="AE816" s="17"/>
      <c r="AF816" s="34" t="e">
        <v>#N/A</v>
      </c>
      <c r="AG816" s="12">
        <v>0</v>
      </c>
      <c r="AH816" s="20"/>
      <c r="AI816" s="20" t="s">
        <v>213</v>
      </c>
      <c r="AJ816" s="223"/>
      <c r="AK816" s="223"/>
      <c r="AL816" s="223"/>
      <c r="AM816" s="331"/>
      <c r="AN816" s="223">
        <v>3</v>
      </c>
      <c r="AO816" s="223">
        <v>3</v>
      </c>
      <c r="AP816" s="223">
        <v>3</v>
      </c>
      <c r="AQ816" s="223">
        <v>3</v>
      </c>
      <c r="AR816" s="12"/>
    </row>
    <row r="817" spans="1:44">
      <c r="A817" s="12" t="s">
        <v>7263</v>
      </c>
      <c r="B817" s="23" t="s">
        <v>7451</v>
      </c>
      <c r="C817" s="24">
        <v>12114379</v>
      </c>
      <c r="D817" s="12" t="s">
        <v>471</v>
      </c>
      <c r="E817" s="25" t="s">
        <v>7264</v>
      </c>
      <c r="F817" s="24">
        <v>11124946</v>
      </c>
      <c r="G817" s="12" t="s">
        <v>509</v>
      </c>
      <c r="H817" s="26" t="s">
        <v>510</v>
      </c>
      <c r="I817" s="12">
        <v>23</v>
      </c>
      <c r="J817" s="27">
        <v>46262</v>
      </c>
      <c r="K817" s="28" t="s">
        <v>7265</v>
      </c>
      <c r="L817" s="12" t="s">
        <v>7266</v>
      </c>
      <c r="M817" s="12">
        <v>23</v>
      </c>
      <c r="N817" s="358">
        <v>0</v>
      </c>
      <c r="O817" s="358">
        <v>0</v>
      </c>
      <c r="P817" s="30" t="s">
        <v>203</v>
      </c>
      <c r="Q817" s="31">
        <v>46254</v>
      </c>
      <c r="R817" s="358">
        <v>0</v>
      </c>
      <c r="S817" s="31">
        <v>46255</v>
      </c>
      <c r="T817" s="31">
        <v>46255</v>
      </c>
      <c r="U817" s="12" t="s">
        <v>101</v>
      </c>
      <c r="V817" s="12" t="s">
        <v>45</v>
      </c>
      <c r="W817" s="31"/>
      <c r="X817" s="358">
        <v>0</v>
      </c>
      <c r="Y817" s="358">
        <v>0</v>
      </c>
      <c r="Z817" s="357">
        <f>IFERROR(VLOOKUP(H817,[2]New!$B:$G,3,0),)*I817/60</f>
        <v>17.02</v>
      </c>
      <c r="AA817" s="357">
        <f>IFERROR(VLOOKUP(H817,[2]New!$B:$G,4,0),)*I817/60</f>
        <v>77.203333333333333</v>
      </c>
      <c r="AB817" s="357">
        <f>IFERROR(VLOOKUP(H817,[2]New!$B:$G,6,0),)*I817/60</f>
        <v>56.733333333333334</v>
      </c>
      <c r="AC817" s="33">
        <f>VLOOKUP(A817,'[5]PO PTCA'!$A:$M,12,0)</f>
        <v>46269</v>
      </c>
      <c r="AD817" s="12">
        <f>IFERROR(VLOOKUP(H817,[3]Sheet1!$E:$H,4,0),)</f>
        <v>0</v>
      </c>
      <c r="AE817" s="17"/>
      <c r="AF817" s="34" t="e">
        <v>#N/A</v>
      </c>
      <c r="AG817" s="12">
        <v>0</v>
      </c>
      <c r="AH817" s="20"/>
      <c r="AI817" s="20" t="s">
        <v>213</v>
      </c>
      <c r="AJ817" s="223"/>
      <c r="AK817" s="223"/>
      <c r="AL817" s="223"/>
      <c r="AM817" s="331"/>
      <c r="AN817" s="223">
        <v>3</v>
      </c>
      <c r="AO817" s="223">
        <v>3</v>
      </c>
      <c r="AP817" s="223">
        <v>2</v>
      </c>
      <c r="AQ817" s="223">
        <v>2</v>
      </c>
      <c r="AR817" s="12"/>
    </row>
    <row r="818" spans="1:44">
      <c r="A818" s="12" t="s">
        <v>7267</v>
      </c>
      <c r="B818" s="23" t="s">
        <v>7452</v>
      </c>
      <c r="C818" s="24">
        <v>12114374</v>
      </c>
      <c r="D818" s="12" t="s">
        <v>312</v>
      </c>
      <c r="E818" s="25" t="s">
        <v>7268</v>
      </c>
      <c r="F818" s="24">
        <v>11125060</v>
      </c>
      <c r="G818" s="12" t="s">
        <v>7269</v>
      </c>
      <c r="H818" s="26" t="s">
        <v>7270</v>
      </c>
      <c r="I818" s="12">
        <v>40</v>
      </c>
      <c r="J818" s="27">
        <v>46262</v>
      </c>
      <c r="K818" s="28" t="s">
        <v>7271</v>
      </c>
      <c r="L818" s="12" t="s">
        <v>7272</v>
      </c>
      <c r="M818" s="12">
        <v>40</v>
      </c>
      <c r="N818" s="358">
        <v>0</v>
      </c>
      <c r="O818" s="358">
        <v>0</v>
      </c>
      <c r="P818" s="30" t="s">
        <v>203</v>
      </c>
      <c r="Q818" s="31">
        <v>46254</v>
      </c>
      <c r="R818" s="358">
        <v>0</v>
      </c>
      <c r="S818" s="31">
        <v>46255</v>
      </c>
      <c r="T818" s="31">
        <v>46255</v>
      </c>
      <c r="U818" s="12" t="s">
        <v>101</v>
      </c>
      <c r="V818" s="12" t="s">
        <v>45</v>
      </c>
      <c r="W818" s="31"/>
      <c r="X818" s="358">
        <v>0</v>
      </c>
      <c r="Y818" s="358">
        <v>0</v>
      </c>
      <c r="Z818" s="357">
        <f>IFERROR(VLOOKUP(H818,[2]New!$B:$G,3,0),)*I818/60</f>
        <v>29.333333333333332</v>
      </c>
      <c r="AA818" s="357">
        <f>IFERROR(VLOOKUP(H818,[2]New!$B:$G,4,0),)*I818/60</f>
        <v>134.26666666666668</v>
      </c>
      <c r="AB818" s="357">
        <f>IFERROR(VLOOKUP(H818,[2]New!$B:$G,6,0),)*I818/60</f>
        <v>94</v>
      </c>
      <c r="AC818" s="33">
        <f>VLOOKUP(A818,'[5]PO PTCA'!$A:$M,12,0)</f>
        <v>46269</v>
      </c>
      <c r="AD818" s="12">
        <f>IFERROR(VLOOKUP(H818,[3]Sheet1!$E:$H,4,0),)</f>
        <v>0</v>
      </c>
      <c r="AE818" s="17"/>
      <c r="AF818" s="34" t="e">
        <v>#N/A</v>
      </c>
      <c r="AG818" s="12">
        <v>0</v>
      </c>
      <c r="AH818" s="20"/>
      <c r="AI818" s="20" t="s">
        <v>213</v>
      </c>
      <c r="AJ818" s="223"/>
      <c r="AK818" s="223"/>
      <c r="AL818" s="223"/>
      <c r="AM818" s="331"/>
      <c r="AN818" s="223">
        <v>3</v>
      </c>
      <c r="AO818" s="223">
        <v>3</v>
      </c>
      <c r="AP818" s="223">
        <v>3</v>
      </c>
      <c r="AQ818" s="223">
        <v>3</v>
      </c>
      <c r="AR818" s="12"/>
    </row>
    <row r="819" spans="1:44">
      <c r="A819" s="12" t="s">
        <v>7273</v>
      </c>
      <c r="B819" s="23" t="s">
        <v>7453</v>
      </c>
      <c r="C819" s="24">
        <v>12114366</v>
      </c>
      <c r="D819" s="12" t="s">
        <v>581</v>
      </c>
      <c r="E819" s="25" t="s">
        <v>7274</v>
      </c>
      <c r="F819" s="24">
        <v>11125054</v>
      </c>
      <c r="G819" s="12" t="s">
        <v>573</v>
      </c>
      <c r="H819" s="26" t="s">
        <v>574</v>
      </c>
      <c r="I819" s="12">
        <v>7</v>
      </c>
      <c r="J819" s="27">
        <v>46262</v>
      </c>
      <c r="K819" s="28" t="s">
        <v>7275</v>
      </c>
      <c r="L819" s="12" t="s">
        <v>7276</v>
      </c>
      <c r="M819" s="12">
        <v>7</v>
      </c>
      <c r="N819" s="358">
        <v>0</v>
      </c>
      <c r="O819" s="358">
        <v>0</v>
      </c>
      <c r="P819" s="30" t="s">
        <v>203</v>
      </c>
      <c r="Q819" s="31">
        <v>46254</v>
      </c>
      <c r="R819" s="358">
        <v>0</v>
      </c>
      <c r="S819" s="31">
        <v>46255</v>
      </c>
      <c r="T819" s="31">
        <v>46255</v>
      </c>
      <c r="U819" s="12" t="s">
        <v>101</v>
      </c>
      <c r="V819" s="12" t="s">
        <v>45</v>
      </c>
      <c r="W819" s="31"/>
      <c r="X819" s="358">
        <v>0</v>
      </c>
      <c r="Y819" s="358">
        <v>0</v>
      </c>
      <c r="Z819" s="357">
        <f>IFERROR(VLOOKUP(H819,[2]New!$B:$G,3,0),)*I819/60</f>
        <v>5.1333333333333337</v>
      </c>
      <c r="AA819" s="357">
        <f>IFERROR(VLOOKUP(H819,[2]New!$B:$G,4,0),)*I819/60</f>
        <v>18.946666666666665</v>
      </c>
      <c r="AB819" s="357">
        <f>IFERROR(VLOOKUP(H819,[2]New!$B:$G,6,0),)*I819/60</f>
        <v>16.45</v>
      </c>
      <c r="AC819" s="33">
        <f>VLOOKUP(A819,'[5]PO PTCA'!$A:$M,12,0)</f>
        <v>46269</v>
      </c>
      <c r="AD819" s="12">
        <f>IFERROR(VLOOKUP(H819,[3]Sheet1!$E:$H,4,0),)</f>
        <v>0</v>
      </c>
      <c r="AE819" s="17"/>
      <c r="AF819" s="34" t="e">
        <v>#N/A</v>
      </c>
      <c r="AG819" s="12">
        <v>0</v>
      </c>
      <c r="AH819" s="20"/>
      <c r="AI819" s="20" t="s">
        <v>213</v>
      </c>
      <c r="AJ819" s="223"/>
      <c r="AK819" s="223"/>
      <c r="AL819" s="223"/>
      <c r="AM819" s="331"/>
      <c r="AN819" s="223">
        <v>3</v>
      </c>
      <c r="AO819" s="223">
        <v>3</v>
      </c>
      <c r="AP819" s="223">
        <v>3</v>
      </c>
      <c r="AQ819" s="223">
        <v>3</v>
      </c>
      <c r="AR819" s="12"/>
    </row>
    <row r="820" spans="1:44">
      <c r="A820" s="12" t="s">
        <v>7277</v>
      </c>
      <c r="B820" s="23" t="s">
        <v>7454</v>
      </c>
      <c r="C820" s="24">
        <v>12114365</v>
      </c>
      <c r="D820" s="12" t="s">
        <v>309</v>
      </c>
      <c r="E820" s="25" t="s">
        <v>7278</v>
      </c>
      <c r="F820" s="24">
        <v>11125051</v>
      </c>
      <c r="G820" s="12" t="s">
        <v>4296</v>
      </c>
      <c r="H820" s="26" t="s">
        <v>4297</v>
      </c>
      <c r="I820" s="12">
        <v>26</v>
      </c>
      <c r="J820" s="27">
        <v>46262</v>
      </c>
      <c r="K820" s="28" t="s">
        <v>7279</v>
      </c>
      <c r="L820" s="12" t="s">
        <v>7280</v>
      </c>
      <c r="M820" s="12">
        <v>26</v>
      </c>
      <c r="N820" s="358">
        <v>0</v>
      </c>
      <c r="O820" s="358">
        <v>0</v>
      </c>
      <c r="P820" s="30" t="s">
        <v>203</v>
      </c>
      <c r="Q820" s="31">
        <v>46254</v>
      </c>
      <c r="R820" s="358">
        <v>0</v>
      </c>
      <c r="S820" s="31">
        <v>46255</v>
      </c>
      <c r="T820" s="31">
        <v>46255</v>
      </c>
      <c r="U820" s="12" t="s">
        <v>101</v>
      </c>
      <c r="V820" s="12" t="s">
        <v>45</v>
      </c>
      <c r="W820" s="31"/>
      <c r="X820" s="358">
        <v>0</v>
      </c>
      <c r="Y820" s="358">
        <v>0</v>
      </c>
      <c r="Z820" s="357">
        <f>IFERROR(VLOOKUP(H820,[2]New!$B:$G,3,0),)*I820/60</f>
        <v>19.066666666666666</v>
      </c>
      <c r="AA820" s="357">
        <f>IFERROR(VLOOKUP(H820,[2]New!$B:$G,4,0),)*I820/60</f>
        <v>70.373333333333349</v>
      </c>
      <c r="AB820" s="357">
        <f>IFERROR(VLOOKUP(H820,[2]New!$B:$G,6,0),)*I820/60</f>
        <v>61.1</v>
      </c>
      <c r="AC820" s="33">
        <f>VLOOKUP(A820,'[5]PO PTCA'!$A:$M,12,0)</f>
        <v>46269</v>
      </c>
      <c r="AD820" s="12">
        <f>IFERROR(VLOOKUP(H820,[3]Sheet1!$E:$H,4,0),)</f>
        <v>0</v>
      </c>
      <c r="AE820" s="17"/>
      <c r="AF820" s="34" t="e">
        <v>#N/A</v>
      </c>
      <c r="AG820" s="12">
        <v>0</v>
      </c>
      <c r="AH820" s="20"/>
      <c r="AI820" s="20" t="s">
        <v>213</v>
      </c>
      <c r="AJ820" s="223"/>
      <c r="AK820" s="223"/>
      <c r="AL820" s="223"/>
      <c r="AM820" s="331"/>
      <c r="AN820" s="223">
        <v>2</v>
      </c>
      <c r="AO820" s="223">
        <v>2</v>
      </c>
      <c r="AP820" s="223">
        <v>2</v>
      </c>
      <c r="AQ820" s="223">
        <v>2</v>
      </c>
      <c r="AR820" s="12"/>
    </row>
    <row r="821" spans="1:44">
      <c r="A821" s="12" t="s">
        <v>7281</v>
      </c>
      <c r="B821" s="23" t="s">
        <v>7455</v>
      </c>
      <c r="C821" s="24">
        <v>12111090</v>
      </c>
      <c r="D821" s="12" t="s">
        <v>472</v>
      </c>
      <c r="E821" s="25" t="s">
        <v>7282</v>
      </c>
      <c r="F821" s="24">
        <v>11111221</v>
      </c>
      <c r="G821" s="12" t="s">
        <v>575</v>
      </c>
      <c r="H821" s="26" t="s">
        <v>576</v>
      </c>
      <c r="I821" s="12">
        <v>4</v>
      </c>
      <c r="J821" s="27">
        <v>46262</v>
      </c>
      <c r="K821" s="28" t="s">
        <v>7283</v>
      </c>
      <c r="L821" s="12" t="s">
        <v>7284</v>
      </c>
      <c r="M821" s="12">
        <v>4</v>
      </c>
      <c r="N821" s="358">
        <v>0</v>
      </c>
      <c r="O821" s="358">
        <v>0</v>
      </c>
      <c r="P821" s="30" t="s">
        <v>203</v>
      </c>
      <c r="Q821" s="31">
        <v>46254</v>
      </c>
      <c r="R821" s="358">
        <v>0</v>
      </c>
      <c r="S821" s="31">
        <v>46255</v>
      </c>
      <c r="T821" s="31">
        <v>46255</v>
      </c>
      <c r="U821" s="12" t="s">
        <v>101</v>
      </c>
      <c r="V821" s="12" t="s">
        <v>45</v>
      </c>
      <c r="W821" s="31"/>
      <c r="X821" s="358">
        <v>0</v>
      </c>
      <c r="Y821" s="358">
        <v>0</v>
      </c>
      <c r="Z821" s="357">
        <f>IFERROR(VLOOKUP(H821,[2]New!$B:$G,3,0),)*I821/60</f>
        <v>2.8666666666666667</v>
      </c>
      <c r="AA821" s="357">
        <f>IFERROR(VLOOKUP(H821,[2]New!$B:$G,4,0),)*I821/60</f>
        <v>13.426666666666668</v>
      </c>
      <c r="AB821" s="357">
        <f>IFERROR(VLOOKUP(H821,[2]New!$B:$G,6,0),)*I821/60</f>
        <v>9.1999999999999993</v>
      </c>
      <c r="AC821" s="33">
        <f>VLOOKUP(A821,'[5]PO PTCA'!$A:$M,12,0)</f>
        <v>46269</v>
      </c>
      <c r="AD821" s="12">
        <f>IFERROR(VLOOKUP(H821,[3]Sheet1!$E:$H,4,0),)</f>
        <v>0</v>
      </c>
      <c r="AE821" s="17"/>
      <c r="AF821" s="34" t="e">
        <v>#N/A</v>
      </c>
      <c r="AG821" s="12">
        <v>0</v>
      </c>
      <c r="AH821" s="20"/>
      <c r="AI821" s="20" t="s">
        <v>213</v>
      </c>
      <c r="AJ821" s="223"/>
      <c r="AK821" s="223"/>
      <c r="AL821" s="223"/>
      <c r="AM821" s="331"/>
      <c r="AN821" s="223">
        <v>3</v>
      </c>
      <c r="AO821" s="223">
        <v>3</v>
      </c>
      <c r="AP821" s="223">
        <v>2</v>
      </c>
      <c r="AQ821" s="223">
        <v>2</v>
      </c>
      <c r="AR821" s="12"/>
    </row>
    <row r="822" spans="1:44">
      <c r="A822" s="12" t="s">
        <v>7285</v>
      </c>
      <c r="B822" s="23" t="s">
        <v>7456</v>
      </c>
      <c r="C822" s="24">
        <v>12111089</v>
      </c>
      <c r="D822" s="12" t="s">
        <v>473</v>
      </c>
      <c r="E822" s="25" t="s">
        <v>7286</v>
      </c>
      <c r="F822" s="24">
        <v>11111222</v>
      </c>
      <c r="G822" s="12" t="s">
        <v>7287</v>
      </c>
      <c r="H822" s="26" t="s">
        <v>7288</v>
      </c>
      <c r="I822" s="12">
        <v>6</v>
      </c>
      <c r="J822" s="27">
        <v>46262</v>
      </c>
      <c r="K822" s="28" t="s">
        <v>7289</v>
      </c>
      <c r="L822" s="12" t="s">
        <v>7290</v>
      </c>
      <c r="M822" s="12">
        <v>6</v>
      </c>
      <c r="N822" s="358">
        <v>0</v>
      </c>
      <c r="O822" s="358">
        <v>0</v>
      </c>
      <c r="P822" s="30" t="s">
        <v>203</v>
      </c>
      <c r="Q822" s="31">
        <v>46254</v>
      </c>
      <c r="R822" s="358">
        <v>0</v>
      </c>
      <c r="S822" s="31">
        <v>46255</v>
      </c>
      <c r="T822" s="31">
        <v>46255</v>
      </c>
      <c r="U822" s="12" t="s">
        <v>101</v>
      </c>
      <c r="V822" s="12" t="s">
        <v>45</v>
      </c>
      <c r="W822" s="31"/>
      <c r="X822" s="358">
        <v>0</v>
      </c>
      <c r="Y822" s="358">
        <v>0</v>
      </c>
      <c r="Z822" s="357">
        <f>IFERROR(VLOOKUP(H822,[2]New!$B:$G,3,0),)*I822/60</f>
        <v>4.3</v>
      </c>
      <c r="AA822" s="357">
        <f>IFERROR(VLOOKUP(H822,[2]New!$B:$G,4,0),)*I822/60</f>
        <v>20.14</v>
      </c>
      <c r="AB822" s="357">
        <f>IFERROR(VLOOKUP(H822,[2]New!$B:$G,6,0),)*I822/60</f>
        <v>13.8</v>
      </c>
      <c r="AC822" s="33">
        <f>VLOOKUP(A822,'[5]PO PTCA'!$A:$M,12,0)</f>
        <v>46269</v>
      </c>
      <c r="AD822" s="12">
        <f>IFERROR(VLOOKUP(H822,[3]Sheet1!$E:$H,4,0),)</f>
        <v>0</v>
      </c>
      <c r="AE822" s="17"/>
      <c r="AF822" s="34" t="e">
        <v>#N/A</v>
      </c>
      <c r="AG822" s="12">
        <v>0</v>
      </c>
      <c r="AH822" s="20"/>
      <c r="AI822" s="20" t="s">
        <v>213</v>
      </c>
      <c r="AJ822" s="223"/>
      <c r="AK822" s="223"/>
      <c r="AL822" s="223"/>
      <c r="AM822" s="331"/>
      <c r="AN822" s="223">
        <v>3</v>
      </c>
      <c r="AO822" s="223">
        <v>3</v>
      </c>
      <c r="AP822" s="223">
        <v>2</v>
      </c>
      <c r="AQ822" s="223">
        <v>2</v>
      </c>
      <c r="AR822" s="12"/>
    </row>
    <row r="823" spans="1:44">
      <c r="A823" s="12" t="s">
        <v>7291</v>
      </c>
      <c r="B823" s="23" t="s">
        <v>7457</v>
      </c>
      <c r="C823" s="24">
        <v>12114372</v>
      </c>
      <c r="D823" s="12" t="s">
        <v>156</v>
      </c>
      <c r="E823" s="25" t="s">
        <v>7292</v>
      </c>
      <c r="F823" s="24">
        <v>11111928</v>
      </c>
      <c r="G823" s="12" t="s">
        <v>7293</v>
      </c>
      <c r="H823" s="26" t="s">
        <v>7294</v>
      </c>
      <c r="I823" s="12">
        <v>40</v>
      </c>
      <c r="J823" s="27">
        <v>46262</v>
      </c>
      <c r="K823" s="28" t="s">
        <v>7295</v>
      </c>
      <c r="L823" s="12" t="s">
        <v>7296</v>
      </c>
      <c r="M823" s="12">
        <v>40</v>
      </c>
      <c r="N823" s="358">
        <v>0</v>
      </c>
      <c r="O823" s="358">
        <v>0</v>
      </c>
      <c r="P823" s="30" t="s">
        <v>203</v>
      </c>
      <c r="Q823" s="31">
        <v>46254</v>
      </c>
      <c r="R823" s="358">
        <v>0</v>
      </c>
      <c r="S823" s="31">
        <v>46255</v>
      </c>
      <c r="T823" s="31">
        <v>46255</v>
      </c>
      <c r="U823" s="12" t="s">
        <v>101</v>
      </c>
      <c r="V823" s="12" t="s">
        <v>45</v>
      </c>
      <c r="W823" s="31"/>
      <c r="X823" s="358">
        <v>0</v>
      </c>
      <c r="Y823" s="358">
        <v>0</v>
      </c>
      <c r="Z823" s="357">
        <f>IFERROR(VLOOKUP(H823,[2]New!$B:$G,3,0),)*I823/60</f>
        <v>30.2</v>
      </c>
      <c r="AA823" s="357">
        <f>IFERROR(VLOOKUP(H823,[2]New!$B:$G,4,0),)*I823/60</f>
        <v>108.26666666666667</v>
      </c>
      <c r="AB823" s="357">
        <f>IFERROR(VLOOKUP(H823,[2]New!$B:$G,6,0),)*I823/60</f>
        <v>94.266666666666666</v>
      </c>
      <c r="AC823" s="33">
        <f>VLOOKUP(A823,'[5]PO PTCA'!$A:$M,12,0)</f>
        <v>46269</v>
      </c>
      <c r="AD823" s="12">
        <f>IFERROR(VLOOKUP(H823,[3]Sheet1!$E:$H,4,0),)</f>
        <v>0</v>
      </c>
      <c r="AE823" s="17"/>
      <c r="AF823" s="34" t="e">
        <v>#N/A</v>
      </c>
      <c r="AG823" s="12">
        <v>0</v>
      </c>
      <c r="AH823" s="20"/>
      <c r="AI823" s="20" t="s">
        <v>213</v>
      </c>
      <c r="AJ823" s="223"/>
      <c r="AK823" s="223"/>
      <c r="AL823" s="223"/>
      <c r="AM823" s="331"/>
      <c r="AN823" s="223">
        <v>3</v>
      </c>
      <c r="AO823" s="223">
        <v>3</v>
      </c>
      <c r="AP823" s="223">
        <v>3</v>
      </c>
      <c r="AQ823" s="223">
        <v>3</v>
      </c>
      <c r="AR823" s="12"/>
    </row>
    <row r="824" spans="1:44">
      <c r="A824" s="12" t="s">
        <v>7297</v>
      </c>
      <c r="B824" s="23" t="s">
        <v>7458</v>
      </c>
      <c r="C824" s="24">
        <v>12111468</v>
      </c>
      <c r="D824" s="12" t="s">
        <v>7338</v>
      </c>
      <c r="E824" s="25" t="s">
        <v>7298</v>
      </c>
      <c r="F824" s="24">
        <v>11125043</v>
      </c>
      <c r="G824" s="12" t="s">
        <v>7299</v>
      </c>
      <c r="H824" s="26" t="s">
        <v>7300</v>
      </c>
      <c r="I824" s="12">
        <v>10</v>
      </c>
      <c r="J824" s="27">
        <v>46262</v>
      </c>
      <c r="K824" s="28" t="s">
        <v>7301</v>
      </c>
      <c r="L824" s="12" t="s">
        <v>7302</v>
      </c>
      <c r="M824" s="12">
        <v>10</v>
      </c>
      <c r="N824" s="358">
        <v>0</v>
      </c>
      <c r="O824" s="358">
        <v>0</v>
      </c>
      <c r="P824" s="30" t="s">
        <v>203</v>
      </c>
      <c r="Q824" s="31">
        <v>46254</v>
      </c>
      <c r="R824" s="358">
        <v>0</v>
      </c>
      <c r="S824" s="31">
        <v>46255</v>
      </c>
      <c r="T824" s="31">
        <v>46255</v>
      </c>
      <c r="U824" s="12" t="s">
        <v>101</v>
      </c>
      <c r="V824" s="12" t="s">
        <v>45</v>
      </c>
      <c r="W824" s="31"/>
      <c r="X824" s="358">
        <v>0</v>
      </c>
      <c r="Y824" s="358">
        <v>0</v>
      </c>
      <c r="Z824" s="357">
        <f>IFERROR(VLOOKUP(H824,[2]New!$B:$G,3,0),)*I824/60</f>
        <v>4.583333333333333</v>
      </c>
      <c r="AA824" s="357">
        <f>IFERROR(VLOOKUP(H824,[2]New!$B:$G,4,0),)*I824/60</f>
        <v>15.433333333333334</v>
      </c>
      <c r="AB824" s="357">
        <f>IFERROR(VLOOKUP(H824,[2]New!$B:$G,6,0),)*I824/60</f>
        <v>11.666666666666666</v>
      </c>
      <c r="AC824" s="33">
        <f>VLOOKUP(A824,'[5]PO PTCA'!$A:$M,12,0)</f>
        <v>46269</v>
      </c>
      <c r="AD824" s="12">
        <f>IFERROR(VLOOKUP(H824,[3]Sheet1!$E:$H,4,0),)</f>
        <v>0</v>
      </c>
      <c r="AE824" s="17"/>
      <c r="AF824" s="34" t="e">
        <v>#N/A</v>
      </c>
      <c r="AG824" s="12">
        <v>0</v>
      </c>
      <c r="AH824" s="20"/>
      <c r="AI824" s="20" t="s">
        <v>213</v>
      </c>
      <c r="AJ824" s="223"/>
      <c r="AK824" s="223"/>
      <c r="AL824" s="223"/>
      <c r="AM824" s="331"/>
      <c r="AN824" s="223">
        <v>2</v>
      </c>
      <c r="AO824" s="223">
        <v>2</v>
      </c>
      <c r="AP824" s="223">
        <v>2</v>
      </c>
      <c r="AQ824" s="223">
        <v>2</v>
      </c>
      <c r="AR824" s="12"/>
    </row>
    <row r="825" spans="1:44">
      <c r="A825" s="12" t="s">
        <v>7303</v>
      </c>
      <c r="B825" s="23" t="s">
        <v>7459</v>
      </c>
      <c r="C825" s="24">
        <v>12111482</v>
      </c>
      <c r="D825" s="12" t="s">
        <v>7339</v>
      </c>
      <c r="E825" s="25" t="s">
        <v>7304</v>
      </c>
      <c r="F825" s="24">
        <v>11125027</v>
      </c>
      <c r="G825" s="12" t="s">
        <v>7305</v>
      </c>
      <c r="H825" s="26" t="s">
        <v>7306</v>
      </c>
      <c r="I825" s="12">
        <v>65</v>
      </c>
      <c r="J825" s="27">
        <v>46262</v>
      </c>
      <c r="K825" s="28" t="s">
        <v>7307</v>
      </c>
      <c r="L825" s="12" t="s">
        <v>7308</v>
      </c>
      <c r="M825" s="12">
        <v>65</v>
      </c>
      <c r="N825" s="358">
        <v>0</v>
      </c>
      <c r="O825" s="358">
        <v>0</v>
      </c>
      <c r="P825" s="30" t="s">
        <v>203</v>
      </c>
      <c r="Q825" s="31">
        <v>46254</v>
      </c>
      <c r="R825" s="358">
        <v>0</v>
      </c>
      <c r="S825" s="31">
        <v>46255</v>
      </c>
      <c r="T825" s="31">
        <v>46255</v>
      </c>
      <c r="U825" s="12" t="s">
        <v>101</v>
      </c>
      <c r="V825" s="12" t="s">
        <v>45</v>
      </c>
      <c r="W825" s="31"/>
      <c r="X825" s="358">
        <v>0</v>
      </c>
      <c r="Y825" s="358">
        <v>0</v>
      </c>
      <c r="Z825" s="357">
        <f>IFERROR(VLOOKUP(H825,[2]New!$B:$G,3,0),)*I825/60</f>
        <v>22.75</v>
      </c>
      <c r="AA825" s="357">
        <f>IFERROR(VLOOKUP(H825,[2]New!$B:$G,4,0),)*I825/60</f>
        <v>100.31666666666666</v>
      </c>
      <c r="AB825" s="357">
        <f>IFERROR(VLOOKUP(H825,[2]New!$B:$G,6,0),)*I825/60</f>
        <v>46.583333333333336</v>
      </c>
      <c r="AC825" s="33">
        <f>VLOOKUP(A825,'[5]PO PTCA'!$A:$M,12,0)</f>
        <v>46269</v>
      </c>
      <c r="AD825" s="12">
        <f>IFERROR(VLOOKUP(H825,[3]Sheet1!$E:$H,4,0),)</f>
        <v>0</v>
      </c>
      <c r="AE825" s="17"/>
      <c r="AF825" s="34" t="e">
        <v>#N/A</v>
      </c>
      <c r="AG825" s="12">
        <v>0</v>
      </c>
      <c r="AH825" s="20"/>
      <c r="AI825" s="20" t="s">
        <v>213</v>
      </c>
      <c r="AJ825" s="223"/>
      <c r="AK825" s="223"/>
      <c r="AL825" s="223"/>
      <c r="AM825" s="331"/>
      <c r="AN825" s="223">
        <v>2</v>
      </c>
      <c r="AO825" s="223">
        <v>2</v>
      </c>
      <c r="AP825" s="223">
        <v>2</v>
      </c>
      <c r="AQ825" s="223">
        <v>2</v>
      </c>
      <c r="AR825" s="12"/>
    </row>
    <row r="826" spans="1:44">
      <c r="A826" s="12" t="s">
        <v>7309</v>
      </c>
      <c r="B826" s="23" t="s">
        <v>7460</v>
      </c>
      <c r="C826" s="24">
        <v>12111448</v>
      </c>
      <c r="D826" s="12" t="s">
        <v>855</v>
      </c>
      <c r="E826" s="25" t="s">
        <v>7310</v>
      </c>
      <c r="F826" s="24">
        <v>11113860</v>
      </c>
      <c r="G826" s="12" t="s">
        <v>848</v>
      </c>
      <c r="H826" s="26" t="s">
        <v>849</v>
      </c>
      <c r="I826" s="12">
        <v>5</v>
      </c>
      <c r="J826" s="27">
        <v>46262</v>
      </c>
      <c r="K826" s="28" t="s">
        <v>7311</v>
      </c>
      <c r="L826" s="12" t="s">
        <v>7312</v>
      </c>
      <c r="M826" s="12">
        <v>5</v>
      </c>
      <c r="N826" s="358">
        <v>0</v>
      </c>
      <c r="O826" s="358">
        <v>0</v>
      </c>
      <c r="P826" s="30" t="s">
        <v>203</v>
      </c>
      <c r="Q826" s="31">
        <v>46254</v>
      </c>
      <c r="R826" s="358">
        <v>0</v>
      </c>
      <c r="S826" s="31">
        <v>46255</v>
      </c>
      <c r="T826" s="31">
        <v>46255</v>
      </c>
      <c r="U826" s="12" t="s">
        <v>101</v>
      </c>
      <c r="V826" s="12" t="s">
        <v>45</v>
      </c>
      <c r="W826" s="31"/>
      <c r="X826" s="358">
        <v>0</v>
      </c>
      <c r="Y826" s="358">
        <v>0</v>
      </c>
      <c r="Z826" s="357">
        <f>IFERROR(VLOOKUP(H826,[2]New!$B:$G,3,0),)*I826/60</f>
        <v>1.8333333333333333</v>
      </c>
      <c r="AA826" s="357">
        <f>IFERROR(VLOOKUP(H826,[2]New!$B:$G,4,0),)*I826/60</f>
        <v>11.5</v>
      </c>
      <c r="AB826" s="357">
        <f>IFERROR(VLOOKUP(H826,[2]New!$B:$G,6,0),)*I826/60</f>
        <v>5.833333333333333</v>
      </c>
      <c r="AC826" s="33">
        <f>VLOOKUP(A826,'[5]PO PTCA'!$A:$M,12,0)</f>
        <v>46269</v>
      </c>
      <c r="AD826" s="12">
        <f>IFERROR(VLOOKUP(H826,[3]Sheet1!$E:$H,4,0),)</f>
        <v>0</v>
      </c>
      <c r="AE826" s="17"/>
      <c r="AF826" s="34" t="e">
        <v>#N/A</v>
      </c>
      <c r="AG826" s="12">
        <v>0</v>
      </c>
      <c r="AH826" s="20"/>
      <c r="AI826" s="20" t="s">
        <v>213</v>
      </c>
      <c r="AJ826" s="223"/>
      <c r="AK826" s="223"/>
      <c r="AL826" s="223"/>
      <c r="AM826" s="331"/>
      <c r="AN826" s="223">
        <v>3</v>
      </c>
      <c r="AO826" s="223">
        <v>3</v>
      </c>
      <c r="AP826" s="223">
        <v>3</v>
      </c>
      <c r="AQ826" s="223">
        <v>3</v>
      </c>
      <c r="AR826" s="12"/>
    </row>
    <row r="827" spans="1:44">
      <c r="A827" s="12" t="s">
        <v>7313</v>
      </c>
      <c r="B827" s="23" t="s">
        <v>7461</v>
      </c>
      <c r="C827" s="24">
        <v>12126656</v>
      </c>
      <c r="D827" s="12" t="s">
        <v>474</v>
      </c>
      <c r="E827" s="25" t="s">
        <v>7314</v>
      </c>
      <c r="F827" s="24">
        <v>11125739</v>
      </c>
      <c r="G827" s="12" t="s">
        <v>945</v>
      </c>
      <c r="H827" s="26" t="s">
        <v>946</v>
      </c>
      <c r="I827" s="12">
        <v>102</v>
      </c>
      <c r="J827" s="27">
        <v>46262</v>
      </c>
      <c r="K827" s="28" t="s">
        <v>7315</v>
      </c>
      <c r="L827" s="12" t="s">
        <v>7316</v>
      </c>
      <c r="M827" s="12">
        <v>102</v>
      </c>
      <c r="N827" s="358">
        <v>0</v>
      </c>
      <c r="O827" s="358">
        <v>0</v>
      </c>
      <c r="P827" s="30" t="s">
        <v>203</v>
      </c>
      <c r="Q827" s="31">
        <v>46254</v>
      </c>
      <c r="R827" s="358">
        <v>0</v>
      </c>
      <c r="S827" s="31">
        <v>46255</v>
      </c>
      <c r="T827" s="31">
        <v>46255</v>
      </c>
      <c r="U827" s="12" t="s">
        <v>101</v>
      </c>
      <c r="V827" s="12" t="s">
        <v>45</v>
      </c>
      <c r="W827" s="31"/>
      <c r="X827" s="358">
        <v>0</v>
      </c>
      <c r="Y827" s="358">
        <v>0</v>
      </c>
      <c r="Z827" s="357">
        <f>IFERROR(VLOOKUP(H827,[2]New!$B:$G,3,0),)*I827/60</f>
        <v>37.4</v>
      </c>
      <c r="AA827" s="357">
        <f>IFERROR(VLOOKUP(H827,[2]New!$B:$G,4,0),)*I827/60</f>
        <v>200.43</v>
      </c>
      <c r="AB827" s="357">
        <f>IFERROR(VLOOKUP(H827,[2]New!$B:$G,6,0),)*I827/60</f>
        <v>195.5</v>
      </c>
      <c r="AC827" s="33">
        <f>VLOOKUP(A827,'[5]PO PTCA'!$A:$M,12,0)</f>
        <v>46269</v>
      </c>
      <c r="AD827" s="12">
        <f>IFERROR(VLOOKUP(H827,[3]Sheet1!$E:$H,4,0),)</f>
        <v>0</v>
      </c>
      <c r="AE827" s="17"/>
      <c r="AF827" s="34" t="e">
        <v>#N/A</v>
      </c>
      <c r="AG827" s="12">
        <v>1</v>
      </c>
      <c r="AH827" s="20"/>
      <c r="AI827" s="20" t="s">
        <v>674</v>
      </c>
      <c r="AJ827" s="223"/>
      <c r="AK827" s="223"/>
      <c r="AL827" s="223"/>
      <c r="AM827" s="331"/>
      <c r="AN827" s="223">
        <v>3</v>
      </c>
      <c r="AO827" s="223">
        <v>3</v>
      </c>
      <c r="AP827" s="223">
        <v>3</v>
      </c>
      <c r="AQ827" s="223">
        <v>3</v>
      </c>
      <c r="AR827" s="12"/>
    </row>
    <row r="828" spans="1:44">
      <c r="A828" s="12" t="s">
        <v>7317</v>
      </c>
      <c r="B828" s="23" t="s">
        <v>7462</v>
      </c>
      <c r="C828" s="24">
        <v>12111378</v>
      </c>
      <c r="D828" s="12" t="s">
        <v>7337</v>
      </c>
      <c r="E828" s="25" t="s">
        <v>7318</v>
      </c>
      <c r="F828" s="24">
        <v>11125030</v>
      </c>
      <c r="G828" s="12" t="s">
        <v>7235</v>
      </c>
      <c r="H828" s="26" t="s">
        <v>7236</v>
      </c>
      <c r="I828" s="12">
        <v>20</v>
      </c>
      <c r="J828" s="27">
        <v>46262</v>
      </c>
      <c r="K828" s="28" t="s">
        <v>7319</v>
      </c>
      <c r="L828" s="12" t="s">
        <v>7320</v>
      </c>
      <c r="M828" s="12">
        <v>20</v>
      </c>
      <c r="N828" s="358">
        <v>0</v>
      </c>
      <c r="O828" s="358">
        <v>0</v>
      </c>
      <c r="P828" s="30" t="s">
        <v>203</v>
      </c>
      <c r="Q828" s="31">
        <v>46254</v>
      </c>
      <c r="R828" s="358">
        <v>0</v>
      </c>
      <c r="S828" s="31">
        <v>46255</v>
      </c>
      <c r="T828" s="31">
        <v>46255</v>
      </c>
      <c r="U828" s="12" t="s">
        <v>101</v>
      </c>
      <c r="V828" s="12" t="s">
        <v>45</v>
      </c>
      <c r="W828" s="31"/>
      <c r="X828" s="358">
        <v>0</v>
      </c>
      <c r="Y828" s="358">
        <v>0</v>
      </c>
      <c r="Z828" s="357">
        <f>IFERROR(VLOOKUP(H828,[2]New!$B:$G,3,0),)*I828/60</f>
        <v>7.333333333333333</v>
      </c>
      <c r="AA828" s="357">
        <f>IFERROR(VLOOKUP(H828,[2]New!$B:$G,4,0),)*I828/60</f>
        <v>39.299999999999997</v>
      </c>
      <c r="AB828" s="357">
        <f>IFERROR(VLOOKUP(H828,[2]New!$B:$G,6,0),)*I828/60</f>
        <v>23.333333333333332</v>
      </c>
      <c r="AC828" s="33">
        <f>VLOOKUP(A828,'[5]PO PTCA'!$A:$M,12,0)</f>
        <v>46274</v>
      </c>
      <c r="AD828" s="12">
        <f>IFERROR(VLOOKUP(H828,[3]Sheet1!$E:$H,4,0),)</f>
        <v>0</v>
      </c>
      <c r="AE828" s="17"/>
      <c r="AF828" s="34" t="e">
        <v>#N/A</v>
      </c>
      <c r="AG828" s="12">
        <v>0</v>
      </c>
      <c r="AH828" s="20"/>
      <c r="AI828" s="20" t="s">
        <v>213</v>
      </c>
      <c r="AJ828" s="223"/>
      <c r="AK828" s="223"/>
      <c r="AL828" s="223"/>
      <c r="AM828" s="331"/>
      <c r="AN828" s="223">
        <v>2</v>
      </c>
      <c r="AO828" s="223">
        <v>2</v>
      </c>
      <c r="AP828" s="223">
        <v>2</v>
      </c>
      <c r="AQ828" s="223">
        <v>2</v>
      </c>
      <c r="AR828" s="12"/>
    </row>
    <row r="829" spans="1:44">
      <c r="A829" s="12" t="s">
        <v>7321</v>
      </c>
      <c r="B829" s="23" t="s">
        <v>7463</v>
      </c>
      <c r="C829" s="24">
        <v>12111377</v>
      </c>
      <c r="D829" s="12" t="s">
        <v>146</v>
      </c>
      <c r="E829" s="25" t="s">
        <v>7322</v>
      </c>
      <c r="F829" s="24">
        <v>11124966</v>
      </c>
      <c r="G829" s="12" t="s">
        <v>551</v>
      </c>
      <c r="H829" s="26" t="s">
        <v>552</v>
      </c>
      <c r="I829" s="12">
        <v>40</v>
      </c>
      <c r="J829" s="27">
        <v>46262</v>
      </c>
      <c r="K829" s="28" t="s">
        <v>7323</v>
      </c>
      <c r="L829" s="12" t="s">
        <v>7324</v>
      </c>
      <c r="M829" s="12">
        <v>40</v>
      </c>
      <c r="N829" s="358">
        <v>0</v>
      </c>
      <c r="O829" s="358">
        <v>0</v>
      </c>
      <c r="P829" s="30" t="s">
        <v>203</v>
      </c>
      <c r="Q829" s="31">
        <v>46254</v>
      </c>
      <c r="R829" s="358">
        <v>0</v>
      </c>
      <c r="S829" s="31">
        <v>46255</v>
      </c>
      <c r="T829" s="31">
        <v>46255</v>
      </c>
      <c r="U829" s="12" t="s">
        <v>101</v>
      </c>
      <c r="V829" s="12" t="s">
        <v>45</v>
      </c>
      <c r="W829" s="31"/>
      <c r="X829" s="358">
        <v>0</v>
      </c>
      <c r="Y829" s="358">
        <v>0</v>
      </c>
      <c r="Z829" s="357">
        <f>IFERROR(VLOOKUP(H829,[2]New!$B:$G,3,0),)*I829/60</f>
        <v>14.666666666666666</v>
      </c>
      <c r="AA829" s="357">
        <f>IFERROR(VLOOKUP(H829,[2]New!$B:$G,4,0),)*I829/60</f>
        <v>61.733333333333334</v>
      </c>
      <c r="AB829" s="357">
        <f>IFERROR(VLOOKUP(H829,[2]New!$B:$G,6,0),)*I829/60</f>
        <v>46.666666666666664</v>
      </c>
      <c r="AC829" s="33">
        <f>VLOOKUP(A829,'[5]PO PTCA'!$A:$M,12,0)</f>
        <v>46274</v>
      </c>
      <c r="AD829" s="12">
        <f>IFERROR(VLOOKUP(H829,[3]Sheet1!$E:$H,4,0),)</f>
        <v>0</v>
      </c>
      <c r="AE829" s="17"/>
      <c r="AF829" s="34" t="e">
        <v>#N/A</v>
      </c>
      <c r="AG829" s="12">
        <v>0</v>
      </c>
      <c r="AH829" s="20"/>
      <c r="AI829" s="20" t="s">
        <v>213</v>
      </c>
      <c r="AJ829" s="223"/>
      <c r="AK829" s="223"/>
      <c r="AL829" s="223"/>
      <c r="AM829" s="331"/>
      <c r="AN829" s="223">
        <v>3</v>
      </c>
      <c r="AO829" s="223">
        <v>3</v>
      </c>
      <c r="AP829" s="223">
        <v>3</v>
      </c>
      <c r="AQ829" s="223">
        <v>3</v>
      </c>
      <c r="AR829" s="12"/>
    </row>
    <row r="830" spans="1:44">
      <c r="A830" s="12" t="s">
        <v>7325</v>
      </c>
      <c r="B830" s="23" t="s">
        <v>7464</v>
      </c>
      <c r="C830" s="24">
        <v>12111445</v>
      </c>
      <c r="D830" s="12" t="s">
        <v>560</v>
      </c>
      <c r="E830" s="25" t="s">
        <v>7326</v>
      </c>
      <c r="F830" s="24">
        <v>11113858</v>
      </c>
      <c r="G830" s="12" t="s">
        <v>553</v>
      </c>
      <c r="H830" s="26" t="s">
        <v>554</v>
      </c>
      <c r="I830" s="12">
        <v>20</v>
      </c>
      <c r="J830" s="27">
        <v>46262</v>
      </c>
      <c r="K830" s="28" t="s">
        <v>7327</v>
      </c>
      <c r="L830" s="12" t="s">
        <v>7328</v>
      </c>
      <c r="M830" s="12">
        <v>20</v>
      </c>
      <c r="N830" s="358">
        <v>0</v>
      </c>
      <c r="O830" s="358">
        <v>0</v>
      </c>
      <c r="P830" s="30" t="s">
        <v>203</v>
      </c>
      <c r="Q830" s="31">
        <v>46254</v>
      </c>
      <c r="R830" s="358">
        <v>0</v>
      </c>
      <c r="S830" s="31">
        <v>46255</v>
      </c>
      <c r="T830" s="31">
        <v>46255</v>
      </c>
      <c r="U830" s="12" t="s">
        <v>101</v>
      </c>
      <c r="V830" s="12" t="s">
        <v>45</v>
      </c>
      <c r="W830" s="31"/>
      <c r="X830" s="358">
        <v>0</v>
      </c>
      <c r="Y830" s="358">
        <v>0</v>
      </c>
      <c r="Z830" s="357">
        <f>IFERROR(VLOOKUP(H830,[2]New!$B:$G,3,0),)*I830/60</f>
        <v>7.333333333333333</v>
      </c>
      <c r="AA830" s="357">
        <f>IFERROR(VLOOKUP(H830,[2]New!$B:$G,4,0),)*I830/60</f>
        <v>39.299999999999997</v>
      </c>
      <c r="AB830" s="357">
        <f>IFERROR(VLOOKUP(H830,[2]New!$B:$G,6,0),)*I830/60</f>
        <v>23.333333333333332</v>
      </c>
      <c r="AC830" s="33">
        <f>VLOOKUP(A830,'[5]PO PTCA'!$A:$M,12,0)</f>
        <v>46274</v>
      </c>
      <c r="AD830" s="12">
        <f>IFERROR(VLOOKUP(H830,[3]Sheet1!$E:$H,4,0),)</f>
        <v>0</v>
      </c>
      <c r="AE830" s="17"/>
      <c r="AF830" s="34" t="e">
        <v>#N/A</v>
      </c>
      <c r="AG830" s="12">
        <v>0</v>
      </c>
      <c r="AH830" s="20"/>
      <c r="AI830" s="20" t="s">
        <v>213</v>
      </c>
      <c r="AJ830" s="223"/>
      <c r="AK830" s="223"/>
      <c r="AL830" s="223"/>
      <c r="AM830" s="331"/>
      <c r="AN830" s="223">
        <v>2</v>
      </c>
      <c r="AO830" s="223">
        <v>2</v>
      </c>
      <c r="AP830" s="223">
        <v>2</v>
      </c>
      <c r="AQ830" s="223">
        <v>2</v>
      </c>
      <c r="AR830" s="12"/>
    </row>
    <row r="831" spans="1:44">
      <c r="A831" s="12" t="s">
        <v>7329</v>
      </c>
      <c r="B831" s="23" t="s">
        <v>7465</v>
      </c>
      <c r="C831" s="24">
        <v>12111449</v>
      </c>
      <c r="D831" s="12" t="s">
        <v>5040</v>
      </c>
      <c r="E831" s="25" t="s">
        <v>7330</v>
      </c>
      <c r="F831" s="24">
        <v>11113859</v>
      </c>
      <c r="G831" s="12" t="s">
        <v>4998</v>
      </c>
      <c r="H831" s="26" t="s">
        <v>4999</v>
      </c>
      <c r="I831" s="12">
        <v>55</v>
      </c>
      <c r="J831" s="27">
        <v>46262</v>
      </c>
      <c r="K831" s="28" t="s">
        <v>7331</v>
      </c>
      <c r="L831" s="12" t="s">
        <v>7332</v>
      </c>
      <c r="M831" s="12">
        <v>55</v>
      </c>
      <c r="N831" s="358">
        <v>0</v>
      </c>
      <c r="O831" s="358">
        <v>0</v>
      </c>
      <c r="P831" s="30" t="s">
        <v>203</v>
      </c>
      <c r="Q831" s="31">
        <v>46254</v>
      </c>
      <c r="R831" s="358">
        <v>0</v>
      </c>
      <c r="S831" s="31">
        <v>46255</v>
      </c>
      <c r="T831" s="31">
        <v>46255</v>
      </c>
      <c r="U831" s="12" t="s">
        <v>101</v>
      </c>
      <c r="V831" s="12" t="s">
        <v>45</v>
      </c>
      <c r="W831" s="31"/>
      <c r="X831" s="358">
        <v>0</v>
      </c>
      <c r="Y831" s="358">
        <v>0</v>
      </c>
      <c r="Z831" s="357">
        <f>IFERROR(VLOOKUP(H831,[2]New!$B:$G,3,0),)*I831/60</f>
        <v>19.25</v>
      </c>
      <c r="AA831" s="357">
        <f>IFERROR(VLOOKUP(H831,[2]New!$B:$G,4,0),)*I831/60</f>
        <v>84.88333333333334</v>
      </c>
      <c r="AB831" s="357">
        <f>IFERROR(VLOOKUP(H831,[2]New!$B:$G,6,0),)*I831/60</f>
        <v>39.416666666666664</v>
      </c>
      <c r="AC831" s="33">
        <f>VLOOKUP(A831,'[5]PO PTCA'!$A:$M,12,0)</f>
        <v>46274</v>
      </c>
      <c r="AD831" s="12">
        <f>IFERROR(VLOOKUP(H831,[3]Sheet1!$E:$H,4,0),)</f>
        <v>0</v>
      </c>
      <c r="AE831" s="17"/>
      <c r="AF831" s="34" t="e">
        <v>#N/A</v>
      </c>
      <c r="AG831" s="12">
        <v>0</v>
      </c>
      <c r="AH831" s="20"/>
      <c r="AI831" s="20" t="s">
        <v>213</v>
      </c>
      <c r="AJ831" s="223"/>
      <c r="AK831" s="223"/>
      <c r="AL831" s="223"/>
      <c r="AM831" s="331"/>
      <c r="AN831" s="223">
        <v>3</v>
      </c>
      <c r="AO831" s="223">
        <v>3</v>
      </c>
      <c r="AP831" s="223">
        <v>3</v>
      </c>
      <c r="AQ831" s="223">
        <v>3</v>
      </c>
      <c r="AR831" s="12"/>
    </row>
    <row r="832" spans="1:44">
      <c r="A832" s="12" t="s">
        <v>7333</v>
      </c>
      <c r="B832" s="23" t="s">
        <v>7466</v>
      </c>
      <c r="C832" s="24">
        <v>12124562</v>
      </c>
      <c r="D832" s="12" t="s">
        <v>5041</v>
      </c>
      <c r="E832" s="25" t="s">
        <v>7334</v>
      </c>
      <c r="F832" s="24">
        <v>11124976</v>
      </c>
      <c r="G832" s="12" t="s">
        <v>5004</v>
      </c>
      <c r="H832" s="26" t="s">
        <v>5005</v>
      </c>
      <c r="I832" s="12">
        <v>240</v>
      </c>
      <c r="J832" s="27">
        <v>46262</v>
      </c>
      <c r="K832" s="28" t="s">
        <v>7335</v>
      </c>
      <c r="L832" s="12" t="s">
        <v>7336</v>
      </c>
      <c r="M832" s="12">
        <v>240</v>
      </c>
      <c r="N832" s="358">
        <v>0</v>
      </c>
      <c r="O832" s="358">
        <v>0</v>
      </c>
      <c r="P832" s="30" t="s">
        <v>203</v>
      </c>
      <c r="Q832" s="31">
        <v>46254</v>
      </c>
      <c r="R832" s="358">
        <v>0</v>
      </c>
      <c r="S832" s="31">
        <v>46255</v>
      </c>
      <c r="T832" s="31">
        <v>46255</v>
      </c>
      <c r="U832" s="12" t="s">
        <v>101</v>
      </c>
      <c r="V832" s="12" t="s">
        <v>45</v>
      </c>
      <c r="W832" s="31"/>
      <c r="X832" s="358">
        <v>0</v>
      </c>
      <c r="Y832" s="358">
        <v>0</v>
      </c>
      <c r="Z832" s="357">
        <f>IFERROR(VLOOKUP(H832,[2]New!$B:$G,3,0),)*I832/60</f>
        <v>88</v>
      </c>
      <c r="AA832" s="357">
        <f>IFERROR(VLOOKUP(H832,[2]New!$B:$G,4,0),)*I832/60</f>
        <v>471.6</v>
      </c>
      <c r="AB832" s="357">
        <f>IFERROR(VLOOKUP(H832,[2]New!$B:$G,6,0),)*I832/60</f>
        <v>460</v>
      </c>
      <c r="AC832" s="33">
        <f>VLOOKUP(A832,'[5]PO PTCA'!$A:$M,12,0)</f>
        <v>46274</v>
      </c>
      <c r="AD832" s="12">
        <f>IFERROR(VLOOKUP(H832,[3]Sheet1!$E:$H,4,0),)</f>
        <v>0</v>
      </c>
      <c r="AE832" s="17"/>
      <c r="AF832" s="34" t="e">
        <v>#N/A</v>
      </c>
      <c r="AG832" s="12">
        <v>0</v>
      </c>
      <c r="AH832" s="20"/>
      <c r="AI832" s="20" t="s">
        <v>213</v>
      </c>
      <c r="AJ832" s="223"/>
      <c r="AK832" s="223"/>
      <c r="AL832" s="223"/>
      <c r="AM832" s="331"/>
      <c r="AN832" s="223">
        <v>3</v>
      </c>
      <c r="AO832" s="223">
        <v>3</v>
      </c>
      <c r="AP832" s="223">
        <v>3</v>
      </c>
      <c r="AQ832" s="223">
        <v>3</v>
      </c>
      <c r="AR832" s="12"/>
    </row>
    <row r="833" spans="1:44">
      <c r="A833" s="12" t="s">
        <v>7340</v>
      </c>
      <c r="B833" s="23" t="s">
        <v>7467</v>
      </c>
      <c r="C833" s="24">
        <v>12115137</v>
      </c>
      <c r="D833" s="12" t="s">
        <v>7434</v>
      </c>
      <c r="E833" s="25" t="s">
        <v>7341</v>
      </c>
      <c r="F833" s="24">
        <v>11114098</v>
      </c>
      <c r="G833" s="12" t="s">
        <v>7342</v>
      </c>
      <c r="H833" s="26" t="s">
        <v>7343</v>
      </c>
      <c r="I833" s="12">
        <v>5</v>
      </c>
      <c r="J833" s="27">
        <v>46262</v>
      </c>
      <c r="K833" s="28" t="s">
        <v>7344</v>
      </c>
      <c r="L833" s="12" t="s">
        <v>7345</v>
      </c>
      <c r="M833" s="12">
        <v>5</v>
      </c>
      <c r="N833" s="358">
        <v>0</v>
      </c>
      <c r="O833" s="358">
        <v>0</v>
      </c>
      <c r="P833" s="30" t="s">
        <v>203</v>
      </c>
      <c r="Q833" s="31">
        <v>46254</v>
      </c>
      <c r="R833" s="358">
        <v>0</v>
      </c>
      <c r="S833" s="31">
        <v>46255</v>
      </c>
      <c r="T833" s="31">
        <v>46255</v>
      </c>
      <c r="U833" s="12" t="s">
        <v>101</v>
      </c>
      <c r="V833" s="12" t="s">
        <v>45</v>
      </c>
      <c r="W833" s="31"/>
      <c r="X833" s="358">
        <v>0</v>
      </c>
      <c r="Y833" s="358">
        <v>0</v>
      </c>
      <c r="Z833" s="357">
        <f>IFERROR(VLOOKUP(H833,[2]New!$B:$G,3,0),)*I833/60</f>
        <v>1.825</v>
      </c>
      <c r="AA833" s="357">
        <f>IFERROR(VLOOKUP(H833,[2]New!$B:$G,4,0),)*I833/60</f>
        <v>9.8249999999999993</v>
      </c>
      <c r="AB833" s="357">
        <f>IFERROR(VLOOKUP(H833,[2]New!$B:$G,6,0),)*I833/60</f>
        <v>6.333333333333333</v>
      </c>
      <c r="AC833" s="33">
        <f>VLOOKUP(A833,'[5]PO PTCA'!$A:$M,12,0)</f>
        <v>46269</v>
      </c>
      <c r="AD833" s="12">
        <f>IFERROR(VLOOKUP(H833,[3]Sheet1!$E:$H,4,0),)</f>
        <v>0</v>
      </c>
      <c r="AE833" s="17"/>
      <c r="AF833" s="34" t="e">
        <v>#N/A</v>
      </c>
      <c r="AG833" s="12">
        <v>0</v>
      </c>
      <c r="AH833" s="20"/>
      <c r="AI833" s="20" t="s">
        <v>213</v>
      </c>
      <c r="AJ833" s="223"/>
      <c r="AK833" s="223"/>
      <c r="AL833" s="223"/>
      <c r="AM833" s="331"/>
      <c r="AN833" s="223">
        <v>3</v>
      </c>
      <c r="AO833" s="223">
        <v>3</v>
      </c>
      <c r="AP833" s="223">
        <v>2</v>
      </c>
      <c r="AQ833" s="223">
        <v>2</v>
      </c>
      <c r="AR833" s="12"/>
    </row>
    <row r="834" spans="1:44">
      <c r="A834" s="12" t="s">
        <v>7346</v>
      </c>
      <c r="B834" s="23" t="s">
        <v>7468</v>
      </c>
      <c r="C834" s="24">
        <v>12115078</v>
      </c>
      <c r="D834" s="12" t="s">
        <v>7435</v>
      </c>
      <c r="E834" s="25" t="s">
        <v>7347</v>
      </c>
      <c r="F834" s="24">
        <v>11112773</v>
      </c>
      <c r="G834" s="12" t="s">
        <v>7348</v>
      </c>
      <c r="H834" s="26" t="s">
        <v>7349</v>
      </c>
      <c r="I834" s="12">
        <v>5</v>
      </c>
      <c r="J834" s="27">
        <v>46262</v>
      </c>
      <c r="K834" s="28" t="s">
        <v>7350</v>
      </c>
      <c r="L834" s="12" t="s">
        <v>7351</v>
      </c>
      <c r="M834" s="12">
        <v>5</v>
      </c>
      <c r="N834" s="358">
        <v>0</v>
      </c>
      <c r="O834" s="358">
        <v>0</v>
      </c>
      <c r="P834" s="30" t="s">
        <v>203</v>
      </c>
      <c r="Q834" s="31">
        <v>46254</v>
      </c>
      <c r="R834" s="358">
        <v>0</v>
      </c>
      <c r="S834" s="31">
        <v>46255</v>
      </c>
      <c r="T834" s="31">
        <v>46255</v>
      </c>
      <c r="U834" s="12" t="s">
        <v>101</v>
      </c>
      <c r="V834" s="12" t="s">
        <v>45</v>
      </c>
      <c r="W834" s="31"/>
      <c r="X834" s="358">
        <v>0</v>
      </c>
      <c r="Y834" s="358">
        <v>0</v>
      </c>
      <c r="Z834" s="357">
        <f>IFERROR(VLOOKUP(H834,[2]New!$B:$G,3,0),)*I834/60</f>
        <v>2.8333333333333335</v>
      </c>
      <c r="AA834" s="357">
        <f>IFERROR(VLOOKUP(H834,[2]New!$B:$G,4,0),)*I834/60</f>
        <v>7.7166666666666668</v>
      </c>
      <c r="AB834" s="357">
        <f>IFERROR(VLOOKUP(H834,[2]New!$B:$G,6,0),)*I834/60</f>
        <v>7</v>
      </c>
      <c r="AC834" s="33">
        <f>VLOOKUP(A834,'[5]PO PTCA'!$A:$M,12,0)</f>
        <v>46269</v>
      </c>
      <c r="AD834" s="12">
        <f>IFERROR(VLOOKUP(H834,[3]Sheet1!$E:$H,4,0),)</f>
        <v>0</v>
      </c>
      <c r="AE834" s="17"/>
      <c r="AF834" s="34" t="e">
        <v>#N/A</v>
      </c>
      <c r="AG834" s="12">
        <v>0</v>
      </c>
      <c r="AH834" s="20"/>
      <c r="AI834" s="20" t="s">
        <v>213</v>
      </c>
      <c r="AJ834" s="223"/>
      <c r="AK834" s="223"/>
      <c r="AL834" s="223"/>
      <c r="AM834" s="331"/>
      <c r="AN834" s="223">
        <v>3</v>
      </c>
      <c r="AO834" s="223">
        <v>3</v>
      </c>
      <c r="AP834" s="223">
        <v>2</v>
      </c>
      <c r="AQ834" s="223">
        <v>2</v>
      </c>
      <c r="AR834" s="12"/>
    </row>
    <row r="835" spans="1:44">
      <c r="A835" s="12" t="s">
        <v>7352</v>
      </c>
      <c r="B835" s="23" t="s">
        <v>7469</v>
      </c>
      <c r="C835" s="24">
        <v>12115126</v>
      </c>
      <c r="D835" s="12" t="s">
        <v>800</v>
      </c>
      <c r="E835" s="25" t="s">
        <v>7353</v>
      </c>
      <c r="F835" s="24">
        <v>11114087</v>
      </c>
      <c r="G835" s="12" t="s">
        <v>795</v>
      </c>
      <c r="H835" s="26" t="s">
        <v>796</v>
      </c>
      <c r="I835" s="12">
        <v>10</v>
      </c>
      <c r="J835" s="27">
        <v>46262</v>
      </c>
      <c r="K835" s="28" t="s">
        <v>7354</v>
      </c>
      <c r="L835" s="12" t="s">
        <v>7355</v>
      </c>
      <c r="M835" s="12">
        <v>10</v>
      </c>
      <c r="N835" s="358">
        <v>0</v>
      </c>
      <c r="O835" s="358">
        <v>0</v>
      </c>
      <c r="P835" s="30" t="s">
        <v>203</v>
      </c>
      <c r="Q835" s="31">
        <v>46254</v>
      </c>
      <c r="R835" s="358">
        <v>0</v>
      </c>
      <c r="S835" s="31">
        <v>46255</v>
      </c>
      <c r="T835" s="31">
        <v>46255</v>
      </c>
      <c r="U835" s="12" t="s">
        <v>101</v>
      </c>
      <c r="V835" s="12" t="s">
        <v>45</v>
      </c>
      <c r="W835" s="31"/>
      <c r="X835" s="358">
        <v>0</v>
      </c>
      <c r="Y835" s="358">
        <v>0</v>
      </c>
      <c r="Z835" s="357">
        <f>IFERROR(VLOOKUP(H835,[2]New!$B:$G,3,0),)*I835/60</f>
        <v>3.65</v>
      </c>
      <c r="AA835" s="357">
        <f>IFERROR(VLOOKUP(H835,[2]New!$B:$G,4,0),)*I835/60</f>
        <v>19.649999999999999</v>
      </c>
      <c r="AB835" s="357">
        <f>IFERROR(VLOOKUP(H835,[2]New!$B:$G,6,0),)*I835/60</f>
        <v>12.666666666666666</v>
      </c>
      <c r="AC835" s="33">
        <f>VLOOKUP(A835,'[5]PO PTCA'!$A:$M,12,0)</f>
        <v>46269</v>
      </c>
      <c r="AD835" s="12">
        <f>IFERROR(VLOOKUP(H835,[3]Sheet1!$E:$H,4,0),)</f>
        <v>0</v>
      </c>
      <c r="AE835" s="17"/>
      <c r="AF835" s="34" t="e">
        <v>#N/A</v>
      </c>
      <c r="AG835" s="12">
        <v>0</v>
      </c>
      <c r="AH835" s="20"/>
      <c r="AI835" s="20" t="s">
        <v>213</v>
      </c>
      <c r="AJ835" s="223"/>
      <c r="AK835" s="223"/>
      <c r="AL835" s="223"/>
      <c r="AM835" s="331"/>
      <c r="AN835" s="223">
        <v>3</v>
      </c>
      <c r="AO835" s="223">
        <v>3</v>
      </c>
      <c r="AP835" s="223">
        <v>2</v>
      </c>
      <c r="AQ835" s="223">
        <v>2</v>
      </c>
      <c r="AR835" s="12"/>
    </row>
    <row r="836" spans="1:44">
      <c r="A836" s="12" t="s">
        <v>7356</v>
      </c>
      <c r="B836" s="23" t="s">
        <v>7470</v>
      </c>
      <c r="C836" s="24">
        <v>12115138</v>
      </c>
      <c r="D836" s="12" t="s">
        <v>7436</v>
      </c>
      <c r="E836" s="25" t="s">
        <v>7357</v>
      </c>
      <c r="F836" s="24">
        <v>11114099</v>
      </c>
      <c r="G836" s="12" t="s">
        <v>7358</v>
      </c>
      <c r="H836" s="26" t="s">
        <v>7359</v>
      </c>
      <c r="I836" s="12">
        <v>10</v>
      </c>
      <c r="J836" s="27">
        <v>46262</v>
      </c>
      <c r="K836" s="28" t="s">
        <v>7360</v>
      </c>
      <c r="L836" s="12" t="s">
        <v>7361</v>
      </c>
      <c r="M836" s="12">
        <v>10</v>
      </c>
      <c r="N836" s="358">
        <v>0</v>
      </c>
      <c r="O836" s="358">
        <v>0</v>
      </c>
      <c r="P836" s="30" t="s">
        <v>203</v>
      </c>
      <c r="Q836" s="31">
        <v>46254</v>
      </c>
      <c r="R836" s="358">
        <v>0</v>
      </c>
      <c r="S836" s="31">
        <v>46255</v>
      </c>
      <c r="T836" s="31">
        <v>46255</v>
      </c>
      <c r="U836" s="12" t="s">
        <v>101</v>
      </c>
      <c r="V836" s="12" t="s">
        <v>45</v>
      </c>
      <c r="W836" s="31"/>
      <c r="X836" s="358">
        <v>0</v>
      </c>
      <c r="Y836" s="358">
        <v>0</v>
      </c>
      <c r="Z836" s="357">
        <f>IFERROR(VLOOKUP(H836,[2]New!$B:$G,3,0),)*I836/60</f>
        <v>3.65</v>
      </c>
      <c r="AA836" s="357">
        <f>IFERROR(VLOOKUP(H836,[2]New!$B:$G,4,0),)*I836/60</f>
        <v>19.649999999999999</v>
      </c>
      <c r="AB836" s="357">
        <f>IFERROR(VLOOKUP(H836,[2]New!$B:$G,6,0),)*I836/60</f>
        <v>12.666666666666666</v>
      </c>
      <c r="AC836" s="33">
        <f>VLOOKUP(A836,'[5]PO PTCA'!$A:$M,12,0)</f>
        <v>46269</v>
      </c>
      <c r="AD836" s="12">
        <f>IFERROR(VLOOKUP(H836,[3]Sheet1!$E:$H,4,0),)</f>
        <v>0</v>
      </c>
      <c r="AE836" s="17"/>
      <c r="AF836" s="34" t="e">
        <v>#N/A</v>
      </c>
      <c r="AG836" s="12">
        <v>0</v>
      </c>
      <c r="AH836" s="20"/>
      <c r="AI836" s="20" t="s">
        <v>213</v>
      </c>
      <c r="AJ836" s="223"/>
      <c r="AK836" s="223"/>
      <c r="AL836" s="223"/>
      <c r="AM836" s="331"/>
      <c r="AN836" s="223">
        <v>3</v>
      </c>
      <c r="AO836" s="223">
        <v>3</v>
      </c>
      <c r="AP836" s="223">
        <v>2</v>
      </c>
      <c r="AQ836" s="223">
        <v>2</v>
      </c>
      <c r="AR836" s="12"/>
    </row>
    <row r="837" spans="1:44">
      <c r="A837" s="12" t="s">
        <v>7362</v>
      </c>
      <c r="B837" s="23" t="s">
        <v>7471</v>
      </c>
      <c r="C837" s="24">
        <v>12115139</v>
      </c>
      <c r="D837" s="12" t="s">
        <v>7437</v>
      </c>
      <c r="E837" s="25" t="s">
        <v>7363</v>
      </c>
      <c r="F837" s="24">
        <v>11114100</v>
      </c>
      <c r="G837" s="12" t="s">
        <v>7364</v>
      </c>
      <c r="H837" s="26" t="s">
        <v>7365</v>
      </c>
      <c r="I837" s="12">
        <v>15</v>
      </c>
      <c r="J837" s="27">
        <v>46262</v>
      </c>
      <c r="K837" s="28" t="s">
        <v>7366</v>
      </c>
      <c r="L837" s="12" t="s">
        <v>7367</v>
      </c>
      <c r="M837" s="12">
        <v>15</v>
      </c>
      <c r="N837" s="358">
        <v>0</v>
      </c>
      <c r="O837" s="358">
        <v>0</v>
      </c>
      <c r="P837" s="30" t="s">
        <v>203</v>
      </c>
      <c r="Q837" s="31">
        <v>46254</v>
      </c>
      <c r="R837" s="358">
        <v>0</v>
      </c>
      <c r="S837" s="31">
        <v>46255</v>
      </c>
      <c r="T837" s="31">
        <v>46255</v>
      </c>
      <c r="U837" s="12" t="s">
        <v>101</v>
      </c>
      <c r="V837" s="12" t="s">
        <v>45</v>
      </c>
      <c r="W837" s="31"/>
      <c r="X837" s="358">
        <v>0</v>
      </c>
      <c r="Y837" s="358">
        <v>0</v>
      </c>
      <c r="Z837" s="357">
        <f>IFERROR(VLOOKUP(H837,[2]New!$B:$G,3,0),)*I837/60</f>
        <v>5.4749999999999996</v>
      </c>
      <c r="AA837" s="357">
        <f>IFERROR(VLOOKUP(H837,[2]New!$B:$G,4,0),)*I837/60</f>
        <v>29.475000000000001</v>
      </c>
      <c r="AB837" s="357">
        <f>IFERROR(VLOOKUP(H837,[2]New!$B:$G,6,0),)*I837/60</f>
        <v>19</v>
      </c>
      <c r="AC837" s="33">
        <f>VLOOKUP(A837,'[5]PO PTCA'!$A:$M,12,0)</f>
        <v>46269</v>
      </c>
      <c r="AD837" s="12">
        <f>IFERROR(VLOOKUP(H837,[3]Sheet1!$E:$H,4,0),)</f>
        <v>0</v>
      </c>
      <c r="AE837" s="17"/>
      <c r="AF837" s="34" t="e">
        <v>#N/A</v>
      </c>
      <c r="AG837" s="12">
        <v>0</v>
      </c>
      <c r="AH837" s="20"/>
      <c r="AI837" s="20" t="s">
        <v>213</v>
      </c>
      <c r="AJ837" s="223"/>
      <c r="AK837" s="223"/>
      <c r="AL837" s="223"/>
      <c r="AM837" s="331"/>
      <c r="AN837" s="223">
        <v>3</v>
      </c>
      <c r="AO837" s="223">
        <v>3</v>
      </c>
      <c r="AP837" s="223">
        <v>2</v>
      </c>
      <c r="AQ837" s="223">
        <v>2</v>
      </c>
      <c r="AR837" s="12"/>
    </row>
    <row r="838" spans="1:44">
      <c r="A838" s="12" t="s">
        <v>7368</v>
      </c>
      <c r="B838" s="23" t="s">
        <v>7472</v>
      </c>
      <c r="C838" s="24">
        <v>12115125</v>
      </c>
      <c r="D838" s="12" t="s">
        <v>7438</v>
      </c>
      <c r="E838" s="25" t="s">
        <v>7369</v>
      </c>
      <c r="F838" s="24">
        <v>11114086</v>
      </c>
      <c r="G838" s="12" t="s">
        <v>7370</v>
      </c>
      <c r="H838" s="26" t="s">
        <v>7371</v>
      </c>
      <c r="I838" s="12">
        <v>15</v>
      </c>
      <c r="J838" s="27">
        <v>46262</v>
      </c>
      <c r="K838" s="28" t="s">
        <v>7372</v>
      </c>
      <c r="L838" s="12" t="s">
        <v>7373</v>
      </c>
      <c r="M838" s="12">
        <v>15</v>
      </c>
      <c r="N838" s="358">
        <v>0</v>
      </c>
      <c r="O838" s="358">
        <v>0</v>
      </c>
      <c r="P838" s="30" t="s">
        <v>203</v>
      </c>
      <c r="Q838" s="31">
        <v>46254</v>
      </c>
      <c r="R838" s="358">
        <v>0</v>
      </c>
      <c r="S838" s="31">
        <v>46255</v>
      </c>
      <c r="T838" s="31">
        <v>46255</v>
      </c>
      <c r="U838" s="12" t="s">
        <v>101</v>
      </c>
      <c r="V838" s="12" t="s">
        <v>45</v>
      </c>
      <c r="W838" s="31"/>
      <c r="X838" s="358">
        <v>0</v>
      </c>
      <c r="Y838" s="358">
        <v>0</v>
      </c>
      <c r="Z838" s="357">
        <f>IFERROR(VLOOKUP(H838,[2]New!$B:$G,3,0),)*I838/60</f>
        <v>5.4749999999999996</v>
      </c>
      <c r="AA838" s="357">
        <f>IFERROR(VLOOKUP(H838,[2]New!$B:$G,4,0),)*I838/60</f>
        <v>29.475000000000001</v>
      </c>
      <c r="AB838" s="357">
        <f>IFERROR(VLOOKUP(H838,[2]New!$B:$G,6,0),)*I838/60</f>
        <v>19</v>
      </c>
      <c r="AC838" s="33">
        <f>VLOOKUP(A838,'[5]PO PTCA'!$A:$M,12,0)</f>
        <v>46269</v>
      </c>
      <c r="AD838" s="12">
        <f>IFERROR(VLOOKUP(H838,[3]Sheet1!$E:$H,4,0),)</f>
        <v>0</v>
      </c>
      <c r="AE838" s="17"/>
      <c r="AF838" s="34" t="e">
        <v>#N/A</v>
      </c>
      <c r="AG838" s="12">
        <v>0</v>
      </c>
      <c r="AH838" s="20"/>
      <c r="AI838" s="20" t="s">
        <v>213</v>
      </c>
      <c r="AJ838" s="223"/>
      <c r="AK838" s="223"/>
      <c r="AL838" s="223"/>
      <c r="AM838" s="331"/>
      <c r="AN838" s="223">
        <v>3</v>
      </c>
      <c r="AO838" s="223">
        <v>3</v>
      </c>
      <c r="AP838" s="223">
        <v>2</v>
      </c>
      <c r="AQ838" s="223">
        <v>2</v>
      </c>
      <c r="AR838" s="12"/>
    </row>
    <row r="839" spans="1:44">
      <c r="A839" s="12" t="s">
        <v>7374</v>
      </c>
      <c r="B839" s="23" t="s">
        <v>7473</v>
      </c>
      <c r="C839" s="24">
        <v>12115103</v>
      </c>
      <c r="D839" s="12" t="s">
        <v>7439</v>
      </c>
      <c r="E839" s="25" t="s">
        <v>7375</v>
      </c>
      <c r="F839" s="24">
        <v>11112816</v>
      </c>
      <c r="G839" s="12" t="s">
        <v>7376</v>
      </c>
      <c r="H839" s="26" t="s">
        <v>7377</v>
      </c>
      <c r="I839" s="12">
        <v>20</v>
      </c>
      <c r="J839" s="27">
        <v>46262</v>
      </c>
      <c r="K839" s="28" t="s">
        <v>7378</v>
      </c>
      <c r="L839" s="12" t="s">
        <v>7379</v>
      </c>
      <c r="M839" s="12">
        <v>20</v>
      </c>
      <c r="N839" s="358">
        <v>0</v>
      </c>
      <c r="O839" s="358">
        <v>0</v>
      </c>
      <c r="P839" s="30" t="s">
        <v>203</v>
      </c>
      <c r="Q839" s="31">
        <v>46254</v>
      </c>
      <c r="R839" s="358">
        <v>0</v>
      </c>
      <c r="S839" s="31">
        <v>46255</v>
      </c>
      <c r="T839" s="31">
        <v>46255</v>
      </c>
      <c r="U839" s="12" t="s">
        <v>101</v>
      </c>
      <c r="V839" s="12" t="s">
        <v>45</v>
      </c>
      <c r="W839" s="31"/>
      <c r="X839" s="358">
        <v>0</v>
      </c>
      <c r="Y839" s="358">
        <v>0</v>
      </c>
      <c r="Z839" s="357">
        <f>IFERROR(VLOOKUP(H839,[2]New!$B:$G,3,0),)*I839/60</f>
        <v>0</v>
      </c>
      <c r="AA839" s="357">
        <f>IFERROR(VLOOKUP(H839,[2]New!$B:$G,4,0),)*I839/60</f>
        <v>0</v>
      </c>
      <c r="AB839" s="357">
        <f>IFERROR(VLOOKUP(H839,[2]New!$B:$G,6,0),)*I839/60</f>
        <v>0</v>
      </c>
      <c r="AC839" s="33">
        <f>VLOOKUP(A839,'[5]PO PTCA'!$A:$M,12,0)</f>
        <v>46269</v>
      </c>
      <c r="AD839" s="12">
        <f>IFERROR(VLOOKUP(H839,[3]Sheet1!$E:$H,4,0),)</f>
        <v>0</v>
      </c>
      <c r="AE839" s="17"/>
      <c r="AF839" s="34" t="e">
        <v>#N/A</v>
      </c>
      <c r="AG839" s="12">
        <v>0</v>
      </c>
      <c r="AH839" s="20"/>
      <c r="AI839" s="20" t="s">
        <v>213</v>
      </c>
      <c r="AJ839" s="223"/>
      <c r="AK839" s="223"/>
      <c r="AL839" s="223"/>
      <c r="AM839" s="331"/>
      <c r="AN839" s="223">
        <v>3</v>
      </c>
      <c r="AO839" s="223">
        <v>3</v>
      </c>
      <c r="AP839" s="223">
        <v>2</v>
      </c>
      <c r="AQ839" s="223">
        <v>2</v>
      </c>
      <c r="AR839" s="12"/>
    </row>
    <row r="840" spans="1:44">
      <c r="A840" s="12" t="s">
        <v>7380</v>
      </c>
      <c r="B840" s="23" t="s">
        <v>7474</v>
      </c>
      <c r="C840" s="24">
        <v>12115104</v>
      </c>
      <c r="D840" s="12" t="s">
        <v>528</v>
      </c>
      <c r="E840" s="25" t="s">
        <v>7381</v>
      </c>
      <c r="F840" s="24">
        <v>11112817</v>
      </c>
      <c r="G840" s="12" t="s">
        <v>7382</v>
      </c>
      <c r="H840" s="26" t="s">
        <v>7383</v>
      </c>
      <c r="I840" s="12">
        <v>20</v>
      </c>
      <c r="J840" s="27">
        <v>46262</v>
      </c>
      <c r="K840" s="28" t="s">
        <v>7384</v>
      </c>
      <c r="L840" s="12" t="s">
        <v>7385</v>
      </c>
      <c r="M840" s="12">
        <v>20</v>
      </c>
      <c r="N840" s="358">
        <v>0</v>
      </c>
      <c r="O840" s="358">
        <v>0</v>
      </c>
      <c r="P840" s="30" t="s">
        <v>203</v>
      </c>
      <c r="Q840" s="31">
        <v>46254</v>
      </c>
      <c r="R840" s="358">
        <v>0</v>
      </c>
      <c r="S840" s="31">
        <v>46255</v>
      </c>
      <c r="T840" s="31">
        <v>46255</v>
      </c>
      <c r="U840" s="12" t="s">
        <v>101</v>
      </c>
      <c r="V840" s="12" t="s">
        <v>45</v>
      </c>
      <c r="W840" s="31"/>
      <c r="X840" s="358">
        <v>0</v>
      </c>
      <c r="Y840" s="358">
        <v>0</v>
      </c>
      <c r="Z840" s="357">
        <f>IFERROR(VLOOKUP(H840,[2]New!$B:$G,3,0),)*I840/60</f>
        <v>7.333333333333333</v>
      </c>
      <c r="AA840" s="357">
        <f>IFERROR(VLOOKUP(H840,[2]New!$B:$G,4,0),)*I840/60</f>
        <v>39.299999999999997</v>
      </c>
      <c r="AB840" s="357">
        <f>IFERROR(VLOOKUP(H840,[2]New!$B:$G,6,0),)*I840/60</f>
        <v>38.333333333333336</v>
      </c>
      <c r="AC840" s="33">
        <f>VLOOKUP(A840,'[5]PO PTCA'!$A:$M,12,0)</f>
        <v>46269</v>
      </c>
      <c r="AD840" s="12">
        <f>IFERROR(VLOOKUP(H840,[3]Sheet1!$E:$H,4,0),)</f>
        <v>0</v>
      </c>
      <c r="AE840" s="17"/>
      <c r="AF840" s="34" t="e">
        <v>#N/A</v>
      </c>
      <c r="AG840" s="12">
        <v>0</v>
      </c>
      <c r="AH840" s="20"/>
      <c r="AI840" s="20" t="s">
        <v>213</v>
      </c>
      <c r="AJ840" s="223"/>
      <c r="AK840" s="223"/>
      <c r="AL840" s="223"/>
      <c r="AM840" s="331"/>
      <c r="AN840" s="223">
        <v>3</v>
      </c>
      <c r="AO840" s="223">
        <v>3</v>
      </c>
      <c r="AP840" s="223">
        <v>2</v>
      </c>
      <c r="AQ840" s="223">
        <v>2</v>
      </c>
      <c r="AR840" s="12"/>
    </row>
    <row r="841" spans="1:44">
      <c r="A841" s="12" t="s">
        <v>7386</v>
      </c>
      <c r="B841" s="23" t="s">
        <v>7475</v>
      </c>
      <c r="C841" s="24">
        <v>12115091</v>
      </c>
      <c r="D841" s="12" t="s">
        <v>4753</v>
      </c>
      <c r="E841" s="25" t="s">
        <v>7387</v>
      </c>
      <c r="F841" s="24">
        <v>11112804</v>
      </c>
      <c r="G841" s="12" t="s">
        <v>4667</v>
      </c>
      <c r="H841" s="26" t="s">
        <v>4668</v>
      </c>
      <c r="I841" s="12">
        <v>25</v>
      </c>
      <c r="J841" s="27">
        <v>46262</v>
      </c>
      <c r="K841" s="28" t="s">
        <v>7388</v>
      </c>
      <c r="L841" s="12" t="s">
        <v>7389</v>
      </c>
      <c r="M841" s="12">
        <v>25</v>
      </c>
      <c r="N841" s="358">
        <v>0</v>
      </c>
      <c r="O841" s="358">
        <v>0</v>
      </c>
      <c r="P841" s="30" t="s">
        <v>203</v>
      </c>
      <c r="Q841" s="31">
        <v>46254</v>
      </c>
      <c r="R841" s="358">
        <v>0</v>
      </c>
      <c r="S841" s="31">
        <v>46255</v>
      </c>
      <c r="T841" s="31">
        <v>46255</v>
      </c>
      <c r="U841" s="12" t="s">
        <v>101</v>
      </c>
      <c r="V841" s="12" t="s">
        <v>45</v>
      </c>
      <c r="W841" s="31"/>
      <c r="X841" s="358">
        <v>0</v>
      </c>
      <c r="Y841" s="358">
        <v>0</v>
      </c>
      <c r="Z841" s="357">
        <f>IFERROR(VLOOKUP(H841,[2]New!$B:$G,3,0),)*I841/60</f>
        <v>9.125</v>
      </c>
      <c r="AA841" s="357">
        <f>IFERROR(VLOOKUP(H841,[2]New!$B:$G,4,0),)*I841/60</f>
        <v>49.125</v>
      </c>
      <c r="AB841" s="357">
        <f>IFERROR(VLOOKUP(H841,[2]New!$B:$G,6,0),)*I841/60</f>
        <v>31.666666666666668</v>
      </c>
      <c r="AC841" s="33">
        <f>VLOOKUP(A841,'[5]PO PTCA'!$A:$M,12,0)</f>
        <v>46269</v>
      </c>
      <c r="AD841" s="12">
        <f>IFERROR(VLOOKUP(H841,[3]Sheet1!$E:$H,4,0),)</f>
        <v>0</v>
      </c>
      <c r="AE841" s="17"/>
      <c r="AF841" s="34" t="e">
        <v>#N/A</v>
      </c>
      <c r="AG841" s="12">
        <v>0</v>
      </c>
      <c r="AH841" s="20"/>
      <c r="AI841" s="20" t="s">
        <v>213</v>
      </c>
      <c r="AJ841" s="223"/>
      <c r="AK841" s="223"/>
      <c r="AL841" s="223"/>
      <c r="AM841" s="331"/>
      <c r="AN841" s="223">
        <v>3</v>
      </c>
      <c r="AO841" s="223">
        <v>3</v>
      </c>
      <c r="AP841" s="223">
        <v>2</v>
      </c>
      <c r="AQ841" s="223">
        <v>2</v>
      </c>
      <c r="AR841" s="12"/>
    </row>
    <row r="842" spans="1:44">
      <c r="A842" s="12" t="s">
        <v>7390</v>
      </c>
      <c r="B842" s="23" t="s">
        <v>7476</v>
      </c>
      <c r="C842" s="24">
        <v>12115136</v>
      </c>
      <c r="D842" s="12" t="s">
        <v>799</v>
      </c>
      <c r="E842" s="25" t="s">
        <v>7391</v>
      </c>
      <c r="F842" s="24">
        <v>11114097</v>
      </c>
      <c r="G842" s="12" t="s">
        <v>793</v>
      </c>
      <c r="H842" s="26" t="s">
        <v>794</v>
      </c>
      <c r="I842" s="12">
        <v>25</v>
      </c>
      <c r="J842" s="27">
        <v>46262</v>
      </c>
      <c r="K842" s="28" t="s">
        <v>7392</v>
      </c>
      <c r="L842" s="12" t="s">
        <v>7393</v>
      </c>
      <c r="M842" s="12">
        <v>25</v>
      </c>
      <c r="N842" s="358">
        <v>0</v>
      </c>
      <c r="O842" s="358">
        <v>0</v>
      </c>
      <c r="P842" s="30" t="s">
        <v>203</v>
      </c>
      <c r="Q842" s="31">
        <v>46254</v>
      </c>
      <c r="R842" s="358">
        <v>0</v>
      </c>
      <c r="S842" s="31">
        <v>46255</v>
      </c>
      <c r="T842" s="31">
        <v>46255</v>
      </c>
      <c r="U842" s="12" t="s">
        <v>101</v>
      </c>
      <c r="V842" s="12" t="s">
        <v>45</v>
      </c>
      <c r="W842" s="31"/>
      <c r="X842" s="358">
        <v>0</v>
      </c>
      <c r="Y842" s="358">
        <v>0</v>
      </c>
      <c r="Z842" s="357">
        <f>IFERROR(VLOOKUP(H842,[2]New!$B:$G,3,0),)*I842/60</f>
        <v>9.125</v>
      </c>
      <c r="AA842" s="357">
        <f>IFERROR(VLOOKUP(H842,[2]New!$B:$G,4,0),)*I842/60</f>
        <v>49.125</v>
      </c>
      <c r="AB842" s="357">
        <f>IFERROR(VLOOKUP(H842,[2]New!$B:$G,6,0),)*I842/60</f>
        <v>31.666666666666668</v>
      </c>
      <c r="AC842" s="33">
        <f>VLOOKUP(A842,'[5]PO PTCA'!$A:$M,12,0)</f>
        <v>46269</v>
      </c>
      <c r="AD842" s="12">
        <f>IFERROR(VLOOKUP(H842,[3]Sheet1!$E:$H,4,0),)</f>
        <v>0</v>
      </c>
      <c r="AE842" s="17"/>
      <c r="AF842" s="34" t="e">
        <v>#N/A</v>
      </c>
      <c r="AG842" s="12">
        <v>0</v>
      </c>
      <c r="AH842" s="20"/>
      <c r="AI842" s="20" t="s">
        <v>213</v>
      </c>
      <c r="AJ842" s="223"/>
      <c r="AK842" s="223"/>
      <c r="AL842" s="223"/>
      <c r="AM842" s="331"/>
      <c r="AN842" s="223">
        <v>3</v>
      </c>
      <c r="AO842" s="223">
        <v>3</v>
      </c>
      <c r="AP842" s="223">
        <v>2</v>
      </c>
      <c r="AQ842" s="223">
        <v>2</v>
      </c>
      <c r="AR842" s="12"/>
    </row>
    <row r="843" spans="1:44">
      <c r="A843" s="12" t="s">
        <v>7394</v>
      </c>
      <c r="B843" s="23" t="s">
        <v>7477</v>
      </c>
      <c r="C843" s="24">
        <v>12115132</v>
      </c>
      <c r="D843" s="12" t="s">
        <v>7440</v>
      </c>
      <c r="E843" s="25" t="s">
        <v>7395</v>
      </c>
      <c r="F843" s="24">
        <v>11114093</v>
      </c>
      <c r="G843" s="12" t="s">
        <v>7396</v>
      </c>
      <c r="H843" s="26" t="s">
        <v>7397</v>
      </c>
      <c r="I843" s="12">
        <v>25</v>
      </c>
      <c r="J843" s="27">
        <v>46262</v>
      </c>
      <c r="K843" s="28" t="s">
        <v>7398</v>
      </c>
      <c r="L843" s="12" t="s">
        <v>7399</v>
      </c>
      <c r="M843" s="12">
        <v>25</v>
      </c>
      <c r="N843" s="358">
        <v>0</v>
      </c>
      <c r="O843" s="358">
        <v>0</v>
      </c>
      <c r="P843" s="30" t="s">
        <v>203</v>
      </c>
      <c r="Q843" s="31">
        <v>46254</v>
      </c>
      <c r="R843" s="358">
        <v>0</v>
      </c>
      <c r="S843" s="31">
        <v>46255</v>
      </c>
      <c r="T843" s="31">
        <v>46255</v>
      </c>
      <c r="U843" s="12" t="s">
        <v>101</v>
      </c>
      <c r="V843" s="12" t="s">
        <v>45</v>
      </c>
      <c r="W843" s="31"/>
      <c r="X843" s="358">
        <v>0</v>
      </c>
      <c r="Y843" s="358">
        <v>0</v>
      </c>
      <c r="Z843" s="357">
        <f>IFERROR(VLOOKUP(H843,[2]New!$B:$G,3,0),)*I843/60</f>
        <v>9.125</v>
      </c>
      <c r="AA843" s="357">
        <f>IFERROR(VLOOKUP(H843,[2]New!$B:$G,4,0),)*I843/60</f>
        <v>49.125</v>
      </c>
      <c r="AB843" s="357">
        <f>IFERROR(VLOOKUP(H843,[2]New!$B:$G,6,0),)*I843/60</f>
        <v>31.666666666666668</v>
      </c>
      <c r="AC843" s="33">
        <f>VLOOKUP(A843,'[5]PO PTCA'!$A:$M,12,0)</f>
        <v>46269</v>
      </c>
      <c r="AD843" s="12">
        <f>IFERROR(VLOOKUP(H843,[3]Sheet1!$E:$H,4,0),)</f>
        <v>0</v>
      </c>
      <c r="AE843" s="17"/>
      <c r="AF843" s="34" t="e">
        <v>#N/A</v>
      </c>
      <c r="AG843" s="12">
        <v>0</v>
      </c>
      <c r="AH843" s="20"/>
      <c r="AI843" s="20" t="s">
        <v>213</v>
      </c>
      <c r="AJ843" s="223"/>
      <c r="AK843" s="223"/>
      <c r="AL843" s="223"/>
      <c r="AM843" s="331"/>
      <c r="AN843" s="223">
        <v>3</v>
      </c>
      <c r="AO843" s="223">
        <v>3</v>
      </c>
      <c r="AP843" s="223">
        <v>2</v>
      </c>
      <c r="AQ843" s="223">
        <v>2</v>
      </c>
      <c r="AR843" s="12"/>
    </row>
    <row r="844" spans="1:44">
      <c r="A844" s="12" t="s">
        <v>7400</v>
      </c>
      <c r="B844" s="23" t="s">
        <v>7478</v>
      </c>
      <c r="C844" s="24">
        <v>12115080</v>
      </c>
      <c r="D844" s="12" t="s">
        <v>7441</v>
      </c>
      <c r="E844" s="25" t="s">
        <v>7401</v>
      </c>
      <c r="F844" s="24">
        <v>11112775</v>
      </c>
      <c r="G844" s="12" t="s">
        <v>7402</v>
      </c>
      <c r="H844" s="26" t="s">
        <v>7403</v>
      </c>
      <c r="I844" s="12">
        <v>35</v>
      </c>
      <c r="J844" s="27">
        <v>46262</v>
      </c>
      <c r="K844" s="28" t="s">
        <v>7404</v>
      </c>
      <c r="L844" s="12" t="s">
        <v>7405</v>
      </c>
      <c r="M844" s="12">
        <v>35</v>
      </c>
      <c r="N844" s="358">
        <v>0</v>
      </c>
      <c r="O844" s="358">
        <v>0</v>
      </c>
      <c r="P844" s="30" t="s">
        <v>203</v>
      </c>
      <c r="Q844" s="31">
        <v>46254</v>
      </c>
      <c r="R844" s="358">
        <v>0</v>
      </c>
      <c r="S844" s="31">
        <v>46255</v>
      </c>
      <c r="T844" s="31">
        <v>46255</v>
      </c>
      <c r="U844" s="12" t="s">
        <v>101</v>
      </c>
      <c r="V844" s="12" t="s">
        <v>45</v>
      </c>
      <c r="W844" s="31"/>
      <c r="X844" s="358">
        <v>0</v>
      </c>
      <c r="Y844" s="358">
        <v>0</v>
      </c>
      <c r="Z844" s="357">
        <f>IFERROR(VLOOKUP(H844,[2]New!$B:$G,3,0),)*I844/60</f>
        <v>19.833333333333332</v>
      </c>
      <c r="AA844" s="357">
        <f>IFERROR(VLOOKUP(H844,[2]New!$B:$G,4,0),)*I844/60</f>
        <v>77</v>
      </c>
      <c r="AB844" s="357">
        <f>IFERROR(VLOOKUP(H844,[2]New!$B:$G,6,0),)*I844/60</f>
        <v>49</v>
      </c>
      <c r="AC844" s="33">
        <f>VLOOKUP(A844,'[5]PO PTCA'!$A:$M,12,0)</f>
        <v>46269</v>
      </c>
      <c r="AD844" s="12">
        <f>IFERROR(VLOOKUP(H844,[3]Sheet1!$E:$H,4,0),)</f>
        <v>0</v>
      </c>
      <c r="AE844" s="17"/>
      <c r="AF844" s="34" t="e">
        <v>#N/A</v>
      </c>
      <c r="AG844" s="12">
        <v>0</v>
      </c>
      <c r="AH844" s="20"/>
      <c r="AI844" s="20" t="s">
        <v>213</v>
      </c>
      <c r="AJ844" s="223"/>
      <c r="AK844" s="223"/>
      <c r="AL844" s="223"/>
      <c r="AM844" s="331"/>
      <c r="AN844" s="223">
        <v>3</v>
      </c>
      <c r="AO844" s="223">
        <v>3</v>
      </c>
      <c r="AP844" s="223">
        <v>2</v>
      </c>
      <c r="AQ844" s="223">
        <v>2</v>
      </c>
      <c r="AR844" s="12"/>
    </row>
    <row r="845" spans="1:44">
      <c r="A845" s="12" t="s">
        <v>7406</v>
      </c>
      <c r="B845" s="23" t="s">
        <v>7479</v>
      </c>
      <c r="C845" s="24">
        <v>12115105</v>
      </c>
      <c r="D845" s="12" t="s">
        <v>801</v>
      </c>
      <c r="E845" s="25" t="s">
        <v>7407</v>
      </c>
      <c r="F845" s="24">
        <v>11112818</v>
      </c>
      <c r="G845" s="12" t="s">
        <v>797</v>
      </c>
      <c r="H845" s="26" t="s">
        <v>798</v>
      </c>
      <c r="I845" s="12">
        <v>40</v>
      </c>
      <c r="J845" s="27">
        <v>46262</v>
      </c>
      <c r="K845" s="28" t="s">
        <v>7408</v>
      </c>
      <c r="L845" s="12" t="s">
        <v>7409</v>
      </c>
      <c r="M845" s="12">
        <v>40</v>
      </c>
      <c r="N845" s="358">
        <v>0</v>
      </c>
      <c r="O845" s="358">
        <v>0</v>
      </c>
      <c r="P845" s="30" t="s">
        <v>203</v>
      </c>
      <c r="Q845" s="31">
        <v>46254</v>
      </c>
      <c r="R845" s="358">
        <v>0</v>
      </c>
      <c r="S845" s="31">
        <v>46255</v>
      </c>
      <c r="T845" s="31">
        <v>46255</v>
      </c>
      <c r="U845" s="12" t="s">
        <v>101</v>
      </c>
      <c r="V845" s="12" t="s">
        <v>45</v>
      </c>
      <c r="W845" s="31"/>
      <c r="X845" s="358">
        <v>0</v>
      </c>
      <c r="Y845" s="358">
        <v>0</v>
      </c>
      <c r="Z845" s="357">
        <f>IFERROR(VLOOKUP(H845,[2]New!$B:$G,3,0),)*I845/60</f>
        <v>14.6</v>
      </c>
      <c r="AA845" s="357">
        <f>IFERROR(VLOOKUP(H845,[2]New!$B:$G,4,0),)*I845/60</f>
        <v>78.599999999999994</v>
      </c>
      <c r="AB845" s="357">
        <f>IFERROR(VLOOKUP(H845,[2]New!$B:$G,6,0),)*I845/60</f>
        <v>50.666666666666664</v>
      </c>
      <c r="AC845" s="33">
        <f>VLOOKUP(A845,'[5]PO PTCA'!$A:$M,12,0)</f>
        <v>46269</v>
      </c>
      <c r="AD845" s="12">
        <f>IFERROR(VLOOKUP(H845,[3]Sheet1!$E:$H,4,0),)</f>
        <v>0</v>
      </c>
      <c r="AE845" s="17"/>
      <c r="AF845" s="34" t="e">
        <v>#N/A</v>
      </c>
      <c r="AG845" s="12">
        <v>0</v>
      </c>
      <c r="AH845" s="20"/>
      <c r="AI845" s="20" t="s">
        <v>213</v>
      </c>
      <c r="AJ845" s="223"/>
      <c r="AK845" s="223"/>
      <c r="AL845" s="223"/>
      <c r="AM845" s="331"/>
      <c r="AN845" s="223">
        <v>3</v>
      </c>
      <c r="AO845" s="223">
        <v>3</v>
      </c>
      <c r="AP845" s="223">
        <v>2</v>
      </c>
      <c r="AQ845" s="223">
        <v>2</v>
      </c>
      <c r="AR845" s="12"/>
    </row>
    <row r="846" spans="1:44">
      <c r="A846" s="12" t="s">
        <v>7410</v>
      </c>
      <c r="B846" s="23" t="s">
        <v>7480</v>
      </c>
      <c r="C846" s="24">
        <v>12115093</v>
      </c>
      <c r="D846" s="12" t="s">
        <v>7442</v>
      </c>
      <c r="E846" s="25" t="s">
        <v>7411</v>
      </c>
      <c r="F846" s="24">
        <v>11112806</v>
      </c>
      <c r="G846" s="12" t="s">
        <v>7412</v>
      </c>
      <c r="H846" s="26" t="s">
        <v>7413</v>
      </c>
      <c r="I846" s="12">
        <v>85</v>
      </c>
      <c r="J846" s="27">
        <v>46262</v>
      </c>
      <c r="K846" s="28" t="s">
        <v>7414</v>
      </c>
      <c r="L846" s="12" t="s">
        <v>7415</v>
      </c>
      <c r="M846" s="12">
        <v>85</v>
      </c>
      <c r="N846" s="358">
        <v>0</v>
      </c>
      <c r="O846" s="358">
        <v>0</v>
      </c>
      <c r="P846" s="30" t="s">
        <v>203</v>
      </c>
      <c r="Q846" s="31">
        <v>46254</v>
      </c>
      <c r="R846" s="358">
        <v>0</v>
      </c>
      <c r="S846" s="31">
        <v>46255</v>
      </c>
      <c r="T846" s="31">
        <v>46255</v>
      </c>
      <c r="U846" s="12" t="s">
        <v>101</v>
      </c>
      <c r="V846" s="12" t="s">
        <v>45</v>
      </c>
      <c r="W846" s="31"/>
      <c r="X846" s="358">
        <v>0</v>
      </c>
      <c r="Y846" s="358">
        <v>0</v>
      </c>
      <c r="Z846" s="357">
        <f>IFERROR(VLOOKUP(H846,[2]New!$B:$G,3,0),)*I846/60</f>
        <v>31.166666666666668</v>
      </c>
      <c r="AA846" s="357">
        <f>IFERROR(VLOOKUP(H846,[2]New!$B:$G,4,0),)*I846/60</f>
        <v>167.02500000000001</v>
      </c>
      <c r="AB846" s="357">
        <f>IFERROR(VLOOKUP(H846,[2]New!$B:$G,6,0),)*I846/60</f>
        <v>162.91666666666666</v>
      </c>
      <c r="AC846" s="33">
        <f>VLOOKUP(A846,'[5]PO PTCA'!$A:$M,12,0)</f>
        <v>46269</v>
      </c>
      <c r="AD846" s="12">
        <f>IFERROR(VLOOKUP(H846,[3]Sheet1!$E:$H,4,0),)</f>
        <v>0</v>
      </c>
      <c r="AE846" s="17"/>
      <c r="AF846" s="34" t="e">
        <v>#N/A</v>
      </c>
      <c r="AG846" s="12">
        <v>0</v>
      </c>
      <c r="AH846" s="20"/>
      <c r="AI846" s="20" t="s">
        <v>213</v>
      </c>
      <c r="AJ846" s="223"/>
      <c r="AK846" s="223"/>
      <c r="AL846" s="223"/>
      <c r="AM846" s="331"/>
      <c r="AN846" s="223">
        <v>3</v>
      </c>
      <c r="AO846" s="223">
        <v>3</v>
      </c>
      <c r="AP846" s="223">
        <v>2</v>
      </c>
      <c r="AQ846" s="223">
        <v>2</v>
      </c>
      <c r="AR846" s="12"/>
    </row>
    <row r="847" spans="1:44">
      <c r="A847" s="12" t="s">
        <v>7416</v>
      </c>
      <c r="B847" s="23" t="s">
        <v>7481</v>
      </c>
      <c r="C847" s="24">
        <v>12115101</v>
      </c>
      <c r="D847" s="12" t="s">
        <v>529</v>
      </c>
      <c r="E847" s="25" t="s">
        <v>7417</v>
      </c>
      <c r="F847" s="24">
        <v>11112814</v>
      </c>
      <c r="G847" s="12" t="s">
        <v>523</v>
      </c>
      <c r="H847" s="26" t="s">
        <v>524</v>
      </c>
      <c r="I847" s="12">
        <v>210</v>
      </c>
      <c r="J847" s="27">
        <v>46262</v>
      </c>
      <c r="K847" s="28" t="s">
        <v>7418</v>
      </c>
      <c r="L847" s="12" t="s">
        <v>7419</v>
      </c>
      <c r="M847" s="12">
        <v>210</v>
      </c>
      <c r="N847" s="358">
        <v>0</v>
      </c>
      <c r="O847" s="358">
        <v>0</v>
      </c>
      <c r="P847" s="30" t="s">
        <v>203</v>
      </c>
      <c r="Q847" s="31">
        <v>46254</v>
      </c>
      <c r="R847" s="358">
        <v>0</v>
      </c>
      <c r="S847" s="31">
        <v>46255</v>
      </c>
      <c r="T847" s="31">
        <v>46255</v>
      </c>
      <c r="U847" s="12" t="s">
        <v>101</v>
      </c>
      <c r="V847" s="12" t="s">
        <v>45</v>
      </c>
      <c r="W847" s="31"/>
      <c r="X847" s="358">
        <v>0</v>
      </c>
      <c r="Y847" s="358">
        <v>0</v>
      </c>
      <c r="Z847" s="357">
        <f>IFERROR(VLOOKUP(H847,[2]New!$B:$G,3,0),)*I847/60</f>
        <v>77</v>
      </c>
      <c r="AA847" s="357">
        <f>IFERROR(VLOOKUP(H847,[2]New!$B:$G,4,0),)*I847/60</f>
        <v>412.65</v>
      </c>
      <c r="AB847" s="357">
        <f>IFERROR(VLOOKUP(H847,[2]New!$B:$G,6,0),)*I847/60</f>
        <v>402.5</v>
      </c>
      <c r="AC847" s="33">
        <f>VLOOKUP(A847,'[5]PO PTCA'!$A:$M,12,0)</f>
        <v>46269</v>
      </c>
      <c r="AD847" s="12">
        <f>IFERROR(VLOOKUP(H847,[3]Sheet1!$E:$H,4,0),)</f>
        <v>0</v>
      </c>
      <c r="AE847" s="17"/>
      <c r="AF847" s="34" t="e">
        <v>#N/A</v>
      </c>
      <c r="AG847" s="12">
        <v>0</v>
      </c>
      <c r="AH847" s="20"/>
      <c r="AI847" s="20" t="s">
        <v>213</v>
      </c>
      <c r="AJ847" s="223"/>
      <c r="AK847" s="223"/>
      <c r="AL847" s="223"/>
      <c r="AM847" s="331"/>
      <c r="AN847" s="223">
        <v>3</v>
      </c>
      <c r="AO847" s="223">
        <v>3</v>
      </c>
      <c r="AP847" s="223">
        <v>2</v>
      </c>
      <c r="AQ847" s="223">
        <v>2</v>
      </c>
      <c r="AR847" s="12"/>
    </row>
    <row r="848" spans="1:44">
      <c r="A848" s="12" t="s">
        <v>7420</v>
      </c>
      <c r="B848" s="23" t="s">
        <v>7482</v>
      </c>
      <c r="C848" s="24">
        <v>12115130</v>
      </c>
      <c r="D848" s="12" t="s">
        <v>4756</v>
      </c>
      <c r="E848" s="25" t="s">
        <v>7421</v>
      </c>
      <c r="F848" s="24">
        <v>11114091</v>
      </c>
      <c r="G848" s="12" t="s">
        <v>4691</v>
      </c>
      <c r="H848" s="26" t="s">
        <v>4692</v>
      </c>
      <c r="I848" s="12">
        <v>250</v>
      </c>
      <c r="J848" s="27">
        <v>46262</v>
      </c>
      <c r="K848" s="28" t="s">
        <v>7422</v>
      </c>
      <c r="L848" s="12" t="s">
        <v>7423</v>
      </c>
      <c r="M848" s="12">
        <v>253</v>
      </c>
      <c r="N848" s="358">
        <v>0</v>
      </c>
      <c r="O848" s="358">
        <v>0</v>
      </c>
      <c r="P848" s="30" t="s">
        <v>203</v>
      </c>
      <c r="Q848" s="31">
        <v>46254</v>
      </c>
      <c r="R848" s="358">
        <v>3</v>
      </c>
      <c r="S848" s="31">
        <v>46255</v>
      </c>
      <c r="T848" s="31">
        <v>46255</v>
      </c>
      <c r="U848" s="12" t="s">
        <v>101</v>
      </c>
      <c r="V848" s="12" t="s">
        <v>45</v>
      </c>
      <c r="W848" s="31"/>
      <c r="X848" s="358">
        <v>0</v>
      </c>
      <c r="Y848" s="358">
        <v>0</v>
      </c>
      <c r="Z848" s="357">
        <f>IFERROR(VLOOKUP(H848,[2]New!$B:$G,3,0),)*I848/60</f>
        <v>91.25</v>
      </c>
      <c r="AA848" s="357">
        <f>IFERROR(VLOOKUP(H848,[2]New!$B:$G,4,0),)*I848/60</f>
        <v>491.25</v>
      </c>
      <c r="AB848" s="357">
        <f>IFERROR(VLOOKUP(H848,[2]New!$B:$G,6,0),)*I848/60</f>
        <v>316.66666666666669</v>
      </c>
      <c r="AC848" s="33">
        <f>VLOOKUP(A848,'[5]PO PTCA'!$A:$M,12,0)</f>
        <v>46269</v>
      </c>
      <c r="AD848" s="12">
        <f>IFERROR(VLOOKUP(H848,[3]Sheet1!$E:$H,4,0),)</f>
        <v>0</v>
      </c>
      <c r="AE848" s="17"/>
      <c r="AF848" s="34" t="e">
        <v>#N/A</v>
      </c>
      <c r="AG848" s="12">
        <v>0</v>
      </c>
      <c r="AH848" s="20"/>
      <c r="AI848" s="20" t="s">
        <v>213</v>
      </c>
      <c r="AJ848" s="223"/>
      <c r="AK848" s="223"/>
      <c r="AL848" s="223"/>
      <c r="AM848" s="331"/>
      <c r="AN848" s="223">
        <v>3</v>
      </c>
      <c r="AO848" s="223">
        <v>3</v>
      </c>
      <c r="AP848" s="223">
        <v>2</v>
      </c>
      <c r="AQ848" s="223">
        <v>2</v>
      </c>
      <c r="AR848" s="12"/>
    </row>
    <row r="849" spans="1:44">
      <c r="A849" s="12" t="s">
        <v>7424</v>
      </c>
      <c r="B849" s="23" t="s">
        <v>7483</v>
      </c>
      <c r="C849" s="24">
        <v>12115090</v>
      </c>
      <c r="D849" s="12" t="s">
        <v>587</v>
      </c>
      <c r="E849" s="25" t="s">
        <v>7425</v>
      </c>
      <c r="F849" s="24">
        <v>11112803</v>
      </c>
      <c r="G849" s="12" t="s">
        <v>585</v>
      </c>
      <c r="H849" s="26" t="s">
        <v>586</v>
      </c>
      <c r="I849" s="12">
        <v>250</v>
      </c>
      <c r="J849" s="27">
        <v>46262</v>
      </c>
      <c r="K849" s="28" t="s">
        <v>7426</v>
      </c>
      <c r="L849" s="12" t="s">
        <v>7427</v>
      </c>
      <c r="M849" s="12">
        <v>250</v>
      </c>
      <c r="N849" s="358">
        <v>0</v>
      </c>
      <c r="O849" s="358">
        <v>0</v>
      </c>
      <c r="P849" s="30" t="s">
        <v>203</v>
      </c>
      <c r="Q849" s="31">
        <v>46254</v>
      </c>
      <c r="R849" s="358">
        <v>0</v>
      </c>
      <c r="S849" s="31">
        <v>46255</v>
      </c>
      <c r="T849" s="31">
        <v>46255</v>
      </c>
      <c r="U849" s="12" t="s">
        <v>101</v>
      </c>
      <c r="V849" s="12" t="s">
        <v>45</v>
      </c>
      <c r="W849" s="31"/>
      <c r="X849" s="358">
        <v>0</v>
      </c>
      <c r="Y849" s="358">
        <v>0</v>
      </c>
      <c r="Z849" s="357">
        <f>IFERROR(VLOOKUP(H849,[2]New!$B:$G,3,0),)*I849/60</f>
        <v>91.666666666666671</v>
      </c>
      <c r="AA849" s="357">
        <f>IFERROR(VLOOKUP(H849,[2]New!$B:$G,4,0),)*I849/60</f>
        <v>491.25</v>
      </c>
      <c r="AB849" s="357">
        <f>IFERROR(VLOOKUP(H849,[2]New!$B:$G,6,0),)*I849/60</f>
        <v>479.16666666666669</v>
      </c>
      <c r="AC849" s="33">
        <f>VLOOKUP(A849,'[5]PO PTCA'!$A:$M,12,0)</f>
        <v>46269</v>
      </c>
      <c r="AD849" s="12">
        <f>IFERROR(VLOOKUP(H849,[3]Sheet1!$E:$H,4,0),)</f>
        <v>0</v>
      </c>
      <c r="AE849" s="17"/>
      <c r="AF849" s="34" t="e">
        <v>#N/A</v>
      </c>
      <c r="AG849" s="12">
        <v>0</v>
      </c>
      <c r="AH849" s="20"/>
      <c r="AI849" s="20" t="s">
        <v>213</v>
      </c>
      <c r="AJ849" s="223"/>
      <c r="AK849" s="223"/>
      <c r="AL849" s="223"/>
      <c r="AM849" s="331"/>
      <c r="AN849" s="223">
        <v>3</v>
      </c>
      <c r="AO849" s="223">
        <v>3</v>
      </c>
      <c r="AP849" s="223">
        <v>2</v>
      </c>
      <c r="AQ849" s="223">
        <v>2</v>
      </c>
      <c r="AR849" s="12"/>
    </row>
    <row r="850" spans="1:44">
      <c r="A850" s="12" t="s">
        <v>7428</v>
      </c>
      <c r="B850" s="23" t="s">
        <v>7484</v>
      </c>
      <c r="C850" s="24">
        <v>12115124</v>
      </c>
      <c r="D850" s="12" t="s">
        <v>7443</v>
      </c>
      <c r="E850" s="25" t="s">
        <v>7429</v>
      </c>
      <c r="F850" s="24">
        <v>11114085</v>
      </c>
      <c r="G850" s="12" t="s">
        <v>7430</v>
      </c>
      <c r="H850" s="26" t="s">
        <v>7431</v>
      </c>
      <c r="I850" s="12">
        <v>365</v>
      </c>
      <c r="J850" s="27">
        <v>46262</v>
      </c>
      <c r="K850" s="28" t="s">
        <v>7432</v>
      </c>
      <c r="L850" s="12" t="s">
        <v>7433</v>
      </c>
      <c r="M850" s="12">
        <v>365</v>
      </c>
      <c r="N850" s="358">
        <v>0</v>
      </c>
      <c r="O850" s="358">
        <v>0</v>
      </c>
      <c r="P850" s="30" t="s">
        <v>203</v>
      </c>
      <c r="Q850" s="31">
        <v>46254</v>
      </c>
      <c r="R850" s="358">
        <v>0</v>
      </c>
      <c r="S850" s="31">
        <v>46255</v>
      </c>
      <c r="T850" s="31">
        <v>46255</v>
      </c>
      <c r="U850" s="12" t="s">
        <v>101</v>
      </c>
      <c r="V850" s="12" t="s">
        <v>45</v>
      </c>
      <c r="W850" s="31"/>
      <c r="X850" s="358">
        <v>0</v>
      </c>
      <c r="Y850" s="358">
        <v>0</v>
      </c>
      <c r="Z850" s="357">
        <f>IFERROR(VLOOKUP(H850,[2]New!$B:$G,3,0),)*I850/60</f>
        <v>133.22499999999999</v>
      </c>
      <c r="AA850" s="357">
        <f>IFERROR(VLOOKUP(H850,[2]New!$B:$G,4,0),)*I850/60</f>
        <v>717.22500000000002</v>
      </c>
      <c r="AB850" s="357">
        <f>IFERROR(VLOOKUP(H850,[2]New!$B:$G,6,0),)*I850/60</f>
        <v>462.33333333333331</v>
      </c>
      <c r="AC850" s="33">
        <f>VLOOKUP(A850,'[5]PO PTCA'!$A:$M,12,0)</f>
        <v>46269</v>
      </c>
      <c r="AD850" s="12">
        <f>IFERROR(VLOOKUP(H850,[3]Sheet1!$E:$H,4,0),)</f>
        <v>0</v>
      </c>
      <c r="AE850" s="17"/>
      <c r="AF850" s="34" t="e">
        <v>#N/A</v>
      </c>
      <c r="AG850" s="12">
        <v>0</v>
      </c>
      <c r="AH850" s="20"/>
      <c r="AI850" s="20" t="s">
        <v>213</v>
      </c>
      <c r="AJ850" s="223"/>
      <c r="AK850" s="223"/>
      <c r="AL850" s="223"/>
      <c r="AM850" s="331"/>
      <c r="AN850" s="223">
        <v>3</v>
      </c>
      <c r="AO850" s="223">
        <v>3</v>
      </c>
      <c r="AP850" s="223">
        <v>2</v>
      </c>
      <c r="AQ850" s="223">
        <v>2</v>
      </c>
      <c r="AR850" s="12"/>
    </row>
    <row r="851" spans="1:44">
      <c r="A851" s="12" t="s">
        <v>6108</v>
      </c>
      <c r="B851" s="23" t="s">
        <v>7552</v>
      </c>
      <c r="C851" s="24">
        <v>12120936</v>
      </c>
      <c r="D851" s="12" t="s">
        <v>802</v>
      </c>
      <c r="E851" s="25" t="s">
        <v>7533</v>
      </c>
      <c r="F851" s="24">
        <v>11134977</v>
      </c>
      <c r="G851" s="24" t="s">
        <v>791</v>
      </c>
      <c r="H851" s="26" t="s">
        <v>792</v>
      </c>
      <c r="I851" s="12">
        <v>131</v>
      </c>
      <c r="J851" s="27">
        <v>46263</v>
      </c>
      <c r="K851" s="28" t="s">
        <v>7534</v>
      </c>
      <c r="L851" s="12" t="s">
        <v>7535</v>
      </c>
      <c r="M851" s="12">
        <v>133</v>
      </c>
      <c r="N851" s="358">
        <v>2</v>
      </c>
      <c r="O851" s="358">
        <v>0</v>
      </c>
      <c r="P851" s="30" t="s">
        <v>203</v>
      </c>
      <c r="Q851" s="31">
        <v>46258</v>
      </c>
      <c r="R851" s="358">
        <v>0</v>
      </c>
      <c r="S851" s="31">
        <v>46259</v>
      </c>
      <c r="T851" s="31">
        <v>46259</v>
      </c>
      <c r="U851" s="12" t="s">
        <v>44</v>
      </c>
      <c r="V851" s="12" t="s">
        <v>45</v>
      </c>
      <c r="W851" s="31"/>
      <c r="X851" s="358">
        <v>0</v>
      </c>
      <c r="Y851" s="358">
        <v>0</v>
      </c>
      <c r="Z851" s="357">
        <f>IFERROR(VLOOKUP(H851,[2]New!$B:$G,3,0),)*I851/60</f>
        <v>122.26666666666667</v>
      </c>
      <c r="AA851" s="357">
        <f>IFERROR(VLOOKUP(H851,[2]New!$B:$G,4,0),)*I851/60</f>
        <v>451.95</v>
      </c>
      <c r="AB851" s="357">
        <f>IFERROR(VLOOKUP(H851,[2]New!$B:$G,6,0),)*I851/60</f>
        <v>375.53333333333336</v>
      </c>
      <c r="AC851" s="33">
        <f>VLOOKUP(A851,'[5]PO PTCA'!$A:$M,12,0)</f>
        <v>46269</v>
      </c>
      <c r="AD851" s="12">
        <f>IFERROR(VLOOKUP(H851,[3]Sheet1!$E:$H,4,0),)</f>
        <v>0</v>
      </c>
      <c r="AE851" s="17"/>
      <c r="AF851" s="34"/>
      <c r="AG851" s="12">
        <v>2</v>
      </c>
      <c r="AH851" s="20"/>
      <c r="AI851" s="20"/>
      <c r="AJ851" s="223"/>
      <c r="AK851" s="223"/>
      <c r="AL851" s="223"/>
      <c r="AM851" s="331"/>
      <c r="AN851" s="331"/>
      <c r="AO851" s="331"/>
      <c r="AP851" s="331"/>
      <c r="AQ851" s="331"/>
      <c r="AR851" s="12"/>
    </row>
    <row r="852" spans="1:44">
      <c r="A852" s="12" t="s">
        <v>7536</v>
      </c>
      <c r="B852" s="23" t="s">
        <v>7553</v>
      </c>
      <c r="C852" s="24">
        <v>12120937</v>
      </c>
      <c r="D852" s="12" t="s">
        <v>4805</v>
      </c>
      <c r="E852" s="25" t="s">
        <v>7537</v>
      </c>
      <c r="F852" s="24">
        <v>11122029</v>
      </c>
      <c r="G852" s="12" t="s">
        <v>4788</v>
      </c>
      <c r="H852" s="26" t="s">
        <v>4789</v>
      </c>
      <c r="I852" s="12">
        <v>87</v>
      </c>
      <c r="J852" s="27">
        <v>46270</v>
      </c>
      <c r="K852" s="28" t="s">
        <v>7538</v>
      </c>
      <c r="L852" s="12" t="s">
        <v>7539</v>
      </c>
      <c r="M852" s="12">
        <v>89</v>
      </c>
      <c r="N852" s="358">
        <v>2</v>
      </c>
      <c r="O852" s="358">
        <v>0</v>
      </c>
      <c r="P852" s="30" t="s">
        <v>203</v>
      </c>
      <c r="Q852" s="31">
        <v>46258</v>
      </c>
      <c r="R852" s="358">
        <v>0</v>
      </c>
      <c r="S852" s="31">
        <v>46259</v>
      </c>
      <c r="T852" s="31">
        <v>46259</v>
      </c>
      <c r="U852" s="12" t="s">
        <v>44</v>
      </c>
      <c r="V852" s="12" t="s">
        <v>45</v>
      </c>
      <c r="W852" s="31"/>
      <c r="X852" s="358">
        <v>0</v>
      </c>
      <c r="Y852" s="358">
        <v>0</v>
      </c>
      <c r="Z852" s="357">
        <f>IFERROR(VLOOKUP(H852,[2]New!$B:$G,3,0),)*I852/60</f>
        <v>63.8</v>
      </c>
      <c r="AA852" s="357">
        <f>IFERROR(VLOOKUP(H852,[2]New!$B:$G,4,0),)*I852/60</f>
        <v>260.70999999999998</v>
      </c>
      <c r="AB852" s="357">
        <f>IFERROR(VLOOKUP(H852,[2]New!$B:$G,6,0),)*I852/60</f>
        <v>249.4</v>
      </c>
      <c r="AC852" s="33">
        <f>VLOOKUP(A852,'[5]PO PTCA'!$A:$M,12,0)</f>
        <v>46274</v>
      </c>
      <c r="AD852" s="12">
        <f>IFERROR(VLOOKUP(H852,[3]Sheet1!$E:$H,4,0),)</f>
        <v>0</v>
      </c>
      <c r="AE852" s="17"/>
      <c r="AF852" s="34"/>
      <c r="AG852" s="12">
        <v>2</v>
      </c>
      <c r="AH852" s="20"/>
      <c r="AI852" s="20"/>
      <c r="AJ852" s="223"/>
      <c r="AK852" s="223"/>
      <c r="AL852" s="223"/>
      <c r="AM852" s="331"/>
      <c r="AN852" s="331"/>
      <c r="AO852" s="331"/>
      <c r="AP852" s="331"/>
      <c r="AQ852" s="331"/>
      <c r="AR852" s="12"/>
    </row>
    <row r="853" spans="1:44">
      <c r="A853" s="12" t="s">
        <v>7540</v>
      </c>
      <c r="B853" s="23" t="s">
        <v>7554</v>
      </c>
      <c r="C853" s="24">
        <v>12120941</v>
      </c>
      <c r="D853" s="12" t="s">
        <v>4803</v>
      </c>
      <c r="E853" s="25" t="s">
        <v>7541</v>
      </c>
      <c r="F853" s="24">
        <v>11122033</v>
      </c>
      <c r="G853" s="12" t="s">
        <v>4776</v>
      </c>
      <c r="H853" s="26" t="s">
        <v>4777</v>
      </c>
      <c r="I853" s="12">
        <v>101</v>
      </c>
      <c r="J853" s="27">
        <v>46270</v>
      </c>
      <c r="K853" s="28" t="s">
        <v>7542</v>
      </c>
      <c r="L853" s="12" t="s">
        <v>7543</v>
      </c>
      <c r="M853" s="12">
        <v>103</v>
      </c>
      <c r="N853" s="358">
        <v>2</v>
      </c>
      <c r="O853" s="358">
        <v>0</v>
      </c>
      <c r="P853" s="30" t="s">
        <v>203</v>
      </c>
      <c r="Q853" s="31">
        <v>46258</v>
      </c>
      <c r="R853" s="358">
        <v>0</v>
      </c>
      <c r="S853" s="31">
        <v>46259</v>
      </c>
      <c r="T853" s="31">
        <v>46259</v>
      </c>
      <c r="U853" s="12" t="s">
        <v>44</v>
      </c>
      <c r="V853" s="12" t="s">
        <v>45</v>
      </c>
      <c r="W853" s="31"/>
      <c r="X853" s="358">
        <v>0</v>
      </c>
      <c r="Y853" s="358">
        <v>0</v>
      </c>
      <c r="Z853" s="357">
        <f>IFERROR(VLOOKUP(H853,[2]New!$B:$G,3,0),)*I853/60</f>
        <v>74.066666666666663</v>
      </c>
      <c r="AA853" s="357">
        <f>IFERROR(VLOOKUP(H853,[2]New!$B:$G,4,0),)*I853/60</f>
        <v>302.66333333333336</v>
      </c>
      <c r="AB853" s="357">
        <f>IFERROR(VLOOKUP(H853,[2]New!$B:$G,6,0),)*I853/60</f>
        <v>289.53333333333336</v>
      </c>
      <c r="AC853" s="33">
        <f>VLOOKUP(A853,'[5]PO PTCA'!$A:$M,12,0)</f>
        <v>46274</v>
      </c>
      <c r="AD853" s="12">
        <f>IFERROR(VLOOKUP(H853,[3]Sheet1!$E:$H,4,0),)</f>
        <v>0</v>
      </c>
      <c r="AE853" s="17"/>
      <c r="AF853" s="34"/>
      <c r="AG853" s="12">
        <v>2</v>
      </c>
      <c r="AH853" s="20"/>
      <c r="AI853" s="20"/>
      <c r="AJ853" s="223"/>
      <c r="AK853" s="223"/>
      <c r="AL853" s="223"/>
      <c r="AM853" s="331"/>
      <c r="AN853" s="331"/>
      <c r="AO853" s="331"/>
      <c r="AP853" s="331"/>
      <c r="AQ853" s="331"/>
      <c r="AR853" s="12"/>
    </row>
    <row r="854" spans="1:44">
      <c r="A854" s="12" t="s">
        <v>7544</v>
      </c>
      <c r="B854" s="23" t="s">
        <v>7555</v>
      </c>
      <c r="C854" s="24">
        <v>12120940</v>
      </c>
      <c r="D854" s="12" t="s">
        <v>584</v>
      </c>
      <c r="E854" s="25" t="s">
        <v>7545</v>
      </c>
      <c r="F854" s="24">
        <v>11122032</v>
      </c>
      <c r="G854" s="12" t="s">
        <v>582</v>
      </c>
      <c r="H854" s="26" t="s">
        <v>583</v>
      </c>
      <c r="I854" s="12">
        <v>3</v>
      </c>
      <c r="J854" s="27">
        <v>46270</v>
      </c>
      <c r="K854" s="28" t="s">
        <v>7546</v>
      </c>
      <c r="L854" s="12" t="s">
        <v>7547</v>
      </c>
      <c r="M854" s="12">
        <v>5</v>
      </c>
      <c r="N854" s="358">
        <v>2</v>
      </c>
      <c r="O854" s="358">
        <v>0</v>
      </c>
      <c r="P854" s="30" t="s">
        <v>203</v>
      </c>
      <c r="Q854" s="31">
        <v>46258</v>
      </c>
      <c r="R854" s="358">
        <v>0</v>
      </c>
      <c r="S854" s="31">
        <v>46259</v>
      </c>
      <c r="T854" s="31">
        <v>46259</v>
      </c>
      <c r="U854" s="12" t="s">
        <v>44</v>
      </c>
      <c r="V854" s="12" t="s">
        <v>45</v>
      </c>
      <c r="W854" s="31"/>
      <c r="X854" s="358">
        <v>0</v>
      </c>
      <c r="Y854" s="358">
        <v>0</v>
      </c>
      <c r="Z854" s="357">
        <f>IFERROR(VLOOKUP(H854,[2]New!$B:$G,3,0),)*I854/60</f>
        <v>2.2000000000000002</v>
      </c>
      <c r="AA854" s="357">
        <f>IFERROR(VLOOKUP(H854,[2]New!$B:$G,4,0),)*I854/60</f>
        <v>8.990000000000002</v>
      </c>
      <c r="AB854" s="357">
        <f>IFERROR(VLOOKUP(H854,[2]New!$B:$G,6,0),)*I854/60</f>
        <v>8.6</v>
      </c>
      <c r="AC854" s="33">
        <f>VLOOKUP(A854,'[5]PO PTCA'!$A:$M,12,0)</f>
        <v>46274</v>
      </c>
      <c r="AD854" s="12">
        <f>IFERROR(VLOOKUP(H854,[3]Sheet1!$E:$H,4,0),)</f>
        <v>0</v>
      </c>
      <c r="AE854" s="17"/>
      <c r="AF854" s="34"/>
      <c r="AG854" s="12">
        <v>2</v>
      </c>
      <c r="AH854" s="20"/>
      <c r="AI854" s="20"/>
      <c r="AJ854" s="223"/>
      <c r="AK854" s="223"/>
      <c r="AL854" s="223"/>
      <c r="AM854" s="331"/>
      <c r="AN854" s="331"/>
      <c r="AO854" s="331"/>
      <c r="AP854" s="331"/>
      <c r="AQ854" s="331"/>
      <c r="AR854" s="12"/>
    </row>
    <row r="855" spans="1:44">
      <c r="A855" s="12" t="s">
        <v>7548</v>
      </c>
      <c r="B855" s="23" t="s">
        <v>7556</v>
      </c>
      <c r="C855" s="24">
        <v>12120936</v>
      </c>
      <c r="D855" s="12" t="s">
        <v>802</v>
      </c>
      <c r="E855" s="25" t="s">
        <v>7549</v>
      </c>
      <c r="F855" s="24">
        <v>11134977</v>
      </c>
      <c r="G855" s="12" t="s">
        <v>791</v>
      </c>
      <c r="H855" s="26" t="s">
        <v>792</v>
      </c>
      <c r="I855" s="12">
        <v>40</v>
      </c>
      <c r="J855" s="27">
        <v>46270</v>
      </c>
      <c r="K855" s="28" t="s">
        <v>7550</v>
      </c>
      <c r="L855" s="12" t="s">
        <v>7551</v>
      </c>
      <c r="M855" s="12">
        <v>42</v>
      </c>
      <c r="N855" s="358">
        <v>2</v>
      </c>
      <c r="O855" s="358">
        <v>0</v>
      </c>
      <c r="P855" s="30" t="s">
        <v>203</v>
      </c>
      <c r="Q855" s="31">
        <v>46258</v>
      </c>
      <c r="R855" s="358">
        <v>0</v>
      </c>
      <c r="S855" s="31">
        <v>46259</v>
      </c>
      <c r="T855" s="31">
        <v>46259</v>
      </c>
      <c r="U855" s="12" t="s">
        <v>44</v>
      </c>
      <c r="V855" s="12" t="s">
        <v>45</v>
      </c>
      <c r="W855" s="31"/>
      <c r="X855" s="358">
        <v>0</v>
      </c>
      <c r="Y855" s="358">
        <v>0</v>
      </c>
      <c r="Z855" s="357">
        <f>IFERROR(VLOOKUP(H855,[2]New!$B:$G,3,0),)*I855/60</f>
        <v>37.333333333333336</v>
      </c>
      <c r="AA855" s="357">
        <f>IFERROR(VLOOKUP(H855,[2]New!$B:$G,4,0),)*I855/60</f>
        <v>138</v>
      </c>
      <c r="AB855" s="357">
        <f>IFERROR(VLOOKUP(H855,[2]New!$B:$G,6,0),)*I855/60</f>
        <v>114.66666666666667</v>
      </c>
      <c r="AC855" s="33">
        <f>VLOOKUP(A855,'[5]PO PTCA'!$A:$M,12,0)</f>
        <v>46280</v>
      </c>
      <c r="AD855" s="12">
        <f>IFERROR(VLOOKUP(H855,[3]Sheet1!$E:$H,4,0),)</f>
        <v>0</v>
      </c>
      <c r="AE855" s="17"/>
      <c r="AF855" s="34"/>
      <c r="AG855" s="12">
        <v>2</v>
      </c>
      <c r="AH855" s="20"/>
      <c r="AI855" s="20"/>
      <c r="AJ855" s="223"/>
      <c r="AK855" s="223"/>
      <c r="AL855" s="223"/>
      <c r="AM855" s="331"/>
      <c r="AN855" s="331"/>
      <c r="AO855" s="331"/>
      <c r="AP855" s="331"/>
      <c r="AQ855" s="331"/>
      <c r="AR855" s="12"/>
    </row>
    <row r="856" spans="1:44">
      <c r="A856" s="12" t="s">
        <v>7557</v>
      </c>
      <c r="B856" s="23" t="s">
        <v>7691</v>
      </c>
      <c r="C856" s="24">
        <v>12115103</v>
      </c>
      <c r="D856" s="12" t="s">
        <v>7439</v>
      </c>
      <c r="E856" s="25" t="s">
        <v>7558</v>
      </c>
      <c r="F856" s="24">
        <v>11112816</v>
      </c>
      <c r="G856" s="12" t="s">
        <v>7376</v>
      </c>
      <c r="H856" s="26" t="s">
        <v>7377</v>
      </c>
      <c r="I856" s="12">
        <v>5</v>
      </c>
      <c r="J856" s="27">
        <v>46270</v>
      </c>
      <c r="K856" s="28" t="s">
        <v>7559</v>
      </c>
      <c r="L856" s="12" t="s">
        <v>7560</v>
      </c>
      <c r="M856" s="12">
        <v>5</v>
      </c>
      <c r="N856" s="358">
        <v>0</v>
      </c>
      <c r="O856" s="358">
        <v>0</v>
      </c>
      <c r="P856" s="30" t="s">
        <v>203</v>
      </c>
      <c r="Q856" s="31">
        <v>46258</v>
      </c>
      <c r="R856" s="358">
        <v>0</v>
      </c>
      <c r="S856" s="31">
        <v>46259</v>
      </c>
      <c r="T856" s="31">
        <v>46259</v>
      </c>
      <c r="U856" s="12" t="s">
        <v>101</v>
      </c>
      <c r="V856" s="12" t="s">
        <v>45</v>
      </c>
      <c r="W856" s="31"/>
      <c r="X856" s="358">
        <v>0</v>
      </c>
      <c r="Y856" s="358">
        <v>0</v>
      </c>
      <c r="Z856" s="357">
        <f>IFERROR(VLOOKUP(H856,[2]New!$B:$G,3,0),)*I856/60</f>
        <v>0</v>
      </c>
      <c r="AA856" s="357">
        <f>IFERROR(VLOOKUP(H856,[2]New!$B:$G,4,0),)*I856/60</f>
        <v>0</v>
      </c>
      <c r="AB856" s="357">
        <f>IFERROR(VLOOKUP(H856,[2]New!$B:$G,6,0),)*I856/60</f>
        <v>0</v>
      </c>
      <c r="AC856" s="33">
        <f>VLOOKUP(A856,'[5]PO PTCA'!$A:$M,12,0)</f>
        <v>46274</v>
      </c>
      <c r="AD856" s="12">
        <f>IFERROR(VLOOKUP(H856,[3]Sheet1!$E:$H,4,0),)</f>
        <v>0</v>
      </c>
      <c r="AE856" s="17"/>
      <c r="AF856" s="34"/>
      <c r="AG856" s="12"/>
      <c r="AH856" s="20"/>
      <c r="AI856" s="20"/>
      <c r="AJ856" s="223"/>
      <c r="AK856" s="223"/>
      <c r="AL856" s="223"/>
      <c r="AM856" s="331"/>
      <c r="AN856" s="331"/>
      <c r="AO856" s="331"/>
      <c r="AP856" s="331"/>
      <c r="AQ856" s="331"/>
      <c r="AR856" s="12"/>
    </row>
    <row r="857" spans="1:44">
      <c r="A857" s="12" t="s">
        <v>7561</v>
      </c>
      <c r="B857" s="23" t="s">
        <v>7692</v>
      </c>
      <c r="C857" s="24">
        <v>12115134</v>
      </c>
      <c r="D857" s="12" t="s">
        <v>7689</v>
      </c>
      <c r="E857" s="25" t="s">
        <v>7562</v>
      </c>
      <c r="F857" s="24">
        <v>11114095</v>
      </c>
      <c r="G857" s="12" t="s">
        <v>7563</v>
      </c>
      <c r="H857" s="26" t="s">
        <v>7564</v>
      </c>
      <c r="I857" s="12">
        <v>5</v>
      </c>
      <c r="J857" s="27">
        <v>46270</v>
      </c>
      <c r="K857" s="28" t="s">
        <v>7565</v>
      </c>
      <c r="L857" s="12" t="s">
        <v>7566</v>
      </c>
      <c r="M857" s="12">
        <v>5</v>
      </c>
      <c r="N857" s="358">
        <v>0</v>
      </c>
      <c r="O857" s="358">
        <v>0</v>
      </c>
      <c r="P857" s="30" t="s">
        <v>203</v>
      </c>
      <c r="Q857" s="31">
        <v>46258</v>
      </c>
      <c r="R857" s="358">
        <v>0</v>
      </c>
      <c r="S857" s="31">
        <v>46259</v>
      </c>
      <c r="T857" s="31">
        <v>46259</v>
      </c>
      <c r="U857" s="12" t="s">
        <v>101</v>
      </c>
      <c r="V857" s="12" t="s">
        <v>45</v>
      </c>
      <c r="W857" s="31"/>
      <c r="X857" s="358">
        <v>0</v>
      </c>
      <c r="Y857" s="358">
        <v>0</v>
      </c>
      <c r="Z857" s="357">
        <f>IFERROR(VLOOKUP(H857,[2]New!$B:$G,3,0),)*I857/60</f>
        <v>1.825</v>
      </c>
      <c r="AA857" s="357">
        <f>IFERROR(VLOOKUP(H857,[2]New!$B:$G,4,0),)*I857/60</f>
        <v>9.8249999999999993</v>
      </c>
      <c r="AB857" s="357">
        <f>IFERROR(VLOOKUP(H857,[2]New!$B:$G,6,0),)*I857/60</f>
        <v>6.333333333333333</v>
      </c>
      <c r="AC857" s="33">
        <f>VLOOKUP(A857,'[5]PO PTCA'!$A:$M,12,0)</f>
        <v>46274</v>
      </c>
      <c r="AD857" s="12">
        <f>IFERROR(VLOOKUP(H857,[3]Sheet1!$E:$H,4,0),)</f>
        <v>0</v>
      </c>
      <c r="AE857" s="17"/>
      <c r="AF857" s="34"/>
      <c r="AG857" s="12"/>
      <c r="AH857" s="20"/>
      <c r="AI857" s="20"/>
      <c r="AJ857" s="223"/>
      <c r="AK857" s="223"/>
      <c r="AL857" s="223"/>
      <c r="AM857" s="331"/>
      <c r="AN857" s="331"/>
      <c r="AO857" s="331"/>
      <c r="AP857" s="331"/>
      <c r="AQ857" s="331"/>
      <c r="AR857" s="12"/>
    </row>
    <row r="858" spans="1:44">
      <c r="A858" s="12" t="s">
        <v>7567</v>
      </c>
      <c r="B858" s="23" t="s">
        <v>7693</v>
      </c>
      <c r="C858" s="24">
        <v>12115135</v>
      </c>
      <c r="D858" s="12" t="s">
        <v>4758</v>
      </c>
      <c r="E858" s="25" t="s">
        <v>7568</v>
      </c>
      <c r="F858" s="24">
        <v>11114096</v>
      </c>
      <c r="G858" s="12" t="s">
        <v>4721</v>
      </c>
      <c r="H858" s="26" t="s">
        <v>4722</v>
      </c>
      <c r="I858" s="12">
        <v>5</v>
      </c>
      <c r="J858" s="27">
        <v>46270</v>
      </c>
      <c r="K858" s="28" t="s">
        <v>7569</v>
      </c>
      <c r="L858" s="12" t="s">
        <v>7570</v>
      </c>
      <c r="M858" s="12">
        <v>5</v>
      </c>
      <c r="N858" s="358">
        <v>0</v>
      </c>
      <c r="O858" s="358">
        <v>0</v>
      </c>
      <c r="P858" s="30" t="s">
        <v>203</v>
      </c>
      <c r="Q858" s="31">
        <v>46258</v>
      </c>
      <c r="R858" s="358">
        <v>0</v>
      </c>
      <c r="S858" s="31">
        <v>46259</v>
      </c>
      <c r="T858" s="31">
        <v>46259</v>
      </c>
      <c r="U858" s="12" t="s">
        <v>101</v>
      </c>
      <c r="V858" s="12" t="s">
        <v>45</v>
      </c>
      <c r="W858" s="31"/>
      <c r="X858" s="358">
        <v>0</v>
      </c>
      <c r="Y858" s="358">
        <v>0</v>
      </c>
      <c r="Z858" s="357">
        <f>IFERROR(VLOOKUP(H858,[2]New!$B:$G,3,0),)*I858/60</f>
        <v>1.825</v>
      </c>
      <c r="AA858" s="357">
        <f>IFERROR(VLOOKUP(H858,[2]New!$B:$G,4,0),)*I858/60</f>
        <v>9.8249999999999993</v>
      </c>
      <c r="AB858" s="357">
        <f>IFERROR(VLOOKUP(H858,[2]New!$B:$G,6,0),)*I858/60</f>
        <v>6.333333333333333</v>
      </c>
      <c r="AC858" s="33">
        <f>VLOOKUP(A858,'[5]PO PTCA'!$A:$M,12,0)</f>
        <v>46274</v>
      </c>
      <c r="AD858" s="12">
        <f>IFERROR(VLOOKUP(H858,[3]Sheet1!$E:$H,4,0),)</f>
        <v>0</v>
      </c>
      <c r="AE858" s="17"/>
      <c r="AF858" s="34"/>
      <c r="AG858" s="12"/>
      <c r="AH858" s="20"/>
      <c r="AI858" s="20"/>
      <c r="AJ858" s="223"/>
      <c r="AK858" s="223"/>
      <c r="AL858" s="223"/>
      <c r="AM858" s="331"/>
      <c r="AN858" s="331"/>
      <c r="AO858" s="331"/>
      <c r="AP858" s="331"/>
      <c r="AQ858" s="331"/>
      <c r="AR858" s="12"/>
    </row>
    <row r="859" spans="1:44">
      <c r="A859" s="12" t="s">
        <v>7571</v>
      </c>
      <c r="B859" s="23" t="s">
        <v>7694</v>
      </c>
      <c r="C859" s="24">
        <v>12115078</v>
      </c>
      <c r="D859" s="12" t="s">
        <v>7435</v>
      </c>
      <c r="E859" s="25" t="s">
        <v>7572</v>
      </c>
      <c r="F859" s="24">
        <v>11112773</v>
      </c>
      <c r="G859" s="12" t="s">
        <v>7348</v>
      </c>
      <c r="H859" s="26" t="s">
        <v>7349</v>
      </c>
      <c r="I859" s="12">
        <v>5</v>
      </c>
      <c r="J859" s="27">
        <v>46270</v>
      </c>
      <c r="K859" s="28" t="s">
        <v>7573</v>
      </c>
      <c r="L859" s="12" t="s">
        <v>7574</v>
      </c>
      <c r="M859" s="12">
        <v>5</v>
      </c>
      <c r="N859" s="358">
        <v>0</v>
      </c>
      <c r="O859" s="358">
        <v>0</v>
      </c>
      <c r="P859" s="30" t="s">
        <v>203</v>
      </c>
      <c r="Q859" s="31">
        <v>46258</v>
      </c>
      <c r="R859" s="358">
        <v>0</v>
      </c>
      <c r="S859" s="31">
        <v>46259</v>
      </c>
      <c r="T859" s="31">
        <v>46259</v>
      </c>
      <c r="U859" s="12" t="s">
        <v>101</v>
      </c>
      <c r="V859" s="12" t="s">
        <v>45</v>
      </c>
      <c r="W859" s="31"/>
      <c r="X859" s="358">
        <v>0</v>
      </c>
      <c r="Y859" s="358">
        <v>0</v>
      </c>
      <c r="Z859" s="357">
        <f>IFERROR(VLOOKUP(H859,[2]New!$B:$G,3,0),)*I859/60</f>
        <v>2.8333333333333335</v>
      </c>
      <c r="AA859" s="357">
        <f>IFERROR(VLOOKUP(H859,[2]New!$B:$G,4,0),)*I859/60</f>
        <v>7.7166666666666668</v>
      </c>
      <c r="AB859" s="357">
        <f>IFERROR(VLOOKUP(H859,[2]New!$B:$G,6,0),)*I859/60</f>
        <v>7</v>
      </c>
      <c r="AC859" s="33">
        <f>VLOOKUP(A859,'[5]PO PTCA'!$A:$M,12,0)</f>
        <v>46274</v>
      </c>
      <c r="AD859" s="12">
        <f>IFERROR(VLOOKUP(H859,[3]Sheet1!$E:$H,4,0),)</f>
        <v>0</v>
      </c>
      <c r="AE859" s="17"/>
      <c r="AF859" s="34"/>
      <c r="AG859" s="12"/>
      <c r="AH859" s="20"/>
      <c r="AI859" s="20"/>
      <c r="AJ859" s="223"/>
      <c r="AK859" s="223"/>
      <c r="AL859" s="223"/>
      <c r="AM859" s="331"/>
      <c r="AN859" s="331"/>
      <c r="AO859" s="331"/>
      <c r="AP859" s="331"/>
      <c r="AQ859" s="331"/>
      <c r="AR859" s="12"/>
    </row>
    <row r="860" spans="1:44">
      <c r="A860" s="12" t="s">
        <v>7575</v>
      </c>
      <c r="B860" s="23" t="s">
        <v>7695</v>
      </c>
      <c r="C860" s="24">
        <v>12115076</v>
      </c>
      <c r="D860" s="12" t="s">
        <v>7690</v>
      </c>
      <c r="E860" s="25" t="s">
        <v>7576</v>
      </c>
      <c r="F860" s="24">
        <v>11112771</v>
      </c>
      <c r="G860" s="12" t="s">
        <v>7577</v>
      </c>
      <c r="H860" s="26" t="s">
        <v>7578</v>
      </c>
      <c r="I860" s="12">
        <v>5</v>
      </c>
      <c r="J860" s="27">
        <v>46270</v>
      </c>
      <c r="K860" s="28" t="s">
        <v>7579</v>
      </c>
      <c r="L860" s="12" t="s">
        <v>7580</v>
      </c>
      <c r="M860" s="12">
        <v>5</v>
      </c>
      <c r="N860" s="358">
        <v>0</v>
      </c>
      <c r="O860" s="358">
        <v>0</v>
      </c>
      <c r="P860" s="30" t="s">
        <v>203</v>
      </c>
      <c r="Q860" s="31">
        <v>46258</v>
      </c>
      <c r="R860" s="358">
        <v>0</v>
      </c>
      <c r="S860" s="31">
        <v>46259</v>
      </c>
      <c r="T860" s="31">
        <v>46259</v>
      </c>
      <c r="U860" s="12" t="s">
        <v>101</v>
      </c>
      <c r="V860" s="12" t="s">
        <v>45</v>
      </c>
      <c r="W860" s="31"/>
      <c r="X860" s="358">
        <v>0</v>
      </c>
      <c r="Y860" s="358">
        <v>0</v>
      </c>
      <c r="Z860" s="357">
        <f>IFERROR(VLOOKUP(H860,[2]New!$B:$G,3,0),)*I860/60</f>
        <v>2.8333333333333335</v>
      </c>
      <c r="AA860" s="357">
        <f>IFERROR(VLOOKUP(H860,[2]New!$B:$G,4,0),)*I860/60</f>
        <v>7.7166666666666668</v>
      </c>
      <c r="AB860" s="357">
        <f>IFERROR(VLOOKUP(H860,[2]New!$B:$G,6,0),)*I860/60</f>
        <v>6.333333333333333</v>
      </c>
      <c r="AC860" s="33">
        <f>VLOOKUP(A860,'[5]PO PTCA'!$A:$M,12,0)</f>
        <v>46274</v>
      </c>
      <c r="AD860" s="12">
        <f>IFERROR(VLOOKUP(H860,[3]Sheet1!$E:$H,4,0),)</f>
        <v>0</v>
      </c>
      <c r="AE860" s="17"/>
      <c r="AF860" s="34"/>
      <c r="AG860" s="12"/>
      <c r="AH860" s="20"/>
      <c r="AI860" s="20"/>
      <c r="AJ860" s="223"/>
      <c r="AK860" s="223"/>
      <c r="AL860" s="223"/>
      <c r="AM860" s="331"/>
      <c r="AN860" s="331"/>
      <c r="AO860" s="331"/>
      <c r="AP860" s="331"/>
      <c r="AQ860" s="331"/>
      <c r="AR860" s="12"/>
    </row>
    <row r="861" spans="1:44">
      <c r="A861" s="12" t="s">
        <v>7581</v>
      </c>
      <c r="B861" s="23" t="s">
        <v>7696</v>
      </c>
      <c r="C861" s="24">
        <v>12115079</v>
      </c>
      <c r="D861" s="12" t="s">
        <v>526</v>
      </c>
      <c r="E861" s="25" t="s">
        <v>7582</v>
      </c>
      <c r="F861" s="24">
        <v>11112774</v>
      </c>
      <c r="G861" s="12" t="s">
        <v>519</v>
      </c>
      <c r="H861" s="26" t="s">
        <v>520</v>
      </c>
      <c r="I861" s="12">
        <v>10</v>
      </c>
      <c r="J861" s="27">
        <v>46270</v>
      </c>
      <c r="K861" s="28" t="s">
        <v>7583</v>
      </c>
      <c r="L861" s="12" t="s">
        <v>7584</v>
      </c>
      <c r="M861" s="12">
        <v>10</v>
      </c>
      <c r="N861" s="358">
        <v>0</v>
      </c>
      <c r="O861" s="358">
        <v>0</v>
      </c>
      <c r="P861" s="30" t="s">
        <v>203</v>
      </c>
      <c r="Q861" s="31">
        <v>46258</v>
      </c>
      <c r="R861" s="358">
        <v>0</v>
      </c>
      <c r="S861" s="31">
        <v>46259</v>
      </c>
      <c r="T861" s="31">
        <v>46259</v>
      </c>
      <c r="U861" s="12" t="s">
        <v>101</v>
      </c>
      <c r="V861" s="12" t="s">
        <v>45</v>
      </c>
      <c r="W861" s="31"/>
      <c r="X861" s="358">
        <v>0</v>
      </c>
      <c r="Y861" s="358">
        <v>0</v>
      </c>
      <c r="Z861" s="357">
        <f>IFERROR(VLOOKUP(H861,[2]New!$B:$G,3,0),)*I861/60</f>
        <v>5.666666666666667</v>
      </c>
      <c r="AA861" s="357">
        <f>IFERROR(VLOOKUP(H861,[2]New!$B:$G,4,0),)*I861/60</f>
        <v>22</v>
      </c>
      <c r="AB861" s="357">
        <f>IFERROR(VLOOKUP(H861,[2]New!$B:$G,6,0),)*I861/60</f>
        <v>14</v>
      </c>
      <c r="AC861" s="33">
        <f>VLOOKUP(A861,'[5]PO PTCA'!$A:$M,12,0)</f>
        <v>46274</v>
      </c>
      <c r="AD861" s="12">
        <f>IFERROR(VLOOKUP(H861,[3]Sheet1!$E:$H,4,0),)</f>
        <v>0</v>
      </c>
      <c r="AE861" s="17"/>
      <c r="AF861" s="34"/>
      <c r="AG861" s="12"/>
      <c r="AH861" s="20"/>
      <c r="AI861" s="20"/>
      <c r="AJ861" s="223"/>
      <c r="AK861" s="223"/>
      <c r="AL861" s="223"/>
      <c r="AM861" s="331"/>
      <c r="AN861" s="331"/>
      <c r="AO861" s="331"/>
      <c r="AP861" s="331"/>
      <c r="AQ861" s="331"/>
      <c r="AR861" s="12"/>
    </row>
    <row r="862" spans="1:44">
      <c r="A862" s="12" t="s">
        <v>7585</v>
      </c>
      <c r="B862" s="23" t="s">
        <v>7697</v>
      </c>
      <c r="C862" s="24">
        <v>12115125</v>
      </c>
      <c r="D862" s="12" t="s">
        <v>7438</v>
      </c>
      <c r="E862" s="25" t="s">
        <v>7586</v>
      </c>
      <c r="F862" s="24">
        <v>11114086</v>
      </c>
      <c r="G862" s="12" t="s">
        <v>7370</v>
      </c>
      <c r="H862" s="26" t="s">
        <v>7371</v>
      </c>
      <c r="I862" s="12">
        <v>10</v>
      </c>
      <c r="J862" s="27">
        <v>46270</v>
      </c>
      <c r="K862" s="28" t="s">
        <v>7587</v>
      </c>
      <c r="L862" s="12" t="s">
        <v>7588</v>
      </c>
      <c r="M862" s="12">
        <v>10</v>
      </c>
      <c r="N862" s="358">
        <v>0</v>
      </c>
      <c r="O862" s="358">
        <v>0</v>
      </c>
      <c r="P862" s="30" t="s">
        <v>203</v>
      </c>
      <c r="Q862" s="31">
        <v>46258</v>
      </c>
      <c r="R862" s="358">
        <v>0</v>
      </c>
      <c r="S862" s="31">
        <v>46259</v>
      </c>
      <c r="T862" s="31">
        <v>46259</v>
      </c>
      <c r="U862" s="12" t="s">
        <v>101</v>
      </c>
      <c r="V862" s="12" t="s">
        <v>45</v>
      </c>
      <c r="W862" s="31"/>
      <c r="X862" s="358">
        <v>0</v>
      </c>
      <c r="Y862" s="358">
        <v>0</v>
      </c>
      <c r="Z862" s="357">
        <f>IFERROR(VLOOKUP(H862,[2]New!$B:$G,3,0),)*I862/60</f>
        <v>3.65</v>
      </c>
      <c r="AA862" s="357">
        <f>IFERROR(VLOOKUP(H862,[2]New!$B:$G,4,0),)*I862/60</f>
        <v>19.649999999999999</v>
      </c>
      <c r="AB862" s="357">
        <f>IFERROR(VLOOKUP(H862,[2]New!$B:$G,6,0),)*I862/60</f>
        <v>12.666666666666666</v>
      </c>
      <c r="AC862" s="33">
        <f>VLOOKUP(A862,'[5]PO PTCA'!$A:$M,12,0)</f>
        <v>46274</v>
      </c>
      <c r="AD862" s="12">
        <f>IFERROR(VLOOKUP(H862,[3]Sheet1!$E:$H,4,0),)</f>
        <v>0</v>
      </c>
      <c r="AE862" s="17"/>
      <c r="AF862" s="34"/>
      <c r="AG862" s="12"/>
      <c r="AH862" s="20"/>
      <c r="AI862" s="20"/>
      <c r="AJ862" s="223"/>
      <c r="AK862" s="223"/>
      <c r="AL862" s="223"/>
      <c r="AM862" s="331"/>
      <c r="AN862" s="331"/>
      <c r="AO862" s="331"/>
      <c r="AP862" s="331"/>
      <c r="AQ862" s="331"/>
      <c r="AR862" s="12"/>
    </row>
    <row r="863" spans="1:44">
      <c r="A863" s="12" t="s">
        <v>7589</v>
      </c>
      <c r="B863" s="23" t="s">
        <v>7698</v>
      </c>
      <c r="C863" s="24">
        <v>12115137</v>
      </c>
      <c r="D863" s="12" t="s">
        <v>7434</v>
      </c>
      <c r="E863" s="25" t="s">
        <v>7590</v>
      </c>
      <c r="F863" s="24">
        <v>11114098</v>
      </c>
      <c r="G863" s="12" t="s">
        <v>7342</v>
      </c>
      <c r="H863" s="26" t="s">
        <v>7343</v>
      </c>
      <c r="I863" s="12">
        <v>10</v>
      </c>
      <c r="J863" s="27">
        <v>46270</v>
      </c>
      <c r="K863" s="28" t="s">
        <v>7591</v>
      </c>
      <c r="L863" s="12" t="s">
        <v>7592</v>
      </c>
      <c r="M863" s="12">
        <v>10</v>
      </c>
      <c r="N863" s="358">
        <v>0</v>
      </c>
      <c r="O863" s="358">
        <v>0</v>
      </c>
      <c r="P863" s="30" t="s">
        <v>203</v>
      </c>
      <c r="Q863" s="31">
        <v>46258</v>
      </c>
      <c r="R863" s="358">
        <v>0</v>
      </c>
      <c r="S863" s="31">
        <v>46259</v>
      </c>
      <c r="T863" s="31">
        <v>46259</v>
      </c>
      <c r="U863" s="12" t="s">
        <v>101</v>
      </c>
      <c r="V863" s="12" t="s">
        <v>45</v>
      </c>
      <c r="W863" s="31"/>
      <c r="X863" s="358">
        <v>0</v>
      </c>
      <c r="Y863" s="358">
        <v>0</v>
      </c>
      <c r="Z863" s="357">
        <f>IFERROR(VLOOKUP(H863,[2]New!$B:$G,3,0),)*I863/60</f>
        <v>3.65</v>
      </c>
      <c r="AA863" s="357">
        <f>IFERROR(VLOOKUP(H863,[2]New!$B:$G,4,0),)*I863/60</f>
        <v>19.649999999999999</v>
      </c>
      <c r="AB863" s="357">
        <f>IFERROR(VLOOKUP(H863,[2]New!$B:$G,6,0),)*I863/60</f>
        <v>12.666666666666666</v>
      </c>
      <c r="AC863" s="33">
        <f>VLOOKUP(A863,'[5]PO PTCA'!$A:$M,12,0)</f>
        <v>46274</v>
      </c>
      <c r="AD863" s="12">
        <f>IFERROR(VLOOKUP(H863,[3]Sheet1!$E:$H,4,0),)</f>
        <v>0</v>
      </c>
      <c r="AE863" s="17"/>
      <c r="AF863" s="34"/>
      <c r="AG863" s="12"/>
      <c r="AH863" s="20"/>
      <c r="AI863" s="20"/>
      <c r="AJ863" s="223"/>
      <c r="AK863" s="223"/>
      <c r="AL863" s="223"/>
      <c r="AM863" s="331"/>
      <c r="AN863" s="331"/>
      <c r="AO863" s="331"/>
      <c r="AP863" s="331"/>
      <c r="AQ863" s="331"/>
      <c r="AR863" s="12"/>
    </row>
    <row r="864" spans="1:44">
      <c r="A864" s="12" t="s">
        <v>7593</v>
      </c>
      <c r="B864" s="23" t="s">
        <v>7699</v>
      </c>
      <c r="C864" s="24">
        <v>12115126</v>
      </c>
      <c r="D864" s="12" t="s">
        <v>800</v>
      </c>
      <c r="E864" s="25" t="s">
        <v>7594</v>
      </c>
      <c r="F864" s="24">
        <v>11114087</v>
      </c>
      <c r="G864" s="12" t="s">
        <v>795</v>
      </c>
      <c r="H864" s="26" t="s">
        <v>796</v>
      </c>
      <c r="I864" s="12">
        <v>10</v>
      </c>
      <c r="J864" s="27">
        <v>46270</v>
      </c>
      <c r="K864" s="28" t="s">
        <v>7595</v>
      </c>
      <c r="L864" s="12" t="s">
        <v>7596</v>
      </c>
      <c r="M864" s="12">
        <v>10</v>
      </c>
      <c r="N864" s="358">
        <v>0</v>
      </c>
      <c r="O864" s="358">
        <v>0</v>
      </c>
      <c r="P864" s="30" t="s">
        <v>203</v>
      </c>
      <c r="Q864" s="31">
        <v>46258</v>
      </c>
      <c r="R864" s="358">
        <v>0</v>
      </c>
      <c r="S864" s="31">
        <v>46259</v>
      </c>
      <c r="T864" s="31">
        <v>46259</v>
      </c>
      <c r="U864" s="12" t="s">
        <v>101</v>
      </c>
      <c r="V864" s="12" t="s">
        <v>45</v>
      </c>
      <c r="W864" s="31"/>
      <c r="X864" s="358">
        <v>0</v>
      </c>
      <c r="Y864" s="358">
        <v>0</v>
      </c>
      <c r="Z864" s="357">
        <f>IFERROR(VLOOKUP(H864,[2]New!$B:$G,3,0),)*I864/60</f>
        <v>3.65</v>
      </c>
      <c r="AA864" s="357">
        <f>IFERROR(VLOOKUP(H864,[2]New!$B:$G,4,0),)*I864/60</f>
        <v>19.649999999999999</v>
      </c>
      <c r="AB864" s="357">
        <f>IFERROR(VLOOKUP(H864,[2]New!$B:$G,6,0),)*I864/60</f>
        <v>12.666666666666666</v>
      </c>
      <c r="AC864" s="33">
        <f>VLOOKUP(A864,'[5]PO PTCA'!$A:$M,12,0)</f>
        <v>46274</v>
      </c>
      <c r="AD864" s="12">
        <f>IFERROR(VLOOKUP(H864,[3]Sheet1!$E:$H,4,0),)</f>
        <v>0</v>
      </c>
      <c r="AE864" s="17"/>
      <c r="AF864" s="34"/>
      <c r="AG864" s="12"/>
      <c r="AH864" s="20"/>
      <c r="AI864" s="20"/>
      <c r="AJ864" s="223"/>
      <c r="AK864" s="223"/>
      <c r="AL864" s="223"/>
      <c r="AM864" s="331"/>
      <c r="AN864" s="331"/>
      <c r="AO864" s="331"/>
      <c r="AP864" s="331"/>
      <c r="AQ864" s="331"/>
      <c r="AR864" s="12"/>
    </row>
    <row r="865" spans="1:44">
      <c r="A865" s="12" t="s">
        <v>7597</v>
      </c>
      <c r="B865" s="23" t="s">
        <v>7700</v>
      </c>
      <c r="C865" s="24">
        <v>12115100</v>
      </c>
      <c r="D865" s="12" t="s">
        <v>530</v>
      </c>
      <c r="E865" s="25" t="s">
        <v>7598</v>
      </c>
      <c r="F865" s="24">
        <v>11112813</v>
      </c>
      <c r="G865" s="12" t="s">
        <v>4657</v>
      </c>
      <c r="H865" s="26" t="s">
        <v>4658</v>
      </c>
      <c r="I865" s="12">
        <v>25</v>
      </c>
      <c r="J865" s="27">
        <v>46270</v>
      </c>
      <c r="K865" s="28" t="s">
        <v>7599</v>
      </c>
      <c r="L865" s="12" t="s">
        <v>7600</v>
      </c>
      <c r="M865" s="12">
        <v>25</v>
      </c>
      <c r="N865" s="358">
        <v>0</v>
      </c>
      <c r="O865" s="358">
        <v>0</v>
      </c>
      <c r="P865" s="30" t="s">
        <v>203</v>
      </c>
      <c r="Q865" s="31">
        <v>46258</v>
      </c>
      <c r="R865" s="358">
        <v>0</v>
      </c>
      <c r="S865" s="31">
        <v>46259</v>
      </c>
      <c r="T865" s="31">
        <v>46259</v>
      </c>
      <c r="U865" s="12" t="s">
        <v>101</v>
      </c>
      <c r="V865" s="12" t="s">
        <v>45</v>
      </c>
      <c r="W865" s="31"/>
      <c r="X865" s="358">
        <v>0</v>
      </c>
      <c r="Y865" s="358">
        <v>0</v>
      </c>
      <c r="Z865" s="357">
        <f>IFERROR(VLOOKUP(H865,[2]New!$B:$G,3,0),)*I865/60</f>
        <v>9.125</v>
      </c>
      <c r="AA865" s="357">
        <f>IFERROR(VLOOKUP(H865,[2]New!$B:$G,4,0),)*I865/60</f>
        <v>49.125</v>
      </c>
      <c r="AB865" s="357">
        <f>IFERROR(VLOOKUP(H865,[2]New!$B:$G,6,0),)*I865/60</f>
        <v>31.666666666666668</v>
      </c>
      <c r="AC865" s="33">
        <f>VLOOKUP(A865,'[5]PO PTCA'!$A:$M,12,0)</f>
        <v>46274</v>
      </c>
      <c r="AD865" s="12">
        <f>IFERROR(VLOOKUP(H865,[3]Sheet1!$E:$H,4,0),)</f>
        <v>0</v>
      </c>
      <c r="AE865" s="17"/>
      <c r="AF865" s="34"/>
      <c r="AG865" s="12"/>
      <c r="AH865" s="20"/>
      <c r="AI865" s="20"/>
      <c r="AJ865" s="223"/>
      <c r="AK865" s="223"/>
      <c r="AL865" s="223"/>
      <c r="AM865" s="331"/>
      <c r="AN865" s="331"/>
      <c r="AO865" s="331"/>
      <c r="AP865" s="331"/>
      <c r="AQ865" s="331"/>
      <c r="AR865" s="12"/>
    </row>
    <row r="866" spans="1:44">
      <c r="A866" s="12" t="s">
        <v>7601</v>
      </c>
      <c r="B866" s="23" t="s">
        <v>7701</v>
      </c>
      <c r="C866" s="24">
        <v>12115104</v>
      </c>
      <c r="D866" s="12" t="s">
        <v>528</v>
      </c>
      <c r="E866" s="25" t="s">
        <v>7602</v>
      </c>
      <c r="F866" s="24">
        <v>11112817</v>
      </c>
      <c r="G866" s="12" t="s">
        <v>7382</v>
      </c>
      <c r="H866" s="26" t="s">
        <v>7383</v>
      </c>
      <c r="I866" s="12">
        <v>25</v>
      </c>
      <c r="J866" s="27">
        <v>46270</v>
      </c>
      <c r="K866" s="28" t="s">
        <v>7603</v>
      </c>
      <c r="L866" s="12" t="s">
        <v>7604</v>
      </c>
      <c r="M866" s="12">
        <v>25</v>
      </c>
      <c r="N866" s="358">
        <v>0</v>
      </c>
      <c r="O866" s="358">
        <v>0</v>
      </c>
      <c r="P866" s="30" t="s">
        <v>203</v>
      </c>
      <c r="Q866" s="31">
        <v>46258</v>
      </c>
      <c r="R866" s="358">
        <v>0</v>
      </c>
      <c r="S866" s="31">
        <v>46259</v>
      </c>
      <c r="T866" s="31">
        <v>46259</v>
      </c>
      <c r="U866" s="12" t="s">
        <v>101</v>
      </c>
      <c r="V866" s="12" t="s">
        <v>45</v>
      </c>
      <c r="W866" s="31"/>
      <c r="X866" s="358">
        <v>0</v>
      </c>
      <c r="Y866" s="358">
        <v>0</v>
      </c>
      <c r="Z866" s="357">
        <f>IFERROR(VLOOKUP(H866,[2]New!$B:$G,3,0),)*I866/60</f>
        <v>9.1666666666666661</v>
      </c>
      <c r="AA866" s="357">
        <f>IFERROR(VLOOKUP(H866,[2]New!$B:$G,4,0),)*I866/60</f>
        <v>49.125</v>
      </c>
      <c r="AB866" s="357">
        <f>IFERROR(VLOOKUP(H866,[2]New!$B:$G,6,0),)*I866/60</f>
        <v>47.916666666666664</v>
      </c>
      <c r="AC866" s="33">
        <f>VLOOKUP(A866,'[5]PO PTCA'!$A:$M,12,0)</f>
        <v>46274</v>
      </c>
      <c r="AD866" s="12">
        <f>IFERROR(VLOOKUP(H866,[3]Sheet1!$E:$H,4,0),)</f>
        <v>0</v>
      </c>
      <c r="AE866" s="17"/>
      <c r="AF866" s="34"/>
      <c r="AG866" s="12"/>
      <c r="AH866" s="20"/>
      <c r="AI866" s="20"/>
      <c r="AJ866" s="223"/>
      <c r="AK866" s="223"/>
      <c r="AL866" s="223"/>
      <c r="AM866" s="331"/>
      <c r="AN866" s="331"/>
      <c r="AO866" s="331"/>
      <c r="AP866" s="331"/>
      <c r="AQ866" s="331"/>
      <c r="AR866" s="12"/>
    </row>
    <row r="867" spans="1:44">
      <c r="A867" s="12" t="s">
        <v>7605</v>
      </c>
      <c r="B867" s="23" t="s">
        <v>7702</v>
      </c>
      <c r="C867" s="24">
        <v>12115105</v>
      </c>
      <c r="D867" s="12" t="s">
        <v>801</v>
      </c>
      <c r="E867" s="25" t="s">
        <v>7606</v>
      </c>
      <c r="F867" s="24">
        <v>11112818</v>
      </c>
      <c r="G867" s="12" t="s">
        <v>797</v>
      </c>
      <c r="H867" s="26" t="s">
        <v>798</v>
      </c>
      <c r="I867" s="12">
        <v>30</v>
      </c>
      <c r="J867" s="27">
        <v>46270</v>
      </c>
      <c r="K867" s="28" t="s">
        <v>7607</v>
      </c>
      <c r="L867" s="12" t="s">
        <v>7608</v>
      </c>
      <c r="M867" s="12">
        <v>30</v>
      </c>
      <c r="N867" s="358">
        <v>0</v>
      </c>
      <c r="O867" s="358">
        <v>0</v>
      </c>
      <c r="P867" s="30" t="s">
        <v>203</v>
      </c>
      <c r="Q867" s="31">
        <v>46258</v>
      </c>
      <c r="R867" s="358">
        <v>0</v>
      </c>
      <c r="S867" s="31">
        <v>46259</v>
      </c>
      <c r="T867" s="31">
        <v>46259</v>
      </c>
      <c r="U867" s="12" t="s">
        <v>101</v>
      </c>
      <c r="V867" s="12" t="s">
        <v>45</v>
      </c>
      <c r="W867" s="31"/>
      <c r="X867" s="358">
        <v>0</v>
      </c>
      <c r="Y867" s="358">
        <v>0</v>
      </c>
      <c r="Z867" s="357">
        <f>IFERROR(VLOOKUP(H867,[2]New!$B:$G,3,0),)*I867/60</f>
        <v>10.95</v>
      </c>
      <c r="AA867" s="357">
        <f>IFERROR(VLOOKUP(H867,[2]New!$B:$G,4,0),)*I867/60</f>
        <v>58.95</v>
      </c>
      <c r="AB867" s="357">
        <f>IFERROR(VLOOKUP(H867,[2]New!$B:$G,6,0),)*I867/60</f>
        <v>38</v>
      </c>
      <c r="AC867" s="33">
        <f>VLOOKUP(A867,'[5]PO PTCA'!$A:$M,12,0)</f>
        <v>46274</v>
      </c>
      <c r="AD867" s="12">
        <f>IFERROR(VLOOKUP(H867,[3]Sheet1!$E:$H,4,0),)</f>
        <v>0</v>
      </c>
      <c r="AE867" s="17"/>
      <c r="AF867" s="34"/>
      <c r="AG867" s="12"/>
      <c r="AH867" s="20"/>
      <c r="AI867" s="20"/>
      <c r="AJ867" s="223"/>
      <c r="AK867" s="223"/>
      <c r="AL867" s="223"/>
      <c r="AM867" s="331"/>
      <c r="AN867" s="331"/>
      <c r="AO867" s="331"/>
      <c r="AP867" s="331"/>
      <c r="AQ867" s="331"/>
      <c r="AR867" s="12"/>
    </row>
    <row r="868" spans="1:44">
      <c r="A868" s="12" t="s">
        <v>7609</v>
      </c>
      <c r="B868" s="23" t="s">
        <v>7703</v>
      </c>
      <c r="C868" s="24">
        <v>12115132</v>
      </c>
      <c r="D868" s="12" t="s">
        <v>7440</v>
      </c>
      <c r="E868" s="25" t="s">
        <v>7610</v>
      </c>
      <c r="F868" s="24">
        <v>11114093</v>
      </c>
      <c r="G868" s="12" t="s">
        <v>7396</v>
      </c>
      <c r="H868" s="26" t="s">
        <v>7397</v>
      </c>
      <c r="I868" s="12">
        <v>35</v>
      </c>
      <c r="J868" s="27">
        <v>46270</v>
      </c>
      <c r="K868" s="28" t="s">
        <v>7611</v>
      </c>
      <c r="L868" s="12" t="s">
        <v>7612</v>
      </c>
      <c r="M868" s="12">
        <v>35</v>
      </c>
      <c r="N868" s="358">
        <v>0</v>
      </c>
      <c r="O868" s="358">
        <v>0</v>
      </c>
      <c r="P868" s="30" t="s">
        <v>203</v>
      </c>
      <c r="Q868" s="31">
        <v>46258</v>
      </c>
      <c r="R868" s="358">
        <v>0</v>
      </c>
      <c r="S868" s="31">
        <v>46259</v>
      </c>
      <c r="T868" s="31">
        <v>46259</v>
      </c>
      <c r="U868" s="12" t="s">
        <v>101</v>
      </c>
      <c r="V868" s="12" t="s">
        <v>45</v>
      </c>
      <c r="W868" s="31"/>
      <c r="X868" s="358">
        <v>0</v>
      </c>
      <c r="Y868" s="358">
        <v>0</v>
      </c>
      <c r="Z868" s="357">
        <f>IFERROR(VLOOKUP(H868,[2]New!$B:$G,3,0),)*I868/60</f>
        <v>12.775</v>
      </c>
      <c r="AA868" s="357">
        <f>IFERROR(VLOOKUP(H868,[2]New!$B:$G,4,0),)*I868/60</f>
        <v>68.775000000000006</v>
      </c>
      <c r="AB868" s="357">
        <f>IFERROR(VLOOKUP(H868,[2]New!$B:$G,6,0),)*I868/60</f>
        <v>44.333333333333336</v>
      </c>
      <c r="AC868" s="33">
        <f>VLOOKUP(A868,'[5]PO PTCA'!$A:$M,12,0)</f>
        <v>46274</v>
      </c>
      <c r="AD868" s="12">
        <f>IFERROR(VLOOKUP(H868,[3]Sheet1!$E:$H,4,0),)</f>
        <v>0</v>
      </c>
      <c r="AE868" s="17"/>
      <c r="AF868" s="34"/>
      <c r="AG868" s="12"/>
      <c r="AH868" s="20"/>
      <c r="AI868" s="20"/>
      <c r="AJ868" s="223"/>
      <c r="AK868" s="223"/>
      <c r="AL868" s="223"/>
      <c r="AM868" s="331"/>
      <c r="AN868" s="331"/>
      <c r="AO868" s="331"/>
      <c r="AP868" s="331"/>
      <c r="AQ868" s="331"/>
      <c r="AR868" s="12"/>
    </row>
    <row r="869" spans="1:44">
      <c r="A869" s="12" t="s">
        <v>7613</v>
      </c>
      <c r="B869" s="23" t="s">
        <v>7704</v>
      </c>
      <c r="C869" s="24">
        <v>12115136</v>
      </c>
      <c r="D869" s="12" t="s">
        <v>799</v>
      </c>
      <c r="E869" s="25" t="s">
        <v>7614</v>
      </c>
      <c r="F869" s="24">
        <v>11114097</v>
      </c>
      <c r="G869" s="12" t="s">
        <v>793</v>
      </c>
      <c r="H869" s="26" t="s">
        <v>794</v>
      </c>
      <c r="I869" s="12">
        <v>45</v>
      </c>
      <c r="J869" s="27">
        <v>46270</v>
      </c>
      <c r="K869" s="28" t="s">
        <v>7615</v>
      </c>
      <c r="L869" s="12" t="s">
        <v>7616</v>
      </c>
      <c r="M869" s="12">
        <v>45</v>
      </c>
      <c r="N869" s="358">
        <v>0</v>
      </c>
      <c r="O869" s="358">
        <v>0</v>
      </c>
      <c r="P869" s="30" t="s">
        <v>203</v>
      </c>
      <c r="Q869" s="31">
        <v>46258</v>
      </c>
      <c r="R869" s="358">
        <v>0</v>
      </c>
      <c r="S869" s="31">
        <v>46259</v>
      </c>
      <c r="T869" s="31">
        <v>46259</v>
      </c>
      <c r="U869" s="12" t="s">
        <v>101</v>
      </c>
      <c r="V869" s="12" t="s">
        <v>45</v>
      </c>
      <c r="W869" s="31"/>
      <c r="X869" s="358">
        <v>0</v>
      </c>
      <c r="Y869" s="358">
        <v>0</v>
      </c>
      <c r="Z869" s="357">
        <f>IFERROR(VLOOKUP(H869,[2]New!$B:$G,3,0),)*I869/60</f>
        <v>16.424999999999997</v>
      </c>
      <c r="AA869" s="357">
        <f>IFERROR(VLOOKUP(H869,[2]New!$B:$G,4,0),)*I869/60</f>
        <v>88.424999999999997</v>
      </c>
      <c r="AB869" s="357">
        <f>IFERROR(VLOOKUP(H869,[2]New!$B:$G,6,0),)*I869/60</f>
        <v>57</v>
      </c>
      <c r="AC869" s="33">
        <f>VLOOKUP(A869,'[5]PO PTCA'!$A:$M,12,0)</f>
        <v>46274</v>
      </c>
      <c r="AD869" s="12">
        <f>IFERROR(VLOOKUP(H869,[3]Sheet1!$E:$H,4,0),)</f>
        <v>0</v>
      </c>
      <c r="AE869" s="17"/>
      <c r="AF869" s="34"/>
      <c r="AG869" s="12"/>
      <c r="AH869" s="20"/>
      <c r="AI869" s="20"/>
      <c r="AJ869" s="223"/>
      <c r="AK869" s="223"/>
      <c r="AL869" s="223"/>
      <c r="AM869" s="331"/>
      <c r="AN869" s="331"/>
      <c r="AO869" s="331"/>
      <c r="AP869" s="331"/>
      <c r="AQ869" s="331"/>
      <c r="AR869" s="12"/>
    </row>
    <row r="870" spans="1:44">
      <c r="A870" s="12" t="s">
        <v>7617</v>
      </c>
      <c r="B870" s="23" t="s">
        <v>7705</v>
      </c>
      <c r="C870" s="24">
        <v>12115092</v>
      </c>
      <c r="D870" s="12" t="s">
        <v>488</v>
      </c>
      <c r="E870" s="25" t="s">
        <v>7618</v>
      </c>
      <c r="F870" s="24">
        <v>11112805</v>
      </c>
      <c r="G870" s="12" t="s">
        <v>521</v>
      </c>
      <c r="H870" s="26" t="s">
        <v>522</v>
      </c>
      <c r="I870" s="12">
        <v>50</v>
      </c>
      <c r="J870" s="27">
        <v>46270</v>
      </c>
      <c r="K870" s="28" t="s">
        <v>7619</v>
      </c>
      <c r="L870" s="12" t="s">
        <v>7620</v>
      </c>
      <c r="M870" s="12">
        <v>50</v>
      </c>
      <c r="N870" s="358">
        <v>0</v>
      </c>
      <c r="O870" s="358">
        <v>0</v>
      </c>
      <c r="P870" s="30" t="s">
        <v>203</v>
      </c>
      <c r="Q870" s="31">
        <v>46258</v>
      </c>
      <c r="R870" s="358">
        <v>0</v>
      </c>
      <c r="S870" s="31">
        <v>46259</v>
      </c>
      <c r="T870" s="31">
        <v>46259</v>
      </c>
      <c r="U870" s="12" t="s">
        <v>101</v>
      </c>
      <c r="V870" s="12" t="s">
        <v>45</v>
      </c>
      <c r="W870" s="31"/>
      <c r="X870" s="358">
        <v>0</v>
      </c>
      <c r="Y870" s="358">
        <v>0</v>
      </c>
      <c r="Z870" s="357">
        <f>IFERROR(VLOOKUP(H870,[2]New!$B:$G,3,0),)*I870/60</f>
        <v>18.333333333333332</v>
      </c>
      <c r="AA870" s="357">
        <f>IFERROR(VLOOKUP(H870,[2]New!$B:$G,4,0),)*I870/60</f>
        <v>98.25</v>
      </c>
      <c r="AB870" s="357">
        <f>IFERROR(VLOOKUP(H870,[2]New!$B:$G,6,0),)*I870/60</f>
        <v>95.833333333333329</v>
      </c>
      <c r="AC870" s="33">
        <f>VLOOKUP(A870,'[5]PO PTCA'!$A:$M,12,0)</f>
        <v>46274</v>
      </c>
      <c r="AD870" s="12">
        <f>IFERROR(VLOOKUP(H870,[3]Sheet1!$E:$H,4,0),)</f>
        <v>0</v>
      </c>
      <c r="AE870" s="17"/>
      <c r="AF870" s="34"/>
      <c r="AG870" s="12"/>
      <c r="AH870" s="20"/>
      <c r="AI870" s="20"/>
      <c r="AJ870" s="223"/>
      <c r="AK870" s="223"/>
      <c r="AL870" s="223"/>
      <c r="AM870" s="331"/>
      <c r="AN870" s="331"/>
      <c r="AO870" s="331"/>
      <c r="AP870" s="331"/>
      <c r="AQ870" s="331"/>
      <c r="AR870" s="12"/>
    </row>
    <row r="871" spans="1:44">
      <c r="A871" s="12" t="s">
        <v>7621</v>
      </c>
      <c r="B871" s="23" t="s">
        <v>7706</v>
      </c>
      <c r="C871" s="24">
        <v>12115101</v>
      </c>
      <c r="D871" s="12" t="s">
        <v>529</v>
      </c>
      <c r="E871" s="25" t="s">
        <v>7622</v>
      </c>
      <c r="F871" s="24">
        <v>11112814</v>
      </c>
      <c r="G871" s="12" t="s">
        <v>523</v>
      </c>
      <c r="H871" s="26" t="s">
        <v>524</v>
      </c>
      <c r="I871" s="12">
        <v>50</v>
      </c>
      <c r="J871" s="27">
        <v>46270</v>
      </c>
      <c r="K871" s="28" t="s">
        <v>7623</v>
      </c>
      <c r="L871" s="12" t="s">
        <v>7624</v>
      </c>
      <c r="M871" s="12">
        <v>50</v>
      </c>
      <c r="N871" s="358">
        <v>0</v>
      </c>
      <c r="O871" s="358">
        <v>0</v>
      </c>
      <c r="P871" s="30" t="s">
        <v>203</v>
      </c>
      <c r="Q871" s="31">
        <v>46258</v>
      </c>
      <c r="R871" s="358">
        <v>0</v>
      </c>
      <c r="S871" s="31">
        <v>46259</v>
      </c>
      <c r="T871" s="31">
        <v>46259</v>
      </c>
      <c r="U871" s="12" t="s">
        <v>101</v>
      </c>
      <c r="V871" s="12" t="s">
        <v>45</v>
      </c>
      <c r="W871" s="31"/>
      <c r="X871" s="358">
        <v>0</v>
      </c>
      <c r="Y871" s="358">
        <v>0</v>
      </c>
      <c r="Z871" s="357">
        <f>IFERROR(VLOOKUP(H871,[2]New!$B:$G,3,0),)*I871/60</f>
        <v>18.333333333333332</v>
      </c>
      <c r="AA871" s="357">
        <f>IFERROR(VLOOKUP(H871,[2]New!$B:$G,4,0),)*I871/60</f>
        <v>98.25</v>
      </c>
      <c r="AB871" s="357">
        <f>IFERROR(VLOOKUP(H871,[2]New!$B:$G,6,0),)*I871/60</f>
        <v>95.833333333333329</v>
      </c>
      <c r="AC871" s="33">
        <f>VLOOKUP(A871,'[5]PO PTCA'!$A:$M,12,0)</f>
        <v>46274</v>
      </c>
      <c r="AD871" s="12">
        <f>IFERROR(VLOOKUP(H871,[3]Sheet1!$E:$H,4,0),)</f>
        <v>0</v>
      </c>
      <c r="AE871" s="17"/>
      <c r="AF871" s="34"/>
      <c r="AG871" s="12"/>
      <c r="AH871" s="20"/>
      <c r="AI871" s="20"/>
      <c r="AJ871" s="223"/>
      <c r="AK871" s="223"/>
      <c r="AL871" s="223"/>
      <c r="AM871" s="331"/>
      <c r="AN871" s="331"/>
      <c r="AO871" s="331"/>
      <c r="AP871" s="331"/>
      <c r="AQ871" s="331"/>
      <c r="AR871" s="12"/>
    </row>
    <row r="872" spans="1:44">
      <c r="A872" s="12" t="s">
        <v>7625</v>
      </c>
      <c r="B872" s="23" t="s">
        <v>7707</v>
      </c>
      <c r="C872" s="24">
        <v>12115093</v>
      </c>
      <c r="D872" s="12" t="s">
        <v>7442</v>
      </c>
      <c r="E872" s="25" t="s">
        <v>7626</v>
      </c>
      <c r="F872" s="24">
        <v>11112806</v>
      </c>
      <c r="G872" s="12" t="s">
        <v>7412</v>
      </c>
      <c r="H872" s="26" t="s">
        <v>7413</v>
      </c>
      <c r="I872" s="12">
        <v>70</v>
      </c>
      <c r="J872" s="27">
        <v>46270</v>
      </c>
      <c r="K872" s="28" t="s">
        <v>7627</v>
      </c>
      <c r="L872" s="12" t="s">
        <v>7628</v>
      </c>
      <c r="M872" s="12">
        <v>70</v>
      </c>
      <c r="N872" s="358">
        <v>0</v>
      </c>
      <c r="O872" s="358">
        <v>0</v>
      </c>
      <c r="P872" s="30" t="s">
        <v>203</v>
      </c>
      <c r="Q872" s="31">
        <v>46258</v>
      </c>
      <c r="R872" s="358">
        <v>0</v>
      </c>
      <c r="S872" s="31">
        <v>46259</v>
      </c>
      <c r="T872" s="31">
        <v>46259</v>
      </c>
      <c r="U872" s="12" t="s">
        <v>101</v>
      </c>
      <c r="V872" s="12" t="s">
        <v>45</v>
      </c>
      <c r="W872" s="31"/>
      <c r="X872" s="358">
        <v>0</v>
      </c>
      <c r="Y872" s="358">
        <v>0</v>
      </c>
      <c r="Z872" s="357">
        <f>IFERROR(VLOOKUP(H872,[2]New!$B:$G,3,0),)*I872/60</f>
        <v>25.666666666666668</v>
      </c>
      <c r="AA872" s="357">
        <f>IFERROR(VLOOKUP(H872,[2]New!$B:$G,4,0),)*I872/60</f>
        <v>137.55000000000001</v>
      </c>
      <c r="AB872" s="357">
        <f>IFERROR(VLOOKUP(H872,[2]New!$B:$G,6,0),)*I872/60</f>
        <v>134.16666666666666</v>
      </c>
      <c r="AC872" s="33">
        <f>VLOOKUP(A872,'[5]PO PTCA'!$A:$M,12,0)</f>
        <v>46274</v>
      </c>
      <c r="AD872" s="12">
        <f>IFERROR(VLOOKUP(H872,[3]Sheet1!$E:$H,4,0),)</f>
        <v>0</v>
      </c>
      <c r="AE872" s="17"/>
      <c r="AF872" s="34"/>
      <c r="AG872" s="12"/>
      <c r="AH872" s="20"/>
      <c r="AI872" s="20"/>
      <c r="AJ872" s="223"/>
      <c r="AK872" s="223"/>
      <c r="AL872" s="223"/>
      <c r="AM872" s="331"/>
      <c r="AN872" s="331"/>
      <c r="AO872" s="331"/>
      <c r="AP872" s="331"/>
      <c r="AQ872" s="331"/>
      <c r="AR872" s="12"/>
    </row>
    <row r="873" spans="1:44">
      <c r="A873" s="12" t="s">
        <v>7629</v>
      </c>
      <c r="B873" s="23" t="s">
        <v>7708</v>
      </c>
      <c r="C873" s="24">
        <v>12115088</v>
      </c>
      <c r="D873" s="12" t="s">
        <v>486</v>
      </c>
      <c r="E873" s="25" t="s">
        <v>7630</v>
      </c>
      <c r="F873" s="24">
        <v>11112801</v>
      </c>
      <c r="G873" s="12" t="s">
        <v>4731</v>
      </c>
      <c r="H873" s="26" t="s">
        <v>4732</v>
      </c>
      <c r="I873" s="12">
        <v>95</v>
      </c>
      <c r="J873" s="27">
        <v>46270</v>
      </c>
      <c r="K873" s="28" t="s">
        <v>7631</v>
      </c>
      <c r="L873" s="12" t="s">
        <v>7632</v>
      </c>
      <c r="M873" s="12">
        <v>95</v>
      </c>
      <c r="N873" s="358">
        <v>0</v>
      </c>
      <c r="O873" s="358">
        <v>0</v>
      </c>
      <c r="P873" s="30" t="s">
        <v>203</v>
      </c>
      <c r="Q873" s="31">
        <v>46258</v>
      </c>
      <c r="R873" s="358">
        <v>0</v>
      </c>
      <c r="S873" s="31">
        <v>46259</v>
      </c>
      <c r="T873" s="31">
        <v>46259</v>
      </c>
      <c r="U873" s="12" t="s">
        <v>101</v>
      </c>
      <c r="V873" s="12" t="s">
        <v>45</v>
      </c>
      <c r="W873" s="31"/>
      <c r="X873" s="358">
        <v>0</v>
      </c>
      <c r="Y873" s="358">
        <v>0</v>
      </c>
      <c r="Z873" s="357">
        <f>IFERROR(VLOOKUP(H873,[2]New!$B:$G,3,0),)*I873/60</f>
        <v>34.674999999999997</v>
      </c>
      <c r="AA873" s="357">
        <f>IFERROR(VLOOKUP(H873,[2]New!$B:$G,4,0),)*I873/60</f>
        <v>186.67500000000001</v>
      </c>
      <c r="AB873" s="357">
        <f>IFERROR(VLOOKUP(H873,[2]New!$B:$G,6,0),)*I873/60</f>
        <v>120.33333333333333</v>
      </c>
      <c r="AC873" s="33">
        <f>VLOOKUP(A873,'[5]PO PTCA'!$A:$M,12,0)</f>
        <v>46274</v>
      </c>
      <c r="AD873" s="12">
        <f>IFERROR(VLOOKUP(H873,[3]Sheet1!$E:$H,4,0),)</f>
        <v>0</v>
      </c>
      <c r="AE873" s="17"/>
      <c r="AF873" s="34"/>
      <c r="AG873" s="12"/>
      <c r="AH873" s="20"/>
      <c r="AI873" s="20"/>
      <c r="AJ873" s="223"/>
      <c r="AK873" s="223"/>
      <c r="AL873" s="223"/>
      <c r="AM873" s="331"/>
      <c r="AN873" s="331"/>
      <c r="AO873" s="331"/>
      <c r="AP873" s="331"/>
      <c r="AQ873" s="331"/>
      <c r="AR873" s="12"/>
    </row>
    <row r="874" spans="1:44">
      <c r="A874" s="12" t="s">
        <v>7633</v>
      </c>
      <c r="B874" s="23" t="s">
        <v>7709</v>
      </c>
      <c r="C874" s="24">
        <v>12115102</v>
      </c>
      <c r="D874" s="12" t="s">
        <v>4755</v>
      </c>
      <c r="E874" s="25" t="s">
        <v>7634</v>
      </c>
      <c r="F874" s="24">
        <v>11112815</v>
      </c>
      <c r="G874" s="12" t="s">
        <v>4685</v>
      </c>
      <c r="H874" s="26" t="s">
        <v>4686</v>
      </c>
      <c r="I874" s="12">
        <v>95</v>
      </c>
      <c r="J874" s="27">
        <v>46270</v>
      </c>
      <c r="K874" s="28" t="s">
        <v>7635</v>
      </c>
      <c r="L874" s="12" t="s">
        <v>7636</v>
      </c>
      <c r="M874" s="12">
        <v>95</v>
      </c>
      <c r="N874" s="358">
        <v>0</v>
      </c>
      <c r="O874" s="358">
        <v>0</v>
      </c>
      <c r="P874" s="30" t="s">
        <v>203</v>
      </c>
      <c r="Q874" s="31">
        <v>46258</v>
      </c>
      <c r="R874" s="358">
        <v>0</v>
      </c>
      <c r="S874" s="31">
        <v>46259</v>
      </c>
      <c r="T874" s="31">
        <v>46259</v>
      </c>
      <c r="U874" s="12" t="s">
        <v>101</v>
      </c>
      <c r="V874" s="12" t="s">
        <v>45</v>
      </c>
      <c r="W874" s="31"/>
      <c r="X874" s="358">
        <v>0</v>
      </c>
      <c r="Y874" s="358">
        <v>0</v>
      </c>
      <c r="Z874" s="357">
        <f>IFERROR(VLOOKUP(H874,[2]New!$B:$G,3,0),)*I874/60</f>
        <v>34.674999999999997</v>
      </c>
      <c r="AA874" s="357">
        <f>IFERROR(VLOOKUP(H874,[2]New!$B:$G,4,0),)*I874/60</f>
        <v>186.67500000000001</v>
      </c>
      <c r="AB874" s="357">
        <f>IFERROR(VLOOKUP(H874,[2]New!$B:$G,6,0),)*I874/60</f>
        <v>120.33333333333333</v>
      </c>
      <c r="AC874" s="33">
        <f>VLOOKUP(A874,'[5]PO PTCA'!$A:$M,12,0)</f>
        <v>46274</v>
      </c>
      <c r="AD874" s="12">
        <f>IFERROR(VLOOKUP(H874,[3]Sheet1!$E:$H,4,0),)</f>
        <v>0</v>
      </c>
      <c r="AE874" s="17"/>
      <c r="AF874" s="34"/>
      <c r="AG874" s="12"/>
      <c r="AH874" s="20"/>
      <c r="AI874" s="20"/>
      <c r="AJ874" s="223"/>
      <c r="AK874" s="223"/>
      <c r="AL874" s="223"/>
      <c r="AM874" s="331"/>
      <c r="AN874" s="331"/>
      <c r="AO874" s="331"/>
      <c r="AP874" s="331"/>
      <c r="AQ874" s="331"/>
      <c r="AR874" s="12"/>
    </row>
    <row r="875" spans="1:44">
      <c r="A875" s="12" t="s">
        <v>7637</v>
      </c>
      <c r="B875" s="23" t="s">
        <v>7710</v>
      </c>
      <c r="C875" s="24">
        <v>12115091</v>
      </c>
      <c r="D875" s="12" t="s">
        <v>4753</v>
      </c>
      <c r="E875" s="25" t="s">
        <v>7638</v>
      </c>
      <c r="F875" s="24">
        <v>11112804</v>
      </c>
      <c r="G875" s="12" t="s">
        <v>4667</v>
      </c>
      <c r="H875" s="26" t="s">
        <v>4668</v>
      </c>
      <c r="I875" s="12">
        <v>150</v>
      </c>
      <c r="J875" s="27">
        <v>46270</v>
      </c>
      <c r="K875" s="28" t="s">
        <v>7639</v>
      </c>
      <c r="L875" s="12" t="s">
        <v>7640</v>
      </c>
      <c r="M875" s="12">
        <v>150</v>
      </c>
      <c r="N875" s="358">
        <v>0</v>
      </c>
      <c r="O875" s="358">
        <v>0</v>
      </c>
      <c r="P875" s="30" t="s">
        <v>203</v>
      </c>
      <c r="Q875" s="31">
        <v>46258</v>
      </c>
      <c r="R875" s="358">
        <v>0</v>
      </c>
      <c r="S875" s="31">
        <v>46259</v>
      </c>
      <c r="T875" s="31">
        <v>46259</v>
      </c>
      <c r="U875" s="12" t="s">
        <v>101</v>
      </c>
      <c r="V875" s="12" t="s">
        <v>45</v>
      </c>
      <c r="W875" s="31"/>
      <c r="X875" s="358">
        <v>0</v>
      </c>
      <c r="Y875" s="358">
        <v>0</v>
      </c>
      <c r="Z875" s="357">
        <f>IFERROR(VLOOKUP(H875,[2]New!$B:$G,3,0),)*I875/60</f>
        <v>54.75</v>
      </c>
      <c r="AA875" s="357">
        <f>IFERROR(VLOOKUP(H875,[2]New!$B:$G,4,0),)*I875/60</f>
        <v>294.75</v>
      </c>
      <c r="AB875" s="357">
        <f>IFERROR(VLOOKUP(H875,[2]New!$B:$G,6,0),)*I875/60</f>
        <v>190</v>
      </c>
      <c r="AC875" s="33">
        <f>VLOOKUP(A875,'[5]PO PTCA'!$A:$M,12,0)</f>
        <v>46274</v>
      </c>
      <c r="AD875" s="12">
        <f>IFERROR(VLOOKUP(H875,[3]Sheet1!$E:$H,4,0),)</f>
        <v>0</v>
      </c>
      <c r="AE875" s="17"/>
      <c r="AF875" s="34"/>
      <c r="AG875" s="12"/>
      <c r="AH875" s="20"/>
      <c r="AI875" s="20"/>
      <c r="AJ875" s="223"/>
      <c r="AK875" s="223"/>
      <c r="AL875" s="223"/>
      <c r="AM875" s="331"/>
      <c r="AN875" s="331"/>
      <c r="AO875" s="331"/>
      <c r="AP875" s="331"/>
      <c r="AQ875" s="331"/>
      <c r="AR875" s="12"/>
    </row>
    <row r="876" spans="1:44">
      <c r="A876" s="12" t="s">
        <v>7641</v>
      </c>
      <c r="B876" s="23" t="s">
        <v>7711</v>
      </c>
      <c r="C876" s="24">
        <v>12115097</v>
      </c>
      <c r="D876" s="12" t="s">
        <v>489</v>
      </c>
      <c r="E876" s="25" t="s">
        <v>7642</v>
      </c>
      <c r="F876" s="24">
        <v>11112810</v>
      </c>
      <c r="G876" s="12" t="s">
        <v>4673</v>
      </c>
      <c r="H876" s="26" t="s">
        <v>4674</v>
      </c>
      <c r="I876" s="12">
        <v>150</v>
      </c>
      <c r="J876" s="27">
        <v>46270</v>
      </c>
      <c r="K876" s="28" t="s">
        <v>7643</v>
      </c>
      <c r="L876" s="12" t="s">
        <v>7644</v>
      </c>
      <c r="M876" s="12">
        <v>150</v>
      </c>
      <c r="N876" s="358">
        <v>0</v>
      </c>
      <c r="O876" s="358">
        <v>0</v>
      </c>
      <c r="P876" s="30" t="s">
        <v>203</v>
      </c>
      <c r="Q876" s="31">
        <v>46258</v>
      </c>
      <c r="R876" s="358">
        <v>0</v>
      </c>
      <c r="S876" s="31">
        <v>46259</v>
      </c>
      <c r="T876" s="31">
        <v>46259</v>
      </c>
      <c r="U876" s="12" t="s">
        <v>101</v>
      </c>
      <c r="V876" s="12" t="s">
        <v>45</v>
      </c>
      <c r="W876" s="31"/>
      <c r="X876" s="358">
        <v>0</v>
      </c>
      <c r="Y876" s="358">
        <v>0</v>
      </c>
      <c r="Z876" s="357">
        <f>IFERROR(VLOOKUP(H876,[2]New!$B:$G,3,0),)*I876/60</f>
        <v>54.75</v>
      </c>
      <c r="AA876" s="357">
        <f>IFERROR(VLOOKUP(H876,[2]New!$B:$G,4,0),)*I876/60</f>
        <v>294.75</v>
      </c>
      <c r="AB876" s="357">
        <f>IFERROR(VLOOKUP(H876,[2]New!$B:$G,6,0),)*I876/60</f>
        <v>190</v>
      </c>
      <c r="AC876" s="33">
        <f>VLOOKUP(A876,'[5]PO PTCA'!$A:$M,12,0)</f>
        <v>46274</v>
      </c>
      <c r="AD876" s="12">
        <f>IFERROR(VLOOKUP(H876,[3]Sheet1!$E:$H,4,0),)</f>
        <v>0</v>
      </c>
      <c r="AE876" s="17"/>
      <c r="AF876" s="34"/>
      <c r="AG876" s="12"/>
      <c r="AH876" s="20"/>
      <c r="AI876" s="20"/>
      <c r="AJ876" s="223"/>
      <c r="AK876" s="223"/>
      <c r="AL876" s="223"/>
      <c r="AM876" s="331"/>
      <c r="AN876" s="331"/>
      <c r="AO876" s="331"/>
      <c r="AP876" s="331"/>
      <c r="AQ876" s="331"/>
      <c r="AR876" s="12"/>
    </row>
    <row r="877" spans="1:44">
      <c r="A877" s="12" t="s">
        <v>7645</v>
      </c>
      <c r="B877" s="23" t="s">
        <v>7712</v>
      </c>
      <c r="C877" s="24">
        <v>12115124</v>
      </c>
      <c r="D877" s="12" t="s">
        <v>7443</v>
      </c>
      <c r="E877" s="25" t="s">
        <v>7646</v>
      </c>
      <c r="F877" s="24">
        <v>11114085</v>
      </c>
      <c r="G877" s="12" t="s">
        <v>7430</v>
      </c>
      <c r="H877" s="26" t="s">
        <v>7431</v>
      </c>
      <c r="I877" s="12">
        <v>155</v>
      </c>
      <c r="J877" s="27">
        <v>46270</v>
      </c>
      <c r="K877" s="28" t="s">
        <v>7647</v>
      </c>
      <c r="L877" s="12" t="s">
        <v>7648</v>
      </c>
      <c r="M877" s="12">
        <v>155</v>
      </c>
      <c r="N877" s="358">
        <v>0</v>
      </c>
      <c r="O877" s="358">
        <v>0</v>
      </c>
      <c r="P877" s="30" t="s">
        <v>203</v>
      </c>
      <c r="Q877" s="31">
        <v>46258</v>
      </c>
      <c r="R877" s="358">
        <v>0</v>
      </c>
      <c r="S877" s="31">
        <v>46259</v>
      </c>
      <c r="T877" s="31">
        <v>46259</v>
      </c>
      <c r="U877" s="12" t="s">
        <v>101</v>
      </c>
      <c r="V877" s="12" t="s">
        <v>45</v>
      </c>
      <c r="W877" s="31"/>
      <c r="X877" s="358">
        <v>0</v>
      </c>
      <c r="Y877" s="358">
        <v>0</v>
      </c>
      <c r="Z877" s="357">
        <f>IFERROR(VLOOKUP(H877,[2]New!$B:$G,3,0),)*I877/60</f>
        <v>56.575000000000003</v>
      </c>
      <c r="AA877" s="357">
        <f>IFERROR(VLOOKUP(H877,[2]New!$B:$G,4,0),)*I877/60</f>
        <v>304.57499999999999</v>
      </c>
      <c r="AB877" s="357">
        <f>IFERROR(VLOOKUP(H877,[2]New!$B:$G,6,0),)*I877/60</f>
        <v>196.33333333333334</v>
      </c>
      <c r="AC877" s="33">
        <f>VLOOKUP(A877,'[5]PO PTCA'!$A:$M,12,0)</f>
        <v>46274</v>
      </c>
      <c r="AD877" s="12">
        <f>IFERROR(VLOOKUP(H877,[3]Sheet1!$E:$H,4,0),)</f>
        <v>0</v>
      </c>
      <c r="AE877" s="17"/>
      <c r="AF877" s="34"/>
      <c r="AG877" s="12"/>
      <c r="AH877" s="20"/>
      <c r="AI877" s="20"/>
      <c r="AJ877" s="223"/>
      <c r="AK877" s="223"/>
      <c r="AL877" s="223"/>
      <c r="AM877" s="331"/>
      <c r="AN877" s="331"/>
      <c r="AO877" s="331"/>
      <c r="AP877" s="331"/>
      <c r="AQ877" s="331"/>
      <c r="AR877" s="12"/>
    </row>
    <row r="878" spans="1:44">
      <c r="A878" s="12" t="s">
        <v>7649</v>
      </c>
      <c r="B878" s="23" t="s">
        <v>7713</v>
      </c>
      <c r="C878" s="24">
        <v>12115094</v>
      </c>
      <c r="D878" s="12" t="s">
        <v>531</v>
      </c>
      <c r="E878" s="25" t="s">
        <v>7650</v>
      </c>
      <c r="F878" s="24">
        <v>11112807</v>
      </c>
      <c r="G878" s="12" t="s">
        <v>4703</v>
      </c>
      <c r="H878" s="26" t="s">
        <v>4704</v>
      </c>
      <c r="I878" s="12">
        <v>155</v>
      </c>
      <c r="J878" s="27">
        <v>46270</v>
      </c>
      <c r="K878" s="28" t="s">
        <v>7651</v>
      </c>
      <c r="L878" s="12" t="s">
        <v>7652</v>
      </c>
      <c r="M878" s="12">
        <v>155</v>
      </c>
      <c r="N878" s="358">
        <v>0</v>
      </c>
      <c r="O878" s="358">
        <v>0</v>
      </c>
      <c r="P878" s="30" t="s">
        <v>203</v>
      </c>
      <c r="Q878" s="31">
        <v>46258</v>
      </c>
      <c r="R878" s="358">
        <v>0</v>
      </c>
      <c r="S878" s="31">
        <v>46259</v>
      </c>
      <c r="T878" s="31">
        <v>46259</v>
      </c>
      <c r="U878" s="12" t="s">
        <v>101</v>
      </c>
      <c r="V878" s="12" t="s">
        <v>45</v>
      </c>
      <c r="W878" s="31"/>
      <c r="X878" s="358">
        <v>0</v>
      </c>
      <c r="Y878" s="358">
        <v>0</v>
      </c>
      <c r="Z878" s="357">
        <f>IFERROR(VLOOKUP(H878,[2]New!$B:$G,3,0),)*I878/60</f>
        <v>56.575000000000003</v>
      </c>
      <c r="AA878" s="357">
        <f>IFERROR(VLOOKUP(H878,[2]New!$B:$G,4,0),)*I878/60</f>
        <v>304.57499999999999</v>
      </c>
      <c r="AB878" s="357">
        <f>IFERROR(VLOOKUP(H878,[2]New!$B:$G,6,0),)*I878/60</f>
        <v>196.33333333333334</v>
      </c>
      <c r="AC878" s="33">
        <f>VLOOKUP(A878,'[5]PO PTCA'!$A:$M,12,0)</f>
        <v>46274</v>
      </c>
      <c r="AD878" s="12">
        <f>IFERROR(VLOOKUP(H878,[3]Sheet1!$E:$H,4,0),)</f>
        <v>0</v>
      </c>
      <c r="AE878" s="17"/>
      <c r="AF878" s="34"/>
      <c r="AG878" s="12"/>
      <c r="AH878" s="20"/>
      <c r="AI878" s="20"/>
      <c r="AJ878" s="223"/>
      <c r="AK878" s="223"/>
      <c r="AL878" s="223"/>
      <c r="AM878" s="331"/>
      <c r="AN878" s="331"/>
      <c r="AO878" s="331"/>
      <c r="AP878" s="331"/>
      <c r="AQ878" s="331"/>
      <c r="AR878" s="12"/>
    </row>
    <row r="879" spans="1:44">
      <c r="A879" s="12" t="s">
        <v>7653</v>
      </c>
      <c r="B879" s="23" t="s">
        <v>7714</v>
      </c>
      <c r="C879" s="24">
        <v>12115090</v>
      </c>
      <c r="D879" s="12" t="s">
        <v>587</v>
      </c>
      <c r="E879" s="25" t="s">
        <v>7654</v>
      </c>
      <c r="F879" s="24">
        <v>11112803</v>
      </c>
      <c r="G879" s="12" t="s">
        <v>585</v>
      </c>
      <c r="H879" s="26" t="s">
        <v>586</v>
      </c>
      <c r="I879" s="12">
        <v>170</v>
      </c>
      <c r="J879" s="27">
        <v>46270</v>
      </c>
      <c r="K879" s="28" t="s">
        <v>7655</v>
      </c>
      <c r="L879" s="12" t="s">
        <v>7656</v>
      </c>
      <c r="M879" s="12">
        <v>170</v>
      </c>
      <c r="N879" s="358">
        <v>0</v>
      </c>
      <c r="O879" s="358">
        <v>0</v>
      </c>
      <c r="P879" s="30" t="s">
        <v>203</v>
      </c>
      <c r="Q879" s="31">
        <v>46258</v>
      </c>
      <c r="R879" s="358">
        <v>0</v>
      </c>
      <c r="S879" s="31">
        <v>46259</v>
      </c>
      <c r="T879" s="31">
        <v>46259</v>
      </c>
      <c r="U879" s="12" t="s">
        <v>101</v>
      </c>
      <c r="V879" s="12" t="s">
        <v>45</v>
      </c>
      <c r="W879" s="31"/>
      <c r="X879" s="358">
        <v>0</v>
      </c>
      <c r="Y879" s="358">
        <v>0</v>
      </c>
      <c r="Z879" s="357">
        <f>IFERROR(VLOOKUP(H879,[2]New!$B:$G,3,0),)*I879/60</f>
        <v>62.333333333333336</v>
      </c>
      <c r="AA879" s="357">
        <f>IFERROR(VLOOKUP(H879,[2]New!$B:$G,4,0),)*I879/60</f>
        <v>334.05</v>
      </c>
      <c r="AB879" s="357">
        <f>IFERROR(VLOOKUP(H879,[2]New!$B:$G,6,0),)*I879/60</f>
        <v>325.83333333333331</v>
      </c>
      <c r="AC879" s="33">
        <f>VLOOKUP(A879,'[5]PO PTCA'!$A:$M,12,0)</f>
        <v>46274</v>
      </c>
      <c r="AD879" s="12">
        <f>IFERROR(VLOOKUP(H879,[3]Sheet1!$E:$H,4,0),)</f>
        <v>0</v>
      </c>
      <c r="AE879" s="17"/>
      <c r="AF879" s="34"/>
      <c r="AG879" s="12"/>
      <c r="AH879" s="20"/>
      <c r="AI879" s="20"/>
      <c r="AJ879" s="223"/>
      <c r="AK879" s="223"/>
      <c r="AL879" s="223"/>
      <c r="AM879" s="331"/>
      <c r="AN879" s="331"/>
      <c r="AO879" s="331"/>
      <c r="AP879" s="331"/>
      <c r="AQ879" s="331"/>
      <c r="AR879" s="12"/>
    </row>
    <row r="880" spans="1:44">
      <c r="A880" s="12" t="s">
        <v>7657</v>
      </c>
      <c r="B880" s="23" t="s">
        <v>7715</v>
      </c>
      <c r="C880" s="24">
        <v>12115089</v>
      </c>
      <c r="D880" s="12" t="s">
        <v>487</v>
      </c>
      <c r="E880" s="25" t="s">
        <v>7658</v>
      </c>
      <c r="F880" s="24">
        <v>11112802</v>
      </c>
      <c r="G880" s="12" t="s">
        <v>4715</v>
      </c>
      <c r="H880" s="26" t="s">
        <v>4716</v>
      </c>
      <c r="I880" s="12">
        <v>205</v>
      </c>
      <c r="J880" s="27">
        <v>46270</v>
      </c>
      <c r="K880" s="28" t="s">
        <v>7659</v>
      </c>
      <c r="L880" s="12" t="s">
        <v>7660</v>
      </c>
      <c r="M880" s="12">
        <v>205</v>
      </c>
      <c r="N880" s="358">
        <v>0</v>
      </c>
      <c r="O880" s="358">
        <v>0</v>
      </c>
      <c r="P880" s="30" t="s">
        <v>203</v>
      </c>
      <c r="Q880" s="31">
        <v>46258</v>
      </c>
      <c r="R880" s="358">
        <v>0</v>
      </c>
      <c r="S880" s="31">
        <v>46259</v>
      </c>
      <c r="T880" s="31">
        <v>46259</v>
      </c>
      <c r="U880" s="12" t="s">
        <v>101</v>
      </c>
      <c r="V880" s="12" t="s">
        <v>45</v>
      </c>
      <c r="W880" s="31"/>
      <c r="X880" s="358">
        <v>0</v>
      </c>
      <c r="Y880" s="358">
        <v>0</v>
      </c>
      <c r="Z880" s="357">
        <f>IFERROR(VLOOKUP(H880,[2]New!$B:$G,3,0),)*I880/60</f>
        <v>75.166666666666671</v>
      </c>
      <c r="AA880" s="357">
        <f>IFERROR(VLOOKUP(H880,[2]New!$B:$G,4,0),)*I880/60</f>
        <v>402.82499999999999</v>
      </c>
      <c r="AB880" s="357">
        <f>IFERROR(VLOOKUP(H880,[2]New!$B:$G,6,0),)*I880/60</f>
        <v>392.91666666666669</v>
      </c>
      <c r="AC880" s="33">
        <f>VLOOKUP(A880,'[5]PO PTCA'!$A:$M,12,0)</f>
        <v>46274</v>
      </c>
      <c r="AD880" s="12">
        <f>IFERROR(VLOOKUP(H880,[3]Sheet1!$E:$H,4,0),)</f>
        <v>0</v>
      </c>
      <c r="AE880" s="17"/>
      <c r="AF880" s="34"/>
      <c r="AG880" s="12"/>
      <c r="AH880" s="20"/>
      <c r="AI880" s="20"/>
      <c r="AJ880" s="223"/>
      <c r="AK880" s="223"/>
      <c r="AL880" s="223"/>
      <c r="AM880" s="331"/>
      <c r="AN880" s="331"/>
      <c r="AO880" s="331"/>
      <c r="AP880" s="331"/>
      <c r="AQ880" s="331"/>
      <c r="AR880" s="12"/>
    </row>
    <row r="881" spans="1:44">
      <c r="A881" s="12" t="s">
        <v>7661</v>
      </c>
      <c r="B881" s="23" t="s">
        <v>7716</v>
      </c>
      <c r="C881" s="24">
        <v>12115080</v>
      </c>
      <c r="D881" s="12" t="s">
        <v>7441</v>
      </c>
      <c r="E881" s="25" t="s">
        <v>7662</v>
      </c>
      <c r="F881" s="24">
        <v>11112775</v>
      </c>
      <c r="G881" s="12" t="s">
        <v>7402</v>
      </c>
      <c r="H881" s="26" t="s">
        <v>7403</v>
      </c>
      <c r="I881" s="12">
        <v>230</v>
      </c>
      <c r="J881" s="27">
        <v>46270</v>
      </c>
      <c r="K881" s="28" t="s">
        <v>7663</v>
      </c>
      <c r="L881" s="12" t="s">
        <v>7664</v>
      </c>
      <c r="M881" s="12">
        <v>230</v>
      </c>
      <c r="N881" s="358">
        <v>0</v>
      </c>
      <c r="O881" s="358">
        <v>0</v>
      </c>
      <c r="P881" s="30" t="s">
        <v>203</v>
      </c>
      <c r="Q881" s="31">
        <v>46258</v>
      </c>
      <c r="R881" s="358">
        <v>0</v>
      </c>
      <c r="S881" s="31">
        <v>46259</v>
      </c>
      <c r="T881" s="31">
        <v>46259</v>
      </c>
      <c r="U881" s="12" t="s">
        <v>101</v>
      </c>
      <c r="V881" s="12" t="s">
        <v>45</v>
      </c>
      <c r="W881" s="31"/>
      <c r="X881" s="358">
        <v>0</v>
      </c>
      <c r="Y881" s="358">
        <v>0</v>
      </c>
      <c r="Z881" s="357">
        <f>IFERROR(VLOOKUP(H881,[2]New!$B:$G,3,0),)*I881/60</f>
        <v>130.33333333333334</v>
      </c>
      <c r="AA881" s="357">
        <f>IFERROR(VLOOKUP(H881,[2]New!$B:$G,4,0),)*I881/60</f>
        <v>506</v>
      </c>
      <c r="AB881" s="357">
        <f>IFERROR(VLOOKUP(H881,[2]New!$B:$G,6,0),)*I881/60</f>
        <v>322</v>
      </c>
      <c r="AC881" s="33">
        <f>VLOOKUP(A881,'[5]PO PTCA'!$A:$M,12,0)</f>
        <v>46274</v>
      </c>
      <c r="AD881" s="12">
        <f>IFERROR(VLOOKUP(H881,[3]Sheet1!$E:$H,4,0),)</f>
        <v>0</v>
      </c>
      <c r="AE881" s="17"/>
      <c r="AF881" s="34"/>
      <c r="AG881" s="12"/>
      <c r="AH881" s="20"/>
      <c r="AI881" s="20"/>
      <c r="AJ881" s="223"/>
      <c r="AK881" s="223"/>
      <c r="AL881" s="223"/>
      <c r="AM881" s="331"/>
      <c r="AN881" s="331"/>
      <c r="AO881" s="331"/>
      <c r="AP881" s="331"/>
      <c r="AQ881" s="331"/>
      <c r="AR881" s="12"/>
    </row>
    <row r="882" spans="1:44">
      <c r="A882" s="12" t="s">
        <v>7665</v>
      </c>
      <c r="B882" s="23" t="s">
        <v>7717</v>
      </c>
      <c r="C882" s="24">
        <v>12115095</v>
      </c>
      <c r="D882" s="12" t="s">
        <v>490</v>
      </c>
      <c r="E882" s="25" t="s">
        <v>7666</v>
      </c>
      <c r="F882" s="24">
        <v>11112808</v>
      </c>
      <c r="G882" s="12" t="s">
        <v>4697</v>
      </c>
      <c r="H882" s="26" t="s">
        <v>4698</v>
      </c>
      <c r="I882" s="12">
        <v>230</v>
      </c>
      <c r="J882" s="27">
        <v>46270</v>
      </c>
      <c r="K882" s="28" t="s">
        <v>7667</v>
      </c>
      <c r="L882" s="12" t="s">
        <v>7668</v>
      </c>
      <c r="M882" s="12">
        <v>230</v>
      </c>
      <c r="N882" s="358">
        <v>0</v>
      </c>
      <c r="O882" s="358">
        <v>0</v>
      </c>
      <c r="P882" s="30" t="s">
        <v>203</v>
      </c>
      <c r="Q882" s="31">
        <v>46258</v>
      </c>
      <c r="R882" s="358">
        <v>0</v>
      </c>
      <c r="S882" s="31">
        <v>46259</v>
      </c>
      <c r="T882" s="31">
        <v>46259</v>
      </c>
      <c r="U882" s="12" t="s">
        <v>101</v>
      </c>
      <c r="V882" s="12" t="s">
        <v>45</v>
      </c>
      <c r="W882" s="31"/>
      <c r="X882" s="358">
        <v>0</v>
      </c>
      <c r="Y882" s="358">
        <v>0</v>
      </c>
      <c r="Z882" s="357">
        <f>IFERROR(VLOOKUP(H882,[2]New!$B:$G,3,0),)*I882/60</f>
        <v>84.333333333333329</v>
      </c>
      <c r="AA882" s="357">
        <f>IFERROR(VLOOKUP(H882,[2]New!$B:$G,4,0),)*I882/60</f>
        <v>451.95</v>
      </c>
      <c r="AB882" s="357">
        <f>IFERROR(VLOOKUP(H882,[2]New!$B:$G,6,0),)*I882/60</f>
        <v>440.83333333333331</v>
      </c>
      <c r="AC882" s="33">
        <f>VLOOKUP(A882,'[5]PO PTCA'!$A:$M,12,0)</f>
        <v>46274</v>
      </c>
      <c r="AD882" s="12">
        <f>IFERROR(VLOOKUP(H882,[3]Sheet1!$E:$H,4,0),)</f>
        <v>0</v>
      </c>
      <c r="AE882" s="17"/>
      <c r="AF882" s="34"/>
      <c r="AG882" s="12"/>
      <c r="AH882" s="20"/>
      <c r="AI882" s="20"/>
      <c r="AJ882" s="223"/>
      <c r="AK882" s="223"/>
      <c r="AL882" s="223"/>
      <c r="AM882" s="331"/>
      <c r="AN882" s="331"/>
      <c r="AO882" s="331"/>
      <c r="AP882" s="331"/>
      <c r="AQ882" s="331"/>
      <c r="AR882" s="12"/>
    </row>
    <row r="883" spans="1:44">
      <c r="A883" s="12" t="s">
        <v>7669</v>
      </c>
      <c r="B883" s="23" t="s">
        <v>7718</v>
      </c>
      <c r="C883" s="24">
        <v>12115098</v>
      </c>
      <c r="D883" s="12" t="s">
        <v>4761</v>
      </c>
      <c r="E883" s="25" t="s">
        <v>7670</v>
      </c>
      <c r="F883" s="24">
        <v>11112811</v>
      </c>
      <c r="G883" s="12" t="s">
        <v>4749</v>
      </c>
      <c r="H883" s="26" t="s">
        <v>4750</v>
      </c>
      <c r="I883" s="12">
        <v>330</v>
      </c>
      <c r="J883" s="27">
        <v>46270</v>
      </c>
      <c r="K883" s="28" t="s">
        <v>7671</v>
      </c>
      <c r="L883" s="12" t="s">
        <v>7672</v>
      </c>
      <c r="M883" s="12">
        <v>330</v>
      </c>
      <c r="N883" s="358">
        <v>0</v>
      </c>
      <c r="O883" s="358">
        <v>0</v>
      </c>
      <c r="P883" s="30" t="s">
        <v>203</v>
      </c>
      <c r="Q883" s="31">
        <v>46258</v>
      </c>
      <c r="R883" s="358">
        <v>0</v>
      </c>
      <c r="S883" s="31">
        <v>46259</v>
      </c>
      <c r="T883" s="31">
        <v>46259</v>
      </c>
      <c r="U883" s="12" t="s">
        <v>101</v>
      </c>
      <c r="V883" s="12" t="s">
        <v>45</v>
      </c>
      <c r="W883" s="31"/>
      <c r="X883" s="358">
        <v>0</v>
      </c>
      <c r="Y883" s="358">
        <v>0</v>
      </c>
      <c r="Z883" s="357">
        <f>IFERROR(VLOOKUP(H883,[2]New!$B:$G,3,0),)*I883/60</f>
        <v>121</v>
      </c>
      <c r="AA883" s="357">
        <f>IFERROR(VLOOKUP(H883,[2]New!$B:$G,4,0),)*I883/60</f>
        <v>648.45000000000005</v>
      </c>
      <c r="AB883" s="357">
        <f>IFERROR(VLOOKUP(H883,[2]New!$B:$G,6,0),)*I883/60</f>
        <v>632.5</v>
      </c>
      <c r="AC883" s="33">
        <f>VLOOKUP(A883,'[5]PO PTCA'!$A:$M,12,0)</f>
        <v>46274</v>
      </c>
      <c r="AD883" s="12">
        <f>IFERROR(VLOOKUP(H883,[3]Sheet1!$E:$H,4,0),)</f>
        <v>0</v>
      </c>
      <c r="AE883" s="17"/>
      <c r="AF883" s="34"/>
      <c r="AG883" s="12"/>
      <c r="AH883" s="20"/>
      <c r="AI883" s="20"/>
      <c r="AJ883" s="223"/>
      <c r="AK883" s="223"/>
      <c r="AL883" s="223"/>
      <c r="AM883" s="331"/>
      <c r="AN883" s="331"/>
      <c r="AO883" s="331"/>
      <c r="AP883" s="331"/>
      <c r="AQ883" s="331"/>
      <c r="AR883" s="12"/>
    </row>
    <row r="884" spans="1:44">
      <c r="A884" s="12" t="s">
        <v>7673</v>
      </c>
      <c r="B884" s="23" t="s">
        <v>7719</v>
      </c>
      <c r="C884" s="24">
        <v>12115130</v>
      </c>
      <c r="D884" s="12" t="s">
        <v>4756</v>
      </c>
      <c r="E884" s="25" t="s">
        <v>7674</v>
      </c>
      <c r="F884" s="24">
        <v>11114091</v>
      </c>
      <c r="G884" s="12" t="s">
        <v>4691</v>
      </c>
      <c r="H884" s="26" t="s">
        <v>4692</v>
      </c>
      <c r="I884" s="12">
        <v>355</v>
      </c>
      <c r="J884" s="27">
        <v>46270</v>
      </c>
      <c r="K884" s="28" t="s">
        <v>7675</v>
      </c>
      <c r="L884" s="12" t="s">
        <v>7676</v>
      </c>
      <c r="M884" s="12">
        <v>355</v>
      </c>
      <c r="N884" s="358">
        <v>0</v>
      </c>
      <c r="O884" s="358">
        <v>0</v>
      </c>
      <c r="P884" s="30" t="s">
        <v>203</v>
      </c>
      <c r="Q884" s="31">
        <v>46258</v>
      </c>
      <c r="R884" s="358">
        <v>0</v>
      </c>
      <c r="S884" s="31">
        <v>46259</v>
      </c>
      <c r="T884" s="31">
        <v>46259</v>
      </c>
      <c r="U884" s="12" t="s">
        <v>101</v>
      </c>
      <c r="V884" s="12" t="s">
        <v>45</v>
      </c>
      <c r="W884" s="31"/>
      <c r="X884" s="358">
        <v>0</v>
      </c>
      <c r="Y884" s="358">
        <v>0</v>
      </c>
      <c r="Z884" s="357">
        <f>IFERROR(VLOOKUP(H884,[2]New!$B:$G,3,0),)*I884/60</f>
        <v>129.57499999999999</v>
      </c>
      <c r="AA884" s="357">
        <f>IFERROR(VLOOKUP(H884,[2]New!$B:$G,4,0),)*I884/60</f>
        <v>697.57500000000005</v>
      </c>
      <c r="AB884" s="357">
        <f>IFERROR(VLOOKUP(H884,[2]New!$B:$G,6,0),)*I884/60</f>
        <v>449.66666666666669</v>
      </c>
      <c r="AC884" s="33">
        <f>VLOOKUP(A884,'[5]PO PTCA'!$A:$M,12,0)</f>
        <v>46274</v>
      </c>
      <c r="AD884" s="12">
        <f>IFERROR(VLOOKUP(H884,[3]Sheet1!$E:$H,4,0),)</f>
        <v>0</v>
      </c>
      <c r="AE884" s="17"/>
      <c r="AF884" s="34"/>
      <c r="AG884" s="12"/>
      <c r="AH884" s="20"/>
      <c r="AI884" s="20"/>
      <c r="AJ884" s="223"/>
      <c r="AK884" s="223"/>
      <c r="AL884" s="223"/>
      <c r="AM884" s="331"/>
      <c r="AN884" s="331"/>
      <c r="AO884" s="331"/>
      <c r="AP884" s="331"/>
      <c r="AQ884" s="331"/>
      <c r="AR884" s="12"/>
    </row>
    <row r="885" spans="1:44">
      <c r="A885" s="12" t="s">
        <v>7677</v>
      </c>
      <c r="B885" s="23" t="s">
        <v>7720</v>
      </c>
      <c r="C885" s="24">
        <v>12115096</v>
      </c>
      <c r="D885" s="12" t="s">
        <v>4759</v>
      </c>
      <c r="E885" s="25" t="s">
        <v>7678</v>
      </c>
      <c r="F885" s="24">
        <v>11112809</v>
      </c>
      <c r="G885" s="12" t="s">
        <v>4737</v>
      </c>
      <c r="H885" s="26" t="s">
        <v>4738</v>
      </c>
      <c r="I885" s="12">
        <v>410</v>
      </c>
      <c r="J885" s="27">
        <v>46270</v>
      </c>
      <c r="K885" s="28" t="s">
        <v>7679</v>
      </c>
      <c r="L885" s="12" t="s">
        <v>7680</v>
      </c>
      <c r="M885" s="12">
        <v>410</v>
      </c>
      <c r="N885" s="358">
        <v>0</v>
      </c>
      <c r="O885" s="358">
        <v>0</v>
      </c>
      <c r="P885" s="30" t="s">
        <v>203</v>
      </c>
      <c r="Q885" s="31">
        <v>46258</v>
      </c>
      <c r="R885" s="358">
        <v>0</v>
      </c>
      <c r="S885" s="31">
        <v>46259</v>
      </c>
      <c r="T885" s="31">
        <v>46259</v>
      </c>
      <c r="U885" s="12" t="s">
        <v>101</v>
      </c>
      <c r="V885" s="12" t="s">
        <v>45</v>
      </c>
      <c r="W885" s="31"/>
      <c r="X885" s="358">
        <v>0</v>
      </c>
      <c r="Y885" s="358">
        <v>0</v>
      </c>
      <c r="Z885" s="357">
        <f>IFERROR(VLOOKUP(H885,[2]New!$B:$G,3,0),)*I885/60</f>
        <v>149.65</v>
      </c>
      <c r="AA885" s="357">
        <f>IFERROR(VLOOKUP(H885,[2]New!$B:$G,4,0),)*I885/60</f>
        <v>805.65</v>
      </c>
      <c r="AB885" s="357">
        <f>IFERROR(VLOOKUP(H885,[2]New!$B:$G,6,0),)*I885/60</f>
        <v>519.33333333333337</v>
      </c>
      <c r="AC885" s="33">
        <f>VLOOKUP(A885,'[5]PO PTCA'!$A:$M,12,0)</f>
        <v>46274</v>
      </c>
      <c r="AD885" s="12">
        <f>IFERROR(VLOOKUP(H885,[3]Sheet1!$E:$H,4,0),)</f>
        <v>0</v>
      </c>
      <c r="AE885" s="17"/>
      <c r="AF885" s="34"/>
      <c r="AG885" s="12"/>
      <c r="AH885" s="20"/>
      <c r="AI885" s="20"/>
      <c r="AJ885" s="223"/>
      <c r="AK885" s="223"/>
      <c r="AL885" s="223"/>
      <c r="AM885" s="331"/>
      <c r="AN885" s="331"/>
      <c r="AO885" s="331"/>
      <c r="AP885" s="331"/>
      <c r="AQ885" s="331"/>
      <c r="AR885" s="12"/>
    </row>
    <row r="886" spans="1:44">
      <c r="A886" s="12" t="s">
        <v>7681</v>
      </c>
      <c r="B886" s="23" t="s">
        <v>7721</v>
      </c>
      <c r="C886" s="24">
        <v>12115099</v>
      </c>
      <c r="D886" s="12" t="s">
        <v>4760</v>
      </c>
      <c r="E886" s="25" t="s">
        <v>7682</v>
      </c>
      <c r="F886" s="24">
        <v>11112812</v>
      </c>
      <c r="G886" s="12" t="s">
        <v>4743</v>
      </c>
      <c r="H886" s="26" t="s">
        <v>4744</v>
      </c>
      <c r="I886" s="12">
        <v>440</v>
      </c>
      <c r="J886" s="27">
        <v>46270</v>
      </c>
      <c r="K886" s="28" t="s">
        <v>7683</v>
      </c>
      <c r="L886" s="12" t="s">
        <v>7684</v>
      </c>
      <c r="M886" s="12">
        <v>440</v>
      </c>
      <c r="N886" s="358">
        <v>0</v>
      </c>
      <c r="O886" s="358">
        <v>0</v>
      </c>
      <c r="P886" s="30" t="s">
        <v>203</v>
      </c>
      <c r="Q886" s="31">
        <v>46258</v>
      </c>
      <c r="R886" s="358">
        <v>0</v>
      </c>
      <c r="S886" s="31">
        <v>46259</v>
      </c>
      <c r="T886" s="31">
        <v>46259</v>
      </c>
      <c r="U886" s="12" t="s">
        <v>101</v>
      </c>
      <c r="V886" s="12" t="s">
        <v>45</v>
      </c>
      <c r="W886" s="31"/>
      <c r="X886" s="358">
        <v>0</v>
      </c>
      <c r="Y886" s="358">
        <v>0</v>
      </c>
      <c r="Z886" s="357">
        <f>IFERROR(VLOOKUP(H886,[2]New!$B:$G,3,0),)*I886/60</f>
        <v>160.6</v>
      </c>
      <c r="AA886" s="357">
        <f>IFERROR(VLOOKUP(H886,[2]New!$B:$G,4,0),)*I886/60</f>
        <v>864.6</v>
      </c>
      <c r="AB886" s="357">
        <f>IFERROR(VLOOKUP(H886,[2]New!$B:$G,6,0),)*I886/60</f>
        <v>557.33333333333337</v>
      </c>
      <c r="AC886" s="33">
        <f>VLOOKUP(A886,'[5]PO PTCA'!$A:$M,12,0)</f>
        <v>46274</v>
      </c>
      <c r="AD886" s="12">
        <f>IFERROR(VLOOKUP(H886,[3]Sheet1!$E:$H,4,0),)</f>
        <v>0</v>
      </c>
      <c r="AE886" s="17"/>
      <c r="AF886" s="34"/>
      <c r="AG886" s="12"/>
      <c r="AH886" s="20"/>
      <c r="AI886" s="20"/>
      <c r="AJ886" s="223"/>
      <c r="AK886" s="223"/>
      <c r="AL886" s="223"/>
      <c r="AM886" s="331"/>
      <c r="AN886" s="331"/>
      <c r="AO886" s="331"/>
      <c r="AP886" s="331"/>
      <c r="AQ886" s="331"/>
      <c r="AR886" s="12"/>
    </row>
    <row r="887" spans="1:44">
      <c r="A887" s="12" t="s">
        <v>7685</v>
      </c>
      <c r="B887" s="23" t="s">
        <v>7722</v>
      </c>
      <c r="C887" s="24">
        <v>12115133</v>
      </c>
      <c r="D887" s="12" t="s">
        <v>4757</v>
      </c>
      <c r="E887" s="25" t="s">
        <v>7686</v>
      </c>
      <c r="F887" s="24">
        <v>11114094</v>
      </c>
      <c r="G887" s="12" t="s">
        <v>4709</v>
      </c>
      <c r="H887" s="26" t="s">
        <v>4710</v>
      </c>
      <c r="I887" s="12">
        <v>100</v>
      </c>
      <c r="J887" s="27">
        <v>46270</v>
      </c>
      <c r="K887" s="28" t="s">
        <v>7687</v>
      </c>
      <c r="L887" s="12" t="s">
        <v>7688</v>
      </c>
      <c r="M887" s="12">
        <v>100</v>
      </c>
      <c r="N887" s="358">
        <v>0</v>
      </c>
      <c r="O887" s="358">
        <v>0</v>
      </c>
      <c r="P887" s="30" t="s">
        <v>203</v>
      </c>
      <c r="Q887" s="31">
        <v>46258</v>
      </c>
      <c r="R887" s="358">
        <v>0</v>
      </c>
      <c r="S887" s="31">
        <v>46259</v>
      </c>
      <c r="T887" s="31">
        <v>46259</v>
      </c>
      <c r="U887" s="12" t="s">
        <v>44</v>
      </c>
      <c r="V887" s="12" t="s">
        <v>45</v>
      </c>
      <c r="W887" s="31"/>
      <c r="X887" s="358">
        <v>0</v>
      </c>
      <c r="Y887" s="358">
        <v>0</v>
      </c>
      <c r="Z887" s="357">
        <f>IFERROR(VLOOKUP(H887,[2]New!$B:$G,3,0),)*I887/60</f>
        <v>36.5</v>
      </c>
      <c r="AA887" s="357">
        <f>IFERROR(VLOOKUP(H887,[2]New!$B:$G,4,0),)*I887/60</f>
        <v>196.5</v>
      </c>
      <c r="AB887" s="357">
        <f>IFERROR(VLOOKUP(H887,[2]New!$B:$G,6,0),)*I887/60</f>
        <v>126.66666666666667</v>
      </c>
      <c r="AC887" s="33">
        <f>VLOOKUP(A887,'[5]PO PTCA'!$A:$M,12,0)</f>
        <v>46274</v>
      </c>
      <c r="AD887" s="12">
        <f>IFERROR(VLOOKUP(H887,[3]Sheet1!$E:$H,4,0),)</f>
        <v>0</v>
      </c>
      <c r="AE887" s="17"/>
      <c r="AF887" s="34"/>
      <c r="AG887" s="12"/>
      <c r="AH887" s="20"/>
      <c r="AI887" s="20"/>
      <c r="AJ887" s="223"/>
      <c r="AK887" s="223"/>
      <c r="AL887" s="223"/>
      <c r="AM887" s="331"/>
      <c r="AN887" s="331"/>
      <c r="AO887" s="331"/>
      <c r="AP887" s="331"/>
      <c r="AQ887" s="331"/>
      <c r="AR887" s="12"/>
    </row>
    <row r="888" spans="1:44">
      <c r="A888" s="12" t="s">
        <v>4514</v>
      </c>
      <c r="B888" s="23" t="s">
        <v>7825</v>
      </c>
      <c r="C888" s="24">
        <v>12134058</v>
      </c>
      <c r="D888" s="12" t="s">
        <v>242</v>
      </c>
      <c r="E888" s="25" t="s">
        <v>7723</v>
      </c>
      <c r="F888" s="24">
        <v>11134342</v>
      </c>
      <c r="G888" s="12" t="s">
        <v>270</v>
      </c>
      <c r="H888" s="26" t="s">
        <v>138</v>
      </c>
      <c r="I888" s="12">
        <v>3570</v>
      </c>
      <c r="J888" s="27">
        <v>46270</v>
      </c>
      <c r="K888" s="28" t="s">
        <v>7724</v>
      </c>
      <c r="L888" s="12" t="s">
        <v>7725</v>
      </c>
      <c r="M888" s="12">
        <v>3586</v>
      </c>
      <c r="N888" s="358">
        <v>16</v>
      </c>
      <c r="O888" s="358">
        <v>0</v>
      </c>
      <c r="P888" s="30" t="s">
        <v>38</v>
      </c>
      <c r="Q888" s="31">
        <v>46258</v>
      </c>
      <c r="R888" s="358">
        <v>0</v>
      </c>
      <c r="S888" s="31">
        <v>46259</v>
      </c>
      <c r="T888" s="31">
        <v>46259</v>
      </c>
      <c r="U888" s="12" t="s">
        <v>97</v>
      </c>
      <c r="V888" s="12" t="s">
        <v>40</v>
      </c>
      <c r="W888" s="31"/>
      <c r="X888" s="358">
        <v>0</v>
      </c>
      <c r="Y888" s="358">
        <v>0</v>
      </c>
      <c r="Z888" s="357">
        <f>IFERROR(VLOOKUP(H888,[2]New!$B:$G,3,0),)*I888/60</f>
        <v>2522.8000000000002</v>
      </c>
      <c r="AA888" s="357">
        <f>IFERROR(VLOOKUP(H888,[2]New!$B:$G,4,0),)*I888/60</f>
        <v>7015.05</v>
      </c>
      <c r="AB888" s="357">
        <f>IFERROR(VLOOKUP(H888,[2]New!$B:$G,6,0),)*I888/60</f>
        <v>3451</v>
      </c>
      <c r="AC888" s="33">
        <f>VLOOKUP(A888,'[5]PO PTCA'!$A:$M,12,0)</f>
        <v>46290</v>
      </c>
      <c r="AD888" s="12" t="str">
        <f>IFERROR(VLOOKUP(H888,[3]Sheet1!$E:$H,4,0),)</f>
        <v>B</v>
      </c>
      <c r="AE888" s="17"/>
      <c r="AF888" s="34"/>
      <c r="AG888" s="12"/>
      <c r="AH888" s="20"/>
      <c r="AI888" s="20"/>
      <c r="AJ888" s="223"/>
      <c r="AK888" s="223"/>
      <c r="AL888" s="223"/>
      <c r="AM888" s="331"/>
      <c r="AN888" s="331"/>
      <c r="AO888" s="331"/>
      <c r="AP888" s="331"/>
      <c r="AQ888" s="331"/>
      <c r="AR888" s="12"/>
    </row>
    <row r="889" spans="1:44">
      <c r="A889" s="12" t="s">
        <v>4514</v>
      </c>
      <c r="B889" s="23" t="s">
        <v>7826</v>
      </c>
      <c r="C889" s="24">
        <v>12134058</v>
      </c>
      <c r="D889" s="12" t="s">
        <v>242</v>
      </c>
      <c r="E889" s="25" t="s">
        <v>7726</v>
      </c>
      <c r="F889" s="24">
        <v>11134342</v>
      </c>
      <c r="G889" s="12" t="s">
        <v>270</v>
      </c>
      <c r="H889" s="26" t="s">
        <v>138</v>
      </c>
      <c r="I889" s="12">
        <v>3570</v>
      </c>
      <c r="J889" s="27">
        <v>46270</v>
      </c>
      <c r="K889" s="28" t="s">
        <v>7727</v>
      </c>
      <c r="L889" s="12" t="s">
        <v>7728</v>
      </c>
      <c r="M889" s="12">
        <v>3586</v>
      </c>
      <c r="N889" s="358">
        <v>16</v>
      </c>
      <c r="O889" s="358">
        <v>0</v>
      </c>
      <c r="P889" s="30" t="s">
        <v>38</v>
      </c>
      <c r="Q889" s="31">
        <v>46258</v>
      </c>
      <c r="R889" s="358">
        <v>0</v>
      </c>
      <c r="S889" s="31">
        <v>46259</v>
      </c>
      <c r="T889" s="31">
        <v>46259</v>
      </c>
      <c r="U889" s="12" t="s">
        <v>98</v>
      </c>
      <c r="V889" s="12" t="s">
        <v>40</v>
      </c>
      <c r="W889" s="31"/>
      <c r="X889" s="358">
        <v>0</v>
      </c>
      <c r="Y889" s="358">
        <v>0</v>
      </c>
      <c r="Z889" s="357">
        <f>IFERROR(VLOOKUP(H889,[2]New!$B:$G,3,0),)*I889/60</f>
        <v>2522.8000000000002</v>
      </c>
      <c r="AA889" s="357">
        <f>IFERROR(VLOOKUP(H889,[2]New!$B:$G,4,0),)*I889/60</f>
        <v>7015.05</v>
      </c>
      <c r="AB889" s="357">
        <f>IFERROR(VLOOKUP(H889,[2]New!$B:$G,6,0),)*I889/60</f>
        <v>3451</v>
      </c>
      <c r="AC889" s="33">
        <f>VLOOKUP(A889,'[5]PO PTCA'!$A:$M,12,0)</f>
        <v>46290</v>
      </c>
      <c r="AD889" s="12" t="str">
        <f>IFERROR(VLOOKUP(H889,[3]Sheet1!$E:$H,4,0),)</f>
        <v>B</v>
      </c>
      <c r="AE889" s="17"/>
      <c r="AF889" s="34"/>
      <c r="AG889" s="12"/>
      <c r="AH889" s="20"/>
      <c r="AI889" s="20"/>
      <c r="AJ889" s="223"/>
      <c r="AK889" s="223"/>
      <c r="AL889" s="223"/>
      <c r="AM889" s="331"/>
      <c r="AN889" s="331"/>
      <c r="AO889" s="331"/>
      <c r="AP889" s="331"/>
      <c r="AQ889" s="331"/>
      <c r="AR889" s="12"/>
    </row>
    <row r="890" spans="1:44">
      <c r="A890" s="12" t="s">
        <v>4514</v>
      </c>
      <c r="B890" s="23" t="s">
        <v>7827</v>
      </c>
      <c r="C890" s="24">
        <v>12134058</v>
      </c>
      <c r="D890" s="12" t="s">
        <v>242</v>
      </c>
      <c r="E890" s="25" t="s">
        <v>7729</v>
      </c>
      <c r="F890" s="24">
        <v>11134342</v>
      </c>
      <c r="G890" s="12" t="s">
        <v>270</v>
      </c>
      <c r="H890" s="26" t="s">
        <v>138</v>
      </c>
      <c r="I890" s="12">
        <v>2370</v>
      </c>
      <c r="J890" s="27">
        <v>46270</v>
      </c>
      <c r="K890" s="28" t="s">
        <v>7730</v>
      </c>
      <c r="L890" s="12" t="s">
        <v>7731</v>
      </c>
      <c r="M890" s="12">
        <v>2389</v>
      </c>
      <c r="N890" s="358">
        <v>16</v>
      </c>
      <c r="O890" s="358">
        <v>0</v>
      </c>
      <c r="P890" s="30" t="s">
        <v>38</v>
      </c>
      <c r="Q890" s="31">
        <v>46258</v>
      </c>
      <c r="R890" s="358">
        <v>0</v>
      </c>
      <c r="S890" s="31">
        <v>46259</v>
      </c>
      <c r="T890" s="31">
        <v>46259</v>
      </c>
      <c r="U890" s="12" t="s">
        <v>99</v>
      </c>
      <c r="V890" s="12" t="s">
        <v>40</v>
      </c>
      <c r="W890" s="31"/>
      <c r="X890" s="358">
        <v>3</v>
      </c>
      <c r="Y890" s="358">
        <v>0</v>
      </c>
      <c r="Z890" s="357">
        <f>IFERROR(VLOOKUP(H890,[2]New!$B:$G,3,0),)*I890/60</f>
        <v>1674.8</v>
      </c>
      <c r="AA890" s="357">
        <f>IFERROR(VLOOKUP(H890,[2]New!$B:$G,4,0),)*I890/60</f>
        <v>4657.05</v>
      </c>
      <c r="AB890" s="357">
        <f>IFERROR(VLOOKUP(H890,[2]New!$B:$G,6,0),)*I890/60</f>
        <v>2291</v>
      </c>
      <c r="AC890" s="33">
        <f>VLOOKUP(A890,'[5]PO PTCA'!$A:$M,12,0)</f>
        <v>46290</v>
      </c>
      <c r="AD890" s="12" t="str">
        <f>IFERROR(VLOOKUP(H890,[3]Sheet1!$E:$H,4,0),)</f>
        <v>B</v>
      </c>
      <c r="AE890" s="17"/>
      <c r="AF890" s="34"/>
      <c r="AG890" s="12"/>
      <c r="AH890" s="20"/>
      <c r="AI890" s="20"/>
      <c r="AJ890" s="223"/>
      <c r="AK890" s="223"/>
      <c r="AL890" s="223"/>
      <c r="AM890" s="331"/>
      <c r="AN890" s="331"/>
      <c r="AO890" s="331"/>
      <c r="AP890" s="331"/>
      <c r="AQ890" s="331"/>
      <c r="AR890" s="12"/>
    </row>
    <row r="891" spans="1:44">
      <c r="A891" s="12" t="s">
        <v>4514</v>
      </c>
      <c r="B891" s="23" t="s">
        <v>7828</v>
      </c>
      <c r="C891" s="24">
        <v>12134058</v>
      </c>
      <c r="D891" s="12" t="s">
        <v>242</v>
      </c>
      <c r="E891" s="25" t="s">
        <v>7732</v>
      </c>
      <c r="F891" s="24">
        <v>11134342</v>
      </c>
      <c r="G891" s="12" t="s">
        <v>270</v>
      </c>
      <c r="H891" s="26" t="s">
        <v>138</v>
      </c>
      <c r="I891" s="12">
        <v>2370</v>
      </c>
      <c r="J891" s="27">
        <v>46270</v>
      </c>
      <c r="K891" s="28" t="s">
        <v>7733</v>
      </c>
      <c r="L891" s="12" t="s">
        <v>7734</v>
      </c>
      <c r="M891" s="12">
        <v>2386</v>
      </c>
      <c r="N891" s="358">
        <v>16</v>
      </c>
      <c r="O891" s="358">
        <v>0</v>
      </c>
      <c r="P891" s="30" t="s">
        <v>38</v>
      </c>
      <c r="Q891" s="31">
        <v>46258</v>
      </c>
      <c r="R891" s="358">
        <v>0</v>
      </c>
      <c r="S891" s="31">
        <v>46259</v>
      </c>
      <c r="T891" s="31">
        <v>46259</v>
      </c>
      <c r="U891" s="12" t="s">
        <v>100</v>
      </c>
      <c r="V891" s="12" t="s">
        <v>40</v>
      </c>
      <c r="W891" s="31"/>
      <c r="X891" s="358">
        <v>0</v>
      </c>
      <c r="Y891" s="358">
        <v>0</v>
      </c>
      <c r="Z891" s="357">
        <f>IFERROR(VLOOKUP(H891,[2]New!$B:$G,3,0),)*I891/60</f>
        <v>1674.8</v>
      </c>
      <c r="AA891" s="357">
        <f>IFERROR(VLOOKUP(H891,[2]New!$B:$G,4,0),)*I891/60</f>
        <v>4657.05</v>
      </c>
      <c r="AB891" s="357">
        <f>IFERROR(VLOOKUP(H891,[2]New!$B:$G,6,0),)*I891/60</f>
        <v>2291</v>
      </c>
      <c r="AC891" s="33">
        <f>VLOOKUP(A891,'[5]PO PTCA'!$A:$M,12,0)</f>
        <v>46290</v>
      </c>
      <c r="AD891" s="12" t="str">
        <f>IFERROR(VLOOKUP(H891,[3]Sheet1!$E:$H,4,0),)</f>
        <v>B</v>
      </c>
      <c r="AE891" s="17"/>
      <c r="AF891" s="34"/>
      <c r="AG891" s="12"/>
      <c r="AH891" s="20"/>
      <c r="AI891" s="20"/>
      <c r="AJ891" s="223"/>
      <c r="AK891" s="223"/>
      <c r="AL891" s="223"/>
      <c r="AM891" s="331"/>
      <c r="AN891" s="331"/>
      <c r="AO891" s="331"/>
      <c r="AP891" s="331"/>
      <c r="AQ891" s="331"/>
      <c r="AR891" s="12"/>
    </row>
    <row r="892" spans="1:44">
      <c r="A892" s="12" t="s">
        <v>5403</v>
      </c>
      <c r="B892" s="23" t="s">
        <v>7829</v>
      </c>
      <c r="C892" s="24">
        <v>12125069</v>
      </c>
      <c r="D892" s="12" t="s">
        <v>194</v>
      </c>
      <c r="E892" s="25" t="s">
        <v>7735</v>
      </c>
      <c r="F892" s="24">
        <v>11134240</v>
      </c>
      <c r="G892" s="12" t="s">
        <v>195</v>
      </c>
      <c r="H892" s="26" t="s">
        <v>196</v>
      </c>
      <c r="I892" s="12">
        <v>1000</v>
      </c>
      <c r="J892" s="27">
        <v>46270</v>
      </c>
      <c r="K892" s="28" t="s">
        <v>7736</v>
      </c>
      <c r="L892" s="12" t="s">
        <v>7737</v>
      </c>
      <c r="M892" s="12">
        <v>1003</v>
      </c>
      <c r="N892" s="358">
        <v>0</v>
      </c>
      <c r="O892" s="358">
        <v>0</v>
      </c>
      <c r="P892" s="30" t="s">
        <v>38</v>
      </c>
      <c r="Q892" s="31">
        <v>46258</v>
      </c>
      <c r="R892" s="358">
        <v>0</v>
      </c>
      <c r="S892" s="31">
        <v>46259</v>
      </c>
      <c r="T892" s="31">
        <v>46259</v>
      </c>
      <c r="U892" s="12" t="s">
        <v>39</v>
      </c>
      <c r="V892" s="12" t="s">
        <v>45</v>
      </c>
      <c r="W892" s="31"/>
      <c r="X892" s="358">
        <v>3</v>
      </c>
      <c r="Y892" s="358">
        <v>0</v>
      </c>
      <c r="Z892" s="357">
        <f>IFERROR(VLOOKUP(H892,[2]New!$B:$G,3,0),)*I892/60</f>
        <v>706.66666666666663</v>
      </c>
      <c r="AA892" s="357">
        <f>IFERROR(VLOOKUP(H892,[2]New!$B:$G,4,0),)*I892/60</f>
        <v>1543.3333333333333</v>
      </c>
      <c r="AB892" s="357">
        <f>IFERROR(VLOOKUP(H892,[2]New!$B:$G,6,0),)*I892/60</f>
        <v>966.66666666666663</v>
      </c>
      <c r="AC892" s="33">
        <f>VLOOKUP(A892,'[5]PO PTCA'!$A:$M,12,0)</f>
        <v>46290</v>
      </c>
      <c r="AD892" s="12" t="str">
        <f>IFERROR(VLOOKUP(H892,[3]Sheet1!$E:$H,4,0),)</f>
        <v>C</v>
      </c>
      <c r="AE892" s="17"/>
      <c r="AF892" s="34"/>
      <c r="AG892" s="12"/>
      <c r="AH892" s="20"/>
      <c r="AI892" s="20"/>
      <c r="AJ892" s="223"/>
      <c r="AK892" s="223"/>
      <c r="AL892" s="223"/>
      <c r="AM892" s="331"/>
      <c r="AN892" s="331"/>
      <c r="AO892" s="331"/>
      <c r="AP892" s="331"/>
      <c r="AQ892" s="331"/>
      <c r="AR892" s="12"/>
    </row>
    <row r="893" spans="1:44">
      <c r="A893" s="12" t="s">
        <v>5407</v>
      </c>
      <c r="B893" s="23" t="s">
        <v>7830</v>
      </c>
      <c r="C893" s="24">
        <v>12125071</v>
      </c>
      <c r="D893" s="12" t="s">
        <v>191</v>
      </c>
      <c r="E893" s="25" t="s">
        <v>7738</v>
      </c>
      <c r="F893" s="24">
        <v>11134241</v>
      </c>
      <c r="G893" s="12" t="s">
        <v>192</v>
      </c>
      <c r="H893" s="26" t="s">
        <v>193</v>
      </c>
      <c r="I893" s="12">
        <v>2550</v>
      </c>
      <c r="J893" s="27">
        <v>46270</v>
      </c>
      <c r="K893" s="28" t="s">
        <v>7739</v>
      </c>
      <c r="L893" s="12" t="s">
        <v>7740</v>
      </c>
      <c r="M893" s="12">
        <v>2566</v>
      </c>
      <c r="N893" s="358">
        <v>16</v>
      </c>
      <c r="O893" s="358">
        <v>0</v>
      </c>
      <c r="P893" s="30" t="s">
        <v>38</v>
      </c>
      <c r="Q893" s="31">
        <v>46258</v>
      </c>
      <c r="R893" s="358">
        <v>0</v>
      </c>
      <c r="S893" s="31">
        <v>46259</v>
      </c>
      <c r="T893" s="31">
        <v>46259</v>
      </c>
      <c r="U893" s="12" t="s">
        <v>39</v>
      </c>
      <c r="V893" s="12" t="s">
        <v>45</v>
      </c>
      <c r="W893" s="31"/>
      <c r="X893" s="358">
        <v>0</v>
      </c>
      <c r="Y893" s="358">
        <v>0</v>
      </c>
      <c r="Z893" s="357">
        <f>IFERROR(VLOOKUP(H893,[2]New!$B:$G,3,0),)*I893/60</f>
        <v>1802</v>
      </c>
      <c r="AA893" s="357">
        <f>IFERROR(VLOOKUP(H893,[2]New!$B:$G,4,0),)*I893/60</f>
        <v>3935.5</v>
      </c>
      <c r="AB893" s="357">
        <f>IFERROR(VLOOKUP(H893,[2]New!$B:$G,6,0),)*I893/60</f>
        <v>2465</v>
      </c>
      <c r="AC893" s="33">
        <f>VLOOKUP(A893,'[5]PO PTCA'!$A:$M,12,0)</f>
        <v>46290</v>
      </c>
      <c r="AD893" s="12" t="str">
        <f>IFERROR(VLOOKUP(H893,[3]Sheet1!$E:$H,4,0),)</f>
        <v>C</v>
      </c>
      <c r="AE893" s="17"/>
      <c r="AF893" s="34"/>
      <c r="AG893" s="12"/>
      <c r="AH893" s="20"/>
      <c r="AI893" s="20"/>
      <c r="AJ893" s="223"/>
      <c r="AK893" s="223"/>
      <c r="AL893" s="223"/>
      <c r="AM893" s="331"/>
      <c r="AN893" s="331"/>
      <c r="AO893" s="331"/>
      <c r="AP893" s="331"/>
      <c r="AQ893" s="331"/>
      <c r="AR893" s="12"/>
    </row>
    <row r="894" spans="1:44">
      <c r="A894" s="12" t="s">
        <v>7741</v>
      </c>
      <c r="B894" s="23" t="s">
        <v>7831</v>
      </c>
      <c r="C894" s="24">
        <v>12111390</v>
      </c>
      <c r="D894" s="12" t="s">
        <v>147</v>
      </c>
      <c r="E894" s="25" t="s">
        <v>7742</v>
      </c>
      <c r="F894" s="24">
        <v>11124975</v>
      </c>
      <c r="G894" s="12" t="s">
        <v>555</v>
      </c>
      <c r="H894" s="26" t="s">
        <v>556</v>
      </c>
      <c r="I894" s="12">
        <v>115</v>
      </c>
      <c r="J894" s="27">
        <v>46270</v>
      </c>
      <c r="K894" s="28" t="s">
        <v>7743</v>
      </c>
      <c r="L894" s="12" t="s">
        <v>7744</v>
      </c>
      <c r="M894" s="12">
        <v>115</v>
      </c>
      <c r="N894" s="358">
        <v>0</v>
      </c>
      <c r="O894" s="358">
        <v>0</v>
      </c>
      <c r="P894" s="30" t="s">
        <v>203</v>
      </c>
      <c r="Q894" s="31">
        <v>46258</v>
      </c>
      <c r="R894" s="358">
        <v>0</v>
      </c>
      <c r="S894" s="31">
        <v>46259</v>
      </c>
      <c r="T894" s="31">
        <v>46259</v>
      </c>
      <c r="U894" s="12" t="s">
        <v>44</v>
      </c>
      <c r="V894" s="12" t="s">
        <v>45</v>
      </c>
      <c r="W894" s="31"/>
      <c r="X894" s="358">
        <v>0</v>
      </c>
      <c r="Y894" s="358">
        <v>0</v>
      </c>
      <c r="Z894" s="357">
        <f>IFERROR(VLOOKUP(H894,[2]New!$B:$G,3,0),)*I894/60</f>
        <v>42.166666666666664</v>
      </c>
      <c r="AA894" s="357">
        <f>IFERROR(VLOOKUP(H894,[2]New!$B:$G,4,0),)*I894/60</f>
        <v>225.97499999999999</v>
      </c>
      <c r="AB894" s="357">
        <f>IFERROR(VLOOKUP(H894,[2]New!$B:$G,6,0),)*I894/60</f>
        <v>134.16666666666666</v>
      </c>
      <c r="AC894" s="33">
        <f>VLOOKUP(A894,'[5]PO PTCA'!$A:$M,12,0)</f>
        <v>46274</v>
      </c>
      <c r="AD894" s="12">
        <f>IFERROR(VLOOKUP(H894,[3]Sheet1!$E:$H,4,0),)</f>
        <v>0</v>
      </c>
      <c r="AE894" s="17"/>
      <c r="AF894" s="34"/>
      <c r="AG894" s="12"/>
      <c r="AH894" s="20"/>
      <c r="AI894" s="20"/>
      <c r="AJ894" s="223"/>
      <c r="AK894" s="223"/>
      <c r="AL894" s="223"/>
      <c r="AM894" s="331"/>
      <c r="AN894" s="331"/>
      <c r="AO894" s="331"/>
      <c r="AP894" s="331"/>
      <c r="AQ894" s="331"/>
      <c r="AR894" s="12"/>
    </row>
    <row r="895" spans="1:44">
      <c r="A895" s="12" t="s">
        <v>7745</v>
      </c>
      <c r="B895" s="23" t="s">
        <v>7832</v>
      </c>
      <c r="C895" s="24">
        <v>12114369</v>
      </c>
      <c r="D895" s="12" t="s">
        <v>516</v>
      </c>
      <c r="E895" s="25" t="s">
        <v>7746</v>
      </c>
      <c r="F895" s="24">
        <v>11125055</v>
      </c>
      <c r="G895" s="12" t="s">
        <v>7253</v>
      </c>
      <c r="H895" s="26" t="s">
        <v>7254</v>
      </c>
      <c r="I895" s="12">
        <v>23</v>
      </c>
      <c r="J895" s="27">
        <v>46270</v>
      </c>
      <c r="K895" s="28" t="s">
        <v>7747</v>
      </c>
      <c r="L895" s="12" t="s">
        <v>7748</v>
      </c>
      <c r="M895" s="12">
        <v>23</v>
      </c>
      <c r="N895" s="358">
        <v>0</v>
      </c>
      <c r="O895" s="358">
        <v>0</v>
      </c>
      <c r="P895" s="30" t="s">
        <v>203</v>
      </c>
      <c r="Q895" s="31">
        <v>46258</v>
      </c>
      <c r="R895" s="358">
        <v>0</v>
      </c>
      <c r="S895" s="31">
        <v>46259</v>
      </c>
      <c r="T895" s="31">
        <v>46259</v>
      </c>
      <c r="U895" s="12" t="s">
        <v>44</v>
      </c>
      <c r="V895" s="12" t="s">
        <v>45</v>
      </c>
      <c r="W895" s="31"/>
      <c r="X895" s="358">
        <v>0</v>
      </c>
      <c r="Y895" s="358">
        <v>0</v>
      </c>
      <c r="Z895" s="357">
        <f>IFERROR(VLOOKUP(H895,[2]New!$B:$G,3,0),)*I895/60</f>
        <v>16.866666666666667</v>
      </c>
      <c r="AA895" s="357">
        <f>IFERROR(VLOOKUP(H895,[2]New!$B:$G,4,0),)*I895/60</f>
        <v>62.253333333333337</v>
      </c>
      <c r="AB895" s="357">
        <f>IFERROR(VLOOKUP(H895,[2]New!$B:$G,6,0),)*I895/60</f>
        <v>54.05</v>
      </c>
      <c r="AC895" s="33">
        <f>VLOOKUP(A895,'[5]PO PTCA'!$A:$M,12,0)</f>
        <v>46274</v>
      </c>
      <c r="AD895" s="12">
        <f>IFERROR(VLOOKUP(H895,[3]Sheet1!$E:$H,4,0),)</f>
        <v>0</v>
      </c>
      <c r="AE895" s="17"/>
      <c r="AF895" s="34"/>
      <c r="AG895" s="12"/>
      <c r="AH895" s="20"/>
      <c r="AI895" s="20"/>
      <c r="AJ895" s="223"/>
      <c r="AK895" s="223"/>
      <c r="AL895" s="223"/>
      <c r="AM895" s="331"/>
      <c r="AN895" s="331"/>
      <c r="AO895" s="331"/>
      <c r="AP895" s="331"/>
      <c r="AQ895" s="331"/>
      <c r="AR895" s="12"/>
    </row>
    <row r="896" spans="1:44">
      <c r="A896" s="12" t="s">
        <v>7749</v>
      </c>
      <c r="B896" s="23" t="s">
        <v>7833</v>
      </c>
      <c r="C896" s="24">
        <v>12114378</v>
      </c>
      <c r="D896" s="12" t="s">
        <v>148</v>
      </c>
      <c r="E896" s="25" t="s">
        <v>7750</v>
      </c>
      <c r="F896" s="24">
        <v>11124967</v>
      </c>
      <c r="G896" s="12" t="s">
        <v>7259</v>
      </c>
      <c r="H896" s="26" t="s">
        <v>7260</v>
      </c>
      <c r="I896" s="12">
        <v>15</v>
      </c>
      <c r="J896" s="27">
        <v>46270</v>
      </c>
      <c r="K896" s="28" t="s">
        <v>7751</v>
      </c>
      <c r="L896" s="12" t="s">
        <v>7752</v>
      </c>
      <c r="M896" s="12">
        <v>15</v>
      </c>
      <c r="N896" s="358">
        <v>0</v>
      </c>
      <c r="O896" s="358">
        <v>0</v>
      </c>
      <c r="P896" s="30" t="s">
        <v>203</v>
      </c>
      <c r="Q896" s="31">
        <v>46258</v>
      </c>
      <c r="R896" s="358">
        <v>0</v>
      </c>
      <c r="S896" s="31">
        <v>46259</v>
      </c>
      <c r="T896" s="31">
        <v>46259</v>
      </c>
      <c r="U896" s="12" t="s">
        <v>44</v>
      </c>
      <c r="V896" s="12" t="s">
        <v>45</v>
      </c>
      <c r="W896" s="31"/>
      <c r="X896" s="358">
        <v>0</v>
      </c>
      <c r="Y896" s="358">
        <v>0</v>
      </c>
      <c r="Z896" s="357">
        <f>IFERROR(VLOOKUP(H896,[2]New!$B:$G,3,0),)*I896/60</f>
        <v>11</v>
      </c>
      <c r="AA896" s="357">
        <f>IFERROR(VLOOKUP(H896,[2]New!$B:$G,4,0),)*I896/60</f>
        <v>35.25</v>
      </c>
      <c r="AB896" s="357">
        <f>IFERROR(VLOOKUP(H896,[2]New!$B:$G,6,0),)*I896/60</f>
        <v>35.25</v>
      </c>
      <c r="AC896" s="33">
        <f>VLOOKUP(A896,'[5]PO PTCA'!$A:$M,12,0)</f>
        <v>46274</v>
      </c>
      <c r="AD896" s="12">
        <f>IFERROR(VLOOKUP(H896,[3]Sheet1!$E:$H,4,0),)</f>
        <v>0</v>
      </c>
      <c r="AE896" s="17"/>
      <c r="AF896" s="34"/>
      <c r="AG896" s="12"/>
      <c r="AH896" s="20"/>
      <c r="AI896" s="20"/>
      <c r="AJ896" s="223"/>
      <c r="AK896" s="223"/>
      <c r="AL896" s="223"/>
      <c r="AM896" s="331"/>
      <c r="AN896" s="331"/>
      <c r="AO896" s="331"/>
      <c r="AP896" s="331"/>
      <c r="AQ896" s="331"/>
      <c r="AR896" s="12"/>
    </row>
    <row r="897" spans="1:44">
      <c r="A897" s="12" t="s">
        <v>7753</v>
      </c>
      <c r="B897" s="23" t="s">
        <v>7834</v>
      </c>
      <c r="C897" s="24">
        <v>12114379</v>
      </c>
      <c r="D897" s="12" t="s">
        <v>471</v>
      </c>
      <c r="E897" s="25" t="s">
        <v>7754</v>
      </c>
      <c r="F897" s="24">
        <v>11124946</v>
      </c>
      <c r="G897" s="12" t="s">
        <v>509</v>
      </c>
      <c r="H897" s="26" t="s">
        <v>510</v>
      </c>
      <c r="I897" s="12">
        <v>15</v>
      </c>
      <c r="J897" s="27">
        <v>46270</v>
      </c>
      <c r="K897" s="28" t="s">
        <v>7755</v>
      </c>
      <c r="L897" s="12" t="s">
        <v>7756</v>
      </c>
      <c r="M897" s="12">
        <v>15</v>
      </c>
      <c r="N897" s="358">
        <v>0</v>
      </c>
      <c r="O897" s="358">
        <v>0</v>
      </c>
      <c r="P897" s="30" t="s">
        <v>203</v>
      </c>
      <c r="Q897" s="31">
        <v>46258</v>
      </c>
      <c r="R897" s="358">
        <v>0</v>
      </c>
      <c r="S897" s="31">
        <v>46259</v>
      </c>
      <c r="T897" s="31">
        <v>46259</v>
      </c>
      <c r="U897" s="12" t="s">
        <v>44</v>
      </c>
      <c r="V897" s="12" t="s">
        <v>45</v>
      </c>
      <c r="W897" s="31"/>
      <c r="X897" s="358">
        <v>0</v>
      </c>
      <c r="Y897" s="358">
        <v>0</v>
      </c>
      <c r="Z897" s="357">
        <f>IFERROR(VLOOKUP(H897,[2]New!$B:$G,3,0),)*I897/60</f>
        <v>11.1</v>
      </c>
      <c r="AA897" s="357">
        <f>IFERROR(VLOOKUP(H897,[2]New!$B:$G,4,0),)*I897/60</f>
        <v>50.35</v>
      </c>
      <c r="AB897" s="357">
        <f>IFERROR(VLOOKUP(H897,[2]New!$B:$G,6,0),)*I897/60</f>
        <v>37</v>
      </c>
      <c r="AC897" s="33">
        <f>VLOOKUP(A897,'[5]PO PTCA'!$A:$M,12,0)</f>
        <v>46274</v>
      </c>
      <c r="AD897" s="12">
        <f>IFERROR(VLOOKUP(H897,[3]Sheet1!$E:$H,4,0),)</f>
        <v>0</v>
      </c>
      <c r="AE897" s="17"/>
      <c r="AF897" s="34"/>
      <c r="AG897" s="12"/>
      <c r="AH897" s="20"/>
      <c r="AI897" s="20"/>
      <c r="AJ897" s="223"/>
      <c r="AK897" s="223"/>
      <c r="AL897" s="223"/>
      <c r="AM897" s="331"/>
      <c r="AN897" s="331"/>
      <c r="AO897" s="331"/>
      <c r="AP897" s="331"/>
      <c r="AQ897" s="331"/>
      <c r="AR897" s="12"/>
    </row>
    <row r="898" spans="1:44">
      <c r="A898" s="12" t="s">
        <v>7757</v>
      </c>
      <c r="B898" s="23" t="s">
        <v>7835</v>
      </c>
      <c r="C898" s="24">
        <v>12114374</v>
      </c>
      <c r="D898" s="12" t="s">
        <v>312</v>
      </c>
      <c r="E898" s="25" t="s">
        <v>7758</v>
      </c>
      <c r="F898" s="24">
        <v>11125060</v>
      </c>
      <c r="G898" s="12" t="s">
        <v>7269</v>
      </c>
      <c r="H898" s="26" t="s">
        <v>7270</v>
      </c>
      <c r="I898" s="12">
        <v>40</v>
      </c>
      <c r="J898" s="27">
        <v>46270</v>
      </c>
      <c r="K898" s="28" t="s">
        <v>7759</v>
      </c>
      <c r="L898" s="12" t="s">
        <v>7760</v>
      </c>
      <c r="M898" s="12">
        <v>40</v>
      </c>
      <c r="N898" s="358">
        <v>0</v>
      </c>
      <c r="O898" s="358">
        <v>0</v>
      </c>
      <c r="P898" s="30" t="s">
        <v>203</v>
      </c>
      <c r="Q898" s="31">
        <v>46258</v>
      </c>
      <c r="R898" s="358">
        <v>0</v>
      </c>
      <c r="S898" s="31">
        <v>46259</v>
      </c>
      <c r="T898" s="31">
        <v>46259</v>
      </c>
      <c r="U898" s="12" t="s">
        <v>44</v>
      </c>
      <c r="V898" s="12" t="s">
        <v>45</v>
      </c>
      <c r="W898" s="31"/>
      <c r="X898" s="358">
        <v>0</v>
      </c>
      <c r="Y898" s="358">
        <v>0</v>
      </c>
      <c r="Z898" s="357">
        <f>IFERROR(VLOOKUP(H898,[2]New!$B:$G,3,0),)*I898/60</f>
        <v>29.333333333333332</v>
      </c>
      <c r="AA898" s="357">
        <f>IFERROR(VLOOKUP(H898,[2]New!$B:$G,4,0),)*I898/60</f>
        <v>134.26666666666668</v>
      </c>
      <c r="AB898" s="357">
        <f>IFERROR(VLOOKUP(H898,[2]New!$B:$G,6,0),)*I898/60</f>
        <v>94</v>
      </c>
      <c r="AC898" s="33">
        <f>VLOOKUP(A898,'[5]PO PTCA'!$A:$M,12,0)</f>
        <v>46274</v>
      </c>
      <c r="AD898" s="12">
        <f>IFERROR(VLOOKUP(H898,[3]Sheet1!$E:$H,4,0),)</f>
        <v>0</v>
      </c>
      <c r="AE898" s="17"/>
      <c r="AF898" s="34"/>
      <c r="AG898" s="12"/>
      <c r="AH898" s="20"/>
      <c r="AI898" s="20"/>
      <c r="AJ898" s="223"/>
      <c r="AK898" s="223"/>
      <c r="AL898" s="223"/>
      <c r="AM898" s="331"/>
      <c r="AN898" s="331"/>
      <c r="AO898" s="331"/>
      <c r="AP898" s="331"/>
      <c r="AQ898" s="331"/>
      <c r="AR898" s="12"/>
    </row>
    <row r="899" spans="1:44">
      <c r="A899" s="12" t="s">
        <v>7761</v>
      </c>
      <c r="B899" s="23" t="s">
        <v>7836</v>
      </c>
      <c r="C899" s="24">
        <v>12114366</v>
      </c>
      <c r="D899" s="12" t="s">
        <v>581</v>
      </c>
      <c r="E899" s="25" t="s">
        <v>7762</v>
      </c>
      <c r="F899" s="24">
        <v>11125054</v>
      </c>
      <c r="G899" s="12" t="s">
        <v>573</v>
      </c>
      <c r="H899" s="26" t="s">
        <v>574</v>
      </c>
      <c r="I899" s="12">
        <v>13</v>
      </c>
      <c r="J899" s="27">
        <v>46270</v>
      </c>
      <c r="K899" s="28" t="s">
        <v>7763</v>
      </c>
      <c r="L899" s="12" t="s">
        <v>7764</v>
      </c>
      <c r="M899" s="12">
        <v>13</v>
      </c>
      <c r="N899" s="358">
        <v>0</v>
      </c>
      <c r="O899" s="358">
        <v>0</v>
      </c>
      <c r="P899" s="30" t="s">
        <v>203</v>
      </c>
      <c r="Q899" s="31">
        <v>46258</v>
      </c>
      <c r="R899" s="358">
        <v>0</v>
      </c>
      <c r="S899" s="31">
        <v>46259</v>
      </c>
      <c r="T899" s="31">
        <v>46259</v>
      </c>
      <c r="U899" s="12" t="s">
        <v>44</v>
      </c>
      <c r="V899" s="12" t="s">
        <v>45</v>
      </c>
      <c r="W899" s="31"/>
      <c r="X899" s="358">
        <v>0</v>
      </c>
      <c r="Y899" s="358">
        <v>0</v>
      </c>
      <c r="Z899" s="357">
        <f>IFERROR(VLOOKUP(H899,[2]New!$B:$G,3,0),)*I899/60</f>
        <v>9.5333333333333332</v>
      </c>
      <c r="AA899" s="357">
        <f>IFERROR(VLOOKUP(H899,[2]New!$B:$G,4,0),)*I899/60</f>
        <v>35.186666666666675</v>
      </c>
      <c r="AB899" s="357">
        <f>IFERROR(VLOOKUP(H899,[2]New!$B:$G,6,0),)*I899/60</f>
        <v>30.55</v>
      </c>
      <c r="AC899" s="33">
        <f>VLOOKUP(A899,'[5]PO PTCA'!$A:$M,12,0)</f>
        <v>46274</v>
      </c>
      <c r="AD899" s="12">
        <f>IFERROR(VLOOKUP(H899,[3]Sheet1!$E:$H,4,0),)</f>
        <v>0</v>
      </c>
      <c r="AE899" s="17"/>
      <c r="AF899" s="34"/>
      <c r="AG899" s="12"/>
      <c r="AH899" s="20"/>
      <c r="AI899" s="20"/>
      <c r="AJ899" s="223"/>
      <c r="AK899" s="223"/>
      <c r="AL899" s="223"/>
      <c r="AM899" s="331"/>
      <c r="AN899" s="331"/>
      <c r="AO899" s="331"/>
      <c r="AP899" s="331"/>
      <c r="AQ899" s="331"/>
      <c r="AR899" s="12"/>
    </row>
    <row r="900" spans="1:44">
      <c r="A900" s="12" t="s">
        <v>7765</v>
      </c>
      <c r="B900" s="23" t="s">
        <v>7837</v>
      </c>
      <c r="C900" s="24">
        <v>12114365</v>
      </c>
      <c r="D900" s="12" t="s">
        <v>309</v>
      </c>
      <c r="E900" s="25" t="s">
        <v>7766</v>
      </c>
      <c r="F900" s="24">
        <v>11125051</v>
      </c>
      <c r="G900" s="12" t="s">
        <v>4296</v>
      </c>
      <c r="H900" s="26" t="s">
        <v>4297</v>
      </c>
      <c r="I900" s="12">
        <v>42</v>
      </c>
      <c r="J900" s="27">
        <v>46270</v>
      </c>
      <c r="K900" s="28" t="s">
        <v>7767</v>
      </c>
      <c r="L900" s="12" t="s">
        <v>7768</v>
      </c>
      <c r="M900" s="12">
        <v>42</v>
      </c>
      <c r="N900" s="358">
        <v>0</v>
      </c>
      <c r="O900" s="358">
        <v>0</v>
      </c>
      <c r="P900" s="30" t="s">
        <v>203</v>
      </c>
      <c r="Q900" s="31">
        <v>46258</v>
      </c>
      <c r="R900" s="358">
        <v>0</v>
      </c>
      <c r="S900" s="31">
        <v>46259</v>
      </c>
      <c r="T900" s="31">
        <v>46259</v>
      </c>
      <c r="U900" s="12" t="s">
        <v>44</v>
      </c>
      <c r="V900" s="12" t="s">
        <v>45</v>
      </c>
      <c r="W900" s="31"/>
      <c r="X900" s="358">
        <v>0</v>
      </c>
      <c r="Y900" s="358">
        <v>0</v>
      </c>
      <c r="Z900" s="357">
        <f>IFERROR(VLOOKUP(H900,[2]New!$B:$G,3,0),)*I900/60</f>
        <v>30.8</v>
      </c>
      <c r="AA900" s="357">
        <f>IFERROR(VLOOKUP(H900,[2]New!$B:$G,4,0),)*I900/60</f>
        <v>113.68</v>
      </c>
      <c r="AB900" s="357">
        <f>IFERROR(VLOOKUP(H900,[2]New!$B:$G,6,0),)*I900/60</f>
        <v>98.7</v>
      </c>
      <c r="AC900" s="33">
        <f>VLOOKUP(A900,'[5]PO PTCA'!$A:$M,12,0)</f>
        <v>46274</v>
      </c>
      <c r="AD900" s="12">
        <f>IFERROR(VLOOKUP(H900,[3]Sheet1!$E:$H,4,0),)</f>
        <v>0</v>
      </c>
      <c r="AE900" s="17"/>
      <c r="AF900" s="34"/>
      <c r="AG900" s="12"/>
      <c r="AH900" s="20"/>
      <c r="AI900" s="20"/>
      <c r="AJ900" s="223"/>
      <c r="AK900" s="223"/>
      <c r="AL900" s="223"/>
      <c r="AM900" s="331"/>
      <c r="AN900" s="331"/>
      <c r="AO900" s="331"/>
      <c r="AP900" s="331"/>
      <c r="AQ900" s="331"/>
      <c r="AR900" s="12"/>
    </row>
    <row r="901" spans="1:44">
      <c r="A901" s="12" t="s">
        <v>7769</v>
      </c>
      <c r="B901" s="23" t="s">
        <v>7838</v>
      </c>
      <c r="C901" s="24">
        <v>12114373</v>
      </c>
      <c r="D901" s="12" t="s">
        <v>5174</v>
      </c>
      <c r="E901" s="25" t="s">
        <v>7770</v>
      </c>
      <c r="F901" s="24">
        <v>11125058</v>
      </c>
      <c r="G901" s="12" t="s">
        <v>5084</v>
      </c>
      <c r="H901" s="26" t="s">
        <v>5085</v>
      </c>
      <c r="I901" s="12">
        <v>17</v>
      </c>
      <c r="J901" s="27">
        <v>46270</v>
      </c>
      <c r="K901" s="28" t="s">
        <v>7771</v>
      </c>
      <c r="L901" s="12" t="s">
        <v>7772</v>
      </c>
      <c r="M901" s="12">
        <v>17</v>
      </c>
      <c r="N901" s="358">
        <v>0</v>
      </c>
      <c r="O901" s="358">
        <v>0</v>
      </c>
      <c r="P901" s="30" t="s">
        <v>203</v>
      </c>
      <c r="Q901" s="31">
        <v>46258</v>
      </c>
      <c r="R901" s="358">
        <v>0</v>
      </c>
      <c r="S901" s="31">
        <v>46259</v>
      </c>
      <c r="T901" s="31">
        <v>46259</v>
      </c>
      <c r="U901" s="12" t="s">
        <v>44</v>
      </c>
      <c r="V901" s="12" t="s">
        <v>45</v>
      </c>
      <c r="W901" s="31"/>
      <c r="X901" s="358">
        <v>0</v>
      </c>
      <c r="Y901" s="358">
        <v>0</v>
      </c>
      <c r="Z901" s="357">
        <f>IFERROR(VLOOKUP(H901,[2]New!$B:$G,3,0),)*I901/60</f>
        <v>12.466666666666667</v>
      </c>
      <c r="AA901" s="357">
        <f>IFERROR(VLOOKUP(H901,[2]New!$B:$G,4,0),)*I901/60</f>
        <v>46.013333333333335</v>
      </c>
      <c r="AB901" s="357">
        <f>IFERROR(VLOOKUP(H901,[2]New!$B:$G,6,0),)*I901/60</f>
        <v>39.950000000000003</v>
      </c>
      <c r="AC901" s="33">
        <f>VLOOKUP(A901,'[5]PO PTCA'!$A:$M,12,0)</f>
        <v>46274</v>
      </c>
      <c r="AD901" s="12">
        <f>IFERROR(VLOOKUP(H901,[3]Sheet1!$E:$H,4,0),)</f>
        <v>0</v>
      </c>
      <c r="AE901" s="17"/>
      <c r="AF901" s="34"/>
      <c r="AG901" s="12"/>
      <c r="AH901" s="20"/>
      <c r="AI901" s="20"/>
      <c r="AJ901" s="223"/>
      <c r="AK901" s="223"/>
      <c r="AL901" s="223"/>
      <c r="AM901" s="331"/>
      <c r="AN901" s="331"/>
      <c r="AO901" s="331"/>
      <c r="AP901" s="331"/>
      <c r="AQ901" s="331"/>
      <c r="AR901" s="12"/>
    </row>
    <row r="902" spans="1:44">
      <c r="A902" s="12" t="s">
        <v>7773</v>
      </c>
      <c r="B902" s="23" t="s">
        <v>7839</v>
      </c>
      <c r="C902" s="24">
        <v>12126662</v>
      </c>
      <c r="D902" s="12" t="s">
        <v>475</v>
      </c>
      <c r="E902" s="25" t="s">
        <v>7774</v>
      </c>
      <c r="F902" s="24">
        <v>11125740</v>
      </c>
      <c r="G902" s="12" t="s">
        <v>5424</v>
      </c>
      <c r="H902" s="26" t="s">
        <v>5425</v>
      </c>
      <c r="I902" s="12">
        <v>69</v>
      </c>
      <c r="J902" s="27">
        <v>46270</v>
      </c>
      <c r="K902" s="28" t="s">
        <v>7775</v>
      </c>
      <c r="L902" s="12" t="s">
        <v>7776</v>
      </c>
      <c r="M902" s="12">
        <v>69</v>
      </c>
      <c r="N902" s="358">
        <v>0</v>
      </c>
      <c r="O902" s="358">
        <v>0</v>
      </c>
      <c r="P902" s="30" t="s">
        <v>203</v>
      </c>
      <c r="Q902" s="31">
        <v>46258</v>
      </c>
      <c r="R902" s="358">
        <v>0</v>
      </c>
      <c r="S902" s="31">
        <v>46259</v>
      </c>
      <c r="T902" s="31">
        <v>46259</v>
      </c>
      <c r="U902" s="12" t="s">
        <v>44</v>
      </c>
      <c r="V902" s="12" t="s">
        <v>45</v>
      </c>
      <c r="W902" s="31"/>
      <c r="X902" s="358">
        <v>0</v>
      </c>
      <c r="Y902" s="358">
        <v>0</v>
      </c>
      <c r="Z902" s="357">
        <f>IFERROR(VLOOKUP(H902,[2]New!$B:$G,3,0),)*I902/60</f>
        <v>25.3</v>
      </c>
      <c r="AA902" s="357">
        <f>IFERROR(VLOOKUP(H902,[2]New!$B:$G,4,0),)*I902/60</f>
        <v>135.58500000000001</v>
      </c>
      <c r="AB902" s="357">
        <f>IFERROR(VLOOKUP(H902,[2]New!$B:$G,6,0),)*I902/60</f>
        <v>132.25</v>
      </c>
      <c r="AC902" s="33">
        <f>VLOOKUP(A902,'[5]PO PTCA'!$A:$M,12,0)</f>
        <v>46274</v>
      </c>
      <c r="AD902" s="12">
        <f>IFERROR(VLOOKUP(H902,[3]Sheet1!$E:$H,4,0),)</f>
        <v>0</v>
      </c>
      <c r="AE902" s="17"/>
      <c r="AF902" s="34"/>
      <c r="AG902" s="12"/>
      <c r="AH902" s="20"/>
      <c r="AI902" s="20"/>
      <c r="AJ902" s="223"/>
      <c r="AK902" s="223"/>
      <c r="AL902" s="223"/>
      <c r="AM902" s="331"/>
      <c r="AN902" s="331"/>
      <c r="AO902" s="331"/>
      <c r="AP902" s="331"/>
      <c r="AQ902" s="331"/>
      <c r="AR902" s="12"/>
    </row>
    <row r="903" spans="1:44">
      <c r="A903" s="12" t="s">
        <v>7777</v>
      </c>
      <c r="B903" s="23" t="s">
        <v>7840</v>
      </c>
      <c r="C903" s="24">
        <v>12111090</v>
      </c>
      <c r="D903" s="12" t="s">
        <v>472</v>
      </c>
      <c r="E903" s="25" t="s">
        <v>7778</v>
      </c>
      <c r="F903" s="24">
        <v>11111221</v>
      </c>
      <c r="G903" s="12" t="s">
        <v>575</v>
      </c>
      <c r="H903" s="26" t="s">
        <v>576</v>
      </c>
      <c r="I903" s="12">
        <v>3</v>
      </c>
      <c r="J903" s="27">
        <v>46270</v>
      </c>
      <c r="K903" s="28" t="s">
        <v>7779</v>
      </c>
      <c r="L903" s="12" t="s">
        <v>7780</v>
      </c>
      <c r="M903" s="12">
        <v>3</v>
      </c>
      <c r="N903" s="358">
        <v>0</v>
      </c>
      <c r="O903" s="358">
        <v>0</v>
      </c>
      <c r="P903" s="30" t="s">
        <v>203</v>
      </c>
      <c r="Q903" s="31">
        <v>46258</v>
      </c>
      <c r="R903" s="358">
        <v>0</v>
      </c>
      <c r="S903" s="31">
        <v>46259</v>
      </c>
      <c r="T903" s="31">
        <v>46259</v>
      </c>
      <c r="U903" s="12" t="s">
        <v>44</v>
      </c>
      <c r="V903" s="12" t="s">
        <v>45</v>
      </c>
      <c r="W903" s="31"/>
      <c r="X903" s="358">
        <v>0</v>
      </c>
      <c r="Y903" s="358">
        <v>0</v>
      </c>
      <c r="Z903" s="357">
        <f>IFERROR(VLOOKUP(H903,[2]New!$B:$G,3,0),)*I903/60</f>
        <v>2.15</v>
      </c>
      <c r="AA903" s="357">
        <f>IFERROR(VLOOKUP(H903,[2]New!$B:$G,4,0),)*I903/60</f>
        <v>10.07</v>
      </c>
      <c r="AB903" s="357">
        <f>IFERROR(VLOOKUP(H903,[2]New!$B:$G,6,0),)*I903/60</f>
        <v>6.9</v>
      </c>
      <c r="AC903" s="33">
        <f>VLOOKUP(A903,'[5]PO PTCA'!$A:$M,12,0)</f>
        <v>46274</v>
      </c>
      <c r="AD903" s="12">
        <f>IFERROR(VLOOKUP(H903,[3]Sheet1!$E:$H,4,0),)</f>
        <v>0</v>
      </c>
      <c r="AE903" s="17"/>
      <c r="AF903" s="34"/>
      <c r="AG903" s="12"/>
      <c r="AH903" s="20"/>
      <c r="AI903" s="20"/>
      <c r="AJ903" s="223"/>
      <c r="AK903" s="223"/>
      <c r="AL903" s="223"/>
      <c r="AM903" s="331"/>
      <c r="AN903" s="331"/>
      <c r="AO903" s="331"/>
      <c r="AP903" s="331"/>
      <c r="AQ903" s="331"/>
      <c r="AR903" s="12"/>
    </row>
    <row r="904" spans="1:44">
      <c r="A904" s="12" t="s">
        <v>7781</v>
      </c>
      <c r="B904" s="23" t="s">
        <v>7841</v>
      </c>
      <c r="C904" s="24">
        <v>12111089</v>
      </c>
      <c r="D904" s="12" t="s">
        <v>473</v>
      </c>
      <c r="E904" s="25" t="s">
        <v>7782</v>
      </c>
      <c r="F904" s="24">
        <v>11111222</v>
      </c>
      <c r="G904" s="12" t="s">
        <v>7287</v>
      </c>
      <c r="H904" s="26" t="s">
        <v>7288</v>
      </c>
      <c r="I904" s="12">
        <v>29</v>
      </c>
      <c r="J904" s="27">
        <v>46270</v>
      </c>
      <c r="K904" s="28" t="s">
        <v>7783</v>
      </c>
      <c r="L904" s="12" t="s">
        <v>7784</v>
      </c>
      <c r="M904" s="12">
        <v>29</v>
      </c>
      <c r="N904" s="358">
        <v>0</v>
      </c>
      <c r="O904" s="358">
        <v>0</v>
      </c>
      <c r="P904" s="30" t="s">
        <v>203</v>
      </c>
      <c r="Q904" s="31">
        <v>46258</v>
      </c>
      <c r="R904" s="358">
        <v>0</v>
      </c>
      <c r="S904" s="31">
        <v>46259</v>
      </c>
      <c r="T904" s="31">
        <v>46259</v>
      </c>
      <c r="U904" s="12" t="s">
        <v>44</v>
      </c>
      <c r="V904" s="12" t="s">
        <v>45</v>
      </c>
      <c r="W904" s="31"/>
      <c r="X904" s="358">
        <v>0</v>
      </c>
      <c r="Y904" s="358">
        <v>0</v>
      </c>
      <c r="Z904" s="357">
        <f>IFERROR(VLOOKUP(H904,[2]New!$B:$G,3,0),)*I904/60</f>
        <v>20.783333333333335</v>
      </c>
      <c r="AA904" s="357">
        <f>IFERROR(VLOOKUP(H904,[2]New!$B:$G,4,0),)*I904/60</f>
        <v>97.343333333333334</v>
      </c>
      <c r="AB904" s="357">
        <f>IFERROR(VLOOKUP(H904,[2]New!$B:$G,6,0),)*I904/60</f>
        <v>66.7</v>
      </c>
      <c r="AC904" s="33">
        <f>VLOOKUP(A904,'[5]PO PTCA'!$A:$M,12,0)</f>
        <v>46274</v>
      </c>
      <c r="AD904" s="12">
        <f>IFERROR(VLOOKUP(H904,[3]Sheet1!$E:$H,4,0),)</f>
        <v>0</v>
      </c>
      <c r="AE904" s="17"/>
      <c r="AF904" s="34"/>
      <c r="AG904" s="12"/>
      <c r="AH904" s="20"/>
      <c r="AI904" s="20"/>
      <c r="AJ904" s="223"/>
      <c r="AK904" s="223"/>
      <c r="AL904" s="223"/>
      <c r="AM904" s="331"/>
      <c r="AN904" s="331"/>
      <c r="AO904" s="331"/>
      <c r="AP904" s="331"/>
      <c r="AQ904" s="331"/>
      <c r="AR904" s="12"/>
    </row>
    <row r="905" spans="1:44">
      <c r="A905" s="12" t="s">
        <v>7785</v>
      </c>
      <c r="B905" s="23" t="s">
        <v>7842</v>
      </c>
      <c r="C905" s="24">
        <v>12111084</v>
      </c>
      <c r="D905" s="12" t="s">
        <v>151</v>
      </c>
      <c r="E905" s="25" t="s">
        <v>7786</v>
      </c>
      <c r="F905" s="24">
        <v>11111217</v>
      </c>
      <c r="G905" s="12" t="s">
        <v>7787</v>
      </c>
      <c r="H905" s="26" t="s">
        <v>7788</v>
      </c>
      <c r="I905" s="12">
        <v>9</v>
      </c>
      <c r="J905" s="27">
        <v>46270</v>
      </c>
      <c r="K905" s="28" t="s">
        <v>7789</v>
      </c>
      <c r="L905" s="12" t="s">
        <v>7790</v>
      </c>
      <c r="M905" s="12">
        <v>9</v>
      </c>
      <c r="N905" s="358">
        <v>0</v>
      </c>
      <c r="O905" s="358">
        <v>0</v>
      </c>
      <c r="P905" s="30" t="s">
        <v>203</v>
      </c>
      <c r="Q905" s="31">
        <v>46258</v>
      </c>
      <c r="R905" s="358">
        <v>0</v>
      </c>
      <c r="S905" s="31">
        <v>46259</v>
      </c>
      <c r="T905" s="31">
        <v>46259</v>
      </c>
      <c r="U905" s="12" t="s">
        <v>44</v>
      </c>
      <c r="V905" s="12" t="s">
        <v>45</v>
      </c>
      <c r="W905" s="31"/>
      <c r="X905" s="358">
        <v>0</v>
      </c>
      <c r="Y905" s="358">
        <v>0</v>
      </c>
      <c r="Z905" s="357">
        <f>IFERROR(VLOOKUP(H905,[2]New!$B:$G,3,0),)*I905/60</f>
        <v>6.3</v>
      </c>
      <c r="AA905" s="357">
        <f>IFERROR(VLOOKUP(H905,[2]New!$B:$G,4,0),)*I905/60</f>
        <v>24.6</v>
      </c>
      <c r="AB905" s="357">
        <f>IFERROR(VLOOKUP(H905,[2]New!$B:$G,6,0),)*I905/60</f>
        <v>22.05</v>
      </c>
      <c r="AC905" s="33">
        <f>VLOOKUP(A905,'[5]PO PTCA'!$A:$M,12,0)</f>
        <v>46274</v>
      </c>
      <c r="AD905" s="12">
        <f>IFERROR(VLOOKUP(H905,[3]Sheet1!$E:$H,4,0),)</f>
        <v>0</v>
      </c>
      <c r="AE905" s="17"/>
      <c r="AF905" s="34"/>
      <c r="AG905" s="12"/>
      <c r="AH905" s="20"/>
      <c r="AI905" s="20"/>
      <c r="AJ905" s="223"/>
      <c r="AK905" s="223"/>
      <c r="AL905" s="223"/>
      <c r="AM905" s="331"/>
      <c r="AN905" s="331"/>
      <c r="AO905" s="331"/>
      <c r="AP905" s="331"/>
      <c r="AQ905" s="331"/>
      <c r="AR905" s="12"/>
    </row>
    <row r="906" spans="1:44">
      <c r="A906" s="12" t="s">
        <v>7791</v>
      </c>
      <c r="B906" s="23" t="s">
        <v>7843</v>
      </c>
      <c r="C906" s="24">
        <v>12114372</v>
      </c>
      <c r="D906" s="12" t="s">
        <v>156</v>
      </c>
      <c r="E906" s="25" t="s">
        <v>7792</v>
      </c>
      <c r="F906" s="24">
        <v>11111928</v>
      </c>
      <c r="G906" s="12" t="s">
        <v>7293</v>
      </c>
      <c r="H906" s="26" t="s">
        <v>7294</v>
      </c>
      <c r="I906" s="12">
        <v>36</v>
      </c>
      <c r="J906" s="27">
        <v>46270</v>
      </c>
      <c r="K906" s="28" t="s">
        <v>7793</v>
      </c>
      <c r="L906" s="12" t="s">
        <v>7794</v>
      </c>
      <c r="M906" s="12">
        <v>36</v>
      </c>
      <c r="N906" s="358">
        <v>0</v>
      </c>
      <c r="O906" s="358">
        <v>0</v>
      </c>
      <c r="P906" s="30" t="s">
        <v>203</v>
      </c>
      <c r="Q906" s="31">
        <v>46258</v>
      </c>
      <c r="R906" s="358">
        <v>0</v>
      </c>
      <c r="S906" s="31">
        <v>46259</v>
      </c>
      <c r="T906" s="31">
        <v>46259</v>
      </c>
      <c r="U906" s="12" t="s">
        <v>44</v>
      </c>
      <c r="V906" s="12" t="s">
        <v>45</v>
      </c>
      <c r="W906" s="31"/>
      <c r="X906" s="358">
        <v>0</v>
      </c>
      <c r="Y906" s="358">
        <v>0</v>
      </c>
      <c r="Z906" s="357">
        <f>IFERROR(VLOOKUP(H906,[2]New!$B:$G,3,0),)*I906/60</f>
        <v>27.18</v>
      </c>
      <c r="AA906" s="357">
        <f>IFERROR(VLOOKUP(H906,[2]New!$B:$G,4,0),)*I906/60</f>
        <v>97.440000000000012</v>
      </c>
      <c r="AB906" s="357">
        <f>IFERROR(VLOOKUP(H906,[2]New!$B:$G,6,0),)*I906/60</f>
        <v>84.84</v>
      </c>
      <c r="AC906" s="33">
        <f>VLOOKUP(A906,'[5]PO PTCA'!$A:$M,12,0)</f>
        <v>46274</v>
      </c>
      <c r="AD906" s="12">
        <f>IFERROR(VLOOKUP(H906,[3]Sheet1!$E:$H,4,0),)</f>
        <v>0</v>
      </c>
      <c r="AE906" s="17"/>
      <c r="AF906" s="34"/>
      <c r="AG906" s="12"/>
      <c r="AH906" s="20"/>
      <c r="AI906" s="20"/>
      <c r="AJ906" s="223"/>
      <c r="AK906" s="223"/>
      <c r="AL906" s="223"/>
      <c r="AM906" s="331"/>
      <c r="AN906" s="331"/>
      <c r="AO906" s="331"/>
      <c r="AP906" s="331"/>
      <c r="AQ906" s="331"/>
      <c r="AR906" s="12"/>
    </row>
    <row r="907" spans="1:44">
      <c r="A907" s="12" t="s">
        <v>7795</v>
      </c>
      <c r="B907" s="23" t="s">
        <v>7844</v>
      </c>
      <c r="C907" s="24">
        <v>12111468</v>
      </c>
      <c r="D907" s="12" t="s">
        <v>7338</v>
      </c>
      <c r="E907" s="25" t="s">
        <v>7796</v>
      </c>
      <c r="F907" s="24">
        <v>11125043</v>
      </c>
      <c r="G907" s="12" t="s">
        <v>7299</v>
      </c>
      <c r="H907" s="26" t="s">
        <v>7300</v>
      </c>
      <c r="I907" s="12">
        <v>30</v>
      </c>
      <c r="J907" s="27">
        <v>46270</v>
      </c>
      <c r="K907" s="28" t="s">
        <v>7797</v>
      </c>
      <c r="L907" s="12" t="s">
        <v>7798</v>
      </c>
      <c r="M907" s="12">
        <v>30</v>
      </c>
      <c r="N907" s="358">
        <v>0</v>
      </c>
      <c r="O907" s="358">
        <v>0</v>
      </c>
      <c r="P907" s="30" t="s">
        <v>203</v>
      </c>
      <c r="Q907" s="31">
        <v>46258</v>
      </c>
      <c r="R907" s="358">
        <v>0</v>
      </c>
      <c r="S907" s="31">
        <v>46259</v>
      </c>
      <c r="T907" s="31">
        <v>46259</v>
      </c>
      <c r="U907" s="12" t="s">
        <v>44</v>
      </c>
      <c r="V907" s="12" t="s">
        <v>45</v>
      </c>
      <c r="W907" s="31"/>
      <c r="X907" s="358">
        <v>0</v>
      </c>
      <c r="Y907" s="358">
        <v>0</v>
      </c>
      <c r="Z907" s="357">
        <f>IFERROR(VLOOKUP(H907,[2]New!$B:$G,3,0),)*I907/60</f>
        <v>13.75</v>
      </c>
      <c r="AA907" s="357">
        <f>IFERROR(VLOOKUP(H907,[2]New!$B:$G,4,0),)*I907/60</f>
        <v>46.3</v>
      </c>
      <c r="AB907" s="357">
        <f>IFERROR(VLOOKUP(H907,[2]New!$B:$G,6,0),)*I907/60</f>
        <v>35</v>
      </c>
      <c r="AC907" s="33">
        <f>VLOOKUP(A907,'[5]PO PTCA'!$A:$M,12,0)</f>
        <v>46274</v>
      </c>
      <c r="AD907" s="12">
        <f>IFERROR(VLOOKUP(H907,[3]Sheet1!$E:$H,4,0),)</f>
        <v>0</v>
      </c>
      <c r="AE907" s="17"/>
      <c r="AF907" s="34"/>
      <c r="AG907" s="12"/>
      <c r="AH907" s="20"/>
      <c r="AI907" s="20"/>
      <c r="AJ907" s="223"/>
      <c r="AK907" s="223"/>
      <c r="AL907" s="223"/>
      <c r="AM907" s="331"/>
      <c r="AN907" s="331"/>
      <c r="AO907" s="331"/>
      <c r="AP907" s="331"/>
      <c r="AQ907" s="331"/>
      <c r="AR907" s="12"/>
    </row>
    <row r="908" spans="1:44">
      <c r="A908" s="12" t="s">
        <v>7799</v>
      </c>
      <c r="B908" s="23" t="s">
        <v>7845</v>
      </c>
      <c r="C908" s="24">
        <v>12111476</v>
      </c>
      <c r="D908" s="12" t="s">
        <v>5175</v>
      </c>
      <c r="E908" s="25" t="s">
        <v>7800</v>
      </c>
      <c r="F908" s="24">
        <v>11125021</v>
      </c>
      <c r="G908" s="12" t="s">
        <v>5096</v>
      </c>
      <c r="H908" s="26" t="s">
        <v>5097</v>
      </c>
      <c r="I908" s="12">
        <v>55</v>
      </c>
      <c r="J908" s="27">
        <v>46270</v>
      </c>
      <c r="K908" s="28" t="s">
        <v>7801</v>
      </c>
      <c r="L908" s="12" t="s">
        <v>7802</v>
      </c>
      <c r="M908" s="12">
        <v>55</v>
      </c>
      <c r="N908" s="358">
        <v>0</v>
      </c>
      <c r="O908" s="358">
        <v>0</v>
      </c>
      <c r="P908" s="30" t="s">
        <v>203</v>
      </c>
      <c r="Q908" s="31">
        <v>46258</v>
      </c>
      <c r="R908" s="358">
        <v>0</v>
      </c>
      <c r="S908" s="31">
        <v>46259</v>
      </c>
      <c r="T908" s="31">
        <v>46259</v>
      </c>
      <c r="U908" s="12" t="s">
        <v>44</v>
      </c>
      <c r="V908" s="12" t="s">
        <v>45</v>
      </c>
      <c r="W908" s="31"/>
      <c r="X908" s="358">
        <v>0</v>
      </c>
      <c r="Y908" s="358">
        <v>0</v>
      </c>
      <c r="Z908" s="357">
        <f>IFERROR(VLOOKUP(H908,[2]New!$B:$G,3,0),)*I908/60</f>
        <v>19.25</v>
      </c>
      <c r="AA908" s="357">
        <f>IFERROR(VLOOKUP(H908,[2]New!$B:$G,4,0),)*I908/60</f>
        <v>84.88333333333334</v>
      </c>
      <c r="AB908" s="357">
        <f>IFERROR(VLOOKUP(H908,[2]New!$B:$G,6,0),)*I908/60</f>
        <v>39.416666666666664</v>
      </c>
      <c r="AC908" s="33">
        <f>VLOOKUP(A908,'[5]PO PTCA'!$A:$M,12,0)</f>
        <v>46274</v>
      </c>
      <c r="AD908" s="12">
        <f>IFERROR(VLOOKUP(H908,[3]Sheet1!$E:$H,4,0),)</f>
        <v>0</v>
      </c>
      <c r="AE908" s="17"/>
      <c r="AF908" s="34"/>
      <c r="AG908" s="12"/>
      <c r="AH908" s="20"/>
      <c r="AI908" s="20"/>
      <c r="AJ908" s="223"/>
      <c r="AK908" s="223"/>
      <c r="AL908" s="223"/>
      <c r="AM908" s="331"/>
      <c r="AN908" s="331"/>
      <c r="AO908" s="331"/>
      <c r="AP908" s="331"/>
      <c r="AQ908" s="331"/>
      <c r="AR908" s="12"/>
    </row>
    <row r="909" spans="1:44">
      <c r="A909" s="12" t="s">
        <v>7803</v>
      </c>
      <c r="B909" s="23" t="s">
        <v>7846</v>
      </c>
      <c r="C909" s="24">
        <v>12111482</v>
      </c>
      <c r="D909" s="12" t="s">
        <v>7339</v>
      </c>
      <c r="E909" s="25" t="s">
        <v>7804</v>
      </c>
      <c r="F909" s="24">
        <v>11125027</v>
      </c>
      <c r="G909" s="12" t="s">
        <v>7305</v>
      </c>
      <c r="H909" s="26" t="s">
        <v>7306</v>
      </c>
      <c r="I909" s="12">
        <v>10</v>
      </c>
      <c r="J909" s="27">
        <v>46270</v>
      </c>
      <c r="K909" s="28" t="s">
        <v>7805</v>
      </c>
      <c r="L909" s="12" t="s">
        <v>7806</v>
      </c>
      <c r="M909" s="12">
        <v>10</v>
      </c>
      <c r="N909" s="358">
        <v>0</v>
      </c>
      <c r="O909" s="358">
        <v>0</v>
      </c>
      <c r="P909" s="30" t="s">
        <v>203</v>
      </c>
      <c r="Q909" s="31">
        <v>46258</v>
      </c>
      <c r="R909" s="358">
        <v>0</v>
      </c>
      <c r="S909" s="31">
        <v>46259</v>
      </c>
      <c r="T909" s="31">
        <v>46259</v>
      </c>
      <c r="U909" s="12" t="s">
        <v>44</v>
      </c>
      <c r="V909" s="12" t="s">
        <v>45</v>
      </c>
      <c r="W909" s="31"/>
      <c r="X909" s="358">
        <v>0</v>
      </c>
      <c r="Y909" s="358">
        <v>0</v>
      </c>
      <c r="Z909" s="357">
        <f>IFERROR(VLOOKUP(H909,[2]New!$B:$G,3,0),)*I909/60</f>
        <v>3.5</v>
      </c>
      <c r="AA909" s="357">
        <f>IFERROR(VLOOKUP(H909,[2]New!$B:$G,4,0),)*I909/60</f>
        <v>15.433333333333334</v>
      </c>
      <c r="AB909" s="357">
        <f>IFERROR(VLOOKUP(H909,[2]New!$B:$G,6,0),)*I909/60</f>
        <v>7.166666666666667</v>
      </c>
      <c r="AC909" s="33">
        <f>VLOOKUP(A909,'[5]PO PTCA'!$A:$M,12,0)</f>
        <v>46274</v>
      </c>
      <c r="AD909" s="12">
        <f>IFERROR(VLOOKUP(H909,[3]Sheet1!$E:$H,4,0),)</f>
        <v>0</v>
      </c>
      <c r="AE909" s="17"/>
      <c r="AF909" s="34"/>
      <c r="AG909" s="12"/>
      <c r="AH909" s="20"/>
      <c r="AI909" s="20"/>
      <c r="AJ909" s="223"/>
      <c r="AK909" s="223"/>
      <c r="AL909" s="223"/>
      <c r="AM909" s="331"/>
      <c r="AN909" s="331"/>
      <c r="AO909" s="331"/>
      <c r="AP909" s="331"/>
      <c r="AQ909" s="331"/>
      <c r="AR909" s="12"/>
    </row>
    <row r="910" spans="1:44">
      <c r="A910" s="12" t="s">
        <v>7807</v>
      </c>
      <c r="B910" s="23" t="s">
        <v>7847</v>
      </c>
      <c r="C910" s="24">
        <v>12110446</v>
      </c>
      <c r="D910" s="12" t="s">
        <v>5177</v>
      </c>
      <c r="E910" s="25" t="s">
        <v>7808</v>
      </c>
      <c r="F910" s="24">
        <v>11124984</v>
      </c>
      <c r="G910" s="12" t="s">
        <v>5108</v>
      </c>
      <c r="H910" s="26" t="s">
        <v>5109</v>
      </c>
      <c r="I910" s="12">
        <v>215</v>
      </c>
      <c r="J910" s="27">
        <v>46270</v>
      </c>
      <c r="K910" s="28" t="s">
        <v>7809</v>
      </c>
      <c r="L910" s="12" t="s">
        <v>7810</v>
      </c>
      <c r="M910" s="12">
        <v>215</v>
      </c>
      <c r="N910" s="358">
        <v>0</v>
      </c>
      <c r="O910" s="358">
        <v>0</v>
      </c>
      <c r="P910" s="30" t="s">
        <v>203</v>
      </c>
      <c r="Q910" s="31">
        <v>46258</v>
      </c>
      <c r="R910" s="358">
        <v>0</v>
      </c>
      <c r="S910" s="31">
        <v>46259</v>
      </c>
      <c r="T910" s="31">
        <v>46259</v>
      </c>
      <c r="U910" s="12" t="s">
        <v>44</v>
      </c>
      <c r="V910" s="12" t="s">
        <v>45</v>
      </c>
      <c r="W910" s="31"/>
      <c r="X910" s="358">
        <v>0</v>
      </c>
      <c r="Y910" s="358">
        <v>0</v>
      </c>
      <c r="Z910" s="357">
        <f>IFERROR(VLOOKUP(H910,[2]New!$B:$G,3,0),)*I910/60</f>
        <v>75.25</v>
      </c>
      <c r="AA910" s="357">
        <f>IFERROR(VLOOKUP(H910,[2]New!$B:$G,4,0),)*I910/60</f>
        <v>331.81666666666666</v>
      </c>
      <c r="AB910" s="357">
        <f>IFERROR(VLOOKUP(H910,[2]New!$B:$G,6,0),)*I910/60</f>
        <v>154.08333333333334</v>
      </c>
      <c r="AC910" s="33">
        <f>VLOOKUP(A910,'[5]PO PTCA'!$A:$M,12,0)</f>
        <v>46274</v>
      </c>
      <c r="AD910" s="12">
        <f>IFERROR(VLOOKUP(H910,[3]Sheet1!$E:$H,4,0),)</f>
        <v>0</v>
      </c>
      <c r="AE910" s="17"/>
      <c r="AF910" s="34"/>
      <c r="AG910" s="12"/>
      <c r="AH910" s="20"/>
      <c r="AI910" s="20"/>
      <c r="AJ910" s="223"/>
      <c r="AK910" s="223"/>
      <c r="AL910" s="223"/>
      <c r="AM910" s="331"/>
      <c r="AN910" s="331"/>
      <c r="AO910" s="331"/>
      <c r="AP910" s="331"/>
      <c r="AQ910" s="331"/>
      <c r="AR910" s="12"/>
    </row>
    <row r="911" spans="1:44">
      <c r="A911" s="12" t="s">
        <v>7811</v>
      </c>
      <c r="B911" s="23" t="s">
        <v>7848</v>
      </c>
      <c r="C911" s="24">
        <v>12114299</v>
      </c>
      <c r="D911" s="12" t="s">
        <v>167</v>
      </c>
      <c r="E911" s="25" t="s">
        <v>7812</v>
      </c>
      <c r="F911" s="24">
        <v>11117341</v>
      </c>
      <c r="G911" s="12" t="s">
        <v>7813</v>
      </c>
      <c r="H911" s="26" t="s">
        <v>7814</v>
      </c>
      <c r="I911" s="12">
        <v>35</v>
      </c>
      <c r="J911" s="27">
        <v>46270</v>
      </c>
      <c r="K911" s="28" t="s">
        <v>7815</v>
      </c>
      <c r="L911" s="12" t="s">
        <v>7816</v>
      </c>
      <c r="M911" s="12">
        <v>35</v>
      </c>
      <c r="N911" s="358">
        <v>0</v>
      </c>
      <c r="O911" s="358">
        <v>0</v>
      </c>
      <c r="P911" s="30" t="s">
        <v>203</v>
      </c>
      <c r="Q911" s="31">
        <v>46258</v>
      </c>
      <c r="R911" s="358">
        <v>0</v>
      </c>
      <c r="S911" s="31">
        <v>46259</v>
      </c>
      <c r="T911" s="31">
        <v>46259</v>
      </c>
      <c r="U911" s="12" t="s">
        <v>44</v>
      </c>
      <c r="V911" s="12" t="s">
        <v>45</v>
      </c>
      <c r="W911" s="31"/>
      <c r="X911" s="358">
        <v>0</v>
      </c>
      <c r="Y911" s="358">
        <v>0</v>
      </c>
      <c r="Z911" s="357">
        <f>IFERROR(VLOOKUP(H911,[2]New!$B:$G,3,0),)*I911/60</f>
        <v>12.25</v>
      </c>
      <c r="AA911" s="357">
        <f>IFERROR(VLOOKUP(H911,[2]New!$B:$G,4,0),)*I911/60</f>
        <v>54.016666666666666</v>
      </c>
      <c r="AB911" s="357">
        <f>IFERROR(VLOOKUP(H911,[2]New!$B:$G,6,0),)*I911/60</f>
        <v>25.083333333333332</v>
      </c>
      <c r="AC911" s="33">
        <f>VLOOKUP(A911,'[5]PO PTCA'!$A:$M,12,0)</f>
        <v>46274</v>
      </c>
      <c r="AD911" s="12">
        <f>IFERROR(VLOOKUP(H911,[3]Sheet1!$E:$H,4,0),)</f>
        <v>0</v>
      </c>
      <c r="AE911" s="17"/>
      <c r="AF911" s="34"/>
      <c r="AG911" s="12"/>
      <c r="AH911" s="20"/>
      <c r="AI911" s="20"/>
      <c r="AJ911" s="223"/>
      <c r="AK911" s="223"/>
      <c r="AL911" s="223"/>
      <c r="AM911" s="331"/>
      <c r="AN911" s="331"/>
      <c r="AO911" s="331"/>
      <c r="AP911" s="331"/>
      <c r="AQ911" s="331"/>
      <c r="AR911" s="12"/>
    </row>
    <row r="912" spans="1:44">
      <c r="A912" s="12" t="s">
        <v>7817</v>
      </c>
      <c r="B912" s="23" t="s">
        <v>7849</v>
      </c>
      <c r="C912" s="24">
        <v>12111448</v>
      </c>
      <c r="D912" s="12" t="s">
        <v>855</v>
      </c>
      <c r="E912" s="25" t="s">
        <v>7818</v>
      </c>
      <c r="F912" s="24">
        <v>11113860</v>
      </c>
      <c r="G912" s="12" t="s">
        <v>848</v>
      </c>
      <c r="H912" s="26" t="s">
        <v>849</v>
      </c>
      <c r="I912" s="12">
        <v>10</v>
      </c>
      <c r="J912" s="27">
        <v>46270</v>
      </c>
      <c r="K912" s="28" t="s">
        <v>7819</v>
      </c>
      <c r="L912" s="12" t="s">
        <v>7820</v>
      </c>
      <c r="M912" s="12">
        <v>10</v>
      </c>
      <c r="N912" s="358">
        <v>0</v>
      </c>
      <c r="O912" s="358">
        <v>0</v>
      </c>
      <c r="P912" s="30" t="s">
        <v>203</v>
      </c>
      <c r="Q912" s="31">
        <v>46258</v>
      </c>
      <c r="R912" s="358">
        <v>0</v>
      </c>
      <c r="S912" s="31">
        <v>46259</v>
      </c>
      <c r="T912" s="31">
        <v>46259</v>
      </c>
      <c r="U912" s="12" t="s">
        <v>44</v>
      </c>
      <c r="V912" s="12" t="s">
        <v>45</v>
      </c>
      <c r="W912" s="31"/>
      <c r="X912" s="358">
        <v>0</v>
      </c>
      <c r="Y912" s="358">
        <v>0</v>
      </c>
      <c r="Z912" s="357">
        <f>IFERROR(VLOOKUP(H912,[2]New!$B:$G,3,0),)*I912/60</f>
        <v>3.6666666666666665</v>
      </c>
      <c r="AA912" s="357">
        <f>IFERROR(VLOOKUP(H912,[2]New!$B:$G,4,0),)*I912/60</f>
        <v>23</v>
      </c>
      <c r="AB912" s="357">
        <f>IFERROR(VLOOKUP(H912,[2]New!$B:$G,6,0),)*I912/60</f>
        <v>11.666666666666666</v>
      </c>
      <c r="AC912" s="33">
        <f>VLOOKUP(A912,'[5]PO PTCA'!$A:$M,12,0)</f>
        <v>46274</v>
      </c>
      <c r="AD912" s="12">
        <f>IFERROR(VLOOKUP(H912,[3]Sheet1!$E:$H,4,0),)</f>
        <v>0</v>
      </c>
      <c r="AE912" s="17"/>
      <c r="AF912" s="34"/>
      <c r="AG912" s="12"/>
      <c r="AH912" s="20"/>
      <c r="AI912" s="20"/>
      <c r="AJ912" s="223"/>
      <c r="AK912" s="223"/>
      <c r="AL912" s="223"/>
      <c r="AM912" s="331"/>
      <c r="AN912" s="331"/>
      <c r="AO912" s="331"/>
      <c r="AP912" s="331"/>
      <c r="AQ912" s="331"/>
      <c r="AR912" s="12"/>
    </row>
    <row r="913" spans="1:44">
      <c r="A913" s="12" t="s">
        <v>7821</v>
      </c>
      <c r="B913" s="23" t="s">
        <v>7850</v>
      </c>
      <c r="C913" s="24">
        <v>12126656</v>
      </c>
      <c r="D913" s="12" t="s">
        <v>474</v>
      </c>
      <c r="E913" s="25" t="s">
        <v>7822</v>
      </c>
      <c r="F913" s="24">
        <v>11125739</v>
      </c>
      <c r="G913" s="12" t="s">
        <v>945</v>
      </c>
      <c r="H913" s="26" t="s">
        <v>946</v>
      </c>
      <c r="I913" s="12">
        <v>69</v>
      </c>
      <c r="J913" s="27">
        <v>46270</v>
      </c>
      <c r="K913" s="28" t="s">
        <v>7823</v>
      </c>
      <c r="L913" s="12" t="s">
        <v>7824</v>
      </c>
      <c r="M913" s="12">
        <v>69</v>
      </c>
      <c r="N913" s="358">
        <v>0</v>
      </c>
      <c r="O913" s="358">
        <v>0</v>
      </c>
      <c r="P913" s="30" t="s">
        <v>203</v>
      </c>
      <c r="Q913" s="31">
        <v>46258</v>
      </c>
      <c r="R913" s="358">
        <v>0</v>
      </c>
      <c r="S913" s="31">
        <v>46259</v>
      </c>
      <c r="T913" s="31">
        <v>46259</v>
      </c>
      <c r="U913" s="12" t="s">
        <v>44</v>
      </c>
      <c r="V913" s="12" t="s">
        <v>45</v>
      </c>
      <c r="W913" s="31"/>
      <c r="X913" s="358">
        <v>0</v>
      </c>
      <c r="Y913" s="358">
        <v>0</v>
      </c>
      <c r="Z913" s="357">
        <f>IFERROR(VLOOKUP(H913,[2]New!$B:$G,3,0),)*I913/60</f>
        <v>25.3</v>
      </c>
      <c r="AA913" s="357">
        <f>IFERROR(VLOOKUP(H913,[2]New!$B:$G,4,0),)*I913/60</f>
        <v>135.58500000000001</v>
      </c>
      <c r="AB913" s="357">
        <f>IFERROR(VLOOKUP(H913,[2]New!$B:$G,6,0),)*I913/60</f>
        <v>132.25</v>
      </c>
      <c r="AC913" s="33">
        <f>VLOOKUP(A913,'[5]PO PTCA'!$A:$M,12,0)</f>
        <v>46274</v>
      </c>
      <c r="AD913" s="12">
        <f>IFERROR(VLOOKUP(H913,[3]Sheet1!$E:$H,4,0),)</f>
        <v>0</v>
      </c>
      <c r="AE913" s="17"/>
      <c r="AF913" s="34"/>
      <c r="AG913" s="12"/>
      <c r="AH913" s="20"/>
      <c r="AI913" s="20"/>
      <c r="AJ913" s="223"/>
      <c r="AK913" s="223"/>
      <c r="AL913" s="223"/>
      <c r="AM913" s="331"/>
      <c r="AN913" s="331"/>
      <c r="AO913" s="331"/>
      <c r="AP913" s="331"/>
      <c r="AQ913" s="331"/>
      <c r="AR913" s="12"/>
    </row>
    <row r="914" spans="1:44">
      <c r="A914" s="12" t="s">
        <v>7851</v>
      </c>
      <c r="B914" s="23" t="s">
        <v>7939</v>
      </c>
      <c r="C914" s="24">
        <v>12111079</v>
      </c>
      <c r="D914" s="12" t="s">
        <v>141</v>
      </c>
      <c r="E914" s="25" t="s">
        <v>7852</v>
      </c>
      <c r="F914" s="24">
        <v>11118078</v>
      </c>
      <c r="G914" s="12" t="s">
        <v>174</v>
      </c>
      <c r="H914" s="26" t="s">
        <v>175</v>
      </c>
      <c r="I914" s="12">
        <v>10</v>
      </c>
      <c r="J914" s="27">
        <v>46270</v>
      </c>
      <c r="K914" s="28" t="s">
        <v>7853</v>
      </c>
      <c r="L914" s="12" t="s">
        <v>7854</v>
      </c>
      <c r="M914" s="12">
        <v>10</v>
      </c>
      <c r="N914" s="358">
        <v>0</v>
      </c>
      <c r="O914" s="358">
        <v>0</v>
      </c>
      <c r="P914" s="30" t="s">
        <v>43</v>
      </c>
      <c r="Q914" s="31">
        <v>46258</v>
      </c>
      <c r="R914" s="358">
        <v>0</v>
      </c>
      <c r="S914" s="31">
        <v>46259</v>
      </c>
      <c r="T914" s="31">
        <v>46259</v>
      </c>
      <c r="U914" s="12" t="s">
        <v>44</v>
      </c>
      <c r="V914" s="12" t="s">
        <v>45</v>
      </c>
      <c r="W914" s="31"/>
      <c r="X914" s="358">
        <v>0</v>
      </c>
      <c r="Y914" s="358">
        <v>0</v>
      </c>
      <c r="Z914" s="357">
        <f>IFERROR(VLOOKUP(H914,[2]New!$B:$G,3,0),)*I914/60</f>
        <v>7.166666666666667</v>
      </c>
      <c r="AA914" s="357">
        <f>IFERROR(VLOOKUP(H914,[2]New!$B:$G,4,0),)*I914/60</f>
        <v>29.8</v>
      </c>
      <c r="AB914" s="357">
        <f>IFERROR(VLOOKUP(H914,[2]New!$B:$G,6,0),)*I914/60</f>
        <v>24.566666666666666</v>
      </c>
      <c r="AC914" s="33">
        <f>VLOOKUP(A914,'[5]PO PTCA'!$A:$M,12,0)</f>
        <v>46301</v>
      </c>
      <c r="AD914" s="12">
        <f>IFERROR(VLOOKUP(H914,[3]Sheet1!$E:$H,4,0),)</f>
        <v>0</v>
      </c>
      <c r="AE914" s="17"/>
      <c r="AF914" s="34"/>
      <c r="AG914" s="12"/>
      <c r="AH914" s="20"/>
      <c r="AI914" s="20"/>
      <c r="AJ914" s="223"/>
      <c r="AK914" s="223"/>
      <c r="AL914" s="223"/>
      <c r="AM914" s="331"/>
      <c r="AN914" s="331"/>
      <c r="AO914" s="331"/>
      <c r="AP914" s="331"/>
      <c r="AQ914" s="331"/>
      <c r="AR914" s="12"/>
    </row>
    <row r="915" spans="1:44">
      <c r="A915" s="12" t="s">
        <v>7855</v>
      </c>
      <c r="B915" s="23" t="s">
        <v>7940</v>
      </c>
      <c r="C915" s="24">
        <v>12111082</v>
      </c>
      <c r="D915" s="12" t="s">
        <v>154</v>
      </c>
      <c r="E915" s="25" t="s">
        <v>7856</v>
      </c>
      <c r="F915" s="24">
        <v>11118080</v>
      </c>
      <c r="G915" s="12" t="s">
        <v>416</v>
      </c>
      <c r="H915" s="26" t="s">
        <v>417</v>
      </c>
      <c r="I915" s="12">
        <v>20</v>
      </c>
      <c r="J915" s="27">
        <v>46270</v>
      </c>
      <c r="K915" s="28" t="s">
        <v>7857</v>
      </c>
      <c r="L915" s="12" t="s">
        <v>7858</v>
      </c>
      <c r="M915" s="12">
        <v>20</v>
      </c>
      <c r="N915" s="358">
        <v>0</v>
      </c>
      <c r="O915" s="358">
        <v>0</v>
      </c>
      <c r="P915" s="30" t="s">
        <v>43</v>
      </c>
      <c r="Q915" s="31">
        <v>46258</v>
      </c>
      <c r="R915" s="358">
        <v>0</v>
      </c>
      <c r="S915" s="31">
        <v>46259</v>
      </c>
      <c r="T915" s="31">
        <v>46259</v>
      </c>
      <c r="U915" s="12" t="s">
        <v>44</v>
      </c>
      <c r="V915" s="12" t="s">
        <v>45</v>
      </c>
      <c r="W915" s="31"/>
      <c r="X915" s="358">
        <v>0</v>
      </c>
      <c r="Y915" s="358">
        <v>0</v>
      </c>
      <c r="Z915" s="357">
        <f>IFERROR(VLOOKUP(H915,[2]New!$B:$G,3,0),)*I915/60</f>
        <v>14</v>
      </c>
      <c r="AA915" s="357">
        <f>IFERROR(VLOOKUP(H915,[2]New!$B:$G,4,0),)*I915/60</f>
        <v>67.13333333333334</v>
      </c>
      <c r="AB915" s="357">
        <f>IFERROR(VLOOKUP(H915,[2]New!$B:$G,6,0),)*I915/60</f>
        <v>49</v>
      </c>
      <c r="AC915" s="33">
        <f>VLOOKUP(A915,'[5]PO PTCA'!$A:$M,12,0)</f>
        <v>46301</v>
      </c>
      <c r="AD915" s="12">
        <f>IFERROR(VLOOKUP(H915,[3]Sheet1!$E:$H,4,0),)</f>
        <v>0</v>
      </c>
      <c r="AE915" s="17"/>
      <c r="AF915" s="34"/>
      <c r="AG915" s="12"/>
      <c r="AH915" s="20"/>
      <c r="AI915" s="20"/>
      <c r="AJ915" s="223"/>
      <c r="AK915" s="223"/>
      <c r="AL915" s="223"/>
      <c r="AM915" s="331"/>
      <c r="AN915" s="331"/>
      <c r="AO915" s="331"/>
      <c r="AP915" s="331"/>
      <c r="AQ915" s="331"/>
      <c r="AR915" s="12"/>
    </row>
    <row r="916" spans="1:44">
      <c r="A916" s="12" t="s">
        <v>7859</v>
      </c>
      <c r="B916" s="23" t="s">
        <v>7941</v>
      </c>
      <c r="C916" s="24">
        <v>12111081</v>
      </c>
      <c r="D916" s="12" t="s">
        <v>171</v>
      </c>
      <c r="E916" s="25" t="s">
        <v>7860</v>
      </c>
      <c r="F916" s="24">
        <v>11118081</v>
      </c>
      <c r="G916" s="12" t="s">
        <v>172</v>
      </c>
      <c r="H916" s="26" t="s">
        <v>173</v>
      </c>
      <c r="I916" s="12">
        <v>25</v>
      </c>
      <c r="J916" s="27">
        <v>46270</v>
      </c>
      <c r="K916" s="28" t="s">
        <v>7861</v>
      </c>
      <c r="L916" s="12" t="s">
        <v>7862</v>
      </c>
      <c r="M916" s="12">
        <v>25</v>
      </c>
      <c r="N916" s="358">
        <v>0</v>
      </c>
      <c r="O916" s="358">
        <v>0</v>
      </c>
      <c r="P916" s="30" t="s">
        <v>43</v>
      </c>
      <c r="Q916" s="31">
        <v>46258</v>
      </c>
      <c r="R916" s="358">
        <v>0</v>
      </c>
      <c r="S916" s="31">
        <v>46259</v>
      </c>
      <c r="T916" s="31">
        <v>46259</v>
      </c>
      <c r="U916" s="12" t="s">
        <v>44</v>
      </c>
      <c r="V916" s="12" t="s">
        <v>45</v>
      </c>
      <c r="W916" s="31"/>
      <c r="X916" s="358">
        <v>0</v>
      </c>
      <c r="Y916" s="358">
        <v>0</v>
      </c>
      <c r="Z916" s="357">
        <f>IFERROR(VLOOKUP(H916,[2]New!$B:$G,3,0),)*I916/60</f>
        <v>17.5</v>
      </c>
      <c r="AA916" s="357">
        <f>IFERROR(VLOOKUP(H916,[2]New!$B:$G,4,0),)*I916/60</f>
        <v>68.333333333333329</v>
      </c>
      <c r="AB916" s="357">
        <f>IFERROR(VLOOKUP(H916,[2]New!$B:$G,6,0),)*I916/60</f>
        <v>61.25</v>
      </c>
      <c r="AC916" s="33">
        <f>VLOOKUP(A916,'[5]PO PTCA'!$A:$M,12,0)</f>
        <v>46301</v>
      </c>
      <c r="AD916" s="12">
        <f>IFERROR(VLOOKUP(H916,[3]Sheet1!$E:$H,4,0),)</f>
        <v>0</v>
      </c>
      <c r="AE916" s="17"/>
      <c r="AF916" s="34"/>
      <c r="AG916" s="12"/>
      <c r="AH916" s="20"/>
      <c r="AI916" s="20"/>
      <c r="AJ916" s="223"/>
      <c r="AK916" s="223"/>
      <c r="AL916" s="223"/>
      <c r="AM916" s="331"/>
      <c r="AN916" s="331"/>
      <c r="AO916" s="331"/>
      <c r="AP916" s="331"/>
      <c r="AQ916" s="331"/>
      <c r="AR916" s="12"/>
    </row>
    <row r="917" spans="1:44">
      <c r="A917" s="12" t="s">
        <v>7863</v>
      </c>
      <c r="B917" s="23" t="s">
        <v>7942</v>
      </c>
      <c r="C917" s="24">
        <v>12111083</v>
      </c>
      <c r="D917" s="12" t="s">
        <v>168</v>
      </c>
      <c r="E917" s="25" t="s">
        <v>7864</v>
      </c>
      <c r="F917" s="24">
        <v>11118084</v>
      </c>
      <c r="G917" s="12" t="s">
        <v>169</v>
      </c>
      <c r="H917" s="26" t="s">
        <v>170</v>
      </c>
      <c r="I917" s="12">
        <v>40</v>
      </c>
      <c r="J917" s="27">
        <v>46270</v>
      </c>
      <c r="K917" s="28" t="s">
        <v>7865</v>
      </c>
      <c r="L917" s="12" t="s">
        <v>7866</v>
      </c>
      <c r="M917" s="12">
        <v>40</v>
      </c>
      <c r="N917" s="358">
        <v>0</v>
      </c>
      <c r="O917" s="358">
        <v>0</v>
      </c>
      <c r="P917" s="30" t="s">
        <v>43</v>
      </c>
      <c r="Q917" s="31">
        <v>46258</v>
      </c>
      <c r="R917" s="358">
        <v>0</v>
      </c>
      <c r="S917" s="31">
        <v>46259</v>
      </c>
      <c r="T917" s="31">
        <v>46259</v>
      </c>
      <c r="U917" s="12" t="s">
        <v>44</v>
      </c>
      <c r="V917" s="12" t="s">
        <v>45</v>
      </c>
      <c r="W917" s="31"/>
      <c r="X917" s="358">
        <v>0</v>
      </c>
      <c r="Y917" s="358">
        <v>0</v>
      </c>
      <c r="Z917" s="357">
        <f>IFERROR(VLOOKUP(H917,[2]New!$B:$G,3,0),)*I917/60</f>
        <v>28</v>
      </c>
      <c r="AA917" s="357">
        <f>IFERROR(VLOOKUP(H917,[2]New!$B:$G,4,0),)*I917/60</f>
        <v>109.33333333333333</v>
      </c>
      <c r="AB917" s="357">
        <f>IFERROR(VLOOKUP(H917,[2]New!$B:$G,6,0),)*I917/60</f>
        <v>98</v>
      </c>
      <c r="AC917" s="33">
        <f>VLOOKUP(A917,'[5]PO PTCA'!$A:$M,12,0)</f>
        <v>46301</v>
      </c>
      <c r="AD917" s="12">
        <f>IFERROR(VLOOKUP(H917,[3]Sheet1!$E:$H,4,0),)</f>
        <v>0</v>
      </c>
      <c r="AE917" s="17"/>
      <c r="AF917" s="34"/>
      <c r="AG917" s="12"/>
      <c r="AH917" s="20"/>
      <c r="AI917" s="20"/>
      <c r="AJ917" s="223"/>
      <c r="AK917" s="223"/>
      <c r="AL917" s="223"/>
      <c r="AM917" s="331"/>
      <c r="AN917" s="331"/>
      <c r="AO917" s="331"/>
      <c r="AP917" s="331"/>
      <c r="AQ917" s="331"/>
      <c r="AR917" s="12"/>
    </row>
    <row r="918" spans="1:44">
      <c r="A918" s="12" t="s">
        <v>7867</v>
      </c>
      <c r="B918" s="23" t="s">
        <v>7943</v>
      </c>
      <c r="C918" s="24">
        <v>12110579</v>
      </c>
      <c r="D918" s="12" t="s">
        <v>116</v>
      </c>
      <c r="E918" s="25" t="s">
        <v>7868</v>
      </c>
      <c r="F918" s="24">
        <v>11126837</v>
      </c>
      <c r="G918" s="12" t="s">
        <v>117</v>
      </c>
      <c r="H918" s="26" t="s">
        <v>118</v>
      </c>
      <c r="I918" s="12">
        <v>40</v>
      </c>
      <c r="J918" s="27">
        <v>46270</v>
      </c>
      <c r="K918" s="28" t="s">
        <v>7869</v>
      </c>
      <c r="L918" s="12" t="s">
        <v>7870</v>
      </c>
      <c r="M918" s="12">
        <v>40</v>
      </c>
      <c r="N918" s="358">
        <v>0</v>
      </c>
      <c r="O918" s="358">
        <v>0</v>
      </c>
      <c r="P918" s="30" t="s">
        <v>43</v>
      </c>
      <c r="Q918" s="31">
        <v>46258</v>
      </c>
      <c r="R918" s="358">
        <v>0</v>
      </c>
      <c r="S918" s="31">
        <v>46259</v>
      </c>
      <c r="T918" s="31">
        <v>46259</v>
      </c>
      <c r="U918" s="12" t="s">
        <v>44</v>
      </c>
      <c r="V918" s="12" t="s">
        <v>45</v>
      </c>
      <c r="W918" s="31"/>
      <c r="X918" s="358">
        <v>0</v>
      </c>
      <c r="Y918" s="358">
        <v>0</v>
      </c>
      <c r="Z918" s="357">
        <f>IFERROR(VLOOKUP(H918,[2]New!$B:$G,3,0),)*I918/60</f>
        <v>14</v>
      </c>
      <c r="AA918" s="357">
        <f>IFERROR(VLOOKUP(H918,[2]New!$B:$G,4,0),)*I918/60</f>
        <v>61.733333333333334</v>
      </c>
      <c r="AB918" s="357">
        <f>IFERROR(VLOOKUP(H918,[2]New!$B:$G,6,0),)*I918/60</f>
        <v>28.666666666666668</v>
      </c>
      <c r="AC918" s="33">
        <f>VLOOKUP(A918,'[5]PO PTCA'!$A:$M,12,0)</f>
        <v>46301</v>
      </c>
      <c r="AD918" s="12">
        <f>IFERROR(VLOOKUP(H918,[3]Sheet1!$E:$H,4,0),)</f>
        <v>0</v>
      </c>
      <c r="AE918" s="17"/>
      <c r="AF918" s="34"/>
      <c r="AG918" s="12"/>
      <c r="AH918" s="20"/>
      <c r="AI918" s="20"/>
      <c r="AJ918" s="223"/>
      <c r="AK918" s="223"/>
      <c r="AL918" s="223"/>
      <c r="AM918" s="331"/>
      <c r="AN918" s="331"/>
      <c r="AO918" s="331"/>
      <c r="AP918" s="331"/>
      <c r="AQ918" s="331"/>
      <c r="AR918" s="12"/>
    </row>
    <row r="919" spans="1:44">
      <c r="A919" s="12" t="s">
        <v>7871</v>
      </c>
      <c r="B919" s="23" t="s">
        <v>7944</v>
      </c>
      <c r="C919" s="24">
        <v>12110581</v>
      </c>
      <c r="D919" s="12" t="s">
        <v>197</v>
      </c>
      <c r="E919" s="25" t="s">
        <v>7872</v>
      </c>
      <c r="F919" s="24">
        <v>11126839</v>
      </c>
      <c r="G919" s="12" t="s">
        <v>284</v>
      </c>
      <c r="H919" s="26" t="s">
        <v>285</v>
      </c>
      <c r="I919" s="12">
        <v>20</v>
      </c>
      <c r="J919" s="27">
        <v>46270</v>
      </c>
      <c r="K919" s="28" t="s">
        <v>7873</v>
      </c>
      <c r="L919" s="12" t="s">
        <v>7874</v>
      </c>
      <c r="M919" s="12">
        <v>22</v>
      </c>
      <c r="N919" s="358">
        <v>2</v>
      </c>
      <c r="O919" s="358">
        <v>0</v>
      </c>
      <c r="P919" s="30" t="s">
        <v>43</v>
      </c>
      <c r="Q919" s="31">
        <v>46258</v>
      </c>
      <c r="R919" s="358">
        <v>0</v>
      </c>
      <c r="S919" s="31">
        <v>46259</v>
      </c>
      <c r="T919" s="31">
        <v>46259</v>
      </c>
      <c r="U919" s="12" t="s">
        <v>44</v>
      </c>
      <c r="V919" s="12" t="s">
        <v>45</v>
      </c>
      <c r="W919" s="31"/>
      <c r="X919" s="358">
        <v>0</v>
      </c>
      <c r="Y919" s="358">
        <v>0</v>
      </c>
      <c r="Z919" s="357">
        <f>IFERROR(VLOOKUP(H919,[2]New!$B:$G,3,0),)*I919/60</f>
        <v>7</v>
      </c>
      <c r="AA919" s="357">
        <f>IFERROR(VLOOKUP(H919,[2]New!$B:$G,4,0),)*I919/60</f>
        <v>30.866666666666667</v>
      </c>
      <c r="AB919" s="357">
        <f>IFERROR(VLOOKUP(H919,[2]New!$B:$G,6,0),)*I919/60</f>
        <v>14.333333333333334</v>
      </c>
      <c r="AC919" s="33">
        <f>VLOOKUP(A919,'[5]PO PTCA'!$A:$M,12,0)</f>
        <v>46301</v>
      </c>
      <c r="AD919" s="12">
        <f>IFERROR(VLOOKUP(H919,[3]Sheet1!$E:$H,4,0),)</f>
        <v>0</v>
      </c>
      <c r="AE919" s="17"/>
      <c r="AF919" s="34"/>
      <c r="AG919" s="12"/>
      <c r="AH919" s="20"/>
      <c r="AI919" s="20"/>
      <c r="AJ919" s="223"/>
      <c r="AK919" s="223"/>
      <c r="AL919" s="223"/>
      <c r="AM919" s="331"/>
      <c r="AN919" s="331"/>
      <c r="AO919" s="331"/>
      <c r="AP919" s="331"/>
      <c r="AQ919" s="331"/>
      <c r="AR919" s="12"/>
    </row>
    <row r="920" spans="1:44">
      <c r="A920" s="12" t="s">
        <v>7875</v>
      </c>
      <c r="B920" s="23" t="s">
        <v>7945</v>
      </c>
      <c r="C920" s="24">
        <v>12001365</v>
      </c>
      <c r="D920" s="12" t="s">
        <v>295</v>
      </c>
      <c r="E920" s="25" t="s">
        <v>7876</v>
      </c>
      <c r="F920" s="24">
        <v>11126890</v>
      </c>
      <c r="G920" s="12" t="s">
        <v>351</v>
      </c>
      <c r="H920" s="26" t="s">
        <v>352</v>
      </c>
      <c r="I920" s="12">
        <v>35</v>
      </c>
      <c r="J920" s="27">
        <v>46270</v>
      </c>
      <c r="K920" s="28" t="s">
        <v>7877</v>
      </c>
      <c r="L920" s="12" t="s">
        <v>7878</v>
      </c>
      <c r="M920" s="12">
        <v>35</v>
      </c>
      <c r="N920" s="358">
        <v>0</v>
      </c>
      <c r="O920" s="358">
        <v>0</v>
      </c>
      <c r="P920" s="30" t="s">
        <v>43</v>
      </c>
      <c r="Q920" s="31">
        <v>46258</v>
      </c>
      <c r="R920" s="358">
        <v>0</v>
      </c>
      <c r="S920" s="31">
        <v>46259</v>
      </c>
      <c r="T920" s="31">
        <v>46259</v>
      </c>
      <c r="U920" s="12" t="s">
        <v>44</v>
      </c>
      <c r="V920" s="12" t="s">
        <v>45</v>
      </c>
      <c r="W920" s="31"/>
      <c r="X920" s="358">
        <v>0</v>
      </c>
      <c r="Y920" s="358">
        <v>0</v>
      </c>
      <c r="Z920" s="357">
        <f>IFERROR(VLOOKUP(H920,[2]New!$B:$G,3,0),)*I920/60</f>
        <v>12.25</v>
      </c>
      <c r="AA920" s="357">
        <f>IFERROR(VLOOKUP(H920,[2]New!$B:$G,4,0),)*I920/60</f>
        <v>51.333333333333336</v>
      </c>
      <c r="AB920" s="357">
        <f>IFERROR(VLOOKUP(H920,[2]New!$B:$G,6,0),)*I920/60</f>
        <v>25.083333333333332</v>
      </c>
      <c r="AC920" s="33">
        <f>VLOOKUP(A920,'[5]PO PTCA'!$A:$M,12,0)</f>
        <v>46301</v>
      </c>
      <c r="AD920" s="12">
        <f>IFERROR(VLOOKUP(H920,[3]Sheet1!$E:$H,4,0),)</f>
        <v>0</v>
      </c>
      <c r="AE920" s="17"/>
      <c r="AF920" s="34"/>
      <c r="AG920" s="12"/>
      <c r="AH920" s="20"/>
      <c r="AI920" s="20"/>
      <c r="AJ920" s="223"/>
      <c r="AK920" s="223"/>
      <c r="AL920" s="223"/>
      <c r="AM920" s="331"/>
      <c r="AN920" s="331"/>
      <c r="AO920" s="331"/>
      <c r="AP920" s="331"/>
      <c r="AQ920" s="331"/>
      <c r="AR920" s="12"/>
    </row>
    <row r="921" spans="1:44">
      <c r="A921" s="12" t="s">
        <v>7879</v>
      </c>
      <c r="B921" s="23" t="s">
        <v>7946</v>
      </c>
      <c r="C921" s="24">
        <v>12114364</v>
      </c>
      <c r="D921" s="12" t="s">
        <v>124</v>
      </c>
      <c r="E921" s="25" t="s">
        <v>7880</v>
      </c>
      <c r="F921" s="24">
        <v>11127820</v>
      </c>
      <c r="G921" s="12" t="s">
        <v>125</v>
      </c>
      <c r="H921" s="26" t="s">
        <v>282</v>
      </c>
      <c r="I921" s="12">
        <v>20</v>
      </c>
      <c r="J921" s="27">
        <v>46270</v>
      </c>
      <c r="K921" s="28" t="s">
        <v>7881</v>
      </c>
      <c r="L921" s="12" t="s">
        <v>7882</v>
      </c>
      <c r="M921" s="12">
        <v>20</v>
      </c>
      <c r="N921" s="358">
        <v>0</v>
      </c>
      <c r="O921" s="358">
        <v>0</v>
      </c>
      <c r="P921" s="30" t="s">
        <v>43</v>
      </c>
      <c r="Q921" s="31">
        <v>46258</v>
      </c>
      <c r="R921" s="358">
        <v>0</v>
      </c>
      <c r="S921" s="31">
        <v>46259</v>
      </c>
      <c r="T921" s="31">
        <v>46259</v>
      </c>
      <c r="U921" s="12" t="s">
        <v>44</v>
      </c>
      <c r="V921" s="12" t="s">
        <v>45</v>
      </c>
      <c r="W921" s="31"/>
      <c r="X921" s="358">
        <v>0</v>
      </c>
      <c r="Y921" s="358">
        <v>0</v>
      </c>
      <c r="Z921" s="357">
        <f>IFERROR(VLOOKUP(H921,[2]New!$B:$G,3,0),)*I921/60</f>
        <v>7.333333333333333</v>
      </c>
      <c r="AA921" s="357">
        <f>IFERROR(VLOOKUP(H921,[2]New!$B:$G,4,0),)*I921/60</f>
        <v>39.299999999999997</v>
      </c>
      <c r="AB921" s="357">
        <f>IFERROR(VLOOKUP(H921,[2]New!$B:$G,6,0),)*I921/60</f>
        <v>38.333333333333336</v>
      </c>
      <c r="AC921" s="33">
        <f>VLOOKUP(A921,'[5]PO PTCA'!$A:$M,12,0)</f>
        <v>46301</v>
      </c>
      <c r="AD921" s="12">
        <f>IFERROR(VLOOKUP(H921,[3]Sheet1!$E:$H,4,0),)</f>
        <v>0</v>
      </c>
      <c r="AE921" s="17"/>
      <c r="AF921" s="34"/>
      <c r="AG921" s="12"/>
      <c r="AH921" s="20"/>
      <c r="AI921" s="20"/>
      <c r="AJ921" s="223"/>
      <c r="AK921" s="223"/>
      <c r="AL921" s="223"/>
      <c r="AM921" s="331"/>
      <c r="AN921" s="331"/>
      <c r="AO921" s="331"/>
      <c r="AP921" s="331"/>
      <c r="AQ921" s="331"/>
      <c r="AR921" s="12"/>
    </row>
    <row r="922" spans="1:44">
      <c r="A922" s="12" t="s">
        <v>7883</v>
      </c>
      <c r="B922" s="23" t="s">
        <v>7947</v>
      </c>
      <c r="C922" s="24">
        <v>12114365</v>
      </c>
      <c r="D922" s="12" t="s">
        <v>309</v>
      </c>
      <c r="E922" s="25" t="s">
        <v>7884</v>
      </c>
      <c r="F922" s="24">
        <v>11127821</v>
      </c>
      <c r="G922" s="12" t="s">
        <v>306</v>
      </c>
      <c r="H922" s="26" t="s">
        <v>307</v>
      </c>
      <c r="I922" s="12">
        <v>50</v>
      </c>
      <c r="J922" s="27">
        <v>46270</v>
      </c>
      <c r="K922" s="28" t="s">
        <v>7885</v>
      </c>
      <c r="L922" s="12" t="s">
        <v>7886</v>
      </c>
      <c r="M922" s="12">
        <v>50</v>
      </c>
      <c r="N922" s="358">
        <v>0</v>
      </c>
      <c r="O922" s="358">
        <v>0</v>
      </c>
      <c r="P922" s="30" t="s">
        <v>43</v>
      </c>
      <c r="Q922" s="31">
        <v>46258</v>
      </c>
      <c r="R922" s="358">
        <v>0</v>
      </c>
      <c r="S922" s="31">
        <v>46259</v>
      </c>
      <c r="T922" s="31">
        <v>46259</v>
      </c>
      <c r="U922" s="12" t="s">
        <v>44</v>
      </c>
      <c r="V922" s="12" t="s">
        <v>45</v>
      </c>
      <c r="W922" s="31"/>
      <c r="X922" s="358">
        <v>0</v>
      </c>
      <c r="Y922" s="358">
        <v>0</v>
      </c>
      <c r="Z922" s="357">
        <f>IFERROR(VLOOKUP(H922,[2]New!$B:$G,3,0),)*I922/60</f>
        <v>18.333333333333332</v>
      </c>
      <c r="AA922" s="357">
        <f>IFERROR(VLOOKUP(H922,[2]New!$B:$G,4,0),)*I922/60</f>
        <v>98.25</v>
      </c>
      <c r="AB922" s="357">
        <f>IFERROR(VLOOKUP(H922,[2]New!$B:$G,6,0),)*I922/60</f>
        <v>95.833333333333329</v>
      </c>
      <c r="AC922" s="33">
        <f>VLOOKUP(A922,'[5]PO PTCA'!$A:$M,12,0)</f>
        <v>46301</v>
      </c>
      <c r="AD922" s="12">
        <f>IFERROR(VLOOKUP(H922,[3]Sheet1!$E:$H,4,0),)</f>
        <v>0</v>
      </c>
      <c r="AE922" s="17"/>
      <c r="AF922" s="34"/>
      <c r="AG922" s="12"/>
      <c r="AH922" s="20"/>
      <c r="AI922" s="20"/>
      <c r="AJ922" s="223"/>
      <c r="AK922" s="223"/>
      <c r="AL922" s="223"/>
      <c r="AM922" s="331"/>
      <c r="AN922" s="331"/>
      <c r="AO922" s="331"/>
      <c r="AP922" s="331"/>
      <c r="AQ922" s="331"/>
      <c r="AR922" s="12"/>
    </row>
    <row r="923" spans="1:44">
      <c r="A923" s="12" t="s">
        <v>7887</v>
      </c>
      <c r="B923" s="23" t="s">
        <v>7948</v>
      </c>
      <c r="C923" s="24">
        <v>12001365</v>
      </c>
      <c r="D923" s="12" t="s">
        <v>295</v>
      </c>
      <c r="E923" s="25" t="s">
        <v>7888</v>
      </c>
      <c r="F923" s="24">
        <v>11135011</v>
      </c>
      <c r="G923" s="12" t="s">
        <v>675</v>
      </c>
      <c r="H923" s="26" t="s">
        <v>676</v>
      </c>
      <c r="I923" s="12">
        <v>100</v>
      </c>
      <c r="J923" s="27">
        <v>46270</v>
      </c>
      <c r="K923" s="28" t="s">
        <v>7889</v>
      </c>
      <c r="L923" s="12" t="s">
        <v>7890</v>
      </c>
      <c r="M923" s="12">
        <v>100</v>
      </c>
      <c r="N923" s="358">
        <v>0</v>
      </c>
      <c r="O923" s="358">
        <v>0</v>
      </c>
      <c r="P923" s="30" t="s">
        <v>43</v>
      </c>
      <c r="Q923" s="31">
        <v>46258</v>
      </c>
      <c r="R923" s="358">
        <v>0</v>
      </c>
      <c r="S923" s="31">
        <v>46259</v>
      </c>
      <c r="T923" s="31">
        <v>46259</v>
      </c>
      <c r="U923" s="12" t="s">
        <v>44</v>
      </c>
      <c r="V923" s="12" t="s">
        <v>45</v>
      </c>
      <c r="W923" s="31"/>
      <c r="X923" s="358">
        <v>0</v>
      </c>
      <c r="Y923" s="358">
        <v>0</v>
      </c>
      <c r="Z923" s="357">
        <f>IFERROR(VLOOKUP(H923,[2]New!$B:$G,3,0),)*I923/60</f>
        <v>0</v>
      </c>
      <c r="AA923" s="357">
        <f>IFERROR(VLOOKUP(H923,[2]New!$B:$G,4,0),)*I923/60</f>
        <v>0</v>
      </c>
      <c r="AB923" s="357">
        <f>IFERROR(VLOOKUP(H923,[2]New!$B:$G,6,0),)*I923/60</f>
        <v>0</v>
      </c>
      <c r="AC923" s="33">
        <f>VLOOKUP(A923,'[5]PO PTCA'!$A:$M,12,0)</f>
        <v>46275</v>
      </c>
      <c r="AD923" s="12">
        <f>IFERROR(VLOOKUP(H923,[3]Sheet1!$E:$H,4,0),)</f>
        <v>0</v>
      </c>
      <c r="AE923" s="17"/>
      <c r="AF923" s="34"/>
      <c r="AG923" s="12"/>
      <c r="AH923" s="20"/>
      <c r="AI923" s="20"/>
      <c r="AJ923" s="223"/>
      <c r="AK923" s="223"/>
      <c r="AL923" s="223"/>
      <c r="AM923" s="331"/>
      <c r="AN923" s="331"/>
      <c r="AO923" s="331"/>
      <c r="AP923" s="331"/>
      <c r="AQ923" s="331"/>
      <c r="AR923" s="12"/>
    </row>
    <row r="924" spans="1:44">
      <c r="A924" s="12" t="s">
        <v>7891</v>
      </c>
      <c r="B924" s="23" t="s">
        <v>7949</v>
      </c>
      <c r="C924" s="24">
        <v>12126656</v>
      </c>
      <c r="D924" s="12" t="s">
        <v>474</v>
      </c>
      <c r="E924" s="25" t="s">
        <v>7892</v>
      </c>
      <c r="F924" s="24">
        <v>11136016</v>
      </c>
      <c r="G924" s="12" t="s">
        <v>7143</v>
      </c>
      <c r="H924" s="26" t="s">
        <v>7144</v>
      </c>
      <c r="I924" s="12">
        <v>25</v>
      </c>
      <c r="J924" s="27">
        <v>46270</v>
      </c>
      <c r="K924" s="28" t="s">
        <v>7893</v>
      </c>
      <c r="L924" s="12" t="s">
        <v>7894</v>
      </c>
      <c r="M924" s="12">
        <v>25</v>
      </c>
      <c r="N924" s="358">
        <v>0</v>
      </c>
      <c r="O924" s="358">
        <v>0</v>
      </c>
      <c r="P924" s="30" t="s">
        <v>43</v>
      </c>
      <c r="Q924" s="31">
        <v>46258</v>
      </c>
      <c r="R924" s="358">
        <v>0</v>
      </c>
      <c r="S924" s="31">
        <v>46259</v>
      </c>
      <c r="T924" s="31">
        <v>46259</v>
      </c>
      <c r="U924" s="12" t="s">
        <v>44</v>
      </c>
      <c r="V924" s="12" t="s">
        <v>45</v>
      </c>
      <c r="W924" s="31"/>
      <c r="X924" s="358">
        <v>0</v>
      </c>
      <c r="Y924" s="358">
        <v>0</v>
      </c>
      <c r="Z924" s="357">
        <f>IFERROR(VLOOKUP(H924,[2]New!$B:$G,3,0),)*I924/60</f>
        <v>0</v>
      </c>
      <c r="AA924" s="357">
        <f>IFERROR(VLOOKUP(H924,[2]New!$B:$G,4,0),)*I924/60</f>
        <v>0</v>
      </c>
      <c r="AB924" s="357">
        <f>IFERROR(VLOOKUP(H924,[2]New!$B:$G,6,0),)*I924/60</f>
        <v>0</v>
      </c>
      <c r="AC924" s="33">
        <f>VLOOKUP(A924,'[5]PO PTCA'!$A:$M,12,0)</f>
        <v>46280</v>
      </c>
      <c r="AD924" s="12">
        <f>IFERROR(VLOOKUP(H924,[3]Sheet1!$E:$H,4,0),)</f>
        <v>0</v>
      </c>
      <c r="AE924" s="17"/>
      <c r="AF924" s="34"/>
      <c r="AG924" s="12"/>
      <c r="AH924" s="20"/>
      <c r="AI924" s="20"/>
      <c r="AJ924" s="223"/>
      <c r="AK924" s="223"/>
      <c r="AL924" s="223"/>
      <c r="AM924" s="331"/>
      <c r="AN924" s="331"/>
      <c r="AO924" s="331"/>
      <c r="AP924" s="331"/>
      <c r="AQ924" s="331"/>
      <c r="AR924" s="12"/>
    </row>
    <row r="925" spans="1:44">
      <c r="A925" s="12" t="s">
        <v>7895</v>
      </c>
      <c r="B925" s="23" t="s">
        <v>7950</v>
      </c>
      <c r="C925" s="24">
        <v>12142309</v>
      </c>
      <c r="D925" s="12" t="s">
        <v>5889</v>
      </c>
      <c r="E925" s="25" t="s">
        <v>7896</v>
      </c>
      <c r="F925" s="24">
        <v>11136020</v>
      </c>
      <c r="G925" s="12" t="s">
        <v>7149</v>
      </c>
      <c r="H925" s="26" t="s">
        <v>7150</v>
      </c>
      <c r="I925" s="12">
        <v>25</v>
      </c>
      <c r="J925" s="27">
        <v>46270</v>
      </c>
      <c r="K925" s="28" t="s">
        <v>7897</v>
      </c>
      <c r="L925" s="12" t="s">
        <v>7898</v>
      </c>
      <c r="M925" s="12">
        <v>25</v>
      </c>
      <c r="N925" s="358">
        <v>0</v>
      </c>
      <c r="O925" s="358">
        <v>0</v>
      </c>
      <c r="P925" s="30" t="s">
        <v>43</v>
      </c>
      <c r="Q925" s="31">
        <v>46258</v>
      </c>
      <c r="R925" s="358">
        <v>0</v>
      </c>
      <c r="S925" s="31">
        <v>46259</v>
      </c>
      <c r="T925" s="31">
        <v>46259</v>
      </c>
      <c r="U925" s="12" t="s">
        <v>44</v>
      </c>
      <c r="V925" s="12" t="s">
        <v>45</v>
      </c>
      <c r="W925" s="31"/>
      <c r="X925" s="358">
        <v>0</v>
      </c>
      <c r="Y925" s="358">
        <v>0</v>
      </c>
      <c r="Z925" s="357">
        <f>IFERROR(VLOOKUP(H925,[2]New!$B:$G,3,0),)*I925/60</f>
        <v>0</v>
      </c>
      <c r="AA925" s="357">
        <f>IFERROR(VLOOKUP(H925,[2]New!$B:$G,4,0),)*I925/60</f>
        <v>0</v>
      </c>
      <c r="AB925" s="357">
        <f>IFERROR(VLOOKUP(H925,[2]New!$B:$G,6,0),)*I925/60</f>
        <v>0</v>
      </c>
      <c r="AC925" s="33">
        <f>VLOOKUP(A925,'[5]PO PTCA'!$A:$M,12,0)</f>
        <v>46280</v>
      </c>
      <c r="AD925" s="12">
        <f>IFERROR(VLOOKUP(H925,[3]Sheet1!$E:$H,4,0),)</f>
        <v>0</v>
      </c>
      <c r="AE925" s="17"/>
      <c r="AF925" s="34"/>
      <c r="AG925" s="12"/>
      <c r="AH925" s="20"/>
      <c r="AI925" s="20"/>
      <c r="AJ925" s="223"/>
      <c r="AK925" s="223"/>
      <c r="AL925" s="223"/>
      <c r="AM925" s="331"/>
      <c r="AN925" s="331"/>
      <c r="AO925" s="331"/>
      <c r="AP925" s="331"/>
      <c r="AQ925" s="331"/>
      <c r="AR925" s="12"/>
    </row>
    <row r="926" spans="1:44">
      <c r="A926" s="12" t="s">
        <v>7899</v>
      </c>
      <c r="B926" s="23" t="s">
        <v>7951</v>
      </c>
      <c r="C926" s="24">
        <v>12126662</v>
      </c>
      <c r="D926" s="12" t="s">
        <v>475</v>
      </c>
      <c r="E926" s="25" t="s">
        <v>7900</v>
      </c>
      <c r="F926" s="24">
        <v>11136018</v>
      </c>
      <c r="G926" s="12" t="s">
        <v>7155</v>
      </c>
      <c r="H926" s="26" t="s">
        <v>7156</v>
      </c>
      <c r="I926" s="12">
        <v>25</v>
      </c>
      <c r="J926" s="27">
        <v>46270</v>
      </c>
      <c r="K926" s="28" t="s">
        <v>7901</v>
      </c>
      <c r="L926" s="12" t="s">
        <v>7902</v>
      </c>
      <c r="M926" s="12">
        <v>25</v>
      </c>
      <c r="N926" s="358">
        <v>0</v>
      </c>
      <c r="O926" s="358">
        <v>0</v>
      </c>
      <c r="P926" s="30" t="s">
        <v>43</v>
      </c>
      <c r="Q926" s="31">
        <v>46258</v>
      </c>
      <c r="R926" s="358">
        <v>0</v>
      </c>
      <c r="S926" s="31">
        <v>46259</v>
      </c>
      <c r="T926" s="31">
        <v>46259</v>
      </c>
      <c r="U926" s="12" t="s">
        <v>44</v>
      </c>
      <c r="V926" s="12" t="s">
        <v>45</v>
      </c>
      <c r="W926" s="31"/>
      <c r="X926" s="358">
        <v>0</v>
      </c>
      <c r="Y926" s="358">
        <v>0</v>
      </c>
      <c r="Z926" s="357">
        <f>IFERROR(VLOOKUP(H926,[2]New!$B:$G,3,0),)*I926/60</f>
        <v>0</v>
      </c>
      <c r="AA926" s="357">
        <f>IFERROR(VLOOKUP(H926,[2]New!$B:$G,4,0),)*I926/60</f>
        <v>0</v>
      </c>
      <c r="AB926" s="357">
        <f>IFERROR(VLOOKUP(H926,[2]New!$B:$G,6,0),)*I926/60</f>
        <v>0</v>
      </c>
      <c r="AC926" s="33">
        <f>VLOOKUP(A926,'[5]PO PTCA'!$A:$M,12,0)</f>
        <v>46280</v>
      </c>
      <c r="AD926" s="12">
        <f>IFERROR(VLOOKUP(H926,[3]Sheet1!$E:$H,4,0),)</f>
        <v>0</v>
      </c>
      <c r="AE926" s="17"/>
      <c r="AF926" s="34"/>
      <c r="AG926" s="12"/>
      <c r="AH926" s="20"/>
      <c r="AI926" s="20"/>
      <c r="AJ926" s="223"/>
      <c r="AK926" s="223"/>
      <c r="AL926" s="223"/>
      <c r="AM926" s="331"/>
      <c r="AN926" s="331"/>
      <c r="AO926" s="331"/>
      <c r="AP926" s="331"/>
      <c r="AQ926" s="331"/>
      <c r="AR926" s="12"/>
    </row>
    <row r="927" spans="1:44">
      <c r="A927" s="12" t="s">
        <v>7903</v>
      </c>
      <c r="B927" s="23" t="s">
        <v>7952</v>
      </c>
      <c r="C927" s="24">
        <v>12001365</v>
      </c>
      <c r="D927" s="12" t="s">
        <v>295</v>
      </c>
      <c r="E927" s="25" t="s">
        <v>7904</v>
      </c>
      <c r="F927" s="24">
        <v>11135011</v>
      </c>
      <c r="G927" s="12" t="s">
        <v>675</v>
      </c>
      <c r="H927" s="26" t="s">
        <v>676</v>
      </c>
      <c r="I927" s="12">
        <v>40</v>
      </c>
      <c r="J927" s="27">
        <v>46270</v>
      </c>
      <c r="K927" s="28" t="s">
        <v>7905</v>
      </c>
      <c r="L927" s="12" t="s">
        <v>7906</v>
      </c>
      <c r="M927" s="12">
        <v>40</v>
      </c>
      <c r="N927" s="358">
        <v>0</v>
      </c>
      <c r="O927" s="358">
        <v>0</v>
      </c>
      <c r="P927" s="30" t="s">
        <v>43</v>
      </c>
      <c r="Q927" s="31">
        <v>46258</v>
      </c>
      <c r="R927" s="358">
        <v>0</v>
      </c>
      <c r="S927" s="31">
        <v>46259</v>
      </c>
      <c r="T927" s="31">
        <v>46259</v>
      </c>
      <c r="U927" s="12" t="s">
        <v>44</v>
      </c>
      <c r="V927" s="12" t="s">
        <v>45</v>
      </c>
      <c r="W927" s="31"/>
      <c r="X927" s="358">
        <v>0</v>
      </c>
      <c r="Y927" s="358">
        <v>0</v>
      </c>
      <c r="Z927" s="357">
        <f>IFERROR(VLOOKUP(H927,[2]New!$B:$G,3,0),)*I927/60</f>
        <v>0</v>
      </c>
      <c r="AA927" s="357">
        <f>IFERROR(VLOOKUP(H927,[2]New!$B:$G,4,0),)*I927/60</f>
        <v>0</v>
      </c>
      <c r="AB927" s="357">
        <f>IFERROR(VLOOKUP(H927,[2]New!$B:$G,6,0),)*I927/60</f>
        <v>0</v>
      </c>
      <c r="AC927" s="33">
        <f>VLOOKUP(A927,'[5]PO PTCA'!$A:$M,12,0)</f>
        <v>46301</v>
      </c>
      <c r="AD927" s="12">
        <f>IFERROR(VLOOKUP(H927,[3]Sheet1!$E:$H,4,0),)</f>
        <v>0</v>
      </c>
      <c r="AE927" s="17"/>
      <c r="AF927" s="34"/>
      <c r="AG927" s="12"/>
      <c r="AH927" s="20"/>
      <c r="AI927" s="20"/>
      <c r="AJ927" s="223"/>
      <c r="AK927" s="223"/>
      <c r="AL927" s="223"/>
      <c r="AM927" s="331"/>
      <c r="AN927" s="331"/>
      <c r="AO927" s="331"/>
      <c r="AP927" s="331"/>
      <c r="AQ927" s="331"/>
      <c r="AR927" s="12"/>
    </row>
    <row r="928" spans="1:44">
      <c r="A928" s="12" t="s">
        <v>7907</v>
      </c>
      <c r="B928" s="23" t="s">
        <v>7953</v>
      </c>
      <c r="C928" s="24">
        <v>12114297</v>
      </c>
      <c r="D928" s="12" t="s">
        <v>144</v>
      </c>
      <c r="E928" s="25" t="s">
        <v>7908</v>
      </c>
      <c r="F928" s="24">
        <v>11117355</v>
      </c>
      <c r="G928" s="12" t="s">
        <v>145</v>
      </c>
      <c r="H928" s="26" t="s">
        <v>283</v>
      </c>
      <c r="I928" s="12">
        <v>60</v>
      </c>
      <c r="J928" s="27">
        <v>46270</v>
      </c>
      <c r="K928" s="28" t="s">
        <v>7909</v>
      </c>
      <c r="L928" s="12" t="s">
        <v>7910</v>
      </c>
      <c r="M928" s="12">
        <v>60</v>
      </c>
      <c r="N928" s="358">
        <v>0</v>
      </c>
      <c r="O928" s="358">
        <v>0</v>
      </c>
      <c r="P928" s="30" t="s">
        <v>436</v>
      </c>
      <c r="Q928" s="31">
        <v>46258</v>
      </c>
      <c r="R928" s="358">
        <v>0</v>
      </c>
      <c r="S928" s="31">
        <v>46259</v>
      </c>
      <c r="T928" s="31">
        <v>46259</v>
      </c>
      <c r="U928" s="12" t="s">
        <v>44</v>
      </c>
      <c r="V928" s="12" t="s">
        <v>45</v>
      </c>
      <c r="W928" s="31"/>
      <c r="X928" s="358">
        <v>0</v>
      </c>
      <c r="Y928" s="358">
        <v>0</v>
      </c>
      <c r="Z928" s="357">
        <f>IFERROR(VLOOKUP(H928,[2]New!$B:$G,3,0),)*I928/60</f>
        <v>22</v>
      </c>
      <c r="AA928" s="357">
        <f>IFERROR(VLOOKUP(H928,[2]New!$B:$G,4,0),)*I928/60</f>
        <v>117.9</v>
      </c>
      <c r="AB928" s="357">
        <f>IFERROR(VLOOKUP(H928,[2]New!$B:$G,6,0),)*I928/60</f>
        <v>115</v>
      </c>
      <c r="AC928" s="33">
        <f>VLOOKUP(A928,'[5]PO PTCA'!$A:$M,12,0)</f>
        <v>46303</v>
      </c>
      <c r="AD928" s="12">
        <f>IFERROR(VLOOKUP(H928,[3]Sheet1!$E:$H,4,0),)</f>
        <v>0</v>
      </c>
      <c r="AE928" s="17"/>
      <c r="AF928" s="34"/>
      <c r="AG928" s="12"/>
      <c r="AH928" s="20"/>
      <c r="AI928" s="20"/>
      <c r="AJ928" s="223"/>
      <c r="AK928" s="223"/>
      <c r="AL928" s="223"/>
      <c r="AM928" s="331"/>
      <c r="AN928" s="331"/>
      <c r="AO928" s="331"/>
      <c r="AP928" s="331"/>
      <c r="AQ928" s="331"/>
      <c r="AR928" s="12"/>
    </row>
    <row r="929" spans="1:44">
      <c r="A929" s="12" t="s">
        <v>7911</v>
      </c>
      <c r="B929" s="23" t="s">
        <v>7954</v>
      </c>
      <c r="C929" s="24">
        <v>12111080</v>
      </c>
      <c r="D929" s="12" t="s">
        <v>126</v>
      </c>
      <c r="E929" s="25" t="s">
        <v>7912</v>
      </c>
      <c r="F929" s="24">
        <v>11131245</v>
      </c>
      <c r="G929" s="12" t="s">
        <v>127</v>
      </c>
      <c r="H929" s="26" t="s">
        <v>288</v>
      </c>
      <c r="I929" s="12">
        <v>20</v>
      </c>
      <c r="J929" s="27">
        <v>46270</v>
      </c>
      <c r="K929" s="28" t="s">
        <v>7913</v>
      </c>
      <c r="L929" s="12" t="s">
        <v>7914</v>
      </c>
      <c r="M929" s="12">
        <v>20</v>
      </c>
      <c r="N929" s="358">
        <v>0</v>
      </c>
      <c r="O929" s="358">
        <v>0</v>
      </c>
      <c r="P929" s="30" t="s">
        <v>436</v>
      </c>
      <c r="Q929" s="31">
        <v>46258</v>
      </c>
      <c r="R929" s="358">
        <v>0</v>
      </c>
      <c r="S929" s="31">
        <v>46259</v>
      </c>
      <c r="T929" s="31">
        <v>46259</v>
      </c>
      <c r="U929" s="12" t="s">
        <v>44</v>
      </c>
      <c r="V929" s="12" t="s">
        <v>45</v>
      </c>
      <c r="W929" s="31"/>
      <c r="X929" s="358">
        <v>0</v>
      </c>
      <c r="Y929" s="358">
        <v>0</v>
      </c>
      <c r="Z929" s="357">
        <f>IFERROR(VLOOKUP(H929,[2]New!$B:$G,3,0),)*I929/60</f>
        <v>14.333333333333334</v>
      </c>
      <c r="AA929" s="357">
        <f>IFERROR(VLOOKUP(H929,[2]New!$B:$G,4,0),)*I929/60</f>
        <v>67.13333333333334</v>
      </c>
      <c r="AB929" s="357">
        <f>IFERROR(VLOOKUP(H929,[2]New!$B:$G,6,0),)*I929/60</f>
        <v>46.966666666666669</v>
      </c>
      <c r="AC929" s="33">
        <f>VLOOKUP(A929,'[5]PO PTCA'!$A:$M,12,0)</f>
        <v>46303</v>
      </c>
      <c r="AD929" s="12">
        <f>IFERROR(VLOOKUP(H929,[3]Sheet1!$E:$H,4,0),)</f>
        <v>0</v>
      </c>
      <c r="AE929" s="17"/>
      <c r="AF929" s="34"/>
      <c r="AG929" s="12"/>
      <c r="AH929" s="20"/>
      <c r="AI929" s="20"/>
      <c r="AJ929" s="223"/>
      <c r="AK929" s="223"/>
      <c r="AL929" s="223"/>
      <c r="AM929" s="331"/>
      <c r="AN929" s="331"/>
      <c r="AO929" s="331"/>
      <c r="AP929" s="331"/>
      <c r="AQ929" s="331"/>
      <c r="AR929" s="12"/>
    </row>
    <row r="930" spans="1:44">
      <c r="A930" s="12" t="s">
        <v>7915</v>
      </c>
      <c r="B930" s="23" t="s">
        <v>7955</v>
      </c>
      <c r="C930" s="24">
        <v>12111084</v>
      </c>
      <c r="D930" s="12" t="s">
        <v>151</v>
      </c>
      <c r="E930" s="25" t="s">
        <v>7916</v>
      </c>
      <c r="F930" s="24">
        <v>11131251</v>
      </c>
      <c r="G930" s="12" t="s">
        <v>152</v>
      </c>
      <c r="H930" s="26" t="s">
        <v>153</v>
      </c>
      <c r="I930" s="12">
        <v>5</v>
      </c>
      <c r="J930" s="27">
        <v>46270</v>
      </c>
      <c r="K930" s="28" t="s">
        <v>7917</v>
      </c>
      <c r="L930" s="12" t="s">
        <v>7918</v>
      </c>
      <c r="M930" s="12">
        <v>5</v>
      </c>
      <c r="N930" s="358">
        <v>0</v>
      </c>
      <c r="O930" s="358">
        <v>0</v>
      </c>
      <c r="P930" s="30" t="s">
        <v>436</v>
      </c>
      <c r="Q930" s="31">
        <v>46258</v>
      </c>
      <c r="R930" s="358">
        <v>0</v>
      </c>
      <c r="S930" s="31">
        <v>46259</v>
      </c>
      <c r="T930" s="31">
        <v>46259</v>
      </c>
      <c r="U930" s="12" t="s">
        <v>44</v>
      </c>
      <c r="V930" s="12" t="s">
        <v>45</v>
      </c>
      <c r="W930" s="31"/>
      <c r="X930" s="358">
        <v>0</v>
      </c>
      <c r="Y930" s="358">
        <v>0</v>
      </c>
      <c r="Z930" s="357">
        <f>IFERROR(VLOOKUP(H930,[2]New!$B:$G,3,0),)*I930/60</f>
        <v>1.8333333333333333</v>
      </c>
      <c r="AA930" s="357">
        <f>IFERROR(VLOOKUP(H930,[2]New!$B:$G,4,0),)*I930/60</f>
        <v>9.8249999999999993</v>
      </c>
      <c r="AB930" s="357">
        <f>IFERROR(VLOOKUP(H930,[2]New!$B:$G,6,0),)*I930/60</f>
        <v>9.5833333333333339</v>
      </c>
      <c r="AC930" s="33">
        <f>VLOOKUP(A930,'[5]PO PTCA'!$A:$M,12,0)</f>
        <v>46303</v>
      </c>
      <c r="AD930" s="12">
        <f>IFERROR(VLOOKUP(H930,[3]Sheet1!$E:$H,4,0),)</f>
        <v>0</v>
      </c>
      <c r="AE930" s="17"/>
      <c r="AF930" s="34"/>
      <c r="AG930" s="12"/>
      <c r="AH930" s="20"/>
      <c r="AI930" s="20"/>
      <c r="AJ930" s="223"/>
      <c r="AK930" s="223"/>
      <c r="AL930" s="223"/>
      <c r="AM930" s="331"/>
      <c r="AN930" s="331"/>
      <c r="AO930" s="331"/>
      <c r="AP930" s="331"/>
      <c r="AQ930" s="331"/>
      <c r="AR930" s="12"/>
    </row>
    <row r="931" spans="1:44">
      <c r="A931" s="12" t="s">
        <v>7919</v>
      </c>
      <c r="B931" s="23" t="s">
        <v>7956</v>
      </c>
      <c r="C931" s="24">
        <v>12111079</v>
      </c>
      <c r="D931" s="12" t="s">
        <v>141</v>
      </c>
      <c r="E931" s="25" t="s">
        <v>7920</v>
      </c>
      <c r="F931" s="24">
        <v>11131246</v>
      </c>
      <c r="G931" s="12" t="s">
        <v>142</v>
      </c>
      <c r="H931" s="26" t="s">
        <v>143</v>
      </c>
      <c r="I931" s="12">
        <v>50</v>
      </c>
      <c r="J931" s="27">
        <v>46270</v>
      </c>
      <c r="K931" s="28" t="s">
        <v>7921</v>
      </c>
      <c r="L931" s="12" t="s">
        <v>7922</v>
      </c>
      <c r="M931" s="12">
        <v>50</v>
      </c>
      <c r="N931" s="358">
        <v>0</v>
      </c>
      <c r="O931" s="358">
        <v>0</v>
      </c>
      <c r="P931" s="30" t="s">
        <v>436</v>
      </c>
      <c r="Q931" s="31">
        <v>46258</v>
      </c>
      <c r="R931" s="358">
        <v>0</v>
      </c>
      <c r="S931" s="31">
        <v>46259</v>
      </c>
      <c r="T931" s="31">
        <v>46259</v>
      </c>
      <c r="U931" s="12" t="s">
        <v>44</v>
      </c>
      <c r="V931" s="12" t="s">
        <v>45</v>
      </c>
      <c r="W931" s="31"/>
      <c r="X931" s="358">
        <v>0</v>
      </c>
      <c r="Y931" s="358">
        <v>0</v>
      </c>
      <c r="Z931" s="357">
        <f>IFERROR(VLOOKUP(H931,[2]New!$B:$G,3,0),)*I931/60</f>
        <v>18.333333333333332</v>
      </c>
      <c r="AA931" s="357">
        <f>IFERROR(VLOOKUP(H931,[2]New!$B:$G,4,0),)*I931/60</f>
        <v>98.25</v>
      </c>
      <c r="AB931" s="357">
        <f>IFERROR(VLOOKUP(H931,[2]New!$B:$G,6,0),)*I931/60</f>
        <v>95.833333333333329</v>
      </c>
      <c r="AC931" s="33">
        <f>VLOOKUP(A931,'[5]PO PTCA'!$A:$M,12,0)</f>
        <v>46303</v>
      </c>
      <c r="AD931" s="12">
        <f>IFERROR(VLOOKUP(H931,[3]Sheet1!$E:$H,4,0),)</f>
        <v>0</v>
      </c>
      <c r="AE931" s="17"/>
      <c r="AF931" s="34"/>
      <c r="AG931" s="12"/>
      <c r="AH931" s="20"/>
      <c r="AI931" s="20"/>
      <c r="AJ931" s="223"/>
      <c r="AK931" s="223"/>
      <c r="AL931" s="223"/>
      <c r="AM931" s="331"/>
      <c r="AN931" s="331"/>
      <c r="AO931" s="331"/>
      <c r="AP931" s="331"/>
      <c r="AQ931" s="331"/>
      <c r="AR931" s="12"/>
    </row>
    <row r="932" spans="1:44">
      <c r="A932" s="12" t="s">
        <v>7923</v>
      </c>
      <c r="B932" s="23" t="s">
        <v>7957</v>
      </c>
      <c r="C932" s="24">
        <v>12111081</v>
      </c>
      <c r="D932" s="12" t="s">
        <v>171</v>
      </c>
      <c r="E932" s="25" t="s">
        <v>7924</v>
      </c>
      <c r="F932" s="24">
        <v>11131249</v>
      </c>
      <c r="G932" s="12" t="s">
        <v>204</v>
      </c>
      <c r="H932" s="26" t="s">
        <v>205</v>
      </c>
      <c r="I932" s="12">
        <v>20</v>
      </c>
      <c r="J932" s="27">
        <v>46270</v>
      </c>
      <c r="K932" s="28" t="s">
        <v>7925</v>
      </c>
      <c r="L932" s="12" t="s">
        <v>7926</v>
      </c>
      <c r="M932" s="12">
        <v>20</v>
      </c>
      <c r="N932" s="358">
        <v>0</v>
      </c>
      <c r="O932" s="358">
        <v>0</v>
      </c>
      <c r="P932" s="30" t="s">
        <v>436</v>
      </c>
      <c r="Q932" s="31">
        <v>46258</v>
      </c>
      <c r="R932" s="358">
        <v>0</v>
      </c>
      <c r="S932" s="31">
        <v>46259</v>
      </c>
      <c r="T932" s="31">
        <v>46259</v>
      </c>
      <c r="U932" s="12" t="s">
        <v>44</v>
      </c>
      <c r="V932" s="12" t="s">
        <v>45</v>
      </c>
      <c r="W932" s="31"/>
      <c r="X932" s="358">
        <v>0</v>
      </c>
      <c r="Y932" s="358">
        <v>0</v>
      </c>
      <c r="Z932" s="357">
        <f>IFERROR(VLOOKUP(H932,[2]New!$B:$G,3,0),)*I932/60</f>
        <v>7.333333333333333</v>
      </c>
      <c r="AA932" s="357">
        <f>IFERROR(VLOOKUP(H932,[2]New!$B:$G,4,0),)*I932/60</f>
        <v>39.299999999999997</v>
      </c>
      <c r="AB932" s="357">
        <f>IFERROR(VLOOKUP(H932,[2]New!$B:$G,6,0),)*I932/60</f>
        <v>38.333333333333336</v>
      </c>
      <c r="AC932" s="33">
        <f>VLOOKUP(A932,'[5]PO PTCA'!$A:$M,12,0)</f>
        <v>46303</v>
      </c>
      <c r="AD932" s="12">
        <f>IFERROR(VLOOKUP(H932,[3]Sheet1!$E:$H,4,0),)</f>
        <v>0</v>
      </c>
      <c r="AE932" s="17"/>
      <c r="AF932" s="34"/>
      <c r="AG932" s="12"/>
      <c r="AH932" s="20"/>
      <c r="AI932" s="20"/>
      <c r="AJ932" s="223"/>
      <c r="AK932" s="223"/>
      <c r="AL932" s="223"/>
      <c r="AM932" s="331"/>
      <c r="AN932" s="331"/>
      <c r="AO932" s="331"/>
      <c r="AP932" s="331"/>
      <c r="AQ932" s="331"/>
      <c r="AR932" s="12"/>
    </row>
    <row r="933" spans="1:44">
      <c r="A933" s="12" t="s">
        <v>7927</v>
      </c>
      <c r="B933" s="23" t="s">
        <v>7958</v>
      </c>
      <c r="C933" s="24">
        <v>12114364</v>
      </c>
      <c r="D933" s="12" t="s">
        <v>124</v>
      </c>
      <c r="E933" s="25" t="s">
        <v>7928</v>
      </c>
      <c r="F933" s="24">
        <v>11127820</v>
      </c>
      <c r="G933" s="12" t="s">
        <v>125</v>
      </c>
      <c r="H933" s="26" t="s">
        <v>282</v>
      </c>
      <c r="I933" s="12">
        <v>40</v>
      </c>
      <c r="J933" s="27">
        <v>46270</v>
      </c>
      <c r="K933" s="28" t="s">
        <v>7929</v>
      </c>
      <c r="L933" s="12" t="s">
        <v>7930</v>
      </c>
      <c r="M933" s="12">
        <v>40</v>
      </c>
      <c r="N933" s="358">
        <v>0</v>
      </c>
      <c r="O933" s="358">
        <v>0</v>
      </c>
      <c r="P933" s="30" t="s">
        <v>436</v>
      </c>
      <c r="Q933" s="31">
        <v>46258</v>
      </c>
      <c r="R933" s="358">
        <v>0</v>
      </c>
      <c r="S933" s="31">
        <v>46259</v>
      </c>
      <c r="T933" s="31">
        <v>46259</v>
      </c>
      <c r="U933" s="12" t="s">
        <v>44</v>
      </c>
      <c r="V933" s="12" t="s">
        <v>45</v>
      </c>
      <c r="W933" s="31"/>
      <c r="X933" s="358">
        <v>0</v>
      </c>
      <c r="Y933" s="358">
        <v>0</v>
      </c>
      <c r="Z933" s="357">
        <f>IFERROR(VLOOKUP(H933,[2]New!$B:$G,3,0),)*I933/60</f>
        <v>14.666666666666666</v>
      </c>
      <c r="AA933" s="357">
        <f>IFERROR(VLOOKUP(H933,[2]New!$B:$G,4,0),)*I933/60</f>
        <v>78.599999999999994</v>
      </c>
      <c r="AB933" s="357">
        <f>IFERROR(VLOOKUP(H933,[2]New!$B:$G,6,0),)*I933/60</f>
        <v>76.666666666666671</v>
      </c>
      <c r="AC933" s="33">
        <f>VLOOKUP(A933,'[5]PO PTCA'!$A:$M,12,0)</f>
        <v>46303</v>
      </c>
      <c r="AD933" s="12">
        <f>IFERROR(VLOOKUP(H933,[3]Sheet1!$E:$H,4,0),)</f>
        <v>0</v>
      </c>
      <c r="AE933" s="17"/>
      <c r="AF933" s="34"/>
      <c r="AG933" s="12"/>
      <c r="AH933" s="20"/>
      <c r="AI933" s="20"/>
      <c r="AJ933" s="223"/>
      <c r="AK933" s="223"/>
      <c r="AL933" s="223"/>
      <c r="AM933" s="331"/>
      <c r="AN933" s="331"/>
      <c r="AO933" s="331"/>
      <c r="AP933" s="331"/>
      <c r="AQ933" s="331"/>
      <c r="AR933" s="12"/>
    </row>
    <row r="934" spans="1:44">
      <c r="A934" s="12" t="s">
        <v>7931</v>
      </c>
      <c r="B934" s="23" t="s">
        <v>7959</v>
      </c>
      <c r="C934" s="24">
        <v>12114377</v>
      </c>
      <c r="D934" s="12" t="s">
        <v>113</v>
      </c>
      <c r="E934" s="25" t="s">
        <v>7932</v>
      </c>
      <c r="F934" s="24">
        <v>11127220</v>
      </c>
      <c r="G934" s="12" t="s">
        <v>150</v>
      </c>
      <c r="H934" s="26" t="s">
        <v>267</v>
      </c>
      <c r="I934" s="12">
        <v>2</v>
      </c>
      <c r="J934" s="27">
        <v>46270</v>
      </c>
      <c r="K934" s="28" t="s">
        <v>7933</v>
      </c>
      <c r="L934" s="12" t="s">
        <v>7934</v>
      </c>
      <c r="M934" s="12">
        <v>2</v>
      </c>
      <c r="N934" s="358">
        <v>0</v>
      </c>
      <c r="O934" s="358">
        <v>0</v>
      </c>
      <c r="P934" s="30" t="s">
        <v>436</v>
      </c>
      <c r="Q934" s="31">
        <v>46258</v>
      </c>
      <c r="R934" s="358">
        <v>0</v>
      </c>
      <c r="S934" s="31">
        <v>46259</v>
      </c>
      <c r="T934" s="31">
        <v>46259</v>
      </c>
      <c r="U934" s="12" t="s">
        <v>44</v>
      </c>
      <c r="V934" s="12" t="s">
        <v>45</v>
      </c>
      <c r="W934" s="31"/>
      <c r="X934" s="358">
        <v>0</v>
      </c>
      <c r="Y934" s="358">
        <v>0</v>
      </c>
      <c r="Z934" s="357">
        <f>IFERROR(VLOOKUP(H934,[2]New!$B:$G,3,0),)*I934/60</f>
        <v>0.73333333333333328</v>
      </c>
      <c r="AA934" s="357">
        <f>IFERROR(VLOOKUP(H934,[2]New!$B:$G,4,0),)*I934/60</f>
        <v>3.93</v>
      </c>
      <c r="AB934" s="357">
        <f>IFERROR(VLOOKUP(H934,[2]New!$B:$G,6,0),)*I934/60</f>
        <v>3.8333333333333335</v>
      </c>
      <c r="AC934" s="33">
        <f>VLOOKUP(A934,'[5]PO PTCA'!$A:$M,12,0)</f>
        <v>46303</v>
      </c>
      <c r="AD934" s="12">
        <f>IFERROR(VLOOKUP(H934,[3]Sheet1!$E:$H,4,0),)</f>
        <v>0</v>
      </c>
      <c r="AE934" s="17"/>
      <c r="AF934" s="34"/>
      <c r="AG934" s="12"/>
      <c r="AH934" s="20"/>
      <c r="AI934" s="20"/>
      <c r="AJ934" s="223"/>
      <c r="AK934" s="223"/>
      <c r="AL934" s="223"/>
      <c r="AM934" s="331"/>
      <c r="AN934" s="331"/>
      <c r="AO934" s="331"/>
      <c r="AP934" s="331"/>
      <c r="AQ934" s="331"/>
      <c r="AR934" s="12"/>
    </row>
    <row r="935" spans="1:44">
      <c r="A935" s="12" t="s">
        <v>7935</v>
      </c>
      <c r="B935" s="23" t="s">
        <v>7960</v>
      </c>
      <c r="C935" s="24">
        <v>12114380</v>
      </c>
      <c r="D935" s="12" t="s">
        <v>107</v>
      </c>
      <c r="E935" s="25" t="s">
        <v>7936</v>
      </c>
      <c r="F935" s="24">
        <v>11132203</v>
      </c>
      <c r="G935" s="12" t="s">
        <v>108</v>
      </c>
      <c r="H935" s="26" t="s">
        <v>266</v>
      </c>
      <c r="I935" s="12">
        <v>5</v>
      </c>
      <c r="J935" s="27">
        <v>46270</v>
      </c>
      <c r="K935" s="28" t="s">
        <v>7937</v>
      </c>
      <c r="L935" s="12" t="s">
        <v>7938</v>
      </c>
      <c r="M935" s="12">
        <v>5</v>
      </c>
      <c r="N935" s="358">
        <v>0</v>
      </c>
      <c r="O935" s="358">
        <v>0</v>
      </c>
      <c r="P935" s="30" t="s">
        <v>436</v>
      </c>
      <c r="Q935" s="31">
        <v>46258</v>
      </c>
      <c r="R935" s="358">
        <v>0</v>
      </c>
      <c r="S935" s="31">
        <v>46259</v>
      </c>
      <c r="T935" s="31">
        <v>46259</v>
      </c>
      <c r="U935" s="12" t="s">
        <v>44</v>
      </c>
      <c r="V935" s="12" t="s">
        <v>45</v>
      </c>
      <c r="W935" s="31"/>
      <c r="X935" s="358">
        <v>0</v>
      </c>
      <c r="Y935" s="358">
        <v>0</v>
      </c>
      <c r="Z935" s="357">
        <f>IFERROR(VLOOKUP(H935,[2]New!$B:$G,3,0),)*I935/60</f>
        <v>1.8333333333333333</v>
      </c>
      <c r="AA935" s="357">
        <f>IFERROR(VLOOKUP(H935,[2]New!$B:$G,4,0),)*I935/60</f>
        <v>9.8249999999999993</v>
      </c>
      <c r="AB935" s="357">
        <f>IFERROR(VLOOKUP(H935,[2]New!$B:$G,6,0),)*I935/60</f>
        <v>9.5833333333333339</v>
      </c>
      <c r="AC935" s="33">
        <f>VLOOKUP(A935,'[5]PO PTCA'!$A:$M,12,0)</f>
        <v>46303</v>
      </c>
      <c r="AD935" s="12">
        <f>IFERROR(VLOOKUP(H935,[3]Sheet1!$E:$H,4,0),)</f>
        <v>0</v>
      </c>
      <c r="AE935" s="17"/>
      <c r="AF935" s="34"/>
      <c r="AG935" s="12"/>
      <c r="AH935" s="20"/>
      <c r="AI935" s="20"/>
      <c r="AJ935" s="223"/>
      <c r="AK935" s="223"/>
      <c r="AL935" s="223"/>
      <c r="AM935" s="331"/>
      <c r="AN935" s="331"/>
      <c r="AO935" s="331"/>
      <c r="AP935" s="331"/>
      <c r="AQ935" s="331"/>
      <c r="AR935" s="12"/>
    </row>
    <row r="936" spans="1:44">
      <c r="A936" s="12" t="s">
        <v>8057</v>
      </c>
      <c r="B936" s="23" t="s">
        <v>8050</v>
      </c>
      <c r="C936" s="24">
        <v>12124500</v>
      </c>
      <c r="D936" s="12" t="s">
        <v>8056</v>
      </c>
      <c r="E936" s="25">
        <v>2000129192</v>
      </c>
      <c r="F936" s="24">
        <v>11132944</v>
      </c>
      <c r="G936" s="12" t="s">
        <v>8048</v>
      </c>
      <c r="H936" s="26" t="s">
        <v>8049</v>
      </c>
      <c r="I936" s="12">
        <v>378</v>
      </c>
      <c r="J936" s="27">
        <v>46263</v>
      </c>
      <c r="K936" s="28" t="s">
        <v>8052</v>
      </c>
      <c r="L936" s="12" t="s">
        <v>8053</v>
      </c>
      <c r="M936" s="12">
        <v>378</v>
      </c>
      <c r="N936" s="358">
        <v>0</v>
      </c>
      <c r="O936" s="358">
        <v>0</v>
      </c>
      <c r="P936" s="30" t="s">
        <v>128</v>
      </c>
      <c r="Q936" s="31">
        <v>46258</v>
      </c>
      <c r="R936" s="358">
        <v>0</v>
      </c>
      <c r="S936" s="31">
        <v>46260</v>
      </c>
      <c r="T936" s="31"/>
      <c r="U936" s="12"/>
      <c r="V936" s="12" t="s">
        <v>45</v>
      </c>
      <c r="W936" s="31"/>
      <c r="X936" s="358">
        <v>0</v>
      </c>
      <c r="Y936" s="358">
        <v>0</v>
      </c>
      <c r="Z936" s="357">
        <v>0</v>
      </c>
      <c r="AA936" s="357">
        <v>0</v>
      </c>
      <c r="AB936" s="357">
        <v>0</v>
      </c>
      <c r="AC936" s="33" t="s">
        <v>128</v>
      </c>
      <c r="AD936" s="12"/>
      <c r="AE936" s="17"/>
      <c r="AF936" s="34" t="s">
        <v>128</v>
      </c>
      <c r="AG936" s="12"/>
      <c r="AH936" s="20"/>
      <c r="AI936" s="20"/>
      <c r="AJ936" s="223"/>
      <c r="AK936" s="223"/>
      <c r="AL936" s="223"/>
      <c r="AM936" s="331"/>
      <c r="AN936" s="331"/>
      <c r="AO936" s="331"/>
      <c r="AP936" s="331"/>
      <c r="AQ936" s="331"/>
      <c r="AR936" s="12"/>
    </row>
    <row r="937" spans="1:44">
      <c r="A937" s="12" t="s">
        <v>8057</v>
      </c>
      <c r="B937" s="23" t="s">
        <v>8051</v>
      </c>
      <c r="C937" s="24">
        <v>12124500</v>
      </c>
      <c r="D937" s="12" t="s">
        <v>8056</v>
      </c>
      <c r="E937" s="25">
        <v>2000129193</v>
      </c>
      <c r="F937" s="24">
        <v>11132944</v>
      </c>
      <c r="G937" s="12" t="s">
        <v>8048</v>
      </c>
      <c r="H937" s="26" t="s">
        <v>8049</v>
      </c>
      <c r="I937" s="12">
        <v>368</v>
      </c>
      <c r="J937" s="27">
        <v>46263</v>
      </c>
      <c r="K937" s="28" t="s">
        <v>8054</v>
      </c>
      <c r="L937" s="12" t="s">
        <v>8055</v>
      </c>
      <c r="M937" s="12">
        <v>368</v>
      </c>
      <c r="N937" s="358">
        <v>0</v>
      </c>
      <c r="O937" s="358">
        <v>0</v>
      </c>
      <c r="P937" s="30" t="s">
        <v>128</v>
      </c>
      <c r="Q937" s="31">
        <v>46258</v>
      </c>
      <c r="R937" s="358">
        <v>0</v>
      </c>
      <c r="S937" s="31">
        <v>46260</v>
      </c>
      <c r="T937" s="31"/>
      <c r="U937" s="12"/>
      <c r="V937" s="12" t="s">
        <v>45</v>
      </c>
      <c r="W937" s="31"/>
      <c r="X937" s="358">
        <v>0</v>
      </c>
      <c r="Y937" s="358">
        <v>0</v>
      </c>
      <c r="Z937" s="358">
        <v>0</v>
      </c>
      <c r="AA937" s="358">
        <v>0</v>
      </c>
      <c r="AB937" s="358">
        <v>0</v>
      </c>
      <c r="AC937" s="30" t="s">
        <v>128</v>
      </c>
      <c r="AD937" s="12"/>
      <c r="AE937" s="17"/>
      <c r="AF937" s="30" t="s">
        <v>128</v>
      </c>
      <c r="AG937" s="12"/>
      <c r="AH937" s="20"/>
      <c r="AI937" s="20"/>
      <c r="AJ937" s="223"/>
      <c r="AK937" s="223"/>
      <c r="AL937" s="223"/>
      <c r="AM937" s="331"/>
      <c r="AN937" s="331"/>
      <c r="AO937" s="331"/>
      <c r="AP937" s="331"/>
      <c r="AQ937" s="331"/>
      <c r="AR937" s="12"/>
    </row>
    <row r="938" spans="1:44">
      <c r="A938" s="12" t="s">
        <v>8069</v>
      </c>
      <c r="B938" s="23" t="s">
        <v>8060</v>
      </c>
      <c r="C938" s="24">
        <v>12111083</v>
      </c>
      <c r="D938" s="12" t="s">
        <v>168</v>
      </c>
      <c r="E938" s="25">
        <v>2000129204</v>
      </c>
      <c r="F938" s="24">
        <v>11136076</v>
      </c>
      <c r="G938" s="12" t="s">
        <v>8058</v>
      </c>
      <c r="H938" s="26" t="s">
        <v>8059</v>
      </c>
      <c r="I938" s="12">
        <v>50</v>
      </c>
      <c r="J938" s="27">
        <v>46263</v>
      </c>
      <c r="K938" s="28" t="s">
        <v>8063</v>
      </c>
      <c r="L938" s="12" t="s">
        <v>8064</v>
      </c>
      <c r="M938" s="12">
        <v>50</v>
      </c>
      <c r="N938" s="358">
        <v>0</v>
      </c>
      <c r="O938" s="358">
        <v>0</v>
      </c>
      <c r="P938" s="30" t="s">
        <v>128</v>
      </c>
      <c r="Q938" s="31">
        <v>46254</v>
      </c>
      <c r="R938" s="358">
        <v>0</v>
      </c>
      <c r="S938" s="31">
        <v>46255</v>
      </c>
      <c r="T938" s="31">
        <v>46258</v>
      </c>
      <c r="U938" s="30" t="s">
        <v>128</v>
      </c>
      <c r="V938" s="12" t="s">
        <v>45</v>
      </c>
      <c r="W938" s="31">
        <v>46262</v>
      </c>
      <c r="X938" s="358">
        <v>0</v>
      </c>
      <c r="Y938" s="358">
        <v>0</v>
      </c>
      <c r="Z938" s="358">
        <v>0</v>
      </c>
      <c r="AA938" s="358">
        <v>0</v>
      </c>
      <c r="AB938" s="358">
        <v>0</v>
      </c>
      <c r="AC938" s="30" t="s">
        <v>128</v>
      </c>
      <c r="AD938" s="12"/>
      <c r="AE938" s="17"/>
      <c r="AF938" s="30" t="s">
        <v>128</v>
      </c>
      <c r="AG938" s="12"/>
      <c r="AH938" s="20"/>
      <c r="AI938" s="20"/>
      <c r="AJ938" s="223"/>
      <c r="AK938" s="223"/>
      <c r="AL938" s="223"/>
      <c r="AM938" s="331"/>
      <c r="AN938" s="331"/>
      <c r="AO938" s="331"/>
      <c r="AP938" s="331"/>
      <c r="AQ938" s="331"/>
      <c r="AR938" s="12"/>
    </row>
    <row r="939" spans="1:44">
      <c r="A939" s="12" t="s">
        <v>8069</v>
      </c>
      <c r="B939" s="23" t="s">
        <v>8061</v>
      </c>
      <c r="C939" s="24">
        <v>12111083</v>
      </c>
      <c r="D939" s="12" t="s">
        <v>168</v>
      </c>
      <c r="E939" s="25">
        <v>2000129208</v>
      </c>
      <c r="F939" s="24">
        <v>11136076</v>
      </c>
      <c r="G939" s="12" t="s">
        <v>8058</v>
      </c>
      <c r="H939" s="26" t="s">
        <v>8059</v>
      </c>
      <c r="I939" s="12">
        <v>50</v>
      </c>
      <c r="J939" s="27">
        <v>46263</v>
      </c>
      <c r="K939" s="28" t="s">
        <v>8065</v>
      </c>
      <c r="L939" s="12" t="s">
        <v>8066</v>
      </c>
      <c r="M939" s="12">
        <v>50</v>
      </c>
      <c r="N939" s="358">
        <v>0</v>
      </c>
      <c r="O939" s="358">
        <v>0</v>
      </c>
      <c r="P939" s="30" t="s">
        <v>128</v>
      </c>
      <c r="Q939" s="31">
        <v>46254</v>
      </c>
      <c r="R939" s="358">
        <v>0</v>
      </c>
      <c r="S939" s="31">
        <v>46255</v>
      </c>
      <c r="T939" s="31">
        <v>46258</v>
      </c>
      <c r="U939" s="30" t="s">
        <v>128</v>
      </c>
      <c r="V939" s="12" t="s">
        <v>45</v>
      </c>
      <c r="W939" s="31">
        <v>46262</v>
      </c>
      <c r="X939" s="358">
        <v>0</v>
      </c>
      <c r="Y939" s="358">
        <v>0</v>
      </c>
      <c r="Z939" s="358">
        <v>0</v>
      </c>
      <c r="AA939" s="358">
        <v>0</v>
      </c>
      <c r="AB939" s="358">
        <v>0</v>
      </c>
      <c r="AC939" s="30" t="s">
        <v>128</v>
      </c>
      <c r="AD939" s="12"/>
      <c r="AE939" s="17"/>
      <c r="AF939" s="30" t="s">
        <v>128</v>
      </c>
      <c r="AG939" s="12"/>
      <c r="AH939" s="20"/>
      <c r="AI939" s="20"/>
      <c r="AJ939" s="223"/>
      <c r="AK939" s="223"/>
      <c r="AL939" s="223"/>
      <c r="AM939" s="331"/>
      <c r="AN939" s="331"/>
      <c r="AO939" s="331"/>
      <c r="AP939" s="331"/>
      <c r="AQ939" s="331"/>
      <c r="AR939" s="12"/>
    </row>
    <row r="940" spans="1:44">
      <c r="A940" s="12" t="s">
        <v>8069</v>
      </c>
      <c r="B940" s="23" t="s">
        <v>8062</v>
      </c>
      <c r="C940" s="24">
        <v>12111083</v>
      </c>
      <c r="D940" s="12" t="s">
        <v>168</v>
      </c>
      <c r="E940" s="25">
        <v>2000129209</v>
      </c>
      <c r="F940" s="24">
        <v>11136076</v>
      </c>
      <c r="G940" s="12" t="s">
        <v>8058</v>
      </c>
      <c r="H940" s="26" t="s">
        <v>8059</v>
      </c>
      <c r="I940" s="12">
        <v>50</v>
      </c>
      <c r="J940" s="27">
        <v>46263</v>
      </c>
      <c r="K940" s="28" t="s">
        <v>8067</v>
      </c>
      <c r="L940" s="12" t="s">
        <v>8068</v>
      </c>
      <c r="M940" s="12">
        <v>50</v>
      </c>
      <c r="N940" s="358">
        <v>0</v>
      </c>
      <c r="O940" s="358">
        <v>0</v>
      </c>
      <c r="P940" s="30" t="s">
        <v>128</v>
      </c>
      <c r="Q940" s="31">
        <v>46254</v>
      </c>
      <c r="R940" s="358">
        <v>0</v>
      </c>
      <c r="S940" s="31">
        <v>46255</v>
      </c>
      <c r="T940" s="31">
        <v>46258</v>
      </c>
      <c r="U940" s="30" t="s">
        <v>128</v>
      </c>
      <c r="V940" s="12" t="s">
        <v>45</v>
      </c>
      <c r="W940" s="31">
        <v>46262</v>
      </c>
      <c r="X940" s="358">
        <v>0</v>
      </c>
      <c r="Y940" s="358">
        <v>0</v>
      </c>
      <c r="Z940" s="358">
        <v>0</v>
      </c>
      <c r="AA940" s="358">
        <v>0</v>
      </c>
      <c r="AB940" s="358">
        <v>0</v>
      </c>
      <c r="AC940" s="30" t="s">
        <v>128</v>
      </c>
      <c r="AD940" s="12"/>
      <c r="AE940" s="17"/>
      <c r="AF940" s="30" t="s">
        <v>128</v>
      </c>
      <c r="AG940" s="12"/>
      <c r="AH940" s="20"/>
      <c r="AI940" s="20"/>
      <c r="AJ940" s="223"/>
      <c r="AK940" s="223"/>
      <c r="AL940" s="223"/>
      <c r="AM940" s="331"/>
      <c r="AN940" s="331"/>
      <c r="AO940" s="331"/>
      <c r="AP940" s="331"/>
      <c r="AQ940" s="331"/>
      <c r="AR940" s="12"/>
    </row>
    <row r="941" spans="1:44">
      <c r="A941" s="12" t="s">
        <v>6282</v>
      </c>
      <c r="B941" s="23" t="s">
        <v>8138</v>
      </c>
      <c r="C941" s="24">
        <v>12125012</v>
      </c>
      <c r="D941" s="12" t="s">
        <v>131</v>
      </c>
      <c r="E941" s="25" t="s">
        <v>8071</v>
      </c>
      <c r="F941" s="24">
        <v>11134237</v>
      </c>
      <c r="G941" s="12" t="s">
        <v>132</v>
      </c>
      <c r="H941" s="26" t="s">
        <v>133</v>
      </c>
      <c r="I941" s="12">
        <v>3570</v>
      </c>
      <c r="J941" s="27">
        <v>46272</v>
      </c>
      <c r="K941" s="28" t="s">
        <v>8072</v>
      </c>
      <c r="L941" s="12" t="s">
        <v>8073</v>
      </c>
      <c r="M941" s="12">
        <v>3586</v>
      </c>
      <c r="N941" s="358">
        <v>16</v>
      </c>
      <c r="O941" s="358">
        <v>0</v>
      </c>
      <c r="P941" s="30" t="s">
        <v>38</v>
      </c>
      <c r="Q941" s="31">
        <v>46259</v>
      </c>
      <c r="R941" s="358">
        <v>0</v>
      </c>
      <c r="S941" s="31">
        <v>46260</v>
      </c>
      <c r="T941" s="31">
        <v>46260</v>
      </c>
      <c r="U941" s="12" t="s">
        <v>97</v>
      </c>
      <c r="V941" s="12" t="s">
        <v>40</v>
      </c>
      <c r="W941" s="31"/>
      <c r="X941" s="358">
        <v>0</v>
      </c>
      <c r="Y941" s="358">
        <v>0</v>
      </c>
      <c r="Z941" s="357">
        <f>IFERROR(VLOOKUP(H941,[2]New!$B:$G,3,0),)*I941/60</f>
        <v>2522.8000000000002</v>
      </c>
      <c r="AA941" s="357">
        <f>IFERROR(VLOOKUP(H941,[2]New!$B:$G,4,0),)*I941/60</f>
        <v>7015.05</v>
      </c>
      <c r="AB941" s="357">
        <f>IFERROR(VLOOKUP(H941,[2]New!$B:$G,6,0),)*I941/60</f>
        <v>3451</v>
      </c>
      <c r="AC941" s="33">
        <f>VLOOKUP(A941,'[5]PO PTCA'!$A:$M,12,0)</f>
        <v>46297</v>
      </c>
      <c r="AD941" s="12" t="str">
        <f>IFERROR(VLOOKUP(H941,[3]Sheet1!$E:$H,4,0),)</f>
        <v>B</v>
      </c>
      <c r="AE941" s="17"/>
      <c r="AF941" s="34"/>
      <c r="AG941" s="12"/>
      <c r="AH941" s="20"/>
      <c r="AI941" s="20"/>
      <c r="AJ941" s="223"/>
      <c r="AK941" s="223"/>
      <c r="AL941" s="223"/>
      <c r="AM941" s="331"/>
      <c r="AN941" s="331"/>
      <c r="AO941" s="331"/>
      <c r="AP941" s="331"/>
      <c r="AQ941" s="331"/>
      <c r="AR941" s="12"/>
    </row>
    <row r="942" spans="1:44">
      <c r="A942" s="12" t="s">
        <v>8074</v>
      </c>
      <c r="B942" s="23" t="s">
        <v>8139</v>
      </c>
      <c r="C942" s="24">
        <v>12125012</v>
      </c>
      <c r="D942" s="12" t="s">
        <v>131</v>
      </c>
      <c r="E942" s="25" t="s">
        <v>8075</v>
      </c>
      <c r="F942" s="24">
        <v>11134237</v>
      </c>
      <c r="G942" s="12" t="s">
        <v>132</v>
      </c>
      <c r="H942" s="26" t="s">
        <v>133</v>
      </c>
      <c r="I942" s="12">
        <v>3570</v>
      </c>
      <c r="J942" s="27">
        <v>46272</v>
      </c>
      <c r="K942" s="28" t="s">
        <v>8076</v>
      </c>
      <c r="L942" s="12" t="s">
        <v>8077</v>
      </c>
      <c r="M942" s="12">
        <v>3586</v>
      </c>
      <c r="N942" s="358">
        <v>16</v>
      </c>
      <c r="O942" s="358">
        <v>0</v>
      </c>
      <c r="P942" s="30" t="s">
        <v>38</v>
      </c>
      <c r="Q942" s="31">
        <v>46259</v>
      </c>
      <c r="R942" s="358">
        <v>0</v>
      </c>
      <c r="S942" s="31">
        <v>46260</v>
      </c>
      <c r="T942" s="31">
        <v>46260</v>
      </c>
      <c r="U942" s="12" t="s">
        <v>98</v>
      </c>
      <c r="V942" s="12" t="s">
        <v>40</v>
      </c>
      <c r="W942" s="31"/>
      <c r="X942" s="358">
        <v>0</v>
      </c>
      <c r="Y942" s="358">
        <v>0</v>
      </c>
      <c r="Z942" s="357">
        <f>IFERROR(VLOOKUP(H942,[2]New!$B:$G,3,0),)*I942/60</f>
        <v>2522.8000000000002</v>
      </c>
      <c r="AA942" s="357">
        <f>IFERROR(VLOOKUP(H942,[2]New!$B:$G,4,0),)*I942/60</f>
        <v>7015.05</v>
      </c>
      <c r="AB942" s="357">
        <f>IFERROR(VLOOKUP(H942,[2]New!$B:$G,6,0),)*I942/60</f>
        <v>3451</v>
      </c>
      <c r="AC942" s="33">
        <f>VLOOKUP(A942,'[5]PO PTCA'!$A:$M,12,0)</f>
        <v>46303</v>
      </c>
      <c r="AD942" s="12" t="str">
        <f>IFERROR(VLOOKUP(H942,[3]Sheet1!$E:$H,4,0),)</f>
        <v>B</v>
      </c>
      <c r="AE942" s="17"/>
      <c r="AF942" s="34"/>
      <c r="AG942" s="12"/>
      <c r="AH942" s="20"/>
      <c r="AI942" s="20"/>
      <c r="AJ942" s="223"/>
      <c r="AK942" s="223"/>
      <c r="AL942" s="223"/>
      <c r="AM942" s="331"/>
      <c r="AN942" s="331"/>
      <c r="AO942" s="331"/>
      <c r="AP942" s="331"/>
      <c r="AQ942" s="331"/>
      <c r="AR942" s="12"/>
    </row>
    <row r="943" spans="1:44">
      <c r="A943" s="12" t="s">
        <v>6282</v>
      </c>
      <c r="B943" s="23" t="s">
        <v>8140</v>
      </c>
      <c r="C943" s="24">
        <v>12125012</v>
      </c>
      <c r="D943" s="12" t="s">
        <v>131</v>
      </c>
      <c r="E943" s="25" t="s">
        <v>8078</v>
      </c>
      <c r="F943" s="24">
        <v>11134237</v>
      </c>
      <c r="G943" s="12" t="s">
        <v>132</v>
      </c>
      <c r="H943" s="26" t="s">
        <v>133</v>
      </c>
      <c r="I943" s="12">
        <v>730</v>
      </c>
      <c r="J943" s="27">
        <v>46272</v>
      </c>
      <c r="K943" s="28" t="s">
        <v>8079</v>
      </c>
      <c r="L943" s="12" t="s">
        <v>8080</v>
      </c>
      <c r="M943" s="12">
        <v>749</v>
      </c>
      <c r="N943" s="358">
        <v>16</v>
      </c>
      <c r="O943" s="358">
        <v>0</v>
      </c>
      <c r="P943" s="30" t="s">
        <v>38</v>
      </c>
      <c r="Q943" s="31">
        <v>46259</v>
      </c>
      <c r="R943" s="358">
        <v>0</v>
      </c>
      <c r="S943" s="31">
        <v>46260</v>
      </c>
      <c r="T943" s="31">
        <v>46260</v>
      </c>
      <c r="U943" s="12" t="s">
        <v>99</v>
      </c>
      <c r="V943" s="12" t="s">
        <v>40</v>
      </c>
      <c r="W943" s="31"/>
      <c r="X943" s="358">
        <v>3</v>
      </c>
      <c r="Y943" s="358">
        <v>0</v>
      </c>
      <c r="Z943" s="357">
        <f>IFERROR(VLOOKUP(H943,[2]New!$B:$G,3,0),)*I943/60</f>
        <v>515.86666666666667</v>
      </c>
      <c r="AA943" s="357">
        <f>IFERROR(VLOOKUP(H943,[2]New!$B:$G,4,0),)*I943/60</f>
        <v>1434.45</v>
      </c>
      <c r="AB943" s="357">
        <f>IFERROR(VLOOKUP(H943,[2]New!$B:$G,6,0),)*I943/60</f>
        <v>705.66666666666663</v>
      </c>
      <c r="AC943" s="33">
        <f>VLOOKUP(A943,'[5]PO PTCA'!$A:$M,12,0)</f>
        <v>46297</v>
      </c>
      <c r="AD943" s="12" t="str">
        <f>IFERROR(VLOOKUP(H943,[3]Sheet1!$E:$H,4,0),)</f>
        <v>B</v>
      </c>
      <c r="AE943" s="17"/>
      <c r="AF943" s="34"/>
      <c r="AG943" s="12"/>
      <c r="AH943" s="20"/>
      <c r="AI943" s="20"/>
      <c r="AJ943" s="223"/>
      <c r="AK943" s="223"/>
      <c r="AL943" s="223"/>
      <c r="AM943" s="331"/>
      <c r="AN943" s="331"/>
      <c r="AO943" s="331"/>
      <c r="AP943" s="331"/>
      <c r="AQ943" s="331"/>
      <c r="AR943" s="12"/>
    </row>
    <row r="944" spans="1:44">
      <c r="A944" s="12" t="s">
        <v>6282</v>
      </c>
      <c r="B944" s="23" t="s">
        <v>8141</v>
      </c>
      <c r="C944" s="24">
        <v>12125012</v>
      </c>
      <c r="D944" s="12" t="s">
        <v>131</v>
      </c>
      <c r="E944" s="25" t="s">
        <v>8081</v>
      </c>
      <c r="F944" s="24">
        <v>11134237</v>
      </c>
      <c r="G944" s="12" t="s">
        <v>132</v>
      </c>
      <c r="H944" s="26" t="s">
        <v>133</v>
      </c>
      <c r="I944" s="12">
        <v>1620</v>
      </c>
      <c r="J944" s="27">
        <v>46272</v>
      </c>
      <c r="K944" s="28" t="s">
        <v>8082</v>
      </c>
      <c r="L944" s="12" t="s">
        <v>8083</v>
      </c>
      <c r="M944" s="12">
        <v>1636</v>
      </c>
      <c r="N944" s="358">
        <v>16</v>
      </c>
      <c r="O944" s="358">
        <v>0</v>
      </c>
      <c r="P944" s="30" t="s">
        <v>38</v>
      </c>
      <c r="Q944" s="31">
        <v>46259</v>
      </c>
      <c r="R944" s="358">
        <v>0</v>
      </c>
      <c r="S944" s="31">
        <v>46260</v>
      </c>
      <c r="T944" s="31">
        <v>46260</v>
      </c>
      <c r="U944" s="12" t="s">
        <v>99</v>
      </c>
      <c r="V944" s="12" t="s">
        <v>40</v>
      </c>
      <c r="W944" s="31"/>
      <c r="X944" s="358">
        <v>0</v>
      </c>
      <c r="Y944" s="358">
        <v>0</v>
      </c>
      <c r="Z944" s="357">
        <f>IFERROR(VLOOKUP(H944,[2]New!$B:$G,3,0),)*I944/60</f>
        <v>1144.8</v>
      </c>
      <c r="AA944" s="357">
        <f>IFERROR(VLOOKUP(H944,[2]New!$B:$G,4,0),)*I944/60</f>
        <v>3183.3</v>
      </c>
      <c r="AB944" s="357">
        <f>IFERROR(VLOOKUP(H944,[2]New!$B:$G,6,0),)*I944/60</f>
        <v>1566</v>
      </c>
      <c r="AC944" s="33">
        <f>VLOOKUP(A944,'[5]PO PTCA'!$A:$M,12,0)</f>
        <v>46297</v>
      </c>
      <c r="AD944" s="12" t="str">
        <f>IFERROR(VLOOKUP(H944,[3]Sheet1!$E:$H,4,0),)</f>
        <v>B</v>
      </c>
      <c r="AE944" s="17"/>
      <c r="AF944" s="34"/>
      <c r="AG944" s="12"/>
      <c r="AH944" s="20"/>
      <c r="AI944" s="20"/>
      <c r="AJ944" s="223"/>
      <c r="AK944" s="223"/>
      <c r="AL944" s="223"/>
      <c r="AM944" s="331"/>
      <c r="AN944" s="331"/>
      <c r="AO944" s="331"/>
      <c r="AP944" s="331"/>
      <c r="AQ944" s="331"/>
      <c r="AR944" s="12"/>
    </row>
    <row r="945" spans="1:44">
      <c r="A945" s="12" t="s">
        <v>8084</v>
      </c>
      <c r="B945" s="23" t="s">
        <v>8142</v>
      </c>
      <c r="C945" s="24">
        <v>12134058</v>
      </c>
      <c r="D945" s="12" t="s">
        <v>242</v>
      </c>
      <c r="E945" s="25" t="s">
        <v>8085</v>
      </c>
      <c r="F945" s="24">
        <v>11134342</v>
      </c>
      <c r="G945" s="12" t="s">
        <v>270</v>
      </c>
      <c r="H945" s="26" t="s">
        <v>138</v>
      </c>
      <c r="I945" s="12">
        <v>2370</v>
      </c>
      <c r="J945" s="27">
        <v>46272</v>
      </c>
      <c r="K945" s="28" t="s">
        <v>8086</v>
      </c>
      <c r="L945" s="12" t="s">
        <v>8087</v>
      </c>
      <c r="M945" s="12">
        <v>2386</v>
      </c>
      <c r="N945" s="358">
        <v>16</v>
      </c>
      <c r="O945" s="358">
        <v>0</v>
      </c>
      <c r="P945" s="30" t="s">
        <v>38</v>
      </c>
      <c r="Q945" s="31">
        <v>46259</v>
      </c>
      <c r="R945" s="358">
        <v>0</v>
      </c>
      <c r="S945" s="31">
        <v>46260</v>
      </c>
      <c r="T945" s="31">
        <v>46260</v>
      </c>
      <c r="U945" s="12" t="s">
        <v>100</v>
      </c>
      <c r="V945" s="12" t="s">
        <v>40</v>
      </c>
      <c r="W945" s="31"/>
      <c r="X945" s="358">
        <v>0</v>
      </c>
      <c r="Y945" s="358">
        <v>0</v>
      </c>
      <c r="Z945" s="357">
        <f>IFERROR(VLOOKUP(H945,[2]New!$B:$G,3,0),)*I945/60</f>
        <v>1674.8</v>
      </c>
      <c r="AA945" s="357">
        <f>IFERROR(VLOOKUP(H945,[2]New!$B:$G,4,0),)*I945/60</f>
        <v>4657.05</v>
      </c>
      <c r="AB945" s="357">
        <f>IFERROR(VLOOKUP(H945,[2]New!$B:$G,6,0),)*I945/60</f>
        <v>2291</v>
      </c>
      <c r="AC945" s="33">
        <f>VLOOKUP(A945,'[5]PO PTCA'!$A:$M,12,0)</f>
        <v>46303</v>
      </c>
      <c r="AD945" s="12" t="str">
        <f>IFERROR(VLOOKUP(H945,[3]Sheet1!$E:$H,4,0),)</f>
        <v>B</v>
      </c>
      <c r="AE945" s="17"/>
      <c r="AF945" s="34"/>
      <c r="AG945" s="12"/>
      <c r="AH945" s="20"/>
      <c r="AI945" s="20"/>
      <c r="AJ945" s="223"/>
      <c r="AK945" s="223"/>
      <c r="AL945" s="223"/>
      <c r="AM945" s="331"/>
      <c r="AN945" s="331"/>
      <c r="AO945" s="331"/>
      <c r="AP945" s="331"/>
      <c r="AQ945" s="331"/>
      <c r="AR945" s="12"/>
    </row>
    <row r="946" spans="1:44">
      <c r="A946" s="12" t="s">
        <v>5879</v>
      </c>
      <c r="B946" s="23" t="s">
        <v>8143</v>
      </c>
      <c r="C946" s="24">
        <v>12125073</v>
      </c>
      <c r="D946" s="12" t="s">
        <v>339</v>
      </c>
      <c r="E946" s="25" t="s">
        <v>8088</v>
      </c>
      <c r="F946" s="24">
        <v>11134234</v>
      </c>
      <c r="G946" s="12" t="s">
        <v>337</v>
      </c>
      <c r="H946" s="26" t="s">
        <v>338</v>
      </c>
      <c r="I946" s="12">
        <v>3485</v>
      </c>
      <c r="J946" s="27">
        <v>46272</v>
      </c>
      <c r="K946" s="28" t="s">
        <v>8089</v>
      </c>
      <c r="L946" s="12" t="s">
        <v>8090</v>
      </c>
      <c r="M946" s="12">
        <v>3485</v>
      </c>
      <c r="N946" s="358">
        <v>0</v>
      </c>
      <c r="O946" s="358">
        <v>0</v>
      </c>
      <c r="P946" s="30" t="s">
        <v>38</v>
      </c>
      <c r="Q946" s="31">
        <v>46259</v>
      </c>
      <c r="R946" s="358">
        <v>0</v>
      </c>
      <c r="S946" s="31">
        <v>46260</v>
      </c>
      <c r="T946" s="31">
        <v>46260</v>
      </c>
      <c r="U946" s="12" t="s">
        <v>39</v>
      </c>
      <c r="V946" s="12" t="s">
        <v>45</v>
      </c>
      <c r="W946" s="31"/>
      <c r="X946" s="358">
        <v>0</v>
      </c>
      <c r="Y946" s="358">
        <v>0</v>
      </c>
      <c r="Z946" s="357">
        <f>IFERROR(VLOOKUP(H946,[2]New!$B:$G,3,0),)*I946/60</f>
        <v>2462.7333333333331</v>
      </c>
      <c r="AA946" s="357">
        <f>IFERROR(VLOOKUP(H946,[2]New!$B:$G,4,0),)*I946/60</f>
        <v>6848.0249999999996</v>
      </c>
      <c r="AB946" s="357">
        <f>IFERROR(VLOOKUP(H946,[2]New!$B:$G,6,0),)*I946/60</f>
        <v>3368.8333333333335</v>
      </c>
      <c r="AC946" s="33">
        <f>VLOOKUP(A946,'[5]PO PTCA'!$A:$M,12,0)</f>
        <v>46290</v>
      </c>
      <c r="AD946" s="12" t="str">
        <f>IFERROR(VLOOKUP(H946,[3]Sheet1!$E:$H,4,0),)</f>
        <v>C</v>
      </c>
      <c r="AE946" s="17"/>
      <c r="AF946" s="34"/>
      <c r="AG946" s="12"/>
      <c r="AH946" s="20"/>
      <c r="AI946" s="20"/>
      <c r="AJ946" s="223"/>
      <c r="AK946" s="223"/>
      <c r="AL946" s="223"/>
      <c r="AM946" s="331"/>
      <c r="AN946" s="331"/>
      <c r="AO946" s="331"/>
      <c r="AP946" s="331"/>
      <c r="AQ946" s="331"/>
      <c r="AR946" s="12"/>
    </row>
    <row r="947" spans="1:44">
      <c r="A947" s="12" t="s">
        <v>8091</v>
      </c>
      <c r="B947" s="23" t="s">
        <v>8144</v>
      </c>
      <c r="C947" s="24">
        <v>12125073</v>
      </c>
      <c r="D947" s="12" t="s">
        <v>339</v>
      </c>
      <c r="E947" s="25" t="s">
        <v>8092</v>
      </c>
      <c r="F947" s="24">
        <v>11134234</v>
      </c>
      <c r="G947" s="12" t="s">
        <v>337</v>
      </c>
      <c r="H947" s="26" t="s">
        <v>338</v>
      </c>
      <c r="I947" s="12">
        <v>100</v>
      </c>
      <c r="J947" s="27">
        <v>46272</v>
      </c>
      <c r="K947" s="28" t="s">
        <v>8093</v>
      </c>
      <c r="L947" s="12" t="s">
        <v>8094</v>
      </c>
      <c r="M947" s="12">
        <v>103</v>
      </c>
      <c r="N947" s="358">
        <v>0</v>
      </c>
      <c r="O947" s="358">
        <v>0</v>
      </c>
      <c r="P947" s="30" t="s">
        <v>38</v>
      </c>
      <c r="Q947" s="31">
        <v>46259</v>
      </c>
      <c r="R947" s="358">
        <v>0</v>
      </c>
      <c r="S947" s="31">
        <v>46260</v>
      </c>
      <c r="T947" s="31">
        <v>46260</v>
      </c>
      <c r="U947" s="12" t="s">
        <v>39</v>
      </c>
      <c r="V947" s="12" t="s">
        <v>45</v>
      </c>
      <c r="W947" s="31"/>
      <c r="X947" s="358">
        <v>3</v>
      </c>
      <c r="Y947" s="358">
        <v>0</v>
      </c>
      <c r="Z947" s="357">
        <f>IFERROR(VLOOKUP(H947,[2]New!$B:$G,3,0),)*I947/60</f>
        <v>70.666666666666671</v>
      </c>
      <c r="AA947" s="357">
        <f>IFERROR(VLOOKUP(H947,[2]New!$B:$G,4,0),)*I947/60</f>
        <v>196.5</v>
      </c>
      <c r="AB947" s="357">
        <f>IFERROR(VLOOKUP(H947,[2]New!$B:$G,6,0),)*I947/60</f>
        <v>96.666666666666671</v>
      </c>
      <c r="AC947" s="33">
        <f>VLOOKUP(A947,'[5]PO PTCA'!$A:$M,12,0)</f>
        <v>46303</v>
      </c>
      <c r="AD947" s="12" t="str">
        <f>IFERROR(VLOOKUP(H947,[3]Sheet1!$E:$H,4,0),)</f>
        <v>C</v>
      </c>
      <c r="AE947" s="17"/>
      <c r="AF947" s="34"/>
      <c r="AG947" s="12"/>
      <c r="AH947" s="20"/>
      <c r="AI947" s="20"/>
      <c r="AJ947" s="223"/>
      <c r="AK947" s="223"/>
      <c r="AL947" s="223"/>
      <c r="AM947" s="331"/>
      <c r="AN947" s="331"/>
      <c r="AO947" s="331"/>
      <c r="AP947" s="331"/>
      <c r="AQ947" s="331"/>
      <c r="AR947" s="12"/>
    </row>
    <row r="948" spans="1:44">
      <c r="A948" s="12" t="s">
        <v>6186</v>
      </c>
      <c r="B948" s="23" t="s">
        <v>8145</v>
      </c>
      <c r="C948" s="24">
        <v>12125103</v>
      </c>
      <c r="D948" s="12" t="s">
        <v>200</v>
      </c>
      <c r="E948" s="25" t="s">
        <v>8095</v>
      </c>
      <c r="F948" s="24">
        <v>11134236</v>
      </c>
      <c r="G948" s="12" t="s">
        <v>201</v>
      </c>
      <c r="H948" s="26" t="s">
        <v>202</v>
      </c>
      <c r="I948" s="12">
        <v>3550</v>
      </c>
      <c r="J948" s="27">
        <v>46272</v>
      </c>
      <c r="K948" s="28" t="s">
        <v>8096</v>
      </c>
      <c r="L948" s="12" t="s">
        <v>8097</v>
      </c>
      <c r="M948" s="12">
        <v>3550</v>
      </c>
      <c r="N948" s="358">
        <v>0</v>
      </c>
      <c r="O948" s="358">
        <v>0</v>
      </c>
      <c r="P948" s="30" t="s">
        <v>38</v>
      </c>
      <c r="Q948" s="31">
        <v>46259</v>
      </c>
      <c r="R948" s="358">
        <v>0</v>
      </c>
      <c r="S948" s="31">
        <v>46260</v>
      </c>
      <c r="T948" s="31">
        <v>46260</v>
      </c>
      <c r="U948" s="12" t="s">
        <v>101</v>
      </c>
      <c r="V948" s="12" t="s">
        <v>45</v>
      </c>
      <c r="W948" s="31"/>
      <c r="X948" s="358">
        <v>0</v>
      </c>
      <c r="Y948" s="358">
        <v>0</v>
      </c>
      <c r="Z948" s="357">
        <f>IFERROR(VLOOKUP(H948,[2]New!$B:$G,3,0),)*I948/60</f>
        <v>2508.6666666666665</v>
      </c>
      <c r="AA948" s="357">
        <f>IFERROR(VLOOKUP(H948,[2]New!$B:$G,4,0),)*I948/60</f>
        <v>5478.833333333333</v>
      </c>
      <c r="AB948" s="357">
        <f>IFERROR(VLOOKUP(H948,[2]New!$B:$G,6,0),)*I948/60</f>
        <v>3431.6666666666665</v>
      </c>
      <c r="AC948" s="33">
        <f>VLOOKUP(A948,'[5]PO PTCA'!$A:$M,12,0)</f>
        <v>46303</v>
      </c>
      <c r="AD948" s="12" t="str">
        <f>IFERROR(VLOOKUP(H948,[3]Sheet1!$E:$H,4,0),)</f>
        <v>B</v>
      </c>
      <c r="AE948" s="17"/>
      <c r="AF948" s="34"/>
      <c r="AG948" s="12"/>
      <c r="AH948" s="20"/>
      <c r="AI948" s="20"/>
      <c r="AJ948" s="223"/>
      <c r="AK948" s="223"/>
      <c r="AL948" s="223"/>
      <c r="AM948" s="331"/>
      <c r="AN948" s="331"/>
      <c r="AO948" s="331"/>
      <c r="AP948" s="331"/>
      <c r="AQ948" s="331"/>
      <c r="AR948" s="12"/>
    </row>
    <row r="949" spans="1:44">
      <c r="A949" s="12" t="s">
        <v>8098</v>
      </c>
      <c r="B949" s="23" t="s">
        <v>8146</v>
      </c>
      <c r="C949" s="24">
        <v>12112526</v>
      </c>
      <c r="D949" s="12" t="s">
        <v>265</v>
      </c>
      <c r="E949" s="25" t="s">
        <v>8099</v>
      </c>
      <c r="F949" s="24">
        <v>11125723</v>
      </c>
      <c r="G949" s="12" t="s">
        <v>280</v>
      </c>
      <c r="H949" s="26" t="s">
        <v>271</v>
      </c>
      <c r="I949" s="12">
        <v>1020</v>
      </c>
      <c r="J949" s="27">
        <v>46272</v>
      </c>
      <c r="K949" s="28" t="s">
        <v>8100</v>
      </c>
      <c r="L949" s="12" t="s">
        <v>8101</v>
      </c>
      <c r="M949" s="12">
        <v>1028</v>
      </c>
      <c r="N949" s="358">
        <v>8</v>
      </c>
      <c r="O949" s="358">
        <v>0</v>
      </c>
      <c r="P949" s="30" t="s">
        <v>43</v>
      </c>
      <c r="Q949" s="31">
        <v>46259</v>
      </c>
      <c r="R949" s="358">
        <v>0</v>
      </c>
      <c r="S949" s="31">
        <v>46260</v>
      </c>
      <c r="T949" s="31">
        <v>46260</v>
      </c>
      <c r="U949" s="12" t="s">
        <v>44</v>
      </c>
      <c r="V949" s="12" t="s">
        <v>45</v>
      </c>
      <c r="W949" s="31"/>
      <c r="X949" s="358">
        <v>0</v>
      </c>
      <c r="Y949" s="358">
        <v>0</v>
      </c>
      <c r="Z949" s="357">
        <f>IFERROR(VLOOKUP(H949,[2]New!$B:$G,3,0),)*I949/60</f>
        <v>374</v>
      </c>
      <c r="AA949" s="357">
        <f>IFERROR(VLOOKUP(H949,[2]New!$B:$G,4,0),)*I949/60</f>
        <v>2004.3</v>
      </c>
      <c r="AB949" s="357">
        <f>IFERROR(VLOOKUP(H949,[2]New!$B:$G,6,0),)*I949/60</f>
        <v>1955</v>
      </c>
      <c r="AC949" s="33">
        <f>VLOOKUP(A949,'[5]PO PTCA'!$A:$M,12,0)</f>
        <v>46301</v>
      </c>
      <c r="AD949" s="12">
        <f>IFERROR(VLOOKUP(H949,[3]Sheet1!$E:$H,4,0),)</f>
        <v>0</v>
      </c>
      <c r="AE949" s="17"/>
      <c r="AF949" s="34"/>
      <c r="AG949" s="12"/>
      <c r="AH949" s="20"/>
      <c r="AI949" s="20"/>
      <c r="AJ949" s="223"/>
      <c r="AK949" s="223"/>
      <c r="AL949" s="223"/>
      <c r="AM949" s="331"/>
      <c r="AN949" s="331"/>
      <c r="AO949" s="331"/>
      <c r="AP949" s="331"/>
      <c r="AQ949" s="331"/>
      <c r="AR949" s="12"/>
    </row>
    <row r="950" spans="1:44">
      <c r="A950" s="12" t="s">
        <v>8102</v>
      </c>
      <c r="B950" s="23" t="s">
        <v>8147</v>
      </c>
      <c r="C950" s="24">
        <v>12111079</v>
      </c>
      <c r="D950" s="12" t="s">
        <v>141</v>
      </c>
      <c r="E950" s="25" t="s">
        <v>8103</v>
      </c>
      <c r="F950" s="24">
        <v>11131246</v>
      </c>
      <c r="G950" s="12" t="s">
        <v>142</v>
      </c>
      <c r="H950" s="26" t="s">
        <v>143</v>
      </c>
      <c r="I950" s="12">
        <v>50</v>
      </c>
      <c r="J950" s="27">
        <v>46272</v>
      </c>
      <c r="K950" s="28" t="s">
        <v>8104</v>
      </c>
      <c r="L950" s="12" t="s">
        <v>8105</v>
      </c>
      <c r="M950" s="12">
        <v>50</v>
      </c>
      <c r="N950" s="358">
        <v>0</v>
      </c>
      <c r="O950" s="358">
        <v>0</v>
      </c>
      <c r="P950" s="30" t="s">
        <v>43</v>
      </c>
      <c r="Q950" s="31">
        <v>46259</v>
      </c>
      <c r="R950" s="358">
        <v>0</v>
      </c>
      <c r="S950" s="31">
        <v>46260</v>
      </c>
      <c r="T950" s="31">
        <v>46260</v>
      </c>
      <c r="U950" s="12" t="s">
        <v>44</v>
      </c>
      <c r="V950" s="12" t="s">
        <v>45</v>
      </c>
      <c r="W950" s="31"/>
      <c r="X950" s="358">
        <v>0</v>
      </c>
      <c r="Y950" s="358">
        <v>0</v>
      </c>
      <c r="Z950" s="357">
        <f>IFERROR(VLOOKUP(H950,[2]New!$B:$G,3,0),)*I950/60</f>
        <v>18.333333333333332</v>
      </c>
      <c r="AA950" s="357">
        <f>IFERROR(VLOOKUP(H950,[2]New!$B:$G,4,0),)*I950/60</f>
        <v>98.25</v>
      </c>
      <c r="AB950" s="357">
        <f>IFERROR(VLOOKUP(H950,[2]New!$B:$G,6,0),)*I950/60</f>
        <v>95.833333333333329</v>
      </c>
      <c r="AC950" s="33">
        <f>VLOOKUP(A950,'[5]PO PTCA'!$A:$M,12,0)</f>
        <v>46301</v>
      </c>
      <c r="AD950" s="12">
        <f>IFERROR(VLOOKUP(H950,[3]Sheet1!$E:$H,4,0),)</f>
        <v>0</v>
      </c>
      <c r="AE950" s="17"/>
      <c r="AF950" s="34"/>
      <c r="AG950" s="12"/>
      <c r="AH950" s="20"/>
      <c r="AI950" s="20"/>
      <c r="AJ950" s="223"/>
      <c r="AK950" s="223"/>
      <c r="AL950" s="223"/>
      <c r="AM950" s="331"/>
      <c r="AN950" s="331"/>
      <c r="AO950" s="331"/>
      <c r="AP950" s="331"/>
      <c r="AQ950" s="331"/>
      <c r="AR950" s="12"/>
    </row>
    <row r="951" spans="1:44">
      <c r="A951" s="12" t="s">
        <v>8106</v>
      </c>
      <c r="B951" s="23" t="s">
        <v>8148</v>
      </c>
      <c r="C951" s="24">
        <v>12114370</v>
      </c>
      <c r="D951" s="12" t="s">
        <v>109</v>
      </c>
      <c r="E951" s="25" t="s">
        <v>8107</v>
      </c>
      <c r="F951" s="24">
        <v>11134335</v>
      </c>
      <c r="G951" s="12" t="s">
        <v>122</v>
      </c>
      <c r="H951" s="26" t="s">
        <v>123</v>
      </c>
      <c r="I951" s="12">
        <v>10</v>
      </c>
      <c r="J951" s="27">
        <v>46272</v>
      </c>
      <c r="K951" s="28" t="s">
        <v>8108</v>
      </c>
      <c r="L951" s="12" t="s">
        <v>8109</v>
      </c>
      <c r="M951" s="12">
        <v>10</v>
      </c>
      <c r="N951" s="358">
        <v>0</v>
      </c>
      <c r="O951" s="358">
        <v>0</v>
      </c>
      <c r="P951" s="30" t="s">
        <v>43</v>
      </c>
      <c r="Q951" s="31">
        <v>46259</v>
      </c>
      <c r="R951" s="358">
        <v>0</v>
      </c>
      <c r="S951" s="31">
        <v>46260</v>
      </c>
      <c r="T951" s="31">
        <v>46260</v>
      </c>
      <c r="U951" s="12" t="s">
        <v>44</v>
      </c>
      <c r="V951" s="12" t="s">
        <v>45</v>
      </c>
      <c r="W951" s="31"/>
      <c r="X951" s="358">
        <v>0</v>
      </c>
      <c r="Y951" s="358">
        <v>0</v>
      </c>
      <c r="Z951" s="357">
        <f>IFERROR(VLOOKUP(H951,[2]New!$B:$G,3,0),)*I951/60</f>
        <v>3.6666666666666665</v>
      </c>
      <c r="AA951" s="357">
        <f>IFERROR(VLOOKUP(H951,[2]New!$B:$G,4,0),)*I951/60</f>
        <v>19.649999999999999</v>
      </c>
      <c r="AB951" s="357">
        <f>IFERROR(VLOOKUP(H951,[2]New!$B:$G,6,0),)*I951/60</f>
        <v>19.166666666666668</v>
      </c>
      <c r="AC951" s="33">
        <f>VLOOKUP(A951,'[5]PO PTCA'!$A:$M,12,0)</f>
        <v>46301</v>
      </c>
      <c r="AD951" s="12">
        <f>IFERROR(VLOOKUP(H951,[3]Sheet1!$E:$H,4,0),)</f>
        <v>0</v>
      </c>
      <c r="AE951" s="17"/>
      <c r="AF951" s="34"/>
      <c r="AG951" s="12"/>
      <c r="AH951" s="20"/>
      <c r="AI951" s="20"/>
      <c r="AJ951" s="223"/>
      <c r="AK951" s="223"/>
      <c r="AL951" s="223"/>
      <c r="AM951" s="331"/>
      <c r="AN951" s="331"/>
      <c r="AO951" s="331"/>
      <c r="AP951" s="331"/>
      <c r="AQ951" s="331"/>
      <c r="AR951" s="12"/>
    </row>
    <row r="952" spans="1:44">
      <c r="A952" s="12" t="s">
        <v>8110</v>
      </c>
      <c r="B952" s="23" t="s">
        <v>8149</v>
      </c>
      <c r="C952" s="24">
        <v>12114375</v>
      </c>
      <c r="D952" s="12" t="s">
        <v>119</v>
      </c>
      <c r="E952" s="25" t="s">
        <v>8111</v>
      </c>
      <c r="F952" s="24">
        <v>11134337</v>
      </c>
      <c r="G952" s="12" t="s">
        <v>159</v>
      </c>
      <c r="H952" s="26" t="s">
        <v>160</v>
      </c>
      <c r="I952" s="12">
        <v>10</v>
      </c>
      <c r="J952" s="27">
        <v>46272</v>
      </c>
      <c r="K952" s="28" t="s">
        <v>8112</v>
      </c>
      <c r="L952" s="12" t="s">
        <v>8113</v>
      </c>
      <c r="M952" s="12">
        <v>10</v>
      </c>
      <c r="N952" s="358">
        <v>0</v>
      </c>
      <c r="O952" s="358">
        <v>0</v>
      </c>
      <c r="P952" s="30" t="s">
        <v>43</v>
      </c>
      <c r="Q952" s="31">
        <v>46259</v>
      </c>
      <c r="R952" s="358">
        <v>0</v>
      </c>
      <c r="S952" s="31">
        <v>46260</v>
      </c>
      <c r="T952" s="31">
        <v>46260</v>
      </c>
      <c r="U952" s="12" t="s">
        <v>44</v>
      </c>
      <c r="V952" s="12" t="s">
        <v>45</v>
      </c>
      <c r="W952" s="31"/>
      <c r="X952" s="358">
        <v>0</v>
      </c>
      <c r="Y952" s="358">
        <v>0</v>
      </c>
      <c r="Z952" s="357">
        <f>IFERROR(VLOOKUP(H952,[2]New!$B:$G,3,0),)*I952/60</f>
        <v>3.6666666666666665</v>
      </c>
      <c r="AA952" s="357">
        <f>IFERROR(VLOOKUP(H952,[2]New!$B:$G,4,0),)*I952/60</f>
        <v>19.649999999999999</v>
      </c>
      <c r="AB952" s="357">
        <f>IFERROR(VLOOKUP(H952,[2]New!$B:$G,6,0),)*I952/60</f>
        <v>19.166666666666668</v>
      </c>
      <c r="AC952" s="33">
        <f>VLOOKUP(A952,'[5]PO PTCA'!$A:$M,12,0)</f>
        <v>46301</v>
      </c>
      <c r="AD952" s="12">
        <f>IFERROR(VLOOKUP(H952,[3]Sheet1!$E:$H,4,0),)</f>
        <v>0</v>
      </c>
      <c r="AE952" s="17"/>
      <c r="AF952" s="34"/>
      <c r="AG952" s="12"/>
      <c r="AH952" s="20"/>
      <c r="AI952" s="20"/>
      <c r="AJ952" s="223"/>
      <c r="AK952" s="223"/>
      <c r="AL952" s="223"/>
      <c r="AM952" s="331"/>
      <c r="AN952" s="331"/>
      <c r="AO952" s="331"/>
      <c r="AP952" s="331"/>
      <c r="AQ952" s="331"/>
      <c r="AR952" s="12"/>
    </row>
    <row r="953" spans="1:44">
      <c r="A953" s="12" t="s">
        <v>8114</v>
      </c>
      <c r="B953" s="23" t="s">
        <v>8150</v>
      </c>
      <c r="C953" s="24">
        <v>12114380</v>
      </c>
      <c r="D953" s="12" t="s">
        <v>107</v>
      </c>
      <c r="E953" s="25" t="s">
        <v>8115</v>
      </c>
      <c r="F953" s="24">
        <v>11134339</v>
      </c>
      <c r="G953" s="12" t="s">
        <v>180</v>
      </c>
      <c r="H953" s="26" t="s">
        <v>181</v>
      </c>
      <c r="I953" s="12">
        <v>6</v>
      </c>
      <c r="J953" s="27">
        <v>46272</v>
      </c>
      <c r="K953" s="28" t="s">
        <v>8116</v>
      </c>
      <c r="L953" s="12" t="s">
        <v>8117</v>
      </c>
      <c r="M953" s="12">
        <v>6</v>
      </c>
      <c r="N953" s="358">
        <v>0</v>
      </c>
      <c r="O953" s="358">
        <v>0</v>
      </c>
      <c r="P953" s="30" t="s">
        <v>43</v>
      </c>
      <c r="Q953" s="31">
        <v>46259</v>
      </c>
      <c r="R953" s="358">
        <v>0</v>
      </c>
      <c r="S953" s="31">
        <v>46260</v>
      </c>
      <c r="T953" s="31">
        <v>46260</v>
      </c>
      <c r="U953" s="12" t="s">
        <v>44</v>
      </c>
      <c r="V953" s="12" t="s">
        <v>45</v>
      </c>
      <c r="W953" s="31"/>
      <c r="X953" s="358">
        <v>0</v>
      </c>
      <c r="Y953" s="358">
        <v>0</v>
      </c>
      <c r="Z953" s="357">
        <f>IFERROR(VLOOKUP(H953,[2]New!$B:$G,3,0),)*I953/60</f>
        <v>2.2000000000000002</v>
      </c>
      <c r="AA953" s="357">
        <f>IFERROR(VLOOKUP(H953,[2]New!$B:$G,4,0),)*I953/60</f>
        <v>11.790000000000001</v>
      </c>
      <c r="AB953" s="357">
        <f>IFERROR(VLOOKUP(H953,[2]New!$B:$G,6,0),)*I953/60</f>
        <v>11.5</v>
      </c>
      <c r="AC953" s="33">
        <f>VLOOKUP(A953,'[5]PO PTCA'!$A:$M,12,0)</f>
        <v>46301</v>
      </c>
      <c r="AD953" s="12">
        <f>IFERROR(VLOOKUP(H953,[3]Sheet1!$E:$H,4,0),)</f>
        <v>0</v>
      </c>
      <c r="AE953" s="17"/>
      <c r="AF953" s="34"/>
      <c r="AG953" s="12"/>
      <c r="AH953" s="20"/>
      <c r="AI953" s="20"/>
      <c r="AJ953" s="223"/>
      <c r="AK953" s="223"/>
      <c r="AL953" s="223"/>
      <c r="AM953" s="331"/>
      <c r="AN953" s="331"/>
      <c r="AO953" s="331"/>
      <c r="AP953" s="331"/>
      <c r="AQ953" s="331"/>
      <c r="AR953" s="12"/>
    </row>
    <row r="954" spans="1:44">
      <c r="A954" s="12" t="s">
        <v>8118</v>
      </c>
      <c r="B954" s="23" t="s">
        <v>8151</v>
      </c>
      <c r="C954" s="24">
        <v>12114377</v>
      </c>
      <c r="D954" s="12" t="s">
        <v>113</v>
      </c>
      <c r="E954" s="25" t="s">
        <v>8119</v>
      </c>
      <c r="F954" s="24">
        <v>11134340</v>
      </c>
      <c r="G954" s="12" t="s">
        <v>114</v>
      </c>
      <c r="H954" s="26" t="s">
        <v>115</v>
      </c>
      <c r="I954" s="12">
        <v>40</v>
      </c>
      <c r="J954" s="27">
        <v>46272</v>
      </c>
      <c r="K954" s="28" t="s">
        <v>8120</v>
      </c>
      <c r="L954" s="12" t="s">
        <v>8121</v>
      </c>
      <c r="M954" s="12">
        <v>40</v>
      </c>
      <c r="N954" s="358">
        <v>0</v>
      </c>
      <c r="O954" s="358">
        <v>0</v>
      </c>
      <c r="P954" s="30" t="s">
        <v>43</v>
      </c>
      <c r="Q954" s="31">
        <v>46259</v>
      </c>
      <c r="R954" s="358">
        <v>0</v>
      </c>
      <c r="S954" s="31">
        <v>46260</v>
      </c>
      <c r="T954" s="31">
        <v>46260</v>
      </c>
      <c r="U954" s="12" t="s">
        <v>44</v>
      </c>
      <c r="V954" s="12" t="s">
        <v>45</v>
      </c>
      <c r="W954" s="31"/>
      <c r="X954" s="358">
        <v>0</v>
      </c>
      <c r="Y954" s="358">
        <v>0</v>
      </c>
      <c r="Z954" s="357">
        <f>IFERROR(VLOOKUP(H954,[2]New!$B:$G,3,0),)*I954/60</f>
        <v>14.666666666666666</v>
      </c>
      <c r="AA954" s="357">
        <f>IFERROR(VLOOKUP(H954,[2]New!$B:$G,4,0),)*I954/60</f>
        <v>78.599999999999994</v>
      </c>
      <c r="AB954" s="357">
        <f>IFERROR(VLOOKUP(H954,[2]New!$B:$G,6,0),)*I954/60</f>
        <v>76.666666666666671</v>
      </c>
      <c r="AC954" s="33">
        <f>VLOOKUP(A954,'[5]PO PTCA'!$A:$M,12,0)</f>
        <v>46301</v>
      </c>
      <c r="AD954" s="12">
        <f>IFERROR(VLOOKUP(H954,[3]Sheet1!$E:$H,4,0),)</f>
        <v>0</v>
      </c>
      <c r="AE954" s="17"/>
      <c r="AF954" s="34"/>
      <c r="AG954" s="12"/>
      <c r="AH954" s="20"/>
      <c r="AI954" s="20"/>
      <c r="AJ954" s="223"/>
      <c r="AK954" s="223"/>
      <c r="AL954" s="223"/>
      <c r="AM954" s="331"/>
      <c r="AN954" s="331"/>
      <c r="AO954" s="331"/>
      <c r="AP954" s="331"/>
      <c r="AQ954" s="331"/>
      <c r="AR954" s="12"/>
    </row>
    <row r="955" spans="1:44">
      <c r="A955" s="12" t="s">
        <v>8122</v>
      </c>
      <c r="B955" s="23" t="s">
        <v>8152</v>
      </c>
      <c r="C955" s="24">
        <v>12114379</v>
      </c>
      <c r="D955" s="12" t="s">
        <v>471</v>
      </c>
      <c r="E955" s="25" t="s">
        <v>8123</v>
      </c>
      <c r="F955" s="24">
        <v>11134341</v>
      </c>
      <c r="G955" s="12" t="s">
        <v>3205</v>
      </c>
      <c r="H955" s="26" t="s">
        <v>3206</v>
      </c>
      <c r="I955" s="12">
        <v>2</v>
      </c>
      <c r="J955" s="27">
        <v>46272</v>
      </c>
      <c r="K955" s="28" t="s">
        <v>8124</v>
      </c>
      <c r="L955" s="12" t="s">
        <v>8125</v>
      </c>
      <c r="M955" s="12">
        <v>2</v>
      </c>
      <c r="N955" s="358">
        <v>0</v>
      </c>
      <c r="O955" s="358">
        <v>0</v>
      </c>
      <c r="P955" s="30" t="s">
        <v>43</v>
      </c>
      <c r="Q955" s="31">
        <v>46259</v>
      </c>
      <c r="R955" s="358">
        <v>0</v>
      </c>
      <c r="S955" s="31">
        <v>46260</v>
      </c>
      <c r="T955" s="31">
        <v>46260</v>
      </c>
      <c r="U955" s="12" t="s">
        <v>44</v>
      </c>
      <c r="V955" s="12" t="s">
        <v>45</v>
      </c>
      <c r="W955" s="31"/>
      <c r="X955" s="358">
        <v>0</v>
      </c>
      <c r="Y955" s="358">
        <v>0</v>
      </c>
      <c r="Z955" s="357">
        <f>IFERROR(VLOOKUP(H955,[2]New!$B:$G,3,0),)*I955/60</f>
        <v>0.73333333333333328</v>
      </c>
      <c r="AA955" s="357">
        <f>IFERROR(VLOOKUP(H955,[2]New!$B:$G,4,0),)*I955/60</f>
        <v>3.93</v>
      </c>
      <c r="AB955" s="357">
        <f>IFERROR(VLOOKUP(H955,[2]New!$B:$G,6,0),)*I955/60</f>
        <v>3.8333333333333335</v>
      </c>
      <c r="AC955" s="33">
        <f>VLOOKUP(A955,'[5]PO PTCA'!$A:$M,12,0)</f>
        <v>46301</v>
      </c>
      <c r="AD955" s="12">
        <f>IFERROR(VLOOKUP(H955,[3]Sheet1!$E:$H,4,0),)</f>
        <v>0</v>
      </c>
      <c r="AE955" s="17"/>
      <c r="AF955" s="34"/>
      <c r="AG955" s="12"/>
      <c r="AH955" s="20"/>
      <c r="AI955" s="20"/>
      <c r="AJ955" s="223"/>
      <c r="AK955" s="223"/>
      <c r="AL955" s="223"/>
      <c r="AM955" s="331"/>
      <c r="AN955" s="331"/>
      <c r="AO955" s="331"/>
      <c r="AP955" s="331"/>
      <c r="AQ955" s="331"/>
      <c r="AR955" s="12"/>
    </row>
    <row r="956" spans="1:44">
      <c r="A956" s="12" t="s">
        <v>6194</v>
      </c>
      <c r="B956" s="23" t="s">
        <v>8153</v>
      </c>
      <c r="C956" s="24">
        <v>12125107</v>
      </c>
      <c r="D956" s="12" t="s">
        <v>220</v>
      </c>
      <c r="E956" s="25" t="s">
        <v>8126</v>
      </c>
      <c r="F956" s="24">
        <v>11134239</v>
      </c>
      <c r="G956" s="12" t="s">
        <v>221</v>
      </c>
      <c r="H956" s="26" t="s">
        <v>222</v>
      </c>
      <c r="I956" s="12">
        <v>1200</v>
      </c>
      <c r="J956" s="27">
        <v>46272</v>
      </c>
      <c r="K956" s="28" t="s">
        <v>8127</v>
      </c>
      <c r="L956" s="12" t="s">
        <v>8128</v>
      </c>
      <c r="M956" s="12">
        <v>1200</v>
      </c>
      <c r="N956" s="358">
        <v>0</v>
      </c>
      <c r="O956" s="358">
        <v>0</v>
      </c>
      <c r="P956" s="30" t="s">
        <v>38</v>
      </c>
      <c r="Q956" s="31">
        <v>46259</v>
      </c>
      <c r="R956" s="358">
        <v>0</v>
      </c>
      <c r="S956" s="31">
        <v>46260</v>
      </c>
      <c r="T956" s="31">
        <v>46260</v>
      </c>
      <c r="U956" s="12" t="s">
        <v>44</v>
      </c>
      <c r="V956" s="12" t="s">
        <v>45</v>
      </c>
      <c r="W956" s="31"/>
      <c r="X956" s="358">
        <v>0</v>
      </c>
      <c r="Y956" s="358">
        <v>0</v>
      </c>
      <c r="Z956" s="357">
        <f>IFERROR(VLOOKUP(H956,[2]New!$B:$G,3,0),)*I956/60</f>
        <v>848</v>
      </c>
      <c r="AA956" s="357">
        <f>IFERROR(VLOOKUP(H956,[2]New!$B:$G,4,0),)*I956/60</f>
        <v>1852</v>
      </c>
      <c r="AB956" s="357">
        <f>IFERROR(VLOOKUP(H956,[2]New!$B:$G,6,0),)*I956/60</f>
        <v>1160</v>
      </c>
      <c r="AC956" s="33">
        <f>VLOOKUP(A956,'[5]PO PTCA'!$A:$M,12,0)</f>
        <v>46303</v>
      </c>
      <c r="AD956" s="12" t="str">
        <f>IFERROR(VLOOKUP(H956,[3]Sheet1!$E:$H,4,0),)</f>
        <v>B</v>
      </c>
      <c r="AE956" s="17"/>
      <c r="AF956" s="34"/>
      <c r="AG956" s="12"/>
      <c r="AH956" s="20"/>
      <c r="AI956" s="20"/>
      <c r="AJ956" s="223"/>
      <c r="AK956" s="223"/>
      <c r="AL956" s="223"/>
      <c r="AM956" s="331"/>
      <c r="AN956" s="331"/>
      <c r="AO956" s="331"/>
      <c r="AP956" s="331"/>
      <c r="AQ956" s="331"/>
      <c r="AR956" s="12"/>
    </row>
    <row r="957" spans="1:44">
      <c r="A957" s="12" t="s">
        <v>6190</v>
      </c>
      <c r="B957" s="23" t="s">
        <v>8160</v>
      </c>
      <c r="C957" s="24">
        <v>12125099</v>
      </c>
      <c r="D957" s="12" t="s">
        <v>217</v>
      </c>
      <c r="E957" s="25" t="s">
        <v>8129</v>
      </c>
      <c r="F957" s="24">
        <v>11134238</v>
      </c>
      <c r="G957" s="12" t="s">
        <v>218</v>
      </c>
      <c r="H957" s="26" t="s">
        <v>219</v>
      </c>
      <c r="I957" s="12">
        <v>2065</v>
      </c>
      <c r="J957" s="27">
        <v>46272</v>
      </c>
      <c r="K957" s="28" t="s">
        <v>8130</v>
      </c>
      <c r="L957" s="12" t="s">
        <v>8131</v>
      </c>
      <c r="M957" s="12">
        <v>2065</v>
      </c>
      <c r="N957" s="358">
        <v>0</v>
      </c>
      <c r="O957" s="358">
        <v>0</v>
      </c>
      <c r="P957" s="30" t="s">
        <v>38</v>
      </c>
      <c r="Q957" s="31">
        <v>46259</v>
      </c>
      <c r="R957" s="358">
        <v>0</v>
      </c>
      <c r="S957" s="31">
        <v>46260</v>
      </c>
      <c r="T957" s="31">
        <v>46260</v>
      </c>
      <c r="U957" s="12" t="s">
        <v>48</v>
      </c>
      <c r="V957" s="12" t="s">
        <v>252</v>
      </c>
      <c r="W957" s="31"/>
      <c r="X957" s="358">
        <v>0</v>
      </c>
      <c r="Y957" s="358">
        <v>0</v>
      </c>
      <c r="Z957" s="357">
        <f>IFERROR(VLOOKUP(H957,[2]New!$B:$G,3,0),)*I957/60</f>
        <v>1459.2666666666667</v>
      </c>
      <c r="AA957" s="357">
        <f>IFERROR(VLOOKUP(H957,[2]New!$B:$G,4,0),)*I957/60</f>
        <v>3186.9833333333331</v>
      </c>
      <c r="AB957" s="357">
        <f>IFERROR(VLOOKUP(H957,[2]New!$B:$G,6,0),)*I957/60</f>
        <v>1996.1666666666667</v>
      </c>
      <c r="AC957" s="33">
        <f>VLOOKUP(A957,'[5]PO PTCA'!$A:$M,12,0)</f>
        <v>46303</v>
      </c>
      <c r="AD957" s="12" t="str">
        <f>IFERROR(VLOOKUP(H957,[3]Sheet1!$E:$H,4,0),)</f>
        <v>B</v>
      </c>
      <c r="AE957" s="17"/>
      <c r="AF957" s="34"/>
      <c r="AG957" s="12"/>
      <c r="AH957" s="20"/>
      <c r="AI957" s="20"/>
      <c r="AJ957" s="223"/>
      <c r="AK957" s="223"/>
      <c r="AL957" s="223"/>
      <c r="AM957" s="331"/>
      <c r="AN957" s="331"/>
      <c r="AO957" s="331"/>
      <c r="AP957" s="331"/>
      <c r="AQ957" s="331"/>
      <c r="AR957" s="12"/>
    </row>
    <row r="958" spans="1:44">
      <c r="A958" s="12" t="s">
        <v>8132</v>
      </c>
      <c r="B958" s="23" t="s">
        <v>8161</v>
      </c>
      <c r="C958" s="24">
        <v>12125107</v>
      </c>
      <c r="D958" s="12" t="s">
        <v>220</v>
      </c>
      <c r="E958" s="25" t="s">
        <v>8133</v>
      </c>
      <c r="F958" s="24">
        <v>11134561</v>
      </c>
      <c r="G958" s="12" t="s">
        <v>8134</v>
      </c>
      <c r="H958" s="26" t="s">
        <v>8135</v>
      </c>
      <c r="I958" s="12">
        <v>170</v>
      </c>
      <c r="J958" s="27">
        <v>46272</v>
      </c>
      <c r="K958" s="28" t="s">
        <v>8136</v>
      </c>
      <c r="L958" s="12" t="s">
        <v>8137</v>
      </c>
      <c r="M958" s="12">
        <v>170</v>
      </c>
      <c r="N958" s="358">
        <v>0</v>
      </c>
      <c r="O958" s="358">
        <v>0</v>
      </c>
      <c r="P958" s="30" t="s">
        <v>38</v>
      </c>
      <c r="Q958" s="31">
        <v>46259</v>
      </c>
      <c r="R958" s="358">
        <v>0</v>
      </c>
      <c r="S958" s="31">
        <v>46260</v>
      </c>
      <c r="T958" s="31">
        <v>46260</v>
      </c>
      <c r="U958" s="12" t="s">
        <v>48</v>
      </c>
      <c r="V958" s="12" t="s">
        <v>252</v>
      </c>
      <c r="W958" s="31"/>
      <c r="X958" s="358">
        <v>0</v>
      </c>
      <c r="Y958" s="358">
        <v>0</v>
      </c>
      <c r="Z958" s="357">
        <f>IFERROR(VLOOKUP(H958,[2]New!$B:$G,3,0),)*I958/60</f>
        <v>99.166666666666671</v>
      </c>
      <c r="AA958" s="357">
        <f>IFERROR(VLOOKUP(H958,[2]New!$B:$G,4,0),)*I958/60</f>
        <v>434.35000000000008</v>
      </c>
      <c r="AB958" s="357">
        <f>IFERROR(VLOOKUP(H958,[2]New!$B:$G,6,0),)*I958/60</f>
        <v>122.40000000000002</v>
      </c>
      <c r="AC958" s="33">
        <f>VLOOKUP(A958,'[5]PO PTCA'!$A:$M,12,0)</f>
        <v>46303</v>
      </c>
      <c r="AD958" s="12" t="str">
        <f>IFERROR(VLOOKUP(H958,[3]Sheet1!$E:$H,4,0),)</f>
        <v>B</v>
      </c>
      <c r="AE958" s="17"/>
      <c r="AF958" s="34"/>
      <c r="AG958" s="12"/>
      <c r="AH958" s="20"/>
      <c r="AI958" s="20"/>
      <c r="AJ958" s="223"/>
      <c r="AK958" s="223"/>
      <c r="AL958" s="223"/>
      <c r="AM958" s="331"/>
      <c r="AN958" s="331"/>
      <c r="AO958" s="331"/>
      <c r="AP958" s="331"/>
      <c r="AQ958" s="331"/>
      <c r="AR958" s="12"/>
    </row>
    <row r="959" spans="1:44">
      <c r="A959" s="12" t="s">
        <v>8154</v>
      </c>
      <c r="B959" s="23" t="s">
        <v>8162</v>
      </c>
      <c r="C959" s="24">
        <v>12125099</v>
      </c>
      <c r="D959" s="12" t="s">
        <v>217</v>
      </c>
      <c r="E959" s="25" t="s">
        <v>8155</v>
      </c>
      <c r="F959" s="24">
        <v>11134560</v>
      </c>
      <c r="G959" s="12" t="s">
        <v>8156</v>
      </c>
      <c r="H959" s="26" t="s">
        <v>8157</v>
      </c>
      <c r="I959" s="12">
        <v>85</v>
      </c>
      <c r="J959" s="27">
        <v>46272</v>
      </c>
      <c r="K959" s="28" t="s">
        <v>8158</v>
      </c>
      <c r="L959" s="12" t="s">
        <v>8159</v>
      </c>
      <c r="M959" s="12">
        <v>85</v>
      </c>
      <c r="N959" s="358">
        <v>0</v>
      </c>
      <c r="O959" s="358">
        <v>0</v>
      </c>
      <c r="P959" s="30" t="s">
        <v>38</v>
      </c>
      <c r="Q959" s="31">
        <v>46259</v>
      </c>
      <c r="R959" s="358">
        <v>0</v>
      </c>
      <c r="S959" s="31">
        <v>46260</v>
      </c>
      <c r="T959" s="31">
        <v>46260</v>
      </c>
      <c r="U959" s="12" t="s">
        <v>48</v>
      </c>
      <c r="V959" s="12" t="s">
        <v>252</v>
      </c>
      <c r="W959" s="31"/>
      <c r="X959" s="358">
        <v>0</v>
      </c>
      <c r="Y959" s="358">
        <v>0</v>
      </c>
      <c r="Z959" s="357">
        <f>IFERROR(VLOOKUP(H959,[2]New!$B:$G,3,0),)*I959/60</f>
        <v>31.166666666666668</v>
      </c>
      <c r="AA959" s="357">
        <f>IFERROR(VLOOKUP(H959,[2]New!$B:$G,4,0),)*I959/60</f>
        <v>131.75</v>
      </c>
      <c r="AB959" s="357">
        <f>IFERROR(VLOOKUP(H959,[2]New!$B:$G,6,0),)*I959/60</f>
        <v>99.166666666666671</v>
      </c>
      <c r="AC959" s="33">
        <f>VLOOKUP(A959,'[5]PO PTCA'!$A:$M,12,0)</f>
        <v>46303</v>
      </c>
      <c r="AD959" s="12" t="str">
        <f>IFERROR(VLOOKUP(H959,[3]Sheet1!$E:$H,4,0),)</f>
        <v>B</v>
      </c>
      <c r="AE959" s="17"/>
      <c r="AF959" s="34"/>
      <c r="AG959" s="12"/>
      <c r="AH959" s="20"/>
      <c r="AI959" s="20"/>
      <c r="AJ959" s="223"/>
      <c r="AK959" s="223"/>
      <c r="AL959" s="223"/>
      <c r="AM959" s="331"/>
      <c r="AN959" s="331"/>
      <c r="AO959" s="331"/>
      <c r="AP959" s="331"/>
      <c r="AQ959" s="331"/>
      <c r="AR959" s="12"/>
    </row>
    <row r="960" spans="1:44">
      <c r="A960" s="12"/>
      <c r="B960" s="23"/>
      <c r="C960" s="24"/>
      <c r="D960" s="12"/>
      <c r="E960" s="25"/>
      <c r="F960" s="24"/>
      <c r="G960" s="12"/>
      <c r="H960" s="26"/>
      <c r="I960" s="12"/>
      <c r="J960" s="27"/>
      <c r="K960" s="28"/>
      <c r="L960" s="12"/>
      <c r="M960" s="12"/>
      <c r="N960" s="358"/>
      <c r="O960" s="358"/>
      <c r="P960" s="30"/>
      <c r="Q960" s="31"/>
      <c r="R960" s="358"/>
      <c r="S960" s="31"/>
      <c r="T960" s="31"/>
      <c r="U960" s="12"/>
      <c r="V960" s="12"/>
      <c r="W960" s="31"/>
      <c r="X960" s="358"/>
      <c r="Y960" s="358"/>
      <c r="Z960" s="357"/>
      <c r="AA960" s="357"/>
      <c r="AB960" s="357"/>
      <c r="AC960" s="33"/>
      <c r="AD960" s="12"/>
      <c r="AE960" s="17"/>
      <c r="AF960" s="34"/>
      <c r="AG960" s="12"/>
      <c r="AH960" s="20"/>
      <c r="AI960" s="20"/>
      <c r="AJ960" s="223"/>
      <c r="AK960" s="223"/>
      <c r="AL960" s="223"/>
      <c r="AM960" s="331"/>
      <c r="AN960" s="331"/>
      <c r="AO960" s="331"/>
      <c r="AP960" s="331"/>
      <c r="AQ960" s="331"/>
      <c r="AR960" s="12"/>
    </row>
    <row r="961" spans="1:44">
      <c r="A961" s="12"/>
      <c r="B961" s="23"/>
      <c r="C961" s="24"/>
      <c r="D961" s="12"/>
      <c r="E961" s="25"/>
      <c r="F961" s="24"/>
      <c r="G961" s="12"/>
      <c r="H961" s="26"/>
      <c r="I961" s="12"/>
      <c r="J961" s="27"/>
      <c r="K961" s="28"/>
      <c r="L961" s="12"/>
      <c r="M961" s="12"/>
      <c r="N961" s="358"/>
      <c r="O961" s="358"/>
      <c r="P961" s="30"/>
      <c r="Q961" s="31"/>
      <c r="R961" s="358"/>
      <c r="S961" s="31"/>
      <c r="T961" s="31"/>
      <c r="U961" s="12"/>
      <c r="V961" s="12"/>
      <c r="W961" s="31"/>
      <c r="X961" s="358"/>
      <c r="Y961" s="358"/>
      <c r="Z961" s="357"/>
      <c r="AA961" s="357"/>
      <c r="AB961" s="357"/>
      <c r="AC961" s="33"/>
      <c r="AD961" s="12"/>
      <c r="AE961" s="17"/>
      <c r="AF961" s="34"/>
      <c r="AG961" s="12"/>
      <c r="AH961" s="20"/>
      <c r="AI961" s="20"/>
      <c r="AJ961" s="223"/>
      <c r="AK961" s="223"/>
      <c r="AL961" s="223"/>
      <c r="AM961" s="331"/>
      <c r="AN961" s="331"/>
      <c r="AO961" s="331"/>
      <c r="AP961" s="331"/>
      <c r="AQ961" s="331"/>
      <c r="AR961" s="12"/>
    </row>
    <row r="962" spans="1:44">
      <c r="A962" s="12"/>
      <c r="B962" s="23"/>
      <c r="C962" s="24"/>
      <c r="D962" s="12"/>
      <c r="E962" s="25"/>
      <c r="F962" s="24"/>
      <c r="G962" s="12"/>
      <c r="H962" s="26"/>
      <c r="I962" s="12"/>
      <c r="J962" s="27"/>
      <c r="K962" s="28"/>
      <c r="L962" s="12"/>
      <c r="M962" s="12"/>
      <c r="N962" s="358"/>
      <c r="O962" s="358"/>
      <c r="P962" s="30"/>
      <c r="Q962" s="31"/>
      <c r="R962" s="358"/>
      <c r="S962" s="31"/>
      <c r="T962" s="31"/>
      <c r="U962" s="12"/>
      <c r="V962" s="12"/>
      <c r="W962" s="31"/>
      <c r="X962" s="358"/>
      <c r="Y962" s="358"/>
      <c r="Z962" s="357"/>
      <c r="AA962" s="357"/>
      <c r="AB962" s="357"/>
      <c r="AC962" s="33"/>
      <c r="AD962" s="12"/>
      <c r="AE962" s="17"/>
      <c r="AF962" s="34"/>
      <c r="AG962" s="12"/>
      <c r="AH962" s="20"/>
      <c r="AI962" s="20"/>
      <c r="AJ962" s="223"/>
      <c r="AK962" s="223"/>
      <c r="AL962" s="223"/>
      <c r="AM962" s="331"/>
      <c r="AN962" s="331"/>
      <c r="AO962" s="331"/>
      <c r="AP962" s="331"/>
      <c r="AQ962" s="331"/>
      <c r="AR962" s="12"/>
    </row>
    <row r="963" spans="1:44">
      <c r="A963" s="12"/>
      <c r="B963" s="23"/>
      <c r="C963" s="24"/>
      <c r="D963" s="12"/>
      <c r="E963" s="25"/>
      <c r="F963" s="24"/>
      <c r="G963" s="12"/>
      <c r="H963" s="26"/>
      <c r="I963" s="12"/>
      <c r="J963" s="27"/>
      <c r="K963" s="28"/>
      <c r="L963" s="12"/>
      <c r="M963" s="12"/>
      <c r="N963" s="358"/>
      <c r="O963" s="358"/>
      <c r="P963" s="30"/>
      <c r="Q963" s="31"/>
      <c r="R963" s="358"/>
      <c r="S963" s="31"/>
      <c r="T963" s="31"/>
      <c r="U963" s="12"/>
      <c r="V963" s="12"/>
      <c r="W963" s="31"/>
      <c r="X963" s="358"/>
      <c r="Y963" s="358"/>
      <c r="Z963" s="357"/>
      <c r="AA963" s="357"/>
      <c r="AB963" s="357"/>
      <c r="AC963" s="33"/>
      <c r="AD963" s="12"/>
      <c r="AE963" s="17"/>
      <c r="AF963" s="34"/>
      <c r="AG963" s="12"/>
      <c r="AH963" s="20"/>
      <c r="AI963" s="20"/>
      <c r="AJ963" s="223"/>
      <c r="AK963" s="223"/>
      <c r="AL963" s="223"/>
      <c r="AM963" s="331"/>
      <c r="AN963" s="331"/>
      <c r="AO963" s="331"/>
      <c r="AP963" s="331"/>
      <c r="AQ963" s="331"/>
      <c r="AR963" s="12"/>
    </row>
    <row r="964" spans="1:44">
      <c r="A964" s="12"/>
      <c r="B964" s="23"/>
      <c r="C964" s="24"/>
      <c r="D964" s="12"/>
      <c r="E964" s="25"/>
      <c r="F964" s="24"/>
      <c r="G964" s="12"/>
      <c r="H964" s="26"/>
      <c r="I964" s="12"/>
      <c r="J964" s="27"/>
      <c r="K964" s="28"/>
      <c r="L964" s="12"/>
      <c r="M964" s="12"/>
      <c r="N964" s="358"/>
      <c r="O964" s="358"/>
      <c r="P964" s="30"/>
      <c r="Q964" s="31"/>
      <c r="R964" s="358"/>
      <c r="S964" s="31"/>
      <c r="T964" s="31"/>
      <c r="U964" s="12"/>
      <c r="V964" s="12"/>
      <c r="W964" s="31"/>
      <c r="X964" s="358"/>
      <c r="Y964" s="358"/>
      <c r="Z964" s="357"/>
      <c r="AA964" s="357"/>
      <c r="AB964" s="357"/>
      <c r="AC964" s="33"/>
      <c r="AD964" s="12"/>
      <c r="AE964" s="17"/>
      <c r="AF964" s="34"/>
      <c r="AG964" s="12"/>
      <c r="AH964" s="20"/>
      <c r="AI964" s="20"/>
      <c r="AJ964" s="223"/>
      <c r="AK964" s="223"/>
      <c r="AL964" s="223"/>
      <c r="AM964" s="331"/>
      <c r="AN964" s="331"/>
      <c r="AO964" s="331"/>
      <c r="AP964" s="331"/>
      <c r="AQ964" s="331"/>
      <c r="AR964" s="12"/>
    </row>
    <row r="965" spans="1:44">
      <c r="A965" s="12"/>
      <c r="B965" s="23"/>
      <c r="C965" s="24"/>
      <c r="D965" s="12"/>
      <c r="E965" s="25"/>
      <c r="F965" s="24"/>
      <c r="G965" s="12"/>
      <c r="H965" s="26"/>
      <c r="I965" s="12"/>
      <c r="J965" s="27"/>
      <c r="K965" s="28"/>
      <c r="L965" s="12"/>
      <c r="M965" s="12"/>
      <c r="N965" s="358"/>
      <c r="O965" s="358"/>
      <c r="P965" s="30"/>
      <c r="Q965" s="31"/>
      <c r="R965" s="358"/>
      <c r="S965" s="31"/>
      <c r="T965" s="31"/>
      <c r="U965" s="12"/>
      <c r="V965" s="12"/>
      <c r="W965" s="31"/>
      <c r="X965" s="358"/>
      <c r="Y965" s="358"/>
      <c r="Z965" s="357"/>
      <c r="AA965" s="357"/>
      <c r="AB965" s="357"/>
      <c r="AC965" s="33"/>
      <c r="AD965" s="12"/>
      <c r="AE965" s="17"/>
      <c r="AF965" s="34"/>
      <c r="AG965" s="12"/>
      <c r="AH965" s="20"/>
      <c r="AI965" s="20"/>
      <c r="AJ965" s="223"/>
      <c r="AK965" s="223"/>
      <c r="AL965" s="223"/>
      <c r="AM965" s="331"/>
      <c r="AN965" s="331"/>
      <c r="AO965" s="331"/>
      <c r="AP965" s="331"/>
      <c r="AQ965" s="331"/>
      <c r="AR965" s="12"/>
    </row>
    <row r="966" spans="1:44">
      <c r="A966" s="12"/>
      <c r="B966" s="23"/>
      <c r="C966" s="24"/>
      <c r="D966" s="12"/>
      <c r="E966" s="25"/>
      <c r="F966" s="24"/>
      <c r="G966" s="12"/>
      <c r="H966" s="26"/>
      <c r="I966" s="12"/>
      <c r="J966" s="27"/>
      <c r="K966" s="28"/>
      <c r="L966" s="12"/>
      <c r="M966" s="12"/>
      <c r="N966" s="358"/>
      <c r="O966" s="358"/>
      <c r="P966" s="30"/>
      <c r="Q966" s="31"/>
      <c r="R966" s="358"/>
      <c r="S966" s="31"/>
      <c r="T966" s="31"/>
      <c r="U966" s="12"/>
      <c r="V966" s="12"/>
      <c r="W966" s="31"/>
      <c r="X966" s="358"/>
      <c r="Y966" s="358"/>
      <c r="Z966" s="357"/>
      <c r="AA966" s="357"/>
      <c r="AB966" s="357"/>
      <c r="AC966" s="33"/>
      <c r="AD966" s="12"/>
      <c r="AE966" s="17"/>
      <c r="AF966" s="34"/>
      <c r="AG966" s="12"/>
      <c r="AH966" s="20"/>
      <c r="AI966" s="20"/>
      <c r="AJ966" s="223"/>
      <c r="AK966" s="223"/>
      <c r="AL966" s="223"/>
      <c r="AM966" s="331"/>
      <c r="AN966" s="331"/>
      <c r="AO966" s="331"/>
      <c r="AP966" s="331"/>
      <c r="AQ966" s="331"/>
      <c r="AR966" s="12"/>
    </row>
    <row r="967" spans="1:44">
      <c r="A967" s="12"/>
      <c r="B967" s="23"/>
      <c r="C967" s="24"/>
      <c r="D967" s="12"/>
      <c r="E967" s="25"/>
      <c r="F967" s="24"/>
      <c r="G967" s="12"/>
      <c r="H967" s="26"/>
      <c r="I967" s="12"/>
      <c r="J967" s="27"/>
      <c r="K967" s="28"/>
      <c r="L967" s="12"/>
      <c r="M967" s="12"/>
      <c r="N967" s="358"/>
      <c r="O967" s="358"/>
      <c r="P967" s="30"/>
      <c r="Q967" s="31"/>
      <c r="R967" s="358"/>
      <c r="S967" s="31"/>
      <c r="T967" s="31"/>
      <c r="U967" s="12"/>
      <c r="V967" s="12"/>
      <c r="W967" s="31"/>
      <c r="X967" s="358"/>
      <c r="Y967" s="358"/>
      <c r="Z967" s="357"/>
      <c r="AA967" s="357"/>
      <c r="AB967" s="357"/>
      <c r="AC967" s="33"/>
      <c r="AD967" s="12"/>
      <c r="AE967" s="17"/>
      <c r="AF967" s="34"/>
      <c r="AG967" s="12"/>
      <c r="AH967" s="20"/>
      <c r="AI967" s="20"/>
      <c r="AJ967" s="223"/>
      <c r="AK967" s="223"/>
      <c r="AL967" s="223"/>
      <c r="AM967" s="331"/>
      <c r="AN967" s="331"/>
      <c r="AO967" s="331"/>
      <c r="AP967" s="331"/>
      <c r="AQ967" s="331"/>
      <c r="AR967" s="12"/>
    </row>
    <row r="968" spans="1:44">
      <c r="A968" s="12"/>
      <c r="B968" s="23"/>
      <c r="C968" s="24"/>
      <c r="D968" s="12"/>
      <c r="E968" s="25"/>
      <c r="F968" s="24"/>
      <c r="G968" s="12"/>
      <c r="H968" s="26"/>
      <c r="I968" s="12"/>
      <c r="J968" s="27"/>
      <c r="K968" s="28"/>
      <c r="L968" s="12"/>
      <c r="M968" s="12"/>
      <c r="N968" s="358"/>
      <c r="O968" s="358"/>
      <c r="P968" s="30"/>
      <c r="Q968" s="31"/>
      <c r="R968" s="358"/>
      <c r="S968" s="31"/>
      <c r="T968" s="31"/>
      <c r="U968" s="12"/>
      <c r="V968" s="12"/>
      <c r="W968" s="31"/>
      <c r="X968" s="358"/>
      <c r="Y968" s="358"/>
      <c r="Z968" s="357"/>
      <c r="AA968" s="357"/>
      <c r="AB968" s="357"/>
      <c r="AC968" s="33"/>
      <c r="AD968" s="12"/>
      <c r="AE968" s="17"/>
      <c r="AF968" s="34"/>
      <c r="AG968" s="12"/>
      <c r="AH968" s="20"/>
      <c r="AI968" s="20"/>
      <c r="AJ968" s="223"/>
      <c r="AK968" s="223"/>
      <c r="AL968" s="223"/>
      <c r="AM968" s="331"/>
      <c r="AN968" s="331"/>
      <c r="AO968" s="331"/>
      <c r="AP968" s="331"/>
      <c r="AQ968" s="331"/>
      <c r="AR968" s="12"/>
    </row>
    <row r="969" spans="1:44">
      <c r="A969" s="12"/>
      <c r="B969" s="23"/>
      <c r="C969" s="24"/>
      <c r="D969" s="12"/>
      <c r="E969" s="25"/>
      <c r="F969" s="24"/>
      <c r="G969" s="12"/>
      <c r="H969" s="26"/>
      <c r="I969" s="12"/>
      <c r="J969" s="27"/>
      <c r="K969" s="28"/>
      <c r="L969" s="12"/>
      <c r="M969" s="12"/>
      <c r="N969" s="358"/>
      <c r="O969" s="358"/>
      <c r="P969" s="30"/>
      <c r="Q969" s="31"/>
      <c r="R969" s="358"/>
      <c r="S969" s="31"/>
      <c r="T969" s="31"/>
      <c r="U969" s="12"/>
      <c r="V969" s="12"/>
      <c r="W969" s="31"/>
      <c r="X969" s="358"/>
      <c r="Y969" s="358"/>
      <c r="Z969" s="357"/>
      <c r="AA969" s="357"/>
      <c r="AB969" s="357"/>
      <c r="AC969" s="33"/>
      <c r="AD969" s="12"/>
      <c r="AE969" s="17"/>
      <c r="AF969" s="34"/>
      <c r="AG969" s="12"/>
      <c r="AH969" s="20"/>
      <c r="AI969" s="20"/>
      <c r="AJ969" s="223"/>
      <c r="AK969" s="223"/>
      <c r="AL969" s="223"/>
      <c r="AM969" s="331"/>
      <c r="AN969" s="331"/>
      <c r="AO969" s="331"/>
      <c r="AP969" s="331"/>
      <c r="AQ969" s="331"/>
      <c r="AR969" s="12"/>
    </row>
    <row r="970" spans="1:44">
      <c r="A970" s="12"/>
      <c r="B970" s="23"/>
      <c r="C970" s="24"/>
      <c r="D970" s="12"/>
      <c r="E970" s="25"/>
      <c r="F970" s="24"/>
      <c r="G970" s="12"/>
      <c r="H970" s="26"/>
      <c r="I970" s="12"/>
      <c r="J970" s="27"/>
      <c r="K970" s="28"/>
      <c r="L970" s="12"/>
      <c r="M970" s="12"/>
      <c r="N970" s="358"/>
      <c r="O970" s="358"/>
      <c r="P970" s="30"/>
      <c r="Q970" s="31"/>
      <c r="R970" s="358"/>
      <c r="S970" s="31"/>
      <c r="T970" s="31"/>
      <c r="U970" s="12"/>
      <c r="V970" s="12"/>
      <c r="W970" s="31"/>
      <c r="X970" s="358"/>
      <c r="Y970" s="358"/>
      <c r="Z970" s="357"/>
      <c r="AA970" s="357"/>
      <c r="AB970" s="357"/>
      <c r="AC970" s="33"/>
      <c r="AD970" s="12"/>
      <c r="AE970" s="17"/>
      <c r="AF970" s="34"/>
      <c r="AG970" s="12"/>
      <c r="AH970" s="20"/>
      <c r="AI970" s="20"/>
      <c r="AJ970" s="223"/>
      <c r="AK970" s="223"/>
      <c r="AL970" s="223"/>
      <c r="AM970" s="331"/>
      <c r="AN970" s="331"/>
      <c r="AO970" s="331"/>
      <c r="AP970" s="331"/>
      <c r="AQ970" s="331"/>
      <c r="AR970" s="12"/>
    </row>
    <row r="971" spans="1:44">
      <c r="A971" s="12"/>
      <c r="B971" s="23"/>
      <c r="C971" s="24"/>
      <c r="D971" s="12"/>
      <c r="E971" s="25"/>
      <c r="F971" s="24"/>
      <c r="G971" s="12"/>
      <c r="H971" s="26"/>
      <c r="I971" s="12"/>
      <c r="J971" s="27"/>
      <c r="K971" s="28"/>
      <c r="L971" s="12"/>
      <c r="M971" s="12"/>
      <c r="N971" s="358"/>
      <c r="O971" s="358"/>
      <c r="P971" s="30"/>
      <c r="Q971" s="31"/>
      <c r="R971" s="358"/>
      <c r="S971" s="31"/>
      <c r="T971" s="31"/>
      <c r="U971" s="12"/>
      <c r="V971" s="12"/>
      <c r="W971" s="31"/>
      <c r="X971" s="358"/>
      <c r="Y971" s="358"/>
      <c r="Z971" s="357"/>
      <c r="AA971" s="357"/>
      <c r="AB971" s="357"/>
      <c r="AC971" s="33"/>
      <c r="AD971" s="12"/>
      <c r="AE971" s="17"/>
      <c r="AF971" s="34"/>
      <c r="AG971" s="12"/>
      <c r="AH971" s="20"/>
      <c r="AI971" s="20"/>
      <c r="AJ971" s="223"/>
      <c r="AK971" s="223"/>
      <c r="AL971" s="223"/>
      <c r="AM971" s="331"/>
      <c r="AN971" s="331"/>
      <c r="AO971" s="331"/>
      <c r="AP971" s="331"/>
      <c r="AQ971" s="331"/>
      <c r="AR971" s="12"/>
    </row>
    <row r="972" spans="1:44">
      <c r="A972" s="12"/>
      <c r="B972" s="23"/>
      <c r="C972" s="24"/>
      <c r="D972" s="12"/>
      <c r="E972" s="25"/>
      <c r="F972" s="24"/>
      <c r="G972" s="12"/>
      <c r="H972" s="26"/>
      <c r="I972" s="12"/>
      <c r="J972" s="27"/>
      <c r="K972" s="28"/>
      <c r="L972" s="12"/>
      <c r="M972" s="12"/>
      <c r="N972" s="358"/>
      <c r="O972" s="358"/>
      <c r="P972" s="30"/>
      <c r="Q972" s="31"/>
      <c r="R972" s="358"/>
      <c r="S972" s="31"/>
      <c r="T972" s="31"/>
      <c r="U972" s="12"/>
      <c r="V972" s="12"/>
      <c r="W972" s="31"/>
      <c r="X972" s="358"/>
      <c r="Y972" s="358"/>
      <c r="Z972" s="357"/>
      <c r="AA972" s="357"/>
      <c r="AB972" s="357"/>
      <c r="AC972" s="33"/>
      <c r="AD972" s="12"/>
      <c r="AE972" s="17"/>
      <c r="AF972" s="34"/>
      <c r="AG972" s="12"/>
      <c r="AH972" s="20"/>
      <c r="AI972" s="20"/>
      <c r="AJ972" s="223"/>
      <c r="AK972" s="223"/>
      <c r="AL972" s="223"/>
      <c r="AM972" s="331"/>
      <c r="AN972" s="331"/>
      <c r="AO972" s="331"/>
      <c r="AP972" s="331"/>
      <c r="AQ972" s="331"/>
      <c r="AR972" s="12"/>
    </row>
    <row r="973" spans="1:44">
      <c r="A973" s="12"/>
      <c r="B973" s="23"/>
      <c r="C973" s="24"/>
      <c r="D973" s="12"/>
      <c r="E973" s="25"/>
      <c r="F973" s="24"/>
      <c r="G973" s="12"/>
      <c r="H973" s="26"/>
      <c r="I973" s="12"/>
      <c r="J973" s="27"/>
      <c r="K973" s="28"/>
      <c r="L973" s="12"/>
      <c r="M973" s="12"/>
      <c r="N973" s="358"/>
      <c r="O973" s="358"/>
      <c r="P973" s="30"/>
      <c r="Q973" s="31"/>
      <c r="R973" s="358"/>
      <c r="S973" s="31"/>
      <c r="T973" s="31"/>
      <c r="U973" s="12"/>
      <c r="V973" s="12"/>
      <c r="W973" s="31"/>
      <c r="X973" s="358"/>
      <c r="Y973" s="358"/>
      <c r="Z973" s="357"/>
      <c r="AA973" s="357"/>
      <c r="AB973" s="357"/>
      <c r="AC973" s="33"/>
      <c r="AD973" s="12"/>
      <c r="AE973" s="17"/>
      <c r="AF973" s="34"/>
      <c r="AG973" s="12"/>
      <c r="AH973" s="20"/>
      <c r="AI973" s="20"/>
      <c r="AJ973" s="223"/>
      <c r="AK973" s="223"/>
      <c r="AL973" s="223"/>
      <c r="AM973" s="331"/>
      <c r="AN973" s="331"/>
      <c r="AO973" s="331"/>
      <c r="AP973" s="331"/>
      <c r="AQ973" s="331"/>
      <c r="AR973" s="12"/>
    </row>
    <row r="974" spans="1:44">
      <c r="A974" s="12"/>
      <c r="B974" s="23"/>
      <c r="C974" s="24"/>
      <c r="D974" s="12"/>
      <c r="E974" s="25"/>
      <c r="F974" s="24"/>
      <c r="G974" s="12"/>
      <c r="H974" s="26"/>
      <c r="I974" s="12"/>
      <c r="J974" s="27"/>
      <c r="K974" s="28"/>
      <c r="L974" s="12"/>
      <c r="M974" s="12"/>
      <c r="N974" s="358"/>
      <c r="O974" s="358"/>
      <c r="P974" s="30"/>
      <c r="Q974" s="31"/>
      <c r="R974" s="358"/>
      <c r="S974" s="31"/>
      <c r="T974" s="31"/>
      <c r="U974" s="12"/>
      <c r="V974" s="12"/>
      <c r="W974" s="31"/>
      <c r="X974" s="358"/>
      <c r="Y974" s="358"/>
      <c r="Z974" s="357"/>
      <c r="AA974" s="357"/>
      <c r="AB974" s="357"/>
      <c r="AC974" s="33"/>
      <c r="AD974" s="12"/>
      <c r="AE974" s="17"/>
      <c r="AF974" s="34"/>
      <c r="AG974" s="12"/>
      <c r="AH974" s="20"/>
      <c r="AI974" s="20"/>
      <c r="AJ974" s="223"/>
      <c r="AK974" s="223"/>
      <c r="AL974" s="223"/>
      <c r="AM974" s="331"/>
      <c r="AN974" s="331"/>
      <c r="AO974" s="331"/>
      <c r="AP974" s="331"/>
      <c r="AQ974" s="331"/>
      <c r="AR974" s="12"/>
    </row>
    <row r="975" spans="1:44">
      <c r="A975" s="12"/>
      <c r="B975" s="23"/>
      <c r="C975" s="24"/>
      <c r="D975" s="12"/>
      <c r="E975" s="25"/>
      <c r="F975" s="24"/>
      <c r="G975" s="12"/>
      <c r="H975" s="26"/>
      <c r="I975" s="12"/>
      <c r="J975" s="27"/>
      <c r="K975" s="28"/>
      <c r="L975" s="12"/>
      <c r="M975" s="12"/>
      <c r="N975" s="358"/>
      <c r="O975" s="358"/>
      <c r="P975" s="30"/>
      <c r="Q975" s="31"/>
      <c r="R975" s="358"/>
      <c r="S975" s="31"/>
      <c r="T975" s="31"/>
      <c r="U975" s="12"/>
      <c r="V975" s="12"/>
      <c r="W975" s="31"/>
      <c r="X975" s="358"/>
      <c r="Y975" s="358"/>
      <c r="Z975" s="357"/>
      <c r="AA975" s="357"/>
      <c r="AB975" s="357"/>
      <c r="AC975" s="33"/>
      <c r="AD975" s="12"/>
      <c r="AE975" s="17"/>
      <c r="AF975" s="34"/>
      <c r="AG975" s="12"/>
      <c r="AH975" s="20"/>
      <c r="AI975" s="20"/>
      <c r="AJ975" s="223"/>
      <c r="AK975" s="223"/>
      <c r="AL975" s="223"/>
      <c r="AM975" s="331"/>
      <c r="AN975" s="331"/>
      <c r="AO975" s="331"/>
      <c r="AP975" s="331"/>
      <c r="AQ975" s="331"/>
      <c r="AR975" s="12"/>
    </row>
    <row r="976" spans="1:44">
      <c r="A976" s="12"/>
      <c r="B976" s="23"/>
      <c r="C976" s="24"/>
      <c r="D976" s="12"/>
      <c r="E976" s="25"/>
      <c r="F976" s="24"/>
      <c r="G976" s="12"/>
      <c r="H976" s="26"/>
      <c r="I976" s="12"/>
      <c r="J976" s="27"/>
      <c r="K976" s="28"/>
      <c r="L976" s="12"/>
      <c r="M976" s="12"/>
      <c r="N976" s="358"/>
      <c r="O976" s="358"/>
      <c r="P976" s="30"/>
      <c r="Q976" s="31"/>
      <c r="R976" s="358"/>
      <c r="S976" s="31"/>
      <c r="T976" s="31"/>
      <c r="U976" s="12"/>
      <c r="V976" s="12"/>
      <c r="W976" s="31"/>
      <c r="X976" s="358"/>
      <c r="Y976" s="358"/>
      <c r="Z976" s="357"/>
      <c r="AA976" s="357"/>
      <c r="AB976" s="357"/>
      <c r="AC976" s="33"/>
      <c r="AD976" s="12"/>
      <c r="AE976" s="17"/>
      <c r="AF976" s="34"/>
      <c r="AG976" s="12"/>
      <c r="AH976" s="20"/>
      <c r="AI976" s="20"/>
      <c r="AJ976" s="223"/>
      <c r="AK976" s="223"/>
      <c r="AL976" s="223"/>
      <c r="AM976" s="331"/>
      <c r="AN976" s="331"/>
      <c r="AO976" s="331"/>
      <c r="AP976" s="331"/>
      <c r="AQ976" s="331"/>
      <c r="AR976" s="12"/>
    </row>
    <row r="977" spans="1:44">
      <c r="A977" s="12"/>
      <c r="B977" s="23"/>
      <c r="C977" s="24"/>
      <c r="D977" s="12"/>
      <c r="E977" s="25"/>
      <c r="F977" s="24"/>
      <c r="G977" s="12"/>
      <c r="H977" s="26"/>
      <c r="I977" s="12"/>
      <c r="J977" s="27"/>
      <c r="K977" s="28"/>
      <c r="L977" s="12"/>
      <c r="M977" s="12"/>
      <c r="N977" s="358"/>
      <c r="O977" s="358"/>
      <c r="P977" s="30"/>
      <c r="Q977" s="31"/>
      <c r="R977" s="358"/>
      <c r="S977" s="31"/>
      <c r="T977" s="31"/>
      <c r="U977" s="12"/>
      <c r="V977" s="12"/>
      <c r="W977" s="31"/>
      <c r="X977" s="358"/>
      <c r="Y977" s="358"/>
      <c r="Z977" s="357"/>
      <c r="AA977" s="357"/>
      <c r="AB977" s="357"/>
      <c r="AC977" s="33"/>
      <c r="AD977" s="12"/>
      <c r="AE977" s="17"/>
      <c r="AF977" s="34"/>
      <c r="AG977" s="12"/>
      <c r="AH977" s="20"/>
      <c r="AI977" s="20"/>
      <c r="AJ977" s="223"/>
      <c r="AK977" s="223"/>
      <c r="AL977" s="223"/>
      <c r="AM977" s="331"/>
      <c r="AN977" s="331"/>
      <c r="AO977" s="331"/>
      <c r="AP977" s="331"/>
      <c r="AQ977" s="331"/>
      <c r="AR977" s="12"/>
    </row>
    <row r="978" spans="1:44">
      <c r="A978" s="12"/>
      <c r="B978" s="23"/>
      <c r="C978" s="24"/>
      <c r="D978" s="12"/>
      <c r="E978" s="25"/>
      <c r="F978" s="24"/>
      <c r="G978" s="12"/>
      <c r="H978" s="26"/>
      <c r="I978" s="12"/>
      <c r="J978" s="27"/>
      <c r="K978" s="28"/>
      <c r="L978" s="12"/>
      <c r="M978" s="12"/>
      <c r="N978" s="358"/>
      <c r="O978" s="358"/>
      <c r="P978" s="30"/>
      <c r="Q978" s="31"/>
      <c r="R978" s="358"/>
      <c r="S978" s="31"/>
      <c r="T978" s="31"/>
      <c r="U978" s="12"/>
      <c r="V978" s="12"/>
      <c r="W978" s="31"/>
      <c r="X978" s="358"/>
      <c r="Y978" s="358"/>
      <c r="Z978" s="357"/>
      <c r="AA978" s="357"/>
      <c r="AB978" s="357"/>
      <c r="AC978" s="33"/>
      <c r="AD978" s="12"/>
      <c r="AE978" s="17"/>
      <c r="AF978" s="34"/>
      <c r="AG978" s="12"/>
      <c r="AH978" s="20"/>
      <c r="AI978" s="20"/>
      <c r="AJ978" s="223"/>
      <c r="AK978" s="223"/>
      <c r="AL978" s="223"/>
      <c r="AM978" s="331"/>
      <c r="AN978" s="331"/>
      <c r="AO978" s="331"/>
      <c r="AP978" s="331"/>
      <c r="AQ978" s="331"/>
      <c r="AR978" s="12"/>
    </row>
    <row r="979" spans="1:44">
      <c r="A979" s="12"/>
      <c r="B979" s="23"/>
      <c r="C979" s="24"/>
      <c r="D979" s="12"/>
      <c r="E979" s="25"/>
      <c r="F979" s="24"/>
      <c r="G979" s="12"/>
      <c r="H979" s="26"/>
      <c r="I979" s="12"/>
      <c r="J979" s="27"/>
      <c r="K979" s="28"/>
      <c r="L979" s="12"/>
      <c r="M979" s="12"/>
      <c r="N979" s="358"/>
      <c r="O979" s="358"/>
      <c r="P979" s="30"/>
      <c r="Q979" s="31"/>
      <c r="R979" s="358"/>
      <c r="S979" s="31"/>
      <c r="T979" s="31"/>
      <c r="U979" s="12"/>
      <c r="V979" s="12"/>
      <c r="W979" s="31"/>
      <c r="X979" s="358"/>
      <c r="Y979" s="358"/>
      <c r="Z979" s="357"/>
      <c r="AA979" s="357"/>
      <c r="AB979" s="357"/>
      <c r="AC979" s="33"/>
      <c r="AD979" s="12"/>
      <c r="AE979" s="17"/>
      <c r="AF979" s="34"/>
      <c r="AG979" s="12"/>
      <c r="AH979" s="20"/>
      <c r="AI979" s="20"/>
      <c r="AJ979" s="223"/>
      <c r="AK979" s="223"/>
      <c r="AL979" s="223"/>
      <c r="AM979" s="331"/>
      <c r="AN979" s="331"/>
      <c r="AO979" s="331"/>
      <c r="AP979" s="331"/>
      <c r="AQ979" s="331"/>
      <c r="AR979" s="12"/>
    </row>
    <row r="980" spans="1:44">
      <c r="A980" s="12"/>
      <c r="B980" s="23"/>
      <c r="C980" s="24"/>
      <c r="D980" s="12"/>
      <c r="E980" s="25"/>
      <c r="F980" s="24"/>
      <c r="G980" s="12"/>
      <c r="H980" s="26"/>
      <c r="I980" s="12"/>
      <c r="J980" s="27"/>
      <c r="K980" s="28"/>
      <c r="L980" s="12"/>
      <c r="M980" s="12"/>
      <c r="N980" s="358"/>
      <c r="O980" s="358"/>
      <c r="P980" s="30"/>
      <c r="Q980" s="31"/>
      <c r="R980" s="358"/>
      <c r="S980" s="31"/>
      <c r="T980" s="31"/>
      <c r="U980" s="12"/>
      <c r="V980" s="12"/>
      <c r="W980" s="31"/>
      <c r="X980" s="358"/>
      <c r="Y980" s="358"/>
      <c r="Z980" s="357"/>
      <c r="AA980" s="357"/>
      <c r="AB980" s="357"/>
      <c r="AC980" s="33"/>
      <c r="AD980" s="12"/>
      <c r="AE980" s="17"/>
      <c r="AF980" s="34"/>
      <c r="AG980" s="12"/>
      <c r="AH980" s="20"/>
      <c r="AI980" s="20"/>
      <c r="AJ980" s="223"/>
      <c r="AK980" s="223"/>
      <c r="AL980" s="223"/>
      <c r="AM980" s="331"/>
      <c r="AN980" s="331"/>
      <c r="AO980" s="331"/>
      <c r="AP980" s="331"/>
      <c r="AQ980" s="331"/>
      <c r="AR980" s="12"/>
    </row>
    <row r="981" spans="1:44">
      <c r="A981" s="12"/>
      <c r="B981" s="23"/>
      <c r="C981" s="24"/>
      <c r="D981" s="12"/>
      <c r="E981" s="25"/>
      <c r="F981" s="24"/>
      <c r="G981" s="12"/>
      <c r="H981" s="26"/>
      <c r="I981" s="12"/>
      <c r="J981" s="27"/>
      <c r="K981" s="28"/>
      <c r="L981" s="12"/>
      <c r="M981" s="12"/>
      <c r="N981" s="358"/>
      <c r="O981" s="358"/>
      <c r="P981" s="30"/>
      <c r="Q981" s="31"/>
      <c r="R981" s="358"/>
      <c r="S981" s="31"/>
      <c r="T981" s="31"/>
      <c r="U981" s="12"/>
      <c r="V981" s="12"/>
      <c r="W981" s="31"/>
      <c r="X981" s="358"/>
      <c r="Y981" s="358"/>
      <c r="Z981" s="357"/>
      <c r="AA981" s="357"/>
      <c r="AB981" s="357"/>
      <c r="AC981" s="33"/>
      <c r="AD981" s="12"/>
      <c r="AE981" s="17"/>
      <c r="AF981" s="34"/>
      <c r="AG981" s="12"/>
      <c r="AH981" s="20"/>
      <c r="AI981" s="20"/>
      <c r="AJ981" s="223"/>
      <c r="AK981" s="223"/>
      <c r="AL981" s="223"/>
      <c r="AM981" s="331"/>
      <c r="AN981" s="331"/>
      <c r="AO981" s="331"/>
      <c r="AP981" s="331"/>
      <c r="AQ981" s="331"/>
      <c r="AR981" s="12"/>
    </row>
    <row r="982" spans="1:44">
      <c r="A982" s="12"/>
      <c r="B982" s="23"/>
      <c r="C982" s="24"/>
      <c r="D982" s="12"/>
      <c r="E982" s="25"/>
      <c r="F982" s="24"/>
      <c r="G982" s="12"/>
      <c r="H982" s="26"/>
      <c r="I982" s="12"/>
      <c r="J982" s="27"/>
      <c r="K982" s="28"/>
      <c r="L982" s="12"/>
      <c r="M982" s="12"/>
      <c r="N982" s="358"/>
      <c r="O982" s="358"/>
      <c r="P982" s="30"/>
      <c r="Q982" s="31"/>
      <c r="R982" s="358"/>
      <c r="S982" s="31"/>
      <c r="T982" s="31"/>
      <c r="U982" s="12"/>
      <c r="V982" s="12"/>
      <c r="W982" s="31"/>
      <c r="X982" s="358"/>
      <c r="Y982" s="358"/>
      <c r="Z982" s="357"/>
      <c r="AA982" s="357"/>
      <c r="AB982" s="357"/>
      <c r="AC982" s="33"/>
      <c r="AD982" s="12"/>
      <c r="AE982" s="17"/>
      <c r="AF982" s="34"/>
      <c r="AG982" s="12"/>
      <c r="AH982" s="20"/>
      <c r="AI982" s="20"/>
      <c r="AJ982" s="223"/>
      <c r="AK982" s="223"/>
      <c r="AL982" s="223"/>
      <c r="AM982" s="331"/>
      <c r="AN982" s="331"/>
      <c r="AO982" s="331"/>
      <c r="AP982" s="331"/>
      <c r="AQ982" s="331"/>
      <c r="AR982" s="12"/>
    </row>
    <row r="983" spans="1:44">
      <c r="A983" s="12"/>
      <c r="B983" s="23"/>
      <c r="C983" s="24"/>
      <c r="D983" s="12"/>
      <c r="E983" s="25"/>
      <c r="F983" s="24"/>
      <c r="G983" s="12"/>
      <c r="H983" s="26"/>
      <c r="I983" s="12"/>
      <c r="J983" s="27"/>
      <c r="K983" s="28"/>
      <c r="L983" s="12"/>
      <c r="M983" s="12"/>
      <c r="N983" s="358"/>
      <c r="O983" s="358"/>
      <c r="P983" s="30"/>
      <c r="Q983" s="31"/>
      <c r="R983" s="358"/>
      <c r="S983" s="31"/>
      <c r="T983" s="31"/>
      <c r="U983" s="12"/>
      <c r="V983" s="12"/>
      <c r="W983" s="31"/>
      <c r="X983" s="358"/>
      <c r="Y983" s="358"/>
      <c r="Z983" s="357"/>
      <c r="AA983" s="357"/>
      <c r="AB983" s="357"/>
      <c r="AC983" s="33"/>
      <c r="AD983" s="12"/>
      <c r="AE983" s="17"/>
      <c r="AF983" s="34"/>
      <c r="AG983" s="12"/>
      <c r="AH983" s="20"/>
      <c r="AI983" s="20"/>
      <c r="AJ983" s="223"/>
      <c r="AK983" s="223"/>
      <c r="AL983" s="223"/>
      <c r="AM983" s="331"/>
      <c r="AN983" s="331"/>
      <c r="AO983" s="331"/>
      <c r="AP983" s="331"/>
      <c r="AQ983" s="331"/>
      <c r="AR983" s="12"/>
    </row>
    <row r="984" spans="1:44">
      <c r="A984" s="12"/>
      <c r="B984" s="23"/>
      <c r="C984" s="24"/>
      <c r="D984" s="12"/>
      <c r="E984" s="25"/>
      <c r="F984" s="24"/>
      <c r="G984" s="12"/>
      <c r="H984" s="26"/>
      <c r="I984" s="12"/>
      <c r="J984" s="27"/>
      <c r="K984" s="28"/>
      <c r="L984" s="12"/>
      <c r="M984" s="12"/>
      <c r="N984" s="358"/>
      <c r="O984" s="358"/>
      <c r="P984" s="30"/>
      <c r="Q984" s="31"/>
      <c r="R984" s="358"/>
      <c r="S984" s="31"/>
      <c r="T984" s="31"/>
      <c r="U984" s="12"/>
      <c r="V984" s="12"/>
      <c r="W984" s="31"/>
      <c r="X984" s="358"/>
      <c r="Y984" s="358"/>
      <c r="Z984" s="357"/>
      <c r="AA984" s="357"/>
      <c r="AB984" s="357"/>
      <c r="AC984" s="33"/>
      <c r="AD984" s="12"/>
      <c r="AE984" s="17"/>
      <c r="AF984" s="34"/>
      <c r="AG984" s="12"/>
      <c r="AH984" s="20"/>
      <c r="AI984" s="20"/>
      <c r="AJ984" s="223"/>
      <c r="AK984" s="223"/>
      <c r="AL984" s="223"/>
      <c r="AM984" s="331"/>
      <c r="AN984" s="331"/>
      <c r="AO984" s="331"/>
      <c r="AP984" s="331"/>
      <c r="AQ984" s="331"/>
      <c r="AR984" s="12"/>
    </row>
    <row r="985" spans="1:44">
      <c r="A985" s="12"/>
      <c r="B985" s="23"/>
      <c r="C985" s="24"/>
      <c r="D985" s="12"/>
      <c r="E985" s="25"/>
      <c r="F985" s="24"/>
      <c r="G985" s="12"/>
      <c r="H985" s="26"/>
      <c r="I985" s="12"/>
      <c r="J985" s="27"/>
      <c r="K985" s="28"/>
      <c r="L985" s="12"/>
      <c r="M985" s="12"/>
      <c r="N985" s="358"/>
      <c r="O985" s="358"/>
      <c r="P985" s="30"/>
      <c r="Q985" s="31"/>
      <c r="R985" s="358"/>
      <c r="S985" s="31"/>
      <c r="T985" s="31"/>
      <c r="U985" s="12"/>
      <c r="V985" s="12"/>
      <c r="W985" s="31"/>
      <c r="X985" s="358"/>
      <c r="Y985" s="358"/>
      <c r="Z985" s="357"/>
      <c r="AA985" s="357"/>
      <c r="AB985" s="357"/>
      <c r="AC985" s="33"/>
      <c r="AD985" s="12"/>
      <c r="AE985" s="17"/>
      <c r="AF985" s="34"/>
      <c r="AG985" s="12"/>
      <c r="AH985" s="20"/>
      <c r="AI985" s="20"/>
      <c r="AJ985" s="223"/>
      <c r="AK985" s="223"/>
      <c r="AL985" s="223"/>
      <c r="AM985" s="331"/>
      <c r="AN985" s="331"/>
      <c r="AO985" s="331"/>
      <c r="AP985" s="331"/>
      <c r="AQ985" s="331"/>
      <c r="AR985" s="12"/>
    </row>
    <row r="986" spans="1:44">
      <c r="A986" s="12"/>
      <c r="B986" s="23"/>
      <c r="C986" s="24"/>
      <c r="D986" s="12"/>
      <c r="E986" s="25"/>
      <c r="F986" s="24"/>
      <c r="G986" s="12"/>
      <c r="H986" s="26"/>
      <c r="I986" s="12"/>
      <c r="J986" s="27"/>
      <c r="K986" s="28"/>
      <c r="L986" s="12"/>
      <c r="M986" s="12"/>
      <c r="N986" s="358"/>
      <c r="O986" s="358"/>
      <c r="P986" s="30"/>
      <c r="Q986" s="31"/>
      <c r="R986" s="358"/>
      <c r="S986" s="31"/>
      <c r="T986" s="31"/>
      <c r="U986" s="12"/>
      <c r="V986" s="12"/>
      <c r="W986" s="31"/>
      <c r="X986" s="358"/>
      <c r="Y986" s="358"/>
      <c r="Z986" s="357"/>
      <c r="AA986" s="357"/>
      <c r="AB986" s="357"/>
      <c r="AC986" s="33"/>
      <c r="AD986" s="12"/>
      <c r="AE986" s="17"/>
      <c r="AF986" s="34"/>
      <c r="AG986" s="12"/>
      <c r="AH986" s="20"/>
      <c r="AI986" s="20"/>
      <c r="AJ986" s="223"/>
      <c r="AK986" s="223"/>
      <c r="AL986" s="223"/>
      <c r="AM986" s="331"/>
      <c r="AN986" s="331"/>
      <c r="AO986" s="331"/>
      <c r="AP986" s="331"/>
      <c r="AQ986" s="331"/>
      <c r="AR986" s="12"/>
    </row>
    <row r="987" spans="1:44">
      <c r="A987" s="12"/>
      <c r="B987" s="23"/>
      <c r="C987" s="24"/>
      <c r="D987" s="12"/>
      <c r="E987" s="25"/>
      <c r="F987" s="24"/>
      <c r="G987" s="12"/>
      <c r="H987" s="26"/>
      <c r="I987" s="12"/>
      <c r="J987" s="27"/>
      <c r="K987" s="28"/>
      <c r="L987" s="12"/>
      <c r="M987" s="12"/>
      <c r="N987" s="358"/>
      <c r="O987" s="358"/>
      <c r="P987" s="30"/>
      <c r="Q987" s="31"/>
      <c r="R987" s="358"/>
      <c r="S987" s="31"/>
      <c r="T987" s="31"/>
      <c r="U987" s="12"/>
      <c r="V987" s="12"/>
      <c r="W987" s="31"/>
      <c r="X987" s="358"/>
      <c r="Y987" s="358"/>
      <c r="Z987" s="357"/>
      <c r="AA987" s="357"/>
      <c r="AB987" s="357"/>
      <c r="AC987" s="33"/>
      <c r="AD987" s="12"/>
      <c r="AE987" s="17"/>
      <c r="AF987" s="34"/>
      <c r="AG987" s="12"/>
      <c r="AH987" s="20"/>
      <c r="AI987" s="20"/>
      <c r="AJ987" s="223"/>
      <c r="AK987" s="223"/>
      <c r="AL987" s="223"/>
      <c r="AM987" s="331"/>
      <c r="AN987" s="331"/>
      <c r="AO987" s="331"/>
      <c r="AP987" s="331"/>
      <c r="AQ987" s="331"/>
      <c r="AR987" s="12"/>
    </row>
    <row r="988" spans="1:44">
      <c r="A988" s="12"/>
      <c r="B988" s="23"/>
      <c r="C988" s="24"/>
      <c r="D988" s="12"/>
      <c r="E988" s="25"/>
      <c r="F988" s="24"/>
      <c r="G988" s="12"/>
      <c r="H988" s="26"/>
      <c r="I988" s="12"/>
      <c r="J988" s="27"/>
      <c r="K988" s="28"/>
      <c r="L988" s="12"/>
      <c r="M988" s="12"/>
      <c r="N988" s="358"/>
      <c r="O988" s="358"/>
      <c r="P988" s="30"/>
      <c r="Q988" s="31"/>
      <c r="R988" s="358"/>
      <c r="S988" s="31"/>
      <c r="T988" s="31"/>
      <c r="U988" s="12"/>
      <c r="V988" s="12"/>
      <c r="W988" s="31"/>
      <c r="X988" s="358"/>
      <c r="Y988" s="358"/>
      <c r="Z988" s="357"/>
      <c r="AA988" s="357"/>
      <c r="AB988" s="357"/>
      <c r="AC988" s="33"/>
      <c r="AD988" s="12"/>
      <c r="AE988" s="17"/>
      <c r="AF988" s="34"/>
      <c r="AG988" s="12"/>
      <c r="AH988" s="20"/>
      <c r="AI988" s="20"/>
      <c r="AJ988" s="223"/>
      <c r="AK988" s="223"/>
      <c r="AL988" s="223"/>
      <c r="AM988" s="331"/>
      <c r="AN988" s="331"/>
      <c r="AO988" s="331"/>
      <c r="AP988" s="331"/>
      <c r="AQ988" s="331"/>
      <c r="AR988" s="12"/>
    </row>
    <row r="989" spans="1:44">
      <c r="A989" s="12"/>
      <c r="B989" s="23"/>
      <c r="C989" s="24"/>
      <c r="D989" s="12"/>
      <c r="E989" s="25"/>
      <c r="F989" s="24"/>
      <c r="G989" s="12"/>
      <c r="H989" s="26"/>
      <c r="I989" s="12"/>
      <c r="J989" s="27"/>
      <c r="K989" s="28"/>
      <c r="L989" s="12"/>
      <c r="M989" s="12"/>
      <c r="N989" s="358"/>
      <c r="O989" s="358"/>
      <c r="P989" s="30"/>
      <c r="Q989" s="31"/>
      <c r="R989" s="358"/>
      <c r="S989" s="31"/>
      <c r="T989" s="31"/>
      <c r="U989" s="12"/>
      <c r="V989" s="12"/>
      <c r="W989" s="31"/>
      <c r="X989" s="358"/>
      <c r="Y989" s="358"/>
      <c r="Z989" s="357"/>
      <c r="AA989" s="357"/>
      <c r="AB989" s="357"/>
      <c r="AC989" s="33"/>
      <c r="AD989" s="12"/>
      <c r="AE989" s="17"/>
      <c r="AF989" s="34"/>
      <c r="AG989" s="12"/>
      <c r="AH989" s="20"/>
      <c r="AI989" s="20"/>
      <c r="AJ989" s="223"/>
      <c r="AK989" s="223"/>
      <c r="AL989" s="223"/>
      <c r="AM989" s="331"/>
      <c r="AN989" s="331"/>
      <c r="AO989" s="331"/>
      <c r="AP989" s="331"/>
      <c r="AQ989" s="331"/>
      <c r="AR989" s="12"/>
    </row>
    <row r="990" spans="1:44">
      <c r="A990" s="12"/>
      <c r="B990" s="23"/>
      <c r="C990" s="24"/>
      <c r="D990" s="12"/>
      <c r="E990" s="25"/>
      <c r="F990" s="24"/>
      <c r="G990" s="12"/>
      <c r="H990" s="26"/>
      <c r="I990" s="12"/>
      <c r="J990" s="27"/>
      <c r="K990" s="28"/>
      <c r="L990" s="12"/>
      <c r="M990" s="12"/>
      <c r="N990" s="358"/>
      <c r="O990" s="358"/>
      <c r="P990" s="30"/>
      <c r="Q990" s="31"/>
      <c r="R990" s="358"/>
      <c r="S990" s="31"/>
      <c r="T990" s="31"/>
      <c r="U990" s="12"/>
      <c r="V990" s="12"/>
      <c r="W990" s="31"/>
      <c r="X990" s="358"/>
      <c r="Y990" s="358"/>
      <c r="Z990" s="357"/>
      <c r="AA990" s="357"/>
      <c r="AB990" s="357"/>
      <c r="AC990" s="33"/>
      <c r="AD990" s="12"/>
      <c r="AE990" s="17"/>
      <c r="AF990" s="34"/>
      <c r="AG990" s="12"/>
      <c r="AH990" s="20"/>
      <c r="AI990" s="20"/>
      <c r="AJ990" s="223"/>
      <c r="AK990" s="223"/>
      <c r="AL990" s="223"/>
      <c r="AM990" s="331"/>
      <c r="AN990" s="331"/>
      <c r="AO990" s="331"/>
      <c r="AP990" s="331"/>
      <c r="AQ990" s="331"/>
      <c r="AR990" s="12"/>
    </row>
    <row r="991" spans="1:44">
      <c r="A991" s="12"/>
      <c r="B991" s="23"/>
      <c r="C991" s="24"/>
      <c r="D991" s="12"/>
      <c r="E991" s="25"/>
      <c r="F991" s="24"/>
      <c r="G991" s="12"/>
      <c r="H991" s="26"/>
      <c r="I991" s="12"/>
      <c r="J991" s="27"/>
      <c r="K991" s="28"/>
      <c r="L991" s="12"/>
      <c r="M991" s="12"/>
      <c r="N991" s="358"/>
      <c r="O991" s="358"/>
      <c r="P991" s="30"/>
      <c r="Q991" s="31"/>
      <c r="R991" s="358"/>
      <c r="S991" s="31"/>
      <c r="T991" s="31"/>
      <c r="U991" s="12"/>
      <c r="V991" s="12"/>
      <c r="W991" s="31"/>
      <c r="X991" s="358"/>
      <c r="Y991" s="358"/>
      <c r="Z991" s="357"/>
      <c r="AA991" s="357"/>
      <c r="AB991" s="357"/>
      <c r="AC991" s="33"/>
      <c r="AD991" s="12"/>
      <c r="AE991" s="17"/>
      <c r="AF991" s="34"/>
      <c r="AG991" s="12"/>
      <c r="AH991" s="20"/>
      <c r="AI991" s="20"/>
      <c r="AJ991" s="223"/>
      <c r="AK991" s="223"/>
      <c r="AL991" s="223"/>
      <c r="AM991" s="331"/>
      <c r="AN991" s="331"/>
      <c r="AO991" s="331"/>
      <c r="AP991" s="331"/>
      <c r="AQ991" s="331"/>
      <c r="AR991" s="12"/>
    </row>
    <row r="992" spans="1:44">
      <c r="A992" s="12"/>
      <c r="B992" s="23"/>
      <c r="C992" s="24"/>
      <c r="D992" s="12"/>
      <c r="E992" s="25"/>
      <c r="F992" s="24"/>
      <c r="G992" s="12"/>
      <c r="H992" s="26"/>
      <c r="I992" s="12"/>
      <c r="J992" s="27"/>
      <c r="K992" s="28"/>
      <c r="L992" s="12"/>
      <c r="M992" s="12"/>
      <c r="N992" s="358"/>
      <c r="O992" s="358"/>
      <c r="P992" s="30"/>
      <c r="Q992" s="31"/>
      <c r="R992" s="358"/>
      <c r="S992" s="31"/>
      <c r="T992" s="31"/>
      <c r="U992" s="12"/>
      <c r="V992" s="12"/>
      <c r="W992" s="31"/>
      <c r="X992" s="358"/>
      <c r="Y992" s="358"/>
      <c r="Z992" s="357"/>
      <c r="AA992" s="357"/>
      <c r="AB992" s="357"/>
      <c r="AC992" s="33"/>
      <c r="AD992" s="12"/>
      <c r="AE992" s="17"/>
      <c r="AF992" s="34"/>
      <c r="AG992" s="12"/>
      <c r="AH992" s="20"/>
      <c r="AI992" s="20"/>
      <c r="AJ992" s="223"/>
      <c r="AK992" s="223"/>
      <c r="AL992" s="223"/>
      <c r="AM992" s="331"/>
      <c r="AN992" s="331"/>
      <c r="AO992" s="331"/>
      <c r="AP992" s="331"/>
      <c r="AQ992" s="331"/>
      <c r="AR992" s="12"/>
    </row>
    <row r="993" spans="1:44">
      <c r="A993" s="12"/>
      <c r="B993" s="23"/>
      <c r="C993" s="24"/>
      <c r="D993" s="12"/>
      <c r="E993" s="25"/>
      <c r="F993" s="24"/>
      <c r="G993" s="12"/>
      <c r="H993" s="26"/>
      <c r="I993" s="12"/>
      <c r="J993" s="27"/>
      <c r="K993" s="28"/>
      <c r="L993" s="12"/>
      <c r="M993" s="12"/>
      <c r="N993" s="358"/>
      <c r="O993" s="358"/>
      <c r="P993" s="30"/>
      <c r="Q993" s="31"/>
      <c r="R993" s="358"/>
      <c r="S993" s="31"/>
      <c r="T993" s="31"/>
      <c r="U993" s="12"/>
      <c r="V993" s="12"/>
      <c r="W993" s="31"/>
      <c r="X993" s="358"/>
      <c r="Y993" s="358"/>
      <c r="Z993" s="357"/>
      <c r="AA993" s="357"/>
      <c r="AB993" s="357"/>
      <c r="AC993" s="33"/>
      <c r="AD993" s="12"/>
      <c r="AE993" s="17"/>
      <c r="AF993" s="34"/>
      <c r="AG993" s="12"/>
      <c r="AH993" s="20"/>
      <c r="AI993" s="20"/>
      <c r="AJ993" s="223"/>
      <c r="AK993" s="223"/>
      <c r="AL993" s="223"/>
      <c r="AM993" s="331"/>
      <c r="AN993" s="331"/>
      <c r="AO993" s="331"/>
      <c r="AP993" s="331"/>
      <c r="AQ993" s="331"/>
      <c r="AR993" s="12"/>
    </row>
    <row r="994" spans="1:44">
      <c r="A994" s="12"/>
      <c r="B994" s="23"/>
      <c r="C994" s="24"/>
      <c r="D994" s="12"/>
      <c r="E994" s="25"/>
      <c r="F994" s="24"/>
      <c r="G994" s="12"/>
      <c r="H994" s="26"/>
      <c r="I994" s="12"/>
      <c r="J994" s="27"/>
      <c r="K994" s="28"/>
      <c r="L994" s="12"/>
      <c r="M994" s="12"/>
      <c r="N994" s="358"/>
      <c r="O994" s="358"/>
      <c r="P994" s="30"/>
      <c r="Q994" s="31"/>
      <c r="R994" s="358"/>
      <c r="S994" s="31"/>
      <c r="T994" s="31"/>
      <c r="U994" s="12"/>
      <c r="V994" s="12"/>
      <c r="W994" s="31"/>
      <c r="X994" s="358"/>
      <c r="Y994" s="358"/>
      <c r="Z994" s="357"/>
      <c r="AA994" s="357"/>
      <c r="AB994" s="357"/>
      <c r="AC994" s="33"/>
      <c r="AD994" s="12"/>
      <c r="AE994" s="17"/>
      <c r="AF994" s="34"/>
      <c r="AG994" s="12"/>
      <c r="AH994" s="20"/>
      <c r="AI994" s="20"/>
      <c r="AJ994" s="223"/>
      <c r="AK994" s="223"/>
      <c r="AL994" s="223"/>
      <c r="AM994" s="331"/>
      <c r="AN994" s="331"/>
      <c r="AO994" s="331"/>
      <c r="AP994" s="331"/>
      <c r="AQ994" s="331"/>
      <c r="AR994" s="12"/>
    </row>
    <row r="995" spans="1:44">
      <c r="A995" s="12"/>
      <c r="B995" s="23"/>
      <c r="C995" s="24"/>
      <c r="D995" s="12"/>
      <c r="E995" s="25"/>
      <c r="F995" s="24"/>
      <c r="G995" s="12"/>
      <c r="H995" s="26"/>
      <c r="I995" s="12"/>
      <c r="J995" s="27"/>
      <c r="K995" s="28"/>
      <c r="L995" s="12"/>
      <c r="M995" s="12"/>
      <c r="N995" s="358"/>
      <c r="O995" s="358"/>
      <c r="P995" s="30"/>
      <c r="Q995" s="31"/>
      <c r="R995" s="358"/>
      <c r="S995" s="31"/>
      <c r="T995" s="31"/>
      <c r="U995" s="12"/>
      <c r="V995" s="12"/>
      <c r="W995" s="31"/>
      <c r="X995" s="358"/>
      <c r="Y995" s="358"/>
      <c r="Z995" s="357"/>
      <c r="AA995" s="357"/>
      <c r="AB995" s="357"/>
      <c r="AC995" s="33"/>
      <c r="AD995" s="12"/>
      <c r="AE995" s="17"/>
      <c r="AF995" s="34"/>
      <c r="AG995" s="12"/>
      <c r="AH995" s="20"/>
      <c r="AI995" s="20"/>
      <c r="AJ995" s="223"/>
      <c r="AK995" s="223"/>
      <c r="AL995" s="223"/>
      <c r="AM995" s="331"/>
      <c r="AN995" s="331"/>
      <c r="AO995" s="331"/>
      <c r="AP995" s="331"/>
      <c r="AQ995" s="331"/>
      <c r="AR995" s="12"/>
    </row>
    <row r="996" spans="1:44">
      <c r="A996" s="12"/>
      <c r="B996" s="23"/>
      <c r="C996" s="24"/>
      <c r="D996" s="12"/>
      <c r="E996" s="25"/>
      <c r="F996" s="24"/>
      <c r="G996" s="12"/>
      <c r="H996" s="26"/>
      <c r="I996" s="12"/>
      <c r="J996" s="27"/>
      <c r="K996" s="28"/>
      <c r="L996" s="12"/>
      <c r="M996" s="12"/>
      <c r="N996" s="358"/>
      <c r="O996" s="358"/>
      <c r="P996" s="30"/>
      <c r="Q996" s="31"/>
      <c r="R996" s="358"/>
      <c r="S996" s="31"/>
      <c r="T996" s="31"/>
      <c r="U996" s="12"/>
      <c r="V996" s="12"/>
      <c r="W996" s="31"/>
      <c r="X996" s="358"/>
      <c r="Y996" s="358"/>
      <c r="Z996" s="357"/>
      <c r="AA996" s="357"/>
      <c r="AB996" s="357"/>
      <c r="AC996" s="33"/>
      <c r="AD996" s="12"/>
      <c r="AE996" s="17"/>
      <c r="AF996" s="34"/>
      <c r="AG996" s="12"/>
      <c r="AH996" s="20"/>
      <c r="AI996" s="20"/>
      <c r="AJ996" s="223"/>
      <c r="AK996" s="223"/>
      <c r="AL996" s="223"/>
      <c r="AM996" s="331"/>
      <c r="AN996" s="331"/>
      <c r="AO996" s="331"/>
      <c r="AP996" s="331"/>
      <c r="AQ996" s="331"/>
      <c r="AR996" s="12"/>
    </row>
    <row r="997" spans="1:44">
      <c r="A997" s="12"/>
      <c r="B997" s="23"/>
      <c r="C997" s="24"/>
      <c r="D997" s="12"/>
      <c r="E997" s="25"/>
      <c r="F997" s="24"/>
      <c r="G997" s="12"/>
      <c r="H997" s="26"/>
      <c r="I997" s="12"/>
      <c r="J997" s="27"/>
      <c r="K997" s="28"/>
      <c r="L997" s="12"/>
      <c r="M997" s="12"/>
      <c r="N997" s="358"/>
      <c r="O997" s="358"/>
      <c r="P997" s="30"/>
      <c r="Q997" s="31"/>
      <c r="R997" s="358"/>
      <c r="S997" s="31"/>
      <c r="T997" s="31"/>
      <c r="U997" s="12"/>
      <c r="V997" s="12"/>
      <c r="W997" s="31"/>
      <c r="X997" s="358"/>
      <c r="Y997" s="358"/>
      <c r="Z997" s="357"/>
      <c r="AA997" s="357"/>
      <c r="AB997" s="357"/>
      <c r="AC997" s="33"/>
      <c r="AD997" s="12"/>
      <c r="AE997" s="17"/>
      <c r="AF997" s="34"/>
      <c r="AG997" s="12"/>
      <c r="AH997" s="20"/>
      <c r="AI997" s="20"/>
      <c r="AJ997" s="223"/>
      <c r="AK997" s="223"/>
      <c r="AL997" s="223"/>
      <c r="AM997" s="331"/>
      <c r="AN997" s="331"/>
      <c r="AO997" s="331"/>
      <c r="AP997" s="331"/>
      <c r="AQ997" s="331"/>
      <c r="AR997" s="12"/>
    </row>
    <row r="998" spans="1:44">
      <c r="A998" s="12"/>
      <c r="B998" s="23"/>
      <c r="C998" s="24"/>
      <c r="D998" s="12"/>
      <c r="E998" s="25"/>
      <c r="F998" s="24"/>
      <c r="G998" s="12"/>
      <c r="H998" s="26"/>
      <c r="I998" s="12"/>
      <c r="J998" s="27"/>
      <c r="K998" s="28"/>
      <c r="L998" s="12"/>
      <c r="M998" s="12"/>
      <c r="N998" s="358"/>
      <c r="O998" s="358"/>
      <c r="P998" s="30"/>
      <c r="Q998" s="31"/>
      <c r="R998" s="358"/>
      <c r="S998" s="31"/>
      <c r="T998" s="31"/>
      <c r="U998" s="12"/>
      <c r="V998" s="12"/>
      <c r="W998" s="31"/>
      <c r="X998" s="358"/>
      <c r="Y998" s="358"/>
      <c r="Z998" s="357"/>
      <c r="AA998" s="357"/>
      <c r="AB998" s="357"/>
      <c r="AC998" s="33"/>
      <c r="AD998" s="12"/>
      <c r="AE998" s="17"/>
      <c r="AF998" s="34"/>
      <c r="AG998" s="12"/>
      <c r="AH998" s="20"/>
      <c r="AI998" s="20"/>
      <c r="AJ998" s="223"/>
      <c r="AK998" s="223"/>
      <c r="AL998" s="223"/>
      <c r="AM998" s="331"/>
      <c r="AN998" s="331"/>
      <c r="AO998" s="331"/>
      <c r="AP998" s="331"/>
      <c r="AQ998" s="331"/>
      <c r="AR998" s="12"/>
    </row>
    <row r="999" spans="1:44">
      <c r="A999" s="12"/>
      <c r="B999" s="23"/>
      <c r="C999" s="24"/>
      <c r="D999" s="12"/>
      <c r="E999" s="25"/>
      <c r="F999" s="24"/>
      <c r="G999" s="12"/>
      <c r="H999" s="26"/>
      <c r="I999" s="12"/>
      <c r="J999" s="27"/>
      <c r="K999" s="28"/>
      <c r="L999" s="12"/>
      <c r="M999" s="12"/>
      <c r="N999" s="358"/>
      <c r="O999" s="358"/>
      <c r="P999" s="30"/>
      <c r="Q999" s="31"/>
      <c r="R999" s="358"/>
      <c r="S999" s="31"/>
      <c r="T999" s="31"/>
      <c r="U999" s="12"/>
      <c r="V999" s="12"/>
      <c r="W999" s="31"/>
      <c r="X999" s="358"/>
      <c r="Y999" s="358"/>
      <c r="Z999" s="357"/>
      <c r="AA999" s="357"/>
      <c r="AB999" s="357"/>
      <c r="AC999" s="33"/>
      <c r="AD999" s="12"/>
      <c r="AE999" s="17"/>
      <c r="AF999" s="34"/>
      <c r="AG999" s="12"/>
      <c r="AH999" s="20"/>
      <c r="AI999" s="20"/>
      <c r="AJ999" s="223"/>
      <c r="AK999" s="223"/>
      <c r="AL999" s="223"/>
      <c r="AM999" s="331"/>
      <c r="AN999" s="331"/>
      <c r="AO999" s="331"/>
      <c r="AP999" s="331"/>
      <c r="AQ999" s="331"/>
      <c r="AR999" s="12"/>
    </row>
    <row r="1000" spans="1:44">
      <c r="A1000" s="12"/>
      <c r="B1000" s="23"/>
      <c r="C1000" s="24"/>
      <c r="D1000" s="12"/>
      <c r="E1000" s="25"/>
      <c r="F1000" s="24"/>
      <c r="G1000" s="12"/>
      <c r="H1000" s="26"/>
      <c r="I1000" s="12"/>
      <c r="J1000" s="27"/>
      <c r="K1000" s="28"/>
      <c r="L1000" s="12"/>
      <c r="M1000" s="12"/>
      <c r="N1000" s="358"/>
      <c r="O1000" s="358"/>
      <c r="P1000" s="30"/>
      <c r="Q1000" s="31"/>
      <c r="R1000" s="358"/>
      <c r="S1000" s="31"/>
      <c r="T1000" s="31"/>
      <c r="U1000" s="12"/>
      <c r="V1000" s="12"/>
      <c r="W1000" s="31"/>
      <c r="X1000" s="358"/>
      <c r="Y1000" s="358"/>
      <c r="Z1000" s="357"/>
      <c r="AA1000" s="357"/>
      <c r="AB1000" s="357"/>
      <c r="AC1000" s="33"/>
      <c r="AD1000" s="12"/>
      <c r="AE1000" s="17"/>
      <c r="AF1000" s="34"/>
      <c r="AG1000" s="12"/>
      <c r="AH1000" s="20"/>
      <c r="AI1000" s="20"/>
      <c r="AJ1000" s="223"/>
      <c r="AK1000" s="223"/>
      <c r="AL1000" s="223"/>
      <c r="AM1000" s="331"/>
      <c r="AN1000" s="331"/>
      <c r="AO1000" s="331"/>
      <c r="AP1000" s="331"/>
      <c r="AQ1000" s="331"/>
      <c r="AR1000" s="12"/>
    </row>
    <row r="1001" spans="1:44">
      <c r="A1001" s="12"/>
      <c r="B1001" s="23"/>
      <c r="C1001" s="24"/>
      <c r="D1001" s="12"/>
      <c r="E1001" s="25"/>
      <c r="F1001" s="24"/>
      <c r="G1001" s="12"/>
      <c r="H1001" s="26"/>
      <c r="I1001" s="12"/>
      <c r="J1001" s="27"/>
      <c r="K1001" s="28"/>
      <c r="L1001" s="12"/>
      <c r="M1001" s="12"/>
      <c r="N1001" s="358"/>
      <c r="O1001" s="358"/>
      <c r="P1001" s="30"/>
      <c r="Q1001" s="31"/>
      <c r="R1001" s="358"/>
      <c r="S1001" s="31"/>
      <c r="T1001" s="31"/>
      <c r="U1001" s="12"/>
      <c r="V1001" s="12"/>
      <c r="W1001" s="31"/>
      <c r="X1001" s="358"/>
      <c r="Y1001" s="358"/>
      <c r="Z1001" s="357"/>
      <c r="AA1001" s="357"/>
      <c r="AB1001" s="357"/>
      <c r="AC1001" s="33"/>
      <c r="AD1001" s="12"/>
      <c r="AE1001" s="17"/>
      <c r="AF1001" s="34"/>
      <c r="AG1001" s="12"/>
      <c r="AH1001" s="20"/>
      <c r="AI1001" s="20"/>
      <c r="AJ1001" s="223"/>
      <c r="AK1001" s="223"/>
      <c r="AL1001" s="223"/>
      <c r="AM1001" s="331"/>
      <c r="AN1001" s="331"/>
      <c r="AO1001" s="331"/>
      <c r="AP1001" s="331"/>
      <c r="AQ1001" s="331"/>
      <c r="AR1001" s="12"/>
    </row>
    <row r="1002" spans="1:44">
      <c r="A1002" s="12"/>
      <c r="B1002" s="23"/>
      <c r="C1002" s="24"/>
      <c r="D1002" s="12"/>
      <c r="E1002" s="25"/>
      <c r="F1002" s="24"/>
      <c r="G1002" s="12"/>
      <c r="H1002" s="26"/>
      <c r="I1002" s="12"/>
      <c r="J1002" s="27"/>
      <c r="K1002" s="28"/>
      <c r="L1002" s="12"/>
      <c r="M1002" s="12"/>
      <c r="N1002" s="358"/>
      <c r="O1002" s="358"/>
      <c r="P1002" s="30"/>
      <c r="Q1002" s="31"/>
      <c r="R1002" s="358"/>
      <c r="S1002" s="31"/>
      <c r="T1002" s="31"/>
      <c r="U1002" s="12"/>
      <c r="V1002" s="12"/>
      <c r="W1002" s="31"/>
      <c r="X1002" s="358"/>
      <c r="Y1002" s="358"/>
      <c r="Z1002" s="357"/>
      <c r="AA1002" s="357"/>
      <c r="AB1002" s="357"/>
      <c r="AC1002" s="33"/>
      <c r="AD1002" s="12"/>
      <c r="AE1002" s="17"/>
      <c r="AF1002" s="34"/>
      <c r="AG1002" s="12"/>
      <c r="AH1002" s="20"/>
      <c r="AI1002" s="20"/>
      <c r="AJ1002" s="223"/>
      <c r="AK1002" s="223"/>
      <c r="AL1002" s="223"/>
      <c r="AM1002" s="331"/>
      <c r="AN1002" s="331"/>
      <c r="AO1002" s="331"/>
      <c r="AP1002" s="331"/>
      <c r="AQ1002" s="331"/>
      <c r="AR1002" s="12"/>
    </row>
    <row r="1003" spans="1:44">
      <c r="A1003" s="12"/>
      <c r="B1003" s="23"/>
      <c r="C1003" s="24"/>
      <c r="D1003" s="12"/>
      <c r="E1003" s="25"/>
      <c r="F1003" s="24"/>
      <c r="G1003" s="12"/>
      <c r="H1003" s="26"/>
      <c r="I1003" s="12"/>
      <c r="J1003" s="27"/>
      <c r="K1003" s="28"/>
      <c r="L1003" s="12"/>
      <c r="M1003" s="12"/>
      <c r="N1003" s="358"/>
      <c r="O1003" s="358"/>
      <c r="P1003" s="30"/>
      <c r="Q1003" s="31"/>
      <c r="R1003" s="358"/>
      <c r="S1003" s="31"/>
      <c r="T1003" s="31"/>
      <c r="U1003" s="12"/>
      <c r="V1003" s="12"/>
      <c r="W1003" s="31"/>
      <c r="X1003" s="358"/>
      <c r="Y1003" s="358"/>
      <c r="Z1003" s="357"/>
      <c r="AA1003" s="357"/>
      <c r="AB1003" s="357"/>
      <c r="AC1003" s="33"/>
      <c r="AD1003" s="12"/>
      <c r="AE1003" s="17"/>
      <c r="AF1003" s="34"/>
      <c r="AG1003" s="12"/>
      <c r="AH1003" s="20"/>
      <c r="AI1003" s="20"/>
      <c r="AJ1003" s="223"/>
      <c r="AK1003" s="223"/>
      <c r="AL1003" s="223"/>
      <c r="AM1003" s="331"/>
      <c r="AN1003" s="331"/>
      <c r="AO1003" s="331"/>
      <c r="AP1003" s="331"/>
      <c r="AQ1003" s="331"/>
      <c r="AR1003" s="12"/>
    </row>
    <row r="1004" spans="1:44">
      <c r="A1004" s="12"/>
      <c r="B1004" s="23"/>
      <c r="C1004" s="24"/>
      <c r="D1004" s="12"/>
      <c r="E1004" s="25"/>
      <c r="F1004" s="24"/>
      <c r="G1004" s="12"/>
      <c r="H1004" s="26"/>
      <c r="I1004" s="12"/>
      <c r="J1004" s="27"/>
      <c r="K1004" s="28"/>
      <c r="L1004" s="12"/>
      <c r="M1004" s="12"/>
      <c r="N1004" s="358"/>
      <c r="O1004" s="358"/>
      <c r="P1004" s="30"/>
      <c r="Q1004" s="31"/>
      <c r="R1004" s="358"/>
      <c r="S1004" s="31"/>
      <c r="T1004" s="31"/>
      <c r="U1004" s="12"/>
      <c r="V1004" s="12"/>
      <c r="W1004" s="31"/>
      <c r="X1004" s="358"/>
      <c r="Y1004" s="358"/>
      <c r="Z1004" s="357"/>
      <c r="AA1004" s="357"/>
      <c r="AB1004" s="357"/>
      <c r="AC1004" s="33"/>
      <c r="AD1004" s="12"/>
      <c r="AE1004" s="17"/>
      <c r="AF1004" s="34"/>
      <c r="AG1004" s="12"/>
      <c r="AH1004" s="20"/>
      <c r="AI1004" s="20"/>
      <c r="AJ1004" s="223"/>
      <c r="AK1004" s="223"/>
      <c r="AL1004" s="223"/>
      <c r="AM1004" s="331"/>
      <c r="AN1004" s="331"/>
      <c r="AO1004" s="331"/>
      <c r="AP1004" s="331"/>
      <c r="AQ1004" s="331"/>
      <c r="AR1004" s="12"/>
    </row>
    <row r="1005" spans="1:44">
      <c r="A1005" s="12"/>
      <c r="B1005" s="23"/>
      <c r="C1005" s="24"/>
      <c r="D1005" s="12"/>
      <c r="E1005" s="25"/>
      <c r="F1005" s="24"/>
      <c r="G1005" s="12"/>
      <c r="H1005" s="26"/>
      <c r="I1005" s="12"/>
      <c r="J1005" s="27"/>
      <c r="K1005" s="28"/>
      <c r="L1005" s="12"/>
      <c r="M1005" s="12"/>
      <c r="N1005" s="358"/>
      <c r="O1005" s="358"/>
      <c r="P1005" s="30"/>
      <c r="Q1005" s="31"/>
      <c r="R1005" s="358"/>
      <c r="S1005" s="31"/>
      <c r="T1005" s="31"/>
      <c r="U1005" s="12"/>
      <c r="V1005" s="12"/>
      <c r="W1005" s="31"/>
      <c r="X1005" s="358"/>
      <c r="Y1005" s="358"/>
      <c r="Z1005" s="357"/>
      <c r="AA1005" s="357"/>
      <c r="AB1005" s="357"/>
      <c r="AC1005" s="33"/>
      <c r="AD1005" s="12"/>
      <c r="AE1005" s="17"/>
      <c r="AF1005" s="34"/>
      <c r="AG1005" s="12"/>
      <c r="AH1005" s="20"/>
      <c r="AI1005" s="20"/>
      <c r="AJ1005" s="223"/>
      <c r="AK1005" s="223"/>
      <c r="AL1005" s="223"/>
      <c r="AM1005" s="331"/>
      <c r="AN1005" s="331"/>
      <c r="AO1005" s="331"/>
      <c r="AP1005" s="331"/>
      <c r="AQ1005" s="331"/>
      <c r="AR1005" s="12"/>
    </row>
    <row r="1006" spans="1:44">
      <c r="A1006" s="12"/>
      <c r="B1006" s="23"/>
      <c r="C1006" s="24"/>
      <c r="D1006" s="12"/>
      <c r="E1006" s="25"/>
      <c r="F1006" s="24"/>
      <c r="G1006" s="12"/>
      <c r="H1006" s="26"/>
      <c r="I1006" s="12"/>
      <c r="J1006" s="27"/>
      <c r="K1006" s="28"/>
      <c r="L1006" s="12"/>
      <c r="M1006" s="12"/>
      <c r="N1006" s="358"/>
      <c r="O1006" s="358"/>
      <c r="P1006" s="30"/>
      <c r="Q1006" s="31"/>
      <c r="R1006" s="358"/>
      <c r="S1006" s="31"/>
      <c r="T1006" s="31"/>
      <c r="U1006" s="12"/>
      <c r="V1006" s="12"/>
      <c r="W1006" s="31"/>
      <c r="X1006" s="358"/>
      <c r="Y1006" s="358"/>
      <c r="Z1006" s="357"/>
      <c r="AA1006" s="357"/>
      <c r="AB1006" s="357"/>
      <c r="AC1006" s="33"/>
      <c r="AD1006" s="12"/>
      <c r="AE1006" s="17"/>
      <c r="AF1006" s="34"/>
      <c r="AG1006" s="12"/>
      <c r="AH1006" s="20"/>
      <c r="AI1006" s="20"/>
      <c r="AJ1006" s="223"/>
      <c r="AK1006" s="223"/>
      <c r="AL1006" s="223"/>
      <c r="AM1006" s="331"/>
      <c r="AN1006" s="331"/>
      <c r="AO1006" s="331"/>
      <c r="AP1006" s="331"/>
      <c r="AQ1006" s="331"/>
      <c r="AR1006" s="12"/>
    </row>
    <row r="1007" spans="1:44">
      <c r="A1007" s="12"/>
      <c r="B1007" s="23"/>
      <c r="C1007" s="24"/>
      <c r="D1007" s="12"/>
      <c r="E1007" s="25"/>
      <c r="F1007" s="24"/>
      <c r="G1007" s="12"/>
      <c r="H1007" s="26"/>
      <c r="I1007" s="12"/>
      <c r="J1007" s="27"/>
      <c r="K1007" s="28"/>
      <c r="L1007" s="12"/>
      <c r="M1007" s="12"/>
      <c r="N1007" s="358"/>
      <c r="O1007" s="358"/>
      <c r="P1007" s="30"/>
      <c r="Q1007" s="31"/>
      <c r="R1007" s="358"/>
      <c r="S1007" s="31"/>
      <c r="T1007" s="31"/>
      <c r="U1007" s="12"/>
      <c r="V1007" s="12"/>
      <c r="W1007" s="31"/>
      <c r="X1007" s="358"/>
      <c r="Y1007" s="358"/>
      <c r="Z1007" s="357"/>
      <c r="AA1007" s="357"/>
      <c r="AB1007" s="357"/>
      <c r="AC1007" s="33"/>
      <c r="AD1007" s="12"/>
      <c r="AE1007" s="17"/>
      <c r="AF1007" s="34"/>
      <c r="AG1007" s="12"/>
      <c r="AH1007" s="20"/>
      <c r="AI1007" s="20"/>
      <c r="AJ1007" s="223"/>
      <c r="AK1007" s="223"/>
      <c r="AL1007" s="223"/>
      <c r="AM1007" s="331"/>
      <c r="AN1007" s="331"/>
      <c r="AO1007" s="331"/>
      <c r="AP1007" s="331"/>
      <c r="AQ1007" s="331"/>
      <c r="AR1007" s="12"/>
    </row>
    <row r="1008" spans="1:44">
      <c r="A1008" s="12"/>
      <c r="B1008" s="23"/>
      <c r="C1008" s="24"/>
      <c r="D1008" s="12"/>
      <c r="E1008" s="25"/>
      <c r="F1008" s="24"/>
      <c r="G1008" s="12"/>
      <c r="H1008" s="26"/>
      <c r="I1008" s="12"/>
      <c r="J1008" s="27"/>
      <c r="K1008" s="28"/>
      <c r="L1008" s="12"/>
      <c r="M1008" s="12"/>
      <c r="N1008" s="358"/>
      <c r="O1008" s="358"/>
      <c r="P1008" s="30"/>
      <c r="Q1008" s="31"/>
      <c r="R1008" s="358"/>
      <c r="S1008" s="31"/>
      <c r="T1008" s="31"/>
      <c r="U1008" s="12"/>
      <c r="V1008" s="12"/>
      <c r="W1008" s="31"/>
      <c r="X1008" s="358"/>
      <c r="Y1008" s="358"/>
      <c r="Z1008" s="357"/>
      <c r="AA1008" s="357"/>
      <c r="AB1008" s="357"/>
      <c r="AC1008" s="33"/>
      <c r="AD1008" s="12"/>
      <c r="AE1008" s="17"/>
      <c r="AF1008" s="34"/>
      <c r="AG1008" s="12"/>
      <c r="AH1008" s="20"/>
      <c r="AI1008" s="20"/>
      <c r="AJ1008" s="223"/>
      <c r="AK1008" s="223"/>
      <c r="AL1008" s="223"/>
      <c r="AM1008" s="331"/>
      <c r="AN1008" s="331"/>
      <c r="AO1008" s="331"/>
      <c r="AP1008" s="331"/>
      <c r="AQ1008" s="331"/>
      <c r="AR1008" s="12"/>
    </row>
    <row r="1009" spans="1:44">
      <c r="A1009" s="12"/>
      <c r="B1009" s="23"/>
      <c r="C1009" s="24"/>
      <c r="D1009" s="12"/>
      <c r="E1009" s="25"/>
      <c r="F1009" s="24"/>
      <c r="G1009" s="12"/>
      <c r="H1009" s="26"/>
      <c r="I1009" s="12"/>
      <c r="J1009" s="27"/>
      <c r="K1009" s="28"/>
      <c r="L1009" s="12"/>
      <c r="M1009" s="12"/>
      <c r="N1009" s="358"/>
      <c r="O1009" s="358"/>
      <c r="P1009" s="30"/>
      <c r="Q1009" s="31"/>
      <c r="R1009" s="358"/>
      <c r="S1009" s="31"/>
      <c r="T1009" s="31"/>
      <c r="U1009" s="12"/>
      <c r="V1009" s="12"/>
      <c r="W1009" s="31"/>
      <c r="X1009" s="358"/>
      <c r="Y1009" s="358"/>
      <c r="Z1009" s="357"/>
      <c r="AA1009" s="357"/>
      <c r="AB1009" s="357"/>
      <c r="AC1009" s="33"/>
      <c r="AD1009" s="12"/>
      <c r="AE1009" s="17"/>
      <c r="AF1009" s="34"/>
      <c r="AG1009" s="12"/>
      <c r="AH1009" s="20"/>
      <c r="AI1009" s="20"/>
      <c r="AJ1009" s="223"/>
      <c r="AK1009" s="223"/>
      <c r="AL1009" s="223"/>
      <c r="AM1009" s="331"/>
      <c r="AN1009" s="331"/>
      <c r="AO1009" s="331"/>
      <c r="AP1009" s="331"/>
      <c r="AQ1009" s="331"/>
      <c r="AR1009" s="12"/>
    </row>
    <row r="1010" spans="1:44">
      <c r="A1010" s="12"/>
      <c r="B1010" s="23"/>
      <c r="C1010" s="24"/>
      <c r="D1010" s="12"/>
      <c r="E1010" s="25"/>
      <c r="F1010" s="24"/>
      <c r="G1010" s="12"/>
      <c r="H1010" s="26"/>
      <c r="I1010" s="12"/>
      <c r="J1010" s="27"/>
      <c r="K1010" s="28"/>
      <c r="L1010" s="12"/>
      <c r="M1010" s="12"/>
      <c r="N1010" s="358"/>
      <c r="O1010" s="358"/>
      <c r="P1010" s="30"/>
      <c r="Q1010" s="31"/>
      <c r="R1010" s="358"/>
      <c r="S1010" s="31"/>
      <c r="T1010" s="31"/>
      <c r="U1010" s="12"/>
      <c r="V1010" s="12"/>
      <c r="W1010" s="31"/>
      <c r="X1010" s="358"/>
      <c r="Y1010" s="358"/>
      <c r="Z1010" s="357"/>
      <c r="AA1010" s="357"/>
      <c r="AB1010" s="357"/>
      <c r="AC1010" s="33"/>
      <c r="AD1010" s="12"/>
      <c r="AE1010" s="17"/>
      <c r="AF1010" s="34"/>
      <c r="AG1010" s="12"/>
      <c r="AH1010" s="20"/>
      <c r="AI1010" s="20"/>
      <c r="AJ1010" s="223"/>
      <c r="AK1010" s="223"/>
      <c r="AL1010" s="223"/>
      <c r="AM1010" s="331"/>
      <c r="AN1010" s="331"/>
      <c r="AO1010" s="331"/>
      <c r="AP1010" s="331"/>
      <c r="AQ1010" s="331"/>
      <c r="AR1010" s="12"/>
    </row>
    <row r="1011" spans="1:44">
      <c r="A1011" s="12"/>
      <c r="B1011" s="23"/>
      <c r="C1011" s="24"/>
      <c r="D1011" s="12"/>
      <c r="E1011" s="25"/>
      <c r="F1011" s="24"/>
      <c r="G1011" s="12"/>
      <c r="H1011" s="26"/>
      <c r="I1011" s="12"/>
      <c r="J1011" s="27"/>
      <c r="K1011" s="28"/>
      <c r="L1011" s="12"/>
      <c r="M1011" s="12"/>
      <c r="N1011" s="358"/>
      <c r="O1011" s="358"/>
      <c r="P1011" s="30"/>
      <c r="Q1011" s="31"/>
      <c r="R1011" s="358"/>
      <c r="S1011" s="31"/>
      <c r="T1011" s="31"/>
      <c r="U1011" s="12"/>
      <c r="V1011" s="12"/>
      <c r="W1011" s="31"/>
      <c r="X1011" s="358"/>
      <c r="Y1011" s="358"/>
      <c r="Z1011" s="357"/>
      <c r="AA1011" s="357"/>
      <c r="AB1011" s="357"/>
      <c r="AC1011" s="33"/>
      <c r="AD1011" s="12"/>
      <c r="AE1011" s="17"/>
      <c r="AF1011" s="34"/>
      <c r="AG1011" s="12"/>
      <c r="AH1011" s="20"/>
      <c r="AI1011" s="20"/>
      <c r="AJ1011" s="223"/>
      <c r="AK1011" s="223"/>
      <c r="AL1011" s="223"/>
      <c r="AM1011" s="331"/>
      <c r="AN1011" s="331"/>
      <c r="AO1011" s="331"/>
      <c r="AP1011" s="331"/>
      <c r="AQ1011" s="331"/>
      <c r="AR1011" s="12"/>
    </row>
    <row r="1012" spans="1:44">
      <c r="A1012" s="12"/>
      <c r="B1012" s="23"/>
      <c r="C1012" s="24"/>
      <c r="D1012" s="12"/>
      <c r="E1012" s="25"/>
      <c r="F1012" s="24"/>
      <c r="G1012" s="12"/>
      <c r="H1012" s="26"/>
      <c r="I1012" s="12"/>
      <c r="J1012" s="27"/>
      <c r="K1012" s="28"/>
      <c r="L1012" s="12"/>
      <c r="M1012" s="12"/>
      <c r="N1012" s="358"/>
      <c r="O1012" s="358"/>
      <c r="P1012" s="30"/>
      <c r="Q1012" s="31"/>
      <c r="R1012" s="358"/>
      <c r="S1012" s="31"/>
      <c r="T1012" s="31"/>
      <c r="U1012" s="12"/>
      <c r="V1012" s="12"/>
      <c r="W1012" s="31"/>
      <c r="X1012" s="358"/>
      <c r="Y1012" s="358"/>
      <c r="Z1012" s="357"/>
      <c r="AA1012" s="357"/>
      <c r="AB1012" s="357"/>
      <c r="AC1012" s="33"/>
      <c r="AD1012" s="12"/>
      <c r="AE1012" s="17"/>
      <c r="AF1012" s="34"/>
      <c r="AG1012" s="12"/>
      <c r="AH1012" s="20"/>
      <c r="AI1012" s="20"/>
      <c r="AJ1012" s="223"/>
      <c r="AK1012" s="223"/>
      <c r="AL1012" s="223"/>
      <c r="AM1012" s="331"/>
      <c r="AN1012" s="331"/>
      <c r="AO1012" s="331"/>
      <c r="AP1012" s="331"/>
      <c r="AQ1012" s="331"/>
      <c r="AR1012" s="12"/>
    </row>
    <row r="1013" spans="1:44">
      <c r="A1013" s="12"/>
      <c r="B1013" s="23"/>
      <c r="C1013" s="24"/>
      <c r="D1013" s="12"/>
      <c r="E1013" s="25"/>
      <c r="F1013" s="24"/>
      <c r="G1013" s="12"/>
      <c r="H1013" s="26"/>
      <c r="I1013" s="12"/>
      <c r="J1013" s="27"/>
      <c r="K1013" s="28"/>
      <c r="L1013" s="12"/>
      <c r="M1013" s="12"/>
      <c r="N1013" s="358"/>
      <c r="O1013" s="358"/>
      <c r="P1013" s="30"/>
      <c r="Q1013" s="31"/>
      <c r="R1013" s="358"/>
      <c r="S1013" s="31"/>
      <c r="T1013" s="31"/>
      <c r="U1013" s="12"/>
      <c r="V1013" s="12"/>
      <c r="W1013" s="31"/>
      <c r="X1013" s="358"/>
      <c r="Y1013" s="358"/>
      <c r="Z1013" s="357"/>
      <c r="AA1013" s="357"/>
      <c r="AB1013" s="357"/>
      <c r="AC1013" s="33"/>
      <c r="AD1013" s="12"/>
      <c r="AE1013" s="17"/>
      <c r="AF1013" s="34"/>
      <c r="AG1013" s="12"/>
      <c r="AH1013" s="20"/>
      <c r="AI1013" s="20"/>
      <c r="AJ1013" s="223"/>
      <c r="AK1013" s="223"/>
      <c r="AL1013" s="223"/>
      <c r="AM1013" s="331"/>
      <c r="AN1013" s="331"/>
      <c r="AO1013" s="331"/>
      <c r="AP1013" s="331"/>
      <c r="AQ1013" s="331"/>
      <c r="AR1013" s="12"/>
    </row>
    <row r="1014" spans="1:44">
      <c r="A1014" s="12"/>
      <c r="B1014" s="23"/>
      <c r="C1014" s="24"/>
      <c r="D1014" s="12"/>
      <c r="E1014" s="25"/>
      <c r="F1014" s="24"/>
      <c r="G1014" s="12"/>
      <c r="H1014" s="26"/>
      <c r="I1014" s="12"/>
      <c r="J1014" s="27"/>
      <c r="K1014" s="28"/>
      <c r="L1014" s="12"/>
      <c r="M1014" s="12"/>
      <c r="N1014" s="358"/>
      <c r="O1014" s="358"/>
      <c r="P1014" s="30"/>
      <c r="Q1014" s="31"/>
      <c r="R1014" s="358"/>
      <c r="S1014" s="31"/>
      <c r="T1014" s="31"/>
      <c r="U1014" s="12"/>
      <c r="V1014" s="12"/>
      <c r="W1014" s="31"/>
      <c r="X1014" s="358"/>
      <c r="Y1014" s="358"/>
      <c r="Z1014" s="357"/>
      <c r="AA1014" s="357"/>
      <c r="AB1014" s="357"/>
      <c r="AC1014" s="33"/>
      <c r="AD1014" s="12"/>
      <c r="AE1014" s="17"/>
      <c r="AF1014" s="34"/>
      <c r="AG1014" s="12"/>
      <c r="AH1014" s="20"/>
      <c r="AI1014" s="20"/>
      <c r="AJ1014" s="223"/>
      <c r="AK1014" s="223"/>
      <c r="AL1014" s="223"/>
      <c r="AM1014" s="331"/>
      <c r="AN1014" s="331"/>
      <c r="AO1014" s="331"/>
      <c r="AP1014" s="331"/>
      <c r="AQ1014" s="331"/>
      <c r="AR1014" s="12"/>
    </row>
    <row r="1015" spans="1:44">
      <c r="A1015" s="12"/>
      <c r="B1015" s="23"/>
      <c r="C1015" s="24"/>
      <c r="D1015" s="12"/>
      <c r="E1015" s="25"/>
      <c r="F1015" s="24"/>
      <c r="G1015" s="12"/>
      <c r="H1015" s="26"/>
      <c r="I1015" s="12"/>
      <c r="J1015" s="27"/>
      <c r="K1015" s="28"/>
      <c r="L1015" s="12"/>
      <c r="M1015" s="12"/>
      <c r="N1015" s="358"/>
      <c r="O1015" s="358"/>
      <c r="P1015" s="30"/>
      <c r="Q1015" s="31"/>
      <c r="R1015" s="358"/>
      <c r="S1015" s="31"/>
      <c r="T1015" s="31"/>
      <c r="U1015" s="12"/>
      <c r="V1015" s="12"/>
      <c r="W1015" s="31"/>
      <c r="X1015" s="358"/>
      <c r="Y1015" s="358"/>
      <c r="Z1015" s="357"/>
      <c r="AA1015" s="357"/>
      <c r="AB1015" s="357"/>
      <c r="AC1015" s="33"/>
      <c r="AD1015" s="12"/>
      <c r="AE1015" s="17"/>
      <c r="AF1015" s="34"/>
      <c r="AG1015" s="12"/>
      <c r="AH1015" s="20"/>
      <c r="AI1015" s="20"/>
      <c r="AJ1015" s="223"/>
      <c r="AK1015" s="223"/>
      <c r="AL1015" s="223"/>
      <c r="AM1015" s="331"/>
      <c r="AN1015" s="331"/>
      <c r="AO1015" s="331"/>
      <c r="AP1015" s="331"/>
      <c r="AQ1015" s="331"/>
      <c r="AR1015" s="12"/>
    </row>
    <row r="1016" spans="1:44">
      <c r="A1016" s="12"/>
      <c r="B1016" s="23"/>
      <c r="C1016" s="24"/>
      <c r="D1016" s="12"/>
      <c r="E1016" s="25"/>
      <c r="F1016" s="24"/>
      <c r="G1016" s="12"/>
      <c r="H1016" s="26"/>
      <c r="I1016" s="12"/>
      <c r="J1016" s="27"/>
      <c r="K1016" s="28"/>
      <c r="L1016" s="12"/>
      <c r="M1016" s="12"/>
      <c r="N1016" s="358"/>
      <c r="O1016" s="358"/>
      <c r="P1016" s="30"/>
      <c r="Q1016" s="31"/>
      <c r="R1016" s="358"/>
      <c r="S1016" s="31"/>
      <c r="T1016" s="31"/>
      <c r="U1016" s="12"/>
      <c r="V1016" s="12"/>
      <c r="W1016" s="31"/>
      <c r="X1016" s="358"/>
      <c r="Y1016" s="358"/>
      <c r="Z1016" s="357"/>
      <c r="AA1016" s="357"/>
      <c r="AB1016" s="357"/>
      <c r="AC1016" s="33"/>
      <c r="AD1016" s="12"/>
      <c r="AE1016" s="17"/>
      <c r="AF1016" s="34"/>
      <c r="AG1016" s="12"/>
      <c r="AH1016" s="20"/>
      <c r="AI1016" s="20"/>
      <c r="AJ1016" s="223"/>
      <c r="AK1016" s="223"/>
      <c r="AL1016" s="223"/>
      <c r="AM1016" s="331"/>
      <c r="AN1016" s="331"/>
      <c r="AO1016" s="331"/>
      <c r="AP1016" s="331"/>
      <c r="AQ1016" s="331"/>
      <c r="AR1016" s="12"/>
    </row>
    <row r="1017" spans="1:44">
      <c r="A1017" s="12"/>
      <c r="B1017" s="23"/>
      <c r="C1017" s="24"/>
      <c r="D1017" s="12"/>
      <c r="E1017" s="25"/>
      <c r="F1017" s="24"/>
      <c r="G1017" s="12"/>
      <c r="H1017" s="26"/>
      <c r="I1017" s="12"/>
      <c r="J1017" s="27"/>
      <c r="K1017" s="28"/>
      <c r="L1017" s="12"/>
      <c r="M1017" s="12"/>
      <c r="N1017" s="358"/>
      <c r="O1017" s="358"/>
      <c r="P1017" s="30"/>
      <c r="Q1017" s="31"/>
      <c r="R1017" s="358"/>
      <c r="S1017" s="31"/>
      <c r="T1017" s="31"/>
      <c r="U1017" s="12"/>
      <c r="V1017" s="12"/>
      <c r="W1017" s="31"/>
      <c r="X1017" s="358"/>
      <c r="Y1017" s="358"/>
      <c r="Z1017" s="357"/>
      <c r="AA1017" s="357"/>
      <c r="AB1017" s="357"/>
      <c r="AC1017" s="33"/>
      <c r="AD1017" s="12"/>
      <c r="AE1017" s="17"/>
      <c r="AF1017" s="34"/>
      <c r="AG1017" s="12"/>
      <c r="AH1017" s="20"/>
      <c r="AI1017" s="20"/>
      <c r="AJ1017" s="223"/>
      <c r="AK1017" s="223"/>
      <c r="AL1017" s="223"/>
      <c r="AM1017" s="331"/>
      <c r="AN1017" s="331"/>
      <c r="AO1017" s="331"/>
      <c r="AP1017" s="331"/>
      <c r="AQ1017" s="331"/>
      <c r="AR1017" s="12"/>
    </row>
    <row r="1018" spans="1:44">
      <c r="A1018" s="12"/>
      <c r="B1018" s="23"/>
      <c r="C1018" s="24"/>
      <c r="D1018" s="12"/>
      <c r="E1018" s="25"/>
      <c r="F1018" s="24"/>
      <c r="G1018" s="12"/>
      <c r="H1018" s="26"/>
      <c r="I1018" s="12"/>
      <c r="J1018" s="27"/>
      <c r="K1018" s="28"/>
      <c r="L1018" s="12"/>
      <c r="M1018" s="12"/>
      <c r="N1018" s="358"/>
      <c r="O1018" s="358"/>
      <c r="P1018" s="30"/>
      <c r="Q1018" s="31"/>
      <c r="R1018" s="358"/>
      <c r="S1018" s="31"/>
      <c r="T1018" s="31"/>
      <c r="U1018" s="12"/>
      <c r="V1018" s="12"/>
      <c r="W1018" s="31"/>
      <c r="X1018" s="358"/>
      <c r="Y1018" s="358"/>
      <c r="Z1018" s="357"/>
      <c r="AA1018" s="357"/>
      <c r="AB1018" s="357"/>
      <c r="AC1018" s="33"/>
      <c r="AD1018" s="12"/>
      <c r="AE1018" s="17"/>
      <c r="AF1018" s="34"/>
      <c r="AG1018" s="12"/>
      <c r="AH1018" s="20"/>
      <c r="AI1018" s="20"/>
      <c r="AJ1018" s="223"/>
      <c r="AK1018" s="223"/>
      <c r="AL1018" s="223"/>
      <c r="AM1018" s="331"/>
      <c r="AN1018" s="331"/>
      <c r="AO1018" s="331"/>
      <c r="AP1018" s="331"/>
      <c r="AQ1018" s="331"/>
      <c r="AR1018" s="12"/>
    </row>
    <row r="1019" spans="1:44">
      <c r="A1019" s="12"/>
      <c r="B1019" s="23"/>
      <c r="C1019" s="24"/>
      <c r="D1019" s="12"/>
      <c r="E1019" s="25"/>
      <c r="F1019" s="24"/>
      <c r="G1019" s="12"/>
      <c r="H1019" s="26"/>
      <c r="I1019" s="12"/>
      <c r="J1019" s="27"/>
      <c r="K1019" s="28"/>
      <c r="L1019" s="12"/>
      <c r="M1019" s="12"/>
      <c r="N1019" s="358"/>
      <c r="O1019" s="358"/>
      <c r="P1019" s="30"/>
      <c r="Q1019" s="31"/>
      <c r="R1019" s="358"/>
      <c r="S1019" s="31"/>
      <c r="T1019" s="31"/>
      <c r="U1019" s="12"/>
      <c r="V1019" s="12"/>
      <c r="W1019" s="31"/>
      <c r="X1019" s="358"/>
      <c r="Y1019" s="358"/>
      <c r="Z1019" s="357"/>
      <c r="AA1019" s="357"/>
      <c r="AB1019" s="357"/>
      <c r="AC1019" s="33"/>
      <c r="AD1019" s="12"/>
      <c r="AE1019" s="17"/>
      <c r="AF1019" s="34"/>
      <c r="AG1019" s="12"/>
      <c r="AH1019" s="20"/>
      <c r="AI1019" s="20"/>
      <c r="AJ1019" s="223"/>
      <c r="AK1019" s="223"/>
      <c r="AL1019" s="223"/>
      <c r="AM1019" s="331"/>
      <c r="AN1019" s="331"/>
      <c r="AO1019" s="331"/>
      <c r="AP1019" s="331"/>
      <c r="AQ1019" s="331"/>
      <c r="AR1019" s="12"/>
    </row>
    <row r="1020" spans="1:44">
      <c r="A1020" s="12"/>
      <c r="B1020" s="23"/>
      <c r="C1020" s="24"/>
      <c r="D1020" s="12"/>
      <c r="E1020" s="25"/>
      <c r="F1020" s="24"/>
      <c r="G1020" s="12"/>
      <c r="H1020" s="26"/>
      <c r="I1020" s="12"/>
      <c r="J1020" s="27"/>
      <c r="K1020" s="28"/>
      <c r="L1020" s="12"/>
      <c r="M1020" s="12"/>
      <c r="N1020" s="358"/>
      <c r="O1020" s="358"/>
      <c r="P1020" s="30"/>
      <c r="Q1020" s="31"/>
      <c r="R1020" s="358"/>
      <c r="S1020" s="31"/>
      <c r="T1020" s="31"/>
      <c r="U1020" s="12"/>
      <c r="V1020" s="12"/>
      <c r="W1020" s="31"/>
      <c r="X1020" s="358"/>
      <c r="Y1020" s="358"/>
      <c r="Z1020" s="357"/>
      <c r="AA1020" s="357"/>
      <c r="AB1020" s="357"/>
      <c r="AC1020" s="33"/>
      <c r="AD1020" s="12"/>
      <c r="AE1020" s="17"/>
      <c r="AF1020" s="34"/>
      <c r="AG1020" s="12"/>
      <c r="AH1020" s="20"/>
      <c r="AI1020" s="20"/>
      <c r="AJ1020" s="223"/>
      <c r="AK1020" s="223"/>
      <c r="AL1020" s="223"/>
      <c r="AM1020" s="331"/>
      <c r="AN1020" s="331"/>
      <c r="AO1020" s="331"/>
      <c r="AP1020" s="331"/>
      <c r="AQ1020" s="331"/>
      <c r="AR1020" s="12"/>
    </row>
    <row r="1021" spans="1:44">
      <c r="A1021" s="12"/>
      <c r="B1021" s="23"/>
      <c r="C1021" s="24"/>
      <c r="D1021" s="12"/>
      <c r="E1021" s="25"/>
      <c r="F1021" s="24"/>
      <c r="G1021" s="12"/>
      <c r="H1021" s="26"/>
      <c r="I1021" s="12"/>
      <c r="J1021" s="27"/>
      <c r="K1021" s="28"/>
      <c r="L1021" s="12"/>
      <c r="M1021" s="12"/>
      <c r="N1021" s="358"/>
      <c r="O1021" s="358"/>
      <c r="P1021" s="30"/>
      <c r="Q1021" s="31"/>
      <c r="R1021" s="358"/>
      <c r="S1021" s="31"/>
      <c r="T1021" s="31"/>
      <c r="U1021" s="12"/>
      <c r="V1021" s="12"/>
      <c r="W1021" s="31"/>
      <c r="X1021" s="358"/>
      <c r="Y1021" s="358"/>
      <c r="Z1021" s="357"/>
      <c r="AA1021" s="357"/>
      <c r="AB1021" s="357"/>
      <c r="AC1021" s="33"/>
      <c r="AD1021" s="12"/>
      <c r="AE1021" s="17"/>
      <c r="AF1021" s="34"/>
      <c r="AG1021" s="12"/>
      <c r="AH1021" s="20"/>
      <c r="AI1021" s="20"/>
      <c r="AJ1021" s="223"/>
      <c r="AK1021" s="223"/>
      <c r="AL1021" s="223"/>
      <c r="AM1021" s="331"/>
      <c r="AN1021" s="331"/>
      <c r="AO1021" s="331"/>
      <c r="AP1021" s="331"/>
      <c r="AQ1021" s="331"/>
      <c r="AR1021" s="12"/>
    </row>
    <row r="1022" spans="1:44">
      <c r="A1022" s="12"/>
      <c r="B1022" s="23"/>
      <c r="C1022" s="24"/>
      <c r="D1022" s="12"/>
      <c r="E1022" s="25"/>
      <c r="F1022" s="24"/>
      <c r="G1022" s="12"/>
      <c r="H1022" s="26"/>
      <c r="I1022" s="12"/>
      <c r="J1022" s="27"/>
      <c r="K1022" s="28"/>
      <c r="L1022" s="12"/>
      <c r="M1022" s="12"/>
      <c r="N1022" s="358"/>
      <c r="O1022" s="358"/>
      <c r="P1022" s="30"/>
      <c r="Q1022" s="31"/>
      <c r="R1022" s="358"/>
      <c r="S1022" s="31"/>
      <c r="T1022" s="31"/>
      <c r="U1022" s="12"/>
      <c r="V1022" s="12"/>
      <c r="W1022" s="31"/>
      <c r="X1022" s="358"/>
      <c r="Y1022" s="358"/>
      <c r="Z1022" s="357"/>
      <c r="AA1022" s="357"/>
      <c r="AB1022" s="357"/>
      <c r="AC1022" s="33"/>
      <c r="AD1022" s="12"/>
      <c r="AE1022" s="17"/>
      <c r="AF1022" s="34"/>
      <c r="AG1022" s="12"/>
      <c r="AH1022" s="20"/>
      <c r="AI1022" s="20"/>
      <c r="AJ1022" s="223"/>
      <c r="AK1022" s="223"/>
      <c r="AL1022" s="223"/>
      <c r="AM1022" s="331"/>
      <c r="AN1022" s="331"/>
      <c r="AO1022" s="331"/>
      <c r="AP1022" s="331"/>
      <c r="AQ1022" s="331"/>
      <c r="AR1022" s="12"/>
    </row>
    <row r="1023" spans="1:44">
      <c r="A1023" s="12"/>
      <c r="B1023" s="23"/>
      <c r="C1023" s="24"/>
      <c r="D1023" s="12"/>
      <c r="E1023" s="25"/>
      <c r="F1023" s="24"/>
      <c r="G1023" s="12"/>
      <c r="H1023" s="26"/>
      <c r="I1023" s="12"/>
      <c r="J1023" s="27"/>
      <c r="K1023" s="28"/>
      <c r="L1023" s="12"/>
      <c r="M1023" s="12"/>
      <c r="N1023" s="358"/>
      <c r="O1023" s="358"/>
      <c r="P1023" s="30"/>
      <c r="Q1023" s="31"/>
      <c r="R1023" s="358"/>
      <c r="S1023" s="31"/>
      <c r="T1023" s="31"/>
      <c r="U1023" s="12"/>
      <c r="V1023" s="12"/>
      <c r="W1023" s="31"/>
      <c r="X1023" s="358"/>
      <c r="Y1023" s="358"/>
      <c r="Z1023" s="357"/>
      <c r="AA1023" s="357"/>
      <c r="AB1023" s="357"/>
      <c r="AC1023" s="33"/>
      <c r="AD1023" s="12"/>
      <c r="AE1023" s="17"/>
      <c r="AF1023" s="34"/>
      <c r="AG1023" s="12"/>
      <c r="AH1023" s="20"/>
      <c r="AI1023" s="20"/>
      <c r="AJ1023" s="223"/>
      <c r="AK1023" s="223"/>
      <c r="AL1023" s="223"/>
      <c r="AM1023" s="331"/>
      <c r="AN1023" s="331"/>
      <c r="AO1023" s="331"/>
      <c r="AP1023" s="331"/>
      <c r="AQ1023" s="331"/>
      <c r="AR1023" s="12"/>
    </row>
    <row r="1024" spans="1:44">
      <c r="A1024" s="12"/>
      <c r="B1024" s="23"/>
      <c r="C1024" s="24"/>
      <c r="D1024" s="12"/>
      <c r="E1024" s="25"/>
      <c r="F1024" s="24"/>
      <c r="G1024" s="12"/>
      <c r="H1024" s="26"/>
      <c r="I1024" s="12"/>
      <c r="J1024" s="27"/>
      <c r="K1024" s="28"/>
      <c r="L1024" s="12"/>
      <c r="M1024" s="12"/>
      <c r="N1024" s="358"/>
      <c r="O1024" s="358"/>
      <c r="P1024" s="30"/>
      <c r="Q1024" s="31"/>
      <c r="R1024" s="358"/>
      <c r="S1024" s="31"/>
      <c r="T1024" s="31"/>
      <c r="U1024" s="12"/>
      <c r="V1024" s="12"/>
      <c r="W1024" s="31"/>
      <c r="X1024" s="358"/>
      <c r="Y1024" s="358"/>
      <c r="Z1024" s="357"/>
      <c r="AA1024" s="357"/>
      <c r="AB1024" s="357"/>
      <c r="AC1024" s="33"/>
      <c r="AD1024" s="12"/>
      <c r="AE1024" s="17"/>
      <c r="AF1024" s="34"/>
      <c r="AG1024" s="12"/>
      <c r="AH1024" s="20"/>
      <c r="AI1024" s="20"/>
      <c r="AJ1024" s="223"/>
      <c r="AK1024" s="223"/>
      <c r="AL1024" s="223"/>
      <c r="AM1024" s="331"/>
      <c r="AN1024" s="331"/>
      <c r="AO1024" s="331"/>
      <c r="AP1024" s="331"/>
      <c r="AQ1024" s="331"/>
      <c r="AR1024" s="12"/>
    </row>
    <row r="1025" spans="1:44">
      <c r="A1025" s="12"/>
      <c r="B1025" s="23"/>
      <c r="C1025" s="24"/>
      <c r="D1025" s="12"/>
      <c r="E1025" s="25"/>
      <c r="F1025" s="24"/>
      <c r="G1025" s="12"/>
      <c r="H1025" s="26"/>
      <c r="I1025" s="12"/>
      <c r="J1025" s="27"/>
      <c r="K1025" s="28"/>
      <c r="L1025" s="12"/>
      <c r="M1025" s="12"/>
      <c r="N1025" s="358"/>
      <c r="O1025" s="358"/>
      <c r="P1025" s="30"/>
      <c r="Q1025" s="31"/>
      <c r="R1025" s="358"/>
      <c r="S1025" s="31"/>
      <c r="T1025" s="31"/>
      <c r="U1025" s="12"/>
      <c r="V1025" s="12"/>
      <c r="W1025" s="31"/>
      <c r="X1025" s="358"/>
      <c r="Y1025" s="358"/>
      <c r="Z1025" s="357"/>
      <c r="AA1025" s="357"/>
      <c r="AB1025" s="357"/>
      <c r="AC1025" s="33"/>
      <c r="AD1025" s="12"/>
      <c r="AE1025" s="17"/>
      <c r="AF1025" s="34"/>
      <c r="AG1025" s="12"/>
      <c r="AH1025" s="20"/>
      <c r="AI1025" s="20"/>
      <c r="AJ1025" s="223"/>
      <c r="AK1025" s="223"/>
      <c r="AL1025" s="223"/>
      <c r="AM1025" s="331"/>
      <c r="AN1025" s="331"/>
      <c r="AO1025" s="331"/>
      <c r="AP1025" s="331"/>
      <c r="AQ1025" s="331"/>
      <c r="AR1025" s="12"/>
    </row>
    <row r="1026" spans="1:44">
      <c r="A1026" s="12"/>
      <c r="B1026" s="23"/>
      <c r="C1026" s="24"/>
      <c r="D1026" s="12"/>
      <c r="E1026" s="25"/>
      <c r="F1026" s="24"/>
      <c r="G1026" s="12"/>
      <c r="H1026" s="26"/>
      <c r="I1026" s="12"/>
      <c r="J1026" s="27"/>
      <c r="K1026" s="28"/>
      <c r="L1026" s="12"/>
      <c r="M1026" s="12"/>
      <c r="N1026" s="358"/>
      <c r="O1026" s="358"/>
      <c r="P1026" s="30"/>
      <c r="Q1026" s="31"/>
      <c r="R1026" s="358"/>
      <c r="S1026" s="31"/>
      <c r="T1026" s="31"/>
      <c r="U1026" s="12"/>
      <c r="V1026" s="12"/>
      <c r="W1026" s="31"/>
      <c r="X1026" s="358"/>
      <c r="Y1026" s="358"/>
      <c r="Z1026" s="357"/>
      <c r="AA1026" s="357"/>
      <c r="AB1026" s="357"/>
      <c r="AC1026" s="33"/>
      <c r="AD1026" s="12"/>
      <c r="AE1026" s="17"/>
      <c r="AF1026" s="34"/>
      <c r="AG1026" s="12"/>
      <c r="AH1026" s="20"/>
      <c r="AI1026" s="20"/>
      <c r="AJ1026" s="223"/>
      <c r="AK1026" s="223"/>
      <c r="AL1026" s="223"/>
      <c r="AM1026" s="331"/>
      <c r="AN1026" s="331"/>
      <c r="AO1026" s="331"/>
      <c r="AP1026" s="331"/>
      <c r="AQ1026" s="331"/>
      <c r="AR1026" s="12"/>
    </row>
    <row r="1027" spans="1:44">
      <c r="A1027" s="12"/>
      <c r="B1027" s="23"/>
      <c r="C1027" s="24"/>
      <c r="D1027" s="12"/>
      <c r="E1027" s="25"/>
      <c r="F1027" s="24"/>
      <c r="G1027" s="12"/>
      <c r="H1027" s="26"/>
      <c r="I1027" s="12"/>
      <c r="J1027" s="27"/>
      <c r="K1027" s="28"/>
      <c r="L1027" s="12"/>
      <c r="M1027" s="12"/>
      <c r="N1027" s="358"/>
      <c r="O1027" s="358"/>
      <c r="P1027" s="30"/>
      <c r="Q1027" s="31"/>
      <c r="R1027" s="358"/>
      <c r="S1027" s="31"/>
      <c r="T1027" s="31"/>
      <c r="U1027" s="12"/>
      <c r="V1027" s="12"/>
      <c r="W1027" s="31"/>
      <c r="X1027" s="358"/>
      <c r="Y1027" s="358"/>
      <c r="Z1027" s="357"/>
      <c r="AA1027" s="357"/>
      <c r="AB1027" s="357"/>
      <c r="AC1027" s="33"/>
      <c r="AD1027" s="12"/>
      <c r="AE1027" s="17"/>
      <c r="AF1027" s="34"/>
      <c r="AG1027" s="12"/>
      <c r="AH1027" s="20"/>
      <c r="AI1027" s="20"/>
      <c r="AJ1027" s="223"/>
      <c r="AK1027" s="223"/>
      <c r="AL1027" s="223"/>
      <c r="AM1027" s="331"/>
      <c r="AN1027" s="331"/>
      <c r="AO1027" s="331"/>
      <c r="AP1027" s="331"/>
      <c r="AQ1027" s="331"/>
      <c r="AR1027" s="12"/>
    </row>
    <row r="1028" spans="1:44">
      <c r="A1028" s="12"/>
      <c r="B1028" s="23"/>
      <c r="C1028" s="24"/>
      <c r="D1028" s="12"/>
      <c r="E1028" s="25"/>
      <c r="F1028" s="24"/>
      <c r="G1028" s="12"/>
      <c r="H1028" s="26"/>
      <c r="I1028" s="12"/>
      <c r="J1028" s="27"/>
      <c r="K1028" s="28"/>
      <c r="L1028" s="12"/>
      <c r="M1028" s="12"/>
      <c r="N1028" s="358"/>
      <c r="O1028" s="358"/>
      <c r="P1028" s="30"/>
      <c r="Q1028" s="31"/>
      <c r="R1028" s="358"/>
      <c r="S1028" s="31"/>
      <c r="T1028" s="31"/>
      <c r="U1028" s="12"/>
      <c r="V1028" s="12"/>
      <c r="W1028" s="31"/>
      <c r="X1028" s="358"/>
      <c r="Y1028" s="358"/>
      <c r="Z1028" s="357"/>
      <c r="AA1028" s="357"/>
      <c r="AB1028" s="357"/>
      <c r="AC1028" s="33"/>
      <c r="AD1028" s="12"/>
      <c r="AE1028" s="17"/>
      <c r="AF1028" s="34"/>
      <c r="AG1028" s="12"/>
      <c r="AH1028" s="20"/>
      <c r="AI1028" s="20"/>
      <c r="AJ1028" s="223"/>
      <c r="AK1028" s="223"/>
      <c r="AL1028" s="223"/>
      <c r="AM1028" s="331"/>
      <c r="AN1028" s="331"/>
      <c r="AO1028" s="331"/>
      <c r="AP1028" s="331"/>
      <c r="AQ1028" s="331"/>
      <c r="AR1028" s="12"/>
    </row>
    <row r="1029" spans="1:44">
      <c r="A1029" s="12"/>
      <c r="B1029" s="23"/>
      <c r="C1029" s="24"/>
      <c r="D1029" s="12"/>
      <c r="E1029" s="25"/>
      <c r="F1029" s="24"/>
      <c r="G1029" s="12"/>
      <c r="H1029" s="26"/>
      <c r="I1029" s="12"/>
      <c r="J1029" s="27"/>
      <c r="K1029" s="28"/>
      <c r="L1029" s="12"/>
      <c r="M1029" s="12"/>
      <c r="N1029" s="358"/>
      <c r="O1029" s="358"/>
      <c r="P1029" s="30"/>
      <c r="Q1029" s="31"/>
      <c r="R1029" s="358"/>
      <c r="S1029" s="31"/>
      <c r="T1029" s="31"/>
      <c r="U1029" s="12"/>
      <c r="V1029" s="12"/>
      <c r="W1029" s="31"/>
      <c r="X1029" s="358"/>
      <c r="Y1029" s="358"/>
      <c r="Z1029" s="357"/>
      <c r="AA1029" s="357"/>
      <c r="AB1029" s="357"/>
      <c r="AC1029" s="33"/>
      <c r="AD1029" s="12"/>
      <c r="AE1029" s="17"/>
      <c r="AF1029" s="34"/>
      <c r="AG1029" s="12"/>
      <c r="AH1029" s="20"/>
      <c r="AI1029" s="20"/>
      <c r="AJ1029" s="223"/>
      <c r="AK1029" s="223"/>
      <c r="AL1029" s="223"/>
      <c r="AM1029" s="331"/>
      <c r="AN1029" s="331"/>
      <c r="AO1029" s="331"/>
      <c r="AP1029" s="331"/>
      <c r="AQ1029" s="331"/>
      <c r="AR1029" s="12"/>
    </row>
    <row r="1030" spans="1:44">
      <c r="A1030" s="12"/>
      <c r="B1030" s="23"/>
      <c r="C1030" s="24"/>
      <c r="D1030" s="12"/>
      <c r="E1030" s="25"/>
      <c r="F1030" s="24"/>
      <c r="G1030" s="12"/>
      <c r="H1030" s="26"/>
      <c r="I1030" s="12"/>
      <c r="J1030" s="27"/>
      <c r="K1030" s="28"/>
      <c r="L1030" s="12"/>
      <c r="M1030" s="12"/>
      <c r="N1030" s="358"/>
      <c r="O1030" s="358"/>
      <c r="P1030" s="30"/>
      <c r="Q1030" s="31"/>
      <c r="R1030" s="358"/>
      <c r="S1030" s="31"/>
      <c r="T1030" s="31"/>
      <c r="U1030" s="12"/>
      <c r="V1030" s="12"/>
      <c r="W1030" s="31"/>
      <c r="X1030" s="358"/>
      <c r="Y1030" s="358"/>
      <c r="Z1030" s="357"/>
      <c r="AA1030" s="357"/>
      <c r="AB1030" s="357"/>
      <c r="AC1030" s="33"/>
      <c r="AD1030" s="12"/>
      <c r="AE1030" s="17"/>
      <c r="AF1030" s="34"/>
      <c r="AG1030" s="12"/>
      <c r="AH1030" s="20"/>
      <c r="AI1030" s="20"/>
      <c r="AJ1030" s="223"/>
      <c r="AK1030" s="223"/>
      <c r="AL1030" s="223"/>
      <c r="AM1030" s="331"/>
      <c r="AN1030" s="331"/>
      <c r="AO1030" s="331"/>
      <c r="AP1030" s="331"/>
      <c r="AQ1030" s="331"/>
      <c r="AR1030" s="12"/>
    </row>
    <row r="1031" spans="1:44">
      <c r="A1031" s="12"/>
      <c r="B1031" s="23"/>
      <c r="C1031" s="24"/>
      <c r="D1031" s="12"/>
      <c r="E1031" s="25"/>
      <c r="F1031" s="24"/>
      <c r="G1031" s="12"/>
      <c r="H1031" s="26"/>
      <c r="I1031" s="12"/>
      <c r="J1031" s="27"/>
      <c r="K1031" s="28"/>
      <c r="L1031" s="12"/>
      <c r="M1031" s="12"/>
      <c r="N1031" s="358"/>
      <c r="O1031" s="358"/>
      <c r="P1031" s="30"/>
      <c r="Q1031" s="31"/>
      <c r="R1031" s="358"/>
      <c r="S1031" s="31"/>
      <c r="T1031" s="31"/>
      <c r="U1031" s="12"/>
      <c r="V1031" s="12"/>
      <c r="W1031" s="31"/>
      <c r="X1031" s="358"/>
      <c r="Y1031" s="358"/>
      <c r="Z1031" s="357"/>
      <c r="AA1031" s="357"/>
      <c r="AB1031" s="357"/>
      <c r="AC1031" s="33"/>
      <c r="AD1031" s="12"/>
      <c r="AE1031" s="17"/>
      <c r="AF1031" s="34"/>
      <c r="AG1031" s="12"/>
      <c r="AH1031" s="20"/>
      <c r="AI1031" s="20"/>
      <c r="AJ1031" s="223"/>
      <c r="AK1031" s="223"/>
      <c r="AL1031" s="223"/>
      <c r="AM1031" s="331"/>
      <c r="AN1031" s="331"/>
      <c r="AO1031" s="331"/>
      <c r="AP1031" s="331"/>
      <c r="AQ1031" s="331"/>
      <c r="AR1031" s="12"/>
    </row>
  </sheetData>
  <autoFilter ref="A2:AR940"/>
  <conditionalFormatting sqref="B1:B2">
    <cfRule type="duplicateValues" dxfId="560" priority="1925"/>
  </conditionalFormatting>
  <conditionalFormatting sqref="L1:L2">
    <cfRule type="duplicateValues" dxfId="559" priority="1924"/>
  </conditionalFormatting>
  <conditionalFormatting sqref="K1:K2">
    <cfRule type="duplicateValues" dxfId="558" priority="1923"/>
  </conditionalFormatting>
  <conditionalFormatting sqref="E1:E2">
    <cfRule type="duplicateValues" dxfId="557" priority="1922"/>
  </conditionalFormatting>
  <conditionalFormatting sqref="B1:B2">
    <cfRule type="duplicateValues" dxfId="556" priority="1918"/>
    <cfRule type="duplicateValues" dxfId="555" priority="1919"/>
    <cfRule type="duplicateValues" dxfId="554" priority="1920"/>
    <cfRule type="duplicateValues" dxfId="553" priority="1921"/>
  </conditionalFormatting>
  <conditionalFormatting sqref="B1:B2">
    <cfRule type="duplicateValues" dxfId="552" priority="1916"/>
    <cfRule type="duplicateValues" dxfId="551" priority="1917"/>
  </conditionalFormatting>
  <conditionalFormatting sqref="B1:B2">
    <cfRule type="duplicateValues" dxfId="550" priority="1915"/>
  </conditionalFormatting>
  <conditionalFormatting sqref="B1:B2">
    <cfRule type="duplicateValues" dxfId="549" priority="1913"/>
    <cfRule type="duplicateValues" dxfId="548" priority="1914"/>
  </conditionalFormatting>
  <conditionalFormatting sqref="L1:L2">
    <cfRule type="duplicateValues" dxfId="547" priority="1912"/>
  </conditionalFormatting>
  <conditionalFormatting sqref="B1:B2">
    <cfRule type="duplicateValues" dxfId="546" priority="1909"/>
    <cfRule type="duplicateValues" dxfId="545" priority="1910"/>
    <cfRule type="duplicateValues" dxfId="544" priority="1911"/>
  </conditionalFormatting>
  <conditionalFormatting sqref="B1:B2">
    <cfRule type="duplicateValues" dxfId="543" priority="1899"/>
    <cfRule type="duplicateValues" dxfId="542" priority="1900"/>
    <cfRule type="duplicateValues" dxfId="541" priority="1901"/>
    <cfRule type="duplicateValues" dxfId="540" priority="1902"/>
    <cfRule type="duplicateValues" dxfId="539" priority="1903"/>
    <cfRule type="duplicateValues" dxfId="538" priority="1904"/>
    <cfRule type="duplicateValues" dxfId="537" priority="1905"/>
    <cfRule type="duplicateValues" dxfId="536" priority="1906"/>
    <cfRule type="duplicateValues" dxfId="535" priority="1907"/>
    <cfRule type="duplicateValues" dxfId="534" priority="1908"/>
  </conditionalFormatting>
  <conditionalFormatting sqref="B1:B2">
    <cfRule type="duplicateValues" dxfId="533" priority="1895"/>
    <cfRule type="duplicateValues" dxfId="532" priority="1896"/>
    <cfRule type="duplicateValues" dxfId="531" priority="1897"/>
    <cfRule type="duplicateValues" dxfId="530" priority="1898"/>
  </conditionalFormatting>
  <conditionalFormatting sqref="B1:B2">
    <cfRule type="duplicateValues" dxfId="529" priority="1889"/>
    <cfRule type="duplicateValues" dxfId="528" priority="1890"/>
    <cfRule type="duplicateValues" dxfId="527" priority="1891"/>
    <cfRule type="duplicateValues" dxfId="526" priority="1892"/>
    <cfRule type="duplicateValues" dxfId="525" priority="1893"/>
    <cfRule type="duplicateValues" dxfId="524" priority="1894"/>
  </conditionalFormatting>
  <conditionalFormatting sqref="B1:B2">
    <cfRule type="duplicateValues" dxfId="523" priority="1884"/>
    <cfRule type="duplicateValues" dxfId="522" priority="1885"/>
    <cfRule type="duplicateValues" dxfId="521" priority="1886"/>
    <cfRule type="duplicateValues" dxfId="520" priority="1887"/>
    <cfRule type="duplicateValues" dxfId="519" priority="1888"/>
  </conditionalFormatting>
  <conditionalFormatting sqref="B1:B2">
    <cfRule type="duplicateValues" dxfId="518" priority="1882"/>
    <cfRule type="duplicateValues" dxfId="517" priority="1883"/>
  </conditionalFormatting>
  <conditionalFormatting sqref="L1:L2">
    <cfRule type="duplicateValues" dxfId="516" priority="1881"/>
  </conditionalFormatting>
  <conditionalFormatting sqref="B1:B2">
    <cfRule type="duplicateValues" dxfId="515" priority="1880"/>
  </conditionalFormatting>
  <conditionalFormatting sqref="B1:B2">
    <cfRule type="duplicateValues" dxfId="514" priority="1878"/>
    <cfRule type="duplicateValues" dxfId="513" priority="1879"/>
  </conditionalFormatting>
  <conditionalFormatting sqref="B1:B2">
    <cfRule type="duplicateValues" dxfId="512" priority="1877"/>
  </conditionalFormatting>
  <conditionalFormatting sqref="B1:B2">
    <cfRule type="duplicateValues" dxfId="511" priority="1873"/>
    <cfRule type="duplicateValues" dxfId="510" priority="1874"/>
    <cfRule type="duplicateValues" dxfId="509" priority="1875"/>
    <cfRule type="duplicateValues" dxfId="508" priority="1876"/>
  </conditionalFormatting>
  <conditionalFormatting sqref="B1:B2">
    <cfRule type="duplicateValues" dxfId="507" priority="1870"/>
    <cfRule type="duplicateValues" dxfId="506" priority="1871"/>
    <cfRule type="duplicateValues" dxfId="505" priority="1872"/>
  </conditionalFormatting>
  <conditionalFormatting sqref="L1:L2">
    <cfRule type="duplicateValues" dxfId="504" priority="1869"/>
  </conditionalFormatting>
  <conditionalFormatting sqref="E1:E2">
    <cfRule type="duplicateValues" dxfId="503" priority="1868"/>
  </conditionalFormatting>
  <conditionalFormatting sqref="K1:L2">
    <cfRule type="duplicateValues" dxfId="502" priority="1867"/>
  </conditionalFormatting>
  <conditionalFormatting sqref="K1:K2">
    <cfRule type="duplicateValues" dxfId="501" priority="1866"/>
  </conditionalFormatting>
  <conditionalFormatting sqref="K1:K2">
    <cfRule type="duplicateValues" dxfId="500" priority="1864"/>
    <cfRule type="duplicateValues" dxfId="499" priority="1865"/>
  </conditionalFormatting>
  <conditionalFormatting sqref="B1:B2">
    <cfRule type="duplicateValues" dxfId="498" priority="1862"/>
    <cfRule type="duplicateValues" dxfId="497" priority="1863"/>
  </conditionalFormatting>
  <conditionalFormatting sqref="E1:E2">
    <cfRule type="duplicateValues" dxfId="496" priority="1861"/>
  </conditionalFormatting>
  <conditionalFormatting sqref="B1:B2">
    <cfRule type="duplicateValues" dxfId="495" priority="1860"/>
  </conditionalFormatting>
  <conditionalFormatting sqref="L1:L2">
    <cfRule type="duplicateValues" dxfId="494" priority="1859"/>
  </conditionalFormatting>
  <conditionalFormatting sqref="B1:B2">
    <cfRule type="duplicateValues" dxfId="493" priority="1858"/>
  </conditionalFormatting>
  <conditionalFormatting sqref="B1:B2">
    <cfRule type="duplicateValues" dxfId="492" priority="1857"/>
  </conditionalFormatting>
  <conditionalFormatting sqref="L1:L2">
    <cfRule type="duplicateValues" dxfId="491" priority="1856"/>
  </conditionalFormatting>
  <conditionalFormatting sqref="B1:B2">
    <cfRule type="duplicateValues" dxfId="490" priority="1771"/>
  </conditionalFormatting>
  <conditionalFormatting sqref="B1:B2">
    <cfRule type="duplicateValues" dxfId="489" priority="1770"/>
  </conditionalFormatting>
  <conditionalFormatting sqref="E1032:E1048576 K1:K2 E1:E2 K1032:K1048576">
    <cfRule type="duplicateValues" dxfId="488" priority="1714"/>
    <cfRule type="duplicateValues" dxfId="487" priority="1715"/>
  </conditionalFormatting>
  <conditionalFormatting sqref="L1032:L1048576 L1:L2">
    <cfRule type="duplicateValues" dxfId="486" priority="1706"/>
  </conditionalFormatting>
  <conditionalFormatting sqref="B1032:B1048576 B1:B2">
    <cfRule type="duplicateValues" dxfId="485" priority="1500"/>
    <cfRule type="duplicateValues" dxfId="484" priority="1501"/>
  </conditionalFormatting>
  <conditionalFormatting sqref="K1032:L1048576 K1:L2">
    <cfRule type="duplicateValues" dxfId="483" priority="1497"/>
  </conditionalFormatting>
  <conditionalFormatting sqref="K1032:L1048576">
    <cfRule type="duplicateValues" dxfId="482" priority="1438"/>
  </conditionalFormatting>
  <conditionalFormatting sqref="B1032:B1048576 B1:B2">
    <cfRule type="duplicateValues" dxfId="481" priority="1394"/>
  </conditionalFormatting>
  <conditionalFormatting sqref="B1032:B1048576">
    <cfRule type="duplicateValues" dxfId="480" priority="1267"/>
    <cfRule type="duplicateValues" dxfId="479" priority="1271"/>
  </conditionalFormatting>
  <conditionalFormatting sqref="L1032:L1048576 L1:L2">
    <cfRule type="duplicateValues" dxfId="478" priority="1268"/>
    <cfRule type="duplicateValues" dxfId="477" priority="1270"/>
  </conditionalFormatting>
  <conditionalFormatting sqref="E1032:E1048576 E1:E2">
    <cfRule type="duplicateValues" dxfId="476" priority="1269"/>
  </conditionalFormatting>
  <conditionalFormatting sqref="E1032:E1048576">
    <cfRule type="duplicateValues" dxfId="475" priority="1178"/>
  </conditionalFormatting>
  <conditionalFormatting sqref="L1032:L1048576">
    <cfRule type="duplicateValues" dxfId="474" priority="1117"/>
  </conditionalFormatting>
  <conditionalFormatting sqref="B1032:B1048576">
    <cfRule type="duplicateValues" dxfId="473" priority="1116"/>
  </conditionalFormatting>
  <conditionalFormatting sqref="L1032:L1048576">
    <cfRule type="duplicateValues" dxfId="472" priority="1042"/>
    <cfRule type="duplicateValues" dxfId="471" priority="1043"/>
  </conditionalFormatting>
  <conditionalFormatting sqref="L1032:L1048576 L1:L8">
    <cfRule type="duplicateValues" dxfId="470" priority="502"/>
  </conditionalFormatting>
  <conditionalFormatting sqref="B1032:B1048576 B1:B16">
    <cfRule type="duplicateValues" dxfId="469" priority="499"/>
  </conditionalFormatting>
  <conditionalFormatting sqref="L18">
    <cfRule type="duplicateValues" dxfId="468" priority="406"/>
  </conditionalFormatting>
  <conditionalFormatting sqref="L18">
    <cfRule type="duplicateValues" dxfId="467" priority="405"/>
  </conditionalFormatting>
  <conditionalFormatting sqref="L18">
    <cfRule type="duplicateValues" dxfId="466" priority="404"/>
  </conditionalFormatting>
  <conditionalFormatting sqref="L18">
    <cfRule type="duplicateValues" dxfId="465" priority="402"/>
    <cfRule type="duplicateValues" dxfId="464" priority="403"/>
  </conditionalFormatting>
  <conditionalFormatting sqref="L1032:L1048576 L1:L155">
    <cfRule type="duplicateValues" dxfId="463" priority="396"/>
  </conditionalFormatting>
  <conditionalFormatting sqref="L156:L170">
    <cfRule type="duplicateValues" dxfId="462" priority="389"/>
  </conditionalFormatting>
  <conditionalFormatting sqref="B164:B170">
    <cfRule type="duplicateValues" dxfId="461" priority="388"/>
  </conditionalFormatting>
  <conditionalFormatting sqref="B164:B170">
    <cfRule type="duplicateValues" dxfId="460" priority="387"/>
  </conditionalFormatting>
  <conditionalFormatting sqref="B164:B170">
    <cfRule type="duplicateValues" dxfId="459" priority="385"/>
    <cfRule type="duplicateValues" dxfId="458" priority="386"/>
  </conditionalFormatting>
  <conditionalFormatting sqref="K156:L170">
    <cfRule type="duplicateValues" dxfId="457" priority="384"/>
  </conditionalFormatting>
  <conditionalFormatting sqref="B164:B170">
    <cfRule type="duplicateValues" dxfId="456" priority="383"/>
  </conditionalFormatting>
  <conditionalFormatting sqref="E156:E170">
    <cfRule type="duplicateValues" dxfId="455" priority="382"/>
  </conditionalFormatting>
  <conditionalFormatting sqref="B164:B170">
    <cfRule type="duplicateValues" dxfId="454" priority="378"/>
    <cfRule type="duplicateValues" dxfId="453" priority="379"/>
    <cfRule type="duplicateValues" dxfId="452" priority="380"/>
    <cfRule type="duplicateValues" dxfId="451" priority="381"/>
  </conditionalFormatting>
  <conditionalFormatting sqref="B164:B170">
    <cfRule type="duplicateValues" dxfId="450" priority="375"/>
    <cfRule type="duplicateValues" dxfId="449" priority="376"/>
    <cfRule type="duplicateValues" dxfId="448" priority="377"/>
  </conditionalFormatting>
  <conditionalFormatting sqref="B164:B170">
    <cfRule type="duplicateValues" dxfId="447" priority="365"/>
    <cfRule type="duplicateValues" dxfId="446" priority="366"/>
    <cfRule type="duplicateValues" dxfId="445" priority="367"/>
    <cfRule type="duplicateValues" dxfId="444" priority="368"/>
    <cfRule type="duplicateValues" dxfId="443" priority="369"/>
    <cfRule type="duplicateValues" dxfId="442" priority="370"/>
    <cfRule type="duplicateValues" dxfId="441" priority="371"/>
    <cfRule type="duplicateValues" dxfId="440" priority="372"/>
    <cfRule type="duplicateValues" dxfId="439" priority="373"/>
    <cfRule type="duplicateValues" dxfId="438" priority="374"/>
  </conditionalFormatting>
  <conditionalFormatting sqref="B164:B170">
    <cfRule type="duplicateValues" dxfId="437" priority="359"/>
    <cfRule type="duplicateValues" dxfId="436" priority="360"/>
    <cfRule type="duplicateValues" dxfId="435" priority="361"/>
    <cfRule type="duplicateValues" dxfId="434" priority="362"/>
    <cfRule type="duplicateValues" dxfId="433" priority="363"/>
    <cfRule type="duplicateValues" dxfId="432" priority="364"/>
  </conditionalFormatting>
  <conditionalFormatting sqref="B164:B170">
    <cfRule type="duplicateValues" dxfId="431" priority="354"/>
    <cfRule type="duplicateValues" dxfId="430" priority="355"/>
    <cfRule type="duplicateValues" dxfId="429" priority="356"/>
    <cfRule type="duplicateValues" dxfId="428" priority="357"/>
    <cfRule type="duplicateValues" dxfId="427" priority="358"/>
  </conditionalFormatting>
  <conditionalFormatting sqref="L156:L170">
    <cfRule type="duplicateValues" dxfId="426" priority="352"/>
    <cfRule type="duplicateValues" dxfId="425" priority="353"/>
  </conditionalFormatting>
  <conditionalFormatting sqref="K156:K170 E156:E170">
    <cfRule type="duplicateValues" dxfId="424" priority="350"/>
    <cfRule type="duplicateValues" dxfId="423" priority="351"/>
  </conditionalFormatting>
  <conditionalFormatting sqref="K156:K170">
    <cfRule type="duplicateValues" dxfId="422" priority="349"/>
  </conditionalFormatting>
  <conditionalFormatting sqref="K156:K170">
    <cfRule type="duplicateValues" dxfId="421" priority="347"/>
    <cfRule type="duplicateValues" dxfId="420" priority="348"/>
  </conditionalFormatting>
  <conditionalFormatting sqref="L156:L170">
    <cfRule type="duplicateValues" dxfId="419" priority="346"/>
  </conditionalFormatting>
  <conditionalFormatting sqref="L174:L230 L171:L172">
    <cfRule type="duplicateValues" dxfId="418" priority="345"/>
  </conditionalFormatting>
  <conditionalFormatting sqref="B176:B259 B171:B172">
    <cfRule type="duplicateValues" dxfId="417" priority="344"/>
  </conditionalFormatting>
  <conditionalFormatting sqref="B176:B259 B171:B172">
    <cfRule type="duplicateValues" dxfId="416" priority="341"/>
    <cfRule type="duplicateValues" dxfId="415" priority="342"/>
  </conditionalFormatting>
  <conditionalFormatting sqref="K174:L230 K171:L172 K173">
    <cfRule type="duplicateValues" dxfId="414" priority="340"/>
  </conditionalFormatting>
  <conditionalFormatting sqref="B176:B259 B171:B172">
    <cfRule type="duplicateValues" dxfId="413" priority="334"/>
    <cfRule type="duplicateValues" dxfId="412" priority="335"/>
    <cfRule type="duplicateValues" dxfId="411" priority="336"/>
    <cfRule type="duplicateValues" dxfId="410" priority="337"/>
  </conditionalFormatting>
  <conditionalFormatting sqref="B176:B259 B171:B172">
    <cfRule type="duplicateValues" dxfId="409" priority="331"/>
    <cfRule type="duplicateValues" dxfId="408" priority="332"/>
    <cfRule type="duplicateValues" dxfId="407" priority="333"/>
  </conditionalFormatting>
  <conditionalFormatting sqref="B176:B259 B171:B172">
    <cfRule type="duplicateValues" dxfId="406" priority="321"/>
    <cfRule type="duplicateValues" dxfId="405" priority="322"/>
    <cfRule type="duplicateValues" dxfId="404" priority="323"/>
    <cfRule type="duplicateValues" dxfId="403" priority="324"/>
    <cfRule type="duplicateValues" dxfId="402" priority="325"/>
    <cfRule type="duplicateValues" dxfId="401" priority="326"/>
    <cfRule type="duplicateValues" dxfId="400" priority="327"/>
    <cfRule type="duplicateValues" dxfId="399" priority="328"/>
    <cfRule type="duplicateValues" dxfId="398" priority="329"/>
    <cfRule type="duplicateValues" dxfId="397" priority="330"/>
  </conditionalFormatting>
  <conditionalFormatting sqref="B176:B259 B171:B172">
    <cfRule type="duplicateValues" dxfId="396" priority="315"/>
    <cfRule type="duplicateValues" dxfId="395" priority="316"/>
    <cfRule type="duplicateValues" dxfId="394" priority="317"/>
    <cfRule type="duplicateValues" dxfId="393" priority="318"/>
    <cfRule type="duplicateValues" dxfId="392" priority="319"/>
    <cfRule type="duplicateValues" dxfId="391" priority="320"/>
  </conditionalFormatting>
  <conditionalFormatting sqref="B176:B259 B171:B172">
    <cfRule type="duplicateValues" dxfId="390" priority="310"/>
    <cfRule type="duplicateValues" dxfId="389" priority="311"/>
    <cfRule type="duplicateValues" dxfId="388" priority="312"/>
    <cfRule type="duplicateValues" dxfId="387" priority="313"/>
    <cfRule type="duplicateValues" dxfId="386" priority="314"/>
  </conditionalFormatting>
  <conditionalFormatting sqref="L174:L230 L171:L172">
    <cfRule type="duplicateValues" dxfId="385" priority="308"/>
    <cfRule type="duplicateValues" dxfId="384" priority="309"/>
  </conditionalFormatting>
  <conditionalFormatting sqref="L171:L172">
    <cfRule type="duplicateValues" dxfId="383" priority="302"/>
  </conditionalFormatting>
  <conditionalFormatting sqref="L173">
    <cfRule type="duplicateValues" dxfId="382" priority="295"/>
  </conditionalFormatting>
  <conditionalFormatting sqref="L173">
    <cfRule type="duplicateValues" dxfId="381" priority="294"/>
  </conditionalFormatting>
  <conditionalFormatting sqref="L173">
    <cfRule type="duplicateValues" dxfId="380" priority="293"/>
  </conditionalFormatting>
  <conditionalFormatting sqref="L173">
    <cfRule type="duplicateValues" dxfId="379" priority="291"/>
    <cfRule type="duplicateValues" dxfId="378" priority="292"/>
  </conditionalFormatting>
  <conditionalFormatting sqref="L173">
    <cfRule type="duplicateValues" dxfId="377" priority="290"/>
  </conditionalFormatting>
  <conditionalFormatting sqref="B173:B175">
    <cfRule type="duplicateValues" dxfId="376" priority="289"/>
  </conditionalFormatting>
  <conditionalFormatting sqref="B173:B175">
    <cfRule type="duplicateValues" dxfId="375" priority="288"/>
  </conditionalFormatting>
  <conditionalFormatting sqref="B173:B175">
    <cfRule type="duplicateValues" dxfId="374" priority="286"/>
    <cfRule type="duplicateValues" dxfId="373" priority="287"/>
  </conditionalFormatting>
  <conditionalFormatting sqref="B173:B175">
    <cfRule type="duplicateValues" dxfId="372" priority="285"/>
  </conditionalFormatting>
  <conditionalFormatting sqref="B173:B175">
    <cfRule type="duplicateValues" dxfId="371" priority="281"/>
    <cfRule type="duplicateValues" dxfId="370" priority="282"/>
    <cfRule type="duplicateValues" dxfId="369" priority="283"/>
    <cfRule type="duplicateValues" dxfId="368" priority="284"/>
  </conditionalFormatting>
  <conditionalFormatting sqref="B173:B175">
    <cfRule type="duplicateValues" dxfId="367" priority="278"/>
    <cfRule type="duplicateValues" dxfId="366" priority="279"/>
    <cfRule type="duplicateValues" dxfId="365" priority="280"/>
  </conditionalFormatting>
  <conditionalFormatting sqref="B173:B175">
    <cfRule type="duplicateValues" dxfId="364" priority="268"/>
    <cfRule type="duplicateValues" dxfId="363" priority="269"/>
    <cfRule type="duplicateValues" dxfId="362" priority="270"/>
    <cfRule type="duplicateValues" dxfId="361" priority="271"/>
    <cfRule type="duplicateValues" dxfId="360" priority="272"/>
    <cfRule type="duplicateValues" dxfId="359" priority="273"/>
    <cfRule type="duplicateValues" dxfId="358" priority="274"/>
    <cfRule type="duplicateValues" dxfId="357" priority="275"/>
    <cfRule type="duplicateValues" dxfId="356" priority="276"/>
    <cfRule type="duplicateValues" dxfId="355" priority="277"/>
  </conditionalFormatting>
  <conditionalFormatting sqref="B173:B175">
    <cfRule type="duplicateValues" dxfId="354" priority="262"/>
    <cfRule type="duplicateValues" dxfId="353" priority="263"/>
    <cfRule type="duplicateValues" dxfId="352" priority="264"/>
    <cfRule type="duplicateValues" dxfId="351" priority="265"/>
    <cfRule type="duplicateValues" dxfId="350" priority="266"/>
    <cfRule type="duplicateValues" dxfId="349" priority="267"/>
  </conditionalFormatting>
  <conditionalFormatting sqref="B173:B175">
    <cfRule type="duplicateValues" dxfId="348" priority="257"/>
    <cfRule type="duplicateValues" dxfId="347" priority="258"/>
    <cfRule type="duplicateValues" dxfId="346" priority="259"/>
    <cfRule type="duplicateValues" dxfId="345" priority="260"/>
    <cfRule type="duplicateValues" dxfId="344" priority="261"/>
  </conditionalFormatting>
  <conditionalFormatting sqref="B1032:B1048576 B1:B259">
    <cfRule type="duplicateValues" dxfId="343" priority="256"/>
  </conditionalFormatting>
  <conditionalFormatting sqref="L231:L395 L397 L399:L420">
    <cfRule type="duplicateValues" dxfId="342" priority="255"/>
  </conditionalFormatting>
  <conditionalFormatting sqref="B260:B469">
    <cfRule type="duplicateValues" dxfId="341" priority="254"/>
  </conditionalFormatting>
  <conditionalFormatting sqref="B260:B469">
    <cfRule type="duplicateValues" dxfId="340" priority="253"/>
  </conditionalFormatting>
  <conditionalFormatting sqref="B260:B469">
    <cfRule type="duplicateValues" dxfId="339" priority="251"/>
    <cfRule type="duplicateValues" dxfId="338" priority="252"/>
  </conditionalFormatting>
  <conditionalFormatting sqref="K231:L395 K397:L397 K399:L420 K398">
    <cfRule type="duplicateValues" dxfId="337" priority="250"/>
  </conditionalFormatting>
  <conditionalFormatting sqref="B260:B469">
    <cfRule type="duplicateValues" dxfId="336" priority="249"/>
  </conditionalFormatting>
  <conditionalFormatting sqref="E231:E420">
    <cfRule type="duplicateValues" dxfId="335" priority="248"/>
  </conditionalFormatting>
  <conditionalFormatting sqref="B260:B469">
    <cfRule type="duplicateValues" dxfId="334" priority="244"/>
    <cfRule type="duplicateValues" dxfId="333" priority="245"/>
    <cfRule type="duplicateValues" dxfId="332" priority="246"/>
    <cfRule type="duplicateValues" dxfId="331" priority="247"/>
  </conditionalFormatting>
  <conditionalFormatting sqref="B260:B469">
    <cfRule type="duplicateValues" dxfId="330" priority="241"/>
    <cfRule type="duplicateValues" dxfId="329" priority="242"/>
    <cfRule type="duplicateValues" dxfId="328" priority="243"/>
  </conditionalFormatting>
  <conditionalFormatting sqref="B260:B469">
    <cfRule type="duplicateValues" dxfId="327" priority="231"/>
    <cfRule type="duplicateValues" dxfId="326" priority="232"/>
    <cfRule type="duplicateValues" dxfId="325" priority="233"/>
    <cfRule type="duplicateValues" dxfId="324" priority="234"/>
    <cfRule type="duplicateValues" dxfId="323" priority="235"/>
    <cfRule type="duplicateValues" dxfId="322" priority="236"/>
    <cfRule type="duplicateValues" dxfId="321" priority="237"/>
    <cfRule type="duplicateValues" dxfId="320" priority="238"/>
    <cfRule type="duplicateValues" dxfId="319" priority="239"/>
    <cfRule type="duplicateValues" dxfId="318" priority="240"/>
  </conditionalFormatting>
  <conditionalFormatting sqref="B260:B469">
    <cfRule type="duplicateValues" dxfId="317" priority="225"/>
    <cfRule type="duplicateValues" dxfId="316" priority="226"/>
    <cfRule type="duplicateValues" dxfId="315" priority="227"/>
    <cfRule type="duplicateValues" dxfId="314" priority="228"/>
    <cfRule type="duplicateValues" dxfId="313" priority="229"/>
    <cfRule type="duplicateValues" dxfId="312" priority="230"/>
  </conditionalFormatting>
  <conditionalFormatting sqref="B260:B469">
    <cfRule type="duplicateValues" dxfId="311" priority="220"/>
    <cfRule type="duplicateValues" dxfId="310" priority="221"/>
    <cfRule type="duplicateValues" dxfId="309" priority="222"/>
    <cfRule type="duplicateValues" dxfId="308" priority="223"/>
    <cfRule type="duplicateValues" dxfId="307" priority="224"/>
  </conditionalFormatting>
  <conditionalFormatting sqref="L231:L395 L397 L399:L420">
    <cfRule type="duplicateValues" dxfId="306" priority="218"/>
    <cfRule type="duplicateValues" dxfId="305" priority="219"/>
  </conditionalFormatting>
  <conditionalFormatting sqref="K231:K395 E231:E420 K397:K420">
    <cfRule type="duplicateValues" dxfId="304" priority="216"/>
    <cfRule type="duplicateValues" dxfId="303" priority="217"/>
  </conditionalFormatting>
  <conditionalFormatting sqref="K231:K395 K397:K420">
    <cfRule type="duplicateValues" dxfId="302" priority="215"/>
  </conditionalFormatting>
  <conditionalFormatting sqref="K231:K395 K397:K420">
    <cfRule type="duplicateValues" dxfId="301" priority="213"/>
    <cfRule type="duplicateValues" dxfId="300" priority="214"/>
  </conditionalFormatting>
  <conditionalFormatting sqref="L231:L395">
    <cfRule type="duplicateValues" dxfId="299" priority="212"/>
  </conditionalFormatting>
  <conditionalFormatting sqref="B260:B469">
    <cfRule type="duplicateValues" dxfId="298" priority="211"/>
  </conditionalFormatting>
  <conditionalFormatting sqref="L398">
    <cfRule type="duplicateValues" dxfId="297" priority="210"/>
  </conditionalFormatting>
  <conditionalFormatting sqref="L398">
    <cfRule type="duplicateValues" dxfId="296" priority="209"/>
  </conditionalFormatting>
  <conditionalFormatting sqref="L398">
    <cfRule type="duplicateValues" dxfId="295" priority="207"/>
    <cfRule type="duplicateValues" dxfId="294" priority="208"/>
  </conditionalFormatting>
  <conditionalFormatting sqref="L398">
    <cfRule type="duplicateValues" dxfId="293" priority="206"/>
  </conditionalFormatting>
  <conditionalFormatting sqref="L421:L559">
    <cfRule type="duplicateValues" dxfId="292" priority="205"/>
  </conditionalFormatting>
  <conditionalFormatting sqref="B470:B572">
    <cfRule type="duplicateValues" dxfId="291" priority="204"/>
  </conditionalFormatting>
  <conditionalFormatting sqref="B470:B572">
    <cfRule type="duplicateValues" dxfId="290" priority="203"/>
  </conditionalFormatting>
  <conditionalFormatting sqref="B470:B572">
    <cfRule type="duplicateValues" dxfId="289" priority="201"/>
    <cfRule type="duplicateValues" dxfId="288" priority="202"/>
  </conditionalFormatting>
  <conditionalFormatting sqref="K421:L559">
    <cfRule type="duplicateValues" dxfId="287" priority="200"/>
  </conditionalFormatting>
  <conditionalFormatting sqref="B470:B572">
    <cfRule type="duplicateValues" dxfId="286" priority="199"/>
  </conditionalFormatting>
  <conditionalFormatting sqref="E421:E559">
    <cfRule type="duplicateValues" dxfId="285" priority="198"/>
  </conditionalFormatting>
  <conditionalFormatting sqref="B470:B572">
    <cfRule type="duplicateValues" dxfId="284" priority="194"/>
    <cfRule type="duplicateValues" dxfId="283" priority="195"/>
    <cfRule type="duplicateValues" dxfId="282" priority="196"/>
    <cfRule type="duplicateValues" dxfId="281" priority="197"/>
  </conditionalFormatting>
  <conditionalFormatting sqref="B470:B572">
    <cfRule type="duplicateValues" dxfId="280" priority="191"/>
    <cfRule type="duplicateValues" dxfId="279" priority="192"/>
    <cfRule type="duplicateValues" dxfId="278" priority="193"/>
  </conditionalFormatting>
  <conditionalFormatting sqref="B470:B572">
    <cfRule type="duplicateValues" dxfId="277" priority="181"/>
    <cfRule type="duplicateValues" dxfId="276" priority="182"/>
    <cfRule type="duplicateValues" dxfId="275" priority="183"/>
    <cfRule type="duplicateValues" dxfId="274" priority="184"/>
    <cfRule type="duplicateValues" dxfId="273" priority="185"/>
    <cfRule type="duplicateValues" dxfId="272" priority="186"/>
    <cfRule type="duplicateValues" dxfId="271" priority="187"/>
    <cfRule type="duplicateValues" dxfId="270" priority="188"/>
    <cfRule type="duplicateValues" dxfId="269" priority="189"/>
    <cfRule type="duplicateValues" dxfId="268" priority="190"/>
  </conditionalFormatting>
  <conditionalFormatting sqref="B470:B572">
    <cfRule type="duplicateValues" dxfId="267" priority="175"/>
    <cfRule type="duplicateValues" dxfId="266" priority="176"/>
    <cfRule type="duplicateValues" dxfId="265" priority="177"/>
    <cfRule type="duplicateValues" dxfId="264" priority="178"/>
    <cfRule type="duplicateValues" dxfId="263" priority="179"/>
    <cfRule type="duplicateValues" dxfId="262" priority="180"/>
  </conditionalFormatting>
  <conditionalFormatting sqref="B470:B572">
    <cfRule type="duplicateValues" dxfId="261" priority="170"/>
    <cfRule type="duplicateValues" dxfId="260" priority="171"/>
    <cfRule type="duplicateValues" dxfId="259" priority="172"/>
    <cfRule type="duplicateValues" dxfId="258" priority="173"/>
    <cfRule type="duplicateValues" dxfId="257" priority="174"/>
  </conditionalFormatting>
  <conditionalFormatting sqref="L421:L559">
    <cfRule type="duplicateValues" dxfId="256" priority="168"/>
    <cfRule type="duplicateValues" dxfId="255" priority="169"/>
  </conditionalFormatting>
  <conditionalFormatting sqref="E421:E559 K421:K559">
    <cfRule type="duplicateValues" dxfId="254" priority="166"/>
    <cfRule type="duplicateValues" dxfId="253" priority="167"/>
  </conditionalFormatting>
  <conditionalFormatting sqref="K421:K559">
    <cfRule type="duplicateValues" dxfId="252" priority="165"/>
  </conditionalFormatting>
  <conditionalFormatting sqref="K421:K559">
    <cfRule type="duplicateValues" dxfId="251" priority="163"/>
    <cfRule type="duplicateValues" dxfId="250" priority="164"/>
  </conditionalFormatting>
  <conditionalFormatting sqref="L421:L559">
    <cfRule type="duplicateValues" dxfId="249" priority="162"/>
  </conditionalFormatting>
  <conditionalFormatting sqref="B470:B572">
    <cfRule type="duplicateValues" dxfId="248" priority="161"/>
  </conditionalFormatting>
  <conditionalFormatting sqref="L9:L17">
    <cfRule type="duplicateValues" dxfId="247" priority="97930"/>
  </conditionalFormatting>
  <conditionalFormatting sqref="B3:B16">
    <cfRule type="duplicateValues" dxfId="246" priority="98570"/>
    <cfRule type="duplicateValues" dxfId="245" priority="98571"/>
  </conditionalFormatting>
  <conditionalFormatting sqref="B3:B16">
    <cfRule type="duplicateValues" dxfId="244" priority="98572"/>
  </conditionalFormatting>
  <conditionalFormatting sqref="B3:B16">
    <cfRule type="duplicateValues" dxfId="243" priority="98573"/>
    <cfRule type="duplicateValues" dxfId="242" priority="98574"/>
    <cfRule type="duplicateValues" dxfId="241" priority="98575"/>
    <cfRule type="duplicateValues" dxfId="240" priority="98576"/>
  </conditionalFormatting>
  <conditionalFormatting sqref="B3:B16">
    <cfRule type="duplicateValues" dxfId="239" priority="98577"/>
    <cfRule type="duplicateValues" dxfId="238" priority="98578"/>
    <cfRule type="duplicateValues" dxfId="237" priority="98579"/>
  </conditionalFormatting>
  <conditionalFormatting sqref="B3:B16">
    <cfRule type="duplicateValues" dxfId="236" priority="98580"/>
    <cfRule type="duplicateValues" dxfId="235" priority="98581"/>
    <cfRule type="duplicateValues" dxfId="234" priority="98582"/>
    <cfRule type="duplicateValues" dxfId="233" priority="98583"/>
    <cfRule type="duplicateValues" dxfId="232" priority="98584"/>
    <cfRule type="duplicateValues" dxfId="231" priority="98585"/>
    <cfRule type="duplicateValues" dxfId="230" priority="98586"/>
    <cfRule type="duplicateValues" dxfId="229" priority="98587"/>
    <cfRule type="duplicateValues" dxfId="228" priority="98588"/>
    <cfRule type="duplicateValues" dxfId="227" priority="98589"/>
  </conditionalFormatting>
  <conditionalFormatting sqref="B3:B16">
    <cfRule type="duplicateValues" dxfId="226" priority="98590"/>
    <cfRule type="duplicateValues" dxfId="225" priority="98591"/>
    <cfRule type="duplicateValues" dxfId="224" priority="98592"/>
    <cfRule type="duplicateValues" dxfId="223" priority="98593"/>
    <cfRule type="duplicateValues" dxfId="222" priority="98594"/>
    <cfRule type="duplicateValues" dxfId="221" priority="98595"/>
  </conditionalFormatting>
  <conditionalFormatting sqref="B3:B16">
    <cfRule type="duplicateValues" dxfId="220" priority="98596"/>
    <cfRule type="duplicateValues" dxfId="219" priority="98597"/>
    <cfRule type="duplicateValues" dxfId="218" priority="98598"/>
    <cfRule type="duplicateValues" dxfId="217" priority="98599"/>
    <cfRule type="duplicateValues" dxfId="216" priority="98600"/>
  </conditionalFormatting>
  <conditionalFormatting sqref="L3:L8">
    <cfRule type="duplicateValues" dxfId="215" priority="98601"/>
  </conditionalFormatting>
  <conditionalFormatting sqref="K3:L8">
    <cfRule type="duplicateValues" dxfId="214" priority="98602"/>
  </conditionalFormatting>
  <conditionalFormatting sqref="E3:E8">
    <cfRule type="duplicateValues" dxfId="213" priority="98603"/>
  </conditionalFormatting>
  <conditionalFormatting sqref="L3:L8">
    <cfRule type="duplicateValues" dxfId="212" priority="98604"/>
    <cfRule type="duplicateValues" dxfId="211" priority="98605"/>
  </conditionalFormatting>
  <conditionalFormatting sqref="K3:K8 E3:E8">
    <cfRule type="duplicateValues" dxfId="210" priority="98606"/>
    <cfRule type="duplicateValues" dxfId="209" priority="98607"/>
  </conditionalFormatting>
  <conditionalFormatting sqref="K3:K8">
    <cfRule type="duplicateValues" dxfId="208" priority="98610"/>
  </conditionalFormatting>
  <conditionalFormatting sqref="K3:K8">
    <cfRule type="duplicateValues" dxfId="207" priority="98611"/>
    <cfRule type="duplicateValues" dxfId="206" priority="98612"/>
  </conditionalFormatting>
  <conditionalFormatting sqref="B171:B172">
    <cfRule type="duplicateValues" dxfId="205" priority="99300"/>
  </conditionalFormatting>
  <conditionalFormatting sqref="E171:E230">
    <cfRule type="duplicateValues" dxfId="204" priority="99306"/>
  </conditionalFormatting>
  <conditionalFormatting sqref="K171:K230 E171:E230">
    <cfRule type="duplicateValues" dxfId="203" priority="99338"/>
    <cfRule type="duplicateValues" dxfId="202" priority="99339"/>
  </conditionalFormatting>
  <conditionalFormatting sqref="K171:K230">
    <cfRule type="duplicateValues" dxfId="201" priority="99346"/>
  </conditionalFormatting>
  <conditionalFormatting sqref="K171:K230">
    <cfRule type="duplicateValues" dxfId="200" priority="99348"/>
    <cfRule type="duplicateValues" dxfId="199" priority="99349"/>
  </conditionalFormatting>
  <conditionalFormatting sqref="L19:L155 L9:L17">
    <cfRule type="duplicateValues" dxfId="198" priority="99760"/>
  </conditionalFormatting>
  <conditionalFormatting sqref="K19:L155 K9:L17 K18">
    <cfRule type="duplicateValues" dxfId="197" priority="99763"/>
  </conditionalFormatting>
  <conditionalFormatting sqref="L19:L155 L9:L17">
    <cfRule type="duplicateValues" dxfId="196" priority="99767"/>
    <cfRule type="duplicateValues" dxfId="195" priority="99768"/>
  </conditionalFormatting>
  <conditionalFormatting sqref="B17:B163">
    <cfRule type="duplicateValues" dxfId="194" priority="99773"/>
  </conditionalFormatting>
  <conditionalFormatting sqref="B17:B163">
    <cfRule type="duplicateValues" dxfId="193" priority="99775"/>
    <cfRule type="duplicateValues" dxfId="192" priority="99776"/>
  </conditionalFormatting>
  <conditionalFormatting sqref="E9:E155">
    <cfRule type="duplicateValues" dxfId="191" priority="99779"/>
  </conditionalFormatting>
  <conditionalFormatting sqref="B17:B163">
    <cfRule type="duplicateValues" dxfId="190" priority="99781"/>
    <cfRule type="duplicateValues" dxfId="189" priority="99782"/>
    <cfRule type="duplicateValues" dxfId="188" priority="99783"/>
    <cfRule type="duplicateValues" dxfId="187" priority="99784"/>
  </conditionalFormatting>
  <conditionalFormatting sqref="B17:B163">
    <cfRule type="duplicateValues" dxfId="186" priority="99789"/>
    <cfRule type="duplicateValues" dxfId="185" priority="99790"/>
    <cfRule type="duplicateValues" dxfId="184" priority="99791"/>
  </conditionalFormatting>
  <conditionalFormatting sqref="B17:B163">
    <cfRule type="duplicateValues" dxfId="183" priority="99795"/>
    <cfRule type="duplicateValues" dxfId="182" priority="99796"/>
    <cfRule type="duplicateValues" dxfId="181" priority="99797"/>
    <cfRule type="duplicateValues" dxfId="180" priority="99798"/>
    <cfRule type="duplicateValues" dxfId="179" priority="99799"/>
    <cfRule type="duplicateValues" dxfId="178" priority="99800"/>
    <cfRule type="duplicateValues" dxfId="177" priority="99801"/>
    <cfRule type="duplicateValues" dxfId="176" priority="99802"/>
    <cfRule type="duplicateValues" dxfId="175" priority="99803"/>
    <cfRule type="duplicateValues" dxfId="174" priority="99804"/>
  </conditionalFormatting>
  <conditionalFormatting sqref="B17:B163">
    <cfRule type="duplicateValues" dxfId="173" priority="99815"/>
    <cfRule type="duplicateValues" dxfId="172" priority="99816"/>
    <cfRule type="duplicateValues" dxfId="171" priority="99817"/>
    <cfRule type="duplicateValues" dxfId="170" priority="99818"/>
    <cfRule type="duplicateValues" dxfId="169" priority="99819"/>
    <cfRule type="duplicateValues" dxfId="168" priority="99820"/>
  </conditionalFormatting>
  <conditionalFormatting sqref="B17:B163">
    <cfRule type="duplicateValues" dxfId="167" priority="99827"/>
    <cfRule type="duplicateValues" dxfId="166" priority="99828"/>
    <cfRule type="duplicateValues" dxfId="165" priority="99829"/>
    <cfRule type="duplicateValues" dxfId="164" priority="99830"/>
    <cfRule type="duplicateValues" dxfId="163" priority="99831"/>
  </conditionalFormatting>
  <conditionalFormatting sqref="K9:K155 E9:E155">
    <cfRule type="duplicateValues" dxfId="162" priority="99837"/>
    <cfRule type="duplicateValues" dxfId="161" priority="99838"/>
  </conditionalFormatting>
  <conditionalFormatting sqref="K9:K155">
    <cfRule type="duplicateValues" dxfId="160" priority="99845"/>
  </conditionalFormatting>
  <conditionalFormatting sqref="K9:K155">
    <cfRule type="duplicateValues" dxfId="159" priority="99847"/>
    <cfRule type="duplicateValues" dxfId="158" priority="99848"/>
  </conditionalFormatting>
  <conditionalFormatting sqref="B1032:B1048576 B1:B572">
    <cfRule type="duplicateValues" dxfId="157" priority="157"/>
  </conditionalFormatting>
  <conditionalFormatting sqref="L560:L714 L716:L738">
    <cfRule type="duplicateValues" dxfId="156" priority="156"/>
  </conditionalFormatting>
  <conditionalFormatting sqref="B573:B761">
    <cfRule type="duplicateValues" dxfId="155" priority="155"/>
  </conditionalFormatting>
  <conditionalFormatting sqref="B573:B761">
    <cfRule type="duplicateValues" dxfId="154" priority="154"/>
  </conditionalFormatting>
  <conditionalFormatting sqref="B573:B761">
    <cfRule type="duplicateValues" dxfId="153" priority="152"/>
    <cfRule type="duplicateValues" dxfId="152" priority="153"/>
  </conditionalFormatting>
  <conditionalFormatting sqref="K560:L714 K716:L738 K715">
    <cfRule type="duplicateValues" dxfId="151" priority="151"/>
  </conditionalFormatting>
  <conditionalFormatting sqref="B573:B761">
    <cfRule type="duplicateValues" dxfId="150" priority="150"/>
  </conditionalFormatting>
  <conditionalFormatting sqref="E560:E738">
    <cfRule type="duplicateValues" dxfId="149" priority="149"/>
  </conditionalFormatting>
  <conditionalFormatting sqref="B573:B761">
    <cfRule type="duplicateValues" dxfId="148" priority="145"/>
    <cfRule type="duplicateValues" dxfId="147" priority="146"/>
    <cfRule type="duplicateValues" dxfId="146" priority="147"/>
    <cfRule type="duplicateValues" dxfId="145" priority="148"/>
  </conditionalFormatting>
  <conditionalFormatting sqref="B573:B761">
    <cfRule type="duplicateValues" dxfId="144" priority="142"/>
    <cfRule type="duplicateValues" dxfId="143" priority="143"/>
    <cfRule type="duplicateValues" dxfId="142" priority="144"/>
  </conditionalFormatting>
  <conditionalFormatting sqref="B573:B761">
    <cfRule type="duplicateValues" dxfId="141" priority="132"/>
    <cfRule type="duplicateValues" dxfId="140" priority="133"/>
    <cfRule type="duplicateValues" dxfId="139" priority="134"/>
    <cfRule type="duplicateValues" dxfId="138" priority="135"/>
    <cfRule type="duplicateValues" dxfId="137" priority="136"/>
    <cfRule type="duplicateValues" dxfId="136" priority="137"/>
    <cfRule type="duplicateValues" dxfId="135" priority="138"/>
    <cfRule type="duplicateValues" dxfId="134" priority="139"/>
    <cfRule type="duplicateValues" dxfId="133" priority="140"/>
    <cfRule type="duplicateValues" dxfId="132" priority="141"/>
  </conditionalFormatting>
  <conditionalFormatting sqref="B573:B761">
    <cfRule type="duplicateValues" dxfId="131" priority="126"/>
    <cfRule type="duplicateValues" dxfId="130" priority="127"/>
    <cfRule type="duplicateValues" dxfId="129" priority="128"/>
    <cfRule type="duplicateValues" dxfId="128" priority="129"/>
    <cfRule type="duplicateValues" dxfId="127" priority="130"/>
    <cfRule type="duplicateValues" dxfId="126" priority="131"/>
  </conditionalFormatting>
  <conditionalFormatting sqref="B573:B761">
    <cfRule type="duplicateValues" dxfId="125" priority="121"/>
    <cfRule type="duplicateValues" dxfId="124" priority="122"/>
    <cfRule type="duplicateValues" dxfId="123" priority="123"/>
    <cfRule type="duplicateValues" dxfId="122" priority="124"/>
    <cfRule type="duplicateValues" dxfId="121" priority="125"/>
  </conditionalFormatting>
  <conditionalFormatting sqref="L560:L714 L716:L738">
    <cfRule type="duplicateValues" dxfId="120" priority="119"/>
    <cfRule type="duplicateValues" dxfId="119" priority="120"/>
  </conditionalFormatting>
  <conditionalFormatting sqref="E560:E738 K560:K738">
    <cfRule type="duplicateValues" dxfId="118" priority="117"/>
    <cfRule type="duplicateValues" dxfId="117" priority="118"/>
  </conditionalFormatting>
  <conditionalFormatting sqref="K560:K738">
    <cfRule type="duplicateValues" dxfId="116" priority="116"/>
  </conditionalFormatting>
  <conditionalFormatting sqref="K560:K738">
    <cfRule type="duplicateValues" dxfId="115" priority="114"/>
    <cfRule type="duplicateValues" dxfId="114" priority="115"/>
  </conditionalFormatting>
  <conditionalFormatting sqref="L560:L714 L716:L738">
    <cfRule type="duplicateValues" dxfId="113" priority="113"/>
  </conditionalFormatting>
  <conditionalFormatting sqref="B573:B761">
    <cfRule type="duplicateValues" dxfId="112" priority="112"/>
  </conditionalFormatting>
  <conditionalFormatting sqref="B573:B761">
    <cfRule type="duplicateValues" dxfId="111" priority="111"/>
  </conditionalFormatting>
  <conditionalFormatting sqref="B1032:B1048576 B1:B761">
    <cfRule type="duplicateValues" dxfId="110" priority="110"/>
  </conditionalFormatting>
  <conditionalFormatting sqref="L1:L714 L716:L738 L1032:L1048576">
    <cfRule type="duplicateValues" dxfId="109" priority="109"/>
  </conditionalFormatting>
  <conditionalFormatting sqref="L715">
    <cfRule type="duplicateValues" dxfId="108" priority="108"/>
  </conditionalFormatting>
  <conditionalFormatting sqref="L715">
    <cfRule type="duplicateValues" dxfId="107" priority="107"/>
  </conditionalFormatting>
  <conditionalFormatting sqref="L715">
    <cfRule type="duplicateValues" dxfId="106" priority="105"/>
    <cfRule type="duplicateValues" dxfId="105" priority="106"/>
  </conditionalFormatting>
  <conditionalFormatting sqref="L715">
    <cfRule type="duplicateValues" dxfId="104" priority="104"/>
  </conditionalFormatting>
  <conditionalFormatting sqref="L715">
    <cfRule type="duplicateValues" dxfId="103" priority="103"/>
  </conditionalFormatting>
  <conditionalFormatting sqref="L1:L738 L1032:L1048576">
    <cfRule type="duplicateValues" dxfId="102" priority="102"/>
  </conditionalFormatting>
  <conditionalFormatting sqref="L739:L923">
    <cfRule type="duplicateValues" dxfId="101" priority="101"/>
  </conditionalFormatting>
  <conditionalFormatting sqref="B762:B935">
    <cfRule type="duplicateValues" dxfId="100" priority="100"/>
  </conditionalFormatting>
  <conditionalFormatting sqref="B762:B935">
    <cfRule type="duplicateValues" dxfId="99" priority="99"/>
  </conditionalFormatting>
  <conditionalFormatting sqref="B762:B935">
    <cfRule type="duplicateValues" dxfId="98" priority="97"/>
    <cfRule type="duplicateValues" dxfId="97" priority="98"/>
  </conditionalFormatting>
  <conditionalFormatting sqref="K739:L923">
    <cfRule type="duplicateValues" dxfId="96" priority="96"/>
  </conditionalFormatting>
  <conditionalFormatting sqref="B762:B935">
    <cfRule type="duplicateValues" dxfId="95" priority="95"/>
  </conditionalFormatting>
  <conditionalFormatting sqref="E739:E923">
    <cfRule type="duplicateValues" dxfId="94" priority="94"/>
  </conditionalFormatting>
  <conditionalFormatting sqref="B762:B935">
    <cfRule type="duplicateValues" dxfId="93" priority="90"/>
    <cfRule type="duplicateValues" dxfId="92" priority="91"/>
    <cfRule type="duplicateValues" dxfId="91" priority="92"/>
    <cfRule type="duplicateValues" dxfId="90" priority="93"/>
  </conditionalFormatting>
  <conditionalFormatting sqref="B762:B935">
    <cfRule type="duplicateValues" dxfId="89" priority="87"/>
    <cfRule type="duplicateValues" dxfId="88" priority="88"/>
    <cfRule type="duplicateValues" dxfId="87" priority="89"/>
  </conditionalFormatting>
  <conditionalFormatting sqref="B762:B935">
    <cfRule type="duplicateValues" dxfId="86" priority="77"/>
    <cfRule type="duplicateValues" dxfId="85" priority="78"/>
    <cfRule type="duplicateValues" dxfId="84" priority="79"/>
    <cfRule type="duplicateValues" dxfId="83" priority="80"/>
    <cfRule type="duplicateValues" dxfId="82" priority="81"/>
    <cfRule type="duplicateValues" dxfId="81" priority="82"/>
    <cfRule type="duplicateValues" dxfId="80" priority="83"/>
    <cfRule type="duplicateValues" dxfId="79" priority="84"/>
    <cfRule type="duplicateValues" dxfId="78" priority="85"/>
    <cfRule type="duplicateValues" dxfId="77" priority="86"/>
  </conditionalFormatting>
  <conditionalFormatting sqref="B762:B935">
    <cfRule type="duplicateValues" dxfId="76" priority="71"/>
    <cfRule type="duplicateValues" dxfId="75" priority="72"/>
    <cfRule type="duplicateValues" dxfId="74" priority="73"/>
    <cfRule type="duplicateValues" dxfId="73" priority="74"/>
    <cfRule type="duplicateValues" dxfId="72" priority="75"/>
    <cfRule type="duplicateValues" dxfId="71" priority="76"/>
  </conditionalFormatting>
  <conditionalFormatting sqref="B762:B935">
    <cfRule type="duplicateValues" dxfId="70" priority="66"/>
    <cfRule type="duplicateValues" dxfId="69" priority="67"/>
    <cfRule type="duplicateValues" dxfId="68" priority="68"/>
    <cfRule type="duplicateValues" dxfId="67" priority="69"/>
    <cfRule type="duplicateValues" dxfId="66" priority="70"/>
  </conditionalFormatting>
  <conditionalFormatting sqref="L739:L923">
    <cfRule type="duplicateValues" dxfId="65" priority="64"/>
    <cfRule type="duplicateValues" dxfId="64" priority="65"/>
  </conditionalFormatting>
  <conditionalFormatting sqref="E739:E923 K739:K923">
    <cfRule type="duplicateValues" dxfId="63" priority="62"/>
    <cfRule type="duplicateValues" dxfId="62" priority="63"/>
  </conditionalFormatting>
  <conditionalFormatting sqref="K739:K923">
    <cfRule type="duplicateValues" dxfId="61" priority="61"/>
  </conditionalFormatting>
  <conditionalFormatting sqref="K739:K923">
    <cfRule type="duplicateValues" dxfId="60" priority="59"/>
    <cfRule type="duplicateValues" dxfId="59" priority="60"/>
  </conditionalFormatting>
  <conditionalFormatting sqref="L739:L923">
    <cfRule type="duplicateValues" dxfId="58" priority="58"/>
  </conditionalFormatting>
  <conditionalFormatting sqref="B762:B935">
    <cfRule type="duplicateValues" dxfId="57" priority="57"/>
  </conditionalFormatting>
  <conditionalFormatting sqref="B762:B935">
    <cfRule type="duplicateValues" dxfId="56" priority="56"/>
  </conditionalFormatting>
  <conditionalFormatting sqref="B762:B935">
    <cfRule type="duplicateValues" dxfId="55" priority="55"/>
  </conditionalFormatting>
  <conditionalFormatting sqref="L739:L923">
    <cfRule type="duplicateValues" dxfId="54" priority="54"/>
  </conditionalFormatting>
  <conditionalFormatting sqref="L739:L923">
    <cfRule type="duplicateValues" dxfId="53" priority="53"/>
  </conditionalFormatting>
  <conditionalFormatting sqref="B1032:B1048576 B1:B935">
    <cfRule type="duplicateValues" dxfId="52" priority="52"/>
  </conditionalFormatting>
  <conditionalFormatting sqref="L924:L1031">
    <cfRule type="duplicateValues" dxfId="51" priority="51"/>
  </conditionalFormatting>
  <conditionalFormatting sqref="B936:B1031">
    <cfRule type="duplicateValues" dxfId="50" priority="50"/>
  </conditionalFormatting>
  <conditionalFormatting sqref="B936:B1031">
    <cfRule type="duplicateValues" dxfId="49" priority="49"/>
  </conditionalFormatting>
  <conditionalFormatting sqref="B936:B1031">
    <cfRule type="duplicateValues" dxfId="48" priority="47"/>
    <cfRule type="duplicateValues" dxfId="47" priority="48"/>
  </conditionalFormatting>
  <conditionalFormatting sqref="K924:L1031">
    <cfRule type="duplicateValues" dxfId="46" priority="46"/>
  </conditionalFormatting>
  <conditionalFormatting sqref="B936:B1031">
    <cfRule type="duplicateValues" dxfId="45" priority="45"/>
  </conditionalFormatting>
  <conditionalFormatting sqref="E924:E1031">
    <cfRule type="duplicateValues" dxfId="44" priority="44"/>
  </conditionalFormatting>
  <conditionalFormatting sqref="B936:B1031">
    <cfRule type="duplicateValues" dxfId="43" priority="40"/>
    <cfRule type="duplicateValues" dxfId="42" priority="41"/>
    <cfRule type="duplicateValues" dxfId="41" priority="42"/>
    <cfRule type="duplicateValues" dxfId="40" priority="43"/>
  </conditionalFormatting>
  <conditionalFormatting sqref="B936:B1031">
    <cfRule type="duplicateValues" dxfId="39" priority="37"/>
    <cfRule type="duplicateValues" dxfId="38" priority="38"/>
    <cfRule type="duplicateValues" dxfId="37" priority="39"/>
  </conditionalFormatting>
  <conditionalFormatting sqref="B936:B1031">
    <cfRule type="duplicateValues" dxfId="36" priority="27"/>
    <cfRule type="duplicateValues" dxfId="35" priority="28"/>
    <cfRule type="duplicateValues" dxfId="34" priority="29"/>
    <cfRule type="duplicateValues" dxfId="33" priority="30"/>
    <cfRule type="duplicateValues" dxfId="32" priority="31"/>
    <cfRule type="duplicateValues" dxfId="31" priority="32"/>
    <cfRule type="duplicateValues" dxfId="30" priority="33"/>
    <cfRule type="duplicateValues" dxfId="29" priority="34"/>
    <cfRule type="duplicateValues" dxfId="28" priority="35"/>
    <cfRule type="duplicateValues" dxfId="27" priority="36"/>
  </conditionalFormatting>
  <conditionalFormatting sqref="B936:B1031">
    <cfRule type="duplicateValues" dxfId="26" priority="21"/>
    <cfRule type="duplicateValues" dxfId="25" priority="22"/>
    <cfRule type="duplicateValues" dxfId="24" priority="23"/>
    <cfRule type="duplicateValues" dxfId="23" priority="24"/>
    <cfRule type="duplicateValues" dxfId="22" priority="25"/>
    <cfRule type="duplicateValues" dxfId="21" priority="26"/>
  </conditionalFormatting>
  <conditionalFormatting sqref="B936:B1031">
    <cfRule type="duplicateValues" dxfId="20" priority="16"/>
    <cfRule type="duplicateValues" dxfId="19" priority="17"/>
    <cfRule type="duplicateValues" dxfId="18" priority="18"/>
    <cfRule type="duplicateValues" dxfId="17" priority="19"/>
    <cfRule type="duplicateValues" dxfId="16" priority="20"/>
  </conditionalFormatting>
  <conditionalFormatting sqref="L924:L1031">
    <cfRule type="duplicateValues" dxfId="15" priority="14"/>
    <cfRule type="duplicateValues" dxfId="14" priority="15"/>
  </conditionalFormatting>
  <conditionalFormatting sqref="E924:E1031 K924:K1031">
    <cfRule type="duplicateValues" dxfId="13" priority="12"/>
    <cfRule type="duplicateValues" dxfId="12" priority="13"/>
  </conditionalFormatting>
  <conditionalFormatting sqref="K924:K1031">
    <cfRule type="duplicateValues" dxfId="11" priority="11"/>
  </conditionalFormatting>
  <conditionalFormatting sqref="K924:K1031">
    <cfRule type="duplicateValues" dxfId="10" priority="9"/>
    <cfRule type="duplicateValues" dxfId="9" priority="10"/>
  </conditionalFormatting>
  <conditionalFormatting sqref="L924:L1031">
    <cfRule type="duplicateValues" dxfId="8" priority="8"/>
  </conditionalFormatting>
  <conditionalFormatting sqref="B936:B1031">
    <cfRule type="duplicateValues" dxfId="7" priority="7"/>
  </conditionalFormatting>
  <conditionalFormatting sqref="B936:B1031">
    <cfRule type="duplicateValues" dxfId="6" priority="6"/>
  </conditionalFormatting>
  <conditionalFormatting sqref="B936:B1031">
    <cfRule type="duplicateValues" dxfId="5" priority="5"/>
  </conditionalFormatting>
  <conditionalFormatting sqref="L924:L1031">
    <cfRule type="duplicateValues" dxfId="4" priority="4"/>
  </conditionalFormatting>
  <conditionalFormatting sqref="L924:L1031">
    <cfRule type="duplicateValues" dxfId="3" priority="3"/>
  </conditionalFormatting>
  <conditionalFormatting sqref="B936:B1031">
    <cfRule type="duplicateValues" dxfId="2" priority="2"/>
  </conditionalFormatting>
  <conditionalFormatting sqref="B1:B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1:AH67"/>
  <sheetViews>
    <sheetView topLeftCell="K46" workbookViewId="0">
      <selection activeCell="Q62" sqref="Q62:S64"/>
    </sheetView>
  </sheetViews>
  <sheetFormatPr defaultRowHeight="14.4"/>
  <cols>
    <col min="3" max="3" width="13.77734375" customWidth="1"/>
    <col min="4" max="4" width="14.21875" customWidth="1"/>
    <col min="8" max="8" width="13.33203125" customWidth="1"/>
    <col min="9" max="10" width="13.21875" customWidth="1"/>
    <col min="12" max="12" width="12.77734375" customWidth="1"/>
    <col min="16" max="17" width="11.5546875" customWidth="1"/>
    <col min="18" max="18" width="18.21875" customWidth="1"/>
    <col min="19" max="19" width="13.109375" customWidth="1"/>
    <col min="20" max="20" width="12.109375" customWidth="1"/>
    <col min="21" max="21" width="14.109375" customWidth="1"/>
    <col min="22" max="22" width="11.88671875" customWidth="1"/>
    <col min="23" max="23" width="13.5546875" customWidth="1"/>
    <col min="24" max="24" width="12.77734375" customWidth="1"/>
    <col min="26" max="26" width="16" customWidth="1"/>
    <col min="29" max="29" width="10.77734375" customWidth="1"/>
  </cols>
  <sheetData>
    <row r="1" spans="3:27">
      <c r="S1" s="387" t="s">
        <v>5602</v>
      </c>
      <c r="T1" s="387"/>
      <c r="U1" s="387"/>
      <c r="V1" s="387"/>
      <c r="W1" s="387"/>
      <c r="X1" s="387"/>
      <c r="Y1" s="387"/>
    </row>
    <row r="2" spans="3:27" ht="46.8">
      <c r="L2" t="s">
        <v>4383</v>
      </c>
      <c r="M2" t="s">
        <v>4384</v>
      </c>
      <c r="S2" s="337" t="s">
        <v>5598</v>
      </c>
      <c r="T2" s="337" t="s">
        <v>5599</v>
      </c>
      <c r="U2" s="337" t="s">
        <v>5600</v>
      </c>
      <c r="V2" s="367" t="s">
        <v>7</v>
      </c>
      <c r="W2" s="368" t="s">
        <v>10</v>
      </c>
      <c r="X2" s="369" t="s">
        <v>11</v>
      </c>
      <c r="Y2" s="337" t="s">
        <v>5601</v>
      </c>
      <c r="Z2" s="337" t="s">
        <v>66</v>
      </c>
    </row>
    <row r="3" spans="3:27">
      <c r="C3" s="25" t="s">
        <v>3125</v>
      </c>
      <c r="D3" s="361">
        <v>11127226</v>
      </c>
      <c r="E3" s="12" t="s">
        <v>3126</v>
      </c>
      <c r="F3" s="26" t="s">
        <v>3127</v>
      </c>
      <c r="G3" s="12">
        <v>21</v>
      </c>
      <c r="H3" s="27">
        <v>46248</v>
      </c>
      <c r="I3" s="333" t="s">
        <v>3133</v>
      </c>
      <c r="J3" s="12" t="s">
        <v>3129</v>
      </c>
      <c r="K3" s="12">
        <v>26</v>
      </c>
      <c r="L3" t="s">
        <v>4387</v>
      </c>
      <c r="M3" t="s">
        <v>4385</v>
      </c>
      <c r="N3">
        <v>12126472</v>
      </c>
      <c r="S3" s="25" t="s">
        <v>3132</v>
      </c>
      <c r="T3" s="24">
        <v>11134977</v>
      </c>
      <c r="U3" s="12" t="s">
        <v>791</v>
      </c>
      <c r="V3" s="26" t="s">
        <v>792</v>
      </c>
      <c r="W3" s="28" t="s">
        <v>3143</v>
      </c>
      <c r="X3" s="12" t="s">
        <v>3134</v>
      </c>
      <c r="Y3" s="12">
        <v>1</v>
      </c>
      <c r="Z3" s="366" t="s">
        <v>5603</v>
      </c>
      <c r="AA3" s="12"/>
    </row>
    <row r="4" spans="3:27">
      <c r="C4" s="25" t="s">
        <v>3132</v>
      </c>
      <c r="D4" s="361">
        <v>11134977</v>
      </c>
      <c r="E4" s="12" t="s">
        <v>791</v>
      </c>
      <c r="F4" s="26" t="s">
        <v>792</v>
      </c>
      <c r="G4" s="12">
        <v>1</v>
      </c>
      <c r="H4" s="27">
        <v>46248</v>
      </c>
      <c r="I4" s="333" t="s">
        <v>3143</v>
      </c>
      <c r="J4" s="12" t="s">
        <v>3134</v>
      </c>
      <c r="K4" s="12">
        <v>1</v>
      </c>
      <c r="L4" t="s">
        <v>4388</v>
      </c>
      <c r="M4" t="s">
        <v>4386</v>
      </c>
      <c r="N4">
        <v>11122028</v>
      </c>
      <c r="S4" s="25" t="s">
        <v>3135</v>
      </c>
      <c r="T4" s="24">
        <v>11134977</v>
      </c>
      <c r="U4" s="12" t="s">
        <v>791</v>
      </c>
      <c r="V4" s="26" t="s">
        <v>792</v>
      </c>
      <c r="W4" s="28" t="s">
        <v>3149</v>
      </c>
      <c r="X4" s="12" t="s">
        <v>3137</v>
      </c>
      <c r="Y4" s="12">
        <v>1</v>
      </c>
      <c r="Z4" s="366" t="s">
        <v>5603</v>
      </c>
      <c r="AA4" s="12"/>
    </row>
    <row r="5" spans="3:27">
      <c r="C5" s="25" t="s">
        <v>3135</v>
      </c>
      <c r="D5" s="361">
        <v>11134977</v>
      </c>
      <c r="E5" s="12" t="s">
        <v>791</v>
      </c>
      <c r="F5" s="26" t="s">
        <v>792</v>
      </c>
      <c r="G5" s="12">
        <v>1</v>
      </c>
      <c r="H5" s="27">
        <v>46248</v>
      </c>
      <c r="I5" s="333" t="s">
        <v>3149</v>
      </c>
      <c r="J5" s="12" t="s">
        <v>3137</v>
      </c>
      <c r="K5" s="12">
        <v>1</v>
      </c>
      <c r="M5" t="s">
        <v>4386</v>
      </c>
      <c r="N5">
        <v>11122028</v>
      </c>
      <c r="S5" s="25" t="s">
        <v>3139</v>
      </c>
      <c r="T5" s="24">
        <v>11134978</v>
      </c>
      <c r="U5" s="12" t="s">
        <v>349</v>
      </c>
      <c r="V5" s="26" t="s">
        <v>350</v>
      </c>
      <c r="W5" s="28" t="s">
        <v>3152</v>
      </c>
      <c r="X5" s="12" t="s">
        <v>3141</v>
      </c>
      <c r="Y5" s="12">
        <v>251</v>
      </c>
      <c r="Z5" s="366" t="s">
        <v>5603</v>
      </c>
      <c r="AA5" s="12"/>
    </row>
    <row r="6" spans="3:27">
      <c r="C6" s="25" t="s">
        <v>3139</v>
      </c>
      <c r="D6" s="361">
        <v>11134978</v>
      </c>
      <c r="E6" s="12" t="s">
        <v>349</v>
      </c>
      <c r="F6" s="26" t="s">
        <v>350</v>
      </c>
      <c r="G6" s="12">
        <v>251</v>
      </c>
      <c r="H6" s="27">
        <v>46248</v>
      </c>
      <c r="I6" s="333" t="s">
        <v>3152</v>
      </c>
      <c r="J6" s="12" t="s">
        <v>3141</v>
      </c>
      <c r="K6" s="12">
        <v>251</v>
      </c>
      <c r="M6" t="s">
        <v>4385</v>
      </c>
      <c r="N6">
        <v>11123531</v>
      </c>
      <c r="S6" s="25" t="s">
        <v>3142</v>
      </c>
      <c r="T6" s="24">
        <v>11134978</v>
      </c>
      <c r="U6" s="12" t="s">
        <v>349</v>
      </c>
      <c r="V6" s="26" t="s">
        <v>350</v>
      </c>
      <c r="W6" s="28" t="s">
        <v>3128</v>
      </c>
      <c r="X6" s="12" t="s">
        <v>3144</v>
      </c>
      <c r="Y6" s="12">
        <v>26</v>
      </c>
      <c r="Z6" s="366" t="s">
        <v>5603</v>
      </c>
      <c r="AA6" s="12"/>
    </row>
    <row r="7" spans="3:27">
      <c r="C7" s="25" t="s">
        <v>3142</v>
      </c>
      <c r="D7" s="361">
        <v>11134978</v>
      </c>
      <c r="E7" s="12" t="s">
        <v>349</v>
      </c>
      <c r="F7" s="26" t="s">
        <v>350</v>
      </c>
      <c r="G7" s="12">
        <v>26</v>
      </c>
      <c r="H7" s="27">
        <v>46248</v>
      </c>
      <c r="I7" s="333" t="s">
        <v>3128</v>
      </c>
      <c r="J7" s="12" t="s">
        <v>3144</v>
      </c>
      <c r="K7" s="12">
        <v>26</v>
      </c>
      <c r="M7" t="s">
        <v>4385</v>
      </c>
      <c r="N7">
        <v>11123531</v>
      </c>
      <c r="S7" s="25" t="s">
        <v>3146</v>
      </c>
      <c r="T7" s="24">
        <v>11134979</v>
      </c>
      <c r="U7" s="12" t="s">
        <v>3147</v>
      </c>
      <c r="V7" s="26" t="s">
        <v>3148</v>
      </c>
      <c r="W7" s="28" t="s">
        <v>3158</v>
      </c>
      <c r="X7" s="12" t="s">
        <v>3150</v>
      </c>
      <c r="Y7" s="12">
        <v>1</v>
      </c>
      <c r="Z7" s="366" t="s">
        <v>5603</v>
      </c>
      <c r="AA7" s="12"/>
    </row>
    <row r="8" spans="3:27">
      <c r="C8" s="25" t="s">
        <v>3146</v>
      </c>
      <c r="D8" s="361">
        <v>11134979</v>
      </c>
      <c r="E8" s="12" t="s">
        <v>3147</v>
      </c>
      <c r="F8" s="26" t="s">
        <v>3148</v>
      </c>
      <c r="G8" s="12">
        <v>1</v>
      </c>
      <c r="H8" s="27">
        <v>46248</v>
      </c>
      <c r="I8" s="333" t="s">
        <v>3158</v>
      </c>
      <c r="J8" s="12" t="s">
        <v>3150</v>
      </c>
      <c r="K8" s="12">
        <v>1</v>
      </c>
      <c r="M8" t="s">
        <v>4385</v>
      </c>
      <c r="N8">
        <v>11123532</v>
      </c>
      <c r="S8" s="25" t="s">
        <v>3151</v>
      </c>
      <c r="T8" s="24">
        <v>11134979</v>
      </c>
      <c r="U8" s="12" t="s">
        <v>3147</v>
      </c>
      <c r="V8" s="26" t="s">
        <v>3148</v>
      </c>
      <c r="W8" s="28" t="s">
        <v>3162</v>
      </c>
      <c r="X8" s="12" t="s">
        <v>3153</v>
      </c>
      <c r="Y8" s="12">
        <v>8</v>
      </c>
      <c r="Z8" s="366" t="s">
        <v>5603</v>
      </c>
      <c r="AA8" s="12"/>
    </row>
    <row r="9" spans="3:27">
      <c r="C9" s="25" t="s">
        <v>3151</v>
      </c>
      <c r="D9" s="361">
        <v>11134979</v>
      </c>
      <c r="E9" s="12" t="s">
        <v>3147</v>
      </c>
      <c r="F9" s="26" t="s">
        <v>3148</v>
      </c>
      <c r="G9" s="12">
        <v>8</v>
      </c>
      <c r="H9" s="27">
        <v>46248</v>
      </c>
      <c r="I9" s="333" t="s">
        <v>3162</v>
      </c>
      <c r="J9" s="12" t="s">
        <v>3153</v>
      </c>
      <c r="K9" s="12">
        <v>8</v>
      </c>
      <c r="M9" t="s">
        <v>4385</v>
      </c>
      <c r="N9">
        <v>11123532</v>
      </c>
    </row>
    <row r="10" spans="3:27">
      <c r="C10" s="25" t="s">
        <v>3157</v>
      </c>
      <c r="D10" s="361">
        <v>11122032</v>
      </c>
      <c r="E10" s="12" t="s">
        <v>582</v>
      </c>
      <c r="F10" s="26" t="s">
        <v>583</v>
      </c>
      <c r="G10" s="12">
        <v>7</v>
      </c>
      <c r="H10" s="27">
        <v>46248</v>
      </c>
      <c r="I10" s="333" t="s">
        <v>3136</v>
      </c>
      <c r="J10" s="12" t="s">
        <v>3159</v>
      </c>
      <c r="K10" s="12">
        <v>9</v>
      </c>
      <c r="M10" t="s">
        <v>4386</v>
      </c>
      <c r="N10">
        <v>12120940</v>
      </c>
    </row>
    <row r="11" spans="3:27">
      <c r="C11" s="25" t="s">
        <v>3161</v>
      </c>
      <c r="D11" s="361">
        <v>11134977</v>
      </c>
      <c r="E11" s="12" t="s">
        <v>791</v>
      </c>
      <c r="F11" s="26" t="s">
        <v>792</v>
      </c>
      <c r="G11" s="12">
        <v>230</v>
      </c>
      <c r="H11" s="27">
        <v>46248</v>
      </c>
      <c r="I11" s="333" t="s">
        <v>3140</v>
      </c>
      <c r="J11" s="12" t="s">
        <v>3163</v>
      </c>
      <c r="K11" s="12">
        <v>232</v>
      </c>
      <c r="M11" t="s">
        <v>4386</v>
      </c>
      <c r="N11">
        <v>12120936</v>
      </c>
    </row>
    <row r="25" spans="17:27" ht="46.8">
      <c r="Q25" s="39" t="s">
        <v>4</v>
      </c>
      <c r="R25" s="37" t="s">
        <v>5</v>
      </c>
      <c r="S25" s="38" t="s">
        <v>6</v>
      </c>
      <c r="T25" s="40" t="s">
        <v>7</v>
      </c>
      <c r="U25" s="38" t="s">
        <v>8</v>
      </c>
      <c r="V25" s="41" t="s">
        <v>9</v>
      </c>
      <c r="W25" s="42" t="s">
        <v>10</v>
      </c>
      <c r="X25" s="38" t="s">
        <v>11</v>
      </c>
      <c r="Y25" s="43" t="s">
        <v>12</v>
      </c>
      <c r="Z25" s="256" t="s">
        <v>23</v>
      </c>
      <c r="AA25" s="256" t="s">
        <v>24</v>
      </c>
    </row>
    <row r="26" spans="17:27">
      <c r="Q26" s="25" t="s">
        <v>3737</v>
      </c>
      <c r="R26" s="24">
        <v>11132336</v>
      </c>
      <c r="S26" s="12" t="s">
        <v>603</v>
      </c>
      <c r="T26" s="26" t="s">
        <v>604</v>
      </c>
      <c r="U26" s="12">
        <v>65</v>
      </c>
      <c r="V26" s="27">
        <v>46251</v>
      </c>
      <c r="W26" s="28" t="s">
        <v>3738</v>
      </c>
      <c r="X26" s="12" t="s">
        <v>3788</v>
      </c>
      <c r="Y26" s="327">
        <v>65</v>
      </c>
      <c r="Z26" s="358">
        <v>0</v>
      </c>
      <c r="AA26" s="358">
        <v>0</v>
      </c>
    </row>
    <row r="27" spans="17:27">
      <c r="Q27" s="25" t="s">
        <v>3740</v>
      </c>
      <c r="R27" s="24">
        <v>11132337</v>
      </c>
      <c r="S27" s="12" t="s">
        <v>327</v>
      </c>
      <c r="T27" s="26" t="s">
        <v>328</v>
      </c>
      <c r="U27" s="12">
        <v>135</v>
      </c>
      <c r="V27" s="27">
        <v>46251</v>
      </c>
      <c r="W27" s="28" t="s">
        <v>3741</v>
      </c>
      <c r="X27" s="12" t="s">
        <v>3789</v>
      </c>
      <c r="Y27" s="327">
        <v>135</v>
      </c>
      <c r="Z27" s="373">
        <v>10</v>
      </c>
      <c r="AA27" s="358">
        <v>0</v>
      </c>
    </row>
    <row r="28" spans="17:27">
      <c r="Q28" s="25"/>
      <c r="R28" s="24"/>
      <c r="S28" s="12"/>
      <c r="T28" s="26"/>
      <c r="U28" s="12"/>
      <c r="V28" s="27"/>
      <c r="W28" s="28"/>
      <c r="X28" s="12"/>
      <c r="AA28" s="358"/>
    </row>
    <row r="41" spans="12:34" ht="40.799999999999997">
      <c r="Q41" s="378"/>
      <c r="R41" s="378"/>
      <c r="S41" s="378"/>
      <c r="T41" s="378"/>
      <c r="U41" s="378"/>
      <c r="V41" s="378"/>
      <c r="W41" s="378" t="s">
        <v>6288</v>
      </c>
      <c r="X41" s="378" t="s">
        <v>6289</v>
      </c>
      <c r="Y41" s="378"/>
      <c r="Z41" s="378" t="s">
        <v>26</v>
      </c>
      <c r="AA41" s="379" t="s">
        <v>23</v>
      </c>
      <c r="AB41" s="379" t="s">
        <v>24</v>
      </c>
    </row>
    <row r="42" spans="12:34">
      <c r="Q42" s="375" t="s">
        <v>3404</v>
      </c>
      <c r="R42" s="257">
        <v>11126857</v>
      </c>
      <c r="S42" s="257" t="s">
        <v>299</v>
      </c>
      <c r="T42" s="375" t="s">
        <v>3405</v>
      </c>
      <c r="U42" s="257" t="s">
        <v>3406</v>
      </c>
      <c r="V42" s="257">
        <v>135</v>
      </c>
      <c r="W42" s="376">
        <v>46241</v>
      </c>
      <c r="X42" s="376">
        <v>46241</v>
      </c>
      <c r="Y42" s="257" t="s">
        <v>104</v>
      </c>
      <c r="Z42" s="377">
        <v>46252</v>
      </c>
      <c r="AA42" s="358">
        <v>0</v>
      </c>
      <c r="AB42" s="358">
        <v>0</v>
      </c>
      <c r="AC42" s="33"/>
      <c r="AD42" s="358"/>
      <c r="AE42" s="314"/>
      <c r="AF42" s="314"/>
      <c r="AG42" s="12"/>
      <c r="AH42" s="12"/>
    </row>
    <row r="43" spans="12:34">
      <c r="Q43" s="375" t="s">
        <v>3722</v>
      </c>
      <c r="R43" s="257">
        <v>11113866</v>
      </c>
      <c r="S43" s="257" t="s">
        <v>846</v>
      </c>
      <c r="T43" s="375" t="s">
        <v>3723</v>
      </c>
      <c r="U43" s="257" t="s">
        <v>3783</v>
      </c>
      <c r="V43" s="257">
        <v>10</v>
      </c>
      <c r="W43" s="376">
        <v>46241</v>
      </c>
      <c r="X43" s="376">
        <v>46241</v>
      </c>
      <c r="Y43" s="257" t="s">
        <v>48</v>
      </c>
      <c r="Z43" s="377">
        <v>46251</v>
      </c>
      <c r="AA43" s="358">
        <v>0</v>
      </c>
      <c r="AB43" s="358">
        <v>0</v>
      </c>
      <c r="AC43" s="33"/>
      <c r="AD43" s="358"/>
      <c r="AE43" s="314"/>
      <c r="AF43" s="314"/>
      <c r="AG43" s="12"/>
      <c r="AH43" s="12"/>
    </row>
    <row r="44" spans="12:34">
      <c r="L44">
        <v>11134526</v>
      </c>
      <c r="Q44" s="375" t="s">
        <v>3887</v>
      </c>
      <c r="R44" s="257">
        <v>11135012</v>
      </c>
      <c r="S44" s="257" t="s">
        <v>3888</v>
      </c>
      <c r="T44" s="375" t="s">
        <v>3890</v>
      </c>
      <c r="U44" s="257" t="s">
        <v>3891</v>
      </c>
      <c r="V44" s="257">
        <v>23</v>
      </c>
      <c r="W44" s="376">
        <v>46240</v>
      </c>
      <c r="X44" s="376">
        <v>46240</v>
      </c>
      <c r="Y44" s="257" t="s">
        <v>101</v>
      </c>
      <c r="Z44" s="377">
        <v>46254</v>
      </c>
      <c r="AA44" s="350">
        <v>3</v>
      </c>
      <c r="AB44" s="358">
        <v>0</v>
      </c>
      <c r="AC44" s="33"/>
      <c r="AD44" s="12"/>
      <c r="AE44" s="31"/>
      <c r="AF44" s="31"/>
      <c r="AG44" s="12"/>
      <c r="AH44" s="12"/>
    </row>
    <row r="45" spans="12:34">
      <c r="L45">
        <v>11133755</v>
      </c>
      <c r="Q45" s="375" t="s">
        <v>3893</v>
      </c>
      <c r="R45" s="257">
        <v>11135013</v>
      </c>
      <c r="S45" s="257" t="s">
        <v>3894</v>
      </c>
      <c r="T45" s="375" t="s">
        <v>3896</v>
      </c>
      <c r="U45" s="257" t="s">
        <v>3897</v>
      </c>
      <c r="V45" s="257">
        <v>20</v>
      </c>
      <c r="W45" s="376">
        <v>46240</v>
      </c>
      <c r="X45" s="376">
        <v>46240</v>
      </c>
      <c r="Y45" s="257" t="s">
        <v>101</v>
      </c>
      <c r="Z45" s="377">
        <v>46254</v>
      </c>
      <c r="AA45" s="358">
        <v>0</v>
      </c>
      <c r="AB45" s="358">
        <v>0</v>
      </c>
      <c r="AC45" s="33"/>
      <c r="AD45" s="12"/>
      <c r="AE45" s="31"/>
      <c r="AF45" s="31"/>
      <c r="AG45" s="12"/>
      <c r="AH45" s="12"/>
    </row>
    <row r="46" spans="12:34">
      <c r="Q46" s="375" t="s">
        <v>3899</v>
      </c>
      <c r="R46" s="257">
        <v>11135014</v>
      </c>
      <c r="S46" s="257" t="s">
        <v>3900</v>
      </c>
      <c r="T46" s="375" t="s">
        <v>3902</v>
      </c>
      <c r="U46" s="257" t="s">
        <v>3903</v>
      </c>
      <c r="V46" s="257">
        <v>40</v>
      </c>
      <c r="W46" s="376">
        <v>46240</v>
      </c>
      <c r="X46" s="376">
        <v>46240</v>
      </c>
      <c r="Y46" s="257" t="s">
        <v>101</v>
      </c>
      <c r="Z46" s="377">
        <v>46254</v>
      </c>
      <c r="AA46" s="358">
        <v>0</v>
      </c>
      <c r="AB46" s="358">
        <v>0</v>
      </c>
      <c r="AC46" s="33"/>
      <c r="AD46" s="12"/>
      <c r="AE46" s="31"/>
      <c r="AF46" s="31"/>
      <c r="AG46" s="12"/>
      <c r="AH46" s="12"/>
    </row>
    <row r="47" spans="12:34">
      <c r="Q47" s="375" t="s">
        <v>4172</v>
      </c>
      <c r="R47" s="257">
        <v>11134340</v>
      </c>
      <c r="S47" s="257" t="s">
        <v>114</v>
      </c>
      <c r="T47" s="375" t="s">
        <v>4173</v>
      </c>
      <c r="U47" s="257" t="s">
        <v>4174</v>
      </c>
      <c r="V47" s="257">
        <v>60</v>
      </c>
      <c r="W47" s="376">
        <v>46240</v>
      </c>
      <c r="X47" s="376">
        <v>46240</v>
      </c>
      <c r="Y47" s="257" t="s">
        <v>48</v>
      </c>
      <c r="Z47" s="377">
        <v>46258</v>
      </c>
      <c r="AA47" s="358">
        <v>0</v>
      </c>
      <c r="AB47" s="358">
        <v>0</v>
      </c>
      <c r="AC47" s="33"/>
      <c r="AD47" s="12"/>
      <c r="AE47" s="31"/>
      <c r="AF47" s="31"/>
      <c r="AG47" s="12"/>
      <c r="AH47" s="12"/>
    </row>
    <row r="48" spans="12:34">
      <c r="Q48" s="375" t="s">
        <v>4176</v>
      </c>
      <c r="R48" s="257">
        <v>11134339</v>
      </c>
      <c r="S48" s="257" t="s">
        <v>180</v>
      </c>
      <c r="T48" s="375" t="s">
        <v>4177</v>
      </c>
      <c r="U48" s="257" t="s">
        <v>4178</v>
      </c>
      <c r="V48" s="257">
        <v>10</v>
      </c>
      <c r="W48" s="376">
        <v>46240</v>
      </c>
      <c r="X48" s="376">
        <v>46240</v>
      </c>
      <c r="Y48" s="257" t="s">
        <v>48</v>
      </c>
      <c r="Z48" s="377">
        <v>46258</v>
      </c>
      <c r="AA48" s="358">
        <v>0</v>
      </c>
      <c r="AB48" s="358">
        <v>0</v>
      </c>
      <c r="AC48" s="33"/>
      <c r="AD48" s="12"/>
      <c r="AE48" s="31"/>
      <c r="AF48" s="31"/>
      <c r="AG48" s="12"/>
      <c r="AH48" s="12"/>
    </row>
    <row r="62" spans="17:19">
      <c r="Q62" s="381" t="s">
        <v>7159</v>
      </c>
      <c r="R62" s="331" t="s">
        <v>7162</v>
      </c>
      <c r="S62" s="381" t="s">
        <v>7143</v>
      </c>
    </row>
    <row r="63" spans="17:19">
      <c r="Q63" s="381" t="s">
        <v>7160</v>
      </c>
      <c r="R63" s="331" t="s">
        <v>7162</v>
      </c>
      <c r="S63" s="381" t="s">
        <v>7149</v>
      </c>
    </row>
    <row r="64" spans="17:19">
      <c r="Q64" s="381" t="s">
        <v>7161</v>
      </c>
      <c r="R64" s="331" t="s">
        <v>7162</v>
      </c>
      <c r="S64" s="381" t="s">
        <v>7155</v>
      </c>
    </row>
    <row r="65" spans="17:17">
      <c r="Q65" s="382"/>
    </row>
    <row r="66" spans="17:17">
      <c r="Q66" s="381"/>
    </row>
    <row r="67" spans="17:17">
      <c r="Q67" s="381"/>
    </row>
  </sheetData>
  <mergeCells count="1">
    <mergeCell ref="S1:Y1"/>
  </mergeCells>
  <conditionalFormatting sqref="J3:J11">
    <cfRule type="duplicateValues" dxfId="21236" priority="137"/>
  </conditionalFormatting>
  <conditionalFormatting sqref="I3:J11">
    <cfRule type="duplicateValues" dxfId="21235" priority="136"/>
  </conditionalFormatting>
  <conditionalFormatting sqref="C3:C11">
    <cfRule type="duplicateValues" dxfId="21234" priority="135"/>
  </conditionalFormatting>
  <conditionalFormatting sqref="J3:J11">
    <cfRule type="duplicateValues" dxfId="21233" priority="133"/>
    <cfRule type="duplicateValues" dxfId="21232" priority="134"/>
  </conditionalFormatting>
  <conditionalFormatting sqref="I3:I11 C3:C11">
    <cfRule type="duplicateValues" dxfId="21231" priority="131"/>
    <cfRule type="duplicateValues" dxfId="21230" priority="132"/>
  </conditionalFormatting>
  <conditionalFormatting sqref="I3:I11">
    <cfRule type="duplicateValues" dxfId="21229" priority="130"/>
  </conditionalFormatting>
  <conditionalFormatting sqref="I3:I11">
    <cfRule type="duplicateValues" dxfId="21228" priority="128"/>
    <cfRule type="duplicateValues" dxfId="21227" priority="129"/>
  </conditionalFormatting>
  <conditionalFormatting sqref="J3:J11">
    <cfRule type="duplicateValues" dxfId="21226" priority="127"/>
  </conditionalFormatting>
  <conditionalFormatting sqref="S3:S8">
    <cfRule type="duplicateValues" dxfId="21225" priority="124"/>
  </conditionalFormatting>
  <conditionalFormatting sqref="S3:S8">
    <cfRule type="duplicateValues" dxfId="21224" priority="120"/>
    <cfRule type="duplicateValues" dxfId="21223" priority="121"/>
  </conditionalFormatting>
  <conditionalFormatting sqref="X3:X8">
    <cfRule type="duplicateValues" dxfId="21222" priority="115"/>
  </conditionalFormatting>
  <conditionalFormatting sqref="W3:X8">
    <cfRule type="duplicateValues" dxfId="21221" priority="114"/>
  </conditionalFormatting>
  <conditionalFormatting sqref="X3:X8">
    <cfRule type="duplicateValues" dxfId="21220" priority="112"/>
    <cfRule type="duplicateValues" dxfId="21219" priority="113"/>
  </conditionalFormatting>
  <conditionalFormatting sqref="W3:W8">
    <cfRule type="duplicateValues" dxfId="21218" priority="110"/>
    <cfRule type="duplicateValues" dxfId="21217" priority="111"/>
  </conditionalFormatting>
  <conditionalFormatting sqref="W3:W8">
    <cfRule type="duplicateValues" dxfId="21216" priority="109"/>
  </conditionalFormatting>
  <conditionalFormatting sqref="W3:W8">
    <cfRule type="duplicateValues" dxfId="21215" priority="107"/>
    <cfRule type="duplicateValues" dxfId="21214" priority="108"/>
  </conditionalFormatting>
  <conditionalFormatting sqref="X3:X8">
    <cfRule type="duplicateValues" dxfId="21213" priority="106"/>
  </conditionalFormatting>
  <conditionalFormatting sqref="X2">
    <cfRule type="duplicateValues" dxfId="21212" priority="105"/>
  </conditionalFormatting>
  <conditionalFormatting sqref="W2">
    <cfRule type="duplicateValues" dxfId="21211" priority="104"/>
  </conditionalFormatting>
  <conditionalFormatting sqref="X2">
    <cfRule type="duplicateValues" dxfId="21210" priority="103"/>
  </conditionalFormatting>
  <conditionalFormatting sqref="X2">
    <cfRule type="duplicateValues" dxfId="21209" priority="102"/>
  </conditionalFormatting>
  <conditionalFormatting sqref="X2">
    <cfRule type="duplicateValues" dxfId="21208" priority="101"/>
  </conditionalFormatting>
  <conditionalFormatting sqref="W2:X2">
    <cfRule type="duplicateValues" dxfId="21207" priority="100"/>
  </conditionalFormatting>
  <conditionalFormatting sqref="W2">
    <cfRule type="duplicateValues" dxfId="21206" priority="99"/>
  </conditionalFormatting>
  <conditionalFormatting sqref="W2">
    <cfRule type="duplicateValues" dxfId="21205" priority="97"/>
    <cfRule type="duplicateValues" dxfId="21204" priority="98"/>
  </conditionalFormatting>
  <conditionalFormatting sqref="X2">
    <cfRule type="duplicateValues" dxfId="21203" priority="96"/>
  </conditionalFormatting>
  <conditionalFormatting sqref="X2">
    <cfRule type="duplicateValues" dxfId="21202" priority="95"/>
  </conditionalFormatting>
  <conditionalFormatting sqref="W2">
    <cfRule type="duplicateValues" dxfId="21201" priority="93"/>
    <cfRule type="duplicateValues" dxfId="21200" priority="94"/>
  </conditionalFormatting>
  <conditionalFormatting sqref="X2">
    <cfRule type="duplicateValues" dxfId="21199" priority="92"/>
  </conditionalFormatting>
  <conditionalFormatting sqref="W2:X2">
    <cfRule type="duplicateValues" dxfId="21198" priority="91"/>
  </conditionalFormatting>
  <conditionalFormatting sqref="X2">
    <cfRule type="duplicateValues" dxfId="21197" priority="89"/>
    <cfRule type="duplicateValues" dxfId="21196" priority="90"/>
  </conditionalFormatting>
  <conditionalFormatting sqref="X2">
    <cfRule type="duplicateValues" dxfId="21195" priority="88"/>
  </conditionalFormatting>
  <conditionalFormatting sqref="X2">
    <cfRule type="duplicateValues" dxfId="21194" priority="87"/>
  </conditionalFormatting>
  <conditionalFormatting sqref="X25">
    <cfRule type="duplicateValues" dxfId="21193" priority="86"/>
  </conditionalFormatting>
  <conditionalFormatting sqref="W25">
    <cfRule type="duplicateValues" dxfId="21192" priority="85"/>
  </conditionalFormatting>
  <conditionalFormatting sqref="Q25">
    <cfRule type="duplicateValues" dxfId="21191" priority="84"/>
  </conditionalFormatting>
  <conditionalFormatting sqref="X25">
    <cfRule type="duplicateValues" dxfId="21190" priority="83"/>
  </conditionalFormatting>
  <conditionalFormatting sqref="X25">
    <cfRule type="duplicateValues" dxfId="21189" priority="82"/>
  </conditionalFormatting>
  <conditionalFormatting sqref="X25">
    <cfRule type="duplicateValues" dxfId="21188" priority="81"/>
  </conditionalFormatting>
  <conditionalFormatting sqref="Q25">
    <cfRule type="duplicateValues" dxfId="21187" priority="80"/>
  </conditionalFormatting>
  <conditionalFormatting sqref="W25:X25">
    <cfRule type="duplicateValues" dxfId="21186" priority="79"/>
  </conditionalFormatting>
  <conditionalFormatting sqref="W25">
    <cfRule type="duplicateValues" dxfId="21185" priority="78"/>
  </conditionalFormatting>
  <conditionalFormatting sqref="W25">
    <cfRule type="duplicateValues" dxfId="21184" priority="76"/>
    <cfRule type="duplicateValues" dxfId="21183" priority="77"/>
  </conditionalFormatting>
  <conditionalFormatting sqref="Q25">
    <cfRule type="duplicateValues" dxfId="21182" priority="75"/>
  </conditionalFormatting>
  <conditionalFormatting sqref="X25">
    <cfRule type="duplicateValues" dxfId="21181" priority="74"/>
  </conditionalFormatting>
  <conditionalFormatting sqref="X25">
    <cfRule type="duplicateValues" dxfId="21180" priority="73"/>
  </conditionalFormatting>
  <conditionalFormatting sqref="W25 Q25">
    <cfRule type="duplicateValues" dxfId="21179" priority="71"/>
    <cfRule type="duplicateValues" dxfId="21178" priority="72"/>
  </conditionalFormatting>
  <conditionalFormatting sqref="X25">
    <cfRule type="duplicateValues" dxfId="21177" priority="70"/>
  </conditionalFormatting>
  <conditionalFormatting sqref="W25:X25">
    <cfRule type="duplicateValues" dxfId="21176" priority="69"/>
  </conditionalFormatting>
  <conditionalFormatting sqref="X25">
    <cfRule type="duplicateValues" dxfId="21175" priority="66"/>
    <cfRule type="duplicateValues" dxfId="21174" priority="68"/>
  </conditionalFormatting>
  <conditionalFormatting sqref="Q25">
    <cfRule type="duplicateValues" dxfId="21173" priority="67"/>
  </conditionalFormatting>
  <conditionalFormatting sqref="X25">
    <cfRule type="duplicateValues" dxfId="21172" priority="65"/>
  </conditionalFormatting>
  <conditionalFormatting sqref="X25">
    <cfRule type="duplicateValues" dxfId="21171" priority="64"/>
  </conditionalFormatting>
  <conditionalFormatting sqref="X26">
    <cfRule type="duplicateValues" dxfId="21170" priority="63"/>
  </conditionalFormatting>
  <conditionalFormatting sqref="W26:X26">
    <cfRule type="duplicateValues" dxfId="21169" priority="62"/>
  </conditionalFormatting>
  <conditionalFormatting sqref="X26">
    <cfRule type="duplicateValues" dxfId="21168" priority="60"/>
    <cfRule type="duplicateValues" dxfId="21167" priority="61"/>
  </conditionalFormatting>
  <conditionalFormatting sqref="Q26">
    <cfRule type="duplicateValues" dxfId="21166" priority="59"/>
  </conditionalFormatting>
  <conditionalFormatting sqref="W26 Q26">
    <cfRule type="duplicateValues" dxfId="21165" priority="57"/>
    <cfRule type="duplicateValues" dxfId="21164" priority="58"/>
  </conditionalFormatting>
  <conditionalFormatting sqref="W26">
    <cfRule type="duplicateValues" dxfId="21163" priority="56"/>
  </conditionalFormatting>
  <conditionalFormatting sqref="W26">
    <cfRule type="duplicateValues" dxfId="21162" priority="54"/>
    <cfRule type="duplicateValues" dxfId="21161" priority="55"/>
  </conditionalFormatting>
  <conditionalFormatting sqref="X26:X28">
    <cfRule type="duplicateValues" dxfId="21160" priority="53"/>
  </conditionalFormatting>
  <conditionalFormatting sqref="W26:X28">
    <cfRule type="duplicateValues" dxfId="21159" priority="52"/>
  </conditionalFormatting>
  <conditionalFormatting sqref="Q26:Q28">
    <cfRule type="duplicateValues" dxfId="21158" priority="51"/>
  </conditionalFormatting>
  <conditionalFormatting sqref="X26:X28">
    <cfRule type="duplicateValues" dxfId="21157" priority="49"/>
    <cfRule type="duplicateValues" dxfId="21156" priority="50"/>
  </conditionalFormatting>
  <conditionalFormatting sqref="W26:W28 Q26:Q28">
    <cfRule type="duplicateValues" dxfId="21155" priority="47"/>
    <cfRule type="duplicateValues" dxfId="21154" priority="48"/>
  </conditionalFormatting>
  <conditionalFormatting sqref="W26:W28">
    <cfRule type="duplicateValues" dxfId="21153" priority="46"/>
  </conditionalFormatting>
  <conditionalFormatting sqref="W26:W28">
    <cfRule type="duplicateValues" dxfId="21152" priority="44"/>
    <cfRule type="duplicateValues" dxfId="21151" priority="45"/>
  </conditionalFormatting>
  <conditionalFormatting sqref="X26:X28">
    <cfRule type="duplicateValues" dxfId="21150" priority="43"/>
  </conditionalFormatting>
  <conditionalFormatting sqref="X42:X47">
    <cfRule type="duplicateValues" dxfId="21149" priority="42"/>
  </conditionalFormatting>
  <conditionalFormatting sqref="W42:X47">
    <cfRule type="duplicateValues" dxfId="21148" priority="41"/>
  </conditionalFormatting>
  <conditionalFormatting sqref="Q42:Q47">
    <cfRule type="duplicateValues" dxfId="21147" priority="40"/>
  </conditionalFormatting>
  <conditionalFormatting sqref="X42:X47">
    <cfRule type="duplicateValues" dxfId="21146" priority="38"/>
    <cfRule type="duplicateValues" dxfId="21145" priority="39"/>
  </conditionalFormatting>
  <conditionalFormatting sqref="W42:W47 Q42:Q47">
    <cfRule type="duplicateValues" dxfId="21144" priority="36"/>
    <cfRule type="duplicateValues" dxfId="21143" priority="37"/>
  </conditionalFormatting>
  <conditionalFormatting sqref="W42:W47">
    <cfRule type="duplicateValues" dxfId="21142" priority="35"/>
  </conditionalFormatting>
  <conditionalFormatting sqref="W42:W47">
    <cfRule type="duplicateValues" dxfId="21141" priority="33"/>
    <cfRule type="duplicateValues" dxfId="21140" priority="34"/>
  </conditionalFormatting>
  <conditionalFormatting sqref="X42:X43">
    <cfRule type="duplicateValues" dxfId="21139" priority="32"/>
  </conditionalFormatting>
  <conditionalFormatting sqref="X48">
    <cfRule type="duplicateValues" dxfId="21138" priority="31"/>
  </conditionalFormatting>
  <conditionalFormatting sqref="W48:X48">
    <cfRule type="duplicateValues" dxfId="21137" priority="30"/>
  </conditionalFormatting>
  <conditionalFormatting sqref="Q48">
    <cfRule type="duplicateValues" dxfId="21136" priority="29"/>
  </conditionalFormatting>
  <conditionalFormatting sqref="X48">
    <cfRule type="duplicateValues" dxfId="21135" priority="27"/>
    <cfRule type="duplicateValues" dxfId="21134" priority="28"/>
  </conditionalFormatting>
  <conditionalFormatting sqref="Q48 W48">
    <cfRule type="duplicateValues" dxfId="21133" priority="25"/>
    <cfRule type="duplicateValues" dxfId="21132" priority="26"/>
  </conditionalFormatting>
  <conditionalFormatting sqref="W48">
    <cfRule type="duplicateValues" dxfId="21131" priority="24"/>
  </conditionalFormatting>
  <conditionalFormatting sqref="W48">
    <cfRule type="duplicateValues" dxfId="21130" priority="22"/>
    <cfRule type="duplicateValues" dxfId="21129" priority="23"/>
  </conditionalFormatting>
  <conditionalFormatting sqref="X48">
    <cfRule type="duplicateValues" dxfId="21128" priority="21"/>
  </conditionalFormatting>
  <conditionalFormatting sqref="U42:U47">
    <cfRule type="duplicateValues" dxfId="21127" priority="20"/>
  </conditionalFormatting>
  <conditionalFormatting sqref="T42:U47">
    <cfRule type="duplicateValues" dxfId="21126" priority="19"/>
  </conditionalFormatting>
  <conditionalFormatting sqref="U42:U47">
    <cfRule type="duplicateValues" dxfId="21125" priority="17"/>
    <cfRule type="duplicateValues" dxfId="21124" priority="18"/>
  </conditionalFormatting>
  <conditionalFormatting sqref="T42:T47">
    <cfRule type="duplicateValues" dxfId="21123" priority="15"/>
    <cfRule type="duplicateValues" dxfId="21122" priority="16"/>
  </conditionalFormatting>
  <conditionalFormatting sqref="T42:T47">
    <cfRule type="duplicateValues" dxfId="21121" priority="14"/>
  </conditionalFormatting>
  <conditionalFormatting sqref="T42:T47">
    <cfRule type="duplicateValues" dxfId="21120" priority="12"/>
    <cfRule type="duplicateValues" dxfId="21119" priority="13"/>
  </conditionalFormatting>
  <conditionalFormatting sqref="U42:U43">
    <cfRule type="duplicateValues" dxfId="21118" priority="11"/>
  </conditionalFormatting>
  <conditionalFormatting sqref="U48">
    <cfRule type="duplicateValues" dxfId="21117" priority="10"/>
  </conditionalFormatting>
  <conditionalFormatting sqref="T48:U48">
    <cfRule type="duplicateValues" dxfId="21116" priority="9"/>
  </conditionalFormatting>
  <conditionalFormatting sqref="U48">
    <cfRule type="duplicateValues" dxfId="21115" priority="7"/>
    <cfRule type="duplicateValues" dxfId="21114" priority="8"/>
  </conditionalFormatting>
  <conditionalFormatting sqref="T48">
    <cfRule type="duplicateValues" dxfId="21113" priority="5"/>
    <cfRule type="duplicateValues" dxfId="21112" priority="6"/>
  </conditionalFormatting>
  <conditionalFormatting sqref="T48">
    <cfRule type="duplicateValues" dxfId="21111" priority="4"/>
  </conditionalFormatting>
  <conditionalFormatting sqref="T48">
    <cfRule type="duplicateValues" dxfId="21110" priority="2"/>
    <cfRule type="duplicateValues" dxfId="21109" priority="3"/>
  </conditionalFormatting>
  <conditionalFormatting sqref="U48">
    <cfRule type="duplicateValues" dxfId="21108" priority="1"/>
  </conditionalFormatting>
  <pageMargins left="0.17" right="0.1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945"/>
  <sheetViews>
    <sheetView view="pageBreakPreview" topLeftCell="A890" zoomScale="85" zoomScaleNormal="100" zoomScaleSheetLayoutView="85" workbookViewId="0">
      <selection activeCell="F908" sqref="F908"/>
    </sheetView>
  </sheetViews>
  <sheetFormatPr defaultColWidth="9.21875" defaultRowHeight="13.8"/>
  <cols>
    <col min="1" max="1" width="7.5546875" style="305" customWidth="1"/>
    <col min="2" max="2" width="12.5546875" style="262" customWidth="1"/>
    <col min="3" max="3" width="12.77734375" style="262" customWidth="1"/>
    <col min="4" max="4" width="23.21875" style="262" customWidth="1"/>
    <col min="5" max="5" width="12.77734375" style="262" customWidth="1"/>
    <col min="6" max="6" width="11" style="262" customWidth="1"/>
    <col min="7" max="8" width="11" style="326" customWidth="1"/>
    <col min="9" max="9" width="7.21875" style="262" customWidth="1"/>
    <col min="10" max="11" width="9.44140625" style="283" customWidth="1"/>
    <col min="12" max="12" width="9.5546875" style="262" customWidth="1"/>
    <col min="13" max="14" width="9.21875" style="262" customWidth="1"/>
    <col min="15" max="15" width="4.33203125" style="262" customWidth="1"/>
    <col min="16" max="16" width="9.77734375" style="262" customWidth="1"/>
    <col min="17" max="17" width="7.5546875" style="261" customWidth="1"/>
    <col min="18" max="19" width="9.21875" style="262"/>
    <col min="20" max="20" width="9.109375" style="262" customWidth="1"/>
    <col min="21" max="16384" width="9.21875" style="262"/>
  </cols>
  <sheetData>
    <row r="1" spans="1:17" ht="19.5" customHeight="1">
      <c r="A1" s="388" t="s">
        <v>52</v>
      </c>
      <c r="B1" s="389"/>
      <c r="C1" s="397" t="s">
        <v>53</v>
      </c>
      <c r="D1" s="398"/>
      <c r="E1" s="398"/>
      <c r="F1" s="398"/>
      <c r="G1" s="399"/>
      <c r="H1" s="399"/>
      <c r="I1" s="398"/>
      <c r="J1" s="398"/>
      <c r="K1" s="398"/>
      <c r="L1" s="398"/>
      <c r="M1" s="400"/>
      <c r="N1" s="391" t="s">
        <v>54</v>
      </c>
      <c r="O1" s="392"/>
      <c r="P1" s="393"/>
    </row>
    <row r="2" spans="1:17" ht="21" customHeight="1">
      <c r="A2" s="388" t="s">
        <v>55</v>
      </c>
      <c r="B2" s="389"/>
      <c r="C2" s="401"/>
      <c r="D2" s="402"/>
      <c r="E2" s="402"/>
      <c r="F2" s="402"/>
      <c r="G2" s="403"/>
      <c r="H2" s="403"/>
      <c r="I2" s="402"/>
      <c r="J2" s="402"/>
      <c r="K2" s="402"/>
      <c r="L2" s="402"/>
      <c r="M2" s="404"/>
      <c r="N2" s="394" t="s">
        <v>8070</v>
      </c>
      <c r="O2" s="395"/>
      <c r="P2" s="396"/>
    </row>
    <row r="3" spans="1:17" ht="3" customHeight="1">
      <c r="A3" s="296"/>
      <c r="B3" s="263"/>
      <c r="C3" s="263"/>
      <c r="D3" s="263"/>
      <c r="E3" s="263"/>
      <c r="F3" s="263"/>
      <c r="G3" s="316"/>
      <c r="H3" s="316"/>
      <c r="I3" s="263"/>
      <c r="J3" s="264"/>
      <c r="K3" s="265"/>
      <c r="L3" s="265"/>
      <c r="M3" s="265"/>
      <c r="N3" s="265"/>
      <c r="O3" s="265"/>
      <c r="P3" s="263"/>
    </row>
    <row r="4" spans="1:17" ht="17.25" customHeight="1">
      <c r="A4" s="390" t="s">
        <v>56</v>
      </c>
      <c r="B4" s="390"/>
      <c r="C4" s="267">
        <v>46258</v>
      </c>
      <c r="D4" s="267"/>
      <c r="E4" s="267"/>
      <c r="F4" s="266"/>
      <c r="G4" s="317"/>
      <c r="H4" s="317"/>
      <c r="I4" s="266"/>
      <c r="J4" s="268"/>
      <c r="K4" s="269"/>
      <c r="L4" s="269"/>
      <c r="M4" s="269"/>
      <c r="N4" s="269"/>
      <c r="O4" s="269"/>
      <c r="P4" s="266"/>
    </row>
    <row r="5" spans="1:17" ht="21" customHeight="1">
      <c r="A5" s="297" t="s">
        <v>57</v>
      </c>
      <c r="B5" s="293" t="s">
        <v>58</v>
      </c>
      <c r="C5" s="412" t="s">
        <v>79</v>
      </c>
      <c r="D5" s="414" t="s">
        <v>78</v>
      </c>
      <c r="E5" s="416" t="s">
        <v>59</v>
      </c>
      <c r="F5" s="417" t="s">
        <v>60</v>
      </c>
      <c r="G5" s="419" t="s">
        <v>61</v>
      </c>
      <c r="H5" s="421" t="s">
        <v>264</v>
      </c>
      <c r="I5" s="423" t="s">
        <v>62</v>
      </c>
      <c r="J5" s="391" t="s">
        <v>63</v>
      </c>
      <c r="K5" s="407"/>
      <c r="L5" s="405" t="s">
        <v>64</v>
      </c>
      <c r="M5" s="391" t="s">
        <v>65</v>
      </c>
      <c r="N5" s="407"/>
      <c r="O5" s="408" t="s">
        <v>66</v>
      </c>
      <c r="P5" s="409"/>
    </row>
    <row r="6" spans="1:17" ht="21" customHeight="1">
      <c r="A6" s="298"/>
      <c r="B6" s="294"/>
      <c r="C6" s="413"/>
      <c r="D6" s="415"/>
      <c r="E6" s="415"/>
      <c r="F6" s="418"/>
      <c r="G6" s="420"/>
      <c r="H6" s="422"/>
      <c r="I6" s="424"/>
      <c r="J6" s="270" t="s">
        <v>67</v>
      </c>
      <c r="K6" s="271" t="s">
        <v>68</v>
      </c>
      <c r="L6" s="406"/>
      <c r="M6" s="271" t="s">
        <v>69</v>
      </c>
      <c r="N6" s="271" t="s">
        <v>70</v>
      </c>
      <c r="O6" s="410"/>
      <c r="P6" s="411"/>
    </row>
    <row r="7" spans="1:17" ht="14.4" customHeight="1">
      <c r="A7" s="299" t="s">
        <v>639</v>
      </c>
      <c r="B7" s="60">
        <f>VLOOKUP(A7,PLAN!B:T,5,0)</f>
        <v>11111223</v>
      </c>
      <c r="C7" s="60" t="str">
        <f>VLOOKUP(A7,PLAN!B:T,6,0)</f>
        <v>1631042-F-A</v>
      </c>
      <c r="D7" s="60" t="str">
        <f>VLOOKUP(A7,PLAN!B:T,7,0)</f>
        <v>AMS-180-1445 JP</v>
      </c>
      <c r="E7" s="60" t="str">
        <f>VLOOKUP(A7,PLAN!B:T,4,0)</f>
        <v>1001907448</v>
      </c>
      <c r="F7" s="59">
        <f>VLOOKUP(A7,PLAN!B:T,9,0)</f>
        <v>46236</v>
      </c>
      <c r="G7" s="59" t="str">
        <f>VLOOKUP(A7,PLAN!B:T,10,0)</f>
        <v>0103536427</v>
      </c>
      <c r="H7" s="58" t="str">
        <f>VLOOKUP(A7,PLAN!B:T,11,0)</f>
        <v>260707A14A</v>
      </c>
      <c r="I7" s="58">
        <f>VLOOKUP(A7,PLAN!B:T,12,0)</f>
        <v>380</v>
      </c>
      <c r="J7" s="55">
        <f>VLOOKUP(A7,PLAN!B:AB,19,0)</f>
        <v>46238</v>
      </c>
      <c r="K7" s="57" t="str">
        <f>VLOOKUP(A7,PLAN!B:AB,20,0)</f>
        <v>M7</v>
      </c>
      <c r="L7" s="54"/>
      <c r="M7" s="54"/>
      <c r="N7" s="54"/>
      <c r="O7" s="286" t="str">
        <f>VLOOKUP(A7,PLAN!B:AB,21,0)</f>
        <v>CAG</v>
      </c>
      <c r="P7" s="285"/>
      <c r="Q7" s="55">
        <f>VLOOKUP(A7,PLAN!B:AB,16,0)</f>
        <v>46217</v>
      </c>
    </row>
    <row r="8" spans="1:17" ht="15.6" customHeight="1">
      <c r="A8" s="299" t="s">
        <v>640</v>
      </c>
      <c r="B8" s="60">
        <f>VLOOKUP(A8,PLAN!B:T,5,0)</f>
        <v>11134237</v>
      </c>
      <c r="C8" s="60" t="str">
        <f>VLOOKUP(A8,PLAN!B:T,6,0)</f>
        <v>1436196-Q-A</v>
      </c>
      <c r="D8" s="60" t="str">
        <f>VLOOKUP(A8,PLAN!B:T,7,0)</f>
        <v>AHW14R004S CN</v>
      </c>
      <c r="E8" s="60" t="str">
        <f>VLOOKUP(A8,PLAN!B:T,4,0)</f>
        <v>1001907463</v>
      </c>
      <c r="F8" s="59">
        <f>VLOOKUP(A8,PLAN!B:T,9,0)</f>
        <v>46226</v>
      </c>
      <c r="G8" s="59" t="str">
        <f>VLOOKUP(A8,PLAN!B:T,10,0)</f>
        <v>0103536442</v>
      </c>
      <c r="H8" s="58" t="str">
        <f>VLOOKUP(A8,PLAN!B:T,11,0)</f>
        <v>260707A29A</v>
      </c>
      <c r="I8" s="58">
        <f>VLOOKUP(A8,PLAN!B:T,12,0)</f>
        <v>2389</v>
      </c>
      <c r="J8" s="55">
        <f>VLOOKUP(A8,PLAN!B:AB,19,0)</f>
        <v>46217</v>
      </c>
      <c r="K8" s="57" t="str">
        <f>VLOOKUP(A8,PLAN!B:AB,20,0)</f>
        <v>M3</v>
      </c>
      <c r="L8" s="54"/>
      <c r="M8" s="54"/>
      <c r="N8" s="54"/>
      <c r="O8" s="286" t="str">
        <f>VLOOKUP(A8,PLAN!B:AB,21,0)</f>
        <v>F3</v>
      </c>
      <c r="P8" s="285"/>
      <c r="Q8" s="55">
        <f>VLOOKUP(A8,PLAN!B:AB,16,0)</f>
        <v>46216</v>
      </c>
    </row>
    <row r="9" spans="1:17" ht="15.6" customHeight="1">
      <c r="A9" s="299" t="s">
        <v>724</v>
      </c>
      <c r="B9" s="60">
        <f>VLOOKUP(A9,PLAN!B:T,5,0)</f>
        <v>11133759</v>
      </c>
      <c r="C9" s="60" t="str">
        <f>VLOOKUP(A9,PLAN!B:T,6,0)</f>
        <v>1456045-Q-A</v>
      </c>
      <c r="D9" s="60" t="str">
        <f>VLOOKUP(A9,PLAN!B:T,7,0)</f>
        <v>STM180-14S CN</v>
      </c>
      <c r="E9" s="60" t="str">
        <f>VLOOKUP(A9,PLAN!B:T,4,0)</f>
        <v>1001912046</v>
      </c>
      <c r="F9" s="59">
        <f>VLOOKUP(A9,PLAN!B:T,9,0)</f>
        <v>46227</v>
      </c>
      <c r="G9" s="59" t="str">
        <f>VLOOKUP(A9,PLAN!B:T,10,0)</f>
        <v>0103544302</v>
      </c>
      <c r="H9" s="58" t="str">
        <f>VLOOKUP(A9,PLAN!B:T,11,0)</f>
        <v>260709A36A</v>
      </c>
      <c r="I9" s="58">
        <f>VLOOKUP(A9,PLAN!B:T,12,0)</f>
        <v>5</v>
      </c>
      <c r="J9" s="55">
        <f>VLOOKUP(A9,PLAN!B:AB,19,0)</f>
        <v>46218</v>
      </c>
      <c r="K9" s="57" t="str">
        <f>VLOOKUP(A9,PLAN!B:AB,20,0)</f>
        <v>M5</v>
      </c>
      <c r="L9" s="54"/>
      <c r="M9" s="54"/>
      <c r="N9" s="54"/>
      <c r="O9" s="286" t="str">
        <f>VLOOKUP(A9,PLAN!B:AB,21,0)</f>
        <v>F3</v>
      </c>
      <c r="P9" s="285"/>
      <c r="Q9" s="55">
        <f>VLOOKUP(A9,PLAN!B:AB,16,0)</f>
        <v>46217</v>
      </c>
    </row>
    <row r="10" spans="1:17" ht="15.6" customHeight="1">
      <c r="A10" s="299" t="s">
        <v>725</v>
      </c>
      <c r="B10" s="60">
        <f>VLOOKUP(A10,PLAN!B:T,5,0)</f>
        <v>11133759</v>
      </c>
      <c r="C10" s="60" t="str">
        <f>VLOOKUP(A10,PLAN!B:T,6,0)</f>
        <v>1456045-Q-A</v>
      </c>
      <c r="D10" s="60" t="str">
        <f>VLOOKUP(A10,PLAN!B:T,7,0)</f>
        <v>STM180-14S CN</v>
      </c>
      <c r="E10" s="60" t="str">
        <f>VLOOKUP(A10,PLAN!B:T,4,0)</f>
        <v>1001912047</v>
      </c>
      <c r="F10" s="59">
        <f>VLOOKUP(A10,PLAN!B:T,9,0)</f>
        <v>46227</v>
      </c>
      <c r="G10" s="59" t="str">
        <f>VLOOKUP(A10,PLAN!B:T,10,0)</f>
        <v>0103544305</v>
      </c>
      <c r="H10" s="58" t="str">
        <f>VLOOKUP(A10,PLAN!B:T,11,0)</f>
        <v>260709A37A</v>
      </c>
      <c r="I10" s="58">
        <f>VLOOKUP(A10,PLAN!B:T,12,0)</f>
        <v>5</v>
      </c>
      <c r="J10" s="55">
        <f>VLOOKUP(A10,PLAN!B:AB,19,0)</f>
        <v>46218</v>
      </c>
      <c r="K10" s="57" t="str">
        <f>VLOOKUP(A10,PLAN!B:AB,20,0)</f>
        <v>M5</v>
      </c>
      <c r="L10" s="54"/>
      <c r="M10" s="54"/>
      <c r="N10" s="54"/>
      <c r="O10" s="286" t="str">
        <f>VLOOKUP(A10,PLAN!B:AB,21,0)</f>
        <v>F3</v>
      </c>
      <c r="P10" s="285"/>
      <c r="Q10" s="55">
        <f>VLOOKUP(A10,PLAN!B:AB,16,0)</f>
        <v>46217</v>
      </c>
    </row>
    <row r="11" spans="1:17" ht="15.6" customHeight="1">
      <c r="A11" s="299" t="s">
        <v>726</v>
      </c>
      <c r="B11" s="60">
        <f>VLOOKUP(A11,PLAN!B:T,5,0)</f>
        <v>11133759</v>
      </c>
      <c r="C11" s="60" t="str">
        <f>VLOOKUP(A11,PLAN!B:T,6,0)</f>
        <v>1456045-Q-A</v>
      </c>
      <c r="D11" s="60" t="str">
        <f>VLOOKUP(A11,PLAN!B:T,7,0)</f>
        <v>STM180-14S CN</v>
      </c>
      <c r="E11" s="60" t="str">
        <f>VLOOKUP(A11,PLAN!B:T,4,0)</f>
        <v>1001912048</v>
      </c>
      <c r="F11" s="59">
        <f>VLOOKUP(A11,PLAN!B:T,9,0)</f>
        <v>46227</v>
      </c>
      <c r="G11" s="59" t="str">
        <f>VLOOKUP(A11,PLAN!B:T,10,0)</f>
        <v>0103544306</v>
      </c>
      <c r="H11" s="58" t="str">
        <f>VLOOKUP(A11,PLAN!B:T,11,0)</f>
        <v>260709A38A</v>
      </c>
      <c r="I11" s="58">
        <f>VLOOKUP(A11,PLAN!B:T,12,0)</f>
        <v>5</v>
      </c>
      <c r="J11" s="55">
        <f>VLOOKUP(A11,PLAN!B:AB,19,0)</f>
        <v>46218</v>
      </c>
      <c r="K11" s="57" t="str">
        <f>VLOOKUP(A11,PLAN!B:AB,20,0)</f>
        <v>M5</v>
      </c>
      <c r="L11" s="54"/>
      <c r="M11" s="54"/>
      <c r="N11" s="54"/>
      <c r="O11" s="286" t="str">
        <f>VLOOKUP(A11,PLAN!B:AB,21,0)</f>
        <v>F3</v>
      </c>
      <c r="P11" s="285"/>
      <c r="Q11" s="55">
        <f>VLOOKUP(A11,PLAN!B:AB,16,0)</f>
        <v>46217</v>
      </c>
    </row>
    <row r="12" spans="1:17" ht="15.6" customHeight="1">
      <c r="A12" s="299" t="s">
        <v>727</v>
      </c>
      <c r="B12" s="60">
        <f>VLOOKUP(A12,PLAN!B:T,5,0)</f>
        <v>11133759</v>
      </c>
      <c r="C12" s="60" t="str">
        <f>VLOOKUP(A12,PLAN!B:T,6,0)</f>
        <v>1456045-Q-A</v>
      </c>
      <c r="D12" s="60" t="str">
        <f>VLOOKUP(A12,PLAN!B:T,7,0)</f>
        <v>STM180-14S CN</v>
      </c>
      <c r="E12" s="60" t="str">
        <f>VLOOKUP(A12,PLAN!B:T,4,0)</f>
        <v>1001912049</v>
      </c>
      <c r="F12" s="59">
        <f>VLOOKUP(A12,PLAN!B:T,9,0)</f>
        <v>46227</v>
      </c>
      <c r="G12" s="59" t="str">
        <f>VLOOKUP(A12,PLAN!B:T,10,0)</f>
        <v>0103544307</v>
      </c>
      <c r="H12" s="58" t="str">
        <f>VLOOKUP(A12,PLAN!B:T,11,0)</f>
        <v>260709A39A</v>
      </c>
      <c r="I12" s="58">
        <f>VLOOKUP(A12,PLAN!B:T,12,0)</f>
        <v>5</v>
      </c>
      <c r="J12" s="55">
        <f>VLOOKUP(A12,PLAN!B:AB,19,0)</f>
        <v>46218</v>
      </c>
      <c r="K12" s="57" t="str">
        <f>VLOOKUP(A12,PLAN!B:AB,20,0)</f>
        <v>M5</v>
      </c>
      <c r="L12" s="54"/>
      <c r="M12" s="54"/>
      <c r="N12" s="54"/>
      <c r="O12" s="286" t="str">
        <f>VLOOKUP(A12,PLAN!B:AB,21,0)</f>
        <v>F3</v>
      </c>
      <c r="P12" s="285"/>
      <c r="Q12" s="55">
        <f>VLOOKUP(A12,PLAN!B:AB,16,0)</f>
        <v>46217</v>
      </c>
    </row>
    <row r="13" spans="1:17" ht="15.6" customHeight="1">
      <c r="A13" s="299" t="s">
        <v>728</v>
      </c>
      <c r="B13" s="60">
        <f>VLOOKUP(A13,PLAN!B:T,5,0)</f>
        <v>11133759</v>
      </c>
      <c r="C13" s="60" t="str">
        <f>VLOOKUP(A13,PLAN!B:T,6,0)</f>
        <v>1456045-Q-A</v>
      </c>
      <c r="D13" s="60" t="str">
        <f>VLOOKUP(A13,PLAN!B:T,7,0)</f>
        <v>STM180-14S CN</v>
      </c>
      <c r="E13" s="60" t="str">
        <f>VLOOKUP(A13,PLAN!B:T,4,0)</f>
        <v>1001912051</v>
      </c>
      <c r="F13" s="59">
        <f>VLOOKUP(A13,PLAN!B:T,9,0)</f>
        <v>46227</v>
      </c>
      <c r="G13" s="59" t="str">
        <f>VLOOKUP(A13,PLAN!B:T,10,0)</f>
        <v>0103544308</v>
      </c>
      <c r="H13" s="58" t="str">
        <f>VLOOKUP(A13,PLAN!B:T,11,0)</f>
        <v>260709A40A</v>
      </c>
      <c r="I13" s="58">
        <f>VLOOKUP(A13,PLAN!B:T,12,0)</f>
        <v>5</v>
      </c>
      <c r="J13" s="55">
        <f>VLOOKUP(A13,PLAN!B:AB,19,0)</f>
        <v>46218</v>
      </c>
      <c r="K13" s="57" t="str">
        <f>VLOOKUP(A13,PLAN!B:AB,20,0)</f>
        <v>M5</v>
      </c>
      <c r="L13" s="54"/>
      <c r="M13" s="54"/>
      <c r="N13" s="54"/>
      <c r="O13" s="286" t="str">
        <f>VLOOKUP(A13,PLAN!B:AB,21,0)</f>
        <v>F3</v>
      </c>
      <c r="P13" s="285"/>
      <c r="Q13" s="55">
        <f>VLOOKUP(A13,PLAN!B:AB,16,0)</f>
        <v>46217</v>
      </c>
    </row>
    <row r="14" spans="1:17" ht="15.6" customHeight="1">
      <c r="A14" s="299" t="s">
        <v>729</v>
      </c>
      <c r="B14" s="60">
        <f>VLOOKUP(A14,PLAN!B:T,5,0)</f>
        <v>11133759</v>
      </c>
      <c r="C14" s="60" t="str">
        <f>VLOOKUP(A14,PLAN!B:T,6,0)</f>
        <v>1456045-Q-A</v>
      </c>
      <c r="D14" s="60" t="str">
        <f>VLOOKUP(A14,PLAN!B:T,7,0)</f>
        <v>STM180-14S CN</v>
      </c>
      <c r="E14" s="60" t="str">
        <f>VLOOKUP(A14,PLAN!B:T,4,0)</f>
        <v>1001912052</v>
      </c>
      <c r="F14" s="59">
        <f>VLOOKUP(A14,PLAN!B:T,9,0)</f>
        <v>46227</v>
      </c>
      <c r="G14" s="59" t="str">
        <f>VLOOKUP(A14,PLAN!B:T,10,0)</f>
        <v>0103544309</v>
      </c>
      <c r="H14" s="58" t="str">
        <f>VLOOKUP(A14,PLAN!B:T,11,0)</f>
        <v>260709A41A</v>
      </c>
      <c r="I14" s="58">
        <f>VLOOKUP(A14,PLAN!B:T,12,0)</f>
        <v>5</v>
      </c>
      <c r="J14" s="55">
        <f>VLOOKUP(A14,PLAN!B:AB,19,0)</f>
        <v>46218</v>
      </c>
      <c r="K14" s="57" t="str">
        <f>VLOOKUP(A14,PLAN!B:AB,20,0)</f>
        <v>M5</v>
      </c>
      <c r="L14" s="54"/>
      <c r="M14" s="54"/>
      <c r="N14" s="54"/>
      <c r="O14" s="286" t="str">
        <f>VLOOKUP(A14,PLAN!B:AB,21,0)</f>
        <v>F3</v>
      </c>
      <c r="P14" s="285"/>
      <c r="Q14" s="55">
        <f>VLOOKUP(A14,PLAN!B:AB,16,0)</f>
        <v>46217</v>
      </c>
    </row>
    <row r="15" spans="1:17" ht="15.6" customHeight="1">
      <c r="A15" s="299" t="s">
        <v>730</v>
      </c>
      <c r="B15" s="60">
        <f>VLOOKUP(A15,PLAN!B:T,5,0)</f>
        <v>11133759</v>
      </c>
      <c r="C15" s="60" t="str">
        <f>VLOOKUP(A15,PLAN!B:T,6,0)</f>
        <v>1456045-Q-A</v>
      </c>
      <c r="D15" s="60" t="str">
        <f>VLOOKUP(A15,PLAN!B:T,7,0)</f>
        <v>STM180-14S CN</v>
      </c>
      <c r="E15" s="60" t="str">
        <f>VLOOKUP(A15,PLAN!B:T,4,0)</f>
        <v>1001912053</v>
      </c>
      <c r="F15" s="59">
        <f>VLOOKUP(A15,PLAN!B:T,9,0)</f>
        <v>46227</v>
      </c>
      <c r="G15" s="59" t="str">
        <f>VLOOKUP(A15,PLAN!B:T,10,0)</f>
        <v>0103544311</v>
      </c>
      <c r="H15" s="58" t="str">
        <f>VLOOKUP(A15,PLAN!B:T,11,0)</f>
        <v>260709A42A</v>
      </c>
      <c r="I15" s="58">
        <f>VLOOKUP(A15,PLAN!B:T,12,0)</f>
        <v>5</v>
      </c>
      <c r="J15" s="55">
        <f>VLOOKUP(A15,PLAN!B:AB,19,0)</f>
        <v>46218</v>
      </c>
      <c r="K15" s="57" t="str">
        <f>VLOOKUP(A15,PLAN!B:AB,20,0)</f>
        <v>M5</v>
      </c>
      <c r="L15" s="54"/>
      <c r="M15" s="54"/>
      <c r="N15" s="54"/>
      <c r="O15" s="286" t="str">
        <f>VLOOKUP(A15,PLAN!B:AB,21,0)</f>
        <v>F3</v>
      </c>
      <c r="P15" s="285"/>
      <c r="Q15" s="55">
        <f>VLOOKUP(A15,PLAN!B:AB,16,0)</f>
        <v>46217</v>
      </c>
    </row>
    <row r="16" spans="1:17" ht="15.6" customHeight="1">
      <c r="A16" s="299" t="s">
        <v>731</v>
      </c>
      <c r="B16" s="60">
        <f>VLOOKUP(A16,PLAN!B:T,5,0)</f>
        <v>11133759</v>
      </c>
      <c r="C16" s="60" t="str">
        <f>VLOOKUP(A16,PLAN!B:T,6,0)</f>
        <v>1456045-Q-A</v>
      </c>
      <c r="D16" s="60" t="str">
        <f>VLOOKUP(A16,PLAN!B:T,7,0)</f>
        <v>STM180-14S CN</v>
      </c>
      <c r="E16" s="60" t="str">
        <f>VLOOKUP(A16,PLAN!B:T,4,0)</f>
        <v>1001912054</v>
      </c>
      <c r="F16" s="59">
        <f>VLOOKUP(A16,PLAN!B:T,9,0)</f>
        <v>46227</v>
      </c>
      <c r="G16" s="59" t="str">
        <f>VLOOKUP(A16,PLAN!B:T,10,0)</f>
        <v>0103544312</v>
      </c>
      <c r="H16" s="58" t="str">
        <f>VLOOKUP(A16,PLAN!B:T,11,0)</f>
        <v>260709A43A</v>
      </c>
      <c r="I16" s="58">
        <f>VLOOKUP(A16,PLAN!B:T,12,0)</f>
        <v>5</v>
      </c>
      <c r="J16" s="55">
        <f>VLOOKUP(A16,PLAN!B:AB,19,0)</f>
        <v>46218</v>
      </c>
      <c r="K16" s="57" t="str">
        <f>VLOOKUP(A16,PLAN!B:AB,20,0)</f>
        <v>M5</v>
      </c>
      <c r="L16" s="54"/>
      <c r="M16" s="54"/>
      <c r="N16" s="54"/>
      <c r="O16" s="286" t="str">
        <f>VLOOKUP(A16,PLAN!B:AB,21,0)</f>
        <v>F3</v>
      </c>
      <c r="P16" s="285"/>
      <c r="Q16" s="55">
        <f>VLOOKUP(A16,PLAN!B:AB,16,0)</f>
        <v>46217</v>
      </c>
    </row>
    <row r="17" spans="1:17" ht="15.6" customHeight="1">
      <c r="A17" s="299" t="s">
        <v>732</v>
      </c>
      <c r="B17" s="60">
        <f>VLOOKUP(A17,PLAN!B:T,5,0)</f>
        <v>11133759</v>
      </c>
      <c r="C17" s="60" t="str">
        <f>VLOOKUP(A17,PLAN!B:T,6,0)</f>
        <v>1456045-Q-A</v>
      </c>
      <c r="D17" s="60" t="str">
        <f>VLOOKUP(A17,PLAN!B:T,7,0)</f>
        <v>STM180-14S CN</v>
      </c>
      <c r="E17" s="60" t="str">
        <f>VLOOKUP(A17,PLAN!B:T,4,0)</f>
        <v>1001912055</v>
      </c>
      <c r="F17" s="59">
        <f>VLOOKUP(A17,PLAN!B:T,9,0)</f>
        <v>46227</v>
      </c>
      <c r="G17" s="59" t="str">
        <f>VLOOKUP(A17,PLAN!B:T,10,0)</f>
        <v>0103544313</v>
      </c>
      <c r="H17" s="58" t="str">
        <f>VLOOKUP(A17,PLAN!B:T,11,0)</f>
        <v>260709A44A</v>
      </c>
      <c r="I17" s="58">
        <f>VLOOKUP(A17,PLAN!B:T,12,0)</f>
        <v>5</v>
      </c>
      <c r="J17" s="55">
        <f>VLOOKUP(A17,PLAN!B:AB,19,0)</f>
        <v>46218</v>
      </c>
      <c r="K17" s="57" t="str">
        <f>VLOOKUP(A17,PLAN!B:AB,20,0)</f>
        <v>M5</v>
      </c>
      <c r="L17" s="54"/>
      <c r="M17" s="54"/>
      <c r="N17" s="54"/>
      <c r="O17" s="286" t="str">
        <f>VLOOKUP(A17,PLAN!B:AB,21,0)</f>
        <v>F3</v>
      </c>
      <c r="P17" s="285"/>
      <c r="Q17" s="55">
        <f>VLOOKUP(A17,PLAN!B:AB,16,0)</f>
        <v>46217</v>
      </c>
    </row>
    <row r="18" spans="1:17" ht="15.6" customHeight="1">
      <c r="A18" s="299" t="s">
        <v>733</v>
      </c>
      <c r="B18" s="60">
        <f>VLOOKUP(A18,PLAN!B:T,5,0)</f>
        <v>11133759</v>
      </c>
      <c r="C18" s="60" t="str">
        <f>VLOOKUP(A18,PLAN!B:T,6,0)</f>
        <v>1456045-Q-A</v>
      </c>
      <c r="D18" s="60" t="str">
        <f>VLOOKUP(A18,PLAN!B:T,7,0)</f>
        <v>STM180-14S CN</v>
      </c>
      <c r="E18" s="60" t="str">
        <f>VLOOKUP(A18,PLAN!B:T,4,0)</f>
        <v>1001912056</v>
      </c>
      <c r="F18" s="59">
        <f>VLOOKUP(A18,PLAN!B:T,9,0)</f>
        <v>46227</v>
      </c>
      <c r="G18" s="59" t="str">
        <f>VLOOKUP(A18,PLAN!B:T,10,0)</f>
        <v>0103544314</v>
      </c>
      <c r="H18" s="58" t="str">
        <f>VLOOKUP(A18,PLAN!B:T,11,0)</f>
        <v>260709A45A</v>
      </c>
      <c r="I18" s="58">
        <f>VLOOKUP(A18,PLAN!B:T,12,0)</f>
        <v>5</v>
      </c>
      <c r="J18" s="55">
        <f>VLOOKUP(A18,PLAN!B:AB,19,0)</f>
        <v>46218</v>
      </c>
      <c r="K18" s="57" t="str">
        <f>VLOOKUP(A18,PLAN!B:AB,20,0)</f>
        <v>M5</v>
      </c>
      <c r="L18" s="54"/>
      <c r="M18" s="54"/>
      <c r="N18" s="54"/>
      <c r="O18" s="286" t="str">
        <f>VLOOKUP(A18,PLAN!B:AB,21,0)</f>
        <v>F3</v>
      </c>
      <c r="P18" s="285"/>
      <c r="Q18" s="55">
        <f>VLOOKUP(A18,PLAN!B:AB,16,0)</f>
        <v>46217</v>
      </c>
    </row>
    <row r="19" spans="1:17" ht="15.6" customHeight="1">
      <c r="A19" s="299" t="s">
        <v>813</v>
      </c>
      <c r="B19" s="60">
        <f>VLOOKUP(A19,PLAN!B:T,5,0)</f>
        <v>11134235</v>
      </c>
      <c r="C19" s="60" t="str">
        <f>VLOOKUP(A19,PLAN!B:T,6,0)</f>
        <v>1036068-S-AK</v>
      </c>
      <c r="D19" s="60" t="str">
        <f>VLOOKUP(A19,PLAN!B:T,7,0)</f>
        <v>AHW14R001S CN</v>
      </c>
      <c r="E19" s="60" t="str">
        <f>VLOOKUP(A19,PLAN!B:T,4,0)</f>
        <v>1001913437</v>
      </c>
      <c r="F19" s="59">
        <f>VLOOKUP(A19,PLAN!B:T,9,0)</f>
        <v>46231</v>
      </c>
      <c r="G19" s="59" t="str">
        <f>VLOOKUP(A19,PLAN!B:T,10,0)</f>
        <v>0103547147</v>
      </c>
      <c r="H19" s="58" t="str">
        <f>VLOOKUP(A19,PLAN!B:T,11,0)</f>
        <v>260713A04A</v>
      </c>
      <c r="I19" s="58">
        <f>VLOOKUP(A19,PLAN!B:T,12,0)</f>
        <v>2386</v>
      </c>
      <c r="J19" s="55">
        <f>VLOOKUP(A19,PLAN!B:AB,19,0)</f>
        <v>46220</v>
      </c>
      <c r="K19" s="57" t="str">
        <f>VLOOKUP(A19,PLAN!B:AB,20,0)</f>
        <v>M3</v>
      </c>
      <c r="L19" s="54"/>
      <c r="M19" s="54"/>
      <c r="N19" s="54"/>
      <c r="O19" s="286" t="str">
        <f>VLOOKUP(A19,PLAN!B:AB,21,0)</f>
        <v>F3</v>
      </c>
      <c r="P19" s="285"/>
      <c r="Q19" s="55">
        <f>VLOOKUP(A19,PLAN!B:AB,16,0)</f>
        <v>46219</v>
      </c>
    </row>
    <row r="20" spans="1:17" ht="15.6" customHeight="1">
      <c r="A20" s="299" t="s">
        <v>825</v>
      </c>
      <c r="B20" s="60">
        <f>VLOOKUP(A20,PLAN!B:T,5,0)</f>
        <v>11134235</v>
      </c>
      <c r="C20" s="60" t="str">
        <f>VLOOKUP(A20,PLAN!B:T,6,0)</f>
        <v>1036068-S-AK</v>
      </c>
      <c r="D20" s="60" t="str">
        <f>VLOOKUP(A20,PLAN!B:T,7,0)</f>
        <v>AHW14R001S CN</v>
      </c>
      <c r="E20" s="60" t="str">
        <f>VLOOKUP(A20,PLAN!B:T,4,0)</f>
        <v>1001914292</v>
      </c>
      <c r="F20" s="59">
        <f>VLOOKUP(A20,PLAN!B:T,9,0)</f>
        <v>46231</v>
      </c>
      <c r="G20" s="59" t="str">
        <f>VLOOKUP(A20,PLAN!B:T,10,0)</f>
        <v>0103548546</v>
      </c>
      <c r="H20" s="58" t="str">
        <f>VLOOKUP(A20,PLAN!B:T,11,0)</f>
        <v>260625A40B</v>
      </c>
      <c r="I20" s="58">
        <f>VLOOKUP(A20,PLAN!B:T,12,0)</f>
        <v>5</v>
      </c>
      <c r="J20" s="55">
        <f>VLOOKUP(A20,PLAN!B:AB,19,0)</f>
        <v>46220</v>
      </c>
      <c r="K20" s="57" t="str">
        <f>VLOOKUP(A20,PLAN!B:AB,20,0)</f>
        <v>M3</v>
      </c>
      <c r="L20" s="54"/>
      <c r="M20" s="54"/>
      <c r="N20" s="54"/>
      <c r="O20" s="286" t="str">
        <f>VLOOKUP(A20,PLAN!B:AB,21,0)</f>
        <v>F3</v>
      </c>
      <c r="P20" s="285"/>
      <c r="Q20" s="55">
        <f>VLOOKUP(A20,PLAN!B:AB,16,0)</f>
        <v>46219</v>
      </c>
    </row>
    <row r="21" spans="1:17" ht="15.6" customHeight="1">
      <c r="A21" s="299" t="s">
        <v>856</v>
      </c>
      <c r="B21" s="60">
        <f>VLOOKUP(A21,PLAN!B:T,5,0)</f>
        <v>11134237</v>
      </c>
      <c r="C21" s="60" t="str">
        <f>VLOOKUP(A21,PLAN!B:T,6,0)</f>
        <v>1436196-Q-A</v>
      </c>
      <c r="D21" s="60" t="str">
        <f>VLOOKUP(A21,PLAN!B:T,7,0)</f>
        <v>AHW14R004S CN</v>
      </c>
      <c r="E21" s="60" t="str">
        <f>VLOOKUP(A21,PLAN!B:T,4,0)</f>
        <v>1001914917</v>
      </c>
      <c r="F21" s="59">
        <f>VLOOKUP(A21,PLAN!B:T,9,0)</f>
        <v>46232</v>
      </c>
      <c r="G21" s="59" t="str">
        <f>VLOOKUP(A21,PLAN!B:T,10,0)</f>
        <v>0103549428</v>
      </c>
      <c r="H21" s="58" t="str">
        <f>VLOOKUP(A21,PLAN!B:T,11,0)</f>
        <v>260713A46A</v>
      </c>
      <c r="I21" s="58">
        <f>VLOOKUP(A21,PLAN!B:T,12,0)</f>
        <v>3586</v>
      </c>
      <c r="J21" s="55">
        <f>VLOOKUP(A21,PLAN!B:AB,19,0)</f>
        <v>46221</v>
      </c>
      <c r="K21" s="57" t="str">
        <f>VLOOKUP(A21,PLAN!B:AB,20,0)</f>
        <v>M2</v>
      </c>
      <c r="L21" s="54"/>
      <c r="M21" s="54"/>
      <c r="N21" s="54"/>
      <c r="O21" s="286" t="str">
        <f>VLOOKUP(A21,PLAN!B:AB,21,0)</f>
        <v>F3</v>
      </c>
      <c r="P21" s="285"/>
      <c r="Q21" s="55">
        <f>VLOOKUP(A21,PLAN!B:AB,16,0)</f>
        <v>46220</v>
      </c>
    </row>
    <row r="22" spans="1:17" ht="15.6" customHeight="1">
      <c r="A22" s="299" t="s">
        <v>892</v>
      </c>
      <c r="B22" s="60">
        <f>VLOOKUP(A22,PLAN!B:T,5,0)</f>
        <v>11134235</v>
      </c>
      <c r="C22" s="60" t="str">
        <f>VLOOKUP(A22,PLAN!B:T,6,0)</f>
        <v>1036068-S-AK</v>
      </c>
      <c r="D22" s="60" t="str">
        <f>VLOOKUP(A22,PLAN!B:T,7,0)</f>
        <v>AHW14R001S CN</v>
      </c>
      <c r="E22" s="60" t="str">
        <f>VLOOKUP(A22,PLAN!B:T,4,0)</f>
        <v>1001915236</v>
      </c>
      <c r="F22" s="59">
        <f>VLOOKUP(A22,PLAN!B:T,9,0)</f>
        <v>46232</v>
      </c>
      <c r="G22" s="59" t="str">
        <f>VLOOKUP(A22,PLAN!B:T,10,0)</f>
        <v>0103550231</v>
      </c>
      <c r="H22" s="58" t="str">
        <f>VLOOKUP(A22,PLAN!B:T,11,0)</f>
        <v>260713A63A</v>
      </c>
      <c r="I22" s="58">
        <f>VLOOKUP(A22,PLAN!B:T,12,0)</f>
        <v>3586</v>
      </c>
      <c r="J22" s="55">
        <f>VLOOKUP(A22,PLAN!B:AB,19,0)</f>
        <v>46221</v>
      </c>
      <c r="K22" s="57" t="str">
        <f>VLOOKUP(A22,PLAN!B:AB,20,0)</f>
        <v>M8</v>
      </c>
      <c r="L22" s="54"/>
      <c r="M22" s="54"/>
      <c r="N22" s="54"/>
      <c r="O22" s="286" t="str">
        <f>VLOOKUP(A22,PLAN!B:AB,21,0)</f>
        <v>CAG</v>
      </c>
      <c r="P22" s="285"/>
      <c r="Q22" s="55">
        <f>VLOOKUP(A22,PLAN!B:AB,16,0)</f>
        <v>46220</v>
      </c>
    </row>
    <row r="23" spans="1:17" ht="15.6" customHeight="1">
      <c r="A23" s="299" t="s">
        <v>990</v>
      </c>
      <c r="B23" s="60">
        <f>VLOOKUP(A23,PLAN!B:T,5,0)</f>
        <v>11134237</v>
      </c>
      <c r="C23" s="60" t="str">
        <f>VLOOKUP(A23,PLAN!B:T,6,0)</f>
        <v>1436196-Q-A</v>
      </c>
      <c r="D23" s="60" t="str">
        <f>VLOOKUP(A23,PLAN!B:T,7,0)</f>
        <v>AHW14R004S CN</v>
      </c>
      <c r="E23" s="60" t="str">
        <f>VLOOKUP(A23,PLAN!B:T,4,0)</f>
        <v>1001916972</v>
      </c>
      <c r="F23" s="59">
        <f>VLOOKUP(A23,PLAN!B:T,9,0)</f>
        <v>46232</v>
      </c>
      <c r="G23" s="59" t="str">
        <f>VLOOKUP(A23,PLAN!B:T,10,0)</f>
        <v>0103553784</v>
      </c>
      <c r="H23" s="58" t="str">
        <f>VLOOKUP(A23,PLAN!B:T,11,0)</f>
        <v>260715A01A</v>
      </c>
      <c r="I23" s="58">
        <f>VLOOKUP(A23,PLAN!B:T,12,0)</f>
        <v>3586</v>
      </c>
      <c r="J23" s="55">
        <f>VLOOKUP(A23,PLAN!B:AB,19,0)</f>
        <v>46223</v>
      </c>
      <c r="K23" s="57" t="str">
        <f>VLOOKUP(A23,PLAN!B:AB,20,0)</f>
        <v>M1</v>
      </c>
      <c r="L23" s="54"/>
      <c r="M23" s="54"/>
      <c r="N23" s="54"/>
      <c r="O23" s="286" t="str">
        <f>VLOOKUP(A23,PLAN!B:AB,21,0)</f>
        <v>F3</v>
      </c>
      <c r="P23" s="285"/>
      <c r="Q23" s="55">
        <f>VLOOKUP(A23,PLAN!B:AB,16,0)</f>
        <v>46221</v>
      </c>
    </row>
    <row r="24" spans="1:17" ht="15.6" customHeight="1">
      <c r="A24" s="299" t="s">
        <v>992</v>
      </c>
      <c r="B24" s="60">
        <f>VLOOKUP(A24,PLAN!B:T,5,0)</f>
        <v>11134237</v>
      </c>
      <c r="C24" s="60" t="str">
        <f>VLOOKUP(A24,PLAN!B:T,6,0)</f>
        <v>1436196-Q-A</v>
      </c>
      <c r="D24" s="60" t="str">
        <f>VLOOKUP(A24,PLAN!B:T,7,0)</f>
        <v>AHW14R004S CN</v>
      </c>
      <c r="E24" s="60" t="str">
        <f>VLOOKUP(A24,PLAN!B:T,4,0)</f>
        <v>1001916973</v>
      </c>
      <c r="F24" s="59">
        <f>VLOOKUP(A24,PLAN!B:T,9,0)</f>
        <v>46232</v>
      </c>
      <c r="G24" s="59" t="str">
        <f>VLOOKUP(A24,PLAN!B:T,10,0)</f>
        <v>0103553785</v>
      </c>
      <c r="H24" s="58" t="str">
        <f>VLOOKUP(A24,PLAN!B:T,11,0)</f>
        <v>260715A02A</v>
      </c>
      <c r="I24" s="58">
        <f>VLOOKUP(A24,PLAN!B:T,12,0)</f>
        <v>3586</v>
      </c>
      <c r="J24" s="55">
        <f>VLOOKUP(A24,PLAN!B:AB,19,0)</f>
        <v>46223</v>
      </c>
      <c r="K24" s="57" t="str">
        <f>VLOOKUP(A24,PLAN!B:AB,20,0)</f>
        <v>M2</v>
      </c>
      <c r="L24" s="54"/>
      <c r="M24" s="54"/>
      <c r="N24" s="54"/>
      <c r="O24" s="286" t="str">
        <f>VLOOKUP(A24,PLAN!B:AB,21,0)</f>
        <v>F3</v>
      </c>
      <c r="P24" s="285"/>
      <c r="Q24" s="55">
        <f>VLOOKUP(A24,PLAN!B:AB,16,0)</f>
        <v>46221</v>
      </c>
    </row>
    <row r="25" spans="1:17" ht="15.6" customHeight="1">
      <c r="A25" s="299" t="s">
        <v>991</v>
      </c>
      <c r="B25" s="60">
        <f>VLOOKUP(A25,PLAN!B:T,5,0)</f>
        <v>11134237</v>
      </c>
      <c r="C25" s="60" t="str">
        <f>VLOOKUP(A25,PLAN!B:T,6,0)</f>
        <v>1436196-Q-A</v>
      </c>
      <c r="D25" s="60" t="str">
        <f>VLOOKUP(A25,PLAN!B:T,7,0)</f>
        <v>AHW14R004S CN</v>
      </c>
      <c r="E25" s="60" t="str">
        <f>VLOOKUP(A25,PLAN!B:T,4,0)</f>
        <v>1001916974</v>
      </c>
      <c r="F25" s="59">
        <f>VLOOKUP(A25,PLAN!B:T,9,0)</f>
        <v>46232</v>
      </c>
      <c r="G25" s="59" t="str">
        <f>VLOOKUP(A25,PLAN!B:T,10,0)</f>
        <v>0103553786</v>
      </c>
      <c r="H25" s="58" t="str">
        <f>VLOOKUP(A25,PLAN!B:T,11,0)</f>
        <v>260715A03A</v>
      </c>
      <c r="I25" s="58">
        <f>VLOOKUP(A25,PLAN!B:T,12,0)</f>
        <v>2384</v>
      </c>
      <c r="J25" s="55">
        <f>VLOOKUP(A25,PLAN!B:AB,19,0)</f>
        <v>46223</v>
      </c>
      <c r="K25" s="57" t="str">
        <f>VLOOKUP(A25,PLAN!B:AB,20,0)</f>
        <v>M3</v>
      </c>
      <c r="L25" s="54"/>
      <c r="M25" s="54"/>
      <c r="N25" s="54"/>
      <c r="O25" s="286" t="str">
        <f>VLOOKUP(A25,PLAN!B:AB,21,0)</f>
        <v>F3</v>
      </c>
      <c r="P25" s="285"/>
      <c r="Q25" s="55">
        <f>VLOOKUP(A25,PLAN!B:AB,16,0)</f>
        <v>46221</v>
      </c>
    </row>
    <row r="26" spans="1:17" ht="15.6" customHeight="1">
      <c r="A26" s="299" t="s">
        <v>993</v>
      </c>
      <c r="B26" s="60">
        <f>VLOOKUP(A26,PLAN!B:T,5,0)</f>
        <v>11134235</v>
      </c>
      <c r="C26" s="60" t="str">
        <f>VLOOKUP(A26,PLAN!B:T,6,0)</f>
        <v>1036068-S-AK</v>
      </c>
      <c r="D26" s="60" t="str">
        <f>VLOOKUP(A26,PLAN!B:T,7,0)</f>
        <v>AHW14R001S CN</v>
      </c>
      <c r="E26" s="60" t="str">
        <f>VLOOKUP(A26,PLAN!B:T,4,0)</f>
        <v>1001916975</v>
      </c>
      <c r="F26" s="59">
        <f>VLOOKUP(A26,PLAN!B:T,9,0)</f>
        <v>46232</v>
      </c>
      <c r="G26" s="59" t="str">
        <f>VLOOKUP(A26,PLAN!B:T,10,0)</f>
        <v>0103553787</v>
      </c>
      <c r="H26" s="58" t="str">
        <f>VLOOKUP(A26,PLAN!B:T,11,0)</f>
        <v>260715A04A</v>
      </c>
      <c r="I26" s="58">
        <f>VLOOKUP(A26,PLAN!B:T,12,0)</f>
        <v>2386</v>
      </c>
      <c r="J26" s="55">
        <f>VLOOKUP(A26,PLAN!B:AB,19,0)</f>
        <v>46223</v>
      </c>
      <c r="K26" s="57" t="str">
        <f>VLOOKUP(A26,PLAN!B:AB,20,0)</f>
        <v>M4</v>
      </c>
      <c r="L26" s="54"/>
      <c r="M26" s="54"/>
      <c r="N26" s="54"/>
      <c r="O26" s="286" t="str">
        <f>VLOOKUP(A26,PLAN!B:AB,21,0)</f>
        <v>F3</v>
      </c>
      <c r="P26" s="285"/>
      <c r="Q26" s="55">
        <f>VLOOKUP(A26,PLAN!B:AB,16,0)</f>
        <v>46221</v>
      </c>
    </row>
    <row r="27" spans="1:17" ht="15.6" customHeight="1">
      <c r="A27" s="299" t="s">
        <v>994</v>
      </c>
      <c r="B27" s="60">
        <f>VLOOKUP(A27,PLAN!B:T,5,0)</f>
        <v>11134235</v>
      </c>
      <c r="C27" s="60" t="str">
        <f>VLOOKUP(A27,PLAN!B:T,6,0)</f>
        <v>1036068-S-AK</v>
      </c>
      <c r="D27" s="60" t="str">
        <f>VLOOKUP(A27,PLAN!B:T,7,0)</f>
        <v>AHW14R001S CN</v>
      </c>
      <c r="E27" s="60" t="str">
        <f>VLOOKUP(A27,PLAN!B:T,4,0)</f>
        <v>1001916976</v>
      </c>
      <c r="F27" s="59">
        <f>VLOOKUP(A27,PLAN!B:T,9,0)</f>
        <v>46232</v>
      </c>
      <c r="G27" s="59" t="str">
        <f>VLOOKUP(A27,PLAN!B:T,10,0)</f>
        <v>0103553788</v>
      </c>
      <c r="H27" s="58" t="str">
        <f>VLOOKUP(A27,PLAN!B:T,11,0)</f>
        <v>260715A05A</v>
      </c>
      <c r="I27" s="58">
        <f>VLOOKUP(A27,PLAN!B:T,12,0)</f>
        <v>2386</v>
      </c>
      <c r="J27" s="55">
        <f>VLOOKUP(A27,PLAN!B:AB,19,0)</f>
        <v>46223</v>
      </c>
      <c r="K27" s="57" t="str">
        <f>VLOOKUP(A27,PLAN!B:AB,20,0)</f>
        <v>M5</v>
      </c>
      <c r="L27" s="54"/>
      <c r="M27" s="54"/>
      <c r="N27" s="54"/>
      <c r="O27" s="286" t="str">
        <f>VLOOKUP(A27,PLAN!B:AB,21,0)</f>
        <v>F3</v>
      </c>
      <c r="P27" s="285"/>
      <c r="Q27" s="55">
        <f>VLOOKUP(A27,PLAN!B:AB,16,0)</f>
        <v>46221</v>
      </c>
    </row>
    <row r="28" spans="1:17" ht="15.6" customHeight="1">
      <c r="A28" s="299" t="s">
        <v>995</v>
      </c>
      <c r="B28" s="60">
        <f>VLOOKUP(A28,PLAN!B:T,5,0)</f>
        <v>11125017</v>
      </c>
      <c r="C28" s="60" t="str">
        <f>VLOOKUP(A28,PLAN!B:T,6,0)</f>
        <v>1831234-C-AK</v>
      </c>
      <c r="D28" s="60" t="str">
        <f>VLOOKUP(A28,PLAN!B:T,7,0)</f>
        <v>PAGH18M071R JP</v>
      </c>
      <c r="E28" s="60" t="str">
        <f>VLOOKUP(A28,PLAN!B:T,4,0)</f>
        <v>1001916981</v>
      </c>
      <c r="F28" s="59">
        <f>VLOOKUP(A28,PLAN!B:T,9,0)</f>
        <v>46232</v>
      </c>
      <c r="G28" s="59" t="str">
        <f>VLOOKUP(A28,PLAN!B:T,10,0)</f>
        <v>0103553793</v>
      </c>
      <c r="H28" s="58" t="str">
        <f>VLOOKUP(A28,PLAN!B:T,11,0)</f>
        <v>260715A10A</v>
      </c>
      <c r="I28" s="58">
        <f>VLOOKUP(A28,PLAN!B:T,12,0)</f>
        <v>155</v>
      </c>
      <c r="J28" s="55">
        <f>VLOOKUP(A28,PLAN!B:AB,19,0)</f>
        <v>46230</v>
      </c>
      <c r="K28" s="57" t="str">
        <f>VLOOKUP(A28,PLAN!B:AB,20,0)</f>
        <v>M7</v>
      </c>
      <c r="L28" s="54"/>
      <c r="M28" s="54"/>
      <c r="N28" s="54"/>
      <c r="O28" s="286" t="str">
        <f>VLOOKUP(A28,PLAN!B:AB,21,0)</f>
        <v>F2</v>
      </c>
      <c r="P28" s="285"/>
      <c r="Q28" s="55">
        <f>VLOOKUP(A28,PLAN!B:AB,16,0)</f>
        <v>46221</v>
      </c>
    </row>
    <row r="29" spans="1:17" ht="15.6" customHeight="1">
      <c r="A29" s="299" t="s">
        <v>996</v>
      </c>
      <c r="B29" s="60">
        <f>VLOOKUP(A29,PLAN!B:T,5,0)</f>
        <v>11134235</v>
      </c>
      <c r="C29" s="60" t="str">
        <f>VLOOKUP(A29,PLAN!B:T,6,0)</f>
        <v>1036068-S-AK</v>
      </c>
      <c r="D29" s="60" t="str">
        <f>VLOOKUP(A29,PLAN!B:T,7,0)</f>
        <v>AHW14R001S CN</v>
      </c>
      <c r="E29" s="60" t="str">
        <f>VLOOKUP(A29,PLAN!B:T,4,0)</f>
        <v>1001916995</v>
      </c>
      <c r="F29" s="59">
        <f>VLOOKUP(A29,PLAN!B:T,9,0)</f>
        <v>46232</v>
      </c>
      <c r="G29" s="59" t="str">
        <f>VLOOKUP(A29,PLAN!B:T,10,0)</f>
        <v>0103553807</v>
      </c>
      <c r="H29" s="58" t="str">
        <f>VLOOKUP(A29,PLAN!B:T,11,0)</f>
        <v>260715A24A</v>
      </c>
      <c r="I29" s="58">
        <f>VLOOKUP(A29,PLAN!B:T,12,0)</f>
        <v>3586</v>
      </c>
      <c r="J29" s="55">
        <f>VLOOKUP(A29,PLAN!B:AB,19,0)</f>
        <v>46223</v>
      </c>
      <c r="K29" s="57" t="str">
        <f>VLOOKUP(A29,PLAN!B:AB,20,0)</f>
        <v>M8</v>
      </c>
      <c r="L29" s="54"/>
      <c r="M29" s="54"/>
      <c r="N29" s="54"/>
      <c r="O29" s="286" t="str">
        <f>VLOOKUP(A29,PLAN!B:AB,21,0)</f>
        <v>CAG</v>
      </c>
      <c r="P29" s="285"/>
      <c r="Q29" s="55">
        <f>VLOOKUP(A29,PLAN!B:AB,16,0)</f>
        <v>46221</v>
      </c>
    </row>
    <row r="30" spans="1:17" ht="15.6" customHeight="1">
      <c r="A30" s="299" t="s">
        <v>997</v>
      </c>
      <c r="B30" s="60">
        <f>VLOOKUP(A30,PLAN!B:T,5,0)</f>
        <v>11134237</v>
      </c>
      <c r="C30" s="60" t="str">
        <f>VLOOKUP(A30,PLAN!B:T,6,0)</f>
        <v>1436196-Q-A</v>
      </c>
      <c r="D30" s="60" t="str">
        <f>VLOOKUP(A30,PLAN!B:T,7,0)</f>
        <v>AHW14R004S CN</v>
      </c>
      <c r="E30" s="60" t="str">
        <f>VLOOKUP(A30,PLAN!B:T,4,0)</f>
        <v>1001916996</v>
      </c>
      <c r="F30" s="59">
        <f>VLOOKUP(A30,PLAN!B:T,9,0)</f>
        <v>46233</v>
      </c>
      <c r="G30" s="59" t="str">
        <f>VLOOKUP(A30,PLAN!B:T,10,0)</f>
        <v>0103553808</v>
      </c>
      <c r="H30" s="58" t="str">
        <f>VLOOKUP(A30,PLAN!B:T,11,0)</f>
        <v>260715A25A</v>
      </c>
      <c r="I30" s="58">
        <f>VLOOKUP(A30,PLAN!B:T,12,0)</f>
        <v>354</v>
      </c>
      <c r="J30" s="55">
        <f>VLOOKUP(A30,PLAN!B:AB,19,0)</f>
        <v>46224</v>
      </c>
      <c r="K30" s="57" t="str">
        <f>VLOOKUP(A30,PLAN!B:AB,20,0)</f>
        <v>M1</v>
      </c>
      <c r="L30" s="54"/>
      <c r="M30" s="54"/>
      <c r="N30" s="54"/>
      <c r="O30" s="286" t="str">
        <f>VLOOKUP(A30,PLAN!B:AB,21,0)</f>
        <v>F3</v>
      </c>
      <c r="P30" s="285"/>
      <c r="Q30" s="55">
        <f>VLOOKUP(A30,PLAN!B:AB,16,0)</f>
        <v>46223</v>
      </c>
    </row>
    <row r="31" spans="1:17" ht="15.6" customHeight="1">
      <c r="A31" s="299" t="s">
        <v>998</v>
      </c>
      <c r="B31" s="60">
        <f>VLOOKUP(A31,PLAN!B:T,5,0)</f>
        <v>11134237</v>
      </c>
      <c r="C31" s="60" t="str">
        <f>VLOOKUP(A31,PLAN!B:T,6,0)</f>
        <v>1436196-Q-A</v>
      </c>
      <c r="D31" s="60" t="str">
        <f>VLOOKUP(A31,PLAN!B:T,7,0)</f>
        <v>AHW14R004S CN</v>
      </c>
      <c r="E31" s="60" t="str">
        <f>VLOOKUP(A31,PLAN!B:T,4,0)</f>
        <v>1001916997</v>
      </c>
      <c r="F31" s="59">
        <f>VLOOKUP(A31,PLAN!B:T,9,0)</f>
        <v>46233</v>
      </c>
      <c r="G31" s="59" t="str">
        <f>VLOOKUP(A31,PLAN!B:T,10,0)</f>
        <v>0103553809</v>
      </c>
      <c r="H31" s="58" t="str">
        <f>VLOOKUP(A31,PLAN!B:T,11,0)</f>
        <v>260715A26A</v>
      </c>
      <c r="I31" s="58">
        <f>VLOOKUP(A31,PLAN!B:T,12,0)</f>
        <v>3216</v>
      </c>
      <c r="J31" s="55">
        <f>VLOOKUP(A31,PLAN!B:AB,19,0)</f>
        <v>46224</v>
      </c>
      <c r="K31" s="57" t="str">
        <f>VLOOKUP(A31,PLAN!B:AB,20,0)</f>
        <v>M1</v>
      </c>
      <c r="L31" s="54"/>
      <c r="M31" s="54"/>
      <c r="N31" s="54"/>
      <c r="O31" s="286" t="str">
        <f>VLOOKUP(A31,PLAN!B:AB,21,0)</f>
        <v>F3</v>
      </c>
      <c r="P31" s="285"/>
      <c r="Q31" s="55">
        <f>VLOOKUP(A31,PLAN!B:AB,16,0)</f>
        <v>46223</v>
      </c>
    </row>
    <row r="32" spans="1:17" ht="15.6" customHeight="1">
      <c r="A32" s="299" t="s">
        <v>999</v>
      </c>
      <c r="B32" s="60">
        <f>VLOOKUP(A32,PLAN!B:T,5,0)</f>
        <v>11134237</v>
      </c>
      <c r="C32" s="60" t="str">
        <f>VLOOKUP(A32,PLAN!B:T,6,0)</f>
        <v>1436196-Q-A</v>
      </c>
      <c r="D32" s="60" t="str">
        <f>VLOOKUP(A32,PLAN!B:T,7,0)</f>
        <v>AHW14R004S CN</v>
      </c>
      <c r="E32" s="60" t="str">
        <f>VLOOKUP(A32,PLAN!B:T,4,0)</f>
        <v>1001916998</v>
      </c>
      <c r="F32" s="59">
        <f>VLOOKUP(A32,PLAN!B:T,9,0)</f>
        <v>46233</v>
      </c>
      <c r="G32" s="59" t="str">
        <f>VLOOKUP(A32,PLAN!B:T,10,0)</f>
        <v>0103553810</v>
      </c>
      <c r="H32" s="58" t="str">
        <f>VLOOKUP(A32,PLAN!B:T,11,0)</f>
        <v>260715A27A</v>
      </c>
      <c r="I32" s="58">
        <f>VLOOKUP(A32,PLAN!B:T,12,0)</f>
        <v>357</v>
      </c>
      <c r="J32" s="55">
        <f>VLOOKUP(A32,PLAN!B:AB,19,0)</f>
        <v>46224</v>
      </c>
      <c r="K32" s="57" t="str">
        <f>VLOOKUP(A32,PLAN!B:AB,20,0)</f>
        <v>M2</v>
      </c>
      <c r="L32" s="54"/>
      <c r="M32" s="54"/>
      <c r="N32" s="54"/>
      <c r="O32" s="286" t="str">
        <f>VLOOKUP(A32,PLAN!B:AB,21,0)</f>
        <v>F3</v>
      </c>
      <c r="P32" s="285"/>
      <c r="Q32" s="55">
        <f>VLOOKUP(A32,PLAN!B:AB,16,0)</f>
        <v>46223</v>
      </c>
    </row>
    <row r="33" spans="1:17" ht="15.6" customHeight="1">
      <c r="A33" s="299" t="s">
        <v>1000</v>
      </c>
      <c r="B33" s="60">
        <f>VLOOKUP(A33,PLAN!B:T,5,0)</f>
        <v>11134237</v>
      </c>
      <c r="C33" s="60" t="str">
        <f>VLOOKUP(A33,PLAN!B:T,6,0)</f>
        <v>1436196-Q-A</v>
      </c>
      <c r="D33" s="60" t="str">
        <f>VLOOKUP(A33,PLAN!B:T,7,0)</f>
        <v>AHW14R004S CN</v>
      </c>
      <c r="E33" s="60" t="str">
        <f>VLOOKUP(A33,PLAN!B:T,4,0)</f>
        <v>1001916999</v>
      </c>
      <c r="F33" s="59">
        <f>VLOOKUP(A33,PLAN!B:T,9,0)</f>
        <v>46233</v>
      </c>
      <c r="G33" s="59" t="str">
        <f>VLOOKUP(A33,PLAN!B:T,10,0)</f>
        <v>0103553811</v>
      </c>
      <c r="H33" s="58" t="str">
        <f>VLOOKUP(A33,PLAN!B:T,11,0)</f>
        <v>260715A28A</v>
      </c>
      <c r="I33" s="58">
        <f>VLOOKUP(A33,PLAN!B:T,12,0)</f>
        <v>3216</v>
      </c>
      <c r="J33" s="55">
        <f>VLOOKUP(A33,PLAN!B:AB,19,0)</f>
        <v>46224</v>
      </c>
      <c r="K33" s="57" t="str">
        <f>VLOOKUP(A33,PLAN!B:AB,20,0)</f>
        <v>M2</v>
      </c>
      <c r="L33" s="54"/>
      <c r="M33" s="54"/>
      <c r="N33" s="54"/>
      <c r="O33" s="286" t="str">
        <f>VLOOKUP(A33,PLAN!B:AB,21,0)</f>
        <v>F3</v>
      </c>
      <c r="P33" s="285"/>
      <c r="Q33" s="55">
        <f>VLOOKUP(A33,PLAN!B:AB,16,0)</f>
        <v>46223</v>
      </c>
    </row>
    <row r="34" spans="1:17" ht="15.6" customHeight="1">
      <c r="A34" s="299" t="s">
        <v>1001</v>
      </c>
      <c r="B34" s="60">
        <f>VLOOKUP(A34,PLAN!B:T,5,0)</f>
        <v>11134237</v>
      </c>
      <c r="C34" s="60" t="str">
        <f>VLOOKUP(A34,PLAN!B:T,6,0)</f>
        <v>1436196-Q-A</v>
      </c>
      <c r="D34" s="60" t="str">
        <f>VLOOKUP(A34,PLAN!B:T,7,0)</f>
        <v>AHW14R004S CN</v>
      </c>
      <c r="E34" s="60" t="str">
        <f>VLOOKUP(A34,PLAN!B:T,4,0)</f>
        <v>1001917000</v>
      </c>
      <c r="F34" s="59">
        <f>VLOOKUP(A34,PLAN!B:T,9,0)</f>
        <v>46233</v>
      </c>
      <c r="G34" s="59" t="str">
        <f>VLOOKUP(A34,PLAN!B:T,10,0)</f>
        <v>0103553812</v>
      </c>
      <c r="H34" s="58" t="str">
        <f>VLOOKUP(A34,PLAN!B:T,11,0)</f>
        <v>260715A29A</v>
      </c>
      <c r="I34" s="58">
        <f>VLOOKUP(A34,PLAN!B:T,12,0)</f>
        <v>2396</v>
      </c>
      <c r="J34" s="55">
        <f>VLOOKUP(A34,PLAN!B:AB,19,0)</f>
        <v>46224</v>
      </c>
      <c r="K34" s="57" t="str">
        <f>VLOOKUP(A34,PLAN!B:AB,20,0)</f>
        <v>M3</v>
      </c>
      <c r="L34" s="54"/>
      <c r="M34" s="54"/>
      <c r="N34" s="54"/>
      <c r="O34" s="286" t="str">
        <f>VLOOKUP(A34,PLAN!B:AB,21,0)</f>
        <v>F3</v>
      </c>
      <c r="P34" s="285"/>
      <c r="Q34" s="55">
        <f>VLOOKUP(A34,PLAN!B:AB,16,0)</f>
        <v>46223</v>
      </c>
    </row>
    <row r="35" spans="1:17" ht="15.6" customHeight="1">
      <c r="A35" s="299" t="s">
        <v>1002</v>
      </c>
      <c r="B35" s="60">
        <f>VLOOKUP(A35,PLAN!B:T,5,0)</f>
        <v>11134235</v>
      </c>
      <c r="C35" s="60" t="str">
        <f>VLOOKUP(A35,PLAN!B:T,6,0)</f>
        <v>1036068-S-AK</v>
      </c>
      <c r="D35" s="60" t="str">
        <f>VLOOKUP(A35,PLAN!B:T,7,0)</f>
        <v>AHW14R001S CN</v>
      </c>
      <c r="E35" s="60" t="str">
        <f>VLOOKUP(A35,PLAN!B:T,4,0)</f>
        <v>1001917001</v>
      </c>
      <c r="F35" s="59">
        <f>VLOOKUP(A35,PLAN!B:T,9,0)</f>
        <v>46233</v>
      </c>
      <c r="G35" s="59" t="str">
        <f>VLOOKUP(A35,PLAN!B:T,10,0)</f>
        <v>0103553813</v>
      </c>
      <c r="H35" s="58" t="str">
        <f>VLOOKUP(A35,PLAN!B:T,11,0)</f>
        <v>260715A30A</v>
      </c>
      <c r="I35" s="58">
        <f>VLOOKUP(A35,PLAN!B:T,12,0)</f>
        <v>2386</v>
      </c>
      <c r="J35" s="55">
        <f>VLOOKUP(A35,PLAN!B:AB,19,0)</f>
        <v>46224</v>
      </c>
      <c r="K35" s="57" t="str">
        <f>VLOOKUP(A35,PLAN!B:AB,20,0)</f>
        <v>M4</v>
      </c>
      <c r="L35" s="54"/>
      <c r="M35" s="54"/>
      <c r="N35" s="54"/>
      <c r="O35" s="286" t="str">
        <f>VLOOKUP(A35,PLAN!B:AB,21,0)</f>
        <v>F3</v>
      </c>
      <c r="P35" s="285"/>
      <c r="Q35" s="55">
        <f>VLOOKUP(A35,PLAN!B:AB,16,0)</f>
        <v>46223</v>
      </c>
    </row>
    <row r="36" spans="1:17" ht="15.6" customHeight="1">
      <c r="A36" s="299" t="s">
        <v>1003</v>
      </c>
      <c r="B36" s="60">
        <f>VLOOKUP(A36,PLAN!B:T,5,0)</f>
        <v>11134240</v>
      </c>
      <c r="C36" s="60" t="str">
        <f>VLOOKUP(A36,PLAN!B:T,6,0)</f>
        <v>1436296-J-AK</v>
      </c>
      <c r="D36" s="60" t="str">
        <f>VLOOKUP(A36,PLAN!B:T,7,0)</f>
        <v>APW14R009S CN</v>
      </c>
      <c r="E36" s="60" t="str">
        <f>VLOOKUP(A36,PLAN!B:T,4,0)</f>
        <v>1001917002</v>
      </c>
      <c r="F36" s="59">
        <f>VLOOKUP(A36,PLAN!B:T,9,0)</f>
        <v>46233</v>
      </c>
      <c r="G36" s="59" t="str">
        <f>VLOOKUP(A36,PLAN!B:T,10,0)</f>
        <v>0103553814</v>
      </c>
      <c r="H36" s="58" t="str">
        <f>VLOOKUP(A36,PLAN!B:T,11,0)</f>
        <v>260715A31A</v>
      </c>
      <c r="I36" s="58">
        <f>VLOOKUP(A36,PLAN!B:T,12,0)</f>
        <v>3533</v>
      </c>
      <c r="J36" s="55">
        <f>VLOOKUP(A36,PLAN!B:AB,19,0)</f>
        <v>46224</v>
      </c>
      <c r="K36" s="57" t="str">
        <f>VLOOKUP(A36,PLAN!B:AB,20,0)</f>
        <v>M5</v>
      </c>
      <c r="L36" s="54"/>
      <c r="M36" s="54"/>
      <c r="N36" s="54"/>
      <c r="O36" s="286" t="str">
        <f>VLOOKUP(A36,PLAN!B:AB,21,0)</f>
        <v>F3</v>
      </c>
      <c r="P36" s="285"/>
      <c r="Q36" s="55">
        <f>VLOOKUP(A36,PLAN!B:AB,16,0)</f>
        <v>46223</v>
      </c>
    </row>
    <row r="37" spans="1:17" ht="15.6" customHeight="1">
      <c r="A37" s="299" t="s">
        <v>1178</v>
      </c>
      <c r="B37" s="60">
        <f>VLOOKUP(A37,PLAN!B:T,5,0)</f>
        <v>11125015</v>
      </c>
      <c r="C37" s="60" t="str">
        <f>VLOOKUP(A37,PLAN!B:T,6,0)</f>
        <v>1831232-C-AK</v>
      </c>
      <c r="D37" s="60" t="str">
        <f>VLOOKUP(A37,PLAN!B:T,7,0)</f>
        <v>AP14R010SR JP</v>
      </c>
      <c r="E37" s="60" t="str">
        <f>VLOOKUP(A37,PLAN!B:T,4,0)</f>
        <v>1001917608</v>
      </c>
      <c r="F37" s="59">
        <f>VLOOKUP(A37,PLAN!B:T,9,0)</f>
        <v>46233</v>
      </c>
      <c r="G37" s="59" t="str">
        <f>VLOOKUP(A37,PLAN!B:T,10,0)</f>
        <v>0103555107</v>
      </c>
      <c r="H37" s="58" t="str">
        <f>VLOOKUP(A37,PLAN!B:T,11,0)</f>
        <v>260715A32A</v>
      </c>
      <c r="I37" s="58">
        <f>VLOOKUP(A37,PLAN!B:T,12,0)</f>
        <v>5</v>
      </c>
      <c r="J37" s="55">
        <f>VLOOKUP(A37,PLAN!B:AB,19,0)</f>
        <v>46224</v>
      </c>
      <c r="K37" s="57" t="str">
        <f>VLOOKUP(A37,PLAN!B:AB,20,0)</f>
        <v>M6</v>
      </c>
      <c r="L37" s="54"/>
      <c r="M37" s="54"/>
      <c r="N37" s="54"/>
      <c r="O37" s="286" t="str">
        <f>VLOOKUP(A37,PLAN!B:AB,21,0)</f>
        <v>F2</v>
      </c>
      <c r="P37" s="285"/>
      <c r="Q37" s="55">
        <f>VLOOKUP(A37,PLAN!B:AB,16,0)</f>
        <v>46223</v>
      </c>
    </row>
    <row r="38" spans="1:17" ht="15.6" customHeight="1">
      <c r="A38" s="299" t="s">
        <v>1179</v>
      </c>
      <c r="B38" s="60">
        <f>VLOOKUP(A38,PLAN!B:T,5,0)</f>
        <v>11124975</v>
      </c>
      <c r="C38" s="60" t="str">
        <f>VLOOKUP(A38,PLAN!B:T,6,0)</f>
        <v>1831193-C-AK</v>
      </c>
      <c r="D38" s="60" t="str">
        <f>VLOOKUP(A38,PLAN!B:T,7,0)</f>
        <v>AH14S003SR JP</v>
      </c>
      <c r="E38" s="60" t="str">
        <f>VLOOKUP(A38,PLAN!B:T,4,0)</f>
        <v>1001917609</v>
      </c>
      <c r="F38" s="59">
        <f>VLOOKUP(A38,PLAN!B:T,9,0)</f>
        <v>46233</v>
      </c>
      <c r="G38" s="59" t="str">
        <f>VLOOKUP(A38,PLAN!B:T,10,0)</f>
        <v>0103555108</v>
      </c>
      <c r="H38" s="58" t="str">
        <f>VLOOKUP(A38,PLAN!B:T,11,0)</f>
        <v>260715A33A</v>
      </c>
      <c r="I38" s="58">
        <f>VLOOKUP(A38,PLAN!B:T,12,0)</f>
        <v>5</v>
      </c>
      <c r="J38" s="55">
        <f>VLOOKUP(A38,PLAN!B:AB,19,0)</f>
        <v>46224</v>
      </c>
      <c r="K38" s="57" t="str">
        <f>VLOOKUP(A38,PLAN!B:AB,20,0)</f>
        <v>M6</v>
      </c>
      <c r="L38" s="54"/>
      <c r="M38" s="54"/>
      <c r="N38" s="54"/>
      <c r="O38" s="286" t="str">
        <f>VLOOKUP(A38,PLAN!B:AB,21,0)</f>
        <v>F2</v>
      </c>
      <c r="P38" s="285"/>
      <c r="Q38" s="55">
        <f>VLOOKUP(A38,PLAN!B:AB,16,0)</f>
        <v>46223</v>
      </c>
    </row>
    <row r="39" spans="1:17" ht="15.6" customHeight="1">
      <c r="A39" s="299" t="s">
        <v>1180</v>
      </c>
      <c r="B39" s="60">
        <f>VLOOKUP(A39,PLAN!B:T,5,0)</f>
        <v>11118078</v>
      </c>
      <c r="C39" s="60" t="str">
        <f>VLOOKUP(A39,PLAN!B:T,6,0)</f>
        <v>2331068-A-A</v>
      </c>
      <c r="D39" s="60" t="str">
        <f>VLOOKUP(A39,PLAN!B:T,7,0)</f>
        <v>WAMS-180-1645 CE3</v>
      </c>
      <c r="E39" s="60" t="str">
        <f>VLOOKUP(A39,PLAN!B:T,4,0)</f>
        <v>1001917610</v>
      </c>
      <c r="F39" s="59">
        <f>VLOOKUP(A39,PLAN!B:T,9,0)</f>
        <v>46233</v>
      </c>
      <c r="G39" s="59" t="str">
        <f>VLOOKUP(A39,PLAN!B:T,10,0)</f>
        <v>0103555109</v>
      </c>
      <c r="H39" s="58" t="str">
        <f>VLOOKUP(A39,PLAN!B:T,11,0)</f>
        <v>260715A34A</v>
      </c>
      <c r="I39" s="58">
        <f>VLOOKUP(A39,PLAN!B:T,12,0)</f>
        <v>300</v>
      </c>
      <c r="J39" s="55">
        <f>VLOOKUP(A39,PLAN!B:AB,19,0)</f>
        <v>46224</v>
      </c>
      <c r="K39" s="57" t="str">
        <f>VLOOKUP(A39,PLAN!B:AB,20,0)</f>
        <v>M6</v>
      </c>
      <c r="L39" s="54"/>
      <c r="M39" s="54"/>
      <c r="N39" s="54"/>
      <c r="O39" s="286" t="str">
        <f>VLOOKUP(A39,PLAN!B:AB,21,0)</f>
        <v>F2</v>
      </c>
      <c r="P39" s="285"/>
      <c r="Q39" s="55">
        <f>VLOOKUP(A39,PLAN!B:AB,16,0)</f>
        <v>46223</v>
      </c>
    </row>
    <row r="40" spans="1:17" ht="15.6" customHeight="1">
      <c r="A40" s="299" t="s">
        <v>1181</v>
      </c>
      <c r="B40" s="60">
        <f>VLOOKUP(A40,PLAN!B:T,5,0)</f>
        <v>11125715</v>
      </c>
      <c r="C40" s="60" t="str">
        <f>VLOOKUP(A40,PLAN!B:T,6,0)</f>
        <v>2131687-C-AK</v>
      </c>
      <c r="D40" s="60" t="str">
        <f>VLOOKUP(A40,PLAN!B:T,7,0)</f>
        <v>AHW14R001S NOCE</v>
      </c>
      <c r="E40" s="60" t="str">
        <f>VLOOKUP(A40,PLAN!B:T,4,0)</f>
        <v>1001917611</v>
      </c>
      <c r="F40" s="59">
        <f>VLOOKUP(A40,PLAN!B:T,9,0)</f>
        <v>46233</v>
      </c>
      <c r="G40" s="59" t="str">
        <f>VLOOKUP(A40,PLAN!B:T,10,0)</f>
        <v>0103555110</v>
      </c>
      <c r="H40" s="58" t="str">
        <f>VLOOKUP(A40,PLAN!B:T,11,0)</f>
        <v>260715A35A</v>
      </c>
      <c r="I40" s="58">
        <f>VLOOKUP(A40,PLAN!B:T,12,0)</f>
        <v>658</v>
      </c>
      <c r="J40" s="55">
        <f>VLOOKUP(A40,PLAN!B:AB,19,0)</f>
        <v>46224</v>
      </c>
      <c r="K40" s="57" t="str">
        <f>VLOOKUP(A40,PLAN!B:AB,20,0)</f>
        <v>M6</v>
      </c>
      <c r="L40" s="54"/>
      <c r="M40" s="54"/>
      <c r="N40" s="54"/>
      <c r="O40" s="286" t="str">
        <f>VLOOKUP(A40,PLAN!B:AB,21,0)</f>
        <v>F2</v>
      </c>
      <c r="P40" s="285"/>
      <c r="Q40" s="55">
        <f>VLOOKUP(A40,PLAN!B:AB,16,0)</f>
        <v>46223</v>
      </c>
    </row>
    <row r="41" spans="1:17" ht="15.6" customHeight="1">
      <c r="A41" s="299" t="s">
        <v>1182</v>
      </c>
      <c r="B41" s="60">
        <f>VLOOKUP(A41,PLAN!B:T,5,0)</f>
        <v>11126890</v>
      </c>
      <c r="C41" s="60" t="str">
        <f>VLOOKUP(A41,PLAN!B:T,6,0)</f>
        <v>2331263-A-AK</v>
      </c>
      <c r="D41" s="60" t="str">
        <f>VLOOKUP(A41,PLAN!B:T,7,0)</f>
        <v>AG149001 NOCE</v>
      </c>
      <c r="E41" s="60" t="str">
        <f>VLOOKUP(A41,PLAN!B:T,4,0)</f>
        <v>1001917612</v>
      </c>
      <c r="F41" s="59">
        <f>VLOOKUP(A41,PLAN!B:T,9,0)</f>
        <v>46233</v>
      </c>
      <c r="G41" s="59" t="str">
        <f>VLOOKUP(A41,PLAN!B:T,10,0)</f>
        <v>0103555111</v>
      </c>
      <c r="H41" s="58" t="str">
        <f>VLOOKUP(A41,PLAN!B:T,11,0)</f>
        <v>260715A36A</v>
      </c>
      <c r="I41" s="58">
        <f>VLOOKUP(A41,PLAN!B:T,12,0)</f>
        <v>20</v>
      </c>
      <c r="J41" s="55">
        <f>VLOOKUP(A41,PLAN!B:AB,19,0)</f>
        <v>46224</v>
      </c>
      <c r="K41" s="57" t="str">
        <f>VLOOKUP(A41,PLAN!B:AB,20,0)</f>
        <v>M6</v>
      </c>
      <c r="L41" s="54"/>
      <c r="M41" s="54"/>
      <c r="N41" s="54"/>
      <c r="O41" s="286" t="str">
        <f>VLOOKUP(A41,PLAN!B:AB,21,0)</f>
        <v>F2</v>
      </c>
      <c r="P41" s="285"/>
      <c r="Q41" s="55">
        <f>VLOOKUP(A41,PLAN!B:AB,16,0)</f>
        <v>46223</v>
      </c>
    </row>
    <row r="42" spans="1:17" ht="15.6" customHeight="1">
      <c r="A42" s="299" t="s">
        <v>1183</v>
      </c>
      <c r="B42" s="60">
        <f>VLOOKUP(A42,PLAN!B:T,5,0)</f>
        <v>11117107</v>
      </c>
      <c r="C42" s="60" t="str">
        <f>VLOOKUP(A42,PLAN!B:T,6,0)</f>
        <v>2331065-0-A</v>
      </c>
      <c r="D42" s="60" t="str">
        <f>VLOOKUP(A42,PLAN!B:T,7,0)</f>
        <v>AHW10S302S CE4</v>
      </c>
      <c r="E42" s="60" t="str">
        <f>VLOOKUP(A42,PLAN!B:T,4,0)</f>
        <v>1001917613</v>
      </c>
      <c r="F42" s="59">
        <f>VLOOKUP(A42,PLAN!B:T,9,0)</f>
        <v>46233</v>
      </c>
      <c r="G42" s="59" t="str">
        <f>VLOOKUP(A42,PLAN!B:T,10,0)</f>
        <v>0103555112</v>
      </c>
      <c r="H42" s="58" t="str">
        <f>VLOOKUP(A42,PLAN!B:T,11,0)</f>
        <v>260715A37A</v>
      </c>
      <c r="I42" s="58">
        <f>VLOOKUP(A42,PLAN!B:T,12,0)</f>
        <v>190</v>
      </c>
      <c r="J42" s="55">
        <f>VLOOKUP(A42,PLAN!B:AB,19,0)</f>
        <v>46224</v>
      </c>
      <c r="K42" s="57" t="str">
        <f>VLOOKUP(A42,PLAN!B:AB,20,0)</f>
        <v>M6</v>
      </c>
      <c r="L42" s="54"/>
      <c r="M42" s="54"/>
      <c r="N42" s="54"/>
      <c r="O42" s="286" t="str">
        <f>VLOOKUP(A42,PLAN!B:AB,21,0)</f>
        <v>F2</v>
      </c>
      <c r="P42" s="285"/>
      <c r="Q42" s="55">
        <f>VLOOKUP(A42,PLAN!B:AB,16,0)</f>
        <v>46223</v>
      </c>
    </row>
    <row r="43" spans="1:17" ht="15.6" customHeight="1">
      <c r="A43" s="299" t="s">
        <v>1184</v>
      </c>
      <c r="B43" s="60">
        <f>VLOOKUP(A43,PLAN!B:T,5,0)</f>
        <v>11118080</v>
      </c>
      <c r="C43" s="60" t="str">
        <f>VLOOKUP(A43,PLAN!B:T,6,0)</f>
        <v>2331070-A-A</v>
      </c>
      <c r="D43" s="60" t="str">
        <f>VLOOKUP(A43,PLAN!B:T,7,0)</f>
        <v>WAMS-165-16ST CE3</v>
      </c>
      <c r="E43" s="60" t="str">
        <f>VLOOKUP(A43,PLAN!B:T,4,0)</f>
        <v>1001917614</v>
      </c>
      <c r="F43" s="59">
        <f>VLOOKUP(A43,PLAN!B:T,9,0)</f>
        <v>46233</v>
      </c>
      <c r="G43" s="59" t="str">
        <f>VLOOKUP(A43,PLAN!B:T,10,0)</f>
        <v>0103555113</v>
      </c>
      <c r="H43" s="58" t="str">
        <f>VLOOKUP(A43,PLAN!B:T,11,0)</f>
        <v>260715A38A</v>
      </c>
      <c r="I43" s="58">
        <f>VLOOKUP(A43,PLAN!B:T,12,0)</f>
        <v>30</v>
      </c>
      <c r="J43" s="55">
        <f>VLOOKUP(A43,PLAN!B:AB,19,0)</f>
        <v>46224</v>
      </c>
      <c r="K43" s="57" t="str">
        <f>VLOOKUP(A43,PLAN!B:AB,20,0)</f>
        <v>M6</v>
      </c>
      <c r="L43" s="54"/>
      <c r="M43" s="54"/>
      <c r="N43" s="54"/>
      <c r="O43" s="286" t="str">
        <f>VLOOKUP(A43,PLAN!B:AB,21,0)</f>
        <v>F2</v>
      </c>
      <c r="P43" s="285"/>
      <c r="Q43" s="55">
        <f>VLOOKUP(A43,PLAN!B:AB,16,0)</f>
        <v>46223</v>
      </c>
    </row>
    <row r="44" spans="1:17" ht="15.6" customHeight="1">
      <c r="A44" s="299" t="s">
        <v>1185</v>
      </c>
      <c r="B44" s="60">
        <f>VLOOKUP(A44,PLAN!B:T,5,0)</f>
        <v>11118081</v>
      </c>
      <c r="C44" s="60" t="str">
        <f>VLOOKUP(A44,PLAN!B:T,6,0)</f>
        <v>2331071-A-A</v>
      </c>
      <c r="D44" s="60" t="str">
        <f>VLOOKUP(A44,PLAN!B:T,7,0)</f>
        <v>WAMS-180-16ST CE3</v>
      </c>
      <c r="E44" s="60" t="str">
        <f>VLOOKUP(A44,PLAN!B:T,4,0)</f>
        <v>1001917615</v>
      </c>
      <c r="F44" s="59">
        <f>VLOOKUP(A44,PLAN!B:T,9,0)</f>
        <v>46233</v>
      </c>
      <c r="G44" s="59" t="str">
        <f>VLOOKUP(A44,PLAN!B:T,10,0)</f>
        <v>0103555114</v>
      </c>
      <c r="H44" s="58" t="str">
        <f>VLOOKUP(A44,PLAN!B:T,11,0)</f>
        <v>260715A39A</v>
      </c>
      <c r="I44" s="58">
        <f>VLOOKUP(A44,PLAN!B:T,12,0)</f>
        <v>100</v>
      </c>
      <c r="J44" s="55">
        <f>VLOOKUP(A44,PLAN!B:AB,19,0)</f>
        <v>46224</v>
      </c>
      <c r="K44" s="57" t="str">
        <f>VLOOKUP(A44,PLAN!B:AB,20,0)</f>
        <v>M6</v>
      </c>
      <c r="L44" s="54"/>
      <c r="M44" s="54"/>
      <c r="N44" s="54"/>
      <c r="O44" s="286" t="str">
        <f>VLOOKUP(A44,PLAN!B:AB,21,0)</f>
        <v>F2</v>
      </c>
      <c r="P44" s="285"/>
      <c r="Q44" s="55">
        <f>VLOOKUP(A44,PLAN!B:AB,16,0)</f>
        <v>46223</v>
      </c>
    </row>
    <row r="45" spans="1:17" ht="15.6" customHeight="1">
      <c r="A45" s="299" t="s">
        <v>1186</v>
      </c>
      <c r="B45" s="60">
        <f>VLOOKUP(A45,PLAN!B:T,5,0)</f>
        <v>11118083</v>
      </c>
      <c r="C45" s="60" t="str">
        <f>VLOOKUP(A45,PLAN!B:T,6,0)</f>
        <v>2331073-A-A</v>
      </c>
      <c r="D45" s="60" t="str">
        <f>VLOOKUP(A45,PLAN!B:T,7,0)</f>
        <v xml:space="preserve">WAMS-165-16WA CE3 </v>
      </c>
      <c r="E45" s="60" t="str">
        <f>VLOOKUP(A45,PLAN!B:T,4,0)</f>
        <v>1001917616</v>
      </c>
      <c r="F45" s="59">
        <f>VLOOKUP(A45,PLAN!B:T,9,0)</f>
        <v>46233</v>
      </c>
      <c r="G45" s="59" t="str">
        <f>VLOOKUP(A45,PLAN!B:T,10,0)</f>
        <v>0103555116</v>
      </c>
      <c r="H45" s="58" t="str">
        <f>VLOOKUP(A45,PLAN!B:T,11,0)</f>
        <v>260715A40A</v>
      </c>
      <c r="I45" s="58">
        <f>VLOOKUP(A45,PLAN!B:T,12,0)</f>
        <v>30</v>
      </c>
      <c r="J45" s="55">
        <f>VLOOKUP(A45,PLAN!B:AB,19,0)</f>
        <v>46224</v>
      </c>
      <c r="K45" s="57" t="str">
        <f>VLOOKUP(A45,PLAN!B:AB,20,0)</f>
        <v>M6</v>
      </c>
      <c r="L45" s="54"/>
      <c r="M45" s="54"/>
      <c r="N45" s="54"/>
      <c r="O45" s="286" t="str">
        <f>VLOOKUP(A45,PLAN!B:AB,21,0)</f>
        <v>F2</v>
      </c>
      <c r="P45" s="285"/>
      <c r="Q45" s="55">
        <f>VLOOKUP(A45,PLAN!B:AB,16,0)</f>
        <v>46223</v>
      </c>
    </row>
    <row r="46" spans="1:17" ht="15.6" customHeight="1">
      <c r="A46" s="299" t="s">
        <v>1187</v>
      </c>
      <c r="B46" s="60">
        <f>VLOOKUP(A46,PLAN!B:T,5,0)</f>
        <v>11118084</v>
      </c>
      <c r="C46" s="60" t="str">
        <f>VLOOKUP(A46,PLAN!B:T,6,0)</f>
        <v>2331074-A-A</v>
      </c>
      <c r="D46" s="60" t="str">
        <f>VLOOKUP(A46,PLAN!B:T,7,0)</f>
        <v>WAMS-180-16WA CE3</v>
      </c>
      <c r="E46" s="60" t="str">
        <f>VLOOKUP(A46,PLAN!B:T,4,0)</f>
        <v>1001917619</v>
      </c>
      <c r="F46" s="59">
        <f>VLOOKUP(A46,PLAN!B:T,9,0)</f>
        <v>46233</v>
      </c>
      <c r="G46" s="59" t="str">
        <f>VLOOKUP(A46,PLAN!B:T,10,0)</f>
        <v>0103555117</v>
      </c>
      <c r="H46" s="58" t="str">
        <f>VLOOKUP(A46,PLAN!B:T,11,0)</f>
        <v>260715A41A</v>
      </c>
      <c r="I46" s="58">
        <f>VLOOKUP(A46,PLAN!B:T,12,0)</f>
        <v>100</v>
      </c>
      <c r="J46" s="55">
        <f>VLOOKUP(A46,PLAN!B:AB,19,0)</f>
        <v>46224</v>
      </c>
      <c r="K46" s="57" t="str">
        <f>VLOOKUP(A46,PLAN!B:AB,20,0)</f>
        <v>M6</v>
      </c>
      <c r="L46" s="54"/>
      <c r="M46" s="54"/>
      <c r="N46" s="54"/>
      <c r="O46" s="286" t="str">
        <f>VLOOKUP(A46,PLAN!B:AB,21,0)</f>
        <v>F2</v>
      </c>
      <c r="P46" s="285"/>
      <c r="Q46" s="55">
        <f>VLOOKUP(A46,PLAN!B:AB,16,0)</f>
        <v>46223</v>
      </c>
    </row>
    <row r="47" spans="1:17" ht="15.6" customHeight="1">
      <c r="A47" s="299" t="s">
        <v>1188</v>
      </c>
      <c r="B47" s="60">
        <f>VLOOKUP(A47,PLAN!B:T,5,0)</f>
        <v>11134329</v>
      </c>
      <c r="C47" s="60" t="str">
        <f>VLOOKUP(A47,PLAN!B:T,6,0)</f>
        <v>2331157-A-A</v>
      </c>
      <c r="D47" s="60" t="str">
        <f>VLOOKUP(A47,PLAN!B:T,7,0)</f>
        <v>WAIN-CKI-200 CE4</v>
      </c>
      <c r="E47" s="60" t="str">
        <f>VLOOKUP(A47,PLAN!B:T,4,0)</f>
        <v>1001917620</v>
      </c>
      <c r="F47" s="59">
        <f>VLOOKUP(A47,PLAN!B:T,9,0)</f>
        <v>46233</v>
      </c>
      <c r="G47" s="59" t="str">
        <f>VLOOKUP(A47,PLAN!B:T,10,0)</f>
        <v>0103555118</v>
      </c>
      <c r="H47" s="58" t="str">
        <f>VLOOKUP(A47,PLAN!B:T,11,0)</f>
        <v>260715A42A</v>
      </c>
      <c r="I47" s="58">
        <f>VLOOKUP(A47,PLAN!B:T,12,0)</f>
        <v>110</v>
      </c>
      <c r="J47" s="55">
        <f>VLOOKUP(A47,PLAN!B:AB,19,0)</f>
        <v>46224</v>
      </c>
      <c r="K47" s="57" t="str">
        <f>VLOOKUP(A47,PLAN!B:AB,20,0)</f>
        <v>M6</v>
      </c>
      <c r="L47" s="54"/>
      <c r="M47" s="54"/>
      <c r="N47" s="54"/>
      <c r="O47" s="286" t="str">
        <f>VLOOKUP(A47,PLAN!B:AB,21,0)</f>
        <v>F2</v>
      </c>
      <c r="P47" s="285"/>
      <c r="Q47" s="55">
        <f>VLOOKUP(A47,PLAN!B:AB,16,0)</f>
        <v>46223</v>
      </c>
    </row>
    <row r="48" spans="1:17" ht="15.6" customHeight="1">
      <c r="A48" s="299" t="s">
        <v>1189</v>
      </c>
      <c r="B48" s="60">
        <f>VLOOKUP(A48,PLAN!B:T,5,0)</f>
        <v>11134334</v>
      </c>
      <c r="C48" s="60" t="str">
        <f>VLOOKUP(A48,PLAN!B:T,6,0)</f>
        <v>2331159-A-A</v>
      </c>
      <c r="D48" s="60" t="str">
        <f>VLOOKUP(A48,PLAN!B:T,7,0)</f>
        <v>WAIN-CKI-10-200 CE4</v>
      </c>
      <c r="E48" s="60" t="str">
        <f>VLOOKUP(A48,PLAN!B:T,4,0)</f>
        <v>1001917621</v>
      </c>
      <c r="F48" s="59">
        <f>VLOOKUP(A48,PLAN!B:T,9,0)</f>
        <v>46233</v>
      </c>
      <c r="G48" s="59" t="str">
        <f>VLOOKUP(A48,PLAN!B:T,10,0)</f>
        <v>0103555120</v>
      </c>
      <c r="H48" s="58" t="str">
        <f>VLOOKUP(A48,PLAN!B:T,11,0)</f>
        <v>260715A43A</v>
      </c>
      <c r="I48" s="58">
        <f>VLOOKUP(A48,PLAN!B:T,12,0)</f>
        <v>20</v>
      </c>
      <c r="J48" s="55">
        <f>VLOOKUP(A48,PLAN!B:AB,19,0)</f>
        <v>46224</v>
      </c>
      <c r="K48" s="57" t="str">
        <f>VLOOKUP(A48,PLAN!B:AB,20,0)</f>
        <v>M6</v>
      </c>
      <c r="L48" s="54"/>
      <c r="M48" s="54"/>
      <c r="N48" s="54"/>
      <c r="O48" s="286" t="str">
        <f>VLOOKUP(A48,PLAN!B:AB,21,0)</f>
        <v>F2</v>
      </c>
      <c r="P48" s="285"/>
      <c r="Q48" s="55">
        <f>VLOOKUP(A48,PLAN!B:AB,16,0)</f>
        <v>46223</v>
      </c>
    </row>
    <row r="49" spans="1:17" ht="15.6" customHeight="1">
      <c r="A49" s="299" t="s">
        <v>1190</v>
      </c>
      <c r="B49" s="60">
        <f>VLOOKUP(A49,PLAN!B:T,5,0)</f>
        <v>11134335</v>
      </c>
      <c r="C49" s="60" t="str">
        <f>VLOOKUP(A49,PLAN!B:T,6,0)</f>
        <v>2331161-A-A</v>
      </c>
      <c r="D49" s="60" t="str">
        <f>VLOOKUP(A49,PLAN!B:T,7,0)</f>
        <v>WAIN-CKI-008-200 CE3</v>
      </c>
      <c r="E49" s="60" t="str">
        <f>VLOOKUP(A49,PLAN!B:T,4,0)</f>
        <v>1001917622</v>
      </c>
      <c r="F49" s="59">
        <f>VLOOKUP(A49,PLAN!B:T,9,0)</f>
        <v>46233</v>
      </c>
      <c r="G49" s="59" t="str">
        <f>VLOOKUP(A49,PLAN!B:T,10,0)</f>
        <v>0103555123</v>
      </c>
      <c r="H49" s="58" t="str">
        <f>VLOOKUP(A49,PLAN!B:T,11,0)</f>
        <v>260715A44A</v>
      </c>
      <c r="I49" s="58">
        <f>VLOOKUP(A49,PLAN!B:T,12,0)</f>
        <v>100</v>
      </c>
      <c r="J49" s="55">
        <f>VLOOKUP(A49,PLAN!B:AB,19,0)</f>
        <v>46224</v>
      </c>
      <c r="K49" s="57" t="str">
        <f>VLOOKUP(A49,PLAN!B:AB,20,0)</f>
        <v>M6</v>
      </c>
      <c r="L49" s="54"/>
      <c r="M49" s="54"/>
      <c r="N49" s="54"/>
      <c r="O49" s="286" t="str">
        <f>VLOOKUP(A49,PLAN!B:AB,21,0)</f>
        <v>F2</v>
      </c>
      <c r="P49" s="285"/>
      <c r="Q49" s="55">
        <f>VLOOKUP(A49,PLAN!B:AB,16,0)</f>
        <v>46223</v>
      </c>
    </row>
    <row r="50" spans="1:17" ht="15.6" customHeight="1">
      <c r="A50" s="299" t="s">
        <v>1191</v>
      </c>
      <c r="B50" s="60">
        <f>VLOOKUP(A50,PLAN!B:T,5,0)</f>
        <v>11134336</v>
      </c>
      <c r="C50" s="60" t="str">
        <f>VLOOKUP(A50,PLAN!B:T,6,0)</f>
        <v>2331162-A-A</v>
      </c>
      <c r="D50" s="60" t="str">
        <f>VLOOKUP(A50,PLAN!B:T,7,0)</f>
        <v>WAIN-CKI-200-BA CE3</v>
      </c>
      <c r="E50" s="60" t="str">
        <f>VLOOKUP(A50,PLAN!B:T,4,0)</f>
        <v>1001917624</v>
      </c>
      <c r="F50" s="59">
        <f>VLOOKUP(A50,PLAN!B:T,9,0)</f>
        <v>46233</v>
      </c>
      <c r="G50" s="59" t="str">
        <f>VLOOKUP(A50,PLAN!B:T,10,0)</f>
        <v>0103555124</v>
      </c>
      <c r="H50" s="58" t="str">
        <f>VLOOKUP(A50,PLAN!B:T,11,0)</f>
        <v>260715A45A</v>
      </c>
      <c r="I50" s="58">
        <f>VLOOKUP(A50,PLAN!B:T,12,0)</f>
        <v>20</v>
      </c>
      <c r="J50" s="55">
        <f>VLOOKUP(A50,PLAN!B:AB,19,0)</f>
        <v>46224</v>
      </c>
      <c r="K50" s="57" t="str">
        <f>VLOOKUP(A50,PLAN!B:AB,20,0)</f>
        <v>M6</v>
      </c>
      <c r="L50" s="54"/>
      <c r="M50" s="54"/>
      <c r="N50" s="54"/>
      <c r="O50" s="286" t="str">
        <f>VLOOKUP(A50,PLAN!B:AB,21,0)</f>
        <v>F2</v>
      </c>
      <c r="P50" s="285"/>
      <c r="Q50" s="55">
        <f>VLOOKUP(A50,PLAN!B:AB,16,0)</f>
        <v>46223</v>
      </c>
    </row>
    <row r="51" spans="1:17" ht="15.6" customHeight="1">
      <c r="A51" s="299" t="s">
        <v>1192</v>
      </c>
      <c r="B51" s="60">
        <f>VLOOKUP(A51,PLAN!B:T,5,0)</f>
        <v>11134337</v>
      </c>
      <c r="C51" s="60" t="str">
        <f>VLOOKUP(A51,PLAN!B:T,6,0)</f>
        <v>2331163-A-A</v>
      </c>
      <c r="D51" s="60" t="str">
        <f>VLOOKUP(A51,PLAN!B:T,7,0)</f>
        <v>WAIN-CKI-200-BS CE3</v>
      </c>
      <c r="E51" s="60" t="str">
        <f>VLOOKUP(A51,PLAN!B:T,4,0)</f>
        <v>1001917625</v>
      </c>
      <c r="F51" s="59">
        <f>VLOOKUP(A51,PLAN!B:T,9,0)</f>
        <v>46233</v>
      </c>
      <c r="G51" s="59" t="str">
        <f>VLOOKUP(A51,PLAN!B:T,10,0)</f>
        <v>0103555125</v>
      </c>
      <c r="H51" s="58" t="str">
        <f>VLOOKUP(A51,PLAN!B:T,11,0)</f>
        <v>260715A46A</v>
      </c>
      <c r="I51" s="58">
        <f>VLOOKUP(A51,PLAN!B:T,12,0)</f>
        <v>200</v>
      </c>
      <c r="J51" s="55">
        <f>VLOOKUP(A51,PLAN!B:AB,19,0)</f>
        <v>46224</v>
      </c>
      <c r="K51" s="57" t="str">
        <f>VLOOKUP(A51,PLAN!B:AB,20,0)</f>
        <v>M6</v>
      </c>
      <c r="L51" s="54"/>
      <c r="M51" s="54"/>
      <c r="N51" s="54"/>
      <c r="O51" s="286" t="str">
        <f>VLOOKUP(A51,PLAN!B:AB,21,0)</f>
        <v>F2</v>
      </c>
      <c r="P51" s="285"/>
      <c r="Q51" s="55">
        <f>VLOOKUP(A51,PLAN!B:AB,16,0)</f>
        <v>46223</v>
      </c>
    </row>
    <row r="52" spans="1:17" ht="15.6" customHeight="1">
      <c r="A52" s="299" t="s">
        <v>1193</v>
      </c>
      <c r="B52" s="60">
        <f>VLOOKUP(A52,PLAN!B:T,5,0)</f>
        <v>11134338</v>
      </c>
      <c r="C52" s="60" t="str">
        <f>VLOOKUP(A52,PLAN!B:T,6,0)</f>
        <v>2331164-A-A</v>
      </c>
      <c r="D52" s="60" t="str">
        <f>VLOOKUP(A52,PLAN!B:T,7,0)</f>
        <v>WAIN-CKI-18-200-BS CE3</v>
      </c>
      <c r="E52" s="60" t="str">
        <f>VLOOKUP(A52,PLAN!B:T,4,0)</f>
        <v>1001917626</v>
      </c>
      <c r="F52" s="59">
        <f>VLOOKUP(A52,PLAN!B:T,9,0)</f>
        <v>46233</v>
      </c>
      <c r="G52" s="59" t="str">
        <f>VLOOKUP(A52,PLAN!B:T,10,0)</f>
        <v>0103555126</v>
      </c>
      <c r="H52" s="58" t="str">
        <f>VLOOKUP(A52,PLAN!B:T,11,0)</f>
        <v>260715A47A</v>
      </c>
      <c r="I52" s="58">
        <f>VLOOKUP(A52,PLAN!B:T,12,0)</f>
        <v>72</v>
      </c>
      <c r="J52" s="55">
        <f>VLOOKUP(A52,PLAN!B:AB,19,0)</f>
        <v>46224</v>
      </c>
      <c r="K52" s="57" t="str">
        <f>VLOOKUP(A52,PLAN!B:AB,20,0)</f>
        <v>M6</v>
      </c>
      <c r="L52" s="54"/>
      <c r="M52" s="54"/>
      <c r="N52" s="54"/>
      <c r="O52" s="286" t="str">
        <f>VLOOKUP(A52,PLAN!B:AB,21,0)</f>
        <v>F2</v>
      </c>
      <c r="P52" s="285"/>
      <c r="Q52" s="55">
        <f>VLOOKUP(A52,PLAN!B:AB,16,0)</f>
        <v>46223</v>
      </c>
    </row>
    <row r="53" spans="1:17" ht="15.6" customHeight="1">
      <c r="A53" s="299" t="s">
        <v>1226</v>
      </c>
      <c r="B53" s="60">
        <f>VLOOKUP(A53,PLAN!B:T,5,0)</f>
        <v>11117107</v>
      </c>
      <c r="C53" s="60" t="str">
        <f>VLOOKUP(A53,PLAN!B:T,6,0)</f>
        <v>2331065-0-A</v>
      </c>
      <c r="D53" s="60" t="str">
        <f>VLOOKUP(A53,PLAN!B:T,7,0)</f>
        <v>AHW10S302S CE4</v>
      </c>
      <c r="E53" s="60" t="str">
        <f>VLOOKUP(A53,PLAN!B:T,4,0)</f>
        <v>1001917656</v>
      </c>
      <c r="F53" s="59">
        <f>VLOOKUP(A53,PLAN!B:T,9,0)</f>
        <v>46233</v>
      </c>
      <c r="G53" s="59" t="str">
        <f>VLOOKUP(A53,PLAN!B:T,10,0)</f>
        <v>0103555161</v>
      </c>
      <c r="H53" s="58" t="str">
        <f>VLOOKUP(A53,PLAN!B:T,11,0)</f>
        <v>260715A49A</v>
      </c>
      <c r="I53" s="58">
        <f>VLOOKUP(A53,PLAN!B:T,12,0)</f>
        <v>10</v>
      </c>
      <c r="J53" s="55">
        <f>VLOOKUP(A53,PLAN!B:AB,19,0)</f>
        <v>46224</v>
      </c>
      <c r="K53" s="57" t="str">
        <f>VLOOKUP(A53,PLAN!B:AB,20,0)</f>
        <v>M6</v>
      </c>
      <c r="L53" s="54"/>
      <c r="M53" s="54"/>
      <c r="N53" s="54"/>
      <c r="O53" s="286" t="str">
        <f>VLOOKUP(A53,PLAN!B:AB,21,0)</f>
        <v>F2</v>
      </c>
      <c r="P53" s="285"/>
      <c r="Q53" s="55">
        <f>VLOOKUP(A53,PLAN!B:AB,16,0)</f>
        <v>46223</v>
      </c>
    </row>
    <row r="54" spans="1:17" ht="15.6" customHeight="1">
      <c r="A54" s="299" t="s">
        <v>1194</v>
      </c>
      <c r="B54" s="60">
        <f>VLOOKUP(A54,PLAN!B:T,5,0)</f>
        <v>11134235</v>
      </c>
      <c r="C54" s="60" t="str">
        <f>VLOOKUP(A54,PLAN!B:T,6,0)</f>
        <v>1036068-S-AK</v>
      </c>
      <c r="D54" s="60" t="str">
        <f>VLOOKUP(A54,PLAN!B:T,7,0)</f>
        <v>AHW14R001S CN</v>
      </c>
      <c r="E54" s="60" t="str">
        <f>VLOOKUP(A54,PLAN!B:T,4,0)</f>
        <v>1001917627</v>
      </c>
      <c r="F54" s="59">
        <f>VLOOKUP(A54,PLAN!B:T,9,0)</f>
        <v>46233</v>
      </c>
      <c r="G54" s="59" t="str">
        <f>VLOOKUP(A54,PLAN!B:T,10,0)</f>
        <v>0103555127</v>
      </c>
      <c r="H54" s="58" t="str">
        <f>VLOOKUP(A54,PLAN!B:T,11,0)</f>
        <v>260715A48A</v>
      </c>
      <c r="I54" s="58">
        <f>VLOOKUP(A54,PLAN!B:T,12,0)</f>
        <v>3586</v>
      </c>
      <c r="J54" s="55">
        <f>VLOOKUP(A54,PLAN!B:AB,19,0)</f>
        <v>46224</v>
      </c>
      <c r="K54" s="57" t="str">
        <f>VLOOKUP(A54,PLAN!B:AB,20,0)</f>
        <v>M7</v>
      </c>
      <c r="L54" s="54"/>
      <c r="M54" s="54"/>
      <c r="N54" s="54"/>
      <c r="O54" s="286" t="str">
        <f>VLOOKUP(A54,PLAN!B:AB,21,0)</f>
        <v>F2</v>
      </c>
      <c r="P54" s="285"/>
      <c r="Q54" s="55">
        <f>VLOOKUP(A54,PLAN!B:AB,16,0)</f>
        <v>46223</v>
      </c>
    </row>
    <row r="55" spans="1:17" ht="15.6" customHeight="1">
      <c r="A55" s="299" t="s">
        <v>1262</v>
      </c>
      <c r="B55" s="60">
        <f>VLOOKUP(A55,PLAN!B:T,5,0)</f>
        <v>11134237</v>
      </c>
      <c r="C55" s="60" t="str">
        <f>VLOOKUP(A55,PLAN!B:T,6,0)</f>
        <v>1436196-Q-A</v>
      </c>
      <c r="D55" s="60" t="str">
        <f>VLOOKUP(A55,PLAN!B:T,7,0)</f>
        <v>AHW14R004S CN</v>
      </c>
      <c r="E55" s="60" t="str">
        <f>VLOOKUP(A55,PLAN!B:T,4,0)</f>
        <v>1001919621</v>
      </c>
      <c r="F55" s="59">
        <f>VLOOKUP(A55,PLAN!B:T,9,0)</f>
        <v>46234</v>
      </c>
      <c r="G55" s="59" t="str">
        <f>VLOOKUP(A55,PLAN!B:T,10,0)</f>
        <v>0103558992</v>
      </c>
      <c r="H55" s="58" t="str">
        <f>VLOOKUP(A55,PLAN!B:T,11,0)</f>
        <v>260716A01A</v>
      </c>
      <c r="I55" s="58">
        <f>VLOOKUP(A55,PLAN!B:T,12,0)</f>
        <v>3586</v>
      </c>
      <c r="J55" s="55">
        <f>VLOOKUP(A55,PLAN!B:AB,19,0)</f>
        <v>46225</v>
      </c>
      <c r="K55" s="57" t="str">
        <f>VLOOKUP(A55,PLAN!B:AB,20,0)</f>
        <v>M1</v>
      </c>
      <c r="L55" s="54"/>
      <c r="M55" s="54"/>
      <c r="N55" s="54"/>
      <c r="O55" s="286" t="str">
        <f>VLOOKUP(A55,PLAN!B:AB,21,0)</f>
        <v>F3</v>
      </c>
      <c r="P55" s="285"/>
      <c r="Q55" s="55">
        <f>VLOOKUP(A55,PLAN!B:AB,16,0)</f>
        <v>46224</v>
      </c>
    </row>
    <row r="56" spans="1:17" ht="15.6" customHeight="1">
      <c r="A56" s="299" t="s">
        <v>1264</v>
      </c>
      <c r="B56" s="60">
        <f>VLOOKUP(A56,PLAN!B:T,5,0)</f>
        <v>11134237</v>
      </c>
      <c r="C56" s="60" t="str">
        <f>VLOOKUP(A56,PLAN!B:T,6,0)</f>
        <v>1436196-Q-A</v>
      </c>
      <c r="D56" s="60" t="str">
        <f>VLOOKUP(A56,PLAN!B:T,7,0)</f>
        <v>AHW14R004S CN</v>
      </c>
      <c r="E56" s="60" t="str">
        <f>VLOOKUP(A56,PLAN!B:T,4,0)</f>
        <v>1001919622</v>
      </c>
      <c r="F56" s="59">
        <f>VLOOKUP(A56,PLAN!B:T,9,0)</f>
        <v>46234</v>
      </c>
      <c r="G56" s="59" t="str">
        <f>VLOOKUP(A56,PLAN!B:T,10,0)</f>
        <v>0103558993</v>
      </c>
      <c r="H56" s="58" t="str">
        <f>VLOOKUP(A56,PLAN!B:T,11,0)</f>
        <v>260716A02A</v>
      </c>
      <c r="I56" s="58">
        <f>VLOOKUP(A56,PLAN!B:T,12,0)</f>
        <v>3586</v>
      </c>
      <c r="J56" s="55">
        <f>VLOOKUP(A56,PLAN!B:AB,19,0)</f>
        <v>46225</v>
      </c>
      <c r="K56" s="57" t="str">
        <f>VLOOKUP(A56,PLAN!B:AB,20,0)</f>
        <v>M2</v>
      </c>
      <c r="L56" s="54"/>
      <c r="M56" s="54"/>
      <c r="N56" s="54"/>
      <c r="O56" s="286" t="str">
        <f>VLOOKUP(A56,PLAN!B:AB,21,0)</f>
        <v>F3</v>
      </c>
      <c r="P56" s="285"/>
      <c r="Q56" s="55">
        <f>VLOOKUP(A56,PLAN!B:AB,16,0)</f>
        <v>46224</v>
      </c>
    </row>
    <row r="57" spans="1:17" ht="15.6" customHeight="1">
      <c r="A57" s="299" t="s">
        <v>1265</v>
      </c>
      <c r="B57" s="60">
        <f>VLOOKUP(A57,PLAN!B:T,5,0)</f>
        <v>11134237</v>
      </c>
      <c r="C57" s="60" t="str">
        <f>VLOOKUP(A57,PLAN!B:T,6,0)</f>
        <v>1436196-Q-A</v>
      </c>
      <c r="D57" s="60" t="str">
        <f>VLOOKUP(A57,PLAN!B:T,7,0)</f>
        <v>AHW14R004S CN</v>
      </c>
      <c r="E57" s="60" t="str">
        <f>VLOOKUP(A57,PLAN!B:T,4,0)</f>
        <v>1001919623</v>
      </c>
      <c r="F57" s="59">
        <f>VLOOKUP(A57,PLAN!B:T,9,0)</f>
        <v>46234</v>
      </c>
      <c r="G57" s="59" t="str">
        <f>VLOOKUP(A57,PLAN!B:T,10,0)</f>
        <v>0103558994</v>
      </c>
      <c r="H57" s="58" t="str">
        <f>VLOOKUP(A57,PLAN!B:T,11,0)</f>
        <v>260716A03A</v>
      </c>
      <c r="I57" s="58">
        <f>VLOOKUP(A57,PLAN!B:T,12,0)</f>
        <v>2389</v>
      </c>
      <c r="J57" s="55">
        <f>VLOOKUP(A57,PLAN!B:AB,19,0)</f>
        <v>46225</v>
      </c>
      <c r="K57" s="57" t="str">
        <f>VLOOKUP(A57,PLAN!B:AB,20,0)</f>
        <v>M3</v>
      </c>
      <c r="L57" s="54"/>
      <c r="M57" s="54"/>
      <c r="N57" s="54"/>
      <c r="O57" s="286" t="str">
        <f>VLOOKUP(A57,PLAN!B:AB,21,0)</f>
        <v>F3</v>
      </c>
      <c r="P57" s="285"/>
      <c r="Q57" s="55">
        <f>VLOOKUP(A57,PLAN!B:AB,16,0)</f>
        <v>46224</v>
      </c>
    </row>
    <row r="58" spans="1:17" ht="15.6" customHeight="1">
      <c r="A58" s="299" t="s">
        <v>1263</v>
      </c>
      <c r="B58" s="60">
        <f>VLOOKUP(A58,PLAN!B:T,5,0)</f>
        <v>11134237</v>
      </c>
      <c r="C58" s="60" t="str">
        <f>VLOOKUP(A58,PLAN!B:T,6,0)</f>
        <v>1436196-Q-A</v>
      </c>
      <c r="D58" s="60" t="str">
        <f>VLOOKUP(A58,PLAN!B:T,7,0)</f>
        <v>AHW14R004S CN</v>
      </c>
      <c r="E58" s="60" t="str">
        <f>VLOOKUP(A58,PLAN!B:T,4,0)</f>
        <v>1001919624</v>
      </c>
      <c r="F58" s="59">
        <f>VLOOKUP(A58,PLAN!B:T,9,0)</f>
        <v>46234</v>
      </c>
      <c r="G58" s="59" t="str">
        <f>VLOOKUP(A58,PLAN!B:T,10,0)</f>
        <v>0103558995</v>
      </c>
      <c r="H58" s="58" t="str">
        <f>VLOOKUP(A58,PLAN!B:T,11,0)</f>
        <v>260716A04A</v>
      </c>
      <c r="I58" s="58">
        <f>VLOOKUP(A58,PLAN!B:T,12,0)</f>
        <v>2386</v>
      </c>
      <c r="J58" s="55">
        <f>VLOOKUP(A58,PLAN!B:AB,19,0)</f>
        <v>46225</v>
      </c>
      <c r="K58" s="57" t="str">
        <f>VLOOKUP(A58,PLAN!B:AB,20,0)</f>
        <v>M4</v>
      </c>
      <c r="L58" s="54"/>
      <c r="M58" s="54"/>
      <c r="N58" s="54"/>
      <c r="O58" s="286" t="str">
        <f>VLOOKUP(A58,PLAN!B:AB,21,0)</f>
        <v>F3</v>
      </c>
      <c r="P58" s="285"/>
      <c r="Q58" s="55">
        <f>VLOOKUP(A58,PLAN!B:AB,16,0)</f>
        <v>46224</v>
      </c>
    </row>
    <row r="59" spans="1:17" ht="15" customHeight="1">
      <c r="A59" s="299" t="s">
        <v>1266</v>
      </c>
      <c r="B59" s="60">
        <f>VLOOKUP(A59,PLAN!B:T,5,0)</f>
        <v>11134241</v>
      </c>
      <c r="C59" s="60" t="str">
        <f>VLOOKUP(A59,PLAN!B:T,6,0)</f>
        <v>1436298-J-AK</v>
      </c>
      <c r="D59" s="60" t="str">
        <f>VLOOKUP(A59,PLAN!B:T,7,0)</f>
        <v>APW14R005S CN</v>
      </c>
      <c r="E59" s="60" t="str">
        <f>VLOOKUP(A59,PLAN!B:T,4,0)</f>
        <v>1001919641</v>
      </c>
      <c r="F59" s="59">
        <f>VLOOKUP(A59,PLAN!B:T,9,0)</f>
        <v>46234</v>
      </c>
      <c r="G59" s="59" t="str">
        <f>VLOOKUP(A59,PLAN!B:T,10,0)</f>
        <v>0103559012</v>
      </c>
      <c r="H59" s="58" t="str">
        <f>VLOOKUP(A59,PLAN!B:T,11,0)</f>
        <v>260716A21A</v>
      </c>
      <c r="I59" s="58">
        <f>VLOOKUP(A59,PLAN!B:T,12,0)</f>
        <v>497</v>
      </c>
      <c r="J59" s="55">
        <f>VLOOKUP(A59,PLAN!B:AB,19,0)</f>
        <v>46225</v>
      </c>
      <c r="K59" s="57" t="str">
        <f>VLOOKUP(A59,PLAN!B:AB,20,0)</f>
        <v>M6</v>
      </c>
      <c r="L59" s="54"/>
      <c r="M59" s="54"/>
      <c r="N59" s="54"/>
      <c r="O59" s="286" t="str">
        <f>VLOOKUP(A59,PLAN!B:AB,21,0)</f>
        <v>F2</v>
      </c>
      <c r="P59" s="285"/>
      <c r="Q59" s="55">
        <f>VLOOKUP(A59,PLAN!B:AB,16,0)</f>
        <v>46224</v>
      </c>
    </row>
    <row r="60" spans="1:17" ht="18.600000000000001" customHeight="1">
      <c r="A60" s="299" t="s">
        <v>1267</v>
      </c>
      <c r="B60" s="60">
        <f>VLOOKUP(A60,PLAN!B:T,5,0)</f>
        <v>11134241</v>
      </c>
      <c r="C60" s="60" t="str">
        <f>VLOOKUP(A60,PLAN!B:T,6,0)</f>
        <v>1436298-J-AK</v>
      </c>
      <c r="D60" s="60" t="str">
        <f>VLOOKUP(A60,PLAN!B:T,7,0)</f>
        <v>APW14R005S CN</v>
      </c>
      <c r="E60" s="60" t="str">
        <f>VLOOKUP(A60,PLAN!B:T,4,0)</f>
        <v>1001919642</v>
      </c>
      <c r="F60" s="59">
        <f>VLOOKUP(A60,PLAN!B:T,9,0)</f>
        <v>46234</v>
      </c>
      <c r="G60" s="59" t="str">
        <f>VLOOKUP(A60,PLAN!B:T,10,0)</f>
        <v>0103559013</v>
      </c>
      <c r="H60" s="58" t="str">
        <f>VLOOKUP(A60,PLAN!B:T,11,0)</f>
        <v>260716A22A</v>
      </c>
      <c r="I60" s="58">
        <f>VLOOKUP(A60,PLAN!B:T,12,0)</f>
        <v>3066</v>
      </c>
      <c r="J60" s="55">
        <f>VLOOKUP(A60,PLAN!B:AB,19,0)</f>
        <v>46225</v>
      </c>
      <c r="K60" s="57" t="str">
        <f>VLOOKUP(A60,PLAN!B:AB,20,0)</f>
        <v>M6</v>
      </c>
      <c r="L60" s="54"/>
      <c r="M60" s="54"/>
      <c r="N60" s="54"/>
      <c r="O60" s="286" t="str">
        <f>VLOOKUP(A60,PLAN!B:AB,21,0)</f>
        <v>F2</v>
      </c>
      <c r="P60" s="285"/>
      <c r="Q60" s="55">
        <f>VLOOKUP(A60,PLAN!B:AB,16,0)</f>
        <v>46224</v>
      </c>
    </row>
    <row r="61" spans="1:17" ht="18.600000000000001" customHeight="1">
      <c r="A61" s="299" t="s">
        <v>1004</v>
      </c>
      <c r="B61" s="60">
        <f>VLOOKUP(A61,PLAN!B:T,5,0)</f>
        <v>11131264</v>
      </c>
      <c r="C61" s="60" t="str">
        <f>VLOOKUP(A61,PLAN!B:T,6,0)</f>
        <v>666001-Z-A</v>
      </c>
      <c r="D61" s="60" t="str">
        <f>VLOOKUP(A61,PLAN!B:T,7,0)</f>
        <v>UA0035B2600</v>
      </c>
      <c r="E61" s="60" t="str">
        <f>VLOOKUP(A61,PLAN!B:T,4,0)</f>
        <v>1001917004</v>
      </c>
      <c r="F61" s="59">
        <f>VLOOKUP(A61,PLAN!B:T,9,0)</f>
        <v>46234</v>
      </c>
      <c r="G61" s="59" t="str">
        <f>VLOOKUP(A61,PLAN!B:T,10,0)</f>
        <v>0103553816</v>
      </c>
      <c r="H61" s="58" t="str">
        <f>VLOOKUP(A61,PLAN!B:T,11,0)</f>
        <v>260715P01A</v>
      </c>
      <c r="I61" s="58">
        <f>VLOOKUP(A61,PLAN!B:T,12,0)</f>
        <v>500</v>
      </c>
      <c r="J61" s="55">
        <f>VLOOKUP(A61,PLAN!B:AB,19,0)</f>
        <v>46225</v>
      </c>
      <c r="K61" s="57" t="str">
        <f>VLOOKUP(A61,PLAN!B:AB,20,0)</f>
        <v>M7</v>
      </c>
      <c r="L61" s="54"/>
      <c r="M61" s="54"/>
      <c r="N61" s="54"/>
      <c r="O61" s="286" t="str">
        <f>VLOOKUP(A61,PLAN!B:AB,21,0)</f>
        <v>F2</v>
      </c>
      <c r="P61" s="285"/>
      <c r="Q61" s="55">
        <f>VLOOKUP(A61,PLAN!B:AB,16,0)</f>
        <v>46224</v>
      </c>
    </row>
    <row r="62" spans="1:17" ht="18.600000000000001" customHeight="1">
      <c r="A62" s="299" t="s">
        <v>1005</v>
      </c>
      <c r="B62" s="60">
        <f>VLOOKUP(A62,PLAN!B:T,5,0)</f>
        <v>11131272</v>
      </c>
      <c r="C62" s="60" t="str">
        <f>VLOOKUP(A62,PLAN!B:T,6,0)</f>
        <v>666010-W-A</v>
      </c>
      <c r="D62" s="60" t="str">
        <f>VLOOKUP(A62,PLAN!B:T,7,0)</f>
        <v>UA0035B1800</v>
      </c>
      <c r="E62" s="60" t="str">
        <f>VLOOKUP(A62,PLAN!B:T,4,0)</f>
        <v>1001917005</v>
      </c>
      <c r="F62" s="59">
        <f>VLOOKUP(A62,PLAN!B:T,9,0)</f>
        <v>46234</v>
      </c>
      <c r="G62" s="59" t="str">
        <f>VLOOKUP(A62,PLAN!B:T,10,0)</f>
        <v>0103553817</v>
      </c>
      <c r="H62" s="58" t="str">
        <f>VLOOKUP(A62,PLAN!B:T,11,0)</f>
        <v>260715P02A</v>
      </c>
      <c r="I62" s="58">
        <f>VLOOKUP(A62,PLAN!B:T,12,0)</f>
        <v>773</v>
      </c>
      <c r="J62" s="55">
        <f>VLOOKUP(A62,PLAN!B:AB,19,0)</f>
        <v>46225</v>
      </c>
      <c r="K62" s="57" t="str">
        <f>VLOOKUP(A62,PLAN!B:AB,20,0)</f>
        <v>M7</v>
      </c>
      <c r="L62" s="54"/>
      <c r="M62" s="54"/>
      <c r="N62" s="54"/>
      <c r="O62" s="286" t="str">
        <f>VLOOKUP(A62,PLAN!B:AB,21,0)</f>
        <v>F2</v>
      </c>
      <c r="P62" s="285"/>
      <c r="Q62" s="55">
        <f>VLOOKUP(A62,PLAN!B:AB,16,0)</f>
        <v>46224</v>
      </c>
    </row>
    <row r="63" spans="1:17" ht="18.600000000000001" customHeight="1">
      <c r="A63" s="299" t="s">
        <v>1006</v>
      </c>
      <c r="B63" s="60">
        <f>VLOOKUP(A63,PLAN!B:T,5,0)</f>
        <v>11131272</v>
      </c>
      <c r="C63" s="60" t="str">
        <f>VLOOKUP(A63,PLAN!B:T,6,0)</f>
        <v>666010-W-A</v>
      </c>
      <c r="D63" s="60" t="str">
        <f>VLOOKUP(A63,PLAN!B:T,7,0)</f>
        <v>UA0035B1800</v>
      </c>
      <c r="E63" s="60" t="str">
        <f>VLOOKUP(A63,PLAN!B:T,4,0)</f>
        <v>1001917006</v>
      </c>
      <c r="F63" s="59">
        <f>VLOOKUP(A63,PLAN!B:T,9,0)</f>
        <v>46234</v>
      </c>
      <c r="G63" s="59" t="str">
        <f>VLOOKUP(A63,PLAN!B:T,10,0)</f>
        <v>0103553818</v>
      </c>
      <c r="H63" s="58" t="str">
        <f>VLOOKUP(A63,PLAN!B:T,11,0)</f>
        <v>260715P03A</v>
      </c>
      <c r="I63" s="58">
        <f>VLOOKUP(A63,PLAN!B:T,12,0)</f>
        <v>1100</v>
      </c>
      <c r="J63" s="55">
        <f>VLOOKUP(A63,PLAN!B:AB,19,0)</f>
        <v>46225</v>
      </c>
      <c r="K63" s="57" t="str">
        <f>VLOOKUP(A63,PLAN!B:AB,20,0)</f>
        <v>M7</v>
      </c>
      <c r="L63" s="54"/>
      <c r="M63" s="54"/>
      <c r="N63" s="54"/>
      <c r="O63" s="286" t="str">
        <f>VLOOKUP(A63,PLAN!B:AB,21,0)</f>
        <v>F2</v>
      </c>
      <c r="P63" s="285"/>
      <c r="Q63" s="55">
        <f>VLOOKUP(A63,PLAN!B:AB,16,0)</f>
        <v>46224</v>
      </c>
    </row>
    <row r="64" spans="1:17" ht="18.600000000000001" customHeight="1">
      <c r="A64" s="299" t="s">
        <v>1268</v>
      </c>
      <c r="B64" s="60">
        <f>VLOOKUP(A64,PLAN!B:T,5,0)</f>
        <v>11134235</v>
      </c>
      <c r="C64" s="60" t="str">
        <f>VLOOKUP(A64,PLAN!B:T,6,0)</f>
        <v>1036068-S-AK</v>
      </c>
      <c r="D64" s="60" t="str">
        <f>VLOOKUP(A64,PLAN!B:T,7,0)</f>
        <v>AHW14R001S CN</v>
      </c>
      <c r="E64" s="60" t="str">
        <f>VLOOKUP(A64,PLAN!B:T,4,0)</f>
        <v>1001919643</v>
      </c>
      <c r="F64" s="59">
        <f>VLOOKUP(A64,PLAN!B:T,9,0)</f>
        <v>46234</v>
      </c>
      <c r="G64" s="59" t="str">
        <f>VLOOKUP(A64,PLAN!B:T,10,0)</f>
        <v>0103559014</v>
      </c>
      <c r="H64" s="58" t="str">
        <f>VLOOKUP(A64,PLAN!B:T,11,0)</f>
        <v>260716A23A</v>
      </c>
      <c r="I64" s="58">
        <f>VLOOKUP(A64,PLAN!B:T,12,0)</f>
        <v>3586</v>
      </c>
      <c r="J64" s="55">
        <f>VLOOKUP(A64,PLAN!B:AB,19,0)</f>
        <v>46225</v>
      </c>
      <c r="K64" s="57" t="str">
        <f>VLOOKUP(A64,PLAN!B:AB,20,0)</f>
        <v>M8</v>
      </c>
      <c r="L64" s="54"/>
      <c r="M64" s="54"/>
      <c r="N64" s="54"/>
      <c r="O64" s="286" t="str">
        <f>VLOOKUP(A64,PLAN!B:AB,21,0)</f>
        <v>CAG</v>
      </c>
      <c r="P64" s="285"/>
      <c r="Q64" s="55">
        <f>VLOOKUP(A64,PLAN!B:AB,16,0)</f>
        <v>46224</v>
      </c>
    </row>
    <row r="65" spans="1:17" ht="18.600000000000001" customHeight="1">
      <c r="A65" s="299" t="s">
        <v>1388</v>
      </c>
      <c r="B65" s="60">
        <f>VLOOKUP(A65,PLAN!B:T,5,0)</f>
        <v>11134235</v>
      </c>
      <c r="C65" s="60" t="str">
        <f>VLOOKUP(A65,PLAN!B:T,6,0)</f>
        <v>1036068-S-AK</v>
      </c>
      <c r="D65" s="60" t="str">
        <f>VLOOKUP(A65,PLAN!B:T,7,0)</f>
        <v>AHW14R001S CN</v>
      </c>
      <c r="E65" s="60" t="str">
        <f>VLOOKUP(A65,PLAN!B:T,4,0)</f>
        <v>1001920346</v>
      </c>
      <c r="F65" s="59">
        <f>VLOOKUP(A65,PLAN!B:T,9,0)</f>
        <v>46235</v>
      </c>
      <c r="G65" s="59" t="str">
        <f>VLOOKUP(A65,PLAN!B:T,10,0)</f>
        <v>0103559929</v>
      </c>
      <c r="H65" s="58" t="str">
        <f>VLOOKUP(A65,PLAN!B:T,11,0)</f>
        <v>260716A24A</v>
      </c>
      <c r="I65" s="58">
        <f>VLOOKUP(A65,PLAN!B:T,12,0)</f>
        <v>3586</v>
      </c>
      <c r="J65" s="55">
        <f>VLOOKUP(A65,PLAN!B:AB,19,0)</f>
        <v>46226</v>
      </c>
      <c r="K65" s="57" t="str">
        <f>VLOOKUP(A65,PLAN!B:AB,20,0)</f>
        <v>M1</v>
      </c>
      <c r="L65" s="54"/>
      <c r="M65" s="54"/>
      <c r="N65" s="54"/>
      <c r="O65" s="286" t="str">
        <f>VLOOKUP(A65,PLAN!B:AB,21,0)</f>
        <v>F3</v>
      </c>
      <c r="P65" s="285"/>
      <c r="Q65" s="55">
        <f>VLOOKUP(A65,PLAN!B:AB,16,0)</f>
        <v>46225</v>
      </c>
    </row>
    <row r="66" spans="1:17" ht="18.600000000000001" customHeight="1">
      <c r="A66" s="299" t="s">
        <v>1389</v>
      </c>
      <c r="B66" s="60">
        <f>VLOOKUP(A66,PLAN!B:T,5,0)</f>
        <v>11134235</v>
      </c>
      <c r="C66" s="60" t="str">
        <f>VLOOKUP(A66,PLAN!B:T,6,0)</f>
        <v>1036068-S-AK</v>
      </c>
      <c r="D66" s="60" t="str">
        <f>VLOOKUP(A66,PLAN!B:T,7,0)</f>
        <v>AHW14R001S CN</v>
      </c>
      <c r="E66" s="60" t="str">
        <f>VLOOKUP(A66,PLAN!B:T,4,0)</f>
        <v>1001920348</v>
      </c>
      <c r="F66" s="59">
        <f>VLOOKUP(A66,PLAN!B:T,9,0)</f>
        <v>46235</v>
      </c>
      <c r="G66" s="59" t="str">
        <f>VLOOKUP(A66,PLAN!B:T,10,0)</f>
        <v>0103559931</v>
      </c>
      <c r="H66" s="58" t="str">
        <f>VLOOKUP(A66,PLAN!B:T,11,0)</f>
        <v>260716A25A</v>
      </c>
      <c r="I66" s="58">
        <f>VLOOKUP(A66,PLAN!B:T,12,0)</f>
        <v>3586</v>
      </c>
      <c r="J66" s="55">
        <f>VLOOKUP(A66,PLAN!B:AB,19,0)</f>
        <v>46226</v>
      </c>
      <c r="K66" s="57" t="str">
        <f>VLOOKUP(A66,PLAN!B:AB,20,0)</f>
        <v>M2</v>
      </c>
      <c r="L66" s="54"/>
      <c r="M66" s="54"/>
      <c r="N66" s="54"/>
      <c r="O66" s="286" t="str">
        <f>VLOOKUP(A66,PLAN!B:AB,21,0)</f>
        <v>F3</v>
      </c>
      <c r="P66" s="285"/>
      <c r="Q66" s="55">
        <f>VLOOKUP(A66,PLAN!B:AB,16,0)</f>
        <v>46225</v>
      </c>
    </row>
    <row r="67" spans="1:17" ht="18.600000000000001" customHeight="1">
      <c r="A67" s="299" t="s">
        <v>1392</v>
      </c>
      <c r="B67" s="60">
        <f>VLOOKUP(A67,PLAN!B:T,5,0)</f>
        <v>11134235</v>
      </c>
      <c r="C67" s="60" t="str">
        <f>VLOOKUP(A67,PLAN!B:T,6,0)</f>
        <v>1036068-S-AK</v>
      </c>
      <c r="D67" s="60" t="str">
        <f>VLOOKUP(A67,PLAN!B:T,7,0)</f>
        <v>AHW14R001S CN</v>
      </c>
      <c r="E67" s="60" t="str">
        <f>VLOOKUP(A67,PLAN!B:T,4,0)</f>
        <v>1001920349</v>
      </c>
      <c r="F67" s="59">
        <f>VLOOKUP(A67,PLAN!B:T,9,0)</f>
        <v>46235</v>
      </c>
      <c r="G67" s="59" t="str">
        <f>VLOOKUP(A67,PLAN!B:T,10,0)</f>
        <v>0103559932</v>
      </c>
      <c r="H67" s="58" t="str">
        <f>VLOOKUP(A67,PLAN!B:T,11,0)</f>
        <v>260716A26A</v>
      </c>
      <c r="I67" s="58">
        <f>VLOOKUP(A67,PLAN!B:T,12,0)</f>
        <v>2386</v>
      </c>
      <c r="J67" s="55">
        <f>VLOOKUP(A67,PLAN!B:AB,19,0)</f>
        <v>46226</v>
      </c>
      <c r="K67" s="57" t="str">
        <f>VLOOKUP(A67,PLAN!B:AB,20,0)</f>
        <v>M3</v>
      </c>
      <c r="L67" s="54"/>
      <c r="M67" s="54"/>
      <c r="N67" s="54"/>
      <c r="O67" s="286" t="str">
        <f>VLOOKUP(A67,PLAN!B:AB,21,0)</f>
        <v>F3</v>
      </c>
      <c r="P67" s="285"/>
      <c r="Q67" s="55">
        <f>VLOOKUP(A67,PLAN!B:AB,16,0)</f>
        <v>46225</v>
      </c>
    </row>
    <row r="68" spans="1:17" ht="18.600000000000001" customHeight="1">
      <c r="A68" s="299" t="s">
        <v>1390</v>
      </c>
      <c r="B68" s="60">
        <f>VLOOKUP(A68,PLAN!B:T,5,0)</f>
        <v>11134106</v>
      </c>
      <c r="C68" s="60" t="str">
        <f>VLOOKUP(A68,PLAN!B:T,6,0)</f>
        <v>1236001-N-AK</v>
      </c>
      <c r="D68" s="60" t="str">
        <f>VLOOKUP(A68,PLAN!B:T,7,0)</f>
        <v>AGH143090 CN</v>
      </c>
      <c r="E68" s="60" t="str">
        <f>VLOOKUP(A68,PLAN!B:T,4,0)</f>
        <v>1001920350</v>
      </c>
      <c r="F68" s="59">
        <f>VLOOKUP(A68,PLAN!B:T,9,0)</f>
        <v>46235</v>
      </c>
      <c r="G68" s="59" t="str">
        <f>VLOOKUP(A68,PLAN!B:T,10,0)</f>
        <v>0103559933</v>
      </c>
      <c r="H68" s="58" t="str">
        <f>VLOOKUP(A68,PLAN!B:T,11,0)</f>
        <v>260716A27A</v>
      </c>
      <c r="I68" s="58">
        <f>VLOOKUP(A68,PLAN!B:T,12,0)</f>
        <v>1260</v>
      </c>
      <c r="J68" s="55">
        <f>VLOOKUP(A68,PLAN!B:AB,19,0)</f>
        <v>46226</v>
      </c>
      <c r="K68" s="57" t="str">
        <f>VLOOKUP(A68,PLAN!B:AB,20,0)</f>
        <v>M4</v>
      </c>
      <c r="L68" s="54"/>
      <c r="M68" s="54"/>
      <c r="N68" s="54"/>
      <c r="O68" s="286" t="str">
        <f>VLOOKUP(A68,PLAN!B:AB,21,0)</f>
        <v>F3</v>
      </c>
      <c r="P68" s="285"/>
      <c r="Q68" s="55">
        <f>VLOOKUP(A68,PLAN!B:AB,16,0)</f>
        <v>46225</v>
      </c>
    </row>
    <row r="69" spans="1:17" ht="18.600000000000001" customHeight="1">
      <c r="A69" s="299" t="s">
        <v>1391</v>
      </c>
      <c r="B69" s="60">
        <f>VLOOKUP(A69,PLAN!B:T,5,0)</f>
        <v>11134108</v>
      </c>
      <c r="C69" s="60" t="str">
        <f>VLOOKUP(A69,PLAN!B:T,6,0)</f>
        <v>1236007-N-AK</v>
      </c>
      <c r="D69" s="60" t="str">
        <f>VLOOKUP(A69,PLAN!B:T,7,0)</f>
        <v>AGH143092 CN</v>
      </c>
      <c r="E69" s="60" t="str">
        <f>VLOOKUP(A69,PLAN!B:T,4,0)</f>
        <v>1001920351</v>
      </c>
      <c r="F69" s="59">
        <f>VLOOKUP(A69,PLAN!B:T,9,0)</f>
        <v>46235</v>
      </c>
      <c r="G69" s="59" t="str">
        <f>VLOOKUP(A69,PLAN!B:T,10,0)</f>
        <v>0103559934</v>
      </c>
      <c r="H69" s="58" t="str">
        <f>VLOOKUP(A69,PLAN!B:T,11,0)</f>
        <v>260716A28A</v>
      </c>
      <c r="I69" s="58">
        <f>VLOOKUP(A69,PLAN!B:T,12,0)</f>
        <v>463</v>
      </c>
      <c r="J69" s="55">
        <f>VLOOKUP(A69,PLAN!B:AB,19,0)</f>
        <v>46226</v>
      </c>
      <c r="K69" s="57" t="str">
        <f>VLOOKUP(A69,PLAN!B:AB,20,0)</f>
        <v>M4</v>
      </c>
      <c r="L69" s="54"/>
      <c r="M69" s="54"/>
      <c r="N69" s="54"/>
      <c r="O69" s="286" t="str">
        <f>VLOOKUP(A69,PLAN!B:AB,21,0)</f>
        <v>F3</v>
      </c>
      <c r="P69" s="285"/>
      <c r="Q69" s="55">
        <f>VLOOKUP(A69,PLAN!B:AB,16,0)</f>
        <v>46225</v>
      </c>
    </row>
    <row r="70" spans="1:17" ht="18.600000000000001" customHeight="1">
      <c r="A70" s="299" t="s">
        <v>1393</v>
      </c>
      <c r="B70" s="60">
        <f>VLOOKUP(A70,PLAN!B:T,5,0)</f>
        <v>11134239</v>
      </c>
      <c r="C70" s="60" t="str">
        <f>VLOOKUP(A70,PLAN!B:T,6,0)</f>
        <v>1436292-K-AK</v>
      </c>
      <c r="D70" s="60" t="str">
        <f>VLOOKUP(A70,PLAN!B:T,7,0)</f>
        <v>AHW14R011P CN</v>
      </c>
      <c r="E70" s="60" t="str">
        <f>VLOOKUP(A70,PLAN!B:T,4,0)</f>
        <v>1001920352</v>
      </c>
      <c r="F70" s="59">
        <f>VLOOKUP(A70,PLAN!B:T,9,0)</f>
        <v>46235</v>
      </c>
      <c r="G70" s="59" t="str">
        <f>VLOOKUP(A70,PLAN!B:T,10,0)</f>
        <v>0103559935</v>
      </c>
      <c r="H70" s="58" t="str">
        <f>VLOOKUP(A70,PLAN!B:T,11,0)</f>
        <v>260716A29A</v>
      </c>
      <c r="I70" s="58">
        <f>VLOOKUP(A70,PLAN!B:T,12,0)</f>
        <v>670</v>
      </c>
      <c r="J70" s="55">
        <f>VLOOKUP(A70,PLAN!B:AB,19,0)</f>
        <v>46226</v>
      </c>
      <c r="K70" s="57" t="str">
        <f>VLOOKUP(A70,PLAN!B:AB,20,0)</f>
        <v>M4</v>
      </c>
      <c r="L70" s="54"/>
      <c r="M70" s="54"/>
      <c r="N70" s="54"/>
      <c r="O70" s="286" t="str">
        <f>VLOOKUP(A70,PLAN!B:AB,21,0)</f>
        <v>F3</v>
      </c>
      <c r="P70" s="285"/>
      <c r="Q70" s="55">
        <f>VLOOKUP(A70,PLAN!B:AB,16,0)</f>
        <v>46225</v>
      </c>
    </row>
    <row r="71" spans="1:17" ht="18.600000000000001" customHeight="1">
      <c r="A71" s="299" t="s">
        <v>1394</v>
      </c>
      <c r="B71" s="60">
        <f>VLOOKUP(A71,PLAN!B:T,5,0)</f>
        <v>11134236</v>
      </c>
      <c r="C71" s="60" t="str">
        <f>VLOOKUP(A71,PLAN!B:T,6,0)</f>
        <v>1136431-Q-AK</v>
      </c>
      <c r="D71" s="60" t="str">
        <f>VLOOKUP(A71,PLAN!B:T,7,0)</f>
        <v>AHW14R007P CN</v>
      </c>
      <c r="E71" s="60" t="str">
        <f>VLOOKUP(A71,PLAN!B:T,4,0)</f>
        <v>1001920353</v>
      </c>
      <c r="F71" s="59">
        <f>VLOOKUP(A71,PLAN!B:T,9,0)</f>
        <v>46235</v>
      </c>
      <c r="G71" s="59" t="str">
        <f>VLOOKUP(A71,PLAN!B:T,10,0)</f>
        <v>0103559937</v>
      </c>
      <c r="H71" s="58" t="str">
        <f>VLOOKUP(A71,PLAN!B:T,11,0)</f>
        <v>260716A30A</v>
      </c>
      <c r="I71" s="58">
        <f>VLOOKUP(A71,PLAN!B:T,12,0)</f>
        <v>430</v>
      </c>
      <c r="J71" s="55">
        <f>VLOOKUP(A71,PLAN!B:AB,19,0)</f>
        <v>46226</v>
      </c>
      <c r="K71" s="57" t="str">
        <f>VLOOKUP(A71,PLAN!B:AB,20,0)</f>
        <v>M4</v>
      </c>
      <c r="L71" s="54"/>
      <c r="M71" s="54"/>
      <c r="N71" s="54"/>
      <c r="O71" s="286" t="str">
        <f>VLOOKUP(A71,PLAN!B:AB,21,0)</f>
        <v>F3</v>
      </c>
      <c r="P71" s="285"/>
      <c r="Q71" s="55">
        <f>VLOOKUP(A71,PLAN!B:AB,16,0)</f>
        <v>46225</v>
      </c>
    </row>
    <row r="72" spans="1:17" ht="18.600000000000001" customHeight="1">
      <c r="A72" s="299" t="s">
        <v>1395</v>
      </c>
      <c r="B72" s="60">
        <f>VLOOKUP(A72,PLAN!B:T,5,0)</f>
        <v>11134238</v>
      </c>
      <c r="C72" s="60" t="str">
        <f>VLOOKUP(A72,PLAN!B:T,6,0)</f>
        <v>1436288-K-AK</v>
      </c>
      <c r="D72" s="60" t="str">
        <f>VLOOKUP(A72,PLAN!B:T,7,0)</f>
        <v>AHW14R008P CN</v>
      </c>
      <c r="E72" s="60" t="str">
        <f>VLOOKUP(A72,PLAN!B:T,4,0)</f>
        <v>1001920354</v>
      </c>
      <c r="F72" s="59">
        <f>VLOOKUP(A72,PLAN!B:T,9,0)</f>
        <v>46235</v>
      </c>
      <c r="G72" s="59" t="str">
        <f>VLOOKUP(A72,PLAN!B:T,10,0)</f>
        <v>0103559938</v>
      </c>
      <c r="H72" s="58" t="str">
        <f>VLOOKUP(A72,PLAN!B:T,11,0)</f>
        <v>260716A31A</v>
      </c>
      <c r="I72" s="58">
        <f>VLOOKUP(A72,PLAN!B:T,12,0)</f>
        <v>590</v>
      </c>
      <c r="J72" s="55">
        <f>VLOOKUP(A72,PLAN!B:AB,19,0)</f>
        <v>46226</v>
      </c>
      <c r="K72" s="57" t="str">
        <f>VLOOKUP(A72,PLAN!B:AB,20,0)</f>
        <v>M4</v>
      </c>
      <c r="L72" s="54"/>
      <c r="M72" s="54"/>
      <c r="N72" s="54"/>
      <c r="O72" s="286" t="str">
        <f>VLOOKUP(A72,PLAN!B:AB,21,0)</f>
        <v>F3</v>
      </c>
      <c r="P72" s="285"/>
      <c r="Q72" s="55">
        <f>VLOOKUP(A72,PLAN!B:AB,16,0)</f>
        <v>46225</v>
      </c>
    </row>
    <row r="73" spans="1:17" ht="18.600000000000001" customHeight="1">
      <c r="A73" s="299" t="s">
        <v>1396</v>
      </c>
      <c r="B73" s="60">
        <f>VLOOKUP(A73,PLAN!B:T,5,0)</f>
        <v>11134240</v>
      </c>
      <c r="C73" s="60" t="str">
        <f>VLOOKUP(A73,PLAN!B:T,6,0)</f>
        <v>1436296-J-AK</v>
      </c>
      <c r="D73" s="60" t="str">
        <f>VLOOKUP(A73,PLAN!B:T,7,0)</f>
        <v>APW14R009S CN</v>
      </c>
      <c r="E73" s="60" t="str">
        <f>VLOOKUP(A73,PLAN!B:T,4,0)</f>
        <v>1001920355</v>
      </c>
      <c r="F73" s="59">
        <f>VLOOKUP(A73,PLAN!B:T,9,0)</f>
        <v>46235</v>
      </c>
      <c r="G73" s="59" t="str">
        <f>VLOOKUP(A73,PLAN!B:T,10,0)</f>
        <v>0103559939</v>
      </c>
      <c r="H73" s="58" t="str">
        <f>VLOOKUP(A73,PLAN!B:T,11,0)</f>
        <v>260716A32A</v>
      </c>
      <c r="I73" s="58">
        <f>VLOOKUP(A73,PLAN!B:T,12,0)</f>
        <v>2383</v>
      </c>
      <c r="J73" s="55">
        <f>VLOOKUP(A73,PLAN!B:AB,19,0)</f>
        <v>46226</v>
      </c>
      <c r="K73" s="57" t="str">
        <f>VLOOKUP(A73,PLAN!B:AB,20,0)</f>
        <v>M5</v>
      </c>
      <c r="L73" s="54"/>
      <c r="M73" s="54"/>
      <c r="N73" s="54"/>
      <c r="O73" s="286" t="str">
        <f>VLOOKUP(A73,PLAN!B:AB,21,0)</f>
        <v>F3</v>
      </c>
      <c r="P73" s="285"/>
      <c r="Q73" s="55">
        <f>VLOOKUP(A73,PLAN!B:AB,16,0)</f>
        <v>46225</v>
      </c>
    </row>
    <row r="74" spans="1:17" ht="16.8" customHeight="1">
      <c r="A74" s="299" t="s">
        <v>1397</v>
      </c>
      <c r="B74" s="60">
        <f>VLOOKUP(A74,PLAN!B:T,5,0)</f>
        <v>11134237</v>
      </c>
      <c r="C74" s="60" t="str">
        <f>VLOOKUP(A74,PLAN!B:T,6,0)</f>
        <v>1436196-Q-A</v>
      </c>
      <c r="D74" s="60" t="str">
        <f>VLOOKUP(A74,PLAN!B:T,7,0)</f>
        <v>AHW14R004S CN</v>
      </c>
      <c r="E74" s="60" t="str">
        <f>VLOOKUP(A74,PLAN!B:T,4,0)</f>
        <v>1001920372</v>
      </c>
      <c r="F74" s="59">
        <f>VLOOKUP(A74,PLAN!B:T,9,0)</f>
        <v>46235</v>
      </c>
      <c r="G74" s="59" t="str">
        <f>VLOOKUP(A74,PLAN!B:T,10,0)</f>
        <v>0103559956</v>
      </c>
      <c r="H74" s="58" t="str">
        <f>VLOOKUP(A74,PLAN!B:T,11,0)</f>
        <v>260716A48A</v>
      </c>
      <c r="I74" s="58">
        <f>VLOOKUP(A74,PLAN!B:T,12,0)</f>
        <v>2116</v>
      </c>
      <c r="J74" s="55">
        <f>VLOOKUP(A74,PLAN!B:AB,19,0)</f>
        <v>46226</v>
      </c>
      <c r="K74" s="57" t="str">
        <f>VLOOKUP(A74,PLAN!B:AB,20,0)</f>
        <v>M7</v>
      </c>
      <c r="L74" s="54"/>
      <c r="M74" s="54"/>
      <c r="N74" s="54"/>
      <c r="O74" s="286" t="str">
        <f>VLOOKUP(A74,PLAN!B:AB,21,0)</f>
        <v>F2</v>
      </c>
      <c r="P74" s="285"/>
      <c r="Q74" s="55">
        <f>VLOOKUP(A74,PLAN!B:AB,16,0)</f>
        <v>46225</v>
      </c>
    </row>
    <row r="75" spans="1:17" ht="18.600000000000001" customHeight="1">
      <c r="A75" s="299" t="s">
        <v>1387</v>
      </c>
      <c r="B75" s="60">
        <f>VLOOKUP(A75,PLAN!B:T,5,0)</f>
        <v>11133759</v>
      </c>
      <c r="C75" s="60" t="str">
        <f>VLOOKUP(A75,PLAN!B:T,6,0)</f>
        <v>1456045-Q-A</v>
      </c>
      <c r="D75" s="60" t="str">
        <f>VLOOKUP(A75,PLAN!B:T,7,0)</f>
        <v>STM180-14S CN</v>
      </c>
      <c r="E75" s="60" t="str">
        <f>VLOOKUP(A75,PLAN!B:T,4,0)</f>
        <v>1001920373</v>
      </c>
      <c r="F75" s="59">
        <f>VLOOKUP(A75,PLAN!B:T,9,0)</f>
        <v>46242</v>
      </c>
      <c r="G75" s="59" t="str">
        <f>VLOOKUP(A75,PLAN!B:T,10,0)</f>
        <v>0103559957</v>
      </c>
      <c r="H75" s="58" t="str">
        <f>VLOOKUP(A75,PLAN!B:T,11,0)</f>
        <v>260716A49A</v>
      </c>
      <c r="I75" s="58">
        <f>VLOOKUP(A75,PLAN!B:T,12,0)</f>
        <v>1524</v>
      </c>
      <c r="J75" s="55">
        <f>VLOOKUP(A75,PLAN!B:AB,19,0)</f>
        <v>46226</v>
      </c>
      <c r="K75" s="57" t="str">
        <f>VLOOKUP(A75,PLAN!B:AB,20,0)</f>
        <v>M8</v>
      </c>
      <c r="L75" s="54"/>
      <c r="M75" s="54"/>
      <c r="N75" s="54"/>
      <c r="O75" s="286" t="str">
        <f>VLOOKUP(A75,PLAN!B:AB,21,0)</f>
        <v>CAG</v>
      </c>
      <c r="P75" s="285"/>
      <c r="Q75" s="55">
        <f>VLOOKUP(A75,PLAN!B:AB,16,0)</f>
        <v>46225</v>
      </c>
    </row>
    <row r="76" spans="1:17" ht="18.600000000000001" customHeight="1">
      <c r="A76" s="299" t="s">
        <v>1398</v>
      </c>
      <c r="B76" s="60">
        <f>VLOOKUP(A76,PLAN!B:T,5,0)</f>
        <v>11133759</v>
      </c>
      <c r="C76" s="60" t="str">
        <f>VLOOKUP(A76,PLAN!B:T,6,0)</f>
        <v>1456045-Q-A</v>
      </c>
      <c r="D76" s="60" t="str">
        <f>VLOOKUP(A76,PLAN!B:T,7,0)</f>
        <v>STM180-14S CN</v>
      </c>
      <c r="E76" s="60" t="str">
        <f>VLOOKUP(A76,PLAN!B:T,4,0)</f>
        <v>1001920374</v>
      </c>
      <c r="F76" s="59">
        <f>VLOOKUP(A76,PLAN!B:T,9,0)</f>
        <v>46242</v>
      </c>
      <c r="G76" s="59" t="str">
        <f>VLOOKUP(A76,PLAN!B:T,10,0)</f>
        <v>0103559958</v>
      </c>
      <c r="H76" s="58" t="str">
        <f>VLOOKUP(A76,PLAN!B:T,11,0)</f>
        <v>260716A50A</v>
      </c>
      <c r="I76" s="58">
        <f>VLOOKUP(A76,PLAN!B:T,12,0)</f>
        <v>616</v>
      </c>
      <c r="J76" s="55">
        <f>VLOOKUP(A76,PLAN!B:AB,19,0)</f>
        <v>46226</v>
      </c>
      <c r="K76" s="57" t="str">
        <f>VLOOKUP(A76,PLAN!B:AB,20,0)</f>
        <v>M8</v>
      </c>
      <c r="L76" s="54"/>
      <c r="M76" s="54"/>
      <c r="N76" s="54"/>
      <c r="O76" s="286" t="str">
        <f>VLOOKUP(A76,PLAN!B:AB,21,0)</f>
        <v>CAG</v>
      </c>
      <c r="P76" s="285"/>
      <c r="Q76" s="55">
        <f>VLOOKUP(A76,PLAN!B:AB,16,0)</f>
        <v>46225</v>
      </c>
    </row>
    <row r="77" spans="1:17" ht="18.600000000000001" customHeight="1">
      <c r="A77" s="299" t="s">
        <v>1562</v>
      </c>
      <c r="B77" s="60">
        <f>VLOOKUP(A77,PLAN!B:T,5,0)</f>
        <v>11134237</v>
      </c>
      <c r="C77" s="60" t="str">
        <f>VLOOKUP(A77,PLAN!B:T,6,0)</f>
        <v>1436196-Q-A</v>
      </c>
      <c r="D77" s="60" t="str">
        <f>VLOOKUP(A77,PLAN!B:T,7,0)</f>
        <v>AHW14R004S CN</v>
      </c>
      <c r="E77" s="60" t="str">
        <f>VLOOKUP(A77,PLAN!B:T,4,0)</f>
        <v>1001921480</v>
      </c>
      <c r="F77" s="59">
        <f>VLOOKUP(A77,PLAN!B:T,9,0)</f>
        <v>46237</v>
      </c>
      <c r="G77" s="59" t="str">
        <f>VLOOKUP(A77,PLAN!B:T,10,0)</f>
        <v>0103563246</v>
      </c>
      <c r="H77" s="58" t="str">
        <f>VLOOKUP(A77,PLAN!B:T,11,0)</f>
        <v>260720A01A</v>
      </c>
      <c r="I77" s="58">
        <f>VLOOKUP(A77,PLAN!B:T,12,0)</f>
        <v>3586</v>
      </c>
      <c r="J77" s="55">
        <f>VLOOKUP(A77,PLAN!B:AB,19,0)</f>
        <v>46227</v>
      </c>
      <c r="K77" s="57" t="str">
        <f>VLOOKUP(A77,PLAN!B:AB,20,0)</f>
        <v>M1</v>
      </c>
      <c r="L77" s="54"/>
      <c r="M77" s="54"/>
      <c r="N77" s="54"/>
      <c r="O77" s="286" t="str">
        <f>VLOOKUP(A77,PLAN!B:AB,21,0)</f>
        <v>F3</v>
      </c>
      <c r="P77" s="285"/>
      <c r="Q77" s="55">
        <f>VLOOKUP(A77,PLAN!B:AB,16,0)</f>
        <v>46226</v>
      </c>
    </row>
    <row r="78" spans="1:17" ht="18.600000000000001" customHeight="1">
      <c r="A78" s="299" t="s">
        <v>1567</v>
      </c>
      <c r="B78" s="60">
        <f>VLOOKUP(A78,PLAN!B:T,5,0)</f>
        <v>11134237</v>
      </c>
      <c r="C78" s="60" t="str">
        <f>VLOOKUP(A78,PLAN!B:T,6,0)</f>
        <v>1436196-Q-A</v>
      </c>
      <c r="D78" s="60" t="str">
        <f>VLOOKUP(A78,PLAN!B:T,7,0)</f>
        <v>AHW14R004S CN</v>
      </c>
      <c r="E78" s="60" t="str">
        <f>VLOOKUP(A78,PLAN!B:T,4,0)</f>
        <v>1001921481</v>
      </c>
      <c r="F78" s="59">
        <f>VLOOKUP(A78,PLAN!B:T,9,0)</f>
        <v>46237</v>
      </c>
      <c r="G78" s="59" t="str">
        <f>VLOOKUP(A78,PLAN!B:T,10,0)</f>
        <v>0103563247</v>
      </c>
      <c r="H78" s="58" t="str">
        <f>VLOOKUP(A78,PLAN!B:T,11,0)</f>
        <v>260720A02A</v>
      </c>
      <c r="I78" s="58">
        <f>VLOOKUP(A78,PLAN!B:T,12,0)</f>
        <v>2516</v>
      </c>
      <c r="J78" s="55">
        <f>VLOOKUP(A78,PLAN!B:AB,19,0)</f>
        <v>46227</v>
      </c>
      <c r="K78" s="57" t="str">
        <f>VLOOKUP(A78,PLAN!B:AB,20,0)</f>
        <v>M2</v>
      </c>
      <c r="L78" s="54"/>
      <c r="M78" s="54"/>
      <c r="N78" s="54"/>
      <c r="O78" s="286" t="str">
        <f>VLOOKUP(A78,PLAN!B:AB,21,0)</f>
        <v>F3</v>
      </c>
      <c r="P78" s="285"/>
      <c r="Q78" s="55">
        <f>VLOOKUP(A78,PLAN!B:AB,16,0)</f>
        <v>46226</v>
      </c>
    </row>
    <row r="79" spans="1:17" ht="18.600000000000001" customHeight="1">
      <c r="A79" s="299" t="s">
        <v>1568</v>
      </c>
      <c r="B79" s="60">
        <f>VLOOKUP(A79,PLAN!B:T,5,0)</f>
        <v>11134237</v>
      </c>
      <c r="C79" s="60" t="str">
        <f>VLOOKUP(A79,PLAN!B:T,6,0)</f>
        <v>1436196-Q-A</v>
      </c>
      <c r="D79" s="60" t="str">
        <f>VLOOKUP(A79,PLAN!B:T,7,0)</f>
        <v>AHW14R004S CN</v>
      </c>
      <c r="E79" s="60" t="str">
        <f>VLOOKUP(A79,PLAN!B:T,4,0)</f>
        <v>1001921482</v>
      </c>
      <c r="F79" s="59">
        <f>VLOOKUP(A79,PLAN!B:T,9,0)</f>
        <v>46237</v>
      </c>
      <c r="G79" s="59" t="str">
        <f>VLOOKUP(A79,PLAN!B:T,10,0)</f>
        <v>0103563248</v>
      </c>
      <c r="H79" s="58" t="str">
        <f>VLOOKUP(A79,PLAN!B:T,11,0)</f>
        <v>260720A03A</v>
      </c>
      <c r="I79" s="58">
        <f>VLOOKUP(A79,PLAN!B:T,12,0)</f>
        <v>1069</v>
      </c>
      <c r="J79" s="55">
        <f>VLOOKUP(A79,PLAN!B:AB,19,0)</f>
        <v>46227</v>
      </c>
      <c r="K79" s="57" t="str">
        <f>VLOOKUP(A79,PLAN!B:AB,20,0)</f>
        <v>M2</v>
      </c>
      <c r="L79" s="54"/>
      <c r="M79" s="54"/>
      <c r="N79" s="54"/>
      <c r="O79" s="286" t="str">
        <f>VLOOKUP(A79,PLAN!B:AB,21,0)</f>
        <v>F3</v>
      </c>
      <c r="P79" s="285"/>
      <c r="Q79" s="55">
        <f>VLOOKUP(A79,PLAN!B:AB,16,0)</f>
        <v>46226</v>
      </c>
    </row>
    <row r="80" spans="1:17" ht="18.600000000000001" customHeight="1">
      <c r="A80" s="299" t="s">
        <v>1569</v>
      </c>
      <c r="B80" s="60">
        <f>VLOOKUP(A80,PLAN!B:T,5,0)</f>
        <v>11134342</v>
      </c>
      <c r="C80" s="60" t="str">
        <f>VLOOKUP(A80,PLAN!B:T,6,0)</f>
        <v>1036068-S-AK-P</v>
      </c>
      <c r="D80" s="60" t="str">
        <f>VLOOKUP(A80,PLAN!B:T,7,0)</f>
        <v>AHW14R001S CN</v>
      </c>
      <c r="E80" s="60" t="str">
        <f>VLOOKUP(A80,PLAN!B:T,4,0)</f>
        <v>1001921483</v>
      </c>
      <c r="F80" s="59">
        <f>VLOOKUP(A80,PLAN!B:T,9,0)</f>
        <v>46237</v>
      </c>
      <c r="G80" s="59" t="str">
        <f>VLOOKUP(A80,PLAN!B:T,10,0)</f>
        <v>0103563249</v>
      </c>
      <c r="H80" s="58" t="str">
        <f>VLOOKUP(A80,PLAN!B:T,11,0)</f>
        <v>260720A04A</v>
      </c>
      <c r="I80" s="58">
        <f>VLOOKUP(A80,PLAN!B:T,12,0)</f>
        <v>2301</v>
      </c>
      <c r="J80" s="55">
        <f>VLOOKUP(A80,PLAN!B:AB,19,0)</f>
        <v>46227</v>
      </c>
      <c r="K80" s="57" t="str">
        <f>VLOOKUP(A80,PLAN!B:AB,20,0)</f>
        <v>M3</v>
      </c>
      <c r="L80" s="54"/>
      <c r="M80" s="54"/>
      <c r="N80" s="54"/>
      <c r="O80" s="286" t="str">
        <f>VLOOKUP(A80,PLAN!B:AB,21,0)</f>
        <v>F3</v>
      </c>
      <c r="P80" s="285"/>
      <c r="Q80" s="55">
        <f>VLOOKUP(A80,PLAN!B:AB,16,0)</f>
        <v>46226</v>
      </c>
    </row>
    <row r="81" spans="1:17" ht="18.600000000000001" customHeight="1">
      <c r="A81" s="299" t="s">
        <v>1570</v>
      </c>
      <c r="B81" s="60">
        <f>VLOOKUP(A81,PLAN!B:T,5,0)</f>
        <v>11134241</v>
      </c>
      <c r="C81" s="60" t="str">
        <f>VLOOKUP(A81,PLAN!B:T,6,0)</f>
        <v>1436298-J-AK</v>
      </c>
      <c r="D81" s="60" t="str">
        <f>VLOOKUP(A81,PLAN!B:T,7,0)</f>
        <v>APW14R005S CN</v>
      </c>
      <c r="E81" s="60" t="str">
        <f>VLOOKUP(A81,PLAN!B:T,4,0)</f>
        <v>1001921484</v>
      </c>
      <c r="F81" s="59">
        <f>VLOOKUP(A81,PLAN!B:T,9,0)</f>
        <v>46237</v>
      </c>
      <c r="G81" s="59" t="str">
        <f>VLOOKUP(A81,PLAN!B:T,10,0)</f>
        <v>0103563250</v>
      </c>
      <c r="H81" s="58" t="str">
        <f>VLOOKUP(A81,PLAN!B:T,11,0)</f>
        <v>260720A05A</v>
      </c>
      <c r="I81" s="58">
        <f>VLOOKUP(A81,PLAN!B:T,12,0)</f>
        <v>2516</v>
      </c>
      <c r="J81" s="55">
        <f>VLOOKUP(A81,PLAN!B:AB,19,0)</f>
        <v>46227</v>
      </c>
      <c r="K81" s="57" t="str">
        <f>VLOOKUP(A81,PLAN!B:AB,20,0)</f>
        <v>M4</v>
      </c>
      <c r="L81" s="54"/>
      <c r="M81" s="54"/>
      <c r="N81" s="54"/>
      <c r="O81" s="286" t="str">
        <f>VLOOKUP(A81,PLAN!B:AB,21,0)</f>
        <v>F3</v>
      </c>
      <c r="P81" s="285"/>
      <c r="Q81" s="55">
        <f>VLOOKUP(A81,PLAN!B:AB,16,0)</f>
        <v>46226</v>
      </c>
    </row>
    <row r="82" spans="1:17" ht="18.600000000000001" customHeight="1">
      <c r="A82" s="299" t="s">
        <v>1571</v>
      </c>
      <c r="B82" s="60">
        <f>VLOOKUP(A82,PLAN!B:T,5,0)</f>
        <v>11134240</v>
      </c>
      <c r="C82" s="60" t="str">
        <f>VLOOKUP(A82,PLAN!B:T,6,0)</f>
        <v>1436296-J-AK</v>
      </c>
      <c r="D82" s="60" t="str">
        <f>VLOOKUP(A82,PLAN!B:T,7,0)</f>
        <v>APW14R009S CN</v>
      </c>
      <c r="E82" s="60" t="str">
        <f>VLOOKUP(A82,PLAN!B:T,4,0)</f>
        <v>1001921485</v>
      </c>
      <c r="F82" s="59">
        <f>VLOOKUP(A82,PLAN!B:T,9,0)</f>
        <v>46237</v>
      </c>
      <c r="G82" s="59" t="str">
        <f>VLOOKUP(A82,PLAN!B:T,10,0)</f>
        <v>0103563251</v>
      </c>
      <c r="H82" s="58" t="str">
        <f>VLOOKUP(A82,PLAN!B:T,11,0)</f>
        <v>260720A06A</v>
      </c>
      <c r="I82" s="58">
        <f>VLOOKUP(A82,PLAN!B:T,12,0)</f>
        <v>1050</v>
      </c>
      <c r="J82" s="55">
        <f>VLOOKUP(A82,PLAN!B:AB,19,0)</f>
        <v>46227</v>
      </c>
      <c r="K82" s="57" t="str">
        <f>VLOOKUP(A82,PLAN!B:AB,20,0)</f>
        <v>M4</v>
      </c>
      <c r="L82" s="54"/>
      <c r="M82" s="54"/>
      <c r="N82" s="54"/>
      <c r="O82" s="286" t="str">
        <f>VLOOKUP(A82,PLAN!B:AB,21,0)</f>
        <v>F3</v>
      </c>
      <c r="P82" s="285"/>
      <c r="Q82" s="55">
        <f>VLOOKUP(A82,PLAN!B:AB,16,0)</f>
        <v>46226</v>
      </c>
    </row>
    <row r="83" spans="1:17" ht="18.600000000000001" customHeight="1">
      <c r="A83" s="299" t="s">
        <v>1572</v>
      </c>
      <c r="B83" s="60">
        <f>VLOOKUP(A83,PLAN!B:T,5,0)</f>
        <v>11134232</v>
      </c>
      <c r="C83" s="60" t="str">
        <f>VLOOKUP(A83,PLAN!B:T,6,0)</f>
        <v>1436302-K-AK</v>
      </c>
      <c r="D83" s="60" t="str">
        <f>VLOOKUP(A83,PLAN!B:T,7,0)</f>
        <v>APW14R010S CN</v>
      </c>
      <c r="E83" s="60" t="str">
        <f>VLOOKUP(A83,PLAN!B:T,4,0)</f>
        <v>1001921486</v>
      </c>
      <c r="F83" s="59">
        <f>VLOOKUP(A83,PLAN!B:T,9,0)</f>
        <v>46237</v>
      </c>
      <c r="G83" s="59" t="str">
        <f>VLOOKUP(A83,PLAN!B:T,10,0)</f>
        <v>0103563252</v>
      </c>
      <c r="H83" s="58" t="str">
        <f>VLOOKUP(A83,PLAN!B:T,11,0)</f>
        <v>260720A07A</v>
      </c>
      <c r="I83" s="58">
        <f>VLOOKUP(A83,PLAN!B:T,12,0)</f>
        <v>603</v>
      </c>
      <c r="J83" s="55">
        <f>VLOOKUP(A83,PLAN!B:AB,19,0)</f>
        <v>46227</v>
      </c>
      <c r="K83" s="57" t="str">
        <f>VLOOKUP(A83,PLAN!B:AB,20,0)</f>
        <v>M5</v>
      </c>
      <c r="L83" s="54"/>
      <c r="M83" s="54"/>
      <c r="N83" s="54"/>
      <c r="O83" s="286" t="str">
        <f>VLOOKUP(A83,PLAN!B:AB,21,0)</f>
        <v>F3</v>
      </c>
      <c r="P83" s="285"/>
      <c r="Q83" s="55">
        <f>VLOOKUP(A83,PLAN!B:AB,16,0)</f>
        <v>46226</v>
      </c>
    </row>
    <row r="84" spans="1:17" ht="18.600000000000001" customHeight="1">
      <c r="A84" s="299" t="s">
        <v>1563</v>
      </c>
      <c r="B84" s="60">
        <f>VLOOKUP(A84,PLAN!B:T,5,0)</f>
        <v>11134232</v>
      </c>
      <c r="C84" s="60" t="str">
        <f>VLOOKUP(A84,PLAN!B:T,6,0)</f>
        <v>1436302-K-AK</v>
      </c>
      <c r="D84" s="60" t="str">
        <f>VLOOKUP(A84,PLAN!B:T,7,0)</f>
        <v>APW14R010S CN</v>
      </c>
      <c r="E84" s="60" t="str">
        <f>VLOOKUP(A84,PLAN!B:T,4,0)</f>
        <v>1001921487</v>
      </c>
      <c r="F84" s="59">
        <f>VLOOKUP(A84,PLAN!B:T,9,0)</f>
        <v>46237</v>
      </c>
      <c r="G84" s="59" t="str">
        <f>VLOOKUP(A84,PLAN!B:T,10,0)</f>
        <v>0103563253</v>
      </c>
      <c r="H84" s="58" t="str">
        <f>VLOOKUP(A84,PLAN!B:T,11,0)</f>
        <v>260720A08A</v>
      </c>
      <c r="I84" s="58">
        <f>VLOOKUP(A84,PLAN!B:T,12,0)</f>
        <v>1700</v>
      </c>
      <c r="J84" s="55">
        <f>VLOOKUP(A84,PLAN!B:AB,19,0)</f>
        <v>46227</v>
      </c>
      <c r="K84" s="57" t="str">
        <f>VLOOKUP(A84,PLAN!B:AB,20,0)</f>
        <v>M5</v>
      </c>
      <c r="L84" s="54"/>
      <c r="M84" s="54"/>
      <c r="N84" s="54"/>
      <c r="O84" s="286" t="str">
        <f>VLOOKUP(A84,PLAN!B:AB,21,0)</f>
        <v>F3</v>
      </c>
      <c r="P84" s="285"/>
      <c r="Q84" s="55">
        <f>VLOOKUP(A84,PLAN!B:AB,16,0)</f>
        <v>46226</v>
      </c>
    </row>
    <row r="85" spans="1:17" ht="18.600000000000001" customHeight="1">
      <c r="A85" s="299" t="s">
        <v>1558</v>
      </c>
      <c r="B85" s="60">
        <f>VLOOKUP(A85,PLAN!B:T,5,0)</f>
        <v>11133759</v>
      </c>
      <c r="C85" s="60" t="str">
        <f>VLOOKUP(A85,PLAN!B:T,6,0)</f>
        <v>1456045-Q-A</v>
      </c>
      <c r="D85" s="60" t="str">
        <f>VLOOKUP(A85,PLAN!B:T,7,0)</f>
        <v>STM180-14S CN</v>
      </c>
      <c r="E85" s="60" t="str">
        <f>VLOOKUP(A85,PLAN!B:T,4,0)</f>
        <v>1001921490</v>
      </c>
      <c r="F85" s="59">
        <f>VLOOKUP(A85,PLAN!B:T,9,0)</f>
        <v>46242</v>
      </c>
      <c r="G85" s="59" t="str">
        <f>VLOOKUP(A85,PLAN!B:T,10,0)</f>
        <v>0103563256</v>
      </c>
      <c r="H85" s="58" t="str">
        <f>VLOOKUP(A85,PLAN!B:T,11,0)</f>
        <v>260720A11A</v>
      </c>
      <c r="I85" s="58">
        <f>VLOOKUP(A85,PLAN!B:T,12,0)</f>
        <v>182</v>
      </c>
      <c r="J85" s="55">
        <f>VLOOKUP(A85,PLAN!B:AB,19,0)</f>
        <v>46227</v>
      </c>
      <c r="K85" s="57" t="str">
        <f>VLOOKUP(A85,PLAN!B:AB,20,0)</f>
        <v>M7</v>
      </c>
      <c r="L85" s="54"/>
      <c r="M85" s="54"/>
      <c r="N85" s="54"/>
      <c r="O85" s="286" t="str">
        <f>VLOOKUP(A85,PLAN!B:AB,21,0)</f>
        <v>F2</v>
      </c>
      <c r="P85" s="285"/>
      <c r="Q85" s="55">
        <f>VLOOKUP(A85,PLAN!B:AB,16,0)</f>
        <v>46226</v>
      </c>
    </row>
    <row r="86" spans="1:17" ht="18.600000000000001" customHeight="1">
      <c r="A86" s="299" t="s">
        <v>1559</v>
      </c>
      <c r="B86" s="60">
        <f>VLOOKUP(A86,PLAN!B:T,5,0)</f>
        <v>11133764</v>
      </c>
      <c r="C86" s="60" t="str">
        <f>VLOOKUP(A86,PLAN!B:T,6,0)</f>
        <v>1456050-Q-A</v>
      </c>
      <c r="D86" s="60" t="str">
        <f>VLOOKUP(A86,PLAN!B:T,7,0)</f>
        <v>STM180-18S CN</v>
      </c>
      <c r="E86" s="60" t="str">
        <f>VLOOKUP(A86,PLAN!B:T,4,0)</f>
        <v>1001921491</v>
      </c>
      <c r="F86" s="59">
        <f>VLOOKUP(A86,PLAN!B:T,9,0)</f>
        <v>46242</v>
      </c>
      <c r="G86" s="59" t="str">
        <f>VLOOKUP(A86,PLAN!B:T,10,0)</f>
        <v>0103563257</v>
      </c>
      <c r="H86" s="58" t="str">
        <f>VLOOKUP(A86,PLAN!B:T,11,0)</f>
        <v>260720A12A</v>
      </c>
      <c r="I86" s="58">
        <f>VLOOKUP(A86,PLAN!B:T,12,0)</f>
        <v>1234</v>
      </c>
      <c r="J86" s="55">
        <f>VLOOKUP(A86,PLAN!B:AB,19,0)</f>
        <v>46227</v>
      </c>
      <c r="K86" s="57" t="str">
        <f>VLOOKUP(A86,PLAN!B:AB,20,0)</f>
        <v>M7</v>
      </c>
      <c r="L86" s="54"/>
      <c r="M86" s="54"/>
      <c r="N86" s="54"/>
      <c r="O86" s="286" t="str">
        <f>VLOOKUP(A86,PLAN!B:AB,21,0)</f>
        <v>F2</v>
      </c>
      <c r="P86" s="285"/>
      <c r="Q86" s="55">
        <f>VLOOKUP(A86,PLAN!B:AB,16,0)</f>
        <v>46226</v>
      </c>
    </row>
    <row r="87" spans="1:17" ht="18.600000000000001" customHeight="1">
      <c r="A87" s="299" t="s">
        <v>1560</v>
      </c>
      <c r="B87" s="60">
        <f>VLOOKUP(A87,PLAN!B:T,5,0)</f>
        <v>11133764</v>
      </c>
      <c r="C87" s="60" t="str">
        <f>VLOOKUP(A87,PLAN!B:T,6,0)</f>
        <v>1456050-Q-A</v>
      </c>
      <c r="D87" s="60" t="str">
        <f>VLOOKUP(A87,PLAN!B:T,7,0)</f>
        <v>STM180-18S CN</v>
      </c>
      <c r="E87" s="60" t="str">
        <f>VLOOKUP(A87,PLAN!B:T,4,0)</f>
        <v>1001921492</v>
      </c>
      <c r="F87" s="59">
        <f>VLOOKUP(A87,PLAN!B:T,9,0)</f>
        <v>46242</v>
      </c>
      <c r="G87" s="59" t="str">
        <f>VLOOKUP(A87,PLAN!B:T,10,0)</f>
        <v>0103563258</v>
      </c>
      <c r="H87" s="58" t="str">
        <f>VLOOKUP(A87,PLAN!B:T,11,0)</f>
        <v>260720A13A</v>
      </c>
      <c r="I87" s="58">
        <f>VLOOKUP(A87,PLAN!B:T,12,0)</f>
        <v>1304</v>
      </c>
      <c r="J87" s="55">
        <f>VLOOKUP(A87,PLAN!B:AB,19,0)</f>
        <v>46227</v>
      </c>
      <c r="K87" s="57" t="str">
        <f>VLOOKUP(A87,PLAN!B:AB,20,0)</f>
        <v>M7</v>
      </c>
      <c r="L87" s="54"/>
      <c r="M87" s="54"/>
      <c r="N87" s="54"/>
      <c r="O87" s="286" t="str">
        <f>VLOOKUP(A87,PLAN!B:AB,21,0)</f>
        <v>F2</v>
      </c>
      <c r="P87" s="285"/>
      <c r="Q87" s="55">
        <f>VLOOKUP(A87,PLAN!B:AB,16,0)</f>
        <v>46226</v>
      </c>
    </row>
    <row r="88" spans="1:17" ht="18.600000000000001" customHeight="1">
      <c r="A88" s="299" t="s">
        <v>1561</v>
      </c>
      <c r="B88" s="60">
        <f>VLOOKUP(A88,PLAN!B:T,5,0)</f>
        <v>11133764</v>
      </c>
      <c r="C88" s="60" t="str">
        <f>VLOOKUP(A88,PLAN!B:T,6,0)</f>
        <v>1456050-Q-A</v>
      </c>
      <c r="D88" s="60" t="str">
        <f>VLOOKUP(A88,PLAN!B:T,7,0)</f>
        <v>STM180-18S CN</v>
      </c>
      <c r="E88" s="60" t="str">
        <f>VLOOKUP(A88,PLAN!B:T,4,0)</f>
        <v>1001921493</v>
      </c>
      <c r="F88" s="59">
        <f>VLOOKUP(A88,PLAN!B:T,9,0)</f>
        <v>46242</v>
      </c>
      <c r="G88" s="59" t="str">
        <f>VLOOKUP(A88,PLAN!B:T,10,0)</f>
        <v>0103563259</v>
      </c>
      <c r="H88" s="58" t="str">
        <f>VLOOKUP(A88,PLAN!B:T,11,0)</f>
        <v>260720A14A</v>
      </c>
      <c r="I88" s="58">
        <f>VLOOKUP(A88,PLAN!B:T,12,0)</f>
        <v>503</v>
      </c>
      <c r="J88" s="55">
        <f>VLOOKUP(A88,PLAN!B:AB,19,0)</f>
        <v>46227</v>
      </c>
      <c r="K88" s="57" t="str">
        <f>VLOOKUP(A88,PLAN!B:AB,20,0)</f>
        <v>M7</v>
      </c>
      <c r="L88" s="54"/>
      <c r="M88" s="54"/>
      <c r="N88" s="54"/>
      <c r="O88" s="286" t="str">
        <f>VLOOKUP(A88,PLAN!B:AB,21,0)</f>
        <v>F2</v>
      </c>
      <c r="P88" s="285"/>
      <c r="Q88" s="55">
        <f>VLOOKUP(A88,PLAN!B:AB,16,0)</f>
        <v>46226</v>
      </c>
    </row>
    <row r="89" spans="1:17" ht="18.600000000000001" customHeight="1">
      <c r="A89" s="299" t="s">
        <v>1573</v>
      </c>
      <c r="B89" s="60">
        <f>VLOOKUP(A89,PLAN!B:T,5,0)</f>
        <v>11134235</v>
      </c>
      <c r="C89" s="60" t="str">
        <f>VLOOKUP(A89,PLAN!B:T,6,0)</f>
        <v>1036068-S-AK</v>
      </c>
      <c r="D89" s="60" t="str">
        <f>VLOOKUP(A89,PLAN!B:T,7,0)</f>
        <v>AHW14R001S CN</v>
      </c>
      <c r="E89" s="60" t="str">
        <f>VLOOKUP(A89,PLAN!B:T,4,0)</f>
        <v>1001921494</v>
      </c>
      <c r="F89" s="59">
        <f>VLOOKUP(A89,PLAN!B:T,9,0)</f>
        <v>46238</v>
      </c>
      <c r="G89" s="59" t="str">
        <f>VLOOKUP(A89,PLAN!B:T,10,0)</f>
        <v>0103563260</v>
      </c>
      <c r="H89" s="58" t="str">
        <f>VLOOKUP(A89,PLAN!B:T,11,0)</f>
        <v>260720A15A</v>
      </c>
      <c r="I89" s="58">
        <f>VLOOKUP(A89,PLAN!B:T,12,0)</f>
        <v>3586</v>
      </c>
      <c r="J89" s="55">
        <f>VLOOKUP(A89,PLAN!B:AB,19,0)</f>
        <v>46230</v>
      </c>
      <c r="K89" s="57" t="str">
        <f>VLOOKUP(A89,PLAN!B:AB,20,0)</f>
        <v>M1</v>
      </c>
      <c r="L89" s="54"/>
      <c r="M89" s="54"/>
      <c r="N89" s="54"/>
      <c r="O89" s="286" t="str">
        <f>VLOOKUP(A89,PLAN!B:AB,21,0)</f>
        <v>F3</v>
      </c>
      <c r="P89" s="285"/>
      <c r="Q89" s="55">
        <f>VLOOKUP(A89,PLAN!B:AB,16,0)</f>
        <v>46227</v>
      </c>
    </row>
    <row r="90" spans="1:17" ht="18.600000000000001" customHeight="1">
      <c r="A90" s="299" t="s">
        <v>1575</v>
      </c>
      <c r="B90" s="60">
        <f>VLOOKUP(A90,PLAN!B:T,5,0)</f>
        <v>11134235</v>
      </c>
      <c r="C90" s="60" t="str">
        <f>VLOOKUP(A90,PLAN!B:T,6,0)</f>
        <v>1036068-S-AK</v>
      </c>
      <c r="D90" s="60" t="str">
        <f>VLOOKUP(A90,PLAN!B:T,7,0)</f>
        <v>AHW14R001S CN</v>
      </c>
      <c r="E90" s="60" t="str">
        <f>VLOOKUP(A90,PLAN!B:T,4,0)</f>
        <v>1001921495</v>
      </c>
      <c r="F90" s="59">
        <f>VLOOKUP(A90,PLAN!B:T,9,0)</f>
        <v>46238</v>
      </c>
      <c r="G90" s="59" t="str">
        <f>VLOOKUP(A90,PLAN!B:T,10,0)</f>
        <v>0103563261</v>
      </c>
      <c r="H90" s="58" t="str">
        <f>VLOOKUP(A90,PLAN!B:T,11,0)</f>
        <v>260720A16A</v>
      </c>
      <c r="I90" s="58">
        <f>VLOOKUP(A90,PLAN!B:T,12,0)</f>
        <v>3586</v>
      </c>
      <c r="J90" s="55">
        <f>VLOOKUP(A90,PLAN!B:AB,19,0)</f>
        <v>46230</v>
      </c>
      <c r="K90" s="57" t="str">
        <f>VLOOKUP(A90,PLAN!B:AB,20,0)</f>
        <v>M2</v>
      </c>
      <c r="L90" s="54"/>
      <c r="M90" s="54"/>
      <c r="N90" s="54"/>
      <c r="O90" s="286" t="str">
        <f>VLOOKUP(A90,PLAN!B:AB,21,0)</f>
        <v>F3</v>
      </c>
      <c r="P90" s="285"/>
      <c r="Q90" s="55">
        <f>VLOOKUP(A90,PLAN!B:AB,16,0)</f>
        <v>46227</v>
      </c>
    </row>
    <row r="91" spans="1:17" ht="18.600000000000001" customHeight="1">
      <c r="A91" s="299" t="s">
        <v>1576</v>
      </c>
      <c r="B91" s="60">
        <f>VLOOKUP(A91,PLAN!B:T,5,0)</f>
        <v>11134235</v>
      </c>
      <c r="C91" s="60" t="str">
        <f>VLOOKUP(A91,PLAN!B:T,6,0)</f>
        <v>1036068-S-AK</v>
      </c>
      <c r="D91" s="60" t="str">
        <f>VLOOKUP(A91,PLAN!B:T,7,0)</f>
        <v>AHW14R001S CN</v>
      </c>
      <c r="E91" s="60" t="str">
        <f>VLOOKUP(A91,PLAN!B:T,4,0)</f>
        <v>1001921496</v>
      </c>
      <c r="F91" s="59">
        <f>VLOOKUP(A91,PLAN!B:T,9,0)</f>
        <v>46238</v>
      </c>
      <c r="G91" s="59" t="str">
        <f>VLOOKUP(A91,PLAN!B:T,10,0)</f>
        <v>0103563262</v>
      </c>
      <c r="H91" s="58" t="str">
        <f>VLOOKUP(A91,PLAN!B:T,11,0)</f>
        <v>260720A17A</v>
      </c>
      <c r="I91" s="58">
        <f>VLOOKUP(A91,PLAN!B:T,12,0)</f>
        <v>2386</v>
      </c>
      <c r="J91" s="55">
        <f>VLOOKUP(A91,PLAN!B:AB,19,0)</f>
        <v>46230</v>
      </c>
      <c r="K91" s="57" t="str">
        <f>VLOOKUP(A91,PLAN!B:AB,20,0)</f>
        <v>M3</v>
      </c>
      <c r="L91" s="54"/>
      <c r="M91" s="54"/>
      <c r="N91" s="54"/>
      <c r="O91" s="286" t="str">
        <f>VLOOKUP(A91,PLAN!B:AB,21,0)</f>
        <v>F3</v>
      </c>
      <c r="P91" s="285"/>
      <c r="Q91" s="55">
        <f>VLOOKUP(A91,PLAN!B:AB,16,0)</f>
        <v>46227</v>
      </c>
    </row>
    <row r="92" spans="1:17" ht="18.600000000000001" customHeight="1">
      <c r="A92" s="299" t="s">
        <v>1577</v>
      </c>
      <c r="B92" s="60">
        <f>VLOOKUP(A92,PLAN!B:T,5,0)</f>
        <v>11134110</v>
      </c>
      <c r="C92" s="60" t="str">
        <f>VLOOKUP(A92,PLAN!B:T,6,0)</f>
        <v>1236016-L-AK</v>
      </c>
      <c r="D92" s="60" t="str">
        <f>VLOOKUP(A92,PLAN!B:T,7,0)</f>
        <v>AHW14S003S CN</v>
      </c>
      <c r="E92" s="60" t="str">
        <f>VLOOKUP(A92,PLAN!B:T,4,0)</f>
        <v>1001921497</v>
      </c>
      <c r="F92" s="59">
        <f>VLOOKUP(A92,PLAN!B:T,9,0)</f>
        <v>46238</v>
      </c>
      <c r="G92" s="59" t="str">
        <f>VLOOKUP(A92,PLAN!B:T,10,0)</f>
        <v>0103563263</v>
      </c>
      <c r="H92" s="58" t="str">
        <f>VLOOKUP(A92,PLAN!B:T,11,0)</f>
        <v>260720A18A</v>
      </c>
      <c r="I92" s="58">
        <f>VLOOKUP(A92,PLAN!B:T,12,0)</f>
        <v>2620</v>
      </c>
      <c r="J92" s="55">
        <f>VLOOKUP(A92,PLAN!B:AB,19,0)</f>
        <v>46230</v>
      </c>
      <c r="K92" s="57" t="str">
        <f>VLOOKUP(A92,PLAN!B:AB,20,0)</f>
        <v>M4</v>
      </c>
      <c r="L92" s="54"/>
      <c r="M92" s="54"/>
      <c r="N92" s="54"/>
      <c r="O92" s="286" t="str">
        <f>VLOOKUP(A92,PLAN!B:AB,21,0)</f>
        <v>F3</v>
      </c>
      <c r="P92" s="285"/>
      <c r="Q92" s="55">
        <f>VLOOKUP(A92,PLAN!B:AB,16,0)</f>
        <v>46227</v>
      </c>
    </row>
    <row r="93" spans="1:17" ht="18.600000000000001" customHeight="1">
      <c r="A93" s="299" t="s">
        <v>1578</v>
      </c>
      <c r="B93" s="60">
        <f>VLOOKUP(A93,PLAN!B:T,5,0)</f>
        <v>11134106</v>
      </c>
      <c r="C93" s="60" t="str">
        <f>VLOOKUP(A93,PLAN!B:T,6,0)</f>
        <v>1236001-N-AK</v>
      </c>
      <c r="D93" s="60" t="str">
        <f>VLOOKUP(A93,PLAN!B:T,7,0)</f>
        <v>AGH143090 CN</v>
      </c>
      <c r="E93" s="60" t="str">
        <f>VLOOKUP(A93,PLAN!B:T,4,0)</f>
        <v>1001921498</v>
      </c>
      <c r="F93" s="59">
        <f>VLOOKUP(A93,PLAN!B:T,9,0)</f>
        <v>46238</v>
      </c>
      <c r="G93" s="59" t="str">
        <f>VLOOKUP(A93,PLAN!B:T,10,0)</f>
        <v>0103563264</v>
      </c>
      <c r="H93" s="58" t="str">
        <f>VLOOKUP(A93,PLAN!B:T,11,0)</f>
        <v>260720A19A</v>
      </c>
      <c r="I93" s="58">
        <f>VLOOKUP(A93,PLAN!B:T,12,0)</f>
        <v>310</v>
      </c>
      <c r="J93" s="55">
        <f>VLOOKUP(A93,PLAN!B:AB,19,0)</f>
        <v>46230</v>
      </c>
      <c r="K93" s="57" t="str">
        <f>VLOOKUP(A93,PLAN!B:AB,20,0)</f>
        <v>M4</v>
      </c>
      <c r="L93" s="54"/>
      <c r="M93" s="54"/>
      <c r="N93" s="54"/>
      <c r="O93" s="286" t="str">
        <f>VLOOKUP(A93,PLAN!B:AB,21,0)</f>
        <v>F3</v>
      </c>
      <c r="P93" s="285"/>
      <c r="Q93" s="55">
        <f>VLOOKUP(A93,PLAN!B:AB,16,0)</f>
        <v>46227</v>
      </c>
    </row>
    <row r="94" spans="1:17" ht="18.600000000000001" customHeight="1">
      <c r="A94" s="299" t="s">
        <v>1579</v>
      </c>
      <c r="B94" s="60">
        <f>VLOOKUP(A94,PLAN!B:T,5,0)</f>
        <v>11134107</v>
      </c>
      <c r="C94" s="60" t="str">
        <f>VLOOKUP(A94,PLAN!B:T,6,0)</f>
        <v>1236005-N-AK</v>
      </c>
      <c r="D94" s="60" t="str">
        <f>VLOOKUP(A94,PLAN!B:T,7,0)</f>
        <v>AGH143091 CN</v>
      </c>
      <c r="E94" s="60" t="str">
        <f>VLOOKUP(A94,PLAN!B:T,4,0)</f>
        <v>1001921499</v>
      </c>
      <c r="F94" s="59">
        <f>VLOOKUP(A94,PLAN!B:T,9,0)</f>
        <v>46238</v>
      </c>
      <c r="G94" s="59" t="str">
        <f>VLOOKUP(A94,PLAN!B:T,10,0)</f>
        <v>0103563265</v>
      </c>
      <c r="H94" s="58" t="str">
        <f>VLOOKUP(A94,PLAN!B:T,11,0)</f>
        <v>260720A20A</v>
      </c>
      <c r="I94" s="58">
        <f>VLOOKUP(A94,PLAN!B:T,12,0)</f>
        <v>120</v>
      </c>
      <c r="J94" s="55">
        <f>VLOOKUP(A94,PLAN!B:AB,19,0)</f>
        <v>46230</v>
      </c>
      <c r="K94" s="57" t="str">
        <f>VLOOKUP(A94,PLAN!B:AB,20,0)</f>
        <v>M4</v>
      </c>
      <c r="L94" s="54"/>
      <c r="M94" s="54"/>
      <c r="N94" s="54"/>
      <c r="O94" s="286" t="str">
        <f>VLOOKUP(A94,PLAN!B:AB,21,0)</f>
        <v>F3</v>
      </c>
      <c r="P94" s="285"/>
      <c r="Q94" s="55">
        <f>VLOOKUP(A94,PLAN!B:AB,16,0)</f>
        <v>46227</v>
      </c>
    </row>
    <row r="95" spans="1:17" ht="18.600000000000001" customHeight="1">
      <c r="A95" s="299" t="s">
        <v>1580</v>
      </c>
      <c r="B95" s="60">
        <f>VLOOKUP(A95,PLAN!B:T,5,0)</f>
        <v>11134108</v>
      </c>
      <c r="C95" s="60" t="str">
        <f>VLOOKUP(A95,PLAN!B:T,6,0)</f>
        <v>1236007-N-AK</v>
      </c>
      <c r="D95" s="60" t="str">
        <f>VLOOKUP(A95,PLAN!B:T,7,0)</f>
        <v>AGH143092 CN</v>
      </c>
      <c r="E95" s="60" t="str">
        <f>VLOOKUP(A95,PLAN!B:T,4,0)</f>
        <v>1001921500</v>
      </c>
      <c r="F95" s="59">
        <f>VLOOKUP(A95,PLAN!B:T,9,0)</f>
        <v>46238</v>
      </c>
      <c r="G95" s="59" t="str">
        <f>VLOOKUP(A95,PLAN!B:T,10,0)</f>
        <v>0103563266</v>
      </c>
      <c r="H95" s="58" t="str">
        <f>VLOOKUP(A95,PLAN!B:T,11,0)</f>
        <v>260720A21A</v>
      </c>
      <c r="I95" s="58">
        <f>VLOOKUP(A95,PLAN!B:T,12,0)</f>
        <v>123</v>
      </c>
      <c r="J95" s="55">
        <f>VLOOKUP(A95,PLAN!B:AB,19,0)</f>
        <v>46230</v>
      </c>
      <c r="K95" s="57" t="str">
        <f>VLOOKUP(A95,PLAN!B:AB,20,0)</f>
        <v>M4</v>
      </c>
      <c r="L95" s="54"/>
      <c r="M95" s="54"/>
      <c r="N95" s="54"/>
      <c r="O95" s="286" t="str">
        <f>VLOOKUP(A95,PLAN!B:AB,21,0)</f>
        <v>F3</v>
      </c>
      <c r="P95" s="285"/>
      <c r="Q95" s="55">
        <f>VLOOKUP(A95,PLAN!B:AB,16,0)</f>
        <v>46227</v>
      </c>
    </row>
    <row r="96" spans="1:17" ht="18.600000000000001" customHeight="1">
      <c r="A96" s="299" t="s">
        <v>1566</v>
      </c>
      <c r="B96" s="60">
        <f>VLOOKUP(A96,PLAN!B:T,5,0)</f>
        <v>11134112</v>
      </c>
      <c r="C96" s="60" t="str">
        <f>VLOOKUP(A96,PLAN!B:T,6,0)</f>
        <v>1931119-D-A</v>
      </c>
      <c r="D96" s="60" t="str">
        <f>VLOOKUP(A96,PLAN!B:T,7,0)</f>
        <v>AHW14R013P CN</v>
      </c>
      <c r="E96" s="60" t="str">
        <f>VLOOKUP(A96,PLAN!B:T,4,0)</f>
        <v>1001921501</v>
      </c>
      <c r="F96" s="59">
        <f>VLOOKUP(A96,PLAN!B:T,9,0)</f>
        <v>46238</v>
      </c>
      <c r="G96" s="59" t="str">
        <f>VLOOKUP(A96,PLAN!B:T,10,0)</f>
        <v>0103563267</v>
      </c>
      <c r="H96" s="58" t="str">
        <f>VLOOKUP(A96,PLAN!B:T,11,0)</f>
        <v>260720A22A</v>
      </c>
      <c r="I96" s="58">
        <f>VLOOKUP(A96,PLAN!B:T,12,0)</f>
        <v>300</v>
      </c>
      <c r="J96" s="55">
        <f>VLOOKUP(A96,PLAN!B:AB,19,0)</f>
        <v>46230</v>
      </c>
      <c r="K96" s="57" t="str">
        <f>VLOOKUP(A96,PLAN!B:AB,20,0)</f>
        <v>M4</v>
      </c>
      <c r="L96" s="54"/>
      <c r="M96" s="54"/>
      <c r="N96" s="54"/>
      <c r="O96" s="286" t="str">
        <f>VLOOKUP(A96,PLAN!B:AB,21,0)</f>
        <v>F3</v>
      </c>
      <c r="P96" s="285"/>
      <c r="Q96" s="55">
        <f>VLOOKUP(A96,PLAN!B:AB,16,0)</f>
        <v>46227</v>
      </c>
    </row>
    <row r="97" spans="1:17" ht="18.600000000000001" customHeight="1">
      <c r="A97" s="299" t="s">
        <v>1565</v>
      </c>
      <c r="B97" s="60">
        <f>VLOOKUP(A97,PLAN!B:T,5,0)</f>
        <v>11134240</v>
      </c>
      <c r="C97" s="60" t="str">
        <f>VLOOKUP(A97,PLAN!B:T,6,0)</f>
        <v>1436296-J-AK</v>
      </c>
      <c r="D97" s="60" t="str">
        <f>VLOOKUP(A97,PLAN!B:T,7,0)</f>
        <v>APW14R009S CN</v>
      </c>
      <c r="E97" s="60" t="str">
        <f>VLOOKUP(A97,PLAN!B:T,4,0)</f>
        <v>1001921502</v>
      </c>
      <c r="F97" s="59">
        <f>VLOOKUP(A97,PLAN!B:T,9,0)</f>
        <v>46238</v>
      </c>
      <c r="G97" s="59" t="str">
        <f>VLOOKUP(A97,PLAN!B:T,10,0)</f>
        <v>0103563268</v>
      </c>
      <c r="H97" s="58" t="str">
        <f>VLOOKUP(A97,PLAN!B:T,11,0)</f>
        <v>260720A23A</v>
      </c>
      <c r="I97" s="58">
        <f>VLOOKUP(A97,PLAN!B:T,12,0)</f>
        <v>2373</v>
      </c>
      <c r="J97" s="55">
        <f>VLOOKUP(A97,PLAN!B:AB,19,0)</f>
        <v>46230</v>
      </c>
      <c r="K97" s="57" t="str">
        <f>VLOOKUP(A97,PLAN!B:AB,20,0)</f>
        <v>M5</v>
      </c>
      <c r="L97" s="54"/>
      <c r="M97" s="54"/>
      <c r="N97" s="54"/>
      <c r="O97" s="286" t="str">
        <f>VLOOKUP(A97,PLAN!B:AB,21,0)</f>
        <v>F3</v>
      </c>
      <c r="P97" s="285"/>
      <c r="Q97" s="55">
        <f>VLOOKUP(A97,PLAN!B:AB,16,0)</f>
        <v>46227</v>
      </c>
    </row>
    <row r="98" spans="1:17" ht="18.600000000000001" customHeight="1">
      <c r="A98" s="299" t="s">
        <v>1564</v>
      </c>
      <c r="B98" s="60">
        <f>VLOOKUP(A98,PLAN!B:T,5,0)</f>
        <v>11132210</v>
      </c>
      <c r="C98" s="60" t="str">
        <f>VLOOKUP(A98,PLAN!B:T,6,0)</f>
        <v>1731135-E-AK-P</v>
      </c>
      <c r="D98" s="60" t="str">
        <f>VLOOKUP(A98,PLAN!B:T,7,0)</f>
        <v>AGH146000 US</v>
      </c>
      <c r="E98" s="60" t="str">
        <f>VLOOKUP(A98,PLAN!B:T,4,0)</f>
        <v>1001921503</v>
      </c>
      <c r="F98" s="59">
        <f>VLOOKUP(A98,PLAN!B:T,9,0)</f>
        <v>46236</v>
      </c>
      <c r="G98" s="59" t="str">
        <f>VLOOKUP(A98,PLAN!B:T,10,0)</f>
        <v>0103563269</v>
      </c>
      <c r="H98" s="58" t="str">
        <f>VLOOKUP(A98,PLAN!B:T,11,0)</f>
        <v>260720A24A</v>
      </c>
      <c r="I98" s="58">
        <f>VLOOKUP(A98,PLAN!B:T,12,0)</f>
        <v>3440</v>
      </c>
      <c r="J98" s="55">
        <f>VLOOKUP(A98,PLAN!B:AB,19,0)</f>
        <v>46230</v>
      </c>
      <c r="K98" s="57" t="str">
        <f>VLOOKUP(A98,PLAN!B:AB,20,0)</f>
        <v>M6</v>
      </c>
      <c r="L98" s="54"/>
      <c r="M98" s="54"/>
      <c r="N98" s="54"/>
      <c r="O98" s="286" t="str">
        <f>VLOOKUP(A98,PLAN!B:AB,21,0)</f>
        <v>F2</v>
      </c>
      <c r="P98" s="285"/>
      <c r="Q98" s="55">
        <f>VLOOKUP(A98,PLAN!B:AB,16,0)</f>
        <v>46227</v>
      </c>
    </row>
    <row r="99" spans="1:17" ht="18.600000000000001" customHeight="1">
      <c r="A99" s="299" t="s">
        <v>722</v>
      </c>
      <c r="B99" s="60">
        <f>VLOOKUP(A99,PLAN!B:T,5,0)</f>
        <v>11126730</v>
      </c>
      <c r="C99" s="60" t="str">
        <f>VLOOKUP(A99,PLAN!B:T,6,0)</f>
        <v>1436075-J-AK</v>
      </c>
      <c r="D99" s="60" t="str">
        <f>VLOOKUP(A99,PLAN!B:T,7,0)</f>
        <v>AGH143092 Q  NOCE</v>
      </c>
      <c r="E99" s="60" t="str">
        <f>VLOOKUP(A99,PLAN!B:T,4,0)</f>
        <v>1001912027</v>
      </c>
      <c r="F99" s="59">
        <f>VLOOKUP(A99,PLAN!B:T,9,0)</f>
        <v>46227</v>
      </c>
      <c r="G99" s="59" t="str">
        <f>VLOOKUP(A99,PLAN!B:T,10,0)</f>
        <v>0103544281</v>
      </c>
      <c r="H99" s="58" t="str">
        <f>VLOOKUP(A99,PLAN!B:T,11,0)</f>
        <v>260709A17A</v>
      </c>
      <c r="I99" s="58">
        <f>VLOOKUP(A99,PLAN!B:T,12,0)</f>
        <v>25</v>
      </c>
      <c r="J99" s="55">
        <f>VLOOKUP(A99,PLAN!B:AB,19,0)</f>
        <v>46230</v>
      </c>
      <c r="K99" s="57" t="str">
        <f>VLOOKUP(A99,PLAN!B:AB,20,0)</f>
        <v>M7</v>
      </c>
      <c r="L99" s="54"/>
      <c r="M99" s="54"/>
      <c r="N99" s="54"/>
      <c r="O99" s="286" t="str">
        <f>VLOOKUP(A99,PLAN!B:AB,21,0)</f>
        <v>F2</v>
      </c>
      <c r="P99" s="285"/>
      <c r="Q99" s="55">
        <f>VLOOKUP(A99,PLAN!B:AB,16,0)</f>
        <v>46227</v>
      </c>
    </row>
    <row r="100" spans="1:17" ht="18.600000000000001" customHeight="1">
      <c r="A100" s="299" t="s">
        <v>723</v>
      </c>
      <c r="B100" s="60">
        <f>VLOOKUP(A100,PLAN!B:T,5,0)</f>
        <v>11126730</v>
      </c>
      <c r="C100" s="60" t="str">
        <f>VLOOKUP(A100,PLAN!B:T,6,0)</f>
        <v>1436075-J-AK</v>
      </c>
      <c r="D100" s="60" t="str">
        <f>VLOOKUP(A100,PLAN!B:T,7,0)</f>
        <v>AGH143092 Q  NO CE</v>
      </c>
      <c r="E100" s="60" t="str">
        <f>VLOOKUP(A100,PLAN!B:T,4,0)</f>
        <v>1001912028</v>
      </c>
      <c r="F100" s="59">
        <f>VLOOKUP(A100,PLAN!B:T,9,0)</f>
        <v>46227</v>
      </c>
      <c r="G100" s="59" t="str">
        <f>VLOOKUP(A100,PLAN!B:T,10,0)</f>
        <v>0103544282</v>
      </c>
      <c r="H100" s="58" t="str">
        <f>VLOOKUP(A100,PLAN!B:T,11,0)</f>
        <v>260709A18A</v>
      </c>
      <c r="I100" s="58">
        <f>VLOOKUP(A100,PLAN!B:T,12,0)</f>
        <v>25</v>
      </c>
      <c r="J100" s="55">
        <f>VLOOKUP(A100,PLAN!B:AB,19,0)</f>
        <v>46230</v>
      </c>
      <c r="K100" s="57" t="str">
        <f>VLOOKUP(A100,PLAN!B:AB,20,0)</f>
        <v>M7</v>
      </c>
      <c r="L100" s="54"/>
      <c r="M100" s="54"/>
      <c r="N100" s="54"/>
      <c r="O100" s="286" t="str">
        <f>VLOOKUP(A100,PLAN!B:AB,21,0)</f>
        <v>F2</v>
      </c>
      <c r="P100" s="285"/>
      <c r="Q100" s="55">
        <f>VLOOKUP(A100,PLAN!B:AB,16,0)</f>
        <v>46227</v>
      </c>
    </row>
    <row r="101" spans="1:17" ht="18.600000000000001" customHeight="1">
      <c r="A101" s="299" t="s">
        <v>1574</v>
      </c>
      <c r="B101" s="60">
        <f>VLOOKUP(A101,PLAN!B:T,5,0)</f>
        <v>11111223</v>
      </c>
      <c r="C101" s="60" t="str">
        <f>VLOOKUP(A101,PLAN!B:T,6,0)</f>
        <v>1631042-F-A</v>
      </c>
      <c r="D101" s="60" t="str">
        <f>VLOOKUP(A101,PLAN!B:T,7,0)</f>
        <v>AMS-180-1445 JP</v>
      </c>
      <c r="E101" s="60" t="str">
        <f>VLOOKUP(A101,PLAN!B:T,4,0)</f>
        <v>1001921505</v>
      </c>
      <c r="F101" s="59">
        <f>VLOOKUP(A101,PLAN!B:T,9,0)</f>
        <v>46236</v>
      </c>
      <c r="G101" s="59" t="str">
        <f>VLOOKUP(A101,PLAN!B:T,10,0)</f>
        <v>0103563271</v>
      </c>
      <c r="H101" s="58" t="str">
        <f>VLOOKUP(A101,PLAN!B:T,11,0)</f>
        <v>260720A26A</v>
      </c>
      <c r="I101" s="58">
        <f>VLOOKUP(A101,PLAN!B:T,12,0)</f>
        <v>450</v>
      </c>
      <c r="J101" s="55">
        <f>VLOOKUP(A101,PLAN!B:AB,19,0)</f>
        <v>46234</v>
      </c>
      <c r="K101" s="57" t="str">
        <f>VLOOKUP(A101,PLAN!B:AB,20,0)</f>
        <v>M8</v>
      </c>
      <c r="L101" s="54"/>
      <c r="M101" s="54"/>
      <c r="N101" s="54"/>
      <c r="O101" s="286" t="str">
        <f>VLOOKUP(A101,PLAN!B:AB,21,0)</f>
        <v>CAG</v>
      </c>
      <c r="P101" s="285"/>
      <c r="Q101" s="55">
        <f>VLOOKUP(A101,PLAN!B:AB,16,0)</f>
        <v>46227</v>
      </c>
    </row>
    <row r="102" spans="1:17" ht="18.600000000000001" customHeight="1">
      <c r="A102" s="299" t="s">
        <v>1746</v>
      </c>
      <c r="B102" s="60">
        <f>VLOOKUP(A102,PLAN!B:T,5,0)</f>
        <v>11125723</v>
      </c>
      <c r="C102" s="60" t="str">
        <f>VLOOKUP(A102,PLAN!B:T,6,0)</f>
        <v>2131695-D-A</v>
      </c>
      <c r="D102" s="60" t="str">
        <f>VLOOKUP(A102,PLAN!B:T,7,0)</f>
        <v>AHW14R004S NO CE</v>
      </c>
      <c r="E102" s="60" t="str">
        <f>VLOOKUP(A102,PLAN!B:T,4,0)</f>
        <v>1001922265</v>
      </c>
      <c r="F102" s="59">
        <f>VLOOKUP(A102,PLAN!B:T,9,0)</f>
        <v>46238</v>
      </c>
      <c r="G102" s="59" t="str">
        <f>VLOOKUP(A102,PLAN!B:T,10,0)</f>
        <v>0103564657</v>
      </c>
      <c r="H102" s="58" t="str">
        <f>VLOOKUP(A102,PLAN!B:T,11,0)</f>
        <v>260720A27A</v>
      </c>
      <c r="I102" s="58">
        <f>VLOOKUP(A102,PLAN!B:T,12,0)</f>
        <v>1673</v>
      </c>
      <c r="J102" s="55">
        <f>VLOOKUP(A102,PLAN!B:AB,19,0)</f>
        <v>46230</v>
      </c>
      <c r="K102" s="57" t="str">
        <f>VLOOKUP(A102,PLAN!B:AB,20,0)</f>
        <v>M7</v>
      </c>
      <c r="L102" s="54"/>
      <c r="M102" s="54"/>
      <c r="N102" s="54"/>
      <c r="O102" s="286" t="str">
        <f>VLOOKUP(A102,PLAN!B:AB,21,0)</f>
        <v>F2</v>
      </c>
      <c r="P102" s="285"/>
      <c r="Q102" s="55">
        <f>VLOOKUP(A102,PLAN!B:AB,16,0)</f>
        <v>46227</v>
      </c>
    </row>
    <row r="103" spans="1:17" ht="18.600000000000001" customHeight="1">
      <c r="A103" s="299" t="s">
        <v>1581</v>
      </c>
      <c r="B103" s="60">
        <f>VLOOKUP(A103,PLAN!B:T,5,0)</f>
        <v>11134235</v>
      </c>
      <c r="C103" s="60" t="str">
        <f>VLOOKUP(A103,PLAN!B:T,6,0)</f>
        <v>1036068-S-AK</v>
      </c>
      <c r="D103" s="60" t="str">
        <f>VLOOKUP(A103,PLAN!B:T,7,0)</f>
        <v>AHW14R001S CN</v>
      </c>
      <c r="E103" s="60" t="str">
        <f>VLOOKUP(A103,PLAN!B:T,4,0)</f>
        <v>1001921504</v>
      </c>
      <c r="F103" s="59">
        <f>VLOOKUP(A103,PLAN!B:T,9,0)</f>
        <v>46238</v>
      </c>
      <c r="G103" s="59" t="str">
        <f>VLOOKUP(A103,PLAN!B:T,10,0)</f>
        <v>0103563270</v>
      </c>
      <c r="H103" s="58" t="str">
        <f>VLOOKUP(A103,PLAN!B:T,11,0)</f>
        <v>260720A25A</v>
      </c>
      <c r="I103" s="58">
        <f>VLOOKUP(A103,PLAN!B:T,12,0)</f>
        <v>2386</v>
      </c>
      <c r="J103" s="55">
        <f>VLOOKUP(A103,PLAN!B:AB,19,0)</f>
        <v>46230</v>
      </c>
      <c r="K103" s="57" t="str">
        <f>VLOOKUP(A103,PLAN!B:AB,20,0)</f>
        <v>M8</v>
      </c>
      <c r="L103" s="54"/>
      <c r="M103" s="54"/>
      <c r="N103" s="54"/>
      <c r="O103" s="286" t="str">
        <f>VLOOKUP(A103,PLAN!B:AB,21,0)</f>
        <v>CAG</v>
      </c>
      <c r="P103" s="285"/>
      <c r="Q103" s="55">
        <f>VLOOKUP(A103,PLAN!B:AB,16,0)</f>
        <v>46227</v>
      </c>
    </row>
    <row r="104" spans="1:17" ht="18.600000000000001" customHeight="1">
      <c r="A104" s="299" t="s">
        <v>1800</v>
      </c>
      <c r="B104" s="60">
        <f>VLOOKUP(A104,PLAN!B:T,5,0)</f>
        <v>11105841</v>
      </c>
      <c r="C104" s="60" t="str">
        <f>VLOOKUP(A104,PLAN!B:T,6,0)</f>
        <v>AJ2401173-01-A</v>
      </c>
      <c r="D104" s="60" t="str">
        <f>VLOOKUP(A104,PLAN!B:T,7,0)</f>
        <v>WAIN-CKI-300-RC CN</v>
      </c>
      <c r="E104" s="60" t="str">
        <f>VLOOKUP(A104,PLAN!B:T,4,0)</f>
        <v>2000127641</v>
      </c>
      <c r="F104" s="59">
        <f>VLOOKUP(A104,PLAN!B:T,9,0)</f>
        <v>46234</v>
      </c>
      <c r="G104" s="59" t="str">
        <f>VLOOKUP(A104,PLAN!B:T,10,0)</f>
        <v>0103565404</v>
      </c>
      <c r="H104" s="58" t="str">
        <f>VLOOKUP(A104,PLAN!B:T,11,0)</f>
        <v>260720Y08A</v>
      </c>
      <c r="I104" s="58">
        <f>VLOOKUP(A104,PLAN!B:T,12,0)</f>
        <v>3</v>
      </c>
      <c r="J104" s="55" t="str">
        <f>VLOOKUP(A104,PLAN!B:AB,19,0)</f>
        <v>N/A</v>
      </c>
      <c r="K104" s="57">
        <f>VLOOKUP(A104,PLAN!B:AB,20,0)</f>
        <v>0</v>
      </c>
      <c r="L104" s="54"/>
      <c r="M104" s="54"/>
      <c r="N104" s="54"/>
      <c r="O104" s="286" t="str">
        <f>VLOOKUP(A104,PLAN!B:AB,21,0)</f>
        <v>F2</v>
      </c>
      <c r="P104" s="285"/>
      <c r="Q104" s="55" t="s">
        <v>1945</v>
      </c>
    </row>
    <row r="105" spans="1:17" ht="18.600000000000001" customHeight="1">
      <c r="A105" s="299" t="s">
        <v>1801</v>
      </c>
      <c r="B105" s="60">
        <f>VLOOKUP(A105,PLAN!B:T,5,0)</f>
        <v>11105841</v>
      </c>
      <c r="C105" s="60" t="str">
        <f>VLOOKUP(A105,PLAN!B:T,6,0)</f>
        <v>AJ2401173-01-A</v>
      </c>
      <c r="D105" s="60" t="str">
        <f>VLOOKUP(A105,PLAN!B:T,7,0)</f>
        <v>WAIN-CKI-300-RC CN</v>
      </c>
      <c r="E105" s="60" t="str">
        <f>VLOOKUP(A105,PLAN!B:T,4,0)</f>
        <v>2000127642</v>
      </c>
      <c r="F105" s="59">
        <f>VLOOKUP(A105,PLAN!B:T,9,0)</f>
        <v>46234</v>
      </c>
      <c r="G105" s="59" t="str">
        <f>VLOOKUP(A105,PLAN!B:T,10,0)</f>
        <v>0103565406</v>
      </c>
      <c r="H105" s="58" t="str">
        <f>VLOOKUP(A105,PLAN!B:T,11,0)</f>
        <v>260720Y08D</v>
      </c>
      <c r="I105" s="58">
        <f>VLOOKUP(A105,PLAN!B:T,12,0)</f>
        <v>9</v>
      </c>
      <c r="J105" s="55">
        <f>VLOOKUP(A105,PLAN!B:AB,19,0)</f>
        <v>46241</v>
      </c>
      <c r="K105" s="57">
        <f>VLOOKUP(A105,PLAN!B:AB,20,0)</f>
        <v>0</v>
      </c>
      <c r="L105" s="54"/>
      <c r="M105" s="54"/>
      <c r="N105" s="54"/>
      <c r="O105" s="286" t="str">
        <f>VLOOKUP(A105,PLAN!B:AB,21,0)</f>
        <v>F2</v>
      </c>
      <c r="P105" s="285"/>
      <c r="Q105" s="55" t="s">
        <v>1945</v>
      </c>
    </row>
    <row r="106" spans="1:17" ht="18.600000000000001" customHeight="1">
      <c r="A106" s="299" t="s">
        <v>1802</v>
      </c>
      <c r="B106" s="60">
        <f>VLOOKUP(A106,PLAN!B:T,5,0)</f>
        <v>11105841</v>
      </c>
      <c r="C106" s="60" t="str">
        <f>VLOOKUP(A106,PLAN!B:T,6,0)</f>
        <v>AJ2401173-01-A</v>
      </c>
      <c r="D106" s="60" t="str">
        <f>VLOOKUP(A106,PLAN!B:T,7,0)</f>
        <v>WAIN-CKI-300-RC CN</v>
      </c>
      <c r="E106" s="60" t="str">
        <f>VLOOKUP(A106,PLAN!B:T,4,0)</f>
        <v>2000127643</v>
      </c>
      <c r="F106" s="59">
        <f>VLOOKUP(A106,PLAN!B:T,9,0)</f>
        <v>46234</v>
      </c>
      <c r="G106" s="59" t="str">
        <f>VLOOKUP(A106,PLAN!B:T,10,0)</f>
        <v>0103565408</v>
      </c>
      <c r="H106" s="58" t="str">
        <f>VLOOKUP(A106,PLAN!B:T,11,0)</f>
        <v>260720Y09A</v>
      </c>
      <c r="I106" s="58">
        <f>VLOOKUP(A106,PLAN!B:T,12,0)</f>
        <v>16</v>
      </c>
      <c r="J106" s="55">
        <f>VLOOKUP(A106,PLAN!B:AB,19,0)</f>
        <v>46241</v>
      </c>
      <c r="K106" s="57">
        <f>VLOOKUP(A106,PLAN!B:AB,20,0)</f>
        <v>0</v>
      </c>
      <c r="L106" s="54"/>
      <c r="M106" s="54"/>
      <c r="N106" s="54"/>
      <c r="O106" s="286" t="str">
        <f>VLOOKUP(A106,PLAN!B:AB,21,0)</f>
        <v>F2</v>
      </c>
      <c r="P106" s="285"/>
      <c r="Q106" s="55" t="s">
        <v>1945</v>
      </c>
    </row>
    <row r="107" spans="1:17" ht="18.600000000000001" customHeight="1">
      <c r="A107" s="299" t="s">
        <v>1803</v>
      </c>
      <c r="B107" s="60">
        <f>VLOOKUP(A107,PLAN!B:T,5,0)</f>
        <v>11105842</v>
      </c>
      <c r="C107" s="60" t="str">
        <f>VLOOKUP(A107,PLAN!B:T,6,0)</f>
        <v>AJ2401170-01-A</v>
      </c>
      <c r="D107" s="60" t="str">
        <f>VLOOKUP(A107,PLAN!B:T,7,0)</f>
        <v>WAIN-CKI-300-RC MDR</v>
      </c>
      <c r="E107" s="60" t="str">
        <f>VLOOKUP(A107,PLAN!B:T,4,0)</f>
        <v>2000127644</v>
      </c>
      <c r="F107" s="59">
        <f>VLOOKUP(A107,PLAN!B:T,9,0)</f>
        <v>46234</v>
      </c>
      <c r="G107" s="59" t="str">
        <f>VLOOKUP(A107,PLAN!B:T,10,0)</f>
        <v>0103565410</v>
      </c>
      <c r="H107" s="58" t="str">
        <f>VLOOKUP(A107,PLAN!B:T,11,0)</f>
        <v>260720Y10A</v>
      </c>
      <c r="I107" s="58">
        <f>VLOOKUP(A107,PLAN!B:T,12,0)</f>
        <v>40</v>
      </c>
      <c r="J107" s="55">
        <f>VLOOKUP(A107,PLAN!B:AB,19,0)</f>
        <v>46241</v>
      </c>
      <c r="K107" s="57">
        <f>VLOOKUP(A107,PLAN!B:AB,20,0)</f>
        <v>0</v>
      </c>
      <c r="L107" s="54"/>
      <c r="M107" s="54"/>
      <c r="N107" s="54"/>
      <c r="O107" s="286" t="str">
        <f>VLOOKUP(A107,PLAN!B:AB,21,0)</f>
        <v>F2</v>
      </c>
      <c r="P107" s="285"/>
      <c r="Q107" s="55" t="s">
        <v>1945</v>
      </c>
    </row>
    <row r="108" spans="1:17" ht="18.600000000000001" customHeight="1">
      <c r="A108" s="299" t="s">
        <v>1804</v>
      </c>
      <c r="B108" s="60">
        <f>VLOOKUP(A108,PLAN!B:T,5,0)</f>
        <v>11105842</v>
      </c>
      <c r="C108" s="60" t="str">
        <f>VLOOKUP(A108,PLAN!B:T,6,0)</f>
        <v>AJ2401170-01-A</v>
      </c>
      <c r="D108" s="60" t="str">
        <f>VLOOKUP(A108,PLAN!B:T,7,0)</f>
        <v>WAIN-CKI-300-RC MDR</v>
      </c>
      <c r="E108" s="60" t="str">
        <f>VLOOKUP(A108,PLAN!B:T,4,0)</f>
        <v>2000127645</v>
      </c>
      <c r="F108" s="59">
        <f>VLOOKUP(A108,PLAN!B:T,9,0)</f>
        <v>46234</v>
      </c>
      <c r="G108" s="59" t="str">
        <f>VLOOKUP(A108,PLAN!B:T,10,0)</f>
        <v>0103565412</v>
      </c>
      <c r="H108" s="58" t="str">
        <f>VLOOKUP(A108,PLAN!B:T,11,0)</f>
        <v>260720Y11A</v>
      </c>
      <c r="I108" s="58">
        <f>VLOOKUP(A108,PLAN!B:T,12,0)</f>
        <v>20</v>
      </c>
      <c r="J108" s="55">
        <f>VLOOKUP(A108,PLAN!B:AB,19,0)</f>
        <v>46241</v>
      </c>
      <c r="K108" s="57">
        <f>VLOOKUP(A108,PLAN!B:AB,20,0)</f>
        <v>0</v>
      </c>
      <c r="L108" s="54"/>
      <c r="M108" s="54"/>
      <c r="N108" s="54"/>
      <c r="O108" s="286" t="str">
        <f>VLOOKUP(A108,PLAN!B:AB,21,0)</f>
        <v>F2</v>
      </c>
      <c r="P108" s="285"/>
      <c r="Q108" s="55" t="s">
        <v>1945</v>
      </c>
    </row>
    <row r="109" spans="1:17" ht="18.600000000000001" customHeight="1">
      <c r="A109" s="299" t="s">
        <v>1805</v>
      </c>
      <c r="B109" s="60">
        <f>VLOOKUP(A109,PLAN!B:T,5,0)</f>
        <v>11105842</v>
      </c>
      <c r="C109" s="60" t="str">
        <f>VLOOKUP(A109,PLAN!B:T,6,0)</f>
        <v>AJ2401170-01-A</v>
      </c>
      <c r="D109" s="60" t="str">
        <f>VLOOKUP(A109,PLAN!B:T,7,0)</f>
        <v>WAIN-CKI-300-RC MDR</v>
      </c>
      <c r="E109" s="60" t="str">
        <f>VLOOKUP(A109,PLAN!B:T,4,0)</f>
        <v>2000127646</v>
      </c>
      <c r="F109" s="59">
        <f>VLOOKUP(A109,PLAN!B:T,9,0)</f>
        <v>46234</v>
      </c>
      <c r="G109" s="59" t="str">
        <f>VLOOKUP(A109,PLAN!B:T,10,0)</f>
        <v>0103565414</v>
      </c>
      <c r="H109" s="58" t="str">
        <f>VLOOKUP(A109,PLAN!B:T,11,0)</f>
        <v>260720Y12A</v>
      </c>
      <c r="I109" s="58">
        <f>VLOOKUP(A109,PLAN!B:T,12,0)</f>
        <v>3</v>
      </c>
      <c r="J109" s="55" t="str">
        <f>VLOOKUP(A109,PLAN!B:AB,19,0)</f>
        <v>N/A</v>
      </c>
      <c r="K109" s="57">
        <f>VLOOKUP(A109,PLAN!B:AB,20,0)</f>
        <v>0</v>
      </c>
      <c r="L109" s="54"/>
      <c r="M109" s="54"/>
      <c r="N109" s="54"/>
      <c r="O109" s="286" t="str">
        <f>VLOOKUP(A109,PLAN!B:AB,21,0)</f>
        <v>F2</v>
      </c>
      <c r="P109" s="285"/>
      <c r="Q109" s="55" t="s">
        <v>1945</v>
      </c>
    </row>
    <row r="110" spans="1:17" ht="18.600000000000001" customHeight="1">
      <c r="A110" s="299" t="s">
        <v>1806</v>
      </c>
      <c r="B110" s="60">
        <f>VLOOKUP(A110,PLAN!B:T,5,0)</f>
        <v>11105842</v>
      </c>
      <c r="C110" s="60" t="str">
        <f>VLOOKUP(A110,PLAN!B:T,6,0)</f>
        <v>AJ2401170-01-A</v>
      </c>
      <c r="D110" s="60" t="str">
        <f>VLOOKUP(A110,PLAN!B:T,7,0)</f>
        <v>WAIN-CKI-300-RC MDR</v>
      </c>
      <c r="E110" s="60" t="str">
        <f>VLOOKUP(A110,PLAN!B:T,4,0)</f>
        <v>2000127647</v>
      </c>
      <c r="F110" s="59">
        <f>VLOOKUP(A110,PLAN!B:T,9,0)</f>
        <v>46234</v>
      </c>
      <c r="G110" s="59" t="str">
        <f>VLOOKUP(A110,PLAN!B:T,10,0)</f>
        <v>0103565416</v>
      </c>
      <c r="H110" s="58" t="str">
        <f>VLOOKUP(A110,PLAN!B:T,11,0)</f>
        <v>260720Y13A</v>
      </c>
      <c r="I110" s="58">
        <f>VLOOKUP(A110,PLAN!B:T,12,0)</f>
        <v>10</v>
      </c>
      <c r="J110" s="55">
        <f>VLOOKUP(A110,PLAN!B:AB,19,0)</f>
        <v>46241</v>
      </c>
      <c r="K110" s="57">
        <f>VLOOKUP(A110,PLAN!B:AB,20,0)</f>
        <v>0</v>
      </c>
      <c r="L110" s="54"/>
      <c r="M110" s="54"/>
      <c r="N110" s="54"/>
      <c r="O110" s="286" t="str">
        <f>VLOOKUP(A110,PLAN!B:AB,21,0)</f>
        <v>F2</v>
      </c>
      <c r="P110" s="285"/>
      <c r="Q110" s="55" t="s">
        <v>1945</v>
      </c>
    </row>
    <row r="111" spans="1:17" ht="18.600000000000001" customHeight="1">
      <c r="A111" s="299" t="s">
        <v>1807</v>
      </c>
      <c r="B111" s="60">
        <f>VLOOKUP(A111,PLAN!B:T,5,0)</f>
        <v>11105842</v>
      </c>
      <c r="C111" s="60" t="str">
        <f>VLOOKUP(A111,PLAN!B:T,6,0)</f>
        <v>AJ2401170-01-A</v>
      </c>
      <c r="D111" s="60" t="str">
        <f>VLOOKUP(A111,PLAN!B:T,7,0)</f>
        <v>WAIN-CKI-300-RC MDR</v>
      </c>
      <c r="E111" s="60" t="str">
        <f>VLOOKUP(A111,PLAN!B:T,4,0)</f>
        <v>2000127648</v>
      </c>
      <c r="F111" s="59">
        <f>VLOOKUP(A111,PLAN!B:T,9,0)</f>
        <v>46234</v>
      </c>
      <c r="G111" s="59" t="str">
        <f>VLOOKUP(A111,PLAN!B:T,10,0)</f>
        <v>0103565418</v>
      </c>
      <c r="H111" s="58" t="str">
        <f>VLOOKUP(A111,PLAN!B:T,11,0)</f>
        <v>260720Y14A</v>
      </c>
      <c r="I111" s="58">
        <f>VLOOKUP(A111,PLAN!B:T,12,0)</f>
        <v>3</v>
      </c>
      <c r="J111" s="55" t="str">
        <f>VLOOKUP(A111,PLAN!B:AB,19,0)</f>
        <v>N/A</v>
      </c>
      <c r="K111" s="57">
        <f>VLOOKUP(A111,PLAN!B:AB,20,0)</f>
        <v>0</v>
      </c>
      <c r="L111" s="54"/>
      <c r="M111" s="54"/>
      <c r="N111" s="54"/>
      <c r="O111" s="286" t="str">
        <f>VLOOKUP(A111,PLAN!B:AB,21,0)</f>
        <v>F2</v>
      </c>
      <c r="P111" s="285"/>
      <c r="Q111" s="55" t="s">
        <v>1945</v>
      </c>
    </row>
    <row r="112" spans="1:17" ht="18.600000000000001" customHeight="1">
      <c r="A112" s="299" t="s">
        <v>1808</v>
      </c>
      <c r="B112" s="60">
        <f>VLOOKUP(A112,PLAN!B:T,5,0)</f>
        <v>11105842</v>
      </c>
      <c r="C112" s="60" t="str">
        <f>VLOOKUP(A112,PLAN!B:T,6,0)</f>
        <v>AJ2401170-01-A</v>
      </c>
      <c r="D112" s="60" t="str">
        <f>VLOOKUP(A112,PLAN!B:T,7,0)</f>
        <v>WAIN-CKI-300-RC MDR</v>
      </c>
      <c r="E112" s="60" t="str">
        <f>VLOOKUP(A112,PLAN!B:T,4,0)</f>
        <v>2000127649</v>
      </c>
      <c r="F112" s="59">
        <f>VLOOKUP(A112,PLAN!B:T,9,0)</f>
        <v>46234</v>
      </c>
      <c r="G112" s="59" t="str">
        <f>VLOOKUP(A112,PLAN!B:T,10,0)</f>
        <v>0103565420</v>
      </c>
      <c r="H112" s="58" t="str">
        <f>VLOOKUP(A112,PLAN!B:T,11,0)</f>
        <v>260720Y14D</v>
      </c>
      <c r="I112" s="58">
        <f>VLOOKUP(A112,PLAN!B:T,12,0)</f>
        <v>9</v>
      </c>
      <c r="J112" s="55">
        <f>VLOOKUP(A112,PLAN!B:AB,19,0)</f>
        <v>46241</v>
      </c>
      <c r="K112" s="57">
        <f>VLOOKUP(A112,PLAN!B:AB,20,0)</f>
        <v>0</v>
      </c>
      <c r="L112" s="54"/>
      <c r="M112" s="54"/>
      <c r="N112" s="54"/>
      <c r="O112" s="286" t="str">
        <f>VLOOKUP(A112,PLAN!B:AB,21,0)</f>
        <v>F2</v>
      </c>
      <c r="P112" s="285"/>
      <c r="Q112" s="55" t="s">
        <v>1945</v>
      </c>
    </row>
    <row r="113" spans="1:17" ht="18.600000000000001" customHeight="1">
      <c r="A113" s="299" t="s">
        <v>1809</v>
      </c>
      <c r="B113" s="60">
        <f>VLOOKUP(A113,PLAN!B:T,5,0)</f>
        <v>11105842</v>
      </c>
      <c r="C113" s="60" t="str">
        <f>VLOOKUP(A113,PLAN!B:T,6,0)</f>
        <v>AJ2401170-01-A</v>
      </c>
      <c r="D113" s="60" t="str">
        <f>VLOOKUP(A113,PLAN!B:T,7,0)</f>
        <v>WAIN-CKI-300-RC MDR</v>
      </c>
      <c r="E113" s="60" t="str">
        <f>VLOOKUP(A113,PLAN!B:T,4,0)</f>
        <v>2000127650</v>
      </c>
      <c r="F113" s="59">
        <f>VLOOKUP(A113,PLAN!B:T,9,0)</f>
        <v>46234</v>
      </c>
      <c r="G113" s="59" t="str">
        <f>VLOOKUP(A113,PLAN!B:T,10,0)</f>
        <v>0103565422</v>
      </c>
      <c r="H113" s="58" t="str">
        <f>VLOOKUP(A113,PLAN!B:T,11,0)</f>
        <v>260720Y15A</v>
      </c>
      <c r="I113" s="58">
        <f>VLOOKUP(A113,PLAN!B:T,12,0)</f>
        <v>15</v>
      </c>
      <c r="J113" s="55">
        <f>VLOOKUP(A113,PLAN!B:AB,19,0)</f>
        <v>46241</v>
      </c>
      <c r="K113" s="57">
        <f>VLOOKUP(A113,PLAN!B:AB,20,0)</f>
        <v>0</v>
      </c>
      <c r="L113" s="54"/>
      <c r="M113" s="54"/>
      <c r="N113" s="54"/>
      <c r="O113" s="286" t="str">
        <f>VLOOKUP(A113,PLAN!B:AB,21,0)</f>
        <v>F2</v>
      </c>
      <c r="P113" s="285"/>
      <c r="Q113" s="55" t="s">
        <v>1945</v>
      </c>
    </row>
    <row r="114" spans="1:17" ht="18.600000000000001" customHeight="1">
      <c r="A114" s="299" t="s">
        <v>1810</v>
      </c>
      <c r="B114" s="60">
        <f>VLOOKUP(A114,PLAN!B:T,5,0)</f>
        <v>11105843</v>
      </c>
      <c r="C114" s="60" t="str">
        <f>VLOOKUP(A114,PLAN!B:T,6,0)</f>
        <v>AJ2401189-01-A</v>
      </c>
      <c r="D114" s="60" t="str">
        <f>VLOOKUP(A114,PLAN!B:T,7,0)</f>
        <v>WAIN-CKI-200-BS CN</v>
      </c>
      <c r="E114" s="60" t="str">
        <f>VLOOKUP(A114,PLAN!B:T,4,0)</f>
        <v>2000127651</v>
      </c>
      <c r="F114" s="59">
        <f>VLOOKUP(A114,PLAN!B:T,9,0)</f>
        <v>46234</v>
      </c>
      <c r="G114" s="59" t="str">
        <f>VLOOKUP(A114,PLAN!B:T,10,0)</f>
        <v>0103565424</v>
      </c>
      <c r="H114" s="58" t="str">
        <f>VLOOKUP(A114,PLAN!B:T,11,0)</f>
        <v>260720Y16A</v>
      </c>
      <c r="I114" s="58">
        <f>VLOOKUP(A114,PLAN!B:T,12,0)</f>
        <v>3</v>
      </c>
      <c r="J114" s="55" t="str">
        <f>VLOOKUP(A114,PLAN!B:AB,19,0)</f>
        <v>N/A</v>
      </c>
      <c r="K114" s="57">
        <f>VLOOKUP(A114,PLAN!B:AB,20,0)</f>
        <v>0</v>
      </c>
      <c r="L114" s="54"/>
      <c r="M114" s="54"/>
      <c r="N114" s="54"/>
      <c r="O114" s="286" t="str">
        <f>VLOOKUP(A114,PLAN!B:AB,21,0)</f>
        <v>F2</v>
      </c>
      <c r="P114" s="285"/>
      <c r="Q114" s="55" t="s">
        <v>1945</v>
      </c>
    </row>
    <row r="115" spans="1:17" ht="18.600000000000001" customHeight="1">
      <c r="A115" s="299" t="s">
        <v>1811</v>
      </c>
      <c r="B115" s="60">
        <f>VLOOKUP(A115,PLAN!B:T,5,0)</f>
        <v>11105843</v>
      </c>
      <c r="C115" s="60" t="str">
        <f>VLOOKUP(A115,PLAN!B:T,6,0)</f>
        <v>AJ2401189-01-A</v>
      </c>
      <c r="D115" s="60" t="str">
        <f>VLOOKUP(A115,PLAN!B:T,7,0)</f>
        <v>WAIN-CKI-200-BS CN</v>
      </c>
      <c r="E115" s="60" t="str">
        <f>VLOOKUP(A115,PLAN!B:T,4,0)</f>
        <v>2000127652</v>
      </c>
      <c r="F115" s="59">
        <f>VLOOKUP(A115,PLAN!B:T,9,0)</f>
        <v>46234</v>
      </c>
      <c r="G115" s="59" t="str">
        <f>VLOOKUP(A115,PLAN!B:T,10,0)</f>
        <v>0103565426</v>
      </c>
      <c r="H115" s="58" t="str">
        <f>VLOOKUP(A115,PLAN!B:T,11,0)</f>
        <v>260720Y16B</v>
      </c>
      <c r="I115" s="58">
        <f>VLOOKUP(A115,PLAN!B:T,12,0)</f>
        <v>6</v>
      </c>
      <c r="J115" s="55">
        <f>VLOOKUP(A115,PLAN!B:AB,19,0)</f>
        <v>46241</v>
      </c>
      <c r="K115" s="57">
        <f>VLOOKUP(A115,PLAN!B:AB,20,0)</f>
        <v>0</v>
      </c>
      <c r="L115" s="54"/>
      <c r="M115" s="54"/>
      <c r="N115" s="54"/>
      <c r="O115" s="286" t="str">
        <f>VLOOKUP(A115,PLAN!B:AB,21,0)</f>
        <v>F2</v>
      </c>
      <c r="P115" s="285"/>
      <c r="Q115" s="55" t="s">
        <v>1945</v>
      </c>
    </row>
    <row r="116" spans="1:17" ht="18.600000000000001" customHeight="1">
      <c r="A116" s="299" t="s">
        <v>1812</v>
      </c>
      <c r="B116" s="60">
        <f>VLOOKUP(A116,PLAN!B:T,5,0)</f>
        <v>11105843</v>
      </c>
      <c r="C116" s="60" t="str">
        <f>VLOOKUP(A116,PLAN!B:T,6,0)</f>
        <v>AJ2401189-01-A</v>
      </c>
      <c r="D116" s="60" t="str">
        <f>VLOOKUP(A116,PLAN!B:T,7,0)</f>
        <v>WAIN-CKI-200-BS CN</v>
      </c>
      <c r="E116" s="60" t="str">
        <f>VLOOKUP(A116,PLAN!B:T,4,0)</f>
        <v>2000127653</v>
      </c>
      <c r="F116" s="59">
        <f>VLOOKUP(A116,PLAN!B:T,9,0)</f>
        <v>46234</v>
      </c>
      <c r="G116" s="59" t="str">
        <f>VLOOKUP(A116,PLAN!B:T,10,0)</f>
        <v>0103565428</v>
      </c>
      <c r="H116" s="58" t="str">
        <f>VLOOKUP(A116,PLAN!B:T,11,0)</f>
        <v>260720Y16D</v>
      </c>
      <c r="I116" s="58">
        <f>VLOOKUP(A116,PLAN!B:T,12,0)</f>
        <v>9</v>
      </c>
      <c r="J116" s="55">
        <f>VLOOKUP(A116,PLAN!B:AB,19,0)</f>
        <v>46241</v>
      </c>
      <c r="K116" s="57">
        <f>VLOOKUP(A116,PLAN!B:AB,20,0)</f>
        <v>0</v>
      </c>
      <c r="L116" s="54"/>
      <c r="M116" s="54"/>
      <c r="N116" s="54"/>
      <c r="O116" s="286" t="str">
        <f>VLOOKUP(A116,PLAN!B:AB,21,0)</f>
        <v>F2</v>
      </c>
      <c r="P116" s="285"/>
      <c r="Q116" s="55" t="s">
        <v>1945</v>
      </c>
    </row>
    <row r="117" spans="1:17" ht="18.600000000000001" customHeight="1">
      <c r="A117" s="299" t="s">
        <v>1880</v>
      </c>
      <c r="B117" s="60">
        <f>VLOOKUP(A117,PLAN!B:T,5,0)</f>
        <v>11134235</v>
      </c>
      <c r="C117" s="60" t="str">
        <f>VLOOKUP(A117,PLAN!B:T,6,0)</f>
        <v>1036068-S-AK</v>
      </c>
      <c r="D117" s="60" t="str">
        <f>VLOOKUP(A117,PLAN!B:T,7,0)</f>
        <v>AHW14R001S CN</v>
      </c>
      <c r="E117" s="60" t="str">
        <f>VLOOKUP(A117,PLAN!B:T,4,0)</f>
        <v>1001923820</v>
      </c>
      <c r="F117" s="59">
        <f>VLOOKUP(A117,PLAN!B:T,9,0)</f>
        <v>46239</v>
      </c>
      <c r="G117" s="59" t="str">
        <f>VLOOKUP(A117,PLAN!B:T,10,0)</f>
        <v>0103567533</v>
      </c>
      <c r="H117" s="58" t="str">
        <f>VLOOKUP(A117,PLAN!B:T,11,0)</f>
        <v>260721A01A</v>
      </c>
      <c r="I117" s="58">
        <f>VLOOKUP(A117,PLAN!B:T,12,0)</f>
        <v>3586</v>
      </c>
      <c r="J117" s="55">
        <f>VLOOKUP(A117,PLAN!B:AB,19,0)</f>
        <v>46231</v>
      </c>
      <c r="K117" s="57" t="str">
        <f>VLOOKUP(A117,PLAN!B:AB,20,0)</f>
        <v>M1</v>
      </c>
      <c r="L117" s="54"/>
      <c r="M117" s="54"/>
      <c r="N117" s="54"/>
      <c r="O117" s="286" t="str">
        <f>VLOOKUP(A117,PLAN!B:AB,21,0)</f>
        <v>F3</v>
      </c>
      <c r="P117" s="285"/>
      <c r="Q117" s="55">
        <f>VLOOKUP(A117,PLAN!B:AB,16,0)</f>
        <v>46230</v>
      </c>
    </row>
    <row r="118" spans="1:17" ht="18.600000000000001" customHeight="1">
      <c r="A118" s="299" t="s">
        <v>1881</v>
      </c>
      <c r="B118" s="60">
        <f>VLOOKUP(A118,PLAN!B:T,5,0)</f>
        <v>11134235</v>
      </c>
      <c r="C118" s="60" t="str">
        <f>VLOOKUP(A118,PLAN!B:T,6,0)</f>
        <v>1036068-S-AK</v>
      </c>
      <c r="D118" s="60" t="str">
        <f>VLOOKUP(A118,PLAN!B:T,7,0)</f>
        <v>AHW14R001S CN</v>
      </c>
      <c r="E118" s="60" t="str">
        <f>VLOOKUP(A118,PLAN!B:T,4,0)</f>
        <v>1001923821</v>
      </c>
      <c r="F118" s="59">
        <f>VLOOKUP(A118,PLAN!B:T,9,0)</f>
        <v>46239</v>
      </c>
      <c r="G118" s="59" t="str">
        <f>VLOOKUP(A118,PLAN!B:T,10,0)</f>
        <v>0103567534</v>
      </c>
      <c r="H118" s="58" t="str">
        <f>VLOOKUP(A118,PLAN!B:T,11,0)</f>
        <v>260721A02A</v>
      </c>
      <c r="I118" s="58">
        <f>VLOOKUP(A118,PLAN!B:T,12,0)</f>
        <v>3586</v>
      </c>
      <c r="J118" s="55">
        <f>VLOOKUP(A118,PLAN!B:AB,19,0)</f>
        <v>46231</v>
      </c>
      <c r="K118" s="57" t="str">
        <f>VLOOKUP(A118,PLAN!B:AB,20,0)</f>
        <v>M2</v>
      </c>
      <c r="L118" s="54"/>
      <c r="M118" s="54"/>
      <c r="N118" s="54"/>
      <c r="O118" s="286" t="str">
        <f>VLOOKUP(A118,PLAN!B:AB,21,0)</f>
        <v>F3</v>
      </c>
      <c r="P118" s="285"/>
      <c r="Q118" s="55">
        <f>VLOOKUP(A118,PLAN!B:AB,16,0)</f>
        <v>46230</v>
      </c>
    </row>
    <row r="119" spans="1:17" ht="18.600000000000001" customHeight="1">
      <c r="A119" s="299" t="s">
        <v>1885</v>
      </c>
      <c r="B119" s="60">
        <f>VLOOKUP(A119,PLAN!B:T,5,0)</f>
        <v>11134237</v>
      </c>
      <c r="C119" s="60" t="str">
        <f>VLOOKUP(A119,PLAN!B:T,6,0)</f>
        <v>1436196-Q-A</v>
      </c>
      <c r="D119" s="60" t="str">
        <f>VLOOKUP(A119,PLAN!B:T,7,0)</f>
        <v>AHW14R004S CN</v>
      </c>
      <c r="E119" s="60" t="str">
        <f>VLOOKUP(A119,PLAN!B:T,4,0)</f>
        <v>1001923822</v>
      </c>
      <c r="F119" s="59">
        <f>VLOOKUP(A119,PLAN!B:T,9,0)</f>
        <v>46239</v>
      </c>
      <c r="G119" s="59" t="str">
        <f>VLOOKUP(A119,PLAN!B:T,10,0)</f>
        <v>0103567535</v>
      </c>
      <c r="H119" s="58" t="str">
        <f>VLOOKUP(A119,PLAN!B:T,11,0)</f>
        <v>260721A03A</v>
      </c>
      <c r="I119" s="58">
        <f>VLOOKUP(A119,PLAN!B:T,12,0)</f>
        <v>2389</v>
      </c>
      <c r="J119" s="55">
        <f>VLOOKUP(A119,PLAN!B:AB,19,0)</f>
        <v>46231</v>
      </c>
      <c r="K119" s="57" t="str">
        <f>VLOOKUP(A119,PLAN!B:AB,20,0)</f>
        <v>M3</v>
      </c>
      <c r="L119" s="54"/>
      <c r="M119" s="54"/>
      <c r="N119" s="54"/>
      <c r="O119" s="286" t="str">
        <f>VLOOKUP(A119,PLAN!B:AB,21,0)</f>
        <v>F3</v>
      </c>
      <c r="P119" s="285"/>
      <c r="Q119" s="55">
        <f>VLOOKUP(A119,PLAN!B:AB,16,0)</f>
        <v>46230</v>
      </c>
    </row>
    <row r="120" spans="1:17" ht="18.600000000000001" customHeight="1">
      <c r="A120" s="299" t="s">
        <v>1895</v>
      </c>
      <c r="B120" s="60">
        <f>VLOOKUP(A120,PLAN!B:T,5,0)</f>
        <v>11133764</v>
      </c>
      <c r="C120" s="60" t="str">
        <f>VLOOKUP(A120,PLAN!B:T,6,0)</f>
        <v>1456050-Q-A</v>
      </c>
      <c r="D120" s="60" t="str">
        <f>VLOOKUP(A120,PLAN!B:T,7,0)</f>
        <v>STM180-18S CN</v>
      </c>
      <c r="E120" s="60" t="str">
        <f>VLOOKUP(A120,PLAN!B:T,4,0)</f>
        <v>1001923823</v>
      </c>
      <c r="F120" s="59">
        <f>VLOOKUP(A120,PLAN!B:T,9,0)</f>
        <v>46249</v>
      </c>
      <c r="G120" s="59" t="str">
        <f>VLOOKUP(A120,PLAN!B:T,10,0)</f>
        <v>0103567536</v>
      </c>
      <c r="H120" s="58" t="str">
        <f>VLOOKUP(A120,PLAN!B:T,11,0)</f>
        <v>260721A04A</v>
      </c>
      <c r="I120" s="58">
        <f>VLOOKUP(A120,PLAN!B:T,12,0)</f>
        <v>482</v>
      </c>
      <c r="J120" s="55">
        <f>VLOOKUP(A120,PLAN!B:AB,19,0)</f>
        <v>46231</v>
      </c>
      <c r="K120" s="57" t="str">
        <f>VLOOKUP(A120,PLAN!B:AB,20,0)</f>
        <v>M4</v>
      </c>
      <c r="L120" s="54"/>
      <c r="M120" s="54"/>
      <c r="N120" s="54"/>
      <c r="O120" s="286" t="str">
        <f>VLOOKUP(A120,PLAN!B:AB,21,0)</f>
        <v>F3</v>
      </c>
      <c r="P120" s="285"/>
      <c r="Q120" s="55">
        <f>VLOOKUP(A120,PLAN!B:AB,16,0)</f>
        <v>46230</v>
      </c>
    </row>
    <row r="121" spans="1:17" ht="18.600000000000001" customHeight="1">
      <c r="A121" s="299" t="s">
        <v>1896</v>
      </c>
      <c r="B121" s="60">
        <f>VLOOKUP(A121,PLAN!B:T,5,0)</f>
        <v>11133764</v>
      </c>
      <c r="C121" s="60" t="str">
        <f>VLOOKUP(A121,PLAN!B:T,6,0)</f>
        <v>1456050-Q-A</v>
      </c>
      <c r="D121" s="60" t="str">
        <f>VLOOKUP(A121,PLAN!B:T,7,0)</f>
        <v>STM180-18S CN</v>
      </c>
      <c r="E121" s="60" t="str">
        <f>VLOOKUP(A121,PLAN!B:T,4,0)</f>
        <v>1001923824</v>
      </c>
      <c r="F121" s="59">
        <f>VLOOKUP(A121,PLAN!B:T,9,0)</f>
        <v>46249</v>
      </c>
      <c r="G121" s="59" t="str">
        <f>VLOOKUP(A121,PLAN!B:T,10,0)</f>
        <v>0103567537</v>
      </c>
      <c r="H121" s="58" t="str">
        <f>VLOOKUP(A121,PLAN!B:T,11,0)</f>
        <v>260721A05A</v>
      </c>
      <c r="I121" s="58">
        <f>VLOOKUP(A121,PLAN!B:T,12,0)</f>
        <v>1659</v>
      </c>
      <c r="J121" s="55">
        <f>VLOOKUP(A121,PLAN!B:AB,19,0)</f>
        <v>46231</v>
      </c>
      <c r="K121" s="57" t="str">
        <f>VLOOKUP(A121,PLAN!B:AB,20,0)</f>
        <v>M4</v>
      </c>
      <c r="L121" s="54"/>
      <c r="M121" s="54"/>
      <c r="N121" s="54"/>
      <c r="O121" s="286" t="str">
        <f>VLOOKUP(A121,PLAN!B:AB,21,0)</f>
        <v>F3</v>
      </c>
      <c r="P121" s="285"/>
      <c r="Q121" s="55">
        <f>VLOOKUP(A121,PLAN!B:AB,16,0)</f>
        <v>46230</v>
      </c>
    </row>
    <row r="122" spans="1:17" ht="18.600000000000001" customHeight="1">
      <c r="A122" s="299" t="s">
        <v>1883</v>
      </c>
      <c r="B122" s="60">
        <f>VLOOKUP(A122,PLAN!B:T,5,0)</f>
        <v>11134241</v>
      </c>
      <c r="C122" s="60" t="str">
        <f>VLOOKUP(A122,PLAN!B:T,6,0)</f>
        <v>1436298-J-AK</v>
      </c>
      <c r="D122" s="60" t="str">
        <f>VLOOKUP(A122,PLAN!B:T,7,0)</f>
        <v>APW14R005S CN</v>
      </c>
      <c r="E122" s="60" t="str">
        <f>VLOOKUP(A122,PLAN!B:T,4,0)</f>
        <v>1001923825</v>
      </c>
      <c r="F122" s="59">
        <f>VLOOKUP(A122,PLAN!B:T,9,0)</f>
        <v>46239</v>
      </c>
      <c r="G122" s="59" t="str">
        <f>VLOOKUP(A122,PLAN!B:T,10,0)</f>
        <v>0103567538</v>
      </c>
      <c r="H122" s="58" t="str">
        <f>VLOOKUP(A122,PLAN!B:T,11,0)</f>
        <v>260721A06A</v>
      </c>
      <c r="I122" s="58">
        <f>VLOOKUP(A122,PLAN!B:T,12,0)</f>
        <v>124</v>
      </c>
      <c r="J122" s="55">
        <f>VLOOKUP(A122,PLAN!B:AB,19,0)</f>
        <v>46231</v>
      </c>
      <c r="K122" s="57" t="str">
        <f>VLOOKUP(A122,PLAN!B:AB,20,0)</f>
        <v>M5</v>
      </c>
      <c r="L122" s="54"/>
      <c r="M122" s="54"/>
      <c r="N122" s="54"/>
      <c r="O122" s="286" t="str">
        <f>VLOOKUP(A122,PLAN!B:AB,21,0)</f>
        <v>F3</v>
      </c>
      <c r="P122" s="285"/>
      <c r="Q122" s="55">
        <f>VLOOKUP(A122,PLAN!B:AB,16,0)</f>
        <v>46230</v>
      </c>
    </row>
    <row r="123" spans="1:17" ht="18.600000000000001" customHeight="1">
      <c r="A123" s="299" t="s">
        <v>1882</v>
      </c>
      <c r="B123" s="60">
        <f>VLOOKUP(A123,PLAN!B:T,5,0)</f>
        <v>11134241</v>
      </c>
      <c r="C123" s="60" t="str">
        <f>VLOOKUP(A123,PLAN!B:T,6,0)</f>
        <v>1436298-J-AK</v>
      </c>
      <c r="D123" s="60" t="str">
        <f>VLOOKUP(A123,PLAN!B:T,7,0)</f>
        <v>APW14R005S CN</v>
      </c>
      <c r="E123" s="60" t="str">
        <f>VLOOKUP(A123,PLAN!B:T,4,0)</f>
        <v>1001923826</v>
      </c>
      <c r="F123" s="59">
        <f>VLOOKUP(A123,PLAN!B:T,9,0)</f>
        <v>46239</v>
      </c>
      <c r="G123" s="59" t="str">
        <f>VLOOKUP(A123,PLAN!B:T,10,0)</f>
        <v>0103567539</v>
      </c>
      <c r="H123" s="58" t="str">
        <f>VLOOKUP(A123,PLAN!B:T,11,0)</f>
        <v>260721A07A</v>
      </c>
      <c r="I123" s="58">
        <f>VLOOKUP(A123,PLAN!B:T,12,0)</f>
        <v>3469</v>
      </c>
      <c r="J123" s="55">
        <f>VLOOKUP(A123,PLAN!B:AB,19,0)</f>
        <v>46231</v>
      </c>
      <c r="K123" s="57" t="str">
        <f>VLOOKUP(A123,PLAN!B:AB,20,0)</f>
        <v>M5</v>
      </c>
      <c r="L123" s="54"/>
      <c r="M123" s="54"/>
      <c r="N123" s="54"/>
      <c r="O123" s="286" t="str">
        <f>VLOOKUP(A123,PLAN!B:AB,21,0)</f>
        <v>F3</v>
      </c>
      <c r="P123" s="285"/>
      <c r="Q123" s="55">
        <f>VLOOKUP(A123,PLAN!B:AB,16,0)</f>
        <v>46230</v>
      </c>
    </row>
    <row r="124" spans="1:17" ht="18.600000000000001" customHeight="1">
      <c r="A124" s="299" t="s">
        <v>1886</v>
      </c>
      <c r="B124" s="60">
        <f>VLOOKUP(A124,PLAN!B:T,5,0)</f>
        <v>11134236</v>
      </c>
      <c r="C124" s="60" t="str">
        <f>VLOOKUP(A124,PLAN!B:T,6,0)</f>
        <v>1136431-Q-AK</v>
      </c>
      <c r="D124" s="60" t="str">
        <f>VLOOKUP(A124,PLAN!B:T,7,0)</f>
        <v>AHW14R007P CN</v>
      </c>
      <c r="E124" s="60" t="str">
        <f>VLOOKUP(A124,PLAN!B:T,4,0)</f>
        <v>1001923827</v>
      </c>
      <c r="F124" s="59">
        <f>VLOOKUP(A124,PLAN!B:T,9,0)</f>
        <v>46239</v>
      </c>
      <c r="G124" s="59" t="str">
        <f>VLOOKUP(A124,PLAN!B:T,10,0)</f>
        <v>0103567540</v>
      </c>
      <c r="H124" s="58" t="str">
        <f>VLOOKUP(A124,PLAN!B:T,11,0)</f>
        <v>260721A08A</v>
      </c>
      <c r="I124" s="58">
        <f>VLOOKUP(A124,PLAN!B:T,12,0)</f>
        <v>190</v>
      </c>
      <c r="J124" s="55">
        <f>VLOOKUP(A124,PLAN!B:AB,19,0)</f>
        <v>46231</v>
      </c>
      <c r="K124" s="57" t="str">
        <f>VLOOKUP(A124,PLAN!B:AB,20,0)</f>
        <v>M6</v>
      </c>
      <c r="L124" s="54"/>
      <c r="M124" s="54"/>
      <c r="N124" s="54"/>
      <c r="O124" s="286" t="str">
        <f>VLOOKUP(A124,PLAN!B:AB,21,0)</f>
        <v>F2</v>
      </c>
      <c r="P124" s="285"/>
      <c r="Q124" s="55">
        <f>VLOOKUP(A124,PLAN!B:AB,16,0)</f>
        <v>46230</v>
      </c>
    </row>
    <row r="125" spans="1:17" ht="18.600000000000001" customHeight="1">
      <c r="A125" s="299" t="s">
        <v>1884</v>
      </c>
      <c r="B125" s="60">
        <f>VLOOKUP(A125,PLAN!B:T,5,0)</f>
        <v>11134236</v>
      </c>
      <c r="C125" s="60" t="str">
        <f>VLOOKUP(A125,PLAN!B:T,6,0)</f>
        <v>1136431-Q-AK</v>
      </c>
      <c r="D125" s="60" t="str">
        <f>VLOOKUP(A125,PLAN!B:T,7,0)</f>
        <v>AHW14R007P CN</v>
      </c>
      <c r="E125" s="60" t="str">
        <f>VLOOKUP(A125,PLAN!B:T,4,0)</f>
        <v>1001923829</v>
      </c>
      <c r="F125" s="59">
        <f>VLOOKUP(A125,PLAN!B:T,9,0)</f>
        <v>46239</v>
      </c>
      <c r="G125" s="59" t="str">
        <f>VLOOKUP(A125,PLAN!B:T,10,0)</f>
        <v>0103567541</v>
      </c>
      <c r="H125" s="58" t="str">
        <f>VLOOKUP(A125,PLAN!B:T,11,0)</f>
        <v>260721A09A</v>
      </c>
      <c r="I125" s="58">
        <f>VLOOKUP(A125,PLAN!B:T,12,0)</f>
        <v>3380</v>
      </c>
      <c r="J125" s="55">
        <f>VLOOKUP(A125,PLAN!B:AB,19,0)</f>
        <v>46231</v>
      </c>
      <c r="K125" s="57" t="str">
        <f>VLOOKUP(A125,PLAN!B:AB,20,0)</f>
        <v>M6</v>
      </c>
      <c r="L125" s="54"/>
      <c r="M125" s="54"/>
      <c r="N125" s="54"/>
      <c r="O125" s="286" t="str">
        <f>VLOOKUP(A125,PLAN!B:AB,21,0)</f>
        <v>F2</v>
      </c>
      <c r="P125" s="285"/>
      <c r="Q125" s="55">
        <f>VLOOKUP(A125,PLAN!B:AB,16,0)</f>
        <v>46230</v>
      </c>
    </row>
    <row r="126" spans="1:17" ht="18.600000000000001" customHeight="1">
      <c r="A126" s="299" t="s">
        <v>1887</v>
      </c>
      <c r="B126" s="60">
        <f>VLOOKUP(A126,PLAN!B:T,5,0)</f>
        <v>11111223</v>
      </c>
      <c r="C126" s="60" t="str">
        <f>VLOOKUP(A126,PLAN!B:T,6,0)</f>
        <v>1631042-F-A</v>
      </c>
      <c r="D126" s="60" t="str">
        <f>VLOOKUP(A126,PLAN!B:T,7,0)</f>
        <v>AMS-180-1445 JP</v>
      </c>
      <c r="E126" s="60" t="str">
        <f>VLOOKUP(A126,PLAN!B:T,4,0)</f>
        <v>1001923831</v>
      </c>
      <c r="F126" s="59">
        <f>VLOOKUP(A126,PLAN!B:T,9,0)</f>
        <v>46236</v>
      </c>
      <c r="G126" s="59" t="str">
        <f>VLOOKUP(A126,PLAN!B:T,10,0)</f>
        <v>0103567543</v>
      </c>
      <c r="H126" s="58" t="str">
        <f>VLOOKUP(A126,PLAN!B:T,11,0)</f>
        <v>260721A10A</v>
      </c>
      <c r="I126" s="58">
        <f>VLOOKUP(A126,PLAN!B:T,12,0)</f>
        <v>196</v>
      </c>
      <c r="J126" s="55">
        <f>VLOOKUP(A126,PLAN!B:AB,19,0)</f>
        <v>46233</v>
      </c>
      <c r="K126" s="57" t="str">
        <f>VLOOKUP(A126,PLAN!B:AB,20,0)</f>
        <v>M8</v>
      </c>
      <c r="L126" s="54"/>
      <c r="M126" s="54"/>
      <c r="N126" s="54"/>
      <c r="O126" s="286" t="str">
        <f>VLOOKUP(A126,PLAN!B:AB,21,0)</f>
        <v>F2</v>
      </c>
      <c r="P126" s="285"/>
      <c r="Q126" s="55">
        <f>VLOOKUP(A126,PLAN!B:AB,16,0)</f>
        <v>46230</v>
      </c>
    </row>
    <row r="127" spans="1:17" ht="18.600000000000001" customHeight="1">
      <c r="A127" s="299" t="s">
        <v>1888</v>
      </c>
      <c r="B127" s="60">
        <f>VLOOKUP(A127,PLAN!B:T,5,0)</f>
        <v>11134329</v>
      </c>
      <c r="C127" s="60" t="str">
        <f>VLOOKUP(A127,PLAN!B:T,6,0)</f>
        <v>2331157-A-A</v>
      </c>
      <c r="D127" s="60" t="str">
        <f>VLOOKUP(A127,PLAN!B:T,7,0)</f>
        <v>WAIN-CKI-200 CE4</v>
      </c>
      <c r="E127" s="60" t="str">
        <f>VLOOKUP(A127,PLAN!B:T,4,0)</f>
        <v>1001923834</v>
      </c>
      <c r="F127" s="59">
        <f>VLOOKUP(A127,PLAN!B:T,9,0)</f>
        <v>46239</v>
      </c>
      <c r="G127" s="59" t="str">
        <f>VLOOKUP(A127,PLAN!B:T,10,0)</f>
        <v>0103567545</v>
      </c>
      <c r="H127" s="58" t="str">
        <f>VLOOKUP(A127,PLAN!B:T,11,0)</f>
        <v>260721A11A</v>
      </c>
      <c r="I127" s="58">
        <f>VLOOKUP(A127,PLAN!B:T,12,0)</f>
        <v>200</v>
      </c>
      <c r="J127" s="55">
        <f>VLOOKUP(A127,PLAN!B:AB,19,0)</f>
        <v>46231</v>
      </c>
      <c r="K127" s="57" t="str">
        <f>VLOOKUP(A127,PLAN!B:AB,20,0)</f>
        <v>M7</v>
      </c>
      <c r="L127" s="54"/>
      <c r="M127" s="54"/>
      <c r="N127" s="54"/>
      <c r="O127" s="286" t="str">
        <f>VLOOKUP(A127,PLAN!B:AB,21,0)</f>
        <v>F2</v>
      </c>
      <c r="P127" s="285"/>
      <c r="Q127" s="55">
        <f>VLOOKUP(A127,PLAN!B:AB,16,0)</f>
        <v>46230</v>
      </c>
    </row>
    <row r="128" spans="1:17" ht="18.600000000000001" customHeight="1">
      <c r="A128" s="299" t="s">
        <v>1889</v>
      </c>
      <c r="B128" s="60">
        <f>VLOOKUP(A128,PLAN!B:T,5,0)</f>
        <v>11125004</v>
      </c>
      <c r="C128" s="60" t="str">
        <f>VLOOKUP(A128,PLAN!B:T,6,0)</f>
        <v>1831221-C-AK</v>
      </c>
      <c r="D128" s="60" t="str">
        <f>VLOOKUP(A128,PLAN!B:T,7,0)</f>
        <v>AH14R008PR JP</v>
      </c>
      <c r="E128" s="60" t="str">
        <f>VLOOKUP(A128,PLAN!B:T,4,0)</f>
        <v>1001923836</v>
      </c>
      <c r="F128" s="59">
        <f>VLOOKUP(A128,PLAN!B:T,9,0)</f>
        <v>46239</v>
      </c>
      <c r="G128" s="59" t="str">
        <f>VLOOKUP(A128,PLAN!B:T,10,0)</f>
        <v>0103567547</v>
      </c>
      <c r="H128" s="58" t="str">
        <f>VLOOKUP(A128,PLAN!B:T,11,0)</f>
        <v>260721A12A</v>
      </c>
      <c r="I128" s="58">
        <f>VLOOKUP(A128,PLAN!B:T,12,0)</f>
        <v>5</v>
      </c>
      <c r="J128" s="55">
        <f>VLOOKUP(A128,PLAN!B:AB,19,0)</f>
        <v>46231</v>
      </c>
      <c r="K128" s="57" t="str">
        <f>VLOOKUP(A128,PLAN!B:AB,20,0)</f>
        <v>M7</v>
      </c>
      <c r="L128" s="54"/>
      <c r="M128" s="54"/>
      <c r="N128" s="54"/>
      <c r="O128" s="286" t="str">
        <f>VLOOKUP(A128,PLAN!B:AB,21,0)</f>
        <v>F2</v>
      </c>
      <c r="P128" s="285"/>
      <c r="Q128" s="55">
        <f>VLOOKUP(A128,PLAN!B:AB,16,0)</f>
        <v>46230</v>
      </c>
    </row>
    <row r="129" spans="1:17" ht="18.600000000000001" customHeight="1">
      <c r="A129" s="299" t="s">
        <v>1890</v>
      </c>
      <c r="B129" s="60">
        <f>VLOOKUP(A129,PLAN!B:T,5,0)</f>
        <v>11117357</v>
      </c>
      <c r="C129" s="60" t="str">
        <f>VLOOKUP(A129,PLAN!B:T,6,0)</f>
        <v>2131729-B-A</v>
      </c>
      <c r="D129" s="60" t="str">
        <f>VLOOKUP(A129,PLAN!B:T,7,0)</f>
        <v>AHW14R313P NO CE</v>
      </c>
      <c r="E129" s="60" t="str">
        <f>VLOOKUP(A129,PLAN!B:T,4,0)</f>
        <v>1001923838</v>
      </c>
      <c r="F129" s="59">
        <f>VLOOKUP(A129,PLAN!B:T,9,0)</f>
        <v>46239</v>
      </c>
      <c r="G129" s="59" t="str">
        <f>VLOOKUP(A129,PLAN!B:T,10,0)</f>
        <v>0103567550</v>
      </c>
      <c r="H129" s="58" t="str">
        <f>VLOOKUP(A129,PLAN!B:T,11,0)</f>
        <v>260721A13A</v>
      </c>
      <c r="I129" s="58">
        <f>VLOOKUP(A129,PLAN!B:T,12,0)</f>
        <v>50</v>
      </c>
      <c r="J129" s="55">
        <f>VLOOKUP(A129,PLAN!B:AB,19,0)</f>
        <v>46231</v>
      </c>
      <c r="K129" s="57" t="str">
        <f>VLOOKUP(A129,PLAN!B:AB,20,0)</f>
        <v>M7</v>
      </c>
      <c r="L129" s="54"/>
      <c r="M129" s="54"/>
      <c r="N129" s="54"/>
      <c r="O129" s="286" t="str">
        <f>VLOOKUP(A129,PLAN!B:AB,21,0)</f>
        <v>F2</v>
      </c>
      <c r="P129" s="285"/>
      <c r="Q129" s="55">
        <f>VLOOKUP(A129,PLAN!B:AB,16,0)</f>
        <v>46230</v>
      </c>
    </row>
    <row r="130" spans="1:17" ht="18.600000000000001" customHeight="1">
      <c r="A130" s="299" t="s">
        <v>1892</v>
      </c>
      <c r="B130" s="60">
        <f>VLOOKUP(A130,PLAN!B:T,5,0)</f>
        <v>11132210</v>
      </c>
      <c r="C130" s="60" t="str">
        <f>VLOOKUP(A130,PLAN!B:T,6,0)</f>
        <v>1731135-E-AK-P</v>
      </c>
      <c r="D130" s="60" t="str">
        <f>VLOOKUP(A130,PLAN!B:T,7,0)</f>
        <v>AGH146000 US</v>
      </c>
      <c r="E130" s="60" t="str">
        <f>VLOOKUP(A130,PLAN!B:T,4,0)</f>
        <v>1001923842</v>
      </c>
      <c r="F130" s="59">
        <f>VLOOKUP(A130,PLAN!B:T,9,0)</f>
        <v>46236</v>
      </c>
      <c r="G130" s="59" t="str">
        <f>VLOOKUP(A130,PLAN!B:T,10,0)</f>
        <v>0103567554</v>
      </c>
      <c r="H130" s="58" t="str">
        <f>VLOOKUP(A130,PLAN!B:T,11,0)</f>
        <v>260721A15A</v>
      </c>
      <c r="I130" s="58">
        <f>VLOOKUP(A130,PLAN!B:T,12,0)</f>
        <v>340</v>
      </c>
      <c r="J130" s="55">
        <f>VLOOKUP(A130,PLAN!B:AB,19,0)</f>
        <v>46231</v>
      </c>
      <c r="K130" s="57" t="str">
        <f>VLOOKUP(A130,PLAN!B:AB,20,0)</f>
        <v>M7</v>
      </c>
      <c r="L130" s="54"/>
      <c r="M130" s="54"/>
      <c r="N130" s="54"/>
      <c r="O130" s="286" t="str">
        <f>VLOOKUP(A130,PLAN!B:AB,21,0)</f>
        <v>F2</v>
      </c>
      <c r="P130" s="285"/>
      <c r="Q130" s="55">
        <f>VLOOKUP(A130,PLAN!B:AB,16,0)</f>
        <v>46230</v>
      </c>
    </row>
    <row r="131" spans="1:17" ht="18.600000000000001" customHeight="1">
      <c r="A131" s="299" t="s">
        <v>1893</v>
      </c>
      <c r="B131" s="60">
        <f>VLOOKUP(A131,PLAN!B:T,5,0)</f>
        <v>11132210</v>
      </c>
      <c r="C131" s="60" t="str">
        <f>VLOOKUP(A131,PLAN!B:T,6,0)</f>
        <v>1731135-E-AK-P</v>
      </c>
      <c r="D131" s="60" t="str">
        <f>VLOOKUP(A131,PLAN!B:T,7,0)</f>
        <v>AGH146000 US</v>
      </c>
      <c r="E131" s="60" t="str">
        <f>VLOOKUP(A131,PLAN!B:T,4,0)</f>
        <v>1001923844</v>
      </c>
      <c r="F131" s="59">
        <f>VLOOKUP(A131,PLAN!B:T,9,0)</f>
        <v>46236</v>
      </c>
      <c r="G131" s="59" t="str">
        <f>VLOOKUP(A131,PLAN!B:T,10,0)</f>
        <v>0103567556</v>
      </c>
      <c r="H131" s="58" t="str">
        <f>VLOOKUP(A131,PLAN!B:T,11,0)</f>
        <v>260721A16A</v>
      </c>
      <c r="I131" s="58">
        <f>VLOOKUP(A131,PLAN!B:T,12,0)</f>
        <v>1260</v>
      </c>
      <c r="J131" s="55">
        <f>VLOOKUP(A131,PLAN!B:AB,19,0)</f>
        <v>46231</v>
      </c>
      <c r="K131" s="57" t="str">
        <f>VLOOKUP(A131,PLAN!B:AB,20,0)</f>
        <v>M7</v>
      </c>
      <c r="L131" s="54"/>
      <c r="M131" s="54"/>
      <c r="N131" s="54"/>
      <c r="O131" s="286" t="str">
        <f>VLOOKUP(A131,PLAN!B:AB,21,0)</f>
        <v>F2</v>
      </c>
      <c r="P131" s="285"/>
      <c r="Q131" s="55">
        <f>VLOOKUP(A131,PLAN!B:AB,16,0)</f>
        <v>46230</v>
      </c>
    </row>
    <row r="132" spans="1:17" ht="18.600000000000001" customHeight="1">
      <c r="A132" s="299" t="s">
        <v>1894</v>
      </c>
      <c r="B132" s="60">
        <f>VLOOKUP(A132,PLAN!B:T,5,0)</f>
        <v>11134237</v>
      </c>
      <c r="C132" s="60" t="str">
        <f>VLOOKUP(A132,PLAN!B:T,6,0)</f>
        <v>1436196-Q-A</v>
      </c>
      <c r="D132" s="60" t="str">
        <f>VLOOKUP(A132,PLAN!B:T,7,0)</f>
        <v>AHW14R004S CN</v>
      </c>
      <c r="E132" s="60" t="str">
        <f>VLOOKUP(A132,PLAN!B:T,4,0)</f>
        <v>1001923846</v>
      </c>
      <c r="F132" s="59">
        <f>VLOOKUP(A132,PLAN!B:T,9,0)</f>
        <v>46239</v>
      </c>
      <c r="G132" s="59" t="str">
        <f>VLOOKUP(A132,PLAN!B:T,10,0)</f>
        <v>0103567558</v>
      </c>
      <c r="H132" s="58" t="str">
        <f>VLOOKUP(A132,PLAN!B:T,11,0)</f>
        <v>260721A17A</v>
      </c>
      <c r="I132" s="58">
        <f>VLOOKUP(A132,PLAN!B:T,12,0)</f>
        <v>2386</v>
      </c>
      <c r="J132" s="55">
        <f>VLOOKUP(A132,PLAN!B:AB,19,0)</f>
        <v>46231</v>
      </c>
      <c r="K132" s="57" t="str">
        <f>VLOOKUP(A132,PLAN!B:AB,20,0)</f>
        <v>M8</v>
      </c>
      <c r="L132" s="54"/>
      <c r="M132" s="54"/>
      <c r="N132" s="54"/>
      <c r="O132" s="286" t="str">
        <f>VLOOKUP(A132,PLAN!B:AB,21,0)</f>
        <v>CAG</v>
      </c>
      <c r="P132" s="285"/>
      <c r="Q132" s="55">
        <f>VLOOKUP(A132,PLAN!B:AB,16,0)</f>
        <v>46230</v>
      </c>
    </row>
    <row r="133" spans="1:17" ht="15" customHeight="1">
      <c r="A133" s="299" t="s">
        <v>2008</v>
      </c>
      <c r="B133" s="60">
        <f>VLOOKUP(A133,PLAN!B:T,5,0)</f>
        <v>11134235</v>
      </c>
      <c r="C133" s="60" t="str">
        <f>VLOOKUP(A133,PLAN!B:T,6,0)</f>
        <v>1036068-S-AK</v>
      </c>
      <c r="D133" s="60" t="str">
        <f>VLOOKUP(A133,PLAN!B:T,7,0)</f>
        <v>AHW14R001S CN</v>
      </c>
      <c r="E133" s="60" t="str">
        <f>VLOOKUP(A133,PLAN!B:T,4,0)</f>
        <v>1001924819</v>
      </c>
      <c r="F133" s="59">
        <f>VLOOKUP(A133,PLAN!B:T,9,0)</f>
        <v>46240</v>
      </c>
      <c r="G133" s="59" t="str">
        <f>VLOOKUP(A133,PLAN!B:T,10,0)</f>
        <v>0103569512</v>
      </c>
      <c r="H133" s="58" t="str">
        <f>VLOOKUP(A133,PLAN!B:T,11,0)</f>
        <v>260721A18A</v>
      </c>
      <c r="I133" s="58">
        <f>VLOOKUP(A133,PLAN!B:T,12,0)</f>
        <v>3586</v>
      </c>
      <c r="J133" s="55">
        <f>VLOOKUP(A133,PLAN!B:AB,19,0)</f>
        <v>46232</v>
      </c>
      <c r="K133" s="57" t="str">
        <f>VLOOKUP(A133,PLAN!B:AB,20,0)</f>
        <v>M1</v>
      </c>
      <c r="L133" s="54"/>
      <c r="M133" s="54"/>
      <c r="N133" s="54"/>
      <c r="O133" s="286" t="str">
        <f>VLOOKUP(A133,PLAN!B:AB,21,0)</f>
        <v>F3</v>
      </c>
      <c r="P133" s="285"/>
      <c r="Q133" s="55">
        <f>VLOOKUP(A133,PLAN!B:AB,16,0)</f>
        <v>46231</v>
      </c>
    </row>
    <row r="134" spans="1:17" ht="15" customHeight="1">
      <c r="A134" s="299" t="s">
        <v>2009</v>
      </c>
      <c r="B134" s="60">
        <f>VLOOKUP(A134,PLAN!B:T,5,0)</f>
        <v>11134235</v>
      </c>
      <c r="C134" s="60" t="str">
        <f>VLOOKUP(A134,PLAN!B:T,6,0)</f>
        <v>1036068-S-AK</v>
      </c>
      <c r="D134" s="60" t="str">
        <f>VLOOKUP(A134,PLAN!B:T,7,0)</f>
        <v>AHW14R001S CN</v>
      </c>
      <c r="E134" s="60" t="str">
        <f>VLOOKUP(A134,PLAN!B:T,4,0)</f>
        <v>1001924820</v>
      </c>
      <c r="F134" s="59">
        <f>VLOOKUP(A134,PLAN!B:T,9,0)</f>
        <v>46240</v>
      </c>
      <c r="G134" s="59" t="str">
        <f>VLOOKUP(A134,PLAN!B:T,10,0)</f>
        <v>0103569513</v>
      </c>
      <c r="H134" s="58" t="str">
        <f>VLOOKUP(A134,PLAN!B:T,11,0)</f>
        <v>260721A19A</v>
      </c>
      <c r="I134" s="58">
        <f>VLOOKUP(A134,PLAN!B:T,12,0)</f>
        <v>3586</v>
      </c>
      <c r="J134" s="55">
        <f>VLOOKUP(A134,PLAN!B:AB,19,0)</f>
        <v>46232</v>
      </c>
      <c r="K134" s="57" t="str">
        <f>VLOOKUP(A134,PLAN!B:AB,20,0)</f>
        <v>M2</v>
      </c>
      <c r="L134" s="54"/>
      <c r="M134" s="54"/>
      <c r="N134" s="54"/>
      <c r="O134" s="286" t="str">
        <f>VLOOKUP(A134,PLAN!B:AB,21,0)</f>
        <v>F3</v>
      </c>
      <c r="P134" s="285"/>
      <c r="Q134" s="55">
        <f>VLOOKUP(A134,PLAN!B:AB,16,0)</f>
        <v>46231</v>
      </c>
    </row>
    <row r="135" spans="1:17" ht="15" customHeight="1">
      <c r="A135" s="299" t="s">
        <v>2010</v>
      </c>
      <c r="B135" s="60">
        <f>VLOOKUP(A135,PLAN!B:T,5,0)</f>
        <v>11134237</v>
      </c>
      <c r="C135" s="60" t="str">
        <f>VLOOKUP(A135,PLAN!B:T,6,0)</f>
        <v>1436196-Q-A</v>
      </c>
      <c r="D135" s="60" t="str">
        <f>VLOOKUP(A135,PLAN!B:T,7,0)</f>
        <v>AHW14R004S CN</v>
      </c>
      <c r="E135" s="60" t="str">
        <f>VLOOKUP(A135,PLAN!B:T,4,0)</f>
        <v>1001924821</v>
      </c>
      <c r="F135" s="59">
        <f>VLOOKUP(A135,PLAN!B:T,9,0)</f>
        <v>46240</v>
      </c>
      <c r="G135" s="59" t="str">
        <f>VLOOKUP(A135,PLAN!B:T,10,0)</f>
        <v>0103569515</v>
      </c>
      <c r="H135" s="58" t="str">
        <f>VLOOKUP(A135,PLAN!B:T,11,0)</f>
        <v>260721A20A</v>
      </c>
      <c r="I135" s="58">
        <f>VLOOKUP(A135,PLAN!B:T,12,0)</f>
        <v>2386</v>
      </c>
      <c r="J135" s="55">
        <f>VLOOKUP(A135,PLAN!B:AB,19,0)</f>
        <v>46232</v>
      </c>
      <c r="K135" s="57" t="str">
        <f>VLOOKUP(A135,PLAN!B:AB,20,0)</f>
        <v>M3</v>
      </c>
      <c r="L135" s="54"/>
      <c r="M135" s="54"/>
      <c r="N135" s="54"/>
      <c r="O135" s="286" t="str">
        <f>VLOOKUP(A135,PLAN!B:AB,21,0)</f>
        <v>F3</v>
      </c>
      <c r="P135" s="285"/>
      <c r="Q135" s="55">
        <f>VLOOKUP(A135,PLAN!B:AB,16,0)</f>
        <v>46231</v>
      </c>
    </row>
    <row r="136" spans="1:17" ht="15" customHeight="1">
      <c r="A136" s="299" t="s">
        <v>2011</v>
      </c>
      <c r="B136" s="60">
        <f>VLOOKUP(A136,PLAN!B:T,5,0)</f>
        <v>11134237</v>
      </c>
      <c r="C136" s="60" t="str">
        <f>VLOOKUP(A136,PLAN!B:T,6,0)</f>
        <v>1436196-Q-A</v>
      </c>
      <c r="D136" s="60" t="str">
        <f>VLOOKUP(A136,PLAN!B:T,7,0)</f>
        <v>AHW14R004S CN</v>
      </c>
      <c r="E136" s="60" t="str">
        <f>VLOOKUP(A136,PLAN!B:T,4,0)</f>
        <v>1001924822</v>
      </c>
      <c r="F136" s="59">
        <f>VLOOKUP(A136,PLAN!B:T,9,0)</f>
        <v>46240</v>
      </c>
      <c r="G136" s="59" t="str">
        <f>VLOOKUP(A136,PLAN!B:T,10,0)</f>
        <v>0103569517</v>
      </c>
      <c r="H136" s="58" t="str">
        <f>VLOOKUP(A136,PLAN!B:T,11,0)</f>
        <v>260721A21A</v>
      </c>
      <c r="I136" s="58">
        <f>VLOOKUP(A136,PLAN!B:T,12,0)</f>
        <v>2389</v>
      </c>
      <c r="J136" s="55">
        <f>VLOOKUP(A136,PLAN!B:AB,19,0)</f>
        <v>46232</v>
      </c>
      <c r="K136" s="57" t="str">
        <f>VLOOKUP(A136,PLAN!B:AB,20,0)</f>
        <v>M4</v>
      </c>
      <c r="L136" s="54"/>
      <c r="M136" s="54"/>
      <c r="N136" s="54"/>
      <c r="O136" s="286" t="str">
        <f>VLOOKUP(A136,PLAN!B:AB,21,0)</f>
        <v>F3</v>
      </c>
      <c r="P136" s="285"/>
      <c r="Q136" s="55">
        <f>VLOOKUP(A136,PLAN!B:AB,16,0)</f>
        <v>46231</v>
      </c>
    </row>
    <row r="137" spans="1:17" ht="15" customHeight="1">
      <c r="A137" s="299" t="s">
        <v>2012</v>
      </c>
      <c r="B137" s="60">
        <f>VLOOKUP(A137,PLAN!B:T,5,0)</f>
        <v>11134237</v>
      </c>
      <c r="C137" s="60" t="str">
        <f>VLOOKUP(A137,PLAN!B:T,6,0)</f>
        <v>1436196-Q-A</v>
      </c>
      <c r="D137" s="60" t="str">
        <f>VLOOKUP(A137,PLAN!B:T,7,0)</f>
        <v>AHW14R004S CN</v>
      </c>
      <c r="E137" s="60" t="str">
        <f>VLOOKUP(A137,PLAN!B:T,4,0)</f>
        <v>1001924823</v>
      </c>
      <c r="F137" s="59">
        <f>VLOOKUP(A137,PLAN!B:T,9,0)</f>
        <v>46240</v>
      </c>
      <c r="G137" s="59" t="str">
        <f>VLOOKUP(A137,PLAN!B:T,10,0)</f>
        <v>0103569518</v>
      </c>
      <c r="H137" s="58" t="str">
        <f>VLOOKUP(A137,PLAN!B:T,11,0)</f>
        <v>260721A22A</v>
      </c>
      <c r="I137" s="58">
        <f>VLOOKUP(A137,PLAN!B:T,12,0)</f>
        <v>2386</v>
      </c>
      <c r="J137" s="55">
        <f>VLOOKUP(A137,PLAN!B:AB,19,0)</f>
        <v>46232</v>
      </c>
      <c r="K137" s="57" t="str">
        <f>VLOOKUP(A137,PLAN!B:AB,20,0)</f>
        <v>M5</v>
      </c>
      <c r="L137" s="54"/>
      <c r="M137" s="54"/>
      <c r="N137" s="54"/>
      <c r="O137" s="286" t="str">
        <f>VLOOKUP(A137,PLAN!B:AB,21,0)</f>
        <v>F3</v>
      </c>
      <c r="P137" s="285"/>
      <c r="Q137" s="55">
        <f>VLOOKUP(A137,PLAN!B:AB,16,0)</f>
        <v>46231</v>
      </c>
    </row>
    <row r="138" spans="1:17" ht="15" customHeight="1">
      <c r="A138" s="299" t="s">
        <v>2013</v>
      </c>
      <c r="B138" s="60">
        <f>VLOOKUP(A138,PLAN!B:T,5,0)</f>
        <v>11134241</v>
      </c>
      <c r="C138" s="60" t="str">
        <f>VLOOKUP(A138,PLAN!B:T,6,0)</f>
        <v>1436298-J-AK</v>
      </c>
      <c r="D138" s="60" t="str">
        <f>VLOOKUP(A138,PLAN!B:T,7,0)</f>
        <v>APW14R005S CN</v>
      </c>
      <c r="E138" s="60" t="str">
        <f>VLOOKUP(A138,PLAN!B:T,4,0)</f>
        <v>1001924824</v>
      </c>
      <c r="F138" s="59">
        <f>VLOOKUP(A138,PLAN!B:T,9,0)</f>
        <v>46240</v>
      </c>
      <c r="G138" s="59" t="str">
        <f>VLOOKUP(A138,PLAN!B:T,10,0)</f>
        <v>0103569519</v>
      </c>
      <c r="H138" s="58" t="str">
        <f>VLOOKUP(A138,PLAN!B:T,11,0)</f>
        <v>260721A23A</v>
      </c>
      <c r="I138" s="58">
        <f>VLOOKUP(A138,PLAN!B:T,12,0)</f>
        <v>819</v>
      </c>
      <c r="J138" s="55">
        <f>VLOOKUP(A138,PLAN!B:AB,19,0)</f>
        <v>46232</v>
      </c>
      <c r="K138" s="57" t="str">
        <f>VLOOKUP(A138,PLAN!B:AB,20,0)</f>
        <v>M6</v>
      </c>
      <c r="L138" s="54"/>
      <c r="M138" s="54"/>
      <c r="N138" s="54"/>
      <c r="O138" s="286" t="str">
        <f>VLOOKUP(A138,PLAN!B:AB,21,0)</f>
        <v>F2</v>
      </c>
      <c r="P138" s="285"/>
      <c r="Q138" s="55">
        <f>VLOOKUP(A138,PLAN!B:AB,16,0)</f>
        <v>46231</v>
      </c>
    </row>
    <row r="139" spans="1:17" ht="15" customHeight="1">
      <c r="A139" s="299" t="s">
        <v>2014</v>
      </c>
      <c r="B139" s="60">
        <f>VLOOKUP(A139,PLAN!B:T,5,0)</f>
        <v>11134240</v>
      </c>
      <c r="C139" s="60" t="str">
        <f>VLOOKUP(A139,PLAN!B:T,6,0)</f>
        <v>1436296-J-AK</v>
      </c>
      <c r="D139" s="60" t="str">
        <f>VLOOKUP(A139,PLAN!B:T,7,0)</f>
        <v>APW14R009S CN</v>
      </c>
      <c r="E139" s="60" t="str">
        <f>VLOOKUP(A139,PLAN!B:T,4,0)</f>
        <v>1001924825</v>
      </c>
      <c r="F139" s="59">
        <f>VLOOKUP(A139,PLAN!B:T,9,0)</f>
        <v>46240</v>
      </c>
      <c r="G139" s="59" t="str">
        <f>VLOOKUP(A139,PLAN!B:T,10,0)</f>
        <v>0103569520</v>
      </c>
      <c r="H139" s="58" t="str">
        <f>VLOOKUP(A139,PLAN!B:T,11,0)</f>
        <v>260721A24A</v>
      </c>
      <c r="I139" s="58">
        <f>VLOOKUP(A139,PLAN!B:T,12,0)</f>
        <v>2700</v>
      </c>
      <c r="J139" s="55">
        <f>VLOOKUP(A139,PLAN!B:AB,19,0)</f>
        <v>46232</v>
      </c>
      <c r="K139" s="57" t="str">
        <f>VLOOKUP(A139,PLAN!B:AB,20,0)</f>
        <v>M6</v>
      </c>
      <c r="L139" s="54"/>
      <c r="M139" s="54"/>
      <c r="N139" s="54"/>
      <c r="O139" s="286" t="str">
        <f>VLOOKUP(A139,PLAN!B:AB,21,0)</f>
        <v>F2</v>
      </c>
      <c r="P139" s="285"/>
      <c r="Q139" s="55">
        <f>VLOOKUP(A139,PLAN!B:AB,16,0)</f>
        <v>46231</v>
      </c>
    </row>
    <row r="140" spans="1:17" ht="15" customHeight="1">
      <c r="A140" s="299" t="s">
        <v>2015</v>
      </c>
      <c r="B140" s="60">
        <f>VLOOKUP(A140,PLAN!B:T,5,0)</f>
        <v>11134236</v>
      </c>
      <c r="C140" s="60" t="str">
        <f>VLOOKUP(A140,PLAN!B:T,6,0)</f>
        <v>1136431-Q-AK</v>
      </c>
      <c r="D140" s="60" t="str">
        <f>VLOOKUP(A140,PLAN!B:T,7,0)</f>
        <v>AHW14R007P CN</v>
      </c>
      <c r="E140" s="60" t="str">
        <f>VLOOKUP(A140,PLAN!B:T,4,0)</f>
        <v>1001924826</v>
      </c>
      <c r="F140" s="59">
        <f>VLOOKUP(A140,PLAN!B:T,9,0)</f>
        <v>46240</v>
      </c>
      <c r="G140" s="59" t="str">
        <f>VLOOKUP(A140,PLAN!B:T,10,0)</f>
        <v>0103569522</v>
      </c>
      <c r="H140" s="58" t="str">
        <f>VLOOKUP(A140,PLAN!B:T,11,0)</f>
        <v>260721A25A</v>
      </c>
      <c r="I140" s="58">
        <f>VLOOKUP(A140,PLAN!B:T,12,0)</f>
        <v>2370</v>
      </c>
      <c r="J140" s="55">
        <f>VLOOKUP(A140,PLAN!B:AB,19,0)</f>
        <v>46232</v>
      </c>
      <c r="K140" s="57" t="str">
        <f>VLOOKUP(A140,PLAN!B:AB,20,0)</f>
        <v>M7</v>
      </c>
      <c r="L140" s="54"/>
      <c r="M140" s="54"/>
      <c r="N140" s="54"/>
      <c r="O140" s="286" t="str">
        <f>VLOOKUP(A140,PLAN!B:AB,21,0)</f>
        <v>F2</v>
      </c>
      <c r="P140" s="285"/>
      <c r="Q140" s="55">
        <f>VLOOKUP(A140,PLAN!B:AB,16,0)</f>
        <v>46231</v>
      </c>
    </row>
    <row r="141" spans="1:17" ht="15" customHeight="1">
      <c r="A141" s="299" t="s">
        <v>2016</v>
      </c>
      <c r="B141" s="60">
        <f>VLOOKUP(A141,PLAN!B:T,5,0)</f>
        <v>11134235</v>
      </c>
      <c r="C141" s="60" t="str">
        <f>VLOOKUP(A141,PLAN!B:T,6,0)</f>
        <v>1036068-S-AK</v>
      </c>
      <c r="D141" s="60" t="str">
        <f>VLOOKUP(A141,PLAN!B:T,7,0)</f>
        <v>AHW14R001S CN</v>
      </c>
      <c r="E141" s="60" t="str">
        <f>VLOOKUP(A141,PLAN!B:T,4,0)</f>
        <v>1001924827</v>
      </c>
      <c r="F141" s="59">
        <f>VLOOKUP(A141,PLAN!B:T,9,0)</f>
        <v>46240</v>
      </c>
      <c r="G141" s="59" t="str">
        <f>VLOOKUP(A141,PLAN!B:T,10,0)</f>
        <v>0103569523</v>
      </c>
      <c r="H141" s="58" t="str">
        <f>VLOOKUP(A141,PLAN!B:T,11,0)</f>
        <v>260721A26A</v>
      </c>
      <c r="I141" s="58">
        <f>VLOOKUP(A141,PLAN!B:T,12,0)</f>
        <v>2386</v>
      </c>
      <c r="J141" s="55">
        <f>VLOOKUP(A141,PLAN!B:AB,19,0)</f>
        <v>46232</v>
      </c>
      <c r="K141" s="57" t="str">
        <f>VLOOKUP(A141,PLAN!B:AB,20,0)</f>
        <v>M8</v>
      </c>
      <c r="L141" s="54"/>
      <c r="M141" s="54"/>
      <c r="N141" s="54"/>
      <c r="O141" s="286" t="str">
        <f>VLOOKUP(A141,PLAN!B:AB,21,0)</f>
        <v>CAG</v>
      </c>
      <c r="P141" s="285"/>
      <c r="Q141" s="55">
        <f>VLOOKUP(A141,PLAN!B:AB,16,0)</f>
        <v>46231</v>
      </c>
    </row>
    <row r="142" spans="1:17" ht="15" customHeight="1">
      <c r="A142" s="299" t="s">
        <v>2140</v>
      </c>
      <c r="B142" s="60">
        <f>VLOOKUP(A142,PLAN!B:T,5,0)</f>
        <v>11134342</v>
      </c>
      <c r="C142" s="60" t="str">
        <f>VLOOKUP(A142,PLAN!B:T,6,0)</f>
        <v>1036068-S-AK-P</v>
      </c>
      <c r="D142" s="60" t="str">
        <f>VLOOKUP(A142,PLAN!B:T,7,0)</f>
        <v>AHW14R001S CN</v>
      </c>
      <c r="E142" s="60" t="str">
        <f>VLOOKUP(A142,PLAN!B:T,4,0)</f>
        <v>1001926608</v>
      </c>
      <c r="F142" s="59">
        <f>VLOOKUP(A142,PLAN!B:T,9,0)</f>
        <v>46241</v>
      </c>
      <c r="G142" s="59" t="str">
        <f>VLOOKUP(A142,PLAN!B:T,10,0)</f>
        <v>0103573307</v>
      </c>
      <c r="H142" s="58" t="str">
        <f>VLOOKUP(A142,PLAN!B:T,11,0)</f>
        <v>260709A47B</v>
      </c>
      <c r="I142" s="58">
        <f>VLOOKUP(A142,PLAN!B:T,12,0)</f>
        <v>5</v>
      </c>
      <c r="J142" s="55">
        <f>VLOOKUP(A142,PLAN!B:AB,19,0)</f>
        <v>46233</v>
      </c>
      <c r="K142" s="57" t="str">
        <f>VLOOKUP(A142,PLAN!B:AB,20,0)</f>
        <v>M1</v>
      </c>
      <c r="L142" s="54"/>
      <c r="M142" s="54"/>
      <c r="N142" s="54"/>
      <c r="O142" s="286" t="str">
        <f>VLOOKUP(A142,PLAN!B:AB,21,0)</f>
        <v>F3</v>
      </c>
      <c r="P142" s="285"/>
      <c r="Q142" s="55">
        <f>VLOOKUP(A142,PLAN!B:AB,16,0)</f>
        <v>46232</v>
      </c>
    </row>
    <row r="143" spans="1:17" ht="15" customHeight="1">
      <c r="A143" s="299" t="s">
        <v>2141</v>
      </c>
      <c r="B143" s="60">
        <f>VLOOKUP(A143,PLAN!B:T,5,0)</f>
        <v>11134237</v>
      </c>
      <c r="C143" s="60" t="str">
        <f>VLOOKUP(A143,PLAN!B:T,6,0)</f>
        <v>1436196-Q-A</v>
      </c>
      <c r="D143" s="60" t="str">
        <f>VLOOKUP(A143,PLAN!B:T,7,0)</f>
        <v>AHW14R004S CN</v>
      </c>
      <c r="E143" s="60" t="str">
        <f>VLOOKUP(A143,PLAN!B:T,4,0)</f>
        <v>1001926590</v>
      </c>
      <c r="F143" s="59">
        <f>VLOOKUP(A143,PLAN!B:T,9,0)</f>
        <v>46241</v>
      </c>
      <c r="G143" s="59" t="str">
        <f>VLOOKUP(A143,PLAN!B:T,10,0)</f>
        <v>0103573288</v>
      </c>
      <c r="H143" s="58" t="str">
        <f>VLOOKUP(A143,PLAN!B:T,11,0)</f>
        <v>260723A01A</v>
      </c>
      <c r="I143" s="58">
        <f>VLOOKUP(A143,PLAN!B:T,12,0)</f>
        <v>3586</v>
      </c>
      <c r="J143" s="55">
        <f>VLOOKUP(A143,PLAN!B:AB,19,0)</f>
        <v>46233</v>
      </c>
      <c r="K143" s="57" t="str">
        <f>VLOOKUP(A143,PLAN!B:AB,20,0)</f>
        <v>M1</v>
      </c>
      <c r="L143" s="54"/>
      <c r="M143" s="54"/>
      <c r="N143" s="54"/>
      <c r="O143" s="286" t="str">
        <f>VLOOKUP(A143,PLAN!B:AB,21,0)</f>
        <v>F3</v>
      </c>
      <c r="P143" s="285"/>
      <c r="Q143" s="55">
        <f>VLOOKUP(A143,PLAN!B:AB,16,0)</f>
        <v>46232</v>
      </c>
    </row>
    <row r="144" spans="1:17" ht="15" customHeight="1">
      <c r="A144" s="299" t="s">
        <v>2203</v>
      </c>
      <c r="B144" s="60">
        <f>VLOOKUP(A144,PLAN!B:T,5,0)</f>
        <v>11134235</v>
      </c>
      <c r="C144" s="60" t="str">
        <f>VLOOKUP(A144,PLAN!B:T,6,0)</f>
        <v>1036068-S-AK</v>
      </c>
      <c r="D144" s="60" t="str">
        <f>VLOOKUP(A144,PLAN!B:T,7,0)</f>
        <v>AHW14R001S CN</v>
      </c>
      <c r="E144" s="60" t="str">
        <f>VLOOKUP(A144,PLAN!B:T,4,0)</f>
        <v>1001926855</v>
      </c>
      <c r="F144" s="59">
        <f>VLOOKUP(A144,PLAN!B:T,9,0)</f>
        <v>46241</v>
      </c>
      <c r="G144" s="59" t="str">
        <f>VLOOKUP(A144,PLAN!B:T,10,0)</f>
        <v>0103573652</v>
      </c>
      <c r="H144" s="58" t="str">
        <f>VLOOKUP(A144,PLAN!B:T,11,0)</f>
        <v>260713A03B</v>
      </c>
      <c r="I144" s="58">
        <f>VLOOKUP(A144,PLAN!B:T,12,0)</f>
        <v>5</v>
      </c>
      <c r="J144" s="55">
        <f>VLOOKUP(A144,PLAN!B:AB,19,0)</f>
        <v>46233</v>
      </c>
      <c r="K144" s="57" t="str">
        <f>VLOOKUP(A144,PLAN!B:AB,20,0)</f>
        <v>M2</v>
      </c>
      <c r="L144" s="54"/>
      <c r="M144" s="54"/>
      <c r="N144" s="54"/>
      <c r="O144" s="286" t="str">
        <f>VLOOKUP(A144,PLAN!B:AB,21,0)</f>
        <v>F3</v>
      </c>
      <c r="P144" s="285"/>
      <c r="Q144" s="55">
        <f>VLOOKUP(A144,PLAN!B:AB,16,0)</f>
        <v>46232</v>
      </c>
    </row>
    <row r="145" spans="1:17" ht="15" customHeight="1">
      <c r="A145" s="299" t="s">
        <v>2142</v>
      </c>
      <c r="B145" s="60">
        <f>VLOOKUP(A145,PLAN!B:T,5,0)</f>
        <v>11134237</v>
      </c>
      <c r="C145" s="60" t="str">
        <f>VLOOKUP(A145,PLAN!B:T,6,0)</f>
        <v>1436196-Q-A</v>
      </c>
      <c r="D145" s="60" t="str">
        <f>VLOOKUP(A145,PLAN!B:T,7,0)</f>
        <v>AHW14R004S CN</v>
      </c>
      <c r="E145" s="60" t="str">
        <f>VLOOKUP(A145,PLAN!B:T,4,0)</f>
        <v>1001926591</v>
      </c>
      <c r="F145" s="59">
        <f>VLOOKUP(A145,PLAN!B:T,9,0)</f>
        <v>46241</v>
      </c>
      <c r="G145" s="59" t="str">
        <f>VLOOKUP(A145,PLAN!B:T,10,0)</f>
        <v>0103573289</v>
      </c>
      <c r="H145" s="58" t="str">
        <f>VLOOKUP(A145,PLAN!B:T,11,0)</f>
        <v>260723A02A</v>
      </c>
      <c r="I145" s="58">
        <f>VLOOKUP(A145,PLAN!B:T,12,0)</f>
        <v>3586</v>
      </c>
      <c r="J145" s="55">
        <f>VLOOKUP(A145,PLAN!B:AB,19,0)</f>
        <v>46233</v>
      </c>
      <c r="K145" s="57" t="str">
        <f>VLOOKUP(A145,PLAN!B:AB,20,0)</f>
        <v>M2</v>
      </c>
      <c r="L145" s="54"/>
      <c r="M145" s="54"/>
      <c r="N145" s="54"/>
      <c r="O145" s="286" t="str">
        <f>VLOOKUP(A145,PLAN!B:AB,21,0)</f>
        <v>F3</v>
      </c>
      <c r="P145" s="285"/>
      <c r="Q145" s="55">
        <f>VLOOKUP(A145,PLAN!B:AB,16,0)</f>
        <v>46232</v>
      </c>
    </row>
    <row r="146" spans="1:17" ht="15" customHeight="1">
      <c r="A146" s="299" t="s">
        <v>2143</v>
      </c>
      <c r="B146" s="60">
        <f>VLOOKUP(A146,PLAN!B:T,5,0)</f>
        <v>11134237</v>
      </c>
      <c r="C146" s="60" t="str">
        <f>VLOOKUP(A146,PLAN!B:T,6,0)</f>
        <v>1436196-Q-A</v>
      </c>
      <c r="D146" s="60" t="str">
        <f>VLOOKUP(A146,PLAN!B:T,7,0)</f>
        <v>AHW14R004S CN</v>
      </c>
      <c r="E146" s="60" t="str">
        <f>VLOOKUP(A146,PLAN!B:T,4,0)</f>
        <v>1001926592</v>
      </c>
      <c r="F146" s="59">
        <f>VLOOKUP(A146,PLAN!B:T,9,0)</f>
        <v>46241</v>
      </c>
      <c r="G146" s="59" t="str">
        <f>VLOOKUP(A146,PLAN!B:T,10,0)</f>
        <v>0103573290</v>
      </c>
      <c r="H146" s="58" t="str">
        <f>VLOOKUP(A146,PLAN!B:T,11,0)</f>
        <v>260723A03A</v>
      </c>
      <c r="I146" s="58">
        <f>VLOOKUP(A146,PLAN!B:T,12,0)</f>
        <v>2389</v>
      </c>
      <c r="J146" s="55">
        <f>VLOOKUP(A146,PLAN!B:AB,19,0)</f>
        <v>46233</v>
      </c>
      <c r="K146" s="57" t="str">
        <f>VLOOKUP(A146,PLAN!B:AB,20,0)</f>
        <v>M3</v>
      </c>
      <c r="L146" s="54"/>
      <c r="M146" s="54"/>
      <c r="N146" s="54"/>
      <c r="O146" s="286" t="str">
        <f>VLOOKUP(A146,PLAN!B:AB,21,0)</f>
        <v>F3</v>
      </c>
      <c r="P146" s="285"/>
      <c r="Q146" s="55">
        <f>VLOOKUP(A146,PLAN!B:AB,16,0)</f>
        <v>46232</v>
      </c>
    </row>
    <row r="147" spans="1:17" ht="15" customHeight="1">
      <c r="A147" s="299" t="s">
        <v>2144</v>
      </c>
      <c r="B147" s="60">
        <f>VLOOKUP(A147,PLAN!B:T,5,0)</f>
        <v>11134240</v>
      </c>
      <c r="C147" s="60" t="str">
        <f>VLOOKUP(A147,PLAN!B:T,6,0)</f>
        <v>1436296-J-AK</v>
      </c>
      <c r="D147" s="60" t="str">
        <f>VLOOKUP(A147,PLAN!B:T,7,0)</f>
        <v>APW14R009S CN</v>
      </c>
      <c r="E147" s="60" t="str">
        <f>VLOOKUP(A147,PLAN!B:T,4,0)</f>
        <v>1001926593</v>
      </c>
      <c r="F147" s="59">
        <f>VLOOKUP(A147,PLAN!B:T,9,0)</f>
        <v>46241</v>
      </c>
      <c r="G147" s="59" t="str">
        <f>VLOOKUP(A147,PLAN!B:T,10,0)</f>
        <v>0103573291</v>
      </c>
      <c r="H147" s="58" t="str">
        <f>VLOOKUP(A147,PLAN!B:T,11,0)</f>
        <v>260723A04A</v>
      </c>
      <c r="I147" s="58">
        <f>VLOOKUP(A147,PLAN!B:T,12,0)</f>
        <v>203</v>
      </c>
      <c r="J147" s="55">
        <f>VLOOKUP(A147,PLAN!B:AB,19,0)</f>
        <v>46233</v>
      </c>
      <c r="K147" s="57" t="str">
        <f>VLOOKUP(A147,PLAN!B:AB,20,0)</f>
        <v>M4</v>
      </c>
      <c r="L147" s="54"/>
      <c r="M147" s="54"/>
      <c r="N147" s="54"/>
      <c r="O147" s="286" t="str">
        <f>VLOOKUP(A147,PLAN!B:AB,21,0)</f>
        <v>F3</v>
      </c>
      <c r="P147" s="285"/>
      <c r="Q147" s="55">
        <f>VLOOKUP(A147,PLAN!B:AB,16,0)</f>
        <v>46232</v>
      </c>
    </row>
    <row r="148" spans="1:17" ht="15" customHeight="1">
      <c r="A148" s="299" t="s">
        <v>2145</v>
      </c>
      <c r="B148" s="60">
        <f>VLOOKUP(A148,PLAN!B:T,5,0)</f>
        <v>11134240</v>
      </c>
      <c r="C148" s="60" t="str">
        <f>VLOOKUP(A148,PLAN!B:T,6,0)</f>
        <v>1436296-J-AK</v>
      </c>
      <c r="D148" s="60" t="str">
        <f>VLOOKUP(A148,PLAN!B:T,7,0)</f>
        <v>APW14R009S CN</v>
      </c>
      <c r="E148" s="60" t="str">
        <f>VLOOKUP(A148,PLAN!B:T,4,0)</f>
        <v>1001926594</v>
      </c>
      <c r="F148" s="59">
        <f>VLOOKUP(A148,PLAN!B:T,9,0)</f>
        <v>46241</v>
      </c>
      <c r="G148" s="59" t="str">
        <f>VLOOKUP(A148,PLAN!B:T,10,0)</f>
        <v>0103573292</v>
      </c>
      <c r="H148" s="58" t="str">
        <f>VLOOKUP(A148,PLAN!B:T,11,0)</f>
        <v>260723A05A</v>
      </c>
      <c r="I148" s="58">
        <f>VLOOKUP(A148,PLAN!B:T,12,0)</f>
        <v>2160</v>
      </c>
      <c r="J148" s="55">
        <f>VLOOKUP(A148,PLAN!B:AB,19,0)</f>
        <v>46233</v>
      </c>
      <c r="K148" s="57" t="str">
        <f>VLOOKUP(A148,PLAN!B:AB,20,0)</f>
        <v>M4</v>
      </c>
      <c r="L148" s="54"/>
      <c r="M148" s="54"/>
      <c r="N148" s="54"/>
      <c r="O148" s="286" t="str">
        <f>VLOOKUP(A148,PLAN!B:AB,21,0)</f>
        <v>F3</v>
      </c>
      <c r="P148" s="285"/>
      <c r="Q148" s="55">
        <f>VLOOKUP(A148,PLAN!B:AB,16,0)</f>
        <v>46232</v>
      </c>
    </row>
    <row r="149" spans="1:17" ht="15" customHeight="1">
      <c r="A149" s="299" t="s">
        <v>2146</v>
      </c>
      <c r="B149" s="60">
        <f>VLOOKUP(A149,PLAN!B:T,5,0)</f>
        <v>11134235</v>
      </c>
      <c r="C149" s="60" t="str">
        <f>VLOOKUP(A149,PLAN!B:T,6,0)</f>
        <v>1036068-S-AK</v>
      </c>
      <c r="D149" s="60" t="str">
        <f>VLOOKUP(A149,PLAN!B:T,7,0)</f>
        <v>AHW14R001S CN</v>
      </c>
      <c r="E149" s="60" t="str">
        <f>VLOOKUP(A149,PLAN!B:T,4,0)</f>
        <v>1001926595</v>
      </c>
      <c r="F149" s="59">
        <f>VLOOKUP(A149,PLAN!B:T,9,0)</f>
        <v>46241</v>
      </c>
      <c r="G149" s="59" t="str">
        <f>VLOOKUP(A149,PLAN!B:T,10,0)</f>
        <v>0103573293</v>
      </c>
      <c r="H149" s="58" t="str">
        <f>VLOOKUP(A149,PLAN!B:T,11,0)</f>
        <v>260723A06A</v>
      </c>
      <c r="I149" s="58">
        <f>VLOOKUP(A149,PLAN!B:T,12,0)</f>
        <v>3586</v>
      </c>
      <c r="J149" s="55">
        <f>VLOOKUP(A149,PLAN!B:AB,19,0)</f>
        <v>46233</v>
      </c>
      <c r="K149" s="57" t="str">
        <f>VLOOKUP(A149,PLAN!B:AB,20,0)</f>
        <v>M5</v>
      </c>
      <c r="L149" s="54"/>
      <c r="M149" s="54"/>
      <c r="N149" s="54"/>
      <c r="O149" s="286" t="str">
        <f>VLOOKUP(A149,PLAN!B:AB,21,0)</f>
        <v>F3</v>
      </c>
      <c r="P149" s="285"/>
      <c r="Q149" s="55">
        <f>VLOOKUP(A149,PLAN!B:AB,16,0)</f>
        <v>46232</v>
      </c>
    </row>
    <row r="150" spans="1:17" ht="15" customHeight="1">
      <c r="A150" s="299" t="s">
        <v>2233</v>
      </c>
      <c r="B150" s="60">
        <f>VLOOKUP(A150,PLAN!B:T,5,0)</f>
        <v>11132210</v>
      </c>
      <c r="C150" s="60" t="str">
        <f>VLOOKUP(A150,PLAN!B:T,6,0)</f>
        <v>1731135-E-AK-P</v>
      </c>
      <c r="D150" s="60" t="str">
        <f>VLOOKUP(A150,PLAN!B:T,7,0)</f>
        <v>AGH146000 US</v>
      </c>
      <c r="E150" s="60" t="str">
        <f>VLOOKUP(A150,PLAN!B:T,4,0)</f>
        <v>1001927486</v>
      </c>
      <c r="F150" s="59">
        <f>VLOOKUP(A150,PLAN!B:T,9,0)</f>
        <v>46235</v>
      </c>
      <c r="G150" s="59" t="str">
        <f>VLOOKUP(A150,PLAN!B:T,10,0)</f>
        <v>0103574438</v>
      </c>
      <c r="H150" s="58" t="str">
        <f>VLOOKUP(A150,PLAN!B:T,11,0)</f>
        <v>260723A17A</v>
      </c>
      <c r="I150" s="58">
        <f>VLOOKUP(A150,PLAN!B:T,12,0)</f>
        <v>420</v>
      </c>
      <c r="J150" s="55">
        <f>VLOOKUP(A150,PLAN!B:AB,19,0)</f>
        <v>46233</v>
      </c>
      <c r="K150" s="57" t="str">
        <f>VLOOKUP(A150,PLAN!B:AB,20,0)</f>
        <v>M6</v>
      </c>
      <c r="L150" s="54"/>
      <c r="M150" s="54"/>
      <c r="N150" s="54"/>
      <c r="O150" s="286" t="str">
        <f>VLOOKUP(A150,PLAN!B:AB,21,0)</f>
        <v>F2</v>
      </c>
      <c r="P150" s="285"/>
      <c r="Q150" s="55">
        <f>VLOOKUP(A150,PLAN!B:AB,16,0)</f>
        <v>46232</v>
      </c>
    </row>
    <row r="151" spans="1:17" ht="15" customHeight="1">
      <c r="A151" s="299" t="s">
        <v>2234</v>
      </c>
      <c r="B151" s="60">
        <f>VLOOKUP(A151,PLAN!B:T,5,0)</f>
        <v>11132309</v>
      </c>
      <c r="C151" s="60" t="str">
        <f>VLOOKUP(A151,PLAN!B:T,6,0)</f>
        <v>1731135-E-AK</v>
      </c>
      <c r="D151" s="60" t="str">
        <f>VLOOKUP(A151,PLAN!B:T,7,0)</f>
        <v>AGH146000 US</v>
      </c>
      <c r="E151" s="60" t="str">
        <f>VLOOKUP(A151,PLAN!B:T,4,0)</f>
        <v>1001927489</v>
      </c>
      <c r="F151" s="59">
        <f>VLOOKUP(A151,PLAN!B:T,9,0)</f>
        <v>46235</v>
      </c>
      <c r="G151" s="59" t="str">
        <f>VLOOKUP(A151,PLAN!B:T,10,0)</f>
        <v>0103574440</v>
      </c>
      <c r="H151" s="58" t="str">
        <f>VLOOKUP(A151,PLAN!B:T,11,0)</f>
        <v>260723A18A</v>
      </c>
      <c r="I151" s="58">
        <f>VLOOKUP(A151,PLAN!B:T,12,0)</f>
        <v>1605</v>
      </c>
      <c r="J151" s="55">
        <f>VLOOKUP(A151,PLAN!B:AB,19,0)</f>
        <v>46233</v>
      </c>
      <c r="K151" s="57" t="str">
        <f>VLOOKUP(A151,PLAN!B:AB,20,0)</f>
        <v>M6</v>
      </c>
      <c r="L151" s="54"/>
      <c r="M151" s="54"/>
      <c r="N151" s="54"/>
      <c r="O151" s="286" t="str">
        <f>VLOOKUP(A151,PLAN!B:AB,21,0)</f>
        <v>F2</v>
      </c>
      <c r="P151" s="285"/>
      <c r="Q151" s="55">
        <f>VLOOKUP(A151,PLAN!B:AB,16,0)</f>
        <v>46232</v>
      </c>
    </row>
    <row r="152" spans="1:17" ht="15" customHeight="1">
      <c r="A152" s="299" t="s">
        <v>2147</v>
      </c>
      <c r="B152" s="60">
        <f>VLOOKUP(A152,PLAN!B:T,5,0)</f>
        <v>11111223</v>
      </c>
      <c r="C152" s="60" t="str">
        <f>VLOOKUP(A152,PLAN!B:T,6,0)</f>
        <v>1631042-F-A</v>
      </c>
      <c r="D152" s="60" t="str">
        <f>VLOOKUP(A152,PLAN!B:T,7,0)</f>
        <v>AMS-180-1445 JP</v>
      </c>
      <c r="E152" s="60" t="str">
        <f>VLOOKUP(A152,PLAN!B:T,4,0)</f>
        <v>1001926596</v>
      </c>
      <c r="F152" s="59">
        <f>VLOOKUP(A152,PLAN!B:T,9,0)</f>
        <v>46236</v>
      </c>
      <c r="G152" s="59" t="str">
        <f>VLOOKUP(A152,PLAN!B:T,10,0)</f>
        <v>0103573294</v>
      </c>
      <c r="H152" s="58" t="str">
        <f>VLOOKUP(A152,PLAN!B:T,11,0)</f>
        <v>260723A07A</v>
      </c>
      <c r="I152" s="58">
        <f>VLOOKUP(A152,PLAN!B:T,12,0)</f>
        <v>150</v>
      </c>
      <c r="J152" s="55">
        <f>VLOOKUP(A152,PLAN!B:AB,19,0)</f>
        <v>46238</v>
      </c>
      <c r="K152" s="57" t="str">
        <f>VLOOKUP(A152,PLAN!B:AB,20,0)</f>
        <v>M7</v>
      </c>
      <c r="L152" s="54"/>
      <c r="M152" s="54"/>
      <c r="N152" s="54"/>
      <c r="O152" s="286" t="str">
        <f>VLOOKUP(A152,PLAN!B:AB,21,0)</f>
        <v>CAG</v>
      </c>
      <c r="P152" s="285"/>
      <c r="Q152" s="55">
        <f>VLOOKUP(A152,PLAN!B:AB,16,0)</f>
        <v>46232</v>
      </c>
    </row>
    <row r="153" spans="1:17" ht="15" customHeight="1">
      <c r="A153" s="299" t="s">
        <v>2148</v>
      </c>
      <c r="B153" s="60">
        <f>VLOOKUP(A153,PLAN!B:T,5,0)</f>
        <v>11111223</v>
      </c>
      <c r="C153" s="60" t="str">
        <f>VLOOKUP(A153,PLAN!B:T,6,0)</f>
        <v>1631042-F-A</v>
      </c>
      <c r="D153" s="60" t="str">
        <f>VLOOKUP(A153,PLAN!B:T,7,0)</f>
        <v>AMS-180-1445 JP</v>
      </c>
      <c r="E153" s="60" t="str">
        <f>VLOOKUP(A153,PLAN!B:T,4,0)</f>
        <v>1001926597</v>
      </c>
      <c r="F153" s="59">
        <f>VLOOKUP(A153,PLAN!B:T,9,0)</f>
        <v>46236</v>
      </c>
      <c r="G153" s="59" t="str">
        <f>VLOOKUP(A153,PLAN!B:T,10,0)</f>
        <v>0103573296</v>
      </c>
      <c r="H153" s="58" t="str">
        <f>VLOOKUP(A153,PLAN!B:T,11,0)</f>
        <v>260723A08A</v>
      </c>
      <c r="I153" s="58">
        <f>VLOOKUP(A153,PLAN!B:T,12,0)</f>
        <v>122</v>
      </c>
      <c r="J153" s="55">
        <f>VLOOKUP(A153,PLAN!B:AB,19,0)</f>
        <v>46234</v>
      </c>
      <c r="K153" s="57" t="str">
        <f>VLOOKUP(A153,PLAN!B:AB,20,0)</f>
        <v>M8</v>
      </c>
      <c r="L153" s="54"/>
      <c r="M153" s="54"/>
      <c r="N153" s="54"/>
      <c r="O153" s="286" t="str">
        <f>VLOOKUP(A153,PLAN!B:AB,21,0)</f>
        <v>CAG</v>
      </c>
      <c r="P153" s="285"/>
      <c r="Q153" s="55">
        <f>VLOOKUP(A153,PLAN!B:AB,16,0)</f>
        <v>46232</v>
      </c>
    </row>
    <row r="154" spans="1:17" ht="15" customHeight="1">
      <c r="A154" s="299" t="s">
        <v>2149</v>
      </c>
      <c r="B154" s="60">
        <f>VLOOKUP(A154,PLAN!B:T,5,0)</f>
        <v>11125715</v>
      </c>
      <c r="C154" s="60" t="str">
        <f>VLOOKUP(A154,PLAN!B:T,6,0)</f>
        <v>2131687-C-AK</v>
      </c>
      <c r="D154" s="60" t="str">
        <f>VLOOKUP(A154,PLAN!B:T,7,0)</f>
        <v>AHW14R001S NOCE</v>
      </c>
      <c r="E154" s="60" t="str">
        <f>VLOOKUP(A154,PLAN!B:T,4,0)</f>
        <v>1001926598</v>
      </c>
      <c r="F154" s="59">
        <f>VLOOKUP(A154,PLAN!B:T,9,0)</f>
        <v>46241</v>
      </c>
      <c r="G154" s="59" t="str">
        <f>VLOOKUP(A154,PLAN!B:T,10,0)</f>
        <v>0103573297</v>
      </c>
      <c r="H154" s="58" t="str">
        <f>VLOOKUP(A154,PLAN!B:T,11,0)</f>
        <v>260723A09A</v>
      </c>
      <c r="I154" s="58">
        <f>VLOOKUP(A154,PLAN!B:T,12,0)</f>
        <v>608</v>
      </c>
      <c r="J154" s="55">
        <f>VLOOKUP(A154,PLAN!B:AB,19,0)</f>
        <v>46233</v>
      </c>
      <c r="K154" s="57" t="str">
        <f>VLOOKUP(A154,PLAN!B:AB,20,0)</f>
        <v>M7</v>
      </c>
      <c r="L154" s="54"/>
      <c r="M154" s="54"/>
      <c r="N154" s="54"/>
      <c r="O154" s="286" t="str">
        <f>VLOOKUP(A154,PLAN!B:AB,21,0)</f>
        <v>F2</v>
      </c>
      <c r="P154" s="285"/>
      <c r="Q154" s="55">
        <f>VLOOKUP(A154,PLAN!B:AB,16,0)</f>
        <v>46232</v>
      </c>
    </row>
    <row r="155" spans="1:17" ht="15" customHeight="1">
      <c r="A155" s="299" t="s">
        <v>2150</v>
      </c>
      <c r="B155" s="60">
        <f>VLOOKUP(A155,PLAN!B:T,5,0)</f>
        <v>11134332</v>
      </c>
      <c r="C155" s="60" t="str">
        <f>VLOOKUP(A155,PLAN!B:T,6,0)</f>
        <v>2331166-A-AK</v>
      </c>
      <c r="D155" s="60" t="str">
        <f>VLOOKUP(A155,PLAN!B:T,7,0)</f>
        <v>WAIN-CKI-300-RC CE3</v>
      </c>
      <c r="E155" s="60" t="str">
        <f>VLOOKUP(A155,PLAN!B:T,4,0)</f>
        <v>1001926599</v>
      </c>
      <c r="F155" s="59">
        <f>VLOOKUP(A155,PLAN!B:T,9,0)</f>
        <v>46241</v>
      </c>
      <c r="G155" s="59" t="str">
        <f>VLOOKUP(A155,PLAN!B:T,10,0)</f>
        <v>0103573298</v>
      </c>
      <c r="H155" s="58" t="str">
        <f>VLOOKUP(A155,PLAN!B:T,11,0)</f>
        <v>260723A10A</v>
      </c>
      <c r="I155" s="58">
        <f>VLOOKUP(A155,PLAN!B:T,12,0)</f>
        <v>5</v>
      </c>
      <c r="J155" s="55">
        <f>VLOOKUP(A155,PLAN!B:AB,19,0)</f>
        <v>46233</v>
      </c>
      <c r="K155" s="57" t="str">
        <f>VLOOKUP(A155,PLAN!B:AB,20,0)</f>
        <v>M7</v>
      </c>
      <c r="L155" s="54"/>
      <c r="M155" s="54"/>
      <c r="N155" s="54"/>
      <c r="O155" s="286" t="str">
        <f>VLOOKUP(A155,PLAN!B:AB,21,0)</f>
        <v>F2</v>
      </c>
      <c r="P155" s="285"/>
      <c r="Q155" s="55">
        <f>VLOOKUP(A155,PLAN!B:AB,16,0)</f>
        <v>46232</v>
      </c>
    </row>
    <row r="156" spans="1:17" ht="15" customHeight="1">
      <c r="A156" s="299" t="s">
        <v>2151</v>
      </c>
      <c r="B156" s="60">
        <f>VLOOKUP(A156,PLAN!B:T,5,0)</f>
        <v>11134337</v>
      </c>
      <c r="C156" s="60" t="str">
        <f>VLOOKUP(A156,PLAN!B:T,6,0)</f>
        <v>2331163-A-A</v>
      </c>
      <c r="D156" s="60" t="str">
        <f>VLOOKUP(A156,PLAN!B:T,7,0)</f>
        <v>WAIN-CKI-200-BS CE3</v>
      </c>
      <c r="E156" s="60" t="str">
        <f>VLOOKUP(A156,PLAN!B:T,4,0)</f>
        <v>1001926600</v>
      </c>
      <c r="F156" s="59">
        <f>VLOOKUP(A156,PLAN!B:T,9,0)</f>
        <v>46241</v>
      </c>
      <c r="G156" s="59" t="str">
        <f>VLOOKUP(A156,PLAN!B:T,10,0)</f>
        <v>0103573299</v>
      </c>
      <c r="H156" s="58" t="str">
        <f>VLOOKUP(A156,PLAN!B:T,11,0)</f>
        <v>260723A11A</v>
      </c>
      <c r="I156" s="58">
        <f>VLOOKUP(A156,PLAN!B:T,12,0)</f>
        <v>36</v>
      </c>
      <c r="J156" s="55">
        <f>VLOOKUP(A156,PLAN!B:AB,19,0)</f>
        <v>46233</v>
      </c>
      <c r="K156" s="57" t="str">
        <f>VLOOKUP(A156,PLAN!B:AB,20,0)</f>
        <v>M7</v>
      </c>
      <c r="L156" s="54"/>
      <c r="M156" s="54"/>
      <c r="N156" s="54"/>
      <c r="O156" s="286" t="str">
        <f>VLOOKUP(A156,PLAN!B:AB,21,0)</f>
        <v>F2</v>
      </c>
      <c r="P156" s="285"/>
      <c r="Q156" s="55">
        <f>VLOOKUP(A156,PLAN!B:AB,16,0)</f>
        <v>46232</v>
      </c>
    </row>
    <row r="157" spans="1:17" ht="15" customHeight="1">
      <c r="A157" s="299" t="s">
        <v>2152</v>
      </c>
      <c r="B157" s="60">
        <f>VLOOKUP(A157,PLAN!B:T,5,0)</f>
        <v>11134338</v>
      </c>
      <c r="C157" s="60" t="str">
        <f>VLOOKUP(A157,PLAN!B:T,6,0)</f>
        <v>2331164-A-A</v>
      </c>
      <c r="D157" s="60" t="str">
        <f>VLOOKUP(A157,PLAN!B:T,7,0)</f>
        <v>WAIN-CKI-18-200-BS CE3</v>
      </c>
      <c r="E157" s="60" t="str">
        <f>VLOOKUP(A157,PLAN!B:T,4,0)</f>
        <v>1001926601</v>
      </c>
      <c r="F157" s="59">
        <f>VLOOKUP(A157,PLAN!B:T,9,0)</f>
        <v>46241</v>
      </c>
      <c r="G157" s="59" t="str">
        <f>VLOOKUP(A157,PLAN!B:T,10,0)</f>
        <v>0103573300</v>
      </c>
      <c r="H157" s="58" t="str">
        <f>VLOOKUP(A157,PLAN!B:T,11,0)</f>
        <v>260723A12A</v>
      </c>
      <c r="I157" s="58">
        <f>VLOOKUP(A157,PLAN!B:T,12,0)</f>
        <v>3</v>
      </c>
      <c r="J157" s="55">
        <f>VLOOKUP(A157,PLAN!B:AB,19,0)</f>
        <v>46233</v>
      </c>
      <c r="K157" s="57" t="str">
        <f>VLOOKUP(A157,PLAN!B:AB,20,0)</f>
        <v>M7</v>
      </c>
      <c r="L157" s="54"/>
      <c r="M157" s="54"/>
      <c r="N157" s="54"/>
      <c r="O157" s="286" t="str">
        <f>VLOOKUP(A157,PLAN!B:AB,21,0)</f>
        <v>F2</v>
      </c>
      <c r="P157" s="285"/>
      <c r="Q157" s="55">
        <f>VLOOKUP(A157,PLAN!B:AB,16,0)</f>
        <v>46232</v>
      </c>
    </row>
    <row r="158" spans="1:17" ht="15" customHeight="1">
      <c r="A158" s="299" t="s">
        <v>2153</v>
      </c>
      <c r="B158" s="60">
        <f>VLOOKUP(A158,PLAN!B:T,5,0)</f>
        <v>11134339</v>
      </c>
      <c r="C158" s="60" t="str">
        <f>VLOOKUP(A158,PLAN!B:T,6,0)</f>
        <v>2331167-A-A</v>
      </c>
      <c r="D158" s="60" t="str">
        <f>VLOOKUP(A158,PLAN!B:T,7,0)</f>
        <v>AIN-CKX-10-200-R CE2</v>
      </c>
      <c r="E158" s="60" t="str">
        <f>VLOOKUP(A158,PLAN!B:T,4,0)</f>
        <v>1001926602</v>
      </c>
      <c r="F158" s="59">
        <f>VLOOKUP(A158,PLAN!B:T,9,0)</f>
        <v>46241</v>
      </c>
      <c r="G158" s="59" t="str">
        <f>VLOOKUP(A158,PLAN!B:T,10,0)</f>
        <v>0103573301</v>
      </c>
      <c r="H158" s="58" t="str">
        <f>VLOOKUP(A158,PLAN!B:T,11,0)</f>
        <v>260723A13A</v>
      </c>
      <c r="I158" s="58">
        <f>VLOOKUP(A158,PLAN!B:T,12,0)</f>
        <v>10</v>
      </c>
      <c r="J158" s="55">
        <f>VLOOKUP(A158,PLAN!B:AB,19,0)</f>
        <v>46233</v>
      </c>
      <c r="K158" s="57" t="str">
        <f>VLOOKUP(A158,PLAN!B:AB,20,0)</f>
        <v>M7</v>
      </c>
      <c r="L158" s="54"/>
      <c r="M158" s="54"/>
      <c r="N158" s="54"/>
      <c r="O158" s="286" t="str">
        <f>VLOOKUP(A158,PLAN!B:AB,21,0)</f>
        <v>F2</v>
      </c>
      <c r="P158" s="285"/>
      <c r="Q158" s="55">
        <f>VLOOKUP(A158,PLAN!B:AB,16,0)</f>
        <v>46232</v>
      </c>
    </row>
    <row r="159" spans="1:17" ht="15" customHeight="1">
      <c r="A159" s="299" t="s">
        <v>2154</v>
      </c>
      <c r="B159" s="60">
        <f>VLOOKUP(A159,PLAN!B:T,5,0)</f>
        <v>11134340</v>
      </c>
      <c r="C159" s="60" t="str">
        <f>VLOOKUP(A159,PLAN!B:T,6,0)</f>
        <v>2331156-A-A</v>
      </c>
      <c r="D159" s="60" t="str">
        <f>VLOOKUP(A159,PLAN!B:T,7,0)</f>
        <v>AIN-CKI-200-B-SFT CE2</v>
      </c>
      <c r="E159" s="60" t="str">
        <f>VLOOKUP(A159,PLAN!B:T,4,0)</f>
        <v>1001926603</v>
      </c>
      <c r="F159" s="59">
        <f>VLOOKUP(A159,PLAN!B:T,9,0)</f>
        <v>46241</v>
      </c>
      <c r="G159" s="59" t="str">
        <f>VLOOKUP(A159,PLAN!B:T,10,0)</f>
        <v>0103573302</v>
      </c>
      <c r="H159" s="58" t="str">
        <f>VLOOKUP(A159,PLAN!B:T,11,0)</f>
        <v>260723A14A</v>
      </c>
      <c r="I159" s="58">
        <f>VLOOKUP(A159,PLAN!B:T,12,0)</f>
        <v>36</v>
      </c>
      <c r="J159" s="55">
        <f>VLOOKUP(A159,PLAN!B:AB,19,0)</f>
        <v>46233</v>
      </c>
      <c r="K159" s="57" t="str">
        <f>VLOOKUP(A159,PLAN!B:AB,20,0)</f>
        <v>M7</v>
      </c>
      <c r="L159" s="54"/>
      <c r="M159" s="54"/>
      <c r="N159" s="54"/>
      <c r="O159" s="286" t="str">
        <f>VLOOKUP(A159,PLAN!B:AB,21,0)</f>
        <v>F2</v>
      </c>
      <c r="P159" s="285"/>
      <c r="Q159" s="55">
        <f>VLOOKUP(A159,PLAN!B:AB,16,0)</f>
        <v>46232</v>
      </c>
    </row>
    <row r="160" spans="1:17" ht="15" customHeight="1">
      <c r="A160" s="299" t="s">
        <v>2155</v>
      </c>
      <c r="B160" s="60">
        <f>VLOOKUP(A160,PLAN!B:T,5,0)</f>
        <v>11134235</v>
      </c>
      <c r="C160" s="60" t="str">
        <f>VLOOKUP(A160,PLAN!B:T,6,0)</f>
        <v>1036068-S-AK</v>
      </c>
      <c r="D160" s="60" t="str">
        <f>VLOOKUP(A160,PLAN!B:T,7,0)</f>
        <v>AHW14R001S CN</v>
      </c>
      <c r="E160" s="60" t="str">
        <f>VLOOKUP(A160,PLAN!B:T,4,0)</f>
        <v>1001926604</v>
      </c>
      <c r="F160" s="59">
        <f>VLOOKUP(A160,PLAN!B:T,9,0)</f>
        <v>46241</v>
      </c>
      <c r="G160" s="59" t="str">
        <f>VLOOKUP(A160,PLAN!B:T,10,0)</f>
        <v>0103573303</v>
      </c>
      <c r="H160" s="58" t="str">
        <f>VLOOKUP(A160,PLAN!B:T,11,0)</f>
        <v>260723A15A</v>
      </c>
      <c r="I160" s="58">
        <f>VLOOKUP(A160,PLAN!B:T,12,0)</f>
        <v>2416</v>
      </c>
      <c r="J160" s="55">
        <f>VLOOKUP(A160,PLAN!B:AB,19,0)</f>
        <v>46233</v>
      </c>
      <c r="K160" s="57" t="str">
        <f>VLOOKUP(A160,PLAN!B:AB,20,0)</f>
        <v>M7</v>
      </c>
      <c r="L160" s="54"/>
      <c r="M160" s="54"/>
      <c r="N160" s="54"/>
      <c r="O160" s="286" t="str">
        <f>VLOOKUP(A160,PLAN!B:AB,21,0)</f>
        <v>F2</v>
      </c>
      <c r="P160" s="285"/>
      <c r="Q160" s="55">
        <f>VLOOKUP(A160,PLAN!B:AB,16,0)</f>
        <v>46232</v>
      </c>
    </row>
    <row r="161" spans="1:17" ht="15" customHeight="1">
      <c r="A161" s="299" t="s">
        <v>2156</v>
      </c>
      <c r="B161" s="60">
        <f>VLOOKUP(A161,PLAN!B:T,5,0)</f>
        <v>11134235</v>
      </c>
      <c r="C161" s="60" t="str">
        <f>VLOOKUP(A161,PLAN!B:T,6,0)</f>
        <v>1036068-S-AK</v>
      </c>
      <c r="D161" s="60" t="str">
        <f>VLOOKUP(A161,PLAN!B:T,7,0)</f>
        <v>AHW14R001S CN</v>
      </c>
      <c r="E161" s="60" t="str">
        <f>VLOOKUP(A161,PLAN!B:T,4,0)</f>
        <v>1001926605</v>
      </c>
      <c r="F161" s="59">
        <f>VLOOKUP(A161,PLAN!B:T,9,0)</f>
        <v>46241</v>
      </c>
      <c r="G161" s="59" t="str">
        <f>VLOOKUP(A161,PLAN!B:T,10,0)</f>
        <v>0103573306</v>
      </c>
      <c r="H161" s="58" t="str">
        <f>VLOOKUP(A161,PLAN!B:T,11,0)</f>
        <v>260723A16A</v>
      </c>
      <c r="I161" s="58">
        <f>VLOOKUP(A161,PLAN!B:T,12,0)</f>
        <v>2296</v>
      </c>
      <c r="J161" s="55">
        <f>VLOOKUP(A161,PLAN!B:AB,19,0)</f>
        <v>46233</v>
      </c>
      <c r="K161" s="57" t="str">
        <f>VLOOKUP(A161,PLAN!B:AB,20,0)</f>
        <v>M8</v>
      </c>
      <c r="L161" s="54"/>
      <c r="M161" s="54"/>
      <c r="N161" s="54"/>
      <c r="O161" s="286" t="str">
        <f>VLOOKUP(A161,PLAN!B:AB,21,0)</f>
        <v>CAG</v>
      </c>
      <c r="P161" s="285"/>
      <c r="Q161" s="55">
        <f>VLOOKUP(A161,PLAN!B:AB,16,0)</f>
        <v>46232</v>
      </c>
    </row>
    <row r="162" spans="1:17" ht="15" customHeight="1">
      <c r="A162" s="299" t="s">
        <v>2296</v>
      </c>
      <c r="B162" s="60">
        <f>VLOOKUP(A162,PLAN!B:T,5,0)</f>
        <v>11134235</v>
      </c>
      <c r="C162" s="60" t="str">
        <f>VLOOKUP(A162,PLAN!B:T,6,0)</f>
        <v>1036068-S-AK</v>
      </c>
      <c r="D162" s="60" t="str">
        <f>VLOOKUP(A162,PLAN!B:T,7,0)</f>
        <v>AHW14R001S CN</v>
      </c>
      <c r="E162" s="60" t="str">
        <f>VLOOKUP(A162,PLAN!B:T,4,0)</f>
        <v>1001927858</v>
      </c>
      <c r="F162" s="59">
        <f>VLOOKUP(A162,PLAN!B:T,9,0)</f>
        <v>46242</v>
      </c>
      <c r="G162" s="59" t="str">
        <f>VLOOKUP(A162,PLAN!B:T,10,0)</f>
        <v>0103575109</v>
      </c>
      <c r="H162" s="58" t="str">
        <f>VLOOKUP(A162,PLAN!B:T,11,0)</f>
        <v>260723A19A</v>
      </c>
      <c r="I162" s="58">
        <f>VLOOKUP(A162,PLAN!B:T,12,0)</f>
        <v>3586</v>
      </c>
      <c r="J162" s="55">
        <f>VLOOKUP(A162,PLAN!B:AB,19,0)</f>
        <v>46234</v>
      </c>
      <c r="K162" s="57" t="str">
        <f>VLOOKUP(A162,PLAN!B:AB,20,0)</f>
        <v>M1</v>
      </c>
      <c r="L162" s="54"/>
      <c r="M162" s="54"/>
      <c r="N162" s="54"/>
      <c r="O162" s="286" t="str">
        <f>VLOOKUP(A162,PLAN!B:AB,21,0)</f>
        <v>F3</v>
      </c>
      <c r="P162" s="285"/>
      <c r="Q162" s="55">
        <f>VLOOKUP(A162,PLAN!B:AB,16,0)</f>
        <v>46233</v>
      </c>
    </row>
    <row r="163" spans="1:17" ht="15" customHeight="1">
      <c r="A163" s="299" t="s">
        <v>2297</v>
      </c>
      <c r="B163" s="60">
        <f>VLOOKUP(A163,PLAN!B:T,5,0)</f>
        <v>11134235</v>
      </c>
      <c r="C163" s="60" t="str">
        <f>VLOOKUP(A163,PLAN!B:T,6,0)</f>
        <v>1036068-S-AK</v>
      </c>
      <c r="D163" s="60" t="str">
        <f>VLOOKUP(A163,PLAN!B:T,7,0)</f>
        <v>AHW14R001S CN</v>
      </c>
      <c r="E163" s="60" t="str">
        <f>VLOOKUP(A163,PLAN!B:T,4,0)</f>
        <v>1001927859</v>
      </c>
      <c r="F163" s="59">
        <f>VLOOKUP(A163,PLAN!B:T,9,0)</f>
        <v>46242</v>
      </c>
      <c r="G163" s="59" t="str">
        <f>VLOOKUP(A163,PLAN!B:T,10,0)</f>
        <v>0103575110</v>
      </c>
      <c r="H163" s="58" t="str">
        <f>VLOOKUP(A163,PLAN!B:T,11,0)</f>
        <v>260723A20A</v>
      </c>
      <c r="I163" s="58">
        <f>VLOOKUP(A163,PLAN!B:T,12,0)</f>
        <v>3586</v>
      </c>
      <c r="J163" s="55">
        <f>VLOOKUP(A163,PLAN!B:AB,19,0)</f>
        <v>46234</v>
      </c>
      <c r="K163" s="57" t="str">
        <f>VLOOKUP(A163,PLAN!B:AB,20,0)</f>
        <v>M2</v>
      </c>
      <c r="L163" s="54"/>
      <c r="M163" s="54"/>
      <c r="N163" s="54"/>
      <c r="O163" s="286" t="str">
        <f>VLOOKUP(A163,PLAN!B:AB,21,0)</f>
        <v>F3</v>
      </c>
      <c r="P163" s="285"/>
      <c r="Q163" s="55">
        <f>VLOOKUP(A163,PLAN!B:AB,16,0)</f>
        <v>46233</v>
      </c>
    </row>
    <row r="164" spans="1:17" ht="15" customHeight="1">
      <c r="A164" s="299" t="s">
        <v>2298</v>
      </c>
      <c r="B164" s="60">
        <f>VLOOKUP(A164,PLAN!B:T,5,0)</f>
        <v>11134235</v>
      </c>
      <c r="C164" s="60" t="str">
        <f>VLOOKUP(A164,PLAN!B:T,6,0)</f>
        <v>1036068-S-AK</v>
      </c>
      <c r="D164" s="60" t="str">
        <f>VLOOKUP(A164,PLAN!B:T,7,0)</f>
        <v>AHW14R001S CN</v>
      </c>
      <c r="E164" s="60" t="str">
        <f>VLOOKUP(A164,PLAN!B:T,4,0)</f>
        <v>1001927860</v>
      </c>
      <c r="F164" s="59">
        <f>VLOOKUP(A164,PLAN!B:T,9,0)</f>
        <v>46242</v>
      </c>
      <c r="G164" s="59" t="str">
        <f>VLOOKUP(A164,PLAN!B:T,10,0)</f>
        <v>0103575111</v>
      </c>
      <c r="H164" s="58" t="str">
        <f>VLOOKUP(A164,PLAN!B:T,11,0)</f>
        <v>260723A21A</v>
      </c>
      <c r="I164" s="58">
        <f>VLOOKUP(A164,PLAN!B:T,12,0)</f>
        <v>2386</v>
      </c>
      <c r="J164" s="55">
        <f>VLOOKUP(A164,PLAN!B:AB,19,0)</f>
        <v>46234</v>
      </c>
      <c r="K164" s="57" t="str">
        <f>VLOOKUP(A164,PLAN!B:AB,20,0)</f>
        <v>M3</v>
      </c>
      <c r="L164" s="54"/>
      <c r="M164" s="54"/>
      <c r="N164" s="54"/>
      <c r="O164" s="286" t="str">
        <f>VLOOKUP(A164,PLAN!B:AB,21,0)</f>
        <v>F3</v>
      </c>
      <c r="P164" s="285"/>
      <c r="Q164" s="55">
        <f>VLOOKUP(A164,PLAN!B:AB,16,0)</f>
        <v>46233</v>
      </c>
    </row>
    <row r="165" spans="1:17" ht="15" customHeight="1">
      <c r="A165" s="299" t="s">
        <v>2299</v>
      </c>
      <c r="B165" s="60">
        <f>VLOOKUP(A165,PLAN!B:T,5,0)</f>
        <v>11134109</v>
      </c>
      <c r="C165" s="60" t="str">
        <f>VLOOKUP(A165,PLAN!B:T,6,0)</f>
        <v>1236008-M-AK</v>
      </c>
      <c r="D165" s="60" t="str">
        <f>VLOOKUP(A165,PLAN!B:T,7,0)</f>
        <v>AGP140000 CN</v>
      </c>
      <c r="E165" s="60" t="str">
        <f>VLOOKUP(A165,PLAN!B:T,4,0)</f>
        <v>1001927861</v>
      </c>
      <c r="F165" s="59">
        <f>VLOOKUP(A165,PLAN!B:T,9,0)</f>
        <v>46242</v>
      </c>
      <c r="G165" s="59" t="str">
        <f>VLOOKUP(A165,PLAN!B:T,10,0)</f>
        <v>0103575112</v>
      </c>
      <c r="H165" s="58" t="str">
        <f>VLOOKUP(A165,PLAN!B:T,11,0)</f>
        <v>260723A22A</v>
      </c>
      <c r="I165" s="58">
        <f>VLOOKUP(A165,PLAN!B:T,12,0)</f>
        <v>948</v>
      </c>
      <c r="J165" s="55">
        <f>VLOOKUP(A165,PLAN!B:AB,19,0)</f>
        <v>46234</v>
      </c>
      <c r="K165" s="57" t="str">
        <f>VLOOKUP(A165,PLAN!B:AB,20,0)</f>
        <v>M4</v>
      </c>
      <c r="L165" s="54"/>
      <c r="M165" s="54"/>
      <c r="N165" s="54"/>
      <c r="O165" s="286" t="str">
        <f>VLOOKUP(A165,PLAN!B:AB,21,0)</f>
        <v>F3</v>
      </c>
      <c r="P165" s="285"/>
      <c r="Q165" s="55">
        <f>VLOOKUP(A165,PLAN!B:AB,16,0)</f>
        <v>46233</v>
      </c>
    </row>
    <row r="166" spans="1:17" ht="15" customHeight="1">
      <c r="A166" s="299" t="s">
        <v>2300</v>
      </c>
      <c r="B166" s="60">
        <f>VLOOKUP(A166,PLAN!B:T,5,0)</f>
        <v>11134233</v>
      </c>
      <c r="C166" s="60" t="str">
        <f>VLOOKUP(A166,PLAN!B:T,6,0)</f>
        <v>1036062-R-AK</v>
      </c>
      <c r="D166" s="60" t="str">
        <f>VLOOKUP(A166,PLAN!B:T,7,0)</f>
        <v>AGP140001 CN</v>
      </c>
      <c r="E166" s="60" t="str">
        <f>VLOOKUP(A166,PLAN!B:T,4,0)</f>
        <v>1001927862</v>
      </c>
      <c r="F166" s="59">
        <f>VLOOKUP(A166,PLAN!B:T,9,0)</f>
        <v>46242</v>
      </c>
      <c r="G166" s="59" t="str">
        <f>VLOOKUP(A166,PLAN!B:T,10,0)</f>
        <v>0103575113</v>
      </c>
      <c r="H166" s="58" t="str">
        <f>VLOOKUP(A166,PLAN!B:T,11,0)</f>
        <v>260723A23A</v>
      </c>
      <c r="I166" s="58">
        <f>VLOOKUP(A166,PLAN!B:T,12,0)</f>
        <v>675</v>
      </c>
      <c r="J166" s="55">
        <f>VLOOKUP(A166,PLAN!B:AB,19,0)</f>
        <v>46234</v>
      </c>
      <c r="K166" s="57" t="str">
        <f>VLOOKUP(A166,PLAN!B:AB,20,0)</f>
        <v>M4</v>
      </c>
      <c r="L166" s="54"/>
      <c r="M166" s="54"/>
      <c r="N166" s="54"/>
      <c r="O166" s="286" t="str">
        <f>VLOOKUP(A166,PLAN!B:AB,21,0)</f>
        <v>F3</v>
      </c>
      <c r="P166" s="285"/>
      <c r="Q166" s="55">
        <f>VLOOKUP(A166,PLAN!B:AB,16,0)</f>
        <v>46233</v>
      </c>
    </row>
    <row r="167" spans="1:17" ht="15" customHeight="1">
      <c r="A167" s="299" t="s">
        <v>2301</v>
      </c>
      <c r="B167" s="60">
        <f>VLOOKUP(A167,PLAN!B:T,5,0)</f>
        <v>11134234</v>
      </c>
      <c r="C167" s="60" t="str">
        <f>VLOOKUP(A167,PLAN!B:T,6,0)</f>
        <v>1036066-R-AK</v>
      </c>
      <c r="D167" s="60" t="str">
        <f>VLOOKUP(A167,PLAN!B:T,7,0)</f>
        <v>AGP140002 CN</v>
      </c>
      <c r="E167" s="60" t="str">
        <f>VLOOKUP(A167,PLAN!B:T,4,0)</f>
        <v>1001927863</v>
      </c>
      <c r="F167" s="59">
        <f>VLOOKUP(A167,PLAN!B:T,9,0)</f>
        <v>46242</v>
      </c>
      <c r="G167" s="59" t="str">
        <f>VLOOKUP(A167,PLAN!B:T,10,0)</f>
        <v>0103575114</v>
      </c>
      <c r="H167" s="58" t="str">
        <f>VLOOKUP(A167,PLAN!B:T,11,0)</f>
        <v>260723A24A</v>
      </c>
      <c r="I167" s="58">
        <f>VLOOKUP(A167,PLAN!B:T,12,0)</f>
        <v>710</v>
      </c>
      <c r="J167" s="55">
        <f>VLOOKUP(A167,PLAN!B:AB,19,0)</f>
        <v>46234</v>
      </c>
      <c r="K167" s="57" t="str">
        <f>VLOOKUP(A167,PLAN!B:AB,20,0)</f>
        <v>M4</v>
      </c>
      <c r="L167" s="54"/>
      <c r="M167" s="54"/>
      <c r="N167" s="54"/>
      <c r="O167" s="286" t="str">
        <f>VLOOKUP(A167,PLAN!B:AB,21,0)</f>
        <v>F3</v>
      </c>
      <c r="P167" s="285"/>
      <c r="Q167" s="55">
        <f>VLOOKUP(A167,PLAN!B:AB,16,0)</f>
        <v>46233</v>
      </c>
    </row>
    <row r="168" spans="1:17" ht="15" customHeight="1">
      <c r="A168" s="299" t="s">
        <v>2302</v>
      </c>
      <c r="B168" s="60">
        <f>VLOOKUP(A168,PLAN!B:T,5,0)</f>
        <v>11134238</v>
      </c>
      <c r="C168" s="60" t="str">
        <f>VLOOKUP(A168,PLAN!B:T,6,0)</f>
        <v>1436288-K-AK</v>
      </c>
      <c r="D168" s="60" t="str">
        <f>VLOOKUP(A168,PLAN!B:T,7,0)</f>
        <v>AHW14R008P CN</v>
      </c>
      <c r="E168" s="60" t="str">
        <f>VLOOKUP(A168,PLAN!B:T,4,0)</f>
        <v>1001927864</v>
      </c>
      <c r="F168" s="59">
        <f>VLOOKUP(A168,PLAN!B:T,9,0)</f>
        <v>46242</v>
      </c>
      <c r="G168" s="59" t="str">
        <f>VLOOKUP(A168,PLAN!B:T,10,0)</f>
        <v>0103575115</v>
      </c>
      <c r="H168" s="58" t="str">
        <f>VLOOKUP(A168,PLAN!B:T,11,0)</f>
        <v>260723A25A</v>
      </c>
      <c r="I168" s="58">
        <f>VLOOKUP(A168,PLAN!B:T,12,0)</f>
        <v>2373</v>
      </c>
      <c r="J168" s="55">
        <f>VLOOKUP(A168,PLAN!B:AB,19,0)</f>
        <v>46234</v>
      </c>
      <c r="K168" s="57" t="str">
        <f>VLOOKUP(A168,PLAN!B:AB,20,0)</f>
        <v>M5</v>
      </c>
      <c r="L168" s="54"/>
      <c r="M168" s="54"/>
      <c r="N168" s="54"/>
      <c r="O168" s="286" t="str">
        <f>VLOOKUP(A168,PLAN!B:AB,21,0)</f>
        <v>F3</v>
      </c>
      <c r="P168" s="285"/>
      <c r="Q168" s="55">
        <f>VLOOKUP(A168,PLAN!B:AB,16,0)</f>
        <v>46233</v>
      </c>
    </row>
    <row r="169" spans="1:17" ht="15" customHeight="1">
      <c r="A169" s="299" t="s">
        <v>2303</v>
      </c>
      <c r="B169" s="60">
        <f>VLOOKUP(A169,PLAN!B:T,5,0)</f>
        <v>11134239</v>
      </c>
      <c r="C169" s="60" t="str">
        <f>VLOOKUP(A169,PLAN!B:T,6,0)</f>
        <v>1436292-K-AK</v>
      </c>
      <c r="D169" s="60" t="str">
        <f>VLOOKUP(A169,PLAN!B:T,7,0)</f>
        <v>AHW14R011P CN</v>
      </c>
      <c r="E169" s="60" t="str">
        <f>VLOOKUP(A169,PLAN!B:T,4,0)</f>
        <v>1001927865</v>
      </c>
      <c r="F169" s="59">
        <f>VLOOKUP(A169,PLAN!B:T,9,0)</f>
        <v>46242</v>
      </c>
      <c r="G169" s="59" t="str">
        <f>VLOOKUP(A169,PLAN!B:T,10,0)</f>
        <v>0103575116</v>
      </c>
      <c r="H169" s="58" t="str">
        <f>VLOOKUP(A169,PLAN!B:T,11,0)</f>
        <v>260723A26A</v>
      </c>
      <c r="I169" s="58">
        <f>VLOOKUP(A169,PLAN!B:T,12,0)</f>
        <v>3555</v>
      </c>
      <c r="J169" s="55">
        <f>VLOOKUP(A169,PLAN!B:AB,19,0)</f>
        <v>46234</v>
      </c>
      <c r="K169" s="57" t="str">
        <f>VLOOKUP(A169,PLAN!B:AB,20,0)</f>
        <v>M6</v>
      </c>
      <c r="L169" s="54"/>
      <c r="M169" s="54"/>
      <c r="N169" s="54"/>
      <c r="O169" s="286" t="str">
        <f>VLOOKUP(A169,PLAN!B:AB,21,0)</f>
        <v>F2</v>
      </c>
      <c r="P169" s="285"/>
      <c r="Q169" s="55">
        <f>VLOOKUP(A169,PLAN!B:AB,16,0)</f>
        <v>46233</v>
      </c>
    </row>
    <row r="170" spans="1:17" ht="15" customHeight="1">
      <c r="A170" s="299" t="s">
        <v>1891</v>
      </c>
      <c r="B170" s="60">
        <f>VLOOKUP(A170,PLAN!B:T,5,0)</f>
        <v>11126777</v>
      </c>
      <c r="C170" s="60" t="str">
        <f>VLOOKUP(A170,PLAN!B:T,6,0)</f>
        <v>2131639-D-AK</v>
      </c>
      <c r="D170" s="60" t="str">
        <f>VLOOKUP(A170,PLAN!B:T,7,0)</f>
        <v>AGH146000 R NOCE</v>
      </c>
      <c r="E170" s="60" t="str">
        <f>VLOOKUP(A170,PLAN!B:T,4,0)</f>
        <v>1001923840</v>
      </c>
      <c r="F170" s="59">
        <f>VLOOKUP(A170,PLAN!B:T,9,0)</f>
        <v>46239</v>
      </c>
      <c r="G170" s="59" t="str">
        <f>VLOOKUP(A170,PLAN!B:T,10,0)</f>
        <v>0103567552</v>
      </c>
      <c r="H170" s="58" t="str">
        <f>VLOOKUP(A170,PLAN!B:T,11,0)</f>
        <v>260721A14A</v>
      </c>
      <c r="I170" s="58">
        <f>VLOOKUP(A170,PLAN!B:T,12,0)</f>
        <v>190</v>
      </c>
      <c r="J170" s="55">
        <f>VLOOKUP(A170,PLAN!B:AB,19,0)</f>
        <v>46234</v>
      </c>
      <c r="K170" s="57" t="str">
        <f>VLOOKUP(A170,PLAN!B:AB,20,0)</f>
        <v>M7</v>
      </c>
      <c r="L170" s="54"/>
      <c r="M170" s="54"/>
      <c r="N170" s="54"/>
      <c r="O170" s="286" t="str">
        <f>VLOOKUP(A170,PLAN!B:AB,21,0)</f>
        <v>F2</v>
      </c>
      <c r="P170" s="285"/>
      <c r="Q170" s="55">
        <f>VLOOKUP(A170,PLAN!B:AB,16,0)</f>
        <v>46233</v>
      </c>
    </row>
    <row r="171" spans="1:17" ht="15" customHeight="1">
      <c r="A171" s="299" t="s">
        <v>2430</v>
      </c>
      <c r="B171" s="60">
        <f>VLOOKUP(A171,PLAN!B:T,5,0)</f>
        <v>11113858</v>
      </c>
      <c r="C171" s="60" t="str">
        <f>VLOOKUP(A171,PLAN!B:T,6,0)</f>
        <v>1831248-B-AK</v>
      </c>
      <c r="D171" s="60" t="str">
        <f>VLOOKUP(A171,PLAN!B:T,7,0)</f>
        <v>AH14R000SR JP</v>
      </c>
      <c r="E171" s="60" t="str">
        <f>VLOOKUP(A171,PLAN!B:T,4,0)</f>
        <v>1001928034</v>
      </c>
      <c r="F171" s="59">
        <f>VLOOKUP(A171,PLAN!B:T,9,0)</f>
        <v>46242</v>
      </c>
      <c r="G171" s="59" t="str">
        <f>VLOOKUP(A171,PLAN!B:T,10,0)</f>
        <v>0103575877</v>
      </c>
      <c r="H171" s="58" t="str">
        <f>VLOOKUP(A171,PLAN!B:T,11,0)</f>
        <v>260723A29A</v>
      </c>
      <c r="I171" s="58">
        <f>VLOOKUP(A171,PLAN!B:T,12,0)</f>
        <v>5</v>
      </c>
      <c r="J171" s="55">
        <f>VLOOKUP(A171,PLAN!B:AB,19,0)</f>
        <v>46234</v>
      </c>
      <c r="K171" s="57" t="str">
        <f>VLOOKUP(A171,PLAN!B:AB,20,0)</f>
        <v>M7</v>
      </c>
      <c r="L171" s="54"/>
      <c r="M171" s="54"/>
      <c r="N171" s="54"/>
      <c r="O171" s="286" t="str">
        <f>VLOOKUP(A171,PLAN!B:AB,21,0)</f>
        <v>F2</v>
      </c>
      <c r="P171" s="285"/>
      <c r="Q171" s="55">
        <f>VLOOKUP(A171,PLAN!B:AB,16,0)</f>
        <v>46233</v>
      </c>
    </row>
    <row r="172" spans="1:17" ht="15" customHeight="1">
      <c r="A172" s="299" t="s">
        <v>2431</v>
      </c>
      <c r="B172" s="60">
        <f>VLOOKUP(A172,PLAN!B:T,5,0)</f>
        <v>11125062</v>
      </c>
      <c r="C172" s="60" t="str">
        <f>VLOOKUP(A172,PLAN!B:T,6,0)</f>
        <v>1831279-C-A</v>
      </c>
      <c r="D172" s="60" t="str">
        <f>VLOOKUP(A172,PLAN!B:T,7,0)</f>
        <v>AIN-CKI-180-B-SFTR JP</v>
      </c>
      <c r="E172" s="60" t="str">
        <f>VLOOKUP(A172,PLAN!B:T,4,0)</f>
        <v>1001928035</v>
      </c>
      <c r="F172" s="59">
        <f>VLOOKUP(A172,PLAN!B:T,9,0)</f>
        <v>46242</v>
      </c>
      <c r="G172" s="59" t="str">
        <f>VLOOKUP(A172,PLAN!B:T,10,0)</f>
        <v>0103575879</v>
      </c>
      <c r="H172" s="58" t="str">
        <f>VLOOKUP(A172,PLAN!B:T,11,0)</f>
        <v>260723A30A</v>
      </c>
      <c r="I172" s="58">
        <f>VLOOKUP(A172,PLAN!B:T,12,0)</f>
        <v>3</v>
      </c>
      <c r="J172" s="55">
        <f>VLOOKUP(A172,PLAN!B:AB,19,0)</f>
        <v>46234</v>
      </c>
      <c r="K172" s="57" t="str">
        <f>VLOOKUP(A172,PLAN!B:AB,20,0)</f>
        <v>M7</v>
      </c>
      <c r="L172" s="54"/>
      <c r="M172" s="54"/>
      <c r="N172" s="54"/>
      <c r="O172" s="286" t="str">
        <f>VLOOKUP(A172,PLAN!B:AB,21,0)</f>
        <v>F2</v>
      </c>
      <c r="P172" s="285"/>
      <c r="Q172" s="55">
        <f>VLOOKUP(A172,PLAN!B:AB,16,0)</f>
        <v>46233</v>
      </c>
    </row>
    <row r="173" spans="1:17" ht="15" customHeight="1">
      <c r="A173" s="299" t="s">
        <v>2432</v>
      </c>
      <c r="B173" s="60">
        <f>VLOOKUP(A173,PLAN!B:T,5,0)</f>
        <v>11124946</v>
      </c>
      <c r="C173" s="60" t="str">
        <f>VLOOKUP(A173,PLAN!B:T,6,0)</f>
        <v>1631059-G-A</v>
      </c>
      <c r="D173" s="60" t="str">
        <f>VLOOKUP(A173,PLAN!B:T,7,0)</f>
        <v>AIN-CKI-18-200-SFT JP</v>
      </c>
      <c r="E173" s="60" t="str">
        <f>VLOOKUP(A173,PLAN!B:T,4,0)</f>
        <v>1001928036</v>
      </c>
      <c r="F173" s="59">
        <f>VLOOKUP(A173,PLAN!B:T,9,0)</f>
        <v>46242</v>
      </c>
      <c r="G173" s="59" t="str">
        <f>VLOOKUP(A173,PLAN!B:T,10,0)</f>
        <v>0103575880</v>
      </c>
      <c r="H173" s="58" t="str">
        <f>VLOOKUP(A173,PLAN!B:T,11,0)</f>
        <v>260723A31A</v>
      </c>
      <c r="I173" s="58">
        <f>VLOOKUP(A173,PLAN!B:T,12,0)</f>
        <v>2</v>
      </c>
      <c r="J173" s="55">
        <f>VLOOKUP(A173,PLAN!B:AB,19,0)</f>
        <v>46234</v>
      </c>
      <c r="K173" s="57" t="str">
        <f>VLOOKUP(A173,PLAN!B:AB,20,0)</f>
        <v>M7</v>
      </c>
      <c r="L173" s="54"/>
      <c r="M173" s="54"/>
      <c r="N173" s="54"/>
      <c r="O173" s="286" t="str">
        <f>VLOOKUP(A173,PLAN!B:AB,21,0)</f>
        <v>F2</v>
      </c>
      <c r="P173" s="285"/>
      <c r="Q173" s="55">
        <f>VLOOKUP(A173,PLAN!B:AB,16,0)</f>
        <v>46233</v>
      </c>
    </row>
    <row r="174" spans="1:17" ht="15" customHeight="1">
      <c r="A174" s="299" t="s">
        <v>2433</v>
      </c>
      <c r="B174" s="60">
        <f>VLOOKUP(A174,PLAN!B:T,5,0)</f>
        <v>11125061</v>
      </c>
      <c r="C174" s="60" t="str">
        <f>VLOOKUP(A174,PLAN!B:T,6,0)</f>
        <v>1831278-C-A</v>
      </c>
      <c r="D174" s="60" t="str">
        <f>VLOOKUP(A174,PLAN!B:T,7,0)</f>
        <v>AIN-CKI-200-B-SFTR JP</v>
      </c>
      <c r="E174" s="60" t="str">
        <f>VLOOKUP(A174,PLAN!B:T,4,0)</f>
        <v>1001928037</v>
      </c>
      <c r="F174" s="59">
        <f>VLOOKUP(A174,PLAN!B:T,9,0)</f>
        <v>46242</v>
      </c>
      <c r="G174" s="59" t="str">
        <f>VLOOKUP(A174,PLAN!B:T,10,0)</f>
        <v>0103575881</v>
      </c>
      <c r="H174" s="58" t="str">
        <f>VLOOKUP(A174,PLAN!B:T,11,0)</f>
        <v>260723A32A</v>
      </c>
      <c r="I174" s="58">
        <f>VLOOKUP(A174,PLAN!B:T,12,0)</f>
        <v>6</v>
      </c>
      <c r="J174" s="55">
        <f>VLOOKUP(A174,PLAN!B:AB,19,0)</f>
        <v>46234</v>
      </c>
      <c r="K174" s="57" t="str">
        <f>VLOOKUP(A174,PLAN!B:AB,20,0)</f>
        <v>M7</v>
      </c>
      <c r="L174" s="54"/>
      <c r="M174" s="54"/>
      <c r="N174" s="54"/>
      <c r="O174" s="286" t="str">
        <f>VLOOKUP(A174,PLAN!B:AB,21,0)</f>
        <v>F2</v>
      </c>
      <c r="P174" s="285"/>
      <c r="Q174" s="55">
        <f>VLOOKUP(A174,PLAN!B:AB,16,0)</f>
        <v>46233</v>
      </c>
    </row>
    <row r="175" spans="1:17" ht="15" customHeight="1">
      <c r="A175" s="299" t="s">
        <v>2434</v>
      </c>
      <c r="B175" s="60">
        <f>VLOOKUP(A175,PLAN!B:T,5,0)</f>
        <v>11125054</v>
      </c>
      <c r="C175" s="60" t="str">
        <f>VLOOKUP(A175,PLAN!B:T,6,0)</f>
        <v>1831271-C-A</v>
      </c>
      <c r="D175" s="60" t="str">
        <f>VLOOKUP(A175,PLAN!B:T,7,0)</f>
        <v>AIN-CKI-200-RCR JP</v>
      </c>
      <c r="E175" s="60" t="str">
        <f>VLOOKUP(A175,PLAN!B:T,4,0)</f>
        <v>1001928038</v>
      </c>
      <c r="F175" s="59">
        <f>VLOOKUP(A175,PLAN!B:T,9,0)</f>
        <v>46242</v>
      </c>
      <c r="G175" s="59" t="str">
        <f>VLOOKUP(A175,PLAN!B:T,10,0)</f>
        <v>0103575882</v>
      </c>
      <c r="H175" s="58" t="str">
        <f>VLOOKUP(A175,PLAN!B:T,11,0)</f>
        <v>260723A33A</v>
      </c>
      <c r="I175" s="58">
        <f>VLOOKUP(A175,PLAN!B:T,12,0)</f>
        <v>7</v>
      </c>
      <c r="J175" s="55">
        <f>VLOOKUP(A175,PLAN!B:AB,19,0)</f>
        <v>46234</v>
      </c>
      <c r="K175" s="57" t="str">
        <f>VLOOKUP(A175,PLAN!B:AB,20,0)</f>
        <v>M7</v>
      </c>
      <c r="L175" s="54"/>
      <c r="M175" s="54"/>
      <c r="N175" s="54"/>
      <c r="O175" s="286" t="str">
        <f>VLOOKUP(A175,PLAN!B:AB,21,0)</f>
        <v>F2</v>
      </c>
      <c r="P175" s="285"/>
      <c r="Q175" s="55">
        <f>VLOOKUP(A175,PLAN!B:AB,16,0)</f>
        <v>46233</v>
      </c>
    </row>
    <row r="176" spans="1:17" ht="15" customHeight="1">
      <c r="A176" s="299" t="s">
        <v>2435</v>
      </c>
      <c r="B176" s="60">
        <f>VLOOKUP(A176,PLAN!B:T,5,0)</f>
        <v>11111221</v>
      </c>
      <c r="C176" s="60" t="str">
        <f>VLOOKUP(A176,PLAN!B:T,6,0)</f>
        <v>1631040-F-A</v>
      </c>
      <c r="D176" s="60" t="str">
        <f>VLOOKUP(A176,PLAN!B:T,7,0)</f>
        <v>AMS-135-1445 JP</v>
      </c>
      <c r="E176" s="60" t="str">
        <f>VLOOKUP(A176,PLAN!B:T,4,0)</f>
        <v>1001928039</v>
      </c>
      <c r="F176" s="59">
        <f>VLOOKUP(A176,PLAN!B:T,9,0)</f>
        <v>46242</v>
      </c>
      <c r="G176" s="59" t="str">
        <f>VLOOKUP(A176,PLAN!B:T,10,0)</f>
        <v>0103575884</v>
      </c>
      <c r="H176" s="58" t="str">
        <f>VLOOKUP(A176,PLAN!B:T,11,0)</f>
        <v>260723A34A</v>
      </c>
      <c r="I176" s="58">
        <f>VLOOKUP(A176,PLAN!B:T,12,0)</f>
        <v>1</v>
      </c>
      <c r="J176" s="55">
        <f>VLOOKUP(A176,PLAN!B:AB,19,0)</f>
        <v>46234</v>
      </c>
      <c r="K176" s="57" t="str">
        <f>VLOOKUP(A176,PLAN!B:AB,20,0)</f>
        <v>M7</v>
      </c>
      <c r="L176" s="54"/>
      <c r="M176" s="54"/>
      <c r="N176" s="54"/>
      <c r="O176" s="286" t="str">
        <f>VLOOKUP(A176,PLAN!B:AB,21,0)</f>
        <v>F2</v>
      </c>
      <c r="P176" s="285"/>
      <c r="Q176" s="55">
        <f>VLOOKUP(A176,PLAN!B:AB,16,0)</f>
        <v>46233</v>
      </c>
    </row>
    <row r="177" spans="1:17" ht="15" customHeight="1">
      <c r="A177" s="299" t="s">
        <v>2436</v>
      </c>
      <c r="B177" s="60">
        <f>VLOOKUP(A177,PLAN!B:T,5,0)</f>
        <v>11113860</v>
      </c>
      <c r="C177" s="60" t="str">
        <f>VLOOKUP(A177,PLAN!B:T,6,0)</f>
        <v>1831250-C-A</v>
      </c>
      <c r="D177" s="60" t="str">
        <f>VLOOKUP(A177,PLAN!B:T,7,0)</f>
        <v>AH14R013SR JP</v>
      </c>
      <c r="E177" s="60" t="str">
        <f>VLOOKUP(A177,PLAN!B:T,4,0)</f>
        <v>1001928040</v>
      </c>
      <c r="F177" s="59">
        <f>VLOOKUP(A177,PLAN!B:T,9,0)</f>
        <v>46242</v>
      </c>
      <c r="G177" s="59" t="str">
        <f>VLOOKUP(A177,PLAN!B:T,10,0)</f>
        <v>0103575886</v>
      </c>
      <c r="H177" s="58" t="str">
        <f>VLOOKUP(A177,PLAN!B:T,11,0)</f>
        <v>260723A35A</v>
      </c>
      <c r="I177" s="58">
        <f>VLOOKUP(A177,PLAN!B:T,12,0)</f>
        <v>5</v>
      </c>
      <c r="J177" s="55">
        <f>VLOOKUP(A177,PLAN!B:AB,19,0)</f>
        <v>46234</v>
      </c>
      <c r="K177" s="57" t="str">
        <f>VLOOKUP(A177,PLAN!B:AB,20,0)</f>
        <v>M7</v>
      </c>
      <c r="L177" s="54"/>
      <c r="M177" s="54"/>
      <c r="N177" s="54"/>
      <c r="O177" s="286" t="str">
        <f>VLOOKUP(A177,PLAN!B:AB,21,0)</f>
        <v>F2</v>
      </c>
      <c r="P177" s="285"/>
      <c r="Q177" s="55">
        <f>VLOOKUP(A177,PLAN!B:AB,16,0)</f>
        <v>46233</v>
      </c>
    </row>
    <row r="178" spans="1:17" ht="15" customHeight="1">
      <c r="A178" s="299" t="s">
        <v>2437</v>
      </c>
      <c r="B178" s="60">
        <f>VLOOKUP(A178,PLAN!B:T,5,0)</f>
        <v>11125739</v>
      </c>
      <c r="C178" s="60" t="str">
        <f>VLOOKUP(A178,PLAN!B:T,6,0)</f>
        <v>2431003-0-A</v>
      </c>
      <c r="D178" s="60" t="str">
        <f>VLOOKUP(A178,PLAN!B:T,7,0)</f>
        <v>AIN-CNX-14-215 JP</v>
      </c>
      <c r="E178" s="60" t="str">
        <f>VLOOKUP(A178,PLAN!B:T,4,0)</f>
        <v>1001928041</v>
      </c>
      <c r="F178" s="59">
        <f>VLOOKUP(A178,PLAN!B:T,9,0)</f>
        <v>46242</v>
      </c>
      <c r="G178" s="59" t="str">
        <f>VLOOKUP(A178,PLAN!B:T,10,0)</f>
        <v>0103575887</v>
      </c>
      <c r="H178" s="58" t="str">
        <f>VLOOKUP(A178,PLAN!B:T,11,0)</f>
        <v>260723A36A</v>
      </c>
      <c r="I178" s="58">
        <f>VLOOKUP(A178,PLAN!B:T,12,0)</f>
        <v>8</v>
      </c>
      <c r="J178" s="55">
        <f>VLOOKUP(A178,PLAN!B:AB,19,0)</f>
        <v>46234</v>
      </c>
      <c r="K178" s="57" t="str">
        <f>VLOOKUP(A178,PLAN!B:AB,20,0)</f>
        <v>M7</v>
      </c>
      <c r="L178" s="54"/>
      <c r="M178" s="54"/>
      <c r="N178" s="54"/>
      <c r="O178" s="286" t="str">
        <f>VLOOKUP(A178,PLAN!B:AB,21,0)</f>
        <v>F2</v>
      </c>
      <c r="P178" s="285"/>
      <c r="Q178" s="55">
        <f>VLOOKUP(A178,PLAN!B:AB,16,0)</f>
        <v>46233</v>
      </c>
    </row>
    <row r="179" spans="1:17" ht="15" customHeight="1">
      <c r="A179" s="299" t="s">
        <v>2438</v>
      </c>
      <c r="B179" s="60">
        <f>VLOOKUP(A179,PLAN!B:T,5,0)</f>
        <v>11134339</v>
      </c>
      <c r="C179" s="60" t="str">
        <f>VLOOKUP(A179,PLAN!B:T,6,0)</f>
        <v>2331167-A-A</v>
      </c>
      <c r="D179" s="60" t="str">
        <f>VLOOKUP(A179,PLAN!B:T,7,0)</f>
        <v>AIN-CKX-10-200-R CE2</v>
      </c>
      <c r="E179" s="60" t="str">
        <f>VLOOKUP(A179,PLAN!B:T,4,0)</f>
        <v>1001928042</v>
      </c>
      <c r="F179" s="59">
        <f>VLOOKUP(A179,PLAN!B:T,9,0)</f>
        <v>46242</v>
      </c>
      <c r="G179" s="59" t="str">
        <f>VLOOKUP(A179,PLAN!B:T,10,0)</f>
        <v>0103575888</v>
      </c>
      <c r="H179" s="58" t="str">
        <f>VLOOKUP(A179,PLAN!B:T,11,0)</f>
        <v>260723A37A</v>
      </c>
      <c r="I179" s="58">
        <f>VLOOKUP(A179,PLAN!B:T,12,0)</f>
        <v>150</v>
      </c>
      <c r="J179" s="55">
        <f>VLOOKUP(A179,PLAN!B:AB,19,0)</f>
        <v>46234</v>
      </c>
      <c r="K179" s="57" t="str">
        <f>VLOOKUP(A179,PLAN!B:AB,20,0)</f>
        <v>M7</v>
      </c>
      <c r="L179" s="54"/>
      <c r="M179" s="54"/>
      <c r="N179" s="54"/>
      <c r="O179" s="286" t="str">
        <f>VLOOKUP(A179,PLAN!B:AB,21,0)</f>
        <v>F2</v>
      </c>
      <c r="P179" s="285"/>
      <c r="Q179" s="55">
        <f>VLOOKUP(A179,PLAN!B:AB,16,0)</f>
        <v>46233</v>
      </c>
    </row>
    <row r="180" spans="1:17" ht="15" customHeight="1">
      <c r="A180" s="299" t="s">
        <v>2439</v>
      </c>
      <c r="B180" s="60">
        <f>VLOOKUP(A180,PLAN!B:T,5,0)</f>
        <v>11117107</v>
      </c>
      <c r="C180" s="60" t="str">
        <f>VLOOKUP(A180,PLAN!B:T,6,0)</f>
        <v>2331065-0-A</v>
      </c>
      <c r="D180" s="60" t="str">
        <f>VLOOKUP(A180,PLAN!B:T,7,0)</f>
        <v>AHW10S302S CE4</v>
      </c>
      <c r="E180" s="60" t="str">
        <f>VLOOKUP(A180,PLAN!B:T,4,0)</f>
        <v>1001928043</v>
      </c>
      <c r="F180" s="59">
        <f>VLOOKUP(A180,PLAN!B:T,9,0)</f>
        <v>46242</v>
      </c>
      <c r="G180" s="59" t="str">
        <f>VLOOKUP(A180,PLAN!B:T,10,0)</f>
        <v>0103575890</v>
      </c>
      <c r="H180" s="58" t="str">
        <f>VLOOKUP(A180,PLAN!B:T,11,0)</f>
        <v>260723A38A</v>
      </c>
      <c r="I180" s="58">
        <f>VLOOKUP(A180,PLAN!B:T,12,0)</f>
        <v>65</v>
      </c>
      <c r="J180" s="55">
        <f>VLOOKUP(A180,PLAN!B:AB,19,0)</f>
        <v>46234</v>
      </c>
      <c r="K180" s="57" t="str">
        <f>VLOOKUP(A180,PLAN!B:AB,20,0)</f>
        <v>M7</v>
      </c>
      <c r="L180" s="54"/>
      <c r="M180" s="54"/>
      <c r="N180" s="54"/>
      <c r="O180" s="286" t="str">
        <f>VLOOKUP(A180,PLAN!B:AB,21,0)</f>
        <v>F2</v>
      </c>
      <c r="P180" s="285"/>
      <c r="Q180" s="55">
        <f>VLOOKUP(A180,PLAN!B:AB,16,0)</f>
        <v>46233</v>
      </c>
    </row>
    <row r="181" spans="1:17" ht="15" customHeight="1">
      <c r="A181" s="299" t="s">
        <v>2440</v>
      </c>
      <c r="B181" s="60">
        <f>VLOOKUP(A181,PLAN!B:T,5,0)</f>
        <v>11117355</v>
      </c>
      <c r="C181" s="60" t="str">
        <f>VLOOKUP(A181,PLAN!B:T,6,0)</f>
        <v>2131727-B-A</v>
      </c>
      <c r="D181" s="60" t="str">
        <f>VLOOKUP(A181,PLAN!B:T,7,0)</f>
        <v>AHW14R013P NO CE</v>
      </c>
      <c r="E181" s="60" t="str">
        <f>VLOOKUP(A181,PLAN!B:T,4,0)</f>
        <v>1001928044</v>
      </c>
      <c r="F181" s="59">
        <f>VLOOKUP(A181,PLAN!B:T,9,0)</f>
        <v>46242</v>
      </c>
      <c r="G181" s="59" t="str">
        <f>VLOOKUP(A181,PLAN!B:T,10,0)</f>
        <v>0103575891</v>
      </c>
      <c r="H181" s="58" t="str">
        <f>VLOOKUP(A181,PLAN!B:T,11,0)</f>
        <v>260723A39A</v>
      </c>
      <c r="I181" s="58">
        <f>VLOOKUP(A181,PLAN!B:T,12,0)</f>
        <v>10</v>
      </c>
      <c r="J181" s="55">
        <f>VLOOKUP(A181,PLAN!B:AB,19,0)</f>
        <v>46234</v>
      </c>
      <c r="K181" s="57" t="str">
        <f>VLOOKUP(A181,PLAN!B:AB,20,0)</f>
        <v>M7</v>
      </c>
      <c r="L181" s="54"/>
      <c r="M181" s="54"/>
      <c r="N181" s="54"/>
      <c r="O181" s="286" t="str">
        <f>VLOOKUP(A181,PLAN!B:AB,21,0)</f>
        <v>F2</v>
      </c>
      <c r="P181" s="285"/>
      <c r="Q181" s="55">
        <f>VLOOKUP(A181,PLAN!B:AB,16,0)</f>
        <v>46233</v>
      </c>
    </row>
    <row r="182" spans="1:17" ht="15" customHeight="1">
      <c r="A182" s="299" t="s">
        <v>2441</v>
      </c>
      <c r="B182" s="60">
        <f>VLOOKUP(A182,PLAN!B:T,5,0)</f>
        <v>11118078</v>
      </c>
      <c r="C182" s="60" t="str">
        <f>VLOOKUP(A182,PLAN!B:T,6,0)</f>
        <v>2331068-A-A</v>
      </c>
      <c r="D182" s="60" t="str">
        <f>VLOOKUP(A182,PLAN!B:T,7,0)</f>
        <v>WAMS-180-1645 CE3</v>
      </c>
      <c r="E182" s="60" t="str">
        <f>VLOOKUP(A182,PLAN!B:T,4,0)</f>
        <v>1001928045</v>
      </c>
      <c r="F182" s="59">
        <f>VLOOKUP(A182,PLAN!B:T,9,0)</f>
        <v>46242</v>
      </c>
      <c r="G182" s="59" t="str">
        <f>VLOOKUP(A182,PLAN!B:T,10,0)</f>
        <v>0103575892</v>
      </c>
      <c r="H182" s="58" t="str">
        <f>VLOOKUP(A182,PLAN!B:T,11,0)</f>
        <v>260723A40A</v>
      </c>
      <c r="I182" s="58">
        <f>VLOOKUP(A182,PLAN!B:T,12,0)</f>
        <v>160</v>
      </c>
      <c r="J182" s="55">
        <f>VLOOKUP(A182,PLAN!B:AB,19,0)</f>
        <v>46234</v>
      </c>
      <c r="K182" s="57" t="str">
        <f>VLOOKUP(A182,PLAN!B:AB,20,0)</f>
        <v>M7</v>
      </c>
      <c r="L182" s="54"/>
      <c r="M182" s="54"/>
      <c r="N182" s="54"/>
      <c r="O182" s="286" t="str">
        <f>VLOOKUP(A182,PLAN!B:AB,21,0)</f>
        <v>F2</v>
      </c>
      <c r="P182" s="285"/>
      <c r="Q182" s="55">
        <f>VLOOKUP(A182,PLAN!B:AB,16,0)</f>
        <v>46233</v>
      </c>
    </row>
    <row r="183" spans="1:17" ht="15" customHeight="1">
      <c r="A183" s="299" t="s">
        <v>2442</v>
      </c>
      <c r="B183" s="60">
        <f>VLOOKUP(A183,PLAN!B:T,5,0)</f>
        <v>11131245</v>
      </c>
      <c r="C183" s="60" t="str">
        <f>VLOOKUP(A183,PLAN!B:T,6,0)</f>
        <v>2331230-A-A</v>
      </c>
      <c r="D183" s="60" t="str">
        <f>VLOOKUP(A183,PLAN!B:T,7,0)</f>
        <v>WAMS-165-1645 NO CE</v>
      </c>
      <c r="E183" s="60" t="str">
        <f>VLOOKUP(A183,PLAN!B:T,4,0)</f>
        <v>1001928046</v>
      </c>
      <c r="F183" s="59">
        <f>VLOOKUP(A183,PLAN!B:T,9,0)</f>
        <v>46242</v>
      </c>
      <c r="G183" s="59" t="str">
        <f>VLOOKUP(A183,PLAN!B:T,10,0)</f>
        <v>0103575893</v>
      </c>
      <c r="H183" s="58" t="str">
        <f>VLOOKUP(A183,PLAN!B:T,11,0)</f>
        <v>260723A41A</v>
      </c>
      <c r="I183" s="58">
        <f>VLOOKUP(A183,PLAN!B:T,12,0)</f>
        <v>700</v>
      </c>
      <c r="J183" s="55">
        <f>VLOOKUP(A183,PLAN!B:AB,19,0)</f>
        <v>46234</v>
      </c>
      <c r="K183" s="57" t="str">
        <f>VLOOKUP(A183,PLAN!B:AB,20,0)</f>
        <v>M7</v>
      </c>
      <c r="L183" s="54"/>
      <c r="M183" s="54"/>
      <c r="N183" s="54"/>
      <c r="O183" s="286" t="str">
        <f>VLOOKUP(A183,PLAN!B:AB,21,0)</f>
        <v>F2</v>
      </c>
      <c r="P183" s="285"/>
      <c r="Q183" s="55">
        <f>VLOOKUP(A183,PLAN!B:AB,16,0)</f>
        <v>46233</v>
      </c>
    </row>
    <row r="184" spans="1:17" ht="15" customHeight="1">
      <c r="A184" s="299" t="s">
        <v>2443</v>
      </c>
      <c r="B184" s="60">
        <f>VLOOKUP(A184,PLAN!B:T,5,0)</f>
        <v>11131246</v>
      </c>
      <c r="C184" s="60" t="str">
        <f>VLOOKUP(A184,PLAN!B:T,6,0)</f>
        <v>2331231-A-A</v>
      </c>
      <c r="D184" s="60" t="str">
        <f>VLOOKUP(A184,PLAN!B:T,7,0)</f>
        <v>WAMS-180-1645 NOCE</v>
      </c>
      <c r="E184" s="60" t="str">
        <f>VLOOKUP(A184,PLAN!B:T,4,0)</f>
        <v>1001928047</v>
      </c>
      <c r="F184" s="59">
        <f>VLOOKUP(A184,PLAN!B:T,9,0)</f>
        <v>46242</v>
      </c>
      <c r="G184" s="59" t="str">
        <f>VLOOKUP(A184,PLAN!B:T,10,0)</f>
        <v>0103575895</v>
      </c>
      <c r="H184" s="58" t="str">
        <f>VLOOKUP(A184,PLAN!B:T,11,0)</f>
        <v>260723A42A</v>
      </c>
      <c r="I184" s="58">
        <f>VLOOKUP(A184,PLAN!B:T,12,0)</f>
        <v>100</v>
      </c>
      <c r="J184" s="55">
        <f>VLOOKUP(A184,PLAN!B:AB,19,0)</f>
        <v>46234</v>
      </c>
      <c r="K184" s="57" t="str">
        <f>VLOOKUP(A184,PLAN!B:AB,20,0)</f>
        <v>M7</v>
      </c>
      <c r="L184" s="54"/>
      <c r="M184" s="54"/>
      <c r="N184" s="54"/>
      <c r="O184" s="286" t="str">
        <f>VLOOKUP(A184,PLAN!B:AB,21,0)</f>
        <v>F2</v>
      </c>
      <c r="P184" s="285"/>
      <c r="Q184" s="55">
        <f>VLOOKUP(A184,PLAN!B:AB,16,0)</f>
        <v>46233</v>
      </c>
    </row>
    <row r="185" spans="1:17" ht="15" customHeight="1">
      <c r="A185" s="299" t="s">
        <v>2444</v>
      </c>
      <c r="B185" s="60">
        <f>VLOOKUP(A185,PLAN!B:T,5,0)</f>
        <v>11131248</v>
      </c>
      <c r="C185" s="60" t="str">
        <f>VLOOKUP(A185,PLAN!B:T,6,0)</f>
        <v>2331233-A-A</v>
      </c>
      <c r="D185" s="60" t="str">
        <f>VLOOKUP(A185,PLAN!B:T,7,0)</f>
        <v>WAMS-165-16ST NO CE</v>
      </c>
      <c r="E185" s="60" t="str">
        <f>VLOOKUP(A185,PLAN!B:T,4,0)</f>
        <v>1001928048</v>
      </c>
      <c r="F185" s="59">
        <f>VLOOKUP(A185,PLAN!B:T,9,0)</f>
        <v>46242</v>
      </c>
      <c r="G185" s="59" t="str">
        <f>VLOOKUP(A185,PLAN!B:T,10,0)</f>
        <v>0103575896</v>
      </c>
      <c r="H185" s="58" t="str">
        <f>VLOOKUP(A185,PLAN!B:T,11,0)</f>
        <v>260723A43A</v>
      </c>
      <c r="I185" s="58">
        <f>VLOOKUP(A185,PLAN!B:T,12,0)</f>
        <v>120</v>
      </c>
      <c r="J185" s="55">
        <f>VLOOKUP(A185,PLAN!B:AB,19,0)</f>
        <v>46234</v>
      </c>
      <c r="K185" s="57" t="str">
        <f>VLOOKUP(A185,PLAN!B:AB,20,0)</f>
        <v>M7</v>
      </c>
      <c r="L185" s="54"/>
      <c r="M185" s="54"/>
      <c r="N185" s="54"/>
      <c r="O185" s="286" t="str">
        <f>VLOOKUP(A185,PLAN!B:AB,21,0)</f>
        <v>F2</v>
      </c>
      <c r="P185" s="285"/>
      <c r="Q185" s="55">
        <f>VLOOKUP(A185,PLAN!B:AB,16,0)</f>
        <v>46233</v>
      </c>
    </row>
    <row r="186" spans="1:17" ht="15" customHeight="1">
      <c r="A186" s="299" t="s">
        <v>2445</v>
      </c>
      <c r="B186" s="60">
        <f>VLOOKUP(A186,PLAN!B:T,5,0)</f>
        <v>11132761</v>
      </c>
      <c r="C186" s="60" t="str">
        <f>VLOOKUP(A186,PLAN!B:T,6,0)</f>
        <v>2231043-A-A</v>
      </c>
      <c r="D186" s="60" t="str">
        <f>VLOOKUP(A186,PLAN!B:T,7,0)</f>
        <v>WCKV165-14 NOCE</v>
      </c>
      <c r="E186" s="60" t="str">
        <f>VLOOKUP(A186,PLAN!B:T,4,0)</f>
        <v>1001928049</v>
      </c>
      <c r="F186" s="59">
        <f>VLOOKUP(A186,PLAN!B:T,9,0)</f>
        <v>46242</v>
      </c>
      <c r="G186" s="59" t="str">
        <f>VLOOKUP(A186,PLAN!B:T,10,0)</f>
        <v>0103575897</v>
      </c>
      <c r="H186" s="58" t="str">
        <f>VLOOKUP(A186,PLAN!B:T,11,0)</f>
        <v>260723A44A</v>
      </c>
      <c r="I186" s="58">
        <f>VLOOKUP(A186,PLAN!B:T,12,0)</f>
        <v>150</v>
      </c>
      <c r="J186" s="55">
        <f>VLOOKUP(A186,PLAN!B:AB,19,0)</f>
        <v>46234</v>
      </c>
      <c r="K186" s="57" t="str">
        <f>VLOOKUP(A186,PLAN!B:AB,20,0)</f>
        <v>M7</v>
      </c>
      <c r="L186" s="54"/>
      <c r="M186" s="54"/>
      <c r="N186" s="54"/>
      <c r="O186" s="286" t="str">
        <f>VLOOKUP(A186,PLAN!B:AB,21,0)</f>
        <v>F2</v>
      </c>
      <c r="P186" s="285"/>
      <c r="Q186" s="55">
        <f>VLOOKUP(A186,PLAN!B:AB,16,0)</f>
        <v>46233</v>
      </c>
    </row>
    <row r="187" spans="1:17" ht="15" customHeight="1">
      <c r="A187" s="299" t="s">
        <v>2446</v>
      </c>
      <c r="B187" s="60">
        <f>VLOOKUP(A187,PLAN!B:T,5,0)</f>
        <v>11134335</v>
      </c>
      <c r="C187" s="60" t="str">
        <f>VLOOKUP(A187,PLAN!B:T,6,0)</f>
        <v>2331161-A-A</v>
      </c>
      <c r="D187" s="60" t="str">
        <f>VLOOKUP(A187,PLAN!B:T,7,0)</f>
        <v>WAIN-CKI-008-200 CE3</v>
      </c>
      <c r="E187" s="60" t="str">
        <f>VLOOKUP(A187,PLAN!B:T,4,0)</f>
        <v>1001928050</v>
      </c>
      <c r="F187" s="59">
        <f>VLOOKUP(A187,PLAN!B:T,9,0)</f>
        <v>46242</v>
      </c>
      <c r="G187" s="59" t="str">
        <f>VLOOKUP(A187,PLAN!B:T,10,0)</f>
        <v>0103575898</v>
      </c>
      <c r="H187" s="58" t="str">
        <f>VLOOKUP(A187,PLAN!B:T,11,0)</f>
        <v>260723A45A</v>
      </c>
      <c r="I187" s="58">
        <f>VLOOKUP(A187,PLAN!B:T,12,0)</f>
        <v>120</v>
      </c>
      <c r="J187" s="55">
        <f>VLOOKUP(A187,PLAN!B:AB,19,0)</f>
        <v>46234</v>
      </c>
      <c r="K187" s="57" t="str">
        <f>VLOOKUP(A187,PLAN!B:AB,20,0)</f>
        <v>M7</v>
      </c>
      <c r="L187" s="54"/>
      <c r="M187" s="54"/>
      <c r="N187" s="54"/>
      <c r="O187" s="286" t="str">
        <f>VLOOKUP(A187,PLAN!B:AB,21,0)</f>
        <v>F2</v>
      </c>
      <c r="P187" s="285"/>
      <c r="Q187" s="55">
        <f>VLOOKUP(A187,PLAN!B:AB,16,0)</f>
        <v>46233</v>
      </c>
    </row>
    <row r="188" spans="1:17" ht="15" customHeight="1">
      <c r="A188" s="299" t="s">
        <v>2447</v>
      </c>
      <c r="B188" s="60">
        <f>VLOOKUP(A188,PLAN!B:T,5,0)</f>
        <v>11134334</v>
      </c>
      <c r="C188" s="60" t="str">
        <f>VLOOKUP(A188,PLAN!B:T,6,0)</f>
        <v>2331159-A-A</v>
      </c>
      <c r="D188" s="60" t="str">
        <f>VLOOKUP(A188,PLAN!B:T,7,0)</f>
        <v>WAIN-CKI-10-200 CE4</v>
      </c>
      <c r="E188" s="60" t="str">
        <f>VLOOKUP(A188,PLAN!B:T,4,0)</f>
        <v>1001928051</v>
      </c>
      <c r="F188" s="59">
        <f>VLOOKUP(A188,PLAN!B:T,9,0)</f>
        <v>46242</v>
      </c>
      <c r="G188" s="59" t="str">
        <f>VLOOKUP(A188,PLAN!B:T,10,0)</f>
        <v>0103575899</v>
      </c>
      <c r="H188" s="58" t="str">
        <f>VLOOKUP(A188,PLAN!B:T,11,0)</f>
        <v>260723A46A</v>
      </c>
      <c r="I188" s="58">
        <f>VLOOKUP(A188,PLAN!B:T,12,0)</f>
        <v>90</v>
      </c>
      <c r="J188" s="55">
        <f>VLOOKUP(A188,PLAN!B:AB,19,0)</f>
        <v>46234</v>
      </c>
      <c r="K188" s="57" t="str">
        <f>VLOOKUP(A188,PLAN!B:AB,20,0)</f>
        <v>M7</v>
      </c>
      <c r="L188" s="54"/>
      <c r="M188" s="54"/>
      <c r="N188" s="54"/>
      <c r="O188" s="286" t="str">
        <f>VLOOKUP(A188,PLAN!B:AB,21,0)</f>
        <v>F2</v>
      </c>
      <c r="P188" s="285"/>
      <c r="Q188" s="55">
        <f>VLOOKUP(A188,PLAN!B:AB,16,0)</f>
        <v>46233</v>
      </c>
    </row>
    <row r="189" spans="1:17" ht="15" customHeight="1">
      <c r="A189" s="299" t="s">
        <v>2448</v>
      </c>
      <c r="B189" s="60">
        <f>VLOOKUP(A189,PLAN!B:T,5,0)</f>
        <v>11127822</v>
      </c>
      <c r="C189" s="60" t="str">
        <f>VLOOKUP(A189,PLAN!B:T,6,0)</f>
        <v>2131620-B-A</v>
      </c>
      <c r="D189" s="60" t="str">
        <f>VLOOKUP(A189,PLAN!B:T,7,0)</f>
        <v>WAIN-CKI-10-200 NO CE</v>
      </c>
      <c r="E189" s="60" t="str">
        <f>VLOOKUP(A189,PLAN!B:T,4,0)</f>
        <v>1001928052</v>
      </c>
      <c r="F189" s="59">
        <f>VLOOKUP(A189,PLAN!B:T,9,0)</f>
        <v>46242</v>
      </c>
      <c r="G189" s="59" t="str">
        <f>VLOOKUP(A189,PLAN!B:T,10,0)</f>
        <v>0103575900</v>
      </c>
      <c r="H189" s="58" t="str">
        <f>VLOOKUP(A189,PLAN!B:T,11,0)</f>
        <v>260723A47A</v>
      </c>
      <c r="I189" s="58">
        <f>VLOOKUP(A189,PLAN!B:T,12,0)</f>
        <v>50</v>
      </c>
      <c r="J189" s="55">
        <f>VLOOKUP(A189,PLAN!B:AB,19,0)</f>
        <v>46234</v>
      </c>
      <c r="K189" s="57" t="str">
        <f>VLOOKUP(A189,PLAN!B:AB,20,0)</f>
        <v>M7</v>
      </c>
      <c r="L189" s="54"/>
      <c r="M189" s="54"/>
      <c r="N189" s="54"/>
      <c r="O189" s="286" t="str">
        <f>VLOOKUP(A189,PLAN!B:AB,21,0)</f>
        <v>F2</v>
      </c>
      <c r="P189" s="285"/>
      <c r="Q189" s="55">
        <f>VLOOKUP(A189,PLAN!B:AB,16,0)</f>
        <v>46233</v>
      </c>
    </row>
    <row r="190" spans="1:17" ht="15" customHeight="1">
      <c r="A190" s="299" t="s">
        <v>2304</v>
      </c>
      <c r="B190" s="60">
        <f>VLOOKUP(A190,PLAN!B:T,5,0)</f>
        <v>11134234</v>
      </c>
      <c r="C190" s="60" t="str">
        <f>VLOOKUP(A190,PLAN!B:T,6,0)</f>
        <v>1036066-R-AK</v>
      </c>
      <c r="D190" s="60" t="str">
        <f>VLOOKUP(A190,PLAN!B:T,7,0)</f>
        <v>AGP140002 CN</v>
      </c>
      <c r="E190" s="60" t="str">
        <f>VLOOKUP(A190,PLAN!B:T,4,0)</f>
        <v>1001927866</v>
      </c>
      <c r="F190" s="59">
        <f>VLOOKUP(A190,PLAN!B:T,9,0)</f>
        <v>46242</v>
      </c>
      <c r="G190" s="59" t="str">
        <f>VLOOKUP(A190,PLAN!B:T,10,0)</f>
        <v>0103575117</v>
      </c>
      <c r="H190" s="58" t="str">
        <f>VLOOKUP(A190,PLAN!B:T,11,0)</f>
        <v>260723A27A</v>
      </c>
      <c r="I190" s="58">
        <f>VLOOKUP(A190,PLAN!B:T,12,0)</f>
        <v>1170</v>
      </c>
      <c r="J190" s="55">
        <f>VLOOKUP(A190,PLAN!B:AB,19,0)</f>
        <v>46234</v>
      </c>
      <c r="K190" s="57" t="str">
        <f>VLOOKUP(A190,PLAN!B:AB,20,0)</f>
        <v>M8</v>
      </c>
      <c r="L190" s="54"/>
      <c r="M190" s="54"/>
      <c r="N190" s="54"/>
      <c r="O190" s="286" t="str">
        <f>VLOOKUP(A190,PLAN!B:AB,21,0)</f>
        <v>CAG</v>
      </c>
      <c r="P190" s="285"/>
      <c r="Q190" s="55">
        <f>VLOOKUP(A190,PLAN!B:AB,16,0)</f>
        <v>46233</v>
      </c>
    </row>
    <row r="191" spans="1:17" ht="15" customHeight="1">
      <c r="A191" s="299" t="s">
        <v>2305</v>
      </c>
      <c r="B191" s="60">
        <f>VLOOKUP(A191,PLAN!B:T,5,0)</f>
        <v>11134234</v>
      </c>
      <c r="C191" s="60" t="str">
        <f>VLOOKUP(A191,PLAN!B:T,6,0)</f>
        <v>1036066-R-AK</v>
      </c>
      <c r="D191" s="60" t="str">
        <f>VLOOKUP(A191,PLAN!B:T,7,0)</f>
        <v>AGP140002 CN</v>
      </c>
      <c r="E191" s="60" t="str">
        <f>VLOOKUP(A191,PLAN!B:T,4,0)</f>
        <v>1001927867</v>
      </c>
      <c r="F191" s="59">
        <f>VLOOKUP(A191,PLAN!B:T,9,0)</f>
        <v>46242</v>
      </c>
      <c r="G191" s="59" t="str">
        <f>VLOOKUP(A191,PLAN!B:T,10,0)</f>
        <v>0103575118</v>
      </c>
      <c r="H191" s="58" t="str">
        <f>VLOOKUP(A191,PLAN!B:T,11,0)</f>
        <v>260723A28A</v>
      </c>
      <c r="I191" s="58">
        <f>VLOOKUP(A191,PLAN!B:T,12,0)</f>
        <v>2400</v>
      </c>
      <c r="J191" s="55">
        <f>VLOOKUP(A191,PLAN!B:AB,19,0)</f>
        <v>46234</v>
      </c>
      <c r="K191" s="57" t="str">
        <f>VLOOKUP(A191,PLAN!B:AB,20,0)</f>
        <v>M8</v>
      </c>
      <c r="L191" s="54"/>
      <c r="M191" s="54"/>
      <c r="N191" s="54"/>
      <c r="O191" s="286" t="str">
        <f>VLOOKUP(A191,PLAN!B:AB,21,0)</f>
        <v>CAG</v>
      </c>
      <c r="P191" s="285"/>
      <c r="Q191" s="55">
        <f>VLOOKUP(A191,PLAN!B:AB,16,0)</f>
        <v>46233</v>
      </c>
    </row>
    <row r="192" spans="1:17" ht="15" customHeight="1">
      <c r="A192" s="299" t="s">
        <v>2721</v>
      </c>
      <c r="B192" s="60">
        <f>VLOOKUP(A192,PLAN!B:T,5,0)</f>
        <v>11134237</v>
      </c>
      <c r="C192" s="60" t="str">
        <f>VLOOKUP(A192,PLAN!B:T,6,0)</f>
        <v>1436196-Q-A</v>
      </c>
      <c r="D192" s="60" t="str">
        <f>VLOOKUP(A192,PLAN!B:T,7,0)</f>
        <v>AHW14R004S CN</v>
      </c>
      <c r="E192" s="60" t="str">
        <f>VLOOKUP(A192,PLAN!B:T,4,0)</f>
        <v>1001929201</v>
      </c>
      <c r="F192" s="59">
        <f>VLOOKUP(A192,PLAN!B:T,9,0)</f>
        <v>46247</v>
      </c>
      <c r="G192" s="59" t="str">
        <f>VLOOKUP(A192,PLAN!B:T,10,0)</f>
        <v>0103578279</v>
      </c>
      <c r="H192" s="58" t="str">
        <f>VLOOKUP(A192,PLAN!B:T,11,0)</f>
        <v>260727A01A</v>
      </c>
      <c r="I192" s="58">
        <f>VLOOKUP(A192,PLAN!B:T,12,0)</f>
        <v>3586</v>
      </c>
      <c r="J192" s="55">
        <f>VLOOKUP(A192,PLAN!B:AB,19,0)</f>
        <v>46235</v>
      </c>
      <c r="K192" s="57" t="str">
        <f>VLOOKUP(A192,PLAN!B:AB,20,0)</f>
        <v>M1</v>
      </c>
      <c r="L192" s="54"/>
      <c r="M192" s="54"/>
      <c r="N192" s="54"/>
      <c r="O192" s="286" t="str">
        <f>VLOOKUP(A192,PLAN!B:AB,21,0)</f>
        <v>F3</v>
      </c>
      <c r="P192" s="285"/>
      <c r="Q192" s="55">
        <f>VLOOKUP(A192,PLAN!B:AB,16,0)</f>
        <v>46234</v>
      </c>
    </row>
    <row r="193" spans="1:17" ht="15" customHeight="1">
      <c r="A193" s="299" t="s">
        <v>2722</v>
      </c>
      <c r="B193" s="60">
        <f>VLOOKUP(A193,PLAN!B:T,5,0)</f>
        <v>11134237</v>
      </c>
      <c r="C193" s="60" t="str">
        <f>VLOOKUP(A193,PLAN!B:T,6,0)</f>
        <v>1436196-Q-A</v>
      </c>
      <c r="D193" s="60" t="str">
        <f>VLOOKUP(A193,PLAN!B:T,7,0)</f>
        <v>AHW14R004S CN</v>
      </c>
      <c r="E193" s="60" t="str">
        <f>VLOOKUP(A193,PLAN!B:T,4,0)</f>
        <v>1001929203</v>
      </c>
      <c r="F193" s="59">
        <f>VLOOKUP(A193,PLAN!B:T,9,0)</f>
        <v>46247</v>
      </c>
      <c r="G193" s="59" t="str">
        <f>VLOOKUP(A193,PLAN!B:T,10,0)</f>
        <v>0103578280</v>
      </c>
      <c r="H193" s="58" t="str">
        <f>VLOOKUP(A193,PLAN!B:T,11,0)</f>
        <v>260727A02A</v>
      </c>
      <c r="I193" s="58">
        <f>VLOOKUP(A193,PLAN!B:T,12,0)</f>
        <v>3586</v>
      </c>
      <c r="J193" s="55">
        <f>VLOOKUP(A193,PLAN!B:AB,19,0)</f>
        <v>46235</v>
      </c>
      <c r="K193" s="57" t="str">
        <f>VLOOKUP(A193,PLAN!B:AB,20,0)</f>
        <v>M2</v>
      </c>
      <c r="L193" s="54"/>
      <c r="M193" s="54"/>
      <c r="N193" s="54"/>
      <c r="O193" s="286" t="str">
        <f>VLOOKUP(A193,PLAN!B:AB,21,0)</f>
        <v>F3</v>
      </c>
      <c r="P193" s="285"/>
      <c r="Q193" s="55">
        <f>VLOOKUP(A193,PLAN!B:AB,16,0)</f>
        <v>46234</v>
      </c>
    </row>
    <row r="194" spans="1:17" ht="15" customHeight="1">
      <c r="A194" s="299" t="s">
        <v>2726</v>
      </c>
      <c r="B194" s="60">
        <f>VLOOKUP(A194,PLAN!B:T,5,0)</f>
        <v>11134237</v>
      </c>
      <c r="C194" s="60" t="str">
        <f>VLOOKUP(A194,PLAN!B:T,6,0)</f>
        <v>1436196-Q-A</v>
      </c>
      <c r="D194" s="60" t="str">
        <f>VLOOKUP(A194,PLAN!B:T,7,0)</f>
        <v>AHW14R004S CN</v>
      </c>
      <c r="E194" s="60" t="str">
        <f>VLOOKUP(A194,PLAN!B:T,4,0)</f>
        <v>1001929204</v>
      </c>
      <c r="F194" s="59">
        <f>VLOOKUP(A194,PLAN!B:T,9,0)</f>
        <v>46247</v>
      </c>
      <c r="G194" s="59" t="str">
        <f>VLOOKUP(A194,PLAN!B:T,10,0)</f>
        <v>0103578283</v>
      </c>
      <c r="H194" s="58" t="str">
        <f>VLOOKUP(A194,PLAN!B:T,11,0)</f>
        <v>260727A03A</v>
      </c>
      <c r="I194" s="58">
        <f>VLOOKUP(A194,PLAN!B:T,12,0)</f>
        <v>2389</v>
      </c>
      <c r="J194" s="55">
        <f>VLOOKUP(A194,PLAN!B:AB,19,0)</f>
        <v>46235</v>
      </c>
      <c r="K194" s="57" t="str">
        <f>VLOOKUP(A194,PLAN!B:AB,20,0)</f>
        <v>M3</v>
      </c>
      <c r="L194" s="54"/>
      <c r="M194" s="54"/>
      <c r="N194" s="54"/>
      <c r="O194" s="286" t="str">
        <f>VLOOKUP(A194,PLAN!B:AB,21,0)</f>
        <v>F3</v>
      </c>
      <c r="P194" s="285"/>
      <c r="Q194" s="55">
        <f>VLOOKUP(A194,PLAN!B:AB,16,0)</f>
        <v>46234</v>
      </c>
    </row>
    <row r="195" spans="1:17" ht="15" customHeight="1">
      <c r="A195" s="299" t="s">
        <v>2723</v>
      </c>
      <c r="B195" s="60">
        <f>VLOOKUP(A195,PLAN!B:T,5,0)</f>
        <v>11134241</v>
      </c>
      <c r="C195" s="60" t="str">
        <f>VLOOKUP(A195,PLAN!B:T,6,0)</f>
        <v>1436298-J-AK</v>
      </c>
      <c r="D195" s="60" t="str">
        <f>VLOOKUP(A195,PLAN!B:T,7,0)</f>
        <v>APW14R005S CN</v>
      </c>
      <c r="E195" s="60" t="str">
        <f>VLOOKUP(A195,PLAN!B:T,4,0)</f>
        <v>1001929205</v>
      </c>
      <c r="F195" s="59">
        <f>VLOOKUP(A195,PLAN!B:T,9,0)</f>
        <v>46247</v>
      </c>
      <c r="G195" s="59" t="str">
        <f>VLOOKUP(A195,PLAN!B:T,10,0)</f>
        <v>0103578284</v>
      </c>
      <c r="H195" s="58" t="str">
        <f>VLOOKUP(A195,PLAN!B:T,11,0)</f>
        <v>260727A04A</v>
      </c>
      <c r="I195" s="58">
        <f>VLOOKUP(A195,PLAN!B:T,12,0)</f>
        <v>189</v>
      </c>
      <c r="J195" s="55">
        <f>VLOOKUP(A195,PLAN!B:AB,19,0)</f>
        <v>46235</v>
      </c>
      <c r="K195" s="57" t="str">
        <f>VLOOKUP(A195,PLAN!B:AB,20,0)</f>
        <v>M4</v>
      </c>
      <c r="L195" s="54"/>
      <c r="M195" s="54"/>
      <c r="N195" s="54"/>
      <c r="O195" s="286" t="str">
        <f>VLOOKUP(A195,PLAN!B:AB,21,0)</f>
        <v>F3</v>
      </c>
      <c r="P195" s="285"/>
      <c r="Q195" s="55">
        <f>VLOOKUP(A195,PLAN!B:AB,16,0)</f>
        <v>46234</v>
      </c>
    </row>
    <row r="196" spans="1:17" ht="15" customHeight="1">
      <c r="A196" s="299" t="s">
        <v>2727</v>
      </c>
      <c r="B196" s="60">
        <f>VLOOKUP(A196,PLAN!B:T,5,0)</f>
        <v>11134241</v>
      </c>
      <c r="C196" s="60" t="str">
        <f>VLOOKUP(A196,PLAN!B:T,6,0)</f>
        <v>1436298-J-AK</v>
      </c>
      <c r="D196" s="60" t="str">
        <f>VLOOKUP(A196,PLAN!B:T,7,0)</f>
        <v>APW14R005S CN</v>
      </c>
      <c r="E196" s="60" t="str">
        <f>VLOOKUP(A196,PLAN!B:T,4,0)</f>
        <v>1001929206</v>
      </c>
      <c r="F196" s="59">
        <f>VLOOKUP(A196,PLAN!B:T,9,0)</f>
        <v>46247</v>
      </c>
      <c r="G196" s="59" t="str">
        <f>VLOOKUP(A196,PLAN!B:T,10,0)</f>
        <v>0103578285</v>
      </c>
      <c r="H196" s="58" t="str">
        <f>VLOOKUP(A196,PLAN!B:T,11,0)</f>
        <v>260727A05A</v>
      </c>
      <c r="I196" s="58">
        <f>VLOOKUP(A196,PLAN!B:T,12,0)</f>
        <v>2141</v>
      </c>
      <c r="J196" s="55">
        <f>VLOOKUP(A196,PLAN!B:AB,19,0)</f>
        <v>46235</v>
      </c>
      <c r="K196" s="57" t="str">
        <f>VLOOKUP(A196,PLAN!B:AB,20,0)</f>
        <v>M4</v>
      </c>
      <c r="L196" s="54"/>
      <c r="M196" s="54"/>
      <c r="N196" s="54"/>
      <c r="O196" s="286" t="str">
        <f>VLOOKUP(A196,PLAN!B:AB,21,0)</f>
        <v>F3</v>
      </c>
      <c r="P196" s="285"/>
      <c r="Q196" s="55">
        <f>VLOOKUP(A196,PLAN!B:AB,16,0)</f>
        <v>46234</v>
      </c>
    </row>
    <row r="197" spans="1:17" ht="15" customHeight="1">
      <c r="A197" s="299" t="s">
        <v>2724</v>
      </c>
      <c r="B197" s="60">
        <f>VLOOKUP(A197,PLAN!B:T,5,0)</f>
        <v>11135707</v>
      </c>
      <c r="C197" s="60" t="str">
        <f>VLOOKUP(A197,PLAN!B:T,6,0)</f>
        <v>1931095-H-AK</v>
      </c>
      <c r="D197" s="60" t="str">
        <f>VLOOKUP(A197,PLAN!B:T,7,0)</f>
        <v>PPW14R300S CN</v>
      </c>
      <c r="E197" s="60" t="str">
        <f>VLOOKUP(A197,PLAN!B:T,4,0)</f>
        <v>1001929207</v>
      </c>
      <c r="F197" s="59">
        <f>VLOOKUP(A197,PLAN!B:T,9,0)</f>
        <v>46247</v>
      </c>
      <c r="G197" s="59" t="str">
        <f>VLOOKUP(A197,PLAN!B:T,10,0)</f>
        <v>0103578286</v>
      </c>
      <c r="H197" s="58" t="str">
        <f>VLOOKUP(A197,PLAN!B:T,11,0)</f>
        <v>260727A06A</v>
      </c>
      <c r="I197" s="58">
        <f>VLOOKUP(A197,PLAN!B:T,12,0)</f>
        <v>80</v>
      </c>
      <c r="J197" s="55">
        <f>VLOOKUP(A197,PLAN!B:AB,19,0)</f>
        <v>46235</v>
      </c>
      <c r="K197" s="57" t="str">
        <f>VLOOKUP(A197,PLAN!B:AB,20,0)</f>
        <v>M5</v>
      </c>
      <c r="L197" s="54"/>
      <c r="M197" s="54"/>
      <c r="N197" s="54"/>
      <c r="O197" s="286" t="str">
        <f>VLOOKUP(A197,PLAN!B:AB,21,0)</f>
        <v>F3</v>
      </c>
      <c r="P197" s="285"/>
      <c r="Q197" s="55">
        <f>VLOOKUP(A197,PLAN!B:AB,16,0)</f>
        <v>46234</v>
      </c>
    </row>
    <row r="198" spans="1:17" ht="15" customHeight="1">
      <c r="A198" s="299" t="s">
        <v>2728</v>
      </c>
      <c r="B198" s="60">
        <f>VLOOKUP(A198,PLAN!B:T,5,0)</f>
        <v>11135708</v>
      </c>
      <c r="C198" s="60" t="str">
        <f>VLOOKUP(A198,PLAN!B:T,6,0)</f>
        <v>1931096-H-AK</v>
      </c>
      <c r="D198" s="60" t="str">
        <f>VLOOKUP(A198,PLAN!B:T,7,0)</f>
        <v>PPW14R300P CN</v>
      </c>
      <c r="E198" s="60" t="str">
        <f>VLOOKUP(A198,PLAN!B:T,4,0)</f>
        <v>1001929208</v>
      </c>
      <c r="F198" s="59">
        <f>VLOOKUP(A198,PLAN!B:T,9,0)</f>
        <v>46247</v>
      </c>
      <c r="G198" s="59" t="str">
        <f>VLOOKUP(A198,PLAN!B:T,10,0)</f>
        <v>0103578287</v>
      </c>
      <c r="H198" s="58" t="str">
        <f>VLOOKUP(A198,PLAN!B:T,11,0)</f>
        <v>260727A07A</v>
      </c>
      <c r="I198" s="58">
        <f>VLOOKUP(A198,PLAN!B:T,12,0)</f>
        <v>640</v>
      </c>
      <c r="J198" s="55">
        <f>VLOOKUP(A198,PLAN!B:AB,19,0)</f>
        <v>46235</v>
      </c>
      <c r="K198" s="57" t="str">
        <f>VLOOKUP(A198,PLAN!B:AB,20,0)</f>
        <v>M5</v>
      </c>
      <c r="L198" s="54"/>
      <c r="M198" s="54"/>
      <c r="N198" s="54"/>
      <c r="O198" s="286" t="str">
        <f>VLOOKUP(A198,PLAN!B:AB,21,0)</f>
        <v>F3</v>
      </c>
      <c r="P198" s="285"/>
      <c r="Q198" s="55">
        <f>VLOOKUP(A198,PLAN!B:AB,16,0)</f>
        <v>46234</v>
      </c>
    </row>
    <row r="199" spans="1:17" ht="15" customHeight="1">
      <c r="A199" s="299" t="s">
        <v>2729</v>
      </c>
      <c r="B199" s="60">
        <f>VLOOKUP(A199,PLAN!B:T,5,0)</f>
        <v>11135711</v>
      </c>
      <c r="C199" s="60" t="str">
        <f>VLOOKUP(A199,PLAN!B:T,6,0)</f>
        <v>1931101-G-AK</v>
      </c>
      <c r="D199" s="60" t="str">
        <f>VLOOKUP(A199,PLAN!B:T,7,0)</f>
        <v>PPW18R300S CN</v>
      </c>
      <c r="E199" s="60" t="str">
        <f>VLOOKUP(A199,PLAN!B:T,4,0)</f>
        <v>1001929209</v>
      </c>
      <c r="F199" s="59">
        <f>VLOOKUP(A199,PLAN!B:T,9,0)</f>
        <v>46247</v>
      </c>
      <c r="G199" s="59" t="str">
        <f>VLOOKUP(A199,PLAN!B:T,10,0)</f>
        <v>0103578288</v>
      </c>
      <c r="H199" s="58" t="str">
        <f>VLOOKUP(A199,PLAN!B:T,11,0)</f>
        <v>260727A08A</v>
      </c>
      <c r="I199" s="58">
        <f>VLOOKUP(A199,PLAN!B:T,12,0)</f>
        <v>883</v>
      </c>
      <c r="J199" s="55">
        <f>VLOOKUP(A199,PLAN!B:AB,19,0)</f>
        <v>46235</v>
      </c>
      <c r="K199" s="57" t="str">
        <f>VLOOKUP(A199,PLAN!B:AB,20,0)</f>
        <v>M5</v>
      </c>
      <c r="L199" s="54"/>
      <c r="M199" s="54"/>
      <c r="N199" s="54"/>
      <c r="O199" s="286" t="str">
        <f>VLOOKUP(A199,PLAN!B:AB,21,0)</f>
        <v>F3</v>
      </c>
      <c r="P199" s="285"/>
      <c r="Q199" s="55">
        <f>VLOOKUP(A199,PLAN!B:AB,16,0)</f>
        <v>46234</v>
      </c>
    </row>
    <row r="200" spans="1:17" ht="15" customHeight="1">
      <c r="A200" s="299" t="s">
        <v>2725</v>
      </c>
      <c r="B200" s="60">
        <f>VLOOKUP(A200,PLAN!B:T,5,0)</f>
        <v>11135712</v>
      </c>
      <c r="C200" s="60" t="str">
        <f>VLOOKUP(A200,PLAN!B:T,6,0)</f>
        <v>1931102-G-AK</v>
      </c>
      <c r="D200" s="60" t="str">
        <f>VLOOKUP(A200,PLAN!B:T,7,0)</f>
        <v>PPW18R300P CN</v>
      </c>
      <c r="E200" s="60" t="str">
        <f>VLOOKUP(A200,PLAN!B:T,4,0)</f>
        <v>1001929211</v>
      </c>
      <c r="F200" s="59">
        <f>VLOOKUP(A200,PLAN!B:T,9,0)</f>
        <v>46247</v>
      </c>
      <c r="G200" s="59" t="str">
        <f>VLOOKUP(A200,PLAN!B:T,10,0)</f>
        <v>0103578289</v>
      </c>
      <c r="H200" s="58" t="str">
        <f>VLOOKUP(A200,PLAN!B:T,11,0)</f>
        <v>260727A09A</v>
      </c>
      <c r="I200" s="58">
        <f>VLOOKUP(A200,PLAN!B:T,12,0)</f>
        <v>880</v>
      </c>
      <c r="J200" s="55">
        <f>VLOOKUP(A200,PLAN!B:AB,19,0)</f>
        <v>46235</v>
      </c>
      <c r="K200" s="57" t="str">
        <f>VLOOKUP(A200,PLAN!B:AB,20,0)</f>
        <v>M5</v>
      </c>
      <c r="L200" s="54"/>
      <c r="M200" s="54"/>
      <c r="N200" s="54"/>
      <c r="O200" s="286" t="str">
        <f>VLOOKUP(A200,PLAN!B:AB,21,0)</f>
        <v>F3</v>
      </c>
      <c r="P200" s="285"/>
      <c r="Q200" s="55">
        <f>VLOOKUP(A200,PLAN!B:AB,16,0)</f>
        <v>46234</v>
      </c>
    </row>
    <row r="201" spans="1:17" ht="15" customHeight="1">
      <c r="A201" s="299" t="s">
        <v>2730</v>
      </c>
      <c r="B201" s="60">
        <f>VLOOKUP(A201,PLAN!B:T,5,0)</f>
        <v>11134234</v>
      </c>
      <c r="C201" s="60" t="str">
        <f>VLOOKUP(A201,PLAN!B:T,6,0)</f>
        <v>1036066-R-AK</v>
      </c>
      <c r="D201" s="60" t="str">
        <f>VLOOKUP(A201,PLAN!B:T,7,0)</f>
        <v>AGP140002 CN</v>
      </c>
      <c r="E201" s="60" t="str">
        <f>VLOOKUP(A201,PLAN!B:T,4,0)</f>
        <v>1001929212</v>
      </c>
      <c r="F201" s="59">
        <f>VLOOKUP(A201,PLAN!B:T,9,0)</f>
        <v>46247</v>
      </c>
      <c r="G201" s="59" t="str">
        <f>VLOOKUP(A201,PLAN!B:T,10,0)</f>
        <v>0103578291</v>
      </c>
      <c r="H201" s="58" t="str">
        <f>VLOOKUP(A201,PLAN!B:T,11,0)</f>
        <v>260727A10A</v>
      </c>
      <c r="I201" s="58">
        <f>VLOOKUP(A201,PLAN!B:T,12,0)</f>
        <v>930</v>
      </c>
      <c r="J201" s="55">
        <f>VLOOKUP(A201,PLAN!B:AB,19,0)</f>
        <v>46235</v>
      </c>
      <c r="K201" s="57" t="str">
        <f>VLOOKUP(A201,PLAN!B:AB,20,0)</f>
        <v>M5</v>
      </c>
      <c r="L201" s="54"/>
      <c r="M201" s="54"/>
      <c r="N201" s="54"/>
      <c r="O201" s="286" t="str">
        <f>VLOOKUP(A201,PLAN!B:AB,21,0)</f>
        <v>F3</v>
      </c>
      <c r="P201" s="285"/>
      <c r="Q201" s="55">
        <f>VLOOKUP(A201,PLAN!B:AB,16,0)</f>
        <v>46234</v>
      </c>
    </row>
    <row r="202" spans="1:17" ht="15" customHeight="1">
      <c r="A202" s="299" t="s">
        <v>2731</v>
      </c>
      <c r="B202" s="60">
        <f>VLOOKUP(A202,PLAN!B:T,5,0)</f>
        <v>11133764</v>
      </c>
      <c r="C202" s="60" t="str">
        <f>VLOOKUP(A202,PLAN!B:T,6,0)</f>
        <v>1456050-Q-A</v>
      </c>
      <c r="D202" s="60" t="str">
        <f>VLOOKUP(A202,PLAN!B:T,7,0)</f>
        <v>STM180-18S CN</v>
      </c>
      <c r="E202" s="60" t="str">
        <f>VLOOKUP(A202,PLAN!B:T,4,0)</f>
        <v>1001929213</v>
      </c>
      <c r="F202" s="59">
        <f>VLOOKUP(A202,PLAN!B:T,9,0)</f>
        <v>46253</v>
      </c>
      <c r="G202" s="59" t="str">
        <f>VLOOKUP(A202,PLAN!B:T,10,0)</f>
        <v>0103578292</v>
      </c>
      <c r="H202" s="58" t="str">
        <f>VLOOKUP(A202,PLAN!B:T,11,0)</f>
        <v>260727A11A</v>
      </c>
      <c r="I202" s="58">
        <f>VLOOKUP(A202,PLAN!B:T,12,0)</f>
        <v>1672</v>
      </c>
      <c r="J202" s="55">
        <f>VLOOKUP(A202,PLAN!B:AB,19,0)</f>
        <v>46235</v>
      </c>
      <c r="K202" s="57" t="str">
        <f>VLOOKUP(A202,PLAN!B:AB,20,0)</f>
        <v>M6</v>
      </c>
      <c r="L202" s="54"/>
      <c r="M202" s="54"/>
      <c r="N202" s="54"/>
      <c r="O202" s="286" t="str">
        <f>VLOOKUP(A202,PLAN!B:AB,21,0)</f>
        <v>F2</v>
      </c>
      <c r="P202" s="285"/>
      <c r="Q202" s="55">
        <f>VLOOKUP(A202,PLAN!B:AB,16,0)</f>
        <v>46234</v>
      </c>
    </row>
    <row r="203" spans="1:17" ht="15" customHeight="1">
      <c r="A203" s="299" t="s">
        <v>2732</v>
      </c>
      <c r="B203" s="60">
        <f>VLOOKUP(A203,PLAN!B:T,5,0)</f>
        <v>11133764</v>
      </c>
      <c r="C203" s="60" t="str">
        <f>VLOOKUP(A203,PLAN!B:T,6,0)</f>
        <v>1456050-Q-A</v>
      </c>
      <c r="D203" s="60" t="str">
        <f>VLOOKUP(A203,PLAN!B:T,7,0)</f>
        <v>STM180-18S CN</v>
      </c>
      <c r="E203" s="60" t="str">
        <f>VLOOKUP(A203,PLAN!B:T,4,0)</f>
        <v>1001929215</v>
      </c>
      <c r="F203" s="59">
        <f>VLOOKUP(A203,PLAN!B:T,9,0)</f>
        <v>46253</v>
      </c>
      <c r="G203" s="59" t="str">
        <f>VLOOKUP(A203,PLAN!B:T,10,0)</f>
        <v>0103578293</v>
      </c>
      <c r="H203" s="58" t="str">
        <f>VLOOKUP(A203,PLAN!B:T,11,0)</f>
        <v>260727A12A</v>
      </c>
      <c r="I203" s="58">
        <f>VLOOKUP(A203,PLAN!B:T,12,0)</f>
        <v>1508</v>
      </c>
      <c r="J203" s="55">
        <f>VLOOKUP(A203,PLAN!B:AB,19,0)</f>
        <v>46235</v>
      </c>
      <c r="K203" s="57" t="str">
        <f>VLOOKUP(A203,PLAN!B:AB,20,0)</f>
        <v>M6</v>
      </c>
      <c r="L203" s="54"/>
      <c r="M203" s="54"/>
      <c r="N203" s="54"/>
      <c r="O203" s="286" t="str">
        <f>VLOOKUP(A203,PLAN!B:AB,21,0)</f>
        <v>F2</v>
      </c>
      <c r="P203" s="285"/>
      <c r="Q203" s="55">
        <f>VLOOKUP(A203,PLAN!B:AB,16,0)</f>
        <v>46234</v>
      </c>
    </row>
    <row r="204" spans="1:17" ht="15" customHeight="1">
      <c r="A204" s="299" t="s">
        <v>2733</v>
      </c>
      <c r="B204" s="60">
        <f>VLOOKUP(A204,PLAN!B:T,5,0)</f>
        <v>11132336</v>
      </c>
      <c r="C204" s="60" t="str">
        <f>VLOOKUP(A204,PLAN!B:T,6,0)</f>
        <v>1731162-F-A</v>
      </c>
      <c r="D204" s="60" t="str">
        <f>VLOOKUP(A204,PLAN!B:T,7,0)</f>
        <v>AHW14R313S US</v>
      </c>
      <c r="E204" s="60" t="str">
        <f>VLOOKUP(A204,PLAN!B:T,4,0)</f>
        <v>1001929216</v>
      </c>
      <c r="F204" s="59">
        <f>VLOOKUP(A204,PLAN!B:T,9,0)</f>
        <v>46247</v>
      </c>
      <c r="G204" s="59" t="str">
        <f>VLOOKUP(A204,PLAN!B:T,10,0)</f>
        <v>0103578294</v>
      </c>
      <c r="H204" s="58" t="str">
        <f>VLOOKUP(A204,PLAN!B:T,11,0)</f>
        <v>260727A13A</v>
      </c>
      <c r="I204" s="58">
        <f>VLOOKUP(A204,PLAN!B:T,12,0)</f>
        <v>10</v>
      </c>
      <c r="J204" s="55">
        <f>VLOOKUP(A204,PLAN!B:AB,19,0)</f>
        <v>46235</v>
      </c>
      <c r="K204" s="57" t="str">
        <f>VLOOKUP(A204,PLAN!B:AB,20,0)</f>
        <v>M7</v>
      </c>
      <c r="L204" s="54"/>
      <c r="M204" s="54"/>
      <c r="N204" s="54"/>
      <c r="O204" s="286" t="str">
        <f>VLOOKUP(A204,PLAN!B:AB,21,0)</f>
        <v>F2</v>
      </c>
      <c r="P204" s="285"/>
      <c r="Q204" s="55">
        <f>VLOOKUP(A204,PLAN!B:AB,16,0)</f>
        <v>46234</v>
      </c>
    </row>
    <row r="205" spans="1:17" ht="15" customHeight="1">
      <c r="A205" s="299" t="s">
        <v>2734</v>
      </c>
      <c r="B205" s="60">
        <f>VLOOKUP(A205,PLAN!B:T,5,0)</f>
        <v>11134951</v>
      </c>
      <c r="C205" s="60" t="str">
        <f>VLOOKUP(A205,PLAN!B:T,6,0)</f>
        <v>2131567-0-A</v>
      </c>
      <c r="D205" s="60" t="str">
        <f>VLOOKUP(A205,PLAN!B:T,7,0)</f>
        <v>AHW14R313P MDR</v>
      </c>
      <c r="E205" s="60" t="str">
        <f>VLOOKUP(A205,PLAN!B:T,4,0)</f>
        <v>1001929217</v>
      </c>
      <c r="F205" s="59">
        <f>VLOOKUP(A205,PLAN!B:T,9,0)</f>
        <v>46247</v>
      </c>
      <c r="G205" s="59" t="str">
        <f>VLOOKUP(A205,PLAN!B:T,10,0)</f>
        <v>0103578295</v>
      </c>
      <c r="H205" s="58" t="str">
        <f>VLOOKUP(A205,PLAN!B:T,11,0)</f>
        <v>260727A14A</v>
      </c>
      <c r="I205" s="58">
        <f>VLOOKUP(A205,PLAN!B:T,12,0)</f>
        <v>20</v>
      </c>
      <c r="J205" s="55">
        <f>VLOOKUP(A205,PLAN!B:AB,19,0)</f>
        <v>46235</v>
      </c>
      <c r="K205" s="57" t="str">
        <f>VLOOKUP(A205,PLAN!B:AB,20,0)</f>
        <v>M7</v>
      </c>
      <c r="L205" s="54"/>
      <c r="M205" s="54"/>
      <c r="N205" s="54"/>
      <c r="O205" s="286" t="str">
        <f>VLOOKUP(A205,PLAN!B:AB,21,0)</f>
        <v>F2</v>
      </c>
      <c r="P205" s="285"/>
      <c r="Q205" s="55">
        <f>VLOOKUP(A205,PLAN!B:AB,16,0)</f>
        <v>46234</v>
      </c>
    </row>
    <row r="206" spans="1:17" ht="15" customHeight="1">
      <c r="A206" s="299" t="s">
        <v>2735</v>
      </c>
      <c r="B206" s="60">
        <f>VLOOKUP(A206,PLAN!B:T,5,0)</f>
        <v>11134949</v>
      </c>
      <c r="C206" s="60" t="str">
        <f>VLOOKUP(A206,PLAN!B:T,6,0)</f>
        <v>2131565-0-A</v>
      </c>
      <c r="D206" s="60" t="str">
        <f>VLOOKUP(A206,PLAN!B:T,7,0)</f>
        <v>AHW14R013P MDR</v>
      </c>
      <c r="E206" s="60" t="str">
        <f>VLOOKUP(A206,PLAN!B:T,4,0)</f>
        <v>1001929218</v>
      </c>
      <c r="F206" s="59">
        <f>VLOOKUP(A206,PLAN!B:T,9,0)</f>
        <v>46247</v>
      </c>
      <c r="G206" s="59" t="str">
        <f>VLOOKUP(A206,PLAN!B:T,10,0)</f>
        <v>0103578296</v>
      </c>
      <c r="H206" s="58" t="str">
        <f>VLOOKUP(A206,PLAN!B:T,11,0)</f>
        <v>260727A15A</v>
      </c>
      <c r="I206" s="58">
        <f>VLOOKUP(A206,PLAN!B:T,12,0)</f>
        <v>30</v>
      </c>
      <c r="J206" s="55">
        <f>VLOOKUP(A206,PLAN!B:AB,19,0)</f>
        <v>46235</v>
      </c>
      <c r="K206" s="57" t="str">
        <f>VLOOKUP(A206,PLAN!B:AB,20,0)</f>
        <v>M7</v>
      </c>
      <c r="L206" s="54"/>
      <c r="M206" s="54"/>
      <c r="N206" s="54"/>
      <c r="O206" s="286" t="str">
        <f>VLOOKUP(A206,PLAN!B:AB,21,0)</f>
        <v>F2</v>
      </c>
      <c r="P206" s="285"/>
      <c r="Q206" s="55">
        <f>VLOOKUP(A206,PLAN!B:AB,16,0)</f>
        <v>46234</v>
      </c>
    </row>
    <row r="207" spans="1:17" ht="15" customHeight="1">
      <c r="A207" s="299" t="s">
        <v>2736</v>
      </c>
      <c r="B207" s="60">
        <f>VLOOKUP(A207,PLAN!B:T,5,0)</f>
        <v>11135011</v>
      </c>
      <c r="C207" s="60" t="str">
        <f>VLOOKUP(A207,PLAN!B:T,6,0)</f>
        <v>2331264-0-AK</v>
      </c>
      <c r="D207" s="60" t="str">
        <f>VLOOKUP(A207,PLAN!B:T,7,0)</f>
        <v>AG149001 MDR</v>
      </c>
      <c r="E207" s="60" t="str">
        <f>VLOOKUP(A207,PLAN!B:T,4,0)</f>
        <v>1001929219</v>
      </c>
      <c r="F207" s="59">
        <f>VLOOKUP(A207,PLAN!B:T,9,0)</f>
        <v>46247</v>
      </c>
      <c r="G207" s="59" t="str">
        <f>VLOOKUP(A207,PLAN!B:T,10,0)</f>
        <v>0103578297</v>
      </c>
      <c r="H207" s="58" t="str">
        <f>VLOOKUP(A207,PLAN!B:T,11,0)</f>
        <v>260727A16A</v>
      </c>
      <c r="I207" s="58">
        <f>VLOOKUP(A207,PLAN!B:T,12,0)</f>
        <v>120</v>
      </c>
      <c r="J207" s="55">
        <f>VLOOKUP(A207,PLAN!B:AB,19,0)</f>
        <v>46235</v>
      </c>
      <c r="K207" s="57" t="str">
        <f>VLOOKUP(A207,PLAN!B:AB,20,0)</f>
        <v>M7</v>
      </c>
      <c r="L207" s="54"/>
      <c r="M207" s="54"/>
      <c r="N207" s="54"/>
      <c r="O207" s="286" t="str">
        <f>VLOOKUP(A207,PLAN!B:AB,21,0)</f>
        <v>F2</v>
      </c>
      <c r="P207" s="285"/>
      <c r="Q207" s="55">
        <f>VLOOKUP(A207,PLAN!B:AB,16,0)</f>
        <v>46234</v>
      </c>
    </row>
    <row r="208" spans="1:17" ht="15" customHeight="1">
      <c r="A208" s="299" t="s">
        <v>2737</v>
      </c>
      <c r="B208" s="60">
        <f>VLOOKUP(A208,PLAN!B:T,5,0)</f>
        <v>11135011</v>
      </c>
      <c r="C208" s="60" t="str">
        <f>VLOOKUP(A208,PLAN!B:T,6,0)</f>
        <v>2331264-0-AK</v>
      </c>
      <c r="D208" s="60" t="str">
        <f>VLOOKUP(A208,PLAN!B:T,7,0)</f>
        <v>AG149001 MDR</v>
      </c>
      <c r="E208" s="60" t="str">
        <f>VLOOKUP(A208,PLAN!B:T,4,0)</f>
        <v>1001929220</v>
      </c>
      <c r="F208" s="59">
        <f>VLOOKUP(A208,PLAN!B:T,9,0)</f>
        <v>46247</v>
      </c>
      <c r="G208" s="59" t="str">
        <f>VLOOKUP(A208,PLAN!B:T,10,0)</f>
        <v>0103578299</v>
      </c>
      <c r="H208" s="58" t="str">
        <f>VLOOKUP(A208,PLAN!B:T,11,0)</f>
        <v>260727A17A</v>
      </c>
      <c r="I208" s="58">
        <f>VLOOKUP(A208,PLAN!B:T,12,0)</f>
        <v>25</v>
      </c>
      <c r="J208" s="55">
        <f>VLOOKUP(A208,PLAN!B:AB,19,0)</f>
        <v>46235</v>
      </c>
      <c r="K208" s="57" t="str">
        <f>VLOOKUP(A208,PLAN!B:AB,20,0)</f>
        <v>M7</v>
      </c>
      <c r="L208" s="54"/>
      <c r="M208" s="54"/>
      <c r="N208" s="54"/>
      <c r="O208" s="286" t="str">
        <f>VLOOKUP(A208,PLAN!B:AB,21,0)</f>
        <v>F2</v>
      </c>
      <c r="P208" s="285"/>
      <c r="Q208" s="55">
        <f>VLOOKUP(A208,PLAN!B:AB,16,0)</f>
        <v>46234</v>
      </c>
    </row>
    <row r="209" spans="1:17" ht="15" customHeight="1">
      <c r="A209" s="299" t="s">
        <v>2738</v>
      </c>
      <c r="B209" s="60">
        <f>VLOOKUP(A209,PLAN!B:T,5,0)</f>
        <v>11134949</v>
      </c>
      <c r="C209" s="60" t="str">
        <f>VLOOKUP(A209,PLAN!B:T,6,0)</f>
        <v>2131565-0-A</v>
      </c>
      <c r="D209" s="60" t="str">
        <f>VLOOKUP(A209,PLAN!B:T,7,0)</f>
        <v>AHW14R013P MDR</v>
      </c>
      <c r="E209" s="60" t="str">
        <f>VLOOKUP(A209,PLAN!B:T,4,0)</f>
        <v>1001929221</v>
      </c>
      <c r="F209" s="59">
        <f>VLOOKUP(A209,PLAN!B:T,9,0)</f>
        <v>46247</v>
      </c>
      <c r="G209" s="59" t="str">
        <f>VLOOKUP(A209,PLAN!B:T,10,0)</f>
        <v>0103578300</v>
      </c>
      <c r="H209" s="58" t="str">
        <f>VLOOKUP(A209,PLAN!B:T,11,0)</f>
        <v>260727A18A</v>
      </c>
      <c r="I209" s="58">
        <f>VLOOKUP(A209,PLAN!B:T,12,0)</f>
        <v>50</v>
      </c>
      <c r="J209" s="55">
        <f>VLOOKUP(A209,PLAN!B:AB,19,0)</f>
        <v>46235</v>
      </c>
      <c r="K209" s="57" t="str">
        <f>VLOOKUP(A209,PLAN!B:AB,20,0)</f>
        <v>M7</v>
      </c>
      <c r="L209" s="54"/>
      <c r="M209" s="54"/>
      <c r="N209" s="54"/>
      <c r="O209" s="286" t="str">
        <f>VLOOKUP(A209,PLAN!B:AB,21,0)</f>
        <v>F2</v>
      </c>
      <c r="P209" s="285"/>
      <c r="Q209" s="55">
        <f>VLOOKUP(A209,PLAN!B:AB,16,0)</f>
        <v>46234</v>
      </c>
    </row>
    <row r="210" spans="1:17" ht="15" customHeight="1">
      <c r="A210" s="299" t="s">
        <v>2739</v>
      </c>
      <c r="B210" s="60">
        <f>VLOOKUP(A210,PLAN!B:T,5,0)</f>
        <v>11135011</v>
      </c>
      <c r="C210" s="60" t="str">
        <f>VLOOKUP(A210,PLAN!B:T,6,0)</f>
        <v>2331264-0-AK</v>
      </c>
      <c r="D210" s="60" t="str">
        <f>VLOOKUP(A210,PLAN!B:T,7,0)</f>
        <v>AG149001 MDR</v>
      </c>
      <c r="E210" s="60" t="str">
        <f>VLOOKUP(A210,PLAN!B:T,4,0)</f>
        <v>1001929222</v>
      </c>
      <c r="F210" s="59">
        <f>VLOOKUP(A210,PLAN!B:T,9,0)</f>
        <v>46247</v>
      </c>
      <c r="G210" s="59" t="str">
        <f>VLOOKUP(A210,PLAN!B:T,10,0)</f>
        <v>0103578301</v>
      </c>
      <c r="H210" s="58" t="str">
        <f>VLOOKUP(A210,PLAN!B:T,11,0)</f>
        <v>260727A19A</v>
      </c>
      <c r="I210" s="58">
        <f>VLOOKUP(A210,PLAN!B:T,12,0)</f>
        <v>75</v>
      </c>
      <c r="J210" s="55">
        <f>VLOOKUP(A210,PLAN!B:AB,19,0)</f>
        <v>46235</v>
      </c>
      <c r="K210" s="57" t="str">
        <f>VLOOKUP(A210,PLAN!B:AB,20,0)</f>
        <v>M7</v>
      </c>
      <c r="L210" s="54"/>
      <c r="M210" s="54"/>
      <c r="N210" s="54"/>
      <c r="O210" s="286" t="str">
        <f>VLOOKUP(A210,PLAN!B:AB,21,0)</f>
        <v>F2</v>
      </c>
      <c r="P210" s="285"/>
      <c r="Q210" s="55">
        <f>VLOOKUP(A210,PLAN!B:AB,16,0)</f>
        <v>46234</v>
      </c>
    </row>
    <row r="211" spans="1:17" ht="15" customHeight="1">
      <c r="A211" s="299" t="s">
        <v>2740</v>
      </c>
      <c r="B211" s="60">
        <f>VLOOKUP(A211,PLAN!B:T,5,0)</f>
        <v>11134949</v>
      </c>
      <c r="C211" s="60" t="str">
        <f>VLOOKUP(A211,PLAN!B:T,6,0)</f>
        <v>2131565-0-A</v>
      </c>
      <c r="D211" s="60" t="str">
        <f>VLOOKUP(A211,PLAN!B:T,7,0)</f>
        <v>AHW14R013P MDR</v>
      </c>
      <c r="E211" s="60" t="str">
        <f>VLOOKUP(A211,PLAN!B:T,4,0)</f>
        <v>1001929223</v>
      </c>
      <c r="F211" s="59">
        <f>VLOOKUP(A211,PLAN!B:T,9,0)</f>
        <v>46247</v>
      </c>
      <c r="G211" s="59" t="str">
        <f>VLOOKUP(A211,PLAN!B:T,10,0)</f>
        <v>0103578302</v>
      </c>
      <c r="H211" s="58" t="str">
        <f>VLOOKUP(A211,PLAN!B:T,11,0)</f>
        <v>260727A20A</v>
      </c>
      <c r="I211" s="58">
        <f>VLOOKUP(A211,PLAN!B:T,12,0)</f>
        <v>90</v>
      </c>
      <c r="J211" s="55">
        <f>VLOOKUP(A211,PLAN!B:AB,19,0)</f>
        <v>46235</v>
      </c>
      <c r="K211" s="57" t="str">
        <f>VLOOKUP(A211,PLAN!B:AB,20,0)</f>
        <v>M7</v>
      </c>
      <c r="L211" s="54"/>
      <c r="M211" s="54"/>
      <c r="N211" s="54"/>
      <c r="O211" s="286" t="str">
        <f>VLOOKUP(A211,PLAN!B:AB,21,0)</f>
        <v>F2</v>
      </c>
      <c r="P211" s="285"/>
      <c r="Q211" s="55">
        <f>VLOOKUP(A211,PLAN!B:AB,16,0)</f>
        <v>46234</v>
      </c>
    </row>
    <row r="212" spans="1:17" ht="15" customHeight="1">
      <c r="A212" s="299" t="s">
        <v>2741</v>
      </c>
      <c r="B212" s="60">
        <f>VLOOKUP(A212,PLAN!B:T,5,0)</f>
        <v>11131249</v>
      </c>
      <c r="C212" s="60" t="str">
        <f>VLOOKUP(A212,PLAN!B:T,6,0)</f>
        <v>2331234-A-A</v>
      </c>
      <c r="D212" s="60" t="str">
        <f>VLOOKUP(A212,PLAN!B:T,7,0)</f>
        <v>WAMS-180-16ST NOCE</v>
      </c>
      <c r="E212" s="60" t="str">
        <f>VLOOKUP(A212,PLAN!B:T,4,0)</f>
        <v>1001929224</v>
      </c>
      <c r="F212" s="59">
        <f>VLOOKUP(A212,PLAN!B:T,9,0)</f>
        <v>46247</v>
      </c>
      <c r="G212" s="59" t="str">
        <f>VLOOKUP(A212,PLAN!B:T,10,0)</f>
        <v>0103578303</v>
      </c>
      <c r="H212" s="58" t="str">
        <f>VLOOKUP(A212,PLAN!B:T,11,0)</f>
        <v>260727A21A</v>
      </c>
      <c r="I212" s="58">
        <f>VLOOKUP(A212,PLAN!B:T,12,0)</f>
        <v>30</v>
      </c>
      <c r="J212" s="55">
        <f>VLOOKUP(A212,PLAN!B:AB,19,0)</f>
        <v>46235</v>
      </c>
      <c r="K212" s="57" t="str">
        <f>VLOOKUP(A212,PLAN!B:AB,20,0)</f>
        <v>M7</v>
      </c>
      <c r="L212" s="54"/>
      <c r="M212" s="54"/>
      <c r="N212" s="54"/>
      <c r="O212" s="286" t="str">
        <f>VLOOKUP(A212,PLAN!B:AB,21,0)</f>
        <v>F2</v>
      </c>
      <c r="P212" s="285"/>
      <c r="Q212" s="55">
        <f>VLOOKUP(A212,PLAN!B:AB,16,0)</f>
        <v>46234</v>
      </c>
    </row>
    <row r="213" spans="1:17" ht="15" customHeight="1">
      <c r="A213" s="299" t="s">
        <v>2742</v>
      </c>
      <c r="B213" s="60">
        <f>VLOOKUP(A213,PLAN!B:T,5,0)</f>
        <v>11127820</v>
      </c>
      <c r="C213" s="60" t="str">
        <f>VLOOKUP(A213,PLAN!B:T,6,0)</f>
        <v>2131618-B-A</v>
      </c>
      <c r="D213" s="60" t="str">
        <f>VLOOKUP(A213,PLAN!B:T,7,0)</f>
        <v>WAIN-CKI-200 NO CE</v>
      </c>
      <c r="E213" s="60" t="str">
        <f>VLOOKUP(A213,PLAN!B:T,4,0)</f>
        <v>1001929225</v>
      </c>
      <c r="F213" s="59">
        <f>VLOOKUP(A213,PLAN!B:T,9,0)</f>
        <v>46247</v>
      </c>
      <c r="G213" s="59" t="str">
        <f>VLOOKUP(A213,PLAN!B:T,10,0)</f>
        <v>0103578304</v>
      </c>
      <c r="H213" s="58" t="str">
        <f>VLOOKUP(A213,PLAN!B:T,11,0)</f>
        <v>260727A22A</v>
      </c>
      <c r="I213" s="58">
        <f>VLOOKUP(A213,PLAN!B:T,12,0)</f>
        <v>30</v>
      </c>
      <c r="J213" s="55">
        <f>VLOOKUP(A213,PLAN!B:AB,19,0)</f>
        <v>46235</v>
      </c>
      <c r="K213" s="57" t="str">
        <f>VLOOKUP(A213,PLAN!B:AB,20,0)</f>
        <v>M7</v>
      </c>
      <c r="L213" s="54"/>
      <c r="M213" s="54"/>
      <c r="N213" s="54"/>
      <c r="O213" s="286" t="str">
        <f>VLOOKUP(A213,PLAN!B:AB,21,0)</f>
        <v>F2</v>
      </c>
      <c r="P213" s="285"/>
      <c r="Q213" s="55">
        <f>VLOOKUP(A213,PLAN!B:AB,16,0)</f>
        <v>46234</v>
      </c>
    </row>
    <row r="214" spans="1:17" ht="15" customHeight="1">
      <c r="A214" s="299" t="s">
        <v>2743</v>
      </c>
      <c r="B214" s="60">
        <f>VLOOKUP(A214,PLAN!B:T,5,0)</f>
        <v>11127824</v>
      </c>
      <c r="C214" s="60" t="str">
        <f>VLOOKUP(A214,PLAN!B:T,6,0)</f>
        <v>2131622-B-A</v>
      </c>
      <c r="D214" s="60" t="str">
        <f>VLOOKUP(A214,PLAN!B:T,7,0)</f>
        <v>WAIN-CKI-008-200 NO CE</v>
      </c>
      <c r="E214" s="60" t="str">
        <f>VLOOKUP(A214,PLAN!B:T,4,0)</f>
        <v>1001929226</v>
      </c>
      <c r="F214" s="59">
        <f>VLOOKUP(A214,PLAN!B:T,9,0)</f>
        <v>46247</v>
      </c>
      <c r="G214" s="59" t="str">
        <f>VLOOKUP(A214,PLAN!B:T,10,0)</f>
        <v>0103578305</v>
      </c>
      <c r="H214" s="58" t="str">
        <f>VLOOKUP(A214,PLAN!B:T,11,0)</f>
        <v>260727A23A</v>
      </c>
      <c r="I214" s="58">
        <f>VLOOKUP(A214,PLAN!B:T,12,0)</f>
        <v>6</v>
      </c>
      <c r="J214" s="55">
        <f>VLOOKUP(A214,PLAN!B:AB,19,0)</f>
        <v>46235</v>
      </c>
      <c r="K214" s="57" t="str">
        <f>VLOOKUP(A214,PLAN!B:AB,20,0)</f>
        <v>M7</v>
      </c>
      <c r="L214" s="54"/>
      <c r="M214" s="54"/>
      <c r="N214" s="54"/>
      <c r="O214" s="286" t="str">
        <f>VLOOKUP(A214,PLAN!B:AB,21,0)</f>
        <v>F2</v>
      </c>
      <c r="P214" s="285"/>
      <c r="Q214" s="55">
        <f>VLOOKUP(A214,PLAN!B:AB,16,0)</f>
        <v>46234</v>
      </c>
    </row>
    <row r="215" spans="1:17" ht="15" customHeight="1">
      <c r="A215" s="299" t="s">
        <v>2744</v>
      </c>
      <c r="B215" s="60">
        <f>VLOOKUP(A215,PLAN!B:T,5,0)</f>
        <v>11127220</v>
      </c>
      <c r="C215" s="60" t="str">
        <f>VLOOKUP(A215,PLAN!B:T,6,0)</f>
        <v>2131628-B-A</v>
      </c>
      <c r="D215" s="60" t="str">
        <f>VLOOKUP(A215,PLAN!B:T,7,0)</f>
        <v>AIN-CKI-200-B-SFT NO CE</v>
      </c>
      <c r="E215" s="60" t="str">
        <f>VLOOKUP(A215,PLAN!B:T,4,0)</f>
        <v>1001929227</v>
      </c>
      <c r="F215" s="59">
        <f>VLOOKUP(A215,PLAN!B:T,9,0)</f>
        <v>46247</v>
      </c>
      <c r="G215" s="59" t="str">
        <f>VLOOKUP(A215,PLAN!B:T,10,0)</f>
        <v>0103578306</v>
      </c>
      <c r="H215" s="58" t="str">
        <f>VLOOKUP(A215,PLAN!B:T,11,0)</f>
        <v>260727A24A</v>
      </c>
      <c r="I215" s="58">
        <f>VLOOKUP(A215,PLAN!B:T,12,0)</f>
        <v>8</v>
      </c>
      <c r="J215" s="55">
        <f>VLOOKUP(A215,PLAN!B:AB,19,0)</f>
        <v>46235</v>
      </c>
      <c r="K215" s="57" t="str">
        <f>VLOOKUP(A215,PLAN!B:AB,20,0)</f>
        <v>M7</v>
      </c>
      <c r="L215" s="54"/>
      <c r="M215" s="54"/>
      <c r="N215" s="54"/>
      <c r="O215" s="286" t="str">
        <f>VLOOKUP(A215,PLAN!B:AB,21,0)</f>
        <v>F2</v>
      </c>
      <c r="P215" s="285"/>
      <c r="Q215" s="55">
        <f>VLOOKUP(A215,PLAN!B:AB,16,0)</f>
        <v>46234</v>
      </c>
    </row>
    <row r="216" spans="1:17" ht="15" customHeight="1">
      <c r="A216" s="299" t="s">
        <v>2745</v>
      </c>
      <c r="B216" s="60">
        <f>VLOOKUP(A216,PLAN!B:T,5,0)</f>
        <v>11127219</v>
      </c>
      <c r="C216" s="60" t="str">
        <f>VLOOKUP(A216,PLAN!B:T,6,0)</f>
        <v>2131627-B-A</v>
      </c>
      <c r="D216" s="60" t="str">
        <f>VLOOKUP(A216,PLAN!B:T,7,0)</f>
        <v>WAIN-CKI-18-200-BS NO CE</v>
      </c>
      <c r="E216" s="60" t="str">
        <f>VLOOKUP(A216,PLAN!B:T,4,0)</f>
        <v>1001929228</v>
      </c>
      <c r="F216" s="59">
        <f>VLOOKUP(A216,PLAN!B:T,9,0)</f>
        <v>46247</v>
      </c>
      <c r="G216" s="59" t="str">
        <f>VLOOKUP(A216,PLAN!B:T,10,0)</f>
        <v>0103578307</v>
      </c>
      <c r="H216" s="58" t="str">
        <f>VLOOKUP(A216,PLAN!B:T,11,0)</f>
        <v>260727A25A</v>
      </c>
      <c r="I216" s="58">
        <f>VLOOKUP(A216,PLAN!B:T,12,0)</f>
        <v>4</v>
      </c>
      <c r="J216" s="55">
        <f>VLOOKUP(A216,PLAN!B:AB,19,0)</f>
        <v>46235</v>
      </c>
      <c r="K216" s="57" t="str">
        <f>VLOOKUP(A216,PLAN!B:AB,20,0)</f>
        <v>M7</v>
      </c>
      <c r="L216" s="54"/>
      <c r="M216" s="54"/>
      <c r="N216" s="54"/>
      <c r="O216" s="286" t="str">
        <f>VLOOKUP(A216,PLAN!B:AB,21,0)</f>
        <v>F2</v>
      </c>
      <c r="P216" s="285"/>
      <c r="Q216" s="55">
        <f>VLOOKUP(A216,PLAN!B:AB,16,0)</f>
        <v>46234</v>
      </c>
    </row>
    <row r="217" spans="1:17" ht="15" customHeight="1">
      <c r="A217" s="299" t="s">
        <v>2746</v>
      </c>
      <c r="B217" s="60">
        <f>VLOOKUP(A217,PLAN!B:T,5,0)</f>
        <v>11132203</v>
      </c>
      <c r="C217" s="60" t="str">
        <f>VLOOKUP(A217,PLAN!B:T,6,0)</f>
        <v>2131630-B-A</v>
      </c>
      <c r="D217" s="60" t="str">
        <f>VLOOKUP(A217,PLAN!B:T,7,0)</f>
        <v>AIN-CKX-10-200-R NO CE</v>
      </c>
      <c r="E217" s="60" t="str">
        <f>VLOOKUP(A217,PLAN!B:T,4,0)</f>
        <v>1001929229</v>
      </c>
      <c r="F217" s="59">
        <f>VLOOKUP(A217,PLAN!B:T,9,0)</f>
        <v>46247</v>
      </c>
      <c r="G217" s="59" t="str">
        <f>VLOOKUP(A217,PLAN!B:T,10,0)</f>
        <v>0103578308</v>
      </c>
      <c r="H217" s="58" t="str">
        <f>VLOOKUP(A217,PLAN!B:T,11,0)</f>
        <v>260727A26A</v>
      </c>
      <c r="I217" s="58">
        <f>VLOOKUP(A217,PLAN!B:T,12,0)</f>
        <v>6</v>
      </c>
      <c r="J217" s="55">
        <f>VLOOKUP(A217,PLAN!B:AB,19,0)</f>
        <v>46235</v>
      </c>
      <c r="K217" s="57" t="str">
        <f>VLOOKUP(A217,PLAN!B:AB,20,0)</f>
        <v>M7</v>
      </c>
      <c r="L217" s="54"/>
      <c r="M217" s="54"/>
      <c r="N217" s="54"/>
      <c r="O217" s="286" t="str">
        <f>VLOOKUP(A217,PLAN!B:AB,21,0)</f>
        <v>F2</v>
      </c>
      <c r="P217" s="285"/>
      <c r="Q217" s="55">
        <f>VLOOKUP(A217,PLAN!B:AB,16,0)</f>
        <v>46234</v>
      </c>
    </row>
    <row r="218" spans="1:17" ht="15" customHeight="1">
      <c r="A218" s="299" t="s">
        <v>2747</v>
      </c>
      <c r="B218" s="60">
        <f>VLOOKUP(A218,PLAN!B:T,5,0)</f>
        <v>11117355</v>
      </c>
      <c r="C218" s="60" t="str">
        <f>VLOOKUP(A218,PLAN!B:T,6,0)</f>
        <v>2131727-B-A</v>
      </c>
      <c r="D218" s="60" t="str">
        <f>VLOOKUP(A218,PLAN!B:T,7,0)</f>
        <v>AHW14R013P NO CE</v>
      </c>
      <c r="E218" s="60" t="str">
        <f>VLOOKUP(A218,PLAN!B:T,4,0)</f>
        <v>1001929230</v>
      </c>
      <c r="F218" s="59">
        <f>VLOOKUP(A218,PLAN!B:T,9,0)</f>
        <v>46247</v>
      </c>
      <c r="G218" s="59" t="str">
        <f>VLOOKUP(A218,PLAN!B:T,10,0)</f>
        <v>0103578309</v>
      </c>
      <c r="H218" s="58" t="str">
        <f>VLOOKUP(A218,PLAN!B:T,11,0)</f>
        <v>260727A27A</v>
      </c>
      <c r="I218" s="58">
        <f>VLOOKUP(A218,PLAN!B:T,12,0)</f>
        <v>70</v>
      </c>
      <c r="J218" s="55">
        <f>VLOOKUP(A218,PLAN!B:AB,19,0)</f>
        <v>46235</v>
      </c>
      <c r="K218" s="57" t="str">
        <f>VLOOKUP(A218,PLAN!B:AB,20,0)</f>
        <v>M7</v>
      </c>
      <c r="L218" s="54"/>
      <c r="M218" s="54"/>
      <c r="N218" s="54"/>
      <c r="O218" s="286" t="str">
        <f>VLOOKUP(A218,PLAN!B:AB,21,0)</f>
        <v>F2</v>
      </c>
      <c r="P218" s="285"/>
      <c r="Q218" s="55">
        <f>VLOOKUP(A218,PLAN!B:AB,16,0)</f>
        <v>46234</v>
      </c>
    </row>
    <row r="219" spans="1:17" ht="15" customHeight="1">
      <c r="A219" s="299" t="s">
        <v>2748</v>
      </c>
      <c r="B219" s="60">
        <f>VLOOKUP(A219,PLAN!B:T,5,0)</f>
        <v>11131245</v>
      </c>
      <c r="C219" s="60" t="str">
        <f>VLOOKUP(A219,PLAN!B:T,6,0)</f>
        <v>2331230-A-A</v>
      </c>
      <c r="D219" s="60" t="str">
        <f>VLOOKUP(A219,PLAN!B:T,7,0)</f>
        <v>WAMS-165-1645 NO CE</v>
      </c>
      <c r="E219" s="60" t="str">
        <f>VLOOKUP(A219,PLAN!B:T,4,0)</f>
        <v>1001929231</v>
      </c>
      <c r="F219" s="59">
        <f>VLOOKUP(A219,PLAN!B:T,9,0)</f>
        <v>46247</v>
      </c>
      <c r="G219" s="59" t="str">
        <f>VLOOKUP(A219,PLAN!B:T,10,0)</f>
        <v>0103578310</v>
      </c>
      <c r="H219" s="58" t="str">
        <f>VLOOKUP(A219,PLAN!B:T,11,0)</f>
        <v>260727A28A</v>
      </c>
      <c r="I219" s="58">
        <f>VLOOKUP(A219,PLAN!B:T,12,0)</f>
        <v>30</v>
      </c>
      <c r="J219" s="55">
        <f>VLOOKUP(A219,PLAN!B:AB,19,0)</f>
        <v>46235</v>
      </c>
      <c r="K219" s="57" t="str">
        <f>VLOOKUP(A219,PLAN!B:AB,20,0)</f>
        <v>M7</v>
      </c>
      <c r="L219" s="54"/>
      <c r="M219" s="54"/>
      <c r="N219" s="54"/>
      <c r="O219" s="286" t="str">
        <f>VLOOKUP(A219,PLAN!B:AB,21,0)</f>
        <v>F2</v>
      </c>
      <c r="P219" s="285"/>
      <c r="Q219" s="55">
        <f>VLOOKUP(A219,PLAN!B:AB,16,0)</f>
        <v>46234</v>
      </c>
    </row>
    <row r="220" spans="1:17" ht="15" customHeight="1">
      <c r="A220" s="299" t="s">
        <v>2749</v>
      </c>
      <c r="B220" s="60">
        <f>VLOOKUP(A220,PLAN!B:T,5,0)</f>
        <v>11131246</v>
      </c>
      <c r="C220" s="60" t="str">
        <f>VLOOKUP(A220,PLAN!B:T,6,0)</f>
        <v>2331231-A-A</v>
      </c>
      <c r="D220" s="60" t="str">
        <f>VLOOKUP(A220,PLAN!B:T,7,0)</f>
        <v>WAMS-180-1645 NOCE</v>
      </c>
      <c r="E220" s="60" t="str">
        <f>VLOOKUP(A220,PLAN!B:T,4,0)</f>
        <v>1001929232</v>
      </c>
      <c r="F220" s="59">
        <f>VLOOKUP(A220,PLAN!B:T,9,0)</f>
        <v>46247</v>
      </c>
      <c r="G220" s="59" t="str">
        <f>VLOOKUP(A220,PLAN!B:T,10,0)</f>
        <v>0103578311</v>
      </c>
      <c r="H220" s="58" t="str">
        <f>VLOOKUP(A220,PLAN!B:T,11,0)</f>
        <v>260727A29A</v>
      </c>
      <c r="I220" s="58">
        <f>VLOOKUP(A220,PLAN!B:T,12,0)</f>
        <v>50</v>
      </c>
      <c r="J220" s="55">
        <f>VLOOKUP(A220,PLAN!B:AB,19,0)</f>
        <v>46235</v>
      </c>
      <c r="K220" s="57" t="str">
        <f>VLOOKUP(A220,PLAN!B:AB,20,0)</f>
        <v>M7</v>
      </c>
      <c r="L220" s="54"/>
      <c r="M220" s="54"/>
      <c r="N220" s="54"/>
      <c r="O220" s="286" t="str">
        <f>VLOOKUP(A220,PLAN!B:AB,21,0)</f>
        <v>F2</v>
      </c>
      <c r="P220" s="285"/>
      <c r="Q220" s="55">
        <f>VLOOKUP(A220,PLAN!B:AB,16,0)</f>
        <v>46234</v>
      </c>
    </row>
    <row r="221" spans="1:17" ht="15" customHeight="1">
      <c r="A221" s="299" t="s">
        <v>2750</v>
      </c>
      <c r="B221" s="60">
        <f>VLOOKUP(A221,PLAN!B:T,5,0)</f>
        <v>11127219</v>
      </c>
      <c r="C221" s="60" t="str">
        <f>VLOOKUP(A221,PLAN!B:T,6,0)</f>
        <v>2131627-B-A</v>
      </c>
      <c r="D221" s="60" t="str">
        <f>VLOOKUP(A221,PLAN!B:T,7,0)</f>
        <v>WAIN-CKI-18-200-BS NO CE</v>
      </c>
      <c r="E221" s="60" t="str">
        <f>VLOOKUP(A221,PLAN!B:T,4,0)</f>
        <v>1001929233</v>
      </c>
      <c r="F221" s="59">
        <f>VLOOKUP(A221,PLAN!B:T,9,0)</f>
        <v>46247</v>
      </c>
      <c r="G221" s="59" t="str">
        <f>VLOOKUP(A221,PLAN!B:T,10,0)</f>
        <v>0103578312</v>
      </c>
      <c r="H221" s="58" t="str">
        <f>VLOOKUP(A221,PLAN!B:T,11,0)</f>
        <v>260727A30A</v>
      </c>
      <c r="I221" s="58">
        <f>VLOOKUP(A221,PLAN!B:T,12,0)</f>
        <v>40</v>
      </c>
      <c r="J221" s="55">
        <f>VLOOKUP(A221,PLAN!B:AB,19,0)</f>
        <v>46235</v>
      </c>
      <c r="K221" s="57" t="str">
        <f>VLOOKUP(A221,PLAN!B:AB,20,0)</f>
        <v>M7</v>
      </c>
      <c r="L221" s="54"/>
      <c r="M221" s="54"/>
      <c r="N221" s="54"/>
      <c r="O221" s="286" t="str">
        <f>VLOOKUP(A221,PLAN!B:AB,21,0)</f>
        <v>F2</v>
      </c>
      <c r="P221" s="285"/>
      <c r="Q221" s="55">
        <f>VLOOKUP(A221,PLAN!B:AB,16,0)</f>
        <v>46234</v>
      </c>
    </row>
    <row r="222" spans="1:17" ht="15" customHeight="1">
      <c r="A222" s="299" t="s">
        <v>2751</v>
      </c>
      <c r="B222" s="60">
        <f>VLOOKUP(A222,PLAN!B:T,5,0)</f>
        <v>11131247</v>
      </c>
      <c r="C222" s="60" t="str">
        <f>VLOOKUP(A222,PLAN!B:T,6,0)</f>
        <v>2331232-A-A</v>
      </c>
      <c r="D222" s="60" t="str">
        <f>VLOOKUP(A222,PLAN!B:T,7,0)</f>
        <v>WAMS-135-16ST NOCE</v>
      </c>
      <c r="E222" s="60" t="str">
        <f>VLOOKUP(A222,PLAN!B:T,4,0)</f>
        <v>1001929234</v>
      </c>
      <c r="F222" s="59">
        <f>VLOOKUP(A222,PLAN!B:T,9,0)</f>
        <v>46247</v>
      </c>
      <c r="G222" s="59" t="str">
        <f>VLOOKUP(A222,PLAN!B:T,10,0)</f>
        <v>0103578313</v>
      </c>
      <c r="H222" s="58" t="str">
        <f>VLOOKUP(A222,PLAN!B:T,11,0)</f>
        <v>260727A31A</v>
      </c>
      <c r="I222" s="58">
        <f>VLOOKUP(A222,PLAN!B:T,12,0)</f>
        <v>60</v>
      </c>
      <c r="J222" s="55">
        <f>VLOOKUP(A222,PLAN!B:AB,19,0)</f>
        <v>46235</v>
      </c>
      <c r="K222" s="57" t="str">
        <f>VLOOKUP(A222,PLAN!B:AB,20,0)</f>
        <v>M7</v>
      </c>
      <c r="L222" s="54"/>
      <c r="M222" s="54"/>
      <c r="N222" s="54"/>
      <c r="O222" s="286" t="str">
        <f>VLOOKUP(A222,PLAN!B:AB,21,0)</f>
        <v>F2</v>
      </c>
      <c r="P222" s="285"/>
      <c r="Q222" s="55">
        <f>VLOOKUP(A222,PLAN!B:AB,16,0)</f>
        <v>46234</v>
      </c>
    </row>
    <row r="223" spans="1:17" ht="15" customHeight="1">
      <c r="A223" s="299" t="s">
        <v>2752</v>
      </c>
      <c r="B223" s="60">
        <f>VLOOKUP(A223,PLAN!B:T,5,0)</f>
        <v>11112774</v>
      </c>
      <c r="C223" s="60" t="str">
        <f>VLOOKUP(A223,PLAN!B:T,6,0)</f>
        <v>1831059-F-A</v>
      </c>
      <c r="D223" s="60" t="str">
        <f>VLOOKUP(A223,PLAN!B:T,7,0)</f>
        <v>SA0025N22S JP</v>
      </c>
      <c r="E223" s="60" t="str">
        <f>VLOOKUP(A223,PLAN!B:T,4,0)</f>
        <v>1001929235</v>
      </c>
      <c r="F223" s="59">
        <f>VLOOKUP(A223,PLAN!B:T,9,0)</f>
        <v>46247</v>
      </c>
      <c r="G223" s="59" t="str">
        <f>VLOOKUP(A223,PLAN!B:T,10,0)</f>
        <v>0103578314</v>
      </c>
      <c r="H223" s="58" t="str">
        <f>VLOOKUP(A223,PLAN!B:T,11,0)</f>
        <v>260727T01A</v>
      </c>
      <c r="I223" s="58">
        <f>VLOOKUP(A223,PLAN!B:T,12,0)</f>
        <v>5</v>
      </c>
      <c r="J223" s="55">
        <f>VLOOKUP(A223,PLAN!B:AB,19,0)</f>
        <v>46235</v>
      </c>
      <c r="K223" s="57" t="str">
        <f>VLOOKUP(A223,PLAN!B:AB,20,0)</f>
        <v>M7</v>
      </c>
      <c r="L223" s="54"/>
      <c r="M223" s="54"/>
      <c r="N223" s="54"/>
      <c r="O223" s="286" t="str">
        <f>VLOOKUP(A223,PLAN!B:AB,21,0)</f>
        <v>F2</v>
      </c>
      <c r="P223" s="285"/>
      <c r="Q223" s="55">
        <f>VLOOKUP(A223,PLAN!B:AB,16,0)</f>
        <v>46234</v>
      </c>
    </row>
    <row r="224" spans="1:17" ht="15" customHeight="1">
      <c r="A224" s="299" t="s">
        <v>2753</v>
      </c>
      <c r="B224" s="60">
        <f>VLOOKUP(A224,PLAN!B:T,5,0)</f>
        <v>11114087</v>
      </c>
      <c r="C224" s="60" t="str">
        <f>VLOOKUP(A224,PLAN!B:T,6,0)</f>
        <v>1931162-C-A</v>
      </c>
      <c r="D224" s="60" t="str">
        <f>VLOOKUP(A224,PLAN!B:T,7,0)</f>
        <v>SJ3035N15SP JP</v>
      </c>
      <c r="E224" s="60" t="str">
        <f>VLOOKUP(A224,PLAN!B:T,4,0)</f>
        <v>1001929236</v>
      </c>
      <c r="F224" s="59">
        <f>VLOOKUP(A224,PLAN!B:T,9,0)</f>
        <v>46247</v>
      </c>
      <c r="G224" s="59" t="str">
        <f>VLOOKUP(A224,PLAN!B:T,10,0)</f>
        <v>0103578315</v>
      </c>
      <c r="H224" s="58" t="str">
        <f>VLOOKUP(A224,PLAN!B:T,11,0)</f>
        <v>260727T02A</v>
      </c>
      <c r="I224" s="58">
        <f>VLOOKUP(A224,PLAN!B:T,12,0)</f>
        <v>5</v>
      </c>
      <c r="J224" s="55">
        <f>VLOOKUP(A224,PLAN!B:AB,19,0)</f>
        <v>46235</v>
      </c>
      <c r="K224" s="57" t="str">
        <f>VLOOKUP(A224,PLAN!B:AB,20,0)</f>
        <v>M7</v>
      </c>
      <c r="L224" s="54"/>
      <c r="M224" s="54"/>
      <c r="N224" s="54"/>
      <c r="O224" s="286" t="str">
        <f>VLOOKUP(A224,PLAN!B:AB,21,0)</f>
        <v>F2</v>
      </c>
      <c r="P224" s="285"/>
      <c r="Q224" s="55">
        <f>VLOOKUP(A224,PLAN!B:AB,16,0)</f>
        <v>46234</v>
      </c>
    </row>
    <row r="225" spans="1:17" ht="15" customHeight="1">
      <c r="A225" s="299" t="s">
        <v>2754</v>
      </c>
      <c r="B225" s="60">
        <f>VLOOKUP(A225,PLAN!B:T,5,0)</f>
        <v>11112818</v>
      </c>
      <c r="C225" s="60" t="str">
        <f>VLOOKUP(A225,PLAN!B:T,6,0)</f>
        <v>1631114-G-A</v>
      </c>
      <c r="D225" s="60" t="str">
        <f>VLOOKUP(A225,PLAN!B:T,7,0)</f>
        <v>SJ3035N30S JP</v>
      </c>
      <c r="E225" s="60" t="str">
        <f>VLOOKUP(A225,PLAN!B:T,4,0)</f>
        <v>1001929237</v>
      </c>
      <c r="F225" s="59">
        <f>VLOOKUP(A225,PLAN!B:T,9,0)</f>
        <v>46247</v>
      </c>
      <c r="G225" s="59" t="str">
        <f>VLOOKUP(A225,PLAN!B:T,10,0)</f>
        <v>0103578316</v>
      </c>
      <c r="H225" s="58" t="str">
        <f>VLOOKUP(A225,PLAN!B:T,11,0)</f>
        <v>260727T03A</v>
      </c>
      <c r="I225" s="58">
        <f>VLOOKUP(A225,PLAN!B:T,12,0)</f>
        <v>10</v>
      </c>
      <c r="J225" s="55">
        <f>VLOOKUP(A225,PLAN!B:AB,19,0)</f>
        <v>46235</v>
      </c>
      <c r="K225" s="57" t="str">
        <f>VLOOKUP(A225,PLAN!B:AB,20,0)</f>
        <v>M7</v>
      </c>
      <c r="L225" s="54"/>
      <c r="M225" s="54"/>
      <c r="N225" s="54"/>
      <c r="O225" s="286" t="str">
        <f>VLOOKUP(A225,PLAN!B:AB,21,0)</f>
        <v>F2</v>
      </c>
      <c r="P225" s="285"/>
      <c r="Q225" s="55">
        <f>VLOOKUP(A225,PLAN!B:AB,16,0)</f>
        <v>46234</v>
      </c>
    </row>
    <row r="226" spans="1:17" ht="15" customHeight="1">
      <c r="A226" s="299" t="s">
        <v>2755</v>
      </c>
      <c r="B226" s="60">
        <f>VLOOKUP(A226,PLAN!B:T,5,0)</f>
        <v>11114097</v>
      </c>
      <c r="C226" s="60" t="str">
        <f>VLOOKUP(A226,PLAN!B:T,6,0)</f>
        <v>1931172-C-A</v>
      </c>
      <c r="D226" s="60" t="str">
        <f>VLOOKUP(A226,PLAN!B:T,7,0)</f>
        <v>SA0035N26SP JP</v>
      </c>
      <c r="E226" s="60" t="str">
        <f>VLOOKUP(A226,PLAN!B:T,4,0)</f>
        <v>1001929238</v>
      </c>
      <c r="F226" s="59">
        <f>VLOOKUP(A226,PLAN!B:T,9,0)</f>
        <v>46247</v>
      </c>
      <c r="G226" s="59" t="str">
        <f>VLOOKUP(A226,PLAN!B:T,10,0)</f>
        <v>0103578317</v>
      </c>
      <c r="H226" s="58" t="str">
        <f>VLOOKUP(A226,PLAN!B:T,11,0)</f>
        <v>260727T04A</v>
      </c>
      <c r="I226" s="58">
        <f>VLOOKUP(A226,PLAN!B:T,12,0)</f>
        <v>25</v>
      </c>
      <c r="J226" s="55">
        <f>VLOOKUP(A226,PLAN!B:AB,19,0)</f>
        <v>46235</v>
      </c>
      <c r="K226" s="57" t="str">
        <f>VLOOKUP(A226,PLAN!B:AB,20,0)</f>
        <v>M7</v>
      </c>
      <c r="L226" s="54"/>
      <c r="M226" s="54"/>
      <c r="N226" s="54"/>
      <c r="O226" s="286" t="str">
        <f>VLOOKUP(A226,PLAN!B:AB,21,0)</f>
        <v>F2</v>
      </c>
      <c r="P226" s="285"/>
      <c r="Q226" s="55">
        <f>VLOOKUP(A226,PLAN!B:AB,16,0)</f>
        <v>46234</v>
      </c>
    </row>
    <row r="227" spans="1:17" ht="15" customHeight="1">
      <c r="A227" s="299" t="s">
        <v>2756</v>
      </c>
      <c r="B227" s="60">
        <f>VLOOKUP(A227,PLAN!B:T,5,0)</f>
        <v>11112805</v>
      </c>
      <c r="C227" s="60" t="str">
        <f>VLOOKUP(A227,PLAN!B:T,6,0)</f>
        <v>1631101-G-A</v>
      </c>
      <c r="D227" s="60" t="str">
        <f>VLOOKUP(A227,PLAN!B:T,7,0)</f>
        <v>SJ1535N18S JP</v>
      </c>
      <c r="E227" s="60" t="str">
        <f>VLOOKUP(A227,PLAN!B:T,4,0)</f>
        <v>1001929239</v>
      </c>
      <c r="F227" s="59">
        <f>VLOOKUP(A227,PLAN!B:T,9,0)</f>
        <v>46247</v>
      </c>
      <c r="G227" s="59" t="str">
        <f>VLOOKUP(A227,PLAN!B:T,10,0)</f>
        <v>0103578318</v>
      </c>
      <c r="H227" s="58" t="str">
        <f>VLOOKUP(A227,PLAN!B:T,11,0)</f>
        <v>260727T05A</v>
      </c>
      <c r="I227" s="58">
        <f>VLOOKUP(A227,PLAN!B:T,12,0)</f>
        <v>40</v>
      </c>
      <c r="J227" s="55">
        <f>VLOOKUP(A227,PLAN!B:AB,19,0)</f>
        <v>46235</v>
      </c>
      <c r="K227" s="57" t="str">
        <f>VLOOKUP(A227,PLAN!B:AB,20,0)</f>
        <v>M7</v>
      </c>
      <c r="L227" s="54"/>
      <c r="M227" s="54"/>
      <c r="N227" s="54"/>
      <c r="O227" s="286" t="str">
        <f>VLOOKUP(A227,PLAN!B:AB,21,0)</f>
        <v>F2</v>
      </c>
      <c r="P227" s="285"/>
      <c r="Q227" s="55">
        <f>VLOOKUP(A227,PLAN!B:AB,16,0)</f>
        <v>46234</v>
      </c>
    </row>
    <row r="228" spans="1:17" ht="15" customHeight="1">
      <c r="A228" s="299" t="s">
        <v>2757</v>
      </c>
      <c r="B228" s="60">
        <f>VLOOKUP(A228,PLAN!B:T,5,0)</f>
        <v>11112814</v>
      </c>
      <c r="C228" s="60" t="str">
        <f>VLOOKUP(A228,PLAN!B:T,6,0)</f>
        <v>1631110-G-A</v>
      </c>
      <c r="D228" s="60" t="str">
        <f>VLOOKUP(A228,PLAN!B:T,7,0)</f>
        <v>SJ1535N26S JP</v>
      </c>
      <c r="E228" s="60" t="str">
        <f>VLOOKUP(A228,PLAN!B:T,4,0)</f>
        <v>1001929240</v>
      </c>
      <c r="F228" s="59">
        <f>VLOOKUP(A228,PLAN!B:T,9,0)</f>
        <v>46247</v>
      </c>
      <c r="G228" s="59" t="str">
        <f>VLOOKUP(A228,PLAN!B:T,10,0)</f>
        <v>0103578319</v>
      </c>
      <c r="H228" s="58" t="str">
        <f>VLOOKUP(A228,PLAN!B:T,11,0)</f>
        <v>260727T06A</v>
      </c>
      <c r="I228" s="58">
        <f>VLOOKUP(A228,PLAN!B:T,12,0)</f>
        <v>55</v>
      </c>
      <c r="J228" s="55">
        <f>VLOOKUP(A228,PLAN!B:AB,19,0)</f>
        <v>46235</v>
      </c>
      <c r="K228" s="57" t="str">
        <f>VLOOKUP(A228,PLAN!B:AB,20,0)</f>
        <v>M7</v>
      </c>
      <c r="L228" s="54"/>
      <c r="M228" s="54"/>
      <c r="N228" s="54"/>
      <c r="O228" s="286" t="str">
        <f>VLOOKUP(A228,PLAN!B:AB,21,0)</f>
        <v>F2</v>
      </c>
      <c r="P228" s="285"/>
      <c r="Q228" s="55">
        <f>VLOOKUP(A228,PLAN!B:AB,16,0)</f>
        <v>46234</v>
      </c>
    </row>
    <row r="229" spans="1:17" ht="15" customHeight="1">
      <c r="A229" s="299" t="s">
        <v>2758</v>
      </c>
      <c r="B229" s="60">
        <f>VLOOKUP(A229,PLAN!B:T,5,0)</f>
        <v>11112803</v>
      </c>
      <c r="C229" s="60" t="str">
        <f>VLOOKUP(A229,PLAN!B:T,6,0)</f>
        <v>1631099-G-A</v>
      </c>
      <c r="D229" s="60" t="str">
        <f>VLOOKUP(A229,PLAN!B:T,7,0)</f>
        <v>SJ3035N15S JP</v>
      </c>
      <c r="E229" s="60" t="str">
        <f>VLOOKUP(A229,PLAN!B:T,4,0)</f>
        <v>1001929241</v>
      </c>
      <c r="F229" s="59">
        <f>VLOOKUP(A229,PLAN!B:T,9,0)</f>
        <v>46247</v>
      </c>
      <c r="G229" s="59" t="str">
        <f>VLOOKUP(A229,PLAN!B:T,10,0)</f>
        <v>0103578320</v>
      </c>
      <c r="H229" s="58" t="str">
        <f>VLOOKUP(A229,PLAN!B:T,11,0)</f>
        <v>260727T07A</v>
      </c>
      <c r="I229" s="58">
        <f>VLOOKUP(A229,PLAN!B:T,12,0)</f>
        <v>130</v>
      </c>
      <c r="J229" s="55">
        <f>VLOOKUP(A229,PLAN!B:AB,19,0)</f>
        <v>46235</v>
      </c>
      <c r="K229" s="57" t="str">
        <f>VLOOKUP(A229,PLAN!B:AB,20,0)</f>
        <v>M7</v>
      </c>
      <c r="L229" s="54"/>
      <c r="M229" s="54"/>
      <c r="N229" s="54"/>
      <c r="O229" s="286" t="str">
        <f>VLOOKUP(A229,PLAN!B:AB,21,0)</f>
        <v>F2</v>
      </c>
      <c r="P229" s="285"/>
      <c r="Q229" s="55">
        <f>VLOOKUP(A229,PLAN!B:AB,16,0)</f>
        <v>46234</v>
      </c>
    </row>
    <row r="230" spans="1:17" ht="15" customHeight="1">
      <c r="A230" s="299" t="s">
        <v>2759</v>
      </c>
      <c r="B230" s="60">
        <f>VLOOKUP(A230,PLAN!B:T,5,0)</f>
        <v>11112908</v>
      </c>
      <c r="C230" s="60" t="str">
        <f>VLOOKUP(A230,PLAN!B:T,6,0)</f>
        <v>1831140-B-A</v>
      </c>
      <c r="D230" s="60" t="str">
        <f>VLOOKUP(A230,PLAN!B:T,7,0)</f>
        <v>SA0035N22S US</v>
      </c>
      <c r="E230" s="60" t="str">
        <f>VLOOKUP(A230,PLAN!B:T,4,0)</f>
        <v>1001929242</v>
      </c>
      <c r="F230" s="59">
        <f>VLOOKUP(A230,PLAN!B:T,9,0)</f>
        <v>46247</v>
      </c>
      <c r="G230" s="59" t="str">
        <f>VLOOKUP(A230,PLAN!B:T,10,0)</f>
        <v>0103578321</v>
      </c>
      <c r="H230" s="58" t="str">
        <f>VLOOKUP(A230,PLAN!B:T,11,0)</f>
        <v>260727T08A</v>
      </c>
      <c r="I230" s="58">
        <f>VLOOKUP(A230,PLAN!B:T,12,0)</f>
        <v>25</v>
      </c>
      <c r="J230" s="55">
        <f>VLOOKUP(A230,PLAN!B:AB,19,0)</f>
        <v>46235</v>
      </c>
      <c r="K230" s="57" t="str">
        <f>VLOOKUP(A230,PLAN!B:AB,20,0)</f>
        <v>M7</v>
      </c>
      <c r="L230" s="54"/>
      <c r="M230" s="54"/>
      <c r="N230" s="54"/>
      <c r="O230" s="286" t="str">
        <f>VLOOKUP(A230,PLAN!B:AB,21,0)</f>
        <v>F2</v>
      </c>
      <c r="P230" s="285"/>
      <c r="Q230" s="55">
        <f>VLOOKUP(A230,PLAN!B:AB,16,0)</f>
        <v>46234</v>
      </c>
    </row>
    <row r="231" spans="1:17" ht="15" customHeight="1">
      <c r="A231" s="299" t="s">
        <v>2760</v>
      </c>
      <c r="B231" s="60">
        <f>VLOOKUP(A231,PLAN!B:T,5,0)</f>
        <v>11112915</v>
      </c>
      <c r="C231" s="60" t="str">
        <f>VLOOKUP(A231,PLAN!B:T,6,0)</f>
        <v>1831147-B-A</v>
      </c>
      <c r="D231" s="60" t="str">
        <f>VLOOKUP(A231,PLAN!B:T,7,0)</f>
        <v>SJ1535N30S US</v>
      </c>
      <c r="E231" s="60" t="str">
        <f>VLOOKUP(A231,PLAN!B:T,4,0)</f>
        <v>1001929243</v>
      </c>
      <c r="F231" s="59">
        <f>VLOOKUP(A231,PLAN!B:T,9,0)</f>
        <v>46247</v>
      </c>
      <c r="G231" s="59" t="str">
        <f>VLOOKUP(A231,PLAN!B:T,10,0)</f>
        <v>0103578322</v>
      </c>
      <c r="H231" s="58" t="str">
        <f>VLOOKUP(A231,PLAN!B:T,11,0)</f>
        <v>260727T09A</v>
      </c>
      <c r="I231" s="58">
        <f>VLOOKUP(A231,PLAN!B:T,12,0)</f>
        <v>50</v>
      </c>
      <c r="J231" s="55">
        <f>VLOOKUP(A231,PLAN!B:AB,19,0)</f>
        <v>46235</v>
      </c>
      <c r="K231" s="57" t="str">
        <f>VLOOKUP(A231,PLAN!B:AB,20,0)</f>
        <v>M7</v>
      </c>
      <c r="L231" s="54"/>
      <c r="M231" s="54"/>
      <c r="N231" s="54"/>
      <c r="O231" s="286" t="str">
        <f>VLOOKUP(A231,PLAN!B:AB,21,0)</f>
        <v>F2</v>
      </c>
      <c r="P231" s="285"/>
      <c r="Q231" s="55">
        <f>VLOOKUP(A231,PLAN!B:AB,16,0)</f>
        <v>46234</v>
      </c>
    </row>
    <row r="232" spans="1:17" ht="15" customHeight="1">
      <c r="A232" s="299" t="s">
        <v>2761</v>
      </c>
      <c r="B232" s="60">
        <f>VLOOKUP(A232,PLAN!B:T,5,0)</f>
        <v>11112906</v>
      </c>
      <c r="C232" s="60" t="str">
        <f>VLOOKUP(A232,PLAN!B:T,6,0)</f>
        <v>1831138-B-A</v>
      </c>
      <c r="D232" s="60" t="str">
        <f>VLOOKUP(A232,PLAN!B:T,7,0)</f>
        <v>SJ1535N20S US</v>
      </c>
      <c r="E232" s="60" t="str">
        <f>VLOOKUP(A232,PLAN!B:T,4,0)</f>
        <v>1001929244</v>
      </c>
      <c r="F232" s="59">
        <f>VLOOKUP(A232,PLAN!B:T,9,0)</f>
        <v>46247</v>
      </c>
      <c r="G232" s="59" t="str">
        <f>VLOOKUP(A232,PLAN!B:T,10,0)</f>
        <v>0103578323</v>
      </c>
      <c r="H232" s="58" t="str">
        <f>VLOOKUP(A232,PLAN!B:T,11,0)</f>
        <v>260727T10A</v>
      </c>
      <c r="I232" s="58">
        <f>VLOOKUP(A232,PLAN!B:T,12,0)</f>
        <v>95</v>
      </c>
      <c r="J232" s="55">
        <f>VLOOKUP(A232,PLAN!B:AB,19,0)</f>
        <v>46235</v>
      </c>
      <c r="K232" s="57" t="str">
        <f>VLOOKUP(A232,PLAN!B:AB,20,0)</f>
        <v>M7</v>
      </c>
      <c r="L232" s="54"/>
      <c r="M232" s="54"/>
      <c r="N232" s="54"/>
      <c r="O232" s="286" t="str">
        <f>VLOOKUP(A232,PLAN!B:AB,21,0)</f>
        <v>F2</v>
      </c>
      <c r="P232" s="285"/>
      <c r="Q232" s="55">
        <f>VLOOKUP(A232,PLAN!B:AB,16,0)</f>
        <v>46234</v>
      </c>
    </row>
    <row r="233" spans="1:17" ht="15" customHeight="1">
      <c r="A233" s="299" t="s">
        <v>2762</v>
      </c>
      <c r="B233" s="60">
        <f>VLOOKUP(A233,PLAN!B:T,5,0)</f>
        <v>11112912</v>
      </c>
      <c r="C233" s="60" t="str">
        <f>VLOOKUP(A233,PLAN!B:T,6,0)</f>
        <v>1831144-B-A</v>
      </c>
      <c r="D233" s="60" t="str">
        <f>VLOOKUP(A233,PLAN!B:T,7,0)</f>
        <v>SJ1535N26S US</v>
      </c>
      <c r="E233" s="60" t="str">
        <f>VLOOKUP(A233,PLAN!B:T,4,0)</f>
        <v>1001929245</v>
      </c>
      <c r="F233" s="59">
        <f>VLOOKUP(A233,PLAN!B:T,9,0)</f>
        <v>46247</v>
      </c>
      <c r="G233" s="59" t="str">
        <f>VLOOKUP(A233,PLAN!B:T,10,0)</f>
        <v>0103578324</v>
      </c>
      <c r="H233" s="58" t="str">
        <f>VLOOKUP(A233,PLAN!B:T,11,0)</f>
        <v>260727T11A</v>
      </c>
      <c r="I233" s="58">
        <f>VLOOKUP(A233,PLAN!B:T,12,0)</f>
        <v>110</v>
      </c>
      <c r="J233" s="55">
        <f>VLOOKUP(A233,PLAN!B:AB,19,0)</f>
        <v>46235</v>
      </c>
      <c r="K233" s="57" t="str">
        <f>VLOOKUP(A233,PLAN!B:AB,20,0)</f>
        <v>M7</v>
      </c>
      <c r="L233" s="54"/>
      <c r="M233" s="54"/>
      <c r="N233" s="54"/>
      <c r="O233" s="286" t="str">
        <f>VLOOKUP(A233,PLAN!B:AB,21,0)</f>
        <v>F2</v>
      </c>
      <c r="P233" s="285"/>
      <c r="Q233" s="55">
        <f>VLOOKUP(A233,PLAN!B:AB,16,0)</f>
        <v>46234</v>
      </c>
    </row>
    <row r="234" spans="1:17" ht="15" customHeight="1">
      <c r="A234" s="299" t="s">
        <v>2763</v>
      </c>
      <c r="B234" s="60">
        <f>VLOOKUP(A234,PLAN!B:T,5,0)</f>
        <v>11112911</v>
      </c>
      <c r="C234" s="60" t="str">
        <f>VLOOKUP(A234,PLAN!B:T,6,0)</f>
        <v>1831143-B-A</v>
      </c>
      <c r="D234" s="60" t="str">
        <f>VLOOKUP(A234,PLAN!B:T,7,0)</f>
        <v>SA0035N26S US</v>
      </c>
      <c r="E234" s="60" t="str">
        <f>VLOOKUP(A234,PLAN!B:T,4,0)</f>
        <v>1001929246</v>
      </c>
      <c r="F234" s="59">
        <f>VLOOKUP(A234,PLAN!B:T,9,0)</f>
        <v>46247</v>
      </c>
      <c r="G234" s="59" t="str">
        <f>VLOOKUP(A234,PLAN!B:T,10,0)</f>
        <v>0103578325</v>
      </c>
      <c r="H234" s="58" t="str">
        <f>VLOOKUP(A234,PLAN!B:T,11,0)</f>
        <v>260727T12A</v>
      </c>
      <c r="I234" s="58">
        <f>VLOOKUP(A234,PLAN!B:T,12,0)</f>
        <v>125</v>
      </c>
      <c r="J234" s="55">
        <f>VLOOKUP(A234,PLAN!B:AB,19,0)</f>
        <v>46235</v>
      </c>
      <c r="K234" s="57" t="str">
        <f>VLOOKUP(A234,PLAN!B:AB,20,0)</f>
        <v>M7</v>
      </c>
      <c r="L234" s="54"/>
      <c r="M234" s="54"/>
      <c r="N234" s="54"/>
      <c r="O234" s="286" t="str">
        <f>VLOOKUP(A234,PLAN!B:AB,21,0)</f>
        <v>F2</v>
      </c>
      <c r="P234" s="285"/>
      <c r="Q234" s="55">
        <f>VLOOKUP(A234,PLAN!B:AB,16,0)</f>
        <v>46234</v>
      </c>
    </row>
    <row r="235" spans="1:17" ht="15" customHeight="1">
      <c r="A235" s="299" t="s">
        <v>2764</v>
      </c>
      <c r="B235" s="60">
        <f>VLOOKUP(A235,PLAN!B:T,5,0)</f>
        <v>11112788</v>
      </c>
      <c r="C235" s="60" t="str">
        <f>VLOOKUP(A235,PLAN!B:T,6,0)</f>
        <v>1931211-B-A</v>
      </c>
      <c r="D235" s="60" t="str">
        <f>VLOOKUP(A235,PLAN!B:T,7,0)</f>
        <v>SA0025N18S NO CE</v>
      </c>
      <c r="E235" s="60" t="str">
        <f>VLOOKUP(A235,PLAN!B:T,4,0)</f>
        <v>1001929247</v>
      </c>
      <c r="F235" s="59">
        <f>VLOOKUP(A235,PLAN!B:T,9,0)</f>
        <v>46247</v>
      </c>
      <c r="G235" s="59" t="str">
        <f>VLOOKUP(A235,PLAN!B:T,10,0)</f>
        <v>0103578326</v>
      </c>
      <c r="H235" s="58" t="str">
        <f>VLOOKUP(A235,PLAN!B:T,11,0)</f>
        <v>260727T13A</v>
      </c>
      <c r="I235" s="58">
        <f>VLOOKUP(A235,PLAN!B:T,12,0)</f>
        <v>5</v>
      </c>
      <c r="J235" s="55">
        <f>VLOOKUP(A235,PLAN!B:AB,19,0)</f>
        <v>46235</v>
      </c>
      <c r="K235" s="57" t="str">
        <f>VLOOKUP(A235,PLAN!B:AB,20,0)</f>
        <v>M7</v>
      </c>
      <c r="L235" s="54"/>
      <c r="M235" s="54"/>
      <c r="N235" s="54"/>
      <c r="O235" s="286" t="str">
        <f>VLOOKUP(A235,PLAN!B:AB,21,0)</f>
        <v>F2</v>
      </c>
      <c r="P235" s="285"/>
      <c r="Q235" s="55">
        <f>VLOOKUP(A235,PLAN!B:AB,16,0)</f>
        <v>46234</v>
      </c>
    </row>
    <row r="236" spans="1:17" ht="15" customHeight="1">
      <c r="A236" s="299" t="s">
        <v>2765</v>
      </c>
      <c r="B236" s="60">
        <f>VLOOKUP(A236,PLAN!B:T,5,0)</f>
        <v>11112800</v>
      </c>
      <c r="C236" s="60" t="str">
        <f>VLOOKUP(A236,PLAN!B:T,6,0)</f>
        <v>1931223-B-A</v>
      </c>
      <c r="D236" s="60" t="str">
        <f>VLOOKUP(A236,PLAN!B:T,7,0)</f>
        <v>SA0025N30S NO CE</v>
      </c>
      <c r="E236" s="60" t="str">
        <f>VLOOKUP(A236,PLAN!B:T,4,0)</f>
        <v>1001929248</v>
      </c>
      <c r="F236" s="59">
        <f>VLOOKUP(A236,PLAN!B:T,9,0)</f>
        <v>46247</v>
      </c>
      <c r="G236" s="59" t="str">
        <f>VLOOKUP(A236,PLAN!B:T,10,0)</f>
        <v>0103578327</v>
      </c>
      <c r="H236" s="58" t="str">
        <f>VLOOKUP(A236,PLAN!B:T,11,0)</f>
        <v>260727T14A</v>
      </c>
      <c r="I236" s="58">
        <f>VLOOKUP(A236,PLAN!B:T,12,0)</f>
        <v>5</v>
      </c>
      <c r="J236" s="55">
        <f>VLOOKUP(A236,PLAN!B:AB,19,0)</f>
        <v>46235</v>
      </c>
      <c r="K236" s="57" t="str">
        <f>VLOOKUP(A236,PLAN!B:AB,20,0)</f>
        <v>M7</v>
      </c>
      <c r="L236" s="54"/>
      <c r="M236" s="54"/>
      <c r="N236" s="54"/>
      <c r="O236" s="286" t="str">
        <f>VLOOKUP(A236,PLAN!B:AB,21,0)</f>
        <v>F2</v>
      </c>
      <c r="P236" s="285"/>
      <c r="Q236" s="55">
        <f>VLOOKUP(A236,PLAN!B:AB,16,0)</f>
        <v>46234</v>
      </c>
    </row>
    <row r="237" spans="1:17" ht="15" customHeight="1">
      <c r="A237" s="299" t="s">
        <v>2766</v>
      </c>
      <c r="B237" s="60">
        <f>VLOOKUP(A237,PLAN!B:T,5,0)</f>
        <v>11112799</v>
      </c>
      <c r="C237" s="60" t="str">
        <f>VLOOKUP(A237,PLAN!B:T,6,0)</f>
        <v>1931222-B-A</v>
      </c>
      <c r="D237" s="60" t="str">
        <f>VLOOKUP(A237,PLAN!B:T,7,0)</f>
        <v>SJ3025N30S NO CE</v>
      </c>
      <c r="E237" s="60" t="str">
        <f>VLOOKUP(A237,PLAN!B:T,4,0)</f>
        <v>1001929249</v>
      </c>
      <c r="F237" s="59">
        <f>VLOOKUP(A237,PLAN!B:T,9,0)</f>
        <v>46247</v>
      </c>
      <c r="G237" s="59" t="str">
        <f>VLOOKUP(A237,PLAN!B:T,10,0)</f>
        <v>0103578328</v>
      </c>
      <c r="H237" s="58" t="str">
        <f>VLOOKUP(A237,PLAN!B:T,11,0)</f>
        <v>260727T15A</v>
      </c>
      <c r="I237" s="58">
        <f>VLOOKUP(A237,PLAN!B:T,12,0)</f>
        <v>5</v>
      </c>
      <c r="J237" s="55">
        <f>VLOOKUP(A237,PLAN!B:AB,19,0)</f>
        <v>46235</v>
      </c>
      <c r="K237" s="57" t="str">
        <f>VLOOKUP(A237,PLAN!B:AB,20,0)</f>
        <v>M7</v>
      </c>
      <c r="L237" s="54"/>
      <c r="M237" s="54"/>
      <c r="N237" s="54"/>
      <c r="O237" s="286" t="str">
        <f>VLOOKUP(A237,PLAN!B:AB,21,0)</f>
        <v>F2</v>
      </c>
      <c r="P237" s="285"/>
      <c r="Q237" s="55">
        <f>VLOOKUP(A237,PLAN!B:AB,16,0)</f>
        <v>46234</v>
      </c>
    </row>
    <row r="238" spans="1:17" ht="15" customHeight="1">
      <c r="A238" s="299" t="s">
        <v>2767</v>
      </c>
      <c r="B238" s="60">
        <f>VLOOKUP(A238,PLAN!B:T,5,0)</f>
        <v>11112787</v>
      </c>
      <c r="C238" s="60" t="str">
        <f>VLOOKUP(A238,PLAN!B:T,6,0)</f>
        <v>1931210-B-A</v>
      </c>
      <c r="D238" s="60" t="str">
        <f>VLOOKUP(A238,PLAN!B:T,7,0)</f>
        <v>SJ3025N18S NO CE</v>
      </c>
      <c r="E238" s="60" t="str">
        <f>VLOOKUP(A238,PLAN!B:T,4,0)</f>
        <v>1001929250</v>
      </c>
      <c r="F238" s="59">
        <f>VLOOKUP(A238,PLAN!B:T,9,0)</f>
        <v>46247</v>
      </c>
      <c r="G238" s="59" t="str">
        <f>VLOOKUP(A238,PLAN!B:T,10,0)</f>
        <v>0103578329</v>
      </c>
      <c r="H238" s="58" t="str">
        <f>VLOOKUP(A238,PLAN!B:T,11,0)</f>
        <v>260727T16A</v>
      </c>
      <c r="I238" s="58">
        <f>VLOOKUP(A238,PLAN!B:T,12,0)</f>
        <v>10</v>
      </c>
      <c r="J238" s="55">
        <f>VLOOKUP(A238,PLAN!B:AB,19,0)</f>
        <v>46235</v>
      </c>
      <c r="K238" s="57" t="str">
        <f>VLOOKUP(A238,PLAN!B:AB,20,0)</f>
        <v>M7</v>
      </c>
      <c r="L238" s="54"/>
      <c r="M238" s="54"/>
      <c r="N238" s="54"/>
      <c r="O238" s="286" t="str">
        <f>VLOOKUP(A238,PLAN!B:AB,21,0)</f>
        <v>F2</v>
      </c>
      <c r="P238" s="285"/>
      <c r="Q238" s="55">
        <f>VLOOKUP(A238,PLAN!B:AB,16,0)</f>
        <v>46234</v>
      </c>
    </row>
    <row r="239" spans="1:17" ht="15" customHeight="1">
      <c r="A239" s="299" t="s">
        <v>2768</v>
      </c>
      <c r="B239" s="60">
        <f>VLOOKUP(A239,PLAN!B:T,5,0)</f>
        <v>11120216</v>
      </c>
      <c r="C239" s="60" t="str">
        <f>VLOOKUP(A239,PLAN!B:T,6,0)</f>
        <v>1831159-E-A</v>
      </c>
      <c r="D239" s="60" t="str">
        <f>VLOOKUP(A239,PLAN!B:T,7,0)</f>
        <v>SA0035N20S NO CE</v>
      </c>
      <c r="E239" s="60" t="str">
        <f>VLOOKUP(A239,PLAN!B:T,4,0)</f>
        <v>1001929252</v>
      </c>
      <c r="F239" s="59">
        <f>VLOOKUP(A239,PLAN!B:T,9,0)</f>
        <v>46247</v>
      </c>
      <c r="G239" s="59" t="str">
        <f>VLOOKUP(A239,PLAN!B:T,10,0)</f>
        <v>0103578330</v>
      </c>
      <c r="H239" s="58" t="str">
        <f>VLOOKUP(A239,PLAN!B:T,11,0)</f>
        <v>260727T17A</v>
      </c>
      <c r="I239" s="58">
        <f>VLOOKUP(A239,PLAN!B:T,12,0)</f>
        <v>50</v>
      </c>
      <c r="J239" s="55">
        <f>VLOOKUP(A239,PLAN!B:AB,19,0)</f>
        <v>46235</v>
      </c>
      <c r="K239" s="57" t="str">
        <f>VLOOKUP(A239,PLAN!B:AB,20,0)</f>
        <v>M7</v>
      </c>
      <c r="L239" s="54"/>
      <c r="M239" s="54"/>
      <c r="N239" s="54"/>
      <c r="O239" s="286" t="str">
        <f>VLOOKUP(A239,PLAN!B:AB,21,0)</f>
        <v>F2</v>
      </c>
      <c r="P239" s="285"/>
      <c r="Q239" s="55">
        <f>VLOOKUP(A239,PLAN!B:AB,16,0)</f>
        <v>46234</v>
      </c>
    </row>
    <row r="240" spans="1:17" ht="15" customHeight="1">
      <c r="A240" s="299" t="s">
        <v>2769</v>
      </c>
      <c r="B240" s="60">
        <f>VLOOKUP(A240,PLAN!B:T,5,0)</f>
        <v>11120210</v>
      </c>
      <c r="C240" s="60" t="str">
        <f>VLOOKUP(A240,PLAN!B:T,6,0)</f>
        <v>1831153-E-A</v>
      </c>
      <c r="D240" s="60" t="str">
        <f>VLOOKUP(A240,PLAN!B:T,7,0)</f>
        <v>SA0035N15S NO CE</v>
      </c>
      <c r="E240" s="60" t="str">
        <f>VLOOKUP(A240,PLAN!B:T,4,0)</f>
        <v>1001929253</v>
      </c>
      <c r="F240" s="59">
        <f>VLOOKUP(A240,PLAN!B:T,9,0)</f>
        <v>46247</v>
      </c>
      <c r="G240" s="59" t="str">
        <f>VLOOKUP(A240,PLAN!B:T,10,0)</f>
        <v>0103578331</v>
      </c>
      <c r="H240" s="58" t="str">
        <f>VLOOKUP(A240,PLAN!B:T,11,0)</f>
        <v>260727T18A</v>
      </c>
      <c r="I240" s="58">
        <f>VLOOKUP(A240,PLAN!B:T,12,0)</f>
        <v>50</v>
      </c>
      <c r="J240" s="55">
        <f>VLOOKUP(A240,PLAN!B:AB,19,0)</f>
        <v>46235</v>
      </c>
      <c r="K240" s="57" t="str">
        <f>VLOOKUP(A240,PLAN!B:AB,20,0)</f>
        <v>M7</v>
      </c>
      <c r="L240" s="54"/>
      <c r="M240" s="54"/>
      <c r="N240" s="54"/>
      <c r="O240" s="286" t="str">
        <f>VLOOKUP(A240,PLAN!B:AB,21,0)</f>
        <v>F2</v>
      </c>
      <c r="P240" s="285"/>
      <c r="Q240" s="55">
        <f>VLOOKUP(A240,PLAN!B:AB,16,0)</f>
        <v>46234</v>
      </c>
    </row>
    <row r="241" spans="1:17" ht="15" customHeight="1">
      <c r="A241" s="299" t="s">
        <v>2770</v>
      </c>
      <c r="B241" s="60">
        <f>VLOOKUP(A241,PLAN!B:T,5,0)</f>
        <v>11120222</v>
      </c>
      <c r="C241" s="60" t="str">
        <f>VLOOKUP(A241,PLAN!B:T,6,0)</f>
        <v>1831165-E-A</v>
      </c>
      <c r="D241" s="60" t="str">
        <f>VLOOKUP(A241,PLAN!B:T,7,0)</f>
        <v>SA0035N26S NOCE</v>
      </c>
      <c r="E241" s="60" t="str">
        <f>VLOOKUP(A241,PLAN!B:T,4,0)</f>
        <v>1001929254</v>
      </c>
      <c r="F241" s="59">
        <f>VLOOKUP(A241,PLAN!B:T,9,0)</f>
        <v>46247</v>
      </c>
      <c r="G241" s="59" t="str">
        <f>VLOOKUP(A241,PLAN!B:T,10,0)</f>
        <v>0103578332</v>
      </c>
      <c r="H241" s="58" t="str">
        <f>VLOOKUP(A241,PLAN!B:T,11,0)</f>
        <v>260727T19A</v>
      </c>
      <c r="I241" s="58">
        <f>VLOOKUP(A241,PLAN!B:T,12,0)</f>
        <v>100</v>
      </c>
      <c r="J241" s="55">
        <f>VLOOKUP(A241,PLAN!B:AB,19,0)</f>
        <v>46235</v>
      </c>
      <c r="K241" s="57" t="str">
        <f>VLOOKUP(A241,PLAN!B:AB,20,0)</f>
        <v>M7</v>
      </c>
      <c r="L241" s="54"/>
      <c r="M241" s="54"/>
      <c r="N241" s="54"/>
      <c r="O241" s="286" t="str">
        <f>VLOOKUP(A241,PLAN!B:AB,21,0)</f>
        <v>F2</v>
      </c>
      <c r="P241" s="285"/>
      <c r="Q241" s="55">
        <f>VLOOKUP(A241,PLAN!B:AB,16,0)</f>
        <v>46234</v>
      </c>
    </row>
    <row r="242" spans="1:17" ht="15" customHeight="1">
      <c r="A242" s="299" t="s">
        <v>2771</v>
      </c>
      <c r="B242" s="60">
        <f>VLOOKUP(A242,PLAN!B:T,5,0)</f>
        <v>11120216</v>
      </c>
      <c r="C242" s="60" t="str">
        <f>VLOOKUP(A242,PLAN!B:T,6,0)</f>
        <v>1831159-E-A</v>
      </c>
      <c r="D242" s="60" t="str">
        <f>VLOOKUP(A242,PLAN!B:T,7,0)</f>
        <v>SA0035N20S NO CE</v>
      </c>
      <c r="E242" s="60" t="str">
        <f>VLOOKUP(A242,PLAN!B:T,4,0)</f>
        <v>1001929255</v>
      </c>
      <c r="F242" s="59">
        <f>VLOOKUP(A242,PLAN!B:T,9,0)</f>
        <v>46247</v>
      </c>
      <c r="G242" s="59" t="str">
        <f>VLOOKUP(A242,PLAN!B:T,10,0)</f>
        <v>0103578333</v>
      </c>
      <c r="H242" s="58" t="str">
        <f>VLOOKUP(A242,PLAN!B:T,11,0)</f>
        <v>260727T20A</v>
      </c>
      <c r="I242" s="58">
        <f>VLOOKUP(A242,PLAN!B:T,12,0)</f>
        <v>50</v>
      </c>
      <c r="J242" s="55">
        <f>VLOOKUP(A242,PLAN!B:AB,19,0)</f>
        <v>46235</v>
      </c>
      <c r="K242" s="57" t="str">
        <f>VLOOKUP(A242,PLAN!B:AB,20,0)</f>
        <v>M7</v>
      </c>
      <c r="L242" s="54"/>
      <c r="M242" s="54"/>
      <c r="N242" s="54"/>
      <c r="O242" s="286" t="str">
        <f>VLOOKUP(A242,PLAN!B:AB,21,0)</f>
        <v>F2</v>
      </c>
      <c r="P242" s="285"/>
      <c r="Q242" s="55">
        <f>VLOOKUP(A242,PLAN!B:AB,16,0)</f>
        <v>46234</v>
      </c>
    </row>
    <row r="243" spans="1:17" ht="15" customHeight="1">
      <c r="A243" s="299" t="s">
        <v>2772</v>
      </c>
      <c r="B243" s="60">
        <f>VLOOKUP(A243,PLAN!B:T,5,0)</f>
        <v>11120211</v>
      </c>
      <c r="C243" s="60" t="str">
        <f>VLOOKUP(A243,PLAN!B:T,6,0)</f>
        <v>1831154-E-A</v>
      </c>
      <c r="D243" s="60" t="str">
        <f>VLOOKUP(A243,PLAN!B:T,7,0)</f>
        <v>SJ1535N15S NO CE</v>
      </c>
      <c r="E243" s="60" t="str">
        <f>VLOOKUP(A243,PLAN!B:T,4,0)</f>
        <v>1001929256</v>
      </c>
      <c r="F243" s="59">
        <f>VLOOKUP(A243,PLAN!B:T,9,0)</f>
        <v>46247</v>
      </c>
      <c r="G243" s="59" t="str">
        <f>VLOOKUP(A243,PLAN!B:T,10,0)</f>
        <v>0103578336</v>
      </c>
      <c r="H243" s="58" t="str">
        <f>VLOOKUP(A243,PLAN!B:T,11,0)</f>
        <v>260727T21A</v>
      </c>
      <c r="I243" s="58">
        <f>VLOOKUP(A243,PLAN!B:T,12,0)</f>
        <v>50</v>
      </c>
      <c r="J243" s="55">
        <f>VLOOKUP(A243,PLAN!B:AB,19,0)</f>
        <v>46235</v>
      </c>
      <c r="K243" s="57" t="str">
        <f>VLOOKUP(A243,PLAN!B:AB,20,0)</f>
        <v>M7</v>
      </c>
      <c r="L243" s="54"/>
      <c r="M243" s="54"/>
      <c r="N243" s="54"/>
      <c r="O243" s="286" t="str">
        <f>VLOOKUP(A243,PLAN!B:AB,21,0)</f>
        <v>F2</v>
      </c>
      <c r="P243" s="285"/>
      <c r="Q243" s="55">
        <f>VLOOKUP(A243,PLAN!B:AB,16,0)</f>
        <v>46234</v>
      </c>
    </row>
    <row r="244" spans="1:17" ht="15" customHeight="1">
      <c r="A244" s="299" t="s">
        <v>2773</v>
      </c>
      <c r="B244" s="60">
        <f>VLOOKUP(A244,PLAN!B:T,5,0)</f>
        <v>11120214</v>
      </c>
      <c r="C244" s="60" t="str">
        <f>VLOOKUP(A244,PLAN!B:T,6,0)</f>
        <v>1831157-E-A</v>
      </c>
      <c r="D244" s="60" t="str">
        <f>VLOOKUP(A244,PLAN!B:T,7,0)</f>
        <v>SJ1535N18S NO CE</v>
      </c>
      <c r="E244" s="60" t="str">
        <f>VLOOKUP(A244,PLAN!B:T,4,0)</f>
        <v>1001929257</v>
      </c>
      <c r="F244" s="59">
        <f>VLOOKUP(A244,PLAN!B:T,9,0)</f>
        <v>46247</v>
      </c>
      <c r="G244" s="59" t="str">
        <f>VLOOKUP(A244,PLAN!B:T,10,0)</f>
        <v>0103578337</v>
      </c>
      <c r="H244" s="58" t="str">
        <f>VLOOKUP(A244,PLAN!B:T,11,0)</f>
        <v>260727T22A</v>
      </c>
      <c r="I244" s="58">
        <f>VLOOKUP(A244,PLAN!B:T,12,0)</f>
        <v>300</v>
      </c>
      <c r="J244" s="55">
        <f>VLOOKUP(A244,PLAN!B:AB,19,0)</f>
        <v>46235</v>
      </c>
      <c r="K244" s="57" t="str">
        <f>VLOOKUP(A244,PLAN!B:AB,20,0)</f>
        <v>M7</v>
      </c>
      <c r="L244" s="54"/>
      <c r="M244" s="54"/>
      <c r="N244" s="54"/>
      <c r="O244" s="286" t="str">
        <f>VLOOKUP(A244,PLAN!B:AB,21,0)</f>
        <v>F2</v>
      </c>
      <c r="P244" s="285"/>
      <c r="Q244" s="55">
        <f>VLOOKUP(A244,PLAN!B:AB,16,0)</f>
        <v>46234</v>
      </c>
    </row>
    <row r="245" spans="1:17" ht="15" customHeight="1">
      <c r="A245" s="299" t="s">
        <v>2977</v>
      </c>
      <c r="B245" s="60">
        <f>VLOOKUP(A245,PLAN!B:T,5,0)</f>
        <v>11134235</v>
      </c>
      <c r="C245" s="60" t="str">
        <f>VLOOKUP(A245,PLAN!B:T,6,0)</f>
        <v>1036068-S-AK</v>
      </c>
      <c r="D245" s="60" t="str">
        <f>VLOOKUP(A245,PLAN!B:T,7,0)</f>
        <v>AHW14R001S CN</v>
      </c>
      <c r="E245" s="60" t="str">
        <f>VLOOKUP(A245,PLAN!B:T,4,0)</f>
        <v>1001929928</v>
      </c>
      <c r="F245" s="59">
        <f>VLOOKUP(A245,PLAN!B:T,9,0)</f>
        <v>46248</v>
      </c>
      <c r="G245" s="59" t="str">
        <f>VLOOKUP(A245,PLAN!B:T,10,0)</f>
        <v>0103579522</v>
      </c>
      <c r="H245" s="58" t="str">
        <f>VLOOKUP(A245,PLAN!B:T,11,0)</f>
        <v>260727A32A</v>
      </c>
      <c r="I245" s="58">
        <f>VLOOKUP(A245,PLAN!B:T,12,0)</f>
        <v>596</v>
      </c>
      <c r="J245" s="55">
        <f>VLOOKUP(A245,PLAN!B:AB,19,0)</f>
        <v>46237</v>
      </c>
      <c r="K245" s="57" t="str">
        <f>VLOOKUP(A245,PLAN!B:AB,20,0)</f>
        <v>M1</v>
      </c>
      <c r="L245" s="54"/>
      <c r="M245" s="54"/>
      <c r="N245" s="54"/>
      <c r="O245" s="286" t="str">
        <f>VLOOKUP(A245,PLAN!B:AB,21,0)</f>
        <v>F3</v>
      </c>
      <c r="P245" s="285"/>
      <c r="Q245" s="55">
        <f>VLOOKUP(A245,PLAN!B:AB,16,0)</f>
        <v>46235</v>
      </c>
    </row>
    <row r="246" spans="1:17" ht="15" customHeight="1">
      <c r="A246" s="299" t="s">
        <v>2978</v>
      </c>
      <c r="B246" s="60">
        <f>VLOOKUP(A246,PLAN!B:T,5,0)</f>
        <v>11134235</v>
      </c>
      <c r="C246" s="60" t="str">
        <f>VLOOKUP(A246,PLAN!B:T,6,0)</f>
        <v>1036068-S-AK</v>
      </c>
      <c r="D246" s="60" t="str">
        <f>VLOOKUP(A246,PLAN!B:T,7,0)</f>
        <v>AHW14R001S CN</v>
      </c>
      <c r="E246" s="60" t="str">
        <f>VLOOKUP(A246,PLAN!B:T,4,0)</f>
        <v>1001929929</v>
      </c>
      <c r="F246" s="59">
        <f>VLOOKUP(A246,PLAN!B:T,9,0)</f>
        <v>46248</v>
      </c>
      <c r="G246" s="59" t="str">
        <f>VLOOKUP(A246,PLAN!B:T,10,0)</f>
        <v>0103579523</v>
      </c>
      <c r="H246" s="58" t="str">
        <f>VLOOKUP(A246,PLAN!B:T,11,0)</f>
        <v>260727A33A</v>
      </c>
      <c r="I246" s="58">
        <f>VLOOKUP(A246,PLAN!B:T,12,0)</f>
        <v>2996</v>
      </c>
      <c r="J246" s="55">
        <f>VLOOKUP(A246,PLAN!B:AB,19,0)</f>
        <v>46237</v>
      </c>
      <c r="K246" s="57" t="str">
        <f>VLOOKUP(A246,PLAN!B:AB,20,0)</f>
        <v>M1</v>
      </c>
      <c r="L246" s="54"/>
      <c r="M246" s="54"/>
      <c r="N246" s="54"/>
      <c r="O246" s="286" t="str">
        <f>VLOOKUP(A246,PLAN!B:AB,21,0)</f>
        <v>F3</v>
      </c>
      <c r="P246" s="285"/>
      <c r="Q246" s="55">
        <f>VLOOKUP(A246,PLAN!B:AB,16,0)</f>
        <v>46235</v>
      </c>
    </row>
    <row r="247" spans="1:17" ht="15" customHeight="1">
      <c r="A247" s="299" t="s">
        <v>2982</v>
      </c>
      <c r="B247" s="60">
        <f>VLOOKUP(A247,PLAN!B:T,5,0)</f>
        <v>11134235</v>
      </c>
      <c r="C247" s="60" t="str">
        <f>VLOOKUP(A247,PLAN!B:T,6,0)</f>
        <v>1036068-S-AK</v>
      </c>
      <c r="D247" s="60" t="str">
        <f>VLOOKUP(A247,PLAN!B:T,7,0)</f>
        <v>AHW14R001S CN</v>
      </c>
      <c r="E247" s="60" t="str">
        <f>VLOOKUP(A247,PLAN!B:T,4,0)</f>
        <v>1001929930</v>
      </c>
      <c r="F247" s="59">
        <f>VLOOKUP(A247,PLAN!B:T,9,0)</f>
        <v>46248</v>
      </c>
      <c r="G247" s="59" t="str">
        <f>VLOOKUP(A247,PLAN!B:T,10,0)</f>
        <v>0103579524</v>
      </c>
      <c r="H247" s="58" t="str">
        <f>VLOOKUP(A247,PLAN!B:T,11,0)</f>
        <v>260727A34A</v>
      </c>
      <c r="I247" s="58">
        <f>VLOOKUP(A247,PLAN!B:T,12,0)</f>
        <v>3586</v>
      </c>
      <c r="J247" s="55">
        <f>VLOOKUP(A247,PLAN!B:AB,19,0)</f>
        <v>46237</v>
      </c>
      <c r="K247" s="57" t="str">
        <f>VLOOKUP(A247,PLAN!B:AB,20,0)</f>
        <v>M2</v>
      </c>
      <c r="L247" s="54"/>
      <c r="M247" s="54"/>
      <c r="N247" s="54"/>
      <c r="O247" s="286" t="str">
        <f>VLOOKUP(A247,PLAN!B:AB,21,0)</f>
        <v>F3</v>
      </c>
      <c r="P247" s="285"/>
      <c r="Q247" s="55">
        <f>VLOOKUP(A247,PLAN!B:AB,16,0)</f>
        <v>46235</v>
      </c>
    </row>
    <row r="248" spans="1:17" ht="15" customHeight="1">
      <c r="A248" s="299" t="s">
        <v>2983</v>
      </c>
      <c r="B248" s="60">
        <f>VLOOKUP(A248,PLAN!B:T,5,0)</f>
        <v>11134237</v>
      </c>
      <c r="C248" s="60" t="str">
        <f>VLOOKUP(A248,PLAN!B:T,6,0)</f>
        <v>1436196-Q-A</v>
      </c>
      <c r="D248" s="60" t="str">
        <f>VLOOKUP(A248,PLAN!B:T,7,0)</f>
        <v>AHW14R004S CN</v>
      </c>
      <c r="E248" s="60" t="str">
        <f>VLOOKUP(A248,PLAN!B:T,4,0)</f>
        <v>1001929931</v>
      </c>
      <c r="F248" s="59">
        <f>VLOOKUP(A248,PLAN!B:T,9,0)</f>
        <v>46248</v>
      </c>
      <c r="G248" s="59" t="str">
        <f>VLOOKUP(A248,PLAN!B:T,10,0)</f>
        <v>0103579525</v>
      </c>
      <c r="H248" s="58" t="str">
        <f>VLOOKUP(A248,PLAN!B:T,11,0)</f>
        <v>260727A35A</v>
      </c>
      <c r="I248" s="58">
        <f>VLOOKUP(A248,PLAN!B:T,12,0)</f>
        <v>2386</v>
      </c>
      <c r="J248" s="55">
        <f>VLOOKUP(A248,PLAN!B:AB,19,0)</f>
        <v>46237</v>
      </c>
      <c r="K248" s="57" t="str">
        <f>VLOOKUP(A248,PLAN!B:AB,20,0)</f>
        <v>M3</v>
      </c>
      <c r="L248" s="54"/>
      <c r="M248" s="54"/>
      <c r="N248" s="54"/>
      <c r="O248" s="286" t="str">
        <f>VLOOKUP(A248,PLAN!B:AB,21,0)</f>
        <v>F3</v>
      </c>
      <c r="P248" s="285"/>
      <c r="Q248" s="55">
        <f>VLOOKUP(A248,PLAN!B:AB,16,0)</f>
        <v>46235</v>
      </c>
    </row>
    <row r="249" spans="1:17" ht="15" customHeight="1">
      <c r="A249" s="299" t="s">
        <v>2984</v>
      </c>
      <c r="B249" s="60">
        <f>VLOOKUP(A249,PLAN!B:T,5,0)</f>
        <v>11134480</v>
      </c>
      <c r="C249" s="60" t="str">
        <f>VLOOKUP(A249,PLAN!B:T,6,0)</f>
        <v>1236037-M-AK</v>
      </c>
      <c r="D249" s="60" t="str">
        <f>VLOOKUP(A249,PLAN!B:T,7,0)</f>
        <v>AG141002 CN</v>
      </c>
      <c r="E249" s="60" t="str">
        <f>VLOOKUP(A249,PLAN!B:T,4,0)</f>
        <v>1001929932</v>
      </c>
      <c r="F249" s="59">
        <f>VLOOKUP(A249,PLAN!B:T,9,0)</f>
        <v>46248</v>
      </c>
      <c r="G249" s="59" t="str">
        <f>VLOOKUP(A249,PLAN!B:T,10,0)</f>
        <v>0103579526</v>
      </c>
      <c r="H249" s="58" t="str">
        <f>VLOOKUP(A249,PLAN!B:T,11,0)</f>
        <v>260727A36A</v>
      </c>
      <c r="I249" s="58">
        <f>VLOOKUP(A249,PLAN!B:T,12,0)</f>
        <v>20</v>
      </c>
      <c r="J249" s="55">
        <f>VLOOKUP(A249,PLAN!B:AB,19,0)</f>
        <v>46237</v>
      </c>
      <c r="K249" s="57" t="str">
        <f>VLOOKUP(A249,PLAN!B:AB,20,0)</f>
        <v>M4</v>
      </c>
      <c r="L249" s="54"/>
      <c r="M249" s="54"/>
      <c r="N249" s="54"/>
      <c r="O249" s="286" t="str">
        <f>VLOOKUP(A249,PLAN!B:AB,21,0)</f>
        <v>F3</v>
      </c>
      <c r="P249" s="285"/>
      <c r="Q249" s="55">
        <f>VLOOKUP(A249,PLAN!B:AB,16,0)</f>
        <v>46235</v>
      </c>
    </row>
    <row r="250" spans="1:17" ht="15" customHeight="1">
      <c r="A250" s="299" t="s">
        <v>2985</v>
      </c>
      <c r="B250" s="60">
        <f>VLOOKUP(A250,PLAN!B:T,5,0)</f>
        <v>11134481</v>
      </c>
      <c r="C250" s="60" t="str">
        <f>VLOOKUP(A250,PLAN!B:T,6,0)</f>
        <v>1236042-N-AK</v>
      </c>
      <c r="D250" s="60" t="str">
        <f>VLOOKUP(A250,PLAN!B:T,7,0)</f>
        <v>AG14M050 CN</v>
      </c>
      <c r="E250" s="60" t="str">
        <f>VLOOKUP(A250,PLAN!B:T,4,0)</f>
        <v>1001929933</v>
      </c>
      <c r="F250" s="59">
        <f>VLOOKUP(A250,PLAN!B:T,9,0)</f>
        <v>46248</v>
      </c>
      <c r="G250" s="59" t="str">
        <f>VLOOKUP(A250,PLAN!B:T,10,0)</f>
        <v>0103579527</v>
      </c>
      <c r="H250" s="58" t="str">
        <f>VLOOKUP(A250,PLAN!B:T,11,0)</f>
        <v>260727A37A</v>
      </c>
      <c r="I250" s="58">
        <f>VLOOKUP(A250,PLAN!B:T,12,0)</f>
        <v>20</v>
      </c>
      <c r="J250" s="55">
        <f>VLOOKUP(A250,PLAN!B:AB,19,0)</f>
        <v>46237</v>
      </c>
      <c r="K250" s="57" t="str">
        <f>VLOOKUP(A250,PLAN!B:AB,20,0)</f>
        <v>M4</v>
      </c>
      <c r="L250" s="54"/>
      <c r="M250" s="54"/>
      <c r="N250" s="54"/>
      <c r="O250" s="286" t="str">
        <f>VLOOKUP(A250,PLAN!B:AB,21,0)</f>
        <v>F3</v>
      </c>
      <c r="P250" s="285"/>
      <c r="Q250" s="55">
        <f>VLOOKUP(A250,PLAN!B:AB,16,0)</f>
        <v>46235</v>
      </c>
    </row>
    <row r="251" spans="1:17" ht="15" customHeight="1">
      <c r="A251" s="299" t="s">
        <v>2986</v>
      </c>
      <c r="B251" s="60">
        <f>VLOOKUP(A251,PLAN!B:T,5,0)</f>
        <v>11134482</v>
      </c>
      <c r="C251" s="60" t="str">
        <f>VLOOKUP(A251,PLAN!B:T,6,0)</f>
        <v>1236044-P-AK</v>
      </c>
      <c r="D251" s="60" t="str">
        <f>VLOOKUP(A251,PLAN!B:T,7,0)</f>
        <v>AG14M060 CN</v>
      </c>
      <c r="E251" s="60" t="str">
        <f>VLOOKUP(A251,PLAN!B:T,4,0)</f>
        <v>1001929934</v>
      </c>
      <c r="F251" s="59">
        <f>VLOOKUP(A251,PLAN!B:T,9,0)</f>
        <v>46248</v>
      </c>
      <c r="G251" s="59" t="str">
        <f>VLOOKUP(A251,PLAN!B:T,10,0)</f>
        <v>0103579528</v>
      </c>
      <c r="H251" s="58" t="str">
        <f>VLOOKUP(A251,PLAN!B:T,11,0)</f>
        <v>260727A38A</v>
      </c>
      <c r="I251" s="58">
        <f>VLOOKUP(A251,PLAN!B:T,12,0)</f>
        <v>80</v>
      </c>
      <c r="J251" s="55">
        <f>VLOOKUP(A251,PLAN!B:AB,19,0)</f>
        <v>46237</v>
      </c>
      <c r="K251" s="57" t="str">
        <f>VLOOKUP(A251,PLAN!B:AB,20,0)</f>
        <v>M4</v>
      </c>
      <c r="L251" s="54"/>
      <c r="M251" s="54"/>
      <c r="N251" s="54"/>
      <c r="O251" s="286" t="str">
        <f>VLOOKUP(A251,PLAN!B:AB,21,0)</f>
        <v>F3</v>
      </c>
      <c r="P251" s="285"/>
      <c r="Q251" s="55">
        <f>VLOOKUP(A251,PLAN!B:AB,16,0)</f>
        <v>46235</v>
      </c>
    </row>
    <row r="252" spans="1:17" ht="15" customHeight="1">
      <c r="A252" s="299" t="s">
        <v>2987</v>
      </c>
      <c r="B252" s="60">
        <f>VLOOKUP(A252,PLAN!B:T,5,0)</f>
        <v>11134485</v>
      </c>
      <c r="C252" s="60" t="str">
        <f>VLOOKUP(A252,PLAN!B:T,6,0)</f>
        <v>1336013-L-AK</v>
      </c>
      <c r="D252" s="60" t="str">
        <f>VLOOKUP(A252,PLAN!B:T,7,0)</f>
        <v>AG149001 CN</v>
      </c>
      <c r="E252" s="60" t="str">
        <f>VLOOKUP(A252,PLAN!B:T,4,0)</f>
        <v>1001929935</v>
      </c>
      <c r="F252" s="59">
        <f>VLOOKUP(A252,PLAN!B:T,9,0)</f>
        <v>46248</v>
      </c>
      <c r="G252" s="59" t="str">
        <f>VLOOKUP(A252,PLAN!B:T,10,0)</f>
        <v>0103579529</v>
      </c>
      <c r="H252" s="58" t="str">
        <f>VLOOKUP(A252,PLAN!B:T,11,0)</f>
        <v>260727A39A</v>
      </c>
      <c r="I252" s="58">
        <f>VLOOKUP(A252,PLAN!B:T,12,0)</f>
        <v>1348</v>
      </c>
      <c r="J252" s="55">
        <f>VLOOKUP(A252,PLAN!B:AB,19,0)</f>
        <v>46237</v>
      </c>
      <c r="K252" s="57" t="str">
        <f>VLOOKUP(A252,PLAN!B:AB,20,0)</f>
        <v>M4</v>
      </c>
      <c r="L252" s="54"/>
      <c r="M252" s="54"/>
      <c r="N252" s="54"/>
      <c r="O252" s="286" t="str">
        <f>VLOOKUP(A252,PLAN!B:AB,21,0)</f>
        <v>F3</v>
      </c>
      <c r="P252" s="285"/>
      <c r="Q252" s="55">
        <f>VLOOKUP(A252,PLAN!B:AB,16,0)</f>
        <v>46235</v>
      </c>
    </row>
    <row r="253" spans="1:17" ht="15" customHeight="1">
      <c r="A253" s="299" t="s">
        <v>2988</v>
      </c>
      <c r="B253" s="60">
        <f>VLOOKUP(A253,PLAN!B:T,5,0)</f>
        <v>11134468</v>
      </c>
      <c r="C253" s="60" t="str">
        <f>VLOOKUP(A253,PLAN!B:T,6,0)</f>
        <v>1236034-M-A</v>
      </c>
      <c r="D253" s="60" t="str">
        <f>VLOOKUP(A253,PLAN!B:T,7,0)</f>
        <v>AHW10S302S CN</v>
      </c>
      <c r="E253" s="60" t="str">
        <f>VLOOKUP(A253,PLAN!B:T,4,0)</f>
        <v>1001929936</v>
      </c>
      <c r="F253" s="59">
        <f>VLOOKUP(A253,PLAN!B:T,9,0)</f>
        <v>46248</v>
      </c>
      <c r="G253" s="59" t="str">
        <f>VLOOKUP(A253,PLAN!B:T,10,0)</f>
        <v>0103579530</v>
      </c>
      <c r="H253" s="58" t="str">
        <f>VLOOKUP(A253,PLAN!B:T,11,0)</f>
        <v>260727A40A</v>
      </c>
      <c r="I253" s="58">
        <f>VLOOKUP(A253,PLAN!B:T,12,0)</f>
        <v>150</v>
      </c>
      <c r="J253" s="55">
        <f>VLOOKUP(A253,PLAN!B:AB,19,0)</f>
        <v>46237</v>
      </c>
      <c r="K253" s="57" t="str">
        <f>VLOOKUP(A253,PLAN!B:AB,20,0)</f>
        <v>M4</v>
      </c>
      <c r="L253" s="54"/>
      <c r="M253" s="54"/>
      <c r="N253" s="54"/>
      <c r="O253" s="286" t="str">
        <f>VLOOKUP(A253,PLAN!B:AB,21,0)</f>
        <v>F3</v>
      </c>
      <c r="P253" s="285"/>
      <c r="Q253" s="55">
        <f>VLOOKUP(A253,PLAN!B:AB,16,0)</f>
        <v>46235</v>
      </c>
    </row>
    <row r="254" spans="1:17" ht="15" customHeight="1">
      <c r="A254" s="299" t="s">
        <v>2989</v>
      </c>
      <c r="B254" s="60">
        <f>VLOOKUP(A254,PLAN!B:T,5,0)</f>
        <v>11134468</v>
      </c>
      <c r="C254" s="60" t="str">
        <f>VLOOKUP(A254,PLAN!B:T,6,0)</f>
        <v>1236034-M-A</v>
      </c>
      <c r="D254" s="60" t="str">
        <f>VLOOKUP(A254,PLAN!B:T,7,0)</f>
        <v>AHW10S302S CN</v>
      </c>
      <c r="E254" s="60" t="str">
        <f>VLOOKUP(A254,PLAN!B:T,4,0)</f>
        <v>1001929938</v>
      </c>
      <c r="F254" s="59">
        <f>VLOOKUP(A254,PLAN!B:T,9,0)</f>
        <v>46248</v>
      </c>
      <c r="G254" s="59" t="str">
        <f>VLOOKUP(A254,PLAN!B:T,10,0)</f>
        <v>0103579531</v>
      </c>
      <c r="H254" s="58" t="str">
        <f>VLOOKUP(A254,PLAN!B:T,11,0)</f>
        <v>260727A41A</v>
      </c>
      <c r="I254" s="58">
        <f>VLOOKUP(A254,PLAN!B:T,12,0)</f>
        <v>100</v>
      </c>
      <c r="J254" s="55">
        <f>VLOOKUP(A254,PLAN!B:AB,19,0)</f>
        <v>46237</v>
      </c>
      <c r="K254" s="57" t="str">
        <f>VLOOKUP(A254,PLAN!B:AB,20,0)</f>
        <v>M4</v>
      </c>
      <c r="L254" s="54"/>
      <c r="M254" s="54"/>
      <c r="N254" s="54"/>
      <c r="O254" s="286" t="str">
        <f>VLOOKUP(A254,PLAN!B:AB,21,0)</f>
        <v>F3</v>
      </c>
      <c r="P254" s="285"/>
      <c r="Q254" s="55">
        <f>VLOOKUP(A254,PLAN!B:AB,16,0)</f>
        <v>46235</v>
      </c>
    </row>
    <row r="255" spans="1:17" ht="15" customHeight="1">
      <c r="A255" s="299" t="s">
        <v>2990</v>
      </c>
      <c r="B255" s="60">
        <f>VLOOKUP(A255,PLAN!B:T,5,0)</f>
        <v>11134468</v>
      </c>
      <c r="C255" s="60" t="str">
        <f>VLOOKUP(A255,PLAN!B:T,6,0)</f>
        <v>1236034-M-A</v>
      </c>
      <c r="D255" s="60" t="str">
        <f>VLOOKUP(A255,PLAN!B:T,7,0)</f>
        <v>AHW10S302S CN</v>
      </c>
      <c r="E255" s="60" t="str">
        <f>VLOOKUP(A255,PLAN!B:T,4,0)</f>
        <v>1001929939</v>
      </c>
      <c r="F255" s="59">
        <f>VLOOKUP(A255,PLAN!B:T,9,0)</f>
        <v>46248</v>
      </c>
      <c r="G255" s="59" t="str">
        <f>VLOOKUP(A255,PLAN!B:T,10,0)</f>
        <v>0103579532</v>
      </c>
      <c r="H255" s="58" t="str">
        <f>VLOOKUP(A255,PLAN!B:T,11,0)</f>
        <v>260727A42A</v>
      </c>
      <c r="I255" s="58">
        <f>VLOOKUP(A255,PLAN!B:T,12,0)</f>
        <v>190</v>
      </c>
      <c r="J255" s="55">
        <f>VLOOKUP(A255,PLAN!B:AB,19,0)</f>
        <v>46237</v>
      </c>
      <c r="K255" s="57" t="str">
        <f>VLOOKUP(A255,PLAN!B:AB,20,0)</f>
        <v>M4</v>
      </c>
      <c r="L255" s="54"/>
      <c r="M255" s="54"/>
      <c r="N255" s="54"/>
      <c r="O255" s="286" t="str">
        <f>VLOOKUP(A255,PLAN!B:AB,21,0)</f>
        <v>F3</v>
      </c>
      <c r="P255" s="285"/>
      <c r="Q255" s="55">
        <f>VLOOKUP(A255,PLAN!B:AB,16,0)</f>
        <v>46235</v>
      </c>
    </row>
    <row r="256" spans="1:17" ht="15" customHeight="1">
      <c r="A256" s="299" t="s">
        <v>2991</v>
      </c>
      <c r="B256" s="60">
        <f>VLOOKUP(A256,PLAN!B:T,5,0)</f>
        <v>11134468</v>
      </c>
      <c r="C256" s="60" t="str">
        <f>VLOOKUP(A256,PLAN!B:T,6,0)</f>
        <v>1236034-M-A</v>
      </c>
      <c r="D256" s="60" t="str">
        <f>VLOOKUP(A256,PLAN!B:T,7,0)</f>
        <v>AHW10S302S CN</v>
      </c>
      <c r="E256" s="60" t="str">
        <f>VLOOKUP(A256,PLAN!B:T,4,0)</f>
        <v>1001929940</v>
      </c>
      <c r="F256" s="59">
        <f>VLOOKUP(A256,PLAN!B:T,9,0)</f>
        <v>46248</v>
      </c>
      <c r="G256" s="59" t="str">
        <f>VLOOKUP(A256,PLAN!B:T,10,0)</f>
        <v>0103579533</v>
      </c>
      <c r="H256" s="58" t="str">
        <f>VLOOKUP(A256,PLAN!B:T,11,0)</f>
        <v>260727A43A</v>
      </c>
      <c r="I256" s="58">
        <f>VLOOKUP(A256,PLAN!B:T,12,0)</f>
        <v>23</v>
      </c>
      <c r="J256" s="55">
        <f>VLOOKUP(A256,PLAN!B:AB,19,0)</f>
        <v>46237</v>
      </c>
      <c r="K256" s="57" t="str">
        <f>VLOOKUP(A256,PLAN!B:AB,20,0)</f>
        <v>M4</v>
      </c>
      <c r="L256" s="54"/>
      <c r="M256" s="54"/>
      <c r="N256" s="54"/>
      <c r="O256" s="286" t="str">
        <f>VLOOKUP(A256,PLAN!B:AB,21,0)</f>
        <v>F3</v>
      </c>
      <c r="P256" s="285"/>
      <c r="Q256" s="55">
        <f>VLOOKUP(A256,PLAN!B:AB,16,0)</f>
        <v>46235</v>
      </c>
    </row>
    <row r="257" spans="1:17" ht="15" customHeight="1">
      <c r="A257" s="299" t="s">
        <v>2992</v>
      </c>
      <c r="B257" s="60">
        <f>VLOOKUP(A257,PLAN!B:T,5,0)</f>
        <v>11134107</v>
      </c>
      <c r="C257" s="60" t="str">
        <f>VLOOKUP(A257,PLAN!B:T,6,0)</f>
        <v>1236005-N-AK</v>
      </c>
      <c r="D257" s="60" t="str">
        <f>VLOOKUP(A257,PLAN!B:T,7,0)</f>
        <v>AGH143091 CN</v>
      </c>
      <c r="E257" s="60" t="str">
        <f>VLOOKUP(A257,PLAN!B:T,4,0)</f>
        <v>1001929941</v>
      </c>
      <c r="F257" s="59">
        <f>VLOOKUP(A257,PLAN!B:T,9,0)</f>
        <v>46248</v>
      </c>
      <c r="G257" s="59" t="str">
        <f>VLOOKUP(A257,PLAN!B:T,10,0)</f>
        <v>0103579534</v>
      </c>
      <c r="H257" s="58" t="str">
        <f>VLOOKUP(A257,PLAN!B:T,11,0)</f>
        <v>260727A44A</v>
      </c>
      <c r="I257" s="58">
        <f>VLOOKUP(A257,PLAN!B:T,12,0)</f>
        <v>430</v>
      </c>
      <c r="J257" s="55">
        <f>VLOOKUP(A257,PLAN!B:AB,19,0)</f>
        <v>46237</v>
      </c>
      <c r="K257" s="57" t="str">
        <f>VLOOKUP(A257,PLAN!B:AB,20,0)</f>
        <v>M4</v>
      </c>
      <c r="L257" s="54"/>
      <c r="M257" s="54"/>
      <c r="N257" s="54"/>
      <c r="O257" s="286" t="str">
        <f>VLOOKUP(A257,PLAN!B:AB,21,0)</f>
        <v>F3</v>
      </c>
      <c r="P257" s="285"/>
      <c r="Q257" s="55">
        <f>VLOOKUP(A257,PLAN!B:AB,16,0)</f>
        <v>46235</v>
      </c>
    </row>
    <row r="258" spans="1:17" ht="15" customHeight="1">
      <c r="A258" s="299" t="s">
        <v>2993</v>
      </c>
      <c r="B258" s="60">
        <f>VLOOKUP(A258,PLAN!B:T,5,0)</f>
        <v>11134112</v>
      </c>
      <c r="C258" s="60" t="str">
        <f>VLOOKUP(A258,PLAN!B:T,6,0)</f>
        <v>1931119-D-A</v>
      </c>
      <c r="D258" s="60" t="str">
        <f>VLOOKUP(A258,PLAN!B:T,7,0)</f>
        <v>AHW14R013P CN</v>
      </c>
      <c r="E258" s="60" t="str">
        <f>VLOOKUP(A258,PLAN!B:T,4,0)</f>
        <v>1001929942</v>
      </c>
      <c r="F258" s="59">
        <f>VLOOKUP(A258,PLAN!B:T,9,0)</f>
        <v>46248</v>
      </c>
      <c r="G258" s="59" t="str">
        <f>VLOOKUP(A258,PLAN!B:T,10,0)</f>
        <v>0103579535</v>
      </c>
      <c r="H258" s="58" t="str">
        <f>VLOOKUP(A258,PLAN!B:T,11,0)</f>
        <v>260727A45A</v>
      </c>
      <c r="I258" s="58">
        <f>VLOOKUP(A258,PLAN!B:T,12,0)</f>
        <v>1295</v>
      </c>
      <c r="J258" s="55">
        <f>VLOOKUP(A258,PLAN!B:AB,19,0)</f>
        <v>46237</v>
      </c>
      <c r="K258" s="57" t="str">
        <f>VLOOKUP(A258,PLAN!B:AB,20,0)</f>
        <v>M5</v>
      </c>
      <c r="L258" s="54"/>
      <c r="M258" s="54"/>
      <c r="N258" s="54"/>
      <c r="O258" s="286" t="str">
        <f>VLOOKUP(A258,PLAN!B:AB,21,0)</f>
        <v>F3</v>
      </c>
      <c r="P258" s="285"/>
      <c r="Q258" s="55">
        <f>VLOOKUP(A258,PLAN!B:AB,16,0)</f>
        <v>46235</v>
      </c>
    </row>
    <row r="259" spans="1:17" ht="15" customHeight="1">
      <c r="A259" s="299" t="s">
        <v>2994</v>
      </c>
      <c r="B259" s="60">
        <f>VLOOKUP(A259,PLAN!B:T,5,0)</f>
        <v>11134242</v>
      </c>
      <c r="C259" s="60" t="str">
        <f>VLOOKUP(A259,PLAN!B:T,6,0)</f>
        <v>1931039-G-A</v>
      </c>
      <c r="D259" s="60" t="str">
        <f>VLOOKUP(A259,PLAN!B:T,7,0)</f>
        <v>AHW14R017S CN</v>
      </c>
      <c r="E259" s="60" t="str">
        <f>VLOOKUP(A259,PLAN!B:T,4,0)</f>
        <v>1001929943</v>
      </c>
      <c r="F259" s="59">
        <f>VLOOKUP(A259,PLAN!B:T,9,0)</f>
        <v>46248</v>
      </c>
      <c r="G259" s="59" t="str">
        <f>VLOOKUP(A259,PLAN!B:T,10,0)</f>
        <v>0103579536</v>
      </c>
      <c r="H259" s="58" t="str">
        <f>VLOOKUP(A259,PLAN!B:T,11,0)</f>
        <v>260727A46A</v>
      </c>
      <c r="I259" s="58">
        <f>VLOOKUP(A259,PLAN!B:T,12,0)</f>
        <v>10</v>
      </c>
      <c r="J259" s="55">
        <f>VLOOKUP(A259,PLAN!B:AB,19,0)</f>
        <v>46237</v>
      </c>
      <c r="K259" s="57" t="str">
        <f>VLOOKUP(A259,PLAN!B:AB,20,0)</f>
        <v>M4</v>
      </c>
      <c r="L259" s="54"/>
      <c r="M259" s="54"/>
      <c r="N259" s="54"/>
      <c r="O259" s="286" t="str">
        <f>VLOOKUP(A259,PLAN!B:AB,21,0)</f>
        <v>F3</v>
      </c>
      <c r="P259" s="285"/>
      <c r="Q259" s="55">
        <f>VLOOKUP(A259,PLAN!B:AB,16,0)</f>
        <v>46235</v>
      </c>
    </row>
    <row r="260" spans="1:17" ht="15" customHeight="1">
      <c r="A260" s="299" t="s">
        <v>2995</v>
      </c>
      <c r="B260" s="60">
        <f>VLOOKUP(A260,PLAN!B:T,5,0)</f>
        <v>11134238</v>
      </c>
      <c r="C260" s="60" t="str">
        <f>VLOOKUP(A260,PLAN!B:T,6,0)</f>
        <v>1436288-K-AK</v>
      </c>
      <c r="D260" s="60" t="str">
        <f>VLOOKUP(A260,PLAN!B:T,7,0)</f>
        <v>AHW14R008P CN</v>
      </c>
      <c r="E260" s="60" t="str">
        <f>VLOOKUP(A260,PLAN!B:T,4,0)</f>
        <v>1001929944</v>
      </c>
      <c r="F260" s="59">
        <f>VLOOKUP(A260,PLAN!B:T,9,0)</f>
        <v>46248</v>
      </c>
      <c r="G260" s="59" t="str">
        <f>VLOOKUP(A260,PLAN!B:T,10,0)</f>
        <v>0103579537</v>
      </c>
      <c r="H260" s="58" t="str">
        <f>VLOOKUP(A260,PLAN!B:T,11,0)</f>
        <v>260727A47A</v>
      </c>
      <c r="I260" s="58">
        <f>VLOOKUP(A260,PLAN!B:T,12,0)</f>
        <v>2250</v>
      </c>
      <c r="J260" s="55">
        <f>VLOOKUP(A260,PLAN!B:AB,19,0)</f>
        <v>46237</v>
      </c>
      <c r="K260" s="57" t="str">
        <f>VLOOKUP(A260,PLAN!B:AB,20,0)</f>
        <v>M5</v>
      </c>
      <c r="L260" s="54"/>
      <c r="M260" s="54"/>
      <c r="N260" s="54"/>
      <c r="O260" s="286" t="str">
        <f>VLOOKUP(A260,PLAN!B:AB,21,0)</f>
        <v>F3</v>
      </c>
      <c r="P260" s="285"/>
      <c r="Q260" s="55">
        <f>VLOOKUP(A260,PLAN!B:AB,16,0)</f>
        <v>46235</v>
      </c>
    </row>
    <row r="261" spans="1:17" ht="15" customHeight="1">
      <c r="A261" s="299" t="s">
        <v>2997</v>
      </c>
      <c r="B261" s="60">
        <f>VLOOKUP(A261,PLAN!B:T,5,0)</f>
        <v>11133764</v>
      </c>
      <c r="C261" s="60" t="str">
        <f>VLOOKUP(A261,PLAN!B:T,6,0)</f>
        <v>1456050-Q-A</v>
      </c>
      <c r="D261" s="60" t="str">
        <f>VLOOKUP(A261,PLAN!B:T,7,0)</f>
        <v>STM180-18S CN</v>
      </c>
      <c r="E261" s="60" t="str">
        <f>VLOOKUP(A261,PLAN!B:T,4,0)</f>
        <v>1001929945</v>
      </c>
      <c r="F261" s="59">
        <f>VLOOKUP(A261,PLAN!B:T,9,0)</f>
        <v>46254</v>
      </c>
      <c r="G261" s="59" t="str">
        <f>VLOOKUP(A261,PLAN!B:T,10,0)</f>
        <v>0103579538</v>
      </c>
      <c r="H261" s="58" t="str">
        <f>VLOOKUP(A261,PLAN!B:T,11,0)</f>
        <v>260727A48A</v>
      </c>
      <c r="I261" s="58">
        <f>VLOOKUP(A261,PLAN!B:T,12,0)</f>
        <v>147</v>
      </c>
      <c r="J261" s="55">
        <f>VLOOKUP(A261,PLAN!B:AB,19,0)</f>
        <v>46237</v>
      </c>
      <c r="K261" s="57" t="str">
        <f>VLOOKUP(A261,PLAN!B:AB,20,0)</f>
        <v>M6</v>
      </c>
      <c r="L261" s="54"/>
      <c r="M261" s="54"/>
      <c r="N261" s="54"/>
      <c r="O261" s="286" t="str">
        <f>VLOOKUP(A261,PLAN!B:AB,21,0)</f>
        <v>F2</v>
      </c>
      <c r="P261" s="285"/>
      <c r="Q261" s="55">
        <f>VLOOKUP(A261,PLAN!B:AB,16,0)</f>
        <v>46235</v>
      </c>
    </row>
    <row r="262" spans="1:17" ht="15" customHeight="1">
      <c r="A262" s="299" t="s">
        <v>2998</v>
      </c>
      <c r="B262" s="60">
        <f>VLOOKUP(A262,PLAN!B:T,5,0)</f>
        <v>11134541</v>
      </c>
      <c r="C262" s="60" t="str">
        <f>VLOOKUP(A262,PLAN!B:T,6,0)</f>
        <v>1831112-H-A</v>
      </c>
      <c r="D262" s="60" t="str">
        <f>VLOOKUP(A262,PLAN!B:T,7,0)</f>
        <v>WAMS-180-16STC CN</v>
      </c>
      <c r="E262" s="60" t="str">
        <f>VLOOKUP(A262,PLAN!B:T,4,0)</f>
        <v>1001929946</v>
      </c>
      <c r="F262" s="59">
        <f>VLOOKUP(A262,PLAN!B:T,9,0)</f>
        <v>46254</v>
      </c>
      <c r="G262" s="59" t="str">
        <f>VLOOKUP(A262,PLAN!B:T,10,0)</f>
        <v>0103579539</v>
      </c>
      <c r="H262" s="58" t="str">
        <f>VLOOKUP(A262,PLAN!B:T,11,0)</f>
        <v>260727A49A</v>
      </c>
      <c r="I262" s="58">
        <f>VLOOKUP(A262,PLAN!B:T,12,0)</f>
        <v>132</v>
      </c>
      <c r="J262" s="55">
        <f>VLOOKUP(A262,PLAN!B:AB,19,0)</f>
        <v>46237</v>
      </c>
      <c r="K262" s="57" t="str">
        <f>VLOOKUP(A262,PLAN!B:AB,20,0)</f>
        <v>M6</v>
      </c>
      <c r="L262" s="54"/>
      <c r="M262" s="54"/>
      <c r="N262" s="54"/>
      <c r="O262" s="286" t="str">
        <f>VLOOKUP(A262,PLAN!B:AB,21,0)</f>
        <v>F2</v>
      </c>
      <c r="P262" s="285"/>
      <c r="Q262" s="55">
        <f>VLOOKUP(A262,PLAN!B:AB,16,0)</f>
        <v>46235</v>
      </c>
    </row>
    <row r="263" spans="1:17" ht="15" customHeight="1">
      <c r="A263" s="299" t="s">
        <v>2979</v>
      </c>
      <c r="B263" s="60">
        <f>VLOOKUP(A263,PLAN!B:T,5,0)</f>
        <v>11134540</v>
      </c>
      <c r="C263" s="60" t="str">
        <f>VLOOKUP(A263,PLAN!B:T,6,0)</f>
        <v>1831109-H-A</v>
      </c>
      <c r="D263" s="60" t="str">
        <f>VLOOKUP(A263,PLAN!B:T,7,0)</f>
        <v>WAMS-180-16WAC CN</v>
      </c>
      <c r="E263" s="60" t="str">
        <f>VLOOKUP(A263,PLAN!B:T,4,0)</f>
        <v>1001929947</v>
      </c>
      <c r="F263" s="59">
        <f>VLOOKUP(A263,PLAN!B:T,9,0)</f>
        <v>46254</v>
      </c>
      <c r="G263" s="59" t="str">
        <f>VLOOKUP(A263,PLAN!B:T,10,0)</f>
        <v>0103579540</v>
      </c>
      <c r="H263" s="58" t="str">
        <f>VLOOKUP(A263,PLAN!B:T,11,0)</f>
        <v>260727A50A</v>
      </c>
      <c r="I263" s="58">
        <f>VLOOKUP(A263,PLAN!B:T,12,0)</f>
        <v>333</v>
      </c>
      <c r="J263" s="55">
        <f>VLOOKUP(A263,PLAN!B:AB,19,0)</f>
        <v>46237</v>
      </c>
      <c r="K263" s="57" t="str">
        <f>VLOOKUP(A263,PLAN!B:AB,20,0)</f>
        <v>M6</v>
      </c>
      <c r="L263" s="54"/>
      <c r="M263" s="54"/>
      <c r="N263" s="54"/>
      <c r="O263" s="286" t="str">
        <f>VLOOKUP(A263,PLAN!B:AB,21,0)</f>
        <v>F2</v>
      </c>
      <c r="P263" s="285"/>
      <c r="Q263" s="55">
        <f>VLOOKUP(A263,PLAN!B:AB,16,0)</f>
        <v>46235</v>
      </c>
    </row>
    <row r="264" spans="1:17" ht="15" customHeight="1">
      <c r="A264" s="299" t="s">
        <v>2980</v>
      </c>
      <c r="B264" s="60">
        <f>VLOOKUP(A264,PLAN!B:T,5,0)</f>
        <v>11134539</v>
      </c>
      <c r="C264" s="60" t="str">
        <f>VLOOKUP(A264,PLAN!B:T,6,0)</f>
        <v>1831106-H-A</v>
      </c>
      <c r="D264" s="60" t="str">
        <f>VLOOKUP(A264,PLAN!B:T,7,0)</f>
        <v>WAMS-180-1645C CN</v>
      </c>
      <c r="E264" s="60" t="str">
        <f>VLOOKUP(A264,PLAN!B:T,4,0)</f>
        <v>1001929948</v>
      </c>
      <c r="F264" s="59">
        <f>VLOOKUP(A264,PLAN!B:T,9,0)</f>
        <v>46254</v>
      </c>
      <c r="G264" s="59" t="str">
        <f>VLOOKUP(A264,PLAN!B:T,10,0)</f>
        <v>0103579541</v>
      </c>
      <c r="H264" s="58" t="str">
        <f>VLOOKUP(A264,PLAN!B:T,11,0)</f>
        <v>260727A51A</v>
      </c>
      <c r="I264" s="58">
        <f>VLOOKUP(A264,PLAN!B:T,12,0)</f>
        <v>528</v>
      </c>
      <c r="J264" s="55">
        <f>VLOOKUP(A264,PLAN!B:AB,19,0)</f>
        <v>46237</v>
      </c>
      <c r="K264" s="57" t="str">
        <f>VLOOKUP(A264,PLAN!B:AB,20,0)</f>
        <v>M6</v>
      </c>
      <c r="L264" s="54"/>
      <c r="M264" s="54"/>
      <c r="N264" s="54"/>
      <c r="O264" s="286" t="str">
        <f>VLOOKUP(A264,PLAN!B:AB,21,0)</f>
        <v>F2</v>
      </c>
      <c r="P264" s="285"/>
      <c r="Q264" s="55">
        <f>VLOOKUP(A264,PLAN!B:AB,16,0)</f>
        <v>46235</v>
      </c>
    </row>
    <row r="265" spans="1:17" ht="15" customHeight="1">
      <c r="A265" s="299" t="s">
        <v>2981</v>
      </c>
      <c r="B265" s="60">
        <f>VLOOKUP(A265,PLAN!B:T,5,0)</f>
        <v>11134538</v>
      </c>
      <c r="C265" s="60" t="str">
        <f>VLOOKUP(A265,PLAN!B:T,6,0)</f>
        <v>1831103-J-A</v>
      </c>
      <c r="D265" s="60" t="str">
        <f>VLOOKUP(A265,PLAN!B:T,7,0)</f>
        <v>WCKV180-14C CN</v>
      </c>
      <c r="E265" s="60" t="str">
        <f>VLOOKUP(A265,PLAN!B:T,4,0)</f>
        <v>1001929949</v>
      </c>
      <c r="F265" s="59">
        <f>VLOOKUP(A265,PLAN!B:T,9,0)</f>
        <v>46254</v>
      </c>
      <c r="G265" s="59" t="str">
        <f>VLOOKUP(A265,PLAN!B:T,10,0)</f>
        <v>0103579542</v>
      </c>
      <c r="H265" s="58" t="str">
        <f>VLOOKUP(A265,PLAN!B:T,11,0)</f>
        <v>260727A52A</v>
      </c>
      <c r="I265" s="58">
        <f>VLOOKUP(A265,PLAN!B:T,12,0)</f>
        <v>660</v>
      </c>
      <c r="J265" s="55">
        <f>VLOOKUP(A265,PLAN!B:AB,19,0)</f>
        <v>46237</v>
      </c>
      <c r="K265" s="57" t="str">
        <f>VLOOKUP(A265,PLAN!B:AB,20,0)</f>
        <v>M6</v>
      </c>
      <c r="L265" s="54"/>
      <c r="M265" s="54"/>
      <c r="N265" s="54"/>
      <c r="O265" s="286" t="str">
        <f>VLOOKUP(A265,PLAN!B:AB,21,0)</f>
        <v>F2</v>
      </c>
      <c r="P265" s="285"/>
      <c r="Q265" s="55">
        <f>VLOOKUP(A265,PLAN!B:AB,16,0)</f>
        <v>46235</v>
      </c>
    </row>
    <row r="266" spans="1:17" ht="15" customHeight="1">
      <c r="A266" s="299" t="s">
        <v>2999</v>
      </c>
      <c r="B266" s="60">
        <f>VLOOKUP(A266,PLAN!B:T,5,0)</f>
        <v>11134536</v>
      </c>
      <c r="C266" s="60" t="str">
        <f>VLOOKUP(A266,PLAN!B:T,6,0)</f>
        <v>1831068-K-A</v>
      </c>
      <c r="D266" s="60" t="str">
        <f>VLOOKUP(A266,PLAN!B:T,7,0)</f>
        <v>WAIN-CKI-200-RC CN</v>
      </c>
      <c r="E266" s="60" t="str">
        <f>VLOOKUP(A266,PLAN!B:T,4,0)</f>
        <v>1001929950</v>
      </c>
      <c r="F266" s="59">
        <f>VLOOKUP(A266,PLAN!B:T,9,0)</f>
        <v>46254</v>
      </c>
      <c r="G266" s="59" t="str">
        <f>VLOOKUP(A266,PLAN!B:T,10,0)</f>
        <v>0103579543</v>
      </c>
      <c r="H266" s="58" t="str">
        <f>VLOOKUP(A266,PLAN!B:T,11,0)</f>
        <v>260727A53A</v>
      </c>
      <c r="I266" s="58">
        <f>VLOOKUP(A266,PLAN!B:T,12,0)</f>
        <v>50</v>
      </c>
      <c r="J266" s="55">
        <f>VLOOKUP(A266,PLAN!B:AB,19,0)</f>
        <v>46237</v>
      </c>
      <c r="K266" s="57" t="str">
        <f>VLOOKUP(A266,PLAN!B:AB,20,0)</f>
        <v>M6</v>
      </c>
      <c r="L266" s="54"/>
      <c r="M266" s="54"/>
      <c r="N266" s="54"/>
      <c r="O266" s="286" t="str">
        <f>VLOOKUP(A266,PLAN!B:AB,21,0)</f>
        <v>F2</v>
      </c>
      <c r="P266" s="285"/>
      <c r="Q266" s="55">
        <f>VLOOKUP(A266,PLAN!B:AB,16,0)</f>
        <v>46235</v>
      </c>
    </row>
    <row r="267" spans="1:17" ht="15" customHeight="1">
      <c r="A267" s="299" t="s">
        <v>3000</v>
      </c>
      <c r="B267" s="60">
        <f>VLOOKUP(A267,PLAN!B:T,5,0)</f>
        <v>11134537</v>
      </c>
      <c r="C267" s="60" t="str">
        <f>VLOOKUP(A267,PLAN!B:T,6,0)</f>
        <v>1831069-K-AK</v>
      </c>
      <c r="D267" s="60" t="str">
        <f>VLOOKUP(A267,PLAN!B:T,7,0)</f>
        <v>WAIN-CKI-300-RC CN</v>
      </c>
      <c r="E267" s="60" t="str">
        <f>VLOOKUP(A267,PLAN!B:T,4,0)</f>
        <v>1001929951</v>
      </c>
      <c r="F267" s="59">
        <f>VLOOKUP(A267,PLAN!B:T,9,0)</f>
        <v>46254</v>
      </c>
      <c r="G267" s="59" t="str">
        <f>VLOOKUP(A267,PLAN!B:T,10,0)</f>
        <v>0103579544</v>
      </c>
      <c r="H267" s="58" t="str">
        <f>VLOOKUP(A267,PLAN!B:T,11,0)</f>
        <v>260727A54A</v>
      </c>
      <c r="I267" s="58">
        <f>VLOOKUP(A267,PLAN!B:T,12,0)</f>
        <v>30</v>
      </c>
      <c r="J267" s="55">
        <f>VLOOKUP(A267,PLAN!B:AB,19,0)</f>
        <v>46237</v>
      </c>
      <c r="K267" s="57" t="str">
        <f>VLOOKUP(A267,PLAN!B:AB,20,0)</f>
        <v>M6</v>
      </c>
      <c r="L267" s="54"/>
      <c r="M267" s="54"/>
      <c r="N267" s="54"/>
      <c r="O267" s="286" t="str">
        <f>VLOOKUP(A267,PLAN!B:AB,21,0)</f>
        <v>F2</v>
      </c>
      <c r="P267" s="285"/>
      <c r="Q267" s="55">
        <f>VLOOKUP(A267,PLAN!B:AB,16,0)</f>
        <v>46235</v>
      </c>
    </row>
    <row r="268" spans="1:17" ht="15" customHeight="1">
      <c r="A268" s="299" t="s">
        <v>3001</v>
      </c>
      <c r="B268" s="60">
        <f>VLOOKUP(A268,PLAN!B:T,5,0)</f>
        <v>11134558</v>
      </c>
      <c r="C268" s="60" t="str">
        <f>VLOOKUP(A268,PLAN!B:T,6,0)</f>
        <v>1931123-F-A</v>
      </c>
      <c r="D268" s="60" t="str">
        <f>VLOOKUP(A268,PLAN!B:T,7,0)</f>
        <v>WAIN-CKI-200-BS CN</v>
      </c>
      <c r="E268" s="60" t="str">
        <f>VLOOKUP(A268,PLAN!B:T,4,0)</f>
        <v>1001929952</v>
      </c>
      <c r="F268" s="59">
        <f>VLOOKUP(A268,PLAN!B:T,9,0)</f>
        <v>46254</v>
      </c>
      <c r="G268" s="59" t="str">
        <f>VLOOKUP(A268,PLAN!B:T,10,0)</f>
        <v>0103579545</v>
      </c>
      <c r="H268" s="58" t="str">
        <f>VLOOKUP(A268,PLAN!B:T,11,0)</f>
        <v>260727A55A</v>
      </c>
      <c r="I268" s="58">
        <f>VLOOKUP(A268,PLAN!B:T,12,0)</f>
        <v>120</v>
      </c>
      <c r="J268" s="55">
        <f>VLOOKUP(A268,PLAN!B:AB,19,0)</f>
        <v>46237</v>
      </c>
      <c r="K268" s="57" t="str">
        <f>VLOOKUP(A268,PLAN!B:AB,20,0)</f>
        <v>M6</v>
      </c>
      <c r="L268" s="54"/>
      <c r="M268" s="54"/>
      <c r="N268" s="54"/>
      <c r="O268" s="286" t="str">
        <f>VLOOKUP(A268,PLAN!B:AB,21,0)</f>
        <v>F2</v>
      </c>
      <c r="P268" s="285"/>
      <c r="Q268" s="55">
        <f>VLOOKUP(A268,PLAN!B:AB,16,0)</f>
        <v>46235</v>
      </c>
    </row>
    <row r="269" spans="1:17" ht="15" customHeight="1">
      <c r="A269" s="299" t="s">
        <v>2996</v>
      </c>
      <c r="B269" s="60">
        <f>VLOOKUP(A269,PLAN!B:T,5,0)</f>
        <v>11134234</v>
      </c>
      <c r="C269" s="60" t="str">
        <f>VLOOKUP(A269,PLAN!B:T,6,0)</f>
        <v>1036066-R-AK</v>
      </c>
      <c r="D269" s="60" t="str">
        <f>VLOOKUP(A269,PLAN!B:T,7,0)</f>
        <v>AGP140002 CN</v>
      </c>
      <c r="E269" s="60" t="str">
        <f>VLOOKUP(A269,PLAN!B:T,4,0)</f>
        <v>1001929953</v>
      </c>
      <c r="F269" s="59">
        <f>VLOOKUP(A269,PLAN!B:T,9,0)</f>
        <v>46248</v>
      </c>
      <c r="G269" s="59" t="str">
        <f>VLOOKUP(A269,PLAN!B:T,10,0)</f>
        <v>0103579546</v>
      </c>
      <c r="H269" s="58" t="str">
        <f>VLOOKUP(A269,PLAN!B:T,11,0)</f>
        <v>260727A56A</v>
      </c>
      <c r="I269" s="58">
        <f>VLOOKUP(A269,PLAN!B:T,12,0)</f>
        <v>1303</v>
      </c>
      <c r="J269" s="55">
        <f>VLOOKUP(A269,PLAN!B:AB,19,0)</f>
        <v>46237</v>
      </c>
      <c r="K269" s="57" t="str">
        <f>VLOOKUP(A269,PLAN!B:AB,20,0)</f>
        <v>M6</v>
      </c>
      <c r="L269" s="54"/>
      <c r="M269" s="54"/>
      <c r="N269" s="54"/>
      <c r="O269" s="286" t="str">
        <f>VLOOKUP(A269,PLAN!B:AB,21,0)</f>
        <v>F2</v>
      </c>
      <c r="P269" s="285"/>
      <c r="Q269" s="55">
        <f>VLOOKUP(A269,PLAN!B:AB,16,0)</f>
        <v>46235</v>
      </c>
    </row>
    <row r="270" spans="1:17" ht="15" customHeight="1">
      <c r="A270" s="299" t="s">
        <v>3170</v>
      </c>
      <c r="B270" s="60">
        <f>VLOOKUP(A270,PLAN!B:T,5,0)</f>
        <v>11127226</v>
      </c>
      <c r="C270" s="60" t="str">
        <f>VLOOKUP(A270,PLAN!B:T,6,0)</f>
        <v>2351005-0-A</v>
      </c>
      <c r="D270" s="60" t="str">
        <f>VLOOKUP(A270,PLAN!B:T,7,0)</f>
        <v>TES0018S US</v>
      </c>
      <c r="E270" s="60" t="str">
        <f>VLOOKUP(A270,PLAN!B:T,4,0)</f>
        <v>1001930165</v>
      </c>
      <c r="F270" s="59">
        <f>VLOOKUP(A270,PLAN!B:T,9,0)</f>
        <v>46248</v>
      </c>
      <c r="G270" s="59" t="str">
        <f>VLOOKUP(A270,PLAN!B:T,10,0)</f>
        <v>0103580105</v>
      </c>
      <c r="H270" s="58" t="str">
        <f>VLOOKUP(A270,PLAN!B:T,11,0)</f>
        <v>260727G01A</v>
      </c>
      <c r="I270" s="58">
        <f>VLOOKUP(A270,PLAN!B:T,12,0)</f>
        <v>26</v>
      </c>
      <c r="J270" s="55">
        <f>VLOOKUP(A270,PLAN!B:AB,19,0)</f>
        <v>46237</v>
      </c>
      <c r="K270" s="57" t="str">
        <f>VLOOKUP(A270,PLAN!B:AB,20,0)</f>
        <v>M7</v>
      </c>
      <c r="L270" s="54"/>
      <c r="M270" s="54"/>
      <c r="N270" s="54"/>
      <c r="O270" s="286" t="str">
        <f>VLOOKUP(A270,PLAN!B:AB,21,0)</f>
        <v>F2</v>
      </c>
      <c r="P270" s="285"/>
      <c r="Q270" s="55">
        <f>VLOOKUP(A270,PLAN!B:AB,16,0)</f>
        <v>46235</v>
      </c>
    </row>
    <row r="271" spans="1:17" ht="15" customHeight="1">
      <c r="A271" s="299" t="s">
        <v>3171</v>
      </c>
      <c r="B271" s="60">
        <f>VLOOKUP(A271,PLAN!B:T,5,0)</f>
        <v>11134977</v>
      </c>
      <c r="C271" s="60" t="str">
        <f>VLOOKUP(A271,PLAN!B:T,6,0)</f>
        <v>1931204-K-A</v>
      </c>
      <c r="D271" s="60" t="str">
        <f>VLOOKUP(A271,PLAN!B:T,7,0)</f>
        <v>E0018450AG-2 JP</v>
      </c>
      <c r="E271" s="60" t="str">
        <f>VLOOKUP(A271,PLAN!B:T,4,0)</f>
        <v>4000017403</v>
      </c>
      <c r="F271" s="59">
        <f>VLOOKUP(A271,PLAN!B:T,9,0)</f>
        <v>46248</v>
      </c>
      <c r="G271" s="59" t="str">
        <f>VLOOKUP(A271,PLAN!B:T,10,0)</f>
        <v>0103580099</v>
      </c>
      <c r="H271" s="58" t="str">
        <f>VLOOKUP(A271,PLAN!B:T,11,0)</f>
        <v>260409S02B</v>
      </c>
      <c r="I271" s="58">
        <f>VLOOKUP(A271,PLAN!B:T,12,0)</f>
        <v>1</v>
      </c>
      <c r="J271" s="55">
        <f>VLOOKUP(A271,PLAN!B:AB,19,0)</f>
        <v>46237</v>
      </c>
      <c r="K271" s="57" t="str">
        <f>VLOOKUP(A271,PLAN!B:AB,20,0)</f>
        <v>M7</v>
      </c>
      <c r="L271" s="54"/>
      <c r="M271" s="54"/>
      <c r="N271" s="54"/>
      <c r="O271" s="286" t="str">
        <f>VLOOKUP(A271,PLAN!B:AB,21,0)</f>
        <v>F2</v>
      </c>
      <c r="P271" s="285"/>
      <c r="Q271" s="55">
        <f>VLOOKUP(A271,PLAN!B:AB,16,0)</f>
        <v>46235</v>
      </c>
    </row>
    <row r="272" spans="1:17" ht="15" customHeight="1">
      <c r="A272" s="299" t="s">
        <v>3172</v>
      </c>
      <c r="B272" s="60">
        <f>VLOOKUP(A272,PLAN!B:T,5,0)</f>
        <v>11134977</v>
      </c>
      <c r="C272" s="60" t="str">
        <f>VLOOKUP(A272,PLAN!B:T,6,0)</f>
        <v>1931204-K-A</v>
      </c>
      <c r="D272" s="60" t="str">
        <f>VLOOKUP(A272,PLAN!B:T,7,0)</f>
        <v>E0018450AG-2 JP</v>
      </c>
      <c r="E272" s="60" t="str">
        <f>VLOOKUP(A272,PLAN!B:T,4,0)</f>
        <v>4000017404</v>
      </c>
      <c r="F272" s="59">
        <f>VLOOKUP(A272,PLAN!B:T,9,0)</f>
        <v>46248</v>
      </c>
      <c r="G272" s="59" t="str">
        <f>VLOOKUP(A272,PLAN!B:T,10,0)</f>
        <v>0103580100</v>
      </c>
      <c r="H272" s="58" t="str">
        <f>VLOOKUP(A272,PLAN!B:T,11,0)</f>
        <v>260428S02B</v>
      </c>
      <c r="I272" s="58">
        <f>VLOOKUP(A272,PLAN!B:T,12,0)</f>
        <v>1</v>
      </c>
      <c r="J272" s="55">
        <f>VLOOKUP(A272,PLAN!B:AB,19,0)</f>
        <v>46237</v>
      </c>
      <c r="K272" s="57" t="str">
        <f>VLOOKUP(A272,PLAN!B:AB,20,0)</f>
        <v>M7</v>
      </c>
      <c r="L272" s="54"/>
      <c r="M272" s="54"/>
      <c r="N272" s="54"/>
      <c r="O272" s="286" t="str">
        <f>VLOOKUP(A272,PLAN!B:AB,21,0)</f>
        <v>F2</v>
      </c>
      <c r="P272" s="285"/>
      <c r="Q272" s="55">
        <f>VLOOKUP(A272,PLAN!B:AB,16,0)</f>
        <v>46235</v>
      </c>
    </row>
    <row r="273" spans="1:17" ht="15" customHeight="1">
      <c r="A273" s="299" t="s">
        <v>3173</v>
      </c>
      <c r="B273" s="60">
        <f>VLOOKUP(A273,PLAN!B:T,5,0)</f>
        <v>11134978</v>
      </c>
      <c r="C273" s="60" t="str">
        <f>VLOOKUP(A273,PLAN!B:T,6,0)</f>
        <v>2051001-D-A</v>
      </c>
      <c r="D273" s="60" t="str">
        <f>VLOOKUP(A273,PLAN!B:T,7,0)</f>
        <v>TES0025S JP</v>
      </c>
      <c r="E273" s="60" t="str">
        <f>VLOOKUP(A273,PLAN!B:T,4,0)</f>
        <v>4000017405</v>
      </c>
      <c r="F273" s="59">
        <f>VLOOKUP(A273,PLAN!B:T,9,0)</f>
        <v>46248</v>
      </c>
      <c r="G273" s="59" t="str">
        <f>VLOOKUP(A273,PLAN!B:T,10,0)</f>
        <v>0103580101</v>
      </c>
      <c r="H273" s="58" t="str">
        <f>VLOOKUP(A273,PLAN!B:T,11,0)</f>
        <v>260415G03B</v>
      </c>
      <c r="I273" s="58">
        <f>VLOOKUP(A273,PLAN!B:T,12,0)</f>
        <v>251</v>
      </c>
      <c r="J273" s="55">
        <f>VLOOKUP(A273,PLAN!B:AB,19,0)</f>
        <v>46237</v>
      </c>
      <c r="K273" s="57" t="str">
        <f>VLOOKUP(A273,PLAN!B:AB,20,0)</f>
        <v>M7</v>
      </c>
      <c r="L273" s="54"/>
      <c r="M273" s="54"/>
      <c r="N273" s="54"/>
      <c r="O273" s="286" t="str">
        <f>VLOOKUP(A273,PLAN!B:AB,21,0)</f>
        <v>F2</v>
      </c>
      <c r="P273" s="285"/>
      <c r="Q273" s="55">
        <f>VLOOKUP(A273,PLAN!B:AB,16,0)</f>
        <v>46235</v>
      </c>
    </row>
    <row r="274" spans="1:17" ht="15" customHeight="1">
      <c r="A274" s="299" t="s">
        <v>3174</v>
      </c>
      <c r="B274" s="60">
        <f>VLOOKUP(A274,PLAN!B:T,5,0)</f>
        <v>11134978</v>
      </c>
      <c r="C274" s="60" t="str">
        <f>VLOOKUP(A274,PLAN!B:T,6,0)</f>
        <v>2051001-D-A</v>
      </c>
      <c r="D274" s="60" t="str">
        <f>VLOOKUP(A274,PLAN!B:T,7,0)</f>
        <v>TES0025S JP</v>
      </c>
      <c r="E274" s="60" t="str">
        <f>VLOOKUP(A274,PLAN!B:T,4,0)</f>
        <v>4000017406</v>
      </c>
      <c r="F274" s="59">
        <f>VLOOKUP(A274,PLAN!B:T,9,0)</f>
        <v>46248</v>
      </c>
      <c r="G274" s="59" t="str">
        <f>VLOOKUP(A274,PLAN!B:T,10,0)</f>
        <v>0103580102</v>
      </c>
      <c r="H274" s="58" t="str">
        <f>VLOOKUP(A274,PLAN!B:T,11,0)</f>
        <v>260428G02B</v>
      </c>
      <c r="I274" s="58">
        <f>VLOOKUP(A274,PLAN!B:T,12,0)</f>
        <v>26</v>
      </c>
      <c r="J274" s="55">
        <f>VLOOKUP(A274,PLAN!B:AB,19,0)</f>
        <v>46237</v>
      </c>
      <c r="K274" s="57" t="str">
        <f>VLOOKUP(A274,PLAN!B:AB,20,0)</f>
        <v>M7</v>
      </c>
      <c r="L274" s="54"/>
      <c r="M274" s="54"/>
      <c r="N274" s="54"/>
      <c r="O274" s="286" t="str">
        <f>VLOOKUP(A274,PLAN!B:AB,21,0)</f>
        <v>F2</v>
      </c>
      <c r="P274" s="285"/>
      <c r="Q274" s="55">
        <f>VLOOKUP(A274,PLAN!B:AB,16,0)</f>
        <v>46235</v>
      </c>
    </row>
    <row r="275" spans="1:17" ht="15" customHeight="1">
      <c r="A275" s="299" t="s">
        <v>3175</v>
      </c>
      <c r="B275" s="60">
        <f>VLOOKUP(A275,PLAN!B:T,5,0)</f>
        <v>11134979</v>
      </c>
      <c r="C275" s="60" t="str">
        <f>VLOOKUP(A275,PLAN!B:T,6,0)</f>
        <v>2051002-D-A</v>
      </c>
      <c r="D275" s="60" t="str">
        <f>VLOOKUP(A275,PLAN!B:T,7,0)</f>
        <v>TES0018S JP</v>
      </c>
      <c r="E275" s="60" t="str">
        <f>VLOOKUP(A275,PLAN!B:T,4,0)</f>
        <v>4000017407</v>
      </c>
      <c r="F275" s="59">
        <f>VLOOKUP(A275,PLAN!B:T,9,0)</f>
        <v>46248</v>
      </c>
      <c r="G275" s="59" t="str">
        <f>VLOOKUP(A275,PLAN!B:T,10,0)</f>
        <v>0103580103</v>
      </c>
      <c r="H275" s="58" t="str">
        <f>VLOOKUP(A275,PLAN!B:T,11,0)</f>
        <v>260209G02B</v>
      </c>
      <c r="I275" s="58">
        <f>VLOOKUP(A275,PLAN!B:T,12,0)</f>
        <v>1</v>
      </c>
      <c r="J275" s="55">
        <f>VLOOKUP(A275,PLAN!B:AB,19,0)</f>
        <v>46237</v>
      </c>
      <c r="K275" s="57" t="str">
        <f>VLOOKUP(A275,PLAN!B:AB,20,0)</f>
        <v>M7</v>
      </c>
      <c r="L275" s="54"/>
      <c r="M275" s="54"/>
      <c r="N275" s="54"/>
      <c r="O275" s="286" t="str">
        <f>VLOOKUP(A275,PLAN!B:AB,21,0)</f>
        <v>F2</v>
      </c>
      <c r="P275" s="285"/>
      <c r="Q275" s="55">
        <f>VLOOKUP(A275,PLAN!B:AB,16,0)</f>
        <v>46235</v>
      </c>
    </row>
    <row r="276" spans="1:17" ht="15" customHeight="1">
      <c r="A276" s="299" t="s">
        <v>3176</v>
      </c>
      <c r="B276" s="60">
        <f>VLOOKUP(A276,PLAN!B:T,5,0)</f>
        <v>11134979</v>
      </c>
      <c r="C276" s="60" t="str">
        <f>VLOOKUP(A276,PLAN!B:T,6,0)</f>
        <v>2051002-D-A</v>
      </c>
      <c r="D276" s="60" t="str">
        <f>VLOOKUP(A276,PLAN!B:T,7,0)</f>
        <v>TES0018S JP</v>
      </c>
      <c r="E276" s="60" t="str">
        <f>VLOOKUP(A276,PLAN!B:T,4,0)</f>
        <v>4000017408</v>
      </c>
      <c r="F276" s="59">
        <f>VLOOKUP(A276,PLAN!B:T,9,0)</f>
        <v>46248</v>
      </c>
      <c r="G276" s="59" t="str">
        <f>VLOOKUP(A276,PLAN!B:T,10,0)</f>
        <v>0103580104</v>
      </c>
      <c r="H276" s="58" t="str">
        <f>VLOOKUP(A276,PLAN!B:T,11,0)</f>
        <v>260415G01B</v>
      </c>
      <c r="I276" s="58">
        <f>VLOOKUP(A276,PLAN!B:T,12,0)</f>
        <v>8</v>
      </c>
      <c r="J276" s="55">
        <f>VLOOKUP(A276,PLAN!B:AB,19,0)</f>
        <v>46237</v>
      </c>
      <c r="K276" s="57" t="str">
        <f>VLOOKUP(A276,PLAN!B:AB,20,0)</f>
        <v>M7</v>
      </c>
      <c r="L276" s="54"/>
      <c r="M276" s="54"/>
      <c r="N276" s="54"/>
      <c r="O276" s="286" t="str">
        <f>VLOOKUP(A276,PLAN!B:AB,21,0)</f>
        <v>F2</v>
      </c>
      <c r="P276" s="285"/>
      <c r="Q276" s="55">
        <f>VLOOKUP(A276,PLAN!B:AB,16,0)</f>
        <v>46235</v>
      </c>
    </row>
    <row r="277" spans="1:17" ht="15" customHeight="1">
      <c r="A277" s="299" t="s">
        <v>3177</v>
      </c>
      <c r="B277" s="60">
        <f>VLOOKUP(A277,PLAN!B:T,5,0)</f>
        <v>11122032</v>
      </c>
      <c r="C277" s="60" t="str">
        <f>VLOOKUP(A277,PLAN!B:T,6,0)</f>
        <v>2051047-E-A</v>
      </c>
      <c r="D277" s="60" t="str">
        <f>VLOOKUP(A277,PLAN!B:T,7,0)</f>
        <v>MTS0025N45S JP</v>
      </c>
      <c r="E277" s="60" t="str">
        <f>VLOOKUP(A277,PLAN!B:T,4,0)</f>
        <v>1001930166</v>
      </c>
      <c r="F277" s="59">
        <f>VLOOKUP(A277,PLAN!B:T,9,0)</f>
        <v>46248</v>
      </c>
      <c r="G277" s="59" t="str">
        <f>VLOOKUP(A277,PLAN!B:T,10,0)</f>
        <v>0103580106</v>
      </c>
      <c r="H277" s="58" t="str">
        <f>VLOOKUP(A277,PLAN!B:T,11,0)</f>
        <v>260727S01A</v>
      </c>
      <c r="I277" s="58">
        <f>VLOOKUP(A277,PLAN!B:T,12,0)</f>
        <v>9</v>
      </c>
      <c r="J277" s="55">
        <f>VLOOKUP(A277,PLAN!B:AB,19,0)</f>
        <v>46237</v>
      </c>
      <c r="K277" s="57" t="str">
        <f>VLOOKUP(A277,PLAN!B:AB,20,0)</f>
        <v>M7</v>
      </c>
      <c r="L277" s="54"/>
      <c r="M277" s="54"/>
      <c r="N277" s="54"/>
      <c r="O277" s="286" t="str">
        <f>VLOOKUP(A277,PLAN!B:AB,21,0)</f>
        <v>F2</v>
      </c>
      <c r="P277" s="285"/>
      <c r="Q277" s="55">
        <f>VLOOKUP(A277,PLAN!B:AB,16,0)</f>
        <v>46235</v>
      </c>
    </row>
    <row r="278" spans="1:17" ht="15" customHeight="1">
      <c r="A278" s="299" t="s">
        <v>3178</v>
      </c>
      <c r="B278" s="60">
        <f>VLOOKUP(A278,PLAN!B:T,5,0)</f>
        <v>11134977</v>
      </c>
      <c r="C278" s="60" t="str">
        <f>VLOOKUP(A278,PLAN!B:T,6,0)</f>
        <v>1931204-K-A</v>
      </c>
      <c r="D278" s="60" t="str">
        <f>VLOOKUP(A278,PLAN!B:T,7,0)</f>
        <v>E0018450AG-2 JP</v>
      </c>
      <c r="E278" s="60" t="str">
        <f>VLOOKUP(A278,PLAN!B:T,4,0)</f>
        <v>1001930167</v>
      </c>
      <c r="F278" s="59">
        <f>VLOOKUP(A278,PLAN!B:T,9,0)</f>
        <v>46248</v>
      </c>
      <c r="G278" s="59" t="str">
        <f>VLOOKUP(A278,PLAN!B:T,10,0)</f>
        <v>0103580107</v>
      </c>
      <c r="H278" s="58" t="str">
        <f>VLOOKUP(A278,PLAN!B:T,11,0)</f>
        <v>260727S02A</v>
      </c>
      <c r="I278" s="58">
        <f>VLOOKUP(A278,PLAN!B:T,12,0)</f>
        <v>232</v>
      </c>
      <c r="J278" s="55">
        <f>VLOOKUP(A278,PLAN!B:AB,19,0)</f>
        <v>46237</v>
      </c>
      <c r="K278" s="57" t="str">
        <f>VLOOKUP(A278,PLAN!B:AB,20,0)</f>
        <v>M7</v>
      </c>
      <c r="L278" s="54"/>
      <c r="M278" s="54"/>
      <c r="N278" s="54"/>
      <c r="O278" s="286" t="str">
        <f>VLOOKUP(A278,PLAN!B:AB,21,0)</f>
        <v>F2</v>
      </c>
      <c r="P278" s="285"/>
      <c r="Q278" s="55">
        <f>VLOOKUP(A278,PLAN!B:AB,16,0)</f>
        <v>46235</v>
      </c>
    </row>
    <row r="279" spans="1:17" ht="15" customHeight="1">
      <c r="A279" s="299" t="s">
        <v>3272</v>
      </c>
      <c r="B279" s="60">
        <f>VLOOKUP(A279,PLAN!B:T,5,0)</f>
        <v>11118084</v>
      </c>
      <c r="C279" s="60" t="str">
        <f>VLOOKUP(A279,PLAN!B:T,6,0)</f>
        <v>2331074-A-A</v>
      </c>
      <c r="D279" s="60" t="str">
        <f>VLOOKUP(A279,PLAN!B:T,7,0)</f>
        <v>WAMS-180-16WA CE3</v>
      </c>
      <c r="E279" s="60" t="str">
        <f>VLOOKUP(A279,PLAN!B:T,4,0)</f>
        <v>1001930195</v>
      </c>
      <c r="F279" s="59">
        <f>VLOOKUP(A279,PLAN!B:T,9,0)</f>
        <v>46248</v>
      </c>
      <c r="G279" s="59" t="str">
        <f>VLOOKUP(A279,PLAN!B:T,10,0)</f>
        <v>0103580257</v>
      </c>
      <c r="H279" s="58" t="str">
        <f>VLOOKUP(A279,PLAN!B:T,11,0)</f>
        <v>260727A63A</v>
      </c>
      <c r="I279" s="58">
        <f>VLOOKUP(A279,PLAN!B:T,12,0)</f>
        <v>120</v>
      </c>
      <c r="J279" s="55">
        <f>VLOOKUP(A279,PLAN!B:AB,19,0)</f>
        <v>46237</v>
      </c>
      <c r="K279" s="57" t="str">
        <f>VLOOKUP(A279,PLAN!B:AB,20,0)</f>
        <v>M7</v>
      </c>
      <c r="L279" s="54"/>
      <c r="M279" s="54"/>
      <c r="N279" s="54"/>
      <c r="O279" s="286" t="str">
        <f>VLOOKUP(A279,PLAN!B:AB,21,0)</f>
        <v>F2</v>
      </c>
      <c r="P279" s="285"/>
      <c r="Q279" s="55">
        <f>VLOOKUP(A279,PLAN!B:AB,16,0)</f>
        <v>46235</v>
      </c>
    </row>
    <row r="280" spans="1:17" ht="15" customHeight="1">
      <c r="A280" s="299" t="s">
        <v>3273</v>
      </c>
      <c r="B280" s="60">
        <f>VLOOKUP(A280,PLAN!B:T,5,0)</f>
        <v>11127218</v>
      </c>
      <c r="C280" s="60" t="str">
        <f>VLOOKUP(A280,PLAN!B:T,6,0)</f>
        <v>2131626-B-A</v>
      </c>
      <c r="D280" s="60" t="str">
        <f>VLOOKUP(A280,PLAN!B:T,7,0)</f>
        <v>WAIN-CKI-200-BS NO CE</v>
      </c>
      <c r="E280" s="60" t="str">
        <f>VLOOKUP(A280,PLAN!B:T,4,0)</f>
        <v>1001930196</v>
      </c>
      <c r="F280" s="59">
        <f>VLOOKUP(A280,PLAN!B:T,9,0)</f>
        <v>46248</v>
      </c>
      <c r="G280" s="59" t="str">
        <f>VLOOKUP(A280,PLAN!B:T,10,0)</f>
        <v>0103580258</v>
      </c>
      <c r="H280" s="58" t="str">
        <f>VLOOKUP(A280,PLAN!B:T,11,0)</f>
        <v>260727A64A</v>
      </c>
      <c r="I280" s="58">
        <f>VLOOKUP(A280,PLAN!B:T,12,0)</f>
        <v>10</v>
      </c>
      <c r="J280" s="55">
        <f>VLOOKUP(A280,PLAN!B:AB,19,0)</f>
        <v>46237</v>
      </c>
      <c r="K280" s="57" t="str">
        <f>VLOOKUP(A280,PLAN!B:AB,20,0)</f>
        <v>M7</v>
      </c>
      <c r="L280" s="54"/>
      <c r="M280" s="54"/>
      <c r="N280" s="54"/>
      <c r="O280" s="286" t="str">
        <f>VLOOKUP(A280,PLAN!B:AB,21,0)</f>
        <v>F2</v>
      </c>
      <c r="P280" s="285"/>
      <c r="Q280" s="55">
        <f>VLOOKUP(A280,PLAN!B:AB,16,0)</f>
        <v>46235</v>
      </c>
    </row>
    <row r="281" spans="1:17" ht="15" customHeight="1">
      <c r="A281" s="299" t="s">
        <v>3274</v>
      </c>
      <c r="B281" s="60">
        <f>VLOOKUP(A281,PLAN!B:T,5,0)</f>
        <v>11127219</v>
      </c>
      <c r="C281" s="60" t="str">
        <f>VLOOKUP(A281,PLAN!B:T,6,0)</f>
        <v>2131627-B-A</v>
      </c>
      <c r="D281" s="60" t="str">
        <f>VLOOKUP(A281,PLAN!B:T,7,0)</f>
        <v>WAIN-CKI-18-200-BS NO CE</v>
      </c>
      <c r="E281" s="60" t="str">
        <f>VLOOKUP(A281,PLAN!B:T,4,0)</f>
        <v>1001930197</v>
      </c>
      <c r="F281" s="59">
        <f>VLOOKUP(A281,PLAN!B:T,9,0)</f>
        <v>46248</v>
      </c>
      <c r="G281" s="59" t="str">
        <f>VLOOKUP(A281,PLAN!B:T,10,0)</f>
        <v>0103580259</v>
      </c>
      <c r="H281" s="58" t="str">
        <f>VLOOKUP(A281,PLAN!B:T,11,0)</f>
        <v>260727A65A</v>
      </c>
      <c r="I281" s="58">
        <f>VLOOKUP(A281,PLAN!B:T,12,0)</f>
        <v>15</v>
      </c>
      <c r="J281" s="55">
        <f>VLOOKUP(A281,PLAN!B:AB,19,0)</f>
        <v>46237</v>
      </c>
      <c r="K281" s="57" t="str">
        <f>VLOOKUP(A281,PLAN!B:AB,20,0)</f>
        <v>M7</v>
      </c>
      <c r="L281" s="54"/>
      <c r="M281" s="54"/>
      <c r="N281" s="54"/>
      <c r="O281" s="286" t="str">
        <f>VLOOKUP(A281,PLAN!B:AB,21,0)</f>
        <v>F2</v>
      </c>
      <c r="P281" s="285"/>
      <c r="Q281" s="55">
        <f>VLOOKUP(A281,PLAN!B:AB,16,0)</f>
        <v>46235</v>
      </c>
    </row>
    <row r="282" spans="1:17" ht="15" customHeight="1">
      <c r="A282" s="299" t="s">
        <v>3275</v>
      </c>
      <c r="B282" s="60">
        <f>VLOOKUP(A282,PLAN!B:T,5,0)</f>
        <v>11127820</v>
      </c>
      <c r="C282" s="60" t="str">
        <f>VLOOKUP(A282,PLAN!B:T,6,0)</f>
        <v>2131618-B-A</v>
      </c>
      <c r="D282" s="60" t="str">
        <f>VLOOKUP(A282,PLAN!B:T,7,0)</f>
        <v>WAIN-CKI-200 NO CE</v>
      </c>
      <c r="E282" s="60" t="str">
        <f>VLOOKUP(A282,PLAN!B:T,4,0)</f>
        <v>1001930198</v>
      </c>
      <c r="F282" s="59">
        <f>VLOOKUP(A282,PLAN!B:T,9,0)</f>
        <v>46248</v>
      </c>
      <c r="G282" s="59" t="str">
        <f>VLOOKUP(A282,PLAN!B:T,10,0)</f>
        <v>0103580260</v>
      </c>
      <c r="H282" s="58" t="str">
        <f>VLOOKUP(A282,PLAN!B:T,11,0)</f>
        <v>260727A66A</v>
      </c>
      <c r="I282" s="58">
        <f>VLOOKUP(A282,PLAN!B:T,12,0)</f>
        <v>30</v>
      </c>
      <c r="J282" s="55">
        <f>VLOOKUP(A282,PLAN!B:AB,19,0)</f>
        <v>46237</v>
      </c>
      <c r="K282" s="57" t="str">
        <f>VLOOKUP(A282,PLAN!B:AB,20,0)</f>
        <v>M7</v>
      </c>
      <c r="L282" s="54"/>
      <c r="M282" s="54"/>
      <c r="N282" s="54"/>
      <c r="O282" s="286" t="str">
        <f>VLOOKUP(A282,PLAN!B:AB,21,0)</f>
        <v>F2</v>
      </c>
      <c r="P282" s="285"/>
      <c r="Q282" s="55">
        <f>VLOOKUP(A282,PLAN!B:AB,16,0)</f>
        <v>46235</v>
      </c>
    </row>
    <row r="283" spans="1:17" ht="15" customHeight="1">
      <c r="A283" s="299" t="s">
        <v>3276</v>
      </c>
      <c r="B283" s="60">
        <f>VLOOKUP(A283,PLAN!B:T,5,0)</f>
        <v>11134337</v>
      </c>
      <c r="C283" s="60" t="str">
        <f>VLOOKUP(A283,PLAN!B:T,6,0)</f>
        <v>2331163-A-A</v>
      </c>
      <c r="D283" s="60" t="str">
        <f>VLOOKUP(A283,PLAN!B:T,7,0)</f>
        <v>WAIN-CKI-200-BS CE3</v>
      </c>
      <c r="E283" s="60" t="str">
        <f>VLOOKUP(A283,PLAN!B:T,4,0)</f>
        <v>1001930199</v>
      </c>
      <c r="F283" s="59">
        <f>VLOOKUP(A283,PLAN!B:T,9,0)</f>
        <v>46248</v>
      </c>
      <c r="G283" s="59" t="str">
        <f>VLOOKUP(A283,PLAN!B:T,10,0)</f>
        <v>0103580261</v>
      </c>
      <c r="H283" s="58" t="str">
        <f>VLOOKUP(A283,PLAN!B:T,11,0)</f>
        <v>260727A67A</v>
      </c>
      <c r="I283" s="58">
        <f>VLOOKUP(A283,PLAN!B:T,12,0)</f>
        <v>15</v>
      </c>
      <c r="J283" s="55">
        <f>VLOOKUP(A283,PLAN!B:AB,19,0)</f>
        <v>46237</v>
      </c>
      <c r="K283" s="57" t="str">
        <f>VLOOKUP(A283,PLAN!B:AB,20,0)</f>
        <v>M7</v>
      </c>
      <c r="L283" s="54"/>
      <c r="M283" s="54"/>
      <c r="N283" s="54"/>
      <c r="O283" s="286" t="str">
        <f>VLOOKUP(A283,PLAN!B:AB,21,0)</f>
        <v>F2</v>
      </c>
      <c r="P283" s="285"/>
      <c r="Q283" s="55">
        <f>VLOOKUP(A283,PLAN!B:AB,16,0)</f>
        <v>46235</v>
      </c>
    </row>
    <row r="284" spans="1:17" ht="15" customHeight="1">
      <c r="A284" s="299" t="s">
        <v>3277</v>
      </c>
      <c r="B284" s="60">
        <f>VLOOKUP(A284,PLAN!B:T,5,0)</f>
        <v>11134340</v>
      </c>
      <c r="C284" s="60" t="str">
        <f>VLOOKUP(A284,PLAN!B:T,6,0)</f>
        <v>2331156-A-A</v>
      </c>
      <c r="D284" s="60" t="str">
        <f>VLOOKUP(A284,PLAN!B:T,7,0)</f>
        <v>AIN-CKI-200-B-SFT CE2</v>
      </c>
      <c r="E284" s="60" t="str">
        <f>VLOOKUP(A284,PLAN!B:T,4,0)</f>
        <v>1001930200</v>
      </c>
      <c r="F284" s="59">
        <f>VLOOKUP(A284,PLAN!B:T,9,0)</f>
        <v>46248</v>
      </c>
      <c r="G284" s="59" t="str">
        <f>VLOOKUP(A284,PLAN!B:T,10,0)</f>
        <v>0103580262</v>
      </c>
      <c r="H284" s="58" t="str">
        <f>VLOOKUP(A284,PLAN!B:T,11,0)</f>
        <v>260727A68A</v>
      </c>
      <c r="I284" s="58">
        <f>VLOOKUP(A284,PLAN!B:T,12,0)</f>
        <v>5</v>
      </c>
      <c r="J284" s="55">
        <f>VLOOKUP(A284,PLAN!B:AB,19,0)</f>
        <v>46237</v>
      </c>
      <c r="K284" s="57" t="str">
        <f>VLOOKUP(A284,PLAN!B:AB,20,0)</f>
        <v>M7</v>
      </c>
      <c r="L284" s="54"/>
      <c r="M284" s="54"/>
      <c r="N284" s="54"/>
      <c r="O284" s="286" t="str">
        <f>VLOOKUP(A284,PLAN!B:AB,21,0)</f>
        <v>F2</v>
      </c>
      <c r="P284" s="285"/>
      <c r="Q284" s="55">
        <f>VLOOKUP(A284,PLAN!B:AB,16,0)</f>
        <v>46235</v>
      </c>
    </row>
    <row r="285" spans="1:17" ht="15" customHeight="1">
      <c r="A285" s="299" t="s">
        <v>3278</v>
      </c>
      <c r="B285" s="60">
        <f>VLOOKUP(A285,PLAN!B:T,5,0)</f>
        <v>11134341</v>
      </c>
      <c r="C285" s="60" t="str">
        <f>VLOOKUP(A285,PLAN!B:T,6,0)</f>
        <v>2331155-A-A</v>
      </c>
      <c r="D285" s="60" t="str">
        <f>VLOOKUP(A285,PLAN!B:T,7,0)</f>
        <v>AIN-CKI-18-200-SFT CE2</v>
      </c>
      <c r="E285" s="60" t="str">
        <f>VLOOKUP(A285,PLAN!B:T,4,0)</f>
        <v>1001930201</v>
      </c>
      <c r="F285" s="59">
        <f>VLOOKUP(A285,PLAN!B:T,9,0)</f>
        <v>46248</v>
      </c>
      <c r="G285" s="59" t="str">
        <f>VLOOKUP(A285,PLAN!B:T,10,0)</f>
        <v>0103580263</v>
      </c>
      <c r="H285" s="58" t="str">
        <f>VLOOKUP(A285,PLAN!B:T,11,0)</f>
        <v>260727A69A</v>
      </c>
      <c r="I285" s="58">
        <f>VLOOKUP(A285,PLAN!B:T,12,0)</f>
        <v>2</v>
      </c>
      <c r="J285" s="55">
        <f>VLOOKUP(A285,PLAN!B:AB,19,0)</f>
        <v>46237</v>
      </c>
      <c r="K285" s="57" t="str">
        <f>VLOOKUP(A285,PLAN!B:AB,20,0)</f>
        <v>M7</v>
      </c>
      <c r="L285" s="54"/>
      <c r="M285" s="54"/>
      <c r="N285" s="54"/>
      <c r="O285" s="286" t="str">
        <f>VLOOKUP(A285,PLAN!B:AB,21,0)</f>
        <v>F2</v>
      </c>
      <c r="P285" s="285"/>
      <c r="Q285" s="55">
        <f>VLOOKUP(A285,PLAN!B:AB,16,0)</f>
        <v>46235</v>
      </c>
    </row>
    <row r="286" spans="1:17" ht="15" customHeight="1">
      <c r="A286" s="299" t="s">
        <v>3279</v>
      </c>
      <c r="B286" s="60">
        <f>VLOOKUP(A286,PLAN!B:T,5,0)</f>
        <v>11131246</v>
      </c>
      <c r="C286" s="60" t="str">
        <f>VLOOKUP(A286,PLAN!B:T,6,0)</f>
        <v>2331231-A-A</v>
      </c>
      <c r="D286" s="60" t="str">
        <f>VLOOKUP(A286,PLAN!B:T,7,0)</f>
        <v>WAMS-180-1645 NOCE</v>
      </c>
      <c r="E286" s="60" t="str">
        <f>VLOOKUP(A286,PLAN!B:T,4,0)</f>
        <v>1001930202</v>
      </c>
      <c r="F286" s="59">
        <f>VLOOKUP(A286,PLAN!B:T,9,0)</f>
        <v>46248</v>
      </c>
      <c r="G286" s="59" t="str">
        <f>VLOOKUP(A286,PLAN!B:T,10,0)</f>
        <v>0103580264</v>
      </c>
      <c r="H286" s="58" t="str">
        <f>VLOOKUP(A286,PLAN!B:T,11,0)</f>
        <v>260727A70A</v>
      </c>
      <c r="I286" s="58">
        <f>VLOOKUP(A286,PLAN!B:T,12,0)</f>
        <v>10</v>
      </c>
      <c r="J286" s="55">
        <f>VLOOKUP(A286,PLAN!B:AB,19,0)</f>
        <v>46237</v>
      </c>
      <c r="K286" s="57" t="str">
        <f>VLOOKUP(A286,PLAN!B:AB,20,0)</f>
        <v>M7</v>
      </c>
      <c r="L286" s="54"/>
      <c r="M286" s="54"/>
      <c r="N286" s="54"/>
      <c r="O286" s="286" t="str">
        <f>VLOOKUP(A286,PLAN!B:AB,21,0)</f>
        <v>F2</v>
      </c>
      <c r="P286" s="285"/>
      <c r="Q286" s="55">
        <f>VLOOKUP(A286,PLAN!B:AB,16,0)</f>
        <v>46235</v>
      </c>
    </row>
    <row r="287" spans="1:17" ht="15" customHeight="1">
      <c r="A287" s="299" t="s">
        <v>3280</v>
      </c>
      <c r="B287" s="60">
        <f>VLOOKUP(A287,PLAN!B:T,5,0)</f>
        <v>11131252</v>
      </c>
      <c r="C287" s="60" t="str">
        <f>VLOOKUP(A287,PLAN!B:T,6,0)</f>
        <v>2331237-A-A</v>
      </c>
      <c r="D287" s="60" t="str">
        <f>VLOOKUP(A287,PLAN!B:T,7,0)</f>
        <v>WAMS-180-16WA NOCE</v>
      </c>
      <c r="E287" s="60" t="str">
        <f>VLOOKUP(A287,PLAN!B:T,4,0)</f>
        <v>1001930203</v>
      </c>
      <c r="F287" s="59">
        <f>VLOOKUP(A287,PLAN!B:T,9,0)</f>
        <v>46248</v>
      </c>
      <c r="G287" s="59" t="str">
        <f>VLOOKUP(A287,PLAN!B:T,10,0)</f>
        <v>0103580265</v>
      </c>
      <c r="H287" s="58" t="str">
        <f>VLOOKUP(A287,PLAN!B:T,11,0)</f>
        <v>260727A71A</v>
      </c>
      <c r="I287" s="58">
        <f>VLOOKUP(A287,PLAN!B:T,12,0)</f>
        <v>25</v>
      </c>
      <c r="J287" s="55">
        <f>VLOOKUP(A287,PLAN!B:AB,19,0)</f>
        <v>46237</v>
      </c>
      <c r="K287" s="57" t="str">
        <f>VLOOKUP(A287,PLAN!B:AB,20,0)</f>
        <v>M7</v>
      </c>
      <c r="L287" s="54"/>
      <c r="M287" s="54"/>
      <c r="N287" s="54"/>
      <c r="O287" s="286" t="str">
        <f>VLOOKUP(A287,PLAN!B:AB,21,0)</f>
        <v>F2</v>
      </c>
      <c r="P287" s="285"/>
      <c r="Q287" s="55">
        <f>VLOOKUP(A287,PLAN!B:AB,16,0)</f>
        <v>46235</v>
      </c>
    </row>
    <row r="288" spans="1:17" ht="15" customHeight="1">
      <c r="A288" s="299" t="s">
        <v>3281</v>
      </c>
      <c r="B288" s="60">
        <f>VLOOKUP(A288,PLAN!B:T,5,0)</f>
        <v>11127824</v>
      </c>
      <c r="C288" s="60" t="str">
        <f>VLOOKUP(A288,PLAN!B:T,6,0)</f>
        <v>2131622-B-A</v>
      </c>
      <c r="D288" s="60" t="str">
        <f>VLOOKUP(A288,PLAN!B:T,7,0)</f>
        <v>WAIN-CKI-008-200 NO CE</v>
      </c>
      <c r="E288" s="60" t="str">
        <f>VLOOKUP(A288,PLAN!B:T,4,0)</f>
        <v>1001930204</v>
      </c>
      <c r="F288" s="59">
        <f>VLOOKUP(A288,PLAN!B:T,9,0)</f>
        <v>46248</v>
      </c>
      <c r="G288" s="59" t="str">
        <f>VLOOKUP(A288,PLAN!B:T,10,0)</f>
        <v>0103580266</v>
      </c>
      <c r="H288" s="58" t="str">
        <f>VLOOKUP(A288,PLAN!B:T,11,0)</f>
        <v>260727A72A</v>
      </c>
      <c r="I288" s="58">
        <f>VLOOKUP(A288,PLAN!B:T,12,0)</f>
        <v>40</v>
      </c>
      <c r="J288" s="55">
        <f>VLOOKUP(A288,PLAN!B:AB,19,0)</f>
        <v>46237</v>
      </c>
      <c r="K288" s="57" t="str">
        <f>VLOOKUP(A288,PLAN!B:AB,20,0)</f>
        <v>M7</v>
      </c>
      <c r="L288" s="54"/>
      <c r="M288" s="54"/>
      <c r="N288" s="54"/>
      <c r="O288" s="286" t="str">
        <f>VLOOKUP(A288,PLAN!B:AB,21,0)</f>
        <v>F2</v>
      </c>
      <c r="P288" s="285"/>
      <c r="Q288" s="55">
        <f>VLOOKUP(A288,PLAN!B:AB,16,0)</f>
        <v>46235</v>
      </c>
    </row>
    <row r="289" spans="1:17" ht="15" customHeight="1">
      <c r="A289" s="299" t="s">
        <v>3282</v>
      </c>
      <c r="B289" s="60">
        <f>VLOOKUP(A289,PLAN!B:T,5,0)</f>
        <v>11127823</v>
      </c>
      <c r="C289" s="60" t="str">
        <f>VLOOKUP(A289,PLAN!B:T,6,0)</f>
        <v>2131621-B-AK</v>
      </c>
      <c r="D289" s="60" t="str">
        <f>VLOOKUP(A289,PLAN!B:T,7,0)</f>
        <v>WAIN-CKI-10-300 NOCE</v>
      </c>
      <c r="E289" s="60" t="str">
        <f>VLOOKUP(A289,PLAN!B:T,4,0)</f>
        <v>1001930205</v>
      </c>
      <c r="F289" s="59">
        <f>VLOOKUP(A289,PLAN!B:T,9,0)</f>
        <v>46248</v>
      </c>
      <c r="G289" s="59" t="str">
        <f>VLOOKUP(A289,PLAN!B:T,10,0)</f>
        <v>0103580267</v>
      </c>
      <c r="H289" s="58" t="str">
        <f>VLOOKUP(A289,PLAN!B:T,11,0)</f>
        <v>260727A73A</v>
      </c>
      <c r="I289" s="58">
        <f>VLOOKUP(A289,PLAN!B:T,12,0)</f>
        <v>2</v>
      </c>
      <c r="J289" s="55">
        <f>VLOOKUP(A289,PLAN!B:AB,19,0)</f>
        <v>46237</v>
      </c>
      <c r="K289" s="57" t="str">
        <f>VLOOKUP(A289,PLAN!B:AB,20,0)</f>
        <v>M7</v>
      </c>
      <c r="L289" s="54"/>
      <c r="M289" s="54"/>
      <c r="N289" s="54"/>
      <c r="O289" s="286" t="str">
        <f>VLOOKUP(A289,PLAN!B:AB,21,0)</f>
        <v>F2</v>
      </c>
      <c r="P289" s="285"/>
      <c r="Q289" s="55">
        <f>VLOOKUP(A289,PLAN!B:AB,16,0)</f>
        <v>46235</v>
      </c>
    </row>
    <row r="290" spans="1:17" ht="15" customHeight="1">
      <c r="A290" s="299" t="s">
        <v>3283</v>
      </c>
      <c r="B290" s="60">
        <f>VLOOKUP(A290,PLAN!B:T,5,0)</f>
        <v>11131250</v>
      </c>
      <c r="C290" s="60" t="str">
        <f>VLOOKUP(A290,PLAN!B:T,6,0)</f>
        <v>2331235-A-A</v>
      </c>
      <c r="D290" s="60" t="str">
        <f>VLOOKUP(A290,PLAN!B:T,7,0)</f>
        <v>WAMS-135-16WA NOCE</v>
      </c>
      <c r="E290" s="60" t="str">
        <f>VLOOKUP(A290,PLAN!B:T,4,0)</f>
        <v>1001930206</v>
      </c>
      <c r="F290" s="59">
        <f>VLOOKUP(A290,PLAN!B:T,9,0)</f>
        <v>46248</v>
      </c>
      <c r="G290" s="59" t="str">
        <f>VLOOKUP(A290,PLAN!B:T,10,0)</f>
        <v>0103580268</v>
      </c>
      <c r="H290" s="58" t="str">
        <f>VLOOKUP(A290,PLAN!B:T,11,0)</f>
        <v>260727A74A</v>
      </c>
      <c r="I290" s="58">
        <f>VLOOKUP(A290,PLAN!B:T,12,0)</f>
        <v>70</v>
      </c>
      <c r="J290" s="55">
        <f>VLOOKUP(A290,PLAN!B:AB,19,0)</f>
        <v>46237</v>
      </c>
      <c r="K290" s="57" t="str">
        <f>VLOOKUP(A290,PLAN!B:AB,20,0)</f>
        <v>M7</v>
      </c>
      <c r="L290" s="54"/>
      <c r="M290" s="54"/>
      <c r="N290" s="54"/>
      <c r="O290" s="286" t="str">
        <f>VLOOKUP(A290,PLAN!B:AB,21,0)</f>
        <v>F2</v>
      </c>
      <c r="P290" s="285"/>
      <c r="Q290" s="55">
        <f>VLOOKUP(A290,PLAN!B:AB,16,0)</f>
        <v>46235</v>
      </c>
    </row>
    <row r="291" spans="1:17" ht="15" customHeight="1">
      <c r="A291" s="299" t="s">
        <v>3284</v>
      </c>
      <c r="B291" s="60">
        <f>VLOOKUP(A291,PLAN!B:T,5,0)</f>
        <v>11131251</v>
      </c>
      <c r="C291" s="60" t="str">
        <f>VLOOKUP(A291,PLAN!B:T,6,0)</f>
        <v>2331236-A-A</v>
      </c>
      <c r="D291" s="60" t="str">
        <f>VLOOKUP(A291,PLAN!B:T,7,0)</f>
        <v>WAMS-165-16WA NOCE</v>
      </c>
      <c r="E291" s="60" t="str">
        <f>VLOOKUP(A291,PLAN!B:T,4,0)</f>
        <v>1001930207</v>
      </c>
      <c r="F291" s="59">
        <f>VLOOKUP(A291,PLAN!B:T,9,0)</f>
        <v>46248</v>
      </c>
      <c r="G291" s="59" t="str">
        <f>VLOOKUP(A291,PLAN!B:T,10,0)</f>
        <v>0103580269</v>
      </c>
      <c r="H291" s="58" t="str">
        <f>VLOOKUP(A291,PLAN!B:T,11,0)</f>
        <v>260727A75A</v>
      </c>
      <c r="I291" s="58">
        <f>VLOOKUP(A291,PLAN!B:T,12,0)</f>
        <v>40</v>
      </c>
      <c r="J291" s="55">
        <f>VLOOKUP(A291,PLAN!B:AB,19,0)</f>
        <v>46237</v>
      </c>
      <c r="K291" s="57" t="str">
        <f>VLOOKUP(A291,PLAN!B:AB,20,0)</f>
        <v>M7</v>
      </c>
      <c r="L291" s="54"/>
      <c r="M291" s="54"/>
      <c r="N291" s="54"/>
      <c r="O291" s="286" t="str">
        <f>VLOOKUP(A291,PLAN!B:AB,21,0)</f>
        <v>F2</v>
      </c>
      <c r="P291" s="285"/>
      <c r="Q291" s="55">
        <f>VLOOKUP(A291,PLAN!B:AB,16,0)</f>
        <v>46235</v>
      </c>
    </row>
    <row r="292" spans="1:17" ht="15" customHeight="1">
      <c r="A292" s="299" t="s">
        <v>3285</v>
      </c>
      <c r="B292" s="60">
        <f>VLOOKUP(A292,PLAN!B:T,5,0)</f>
        <v>11131246</v>
      </c>
      <c r="C292" s="60" t="str">
        <f>VLOOKUP(A292,PLAN!B:T,6,0)</f>
        <v>2331231-A-A</v>
      </c>
      <c r="D292" s="60" t="str">
        <f>VLOOKUP(A292,PLAN!B:T,7,0)</f>
        <v>WAMS-180-1645 NOCE</v>
      </c>
      <c r="E292" s="60" t="str">
        <f>VLOOKUP(A292,PLAN!B:T,4,0)</f>
        <v>1001930208</v>
      </c>
      <c r="F292" s="59">
        <f>VLOOKUP(A292,PLAN!B:T,9,0)</f>
        <v>46248</v>
      </c>
      <c r="G292" s="59" t="str">
        <f>VLOOKUP(A292,PLAN!B:T,10,0)</f>
        <v>0103580270</v>
      </c>
      <c r="H292" s="58" t="str">
        <f>VLOOKUP(A292,PLAN!B:T,11,0)</f>
        <v>260727A76A</v>
      </c>
      <c r="I292" s="58">
        <f>VLOOKUP(A292,PLAN!B:T,12,0)</f>
        <v>80</v>
      </c>
      <c r="J292" s="55">
        <f>VLOOKUP(A292,PLAN!B:AB,19,0)</f>
        <v>46237</v>
      </c>
      <c r="K292" s="57" t="str">
        <f>VLOOKUP(A292,PLAN!B:AB,20,0)</f>
        <v>M7</v>
      </c>
      <c r="L292" s="54"/>
      <c r="M292" s="54"/>
      <c r="N292" s="54"/>
      <c r="O292" s="286" t="str">
        <f>VLOOKUP(A292,PLAN!B:AB,21,0)</f>
        <v>F2</v>
      </c>
      <c r="P292" s="285"/>
      <c r="Q292" s="55">
        <f>VLOOKUP(A292,PLAN!B:AB,16,0)</f>
        <v>46235</v>
      </c>
    </row>
    <row r="293" spans="1:17" ht="15" customHeight="1">
      <c r="A293" s="299" t="s">
        <v>3286</v>
      </c>
      <c r="B293" s="60">
        <f>VLOOKUP(A293,PLAN!B:T,5,0)</f>
        <v>11131249</v>
      </c>
      <c r="C293" s="60" t="str">
        <f>VLOOKUP(A293,PLAN!B:T,6,0)</f>
        <v>2331234-A-A</v>
      </c>
      <c r="D293" s="60" t="str">
        <f>VLOOKUP(A293,PLAN!B:T,7,0)</f>
        <v>WAMS-180-16ST NOCE</v>
      </c>
      <c r="E293" s="60" t="str">
        <f>VLOOKUP(A293,PLAN!B:T,4,0)</f>
        <v>1001930209</v>
      </c>
      <c r="F293" s="59">
        <f>VLOOKUP(A293,PLAN!B:T,9,0)</f>
        <v>46248</v>
      </c>
      <c r="G293" s="59" t="str">
        <f>VLOOKUP(A293,PLAN!B:T,10,0)</f>
        <v>0103580271</v>
      </c>
      <c r="H293" s="58" t="str">
        <f>VLOOKUP(A293,PLAN!B:T,11,0)</f>
        <v>260727A77A</v>
      </c>
      <c r="I293" s="58">
        <f>VLOOKUP(A293,PLAN!B:T,12,0)</f>
        <v>90</v>
      </c>
      <c r="J293" s="55">
        <f>VLOOKUP(A293,PLAN!B:AB,19,0)</f>
        <v>46237</v>
      </c>
      <c r="K293" s="57" t="str">
        <f>VLOOKUP(A293,PLAN!B:AB,20,0)</f>
        <v>M7</v>
      </c>
      <c r="L293" s="54"/>
      <c r="M293" s="54"/>
      <c r="N293" s="54"/>
      <c r="O293" s="286" t="str">
        <f>VLOOKUP(A293,PLAN!B:AB,21,0)</f>
        <v>F2</v>
      </c>
      <c r="P293" s="285"/>
      <c r="Q293" s="55">
        <f>VLOOKUP(A293,PLAN!B:AB,16,0)</f>
        <v>46235</v>
      </c>
    </row>
    <row r="294" spans="1:17" ht="15" customHeight="1">
      <c r="A294" s="299" t="s">
        <v>3287</v>
      </c>
      <c r="B294" s="60">
        <f>VLOOKUP(A294,PLAN!B:T,5,0)</f>
        <v>11117107</v>
      </c>
      <c r="C294" s="60" t="str">
        <f>VLOOKUP(A294,PLAN!B:T,6,0)</f>
        <v>2331065-0-A</v>
      </c>
      <c r="D294" s="60" t="str">
        <f>VLOOKUP(A294,PLAN!B:T,7,0)</f>
        <v>AHW10S302S CE4</v>
      </c>
      <c r="E294" s="60" t="str">
        <f>VLOOKUP(A294,PLAN!B:T,4,0)</f>
        <v>1001930210</v>
      </c>
      <c r="F294" s="59">
        <f>VLOOKUP(A294,PLAN!B:T,9,0)</f>
        <v>46248</v>
      </c>
      <c r="G294" s="59" t="str">
        <f>VLOOKUP(A294,PLAN!B:T,10,0)</f>
        <v>0103580272</v>
      </c>
      <c r="H294" s="58" t="str">
        <f>VLOOKUP(A294,PLAN!B:T,11,0)</f>
        <v>260727A78A</v>
      </c>
      <c r="I294" s="58">
        <f>VLOOKUP(A294,PLAN!B:T,12,0)</f>
        <v>103</v>
      </c>
      <c r="J294" s="55">
        <f>VLOOKUP(A294,PLAN!B:AB,19,0)</f>
        <v>46237</v>
      </c>
      <c r="K294" s="57" t="str">
        <f>VLOOKUP(A294,PLAN!B:AB,20,0)</f>
        <v>M7</v>
      </c>
      <c r="L294" s="54"/>
      <c r="M294" s="54"/>
      <c r="N294" s="54"/>
      <c r="O294" s="286" t="str">
        <f>VLOOKUP(A294,PLAN!B:AB,21,0)</f>
        <v>F2</v>
      </c>
      <c r="P294" s="285"/>
      <c r="Q294" s="55">
        <f>VLOOKUP(A294,PLAN!B:AB,16,0)</f>
        <v>46235</v>
      </c>
    </row>
    <row r="295" spans="1:17" ht="15" customHeight="1">
      <c r="A295" s="299" t="s">
        <v>3288</v>
      </c>
      <c r="B295" s="60">
        <f>VLOOKUP(A295,PLAN!B:T,5,0)</f>
        <v>11117354</v>
      </c>
      <c r="C295" s="60" t="str">
        <f>VLOOKUP(A295,PLAN!B:T,6,0)</f>
        <v>2131726-B-A</v>
      </c>
      <c r="D295" s="60" t="str">
        <f>VLOOKUP(A295,PLAN!B:T,7,0)</f>
        <v>AHW14R013S NO CE</v>
      </c>
      <c r="E295" s="60" t="str">
        <f>VLOOKUP(A295,PLAN!B:T,4,0)</f>
        <v>1001930211</v>
      </c>
      <c r="F295" s="59">
        <f>VLOOKUP(A295,PLAN!B:T,9,0)</f>
        <v>46248</v>
      </c>
      <c r="G295" s="59" t="str">
        <f>VLOOKUP(A295,PLAN!B:T,10,0)</f>
        <v>0103580273</v>
      </c>
      <c r="H295" s="58" t="str">
        <f>VLOOKUP(A295,PLAN!B:T,11,0)</f>
        <v>260727A79A</v>
      </c>
      <c r="I295" s="58">
        <f>VLOOKUP(A295,PLAN!B:T,12,0)</f>
        <v>20</v>
      </c>
      <c r="J295" s="55">
        <f>VLOOKUP(A295,PLAN!B:AB,19,0)</f>
        <v>46237</v>
      </c>
      <c r="K295" s="57" t="str">
        <f>VLOOKUP(A295,PLAN!B:AB,20,0)</f>
        <v>M7</v>
      </c>
      <c r="L295" s="54"/>
      <c r="M295" s="54"/>
      <c r="N295" s="54"/>
      <c r="O295" s="286" t="str">
        <f>VLOOKUP(A295,PLAN!B:AB,21,0)</f>
        <v>F2</v>
      </c>
      <c r="P295" s="285"/>
      <c r="Q295" s="55">
        <f>VLOOKUP(A295,PLAN!B:AB,16,0)</f>
        <v>46235</v>
      </c>
    </row>
    <row r="296" spans="1:17" ht="15" customHeight="1">
      <c r="A296" s="299" t="s">
        <v>3289</v>
      </c>
      <c r="B296" s="60">
        <f>VLOOKUP(A296,PLAN!B:T,5,0)</f>
        <v>11125715</v>
      </c>
      <c r="C296" s="60" t="str">
        <f>VLOOKUP(A296,PLAN!B:T,6,0)</f>
        <v>2131687-C-AK</v>
      </c>
      <c r="D296" s="60" t="str">
        <f>VLOOKUP(A296,PLAN!B:T,7,0)</f>
        <v>AHW14R001S NOCE</v>
      </c>
      <c r="E296" s="60" t="str">
        <f>VLOOKUP(A296,PLAN!B:T,4,0)</f>
        <v>1001930212</v>
      </c>
      <c r="F296" s="59">
        <f>VLOOKUP(A296,PLAN!B:T,9,0)</f>
        <v>46248</v>
      </c>
      <c r="G296" s="59" t="str">
        <f>VLOOKUP(A296,PLAN!B:T,10,0)</f>
        <v>0103580274</v>
      </c>
      <c r="H296" s="58" t="str">
        <f>VLOOKUP(A296,PLAN!B:T,11,0)</f>
        <v>260727A80A</v>
      </c>
      <c r="I296" s="58">
        <f>VLOOKUP(A296,PLAN!B:T,12,0)</f>
        <v>420</v>
      </c>
      <c r="J296" s="55">
        <f>VLOOKUP(A296,PLAN!B:AB,19,0)</f>
        <v>46237</v>
      </c>
      <c r="K296" s="57" t="str">
        <f>VLOOKUP(A296,PLAN!B:AB,20,0)</f>
        <v>M7</v>
      </c>
      <c r="L296" s="54"/>
      <c r="M296" s="54"/>
      <c r="N296" s="54"/>
      <c r="O296" s="286" t="str">
        <f>VLOOKUP(A296,PLAN!B:AB,21,0)</f>
        <v>F2</v>
      </c>
      <c r="P296" s="285"/>
      <c r="Q296" s="55">
        <f>VLOOKUP(A296,PLAN!B:AB,16,0)</f>
        <v>46235</v>
      </c>
    </row>
    <row r="297" spans="1:17" ht="15" customHeight="1">
      <c r="A297" s="299" t="s">
        <v>3290</v>
      </c>
      <c r="B297" s="60">
        <f>VLOOKUP(A297,PLAN!B:T,5,0)</f>
        <v>11126837</v>
      </c>
      <c r="C297" s="60" t="str">
        <f>VLOOKUP(A297,PLAN!B:T,6,0)</f>
        <v>2131721-C-AK</v>
      </c>
      <c r="D297" s="60" t="str">
        <f>VLOOKUP(A297,PLAN!B:T,7,0)</f>
        <v>APW14R009S NOCE</v>
      </c>
      <c r="E297" s="60" t="str">
        <f>VLOOKUP(A297,PLAN!B:T,4,0)</f>
        <v>1001930213</v>
      </c>
      <c r="F297" s="59">
        <f>VLOOKUP(A297,PLAN!B:T,9,0)</f>
        <v>46248</v>
      </c>
      <c r="G297" s="59" t="str">
        <f>VLOOKUP(A297,PLAN!B:T,10,0)</f>
        <v>0103580275</v>
      </c>
      <c r="H297" s="58" t="str">
        <f>VLOOKUP(A297,PLAN!B:T,11,0)</f>
        <v>260727A81A</v>
      </c>
      <c r="I297" s="58">
        <f>VLOOKUP(A297,PLAN!B:T,12,0)</f>
        <v>85</v>
      </c>
      <c r="J297" s="55">
        <f>VLOOKUP(A297,PLAN!B:AB,19,0)</f>
        <v>46237</v>
      </c>
      <c r="K297" s="57" t="str">
        <f>VLOOKUP(A297,PLAN!B:AB,20,0)</f>
        <v>M7</v>
      </c>
      <c r="L297" s="54"/>
      <c r="M297" s="54"/>
      <c r="N297" s="54"/>
      <c r="O297" s="286" t="str">
        <f>VLOOKUP(A297,PLAN!B:AB,21,0)</f>
        <v>F2</v>
      </c>
      <c r="P297" s="285"/>
      <c r="Q297" s="55">
        <f>VLOOKUP(A297,PLAN!B:AB,16,0)</f>
        <v>46235</v>
      </c>
    </row>
    <row r="298" spans="1:17" ht="15" customHeight="1">
      <c r="A298" s="299" t="s">
        <v>3291</v>
      </c>
      <c r="B298" s="60">
        <f>VLOOKUP(A298,PLAN!B:T,5,0)</f>
        <v>11126839</v>
      </c>
      <c r="C298" s="60" t="str">
        <f>VLOOKUP(A298,PLAN!B:T,6,0)</f>
        <v>2131723-C-AK</v>
      </c>
      <c r="D298" s="60" t="str">
        <f>VLOOKUP(A298,PLAN!B:T,7,0)</f>
        <v>APW14R005S NOCE</v>
      </c>
      <c r="E298" s="60" t="str">
        <f>VLOOKUP(A298,PLAN!B:T,4,0)</f>
        <v>1001930214</v>
      </c>
      <c r="F298" s="59">
        <f>VLOOKUP(A298,PLAN!B:T,9,0)</f>
        <v>46248</v>
      </c>
      <c r="G298" s="59" t="str">
        <f>VLOOKUP(A298,PLAN!B:T,10,0)</f>
        <v>0103580276</v>
      </c>
      <c r="H298" s="58" t="str">
        <f>VLOOKUP(A298,PLAN!B:T,11,0)</f>
        <v>260727A82A</v>
      </c>
      <c r="I298" s="58">
        <f>VLOOKUP(A298,PLAN!B:T,12,0)</f>
        <v>95</v>
      </c>
      <c r="J298" s="55">
        <f>VLOOKUP(A298,PLAN!B:AB,19,0)</f>
        <v>46237</v>
      </c>
      <c r="K298" s="57" t="str">
        <f>VLOOKUP(A298,PLAN!B:AB,20,0)</f>
        <v>M7</v>
      </c>
      <c r="L298" s="54"/>
      <c r="M298" s="54"/>
      <c r="N298" s="54"/>
      <c r="O298" s="286" t="str">
        <f>VLOOKUP(A298,PLAN!B:AB,21,0)</f>
        <v>F2</v>
      </c>
      <c r="P298" s="285"/>
      <c r="Q298" s="55">
        <f>VLOOKUP(A298,PLAN!B:AB,16,0)</f>
        <v>46235</v>
      </c>
    </row>
    <row r="299" spans="1:17" ht="15" customHeight="1">
      <c r="A299" s="299" t="s">
        <v>3292</v>
      </c>
      <c r="B299" s="60">
        <f>VLOOKUP(A299,PLAN!B:T,5,0)</f>
        <v>11126842</v>
      </c>
      <c r="C299" s="60" t="str">
        <f>VLOOKUP(A299,PLAN!B:T,6,0)</f>
        <v>2131730-C-AK</v>
      </c>
      <c r="D299" s="60" t="str">
        <f>VLOOKUP(A299,PLAN!B:T,7,0)</f>
        <v>APW14R010S NOCE</v>
      </c>
      <c r="E299" s="60" t="str">
        <f>VLOOKUP(A299,PLAN!B:T,4,0)</f>
        <v>1001930215</v>
      </c>
      <c r="F299" s="59">
        <f>VLOOKUP(A299,PLAN!B:T,9,0)</f>
        <v>46248</v>
      </c>
      <c r="G299" s="59" t="str">
        <f>VLOOKUP(A299,PLAN!B:T,10,0)</f>
        <v>0103580277</v>
      </c>
      <c r="H299" s="58" t="str">
        <f>VLOOKUP(A299,PLAN!B:T,11,0)</f>
        <v>260727A83A</v>
      </c>
      <c r="I299" s="58">
        <f>VLOOKUP(A299,PLAN!B:T,12,0)</f>
        <v>5</v>
      </c>
      <c r="J299" s="55">
        <f>VLOOKUP(A299,PLAN!B:AB,19,0)</f>
        <v>46237</v>
      </c>
      <c r="K299" s="57" t="str">
        <f>VLOOKUP(A299,PLAN!B:AB,20,0)</f>
        <v>M7</v>
      </c>
      <c r="L299" s="54"/>
      <c r="M299" s="54"/>
      <c r="N299" s="54"/>
      <c r="O299" s="286" t="str">
        <f>VLOOKUP(A299,PLAN!B:AB,21,0)</f>
        <v>F2</v>
      </c>
      <c r="P299" s="285"/>
      <c r="Q299" s="55">
        <f>VLOOKUP(A299,PLAN!B:AB,16,0)</f>
        <v>46235</v>
      </c>
    </row>
    <row r="300" spans="1:17" ht="15" customHeight="1">
      <c r="A300" s="299" t="s">
        <v>3293</v>
      </c>
      <c r="B300" s="60">
        <f>VLOOKUP(A300,PLAN!B:T,5,0)</f>
        <v>11126890</v>
      </c>
      <c r="C300" s="60" t="str">
        <f>VLOOKUP(A300,PLAN!B:T,6,0)</f>
        <v>2331263-A-AK</v>
      </c>
      <c r="D300" s="60" t="str">
        <f>VLOOKUP(A300,PLAN!B:T,7,0)</f>
        <v>AG149001 NOCE</v>
      </c>
      <c r="E300" s="60" t="str">
        <f>VLOOKUP(A300,PLAN!B:T,4,0)</f>
        <v>1001930216</v>
      </c>
      <c r="F300" s="59">
        <f>VLOOKUP(A300,PLAN!B:T,9,0)</f>
        <v>46248</v>
      </c>
      <c r="G300" s="59" t="str">
        <f>VLOOKUP(A300,PLAN!B:T,10,0)</f>
        <v>0103580278</v>
      </c>
      <c r="H300" s="58" t="str">
        <f>VLOOKUP(A300,PLAN!B:T,11,0)</f>
        <v>260727A84A</v>
      </c>
      <c r="I300" s="58">
        <f>VLOOKUP(A300,PLAN!B:T,12,0)</f>
        <v>23</v>
      </c>
      <c r="J300" s="55">
        <f>VLOOKUP(A300,PLAN!B:AB,19,0)</f>
        <v>46237</v>
      </c>
      <c r="K300" s="57" t="str">
        <f>VLOOKUP(A300,PLAN!B:AB,20,0)</f>
        <v>M7</v>
      </c>
      <c r="L300" s="54"/>
      <c r="M300" s="54"/>
      <c r="N300" s="54"/>
      <c r="O300" s="286" t="str">
        <f>VLOOKUP(A300,PLAN!B:AB,21,0)</f>
        <v>F2</v>
      </c>
      <c r="P300" s="285"/>
      <c r="Q300" s="55">
        <f>VLOOKUP(A300,PLAN!B:AB,16,0)</f>
        <v>46235</v>
      </c>
    </row>
    <row r="301" spans="1:17" ht="15" customHeight="1">
      <c r="A301" s="299" t="s">
        <v>3164</v>
      </c>
      <c r="B301" s="60">
        <f>VLOOKUP(A301,PLAN!B:T,5,0)</f>
        <v>11134109</v>
      </c>
      <c r="C301" s="60" t="str">
        <f>VLOOKUP(A301,PLAN!B:T,6,0)</f>
        <v>1236008-M-AK</v>
      </c>
      <c r="D301" s="60" t="str">
        <f>VLOOKUP(A301,PLAN!B:T,7,0)</f>
        <v>AGP140000 CN</v>
      </c>
      <c r="E301" s="60" t="str">
        <f>VLOOKUP(A301,PLAN!B:T,4,0)</f>
        <v>1001930159</v>
      </c>
      <c r="F301" s="59">
        <f>VLOOKUP(A301,PLAN!B:T,9,0)</f>
        <v>46248</v>
      </c>
      <c r="G301" s="59" t="str">
        <f>VLOOKUP(A301,PLAN!B:T,10,0)</f>
        <v>0103580093</v>
      </c>
      <c r="H301" s="58" t="str">
        <f>VLOOKUP(A301,PLAN!B:T,11,0)</f>
        <v>260727A57A</v>
      </c>
      <c r="I301" s="58">
        <f>VLOOKUP(A301,PLAN!B:T,12,0)</f>
        <v>240</v>
      </c>
      <c r="J301" s="55">
        <f>VLOOKUP(A301,PLAN!B:AB,19,0)</f>
        <v>46237</v>
      </c>
      <c r="K301" s="57" t="str">
        <f>VLOOKUP(A301,PLAN!B:AB,20,0)</f>
        <v>M8</v>
      </c>
      <c r="L301" s="54"/>
      <c r="M301" s="54"/>
      <c r="N301" s="54"/>
      <c r="O301" s="286" t="str">
        <f>VLOOKUP(A301,PLAN!B:AB,21,0)</f>
        <v>CAG</v>
      </c>
      <c r="P301" s="285"/>
      <c r="Q301" s="55">
        <f>VLOOKUP(A301,PLAN!B:AB,16,0)</f>
        <v>46235</v>
      </c>
    </row>
    <row r="302" spans="1:17" ht="15" customHeight="1">
      <c r="A302" s="299" t="s">
        <v>3165</v>
      </c>
      <c r="B302" s="60">
        <f>VLOOKUP(A302,PLAN!B:T,5,0)</f>
        <v>11134238</v>
      </c>
      <c r="C302" s="60" t="str">
        <f>VLOOKUP(A302,PLAN!B:T,6,0)</f>
        <v>1436288-K-AK</v>
      </c>
      <c r="D302" s="60" t="str">
        <f>VLOOKUP(A302,PLAN!B:T,7,0)</f>
        <v>AHW14R008P CN</v>
      </c>
      <c r="E302" s="60" t="str">
        <f>VLOOKUP(A302,PLAN!B:T,4,0)</f>
        <v>1001930160</v>
      </c>
      <c r="F302" s="59">
        <f>VLOOKUP(A302,PLAN!B:T,9,0)</f>
        <v>46248</v>
      </c>
      <c r="G302" s="59" t="str">
        <f>VLOOKUP(A302,PLAN!B:T,10,0)</f>
        <v>0103580094</v>
      </c>
      <c r="H302" s="58" t="str">
        <f>VLOOKUP(A302,PLAN!B:T,11,0)</f>
        <v>260727A58A</v>
      </c>
      <c r="I302" s="58">
        <f>VLOOKUP(A302,PLAN!B:T,12,0)</f>
        <v>1335</v>
      </c>
      <c r="J302" s="55">
        <f>VLOOKUP(A302,PLAN!B:AB,19,0)</f>
        <v>46237</v>
      </c>
      <c r="K302" s="57" t="str">
        <f>VLOOKUP(A302,PLAN!B:AB,20,0)</f>
        <v>M8</v>
      </c>
      <c r="L302" s="54"/>
      <c r="M302" s="54"/>
      <c r="N302" s="54"/>
      <c r="O302" s="286" t="str">
        <f>VLOOKUP(A302,PLAN!B:AB,21,0)</f>
        <v>CAG</v>
      </c>
      <c r="P302" s="285"/>
      <c r="Q302" s="55">
        <f>VLOOKUP(A302,PLAN!B:AB,16,0)</f>
        <v>46235</v>
      </c>
    </row>
    <row r="303" spans="1:17" ht="15" customHeight="1">
      <c r="A303" s="299" t="s">
        <v>3166</v>
      </c>
      <c r="B303" s="60">
        <f>VLOOKUP(A303,PLAN!B:T,5,0)</f>
        <v>11134484</v>
      </c>
      <c r="C303" s="60" t="str">
        <f>VLOOKUP(A303,PLAN!B:T,6,0)</f>
        <v>1236046-P-AK</v>
      </c>
      <c r="D303" s="60" t="str">
        <f>VLOOKUP(A303,PLAN!B:T,7,0)</f>
        <v>AGH146000 CN</v>
      </c>
      <c r="E303" s="60" t="str">
        <f>VLOOKUP(A303,PLAN!B:T,4,0)</f>
        <v>1001930161</v>
      </c>
      <c r="F303" s="59">
        <f>VLOOKUP(A303,PLAN!B:T,9,0)</f>
        <v>46248</v>
      </c>
      <c r="G303" s="59" t="str">
        <f>VLOOKUP(A303,PLAN!B:T,10,0)</f>
        <v>0103580095</v>
      </c>
      <c r="H303" s="58" t="str">
        <f>VLOOKUP(A303,PLAN!B:T,11,0)</f>
        <v>260727A59A</v>
      </c>
      <c r="I303" s="58">
        <f>VLOOKUP(A303,PLAN!B:T,12,0)</f>
        <v>15</v>
      </c>
      <c r="J303" s="55">
        <f>VLOOKUP(A303,PLAN!B:AB,19,0)</f>
        <v>46237</v>
      </c>
      <c r="K303" s="57" t="str">
        <f>VLOOKUP(A303,PLAN!B:AB,20,0)</f>
        <v>M8</v>
      </c>
      <c r="L303" s="54"/>
      <c r="M303" s="54"/>
      <c r="N303" s="54"/>
      <c r="O303" s="286" t="str">
        <f>VLOOKUP(A303,PLAN!B:AB,21,0)</f>
        <v>CAG</v>
      </c>
      <c r="P303" s="285"/>
      <c r="Q303" s="55">
        <f>VLOOKUP(A303,PLAN!B:AB,16,0)</f>
        <v>46235</v>
      </c>
    </row>
    <row r="304" spans="1:17" ht="15" customHeight="1">
      <c r="A304" s="299" t="s">
        <v>3167</v>
      </c>
      <c r="B304" s="60">
        <f>VLOOKUP(A304,PLAN!B:T,5,0)</f>
        <v>11135704</v>
      </c>
      <c r="C304" s="60" t="str">
        <f>VLOOKUP(A304,PLAN!B:T,6,0)</f>
        <v>1931089-G-AK</v>
      </c>
      <c r="D304" s="60" t="str">
        <f>VLOOKUP(A304,PLAN!B:T,7,0)</f>
        <v>PHW18R302S CN</v>
      </c>
      <c r="E304" s="60" t="str">
        <f>VLOOKUP(A304,PLAN!B:T,4,0)</f>
        <v>1001930162</v>
      </c>
      <c r="F304" s="59">
        <f>VLOOKUP(A304,PLAN!B:T,9,0)</f>
        <v>46248</v>
      </c>
      <c r="G304" s="59" t="str">
        <f>VLOOKUP(A304,PLAN!B:T,10,0)</f>
        <v>0103580096</v>
      </c>
      <c r="H304" s="58" t="str">
        <f>VLOOKUP(A304,PLAN!B:T,11,0)</f>
        <v>260727A60A</v>
      </c>
      <c r="I304" s="58">
        <f>VLOOKUP(A304,PLAN!B:T,12,0)</f>
        <v>60</v>
      </c>
      <c r="J304" s="55">
        <f>VLOOKUP(A304,PLAN!B:AB,19,0)</f>
        <v>46237</v>
      </c>
      <c r="K304" s="57" t="str">
        <f>VLOOKUP(A304,PLAN!B:AB,20,0)</f>
        <v>M8</v>
      </c>
      <c r="L304" s="54"/>
      <c r="M304" s="54"/>
      <c r="N304" s="54"/>
      <c r="O304" s="286" t="str">
        <f>VLOOKUP(A304,PLAN!B:AB,21,0)</f>
        <v>CAG</v>
      </c>
      <c r="P304" s="285"/>
      <c r="Q304" s="55">
        <f>VLOOKUP(A304,PLAN!B:AB,16,0)</f>
        <v>46235</v>
      </c>
    </row>
    <row r="305" spans="1:17" ht="15" customHeight="1">
      <c r="A305" s="299" t="s">
        <v>3168</v>
      </c>
      <c r="B305" s="60">
        <f>VLOOKUP(A305,PLAN!B:T,5,0)</f>
        <v>11135717</v>
      </c>
      <c r="C305" s="60" t="str">
        <f>VLOOKUP(A305,PLAN!B:T,6,0)</f>
        <v>1931114-G-AK</v>
      </c>
      <c r="D305" s="60" t="str">
        <f>VLOOKUP(A305,PLAN!B:T,7,0)</f>
        <v>PHW18R301P CN</v>
      </c>
      <c r="E305" s="60" t="str">
        <f>VLOOKUP(A305,PLAN!B:T,4,0)</f>
        <v>1001930163</v>
      </c>
      <c r="F305" s="59">
        <f>VLOOKUP(A305,PLAN!B:T,9,0)</f>
        <v>46248</v>
      </c>
      <c r="G305" s="59" t="str">
        <f>VLOOKUP(A305,PLAN!B:T,10,0)</f>
        <v>0103580097</v>
      </c>
      <c r="H305" s="58" t="str">
        <f>VLOOKUP(A305,PLAN!B:T,11,0)</f>
        <v>260727A61A</v>
      </c>
      <c r="I305" s="58">
        <f>VLOOKUP(A305,PLAN!B:T,12,0)</f>
        <v>80</v>
      </c>
      <c r="J305" s="55">
        <f>VLOOKUP(A305,PLAN!B:AB,19,0)</f>
        <v>46237</v>
      </c>
      <c r="K305" s="57" t="str">
        <f>VLOOKUP(A305,PLAN!B:AB,20,0)</f>
        <v>M8</v>
      </c>
      <c r="L305" s="54"/>
      <c r="M305" s="54"/>
      <c r="N305" s="54"/>
      <c r="O305" s="286" t="str">
        <f>VLOOKUP(A305,PLAN!B:AB,21,0)</f>
        <v>CAG</v>
      </c>
      <c r="P305" s="285"/>
      <c r="Q305" s="55">
        <f>VLOOKUP(A305,PLAN!B:AB,16,0)</f>
        <v>46235</v>
      </c>
    </row>
    <row r="306" spans="1:17" ht="15" customHeight="1">
      <c r="A306" s="299" t="s">
        <v>3169</v>
      </c>
      <c r="B306" s="60">
        <f>VLOOKUP(A306,PLAN!B:T,5,0)</f>
        <v>11134239</v>
      </c>
      <c r="C306" s="60" t="str">
        <f>VLOOKUP(A306,PLAN!B:T,6,0)</f>
        <v>1436292-K-AK</v>
      </c>
      <c r="D306" s="60" t="str">
        <f>VLOOKUP(A306,PLAN!B:T,7,0)</f>
        <v>AHW14R011P CN</v>
      </c>
      <c r="E306" s="60" t="str">
        <f>VLOOKUP(A306,PLAN!B:T,4,0)</f>
        <v>1001930164</v>
      </c>
      <c r="F306" s="59">
        <f>VLOOKUP(A306,PLAN!B:T,9,0)</f>
        <v>46248</v>
      </c>
      <c r="G306" s="59" t="str">
        <f>VLOOKUP(A306,PLAN!B:T,10,0)</f>
        <v>0103580098</v>
      </c>
      <c r="H306" s="58" t="str">
        <f>VLOOKUP(A306,PLAN!B:T,11,0)</f>
        <v>260727A62A</v>
      </c>
      <c r="I306" s="58">
        <f>VLOOKUP(A306,PLAN!B:T,12,0)</f>
        <v>600</v>
      </c>
      <c r="J306" s="55">
        <f>VLOOKUP(A306,PLAN!B:AB,19,0)</f>
        <v>46237</v>
      </c>
      <c r="K306" s="57" t="str">
        <f>VLOOKUP(A306,PLAN!B:AB,20,0)</f>
        <v>M8</v>
      </c>
      <c r="L306" s="54"/>
      <c r="M306" s="54"/>
      <c r="N306" s="54"/>
      <c r="O306" s="286" t="str">
        <f>VLOOKUP(A306,PLAN!B:AB,21,0)</f>
        <v>CAG</v>
      </c>
      <c r="P306" s="285"/>
      <c r="Q306" s="55">
        <f>VLOOKUP(A306,PLAN!B:AB,16,0)</f>
        <v>46235</v>
      </c>
    </row>
    <row r="307" spans="1:17" ht="15" customHeight="1">
      <c r="A307" s="299" t="s">
        <v>3351</v>
      </c>
      <c r="B307" s="60">
        <f>VLOOKUP(A307,PLAN!B:T,5,0)</f>
        <v>11132335</v>
      </c>
      <c r="C307" s="60" t="str">
        <f>VLOOKUP(A307,PLAN!B:T,6,0)</f>
        <v>1731161-F-A</v>
      </c>
      <c r="D307" s="60" t="str">
        <f>VLOOKUP(A307,PLAN!B:T,7,0)</f>
        <v>AHW14R013P US</v>
      </c>
      <c r="E307" s="60" t="str">
        <f>VLOOKUP(A307,PLAN!B:T,4,0)</f>
        <v>4000017424</v>
      </c>
      <c r="F307" s="59">
        <f>VLOOKUP(A307,PLAN!B:T,9,0)</f>
        <v>46237</v>
      </c>
      <c r="G307" s="59" t="str">
        <f>VLOOKUP(A307,PLAN!B:T,10,0)</f>
        <v>0103581484</v>
      </c>
      <c r="H307" s="58" t="str">
        <f>VLOOKUP(A307,PLAN!B:T,11,0)</f>
        <v>260511A43B</v>
      </c>
      <c r="I307" s="58">
        <f>VLOOKUP(A307,PLAN!B:T,12,0)</f>
        <v>30</v>
      </c>
      <c r="J307" s="55">
        <f>VLOOKUP(A307,PLAN!B:AB,19,0)</f>
        <v>46233</v>
      </c>
      <c r="K307" s="57" t="str">
        <f>VLOOKUP(A307,PLAN!B:AB,20,0)</f>
        <v>M6</v>
      </c>
      <c r="L307" s="54"/>
      <c r="M307" s="54"/>
      <c r="N307" s="54"/>
      <c r="O307" s="286" t="str">
        <f>VLOOKUP(A307,PLAN!B:AB,21,0)</f>
        <v>F2</v>
      </c>
      <c r="P307" s="285"/>
      <c r="Q307" s="55" t="s">
        <v>3353</v>
      </c>
    </row>
    <row r="308" spans="1:17" ht="15" customHeight="1">
      <c r="A308" s="299" t="s">
        <v>3352</v>
      </c>
      <c r="B308" s="60">
        <f>VLOOKUP(A308,PLAN!B:T,5,0)</f>
        <v>11132335</v>
      </c>
      <c r="C308" s="60" t="str">
        <f>VLOOKUP(A308,PLAN!B:T,6,0)</f>
        <v>1731161-F-A</v>
      </c>
      <c r="D308" s="60" t="str">
        <f>VLOOKUP(A308,PLAN!B:T,7,0)</f>
        <v>AHW14R013P US</v>
      </c>
      <c r="E308" s="60" t="str">
        <f>VLOOKUP(A308,PLAN!B:T,4,0)</f>
        <v>4000017425</v>
      </c>
      <c r="F308" s="59">
        <f>VLOOKUP(A308,PLAN!B:T,9,0)</f>
        <v>46237</v>
      </c>
      <c r="G308" s="59" t="str">
        <f>VLOOKUP(A308,PLAN!B:T,10,0)</f>
        <v>0103581487</v>
      </c>
      <c r="H308" s="58" t="str">
        <f>VLOOKUP(A308,PLAN!B:T,11,0)</f>
        <v>260606A21B</v>
      </c>
      <c r="I308" s="58">
        <f>VLOOKUP(A308,PLAN!B:T,12,0)</f>
        <v>185</v>
      </c>
      <c r="J308" s="55">
        <f>VLOOKUP(A308,PLAN!B:AB,19,0)</f>
        <v>46233</v>
      </c>
      <c r="K308" s="57" t="str">
        <f>VLOOKUP(A308,PLAN!B:AB,20,0)</f>
        <v>M6</v>
      </c>
      <c r="L308" s="54"/>
      <c r="M308" s="54"/>
      <c r="N308" s="54"/>
      <c r="O308" s="286" t="str">
        <f>VLOOKUP(A308,PLAN!B:AB,21,0)</f>
        <v>F2</v>
      </c>
      <c r="P308" s="285"/>
      <c r="Q308" s="55" t="s">
        <v>3353</v>
      </c>
    </row>
    <row r="309" spans="1:17" ht="15" customHeight="1">
      <c r="A309" s="299" t="s">
        <v>3362</v>
      </c>
      <c r="B309" s="60">
        <f>VLOOKUP(A309,PLAN!B:T,5,0)</f>
        <v>11132336</v>
      </c>
      <c r="C309" s="60" t="str">
        <f>VLOOKUP(A309,PLAN!B:T,6,0)</f>
        <v>1731162-F-A</v>
      </c>
      <c r="D309" s="60" t="str">
        <f>VLOOKUP(A309,PLAN!B:T,7,0)</f>
        <v>AHW14R313S US</v>
      </c>
      <c r="E309" s="60" t="str">
        <f>VLOOKUP(A309,PLAN!B:T,4,0)</f>
        <v>4000017426</v>
      </c>
      <c r="F309" s="59">
        <f>VLOOKUP(A309,PLAN!B:T,9,0)</f>
        <v>46237</v>
      </c>
      <c r="G309" s="59" t="str">
        <f>VLOOKUP(A309,PLAN!B:T,10,0)</f>
        <v>0103582012</v>
      </c>
      <c r="H309" s="58" t="str">
        <f>VLOOKUP(A309,PLAN!B:T,11,0)</f>
        <v>260408A40B</v>
      </c>
      <c r="I309" s="58">
        <f>VLOOKUP(A309,PLAN!B:T,12,0)</f>
        <v>10</v>
      </c>
      <c r="J309" s="55">
        <f>VLOOKUP(A309,PLAN!B:AB,19,0)</f>
        <v>46233</v>
      </c>
      <c r="K309" s="57" t="str">
        <f>VLOOKUP(A309,PLAN!B:AB,20,0)</f>
        <v>M6</v>
      </c>
      <c r="L309" s="54"/>
      <c r="M309" s="54"/>
      <c r="N309" s="54"/>
      <c r="O309" s="286" t="str">
        <f>VLOOKUP(A309,PLAN!B:AB,21,0)</f>
        <v>F2</v>
      </c>
      <c r="P309" s="285"/>
      <c r="Q309" s="55" t="s">
        <v>3353</v>
      </c>
    </row>
    <row r="310" spans="1:17" ht="15" customHeight="1">
      <c r="A310" s="299" t="s">
        <v>3495</v>
      </c>
      <c r="B310" s="60">
        <f>VLOOKUP(A310,PLAN!B:T,5,0)</f>
        <v>11134342</v>
      </c>
      <c r="C310" s="60" t="str">
        <f>VLOOKUP(A310,PLAN!B:T,6,0)</f>
        <v>1036068-S-AK-P</v>
      </c>
      <c r="D310" s="60" t="str">
        <f>VLOOKUP(A310,PLAN!B:T,7,0)</f>
        <v>AHW14R001S CN</v>
      </c>
      <c r="E310" s="60" t="str">
        <f>VLOOKUP(A310,PLAN!B:T,4,0)</f>
        <v>1001930860</v>
      </c>
      <c r="F310" s="59">
        <f>VLOOKUP(A310,PLAN!B:T,9,0)</f>
        <v>46249</v>
      </c>
      <c r="G310" s="59" t="str">
        <f>VLOOKUP(A310,PLAN!B:T,10,0)</f>
        <v>0103582057</v>
      </c>
      <c r="H310" s="58" t="str">
        <f>VLOOKUP(A310,PLAN!B:T,11,0)</f>
        <v>260729A01A</v>
      </c>
      <c r="I310" s="58">
        <f>VLOOKUP(A310,PLAN!B:T,12,0)</f>
        <v>3586</v>
      </c>
      <c r="J310" s="55">
        <f>VLOOKUP(A310,PLAN!B:AB,19,0)</f>
        <v>46238</v>
      </c>
      <c r="K310" s="57" t="str">
        <f>VLOOKUP(A310,PLAN!B:AB,20,0)</f>
        <v>M1</v>
      </c>
      <c r="L310" s="54"/>
      <c r="M310" s="54"/>
      <c r="N310" s="54"/>
      <c r="O310" s="286" t="str">
        <f>VLOOKUP(A310,PLAN!B:AB,21,0)</f>
        <v>F3</v>
      </c>
      <c r="P310" s="285"/>
      <c r="Q310" s="55">
        <f>VLOOKUP(A310,PLAN!B:AB,16,0)</f>
        <v>46237</v>
      </c>
    </row>
    <row r="311" spans="1:17" ht="15" customHeight="1">
      <c r="A311" s="299" t="s">
        <v>3496</v>
      </c>
      <c r="B311" s="60">
        <f>VLOOKUP(A311,PLAN!B:T,5,0)</f>
        <v>11134342</v>
      </c>
      <c r="C311" s="60" t="str">
        <f>VLOOKUP(A311,PLAN!B:T,6,0)</f>
        <v>1036068-S-AK-P</v>
      </c>
      <c r="D311" s="60" t="str">
        <f>VLOOKUP(A311,PLAN!B:T,7,0)</f>
        <v>AHW14R001S CN</v>
      </c>
      <c r="E311" s="60" t="str">
        <f>VLOOKUP(A311,PLAN!B:T,4,0)</f>
        <v>1001930861</v>
      </c>
      <c r="F311" s="59">
        <f>VLOOKUP(A311,PLAN!B:T,9,0)</f>
        <v>46249</v>
      </c>
      <c r="G311" s="59" t="str">
        <f>VLOOKUP(A311,PLAN!B:T,10,0)</f>
        <v>0103582058</v>
      </c>
      <c r="H311" s="58" t="str">
        <f>VLOOKUP(A311,PLAN!B:T,11,0)</f>
        <v>260729A02A</v>
      </c>
      <c r="I311" s="58">
        <f>VLOOKUP(A311,PLAN!B:T,12,0)</f>
        <v>3586</v>
      </c>
      <c r="J311" s="55">
        <f>VLOOKUP(A311,PLAN!B:AB,19,0)</f>
        <v>46238</v>
      </c>
      <c r="K311" s="57" t="str">
        <f>VLOOKUP(A311,PLAN!B:AB,20,0)</f>
        <v>M2</v>
      </c>
      <c r="L311" s="54"/>
      <c r="M311" s="54"/>
      <c r="N311" s="54"/>
      <c r="O311" s="286" t="str">
        <f>VLOOKUP(A311,PLAN!B:AB,21,0)</f>
        <v>F3</v>
      </c>
      <c r="P311" s="285"/>
      <c r="Q311" s="55">
        <f>VLOOKUP(A311,PLAN!B:AB,16,0)</f>
        <v>46237</v>
      </c>
    </row>
    <row r="312" spans="1:17" ht="15" customHeight="1">
      <c r="A312" s="299" t="s">
        <v>3497</v>
      </c>
      <c r="B312" s="60">
        <f>VLOOKUP(A312,PLAN!B:T,5,0)</f>
        <v>11134237</v>
      </c>
      <c r="C312" s="60" t="str">
        <f>VLOOKUP(A312,PLAN!B:T,6,0)</f>
        <v>1436196-Q-A</v>
      </c>
      <c r="D312" s="60" t="str">
        <f>VLOOKUP(A312,PLAN!B:T,7,0)</f>
        <v>AHW14R004S CN</v>
      </c>
      <c r="E312" s="60" t="str">
        <f>VLOOKUP(A312,PLAN!B:T,4,0)</f>
        <v>1001930862</v>
      </c>
      <c r="F312" s="59">
        <f>VLOOKUP(A312,PLAN!B:T,9,0)</f>
        <v>46249</v>
      </c>
      <c r="G312" s="59" t="str">
        <f>VLOOKUP(A312,PLAN!B:T,10,0)</f>
        <v>0103582059</v>
      </c>
      <c r="H312" s="58" t="str">
        <f>VLOOKUP(A312,PLAN!B:T,11,0)</f>
        <v>260729A03A</v>
      </c>
      <c r="I312" s="58">
        <f>VLOOKUP(A312,PLAN!B:T,12,0)</f>
        <v>1411</v>
      </c>
      <c r="J312" s="55">
        <f>VLOOKUP(A312,PLAN!B:AB,19,0)</f>
        <v>46238</v>
      </c>
      <c r="K312" s="57" t="str">
        <f>VLOOKUP(A312,PLAN!B:AB,20,0)</f>
        <v>M3</v>
      </c>
      <c r="L312" s="54"/>
      <c r="M312" s="54"/>
      <c r="N312" s="54"/>
      <c r="O312" s="286" t="str">
        <f>VLOOKUP(A312,PLAN!B:AB,21,0)</f>
        <v>F3</v>
      </c>
      <c r="P312" s="285"/>
      <c r="Q312" s="55">
        <f>VLOOKUP(A312,PLAN!B:AB,16,0)</f>
        <v>46237</v>
      </c>
    </row>
    <row r="313" spans="1:17" ht="15" customHeight="1">
      <c r="A313" s="299" t="s">
        <v>3498</v>
      </c>
      <c r="B313" s="60">
        <f>VLOOKUP(A313,PLAN!B:T,5,0)</f>
        <v>11134237</v>
      </c>
      <c r="C313" s="60" t="str">
        <f>VLOOKUP(A313,PLAN!B:T,6,0)</f>
        <v>1436196-Q-A</v>
      </c>
      <c r="D313" s="60" t="str">
        <f>VLOOKUP(A313,PLAN!B:T,7,0)</f>
        <v>AHW14R004S CN</v>
      </c>
      <c r="E313" s="60" t="str">
        <f>VLOOKUP(A313,PLAN!B:T,4,0)</f>
        <v>1001930863</v>
      </c>
      <c r="F313" s="59">
        <f>VLOOKUP(A313,PLAN!B:T,9,0)</f>
        <v>46249</v>
      </c>
      <c r="G313" s="59" t="str">
        <f>VLOOKUP(A313,PLAN!B:T,10,0)</f>
        <v>0103582060</v>
      </c>
      <c r="H313" s="58" t="str">
        <f>VLOOKUP(A313,PLAN!B:T,11,0)</f>
        <v>260729A04A</v>
      </c>
      <c r="I313" s="58">
        <f>VLOOKUP(A313,PLAN!B:T,12,0)</f>
        <v>969</v>
      </c>
      <c r="J313" s="55">
        <f>VLOOKUP(A313,PLAN!B:AB,19,0)</f>
        <v>46238</v>
      </c>
      <c r="K313" s="57" t="str">
        <f>VLOOKUP(A313,PLAN!B:AB,20,0)</f>
        <v>M3</v>
      </c>
      <c r="L313" s="54"/>
      <c r="M313" s="54"/>
      <c r="N313" s="54"/>
      <c r="O313" s="286" t="str">
        <f>VLOOKUP(A313,PLAN!B:AB,21,0)</f>
        <v>F3</v>
      </c>
      <c r="P313" s="285"/>
      <c r="Q313" s="55">
        <f>VLOOKUP(A313,PLAN!B:AB,16,0)</f>
        <v>46237</v>
      </c>
    </row>
    <row r="314" spans="1:17" ht="15" customHeight="1">
      <c r="A314" s="299" t="s">
        <v>3499</v>
      </c>
      <c r="B314" s="60">
        <f>VLOOKUP(A314,PLAN!B:T,5,0)</f>
        <v>11135699</v>
      </c>
      <c r="C314" s="60" t="str">
        <f>VLOOKUP(A314,PLAN!B:T,6,0)</f>
        <v>1356018-N-AK</v>
      </c>
      <c r="D314" s="60" t="str">
        <f>VLOOKUP(A314,PLAN!B:T,7,0)</f>
        <v>PAGH143392 CN</v>
      </c>
      <c r="E314" s="60" t="str">
        <f>VLOOKUP(A314,PLAN!B:T,4,0)</f>
        <v>1001930864</v>
      </c>
      <c r="F314" s="59">
        <f>VLOOKUP(A314,PLAN!B:T,9,0)</f>
        <v>46249</v>
      </c>
      <c r="G314" s="59" t="str">
        <f>VLOOKUP(A314,PLAN!B:T,10,0)</f>
        <v>0103582061</v>
      </c>
      <c r="H314" s="58" t="str">
        <f>VLOOKUP(A314,PLAN!B:T,11,0)</f>
        <v>260729A05A</v>
      </c>
      <c r="I314" s="58">
        <f>VLOOKUP(A314,PLAN!B:T,12,0)</f>
        <v>160</v>
      </c>
      <c r="J314" s="55">
        <f>VLOOKUP(A314,PLAN!B:AB,19,0)</f>
        <v>46238</v>
      </c>
      <c r="K314" s="57" t="str">
        <f>VLOOKUP(A314,PLAN!B:AB,20,0)</f>
        <v>M4</v>
      </c>
      <c r="L314" s="54"/>
      <c r="M314" s="54"/>
      <c r="N314" s="54"/>
      <c r="O314" s="286" t="str">
        <f>VLOOKUP(A314,PLAN!B:AB,21,0)</f>
        <v>F3</v>
      </c>
      <c r="P314" s="285"/>
      <c r="Q314" s="55">
        <f>VLOOKUP(A314,PLAN!B:AB,16,0)</f>
        <v>46237</v>
      </c>
    </row>
    <row r="315" spans="1:17" ht="15" customHeight="1">
      <c r="A315" s="299" t="s">
        <v>3500</v>
      </c>
      <c r="B315" s="60">
        <f>VLOOKUP(A315,PLAN!B:T,5,0)</f>
        <v>11135701</v>
      </c>
      <c r="C315" s="60" t="str">
        <f>VLOOKUP(A315,PLAN!B:T,6,0)</f>
        <v>1356020-N-AK</v>
      </c>
      <c r="D315" s="60" t="str">
        <f>VLOOKUP(A315,PLAN!B:T,7,0)</f>
        <v>PAGH18M372 CN</v>
      </c>
      <c r="E315" s="60" t="str">
        <f>VLOOKUP(A315,PLAN!B:T,4,0)</f>
        <v>1001930865</v>
      </c>
      <c r="F315" s="59">
        <f>VLOOKUP(A315,PLAN!B:T,9,0)</f>
        <v>46249</v>
      </c>
      <c r="G315" s="59" t="str">
        <f>VLOOKUP(A315,PLAN!B:T,10,0)</f>
        <v>0103582062</v>
      </c>
      <c r="H315" s="58" t="str">
        <f>VLOOKUP(A315,PLAN!B:T,11,0)</f>
        <v>260729A06A</v>
      </c>
      <c r="I315" s="58">
        <f>VLOOKUP(A315,PLAN!B:T,12,0)</f>
        <v>240</v>
      </c>
      <c r="J315" s="55">
        <f>VLOOKUP(A315,PLAN!B:AB,19,0)</f>
        <v>46238</v>
      </c>
      <c r="K315" s="57" t="str">
        <f>VLOOKUP(A315,PLAN!B:AB,20,0)</f>
        <v>M4</v>
      </c>
      <c r="L315" s="54"/>
      <c r="M315" s="54"/>
      <c r="N315" s="54"/>
      <c r="O315" s="286" t="str">
        <f>VLOOKUP(A315,PLAN!B:AB,21,0)</f>
        <v>F3</v>
      </c>
      <c r="P315" s="285"/>
      <c r="Q315" s="55">
        <f>VLOOKUP(A315,PLAN!B:AB,16,0)</f>
        <v>46237</v>
      </c>
    </row>
    <row r="316" spans="1:17" ht="15" customHeight="1">
      <c r="A316" s="299" t="s">
        <v>3501</v>
      </c>
      <c r="B316" s="60">
        <f>VLOOKUP(A316,PLAN!B:T,5,0)</f>
        <v>11134236</v>
      </c>
      <c r="C316" s="60" t="str">
        <f>VLOOKUP(A316,PLAN!B:T,6,0)</f>
        <v>1136431-Q-AK</v>
      </c>
      <c r="D316" s="60" t="str">
        <f>VLOOKUP(A316,PLAN!B:T,7,0)</f>
        <v>AHW14R007P CN</v>
      </c>
      <c r="E316" s="60" t="str">
        <f>VLOOKUP(A316,PLAN!B:T,4,0)</f>
        <v>1001930866</v>
      </c>
      <c r="F316" s="59">
        <f>VLOOKUP(A316,PLAN!B:T,9,0)</f>
        <v>46249</v>
      </c>
      <c r="G316" s="59" t="str">
        <f>VLOOKUP(A316,PLAN!B:T,10,0)</f>
        <v>0103582063</v>
      </c>
      <c r="H316" s="58" t="str">
        <f>VLOOKUP(A316,PLAN!B:T,11,0)</f>
        <v>260729A07A</v>
      </c>
      <c r="I316" s="58">
        <f>VLOOKUP(A316,PLAN!B:T,12,0)</f>
        <v>1460</v>
      </c>
      <c r="J316" s="55">
        <f>VLOOKUP(A316,PLAN!B:AB,19,0)</f>
        <v>46238</v>
      </c>
      <c r="K316" s="57" t="str">
        <f>VLOOKUP(A316,PLAN!B:AB,20,0)</f>
        <v>M4</v>
      </c>
      <c r="L316" s="54"/>
      <c r="M316" s="54"/>
      <c r="N316" s="54"/>
      <c r="O316" s="286" t="str">
        <f>VLOOKUP(A316,PLAN!B:AB,21,0)</f>
        <v>F3</v>
      </c>
      <c r="P316" s="285"/>
      <c r="Q316" s="55">
        <f>VLOOKUP(A316,PLAN!B:AB,16,0)</f>
        <v>46237</v>
      </c>
    </row>
    <row r="317" spans="1:17" ht="15" customHeight="1">
      <c r="A317" s="299" t="s">
        <v>3502</v>
      </c>
      <c r="B317" s="60">
        <f>VLOOKUP(A317,PLAN!B:T,5,0)</f>
        <v>11134239</v>
      </c>
      <c r="C317" s="60" t="str">
        <f>VLOOKUP(A317,PLAN!B:T,6,0)</f>
        <v>1436292-K-AK</v>
      </c>
      <c r="D317" s="60" t="str">
        <f>VLOOKUP(A317,PLAN!B:T,7,0)</f>
        <v>AHW14R011P CN</v>
      </c>
      <c r="E317" s="60" t="str">
        <f>VLOOKUP(A317,PLAN!B:T,4,0)</f>
        <v>1001930867</v>
      </c>
      <c r="F317" s="59">
        <f>VLOOKUP(A317,PLAN!B:T,9,0)</f>
        <v>46249</v>
      </c>
      <c r="G317" s="59" t="str">
        <f>VLOOKUP(A317,PLAN!B:T,10,0)</f>
        <v>0103582064</v>
      </c>
      <c r="H317" s="58" t="str">
        <f>VLOOKUP(A317,PLAN!B:T,11,0)</f>
        <v>260729A08A</v>
      </c>
      <c r="I317" s="58">
        <f>VLOOKUP(A317,PLAN!B:T,12,0)</f>
        <v>500</v>
      </c>
      <c r="J317" s="55">
        <f>VLOOKUP(A317,PLAN!B:AB,19,0)</f>
        <v>46238</v>
      </c>
      <c r="K317" s="57" t="str">
        <f>VLOOKUP(A317,PLAN!B:AB,20,0)</f>
        <v>M4</v>
      </c>
      <c r="L317" s="54"/>
      <c r="M317" s="54"/>
      <c r="N317" s="54"/>
      <c r="O317" s="286" t="str">
        <f>VLOOKUP(A317,PLAN!B:AB,21,0)</f>
        <v>F3</v>
      </c>
      <c r="P317" s="285"/>
      <c r="Q317" s="55">
        <f>VLOOKUP(A317,PLAN!B:AB,16,0)</f>
        <v>46237</v>
      </c>
    </row>
    <row r="318" spans="1:17" ht="15" customHeight="1">
      <c r="A318" s="299" t="s">
        <v>3503</v>
      </c>
      <c r="B318" s="60">
        <f>VLOOKUP(A318,PLAN!B:T,5,0)</f>
        <v>11134239</v>
      </c>
      <c r="C318" s="60" t="str">
        <f>VLOOKUP(A318,PLAN!B:T,6,0)</f>
        <v>1436292-K-AK</v>
      </c>
      <c r="D318" s="60" t="str">
        <f>VLOOKUP(A318,PLAN!B:T,7,0)</f>
        <v>AHW14R011P CN</v>
      </c>
      <c r="E318" s="60" t="str">
        <f>VLOOKUP(A318,PLAN!B:T,4,0)</f>
        <v>1001930868</v>
      </c>
      <c r="F318" s="59">
        <f>VLOOKUP(A318,PLAN!B:T,9,0)</f>
        <v>46249</v>
      </c>
      <c r="G318" s="59" t="str">
        <f>VLOOKUP(A318,PLAN!B:T,10,0)</f>
        <v>0103582065</v>
      </c>
      <c r="H318" s="58" t="str">
        <f>VLOOKUP(A318,PLAN!B:T,11,0)</f>
        <v>260729A09A</v>
      </c>
      <c r="I318" s="58">
        <f>VLOOKUP(A318,PLAN!B:T,12,0)</f>
        <v>2395</v>
      </c>
      <c r="J318" s="55">
        <f>VLOOKUP(A318,PLAN!B:AB,19,0)</f>
        <v>46238</v>
      </c>
      <c r="K318" s="57" t="str">
        <f>VLOOKUP(A318,PLAN!B:AB,20,0)</f>
        <v>M5</v>
      </c>
      <c r="L318" s="54"/>
      <c r="M318" s="54"/>
      <c r="N318" s="54"/>
      <c r="O318" s="286" t="str">
        <f>VLOOKUP(A318,PLAN!B:AB,21,0)</f>
        <v>F2</v>
      </c>
      <c r="P318" s="285"/>
      <c r="Q318" s="55">
        <f>VLOOKUP(A318,PLAN!B:AB,16,0)</f>
        <v>46237</v>
      </c>
    </row>
    <row r="319" spans="1:17" ht="15" customHeight="1">
      <c r="A319" s="299" t="s">
        <v>3504</v>
      </c>
      <c r="B319" s="60">
        <f>VLOOKUP(A319,PLAN!B:T,5,0)</f>
        <v>11134240</v>
      </c>
      <c r="C319" s="60" t="str">
        <f>VLOOKUP(A319,PLAN!B:T,6,0)</f>
        <v>1436296-J-AK</v>
      </c>
      <c r="D319" s="60" t="str">
        <f>VLOOKUP(A319,PLAN!B:T,7,0)</f>
        <v>APW14R009S CN</v>
      </c>
      <c r="E319" s="60" t="str">
        <f>VLOOKUP(A319,PLAN!B:T,4,0)</f>
        <v>1001930869</v>
      </c>
      <c r="F319" s="59">
        <f>VLOOKUP(A319,PLAN!B:T,9,0)</f>
        <v>46249</v>
      </c>
      <c r="G319" s="59" t="str">
        <f>VLOOKUP(A319,PLAN!B:T,10,0)</f>
        <v>0103582066</v>
      </c>
      <c r="H319" s="58" t="str">
        <f>VLOOKUP(A319,PLAN!B:T,11,0)</f>
        <v>260729A10A</v>
      </c>
      <c r="I319" s="58">
        <f>VLOOKUP(A319,PLAN!B:T,12,0)</f>
        <v>225</v>
      </c>
      <c r="J319" s="55">
        <f>VLOOKUP(A319,PLAN!B:AB,19,0)</f>
        <v>46238</v>
      </c>
      <c r="K319" s="57" t="str">
        <f>VLOOKUP(A319,PLAN!B:AB,20,0)</f>
        <v>M6</v>
      </c>
      <c r="L319" s="54"/>
      <c r="M319" s="54"/>
      <c r="N319" s="54"/>
      <c r="O319" s="286" t="str">
        <f>VLOOKUP(A319,PLAN!B:AB,21,0)</f>
        <v>F2</v>
      </c>
      <c r="P319" s="285"/>
      <c r="Q319" s="55">
        <f>VLOOKUP(A319,PLAN!B:AB,16,0)</f>
        <v>46237</v>
      </c>
    </row>
    <row r="320" spans="1:17" ht="15" customHeight="1">
      <c r="A320" s="299" t="s">
        <v>3505</v>
      </c>
      <c r="B320" s="60">
        <f>VLOOKUP(A320,PLAN!B:T,5,0)</f>
        <v>11134240</v>
      </c>
      <c r="C320" s="60" t="str">
        <f>VLOOKUP(A320,PLAN!B:T,6,0)</f>
        <v>1436296-J-AK</v>
      </c>
      <c r="D320" s="60" t="str">
        <f>VLOOKUP(A320,PLAN!B:T,7,0)</f>
        <v>APW14R009S CN</v>
      </c>
      <c r="E320" s="60" t="str">
        <f>VLOOKUP(A320,PLAN!B:T,4,0)</f>
        <v>1001930870</v>
      </c>
      <c r="F320" s="59">
        <f>VLOOKUP(A320,PLAN!B:T,9,0)</f>
        <v>46249</v>
      </c>
      <c r="G320" s="59" t="str">
        <f>VLOOKUP(A320,PLAN!B:T,10,0)</f>
        <v>0103582067</v>
      </c>
      <c r="H320" s="58" t="str">
        <f>VLOOKUP(A320,PLAN!B:T,11,0)</f>
        <v>260729A11A</v>
      </c>
      <c r="I320" s="58">
        <f>VLOOKUP(A320,PLAN!B:T,12,0)</f>
        <v>1780</v>
      </c>
      <c r="J320" s="55">
        <f>VLOOKUP(A320,PLAN!B:AB,19,0)</f>
        <v>46238</v>
      </c>
      <c r="K320" s="57" t="str">
        <f>VLOOKUP(A320,PLAN!B:AB,20,0)</f>
        <v>M6</v>
      </c>
      <c r="L320" s="54"/>
      <c r="M320" s="54"/>
      <c r="N320" s="54"/>
      <c r="O320" s="286" t="str">
        <f>VLOOKUP(A320,PLAN!B:AB,21,0)</f>
        <v>F2</v>
      </c>
      <c r="P320" s="285"/>
      <c r="Q320" s="55">
        <f>VLOOKUP(A320,PLAN!B:AB,16,0)</f>
        <v>46237</v>
      </c>
    </row>
    <row r="321" spans="1:17" ht="15" customHeight="1">
      <c r="A321" s="299" t="s">
        <v>3506</v>
      </c>
      <c r="B321" s="60">
        <f>VLOOKUP(A321,PLAN!B:T,5,0)</f>
        <v>11134241</v>
      </c>
      <c r="C321" s="60" t="str">
        <f>VLOOKUP(A321,PLAN!B:T,6,0)</f>
        <v>1436298-J-AK</v>
      </c>
      <c r="D321" s="60" t="str">
        <f>VLOOKUP(A321,PLAN!B:T,7,0)</f>
        <v>APW14R005S CN</v>
      </c>
      <c r="E321" s="60" t="str">
        <f>VLOOKUP(A321,PLAN!B:T,4,0)</f>
        <v>1001930871</v>
      </c>
      <c r="F321" s="59">
        <f>VLOOKUP(A321,PLAN!B:T,9,0)</f>
        <v>46249</v>
      </c>
      <c r="G321" s="59" t="str">
        <f>VLOOKUP(A321,PLAN!B:T,10,0)</f>
        <v>0103582068</v>
      </c>
      <c r="H321" s="58" t="str">
        <f>VLOOKUP(A321,PLAN!B:T,11,0)</f>
        <v>260729A12A</v>
      </c>
      <c r="I321" s="58">
        <f>VLOOKUP(A321,PLAN!B:T,12,0)</f>
        <v>1569</v>
      </c>
      <c r="J321" s="55">
        <f>VLOOKUP(A321,PLAN!B:AB,19,0)</f>
        <v>46238</v>
      </c>
      <c r="K321" s="57" t="str">
        <f>VLOOKUP(A321,PLAN!B:AB,20,0)</f>
        <v>M6</v>
      </c>
      <c r="L321" s="54"/>
      <c r="M321" s="54"/>
      <c r="N321" s="54"/>
      <c r="O321" s="286" t="str">
        <f>VLOOKUP(A321,PLAN!B:AB,21,0)</f>
        <v>F2</v>
      </c>
      <c r="P321" s="285"/>
      <c r="Q321" s="55">
        <f>VLOOKUP(A321,PLAN!B:AB,16,0)</f>
        <v>46237</v>
      </c>
    </row>
    <row r="322" spans="1:17" ht="21" customHeight="1">
      <c r="A322" s="299" t="s">
        <v>3507</v>
      </c>
      <c r="B322" s="60">
        <f>VLOOKUP(A322,PLAN!B:T,5,0)</f>
        <v>11126857</v>
      </c>
      <c r="C322" s="60" t="str">
        <f>VLOOKUP(A322,PLAN!B:T,6,0)</f>
        <v>2231010-B-AK</v>
      </c>
      <c r="D322" s="60" t="str">
        <f>VLOOKUP(A322,PLAN!B:T,7,0)</f>
        <v>PAGH18M371 NOCE</v>
      </c>
      <c r="E322" s="60" t="str">
        <f>VLOOKUP(A322,PLAN!B:T,4,0)</f>
        <v>1001930872</v>
      </c>
      <c r="F322" s="59">
        <f>VLOOKUP(A322,PLAN!B:T,9,0)</f>
        <v>46249</v>
      </c>
      <c r="G322" s="59" t="str">
        <f>VLOOKUP(A322,PLAN!B:T,10,0)</f>
        <v>0103582069</v>
      </c>
      <c r="H322" s="58" t="str">
        <f>VLOOKUP(A322,PLAN!B:T,11,0)</f>
        <v>260729A13A</v>
      </c>
      <c r="I322" s="58">
        <f>VLOOKUP(A322,PLAN!B:T,12,0)</f>
        <v>135</v>
      </c>
      <c r="J322" s="55">
        <f>VLOOKUP(A322,PLAN!B:AB,19,0)</f>
        <v>46241</v>
      </c>
      <c r="K322" s="57" t="str">
        <f>VLOOKUP(A322,PLAN!B:AB,20,0)</f>
        <v>M11</v>
      </c>
      <c r="L322" s="54"/>
      <c r="M322" s="54"/>
      <c r="N322" s="54"/>
      <c r="O322" s="286" t="str">
        <f>VLOOKUP(A322,PLAN!B:AB,21,0)</f>
        <v>F2</v>
      </c>
      <c r="P322" s="285"/>
      <c r="Q322" s="55">
        <f>VLOOKUP(A322,PLAN!B:AB,16,0)</f>
        <v>46237</v>
      </c>
    </row>
    <row r="323" spans="1:17" ht="21" customHeight="1">
      <c r="A323" s="299" t="s">
        <v>3508</v>
      </c>
      <c r="B323" s="60">
        <f>VLOOKUP(A323,PLAN!B:T,5,0)</f>
        <v>11126794</v>
      </c>
      <c r="C323" s="60" t="str">
        <f>VLOOKUP(A323,PLAN!B:T,6,0)</f>
        <v>2131656-D-AK</v>
      </c>
      <c r="D323" s="60" t="str">
        <f>VLOOKUP(A323,PLAN!B:T,7,0)</f>
        <v>AGP140002 NOCE</v>
      </c>
      <c r="E323" s="60" t="str">
        <f>VLOOKUP(A323,PLAN!B:T,4,0)</f>
        <v>1001930873</v>
      </c>
      <c r="F323" s="59">
        <f>VLOOKUP(A323,PLAN!B:T,9,0)</f>
        <v>46249</v>
      </c>
      <c r="G323" s="59" t="str">
        <f>VLOOKUP(A323,PLAN!B:T,10,0)</f>
        <v>0103582070</v>
      </c>
      <c r="H323" s="58" t="str">
        <f>VLOOKUP(A323,PLAN!B:T,11,0)</f>
        <v>260729A14A</v>
      </c>
      <c r="I323" s="58">
        <f>VLOOKUP(A323,PLAN!B:T,12,0)</f>
        <v>10</v>
      </c>
      <c r="J323" s="55">
        <f>VLOOKUP(A323,PLAN!B:AB,19,0)</f>
        <v>46238</v>
      </c>
      <c r="K323" s="57" t="str">
        <f>VLOOKUP(A323,PLAN!B:AB,20,0)</f>
        <v>M7</v>
      </c>
      <c r="L323" s="54"/>
      <c r="M323" s="54"/>
      <c r="N323" s="54"/>
      <c r="O323" s="286" t="str">
        <f>VLOOKUP(A323,PLAN!B:AB,21,0)</f>
        <v>CAG</v>
      </c>
      <c r="P323" s="285"/>
      <c r="Q323" s="55">
        <f>VLOOKUP(A323,PLAN!B:AB,16,0)</f>
        <v>46237</v>
      </c>
    </row>
    <row r="324" spans="1:17" ht="21" customHeight="1">
      <c r="A324" s="299" t="s">
        <v>3509</v>
      </c>
      <c r="B324" s="60">
        <f>VLOOKUP(A324,PLAN!B:T,5,0)</f>
        <v>11126889</v>
      </c>
      <c r="C324" s="60" t="str">
        <f>VLOOKUP(A324,PLAN!B:T,6,0)</f>
        <v>2231042-A-AK</v>
      </c>
      <c r="D324" s="60" t="str">
        <f>VLOOKUP(A324,PLAN!B:T,7,0)</f>
        <v>PAGP140300 NOCE</v>
      </c>
      <c r="E324" s="60" t="str">
        <f>VLOOKUP(A324,PLAN!B:T,4,0)</f>
        <v>1001930874</v>
      </c>
      <c r="F324" s="59">
        <f>VLOOKUP(A324,PLAN!B:T,9,0)</f>
        <v>46249</v>
      </c>
      <c r="G324" s="59" t="str">
        <f>VLOOKUP(A324,PLAN!B:T,10,0)</f>
        <v>0103582071</v>
      </c>
      <c r="H324" s="58" t="str">
        <f>VLOOKUP(A324,PLAN!B:T,11,0)</f>
        <v>260729A15A</v>
      </c>
      <c r="I324" s="58">
        <f>VLOOKUP(A324,PLAN!B:T,12,0)</f>
        <v>5</v>
      </c>
      <c r="J324" s="55">
        <f>VLOOKUP(A324,PLAN!B:AB,19,0)</f>
        <v>46238</v>
      </c>
      <c r="K324" s="57" t="str">
        <f>VLOOKUP(A324,PLAN!B:AB,20,0)</f>
        <v>M7</v>
      </c>
      <c r="L324" s="54"/>
      <c r="M324" s="54"/>
      <c r="N324" s="54"/>
      <c r="O324" s="286" t="str">
        <f>VLOOKUP(A324,PLAN!B:AB,21,0)</f>
        <v>CAG</v>
      </c>
      <c r="P324" s="285"/>
      <c r="Q324" s="55">
        <f>VLOOKUP(A324,PLAN!B:AB,16,0)</f>
        <v>46237</v>
      </c>
    </row>
    <row r="325" spans="1:17" ht="21" customHeight="1">
      <c r="A325" s="299" t="s">
        <v>3510</v>
      </c>
      <c r="B325" s="60">
        <f>VLOOKUP(A325,PLAN!B:T,5,0)</f>
        <v>11127820</v>
      </c>
      <c r="C325" s="60" t="str">
        <f>VLOOKUP(A325,PLAN!B:T,6,0)</f>
        <v>2131618-B-A</v>
      </c>
      <c r="D325" s="60" t="str">
        <f>VLOOKUP(A325,PLAN!B:T,7,0)</f>
        <v>WAIN-CKI-200 NO CE</v>
      </c>
      <c r="E325" s="60" t="str">
        <f>VLOOKUP(A325,PLAN!B:T,4,0)</f>
        <v>1001930875</v>
      </c>
      <c r="F325" s="59">
        <f>VLOOKUP(A325,PLAN!B:T,9,0)</f>
        <v>46249</v>
      </c>
      <c r="G325" s="59" t="str">
        <f>VLOOKUP(A325,PLAN!B:T,10,0)</f>
        <v>0103582072</v>
      </c>
      <c r="H325" s="58" t="str">
        <f>VLOOKUP(A325,PLAN!B:T,11,0)</f>
        <v>260729A16A</v>
      </c>
      <c r="I325" s="58">
        <f>VLOOKUP(A325,PLAN!B:T,12,0)</f>
        <v>152</v>
      </c>
      <c r="J325" s="55">
        <f>VLOOKUP(A325,PLAN!B:AB,19,0)</f>
        <v>46238</v>
      </c>
      <c r="K325" s="57" t="str">
        <f>VLOOKUP(A325,PLAN!B:AB,20,0)</f>
        <v>M7</v>
      </c>
      <c r="L325" s="54"/>
      <c r="M325" s="54"/>
      <c r="N325" s="54"/>
      <c r="O325" s="286" t="str">
        <f>VLOOKUP(A325,PLAN!B:AB,21,0)</f>
        <v>CAG</v>
      </c>
      <c r="P325" s="285"/>
      <c r="Q325" s="55">
        <f>VLOOKUP(A325,PLAN!B:AB,16,0)</f>
        <v>46237</v>
      </c>
    </row>
    <row r="326" spans="1:17" ht="21" customHeight="1">
      <c r="A326" s="299" t="s">
        <v>3511</v>
      </c>
      <c r="B326" s="60">
        <f>VLOOKUP(A326,PLAN!B:T,5,0)</f>
        <v>11127821</v>
      </c>
      <c r="C326" s="60" t="str">
        <f>VLOOKUP(A326,PLAN!B:T,6,0)</f>
        <v>2131619-B-AK</v>
      </c>
      <c r="D326" s="60" t="str">
        <f>VLOOKUP(A326,PLAN!B:T,7,0)</f>
        <v>WAIN-CKI-300 NO CE</v>
      </c>
      <c r="E326" s="60" t="str">
        <f>VLOOKUP(A326,PLAN!B:T,4,0)</f>
        <v>1001930876</v>
      </c>
      <c r="F326" s="59">
        <f>VLOOKUP(A326,PLAN!B:T,9,0)</f>
        <v>46249</v>
      </c>
      <c r="G326" s="59" t="str">
        <f>VLOOKUP(A326,PLAN!B:T,10,0)</f>
        <v>0103582073</v>
      </c>
      <c r="H326" s="58" t="str">
        <f>VLOOKUP(A326,PLAN!B:T,11,0)</f>
        <v>260729A17A</v>
      </c>
      <c r="I326" s="58">
        <f>VLOOKUP(A326,PLAN!B:T,12,0)</f>
        <v>30</v>
      </c>
      <c r="J326" s="55">
        <f>VLOOKUP(A326,PLAN!B:AB,19,0)</f>
        <v>46238</v>
      </c>
      <c r="K326" s="57" t="str">
        <f>VLOOKUP(A326,PLAN!B:AB,20,0)</f>
        <v>M7</v>
      </c>
      <c r="L326" s="54"/>
      <c r="M326" s="54"/>
      <c r="N326" s="54"/>
      <c r="O326" s="286" t="str">
        <f>VLOOKUP(A326,PLAN!B:AB,21,0)</f>
        <v>CAG</v>
      </c>
      <c r="P326" s="285"/>
      <c r="Q326" s="55">
        <f>VLOOKUP(A326,PLAN!B:AB,16,0)</f>
        <v>46237</v>
      </c>
    </row>
    <row r="327" spans="1:17" ht="21" customHeight="1">
      <c r="A327" s="299" t="s">
        <v>3512</v>
      </c>
      <c r="B327" s="60">
        <f>VLOOKUP(A327,PLAN!B:T,5,0)</f>
        <v>11127823</v>
      </c>
      <c r="C327" s="60" t="str">
        <f>VLOOKUP(A327,PLAN!B:T,6,0)</f>
        <v>2131621-B-AK</v>
      </c>
      <c r="D327" s="60" t="str">
        <f>VLOOKUP(A327,PLAN!B:T,7,0)</f>
        <v>WAIN-CKI-10-300 NOCE</v>
      </c>
      <c r="E327" s="60" t="str">
        <f>VLOOKUP(A327,PLAN!B:T,4,0)</f>
        <v>1001930877</v>
      </c>
      <c r="F327" s="59">
        <f>VLOOKUP(A327,PLAN!B:T,9,0)</f>
        <v>46249</v>
      </c>
      <c r="G327" s="59" t="str">
        <f>VLOOKUP(A327,PLAN!B:T,10,0)</f>
        <v>0103582074</v>
      </c>
      <c r="H327" s="58" t="str">
        <f>VLOOKUP(A327,PLAN!B:T,11,0)</f>
        <v>260729A18A</v>
      </c>
      <c r="I327" s="58">
        <f>VLOOKUP(A327,PLAN!B:T,12,0)</f>
        <v>6</v>
      </c>
      <c r="J327" s="55">
        <f>VLOOKUP(A327,PLAN!B:AB,19,0)</f>
        <v>46238</v>
      </c>
      <c r="K327" s="57" t="str">
        <f>VLOOKUP(A327,PLAN!B:AB,20,0)</f>
        <v>M7</v>
      </c>
      <c r="L327" s="54"/>
      <c r="M327" s="54"/>
      <c r="N327" s="54"/>
      <c r="O327" s="286" t="str">
        <f>VLOOKUP(A327,PLAN!B:AB,21,0)</f>
        <v>CAG</v>
      </c>
      <c r="P327" s="285"/>
      <c r="Q327" s="55">
        <f>VLOOKUP(A327,PLAN!B:AB,16,0)</f>
        <v>46237</v>
      </c>
    </row>
    <row r="328" spans="1:17" ht="21" customHeight="1">
      <c r="A328" s="299" t="s">
        <v>3513</v>
      </c>
      <c r="B328" s="60">
        <f>VLOOKUP(A328,PLAN!B:T,5,0)</f>
        <v>11131246</v>
      </c>
      <c r="C328" s="60" t="str">
        <f>VLOOKUP(A328,PLAN!B:T,6,0)</f>
        <v>2331231-A-A</v>
      </c>
      <c r="D328" s="60" t="str">
        <f>VLOOKUP(A328,PLAN!B:T,7,0)</f>
        <v>WAMS-180-1645 NOCE</v>
      </c>
      <c r="E328" s="60" t="str">
        <f>VLOOKUP(A328,PLAN!B:T,4,0)</f>
        <v>1001930878</v>
      </c>
      <c r="F328" s="59">
        <f>VLOOKUP(A328,PLAN!B:T,9,0)</f>
        <v>46249</v>
      </c>
      <c r="G328" s="59" t="str">
        <f>VLOOKUP(A328,PLAN!B:T,10,0)</f>
        <v>0103582075</v>
      </c>
      <c r="H328" s="58" t="str">
        <f>VLOOKUP(A328,PLAN!B:T,11,0)</f>
        <v>260729A19A</v>
      </c>
      <c r="I328" s="58">
        <f>VLOOKUP(A328,PLAN!B:T,12,0)</f>
        <v>360</v>
      </c>
      <c r="J328" s="55">
        <f>VLOOKUP(A328,PLAN!B:AB,19,0)</f>
        <v>46238</v>
      </c>
      <c r="K328" s="57" t="str">
        <f>VLOOKUP(A328,PLAN!B:AB,20,0)</f>
        <v>M7</v>
      </c>
      <c r="L328" s="54"/>
      <c r="M328" s="54"/>
      <c r="N328" s="54"/>
      <c r="O328" s="286" t="str">
        <f>VLOOKUP(A328,PLAN!B:AB,21,0)</f>
        <v>CAG</v>
      </c>
      <c r="P328" s="285"/>
      <c r="Q328" s="55">
        <f>VLOOKUP(A328,PLAN!B:AB,16,0)</f>
        <v>46237</v>
      </c>
    </row>
    <row r="329" spans="1:17" ht="21" customHeight="1">
      <c r="A329" s="299" t="s">
        <v>3514</v>
      </c>
      <c r="B329" s="60">
        <f>VLOOKUP(A329,PLAN!B:T,5,0)</f>
        <v>11131249</v>
      </c>
      <c r="C329" s="60" t="str">
        <f>VLOOKUP(A329,PLAN!B:T,6,0)</f>
        <v>2331234-A-A</v>
      </c>
      <c r="D329" s="60" t="str">
        <f>VLOOKUP(A329,PLAN!B:T,7,0)</f>
        <v>WAMS-180-16ST NOCE</v>
      </c>
      <c r="E329" s="60" t="str">
        <f>VLOOKUP(A329,PLAN!B:T,4,0)</f>
        <v>1001930879</v>
      </c>
      <c r="F329" s="59">
        <f>VLOOKUP(A329,PLAN!B:T,9,0)</f>
        <v>46249</v>
      </c>
      <c r="G329" s="59" t="str">
        <f>VLOOKUP(A329,PLAN!B:T,10,0)</f>
        <v>0103582076</v>
      </c>
      <c r="H329" s="58" t="str">
        <f>VLOOKUP(A329,PLAN!B:T,11,0)</f>
        <v>260729A20A</v>
      </c>
      <c r="I329" s="58">
        <f>VLOOKUP(A329,PLAN!B:T,12,0)</f>
        <v>35</v>
      </c>
      <c r="J329" s="55">
        <f>VLOOKUP(A329,PLAN!B:AB,19,0)</f>
        <v>46238</v>
      </c>
      <c r="K329" s="57" t="str">
        <f>VLOOKUP(A329,PLAN!B:AB,20,0)</f>
        <v>M7</v>
      </c>
      <c r="L329" s="54"/>
      <c r="M329" s="54"/>
      <c r="N329" s="54"/>
      <c r="O329" s="286" t="str">
        <f>VLOOKUP(A329,PLAN!B:AB,21,0)</f>
        <v>CAG</v>
      </c>
      <c r="P329" s="285"/>
      <c r="Q329" s="55">
        <f>VLOOKUP(A329,PLAN!B:AB,16,0)</f>
        <v>46237</v>
      </c>
    </row>
    <row r="330" spans="1:17" ht="21" customHeight="1">
      <c r="A330" s="299" t="s">
        <v>3515</v>
      </c>
      <c r="B330" s="60">
        <f>VLOOKUP(A330,PLAN!B:T,5,0)</f>
        <v>11134336</v>
      </c>
      <c r="C330" s="60" t="str">
        <f>VLOOKUP(A330,PLAN!B:T,6,0)</f>
        <v>2331162-A-A</v>
      </c>
      <c r="D330" s="60" t="str">
        <f>VLOOKUP(A330,PLAN!B:T,7,0)</f>
        <v>WAIN-CKI-200-BA CE3</v>
      </c>
      <c r="E330" s="60" t="str">
        <f>VLOOKUP(A330,PLAN!B:T,4,0)</f>
        <v>1001930880</v>
      </c>
      <c r="F330" s="59">
        <f>VLOOKUP(A330,PLAN!B:T,9,0)</f>
        <v>46249</v>
      </c>
      <c r="G330" s="59" t="str">
        <f>VLOOKUP(A330,PLAN!B:T,10,0)</f>
        <v>0103582077</v>
      </c>
      <c r="H330" s="58" t="str">
        <f>VLOOKUP(A330,PLAN!B:T,11,0)</f>
        <v>260729A21A</v>
      </c>
      <c r="I330" s="58">
        <f>VLOOKUP(A330,PLAN!B:T,12,0)</f>
        <v>50</v>
      </c>
      <c r="J330" s="55">
        <f>VLOOKUP(A330,PLAN!B:AB,19,0)</f>
        <v>46238</v>
      </c>
      <c r="K330" s="57" t="str">
        <f>VLOOKUP(A330,PLAN!B:AB,20,0)</f>
        <v>M7</v>
      </c>
      <c r="L330" s="54"/>
      <c r="M330" s="54"/>
      <c r="N330" s="54"/>
      <c r="O330" s="286" t="str">
        <f>VLOOKUP(A330,PLAN!B:AB,21,0)</f>
        <v>CAG</v>
      </c>
      <c r="P330" s="285"/>
      <c r="Q330" s="55">
        <f>VLOOKUP(A330,PLAN!B:AB,16,0)</f>
        <v>46237</v>
      </c>
    </row>
    <row r="331" spans="1:17" ht="21" customHeight="1">
      <c r="A331" s="299" t="s">
        <v>3516</v>
      </c>
      <c r="B331" s="60">
        <f>VLOOKUP(A331,PLAN!B:T,5,0)</f>
        <v>11134338</v>
      </c>
      <c r="C331" s="60" t="str">
        <f>VLOOKUP(A331,PLAN!B:T,6,0)</f>
        <v>2331164-A-A</v>
      </c>
      <c r="D331" s="60" t="str">
        <f>VLOOKUP(A331,PLAN!B:T,7,0)</f>
        <v>WAIN-CKI-18-200-BS CE3</v>
      </c>
      <c r="E331" s="60" t="str">
        <f>VLOOKUP(A331,PLAN!B:T,4,0)</f>
        <v>1001930881</v>
      </c>
      <c r="F331" s="59">
        <f>VLOOKUP(A331,PLAN!B:T,9,0)</f>
        <v>46249</v>
      </c>
      <c r="G331" s="59" t="str">
        <f>VLOOKUP(A331,PLAN!B:T,10,0)</f>
        <v>0103582078</v>
      </c>
      <c r="H331" s="58" t="str">
        <f>VLOOKUP(A331,PLAN!B:T,11,0)</f>
        <v>260729A22A</v>
      </c>
      <c r="I331" s="58">
        <f>VLOOKUP(A331,PLAN!B:T,12,0)</f>
        <v>25</v>
      </c>
      <c r="J331" s="55">
        <f>VLOOKUP(A331,PLAN!B:AB,19,0)</f>
        <v>46238</v>
      </c>
      <c r="K331" s="57" t="str">
        <f>VLOOKUP(A331,PLAN!B:AB,20,0)</f>
        <v>M7</v>
      </c>
      <c r="L331" s="54"/>
      <c r="M331" s="54"/>
      <c r="N331" s="54"/>
      <c r="O331" s="286" t="str">
        <f>VLOOKUP(A331,PLAN!B:AB,21,0)</f>
        <v>CAG</v>
      </c>
      <c r="P331" s="285"/>
      <c r="Q331" s="55">
        <f>VLOOKUP(A331,PLAN!B:AB,16,0)</f>
        <v>46237</v>
      </c>
    </row>
    <row r="332" spans="1:17" ht="21" customHeight="1">
      <c r="A332" s="299" t="s">
        <v>3517</v>
      </c>
      <c r="B332" s="60">
        <f>VLOOKUP(A332,PLAN!B:T,5,0)</f>
        <v>11134340</v>
      </c>
      <c r="C332" s="60" t="str">
        <f>VLOOKUP(A332,PLAN!B:T,6,0)</f>
        <v>2331156-A-A</v>
      </c>
      <c r="D332" s="60" t="str">
        <f>VLOOKUP(A332,PLAN!B:T,7,0)</f>
        <v>AIN-CKI-200-B-SFT CE2</v>
      </c>
      <c r="E332" s="60" t="str">
        <f>VLOOKUP(A332,PLAN!B:T,4,0)</f>
        <v>1001930882</v>
      </c>
      <c r="F332" s="59">
        <f>VLOOKUP(A332,PLAN!B:T,9,0)</f>
        <v>46249</v>
      </c>
      <c r="G332" s="59" t="str">
        <f>VLOOKUP(A332,PLAN!B:T,10,0)</f>
        <v>0103582079</v>
      </c>
      <c r="H332" s="58" t="str">
        <f>VLOOKUP(A332,PLAN!B:T,11,0)</f>
        <v>260729A23A</v>
      </c>
      <c r="I332" s="58">
        <f>VLOOKUP(A332,PLAN!B:T,12,0)</f>
        <v>30</v>
      </c>
      <c r="J332" s="55">
        <f>VLOOKUP(A332,PLAN!B:AB,19,0)</f>
        <v>46238</v>
      </c>
      <c r="K332" s="57" t="str">
        <f>VLOOKUP(A332,PLAN!B:AB,20,0)</f>
        <v>M7</v>
      </c>
      <c r="L332" s="54"/>
      <c r="M332" s="54"/>
      <c r="N332" s="54"/>
      <c r="O332" s="286" t="str">
        <f>VLOOKUP(A332,PLAN!B:AB,21,0)</f>
        <v>CAG</v>
      </c>
      <c r="P332" s="285"/>
      <c r="Q332" s="55">
        <f>VLOOKUP(A332,PLAN!B:AB,16,0)</f>
        <v>46237</v>
      </c>
    </row>
    <row r="333" spans="1:17" ht="21" customHeight="1">
      <c r="A333" s="299" t="s">
        <v>3518</v>
      </c>
      <c r="B333" s="60">
        <f>VLOOKUP(A333,PLAN!B:T,5,0)</f>
        <v>11134341</v>
      </c>
      <c r="C333" s="60" t="str">
        <f>VLOOKUP(A333,PLAN!B:T,6,0)</f>
        <v>2331155-A-A</v>
      </c>
      <c r="D333" s="60" t="str">
        <f>VLOOKUP(A333,PLAN!B:T,7,0)</f>
        <v>AIN-CKI-18-200-SFT CE2</v>
      </c>
      <c r="E333" s="60" t="str">
        <f>VLOOKUP(A333,PLAN!B:T,4,0)</f>
        <v>1001930883</v>
      </c>
      <c r="F333" s="59">
        <f>VLOOKUP(A333,PLAN!B:T,9,0)</f>
        <v>46249</v>
      </c>
      <c r="G333" s="59" t="str">
        <f>VLOOKUP(A333,PLAN!B:T,10,0)</f>
        <v>0103582080</v>
      </c>
      <c r="H333" s="58" t="str">
        <f>VLOOKUP(A333,PLAN!B:T,11,0)</f>
        <v>260729A24A</v>
      </c>
      <c r="I333" s="58">
        <f>VLOOKUP(A333,PLAN!B:T,12,0)</f>
        <v>10</v>
      </c>
      <c r="J333" s="55">
        <f>VLOOKUP(A333,PLAN!B:AB,19,0)</f>
        <v>46238</v>
      </c>
      <c r="K333" s="57" t="str">
        <f>VLOOKUP(A333,PLAN!B:AB,20,0)</f>
        <v>M7</v>
      </c>
      <c r="L333" s="54"/>
      <c r="M333" s="54"/>
      <c r="N333" s="54"/>
      <c r="O333" s="286" t="str">
        <f>VLOOKUP(A333,PLAN!B:AB,21,0)</f>
        <v>CAG</v>
      </c>
      <c r="P333" s="285"/>
      <c r="Q333" s="55">
        <f>VLOOKUP(A333,PLAN!B:AB,16,0)</f>
        <v>46237</v>
      </c>
    </row>
    <row r="334" spans="1:17" ht="21" customHeight="1">
      <c r="A334" s="299" t="s">
        <v>3519</v>
      </c>
      <c r="B334" s="60">
        <f>VLOOKUP(A334,PLAN!B:T,5,0)</f>
        <v>11127218</v>
      </c>
      <c r="C334" s="60" t="str">
        <f>VLOOKUP(A334,PLAN!B:T,6,0)</f>
        <v>2131626-B-A</v>
      </c>
      <c r="D334" s="60" t="str">
        <f>VLOOKUP(A334,PLAN!B:T,7,0)</f>
        <v>WAIN-CKI-200-BS NO CE</v>
      </c>
      <c r="E334" s="60" t="str">
        <f>VLOOKUP(A334,PLAN!B:T,4,0)</f>
        <v>1001930884</v>
      </c>
      <c r="F334" s="59">
        <f>VLOOKUP(A334,PLAN!B:T,9,0)</f>
        <v>46249</v>
      </c>
      <c r="G334" s="59" t="str">
        <f>VLOOKUP(A334,PLAN!B:T,10,0)</f>
        <v>0103582081</v>
      </c>
      <c r="H334" s="58" t="str">
        <f>VLOOKUP(A334,PLAN!B:T,11,0)</f>
        <v>260729A25A</v>
      </c>
      <c r="I334" s="58">
        <f>VLOOKUP(A334,PLAN!B:T,12,0)</f>
        <v>5</v>
      </c>
      <c r="J334" s="55">
        <f>VLOOKUP(A334,PLAN!B:AB,19,0)</f>
        <v>46238</v>
      </c>
      <c r="K334" s="57" t="str">
        <f>VLOOKUP(A334,PLAN!B:AB,20,0)</f>
        <v>M7</v>
      </c>
      <c r="L334" s="54"/>
      <c r="M334" s="54"/>
      <c r="N334" s="54"/>
      <c r="O334" s="286" t="str">
        <f>VLOOKUP(A334,PLAN!B:AB,21,0)</f>
        <v>CAG</v>
      </c>
      <c r="P334" s="285"/>
      <c r="Q334" s="55">
        <f>VLOOKUP(A334,PLAN!B:AB,16,0)</f>
        <v>46237</v>
      </c>
    </row>
    <row r="335" spans="1:17" ht="21" customHeight="1">
      <c r="A335" s="299" t="s">
        <v>3520</v>
      </c>
      <c r="B335" s="60">
        <f>VLOOKUP(A335,PLAN!B:T,5,0)</f>
        <v>11127824</v>
      </c>
      <c r="C335" s="60" t="str">
        <f>VLOOKUP(A335,PLAN!B:T,6,0)</f>
        <v>2131622-B-A</v>
      </c>
      <c r="D335" s="60" t="str">
        <f>VLOOKUP(A335,PLAN!B:T,7,0)</f>
        <v>WAIN-CKI-008-200 NO CE</v>
      </c>
      <c r="E335" s="60" t="str">
        <f>VLOOKUP(A335,PLAN!B:T,4,0)</f>
        <v>1001930885</v>
      </c>
      <c r="F335" s="59">
        <f>VLOOKUP(A335,PLAN!B:T,9,0)</f>
        <v>46249</v>
      </c>
      <c r="G335" s="59" t="str">
        <f>VLOOKUP(A335,PLAN!B:T,10,0)</f>
        <v>0103582082</v>
      </c>
      <c r="H335" s="58" t="str">
        <f>VLOOKUP(A335,PLAN!B:T,11,0)</f>
        <v>260729A26A</v>
      </c>
      <c r="I335" s="58">
        <f>VLOOKUP(A335,PLAN!B:T,12,0)</f>
        <v>15</v>
      </c>
      <c r="J335" s="55">
        <f>VLOOKUP(A335,PLAN!B:AB,19,0)</f>
        <v>46238</v>
      </c>
      <c r="K335" s="57" t="str">
        <f>VLOOKUP(A335,PLAN!B:AB,20,0)</f>
        <v>M7</v>
      </c>
      <c r="L335" s="54"/>
      <c r="M335" s="54"/>
      <c r="N335" s="54"/>
      <c r="O335" s="286" t="str">
        <f>VLOOKUP(A335,PLAN!B:AB,21,0)</f>
        <v>CAG</v>
      </c>
      <c r="P335" s="285"/>
      <c r="Q335" s="55">
        <f>VLOOKUP(A335,PLAN!B:AB,16,0)</f>
        <v>46237</v>
      </c>
    </row>
    <row r="336" spans="1:17" ht="21" customHeight="1">
      <c r="A336" s="299" t="s">
        <v>3521</v>
      </c>
      <c r="B336" s="60">
        <f>VLOOKUP(A336,PLAN!B:T,5,0)</f>
        <v>11131252</v>
      </c>
      <c r="C336" s="60" t="str">
        <f>VLOOKUP(A336,PLAN!B:T,6,0)</f>
        <v>2331237-A-A</v>
      </c>
      <c r="D336" s="60" t="str">
        <f>VLOOKUP(A336,PLAN!B:T,7,0)</f>
        <v>WAMS-180-16WA NOCE</v>
      </c>
      <c r="E336" s="60" t="str">
        <f>VLOOKUP(A336,PLAN!B:T,4,0)</f>
        <v>1001930886</v>
      </c>
      <c r="F336" s="59">
        <f>VLOOKUP(A336,PLAN!B:T,9,0)</f>
        <v>46249</v>
      </c>
      <c r="G336" s="59" t="str">
        <f>VLOOKUP(A336,PLAN!B:T,10,0)</f>
        <v>0103582083</v>
      </c>
      <c r="H336" s="58" t="str">
        <f>VLOOKUP(A336,PLAN!B:T,11,0)</f>
        <v>260729A27A</v>
      </c>
      <c r="I336" s="58">
        <f>VLOOKUP(A336,PLAN!B:T,12,0)</f>
        <v>32</v>
      </c>
      <c r="J336" s="55">
        <f>VLOOKUP(A336,PLAN!B:AB,19,0)</f>
        <v>46238</v>
      </c>
      <c r="K336" s="57" t="str">
        <f>VLOOKUP(A336,PLAN!B:AB,20,0)</f>
        <v>M7</v>
      </c>
      <c r="L336" s="54"/>
      <c r="M336" s="54"/>
      <c r="N336" s="54"/>
      <c r="O336" s="286" t="str">
        <f>VLOOKUP(A336,PLAN!B:AB,21,0)</f>
        <v>CAG</v>
      </c>
      <c r="P336" s="285"/>
      <c r="Q336" s="55">
        <f>VLOOKUP(A336,PLAN!B:AB,16,0)</f>
        <v>46237</v>
      </c>
    </row>
    <row r="337" spans="1:17" ht="21" customHeight="1">
      <c r="A337" s="299" t="s">
        <v>3522</v>
      </c>
      <c r="B337" s="60">
        <f>VLOOKUP(A337,PLAN!B:T,5,0)</f>
        <v>11117129</v>
      </c>
      <c r="C337" s="60" t="str">
        <f>VLOOKUP(A337,PLAN!B:T,6,0)</f>
        <v>2331087-0-AK</v>
      </c>
      <c r="D337" s="60" t="str">
        <f>VLOOKUP(A337,PLAN!B:T,7,0)</f>
        <v>AG149001 CE3</v>
      </c>
      <c r="E337" s="60" t="str">
        <f>VLOOKUP(A337,PLAN!B:T,4,0)</f>
        <v>1001930887</v>
      </c>
      <c r="F337" s="59">
        <f>VLOOKUP(A337,PLAN!B:T,9,0)</f>
        <v>46249</v>
      </c>
      <c r="G337" s="59" t="str">
        <f>VLOOKUP(A337,PLAN!B:T,10,0)</f>
        <v>0103582084</v>
      </c>
      <c r="H337" s="58" t="str">
        <f>VLOOKUP(A337,PLAN!B:T,11,0)</f>
        <v>260729A28A</v>
      </c>
      <c r="I337" s="58">
        <f>VLOOKUP(A337,PLAN!B:T,12,0)</f>
        <v>200</v>
      </c>
      <c r="J337" s="55">
        <f>VLOOKUP(A337,PLAN!B:AB,19,0)</f>
        <v>46238</v>
      </c>
      <c r="K337" s="57" t="str">
        <f>VLOOKUP(A337,PLAN!B:AB,20,0)</f>
        <v>M7</v>
      </c>
      <c r="L337" s="54"/>
      <c r="M337" s="54"/>
      <c r="N337" s="54"/>
      <c r="O337" s="286" t="str">
        <f>VLOOKUP(A337,PLAN!B:AB,21,0)</f>
        <v>CAG</v>
      </c>
      <c r="P337" s="285"/>
      <c r="Q337" s="55">
        <f>VLOOKUP(A337,PLAN!B:AB,16,0)</f>
        <v>46237</v>
      </c>
    </row>
    <row r="338" spans="1:17" ht="21" customHeight="1">
      <c r="A338" s="299" t="s">
        <v>3523</v>
      </c>
      <c r="B338" s="60">
        <f>VLOOKUP(A338,PLAN!B:T,5,0)</f>
        <v>11127217</v>
      </c>
      <c r="C338" s="60" t="str">
        <f>VLOOKUP(A338,PLAN!B:T,6,0)</f>
        <v>2131625-B-A</v>
      </c>
      <c r="D338" s="60" t="str">
        <f>VLOOKUP(A338,PLAN!B:T,7,0)</f>
        <v>WAIN-CKI-200-BA NOCE</v>
      </c>
      <c r="E338" s="60" t="str">
        <f>VLOOKUP(A338,PLAN!B:T,4,0)</f>
        <v>1001930888</v>
      </c>
      <c r="F338" s="59">
        <f>VLOOKUP(A338,PLAN!B:T,9,0)</f>
        <v>46249</v>
      </c>
      <c r="G338" s="59" t="str">
        <f>VLOOKUP(A338,PLAN!B:T,10,0)</f>
        <v>0103582085</v>
      </c>
      <c r="H338" s="58" t="str">
        <f>VLOOKUP(A338,PLAN!B:T,11,0)</f>
        <v>260729A29A</v>
      </c>
      <c r="I338" s="58">
        <f>VLOOKUP(A338,PLAN!B:T,12,0)</f>
        <v>7</v>
      </c>
      <c r="J338" s="55">
        <f>VLOOKUP(A338,PLAN!B:AB,19,0)</f>
        <v>46238</v>
      </c>
      <c r="K338" s="57" t="str">
        <f>VLOOKUP(A338,PLAN!B:AB,20,0)</f>
        <v>M7</v>
      </c>
      <c r="L338" s="54"/>
      <c r="M338" s="54"/>
      <c r="N338" s="54"/>
      <c r="O338" s="286" t="str">
        <f>VLOOKUP(A338,PLAN!B:AB,21,0)</f>
        <v>CAG</v>
      </c>
      <c r="P338" s="285"/>
      <c r="Q338" s="55">
        <f>VLOOKUP(A338,PLAN!B:AB,16,0)</f>
        <v>46237</v>
      </c>
    </row>
    <row r="339" spans="1:17" ht="21" customHeight="1">
      <c r="A339" s="299" t="s">
        <v>3524</v>
      </c>
      <c r="B339" s="60">
        <f>VLOOKUP(A339,PLAN!B:T,5,0)</f>
        <v>11127219</v>
      </c>
      <c r="C339" s="60" t="str">
        <f>VLOOKUP(A339,PLAN!B:T,6,0)</f>
        <v>2131627-B-A</v>
      </c>
      <c r="D339" s="60" t="str">
        <f>VLOOKUP(A339,PLAN!B:T,7,0)</f>
        <v>WAIN-CKI-18-200-BS NO CE</v>
      </c>
      <c r="E339" s="60" t="str">
        <f>VLOOKUP(A339,PLAN!B:T,4,0)</f>
        <v>1001930889</v>
      </c>
      <c r="F339" s="59">
        <f>VLOOKUP(A339,PLAN!B:T,9,0)</f>
        <v>46249</v>
      </c>
      <c r="G339" s="59" t="str">
        <f>VLOOKUP(A339,PLAN!B:T,10,0)</f>
        <v>0103582086</v>
      </c>
      <c r="H339" s="58" t="str">
        <f>VLOOKUP(A339,PLAN!B:T,11,0)</f>
        <v>260729A30A</v>
      </c>
      <c r="I339" s="58">
        <f>VLOOKUP(A339,PLAN!B:T,12,0)</f>
        <v>1</v>
      </c>
      <c r="J339" s="55">
        <f>VLOOKUP(A339,PLAN!B:AB,19,0)</f>
        <v>46238</v>
      </c>
      <c r="K339" s="57" t="str">
        <f>VLOOKUP(A339,PLAN!B:AB,20,0)</f>
        <v>M7</v>
      </c>
      <c r="L339" s="54"/>
      <c r="M339" s="54"/>
      <c r="N339" s="54"/>
      <c r="O339" s="286" t="str">
        <f>VLOOKUP(A339,PLAN!B:AB,21,0)</f>
        <v>CAG</v>
      </c>
      <c r="P339" s="285"/>
      <c r="Q339" s="55">
        <f>VLOOKUP(A339,PLAN!B:AB,16,0)</f>
        <v>46237</v>
      </c>
    </row>
    <row r="340" spans="1:17" ht="21" customHeight="1">
      <c r="A340" s="299" t="s">
        <v>3525</v>
      </c>
      <c r="B340" s="60">
        <f>VLOOKUP(A340,PLAN!B:T,5,0)</f>
        <v>11127822</v>
      </c>
      <c r="C340" s="60" t="str">
        <f>VLOOKUP(A340,PLAN!B:T,6,0)</f>
        <v>2131620-B-A</v>
      </c>
      <c r="D340" s="60" t="str">
        <f>VLOOKUP(A340,PLAN!B:T,7,0)</f>
        <v>WAIN-CKI-10-200 NO CE</v>
      </c>
      <c r="E340" s="60" t="str">
        <f>VLOOKUP(A340,PLAN!B:T,4,0)</f>
        <v>1001930890</v>
      </c>
      <c r="F340" s="59">
        <f>VLOOKUP(A340,PLAN!B:T,9,0)</f>
        <v>46249</v>
      </c>
      <c r="G340" s="59" t="str">
        <f>VLOOKUP(A340,PLAN!B:T,10,0)</f>
        <v>0103582087</v>
      </c>
      <c r="H340" s="58" t="str">
        <f>VLOOKUP(A340,PLAN!B:T,11,0)</f>
        <v>260729A31A</v>
      </c>
      <c r="I340" s="58">
        <f>VLOOKUP(A340,PLAN!B:T,12,0)</f>
        <v>20</v>
      </c>
      <c r="J340" s="55">
        <f>VLOOKUP(A340,PLAN!B:AB,19,0)</f>
        <v>46238</v>
      </c>
      <c r="K340" s="57" t="str">
        <f>VLOOKUP(A340,PLAN!B:AB,20,0)</f>
        <v>M7</v>
      </c>
      <c r="L340" s="54"/>
      <c r="M340" s="54"/>
      <c r="N340" s="54"/>
      <c r="O340" s="286" t="str">
        <f>VLOOKUP(A340,PLAN!B:AB,21,0)</f>
        <v>CAG</v>
      </c>
      <c r="P340" s="285"/>
      <c r="Q340" s="55">
        <f>VLOOKUP(A340,PLAN!B:AB,16,0)</f>
        <v>46237</v>
      </c>
    </row>
    <row r="341" spans="1:17" ht="21" customHeight="1">
      <c r="A341" s="299" t="s">
        <v>3526</v>
      </c>
      <c r="B341" s="60">
        <f>VLOOKUP(A341,PLAN!B:T,5,0)</f>
        <v>11131245</v>
      </c>
      <c r="C341" s="60" t="str">
        <f>VLOOKUP(A341,PLAN!B:T,6,0)</f>
        <v>2331230-A-A</v>
      </c>
      <c r="D341" s="60" t="str">
        <f>VLOOKUP(A341,PLAN!B:T,7,0)</f>
        <v>WAMS-165-1645 NO CE</v>
      </c>
      <c r="E341" s="60" t="str">
        <f>VLOOKUP(A341,PLAN!B:T,4,0)</f>
        <v>1001930891</v>
      </c>
      <c r="F341" s="59">
        <f>VLOOKUP(A341,PLAN!B:T,9,0)</f>
        <v>46249</v>
      </c>
      <c r="G341" s="59" t="str">
        <f>VLOOKUP(A341,PLAN!B:T,10,0)</f>
        <v>0103582088</v>
      </c>
      <c r="H341" s="58" t="str">
        <f>VLOOKUP(A341,PLAN!B:T,11,0)</f>
        <v>260729A32A</v>
      </c>
      <c r="I341" s="58">
        <f>VLOOKUP(A341,PLAN!B:T,12,0)</f>
        <v>42</v>
      </c>
      <c r="J341" s="55">
        <f>VLOOKUP(A341,PLAN!B:AB,19,0)</f>
        <v>46238</v>
      </c>
      <c r="K341" s="57" t="str">
        <f>VLOOKUP(A341,PLAN!B:AB,20,0)</f>
        <v>M7</v>
      </c>
      <c r="L341" s="54"/>
      <c r="M341" s="54"/>
      <c r="N341" s="54"/>
      <c r="O341" s="286" t="str">
        <f>VLOOKUP(A341,PLAN!B:AB,21,0)</f>
        <v>CAG</v>
      </c>
      <c r="P341" s="285"/>
      <c r="Q341" s="55">
        <f>VLOOKUP(A341,PLAN!B:AB,16,0)</f>
        <v>46237</v>
      </c>
    </row>
    <row r="342" spans="1:17" ht="21" customHeight="1">
      <c r="A342" s="299" t="s">
        <v>3527</v>
      </c>
      <c r="B342" s="60">
        <f>VLOOKUP(A342,PLAN!B:T,5,0)</f>
        <v>11132203</v>
      </c>
      <c r="C342" s="60" t="str">
        <f>VLOOKUP(A342,PLAN!B:T,6,0)</f>
        <v>2131630-B-A</v>
      </c>
      <c r="D342" s="60" t="str">
        <f>VLOOKUP(A342,PLAN!B:T,7,0)</f>
        <v>AIN-CKX-10-200-R NO CE</v>
      </c>
      <c r="E342" s="60" t="str">
        <f>VLOOKUP(A342,PLAN!B:T,4,0)</f>
        <v>1001930892</v>
      </c>
      <c r="F342" s="59">
        <f>VLOOKUP(A342,PLAN!B:T,9,0)</f>
        <v>46249</v>
      </c>
      <c r="G342" s="59" t="str">
        <f>VLOOKUP(A342,PLAN!B:T,10,0)</f>
        <v>0103582089</v>
      </c>
      <c r="H342" s="58" t="str">
        <f>VLOOKUP(A342,PLAN!B:T,11,0)</f>
        <v>260729A33A</v>
      </c>
      <c r="I342" s="58">
        <f>VLOOKUP(A342,PLAN!B:T,12,0)</f>
        <v>12</v>
      </c>
      <c r="J342" s="55">
        <f>VLOOKUP(A342,PLAN!B:AB,19,0)</f>
        <v>46238</v>
      </c>
      <c r="K342" s="57" t="str">
        <f>VLOOKUP(A342,PLAN!B:AB,20,0)</f>
        <v>M7</v>
      </c>
      <c r="L342" s="54"/>
      <c r="M342" s="54"/>
      <c r="N342" s="54"/>
      <c r="O342" s="286" t="str">
        <f>VLOOKUP(A342,PLAN!B:AB,21,0)</f>
        <v>CAG</v>
      </c>
      <c r="P342" s="285"/>
      <c r="Q342" s="55">
        <f>VLOOKUP(A342,PLAN!B:AB,16,0)</f>
        <v>46237</v>
      </c>
    </row>
    <row r="343" spans="1:17" ht="21" customHeight="1">
      <c r="A343" s="299" t="s">
        <v>3528</v>
      </c>
      <c r="B343" s="60">
        <f>VLOOKUP(A343,PLAN!B:T,5,0)</f>
        <v>11127220</v>
      </c>
      <c r="C343" s="60" t="str">
        <f>VLOOKUP(A343,PLAN!B:T,6,0)</f>
        <v>2131628-B-A</v>
      </c>
      <c r="D343" s="60" t="str">
        <f>VLOOKUP(A343,PLAN!B:T,7,0)</f>
        <v>AIN-CKI-200-B-SFT NO CE</v>
      </c>
      <c r="E343" s="60" t="str">
        <f>VLOOKUP(A343,PLAN!B:T,4,0)</f>
        <v>1001930893</v>
      </c>
      <c r="F343" s="59">
        <f>VLOOKUP(A343,PLAN!B:T,9,0)</f>
        <v>46249</v>
      </c>
      <c r="G343" s="59" t="str">
        <f>VLOOKUP(A343,PLAN!B:T,10,0)</f>
        <v>0103582090</v>
      </c>
      <c r="H343" s="58" t="str">
        <f>VLOOKUP(A343,PLAN!B:T,11,0)</f>
        <v>260729A34A</v>
      </c>
      <c r="I343" s="58">
        <f>VLOOKUP(A343,PLAN!B:T,12,0)</f>
        <v>20</v>
      </c>
      <c r="J343" s="55">
        <f>VLOOKUP(A343,PLAN!B:AB,19,0)</f>
        <v>46238</v>
      </c>
      <c r="K343" s="57" t="str">
        <f>VLOOKUP(A343,PLAN!B:AB,20,0)</f>
        <v>M7</v>
      </c>
      <c r="L343" s="54"/>
      <c r="M343" s="54"/>
      <c r="N343" s="54"/>
      <c r="O343" s="286" t="str">
        <f>VLOOKUP(A343,PLAN!B:AB,21,0)</f>
        <v>CAG</v>
      </c>
      <c r="P343" s="285"/>
      <c r="Q343" s="55">
        <f>VLOOKUP(A343,PLAN!B:AB,16,0)</f>
        <v>46237</v>
      </c>
    </row>
    <row r="344" spans="1:17" ht="21" customHeight="1">
      <c r="A344" s="299" t="s">
        <v>3630</v>
      </c>
      <c r="B344" s="60">
        <f>VLOOKUP(A344,PLAN!B:T,5,0)</f>
        <v>11126837</v>
      </c>
      <c r="C344" s="60" t="str">
        <f>VLOOKUP(A344,PLAN!B:T,6,0)</f>
        <v>2131721-C-AK</v>
      </c>
      <c r="D344" s="60" t="str">
        <f>VLOOKUP(A344,PLAN!B:T,7,0)</f>
        <v>APW14R009S NOCE</v>
      </c>
      <c r="E344" s="60" t="str">
        <f>VLOOKUP(A344,PLAN!B:T,4,0)</f>
        <v>1001930930</v>
      </c>
      <c r="F344" s="59">
        <f>VLOOKUP(A344,PLAN!B:T,9,0)</f>
        <v>46249</v>
      </c>
      <c r="G344" s="59" t="str">
        <f>VLOOKUP(A344,PLAN!B:T,10,0)</f>
        <v>0103582386</v>
      </c>
      <c r="H344" s="58" t="str">
        <f>VLOOKUP(A344,PLAN!B:T,11,0)</f>
        <v>260729A37A</v>
      </c>
      <c r="I344" s="58">
        <f>VLOOKUP(A344,PLAN!B:T,12,0)</f>
        <v>100</v>
      </c>
      <c r="J344" s="55">
        <f>VLOOKUP(A344,PLAN!B:AB,19,0)</f>
        <v>46238</v>
      </c>
      <c r="K344" s="57" t="str">
        <f>VLOOKUP(A344,PLAN!B:AB,20,0)</f>
        <v>M7</v>
      </c>
      <c r="L344" s="54"/>
      <c r="M344" s="54"/>
      <c r="N344" s="54"/>
      <c r="O344" s="286" t="str">
        <f>VLOOKUP(A344,PLAN!B:AB,21,0)</f>
        <v>CAG</v>
      </c>
      <c r="P344" s="285"/>
      <c r="Q344" s="55">
        <f>VLOOKUP(A344,PLAN!B:AB,16,0)</f>
        <v>46237</v>
      </c>
    </row>
    <row r="345" spans="1:17" ht="21" customHeight="1">
      <c r="A345" s="299" t="s">
        <v>3631</v>
      </c>
      <c r="B345" s="60">
        <f>VLOOKUP(A345,PLAN!B:T,5,0)</f>
        <v>11127218</v>
      </c>
      <c r="C345" s="60" t="str">
        <f>VLOOKUP(A345,PLAN!B:T,6,0)</f>
        <v>2131626-B-A</v>
      </c>
      <c r="D345" s="60" t="str">
        <f>VLOOKUP(A345,PLAN!B:T,7,0)</f>
        <v>WAIN-CKI-200-BS NO CE</v>
      </c>
      <c r="E345" s="60" t="str">
        <f>VLOOKUP(A345,PLAN!B:T,4,0)</f>
        <v>1001930931</v>
      </c>
      <c r="F345" s="59">
        <f>VLOOKUP(A345,PLAN!B:T,9,0)</f>
        <v>46249</v>
      </c>
      <c r="G345" s="59" t="str">
        <f>VLOOKUP(A345,PLAN!B:T,10,0)</f>
        <v>0103582387</v>
      </c>
      <c r="H345" s="58" t="str">
        <f>VLOOKUP(A345,PLAN!B:T,11,0)</f>
        <v>260729A38A</v>
      </c>
      <c r="I345" s="58">
        <f>VLOOKUP(A345,PLAN!B:T,12,0)</f>
        <v>210</v>
      </c>
      <c r="J345" s="55">
        <f>VLOOKUP(A345,PLAN!B:AB,19,0)</f>
        <v>46238</v>
      </c>
      <c r="K345" s="57" t="str">
        <f>VLOOKUP(A345,PLAN!B:AB,20,0)</f>
        <v>M7</v>
      </c>
      <c r="L345" s="54"/>
      <c r="M345" s="54"/>
      <c r="N345" s="54"/>
      <c r="O345" s="286" t="str">
        <f>VLOOKUP(A345,PLAN!B:AB,21,0)</f>
        <v>CAG</v>
      </c>
      <c r="P345" s="285"/>
      <c r="Q345" s="55">
        <f>VLOOKUP(A345,PLAN!B:AB,16,0)</f>
        <v>46237</v>
      </c>
    </row>
    <row r="346" spans="1:17" ht="21" customHeight="1">
      <c r="A346" s="299" t="s">
        <v>3632</v>
      </c>
      <c r="B346" s="60">
        <f>VLOOKUP(A346,PLAN!B:T,5,0)</f>
        <v>11126857</v>
      </c>
      <c r="C346" s="60" t="str">
        <f>VLOOKUP(A346,PLAN!B:T,6,0)</f>
        <v>2231010-B-AK</v>
      </c>
      <c r="D346" s="60" t="str">
        <f>VLOOKUP(A346,PLAN!B:T,7,0)</f>
        <v>PAGH18M371 NOCE</v>
      </c>
      <c r="E346" s="60" t="str">
        <f>VLOOKUP(A346,PLAN!B:T,4,0)</f>
        <v>1001930932</v>
      </c>
      <c r="F346" s="59">
        <f>VLOOKUP(A346,PLAN!B:T,9,0)</f>
        <v>46249</v>
      </c>
      <c r="G346" s="59" t="str">
        <f>VLOOKUP(A346,PLAN!B:T,10,0)</f>
        <v>0103582388</v>
      </c>
      <c r="H346" s="58" t="str">
        <f>VLOOKUP(A346,PLAN!B:T,11,0)</f>
        <v>260729A39A</v>
      </c>
      <c r="I346" s="58">
        <f>VLOOKUP(A346,PLAN!B:T,12,0)</f>
        <v>70</v>
      </c>
      <c r="J346" s="55">
        <f>VLOOKUP(A346,PLAN!B:AB,19,0)</f>
        <v>46241</v>
      </c>
      <c r="K346" s="57" t="str">
        <f>VLOOKUP(A346,PLAN!B:AB,20,0)</f>
        <v>M11</v>
      </c>
      <c r="L346" s="54"/>
      <c r="M346" s="54"/>
      <c r="N346" s="54"/>
      <c r="O346" s="286" t="str">
        <f>VLOOKUP(A346,PLAN!B:AB,21,0)</f>
        <v>F2</v>
      </c>
      <c r="P346" s="285"/>
      <c r="Q346" s="55">
        <f>VLOOKUP(A346,PLAN!B:AB,16,0)</f>
        <v>46237</v>
      </c>
    </row>
    <row r="347" spans="1:17" ht="21" customHeight="1">
      <c r="A347" s="299" t="s">
        <v>3633</v>
      </c>
      <c r="B347" s="60">
        <f>VLOOKUP(A347,PLAN!B:T,5,0)</f>
        <v>11117107</v>
      </c>
      <c r="C347" s="60" t="str">
        <f>VLOOKUP(A347,PLAN!B:T,6,0)</f>
        <v>2331065-0-A</v>
      </c>
      <c r="D347" s="60" t="str">
        <f>VLOOKUP(A347,PLAN!B:T,7,0)</f>
        <v>AHW10S302S CE4</v>
      </c>
      <c r="E347" s="60" t="str">
        <f>VLOOKUP(A347,PLAN!B:T,4,0)</f>
        <v>1001930933</v>
      </c>
      <c r="F347" s="59">
        <f>VLOOKUP(A347,PLAN!B:T,9,0)</f>
        <v>46249</v>
      </c>
      <c r="G347" s="59" t="str">
        <f>VLOOKUP(A347,PLAN!B:T,10,0)</f>
        <v>0103582389</v>
      </c>
      <c r="H347" s="58" t="str">
        <f>VLOOKUP(A347,PLAN!B:T,11,0)</f>
        <v>260729A40A</v>
      </c>
      <c r="I347" s="58">
        <f>VLOOKUP(A347,PLAN!B:T,12,0)</f>
        <v>80</v>
      </c>
      <c r="J347" s="55">
        <f>VLOOKUP(A347,PLAN!B:AB,19,0)</f>
        <v>46238</v>
      </c>
      <c r="K347" s="57" t="str">
        <f>VLOOKUP(A347,PLAN!B:AB,20,0)</f>
        <v>M7</v>
      </c>
      <c r="L347" s="54"/>
      <c r="M347" s="54"/>
      <c r="N347" s="54"/>
      <c r="O347" s="286" t="str">
        <f>VLOOKUP(A347,PLAN!B:AB,21,0)</f>
        <v>CAG</v>
      </c>
      <c r="P347" s="285"/>
      <c r="Q347" s="55">
        <f>VLOOKUP(A347,PLAN!B:AB,16,0)</f>
        <v>46237</v>
      </c>
    </row>
    <row r="348" spans="1:17" ht="21" customHeight="1">
      <c r="A348" s="299" t="s">
        <v>3533</v>
      </c>
      <c r="B348" s="60">
        <f>VLOOKUP(A348,PLAN!B:T,5,0)</f>
        <v>11134235</v>
      </c>
      <c r="C348" s="60" t="str">
        <f>VLOOKUP(A348,PLAN!B:T,6,0)</f>
        <v>1036068-S-AK</v>
      </c>
      <c r="D348" s="60" t="str">
        <f>VLOOKUP(A348,PLAN!B:T,7,0)</f>
        <v>AHW14R001S CN</v>
      </c>
      <c r="E348" s="60" t="str">
        <f>VLOOKUP(A348,PLAN!B:T,4,0)</f>
        <v>1001930897</v>
      </c>
      <c r="F348" s="59">
        <f>VLOOKUP(A348,PLAN!B:T,9,0)</f>
        <v>46249</v>
      </c>
      <c r="G348" s="59" t="str">
        <f>VLOOKUP(A348,PLAN!B:T,10,0)</f>
        <v>0103582095</v>
      </c>
      <c r="H348" s="58" t="str">
        <f>VLOOKUP(A348,PLAN!B:T,11,0)</f>
        <v>260729A36A</v>
      </c>
      <c r="I348" s="58">
        <f>VLOOKUP(A348,PLAN!B:T,12,0)</f>
        <v>3586</v>
      </c>
      <c r="J348" s="55">
        <f>VLOOKUP(A348,PLAN!B:AB,19,0)</f>
        <v>46238</v>
      </c>
      <c r="K348" s="57" t="str">
        <f>VLOOKUP(A348,PLAN!B:AB,20,0)</f>
        <v>M8</v>
      </c>
      <c r="L348" s="54"/>
      <c r="M348" s="54"/>
      <c r="N348" s="54"/>
      <c r="O348" s="286" t="str">
        <f>VLOOKUP(A348,PLAN!B:AB,21,0)</f>
        <v>CAG</v>
      </c>
      <c r="P348" s="285"/>
      <c r="Q348" s="55">
        <f>VLOOKUP(A348,PLAN!B:AB,16,0)</f>
        <v>46237</v>
      </c>
    </row>
    <row r="349" spans="1:17" ht="15" customHeight="1">
      <c r="A349" s="299" t="s">
        <v>3665</v>
      </c>
      <c r="B349" s="60">
        <f>VLOOKUP(A349,PLAN!B:T,5,0)</f>
        <v>11134235</v>
      </c>
      <c r="C349" s="60" t="str">
        <f>VLOOKUP(A349,PLAN!B:T,6,0)</f>
        <v>1036068-S-AK</v>
      </c>
      <c r="D349" s="60" t="str">
        <f>VLOOKUP(A349,PLAN!B:T,7,0)</f>
        <v>AHW14R001S CN</v>
      </c>
      <c r="E349" s="60" t="str">
        <f>VLOOKUP(A349,PLAN!B:T,4,0)</f>
        <v>1001931480</v>
      </c>
      <c r="F349" s="59">
        <f>VLOOKUP(A349,PLAN!B:T,9,0)</f>
        <v>46251</v>
      </c>
      <c r="G349" s="59" t="str">
        <f>VLOOKUP(A349,PLAN!B:T,10,0)</f>
        <v>0103583036</v>
      </c>
      <c r="H349" s="58" t="str">
        <f>VLOOKUP(A349,PLAN!B:T,11,0)</f>
        <v>260729A43A</v>
      </c>
      <c r="I349" s="58">
        <f>VLOOKUP(A349,PLAN!B:T,12,0)</f>
        <v>3586</v>
      </c>
      <c r="J349" s="55">
        <f>VLOOKUP(A349,PLAN!B:AB,19,0)</f>
        <v>46239</v>
      </c>
      <c r="K349" s="57" t="str">
        <f>VLOOKUP(A349,PLAN!B:AB,20,0)</f>
        <v>M1</v>
      </c>
      <c r="L349" s="54"/>
      <c r="M349" s="54"/>
      <c r="N349" s="54"/>
      <c r="O349" s="286" t="str">
        <f>VLOOKUP(A349,PLAN!B:AB,21,0)</f>
        <v>F3</v>
      </c>
      <c r="P349" s="285"/>
      <c r="Q349" s="55">
        <f>VLOOKUP(A349,PLAN!B:AB,16,0)</f>
        <v>46238</v>
      </c>
    </row>
    <row r="350" spans="1:17" ht="15" customHeight="1">
      <c r="A350" s="299" t="s">
        <v>3863</v>
      </c>
      <c r="B350" s="60">
        <f>VLOOKUP(A350,PLAN!B:T,5,0)</f>
        <v>11134237</v>
      </c>
      <c r="C350" s="60" t="str">
        <f>VLOOKUP(A350,PLAN!B:T,6,0)</f>
        <v>1436196-Q-A</v>
      </c>
      <c r="D350" s="60" t="str">
        <f>VLOOKUP(A350,PLAN!B:T,7,0)</f>
        <v>AHW14R004S CN</v>
      </c>
      <c r="E350" s="60" t="str">
        <f>VLOOKUP(A350,PLAN!B:T,4,0)</f>
        <v>1001932310</v>
      </c>
      <c r="F350" s="59">
        <f>VLOOKUP(A350,PLAN!B:T,9,0)</f>
        <v>46251</v>
      </c>
      <c r="G350" s="59" t="str">
        <f>VLOOKUP(A350,PLAN!B:T,10,0)</f>
        <v>0103584608</v>
      </c>
      <c r="H350" s="58" t="str">
        <f>VLOOKUP(A350,PLAN!B:T,11,0)</f>
        <v>260715A28B</v>
      </c>
      <c r="I350" s="58">
        <f>VLOOKUP(A350,PLAN!B:T,12,0)</f>
        <v>5</v>
      </c>
      <c r="J350" s="55">
        <f>VLOOKUP(A350,PLAN!B:AB,19,0)</f>
        <v>46239</v>
      </c>
      <c r="K350" s="57" t="str">
        <f>VLOOKUP(A350,PLAN!B:AB,20,0)</f>
        <v>M1</v>
      </c>
      <c r="L350" s="54"/>
      <c r="M350" s="54"/>
      <c r="N350" s="54"/>
      <c r="O350" s="286" t="str">
        <f>VLOOKUP(A350,PLAN!B:AB,21,0)</f>
        <v>F3</v>
      </c>
      <c r="P350" s="285"/>
      <c r="Q350" s="55">
        <f>VLOOKUP(A350,PLAN!B:AB,16,0)</f>
        <v>46238</v>
      </c>
    </row>
    <row r="351" spans="1:17" ht="15" customHeight="1">
      <c r="A351" s="299" t="s">
        <v>3666</v>
      </c>
      <c r="B351" s="60">
        <f>VLOOKUP(A351,PLAN!B:T,5,0)</f>
        <v>11134235</v>
      </c>
      <c r="C351" s="60" t="str">
        <f>VLOOKUP(A351,PLAN!B:T,6,0)</f>
        <v>1036068-S-AK</v>
      </c>
      <c r="D351" s="60" t="str">
        <f>VLOOKUP(A351,PLAN!B:T,7,0)</f>
        <v>AHW14R001S CN</v>
      </c>
      <c r="E351" s="60" t="str">
        <f>VLOOKUP(A351,PLAN!B:T,4,0)</f>
        <v>1001931481</v>
      </c>
      <c r="F351" s="59">
        <f>VLOOKUP(A351,PLAN!B:T,9,0)</f>
        <v>46251</v>
      </c>
      <c r="G351" s="59" t="str">
        <f>VLOOKUP(A351,PLAN!B:T,10,0)</f>
        <v>0103583037</v>
      </c>
      <c r="H351" s="58" t="str">
        <f>VLOOKUP(A351,PLAN!B:T,11,0)</f>
        <v>260729A44A</v>
      </c>
      <c r="I351" s="58">
        <f>VLOOKUP(A351,PLAN!B:T,12,0)</f>
        <v>3586</v>
      </c>
      <c r="J351" s="55">
        <f>VLOOKUP(A351,PLAN!B:AB,19,0)</f>
        <v>46239</v>
      </c>
      <c r="K351" s="57" t="str">
        <f>VLOOKUP(A351,PLAN!B:AB,20,0)</f>
        <v>M2</v>
      </c>
      <c r="L351" s="54"/>
      <c r="M351" s="54"/>
      <c r="N351" s="54"/>
      <c r="O351" s="286" t="str">
        <f>VLOOKUP(A351,PLAN!B:AB,21,0)</f>
        <v>F3</v>
      </c>
      <c r="P351" s="285"/>
      <c r="Q351" s="55">
        <f>VLOOKUP(A351,PLAN!B:AB,16,0)</f>
        <v>46238</v>
      </c>
    </row>
    <row r="352" spans="1:17" ht="15" customHeight="1">
      <c r="A352" s="299" t="s">
        <v>3667</v>
      </c>
      <c r="B352" s="60">
        <f>VLOOKUP(A352,PLAN!B:T,5,0)</f>
        <v>11134235</v>
      </c>
      <c r="C352" s="60" t="str">
        <f>VLOOKUP(A352,PLAN!B:T,6,0)</f>
        <v>1036068-S-AK</v>
      </c>
      <c r="D352" s="60" t="str">
        <f>VLOOKUP(A352,PLAN!B:T,7,0)</f>
        <v>AHW14R001S CN</v>
      </c>
      <c r="E352" s="60" t="str">
        <f>VLOOKUP(A352,PLAN!B:T,4,0)</f>
        <v>1001931482</v>
      </c>
      <c r="F352" s="59">
        <f>VLOOKUP(A352,PLAN!B:T,9,0)</f>
        <v>46251</v>
      </c>
      <c r="G352" s="59" t="str">
        <f>VLOOKUP(A352,PLAN!B:T,10,0)</f>
        <v>0103583038</v>
      </c>
      <c r="H352" s="58" t="str">
        <f>VLOOKUP(A352,PLAN!B:T,11,0)</f>
        <v>260729A45A</v>
      </c>
      <c r="I352" s="58">
        <f>VLOOKUP(A352,PLAN!B:T,12,0)</f>
        <v>2389</v>
      </c>
      <c r="J352" s="55">
        <f>VLOOKUP(A352,PLAN!B:AB,19,0)</f>
        <v>46239</v>
      </c>
      <c r="K352" s="57" t="str">
        <f>VLOOKUP(A352,PLAN!B:AB,20,0)</f>
        <v>M3</v>
      </c>
      <c r="L352" s="54"/>
      <c r="M352" s="54"/>
      <c r="N352" s="54"/>
      <c r="O352" s="286" t="str">
        <f>VLOOKUP(A352,PLAN!B:AB,21,0)</f>
        <v>F3</v>
      </c>
      <c r="P352" s="285"/>
      <c r="Q352" s="55">
        <f>VLOOKUP(A352,PLAN!B:AB,16,0)</f>
        <v>46238</v>
      </c>
    </row>
    <row r="353" spans="1:17" ht="15" customHeight="1">
      <c r="A353" s="299" t="s">
        <v>3858</v>
      </c>
      <c r="B353" s="60">
        <f>VLOOKUP(A353,PLAN!B:T,5,0)</f>
        <v>11134240</v>
      </c>
      <c r="C353" s="60" t="str">
        <f>VLOOKUP(A353,PLAN!B:T,6,0)</f>
        <v>1436296-J-AK</v>
      </c>
      <c r="D353" s="60" t="str">
        <f>VLOOKUP(A353,PLAN!B:T,7,0)</f>
        <v>APW14R009S CN</v>
      </c>
      <c r="E353" s="60" t="str">
        <f>VLOOKUP(A353,PLAN!B:T,4,0)</f>
        <v>1001932166</v>
      </c>
      <c r="F353" s="59">
        <f>VLOOKUP(A353,PLAN!B:T,9,0)</f>
        <v>46251</v>
      </c>
      <c r="G353" s="59" t="str">
        <f>VLOOKUP(A353,PLAN!B:T,10,0)</f>
        <v>0103584385</v>
      </c>
      <c r="H353" s="58" t="str">
        <f>VLOOKUP(A353,PLAN!B:T,11,0)</f>
        <v>260715A31B</v>
      </c>
      <c r="I353" s="58">
        <f>VLOOKUP(A353,PLAN!B:T,12,0)</f>
        <v>5</v>
      </c>
      <c r="J353" s="55">
        <f>VLOOKUP(A353,PLAN!B:AB,19,0)</f>
        <v>46239</v>
      </c>
      <c r="K353" s="57" t="str">
        <f>VLOOKUP(A353,PLAN!B:AB,20,0)</f>
        <v>M4</v>
      </c>
      <c r="L353" s="54"/>
      <c r="M353" s="54"/>
      <c r="N353" s="54"/>
      <c r="O353" s="286" t="str">
        <f>VLOOKUP(A353,PLAN!B:AB,21,0)</f>
        <v>F3</v>
      </c>
      <c r="P353" s="285"/>
      <c r="Q353" s="55">
        <f>VLOOKUP(A353,PLAN!B:AB,16,0)</f>
        <v>46238</v>
      </c>
    </row>
    <row r="354" spans="1:17" ht="15" customHeight="1">
      <c r="A354" s="299" t="s">
        <v>3668</v>
      </c>
      <c r="B354" s="60">
        <f>VLOOKUP(A354,PLAN!B:T,5,0)</f>
        <v>11134240</v>
      </c>
      <c r="C354" s="60" t="str">
        <f>VLOOKUP(A354,PLAN!B:T,6,0)</f>
        <v>1436296-J-AK</v>
      </c>
      <c r="D354" s="60" t="str">
        <f>VLOOKUP(A354,PLAN!B:T,7,0)</f>
        <v>APW14R009S CN</v>
      </c>
      <c r="E354" s="60" t="str">
        <f>VLOOKUP(A354,PLAN!B:T,4,0)</f>
        <v>1001931483</v>
      </c>
      <c r="F354" s="59">
        <f>VLOOKUP(A354,PLAN!B:T,9,0)</f>
        <v>46251</v>
      </c>
      <c r="G354" s="59" t="str">
        <f>VLOOKUP(A354,PLAN!B:T,10,0)</f>
        <v>0103583039</v>
      </c>
      <c r="H354" s="58" t="str">
        <f>VLOOKUP(A354,PLAN!B:T,11,0)</f>
        <v>260729A46A</v>
      </c>
      <c r="I354" s="58">
        <f>VLOOKUP(A354,PLAN!B:T,12,0)</f>
        <v>2373</v>
      </c>
      <c r="J354" s="55">
        <f>VLOOKUP(A354,PLAN!B:AB,19,0)</f>
        <v>46239</v>
      </c>
      <c r="K354" s="57" t="str">
        <f>VLOOKUP(A354,PLAN!B:AB,20,0)</f>
        <v>M4</v>
      </c>
      <c r="L354" s="54"/>
      <c r="M354" s="54"/>
      <c r="N354" s="54"/>
      <c r="O354" s="286" t="str">
        <f>VLOOKUP(A354,PLAN!B:AB,21,0)</f>
        <v>F3</v>
      </c>
      <c r="P354" s="285"/>
      <c r="Q354" s="55">
        <f>VLOOKUP(A354,PLAN!B:AB,16,0)</f>
        <v>46238</v>
      </c>
    </row>
    <row r="355" spans="1:17" ht="15" customHeight="1">
      <c r="A355" s="299" t="s">
        <v>3669</v>
      </c>
      <c r="B355" s="60">
        <f>VLOOKUP(A355,PLAN!B:T,5,0)</f>
        <v>11134241</v>
      </c>
      <c r="C355" s="60" t="str">
        <f>VLOOKUP(A355,PLAN!B:T,6,0)</f>
        <v>1436298-J-AK</v>
      </c>
      <c r="D355" s="60" t="str">
        <f>VLOOKUP(A355,PLAN!B:T,7,0)</f>
        <v>APW14R005S CN</v>
      </c>
      <c r="E355" s="60" t="str">
        <f>VLOOKUP(A355,PLAN!B:T,4,0)</f>
        <v>1001931484</v>
      </c>
      <c r="F355" s="59">
        <f>VLOOKUP(A355,PLAN!B:T,9,0)</f>
        <v>46251</v>
      </c>
      <c r="G355" s="59" t="str">
        <f>VLOOKUP(A355,PLAN!B:T,10,0)</f>
        <v>0103583040</v>
      </c>
      <c r="H355" s="58" t="str">
        <f>VLOOKUP(A355,PLAN!B:T,11,0)</f>
        <v>260729A47A</v>
      </c>
      <c r="I355" s="58">
        <f>VLOOKUP(A355,PLAN!B:T,12,0)</f>
        <v>2881</v>
      </c>
      <c r="J355" s="55">
        <f>VLOOKUP(A355,PLAN!B:AB,19,0)</f>
        <v>46239</v>
      </c>
      <c r="K355" s="57" t="str">
        <f>VLOOKUP(A355,PLAN!B:AB,20,0)</f>
        <v>M5</v>
      </c>
      <c r="L355" s="54"/>
      <c r="M355" s="54"/>
      <c r="N355" s="54"/>
      <c r="O355" s="286" t="str">
        <f>VLOOKUP(A355,PLAN!B:AB,21,0)</f>
        <v>F3</v>
      </c>
      <c r="P355" s="285"/>
      <c r="Q355" s="55">
        <f>VLOOKUP(A355,PLAN!B:AB,16,0)</f>
        <v>46238</v>
      </c>
    </row>
    <row r="356" spans="1:17" ht="15" customHeight="1">
      <c r="A356" s="299" t="s">
        <v>3670</v>
      </c>
      <c r="B356" s="60">
        <f>VLOOKUP(A356,PLAN!B:T,5,0)</f>
        <v>11134234</v>
      </c>
      <c r="C356" s="60" t="str">
        <f>VLOOKUP(A356,PLAN!B:T,6,0)</f>
        <v>1036066-R-AK</v>
      </c>
      <c r="D356" s="60" t="str">
        <f>VLOOKUP(A356,PLAN!B:T,7,0)</f>
        <v>AGP140002 CN</v>
      </c>
      <c r="E356" s="60" t="str">
        <f>VLOOKUP(A356,PLAN!B:T,4,0)</f>
        <v>1001931485</v>
      </c>
      <c r="F356" s="59">
        <f>VLOOKUP(A356,PLAN!B:T,9,0)</f>
        <v>46251</v>
      </c>
      <c r="G356" s="59" t="str">
        <f>VLOOKUP(A356,PLAN!B:T,10,0)</f>
        <v>0103583041</v>
      </c>
      <c r="H356" s="58" t="str">
        <f>VLOOKUP(A356,PLAN!B:T,11,0)</f>
        <v>260729A48A</v>
      </c>
      <c r="I356" s="58">
        <f>VLOOKUP(A356,PLAN!B:T,12,0)</f>
        <v>435</v>
      </c>
      <c r="J356" s="55">
        <f>VLOOKUP(A356,PLAN!B:AB,19,0)</f>
        <v>46239</v>
      </c>
      <c r="K356" s="57" t="str">
        <f>VLOOKUP(A356,PLAN!B:AB,20,0)</f>
        <v>M5</v>
      </c>
      <c r="L356" s="54"/>
      <c r="M356" s="54"/>
      <c r="N356" s="54"/>
      <c r="O356" s="286" t="str">
        <f>VLOOKUP(A356,PLAN!B:AB,21,0)</f>
        <v>F3</v>
      </c>
      <c r="P356" s="285"/>
      <c r="Q356" s="55">
        <f>VLOOKUP(A356,PLAN!B:AB,16,0)</f>
        <v>46238</v>
      </c>
    </row>
    <row r="357" spans="1:17" ht="15" customHeight="1">
      <c r="A357" s="299" t="s">
        <v>3671</v>
      </c>
      <c r="B357" s="60">
        <f>VLOOKUP(A357,PLAN!B:T,5,0)</f>
        <v>11134234</v>
      </c>
      <c r="C357" s="60" t="str">
        <f>VLOOKUP(A357,PLAN!B:T,6,0)</f>
        <v>1036066-R-AK</v>
      </c>
      <c r="D357" s="60" t="str">
        <f>VLOOKUP(A357,PLAN!B:T,7,0)</f>
        <v>AGP140002 CN</v>
      </c>
      <c r="E357" s="60" t="str">
        <f>VLOOKUP(A357,PLAN!B:T,4,0)</f>
        <v>1001931486</v>
      </c>
      <c r="F357" s="59">
        <f>VLOOKUP(A357,PLAN!B:T,9,0)</f>
        <v>46251</v>
      </c>
      <c r="G357" s="59" t="str">
        <f>VLOOKUP(A357,PLAN!B:T,10,0)</f>
        <v>0103583042</v>
      </c>
      <c r="H357" s="58" t="str">
        <f>VLOOKUP(A357,PLAN!B:T,11,0)</f>
        <v>260729A49A</v>
      </c>
      <c r="I357" s="58">
        <f>VLOOKUP(A357,PLAN!B:T,12,0)</f>
        <v>220</v>
      </c>
      <c r="J357" s="55">
        <f>VLOOKUP(A357,PLAN!B:AB,19,0)</f>
        <v>46239</v>
      </c>
      <c r="K357" s="57" t="str">
        <f>VLOOKUP(A357,PLAN!B:AB,20,0)</f>
        <v>M5</v>
      </c>
      <c r="L357" s="54"/>
      <c r="M357" s="54"/>
      <c r="N357" s="54"/>
      <c r="O357" s="286" t="str">
        <f>VLOOKUP(A357,PLAN!B:AB,21,0)</f>
        <v>F3</v>
      </c>
      <c r="P357" s="285"/>
      <c r="Q357" s="55">
        <f>VLOOKUP(A357,PLAN!B:AB,16,0)</f>
        <v>46238</v>
      </c>
    </row>
    <row r="358" spans="1:17" ht="15" customHeight="1">
      <c r="A358" s="299" t="s">
        <v>3672</v>
      </c>
      <c r="B358" s="60">
        <f>VLOOKUP(A358,PLAN!B:T,5,0)</f>
        <v>11134237</v>
      </c>
      <c r="C358" s="60" t="str">
        <f>VLOOKUP(A358,PLAN!B:T,6,0)</f>
        <v>1436196-Q-A</v>
      </c>
      <c r="D358" s="60" t="str">
        <f>VLOOKUP(A358,PLAN!B:T,7,0)</f>
        <v>AHW14R004S CN</v>
      </c>
      <c r="E358" s="60" t="str">
        <f>VLOOKUP(A358,PLAN!B:T,4,0)</f>
        <v>1001931487</v>
      </c>
      <c r="F358" s="59">
        <f>VLOOKUP(A358,PLAN!B:T,9,0)</f>
        <v>46251</v>
      </c>
      <c r="G358" s="59" t="str">
        <f>VLOOKUP(A358,PLAN!B:T,10,0)</f>
        <v>0103583043</v>
      </c>
      <c r="H358" s="58" t="str">
        <f>VLOOKUP(A358,PLAN!B:T,11,0)</f>
        <v>260729A50A</v>
      </c>
      <c r="I358" s="58">
        <f>VLOOKUP(A358,PLAN!B:T,12,0)</f>
        <v>1196</v>
      </c>
      <c r="J358" s="55">
        <f>VLOOKUP(A358,PLAN!B:AB,19,0)</f>
        <v>46239</v>
      </c>
      <c r="K358" s="57" t="str">
        <f>VLOOKUP(A358,PLAN!B:AB,20,0)</f>
        <v>M9</v>
      </c>
      <c r="L358" s="54"/>
      <c r="M358" s="54"/>
      <c r="N358" s="54"/>
      <c r="O358" s="286" t="str">
        <f>VLOOKUP(A358,PLAN!B:AB,21,0)</f>
        <v>CAG</v>
      </c>
      <c r="P358" s="285"/>
      <c r="Q358" s="55">
        <f>VLOOKUP(A358,PLAN!B:AB,16,0)</f>
        <v>46238</v>
      </c>
    </row>
    <row r="359" spans="1:17" ht="15" customHeight="1">
      <c r="A359" s="299" t="s">
        <v>3683</v>
      </c>
      <c r="B359" s="60">
        <f>VLOOKUP(A359,PLAN!B:T,5,0)</f>
        <v>11132335</v>
      </c>
      <c r="C359" s="60" t="str">
        <f>VLOOKUP(A359,PLAN!B:T,6,0)</f>
        <v>1731161-F-A</v>
      </c>
      <c r="D359" s="60" t="str">
        <f>VLOOKUP(A359,PLAN!B:T,7,0)</f>
        <v>AHW14R013P US</v>
      </c>
      <c r="E359" s="60" t="str">
        <f>VLOOKUP(A359,PLAN!B:T,4,0)</f>
        <v>1001931661</v>
      </c>
      <c r="F359" s="59">
        <f>VLOOKUP(A359,PLAN!B:T,9,0)</f>
        <v>46237</v>
      </c>
      <c r="G359" s="59" t="str">
        <f>VLOOKUP(A359,PLAN!B:T,10,0)</f>
        <v>0103583709</v>
      </c>
      <c r="H359" s="58" t="str">
        <f>VLOOKUP(A359,PLAN!B:T,11,0)</f>
        <v>260729A51A</v>
      </c>
      <c r="I359" s="58">
        <f>VLOOKUP(A359,PLAN!B:T,12,0)</f>
        <v>150</v>
      </c>
      <c r="J359" s="55">
        <f>VLOOKUP(A359,PLAN!B:AB,19,0)</f>
        <v>46233</v>
      </c>
      <c r="K359" s="57" t="str">
        <f>VLOOKUP(A359,PLAN!B:AB,20,0)</f>
        <v>M6</v>
      </c>
      <c r="L359" s="54"/>
      <c r="M359" s="54"/>
      <c r="N359" s="54"/>
      <c r="O359" s="286" t="str">
        <f>VLOOKUP(A359,PLAN!B:AB,21,0)</f>
        <v>F2</v>
      </c>
      <c r="P359" s="285"/>
      <c r="Q359" s="55" t="s">
        <v>3684</v>
      </c>
    </row>
    <row r="360" spans="1:17" ht="15" customHeight="1">
      <c r="A360" s="299" t="s">
        <v>3804</v>
      </c>
      <c r="B360" s="60">
        <f>VLOOKUP(A360,PLAN!B:T,5,0)</f>
        <v>11113866</v>
      </c>
      <c r="C360" s="60" t="str">
        <f>VLOOKUP(A360,PLAN!B:T,6,0)</f>
        <v>1831227-B-AK</v>
      </c>
      <c r="D360" s="60" t="str">
        <f>VLOOKUP(A360,PLAN!B:T,7,0)</f>
        <v>AGH146010R JP</v>
      </c>
      <c r="E360" s="60" t="str">
        <f>VLOOKUP(A360,PLAN!B:T,4,0)</f>
        <v>1001931985</v>
      </c>
      <c r="F360" s="59">
        <f>VLOOKUP(A360,PLAN!B:T,9,0)</f>
        <v>46248</v>
      </c>
      <c r="G360" s="59" t="str">
        <f>VLOOKUP(A360,PLAN!B:T,10,0)</f>
        <v>0103584114</v>
      </c>
      <c r="H360" s="58" t="str">
        <f>VLOOKUP(A360,PLAN!B:T,11,0)</f>
        <v>260729A52A</v>
      </c>
      <c r="I360" s="58">
        <f>VLOOKUP(A360,PLAN!B:T,12,0)</f>
        <v>10</v>
      </c>
      <c r="J360" s="55">
        <f>VLOOKUP(A360,PLAN!B:AB,19,0)</f>
        <v>46241</v>
      </c>
      <c r="K360" s="57" t="str">
        <f>VLOOKUP(A360,PLAN!B:AB,20,0)</f>
        <v>M8</v>
      </c>
      <c r="L360" s="54"/>
      <c r="M360" s="54"/>
      <c r="N360" s="54"/>
      <c r="O360" s="286" t="str">
        <f>VLOOKUP(A360,PLAN!B:AB,21,0)</f>
        <v>CAG</v>
      </c>
      <c r="P360" s="285"/>
      <c r="Q360" s="55">
        <f>VLOOKUP(A360,PLAN!B:AB,16,0)</f>
        <v>46238</v>
      </c>
    </row>
    <row r="361" spans="1:17" ht="15" customHeight="1">
      <c r="A361" s="299" t="s">
        <v>3805</v>
      </c>
      <c r="B361" s="60">
        <f>VLOOKUP(A361,PLAN!B:T,5,0)</f>
        <v>11124966</v>
      </c>
      <c r="C361" s="60" t="str">
        <f>VLOOKUP(A361,PLAN!B:T,6,0)</f>
        <v>1831180-C-A</v>
      </c>
      <c r="D361" s="60" t="str">
        <f>VLOOKUP(A361,PLAN!B:T,7,0)</f>
        <v>AH10S302SR JP</v>
      </c>
      <c r="E361" s="60" t="str">
        <f>VLOOKUP(A361,PLAN!B:T,4,0)</f>
        <v>1001931987</v>
      </c>
      <c r="F361" s="59">
        <f>VLOOKUP(A361,PLAN!B:T,9,0)</f>
        <v>46251</v>
      </c>
      <c r="G361" s="59" t="str">
        <f>VLOOKUP(A361,PLAN!B:T,10,0)</f>
        <v>0103584116</v>
      </c>
      <c r="H361" s="58" t="str">
        <f>VLOOKUP(A361,PLAN!B:T,11,0)</f>
        <v>260729A53A</v>
      </c>
      <c r="I361" s="58">
        <f>VLOOKUP(A361,PLAN!B:T,12,0)</f>
        <v>5</v>
      </c>
      <c r="J361" s="55">
        <f>VLOOKUP(A361,PLAN!B:AB,19,0)</f>
        <v>46239</v>
      </c>
      <c r="K361" s="57" t="str">
        <f>VLOOKUP(A361,PLAN!B:AB,20,0)</f>
        <v>M6</v>
      </c>
      <c r="L361" s="54"/>
      <c r="M361" s="54"/>
      <c r="N361" s="54"/>
      <c r="O361" s="286" t="str">
        <f>VLOOKUP(A361,PLAN!B:AB,21,0)</f>
        <v>F2</v>
      </c>
      <c r="P361" s="285"/>
      <c r="Q361" s="55">
        <f>VLOOKUP(A361,PLAN!B:AB,16,0)</f>
        <v>46238</v>
      </c>
    </row>
    <row r="362" spans="1:17" ht="15" customHeight="1">
      <c r="A362" s="299" t="s">
        <v>3806</v>
      </c>
      <c r="B362" s="60">
        <f>VLOOKUP(A362,PLAN!B:T,5,0)</f>
        <v>11125044</v>
      </c>
      <c r="C362" s="60" t="str">
        <f>VLOOKUP(A362,PLAN!B:T,6,0)</f>
        <v>1831261-C-AK</v>
      </c>
      <c r="D362" s="60" t="str">
        <f>VLOOKUP(A362,PLAN!B:T,7,0)</f>
        <v>PAGH18M072R JP</v>
      </c>
      <c r="E362" s="60" t="str">
        <f>VLOOKUP(A362,PLAN!B:T,4,0)</f>
        <v>1001931988</v>
      </c>
      <c r="F362" s="59">
        <f>VLOOKUP(A362,PLAN!B:T,9,0)</f>
        <v>46251</v>
      </c>
      <c r="G362" s="59" t="str">
        <f>VLOOKUP(A362,PLAN!B:T,10,0)</f>
        <v>0103584118</v>
      </c>
      <c r="H362" s="58" t="str">
        <f>VLOOKUP(A362,PLAN!B:T,11,0)</f>
        <v>260729A54A</v>
      </c>
      <c r="I362" s="58">
        <f>VLOOKUP(A362,PLAN!B:T,12,0)</f>
        <v>5</v>
      </c>
      <c r="J362" s="55">
        <f>VLOOKUP(A362,PLAN!B:AB,19,0)</f>
        <v>46239</v>
      </c>
      <c r="K362" s="57" t="str">
        <f>VLOOKUP(A362,PLAN!B:AB,20,0)</f>
        <v>M6</v>
      </c>
      <c r="L362" s="54"/>
      <c r="M362" s="54"/>
      <c r="N362" s="54"/>
      <c r="O362" s="286" t="str">
        <f>VLOOKUP(A362,PLAN!B:AB,21,0)</f>
        <v>F2</v>
      </c>
      <c r="P362" s="285"/>
      <c r="Q362" s="55">
        <f>VLOOKUP(A362,PLAN!B:AB,16,0)</f>
        <v>46238</v>
      </c>
    </row>
    <row r="363" spans="1:17" ht="15" customHeight="1">
      <c r="A363" s="299" t="s">
        <v>3807</v>
      </c>
      <c r="B363" s="60">
        <f>VLOOKUP(A363,PLAN!B:T,5,0)</f>
        <v>11125017</v>
      </c>
      <c r="C363" s="60" t="str">
        <f>VLOOKUP(A363,PLAN!B:T,6,0)</f>
        <v>1831234-C-AK</v>
      </c>
      <c r="D363" s="60" t="str">
        <f>VLOOKUP(A363,PLAN!B:T,7,0)</f>
        <v>PAGH18M071R JP</v>
      </c>
      <c r="E363" s="60" t="str">
        <f>VLOOKUP(A363,PLAN!B:T,4,0)</f>
        <v>1001931989</v>
      </c>
      <c r="F363" s="59">
        <f>VLOOKUP(A363,PLAN!B:T,9,0)</f>
        <v>46251</v>
      </c>
      <c r="G363" s="59" t="str">
        <f>VLOOKUP(A363,PLAN!B:T,10,0)</f>
        <v>0103584119</v>
      </c>
      <c r="H363" s="58" t="str">
        <f>VLOOKUP(A363,PLAN!B:T,11,0)</f>
        <v>260729A55A</v>
      </c>
      <c r="I363" s="58">
        <f>VLOOKUP(A363,PLAN!B:T,12,0)</f>
        <v>5</v>
      </c>
      <c r="J363" s="55">
        <f>VLOOKUP(A363,PLAN!B:AB,19,0)</f>
        <v>46239</v>
      </c>
      <c r="K363" s="57" t="str">
        <f>VLOOKUP(A363,PLAN!B:AB,20,0)</f>
        <v>M6</v>
      </c>
      <c r="L363" s="54"/>
      <c r="M363" s="54"/>
      <c r="N363" s="54"/>
      <c r="O363" s="286" t="str">
        <f>VLOOKUP(A363,PLAN!B:AB,21,0)</f>
        <v>F2</v>
      </c>
      <c r="P363" s="285"/>
      <c r="Q363" s="55">
        <f>VLOOKUP(A363,PLAN!B:AB,16,0)</f>
        <v>46238</v>
      </c>
    </row>
    <row r="364" spans="1:17" ht="15" customHeight="1">
      <c r="A364" s="299" t="s">
        <v>3808</v>
      </c>
      <c r="B364" s="60">
        <f>VLOOKUP(A364,PLAN!B:T,5,0)</f>
        <v>11132335</v>
      </c>
      <c r="C364" s="60" t="str">
        <f>VLOOKUP(A364,PLAN!B:T,6,0)</f>
        <v>1731161-F-A</v>
      </c>
      <c r="D364" s="60" t="str">
        <f>VLOOKUP(A364,PLAN!B:T,7,0)</f>
        <v>AHW14R013P US</v>
      </c>
      <c r="E364" s="60" t="str">
        <f>VLOOKUP(A364,PLAN!B:T,4,0)</f>
        <v>1001931990</v>
      </c>
      <c r="F364" s="59">
        <f>VLOOKUP(A364,PLAN!B:T,9,0)</f>
        <v>46251</v>
      </c>
      <c r="G364" s="59" t="str">
        <f>VLOOKUP(A364,PLAN!B:T,10,0)</f>
        <v>0103584120</v>
      </c>
      <c r="H364" s="58" t="str">
        <f>VLOOKUP(A364,PLAN!B:T,11,0)</f>
        <v>260729A56A</v>
      </c>
      <c r="I364" s="58">
        <f>VLOOKUP(A364,PLAN!B:T,12,0)</f>
        <v>895</v>
      </c>
      <c r="J364" s="55">
        <f>VLOOKUP(A364,PLAN!B:AB,19,0)</f>
        <v>46241</v>
      </c>
      <c r="K364" s="57" t="str">
        <f>VLOOKUP(A364,PLAN!B:AB,20,0)</f>
        <v>M11</v>
      </c>
      <c r="L364" s="54"/>
      <c r="M364" s="54"/>
      <c r="N364" s="54"/>
      <c r="O364" s="286" t="str">
        <f>VLOOKUP(A364,PLAN!B:AB,21,0)</f>
        <v>F2</v>
      </c>
      <c r="P364" s="285"/>
      <c r="Q364" s="55">
        <f>VLOOKUP(A364,PLAN!B:AB,16,0)</f>
        <v>46238</v>
      </c>
    </row>
    <row r="365" spans="1:17" ht="15" customHeight="1">
      <c r="A365" s="299" t="s">
        <v>3809</v>
      </c>
      <c r="B365" s="60">
        <f>VLOOKUP(A365,PLAN!B:T,5,0)</f>
        <v>11132336</v>
      </c>
      <c r="C365" s="60" t="str">
        <f>VLOOKUP(A365,PLAN!B:T,6,0)</f>
        <v>1731162-F-A</v>
      </c>
      <c r="D365" s="60" t="str">
        <f>VLOOKUP(A365,PLAN!B:T,7,0)</f>
        <v>AHW14R313S US</v>
      </c>
      <c r="E365" s="60" t="str">
        <f>VLOOKUP(A365,PLAN!B:T,4,0)</f>
        <v>1001931991</v>
      </c>
      <c r="F365" s="59">
        <f>VLOOKUP(A365,PLAN!B:T,9,0)</f>
        <v>46251</v>
      </c>
      <c r="G365" s="59" t="str">
        <f>VLOOKUP(A365,PLAN!B:T,10,0)</f>
        <v>0103584121</v>
      </c>
      <c r="H365" s="58" t="str">
        <f>VLOOKUP(A365,PLAN!B:T,11,0)</f>
        <v>260729A57A</v>
      </c>
      <c r="I365" s="58">
        <f>VLOOKUP(A365,PLAN!B:T,12,0)</f>
        <v>65</v>
      </c>
      <c r="J365" s="55">
        <f>VLOOKUP(A365,PLAN!B:AB,19,0)</f>
        <v>46241</v>
      </c>
      <c r="K365" s="57" t="str">
        <f>VLOOKUP(A365,PLAN!B:AB,20,0)</f>
        <v>M11</v>
      </c>
      <c r="L365" s="54"/>
      <c r="M365" s="54"/>
      <c r="N365" s="54"/>
      <c r="O365" s="286" t="str">
        <f>VLOOKUP(A365,PLAN!B:AB,21,0)</f>
        <v>F2</v>
      </c>
      <c r="P365" s="285"/>
      <c r="Q365" s="55">
        <f>VLOOKUP(A365,PLAN!B:AB,16,0)</f>
        <v>46238</v>
      </c>
    </row>
    <row r="366" spans="1:17" ht="15" customHeight="1">
      <c r="A366" s="299" t="s">
        <v>3810</v>
      </c>
      <c r="B366" s="60">
        <f>VLOOKUP(A366,PLAN!B:T,5,0)</f>
        <v>11132337</v>
      </c>
      <c r="C366" s="60" t="str">
        <f>VLOOKUP(A366,PLAN!B:T,6,0)</f>
        <v>1731163-F-A</v>
      </c>
      <c r="D366" s="60" t="str">
        <f>VLOOKUP(A366,PLAN!B:T,7,0)</f>
        <v>AHW14R313P US</v>
      </c>
      <c r="E366" s="60" t="str">
        <f>VLOOKUP(A366,PLAN!B:T,4,0)</f>
        <v>1001931992</v>
      </c>
      <c r="F366" s="59">
        <f>VLOOKUP(A366,PLAN!B:T,9,0)</f>
        <v>46251</v>
      </c>
      <c r="G366" s="59" t="str">
        <f>VLOOKUP(A366,PLAN!B:T,10,0)</f>
        <v>0103584122</v>
      </c>
      <c r="H366" s="58" t="str">
        <f>VLOOKUP(A366,PLAN!B:T,11,0)</f>
        <v>260729A58A</v>
      </c>
      <c r="I366" s="58">
        <f>VLOOKUP(A366,PLAN!B:T,12,0)</f>
        <v>135</v>
      </c>
      <c r="J366" s="55">
        <f>VLOOKUP(A366,PLAN!B:AB,19,0)</f>
        <v>46241</v>
      </c>
      <c r="K366" s="57" t="str">
        <f>VLOOKUP(A366,PLAN!B:AB,20,0)</f>
        <v>M11</v>
      </c>
      <c r="L366" s="54"/>
      <c r="M366" s="54"/>
      <c r="N366" s="54"/>
      <c r="O366" s="286" t="str">
        <f>VLOOKUP(A366,PLAN!B:AB,21,0)</f>
        <v>F2</v>
      </c>
      <c r="P366" s="285"/>
      <c r="Q366" s="55">
        <f>VLOOKUP(A366,PLAN!B:AB,16,0)</f>
        <v>46238</v>
      </c>
    </row>
    <row r="367" spans="1:17" ht="15" customHeight="1">
      <c r="A367" s="299" t="s">
        <v>3811</v>
      </c>
      <c r="B367" s="60">
        <f>VLOOKUP(A367,PLAN!B:T,5,0)</f>
        <v>11132334</v>
      </c>
      <c r="C367" s="60" t="str">
        <f>VLOOKUP(A367,PLAN!B:T,6,0)</f>
        <v>1731160-F-A</v>
      </c>
      <c r="D367" s="60" t="str">
        <f>VLOOKUP(A367,PLAN!B:T,7,0)</f>
        <v>AHW14R013S US</v>
      </c>
      <c r="E367" s="60" t="str">
        <f>VLOOKUP(A367,PLAN!B:T,4,0)</f>
        <v>1001931994</v>
      </c>
      <c r="F367" s="59">
        <f>VLOOKUP(A367,PLAN!B:T,9,0)</f>
        <v>46251</v>
      </c>
      <c r="G367" s="59" t="str">
        <f>VLOOKUP(A367,PLAN!B:T,10,0)</f>
        <v>0103584123</v>
      </c>
      <c r="H367" s="58" t="str">
        <f>VLOOKUP(A367,PLAN!B:T,11,0)</f>
        <v>260729A59A</v>
      </c>
      <c r="I367" s="58">
        <f>VLOOKUP(A367,PLAN!B:T,12,0)</f>
        <v>595</v>
      </c>
      <c r="J367" s="55">
        <f>VLOOKUP(A367,PLAN!B:AB,19,0)</f>
        <v>46241</v>
      </c>
      <c r="K367" s="57" t="str">
        <f>VLOOKUP(A367,PLAN!B:AB,20,0)</f>
        <v>M11</v>
      </c>
      <c r="L367" s="54"/>
      <c r="M367" s="54"/>
      <c r="N367" s="54"/>
      <c r="O367" s="286" t="str">
        <f>VLOOKUP(A367,PLAN!B:AB,21,0)</f>
        <v>F2</v>
      </c>
      <c r="P367" s="285"/>
      <c r="Q367" s="55">
        <f>VLOOKUP(A367,PLAN!B:AB,16,0)</f>
        <v>46238</v>
      </c>
    </row>
    <row r="368" spans="1:17" ht="15" customHeight="1">
      <c r="A368" s="299" t="s">
        <v>3812</v>
      </c>
      <c r="B368" s="60">
        <f>VLOOKUP(A368,PLAN!B:T,5,0)</f>
        <v>11127821</v>
      </c>
      <c r="C368" s="60" t="str">
        <f>VLOOKUP(A368,PLAN!B:T,6,0)</f>
        <v>2131619-B-AK</v>
      </c>
      <c r="D368" s="60" t="str">
        <f>VLOOKUP(A368,PLAN!B:T,7,0)</f>
        <v>WAIN-CKI-300 NO CE</v>
      </c>
      <c r="E368" s="60" t="str">
        <f>VLOOKUP(A368,PLAN!B:T,4,0)</f>
        <v>1001931995</v>
      </c>
      <c r="F368" s="59">
        <f>VLOOKUP(A368,PLAN!B:T,9,0)</f>
        <v>46251</v>
      </c>
      <c r="G368" s="59" t="str">
        <f>VLOOKUP(A368,PLAN!B:T,10,0)</f>
        <v>0103584124</v>
      </c>
      <c r="H368" s="58" t="str">
        <f>VLOOKUP(A368,PLAN!B:T,11,0)</f>
        <v>260729A60A</v>
      </c>
      <c r="I368" s="58">
        <f>VLOOKUP(A368,PLAN!B:T,12,0)</f>
        <v>5</v>
      </c>
      <c r="J368" s="55">
        <f>VLOOKUP(A368,PLAN!B:AB,19,0)</f>
        <v>46239</v>
      </c>
      <c r="K368" s="57" t="str">
        <f>VLOOKUP(A368,PLAN!B:AB,20,0)</f>
        <v>M6</v>
      </c>
      <c r="L368" s="54"/>
      <c r="M368" s="54"/>
      <c r="N368" s="54"/>
      <c r="O368" s="286" t="str">
        <f>VLOOKUP(A368,PLAN!B:AB,21,0)</f>
        <v>F2</v>
      </c>
      <c r="P368" s="285"/>
      <c r="Q368" s="55">
        <f>VLOOKUP(A368,PLAN!B:AB,16,0)</f>
        <v>46238</v>
      </c>
    </row>
    <row r="369" spans="1:17" ht="15" customHeight="1">
      <c r="A369" s="299" t="s">
        <v>3813</v>
      </c>
      <c r="B369" s="60">
        <f>VLOOKUP(A369,PLAN!B:T,5,0)</f>
        <v>11127822</v>
      </c>
      <c r="C369" s="60" t="str">
        <f>VLOOKUP(A369,PLAN!B:T,6,0)</f>
        <v>2131620-B-A</v>
      </c>
      <c r="D369" s="60" t="str">
        <f>VLOOKUP(A369,PLAN!B:T,7,0)</f>
        <v>WAIN-CKI-10-200 NO CE</v>
      </c>
      <c r="E369" s="60" t="str">
        <f>VLOOKUP(A369,PLAN!B:T,4,0)</f>
        <v>1001931996</v>
      </c>
      <c r="F369" s="59">
        <f>VLOOKUP(A369,PLAN!B:T,9,0)</f>
        <v>46251</v>
      </c>
      <c r="G369" s="59" t="str">
        <f>VLOOKUP(A369,PLAN!B:T,10,0)</f>
        <v>0103584125</v>
      </c>
      <c r="H369" s="58" t="str">
        <f>VLOOKUP(A369,PLAN!B:T,11,0)</f>
        <v>260729A61A</v>
      </c>
      <c r="I369" s="58">
        <f>VLOOKUP(A369,PLAN!B:T,12,0)</f>
        <v>55</v>
      </c>
      <c r="J369" s="55">
        <f>VLOOKUP(A369,PLAN!B:AB,19,0)</f>
        <v>46239</v>
      </c>
      <c r="K369" s="57" t="str">
        <f>VLOOKUP(A369,PLAN!B:AB,20,0)</f>
        <v>M6</v>
      </c>
      <c r="L369" s="54"/>
      <c r="M369" s="54"/>
      <c r="N369" s="54"/>
      <c r="O369" s="286" t="str">
        <f>VLOOKUP(A369,PLAN!B:AB,21,0)</f>
        <v>F2</v>
      </c>
      <c r="P369" s="285"/>
      <c r="Q369" s="55">
        <f>VLOOKUP(A369,PLAN!B:AB,16,0)</f>
        <v>46238</v>
      </c>
    </row>
    <row r="370" spans="1:17" ht="15" customHeight="1">
      <c r="A370" s="299" t="s">
        <v>3814</v>
      </c>
      <c r="B370" s="60">
        <f>VLOOKUP(A370,PLAN!B:T,5,0)</f>
        <v>11127824</v>
      </c>
      <c r="C370" s="60" t="str">
        <f>VLOOKUP(A370,PLAN!B:T,6,0)</f>
        <v>2131622-B-A</v>
      </c>
      <c r="D370" s="60" t="str">
        <f>VLOOKUP(A370,PLAN!B:T,7,0)</f>
        <v>WAIN-CKI-008-200 NO CE</v>
      </c>
      <c r="E370" s="60" t="str">
        <f>VLOOKUP(A370,PLAN!B:T,4,0)</f>
        <v>1001931997</v>
      </c>
      <c r="F370" s="59">
        <f>VLOOKUP(A370,PLAN!B:T,9,0)</f>
        <v>46251</v>
      </c>
      <c r="G370" s="59" t="str">
        <f>VLOOKUP(A370,PLAN!B:T,10,0)</f>
        <v>0103584126</v>
      </c>
      <c r="H370" s="58" t="str">
        <f>VLOOKUP(A370,PLAN!B:T,11,0)</f>
        <v>260729A62A</v>
      </c>
      <c r="I370" s="58">
        <f>VLOOKUP(A370,PLAN!B:T,12,0)</f>
        <v>30</v>
      </c>
      <c r="J370" s="55">
        <f>VLOOKUP(A370,PLAN!B:AB,19,0)</f>
        <v>46239</v>
      </c>
      <c r="K370" s="57" t="str">
        <f>VLOOKUP(A370,PLAN!B:AB,20,0)</f>
        <v>M6</v>
      </c>
      <c r="L370" s="54"/>
      <c r="M370" s="54"/>
      <c r="N370" s="54"/>
      <c r="O370" s="286" t="str">
        <f>VLOOKUP(A370,PLAN!B:AB,21,0)</f>
        <v>F2</v>
      </c>
      <c r="P370" s="285"/>
      <c r="Q370" s="55">
        <f>VLOOKUP(A370,PLAN!B:AB,16,0)</f>
        <v>46238</v>
      </c>
    </row>
    <row r="371" spans="1:17" ht="15" customHeight="1">
      <c r="A371" s="299" t="s">
        <v>3815</v>
      </c>
      <c r="B371" s="60">
        <f>VLOOKUP(A371,PLAN!B:T,5,0)</f>
        <v>11127825</v>
      </c>
      <c r="C371" s="60" t="str">
        <f>VLOOKUP(A371,PLAN!B:T,6,0)</f>
        <v>2131623-B-A</v>
      </c>
      <c r="D371" s="60" t="str">
        <f>VLOOKUP(A371,PLAN!B:T,7,0)</f>
        <v>WAIN-CKI-200-RC NO CE</v>
      </c>
      <c r="E371" s="60" t="str">
        <f>VLOOKUP(A371,PLAN!B:T,4,0)</f>
        <v>1001931998</v>
      </c>
      <c r="F371" s="59">
        <f>VLOOKUP(A371,PLAN!B:T,9,0)</f>
        <v>46251</v>
      </c>
      <c r="G371" s="59" t="str">
        <f>VLOOKUP(A371,PLAN!B:T,10,0)</f>
        <v>0103584128</v>
      </c>
      <c r="H371" s="58" t="str">
        <f>VLOOKUP(A371,PLAN!B:T,11,0)</f>
        <v>260729A63A</v>
      </c>
      <c r="I371" s="58">
        <f>VLOOKUP(A371,PLAN!B:T,12,0)</f>
        <v>18</v>
      </c>
      <c r="J371" s="55">
        <f>VLOOKUP(A371,PLAN!B:AB,19,0)</f>
        <v>46239</v>
      </c>
      <c r="K371" s="57" t="str">
        <f>VLOOKUP(A371,PLAN!B:AB,20,0)</f>
        <v>M6</v>
      </c>
      <c r="L371" s="54"/>
      <c r="M371" s="54"/>
      <c r="N371" s="54"/>
      <c r="O371" s="286" t="str">
        <f>VLOOKUP(A371,PLAN!B:AB,21,0)</f>
        <v>F2</v>
      </c>
      <c r="P371" s="285"/>
      <c r="Q371" s="55">
        <f>VLOOKUP(A371,PLAN!B:AB,16,0)</f>
        <v>46238</v>
      </c>
    </row>
    <row r="372" spans="1:17" ht="15" customHeight="1">
      <c r="A372" s="299" t="s">
        <v>3816</v>
      </c>
      <c r="B372" s="60">
        <f>VLOOKUP(A372,PLAN!B:T,5,0)</f>
        <v>11134329</v>
      </c>
      <c r="C372" s="60" t="str">
        <f>VLOOKUP(A372,PLAN!B:T,6,0)</f>
        <v>2331157-A-A</v>
      </c>
      <c r="D372" s="60" t="str">
        <f>VLOOKUP(A372,PLAN!B:T,7,0)</f>
        <v>WAIN-CKI-200 CE4</v>
      </c>
      <c r="E372" s="60" t="str">
        <f>VLOOKUP(A372,PLAN!B:T,4,0)</f>
        <v>1001931999</v>
      </c>
      <c r="F372" s="59">
        <f>VLOOKUP(A372,PLAN!B:T,9,0)</f>
        <v>46251</v>
      </c>
      <c r="G372" s="59" t="str">
        <f>VLOOKUP(A372,PLAN!B:T,10,0)</f>
        <v>0103584129</v>
      </c>
      <c r="H372" s="58" t="str">
        <f>VLOOKUP(A372,PLAN!B:T,11,0)</f>
        <v>260729A64A</v>
      </c>
      <c r="I372" s="58">
        <f>VLOOKUP(A372,PLAN!B:T,12,0)</f>
        <v>16</v>
      </c>
      <c r="J372" s="55">
        <f>VLOOKUP(A372,PLAN!B:AB,19,0)</f>
        <v>46239</v>
      </c>
      <c r="K372" s="57" t="str">
        <f>VLOOKUP(A372,PLAN!B:AB,20,0)</f>
        <v>M6</v>
      </c>
      <c r="L372" s="54"/>
      <c r="M372" s="54"/>
      <c r="N372" s="54"/>
      <c r="O372" s="286" t="str">
        <f>VLOOKUP(A372,PLAN!B:AB,21,0)</f>
        <v>F2</v>
      </c>
      <c r="P372" s="285"/>
      <c r="Q372" s="55">
        <f>VLOOKUP(A372,PLAN!B:AB,16,0)</f>
        <v>46238</v>
      </c>
    </row>
    <row r="373" spans="1:17" ht="15" customHeight="1">
      <c r="A373" s="299" t="s">
        <v>3817</v>
      </c>
      <c r="B373" s="60">
        <f>VLOOKUP(A373,PLAN!B:T,5,0)</f>
        <v>11134330</v>
      </c>
      <c r="C373" s="60" t="str">
        <f>VLOOKUP(A373,PLAN!B:T,6,0)</f>
        <v>2331158-A-AK</v>
      </c>
      <c r="D373" s="60" t="str">
        <f>VLOOKUP(A373,PLAN!B:T,7,0)</f>
        <v>WAIN-CKI-300 CE4</v>
      </c>
      <c r="E373" s="60" t="str">
        <f>VLOOKUP(A373,PLAN!B:T,4,0)</f>
        <v>1001932000</v>
      </c>
      <c r="F373" s="59">
        <f>VLOOKUP(A373,PLAN!B:T,9,0)</f>
        <v>46251</v>
      </c>
      <c r="G373" s="59" t="str">
        <f>VLOOKUP(A373,PLAN!B:T,10,0)</f>
        <v>0103584130</v>
      </c>
      <c r="H373" s="58" t="str">
        <f>VLOOKUP(A373,PLAN!B:T,11,0)</f>
        <v>260729A65A</v>
      </c>
      <c r="I373" s="58">
        <f>VLOOKUP(A373,PLAN!B:T,12,0)</f>
        <v>5</v>
      </c>
      <c r="J373" s="55">
        <f>VLOOKUP(A373,PLAN!B:AB,19,0)</f>
        <v>46239</v>
      </c>
      <c r="K373" s="57" t="str">
        <f>VLOOKUP(A373,PLAN!B:AB,20,0)</f>
        <v>M6</v>
      </c>
      <c r="L373" s="54"/>
      <c r="M373" s="54"/>
      <c r="N373" s="54"/>
      <c r="O373" s="286" t="str">
        <f>VLOOKUP(A373,PLAN!B:AB,21,0)</f>
        <v>F2</v>
      </c>
      <c r="P373" s="285"/>
      <c r="Q373" s="55">
        <f>VLOOKUP(A373,PLAN!B:AB,16,0)</f>
        <v>46238</v>
      </c>
    </row>
    <row r="374" spans="1:17" ht="15" customHeight="1">
      <c r="A374" s="299" t="s">
        <v>3818</v>
      </c>
      <c r="B374" s="60">
        <f>VLOOKUP(A374,PLAN!B:T,5,0)</f>
        <v>11134333</v>
      </c>
      <c r="C374" s="60" t="str">
        <f>VLOOKUP(A374,PLAN!B:T,6,0)</f>
        <v>2331160-A-AK</v>
      </c>
      <c r="D374" s="60" t="str">
        <f>VLOOKUP(A374,PLAN!B:T,7,0)</f>
        <v>WAIN-CKI-10-300 CE4</v>
      </c>
      <c r="E374" s="60" t="str">
        <f>VLOOKUP(A374,PLAN!B:T,4,0)</f>
        <v>1001932001</v>
      </c>
      <c r="F374" s="59">
        <f>VLOOKUP(A374,PLAN!B:T,9,0)</f>
        <v>46251</v>
      </c>
      <c r="G374" s="59" t="str">
        <f>VLOOKUP(A374,PLAN!B:T,10,0)</f>
        <v>0103584131</v>
      </c>
      <c r="H374" s="58" t="str">
        <f>VLOOKUP(A374,PLAN!B:T,11,0)</f>
        <v>260729A66A</v>
      </c>
      <c r="I374" s="58">
        <f>VLOOKUP(A374,PLAN!B:T,12,0)</f>
        <v>5</v>
      </c>
      <c r="J374" s="55">
        <f>VLOOKUP(A374,PLAN!B:AB,19,0)</f>
        <v>46239</v>
      </c>
      <c r="K374" s="57" t="str">
        <f>VLOOKUP(A374,PLAN!B:AB,20,0)</f>
        <v>M6</v>
      </c>
      <c r="L374" s="54"/>
      <c r="M374" s="54"/>
      <c r="N374" s="54"/>
      <c r="O374" s="286" t="str">
        <f>VLOOKUP(A374,PLAN!B:AB,21,0)</f>
        <v>F2</v>
      </c>
      <c r="P374" s="285"/>
      <c r="Q374" s="55">
        <f>VLOOKUP(A374,PLAN!B:AB,16,0)</f>
        <v>46238</v>
      </c>
    </row>
    <row r="375" spans="1:17" ht="15" customHeight="1">
      <c r="A375" s="299" t="s">
        <v>3819</v>
      </c>
      <c r="B375" s="60">
        <f>VLOOKUP(A375,PLAN!B:T,5,0)</f>
        <v>11134334</v>
      </c>
      <c r="C375" s="60" t="str">
        <f>VLOOKUP(A375,PLAN!B:T,6,0)</f>
        <v>2331159-A-A</v>
      </c>
      <c r="D375" s="60" t="str">
        <f>VLOOKUP(A375,PLAN!B:T,7,0)</f>
        <v>WAIN-CKI-10-200 CE4</v>
      </c>
      <c r="E375" s="60" t="str">
        <f>VLOOKUP(A375,PLAN!B:T,4,0)</f>
        <v>1001932002</v>
      </c>
      <c r="F375" s="59">
        <f>VLOOKUP(A375,PLAN!B:T,9,0)</f>
        <v>46251</v>
      </c>
      <c r="G375" s="59" t="str">
        <f>VLOOKUP(A375,PLAN!B:T,10,0)</f>
        <v>0103584132</v>
      </c>
      <c r="H375" s="58" t="str">
        <f>VLOOKUP(A375,PLAN!B:T,11,0)</f>
        <v>260729A67A</v>
      </c>
      <c r="I375" s="58">
        <f>VLOOKUP(A375,PLAN!B:T,12,0)</f>
        <v>72</v>
      </c>
      <c r="J375" s="55">
        <f>VLOOKUP(A375,PLAN!B:AB,19,0)</f>
        <v>46239</v>
      </c>
      <c r="K375" s="57" t="str">
        <f>VLOOKUP(A375,PLAN!B:AB,20,0)</f>
        <v>M6</v>
      </c>
      <c r="L375" s="54"/>
      <c r="M375" s="54"/>
      <c r="N375" s="54"/>
      <c r="O375" s="286" t="str">
        <f>VLOOKUP(A375,PLAN!B:AB,21,0)</f>
        <v>F2</v>
      </c>
      <c r="P375" s="285"/>
      <c r="Q375" s="55">
        <f>VLOOKUP(A375,PLAN!B:AB,16,0)</f>
        <v>46238</v>
      </c>
    </row>
    <row r="376" spans="1:17" ht="15" customHeight="1">
      <c r="A376" s="299" t="s">
        <v>3820</v>
      </c>
      <c r="B376" s="60">
        <f>VLOOKUP(A376,PLAN!B:T,5,0)</f>
        <v>11134335</v>
      </c>
      <c r="C376" s="60" t="str">
        <f>VLOOKUP(A376,PLAN!B:T,6,0)</f>
        <v>2331161-A-A</v>
      </c>
      <c r="D376" s="60" t="str">
        <f>VLOOKUP(A376,PLAN!B:T,7,0)</f>
        <v>WAIN-CKI-008-200 CE3</v>
      </c>
      <c r="E376" s="60" t="str">
        <f>VLOOKUP(A376,PLAN!B:T,4,0)</f>
        <v>1001932003</v>
      </c>
      <c r="F376" s="59">
        <f>VLOOKUP(A376,PLAN!B:T,9,0)</f>
        <v>46251</v>
      </c>
      <c r="G376" s="59" t="str">
        <f>VLOOKUP(A376,PLAN!B:T,10,0)</f>
        <v>0103584133</v>
      </c>
      <c r="H376" s="58" t="str">
        <f>VLOOKUP(A376,PLAN!B:T,11,0)</f>
        <v>260729A68A</v>
      </c>
      <c r="I376" s="58">
        <f>VLOOKUP(A376,PLAN!B:T,12,0)</f>
        <v>48</v>
      </c>
      <c r="J376" s="55">
        <f>VLOOKUP(A376,PLAN!B:AB,19,0)</f>
        <v>46239</v>
      </c>
      <c r="K376" s="57" t="str">
        <f>VLOOKUP(A376,PLAN!B:AB,20,0)</f>
        <v>M6</v>
      </c>
      <c r="L376" s="54"/>
      <c r="M376" s="54"/>
      <c r="N376" s="54"/>
      <c r="O376" s="286" t="str">
        <f>VLOOKUP(A376,PLAN!B:AB,21,0)</f>
        <v>F2</v>
      </c>
      <c r="P376" s="285"/>
      <c r="Q376" s="55">
        <f>VLOOKUP(A376,PLAN!B:AB,16,0)</f>
        <v>46238</v>
      </c>
    </row>
    <row r="377" spans="1:17" ht="15" customHeight="1">
      <c r="A377" s="299" t="s">
        <v>3821</v>
      </c>
      <c r="B377" s="60">
        <f>VLOOKUP(A377,PLAN!B:T,5,0)</f>
        <v>11134337</v>
      </c>
      <c r="C377" s="60" t="str">
        <f>VLOOKUP(A377,PLAN!B:T,6,0)</f>
        <v>2331163-A-A</v>
      </c>
      <c r="D377" s="60" t="str">
        <f>VLOOKUP(A377,PLAN!B:T,7,0)</f>
        <v>WAIN-CKI-200-BS CE3</v>
      </c>
      <c r="E377" s="60" t="str">
        <f>VLOOKUP(A377,PLAN!B:T,4,0)</f>
        <v>1001932004</v>
      </c>
      <c r="F377" s="59">
        <f>VLOOKUP(A377,PLAN!B:T,9,0)</f>
        <v>46251</v>
      </c>
      <c r="G377" s="59" t="str">
        <f>VLOOKUP(A377,PLAN!B:T,10,0)</f>
        <v>0103584134</v>
      </c>
      <c r="H377" s="58" t="str">
        <f>VLOOKUP(A377,PLAN!B:T,11,0)</f>
        <v>260729A69A</v>
      </c>
      <c r="I377" s="58">
        <f>VLOOKUP(A377,PLAN!B:T,12,0)</f>
        <v>10</v>
      </c>
      <c r="J377" s="55">
        <f>VLOOKUP(A377,PLAN!B:AB,19,0)</f>
        <v>46239</v>
      </c>
      <c r="K377" s="57" t="str">
        <f>VLOOKUP(A377,PLAN!B:AB,20,0)</f>
        <v>M6</v>
      </c>
      <c r="L377" s="54"/>
      <c r="M377" s="54"/>
      <c r="N377" s="54"/>
      <c r="O377" s="286" t="str">
        <f>VLOOKUP(A377,PLAN!B:AB,21,0)</f>
        <v>F2</v>
      </c>
      <c r="P377" s="285"/>
      <c r="Q377" s="55">
        <f>VLOOKUP(A377,PLAN!B:AB,16,0)</f>
        <v>46238</v>
      </c>
    </row>
    <row r="378" spans="1:17" ht="15" customHeight="1">
      <c r="A378" s="299" t="s">
        <v>3822</v>
      </c>
      <c r="B378" s="60">
        <f>VLOOKUP(A378,PLAN!B:T,5,0)</f>
        <v>11134338</v>
      </c>
      <c r="C378" s="60" t="str">
        <f>VLOOKUP(A378,PLAN!B:T,6,0)</f>
        <v>2331164-A-A</v>
      </c>
      <c r="D378" s="60" t="str">
        <f>VLOOKUP(A378,PLAN!B:T,7,0)</f>
        <v>WAIN-CKI-18-200-BS CE3</v>
      </c>
      <c r="E378" s="60" t="str">
        <f>VLOOKUP(A378,PLAN!B:T,4,0)</f>
        <v>1001932005</v>
      </c>
      <c r="F378" s="59">
        <f>VLOOKUP(A378,PLAN!B:T,9,0)</f>
        <v>46251</v>
      </c>
      <c r="G378" s="59" t="str">
        <f>VLOOKUP(A378,PLAN!B:T,10,0)</f>
        <v>0103584135</v>
      </c>
      <c r="H378" s="58" t="str">
        <f>VLOOKUP(A378,PLAN!B:T,11,0)</f>
        <v>260729A70A</v>
      </c>
      <c r="I378" s="58">
        <f>VLOOKUP(A378,PLAN!B:T,12,0)</f>
        <v>16</v>
      </c>
      <c r="J378" s="55">
        <f>VLOOKUP(A378,PLAN!B:AB,19,0)</f>
        <v>46239</v>
      </c>
      <c r="K378" s="57" t="str">
        <f>VLOOKUP(A378,PLAN!B:AB,20,0)</f>
        <v>M6</v>
      </c>
      <c r="L378" s="54"/>
      <c r="M378" s="54"/>
      <c r="N378" s="54"/>
      <c r="O378" s="286" t="str">
        <f>VLOOKUP(A378,PLAN!B:AB,21,0)</f>
        <v>F2</v>
      </c>
      <c r="P378" s="285"/>
      <c r="Q378" s="55">
        <f>VLOOKUP(A378,PLAN!B:AB,16,0)</f>
        <v>46238</v>
      </c>
    </row>
    <row r="379" spans="1:17" ht="15" customHeight="1">
      <c r="A379" s="299" t="s">
        <v>3823</v>
      </c>
      <c r="B379" s="60">
        <f>VLOOKUP(A379,PLAN!B:T,5,0)</f>
        <v>11117107</v>
      </c>
      <c r="C379" s="60" t="str">
        <f>VLOOKUP(A379,PLAN!B:T,6,0)</f>
        <v>2331065-0-A</v>
      </c>
      <c r="D379" s="60" t="str">
        <f>VLOOKUP(A379,PLAN!B:T,7,0)</f>
        <v>AHW10S302S CE4</v>
      </c>
      <c r="E379" s="60" t="str">
        <f>VLOOKUP(A379,PLAN!B:T,4,0)</f>
        <v>1001932006</v>
      </c>
      <c r="F379" s="59">
        <f>VLOOKUP(A379,PLAN!B:T,9,0)</f>
        <v>46251</v>
      </c>
      <c r="G379" s="59" t="str">
        <f>VLOOKUP(A379,PLAN!B:T,10,0)</f>
        <v>0103584136</v>
      </c>
      <c r="H379" s="58" t="str">
        <f>VLOOKUP(A379,PLAN!B:T,11,0)</f>
        <v>260729A71A</v>
      </c>
      <c r="I379" s="58">
        <f>VLOOKUP(A379,PLAN!B:T,12,0)</f>
        <v>30</v>
      </c>
      <c r="J379" s="55">
        <f>VLOOKUP(A379,PLAN!B:AB,19,0)</f>
        <v>46239</v>
      </c>
      <c r="K379" s="57" t="str">
        <f>VLOOKUP(A379,PLAN!B:AB,20,0)</f>
        <v>M6</v>
      </c>
      <c r="L379" s="54"/>
      <c r="M379" s="54"/>
      <c r="N379" s="54"/>
      <c r="O379" s="286" t="str">
        <f>VLOOKUP(A379,PLAN!B:AB,21,0)</f>
        <v>F2</v>
      </c>
      <c r="P379" s="285"/>
      <c r="Q379" s="55">
        <f>VLOOKUP(A379,PLAN!B:AB,16,0)</f>
        <v>46238</v>
      </c>
    </row>
    <row r="380" spans="1:17" ht="15" customHeight="1">
      <c r="A380" s="299" t="s">
        <v>2774</v>
      </c>
      <c r="B380" s="60">
        <f>VLOOKUP(A380,PLAN!B:T,5,0)</f>
        <v>11112779</v>
      </c>
      <c r="C380" s="60" t="str">
        <f>VLOOKUP(A380,PLAN!B:T,6,0)</f>
        <v>1831064-F-A</v>
      </c>
      <c r="D380" s="60" t="str">
        <f>VLOOKUP(A380,PLAN!B:T,7,0)</f>
        <v>SJ3025N26S JP</v>
      </c>
      <c r="E380" s="60" t="str">
        <f>VLOOKUP(A380,PLAN!B:T,4,0)</f>
        <v>1001929258</v>
      </c>
      <c r="F380" s="59">
        <f>VLOOKUP(A380,PLAN!B:T,9,0)</f>
        <v>46247</v>
      </c>
      <c r="G380" s="59" t="str">
        <f>VLOOKUP(A380,PLAN!B:T,10,0)</f>
        <v>0103578339</v>
      </c>
      <c r="H380" s="58" t="str">
        <f>VLOOKUP(A380,PLAN!B:T,11,0)</f>
        <v>260727T23A</v>
      </c>
      <c r="I380" s="58">
        <f>VLOOKUP(A380,PLAN!B:T,12,0)</f>
        <v>5</v>
      </c>
      <c r="J380" s="55">
        <f>VLOOKUP(A380,PLAN!B:AB,19,0)</f>
        <v>46239</v>
      </c>
      <c r="K380" s="57" t="str">
        <f>VLOOKUP(A380,PLAN!B:AB,20,0)</f>
        <v>M6</v>
      </c>
      <c r="L380" s="54"/>
      <c r="M380" s="54"/>
      <c r="N380" s="54"/>
      <c r="O380" s="286" t="str">
        <f>VLOOKUP(A380,PLAN!B:AB,21,0)</f>
        <v>F2</v>
      </c>
      <c r="P380" s="285"/>
      <c r="Q380" s="55">
        <f>VLOOKUP(A380,PLAN!B:AB,16,0)</f>
        <v>46238</v>
      </c>
    </row>
    <row r="381" spans="1:17" ht="15" customHeight="1">
      <c r="A381" s="299" t="s">
        <v>3824</v>
      </c>
      <c r="B381" s="60">
        <f>VLOOKUP(A381,PLAN!B:T,5,0)</f>
        <v>11134235</v>
      </c>
      <c r="C381" s="60" t="str">
        <f>VLOOKUP(A381,PLAN!B:T,6,0)</f>
        <v>1036068-S-AK</v>
      </c>
      <c r="D381" s="60" t="str">
        <f>VLOOKUP(A381,PLAN!B:T,7,0)</f>
        <v>AHW14R001S CN</v>
      </c>
      <c r="E381" s="60" t="str">
        <f>VLOOKUP(A381,PLAN!B:T,4,0)</f>
        <v>1001932007</v>
      </c>
      <c r="F381" s="59">
        <f>VLOOKUP(A381,PLAN!B:T,9,0)</f>
        <v>46251</v>
      </c>
      <c r="G381" s="59" t="str">
        <f>VLOOKUP(A381,PLAN!B:T,10,0)</f>
        <v>0103584137</v>
      </c>
      <c r="H381" s="58" t="str">
        <f>VLOOKUP(A381,PLAN!B:T,11,0)</f>
        <v>260729A72A</v>
      </c>
      <c r="I381" s="58">
        <f>VLOOKUP(A381,PLAN!B:T,12,0)</f>
        <v>3586</v>
      </c>
      <c r="J381" s="55">
        <f>VLOOKUP(A381,PLAN!B:AB,19,0)</f>
        <v>46239</v>
      </c>
      <c r="K381" s="57" t="str">
        <f>VLOOKUP(A381,PLAN!B:AB,20,0)</f>
        <v>M7</v>
      </c>
      <c r="L381" s="54"/>
      <c r="M381" s="54"/>
      <c r="N381" s="54"/>
      <c r="O381" s="286" t="str">
        <f>VLOOKUP(A381,PLAN!B:AB,21,0)</f>
        <v>F2</v>
      </c>
      <c r="P381" s="285"/>
      <c r="Q381" s="55">
        <f>VLOOKUP(A381,PLAN!B:AB,16,0)</f>
        <v>46238</v>
      </c>
    </row>
    <row r="382" spans="1:17" ht="15" customHeight="1">
      <c r="A382" s="299" t="s">
        <v>3982</v>
      </c>
      <c r="B382" s="60">
        <f>VLOOKUP(A382,PLAN!B:T,5,0)</f>
        <v>11134342</v>
      </c>
      <c r="C382" s="60" t="str">
        <f>VLOOKUP(A382,PLAN!B:T,6,0)</f>
        <v>1036068-S-AK-P</v>
      </c>
      <c r="D382" s="60" t="str">
        <f>VLOOKUP(A382,PLAN!B:T,7,0)</f>
        <v>AHW14R001S CN</v>
      </c>
      <c r="E382" s="60" t="str">
        <f>VLOOKUP(A382,PLAN!B:T,4,0)</f>
        <v>1001933338</v>
      </c>
      <c r="F382" s="59">
        <f>VLOOKUP(A382,PLAN!B:T,9,0)</f>
        <v>46252</v>
      </c>
      <c r="G382" s="59" t="str">
        <f>VLOOKUP(A382,PLAN!B:T,10,0)</f>
        <v>0103586842</v>
      </c>
      <c r="H382" s="58" t="str">
        <f>VLOOKUP(A382,PLAN!B:T,11,0)</f>
        <v>260731A01A</v>
      </c>
      <c r="I382" s="58">
        <f>VLOOKUP(A382,PLAN!B:T,12,0)</f>
        <v>3586</v>
      </c>
      <c r="J382" s="55">
        <f>VLOOKUP(A382,PLAN!B:AB,19,0)</f>
        <v>46240</v>
      </c>
      <c r="K382" s="57" t="str">
        <f>VLOOKUP(A382,PLAN!B:AB,20,0)</f>
        <v>M1</v>
      </c>
      <c r="L382" s="54"/>
      <c r="M382" s="54"/>
      <c r="N382" s="54"/>
      <c r="O382" s="286" t="str">
        <f>VLOOKUP(A382,PLAN!B:AB,21,0)</f>
        <v>F3</v>
      </c>
      <c r="P382" s="285"/>
      <c r="Q382" s="55">
        <f>VLOOKUP(A382,PLAN!B:AB,16,0)</f>
        <v>46239</v>
      </c>
    </row>
    <row r="383" spans="1:17" ht="15" customHeight="1">
      <c r="A383" s="299" t="s">
        <v>3983</v>
      </c>
      <c r="B383" s="60">
        <f>VLOOKUP(A383,PLAN!B:T,5,0)</f>
        <v>11134342</v>
      </c>
      <c r="C383" s="60" t="str">
        <f>VLOOKUP(A383,PLAN!B:T,6,0)</f>
        <v>1036068-S-AK-P</v>
      </c>
      <c r="D383" s="60" t="str">
        <f>VLOOKUP(A383,PLAN!B:T,7,0)</f>
        <v>AHW14R001S CN</v>
      </c>
      <c r="E383" s="60" t="str">
        <f>VLOOKUP(A383,PLAN!B:T,4,0)</f>
        <v>1001933339</v>
      </c>
      <c r="F383" s="59">
        <f>VLOOKUP(A383,PLAN!B:T,9,0)</f>
        <v>46252</v>
      </c>
      <c r="G383" s="59" t="str">
        <f>VLOOKUP(A383,PLAN!B:T,10,0)</f>
        <v>0103586843</v>
      </c>
      <c r="H383" s="58" t="str">
        <f>VLOOKUP(A383,PLAN!B:T,11,0)</f>
        <v>260731A02A</v>
      </c>
      <c r="I383" s="58">
        <f>VLOOKUP(A383,PLAN!B:T,12,0)</f>
        <v>2386</v>
      </c>
      <c r="J383" s="55">
        <f>VLOOKUP(A383,PLAN!B:AB,19,0)</f>
        <v>46240</v>
      </c>
      <c r="K383" s="57" t="str">
        <f>VLOOKUP(A383,PLAN!B:AB,20,0)</f>
        <v>M2</v>
      </c>
      <c r="L383" s="54"/>
      <c r="M383" s="54"/>
      <c r="N383" s="54"/>
      <c r="O383" s="286" t="str">
        <f>VLOOKUP(A383,PLAN!B:AB,21,0)</f>
        <v>F3</v>
      </c>
      <c r="P383" s="285"/>
      <c r="Q383" s="55">
        <f>VLOOKUP(A383,PLAN!B:AB,16,0)</f>
        <v>46239</v>
      </c>
    </row>
    <row r="384" spans="1:17" ht="15" customHeight="1">
      <c r="A384" s="299" t="s">
        <v>3984</v>
      </c>
      <c r="B384" s="60">
        <f>VLOOKUP(A384,PLAN!B:T,5,0)</f>
        <v>11134237</v>
      </c>
      <c r="C384" s="60" t="str">
        <f>VLOOKUP(A384,PLAN!B:T,6,0)</f>
        <v>1436196-Q-A</v>
      </c>
      <c r="D384" s="60" t="str">
        <f>VLOOKUP(A384,PLAN!B:T,7,0)</f>
        <v>AHW14R004S CN</v>
      </c>
      <c r="E384" s="60" t="str">
        <f>VLOOKUP(A384,PLAN!B:T,4,0)</f>
        <v>1001933340</v>
      </c>
      <c r="F384" s="59">
        <f>VLOOKUP(A384,PLAN!B:T,9,0)</f>
        <v>46252</v>
      </c>
      <c r="G384" s="59" t="str">
        <f>VLOOKUP(A384,PLAN!B:T,10,0)</f>
        <v>0103586844</v>
      </c>
      <c r="H384" s="58" t="str">
        <f>VLOOKUP(A384,PLAN!B:T,11,0)</f>
        <v>260731A03A</v>
      </c>
      <c r="I384" s="58">
        <f>VLOOKUP(A384,PLAN!B:T,12,0)</f>
        <v>1959</v>
      </c>
      <c r="J384" s="55">
        <f>VLOOKUP(A384,PLAN!B:AB,19,0)</f>
        <v>46240</v>
      </c>
      <c r="K384" s="57" t="str">
        <f>VLOOKUP(A384,PLAN!B:AB,20,0)</f>
        <v>M3</v>
      </c>
      <c r="L384" s="54"/>
      <c r="M384" s="54"/>
      <c r="N384" s="54"/>
      <c r="O384" s="286" t="str">
        <f>VLOOKUP(A384,PLAN!B:AB,21,0)</f>
        <v>F3</v>
      </c>
      <c r="P384" s="285"/>
      <c r="Q384" s="55">
        <f>VLOOKUP(A384,PLAN!B:AB,16,0)</f>
        <v>46239</v>
      </c>
    </row>
    <row r="385" spans="1:17" ht="15" customHeight="1">
      <c r="A385" s="299" t="s">
        <v>3985</v>
      </c>
      <c r="B385" s="60">
        <f>VLOOKUP(A385,PLAN!B:T,5,0)</f>
        <v>11134237</v>
      </c>
      <c r="C385" s="60" t="str">
        <f>VLOOKUP(A385,PLAN!B:T,6,0)</f>
        <v>1436196-Q-A</v>
      </c>
      <c r="D385" s="60" t="str">
        <f>VLOOKUP(A385,PLAN!B:T,7,0)</f>
        <v>AHW14R004S CN</v>
      </c>
      <c r="E385" s="60" t="str">
        <f>VLOOKUP(A385,PLAN!B:T,4,0)</f>
        <v>1001933341</v>
      </c>
      <c r="F385" s="59">
        <f>VLOOKUP(A385,PLAN!B:T,9,0)</f>
        <v>46252</v>
      </c>
      <c r="G385" s="59" t="str">
        <f>VLOOKUP(A385,PLAN!B:T,10,0)</f>
        <v>0103586845</v>
      </c>
      <c r="H385" s="58" t="str">
        <f>VLOOKUP(A385,PLAN!B:T,11,0)</f>
        <v>260731A04A</v>
      </c>
      <c r="I385" s="58">
        <f>VLOOKUP(A385,PLAN!B:T,12,0)</f>
        <v>1616</v>
      </c>
      <c r="J385" s="55">
        <f>VLOOKUP(A385,PLAN!B:AB,19,0)</f>
        <v>46240</v>
      </c>
      <c r="K385" s="57" t="str">
        <f>VLOOKUP(A385,PLAN!B:AB,20,0)</f>
        <v>M3</v>
      </c>
      <c r="L385" s="54"/>
      <c r="M385" s="54"/>
      <c r="N385" s="54"/>
      <c r="O385" s="286" t="str">
        <f>VLOOKUP(A385,PLAN!B:AB,21,0)</f>
        <v>F3</v>
      </c>
      <c r="P385" s="285"/>
      <c r="Q385" s="55">
        <f>VLOOKUP(A385,PLAN!B:AB,16,0)</f>
        <v>46239</v>
      </c>
    </row>
    <row r="386" spans="1:17" ht="15" customHeight="1">
      <c r="A386" s="299" t="s">
        <v>3986</v>
      </c>
      <c r="B386" s="60">
        <f>VLOOKUP(A386,PLAN!B:T,5,0)</f>
        <v>11134342</v>
      </c>
      <c r="C386" s="60" t="str">
        <f>VLOOKUP(A386,PLAN!B:T,6,0)</f>
        <v>1036068-S-AK-P</v>
      </c>
      <c r="D386" s="60" t="str">
        <f>VLOOKUP(A386,PLAN!B:T,7,0)</f>
        <v>AHW14R001S CN</v>
      </c>
      <c r="E386" s="60" t="str">
        <f>VLOOKUP(A386,PLAN!B:T,4,0)</f>
        <v>1001933342</v>
      </c>
      <c r="F386" s="59">
        <f>VLOOKUP(A386,PLAN!B:T,9,0)</f>
        <v>46252</v>
      </c>
      <c r="G386" s="59" t="str">
        <f>VLOOKUP(A386,PLAN!B:T,10,0)</f>
        <v>0103586846</v>
      </c>
      <c r="H386" s="58" t="str">
        <f>VLOOKUP(A386,PLAN!B:T,11,0)</f>
        <v>260731A05A</v>
      </c>
      <c r="I386" s="58">
        <f>VLOOKUP(A386,PLAN!B:T,12,0)</f>
        <v>2386</v>
      </c>
      <c r="J386" s="55">
        <f>VLOOKUP(A386,PLAN!B:AB,19,0)</f>
        <v>46240</v>
      </c>
      <c r="K386" s="57" t="str">
        <f>VLOOKUP(A386,PLAN!B:AB,20,0)</f>
        <v>M4</v>
      </c>
      <c r="L386" s="54"/>
      <c r="M386" s="54"/>
      <c r="N386" s="54"/>
      <c r="O386" s="286" t="str">
        <f>VLOOKUP(A386,PLAN!B:AB,21,0)</f>
        <v>F3</v>
      </c>
      <c r="P386" s="285"/>
      <c r="Q386" s="55">
        <f>VLOOKUP(A386,PLAN!B:AB,16,0)</f>
        <v>46239</v>
      </c>
    </row>
    <row r="387" spans="1:17" ht="15" customHeight="1">
      <c r="A387" s="299" t="s">
        <v>3987</v>
      </c>
      <c r="B387" s="60">
        <f>VLOOKUP(A387,PLAN!B:T,5,0)</f>
        <v>11134237</v>
      </c>
      <c r="C387" s="60" t="str">
        <f>VLOOKUP(A387,PLAN!B:T,6,0)</f>
        <v>1436196-Q-A</v>
      </c>
      <c r="D387" s="60" t="str">
        <f>VLOOKUP(A387,PLAN!B:T,7,0)</f>
        <v>AHW14R004S CN</v>
      </c>
      <c r="E387" s="60" t="str">
        <f>VLOOKUP(A387,PLAN!B:T,4,0)</f>
        <v>1001933343</v>
      </c>
      <c r="F387" s="59">
        <f>VLOOKUP(A387,PLAN!B:T,9,0)</f>
        <v>46252</v>
      </c>
      <c r="G387" s="59" t="str">
        <f>VLOOKUP(A387,PLAN!B:T,10,0)</f>
        <v>0103586847</v>
      </c>
      <c r="H387" s="58" t="str">
        <f>VLOOKUP(A387,PLAN!B:T,11,0)</f>
        <v>260731A06A</v>
      </c>
      <c r="I387" s="58">
        <f>VLOOKUP(A387,PLAN!B:T,12,0)</f>
        <v>2386</v>
      </c>
      <c r="J387" s="55">
        <f>VLOOKUP(A387,PLAN!B:AB,19,0)</f>
        <v>46240</v>
      </c>
      <c r="K387" s="57" t="str">
        <f>VLOOKUP(A387,PLAN!B:AB,20,0)</f>
        <v>M5</v>
      </c>
      <c r="L387" s="54"/>
      <c r="M387" s="54"/>
      <c r="N387" s="54"/>
      <c r="O387" s="286" t="str">
        <f>VLOOKUP(A387,PLAN!B:AB,21,0)</f>
        <v>F3</v>
      </c>
      <c r="P387" s="285"/>
      <c r="Q387" s="55">
        <f>VLOOKUP(A387,PLAN!B:AB,16,0)</f>
        <v>46239</v>
      </c>
    </row>
    <row r="388" spans="1:17" ht="18" customHeight="1">
      <c r="A388" s="359" t="s">
        <v>3989</v>
      </c>
      <c r="B388" s="60">
        <f>VLOOKUP(A388,PLAN!B:T,5,0)</f>
        <v>11135012</v>
      </c>
      <c r="C388" s="60" t="str">
        <f>VLOOKUP(A388,PLAN!B:T,6,0)</f>
        <v>2431136-0-A</v>
      </c>
      <c r="D388" s="60" t="str">
        <f>VLOOKUP(A388,PLAN!B:T,7,0)</f>
        <v>AIN-CNX-006-220 MDR</v>
      </c>
      <c r="E388" s="60" t="str">
        <f>VLOOKUP(A388,PLAN!B:T,4,0)</f>
        <v>1001933345</v>
      </c>
      <c r="F388" s="59">
        <f>VLOOKUP(A388,PLAN!B:T,9,0)</f>
        <v>46249</v>
      </c>
      <c r="G388" s="59" t="str">
        <f>VLOOKUP(A388,PLAN!B:T,10,0)</f>
        <v>0103586850</v>
      </c>
      <c r="H388" s="58" t="str">
        <f>VLOOKUP(A388,PLAN!B:T,11,0)</f>
        <v>260731A08A</v>
      </c>
      <c r="I388" s="58">
        <f>VLOOKUP(A388,PLAN!B:T,12,0)</f>
        <v>23</v>
      </c>
      <c r="J388" s="55">
        <f>VLOOKUP(A388,PLAN!B:AB,19,0)</f>
        <v>46240</v>
      </c>
      <c r="K388" s="57" t="str">
        <f>VLOOKUP(A388,PLAN!B:AB,20,0)</f>
        <v>M6</v>
      </c>
      <c r="L388" s="54"/>
      <c r="M388" s="54"/>
      <c r="N388" s="54"/>
      <c r="O388" s="286" t="str">
        <f>VLOOKUP(A388,PLAN!B:AB,21,0)</f>
        <v>F2</v>
      </c>
      <c r="P388" s="285"/>
      <c r="Q388" s="55">
        <f>VLOOKUP(A388,PLAN!B:AB,16,0)</f>
        <v>46239</v>
      </c>
    </row>
    <row r="389" spans="1:17" ht="18" customHeight="1">
      <c r="A389" s="299" t="s">
        <v>3990</v>
      </c>
      <c r="B389" s="60">
        <f>VLOOKUP(A389,PLAN!B:T,5,0)</f>
        <v>11135013</v>
      </c>
      <c r="C389" s="60" t="str">
        <f>VLOOKUP(A389,PLAN!B:T,6,0)</f>
        <v>2431137-0-A</v>
      </c>
      <c r="D389" s="60" t="str">
        <f>VLOOKUP(A389,PLAN!B:T,7,0)</f>
        <v>AIN-CNX-006-220RC MDR</v>
      </c>
      <c r="E389" s="60" t="str">
        <f>VLOOKUP(A389,PLAN!B:T,4,0)</f>
        <v>1001933346</v>
      </c>
      <c r="F389" s="59">
        <f>VLOOKUP(A389,PLAN!B:T,9,0)</f>
        <v>46249</v>
      </c>
      <c r="G389" s="59" t="str">
        <f>VLOOKUP(A389,PLAN!B:T,10,0)</f>
        <v>0103586852</v>
      </c>
      <c r="H389" s="58" t="str">
        <f>VLOOKUP(A389,PLAN!B:T,11,0)</f>
        <v>260731A09A</v>
      </c>
      <c r="I389" s="58">
        <f>VLOOKUP(A389,PLAN!B:T,12,0)</f>
        <v>20</v>
      </c>
      <c r="J389" s="55">
        <f>VLOOKUP(A389,PLAN!B:AB,19,0)</f>
        <v>46240</v>
      </c>
      <c r="K389" s="57" t="str">
        <f>VLOOKUP(A389,PLAN!B:AB,20,0)</f>
        <v>M6</v>
      </c>
      <c r="L389" s="54"/>
      <c r="M389" s="54"/>
      <c r="N389" s="54"/>
      <c r="O389" s="286" t="str">
        <f>VLOOKUP(A389,PLAN!B:AB,21,0)</f>
        <v>F2</v>
      </c>
      <c r="P389" s="285"/>
      <c r="Q389" s="55">
        <f>VLOOKUP(A389,PLAN!B:AB,16,0)</f>
        <v>46239</v>
      </c>
    </row>
    <row r="390" spans="1:17" ht="18" customHeight="1">
      <c r="A390" s="299" t="s">
        <v>3991</v>
      </c>
      <c r="B390" s="60">
        <f>VLOOKUP(A390,PLAN!B:T,5,0)</f>
        <v>11135014</v>
      </c>
      <c r="C390" s="60" t="str">
        <f>VLOOKUP(A390,PLAN!B:T,6,0)</f>
        <v>2431138-0-A</v>
      </c>
      <c r="D390" s="60" t="str">
        <f>VLOOKUP(A390,PLAN!B:T,7,0)</f>
        <v>AIN-CNX-006-220J MDR</v>
      </c>
      <c r="E390" s="60" t="str">
        <f>VLOOKUP(A390,PLAN!B:T,4,0)</f>
        <v>1001933347</v>
      </c>
      <c r="F390" s="59">
        <f>VLOOKUP(A390,PLAN!B:T,9,0)</f>
        <v>46249</v>
      </c>
      <c r="G390" s="59" t="str">
        <f>VLOOKUP(A390,PLAN!B:T,10,0)</f>
        <v>0103586853</v>
      </c>
      <c r="H390" s="58" t="str">
        <f>VLOOKUP(A390,PLAN!B:T,11,0)</f>
        <v>260731A10A</v>
      </c>
      <c r="I390" s="58">
        <f>VLOOKUP(A390,PLAN!B:T,12,0)</f>
        <v>40</v>
      </c>
      <c r="J390" s="55">
        <f>VLOOKUP(A390,PLAN!B:AB,19,0)</f>
        <v>46240</v>
      </c>
      <c r="K390" s="57" t="str">
        <f>VLOOKUP(A390,PLAN!B:AB,20,0)</f>
        <v>M6</v>
      </c>
      <c r="L390" s="54"/>
      <c r="M390" s="54"/>
      <c r="N390" s="54"/>
      <c r="O390" s="286" t="str">
        <f>VLOOKUP(A390,PLAN!B:AB,21,0)</f>
        <v>F2</v>
      </c>
      <c r="P390" s="285"/>
      <c r="Q390" s="55">
        <f>VLOOKUP(A390,PLAN!B:AB,16,0)</f>
        <v>46239</v>
      </c>
    </row>
    <row r="391" spans="1:17" ht="18" customHeight="1">
      <c r="A391" s="299" t="s">
        <v>3993</v>
      </c>
      <c r="B391" s="60">
        <f>VLOOKUP(A391,PLAN!B:T,5,0)</f>
        <v>11132336</v>
      </c>
      <c r="C391" s="60" t="str">
        <f>VLOOKUP(A391,PLAN!B:T,6,0)</f>
        <v>1731162-F-A</v>
      </c>
      <c r="D391" s="60" t="str">
        <f>VLOOKUP(A391,PLAN!B:T,7,0)</f>
        <v>AHW14R313S US</v>
      </c>
      <c r="E391" s="60" t="str">
        <f>VLOOKUP(A391,PLAN!B:T,4,0)</f>
        <v>1001933349</v>
      </c>
      <c r="F391" s="59">
        <f>VLOOKUP(A391,PLAN!B:T,9,0)</f>
        <v>46252</v>
      </c>
      <c r="G391" s="59" t="str">
        <f>VLOOKUP(A391,PLAN!B:T,10,0)</f>
        <v>0103586855</v>
      </c>
      <c r="H391" s="58" t="str">
        <f>VLOOKUP(A391,PLAN!B:T,11,0)</f>
        <v>260731A12A</v>
      </c>
      <c r="I391" s="58">
        <f>VLOOKUP(A391,PLAN!B:T,12,0)</f>
        <v>50</v>
      </c>
      <c r="J391" s="55">
        <f>VLOOKUP(A391,PLAN!B:AB,19,0)</f>
        <v>46241</v>
      </c>
      <c r="K391" s="57" t="str">
        <f>VLOOKUP(A391,PLAN!B:AB,20,0)</f>
        <v>M11</v>
      </c>
      <c r="L391" s="54"/>
      <c r="M391" s="54"/>
      <c r="N391" s="54"/>
      <c r="O391" s="286" t="str">
        <f>VLOOKUP(A391,PLAN!B:AB,21,0)</f>
        <v>F2</v>
      </c>
      <c r="P391" s="285"/>
      <c r="Q391" s="55">
        <f>VLOOKUP(A391,PLAN!B:AB,16,0)</f>
        <v>46239</v>
      </c>
    </row>
    <row r="392" spans="1:17" ht="18" customHeight="1">
      <c r="A392" s="299" t="s">
        <v>3994</v>
      </c>
      <c r="B392" s="60">
        <f>VLOOKUP(A392,PLAN!B:T,5,0)</f>
        <v>11117355</v>
      </c>
      <c r="C392" s="60" t="str">
        <f>VLOOKUP(A392,PLAN!B:T,6,0)</f>
        <v>2131727-B-A</v>
      </c>
      <c r="D392" s="60" t="str">
        <f>VLOOKUP(A392,PLAN!B:T,7,0)</f>
        <v>AHW14R013P NO CE</v>
      </c>
      <c r="E392" s="60" t="str">
        <f>VLOOKUP(A392,PLAN!B:T,4,0)</f>
        <v>1001933350</v>
      </c>
      <c r="F392" s="59">
        <f>VLOOKUP(A392,PLAN!B:T,9,0)</f>
        <v>46252</v>
      </c>
      <c r="G392" s="59" t="str">
        <f>VLOOKUP(A392,PLAN!B:T,10,0)</f>
        <v>0103586856</v>
      </c>
      <c r="H392" s="58" t="str">
        <f>VLOOKUP(A392,PLAN!B:T,11,0)</f>
        <v>260731A13A</v>
      </c>
      <c r="I392" s="58">
        <f>VLOOKUP(A392,PLAN!B:T,12,0)</f>
        <v>50</v>
      </c>
      <c r="J392" s="55">
        <f>VLOOKUP(A392,PLAN!B:AB,19,0)</f>
        <v>46240</v>
      </c>
      <c r="K392" s="57" t="str">
        <f>VLOOKUP(A392,PLAN!B:AB,20,0)</f>
        <v>M6</v>
      </c>
      <c r="L392" s="54"/>
      <c r="M392" s="54"/>
      <c r="N392" s="54"/>
      <c r="O392" s="286" t="str">
        <f>VLOOKUP(A392,PLAN!B:AB,21,0)</f>
        <v>F2</v>
      </c>
      <c r="P392" s="285"/>
      <c r="Q392" s="55">
        <f>VLOOKUP(A392,PLAN!B:AB,16,0)</f>
        <v>46239</v>
      </c>
    </row>
    <row r="393" spans="1:17" ht="18" customHeight="1">
      <c r="A393" s="299" t="s">
        <v>3995</v>
      </c>
      <c r="B393" s="60">
        <f>VLOOKUP(A393,PLAN!B:T,5,0)</f>
        <v>11117086</v>
      </c>
      <c r="C393" s="60" t="str">
        <f>VLOOKUP(A393,PLAN!B:T,6,0)</f>
        <v>2331044-0-A</v>
      </c>
      <c r="D393" s="60" t="str">
        <f>VLOOKUP(A393,PLAN!B:T,7,0)</f>
        <v>AHW14R013P CE5</v>
      </c>
      <c r="E393" s="60" t="str">
        <f>VLOOKUP(A393,PLAN!B:T,4,0)</f>
        <v>1001933351</v>
      </c>
      <c r="F393" s="59">
        <f>VLOOKUP(A393,PLAN!B:T,9,0)</f>
        <v>46252</v>
      </c>
      <c r="G393" s="59" t="str">
        <f>VLOOKUP(A393,PLAN!B:T,10,0)</f>
        <v>0103586857</v>
      </c>
      <c r="H393" s="58" t="str">
        <f>VLOOKUP(A393,PLAN!B:T,11,0)</f>
        <v>260731A14A</v>
      </c>
      <c r="I393" s="58">
        <f>VLOOKUP(A393,PLAN!B:T,12,0)</f>
        <v>300</v>
      </c>
      <c r="J393" s="55">
        <f>VLOOKUP(A393,PLAN!B:AB,19,0)</f>
        <v>46240</v>
      </c>
      <c r="K393" s="57" t="str">
        <f>VLOOKUP(A393,PLAN!B:AB,20,0)</f>
        <v>M6</v>
      </c>
      <c r="L393" s="54"/>
      <c r="M393" s="54"/>
      <c r="N393" s="54"/>
      <c r="O393" s="286" t="str">
        <f>VLOOKUP(A393,PLAN!B:AB,21,0)</f>
        <v>F2</v>
      </c>
      <c r="P393" s="285"/>
      <c r="Q393" s="55">
        <f>VLOOKUP(A393,PLAN!B:AB,16,0)</f>
        <v>46239</v>
      </c>
    </row>
    <row r="394" spans="1:17" ht="18" customHeight="1">
      <c r="A394" s="299" t="s">
        <v>3996</v>
      </c>
      <c r="B394" s="60">
        <f>VLOOKUP(A394,PLAN!B:T,5,0)</f>
        <v>11135269</v>
      </c>
      <c r="C394" s="60" t="str">
        <f>VLOOKUP(A394,PLAN!B:T,6,0)</f>
        <v>1556130-J-A</v>
      </c>
      <c r="D394" s="60" t="str">
        <f>VLOOKUP(A394,PLAN!B:T,7,0)</f>
        <v>WCKV165-14 KR</v>
      </c>
      <c r="E394" s="60" t="str">
        <f>VLOOKUP(A394,PLAN!B:T,4,0)</f>
        <v>1001933352</v>
      </c>
      <c r="F394" s="59">
        <f>VLOOKUP(A394,PLAN!B:T,9,0)</f>
        <v>46252</v>
      </c>
      <c r="G394" s="59" t="str">
        <f>VLOOKUP(A394,PLAN!B:T,10,0)</f>
        <v>0103586858</v>
      </c>
      <c r="H394" s="58" t="str">
        <f>VLOOKUP(A394,PLAN!B:T,11,0)</f>
        <v>260731A15A</v>
      </c>
      <c r="I394" s="58">
        <f>VLOOKUP(A394,PLAN!B:T,12,0)</f>
        <v>30</v>
      </c>
      <c r="J394" s="55">
        <f>VLOOKUP(A394,PLAN!B:AB,19,0)</f>
        <v>46240</v>
      </c>
      <c r="K394" s="57" t="str">
        <f>VLOOKUP(A394,PLAN!B:AB,20,0)</f>
        <v>M6</v>
      </c>
      <c r="L394" s="54"/>
      <c r="M394" s="54"/>
      <c r="N394" s="54"/>
      <c r="O394" s="286" t="str">
        <f>VLOOKUP(A394,PLAN!B:AB,21,0)</f>
        <v>F2</v>
      </c>
      <c r="P394" s="285"/>
      <c r="Q394" s="55">
        <f>VLOOKUP(A394,PLAN!B:AB,16,0)</f>
        <v>46239</v>
      </c>
    </row>
    <row r="395" spans="1:17" ht="18" customHeight="1">
      <c r="A395" s="299" t="s">
        <v>3997</v>
      </c>
      <c r="B395" s="60">
        <f>VLOOKUP(A395,PLAN!B:T,5,0)</f>
        <v>11135271</v>
      </c>
      <c r="C395" s="60" t="str">
        <f>VLOOKUP(A395,PLAN!B:T,6,0)</f>
        <v>1731007-H-A</v>
      </c>
      <c r="D395" s="60" t="str">
        <f>VLOOKUP(A395,PLAN!B:T,7,0)</f>
        <v>WAIN-CKI-008-200 KR</v>
      </c>
      <c r="E395" s="60" t="str">
        <f>VLOOKUP(A395,PLAN!B:T,4,0)</f>
        <v>1001933353</v>
      </c>
      <c r="F395" s="59">
        <f>VLOOKUP(A395,PLAN!B:T,9,0)</f>
        <v>46252</v>
      </c>
      <c r="G395" s="59" t="str">
        <f>VLOOKUP(A395,PLAN!B:T,10,0)</f>
        <v>0103586860</v>
      </c>
      <c r="H395" s="58" t="str">
        <f>VLOOKUP(A395,PLAN!B:T,11,0)</f>
        <v>260731A16A</v>
      </c>
      <c r="I395" s="58">
        <f>VLOOKUP(A395,PLAN!B:T,12,0)</f>
        <v>4</v>
      </c>
      <c r="J395" s="55">
        <f>VLOOKUP(A395,PLAN!B:AB,19,0)</f>
        <v>46240</v>
      </c>
      <c r="K395" s="57" t="str">
        <f>VLOOKUP(A395,PLAN!B:AB,20,0)</f>
        <v>M6</v>
      </c>
      <c r="L395" s="54"/>
      <c r="M395" s="54"/>
      <c r="N395" s="54"/>
      <c r="O395" s="286" t="str">
        <f>VLOOKUP(A395,PLAN!B:AB,21,0)</f>
        <v>F2</v>
      </c>
      <c r="P395" s="285"/>
      <c r="Q395" s="55">
        <f>VLOOKUP(A395,PLAN!B:AB,16,0)</f>
        <v>46239</v>
      </c>
    </row>
    <row r="396" spans="1:17" ht="18" customHeight="1">
      <c r="A396" s="299" t="s">
        <v>3998</v>
      </c>
      <c r="B396" s="60">
        <f>VLOOKUP(A396,PLAN!B:T,5,0)</f>
        <v>11135279</v>
      </c>
      <c r="C396" s="60" t="str">
        <f>VLOOKUP(A396,PLAN!B:T,6,0)</f>
        <v>1931031-E-A</v>
      </c>
      <c r="D396" s="60" t="str">
        <f>VLOOKUP(A396,PLAN!B:T,7,0)</f>
        <v>AMS-135-1445 KR</v>
      </c>
      <c r="E396" s="60" t="str">
        <f>VLOOKUP(A396,PLAN!B:T,4,0)</f>
        <v>1001933354</v>
      </c>
      <c r="F396" s="59">
        <f>VLOOKUP(A396,PLAN!B:T,9,0)</f>
        <v>46252</v>
      </c>
      <c r="G396" s="59" t="str">
        <f>VLOOKUP(A396,PLAN!B:T,10,0)</f>
        <v>0103586861</v>
      </c>
      <c r="H396" s="58" t="str">
        <f>VLOOKUP(A396,PLAN!B:T,11,0)</f>
        <v>260731A17A</v>
      </c>
      <c r="I396" s="58">
        <f>VLOOKUP(A396,PLAN!B:T,12,0)</f>
        <v>30</v>
      </c>
      <c r="J396" s="55">
        <f>VLOOKUP(A396,PLAN!B:AB,19,0)</f>
        <v>46240</v>
      </c>
      <c r="K396" s="57" t="str">
        <f>VLOOKUP(A396,PLAN!B:AB,20,0)</f>
        <v>M6</v>
      </c>
      <c r="L396" s="54"/>
      <c r="M396" s="54"/>
      <c r="N396" s="54"/>
      <c r="O396" s="286" t="str">
        <f>VLOOKUP(A396,PLAN!B:AB,21,0)</f>
        <v>F2</v>
      </c>
      <c r="P396" s="285"/>
      <c r="Q396" s="55">
        <f>VLOOKUP(A396,PLAN!B:AB,16,0)</f>
        <v>46239</v>
      </c>
    </row>
    <row r="397" spans="1:17" ht="18" customHeight="1">
      <c r="A397" s="299" t="s">
        <v>3999</v>
      </c>
      <c r="B397" s="60">
        <f>VLOOKUP(A397,PLAN!B:T,5,0)</f>
        <v>11135280</v>
      </c>
      <c r="C397" s="60" t="str">
        <f>VLOOKUP(A397,PLAN!B:T,6,0)</f>
        <v>1931032-E-A</v>
      </c>
      <c r="D397" s="60" t="str">
        <f>VLOOKUP(A397,PLAN!B:T,7,0)</f>
        <v>AMS-165-1445 KR</v>
      </c>
      <c r="E397" s="60" t="str">
        <f>VLOOKUP(A397,PLAN!B:T,4,0)</f>
        <v>1001933355</v>
      </c>
      <c r="F397" s="59">
        <f>VLOOKUP(A397,PLAN!B:T,9,0)</f>
        <v>46252</v>
      </c>
      <c r="G397" s="59" t="str">
        <f>VLOOKUP(A397,PLAN!B:T,10,0)</f>
        <v>0103586862</v>
      </c>
      <c r="H397" s="58" t="str">
        <f>VLOOKUP(A397,PLAN!B:T,11,0)</f>
        <v>260731A18A</v>
      </c>
      <c r="I397" s="58">
        <f>VLOOKUP(A397,PLAN!B:T,12,0)</f>
        <v>60</v>
      </c>
      <c r="J397" s="55">
        <f>VLOOKUP(A397,PLAN!B:AB,19,0)</f>
        <v>46240</v>
      </c>
      <c r="K397" s="57" t="str">
        <f>VLOOKUP(A397,PLAN!B:AB,20,0)</f>
        <v>M6</v>
      </c>
      <c r="L397" s="54"/>
      <c r="M397" s="54"/>
      <c r="N397" s="54"/>
      <c r="O397" s="286" t="str">
        <f>VLOOKUP(A397,PLAN!B:AB,21,0)</f>
        <v>F2</v>
      </c>
      <c r="P397" s="285"/>
      <c r="Q397" s="55">
        <f>VLOOKUP(A397,PLAN!B:AB,16,0)</f>
        <v>46239</v>
      </c>
    </row>
    <row r="398" spans="1:17" ht="18" customHeight="1">
      <c r="A398" s="299" t="s">
        <v>4000</v>
      </c>
      <c r="B398" s="60">
        <f>VLOOKUP(A398,PLAN!B:T,5,0)</f>
        <v>11135718</v>
      </c>
      <c r="C398" s="60" t="str">
        <f>VLOOKUP(A398,PLAN!B:T,6,0)</f>
        <v>2631193-0-A</v>
      </c>
      <c r="D398" s="60" t="str">
        <f>VLOOKUP(A398,PLAN!B:T,7,0)</f>
        <v>AIN-CNX-14-215 KR</v>
      </c>
      <c r="E398" s="60" t="str">
        <f>VLOOKUP(A398,PLAN!B:T,4,0)</f>
        <v>1001933356</v>
      </c>
      <c r="F398" s="59">
        <f>VLOOKUP(A398,PLAN!B:T,9,0)</f>
        <v>46252</v>
      </c>
      <c r="G398" s="59" t="str">
        <f>VLOOKUP(A398,PLAN!B:T,10,0)</f>
        <v>0103586863</v>
      </c>
      <c r="H398" s="58" t="str">
        <f>VLOOKUP(A398,PLAN!B:T,11,0)</f>
        <v>260731A19A</v>
      </c>
      <c r="I398" s="58">
        <f>VLOOKUP(A398,PLAN!B:T,12,0)</f>
        <v>400</v>
      </c>
      <c r="J398" s="55">
        <f>VLOOKUP(A398,PLAN!B:AB,19,0)</f>
        <v>46240</v>
      </c>
      <c r="K398" s="57" t="str">
        <f>VLOOKUP(A398,PLAN!B:AB,20,0)</f>
        <v>M6</v>
      </c>
      <c r="L398" s="54"/>
      <c r="M398" s="54"/>
      <c r="N398" s="54"/>
      <c r="O398" s="286" t="str">
        <f>VLOOKUP(A398,PLAN!B:AB,21,0)</f>
        <v>F2</v>
      </c>
      <c r="P398" s="285"/>
      <c r="Q398" s="55">
        <f>VLOOKUP(A398,PLAN!B:AB,16,0)</f>
        <v>46239</v>
      </c>
    </row>
    <row r="399" spans="1:17" ht="18" customHeight="1">
      <c r="A399" s="299" t="s">
        <v>4001</v>
      </c>
      <c r="B399" s="60">
        <f>VLOOKUP(A399,PLAN!B:T,5,0)</f>
        <v>11135719</v>
      </c>
      <c r="C399" s="60" t="str">
        <f>VLOOKUP(A399,PLAN!B:T,6,0)</f>
        <v>2631194-0-A</v>
      </c>
      <c r="D399" s="60" t="str">
        <f>VLOOKUP(A399,PLAN!B:T,7,0)</f>
        <v>AIN-CNX-14-215P KR</v>
      </c>
      <c r="E399" s="60" t="str">
        <f>VLOOKUP(A399,PLAN!B:T,4,0)</f>
        <v>1001933357</v>
      </c>
      <c r="F399" s="59">
        <f>VLOOKUP(A399,PLAN!B:T,9,0)</f>
        <v>46252</v>
      </c>
      <c r="G399" s="59" t="str">
        <f>VLOOKUP(A399,PLAN!B:T,10,0)</f>
        <v>0103586864</v>
      </c>
      <c r="H399" s="58" t="str">
        <f>VLOOKUP(A399,PLAN!B:T,11,0)</f>
        <v>260731A20A</v>
      </c>
      <c r="I399" s="58">
        <f>VLOOKUP(A399,PLAN!B:T,12,0)</f>
        <v>20</v>
      </c>
      <c r="J399" s="55">
        <f>VLOOKUP(A399,PLAN!B:AB,19,0)</f>
        <v>46240</v>
      </c>
      <c r="K399" s="57" t="str">
        <f>VLOOKUP(A399,PLAN!B:AB,20,0)</f>
        <v>M6</v>
      </c>
      <c r="L399" s="54"/>
      <c r="M399" s="54"/>
      <c r="N399" s="54"/>
      <c r="O399" s="286" t="str">
        <f>VLOOKUP(A399,PLAN!B:AB,21,0)</f>
        <v>F2</v>
      </c>
      <c r="P399" s="285"/>
      <c r="Q399" s="55">
        <f>VLOOKUP(A399,PLAN!B:AB,16,0)</f>
        <v>46239</v>
      </c>
    </row>
    <row r="400" spans="1:17" ht="18" customHeight="1">
      <c r="A400" s="299" t="s">
        <v>4002</v>
      </c>
      <c r="B400" s="60">
        <f>VLOOKUP(A400,PLAN!B:T,5,0)</f>
        <v>11118078</v>
      </c>
      <c r="C400" s="60" t="str">
        <f>VLOOKUP(A400,PLAN!B:T,6,0)</f>
        <v>2331068-A-A</v>
      </c>
      <c r="D400" s="60" t="str">
        <f>VLOOKUP(A400,PLAN!B:T,7,0)</f>
        <v>WAMS-180-1645 CE3</v>
      </c>
      <c r="E400" s="60" t="str">
        <f>VLOOKUP(A400,PLAN!B:T,4,0)</f>
        <v>1001933358</v>
      </c>
      <c r="F400" s="59">
        <f>VLOOKUP(A400,PLAN!B:T,9,0)</f>
        <v>46252</v>
      </c>
      <c r="G400" s="59" t="str">
        <f>VLOOKUP(A400,PLAN!B:T,10,0)</f>
        <v>0103586865</v>
      </c>
      <c r="H400" s="58" t="str">
        <f>VLOOKUP(A400,PLAN!B:T,11,0)</f>
        <v>260731A21A</v>
      </c>
      <c r="I400" s="58">
        <f>VLOOKUP(A400,PLAN!B:T,12,0)</f>
        <v>10</v>
      </c>
      <c r="J400" s="55">
        <f>VLOOKUP(A400,PLAN!B:AB,19,0)</f>
        <v>46240</v>
      </c>
      <c r="K400" s="57" t="str">
        <f>VLOOKUP(A400,PLAN!B:AB,20,0)</f>
        <v>M6</v>
      </c>
      <c r="L400" s="54"/>
      <c r="M400" s="54"/>
      <c r="N400" s="54"/>
      <c r="O400" s="286" t="str">
        <f>VLOOKUP(A400,PLAN!B:AB,21,0)</f>
        <v>F2</v>
      </c>
      <c r="P400" s="285"/>
      <c r="Q400" s="55">
        <f>VLOOKUP(A400,PLAN!B:AB,16,0)</f>
        <v>46239</v>
      </c>
    </row>
    <row r="401" spans="1:17" ht="18" customHeight="1">
      <c r="A401" s="299" t="s">
        <v>4003</v>
      </c>
      <c r="B401" s="60">
        <f>VLOOKUP(A401,PLAN!B:T,5,0)</f>
        <v>11118081</v>
      </c>
      <c r="C401" s="60" t="str">
        <f>VLOOKUP(A401,PLAN!B:T,6,0)</f>
        <v>2331071-A-A</v>
      </c>
      <c r="D401" s="60" t="str">
        <f>VLOOKUP(A401,PLAN!B:T,7,0)</f>
        <v>WAMS-180-16ST CE3</v>
      </c>
      <c r="E401" s="60" t="str">
        <f>VLOOKUP(A401,PLAN!B:T,4,0)</f>
        <v>1001933359</v>
      </c>
      <c r="F401" s="59">
        <f>VLOOKUP(A401,PLAN!B:T,9,0)</f>
        <v>46252</v>
      </c>
      <c r="G401" s="59" t="str">
        <f>VLOOKUP(A401,PLAN!B:T,10,0)</f>
        <v>0103586866</v>
      </c>
      <c r="H401" s="58" t="str">
        <f>VLOOKUP(A401,PLAN!B:T,11,0)</f>
        <v>260731A22A</v>
      </c>
      <c r="I401" s="58">
        <f>VLOOKUP(A401,PLAN!B:T,12,0)</f>
        <v>10</v>
      </c>
      <c r="J401" s="55">
        <f>VLOOKUP(A401,PLAN!B:AB,19,0)</f>
        <v>46240</v>
      </c>
      <c r="K401" s="57" t="str">
        <f>VLOOKUP(A401,PLAN!B:AB,20,0)</f>
        <v>M6</v>
      </c>
      <c r="L401" s="54"/>
      <c r="M401" s="54"/>
      <c r="N401" s="54"/>
      <c r="O401" s="286" t="str">
        <f>VLOOKUP(A401,PLAN!B:AB,21,0)</f>
        <v>F2</v>
      </c>
      <c r="P401" s="285"/>
      <c r="Q401" s="55">
        <f>VLOOKUP(A401,PLAN!B:AB,16,0)</f>
        <v>46239</v>
      </c>
    </row>
    <row r="402" spans="1:17" ht="18" customHeight="1">
      <c r="A402" s="299" t="s">
        <v>4004</v>
      </c>
      <c r="B402" s="60">
        <f>VLOOKUP(A402,PLAN!B:T,5,0)</f>
        <v>11127820</v>
      </c>
      <c r="C402" s="60" t="str">
        <f>VLOOKUP(A402,PLAN!B:T,6,0)</f>
        <v>2131618-B-A</v>
      </c>
      <c r="D402" s="60" t="str">
        <f>VLOOKUP(A402,PLAN!B:T,7,0)</f>
        <v>WAIN-CKI-200 NO CE</v>
      </c>
      <c r="E402" s="60" t="str">
        <f>VLOOKUP(A402,PLAN!B:T,4,0)</f>
        <v>1001933360</v>
      </c>
      <c r="F402" s="59">
        <f>VLOOKUP(A402,PLAN!B:T,9,0)</f>
        <v>46252</v>
      </c>
      <c r="G402" s="59" t="str">
        <f>VLOOKUP(A402,PLAN!B:T,10,0)</f>
        <v>0103586867</v>
      </c>
      <c r="H402" s="58" t="str">
        <f>VLOOKUP(A402,PLAN!B:T,11,0)</f>
        <v>260731A23A</v>
      </c>
      <c r="I402" s="58">
        <f>VLOOKUP(A402,PLAN!B:T,12,0)</f>
        <v>75</v>
      </c>
      <c r="J402" s="55">
        <f>VLOOKUP(A402,PLAN!B:AB,19,0)</f>
        <v>46240</v>
      </c>
      <c r="K402" s="57" t="str">
        <f>VLOOKUP(A402,PLAN!B:AB,20,0)</f>
        <v>M6</v>
      </c>
      <c r="L402" s="54"/>
      <c r="M402" s="54"/>
      <c r="N402" s="54"/>
      <c r="O402" s="286" t="str">
        <f>VLOOKUP(A402,PLAN!B:AB,21,0)</f>
        <v>F2</v>
      </c>
      <c r="P402" s="285"/>
      <c r="Q402" s="55">
        <f>VLOOKUP(A402,PLAN!B:AB,16,0)</f>
        <v>46239</v>
      </c>
    </row>
    <row r="403" spans="1:17" ht="18" customHeight="1">
      <c r="A403" s="299" t="s">
        <v>4005</v>
      </c>
      <c r="B403" s="60">
        <f>VLOOKUP(A403,PLAN!B:T,5,0)</f>
        <v>11127822</v>
      </c>
      <c r="C403" s="60" t="str">
        <f>VLOOKUP(A403,PLAN!B:T,6,0)</f>
        <v>2131620-B-A</v>
      </c>
      <c r="D403" s="60" t="str">
        <f>VLOOKUP(A403,PLAN!B:T,7,0)</f>
        <v>WAIN-CKI-10-200 NO CE</v>
      </c>
      <c r="E403" s="60" t="str">
        <f>VLOOKUP(A403,PLAN!B:T,4,0)</f>
        <v>1001933361</v>
      </c>
      <c r="F403" s="59">
        <f>VLOOKUP(A403,PLAN!B:T,9,0)</f>
        <v>46252</v>
      </c>
      <c r="G403" s="59" t="str">
        <f>VLOOKUP(A403,PLAN!B:T,10,0)</f>
        <v>0103586868</v>
      </c>
      <c r="H403" s="58" t="str">
        <f>VLOOKUP(A403,PLAN!B:T,11,0)</f>
        <v>260731A24A</v>
      </c>
      <c r="I403" s="58">
        <f>VLOOKUP(A403,PLAN!B:T,12,0)</f>
        <v>15</v>
      </c>
      <c r="J403" s="55">
        <f>VLOOKUP(A403,PLAN!B:AB,19,0)</f>
        <v>46240</v>
      </c>
      <c r="K403" s="57" t="str">
        <f>VLOOKUP(A403,PLAN!B:AB,20,0)</f>
        <v>M6</v>
      </c>
      <c r="L403" s="54"/>
      <c r="M403" s="54"/>
      <c r="N403" s="54"/>
      <c r="O403" s="286" t="str">
        <f>VLOOKUP(A403,PLAN!B:AB,21,0)</f>
        <v>F2</v>
      </c>
      <c r="P403" s="285"/>
      <c r="Q403" s="55">
        <f>VLOOKUP(A403,PLAN!B:AB,16,0)</f>
        <v>46239</v>
      </c>
    </row>
    <row r="404" spans="1:17" ht="18" customHeight="1">
      <c r="A404" s="299" t="s">
        <v>4006</v>
      </c>
      <c r="B404" s="60">
        <f>VLOOKUP(A404,PLAN!B:T,5,0)</f>
        <v>11127824</v>
      </c>
      <c r="C404" s="60" t="str">
        <f>VLOOKUP(A404,PLAN!B:T,6,0)</f>
        <v>2131622-B-A</v>
      </c>
      <c r="D404" s="60" t="str">
        <f>VLOOKUP(A404,PLAN!B:T,7,0)</f>
        <v>WAIN-CKI-008-200 NO CE</v>
      </c>
      <c r="E404" s="60" t="str">
        <f>VLOOKUP(A404,PLAN!B:T,4,0)</f>
        <v>1001933362</v>
      </c>
      <c r="F404" s="59">
        <f>VLOOKUP(A404,PLAN!B:T,9,0)</f>
        <v>46252</v>
      </c>
      <c r="G404" s="59" t="str">
        <f>VLOOKUP(A404,PLAN!B:T,10,0)</f>
        <v>0103586869</v>
      </c>
      <c r="H404" s="58" t="str">
        <f>VLOOKUP(A404,PLAN!B:T,11,0)</f>
        <v>260731A25A</v>
      </c>
      <c r="I404" s="58">
        <f>VLOOKUP(A404,PLAN!B:T,12,0)</f>
        <v>85</v>
      </c>
      <c r="J404" s="55">
        <f>VLOOKUP(A404,PLAN!B:AB,19,0)</f>
        <v>46240</v>
      </c>
      <c r="K404" s="57" t="str">
        <f>VLOOKUP(A404,PLAN!B:AB,20,0)</f>
        <v>M6</v>
      </c>
      <c r="L404" s="54"/>
      <c r="M404" s="54"/>
      <c r="N404" s="54"/>
      <c r="O404" s="286" t="str">
        <f>VLOOKUP(A404,PLAN!B:AB,21,0)</f>
        <v>F2</v>
      </c>
      <c r="P404" s="285"/>
      <c r="Q404" s="55">
        <f>VLOOKUP(A404,PLAN!B:AB,16,0)</f>
        <v>46239</v>
      </c>
    </row>
    <row r="405" spans="1:17" ht="18" customHeight="1">
      <c r="A405" s="299" t="s">
        <v>4007</v>
      </c>
      <c r="B405" s="60">
        <f>VLOOKUP(A405,PLAN!B:T,5,0)</f>
        <v>11131246</v>
      </c>
      <c r="C405" s="60" t="str">
        <f>VLOOKUP(A405,PLAN!B:T,6,0)</f>
        <v>2331231-A-A</v>
      </c>
      <c r="D405" s="60" t="str">
        <f>VLOOKUP(A405,PLAN!B:T,7,0)</f>
        <v>WAMS-180-1645 NOCE</v>
      </c>
      <c r="E405" s="60" t="str">
        <f>VLOOKUP(A405,PLAN!B:T,4,0)</f>
        <v>1001933363</v>
      </c>
      <c r="F405" s="59">
        <f>VLOOKUP(A405,PLAN!B:T,9,0)</f>
        <v>46252</v>
      </c>
      <c r="G405" s="59" t="str">
        <f>VLOOKUP(A405,PLAN!B:T,10,0)</f>
        <v>0103586870</v>
      </c>
      <c r="H405" s="58" t="str">
        <f>VLOOKUP(A405,PLAN!B:T,11,0)</f>
        <v>260731A26A</v>
      </c>
      <c r="I405" s="58">
        <f>VLOOKUP(A405,PLAN!B:T,12,0)</f>
        <v>36</v>
      </c>
      <c r="J405" s="55">
        <f>VLOOKUP(A405,PLAN!B:AB,19,0)</f>
        <v>46240</v>
      </c>
      <c r="K405" s="57" t="str">
        <f>VLOOKUP(A405,PLAN!B:AB,20,0)</f>
        <v>M6</v>
      </c>
      <c r="L405" s="54"/>
      <c r="M405" s="54"/>
      <c r="N405" s="54"/>
      <c r="O405" s="286" t="str">
        <f>VLOOKUP(A405,PLAN!B:AB,21,0)</f>
        <v>F2</v>
      </c>
      <c r="P405" s="285"/>
      <c r="Q405" s="55">
        <f>VLOOKUP(A405,PLAN!B:AB,16,0)</f>
        <v>46239</v>
      </c>
    </row>
    <row r="406" spans="1:17" ht="18" customHeight="1">
      <c r="A406" s="299" t="s">
        <v>4008</v>
      </c>
      <c r="B406" s="60">
        <f>VLOOKUP(A406,PLAN!B:T,5,0)</f>
        <v>11131252</v>
      </c>
      <c r="C406" s="60" t="str">
        <f>VLOOKUP(A406,PLAN!B:T,6,0)</f>
        <v>2331237-A-A</v>
      </c>
      <c r="D406" s="60" t="str">
        <f>VLOOKUP(A406,PLAN!B:T,7,0)</f>
        <v>WAMS-180-16WA NOCE</v>
      </c>
      <c r="E406" s="60" t="str">
        <f>VLOOKUP(A406,PLAN!B:T,4,0)</f>
        <v>1001933364</v>
      </c>
      <c r="F406" s="59">
        <f>VLOOKUP(A406,PLAN!B:T,9,0)</f>
        <v>46252</v>
      </c>
      <c r="G406" s="59" t="str">
        <f>VLOOKUP(A406,PLAN!B:T,10,0)</f>
        <v>0103586871</v>
      </c>
      <c r="H406" s="58" t="str">
        <f>VLOOKUP(A406,PLAN!B:T,11,0)</f>
        <v>260731A27A</v>
      </c>
      <c r="I406" s="58">
        <f>VLOOKUP(A406,PLAN!B:T,12,0)</f>
        <v>36</v>
      </c>
      <c r="J406" s="55">
        <f>VLOOKUP(A406,PLAN!B:AB,19,0)</f>
        <v>46240</v>
      </c>
      <c r="K406" s="57" t="str">
        <f>VLOOKUP(A406,PLAN!B:AB,20,0)</f>
        <v>M6</v>
      </c>
      <c r="L406" s="54"/>
      <c r="M406" s="54"/>
      <c r="N406" s="54"/>
      <c r="O406" s="286" t="str">
        <f>VLOOKUP(A406,PLAN!B:AB,21,0)</f>
        <v>F2</v>
      </c>
      <c r="P406" s="285"/>
      <c r="Q406" s="55">
        <f>VLOOKUP(A406,PLAN!B:AB,16,0)</f>
        <v>46239</v>
      </c>
    </row>
    <row r="407" spans="1:17" ht="18" customHeight="1">
      <c r="A407" s="299" t="s">
        <v>4009</v>
      </c>
      <c r="B407" s="60">
        <f>VLOOKUP(A407,PLAN!B:T,5,0)</f>
        <v>11134334</v>
      </c>
      <c r="C407" s="60" t="str">
        <f>VLOOKUP(A407,PLAN!B:T,6,0)</f>
        <v>2331159-A-A</v>
      </c>
      <c r="D407" s="60" t="str">
        <f>VLOOKUP(A407,PLAN!B:T,7,0)</f>
        <v>WAIN-CKI-10-200 CE4</v>
      </c>
      <c r="E407" s="60" t="str">
        <f>VLOOKUP(A407,PLAN!B:T,4,0)</f>
        <v>1001933365</v>
      </c>
      <c r="F407" s="59">
        <f>VLOOKUP(A407,PLAN!B:T,9,0)</f>
        <v>46252</v>
      </c>
      <c r="G407" s="59" t="str">
        <f>VLOOKUP(A407,PLAN!B:T,10,0)</f>
        <v>0103586872</v>
      </c>
      <c r="H407" s="58" t="str">
        <f>VLOOKUP(A407,PLAN!B:T,11,0)</f>
        <v>260731A28A</v>
      </c>
      <c r="I407" s="58">
        <f>VLOOKUP(A407,PLAN!B:T,12,0)</f>
        <v>15</v>
      </c>
      <c r="J407" s="55">
        <f>VLOOKUP(A407,PLAN!B:AB,19,0)</f>
        <v>46240</v>
      </c>
      <c r="K407" s="57" t="str">
        <f>VLOOKUP(A407,PLAN!B:AB,20,0)</f>
        <v>M6</v>
      </c>
      <c r="L407" s="54"/>
      <c r="M407" s="54"/>
      <c r="N407" s="54"/>
      <c r="O407" s="286" t="str">
        <f>VLOOKUP(A407,PLAN!B:AB,21,0)</f>
        <v>F2</v>
      </c>
      <c r="P407" s="285"/>
      <c r="Q407" s="55">
        <f>VLOOKUP(A407,PLAN!B:AB,16,0)</f>
        <v>46239</v>
      </c>
    </row>
    <row r="408" spans="1:17" ht="18" customHeight="1">
      <c r="A408" s="299" t="s">
        <v>4010</v>
      </c>
      <c r="B408" s="60">
        <f>VLOOKUP(A408,PLAN!B:T,5,0)</f>
        <v>11134335</v>
      </c>
      <c r="C408" s="60" t="str">
        <f>VLOOKUP(A408,PLAN!B:T,6,0)</f>
        <v>2331161-A-A</v>
      </c>
      <c r="D408" s="60" t="str">
        <f>VLOOKUP(A408,PLAN!B:T,7,0)</f>
        <v>WAIN-CKI-008-200 CE3</v>
      </c>
      <c r="E408" s="60" t="str">
        <f>VLOOKUP(A408,PLAN!B:T,4,0)</f>
        <v>1001933366</v>
      </c>
      <c r="F408" s="59">
        <f>VLOOKUP(A408,PLAN!B:T,9,0)</f>
        <v>46252</v>
      </c>
      <c r="G408" s="59" t="str">
        <f>VLOOKUP(A408,PLAN!B:T,10,0)</f>
        <v>0103586873</v>
      </c>
      <c r="H408" s="58" t="str">
        <f>VLOOKUP(A408,PLAN!B:T,11,0)</f>
        <v>260731A29A</v>
      </c>
      <c r="I408" s="58">
        <f>VLOOKUP(A408,PLAN!B:T,12,0)</f>
        <v>30</v>
      </c>
      <c r="J408" s="55">
        <f>VLOOKUP(A408,PLAN!B:AB,19,0)</f>
        <v>46240</v>
      </c>
      <c r="K408" s="57" t="str">
        <f>VLOOKUP(A408,PLAN!B:AB,20,0)</f>
        <v>M6</v>
      </c>
      <c r="L408" s="54"/>
      <c r="M408" s="54"/>
      <c r="N408" s="54"/>
      <c r="O408" s="286" t="str">
        <f>VLOOKUP(A408,PLAN!B:AB,21,0)</f>
        <v>F2</v>
      </c>
      <c r="P408" s="285"/>
      <c r="Q408" s="55">
        <f>VLOOKUP(A408,PLAN!B:AB,16,0)</f>
        <v>46239</v>
      </c>
    </row>
    <row r="409" spans="1:17" ht="18" customHeight="1">
      <c r="A409" s="299" t="s">
        <v>4011</v>
      </c>
      <c r="B409" s="60">
        <f>VLOOKUP(A409,PLAN!B:T,5,0)</f>
        <v>11134337</v>
      </c>
      <c r="C409" s="60" t="str">
        <f>VLOOKUP(A409,PLAN!B:T,6,0)</f>
        <v>2331163-A-A</v>
      </c>
      <c r="D409" s="60" t="str">
        <f>VLOOKUP(A409,PLAN!B:T,7,0)</f>
        <v>WAIN-CKI-200-BS CE3</v>
      </c>
      <c r="E409" s="60" t="str">
        <f>VLOOKUP(A409,PLAN!B:T,4,0)</f>
        <v>1001933367</v>
      </c>
      <c r="F409" s="59">
        <f>VLOOKUP(A409,PLAN!B:T,9,0)</f>
        <v>46252</v>
      </c>
      <c r="G409" s="59" t="str">
        <f>VLOOKUP(A409,PLAN!B:T,10,0)</f>
        <v>0103586874</v>
      </c>
      <c r="H409" s="58" t="str">
        <f>VLOOKUP(A409,PLAN!B:T,11,0)</f>
        <v>260731A30A</v>
      </c>
      <c r="I409" s="58">
        <f>VLOOKUP(A409,PLAN!B:T,12,0)</f>
        <v>10</v>
      </c>
      <c r="J409" s="55">
        <f>VLOOKUP(A409,PLAN!B:AB,19,0)</f>
        <v>46240</v>
      </c>
      <c r="K409" s="57" t="str">
        <f>VLOOKUP(A409,PLAN!B:AB,20,0)</f>
        <v>M6</v>
      </c>
      <c r="L409" s="54"/>
      <c r="M409" s="54"/>
      <c r="N409" s="54"/>
      <c r="O409" s="286" t="str">
        <f>VLOOKUP(A409,PLAN!B:AB,21,0)</f>
        <v>F2</v>
      </c>
      <c r="P409" s="285"/>
      <c r="Q409" s="55">
        <f>VLOOKUP(A409,PLAN!B:AB,16,0)</f>
        <v>46239</v>
      </c>
    </row>
    <row r="410" spans="1:17" ht="18" customHeight="1">
      <c r="A410" s="299" t="s">
        <v>4125</v>
      </c>
      <c r="B410" s="60">
        <f>VLOOKUP(A410,PLAN!B:T,5,0)</f>
        <v>11126800</v>
      </c>
      <c r="C410" s="60" t="str">
        <f>VLOOKUP(A410,PLAN!B:T,6,0)</f>
        <v>2131662-D-AK</v>
      </c>
      <c r="D410" s="60" t="str">
        <f>VLOOKUP(A410,PLAN!B:T,7,0)</f>
        <v>AGH143090 Q NOCE</v>
      </c>
      <c r="E410" s="60" t="str">
        <f>VLOOKUP(A410,PLAN!B:T,4,0)</f>
        <v>1001933913</v>
      </c>
      <c r="F410" s="59">
        <f>VLOOKUP(A410,PLAN!B:T,9,0)</f>
        <v>46252</v>
      </c>
      <c r="G410" s="59" t="str">
        <f>VLOOKUP(A410,PLAN!B:T,10,0)</f>
        <v>0103587696</v>
      </c>
      <c r="H410" s="58" t="str">
        <f>VLOOKUP(A410,PLAN!B:T,11,0)</f>
        <v>260731A31A</v>
      </c>
      <c r="I410" s="58">
        <f>VLOOKUP(A410,PLAN!B:T,12,0)</f>
        <v>5</v>
      </c>
      <c r="J410" s="55">
        <f>VLOOKUP(A410,PLAN!B:AB,19,0)</f>
        <v>46240</v>
      </c>
      <c r="K410" s="57" t="str">
        <f>VLOOKUP(A410,PLAN!B:AB,20,0)</f>
        <v>M6</v>
      </c>
      <c r="L410" s="54"/>
      <c r="M410" s="54"/>
      <c r="N410" s="54"/>
      <c r="O410" s="286" t="str">
        <f>VLOOKUP(A410,PLAN!B:AB,21,0)</f>
        <v>F2</v>
      </c>
      <c r="P410" s="285"/>
      <c r="Q410" s="55">
        <f>VLOOKUP(A410,PLAN!B:AB,16,0)</f>
        <v>46239</v>
      </c>
    </row>
    <row r="411" spans="1:17" ht="18" customHeight="1">
      <c r="A411" s="299" t="s">
        <v>4126</v>
      </c>
      <c r="B411" s="60">
        <f>VLOOKUP(A411,PLAN!B:T,5,0)</f>
        <v>11126839</v>
      </c>
      <c r="C411" s="60" t="str">
        <f>VLOOKUP(A411,PLAN!B:T,6,0)</f>
        <v>2131723-C-AK</v>
      </c>
      <c r="D411" s="60" t="str">
        <f>VLOOKUP(A411,PLAN!B:T,7,0)</f>
        <v>APW14R005S NOCE</v>
      </c>
      <c r="E411" s="60" t="str">
        <f>VLOOKUP(A411,PLAN!B:T,4,0)</f>
        <v>1001933914</v>
      </c>
      <c r="F411" s="59">
        <f>VLOOKUP(A411,PLAN!B:T,9,0)</f>
        <v>46252</v>
      </c>
      <c r="G411" s="59" t="str">
        <f>VLOOKUP(A411,PLAN!B:T,10,0)</f>
        <v>0103587697</v>
      </c>
      <c r="H411" s="58" t="str">
        <f>VLOOKUP(A411,PLAN!B:T,11,0)</f>
        <v>260731A32A</v>
      </c>
      <c r="I411" s="58">
        <f>VLOOKUP(A411,PLAN!B:T,12,0)</f>
        <v>22</v>
      </c>
      <c r="J411" s="55">
        <f>VLOOKUP(A411,PLAN!B:AB,19,0)</f>
        <v>46240</v>
      </c>
      <c r="K411" s="57" t="str">
        <f>VLOOKUP(A411,PLAN!B:AB,20,0)</f>
        <v>M6</v>
      </c>
      <c r="L411" s="54"/>
      <c r="M411" s="54"/>
      <c r="N411" s="54"/>
      <c r="O411" s="286" t="str">
        <f>VLOOKUP(A411,PLAN!B:AB,21,0)</f>
        <v>F2</v>
      </c>
      <c r="P411" s="285"/>
      <c r="Q411" s="55">
        <f>VLOOKUP(A411,PLAN!B:AB,16,0)</f>
        <v>46239</v>
      </c>
    </row>
    <row r="412" spans="1:17" ht="18" customHeight="1">
      <c r="A412" s="299" t="s">
        <v>4127</v>
      </c>
      <c r="B412" s="60">
        <f>VLOOKUP(A412,PLAN!B:T,5,0)</f>
        <v>11126890</v>
      </c>
      <c r="C412" s="60" t="str">
        <f>VLOOKUP(A412,PLAN!B:T,6,0)</f>
        <v>2331263-A-AK</v>
      </c>
      <c r="D412" s="60" t="str">
        <f>VLOOKUP(A412,PLAN!B:T,7,0)</f>
        <v>AG149001 NOCE</v>
      </c>
      <c r="E412" s="60" t="str">
        <f>VLOOKUP(A412,PLAN!B:T,4,0)</f>
        <v>1001933915</v>
      </c>
      <c r="F412" s="59">
        <f>VLOOKUP(A412,PLAN!B:T,9,0)</f>
        <v>46252</v>
      </c>
      <c r="G412" s="59" t="str">
        <f>VLOOKUP(A412,PLAN!B:T,10,0)</f>
        <v>0103587698</v>
      </c>
      <c r="H412" s="58" t="str">
        <f>VLOOKUP(A412,PLAN!B:T,11,0)</f>
        <v>260731A33A</v>
      </c>
      <c r="I412" s="58">
        <f>VLOOKUP(A412,PLAN!B:T,12,0)</f>
        <v>55</v>
      </c>
      <c r="J412" s="55">
        <f>VLOOKUP(A412,PLAN!B:AB,19,0)</f>
        <v>46240</v>
      </c>
      <c r="K412" s="57" t="str">
        <f>VLOOKUP(A412,PLAN!B:AB,20,0)</f>
        <v>M6</v>
      </c>
      <c r="L412" s="54"/>
      <c r="M412" s="54"/>
      <c r="N412" s="54"/>
      <c r="O412" s="286" t="str">
        <f>VLOOKUP(A412,PLAN!B:AB,21,0)</f>
        <v>F2</v>
      </c>
      <c r="P412" s="285"/>
      <c r="Q412" s="55">
        <f>VLOOKUP(A412,PLAN!B:AB,16,0)</f>
        <v>46239</v>
      </c>
    </row>
    <row r="413" spans="1:17" ht="18" customHeight="1">
      <c r="A413" s="299" t="s">
        <v>4128</v>
      </c>
      <c r="B413" s="60">
        <f>VLOOKUP(A413,PLAN!B:T,5,0)</f>
        <v>11127219</v>
      </c>
      <c r="C413" s="60" t="str">
        <f>VLOOKUP(A413,PLAN!B:T,6,0)</f>
        <v>2131627-B-A</v>
      </c>
      <c r="D413" s="60" t="str">
        <f>VLOOKUP(A413,PLAN!B:T,7,0)</f>
        <v>WAIN-CKI-18-200-BS NO CE</v>
      </c>
      <c r="E413" s="60" t="str">
        <f>VLOOKUP(A413,PLAN!B:T,4,0)</f>
        <v>1001933916</v>
      </c>
      <c r="F413" s="59">
        <f>VLOOKUP(A413,PLAN!B:T,9,0)</f>
        <v>46252</v>
      </c>
      <c r="G413" s="59" t="str">
        <f>VLOOKUP(A413,PLAN!B:T,10,0)</f>
        <v>0103587699</v>
      </c>
      <c r="H413" s="58" t="str">
        <f>VLOOKUP(A413,PLAN!B:T,11,0)</f>
        <v>260731A34A</v>
      </c>
      <c r="I413" s="58">
        <f>VLOOKUP(A413,PLAN!B:T,12,0)</f>
        <v>5</v>
      </c>
      <c r="J413" s="55">
        <f>VLOOKUP(A413,PLAN!B:AB,19,0)</f>
        <v>46240</v>
      </c>
      <c r="K413" s="57" t="str">
        <f>VLOOKUP(A413,PLAN!B:AB,20,0)</f>
        <v>M6</v>
      </c>
      <c r="L413" s="54"/>
      <c r="M413" s="54"/>
      <c r="N413" s="54"/>
      <c r="O413" s="286" t="str">
        <f>VLOOKUP(A413,PLAN!B:AB,21,0)</f>
        <v>F2</v>
      </c>
      <c r="P413" s="285"/>
      <c r="Q413" s="55">
        <f>VLOOKUP(A413,PLAN!B:AB,16,0)</f>
        <v>46239</v>
      </c>
    </row>
    <row r="414" spans="1:17" ht="18" customHeight="1">
      <c r="A414" s="299" t="s">
        <v>4129</v>
      </c>
      <c r="B414" s="60">
        <f>VLOOKUP(A414,PLAN!B:T,5,0)</f>
        <v>11118084</v>
      </c>
      <c r="C414" s="60" t="str">
        <f>VLOOKUP(A414,PLAN!B:T,6,0)</f>
        <v>2331074-A-A</v>
      </c>
      <c r="D414" s="60" t="str">
        <f>VLOOKUP(A414,PLAN!B:T,7,0)</f>
        <v>WAMS-180-16WA CE3</v>
      </c>
      <c r="E414" s="60" t="str">
        <f>VLOOKUP(A414,PLAN!B:T,4,0)</f>
        <v>1001933917</v>
      </c>
      <c r="F414" s="59">
        <f>VLOOKUP(A414,PLAN!B:T,9,0)</f>
        <v>46252</v>
      </c>
      <c r="G414" s="59" t="str">
        <f>VLOOKUP(A414,PLAN!B:T,10,0)</f>
        <v>0103587700</v>
      </c>
      <c r="H414" s="58" t="str">
        <f>VLOOKUP(A414,PLAN!B:T,11,0)</f>
        <v>260731A35A</v>
      </c>
      <c r="I414" s="58">
        <f>VLOOKUP(A414,PLAN!B:T,12,0)</f>
        <v>15</v>
      </c>
      <c r="J414" s="55">
        <f>VLOOKUP(A414,PLAN!B:AB,19,0)</f>
        <v>46240</v>
      </c>
      <c r="K414" s="57" t="str">
        <f>VLOOKUP(A414,PLAN!B:AB,20,0)</f>
        <v>M6</v>
      </c>
      <c r="L414" s="54"/>
      <c r="M414" s="54"/>
      <c r="N414" s="54"/>
      <c r="O414" s="286" t="str">
        <f>VLOOKUP(A414,PLAN!B:AB,21,0)</f>
        <v>F2</v>
      </c>
      <c r="P414" s="285"/>
      <c r="Q414" s="55">
        <f>VLOOKUP(A414,PLAN!B:AB,16,0)</f>
        <v>46239</v>
      </c>
    </row>
    <row r="415" spans="1:17" ht="18" customHeight="1">
      <c r="A415" s="299" t="s">
        <v>4130</v>
      </c>
      <c r="B415" s="60">
        <f>VLOOKUP(A415,PLAN!B:T,5,0)</f>
        <v>11127221</v>
      </c>
      <c r="C415" s="60" t="str">
        <f>VLOOKUP(A415,PLAN!B:T,6,0)</f>
        <v>2131629-B-A</v>
      </c>
      <c r="D415" s="60" t="str">
        <f>VLOOKUP(A415,PLAN!B:T,7,0)</f>
        <v>AIN-CKI-18-200-SFT NO CE</v>
      </c>
      <c r="E415" s="60" t="str">
        <f>VLOOKUP(A415,PLAN!B:T,4,0)</f>
        <v>1001933918</v>
      </c>
      <c r="F415" s="59">
        <f>VLOOKUP(A415,PLAN!B:T,9,0)</f>
        <v>46252</v>
      </c>
      <c r="G415" s="59" t="str">
        <f>VLOOKUP(A415,PLAN!B:T,10,0)</f>
        <v>0103587701</v>
      </c>
      <c r="H415" s="58" t="str">
        <f>VLOOKUP(A415,PLAN!B:T,11,0)</f>
        <v>260731A36A</v>
      </c>
      <c r="I415" s="58">
        <f>VLOOKUP(A415,PLAN!B:T,12,0)</f>
        <v>2</v>
      </c>
      <c r="J415" s="55">
        <f>VLOOKUP(A415,PLAN!B:AB,19,0)</f>
        <v>46240</v>
      </c>
      <c r="K415" s="57" t="str">
        <f>VLOOKUP(A415,PLAN!B:AB,20,0)</f>
        <v>M6</v>
      </c>
      <c r="L415" s="54"/>
      <c r="M415" s="54"/>
      <c r="N415" s="54"/>
      <c r="O415" s="286" t="str">
        <f>VLOOKUP(A415,PLAN!B:AB,21,0)</f>
        <v>F2</v>
      </c>
      <c r="P415" s="285"/>
      <c r="Q415" s="55">
        <f>VLOOKUP(A415,PLAN!B:AB,16,0)</f>
        <v>46239</v>
      </c>
    </row>
    <row r="416" spans="1:17" ht="18" customHeight="1">
      <c r="A416" s="299" t="s">
        <v>4131</v>
      </c>
      <c r="B416" s="60">
        <f>VLOOKUP(A416,PLAN!B:T,5,0)</f>
        <v>11132203</v>
      </c>
      <c r="C416" s="60" t="str">
        <f>VLOOKUP(A416,PLAN!B:T,6,0)</f>
        <v>2131630-B-A</v>
      </c>
      <c r="D416" s="60" t="str">
        <f>VLOOKUP(A416,PLAN!B:T,7,0)</f>
        <v>AIN-CKX-10-200-R NO CE</v>
      </c>
      <c r="E416" s="60" t="str">
        <f>VLOOKUP(A416,PLAN!B:T,4,0)</f>
        <v>1001933919</v>
      </c>
      <c r="F416" s="59">
        <f>VLOOKUP(A416,PLAN!B:T,9,0)</f>
        <v>46252</v>
      </c>
      <c r="G416" s="59" t="str">
        <f>VLOOKUP(A416,PLAN!B:T,10,0)</f>
        <v>0103587702</v>
      </c>
      <c r="H416" s="58" t="str">
        <f>VLOOKUP(A416,PLAN!B:T,11,0)</f>
        <v>260731A37A</v>
      </c>
      <c r="I416" s="58">
        <f>VLOOKUP(A416,PLAN!B:T,12,0)</f>
        <v>2</v>
      </c>
      <c r="J416" s="55">
        <f>VLOOKUP(A416,PLAN!B:AB,19,0)</f>
        <v>46240</v>
      </c>
      <c r="K416" s="57" t="str">
        <f>VLOOKUP(A416,PLAN!B:AB,20,0)</f>
        <v>M6</v>
      </c>
      <c r="L416" s="54"/>
      <c r="M416" s="54"/>
      <c r="N416" s="54"/>
      <c r="O416" s="286" t="str">
        <f>VLOOKUP(A416,PLAN!B:AB,21,0)</f>
        <v>F2</v>
      </c>
      <c r="P416" s="285"/>
      <c r="Q416" s="55">
        <f>VLOOKUP(A416,PLAN!B:AB,16,0)</f>
        <v>46239</v>
      </c>
    </row>
    <row r="417" spans="1:17" ht="18" customHeight="1">
      <c r="A417" s="299" t="s">
        <v>4132</v>
      </c>
      <c r="B417" s="60">
        <f>VLOOKUP(A417,PLAN!B:T,5,0)</f>
        <v>11127220</v>
      </c>
      <c r="C417" s="60" t="str">
        <f>VLOOKUP(A417,PLAN!B:T,6,0)</f>
        <v>2131628-B-A</v>
      </c>
      <c r="D417" s="60" t="str">
        <f>VLOOKUP(A417,PLAN!B:T,7,0)</f>
        <v>AIN-CKI-200-B-SFT NO CE</v>
      </c>
      <c r="E417" s="60" t="str">
        <f>VLOOKUP(A417,PLAN!B:T,4,0)</f>
        <v>1001933921</v>
      </c>
      <c r="F417" s="59">
        <f>VLOOKUP(A417,PLAN!B:T,9,0)</f>
        <v>46252</v>
      </c>
      <c r="G417" s="59" t="str">
        <f>VLOOKUP(A417,PLAN!B:T,10,0)</f>
        <v>0103587704</v>
      </c>
      <c r="H417" s="58" t="str">
        <f>VLOOKUP(A417,PLAN!B:T,11,0)</f>
        <v>260731A38A</v>
      </c>
      <c r="I417" s="58">
        <f>VLOOKUP(A417,PLAN!B:T,12,0)</f>
        <v>30</v>
      </c>
      <c r="J417" s="55">
        <f>VLOOKUP(A417,PLAN!B:AB,19,0)</f>
        <v>46240</v>
      </c>
      <c r="K417" s="57" t="str">
        <f>VLOOKUP(A417,PLAN!B:AB,20,0)</f>
        <v>M6</v>
      </c>
      <c r="L417" s="54"/>
      <c r="M417" s="54"/>
      <c r="N417" s="54"/>
      <c r="O417" s="286" t="str">
        <f>VLOOKUP(A417,PLAN!B:AB,21,0)</f>
        <v>F2</v>
      </c>
      <c r="P417" s="285"/>
      <c r="Q417" s="55">
        <f>VLOOKUP(A417,PLAN!B:AB,16,0)</f>
        <v>46239</v>
      </c>
    </row>
    <row r="418" spans="1:17" ht="18" customHeight="1">
      <c r="A418" s="299" t="s">
        <v>4133</v>
      </c>
      <c r="B418" s="60">
        <f>VLOOKUP(A418,PLAN!B:T,5,0)</f>
        <v>11127821</v>
      </c>
      <c r="C418" s="60" t="str">
        <f>VLOOKUP(A418,PLAN!B:T,6,0)</f>
        <v>2131619-B-AK</v>
      </c>
      <c r="D418" s="60" t="str">
        <f>VLOOKUP(A418,PLAN!B:T,7,0)</f>
        <v>WAIN-CKI-300 NO CE</v>
      </c>
      <c r="E418" s="60" t="str">
        <f>VLOOKUP(A418,PLAN!B:T,4,0)</f>
        <v>1001933922</v>
      </c>
      <c r="F418" s="59">
        <f>VLOOKUP(A418,PLAN!B:T,9,0)</f>
        <v>46252</v>
      </c>
      <c r="G418" s="59" t="str">
        <f>VLOOKUP(A418,PLAN!B:T,10,0)</f>
        <v>0103587705</v>
      </c>
      <c r="H418" s="58" t="str">
        <f>VLOOKUP(A418,PLAN!B:T,11,0)</f>
        <v>260731A39A</v>
      </c>
      <c r="I418" s="58">
        <f>VLOOKUP(A418,PLAN!B:T,12,0)</f>
        <v>2</v>
      </c>
      <c r="J418" s="55">
        <f>VLOOKUP(A418,PLAN!B:AB,19,0)</f>
        <v>46240</v>
      </c>
      <c r="K418" s="57" t="str">
        <f>VLOOKUP(A418,PLAN!B:AB,20,0)</f>
        <v>M6</v>
      </c>
      <c r="L418" s="54"/>
      <c r="M418" s="54"/>
      <c r="N418" s="54"/>
      <c r="O418" s="286" t="str">
        <f>VLOOKUP(A418,PLAN!B:AB,21,0)</f>
        <v>F2</v>
      </c>
      <c r="P418" s="285"/>
      <c r="Q418" s="55">
        <f>VLOOKUP(A418,PLAN!B:AB,16,0)</f>
        <v>46239</v>
      </c>
    </row>
    <row r="419" spans="1:17" ht="18" customHeight="1">
      <c r="A419" s="299" t="s">
        <v>4134</v>
      </c>
      <c r="B419" s="60">
        <f>VLOOKUP(A419,PLAN!B:T,5,0)</f>
        <v>11127823</v>
      </c>
      <c r="C419" s="60" t="str">
        <f>VLOOKUP(A419,PLAN!B:T,6,0)</f>
        <v>2131621-B-AK</v>
      </c>
      <c r="D419" s="60" t="str">
        <f>VLOOKUP(A419,PLAN!B:T,7,0)</f>
        <v>WAIN-CKI-10-300 NOCE</v>
      </c>
      <c r="E419" s="60" t="str">
        <f>VLOOKUP(A419,PLAN!B:T,4,0)</f>
        <v>1001933923</v>
      </c>
      <c r="F419" s="59">
        <f>VLOOKUP(A419,PLAN!B:T,9,0)</f>
        <v>46252</v>
      </c>
      <c r="G419" s="59" t="str">
        <f>VLOOKUP(A419,PLAN!B:T,10,0)</f>
        <v>0103587706</v>
      </c>
      <c r="H419" s="58" t="str">
        <f>VLOOKUP(A419,PLAN!B:T,11,0)</f>
        <v>260731A40A</v>
      </c>
      <c r="I419" s="58">
        <f>VLOOKUP(A419,PLAN!B:T,12,0)</f>
        <v>5</v>
      </c>
      <c r="J419" s="55">
        <f>VLOOKUP(A419,PLAN!B:AB,19,0)</f>
        <v>46240</v>
      </c>
      <c r="K419" s="57" t="str">
        <f>VLOOKUP(A419,PLAN!B:AB,20,0)</f>
        <v>M6</v>
      </c>
      <c r="L419" s="54"/>
      <c r="M419" s="54"/>
      <c r="N419" s="54"/>
      <c r="O419" s="286" t="str">
        <f>VLOOKUP(A419,PLAN!B:AB,21,0)</f>
        <v>F2</v>
      </c>
      <c r="P419" s="285"/>
      <c r="Q419" s="55">
        <f>VLOOKUP(A419,PLAN!B:AB,16,0)</f>
        <v>46239</v>
      </c>
    </row>
    <row r="420" spans="1:17" ht="18" customHeight="1">
      <c r="A420" s="299" t="s">
        <v>4135</v>
      </c>
      <c r="B420" s="60">
        <f>VLOOKUP(A420,PLAN!B:T,5,0)</f>
        <v>11125715</v>
      </c>
      <c r="C420" s="60" t="str">
        <f>VLOOKUP(A420,PLAN!B:T,6,0)</f>
        <v>2131687-C-AK</v>
      </c>
      <c r="D420" s="60" t="str">
        <f>VLOOKUP(A420,PLAN!B:T,7,0)</f>
        <v>AHW14R001S NOCE</v>
      </c>
      <c r="E420" s="60" t="str">
        <f>VLOOKUP(A420,PLAN!B:T,4,0)</f>
        <v>1001933924</v>
      </c>
      <c r="F420" s="59">
        <f>VLOOKUP(A420,PLAN!B:T,9,0)</f>
        <v>46252</v>
      </c>
      <c r="G420" s="59" t="str">
        <f>VLOOKUP(A420,PLAN!B:T,10,0)</f>
        <v>0103587707</v>
      </c>
      <c r="H420" s="58" t="str">
        <f>VLOOKUP(A420,PLAN!B:T,11,0)</f>
        <v>260731A41A</v>
      </c>
      <c r="I420" s="58">
        <f>VLOOKUP(A420,PLAN!B:T,12,0)</f>
        <v>608</v>
      </c>
      <c r="J420" s="55">
        <f>VLOOKUP(A420,PLAN!B:AB,19,0)</f>
        <v>46240</v>
      </c>
      <c r="K420" s="57" t="str">
        <f>VLOOKUP(A420,PLAN!B:AB,20,0)</f>
        <v>M6</v>
      </c>
      <c r="L420" s="54"/>
      <c r="M420" s="54"/>
      <c r="N420" s="54"/>
      <c r="O420" s="286" t="str">
        <f>VLOOKUP(A420,PLAN!B:AB,21,0)</f>
        <v>F2</v>
      </c>
      <c r="P420" s="285"/>
      <c r="Q420" s="55">
        <f>VLOOKUP(A420,PLAN!B:AB,16,0)</f>
        <v>46239</v>
      </c>
    </row>
    <row r="421" spans="1:17" ht="18" customHeight="1">
      <c r="A421" s="299" t="s">
        <v>4136</v>
      </c>
      <c r="B421" s="60">
        <f>VLOOKUP(A421,PLAN!B:T,5,0)</f>
        <v>11134240</v>
      </c>
      <c r="C421" s="60" t="str">
        <f>VLOOKUP(A421,PLAN!B:T,6,0)</f>
        <v>1436296-J-AK</v>
      </c>
      <c r="D421" s="60" t="str">
        <f>VLOOKUP(A421,PLAN!B:T,7,0)</f>
        <v>APW14R009S CN</v>
      </c>
      <c r="E421" s="60" t="str">
        <f>VLOOKUP(A421,PLAN!B:T,4,0)</f>
        <v>1001933925</v>
      </c>
      <c r="F421" s="59">
        <f>VLOOKUP(A421,PLAN!B:T,9,0)</f>
        <v>46252</v>
      </c>
      <c r="G421" s="59" t="str">
        <f>VLOOKUP(A421,PLAN!B:T,10,0)</f>
        <v>0103587708</v>
      </c>
      <c r="H421" s="58" t="str">
        <f>VLOOKUP(A421,PLAN!B:T,11,0)</f>
        <v>260731A42A</v>
      </c>
      <c r="I421" s="58">
        <f>VLOOKUP(A421,PLAN!B:T,12,0)</f>
        <v>2890</v>
      </c>
      <c r="J421" s="55">
        <f>VLOOKUP(A421,PLAN!B:AB,19,0)</f>
        <v>46240</v>
      </c>
      <c r="K421" s="57" t="str">
        <f>VLOOKUP(A421,PLAN!B:AB,20,0)</f>
        <v>M7</v>
      </c>
      <c r="L421" s="54"/>
      <c r="M421" s="54"/>
      <c r="N421" s="54"/>
      <c r="O421" s="286" t="str">
        <f>VLOOKUP(A421,PLAN!B:AB,21,0)</f>
        <v>F2</v>
      </c>
      <c r="P421" s="285"/>
      <c r="Q421" s="55">
        <f>VLOOKUP(A421,PLAN!B:AB,16,0)</f>
        <v>46239</v>
      </c>
    </row>
    <row r="422" spans="1:17" ht="18" customHeight="1">
      <c r="A422" s="299" t="s">
        <v>4137</v>
      </c>
      <c r="B422" s="60">
        <f>VLOOKUP(A422,PLAN!B:T,5,0)</f>
        <v>11134240</v>
      </c>
      <c r="C422" s="60" t="str">
        <f>VLOOKUP(A422,PLAN!B:T,6,0)</f>
        <v>1436296-J-AK</v>
      </c>
      <c r="D422" s="60" t="str">
        <f>VLOOKUP(A422,PLAN!B:T,7,0)</f>
        <v>APW14R009S CN</v>
      </c>
      <c r="E422" s="60" t="str">
        <f>VLOOKUP(A422,PLAN!B:T,4,0)</f>
        <v>1001933926</v>
      </c>
      <c r="F422" s="59">
        <f>VLOOKUP(A422,PLAN!B:T,9,0)</f>
        <v>46252</v>
      </c>
      <c r="G422" s="59" t="str">
        <f>VLOOKUP(A422,PLAN!B:T,10,0)</f>
        <v>0103587709</v>
      </c>
      <c r="H422" s="58" t="str">
        <f>VLOOKUP(A422,PLAN!B:T,11,0)</f>
        <v>260731A43A</v>
      </c>
      <c r="I422" s="58">
        <f>VLOOKUP(A422,PLAN!B:T,12,0)</f>
        <v>683</v>
      </c>
      <c r="J422" s="55">
        <f>VLOOKUP(A422,PLAN!B:AB,19,0)</f>
        <v>46240</v>
      </c>
      <c r="K422" s="57" t="str">
        <f>VLOOKUP(A422,PLAN!B:AB,20,0)</f>
        <v>M7</v>
      </c>
      <c r="L422" s="54"/>
      <c r="M422" s="54"/>
      <c r="N422" s="54"/>
      <c r="O422" s="286" t="str">
        <f>VLOOKUP(A422,PLAN!B:AB,21,0)</f>
        <v>F2</v>
      </c>
      <c r="P422" s="285"/>
      <c r="Q422" s="55">
        <f>VLOOKUP(A422,PLAN!B:AB,16,0)</f>
        <v>46239</v>
      </c>
    </row>
    <row r="423" spans="1:17" ht="15" customHeight="1">
      <c r="A423" s="299" t="s">
        <v>3988</v>
      </c>
      <c r="B423" s="60">
        <f>VLOOKUP(A423,PLAN!B:T,5,0)</f>
        <v>11111223</v>
      </c>
      <c r="C423" s="60" t="str">
        <f>VLOOKUP(A423,PLAN!B:T,6,0)</f>
        <v>1631042-F-A</v>
      </c>
      <c r="D423" s="60" t="str">
        <f>VLOOKUP(A423,PLAN!B:T,7,0)</f>
        <v>AMS-180-1445 JP</v>
      </c>
      <c r="E423" s="60" t="str">
        <f>VLOOKUP(A423,PLAN!B:T,4,0)</f>
        <v>1001933344</v>
      </c>
      <c r="F423" s="59">
        <f>VLOOKUP(A423,PLAN!B:T,9,0)</f>
        <v>46249</v>
      </c>
      <c r="G423" s="59" t="str">
        <f>VLOOKUP(A423,PLAN!B:T,10,0)</f>
        <v>0103586848</v>
      </c>
      <c r="H423" s="58" t="str">
        <f>VLOOKUP(A423,PLAN!B:T,11,0)</f>
        <v>260731A07A</v>
      </c>
      <c r="I423" s="58">
        <f>VLOOKUP(A423,PLAN!B:T,12,0)</f>
        <v>34</v>
      </c>
      <c r="J423" s="55">
        <f>VLOOKUP(A423,PLAN!B:AB,19,0)</f>
        <v>46234</v>
      </c>
      <c r="K423" s="57" t="str">
        <f>VLOOKUP(A423,PLAN!B:AB,20,0)</f>
        <v>M8</v>
      </c>
      <c r="L423" s="54"/>
      <c r="M423" s="54"/>
      <c r="N423" s="54"/>
      <c r="O423" s="286" t="str">
        <f>VLOOKUP(A423,PLAN!B:AB,21,0)</f>
        <v>CAG</v>
      </c>
      <c r="P423" s="285"/>
      <c r="Q423" s="55" t="s">
        <v>49</v>
      </c>
    </row>
    <row r="424" spans="1:17" ht="15" customHeight="1">
      <c r="A424" s="299" t="s">
        <v>3529</v>
      </c>
      <c r="B424" s="60">
        <f>VLOOKUP(A424,PLAN!B:T,5,0)</f>
        <v>11134340</v>
      </c>
      <c r="C424" s="60" t="str">
        <f>VLOOKUP(A424,PLAN!B:T,6,0)</f>
        <v>2331156-A-A</v>
      </c>
      <c r="D424" s="60" t="str">
        <f>VLOOKUP(A424,PLAN!B:T,7,0)</f>
        <v>AIN-CKI-200-B-SFT CE2</v>
      </c>
      <c r="E424" s="60" t="str">
        <f>VLOOKUP(A424,PLAN!B:T,4,0)</f>
        <v>1001930894</v>
      </c>
      <c r="F424" s="59">
        <f>VLOOKUP(A424,PLAN!B:T,9,0)</f>
        <v>46249</v>
      </c>
      <c r="G424" s="59" t="str">
        <f>VLOOKUP(A424,PLAN!B:T,10,0)</f>
        <v>0103582091</v>
      </c>
      <c r="H424" s="58" t="str">
        <f>VLOOKUP(A424,PLAN!B:T,11,0)</f>
        <v>260729A35A</v>
      </c>
      <c r="I424" s="58">
        <f>VLOOKUP(A424,PLAN!B:T,12,0)</f>
        <v>140</v>
      </c>
      <c r="J424" s="55">
        <f>VLOOKUP(A424,PLAN!B:AB,19,0)</f>
        <v>46240</v>
      </c>
      <c r="K424" s="57" t="str">
        <f>VLOOKUP(A424,PLAN!B:AB,20,0)</f>
        <v>M8</v>
      </c>
      <c r="L424" s="54"/>
      <c r="M424" s="54"/>
      <c r="N424" s="54"/>
      <c r="O424" s="286" t="str">
        <f>VLOOKUP(A424,PLAN!B:AB,21,0)</f>
        <v>CAG</v>
      </c>
      <c r="P424" s="285"/>
      <c r="Q424" s="55">
        <f>VLOOKUP(A424,PLAN!B:AB,16,0)</f>
        <v>46239</v>
      </c>
    </row>
    <row r="425" spans="1:17" ht="15" customHeight="1">
      <c r="A425" s="299" t="s">
        <v>3634</v>
      </c>
      <c r="B425" s="60">
        <f>VLOOKUP(A425,PLAN!B:T,5,0)</f>
        <v>11118080</v>
      </c>
      <c r="C425" s="60" t="str">
        <f>VLOOKUP(A425,PLAN!B:T,6,0)</f>
        <v>2331070-A-A</v>
      </c>
      <c r="D425" s="60" t="str">
        <f>VLOOKUP(A425,PLAN!B:T,7,0)</f>
        <v>WAMS-165-16ST CE3</v>
      </c>
      <c r="E425" s="60" t="str">
        <f>VLOOKUP(A425,PLAN!B:T,4,0)</f>
        <v>1001930934</v>
      </c>
      <c r="F425" s="59">
        <f>VLOOKUP(A425,PLAN!B:T,9,0)</f>
        <v>46249</v>
      </c>
      <c r="G425" s="59" t="str">
        <f>VLOOKUP(A425,PLAN!B:T,10,0)</f>
        <v>0103582390</v>
      </c>
      <c r="H425" s="58" t="str">
        <f>VLOOKUP(A425,PLAN!B:T,11,0)</f>
        <v>260729A41A</v>
      </c>
      <c r="I425" s="58">
        <f>VLOOKUP(A425,PLAN!B:T,12,0)</f>
        <v>40</v>
      </c>
      <c r="J425" s="55">
        <f>VLOOKUP(A425,PLAN!B:AB,19,0)</f>
        <v>46240</v>
      </c>
      <c r="K425" s="57" t="str">
        <f>VLOOKUP(A425,PLAN!B:AB,20,0)</f>
        <v>M8</v>
      </c>
      <c r="L425" s="54"/>
      <c r="M425" s="54"/>
      <c r="N425" s="54"/>
      <c r="O425" s="286" t="str">
        <f>VLOOKUP(A425,PLAN!B:AB,21,0)</f>
        <v>CAG</v>
      </c>
      <c r="P425" s="285"/>
      <c r="Q425" s="55">
        <f>VLOOKUP(A425,PLAN!B:AB,16,0)</f>
        <v>46239</v>
      </c>
    </row>
    <row r="426" spans="1:17" ht="15" customHeight="1">
      <c r="A426" s="299" t="s">
        <v>3635</v>
      </c>
      <c r="B426" s="60">
        <f>VLOOKUP(A426,PLAN!B:T,5,0)</f>
        <v>11118084</v>
      </c>
      <c r="C426" s="60" t="str">
        <f>VLOOKUP(A426,PLAN!B:T,6,0)</f>
        <v>2331074-A-A</v>
      </c>
      <c r="D426" s="60" t="str">
        <f>VLOOKUP(A426,PLAN!B:T,7,0)</f>
        <v>WAMS-180-16WA CE3</v>
      </c>
      <c r="E426" s="60" t="str">
        <f>VLOOKUP(A426,PLAN!B:T,4,0)</f>
        <v>1001930935</v>
      </c>
      <c r="F426" s="59">
        <f>VLOOKUP(A426,PLAN!B:T,9,0)</f>
        <v>46249</v>
      </c>
      <c r="G426" s="59" t="str">
        <f>VLOOKUP(A426,PLAN!B:T,10,0)</f>
        <v>0103582391</v>
      </c>
      <c r="H426" s="58" t="str">
        <f>VLOOKUP(A426,PLAN!B:T,11,0)</f>
        <v>260729A42A</v>
      </c>
      <c r="I426" s="58">
        <f>VLOOKUP(A426,PLAN!B:T,12,0)</f>
        <v>20</v>
      </c>
      <c r="J426" s="55">
        <f>VLOOKUP(A426,PLAN!B:AB,19,0)</f>
        <v>46240</v>
      </c>
      <c r="K426" s="57" t="str">
        <f>VLOOKUP(A426,PLAN!B:AB,20,0)</f>
        <v>M8</v>
      </c>
      <c r="L426" s="54"/>
      <c r="M426" s="54"/>
      <c r="N426" s="54"/>
      <c r="O426" s="286" t="str">
        <f>VLOOKUP(A426,PLAN!B:AB,21,0)</f>
        <v>CAG</v>
      </c>
      <c r="P426" s="285"/>
      <c r="Q426" s="55">
        <f>VLOOKUP(A426,PLAN!B:AB,16,0)</f>
        <v>46239</v>
      </c>
    </row>
    <row r="427" spans="1:17" ht="15" customHeight="1">
      <c r="A427" s="299" t="s">
        <v>3992</v>
      </c>
      <c r="B427" s="60">
        <f>VLOOKUP(A427,PLAN!B:T,5,0)</f>
        <v>11134340</v>
      </c>
      <c r="C427" s="60" t="str">
        <f>VLOOKUP(A427,PLAN!B:T,6,0)</f>
        <v>2331156-A-A</v>
      </c>
      <c r="D427" s="60" t="str">
        <f>VLOOKUP(A427,PLAN!B:T,7,0)</f>
        <v>AIN-CKI-200-B-SFT CE2</v>
      </c>
      <c r="E427" s="60" t="str">
        <f>VLOOKUP(A427,PLAN!B:T,4,0)</f>
        <v>1001935075</v>
      </c>
      <c r="F427" s="59">
        <f>VLOOKUP(A427,PLAN!B:T,9,0)</f>
        <v>46252</v>
      </c>
      <c r="G427" s="59" t="str">
        <f>VLOOKUP(A427,PLAN!B:T,10,0)</f>
        <v>0103589880</v>
      </c>
      <c r="H427" s="58" t="str">
        <f>VLOOKUP(A427,PLAN!B:T,11,0)</f>
        <v>260731A11A</v>
      </c>
      <c r="I427" s="58">
        <f>VLOOKUP(A427,PLAN!B:T,12,0)</f>
        <v>60</v>
      </c>
      <c r="J427" s="55">
        <f>VLOOKUP(A427,PLAN!B:AB,19,0)</f>
        <v>46240</v>
      </c>
      <c r="K427" s="57" t="str">
        <f>VLOOKUP(A427,PLAN!B:AB,20,0)</f>
        <v>M8</v>
      </c>
      <c r="L427" s="54"/>
      <c r="M427" s="54"/>
      <c r="N427" s="54"/>
      <c r="O427" s="286" t="str">
        <f>VLOOKUP(A427,PLAN!B:AB,21,0)</f>
        <v>CAG</v>
      </c>
      <c r="P427" s="285"/>
      <c r="Q427" s="55">
        <f>VLOOKUP(A427,PLAN!B:AB,16,0)</f>
        <v>46239</v>
      </c>
    </row>
    <row r="428" spans="1:17" ht="15" customHeight="1">
      <c r="A428" s="299" t="s">
        <v>4198</v>
      </c>
      <c r="B428" s="60">
        <f>VLOOKUP(A428,PLAN!B:T,5,0)</f>
        <v>11134339</v>
      </c>
      <c r="C428" s="60" t="str">
        <f>VLOOKUP(A428,PLAN!B:T,6,0)</f>
        <v>2331167-A-A</v>
      </c>
      <c r="D428" s="60" t="str">
        <f>VLOOKUP(A428,PLAN!B:T,7,0)</f>
        <v>AIN-CKX-10-200-R CE2</v>
      </c>
      <c r="E428" s="60" t="str">
        <f>VLOOKUP(A428,PLAN!B:T,4,0)</f>
        <v>1001935076</v>
      </c>
      <c r="F428" s="59">
        <f>VLOOKUP(A428,PLAN!B:T,9,0)</f>
        <v>46252</v>
      </c>
      <c r="G428" s="59" t="str">
        <f>VLOOKUP(A428,PLAN!B:T,10,0)</f>
        <v>0103589881</v>
      </c>
      <c r="H428" s="58" t="str">
        <f>VLOOKUP(A428,PLAN!B:T,11,0)</f>
        <v>260731A44A</v>
      </c>
      <c r="I428" s="58">
        <f>VLOOKUP(A428,PLAN!B:T,12,0)</f>
        <v>10</v>
      </c>
      <c r="J428" s="55">
        <f>VLOOKUP(A428,PLAN!B:AB,19,0)</f>
        <v>46240</v>
      </c>
      <c r="K428" s="57" t="str">
        <f>VLOOKUP(A428,PLAN!B:AB,20,0)</f>
        <v>M8</v>
      </c>
      <c r="L428" s="54"/>
      <c r="M428" s="54"/>
      <c r="N428" s="54"/>
      <c r="O428" s="286" t="str">
        <f>VLOOKUP(A428,PLAN!B:AB,21,0)</f>
        <v>CAG</v>
      </c>
      <c r="P428" s="285"/>
      <c r="Q428" s="55">
        <f>VLOOKUP(A428,PLAN!B:AB,16,0)</f>
        <v>46239</v>
      </c>
    </row>
    <row r="429" spans="1:17" ht="15" customHeight="1">
      <c r="A429" s="299" t="s">
        <v>4199</v>
      </c>
      <c r="B429" s="60">
        <f>VLOOKUP(A429,PLAN!B:T,5,0)</f>
        <v>11134237</v>
      </c>
      <c r="C429" s="60" t="str">
        <f>VLOOKUP(A429,PLAN!B:T,6,0)</f>
        <v>1436196-Q-A</v>
      </c>
      <c r="D429" s="60" t="str">
        <f>VLOOKUP(A429,PLAN!B:T,7,0)</f>
        <v>AHW14R004S CN</v>
      </c>
      <c r="E429" s="60" t="str">
        <f>VLOOKUP(A429,PLAN!B:T,4,0)</f>
        <v>1001935077</v>
      </c>
      <c r="F429" s="59">
        <f>VLOOKUP(A429,PLAN!B:T,9,0)</f>
        <v>46252</v>
      </c>
      <c r="G429" s="59" t="str">
        <f>VLOOKUP(A429,PLAN!B:T,10,0)</f>
        <v>0103589882</v>
      </c>
      <c r="H429" s="58" t="str">
        <f>VLOOKUP(A429,PLAN!B:T,11,0)</f>
        <v>260731A45A</v>
      </c>
      <c r="I429" s="58">
        <f>VLOOKUP(A429,PLAN!B:T,12,0)</f>
        <v>1746</v>
      </c>
      <c r="J429" s="55">
        <f>VLOOKUP(A429,PLAN!B:AB,19,0)</f>
        <v>46240</v>
      </c>
      <c r="K429" s="57" t="str">
        <f>VLOOKUP(A429,PLAN!B:AB,20,0)</f>
        <v>M8</v>
      </c>
      <c r="L429" s="54"/>
      <c r="M429" s="54"/>
      <c r="N429" s="54"/>
      <c r="O429" s="286" t="str">
        <f>VLOOKUP(A429,PLAN!B:AB,21,0)</f>
        <v>CAG</v>
      </c>
      <c r="P429" s="285"/>
      <c r="Q429" s="55">
        <f>VLOOKUP(A429,PLAN!B:AB,16,0)</f>
        <v>46239</v>
      </c>
    </row>
    <row r="430" spans="1:17" ht="15" customHeight="1">
      <c r="A430" s="299" t="s">
        <v>4200</v>
      </c>
      <c r="B430" s="60">
        <f>VLOOKUP(A430,PLAN!B:T,5,0)</f>
        <v>11134237</v>
      </c>
      <c r="C430" s="60" t="str">
        <f>VLOOKUP(A430,PLAN!B:T,6,0)</f>
        <v>1436196-Q-A</v>
      </c>
      <c r="D430" s="60" t="str">
        <f>VLOOKUP(A430,PLAN!B:T,7,0)</f>
        <v>AHW14R004S CN</v>
      </c>
      <c r="E430" s="60" t="str">
        <f>VLOOKUP(A430,PLAN!B:T,4,0)</f>
        <v>1001935078</v>
      </c>
      <c r="F430" s="59">
        <f>VLOOKUP(A430,PLAN!B:T,9,0)</f>
        <v>46253</v>
      </c>
      <c r="G430" s="59" t="str">
        <f>VLOOKUP(A430,PLAN!B:T,10,0)</f>
        <v>0103589883</v>
      </c>
      <c r="H430" s="58" t="str">
        <f>VLOOKUP(A430,PLAN!B:T,11,0)</f>
        <v>260731A46A</v>
      </c>
      <c r="I430" s="58">
        <f>VLOOKUP(A430,PLAN!B:T,12,0)</f>
        <v>3586</v>
      </c>
      <c r="J430" s="55">
        <f>VLOOKUP(A430,PLAN!B:AB,19,0)</f>
        <v>46240</v>
      </c>
      <c r="K430" s="57" t="str">
        <f>VLOOKUP(A430,PLAN!B:AB,20,0)</f>
        <v>M9</v>
      </c>
      <c r="L430" s="54"/>
      <c r="M430" s="54"/>
      <c r="N430" s="54"/>
      <c r="O430" s="286" t="str">
        <f>VLOOKUP(A430,PLAN!B:AB,21,0)</f>
        <v>CAG</v>
      </c>
      <c r="P430" s="285"/>
      <c r="Q430" s="55">
        <f>VLOOKUP(A430,PLAN!B:AB,16,0)</f>
        <v>46239</v>
      </c>
    </row>
    <row r="431" spans="1:17" ht="15" customHeight="1">
      <c r="A431" s="299" t="s">
        <v>4201</v>
      </c>
      <c r="B431" s="60">
        <f>VLOOKUP(A431,PLAN!B:T,5,0)</f>
        <v>11134342</v>
      </c>
      <c r="C431" s="60" t="str">
        <f>VLOOKUP(A431,PLAN!B:T,6,0)</f>
        <v>1036068-S-AK-P</v>
      </c>
      <c r="D431" s="60" t="str">
        <f>VLOOKUP(A431,PLAN!B:T,7,0)</f>
        <v>AHW14R001S CN</v>
      </c>
      <c r="E431" s="60" t="str">
        <f>VLOOKUP(A431,PLAN!B:T,4,0)</f>
        <v>1001935079</v>
      </c>
      <c r="F431" s="59">
        <f>VLOOKUP(A431,PLAN!B:T,9,0)</f>
        <v>46253</v>
      </c>
      <c r="G431" s="59" t="str">
        <f>VLOOKUP(A431,PLAN!B:T,10,0)</f>
        <v>0103589884</v>
      </c>
      <c r="H431" s="58" t="str">
        <f>VLOOKUP(A431,PLAN!B:T,11,0)</f>
        <v>260731A47A</v>
      </c>
      <c r="I431" s="58">
        <f>VLOOKUP(A431,PLAN!B:T,12,0)</f>
        <v>2981</v>
      </c>
      <c r="J431" s="55">
        <f>VLOOKUP(A431,PLAN!B:AB,19,0)</f>
        <v>46241</v>
      </c>
      <c r="K431" s="57" t="str">
        <f>VLOOKUP(A431,PLAN!B:AB,20,0)</f>
        <v>M1</v>
      </c>
      <c r="L431" s="54"/>
      <c r="M431" s="54"/>
      <c r="N431" s="54"/>
      <c r="O431" s="286" t="str">
        <f>VLOOKUP(A431,PLAN!B:AB,21,0)</f>
        <v>F3</v>
      </c>
      <c r="P431" s="285"/>
      <c r="Q431" s="55">
        <f>VLOOKUP(A431,PLAN!B:AB,16,0)</f>
        <v>46240</v>
      </c>
    </row>
    <row r="432" spans="1:17" ht="15" customHeight="1">
      <c r="A432" s="299" t="s">
        <v>4202</v>
      </c>
      <c r="B432" s="60">
        <f>VLOOKUP(A432,PLAN!B:T,5,0)</f>
        <v>11134342</v>
      </c>
      <c r="C432" s="60" t="str">
        <f>VLOOKUP(A432,PLAN!B:T,6,0)</f>
        <v>1036068-S-AK-P</v>
      </c>
      <c r="D432" s="60" t="str">
        <f>VLOOKUP(A432,PLAN!B:T,7,0)</f>
        <v>AHW14R001S CN</v>
      </c>
      <c r="E432" s="60" t="str">
        <f>VLOOKUP(A432,PLAN!B:T,4,0)</f>
        <v>1001935080</v>
      </c>
      <c r="F432" s="59">
        <f>VLOOKUP(A432,PLAN!B:T,9,0)</f>
        <v>46253</v>
      </c>
      <c r="G432" s="59" t="str">
        <f>VLOOKUP(A432,PLAN!B:T,10,0)</f>
        <v>0103589885</v>
      </c>
      <c r="H432" s="58" t="str">
        <f>VLOOKUP(A432,PLAN!B:T,11,0)</f>
        <v>260731A48A</v>
      </c>
      <c r="I432" s="58">
        <f>VLOOKUP(A432,PLAN!B:T,12,0)</f>
        <v>616</v>
      </c>
      <c r="J432" s="55">
        <f>VLOOKUP(A432,PLAN!B:AB,19,0)</f>
        <v>46241</v>
      </c>
      <c r="K432" s="57" t="str">
        <f>VLOOKUP(A432,PLAN!B:AB,20,0)</f>
        <v>M1</v>
      </c>
      <c r="L432" s="54"/>
      <c r="M432" s="54"/>
      <c r="N432" s="54"/>
      <c r="O432" s="286" t="str">
        <f>VLOOKUP(A432,PLAN!B:AB,21,0)</f>
        <v>F3</v>
      </c>
      <c r="P432" s="285"/>
      <c r="Q432" s="55">
        <f>VLOOKUP(A432,PLAN!B:AB,16,0)</f>
        <v>46240</v>
      </c>
    </row>
    <row r="433" spans="1:17" ht="15" customHeight="1">
      <c r="A433" s="299" t="s">
        <v>4203</v>
      </c>
      <c r="B433" s="60">
        <f>VLOOKUP(A433,PLAN!B:T,5,0)</f>
        <v>11134342</v>
      </c>
      <c r="C433" s="60" t="str">
        <f>VLOOKUP(A433,PLAN!B:T,6,0)</f>
        <v>1036068-S-AK-P</v>
      </c>
      <c r="D433" s="60" t="str">
        <f>VLOOKUP(A433,PLAN!B:T,7,0)</f>
        <v>AHW14R001S CN</v>
      </c>
      <c r="E433" s="60" t="str">
        <f>VLOOKUP(A433,PLAN!B:T,4,0)</f>
        <v>1001935081</v>
      </c>
      <c r="F433" s="59">
        <f>VLOOKUP(A433,PLAN!B:T,9,0)</f>
        <v>46253</v>
      </c>
      <c r="G433" s="59" t="str">
        <f>VLOOKUP(A433,PLAN!B:T,10,0)</f>
        <v>0103589886</v>
      </c>
      <c r="H433" s="58" t="str">
        <f>VLOOKUP(A433,PLAN!B:T,11,0)</f>
        <v>260731A49A</v>
      </c>
      <c r="I433" s="58">
        <f>VLOOKUP(A433,PLAN!B:T,12,0)</f>
        <v>2386</v>
      </c>
      <c r="J433" s="55">
        <f>VLOOKUP(A433,PLAN!B:AB,19,0)</f>
        <v>46241</v>
      </c>
      <c r="K433" s="57" t="str">
        <f>VLOOKUP(A433,PLAN!B:AB,20,0)</f>
        <v>M2</v>
      </c>
      <c r="L433" s="54"/>
      <c r="M433" s="54"/>
      <c r="N433" s="54"/>
      <c r="O433" s="286" t="str">
        <f>VLOOKUP(A433,PLAN!B:AB,21,0)</f>
        <v>F3</v>
      </c>
      <c r="P433" s="285"/>
      <c r="Q433" s="55">
        <f>VLOOKUP(A433,PLAN!B:AB,16,0)</f>
        <v>46240</v>
      </c>
    </row>
    <row r="434" spans="1:17" ht="15" customHeight="1">
      <c r="A434" s="299" t="s">
        <v>4204</v>
      </c>
      <c r="B434" s="60">
        <f>VLOOKUP(A434,PLAN!B:T,5,0)</f>
        <v>11134237</v>
      </c>
      <c r="C434" s="60" t="str">
        <f>VLOOKUP(A434,PLAN!B:T,6,0)</f>
        <v>1436196-Q-A</v>
      </c>
      <c r="D434" s="60" t="str">
        <f>VLOOKUP(A434,PLAN!B:T,7,0)</f>
        <v>AHW14R004S CN</v>
      </c>
      <c r="E434" s="60" t="str">
        <f>VLOOKUP(A434,PLAN!B:T,4,0)</f>
        <v>1001935082</v>
      </c>
      <c r="F434" s="59">
        <f>VLOOKUP(A434,PLAN!B:T,9,0)</f>
        <v>46253</v>
      </c>
      <c r="G434" s="59" t="str">
        <f>VLOOKUP(A434,PLAN!B:T,10,0)</f>
        <v>0103589887</v>
      </c>
      <c r="H434" s="58" t="str">
        <f>VLOOKUP(A434,PLAN!B:T,11,0)</f>
        <v>260731A50A</v>
      </c>
      <c r="I434" s="58">
        <f>VLOOKUP(A434,PLAN!B:T,12,0)</f>
        <v>3589</v>
      </c>
      <c r="J434" s="55">
        <f>VLOOKUP(A434,PLAN!B:AB,19,0)</f>
        <v>46241</v>
      </c>
      <c r="K434" s="57" t="str">
        <f>VLOOKUP(A434,PLAN!B:AB,20,0)</f>
        <v>M3</v>
      </c>
      <c r="L434" s="54"/>
      <c r="M434" s="54"/>
      <c r="N434" s="54"/>
      <c r="O434" s="286" t="str">
        <f>VLOOKUP(A434,PLAN!B:AB,21,0)</f>
        <v>F3</v>
      </c>
      <c r="P434" s="285"/>
      <c r="Q434" s="55">
        <f>VLOOKUP(A434,PLAN!B:AB,16,0)</f>
        <v>46240</v>
      </c>
    </row>
    <row r="435" spans="1:17" ht="15" customHeight="1">
      <c r="A435" s="299" t="s">
        <v>4316</v>
      </c>
      <c r="B435" s="60">
        <f>VLOOKUP(A435,PLAN!B:T,5,0)</f>
        <v>11134237</v>
      </c>
      <c r="C435" s="60" t="str">
        <f>VLOOKUP(A435,PLAN!B:T,6,0)</f>
        <v>1436196-Q-A</v>
      </c>
      <c r="D435" s="60" t="str">
        <f>VLOOKUP(A435,PLAN!B:T,7,0)</f>
        <v>AHW14R004S CN</v>
      </c>
      <c r="E435" s="60" t="str">
        <f>VLOOKUP(A435,PLAN!B:T,4,0)</f>
        <v>1001935715</v>
      </c>
      <c r="F435" s="59">
        <f>VLOOKUP(A435,PLAN!B:T,9,0)</f>
        <v>46253</v>
      </c>
      <c r="G435" s="59" t="str">
        <f>VLOOKUP(A435,PLAN!B:T,10,0)</f>
        <v>0103590880</v>
      </c>
      <c r="H435" s="58" t="str">
        <f>VLOOKUP(A435,PLAN!B:T,11,0)</f>
        <v>260731A51A</v>
      </c>
      <c r="I435" s="58">
        <f>VLOOKUP(A435,PLAN!B:T,12,0)</f>
        <v>2386</v>
      </c>
      <c r="J435" s="55">
        <f>VLOOKUP(A435,PLAN!B:AB,19,0)</f>
        <v>46241</v>
      </c>
      <c r="K435" s="57" t="str">
        <f>VLOOKUP(A435,PLAN!B:AB,20,0)</f>
        <v>M4</v>
      </c>
      <c r="L435" s="54"/>
      <c r="M435" s="54"/>
      <c r="N435" s="54"/>
      <c r="O435" s="286" t="str">
        <f>VLOOKUP(A435,PLAN!B:AB,21,0)</f>
        <v>F3</v>
      </c>
      <c r="P435" s="285"/>
      <c r="Q435" s="55">
        <f>VLOOKUP(A435,PLAN!B:AB,16,0)</f>
        <v>46240</v>
      </c>
    </row>
    <row r="436" spans="1:17" ht="15" customHeight="1">
      <c r="A436" s="299" t="s">
        <v>4317</v>
      </c>
      <c r="B436" s="60">
        <f>VLOOKUP(A436,PLAN!B:T,5,0)</f>
        <v>11134237</v>
      </c>
      <c r="C436" s="60" t="str">
        <f>VLOOKUP(A436,PLAN!B:T,6,0)</f>
        <v>1436196-Q-A</v>
      </c>
      <c r="D436" s="60" t="str">
        <f>VLOOKUP(A436,PLAN!B:T,7,0)</f>
        <v>AHW14R004S CN</v>
      </c>
      <c r="E436" s="60" t="str">
        <f>VLOOKUP(A436,PLAN!B:T,4,0)</f>
        <v>1001935716</v>
      </c>
      <c r="F436" s="59">
        <f>VLOOKUP(A436,PLAN!B:T,9,0)</f>
        <v>46253</v>
      </c>
      <c r="G436" s="59" t="str">
        <f>VLOOKUP(A436,PLAN!B:T,10,0)</f>
        <v>0103590881</v>
      </c>
      <c r="H436" s="58" t="str">
        <f>VLOOKUP(A436,PLAN!B:T,11,0)</f>
        <v>260731A52A</v>
      </c>
      <c r="I436" s="58">
        <f>VLOOKUP(A436,PLAN!B:T,12,0)</f>
        <v>2386</v>
      </c>
      <c r="J436" s="55">
        <f>VLOOKUP(A436,PLAN!B:AB,19,0)</f>
        <v>46241</v>
      </c>
      <c r="K436" s="57" t="str">
        <f>VLOOKUP(A436,PLAN!B:AB,20,0)</f>
        <v>M5</v>
      </c>
      <c r="L436" s="54"/>
      <c r="M436" s="54"/>
      <c r="N436" s="54"/>
      <c r="O436" s="286" t="str">
        <f>VLOOKUP(A436,PLAN!B:AB,21,0)</f>
        <v>F3</v>
      </c>
      <c r="P436" s="285"/>
      <c r="Q436" s="55">
        <f>VLOOKUP(A436,PLAN!B:AB,16,0)</f>
        <v>46240</v>
      </c>
    </row>
    <row r="437" spans="1:17" ht="15" customHeight="1">
      <c r="A437" s="299" t="s">
        <v>4318</v>
      </c>
      <c r="B437" s="60">
        <f>VLOOKUP(A437,PLAN!B:T,5,0)</f>
        <v>11134241</v>
      </c>
      <c r="C437" s="60" t="str">
        <f>VLOOKUP(A437,PLAN!B:T,6,0)</f>
        <v>1436298-J-AK</v>
      </c>
      <c r="D437" s="60" t="str">
        <f>VLOOKUP(A437,PLAN!B:T,7,0)</f>
        <v>APW14R005S CN</v>
      </c>
      <c r="E437" s="60" t="str">
        <f>VLOOKUP(A437,PLAN!B:T,4,0)</f>
        <v>1001935717</v>
      </c>
      <c r="F437" s="59">
        <f>VLOOKUP(A437,PLAN!B:T,9,0)</f>
        <v>46253</v>
      </c>
      <c r="G437" s="59" t="str">
        <f>VLOOKUP(A437,PLAN!B:T,10,0)</f>
        <v>0103590882</v>
      </c>
      <c r="H437" s="58" t="str">
        <f>VLOOKUP(A437,PLAN!B:T,11,0)</f>
        <v>260731A53A</v>
      </c>
      <c r="I437" s="58">
        <f>VLOOKUP(A437,PLAN!B:T,12,0)</f>
        <v>499</v>
      </c>
      <c r="J437" s="55">
        <f>VLOOKUP(A437,PLAN!B:AB,19,0)</f>
        <v>46241</v>
      </c>
      <c r="K437" s="57" t="str">
        <f>VLOOKUP(A437,PLAN!B:AB,20,0)</f>
        <v>M6</v>
      </c>
      <c r="L437" s="54"/>
      <c r="M437" s="54"/>
      <c r="N437" s="54"/>
      <c r="O437" s="286" t="str">
        <f>VLOOKUP(A437,PLAN!B:AB,21,0)</f>
        <v>F2</v>
      </c>
      <c r="P437" s="285"/>
      <c r="Q437" s="55">
        <f>VLOOKUP(A437,PLAN!B:AB,16,0)</f>
        <v>46240</v>
      </c>
    </row>
    <row r="438" spans="1:17" ht="15" customHeight="1">
      <c r="A438" s="299" t="s">
        <v>4319</v>
      </c>
      <c r="B438" s="60">
        <f>VLOOKUP(A438,PLAN!B:T,5,0)</f>
        <v>11134241</v>
      </c>
      <c r="C438" s="60" t="str">
        <f>VLOOKUP(A438,PLAN!B:T,6,0)</f>
        <v>1436298-J-AK</v>
      </c>
      <c r="D438" s="60" t="str">
        <f>VLOOKUP(A438,PLAN!B:T,7,0)</f>
        <v>APW14R005S CN</v>
      </c>
      <c r="E438" s="60" t="str">
        <f>VLOOKUP(A438,PLAN!B:T,4,0)</f>
        <v>1001935718</v>
      </c>
      <c r="F438" s="59">
        <f>VLOOKUP(A438,PLAN!B:T,9,0)</f>
        <v>46253</v>
      </c>
      <c r="G438" s="59" t="str">
        <f>VLOOKUP(A438,PLAN!B:T,10,0)</f>
        <v>0103590883</v>
      </c>
      <c r="H438" s="58" t="str">
        <f>VLOOKUP(A438,PLAN!B:T,11,0)</f>
        <v>260731A54A</v>
      </c>
      <c r="I438" s="58">
        <f>VLOOKUP(A438,PLAN!B:T,12,0)</f>
        <v>2446</v>
      </c>
      <c r="J438" s="55">
        <f>VLOOKUP(A438,PLAN!B:AB,19,0)</f>
        <v>46241</v>
      </c>
      <c r="K438" s="57" t="str">
        <f>VLOOKUP(A438,PLAN!B:AB,20,0)</f>
        <v>M6</v>
      </c>
      <c r="L438" s="54"/>
      <c r="M438" s="54"/>
      <c r="N438" s="54"/>
      <c r="O438" s="286" t="str">
        <f>VLOOKUP(A438,PLAN!B:AB,21,0)</f>
        <v>F2</v>
      </c>
      <c r="P438" s="285"/>
      <c r="Q438" s="55">
        <f>VLOOKUP(A438,PLAN!B:AB,16,0)</f>
        <v>46240</v>
      </c>
    </row>
    <row r="439" spans="1:17" ht="15" customHeight="1">
      <c r="A439" s="299" t="s">
        <v>4320</v>
      </c>
      <c r="B439" s="60">
        <f>VLOOKUP(A439,PLAN!B:T,5,0)</f>
        <v>11134240</v>
      </c>
      <c r="C439" s="60" t="str">
        <f>VLOOKUP(A439,PLAN!B:T,6,0)</f>
        <v>1436296-J-AK</v>
      </c>
      <c r="D439" s="60" t="str">
        <f>VLOOKUP(A439,PLAN!B:T,7,0)</f>
        <v>APW14R009S CN</v>
      </c>
      <c r="E439" s="60" t="str">
        <f>VLOOKUP(A439,PLAN!B:T,4,0)</f>
        <v>1001935719</v>
      </c>
      <c r="F439" s="59">
        <f>VLOOKUP(A439,PLAN!B:T,9,0)</f>
        <v>46253</v>
      </c>
      <c r="G439" s="59" t="str">
        <f>VLOOKUP(A439,PLAN!B:T,10,0)</f>
        <v>0103590884</v>
      </c>
      <c r="H439" s="58" t="str">
        <f>VLOOKUP(A439,PLAN!B:T,11,0)</f>
        <v>260731A55A</v>
      </c>
      <c r="I439" s="58">
        <f>VLOOKUP(A439,PLAN!B:T,12,0)</f>
        <v>408</v>
      </c>
      <c r="J439" s="55">
        <f>VLOOKUP(A439,PLAN!B:AB,19,0)</f>
        <v>46241</v>
      </c>
      <c r="K439" s="57" t="str">
        <f>VLOOKUP(A439,PLAN!B:AB,20,0)</f>
        <v>M6</v>
      </c>
      <c r="L439" s="54"/>
      <c r="M439" s="54"/>
      <c r="N439" s="54"/>
      <c r="O439" s="286" t="str">
        <f>VLOOKUP(A439,PLAN!B:AB,21,0)</f>
        <v>F2</v>
      </c>
      <c r="P439" s="285"/>
      <c r="Q439" s="55">
        <f>VLOOKUP(A439,PLAN!B:AB,16,0)</f>
        <v>46240</v>
      </c>
    </row>
    <row r="440" spans="1:17" ht="15" customHeight="1">
      <c r="A440" s="299" t="s">
        <v>4321</v>
      </c>
      <c r="B440" s="60">
        <f>VLOOKUP(A440,PLAN!B:T,5,0)</f>
        <v>11134234</v>
      </c>
      <c r="C440" s="60" t="str">
        <f>VLOOKUP(A440,PLAN!B:T,6,0)</f>
        <v>1036066-R-AK</v>
      </c>
      <c r="D440" s="60" t="str">
        <f>VLOOKUP(A440,PLAN!B:T,7,0)</f>
        <v>AGP140002 CN</v>
      </c>
      <c r="E440" s="60" t="str">
        <f>VLOOKUP(A440,PLAN!B:T,4,0)</f>
        <v>1001935720</v>
      </c>
      <c r="F440" s="59">
        <f>VLOOKUP(A440,PLAN!B:T,9,0)</f>
        <v>46253</v>
      </c>
      <c r="G440" s="59" t="str">
        <f>VLOOKUP(A440,PLAN!B:T,10,0)</f>
        <v>0103590885</v>
      </c>
      <c r="H440" s="58" t="str">
        <f>VLOOKUP(A440,PLAN!B:T,11,0)</f>
        <v>260731A56A</v>
      </c>
      <c r="I440" s="58">
        <f>VLOOKUP(A440,PLAN!B:T,12,0)</f>
        <v>2370</v>
      </c>
      <c r="J440" s="55">
        <f>VLOOKUP(A440,PLAN!B:AB,19,0)</f>
        <v>46241</v>
      </c>
      <c r="K440" s="57" t="str">
        <f>VLOOKUP(A440,PLAN!B:AB,20,0)</f>
        <v>M7</v>
      </c>
      <c r="L440" s="54"/>
      <c r="M440" s="54"/>
      <c r="N440" s="54"/>
      <c r="O440" s="286" t="str">
        <f>VLOOKUP(A440,PLAN!B:AB,21,0)</f>
        <v>F2</v>
      </c>
      <c r="P440" s="285"/>
      <c r="Q440" s="55">
        <f>VLOOKUP(A440,PLAN!B:AB,16,0)</f>
        <v>46240</v>
      </c>
    </row>
    <row r="441" spans="1:17" ht="15" customHeight="1">
      <c r="A441" s="299" t="s">
        <v>4322</v>
      </c>
      <c r="B441" s="60">
        <f>VLOOKUP(A441,PLAN!B:T,5,0)</f>
        <v>11132334</v>
      </c>
      <c r="C441" s="60" t="str">
        <f>VLOOKUP(A441,PLAN!B:T,6,0)</f>
        <v>1731160-F-A</v>
      </c>
      <c r="D441" s="60" t="str">
        <f>VLOOKUP(A441,PLAN!B:T,7,0)</f>
        <v>AHW14R013S US</v>
      </c>
      <c r="E441" s="60" t="str">
        <f>VLOOKUP(A441,PLAN!B:T,4,0)</f>
        <v>1001935721</v>
      </c>
      <c r="F441" s="59">
        <f>VLOOKUP(A441,PLAN!B:T,9,0)</f>
        <v>46253</v>
      </c>
      <c r="G441" s="59" t="str">
        <f>VLOOKUP(A441,PLAN!B:T,10,0)</f>
        <v>0103590886</v>
      </c>
      <c r="H441" s="58" t="str">
        <f>VLOOKUP(A441,PLAN!B:T,11,0)</f>
        <v>260731A57A</v>
      </c>
      <c r="I441" s="365">
        <f>VLOOKUP(A441,PLAN!B:T,12,0)</f>
        <v>455</v>
      </c>
      <c r="J441" s="55">
        <f>VLOOKUP(A441,PLAN!B:AB,19,0)</f>
        <v>46241</v>
      </c>
      <c r="K441" s="57" t="str">
        <f>VLOOKUP(A441,PLAN!B:AB,20,0)</f>
        <v>M11</v>
      </c>
      <c r="L441" s="54"/>
      <c r="M441" s="54"/>
      <c r="N441" s="54"/>
      <c r="O441" s="286" t="str">
        <f>VLOOKUP(A441,PLAN!B:AB,21,0)</f>
        <v>F2</v>
      </c>
      <c r="P441" s="285"/>
      <c r="Q441" s="55" t="s">
        <v>104</v>
      </c>
    </row>
    <row r="442" spans="1:17" ht="15" customHeight="1">
      <c r="A442" s="299" t="s">
        <v>4323</v>
      </c>
      <c r="B442" s="60">
        <f>VLOOKUP(A442,PLAN!B:T,5,0)</f>
        <v>11134960</v>
      </c>
      <c r="C442" s="60" t="str">
        <f>VLOOKUP(A442,PLAN!B:T,6,0)</f>
        <v>2431046-0-A</v>
      </c>
      <c r="D442" s="60" t="str">
        <f>VLOOKUP(A442,PLAN!B:T,7,0)</f>
        <v>AIN-CNX-006-220 US</v>
      </c>
      <c r="E442" s="60" t="str">
        <f>VLOOKUP(A442,PLAN!B:T,4,0)</f>
        <v>1001935722</v>
      </c>
      <c r="F442" s="59">
        <f>VLOOKUP(A442,PLAN!B:T,9,0)</f>
        <v>46253</v>
      </c>
      <c r="G442" s="59" t="str">
        <f>VLOOKUP(A442,PLAN!B:T,10,0)</f>
        <v>0103590887</v>
      </c>
      <c r="H442" s="58" t="str">
        <f>VLOOKUP(A442,PLAN!B:T,11,0)</f>
        <v>260731A58A</v>
      </c>
      <c r="I442" s="58">
        <f>VLOOKUP(A442,PLAN!B:T,12,0)</f>
        <v>5</v>
      </c>
      <c r="J442" s="55">
        <f>VLOOKUP(A442,PLAN!B:AB,19,0)</f>
        <v>46241</v>
      </c>
      <c r="K442" s="57" t="str">
        <f>VLOOKUP(A442,PLAN!B:AB,20,0)</f>
        <v>M8</v>
      </c>
      <c r="L442" s="54"/>
      <c r="M442" s="54"/>
      <c r="N442" s="54"/>
      <c r="O442" s="286" t="str">
        <f>VLOOKUP(A442,PLAN!B:AB,21,0)</f>
        <v>CAG</v>
      </c>
      <c r="P442" s="285"/>
      <c r="Q442" s="55">
        <f>VLOOKUP(A442,PLAN!B:AB,16,0)</f>
        <v>46240</v>
      </c>
    </row>
    <row r="443" spans="1:17" ht="15" customHeight="1">
      <c r="A443" s="299" t="s">
        <v>4324</v>
      </c>
      <c r="B443" s="60">
        <f>VLOOKUP(A443,PLAN!B:T,5,0)</f>
        <v>11134961</v>
      </c>
      <c r="C443" s="60" t="str">
        <f>VLOOKUP(A443,PLAN!B:T,6,0)</f>
        <v>2431048-0-A</v>
      </c>
      <c r="D443" s="60" t="str">
        <f>VLOOKUP(A443,PLAN!B:T,7,0)</f>
        <v>AIN-CNX-006-220RC US</v>
      </c>
      <c r="E443" s="60" t="str">
        <f>VLOOKUP(A443,PLAN!B:T,4,0)</f>
        <v>1001935723</v>
      </c>
      <c r="F443" s="59">
        <f>VLOOKUP(A443,PLAN!B:T,9,0)</f>
        <v>46253</v>
      </c>
      <c r="G443" s="59" t="str">
        <f>VLOOKUP(A443,PLAN!B:T,10,0)</f>
        <v>0103590888</v>
      </c>
      <c r="H443" s="58" t="str">
        <f>VLOOKUP(A443,PLAN!B:T,11,0)</f>
        <v>260731A59A</v>
      </c>
      <c r="I443" s="58">
        <f>VLOOKUP(A443,PLAN!B:T,12,0)</f>
        <v>5</v>
      </c>
      <c r="J443" s="55">
        <f>VLOOKUP(A443,PLAN!B:AB,19,0)</f>
        <v>46241</v>
      </c>
      <c r="K443" s="57" t="str">
        <f>VLOOKUP(A443,PLAN!B:AB,20,0)</f>
        <v>M8</v>
      </c>
      <c r="L443" s="54"/>
      <c r="M443" s="54"/>
      <c r="N443" s="54"/>
      <c r="O443" s="286" t="str">
        <f>VLOOKUP(A443,PLAN!B:AB,21,0)</f>
        <v>CAG</v>
      </c>
      <c r="P443" s="285"/>
      <c r="Q443" s="55">
        <f>VLOOKUP(A443,PLAN!B:AB,16,0)</f>
        <v>46240</v>
      </c>
    </row>
    <row r="444" spans="1:17" ht="15" customHeight="1">
      <c r="A444" s="299" t="s">
        <v>4325</v>
      </c>
      <c r="B444" s="60">
        <f>VLOOKUP(A444,PLAN!B:T,5,0)</f>
        <v>11134962</v>
      </c>
      <c r="C444" s="60" t="str">
        <f>VLOOKUP(A444,PLAN!B:T,6,0)</f>
        <v>2431050-0-A</v>
      </c>
      <c r="D444" s="60" t="str">
        <f>VLOOKUP(A444,PLAN!B:T,7,0)</f>
        <v>AIN-CNX-006-220J US</v>
      </c>
      <c r="E444" s="60" t="str">
        <f>VLOOKUP(A444,PLAN!B:T,4,0)</f>
        <v>1001935724</v>
      </c>
      <c r="F444" s="59">
        <f>VLOOKUP(A444,PLAN!B:T,9,0)</f>
        <v>46253</v>
      </c>
      <c r="G444" s="59" t="str">
        <f>VLOOKUP(A444,PLAN!B:T,10,0)</f>
        <v>0103590889</v>
      </c>
      <c r="H444" s="58" t="str">
        <f>VLOOKUP(A444,PLAN!B:T,11,0)</f>
        <v>260731A60A</v>
      </c>
      <c r="I444" s="58">
        <f>VLOOKUP(A444,PLAN!B:T,12,0)</f>
        <v>7</v>
      </c>
      <c r="J444" s="55">
        <f>VLOOKUP(A444,PLAN!B:AB,19,0)</f>
        <v>46241</v>
      </c>
      <c r="K444" s="57" t="str">
        <f>VLOOKUP(A444,PLAN!B:AB,20,0)</f>
        <v>M8</v>
      </c>
      <c r="L444" s="54"/>
      <c r="M444" s="54"/>
      <c r="N444" s="54"/>
      <c r="O444" s="286" t="str">
        <f>VLOOKUP(A444,PLAN!B:AB,21,0)</f>
        <v>CAG</v>
      </c>
      <c r="P444" s="285"/>
      <c r="Q444" s="55">
        <f>VLOOKUP(A444,PLAN!B:AB,16,0)</f>
        <v>46240</v>
      </c>
    </row>
    <row r="445" spans="1:17" ht="15" customHeight="1">
      <c r="A445" s="299" t="s">
        <v>4326</v>
      </c>
      <c r="B445" s="60">
        <f>VLOOKUP(A445,PLAN!B:T,5,0)</f>
        <v>11117355</v>
      </c>
      <c r="C445" s="60" t="str">
        <f>VLOOKUP(A445,PLAN!B:T,6,0)</f>
        <v>2131727-B-A</v>
      </c>
      <c r="D445" s="60" t="str">
        <f>VLOOKUP(A445,PLAN!B:T,7,0)</f>
        <v>AHW14R013P NO CE</v>
      </c>
      <c r="E445" s="60" t="str">
        <f>VLOOKUP(A445,PLAN!B:T,4,0)</f>
        <v>1001935725</v>
      </c>
      <c r="F445" s="59">
        <f>VLOOKUP(A445,PLAN!B:T,9,0)</f>
        <v>46253</v>
      </c>
      <c r="G445" s="59" t="str">
        <f>VLOOKUP(A445,PLAN!B:T,10,0)</f>
        <v>0103590891</v>
      </c>
      <c r="H445" s="58" t="str">
        <f>VLOOKUP(A445,PLAN!B:T,11,0)</f>
        <v>260731A61A</v>
      </c>
      <c r="I445" s="58">
        <f>VLOOKUP(A445,PLAN!B:T,12,0)</f>
        <v>75</v>
      </c>
      <c r="J445" s="55">
        <f>VLOOKUP(A445,PLAN!B:AB,19,0)</f>
        <v>46241</v>
      </c>
      <c r="K445" s="57" t="str">
        <f>VLOOKUP(A445,PLAN!B:AB,20,0)</f>
        <v>M8</v>
      </c>
      <c r="L445" s="54"/>
      <c r="M445" s="54"/>
      <c r="N445" s="54"/>
      <c r="O445" s="286" t="str">
        <f>VLOOKUP(A445,PLAN!B:AB,21,0)</f>
        <v>CAG</v>
      </c>
      <c r="P445" s="285"/>
      <c r="Q445" s="55">
        <f>VLOOKUP(A445,PLAN!B:AB,16,0)</f>
        <v>46240</v>
      </c>
    </row>
    <row r="446" spans="1:17" ht="15" customHeight="1">
      <c r="A446" s="299" t="s">
        <v>4327</v>
      </c>
      <c r="B446" s="60">
        <f>VLOOKUP(A446,PLAN!B:T,5,0)</f>
        <v>11117086</v>
      </c>
      <c r="C446" s="60" t="str">
        <f>VLOOKUP(A446,PLAN!B:T,6,0)</f>
        <v>2331044-0-A</v>
      </c>
      <c r="D446" s="60" t="str">
        <f>VLOOKUP(A446,PLAN!B:T,7,0)</f>
        <v>AHW14R013P CE5</v>
      </c>
      <c r="E446" s="60" t="str">
        <f>VLOOKUP(A446,PLAN!B:T,4,0)</f>
        <v>1001935726</v>
      </c>
      <c r="F446" s="59">
        <f>VLOOKUP(A446,PLAN!B:T,9,0)</f>
        <v>46253</v>
      </c>
      <c r="G446" s="59" t="str">
        <f>VLOOKUP(A446,PLAN!B:T,10,0)</f>
        <v>0103590892</v>
      </c>
      <c r="H446" s="58" t="str">
        <f>VLOOKUP(A446,PLAN!B:T,11,0)</f>
        <v>260731A62A</v>
      </c>
      <c r="I446" s="58">
        <f>VLOOKUP(A446,PLAN!B:T,12,0)</f>
        <v>90</v>
      </c>
      <c r="J446" s="55">
        <f>VLOOKUP(A446,PLAN!B:AB,19,0)</f>
        <v>46241</v>
      </c>
      <c r="K446" s="57" t="str">
        <f>VLOOKUP(A446,PLAN!B:AB,20,0)</f>
        <v>M8</v>
      </c>
      <c r="L446" s="54"/>
      <c r="M446" s="54"/>
      <c r="N446" s="54"/>
      <c r="O446" s="286" t="str">
        <f>VLOOKUP(A446,PLAN!B:AB,21,0)</f>
        <v>CAG</v>
      </c>
      <c r="P446" s="285"/>
      <c r="Q446" s="55">
        <f>VLOOKUP(A446,PLAN!B:AB,16,0)</f>
        <v>46240</v>
      </c>
    </row>
    <row r="447" spans="1:17" ht="15" customHeight="1">
      <c r="A447" s="299" t="s">
        <v>4328</v>
      </c>
      <c r="B447" s="60">
        <f>VLOOKUP(A447,PLAN!B:T,5,0)</f>
        <v>11117355</v>
      </c>
      <c r="C447" s="60" t="str">
        <f>VLOOKUP(A447,PLAN!B:T,6,0)</f>
        <v>2131727-B-A</v>
      </c>
      <c r="D447" s="60" t="str">
        <f>VLOOKUP(A447,PLAN!B:T,7,0)</f>
        <v>AHW14R013P NO CE</v>
      </c>
      <c r="E447" s="60" t="str">
        <f>VLOOKUP(A447,PLAN!B:T,4,0)</f>
        <v>1001935727</v>
      </c>
      <c r="F447" s="59">
        <f>VLOOKUP(A447,PLAN!B:T,9,0)</f>
        <v>46253</v>
      </c>
      <c r="G447" s="59" t="str">
        <f>VLOOKUP(A447,PLAN!B:T,10,0)</f>
        <v>0103590893</v>
      </c>
      <c r="H447" s="58" t="str">
        <f>VLOOKUP(A447,PLAN!B:T,11,0)</f>
        <v>260731A63A</v>
      </c>
      <c r="I447" s="58">
        <f>VLOOKUP(A447,PLAN!B:T,12,0)</f>
        <v>230</v>
      </c>
      <c r="J447" s="55">
        <f>VLOOKUP(A447,PLAN!B:AB,19,0)</f>
        <v>46241</v>
      </c>
      <c r="K447" s="57" t="str">
        <f>VLOOKUP(A447,PLAN!B:AB,20,0)</f>
        <v>M8</v>
      </c>
      <c r="L447" s="54"/>
      <c r="M447" s="54"/>
      <c r="N447" s="54"/>
      <c r="O447" s="286" t="str">
        <f>VLOOKUP(A447,PLAN!B:AB,21,0)</f>
        <v>CAG</v>
      </c>
      <c r="P447" s="285"/>
      <c r="Q447" s="55">
        <f>VLOOKUP(A447,PLAN!B:AB,16,0)</f>
        <v>46240</v>
      </c>
    </row>
    <row r="448" spans="1:17" ht="15" customHeight="1">
      <c r="A448" s="299" t="s">
        <v>4329</v>
      </c>
      <c r="B448" s="60">
        <f>VLOOKUP(A448,PLAN!B:T,5,0)</f>
        <v>11125723</v>
      </c>
      <c r="C448" s="60" t="str">
        <f>VLOOKUP(A448,PLAN!B:T,6,0)</f>
        <v>2131695-D-A</v>
      </c>
      <c r="D448" s="60" t="str">
        <f>VLOOKUP(A448,PLAN!B:T,7,0)</f>
        <v>AHW14R004S NO CE</v>
      </c>
      <c r="E448" s="60" t="str">
        <f>VLOOKUP(A448,PLAN!B:T,4,0)</f>
        <v>1001935728</v>
      </c>
      <c r="F448" s="59">
        <f>VLOOKUP(A448,PLAN!B:T,9,0)</f>
        <v>46253</v>
      </c>
      <c r="G448" s="59" t="str">
        <f>VLOOKUP(A448,PLAN!B:T,10,0)</f>
        <v>0103590894</v>
      </c>
      <c r="H448" s="58" t="str">
        <f>VLOOKUP(A448,PLAN!B:T,11,0)</f>
        <v>260731A64A</v>
      </c>
      <c r="I448" s="58">
        <f>VLOOKUP(A448,PLAN!B:T,12,0)</f>
        <v>257</v>
      </c>
      <c r="J448" s="55">
        <f>VLOOKUP(A448,PLAN!B:AB,19,0)</f>
        <v>46241</v>
      </c>
      <c r="K448" s="57" t="str">
        <f>VLOOKUP(A448,PLAN!B:AB,20,0)</f>
        <v>M8</v>
      </c>
      <c r="L448" s="54"/>
      <c r="M448" s="54"/>
      <c r="N448" s="54"/>
      <c r="O448" s="286" t="str">
        <f>VLOOKUP(A448,PLAN!B:AB,21,0)</f>
        <v>CAG</v>
      </c>
      <c r="P448" s="285"/>
      <c r="Q448" s="55">
        <f>VLOOKUP(A448,PLAN!B:AB,16,0)</f>
        <v>46240</v>
      </c>
    </row>
    <row r="449" spans="1:17" ht="15" customHeight="1">
      <c r="A449" s="299" t="s">
        <v>4330</v>
      </c>
      <c r="B449" s="60">
        <f>VLOOKUP(A449,PLAN!B:T,5,0)</f>
        <v>11126777</v>
      </c>
      <c r="C449" s="60" t="str">
        <f>VLOOKUP(A449,PLAN!B:T,6,0)</f>
        <v>2131639-D-AK</v>
      </c>
      <c r="D449" s="60" t="str">
        <f>VLOOKUP(A449,PLAN!B:T,7,0)</f>
        <v>AGH146000 R NOCE</v>
      </c>
      <c r="E449" s="60" t="str">
        <f>VLOOKUP(A449,PLAN!B:T,4,0)</f>
        <v>1001935729</v>
      </c>
      <c r="F449" s="59">
        <f>VLOOKUP(A449,PLAN!B:T,9,0)</f>
        <v>46253</v>
      </c>
      <c r="G449" s="59" t="str">
        <f>VLOOKUP(A449,PLAN!B:T,10,0)</f>
        <v>0103590895</v>
      </c>
      <c r="H449" s="58" t="str">
        <f>VLOOKUP(A449,PLAN!B:T,11,0)</f>
        <v>260731A65A</v>
      </c>
      <c r="I449" s="58">
        <f>VLOOKUP(A449,PLAN!B:T,12,0)</f>
        <v>170</v>
      </c>
      <c r="J449" s="55">
        <f>VLOOKUP(A449,PLAN!B:AB,19,0)</f>
        <v>46241</v>
      </c>
      <c r="K449" s="57" t="str">
        <f>VLOOKUP(A449,PLAN!B:AB,20,0)</f>
        <v>M8</v>
      </c>
      <c r="L449" s="54"/>
      <c r="M449" s="54"/>
      <c r="N449" s="54"/>
      <c r="O449" s="286" t="str">
        <f>VLOOKUP(A449,PLAN!B:AB,21,0)</f>
        <v>CAG</v>
      </c>
      <c r="P449" s="285"/>
      <c r="Q449" s="55">
        <f>VLOOKUP(A449,PLAN!B:AB,16,0)</f>
        <v>46240</v>
      </c>
    </row>
    <row r="450" spans="1:17" ht="15" customHeight="1">
      <c r="A450" s="299" t="s">
        <v>4331</v>
      </c>
      <c r="B450" s="60">
        <f>VLOOKUP(A450,PLAN!B:T,5,0)</f>
        <v>11131246</v>
      </c>
      <c r="C450" s="60" t="str">
        <f>VLOOKUP(A450,PLAN!B:T,6,0)</f>
        <v>2331231-A-A</v>
      </c>
      <c r="D450" s="60" t="str">
        <f>VLOOKUP(A450,PLAN!B:T,7,0)</f>
        <v>WAMS-180-1645 NOCE</v>
      </c>
      <c r="E450" s="60" t="str">
        <f>VLOOKUP(A450,PLAN!B:T,4,0)</f>
        <v>1001935730</v>
      </c>
      <c r="F450" s="59">
        <f>VLOOKUP(A450,PLAN!B:T,9,0)</f>
        <v>46253</v>
      </c>
      <c r="G450" s="59" t="str">
        <f>VLOOKUP(A450,PLAN!B:T,10,0)</f>
        <v>0103590897</v>
      </c>
      <c r="H450" s="58" t="str">
        <f>VLOOKUP(A450,PLAN!B:T,11,0)</f>
        <v>260731A66A</v>
      </c>
      <c r="I450" s="58">
        <f>VLOOKUP(A450,PLAN!B:T,12,0)</f>
        <v>125</v>
      </c>
      <c r="J450" s="55">
        <f>VLOOKUP(A450,PLAN!B:AB,19,0)</f>
        <v>46241</v>
      </c>
      <c r="K450" s="57" t="str">
        <f>VLOOKUP(A450,PLAN!B:AB,20,0)</f>
        <v>M8</v>
      </c>
      <c r="L450" s="54"/>
      <c r="M450" s="54"/>
      <c r="N450" s="54"/>
      <c r="O450" s="286" t="str">
        <f>VLOOKUP(A450,PLAN!B:AB,21,0)</f>
        <v>CAG</v>
      </c>
      <c r="P450" s="285"/>
      <c r="Q450" s="55">
        <f>VLOOKUP(A450,PLAN!B:AB,16,0)</f>
        <v>46240</v>
      </c>
    </row>
    <row r="451" spans="1:17" ht="15" customHeight="1">
      <c r="A451" s="299" t="s">
        <v>4332</v>
      </c>
      <c r="B451" s="60">
        <f>VLOOKUP(A451,PLAN!B:T,5,0)</f>
        <v>11125051</v>
      </c>
      <c r="C451" s="60" t="str">
        <f>VLOOKUP(A451,PLAN!B:T,6,0)</f>
        <v>1831268-C-AK</v>
      </c>
      <c r="D451" s="60" t="str">
        <f>VLOOKUP(A451,PLAN!B:T,7,0)</f>
        <v>AIN-CKI-300R JP</v>
      </c>
      <c r="E451" s="60" t="str">
        <f>VLOOKUP(A451,PLAN!B:T,4,0)</f>
        <v>1001935731</v>
      </c>
      <c r="F451" s="59">
        <f>VLOOKUP(A451,PLAN!B:T,9,0)</f>
        <v>46253</v>
      </c>
      <c r="G451" s="59" t="str">
        <f>VLOOKUP(A451,PLAN!B:T,10,0)</f>
        <v>0103590898</v>
      </c>
      <c r="H451" s="58" t="str">
        <f>VLOOKUP(A451,PLAN!B:T,11,0)</f>
        <v>260731A67A</v>
      </c>
      <c r="I451" s="58">
        <f>VLOOKUP(A451,PLAN!B:T,12,0)</f>
        <v>30</v>
      </c>
      <c r="J451" s="55">
        <f>VLOOKUP(A451,PLAN!B:AB,19,0)</f>
        <v>46241</v>
      </c>
      <c r="K451" s="57" t="str">
        <f>VLOOKUP(A451,PLAN!B:AB,20,0)</f>
        <v>M8</v>
      </c>
      <c r="L451" s="54"/>
      <c r="M451" s="54"/>
      <c r="N451" s="54"/>
      <c r="O451" s="286" t="str">
        <f>VLOOKUP(A451,PLAN!B:AB,21,0)</f>
        <v>CAG</v>
      </c>
      <c r="P451" s="285"/>
      <c r="Q451" s="55">
        <f>VLOOKUP(A451,PLAN!B:AB,16,0)</f>
        <v>46240</v>
      </c>
    </row>
    <row r="452" spans="1:17" ht="15" customHeight="1">
      <c r="A452" s="299" t="s">
        <v>4333</v>
      </c>
      <c r="B452" s="60">
        <f>VLOOKUP(A452,PLAN!B:T,5,0)</f>
        <v>11134335</v>
      </c>
      <c r="C452" s="60" t="str">
        <f>VLOOKUP(A452,PLAN!B:T,6,0)</f>
        <v>2331161-A-A</v>
      </c>
      <c r="D452" s="60" t="str">
        <f>VLOOKUP(A452,PLAN!B:T,7,0)</f>
        <v>WAIN-CKI-008-200 CE3</v>
      </c>
      <c r="E452" s="60" t="str">
        <f>VLOOKUP(A452,PLAN!B:T,4,0)</f>
        <v>1001935732</v>
      </c>
      <c r="F452" s="59">
        <f>VLOOKUP(A452,PLAN!B:T,9,0)</f>
        <v>46253</v>
      </c>
      <c r="G452" s="59" t="str">
        <f>VLOOKUP(A452,PLAN!B:T,10,0)</f>
        <v>0103590899</v>
      </c>
      <c r="H452" s="58" t="str">
        <f>VLOOKUP(A452,PLAN!B:T,11,0)</f>
        <v>260731A68A</v>
      </c>
      <c r="I452" s="58">
        <f>VLOOKUP(A452,PLAN!B:T,12,0)</f>
        <v>25</v>
      </c>
      <c r="J452" s="55">
        <f>VLOOKUP(A452,PLAN!B:AB,19,0)</f>
        <v>46241</v>
      </c>
      <c r="K452" s="57" t="str">
        <f>VLOOKUP(A452,PLAN!B:AB,20,0)</f>
        <v>M8</v>
      </c>
      <c r="L452" s="54"/>
      <c r="M452" s="54"/>
      <c r="N452" s="54"/>
      <c r="O452" s="286" t="str">
        <f>VLOOKUP(A452,PLAN!B:AB,21,0)</f>
        <v>CAG</v>
      </c>
      <c r="P452" s="285"/>
      <c r="Q452" s="55">
        <f>VLOOKUP(A452,PLAN!B:AB,16,0)</f>
        <v>46240</v>
      </c>
    </row>
    <row r="453" spans="1:17" ht="15" customHeight="1">
      <c r="A453" s="299" t="s">
        <v>4334</v>
      </c>
      <c r="B453" s="60">
        <f>VLOOKUP(A453,PLAN!B:T,5,0)</f>
        <v>11134340</v>
      </c>
      <c r="C453" s="60" t="str">
        <f>VLOOKUP(A453,PLAN!B:T,6,0)</f>
        <v>2331156-A-A</v>
      </c>
      <c r="D453" s="60" t="str">
        <f>VLOOKUP(A453,PLAN!B:T,7,0)</f>
        <v>AIN-CKI-200-B-SFT CE2</v>
      </c>
      <c r="E453" s="60" t="str">
        <f>VLOOKUP(A453,PLAN!B:T,4,0)</f>
        <v>1001935733</v>
      </c>
      <c r="F453" s="59">
        <f>VLOOKUP(A453,PLAN!B:T,9,0)</f>
        <v>46253</v>
      </c>
      <c r="G453" s="59" t="str">
        <f>VLOOKUP(A453,PLAN!B:T,10,0)</f>
        <v>0103590900</v>
      </c>
      <c r="H453" s="58" t="str">
        <f>VLOOKUP(A453,PLAN!B:T,11,0)</f>
        <v>260731A69A</v>
      </c>
      <c r="I453" s="58">
        <f>VLOOKUP(A453,PLAN!B:T,12,0)</f>
        <v>25</v>
      </c>
      <c r="J453" s="55">
        <f>VLOOKUP(A453,PLAN!B:AB,19,0)</f>
        <v>46241</v>
      </c>
      <c r="K453" s="57" t="str">
        <f>VLOOKUP(A453,PLAN!B:AB,20,0)</f>
        <v>M8</v>
      </c>
      <c r="L453" s="54"/>
      <c r="M453" s="54"/>
      <c r="N453" s="54"/>
      <c r="O453" s="286" t="str">
        <f>VLOOKUP(A453,PLAN!B:AB,21,0)</f>
        <v>CAG</v>
      </c>
      <c r="P453" s="285"/>
      <c r="Q453" s="55">
        <f>VLOOKUP(A453,PLAN!B:AB,16,0)</f>
        <v>46240</v>
      </c>
    </row>
    <row r="454" spans="1:17" ht="15" customHeight="1">
      <c r="A454" s="299" t="s">
        <v>4335</v>
      </c>
      <c r="B454" s="60">
        <f>VLOOKUP(A454,PLAN!B:T,5,0)</f>
        <v>11134341</v>
      </c>
      <c r="C454" s="60" t="str">
        <f>VLOOKUP(A454,PLAN!B:T,6,0)</f>
        <v>2331155-A-A</v>
      </c>
      <c r="D454" s="60" t="str">
        <f>VLOOKUP(A454,PLAN!B:T,7,0)</f>
        <v>AIN-CKI-18-200-SFT CE2</v>
      </c>
      <c r="E454" s="60" t="str">
        <f>VLOOKUP(A454,PLAN!B:T,4,0)</f>
        <v>1001935734</v>
      </c>
      <c r="F454" s="59">
        <f>VLOOKUP(A454,PLAN!B:T,9,0)</f>
        <v>46253</v>
      </c>
      <c r="G454" s="59" t="str">
        <f>VLOOKUP(A454,PLAN!B:T,10,0)</f>
        <v>0103590901</v>
      </c>
      <c r="H454" s="58" t="str">
        <f>VLOOKUP(A454,PLAN!B:T,11,0)</f>
        <v>260731A70A</v>
      </c>
      <c r="I454" s="58">
        <f>VLOOKUP(A454,PLAN!B:T,12,0)</f>
        <v>25</v>
      </c>
      <c r="J454" s="55">
        <f>VLOOKUP(A454,PLAN!B:AB,19,0)</f>
        <v>46241</v>
      </c>
      <c r="K454" s="57" t="str">
        <f>VLOOKUP(A454,PLAN!B:AB,20,0)</f>
        <v>M8</v>
      </c>
      <c r="L454" s="54"/>
      <c r="M454" s="54"/>
      <c r="N454" s="54"/>
      <c r="O454" s="286" t="str">
        <f>VLOOKUP(A454,PLAN!B:AB,21,0)</f>
        <v>CAG</v>
      </c>
      <c r="P454" s="285"/>
      <c r="Q454" s="55">
        <f>VLOOKUP(A454,PLAN!B:AB,16,0)</f>
        <v>46240</v>
      </c>
    </row>
    <row r="455" spans="1:17" ht="15" customHeight="1">
      <c r="A455" s="299" t="s">
        <v>4336</v>
      </c>
      <c r="B455" s="60">
        <f>VLOOKUP(A455,PLAN!B:T,5,0)</f>
        <v>11134339</v>
      </c>
      <c r="C455" s="60" t="str">
        <f>VLOOKUP(A455,PLAN!B:T,6,0)</f>
        <v>2331167-A-A</v>
      </c>
      <c r="D455" s="60" t="str">
        <f>VLOOKUP(A455,PLAN!B:T,7,0)</f>
        <v>AIN-CKX-10-200-R CE2</v>
      </c>
      <c r="E455" s="60" t="str">
        <f>VLOOKUP(A455,PLAN!B:T,4,0)</f>
        <v>1001935735</v>
      </c>
      <c r="F455" s="59">
        <f>VLOOKUP(A455,PLAN!B:T,9,0)</f>
        <v>46253</v>
      </c>
      <c r="G455" s="59" t="str">
        <f>VLOOKUP(A455,PLAN!B:T,10,0)</f>
        <v>0103590902</v>
      </c>
      <c r="H455" s="58" t="str">
        <f>VLOOKUP(A455,PLAN!B:T,11,0)</f>
        <v>260731A71A</v>
      </c>
      <c r="I455" s="58">
        <f>VLOOKUP(A455,PLAN!B:T,12,0)</f>
        <v>15</v>
      </c>
      <c r="J455" s="55">
        <f>VLOOKUP(A455,PLAN!B:AB,19,0)</f>
        <v>46241</v>
      </c>
      <c r="K455" s="57" t="str">
        <f>VLOOKUP(A455,PLAN!B:AB,20,0)</f>
        <v>M8</v>
      </c>
      <c r="L455" s="54"/>
      <c r="M455" s="54"/>
      <c r="N455" s="54"/>
      <c r="O455" s="286" t="str">
        <f>VLOOKUP(A455,PLAN!B:AB,21,0)</f>
        <v>CAG</v>
      </c>
      <c r="P455" s="285"/>
      <c r="Q455" s="55">
        <f>VLOOKUP(A455,PLAN!B:AB,16,0)</f>
        <v>46240</v>
      </c>
    </row>
    <row r="456" spans="1:17" ht="15" customHeight="1">
      <c r="A456" s="299" t="s">
        <v>4562</v>
      </c>
      <c r="B456" s="60">
        <f>VLOOKUP(A456,PLAN!B:T,5,0)</f>
        <v>11134342</v>
      </c>
      <c r="C456" s="60" t="str">
        <f>VLOOKUP(A456,PLAN!B:T,6,0)</f>
        <v>1036068-S-AK-P</v>
      </c>
      <c r="D456" s="60" t="str">
        <f>VLOOKUP(A456,PLAN!B:T,7,0)</f>
        <v>AHW14R001S CN</v>
      </c>
      <c r="E456" s="60" t="str">
        <f>VLOOKUP(A456,PLAN!B:T,4,0)</f>
        <v>1001937243</v>
      </c>
      <c r="F456" s="59">
        <f>VLOOKUP(A456,PLAN!B:T,9,0)</f>
        <v>46254</v>
      </c>
      <c r="G456" s="59" t="str">
        <f>VLOOKUP(A456,PLAN!B:T,10,0)</f>
        <v>0103593418</v>
      </c>
      <c r="H456" s="58" t="str">
        <f>VLOOKUP(A456,PLAN!B:T,11,0)</f>
        <v>260804A01A</v>
      </c>
      <c r="I456" s="58">
        <f>VLOOKUP(A456,PLAN!B:T,12,0)</f>
        <v>3586</v>
      </c>
      <c r="J456" s="55">
        <f>VLOOKUP(A456,PLAN!B:AB,19,0)</f>
        <v>46242</v>
      </c>
      <c r="K456" s="57" t="str">
        <f>VLOOKUP(A456,PLAN!B:AB,20,0)</f>
        <v>M1</v>
      </c>
      <c r="L456" s="54"/>
      <c r="M456" s="54"/>
      <c r="N456" s="54"/>
      <c r="O456" s="286" t="str">
        <f>VLOOKUP(A456,PLAN!B:AB,21,0)</f>
        <v>F3</v>
      </c>
      <c r="P456" s="285"/>
      <c r="Q456" s="55">
        <f>VLOOKUP(A456,PLAN!B:AB,16,0)</f>
        <v>46241</v>
      </c>
    </row>
    <row r="457" spans="1:17" ht="15" customHeight="1">
      <c r="A457" s="299" t="s">
        <v>4576</v>
      </c>
      <c r="B457" s="60">
        <f>VLOOKUP(A457,PLAN!B:T,5,0)</f>
        <v>11134342</v>
      </c>
      <c r="C457" s="60" t="str">
        <f>VLOOKUP(A457,PLAN!B:T,6,0)</f>
        <v>1036068-S-AK-P</v>
      </c>
      <c r="D457" s="60" t="str">
        <f>VLOOKUP(A457,PLAN!B:T,7,0)</f>
        <v>AHW14R001S CN</v>
      </c>
      <c r="E457" s="60" t="str">
        <f>VLOOKUP(A457,PLAN!B:T,4,0)</f>
        <v>1001937244</v>
      </c>
      <c r="F457" s="59">
        <f>VLOOKUP(A457,PLAN!B:T,9,0)</f>
        <v>46254</v>
      </c>
      <c r="G457" s="59" t="str">
        <f>VLOOKUP(A457,PLAN!B:T,10,0)</f>
        <v>0103593419</v>
      </c>
      <c r="H457" s="58" t="str">
        <f>VLOOKUP(A457,PLAN!B:T,11,0)</f>
        <v>260804A02A</v>
      </c>
      <c r="I457" s="58">
        <f>VLOOKUP(A457,PLAN!B:T,12,0)</f>
        <v>3586</v>
      </c>
      <c r="J457" s="55">
        <f>VLOOKUP(A457,PLAN!B:AB,19,0)</f>
        <v>46242</v>
      </c>
      <c r="K457" s="57" t="str">
        <f>VLOOKUP(A457,PLAN!B:AB,20,0)</f>
        <v>M2</v>
      </c>
      <c r="L457" s="54"/>
      <c r="M457" s="54"/>
      <c r="N457" s="54"/>
      <c r="O457" s="286" t="str">
        <f>VLOOKUP(A457,PLAN!B:AB,21,0)</f>
        <v>F3</v>
      </c>
      <c r="P457" s="285"/>
      <c r="Q457" s="55">
        <f>VLOOKUP(A457,PLAN!B:AB,16,0)</f>
        <v>46241</v>
      </c>
    </row>
    <row r="458" spans="1:17" ht="15" customHeight="1">
      <c r="A458" s="299" t="s">
        <v>4577</v>
      </c>
      <c r="B458" s="60">
        <f>VLOOKUP(A458,PLAN!B:T,5,0)</f>
        <v>11134342</v>
      </c>
      <c r="C458" s="60" t="str">
        <f>VLOOKUP(A458,PLAN!B:T,6,0)</f>
        <v>1036068-S-AK-P</v>
      </c>
      <c r="D458" s="60" t="str">
        <f>VLOOKUP(A458,PLAN!B:T,7,0)</f>
        <v>AHW14R001S CN</v>
      </c>
      <c r="E458" s="60" t="str">
        <f>VLOOKUP(A458,PLAN!B:T,4,0)</f>
        <v>1001937245</v>
      </c>
      <c r="F458" s="59">
        <f>VLOOKUP(A458,PLAN!B:T,9,0)</f>
        <v>46254</v>
      </c>
      <c r="G458" s="59" t="str">
        <f>VLOOKUP(A458,PLAN!B:T,10,0)</f>
        <v>0103593420</v>
      </c>
      <c r="H458" s="58" t="str">
        <f>VLOOKUP(A458,PLAN!B:T,11,0)</f>
        <v>260804A03A</v>
      </c>
      <c r="I458" s="58">
        <f>VLOOKUP(A458,PLAN!B:T,12,0)</f>
        <v>2386</v>
      </c>
      <c r="J458" s="55">
        <f>VLOOKUP(A458,PLAN!B:AB,19,0)</f>
        <v>46242</v>
      </c>
      <c r="K458" s="57" t="str">
        <f>VLOOKUP(A458,PLAN!B:AB,20,0)</f>
        <v>M3</v>
      </c>
      <c r="L458" s="54"/>
      <c r="M458" s="54"/>
      <c r="N458" s="54"/>
      <c r="O458" s="286" t="str">
        <f>VLOOKUP(A458,PLAN!B:AB,21,0)</f>
        <v>F3</v>
      </c>
      <c r="P458" s="285"/>
      <c r="Q458" s="55">
        <f>VLOOKUP(A458,PLAN!B:AB,16,0)</f>
        <v>46241</v>
      </c>
    </row>
    <row r="459" spans="1:17" ht="15" customHeight="1">
      <c r="A459" s="299" t="s">
        <v>4578</v>
      </c>
      <c r="B459" s="60">
        <f>VLOOKUP(A459,PLAN!B:T,5,0)</f>
        <v>11134237</v>
      </c>
      <c r="C459" s="60" t="str">
        <f>VLOOKUP(A459,PLAN!B:T,6,0)</f>
        <v>1436196-Q-A</v>
      </c>
      <c r="D459" s="60" t="str">
        <f>VLOOKUP(A459,PLAN!B:T,7,0)</f>
        <v>AHW14R004S CN</v>
      </c>
      <c r="E459" s="60" t="str">
        <f>VLOOKUP(A459,PLAN!B:T,4,0)</f>
        <v>1001937246</v>
      </c>
      <c r="F459" s="59">
        <f>VLOOKUP(A459,PLAN!B:T,9,0)</f>
        <v>46254</v>
      </c>
      <c r="G459" s="59" t="str">
        <f>VLOOKUP(A459,PLAN!B:T,10,0)</f>
        <v>0103593421</v>
      </c>
      <c r="H459" s="58" t="str">
        <f>VLOOKUP(A459,PLAN!B:T,11,0)</f>
        <v>260804A04A</v>
      </c>
      <c r="I459" s="58">
        <f>VLOOKUP(A459,PLAN!B:T,12,0)</f>
        <v>2389</v>
      </c>
      <c r="J459" s="55">
        <f>VLOOKUP(A459,PLAN!B:AB,19,0)</f>
        <v>46242</v>
      </c>
      <c r="K459" s="57" t="str">
        <f>VLOOKUP(A459,PLAN!B:AB,20,0)</f>
        <v>M4</v>
      </c>
      <c r="L459" s="54"/>
      <c r="M459" s="54"/>
      <c r="N459" s="54"/>
      <c r="O459" s="286" t="str">
        <f>VLOOKUP(A459,PLAN!B:AB,21,0)</f>
        <v>F3</v>
      </c>
      <c r="P459" s="285"/>
      <c r="Q459" s="55">
        <f>VLOOKUP(A459,PLAN!B:AB,16,0)</f>
        <v>46241</v>
      </c>
    </row>
    <row r="460" spans="1:17" ht="15" customHeight="1">
      <c r="A460" s="299" t="s">
        <v>4579</v>
      </c>
      <c r="B460" s="60">
        <f>VLOOKUP(A460,PLAN!B:T,5,0)</f>
        <v>11134237</v>
      </c>
      <c r="C460" s="60" t="str">
        <f>VLOOKUP(A460,PLAN!B:T,6,0)</f>
        <v>1436196-Q-A</v>
      </c>
      <c r="D460" s="60" t="str">
        <f>VLOOKUP(A460,PLAN!B:T,7,0)</f>
        <v>AHW14R004S CN</v>
      </c>
      <c r="E460" s="60" t="str">
        <f>VLOOKUP(A460,PLAN!B:T,4,0)</f>
        <v>1001937247</v>
      </c>
      <c r="F460" s="59">
        <f>VLOOKUP(A460,PLAN!B:T,9,0)</f>
        <v>46254</v>
      </c>
      <c r="G460" s="59" t="str">
        <f>VLOOKUP(A460,PLAN!B:T,10,0)</f>
        <v>0103593422</v>
      </c>
      <c r="H460" s="58" t="str">
        <f>VLOOKUP(A460,PLAN!B:T,11,0)</f>
        <v>260804A05A</v>
      </c>
      <c r="I460" s="58">
        <f>VLOOKUP(A460,PLAN!B:T,12,0)</f>
        <v>3586</v>
      </c>
      <c r="J460" s="55">
        <f>VLOOKUP(A460,PLAN!B:AB,19,0)</f>
        <v>46242</v>
      </c>
      <c r="K460" s="57" t="str">
        <f>VLOOKUP(A460,PLAN!B:AB,20,0)</f>
        <v>M5</v>
      </c>
      <c r="L460" s="54"/>
      <c r="M460" s="54"/>
      <c r="N460" s="54"/>
      <c r="O460" s="286" t="str">
        <f>VLOOKUP(A460,PLAN!B:AB,21,0)</f>
        <v>F3</v>
      </c>
      <c r="P460" s="285"/>
      <c r="Q460" s="55">
        <f>VLOOKUP(A460,PLAN!B:AB,16,0)</f>
        <v>46241</v>
      </c>
    </row>
    <row r="461" spans="1:17" ht="15" customHeight="1">
      <c r="A461" s="299" t="s">
        <v>4575</v>
      </c>
      <c r="B461" s="60">
        <f>VLOOKUP(A461,PLAN!B:T,5,0)</f>
        <v>11133759</v>
      </c>
      <c r="C461" s="60" t="str">
        <f>VLOOKUP(A461,PLAN!B:T,6,0)</f>
        <v>1456045-Q-A</v>
      </c>
      <c r="D461" s="60" t="str">
        <f>VLOOKUP(A461,PLAN!B:T,7,0)</f>
        <v>STM180-14S CN</v>
      </c>
      <c r="E461" s="60" t="str">
        <f>VLOOKUP(A461,PLAN!B:T,4,0)</f>
        <v>1001937248</v>
      </c>
      <c r="F461" s="59">
        <f>VLOOKUP(A461,PLAN!B:T,9,0)</f>
        <v>46261</v>
      </c>
      <c r="G461" s="59" t="str">
        <f>VLOOKUP(A461,PLAN!B:T,10,0)</f>
        <v>0103593423</v>
      </c>
      <c r="H461" s="58" t="str">
        <f>VLOOKUP(A461,PLAN!B:T,11,0)</f>
        <v>260804A06A</v>
      </c>
      <c r="I461" s="58">
        <f>VLOOKUP(A461,PLAN!B:T,12,0)</f>
        <v>1569</v>
      </c>
      <c r="J461" s="55">
        <f>VLOOKUP(A461,PLAN!B:AB,19,0)</f>
        <v>46242</v>
      </c>
      <c r="K461" s="57" t="str">
        <f>VLOOKUP(A461,PLAN!B:AB,20,0)</f>
        <v>M6</v>
      </c>
      <c r="L461" s="54"/>
      <c r="M461" s="54"/>
      <c r="N461" s="54"/>
      <c r="O461" s="286" t="str">
        <f>VLOOKUP(A461,PLAN!B:AB,21,0)</f>
        <v>F2</v>
      </c>
      <c r="P461" s="285"/>
      <c r="Q461" s="55">
        <f>VLOOKUP(A461,PLAN!B:AB,16,0)</f>
        <v>46241</v>
      </c>
    </row>
    <row r="462" spans="1:17" ht="15" customHeight="1">
      <c r="A462" s="299" t="s">
        <v>4558</v>
      </c>
      <c r="B462" s="60">
        <f>VLOOKUP(A462,PLAN!B:T,5,0)</f>
        <v>11133764</v>
      </c>
      <c r="C462" s="60" t="str">
        <f>VLOOKUP(A462,PLAN!B:T,6,0)</f>
        <v>1456050-Q-A</v>
      </c>
      <c r="D462" s="60" t="str">
        <f>VLOOKUP(A462,PLAN!B:T,7,0)</f>
        <v>STM180-18S CN</v>
      </c>
      <c r="E462" s="60" t="str">
        <f>VLOOKUP(A462,PLAN!B:T,4,0)</f>
        <v>1001937249</v>
      </c>
      <c r="F462" s="59">
        <f>VLOOKUP(A462,PLAN!B:T,9,0)</f>
        <v>46261</v>
      </c>
      <c r="G462" s="59" t="str">
        <f>VLOOKUP(A462,PLAN!B:T,10,0)</f>
        <v>0103593424</v>
      </c>
      <c r="H462" s="58" t="str">
        <f>VLOOKUP(A462,PLAN!B:T,11,0)</f>
        <v>260804A07A</v>
      </c>
      <c r="I462" s="58">
        <f>VLOOKUP(A462,PLAN!B:T,12,0)</f>
        <v>1577</v>
      </c>
      <c r="J462" s="55">
        <f>VLOOKUP(A462,PLAN!B:AB,19,0)</f>
        <v>46242</v>
      </c>
      <c r="K462" s="57" t="str">
        <f>VLOOKUP(A462,PLAN!B:AB,20,0)</f>
        <v>M6</v>
      </c>
      <c r="L462" s="54"/>
      <c r="M462" s="54"/>
      <c r="N462" s="54"/>
      <c r="O462" s="286" t="str">
        <f>VLOOKUP(A462,PLAN!B:AB,21,0)</f>
        <v>F2</v>
      </c>
      <c r="P462" s="285"/>
      <c r="Q462" s="55">
        <f>VLOOKUP(A462,PLAN!B:AB,16,0)</f>
        <v>46241</v>
      </c>
    </row>
    <row r="463" spans="1:17" ht="15" customHeight="1">
      <c r="A463" s="299" t="s">
        <v>4580</v>
      </c>
      <c r="B463" s="60">
        <f>VLOOKUP(A463,PLAN!B:T,5,0)</f>
        <v>11134241</v>
      </c>
      <c r="C463" s="60" t="str">
        <f>VLOOKUP(A463,PLAN!B:T,6,0)</f>
        <v>1436298-J-AK</v>
      </c>
      <c r="D463" s="60" t="str">
        <f>VLOOKUP(A463,PLAN!B:T,7,0)</f>
        <v>APW14R005S CN</v>
      </c>
      <c r="E463" s="60" t="str">
        <f>VLOOKUP(A463,PLAN!B:T,4,0)</f>
        <v>1001937250</v>
      </c>
      <c r="F463" s="59">
        <f>VLOOKUP(A463,PLAN!B:T,9,0)</f>
        <v>46254</v>
      </c>
      <c r="G463" s="59" t="str">
        <f>VLOOKUP(A463,PLAN!B:T,10,0)</f>
        <v>0103593425</v>
      </c>
      <c r="H463" s="58" t="str">
        <f>VLOOKUP(A463,PLAN!B:T,11,0)</f>
        <v>260804A08A</v>
      </c>
      <c r="I463" s="58">
        <f>VLOOKUP(A463,PLAN!B:T,12,0)</f>
        <v>79</v>
      </c>
      <c r="J463" s="55">
        <f>VLOOKUP(A463,PLAN!B:AB,19,0)</f>
        <v>46242</v>
      </c>
      <c r="K463" s="57" t="str">
        <f>VLOOKUP(A463,PLAN!B:AB,20,0)</f>
        <v>M7</v>
      </c>
      <c r="L463" s="54"/>
      <c r="M463" s="54"/>
      <c r="N463" s="54"/>
      <c r="O463" s="286" t="str">
        <f>VLOOKUP(A463,PLAN!B:AB,21,0)</f>
        <v>F2</v>
      </c>
      <c r="P463" s="285"/>
      <c r="Q463" s="55">
        <f>VLOOKUP(A463,PLAN!B:AB,16,0)</f>
        <v>46241</v>
      </c>
    </row>
    <row r="464" spans="1:17" ht="15" customHeight="1">
      <c r="A464" s="299" t="s">
        <v>4581</v>
      </c>
      <c r="B464" s="60">
        <f>VLOOKUP(A464,PLAN!B:T,5,0)</f>
        <v>11134241</v>
      </c>
      <c r="C464" s="60" t="str">
        <f>VLOOKUP(A464,PLAN!B:T,6,0)</f>
        <v>1436298-J-AK</v>
      </c>
      <c r="D464" s="60" t="str">
        <f>VLOOKUP(A464,PLAN!B:T,7,0)</f>
        <v>APW14R005S CN</v>
      </c>
      <c r="E464" s="60" t="str">
        <f>VLOOKUP(A464,PLAN!B:T,4,0)</f>
        <v>1001937251</v>
      </c>
      <c r="F464" s="59">
        <f>VLOOKUP(A464,PLAN!B:T,9,0)</f>
        <v>46254</v>
      </c>
      <c r="G464" s="59" t="str">
        <f>VLOOKUP(A464,PLAN!B:T,10,0)</f>
        <v>0103593426</v>
      </c>
      <c r="H464" s="58" t="str">
        <f>VLOOKUP(A464,PLAN!B:T,11,0)</f>
        <v>260804A09A</v>
      </c>
      <c r="I464" s="58">
        <f>VLOOKUP(A464,PLAN!B:T,12,0)</f>
        <v>484</v>
      </c>
      <c r="J464" s="55">
        <f>VLOOKUP(A464,PLAN!B:AB,19,0)</f>
        <v>46242</v>
      </c>
      <c r="K464" s="57" t="str">
        <f>VLOOKUP(A464,PLAN!B:AB,20,0)</f>
        <v>M7</v>
      </c>
      <c r="L464" s="54"/>
      <c r="M464" s="54"/>
      <c r="N464" s="54"/>
      <c r="O464" s="286" t="str">
        <f>VLOOKUP(A464,PLAN!B:AB,21,0)</f>
        <v>F2</v>
      </c>
      <c r="P464" s="285"/>
      <c r="Q464" s="55">
        <f>VLOOKUP(A464,PLAN!B:AB,16,0)</f>
        <v>46241</v>
      </c>
    </row>
    <row r="465" spans="1:17" ht="15" customHeight="1">
      <c r="A465" s="299" t="s">
        <v>4582</v>
      </c>
      <c r="B465" s="60">
        <f>VLOOKUP(A465,PLAN!B:T,5,0)</f>
        <v>11134234</v>
      </c>
      <c r="C465" s="60" t="str">
        <f>VLOOKUP(A465,PLAN!B:T,6,0)</f>
        <v>1036066-R-AK</v>
      </c>
      <c r="D465" s="60" t="str">
        <f>VLOOKUP(A465,PLAN!B:T,7,0)</f>
        <v>AGP140002 CN</v>
      </c>
      <c r="E465" s="60" t="str">
        <f>VLOOKUP(A465,PLAN!B:T,4,0)</f>
        <v>1001937252</v>
      </c>
      <c r="F465" s="59">
        <f>VLOOKUP(A465,PLAN!B:T,9,0)</f>
        <v>46254</v>
      </c>
      <c r="G465" s="59" t="str">
        <f>VLOOKUP(A465,PLAN!B:T,10,0)</f>
        <v>0103593427</v>
      </c>
      <c r="H465" s="58" t="str">
        <f>VLOOKUP(A465,PLAN!B:T,11,0)</f>
        <v>260804A10A</v>
      </c>
      <c r="I465" s="58">
        <f>VLOOKUP(A465,PLAN!B:T,12,0)</f>
        <v>555</v>
      </c>
      <c r="J465" s="55">
        <f>VLOOKUP(A465,PLAN!B:AB,19,0)</f>
        <v>46242</v>
      </c>
      <c r="K465" s="57" t="str">
        <f>VLOOKUP(A465,PLAN!B:AB,20,0)</f>
        <v>M7</v>
      </c>
      <c r="L465" s="54"/>
      <c r="M465" s="54"/>
      <c r="N465" s="54"/>
      <c r="O465" s="286" t="str">
        <f>VLOOKUP(A465,PLAN!B:AB,21,0)</f>
        <v>F2</v>
      </c>
      <c r="P465" s="285"/>
      <c r="Q465" s="55">
        <f>VLOOKUP(A465,PLAN!B:AB,16,0)</f>
        <v>46241</v>
      </c>
    </row>
    <row r="466" spans="1:17" ht="15" customHeight="1">
      <c r="A466" s="299" t="s">
        <v>4583</v>
      </c>
      <c r="B466" s="60">
        <f>VLOOKUP(A466,PLAN!B:T,5,0)</f>
        <v>11134240</v>
      </c>
      <c r="C466" s="60" t="str">
        <f>VLOOKUP(A466,PLAN!B:T,6,0)</f>
        <v>1436296-J-AK</v>
      </c>
      <c r="D466" s="60" t="str">
        <f>VLOOKUP(A466,PLAN!B:T,7,0)</f>
        <v>APW14R009S CN</v>
      </c>
      <c r="E466" s="60" t="str">
        <f>VLOOKUP(A466,PLAN!B:T,4,0)</f>
        <v>1001937253</v>
      </c>
      <c r="F466" s="59">
        <f>VLOOKUP(A466,PLAN!B:T,9,0)</f>
        <v>46254</v>
      </c>
      <c r="G466" s="59" t="str">
        <f>VLOOKUP(A466,PLAN!B:T,10,0)</f>
        <v>0103593428</v>
      </c>
      <c r="H466" s="58" t="str">
        <f>VLOOKUP(A466,PLAN!B:T,11,0)</f>
        <v>260804A11A</v>
      </c>
      <c r="I466" s="58">
        <f>VLOOKUP(A466,PLAN!B:T,12,0)</f>
        <v>1253</v>
      </c>
      <c r="J466" s="55">
        <f>VLOOKUP(A466,PLAN!B:AB,19,0)</f>
        <v>46242</v>
      </c>
      <c r="K466" s="57" t="str">
        <f>VLOOKUP(A466,PLAN!B:AB,20,0)</f>
        <v>M7</v>
      </c>
      <c r="L466" s="54"/>
      <c r="M466" s="54"/>
      <c r="N466" s="54"/>
      <c r="O466" s="286" t="str">
        <f>VLOOKUP(A466,PLAN!B:AB,21,0)</f>
        <v>F2</v>
      </c>
      <c r="P466" s="285"/>
      <c r="Q466" s="55">
        <f>VLOOKUP(A466,PLAN!B:AB,16,0)</f>
        <v>46241</v>
      </c>
    </row>
    <row r="467" spans="1:17" ht="15" customHeight="1">
      <c r="A467" s="299" t="s">
        <v>4559</v>
      </c>
      <c r="B467" s="60">
        <f>VLOOKUP(A467,PLAN!B:T,5,0)</f>
        <v>11134342</v>
      </c>
      <c r="C467" s="60" t="str">
        <f>VLOOKUP(A467,PLAN!B:T,6,0)</f>
        <v>1036068-S-AK-P</v>
      </c>
      <c r="D467" s="60" t="str">
        <f>VLOOKUP(A467,PLAN!B:T,7,0)</f>
        <v>AHW14R001S CN</v>
      </c>
      <c r="E467" s="60" t="str">
        <f>VLOOKUP(A467,PLAN!B:T,4,0)</f>
        <v>1001937254</v>
      </c>
      <c r="F467" s="59">
        <f>VLOOKUP(A467,PLAN!B:T,9,0)</f>
        <v>46255</v>
      </c>
      <c r="G467" s="59" t="str">
        <f>VLOOKUP(A467,PLAN!B:T,10,0)</f>
        <v>0103593429</v>
      </c>
      <c r="H467" s="58" t="str">
        <f>VLOOKUP(A467,PLAN!B:T,11,0)</f>
        <v>260804A12A</v>
      </c>
      <c r="I467" s="58">
        <f>VLOOKUP(A467,PLAN!B:T,12,0)</f>
        <v>3586</v>
      </c>
      <c r="J467" s="55">
        <f>VLOOKUP(A467,PLAN!B:AB,19,0)</f>
        <v>46247</v>
      </c>
      <c r="K467" s="57" t="str">
        <f>VLOOKUP(A467,PLAN!B:AB,20,0)</f>
        <v>M1</v>
      </c>
      <c r="L467" s="54"/>
      <c r="M467" s="54"/>
      <c r="N467" s="54"/>
      <c r="O467" s="286" t="str">
        <f>VLOOKUP(A467,PLAN!B:AB,21,0)</f>
        <v>F3</v>
      </c>
      <c r="P467" s="285"/>
      <c r="Q467" s="55">
        <f>VLOOKUP(A467,PLAN!B:AB,16,0)</f>
        <v>46242</v>
      </c>
    </row>
    <row r="468" spans="1:17" ht="15" customHeight="1">
      <c r="A468" s="299" t="s">
        <v>4563</v>
      </c>
      <c r="B468" s="60">
        <f>VLOOKUP(A468,PLAN!B:T,5,0)</f>
        <v>11134342</v>
      </c>
      <c r="C468" s="60" t="str">
        <f>VLOOKUP(A468,PLAN!B:T,6,0)</f>
        <v>1036068-S-AK-P</v>
      </c>
      <c r="D468" s="60" t="str">
        <f>VLOOKUP(A468,PLAN!B:T,7,0)</f>
        <v>AHW14R001S CN</v>
      </c>
      <c r="E468" s="60" t="str">
        <f>VLOOKUP(A468,PLAN!B:T,4,0)</f>
        <v>1001937255</v>
      </c>
      <c r="F468" s="59">
        <f>VLOOKUP(A468,PLAN!B:T,9,0)</f>
        <v>46255</v>
      </c>
      <c r="G468" s="59" t="str">
        <f>VLOOKUP(A468,PLAN!B:T,10,0)</f>
        <v>0103593430</v>
      </c>
      <c r="H468" s="58" t="str">
        <f>VLOOKUP(A468,PLAN!B:T,11,0)</f>
        <v>260804A13A</v>
      </c>
      <c r="I468" s="58">
        <f>VLOOKUP(A468,PLAN!B:T,12,0)</f>
        <v>2386</v>
      </c>
      <c r="J468" s="55">
        <f>VLOOKUP(A468,PLAN!B:AB,19,0)</f>
        <v>46247</v>
      </c>
      <c r="K468" s="57" t="str">
        <f>VLOOKUP(A468,PLAN!B:AB,20,0)</f>
        <v>M2</v>
      </c>
      <c r="L468" s="54"/>
      <c r="M468" s="54"/>
      <c r="N468" s="54"/>
      <c r="O468" s="286" t="str">
        <f>VLOOKUP(A468,PLAN!B:AB,21,0)</f>
        <v>F3</v>
      </c>
      <c r="P468" s="285"/>
      <c r="Q468" s="55">
        <f>VLOOKUP(A468,PLAN!B:AB,16,0)</f>
        <v>46242</v>
      </c>
    </row>
    <row r="469" spans="1:17" ht="15" customHeight="1">
      <c r="A469" s="299" t="s">
        <v>4564</v>
      </c>
      <c r="B469" s="60">
        <f>VLOOKUP(A469,PLAN!B:T,5,0)</f>
        <v>11134237</v>
      </c>
      <c r="C469" s="60" t="str">
        <f>VLOOKUP(A469,PLAN!B:T,6,0)</f>
        <v>1436196-Q-A</v>
      </c>
      <c r="D469" s="60" t="str">
        <f>VLOOKUP(A469,PLAN!B:T,7,0)</f>
        <v>AHW14R004S CN</v>
      </c>
      <c r="E469" s="60" t="str">
        <f>VLOOKUP(A469,PLAN!B:T,4,0)</f>
        <v>1001937256</v>
      </c>
      <c r="F469" s="59">
        <f>VLOOKUP(A469,PLAN!B:T,9,0)</f>
        <v>46255</v>
      </c>
      <c r="G469" s="59" t="str">
        <f>VLOOKUP(A469,PLAN!B:T,10,0)</f>
        <v>0103593431</v>
      </c>
      <c r="H469" s="58" t="str">
        <f>VLOOKUP(A469,PLAN!B:T,11,0)</f>
        <v>260804A14A</v>
      </c>
      <c r="I469" s="58">
        <f>VLOOKUP(A469,PLAN!B:T,12,0)</f>
        <v>324</v>
      </c>
      <c r="J469" s="55">
        <f>VLOOKUP(A469,PLAN!B:AB,19,0)</f>
        <v>46247</v>
      </c>
      <c r="K469" s="57" t="str">
        <f>VLOOKUP(A469,PLAN!B:AB,20,0)</f>
        <v>M3</v>
      </c>
      <c r="L469" s="54"/>
      <c r="M469" s="54"/>
      <c r="N469" s="54"/>
      <c r="O469" s="286" t="str">
        <f>VLOOKUP(A469,PLAN!B:AB,21,0)</f>
        <v>F3</v>
      </c>
      <c r="P469" s="285"/>
      <c r="Q469" s="55">
        <f>VLOOKUP(A469,PLAN!B:AB,16,0)</f>
        <v>46242</v>
      </c>
    </row>
    <row r="470" spans="1:17" ht="15" customHeight="1">
      <c r="A470" s="299" t="s">
        <v>4560</v>
      </c>
      <c r="B470" s="60">
        <f>VLOOKUP(A470,PLAN!B:T,5,0)</f>
        <v>11134237</v>
      </c>
      <c r="C470" s="60" t="str">
        <f>VLOOKUP(A470,PLAN!B:T,6,0)</f>
        <v>1436196-Q-A</v>
      </c>
      <c r="D470" s="60" t="str">
        <f>VLOOKUP(A470,PLAN!B:T,7,0)</f>
        <v>AHW14R004S CN</v>
      </c>
      <c r="E470" s="60" t="str">
        <f>VLOOKUP(A470,PLAN!B:T,4,0)</f>
        <v>1001937257</v>
      </c>
      <c r="F470" s="59">
        <f>VLOOKUP(A470,PLAN!B:T,9,0)</f>
        <v>46255</v>
      </c>
      <c r="G470" s="59" t="str">
        <f>VLOOKUP(A470,PLAN!B:T,10,0)</f>
        <v>0103593432</v>
      </c>
      <c r="H470" s="58" t="str">
        <f>VLOOKUP(A470,PLAN!B:T,11,0)</f>
        <v>260804A15A</v>
      </c>
      <c r="I470" s="58">
        <f>VLOOKUP(A470,PLAN!B:T,12,0)</f>
        <v>3216</v>
      </c>
      <c r="J470" s="55">
        <f>VLOOKUP(A470,PLAN!B:AB,19,0)</f>
        <v>46247</v>
      </c>
      <c r="K470" s="57" t="str">
        <f>VLOOKUP(A470,PLAN!B:AB,20,0)</f>
        <v>M3</v>
      </c>
      <c r="L470" s="54"/>
      <c r="M470" s="54"/>
      <c r="N470" s="54"/>
      <c r="O470" s="286" t="str">
        <f>VLOOKUP(A470,PLAN!B:AB,21,0)</f>
        <v>F3</v>
      </c>
      <c r="P470" s="285"/>
      <c r="Q470" s="55">
        <f>VLOOKUP(A470,PLAN!B:AB,16,0)</f>
        <v>46242</v>
      </c>
    </row>
    <row r="471" spans="1:17" ht="15" customHeight="1">
      <c r="A471" s="299" t="s">
        <v>4565</v>
      </c>
      <c r="B471" s="60">
        <f>VLOOKUP(A471,PLAN!B:T,5,0)</f>
        <v>11134235</v>
      </c>
      <c r="C471" s="60" t="str">
        <f>VLOOKUP(A471,PLAN!B:T,6,0)</f>
        <v>1036068-S-AK</v>
      </c>
      <c r="D471" s="60" t="str">
        <f>VLOOKUP(A471,PLAN!B:T,7,0)</f>
        <v>AHW14R001S CN</v>
      </c>
      <c r="E471" s="60" t="str">
        <f>VLOOKUP(A471,PLAN!B:T,4,0)</f>
        <v>1001937321</v>
      </c>
      <c r="F471" s="59">
        <f>VLOOKUP(A471,PLAN!B:T,9,0)</f>
        <v>46255</v>
      </c>
      <c r="G471" s="59" t="str">
        <f>VLOOKUP(A471,PLAN!B:T,10,0)</f>
        <v>0103593672</v>
      </c>
      <c r="H471" s="58" t="str">
        <f>VLOOKUP(A471,PLAN!B:T,11,0)</f>
        <v>260804A16A</v>
      </c>
      <c r="I471" s="58">
        <f>VLOOKUP(A471,PLAN!B:T,12,0)</f>
        <v>407</v>
      </c>
      <c r="J471" s="55">
        <f>VLOOKUP(A471,PLAN!B:AB,19,0)</f>
        <v>46247</v>
      </c>
      <c r="K471" s="57" t="str">
        <f>VLOOKUP(A471,PLAN!B:AB,20,0)</f>
        <v>M4</v>
      </c>
      <c r="L471" s="54"/>
      <c r="M471" s="54"/>
      <c r="N471" s="54"/>
      <c r="O471" s="286" t="str">
        <f>VLOOKUP(A471,PLAN!B:AB,21,0)</f>
        <v>F3</v>
      </c>
      <c r="P471" s="285"/>
      <c r="Q471" s="55">
        <f>VLOOKUP(A471,PLAN!B:AB,16,0)</f>
        <v>46242</v>
      </c>
    </row>
    <row r="472" spans="1:17" ht="15" customHeight="1">
      <c r="A472" s="299" t="s">
        <v>4561</v>
      </c>
      <c r="B472" s="60">
        <f>VLOOKUP(A472,PLAN!B:T,5,0)</f>
        <v>11134235</v>
      </c>
      <c r="C472" s="60" t="str">
        <f>VLOOKUP(A472,PLAN!B:T,6,0)</f>
        <v>1036068-S-AK</v>
      </c>
      <c r="D472" s="60" t="str">
        <f>VLOOKUP(A472,PLAN!B:T,7,0)</f>
        <v>AHW14R001S CN</v>
      </c>
      <c r="E472" s="60" t="str">
        <f>VLOOKUP(A472,PLAN!B:T,4,0)</f>
        <v>1001937322</v>
      </c>
      <c r="F472" s="59">
        <f>VLOOKUP(A472,PLAN!B:T,9,0)</f>
        <v>46255</v>
      </c>
      <c r="G472" s="59" t="str">
        <f>VLOOKUP(A472,PLAN!B:T,10,0)</f>
        <v>0103593673</v>
      </c>
      <c r="H472" s="58" t="str">
        <f>VLOOKUP(A472,PLAN!B:T,11,0)</f>
        <v>260804A17A</v>
      </c>
      <c r="I472" s="58">
        <f>VLOOKUP(A472,PLAN!B:T,12,0)</f>
        <v>3116</v>
      </c>
      <c r="J472" s="55">
        <f>VLOOKUP(A472,PLAN!B:AB,19,0)</f>
        <v>46247</v>
      </c>
      <c r="K472" s="57" t="str">
        <f>VLOOKUP(A472,PLAN!B:AB,20,0)</f>
        <v>M4</v>
      </c>
      <c r="L472" s="54"/>
      <c r="M472" s="54"/>
      <c r="N472" s="54"/>
      <c r="O472" s="286" t="str">
        <f>VLOOKUP(A472,PLAN!B:AB,21,0)</f>
        <v>F3</v>
      </c>
      <c r="P472" s="285"/>
      <c r="Q472" s="55">
        <f>VLOOKUP(A472,PLAN!B:AB,16,0)</f>
        <v>46242</v>
      </c>
    </row>
    <row r="473" spans="1:17" ht="15" customHeight="1">
      <c r="A473" s="299" t="s">
        <v>5047</v>
      </c>
      <c r="B473" s="60">
        <f>VLOOKUP(A473,PLAN!B:T,5,0)</f>
        <v>11113859</v>
      </c>
      <c r="C473" s="60" t="str">
        <f>VLOOKUP(A473,PLAN!B:T,6,0)</f>
        <v>1831249-C-A</v>
      </c>
      <c r="D473" s="60" t="str">
        <f>VLOOKUP(A473,PLAN!B:T,7,0)</f>
        <v>AH14R013PR JP</v>
      </c>
      <c r="E473" s="60" t="str">
        <f>VLOOKUP(A473,PLAN!B:T,4,0)</f>
        <v>1001938649</v>
      </c>
      <c r="F473" s="59">
        <f>VLOOKUP(A473,PLAN!B:T,9,0)</f>
        <v>46258</v>
      </c>
      <c r="G473" s="59" t="str">
        <f>VLOOKUP(A473,PLAN!B:T,10,0)</f>
        <v>0103596022</v>
      </c>
      <c r="H473" s="58" t="str">
        <f>VLOOKUP(A473,PLAN!B:T,11,0)</f>
        <v>260805A05A</v>
      </c>
      <c r="I473" s="58">
        <f>VLOOKUP(A473,PLAN!B:T,12,0)</f>
        <v>230</v>
      </c>
      <c r="J473" s="55">
        <f>VLOOKUP(A473,PLAN!B:AB,19,0)</f>
        <v>46247</v>
      </c>
      <c r="K473" s="57" t="str">
        <f>VLOOKUP(A473,PLAN!B:AB,20,0)</f>
        <v>M5</v>
      </c>
      <c r="L473" s="54"/>
      <c r="M473" s="54"/>
      <c r="N473" s="54"/>
      <c r="O473" s="286" t="str">
        <f>VLOOKUP(A473,PLAN!B:AB,21,0)</f>
        <v>F3</v>
      </c>
      <c r="P473" s="285"/>
      <c r="Q473" s="55">
        <f>VLOOKUP(A473,PLAN!B:AB,16,0)</f>
        <v>46242</v>
      </c>
    </row>
    <row r="474" spans="1:17" ht="15" customHeight="1">
      <c r="A474" s="299" t="s">
        <v>5048</v>
      </c>
      <c r="B474" s="60">
        <f>VLOOKUP(A474,PLAN!B:T,5,0)</f>
        <v>11124976</v>
      </c>
      <c r="C474" s="60" t="str">
        <f>VLOOKUP(A474,PLAN!B:T,6,0)</f>
        <v>1831194-D-A</v>
      </c>
      <c r="D474" s="60" t="str">
        <f>VLOOKUP(A474,PLAN!B:T,7,0)</f>
        <v>AH14R017SR JP</v>
      </c>
      <c r="E474" s="60" t="str">
        <f>VLOOKUP(A474,PLAN!B:T,4,0)</f>
        <v>1001938650</v>
      </c>
      <c r="F474" s="59">
        <f>VLOOKUP(A474,PLAN!B:T,9,0)</f>
        <v>46258</v>
      </c>
      <c r="G474" s="59" t="str">
        <f>VLOOKUP(A474,PLAN!B:T,10,0)</f>
        <v>0103596023</v>
      </c>
      <c r="H474" s="58" t="str">
        <f>VLOOKUP(A474,PLAN!B:T,11,0)</f>
        <v>260805A06A</v>
      </c>
      <c r="I474" s="58">
        <f>VLOOKUP(A474,PLAN!B:T,12,0)</f>
        <v>475</v>
      </c>
      <c r="J474" s="55">
        <f>VLOOKUP(A474,PLAN!B:AB,19,0)</f>
        <v>46247</v>
      </c>
      <c r="K474" s="57" t="str">
        <f>VLOOKUP(A474,PLAN!B:AB,20,0)</f>
        <v>M5</v>
      </c>
      <c r="L474" s="54"/>
      <c r="M474" s="54"/>
      <c r="N474" s="54"/>
      <c r="O474" s="286" t="str">
        <f>VLOOKUP(A474,PLAN!B:AB,21,0)</f>
        <v>F3</v>
      </c>
      <c r="P474" s="285"/>
      <c r="Q474" s="55">
        <f>VLOOKUP(A474,PLAN!B:AB,16,0)</f>
        <v>46242</v>
      </c>
    </row>
    <row r="475" spans="1:17" ht="15" customHeight="1">
      <c r="A475" s="299" t="s">
        <v>5049</v>
      </c>
      <c r="B475" s="60">
        <f>VLOOKUP(A475,PLAN!B:T,5,0)</f>
        <v>11125056</v>
      </c>
      <c r="C475" s="60" t="str">
        <f>VLOOKUP(A475,PLAN!B:T,6,0)</f>
        <v>1831273-C-A</v>
      </c>
      <c r="D475" s="60" t="str">
        <f>VLOOKUP(A475,PLAN!B:T,7,0)</f>
        <v>AIN-CKI-10-200R JP</v>
      </c>
      <c r="E475" s="60" t="str">
        <f>VLOOKUP(A475,PLAN!B:T,4,0)</f>
        <v>1001938651</v>
      </c>
      <c r="F475" s="59">
        <f>VLOOKUP(A475,PLAN!B:T,9,0)</f>
        <v>46258</v>
      </c>
      <c r="G475" s="59" t="str">
        <f>VLOOKUP(A475,PLAN!B:T,10,0)</f>
        <v>0103596024</v>
      </c>
      <c r="H475" s="58" t="str">
        <f>VLOOKUP(A475,PLAN!B:T,11,0)</f>
        <v>260805A07A</v>
      </c>
      <c r="I475" s="58">
        <f>VLOOKUP(A475,PLAN!B:T,12,0)</f>
        <v>305</v>
      </c>
      <c r="J475" s="55">
        <f>VLOOKUP(A475,PLAN!B:AB,19,0)</f>
        <v>46247</v>
      </c>
      <c r="K475" s="57" t="str">
        <f>VLOOKUP(A475,PLAN!B:AB,20,0)</f>
        <v>M5</v>
      </c>
      <c r="L475" s="54"/>
      <c r="M475" s="54"/>
      <c r="N475" s="54"/>
      <c r="O475" s="286" t="str">
        <f>VLOOKUP(A475,PLAN!B:AB,21,0)</f>
        <v>F3</v>
      </c>
      <c r="P475" s="285"/>
      <c r="Q475" s="55">
        <f>VLOOKUP(A475,PLAN!B:AB,16,0)</f>
        <v>46242</v>
      </c>
    </row>
    <row r="476" spans="1:17" ht="15" customHeight="1">
      <c r="A476" s="299" t="s">
        <v>5050</v>
      </c>
      <c r="B476" s="60">
        <f>VLOOKUP(A476,PLAN!B:T,5,0)</f>
        <v>11125062</v>
      </c>
      <c r="C476" s="60" t="str">
        <f>VLOOKUP(A476,PLAN!B:T,6,0)</f>
        <v>1831279-C-A</v>
      </c>
      <c r="D476" s="60" t="str">
        <f>VLOOKUP(A476,PLAN!B:T,7,0)</f>
        <v>AIN-CKI-180-B-SFTR JP</v>
      </c>
      <c r="E476" s="60" t="str">
        <f>VLOOKUP(A476,PLAN!B:T,4,0)</f>
        <v>1001938652</v>
      </c>
      <c r="F476" s="59">
        <f>VLOOKUP(A476,PLAN!B:T,9,0)</f>
        <v>46258</v>
      </c>
      <c r="G476" s="59" t="str">
        <f>VLOOKUP(A476,PLAN!B:T,10,0)</f>
        <v>0103596025</v>
      </c>
      <c r="H476" s="58" t="str">
        <f>VLOOKUP(A476,PLAN!B:T,11,0)</f>
        <v>260805A08A</v>
      </c>
      <c r="I476" s="58">
        <f>VLOOKUP(A476,PLAN!B:T,12,0)</f>
        <v>10</v>
      </c>
      <c r="J476" s="55">
        <f>VLOOKUP(A476,PLAN!B:AB,19,0)</f>
        <v>46247</v>
      </c>
      <c r="K476" s="57" t="str">
        <f>VLOOKUP(A476,PLAN!B:AB,20,0)</f>
        <v>M5</v>
      </c>
      <c r="L476" s="54"/>
      <c r="M476" s="54"/>
      <c r="N476" s="54"/>
      <c r="O476" s="286" t="str">
        <f>VLOOKUP(A476,PLAN!B:AB,21,0)</f>
        <v>F3</v>
      </c>
      <c r="P476" s="285"/>
      <c r="Q476" s="55">
        <f>VLOOKUP(A476,PLAN!B:AB,16,0)</f>
        <v>46242</v>
      </c>
    </row>
    <row r="477" spans="1:17" ht="15" customHeight="1">
      <c r="A477" s="299" t="s">
        <v>5051</v>
      </c>
      <c r="B477" s="60">
        <f>VLOOKUP(A477,PLAN!B:T,5,0)</f>
        <v>11125061</v>
      </c>
      <c r="C477" s="60" t="str">
        <f>VLOOKUP(A477,PLAN!B:T,6,0)</f>
        <v>1831278-C-A</v>
      </c>
      <c r="D477" s="60" t="str">
        <f>VLOOKUP(A477,PLAN!B:T,7,0)</f>
        <v>AIN-CKI-200-B-SFTR JP</v>
      </c>
      <c r="E477" s="60" t="str">
        <f>VLOOKUP(A477,PLAN!B:T,4,0)</f>
        <v>1001938653</v>
      </c>
      <c r="F477" s="59">
        <f>VLOOKUP(A477,PLAN!B:T,9,0)</f>
        <v>46258</v>
      </c>
      <c r="G477" s="59" t="str">
        <f>VLOOKUP(A477,PLAN!B:T,10,0)</f>
        <v>0103596026</v>
      </c>
      <c r="H477" s="58" t="str">
        <f>VLOOKUP(A477,PLAN!B:T,11,0)</f>
        <v>260805A09A</v>
      </c>
      <c r="I477" s="58">
        <f>VLOOKUP(A477,PLAN!B:T,12,0)</f>
        <v>322</v>
      </c>
      <c r="J477" s="55">
        <f>VLOOKUP(A477,PLAN!B:AB,19,0)</f>
        <v>46247</v>
      </c>
      <c r="K477" s="57" t="str">
        <f>VLOOKUP(A477,PLAN!B:AB,20,0)</f>
        <v>M5</v>
      </c>
      <c r="L477" s="54"/>
      <c r="M477" s="54"/>
      <c r="N477" s="54"/>
      <c r="O477" s="286" t="str">
        <f>VLOOKUP(A477,PLAN!B:AB,21,0)</f>
        <v>F3</v>
      </c>
      <c r="P477" s="285"/>
      <c r="Q477" s="55">
        <f>VLOOKUP(A477,PLAN!B:AB,16,0)</f>
        <v>46242</v>
      </c>
    </row>
    <row r="478" spans="1:17" ht="15" customHeight="1">
      <c r="A478" s="299" t="s">
        <v>5052</v>
      </c>
      <c r="B478" s="60">
        <f>VLOOKUP(A478,PLAN!B:T,5,0)</f>
        <v>11125059</v>
      </c>
      <c r="C478" s="60" t="str">
        <f>VLOOKUP(A478,PLAN!B:T,6,0)</f>
        <v>1831276-C-A</v>
      </c>
      <c r="D478" s="60" t="str">
        <f>VLOOKUP(A478,PLAN!B:T,7,0)</f>
        <v>AIN-CKI-200-BSR JP</v>
      </c>
      <c r="E478" s="60" t="str">
        <f>VLOOKUP(A478,PLAN!B:T,4,0)</f>
        <v>1001938654</v>
      </c>
      <c r="F478" s="59">
        <f>VLOOKUP(A478,PLAN!B:T,9,0)</f>
        <v>46258</v>
      </c>
      <c r="G478" s="59" t="str">
        <f>VLOOKUP(A478,PLAN!B:T,10,0)</f>
        <v>0103596027</v>
      </c>
      <c r="H478" s="58" t="str">
        <f>VLOOKUP(A478,PLAN!B:T,11,0)</f>
        <v>260805A10A</v>
      </c>
      <c r="I478" s="58">
        <f>VLOOKUP(A478,PLAN!B:T,12,0)</f>
        <v>330</v>
      </c>
      <c r="J478" s="55">
        <f>VLOOKUP(A478,PLAN!B:AB,19,0)</f>
        <v>46247</v>
      </c>
      <c r="K478" s="57" t="str">
        <f>VLOOKUP(A478,PLAN!B:AB,20,0)</f>
        <v>M5</v>
      </c>
      <c r="L478" s="54"/>
      <c r="M478" s="54"/>
      <c r="N478" s="54"/>
      <c r="O478" s="286" t="str">
        <f>VLOOKUP(A478,PLAN!B:AB,21,0)</f>
        <v>F3</v>
      </c>
      <c r="P478" s="285"/>
      <c r="Q478" s="55">
        <f>VLOOKUP(A478,PLAN!B:AB,16,0)</f>
        <v>46242</v>
      </c>
    </row>
    <row r="479" spans="1:17" ht="15" customHeight="1">
      <c r="A479" s="299" t="s">
        <v>5053</v>
      </c>
      <c r="B479" s="60">
        <f>VLOOKUP(A479,PLAN!B:T,5,0)</f>
        <v>11111929</v>
      </c>
      <c r="C479" s="60" t="str">
        <f>VLOOKUP(A479,PLAN!B:T,6,0)</f>
        <v>1831281-C-A</v>
      </c>
      <c r="D479" s="60" t="str">
        <f>VLOOKUP(A479,PLAN!B:T,7,0)</f>
        <v>CKV180-14R JP</v>
      </c>
      <c r="E479" s="60" t="str">
        <f>VLOOKUP(A479,PLAN!B:T,4,0)</f>
        <v>1001938655</v>
      </c>
      <c r="F479" s="59">
        <f>VLOOKUP(A479,PLAN!B:T,9,0)</f>
        <v>46258</v>
      </c>
      <c r="G479" s="59" t="str">
        <f>VLOOKUP(A479,PLAN!B:T,10,0)</f>
        <v>0103596028</v>
      </c>
      <c r="H479" s="58" t="str">
        <f>VLOOKUP(A479,PLAN!B:T,11,0)</f>
        <v>260805A11A</v>
      </c>
      <c r="I479" s="58">
        <f>VLOOKUP(A479,PLAN!B:T,12,0)</f>
        <v>333</v>
      </c>
      <c r="J479" s="55">
        <f>VLOOKUP(A479,PLAN!B:AB,19,0)</f>
        <v>46247</v>
      </c>
      <c r="K479" s="57" t="str">
        <f>VLOOKUP(A479,PLAN!B:AB,20,0)</f>
        <v>M5</v>
      </c>
      <c r="L479" s="54"/>
      <c r="M479" s="54"/>
      <c r="N479" s="54"/>
      <c r="O479" s="286" t="str">
        <f>VLOOKUP(A479,PLAN!B:AB,21,0)</f>
        <v>F3</v>
      </c>
      <c r="P479" s="285"/>
      <c r="Q479" s="55">
        <f>VLOOKUP(A479,PLAN!B:AB,16,0)</f>
        <v>46242</v>
      </c>
    </row>
    <row r="480" spans="1:17" ht="15" customHeight="1">
      <c r="A480" s="299" t="s">
        <v>5054</v>
      </c>
      <c r="B480" s="60">
        <f>VLOOKUP(A480,PLAN!B:T,5,0)</f>
        <v>11125053</v>
      </c>
      <c r="C480" s="60" t="str">
        <f>VLOOKUP(A480,PLAN!B:T,6,0)</f>
        <v>1831270-C-A</v>
      </c>
      <c r="D480" s="60" t="str">
        <f>VLOOKUP(A480,PLAN!B:T,7,0)</f>
        <v>AIN-CKI-200R JP</v>
      </c>
      <c r="E480" s="60" t="str">
        <f>VLOOKUP(A480,PLAN!B:T,4,0)</f>
        <v>1001938656</v>
      </c>
      <c r="F480" s="59">
        <f>VLOOKUP(A480,PLAN!B:T,9,0)</f>
        <v>46258</v>
      </c>
      <c r="G480" s="59" t="str">
        <f>VLOOKUP(A480,PLAN!B:T,10,0)</f>
        <v>0103596029</v>
      </c>
      <c r="H480" s="58" t="str">
        <f>VLOOKUP(A480,PLAN!B:T,11,0)</f>
        <v>260805A12A</v>
      </c>
      <c r="I480" s="58">
        <f>VLOOKUP(A480,PLAN!B:T,12,0)</f>
        <v>100</v>
      </c>
      <c r="J480" s="55">
        <f>VLOOKUP(A480,PLAN!B:AB,19,0)</f>
        <v>46247</v>
      </c>
      <c r="K480" s="57" t="str">
        <f>VLOOKUP(A480,PLAN!B:AB,20,0)</f>
        <v>M5</v>
      </c>
      <c r="L480" s="54"/>
      <c r="M480" s="54"/>
      <c r="N480" s="54"/>
      <c r="O480" s="286" t="str">
        <f>VLOOKUP(A480,PLAN!B:AB,21,0)</f>
        <v>F3</v>
      </c>
      <c r="P480" s="285"/>
      <c r="Q480" s="55">
        <f>VLOOKUP(A480,PLAN!B:AB,16,0)</f>
        <v>46242</v>
      </c>
    </row>
    <row r="481" spans="1:17" ht="15" customHeight="1">
      <c r="A481" s="299" t="s">
        <v>4567</v>
      </c>
      <c r="B481" s="60">
        <f>VLOOKUP(A481,PLAN!B:T,5,0)</f>
        <v>11134240</v>
      </c>
      <c r="C481" s="60" t="str">
        <f>VLOOKUP(A481,PLAN!B:T,6,0)</f>
        <v>1436296-J-AK</v>
      </c>
      <c r="D481" s="60" t="str">
        <f>VLOOKUP(A481,PLAN!B:T,7,0)</f>
        <v>APW14R009S CN</v>
      </c>
      <c r="E481" s="60" t="str">
        <f>VLOOKUP(A481,PLAN!B:T,4,0)</f>
        <v>1001937324</v>
      </c>
      <c r="F481" s="59">
        <f>VLOOKUP(A481,PLAN!B:T,9,0)</f>
        <v>46255</v>
      </c>
      <c r="G481" s="59" t="str">
        <f>VLOOKUP(A481,PLAN!B:T,10,0)</f>
        <v>0103593676</v>
      </c>
      <c r="H481" s="58" t="str">
        <f>VLOOKUP(A481,PLAN!B:T,11,0)</f>
        <v>260804A19A</v>
      </c>
      <c r="I481" s="58">
        <f>VLOOKUP(A481,PLAN!B:T,12,0)</f>
        <v>2340</v>
      </c>
      <c r="J481" s="55">
        <f>VLOOKUP(A481,PLAN!B:AB,19,0)</f>
        <v>46247</v>
      </c>
      <c r="K481" s="57" t="str">
        <f>VLOOKUP(A481,PLAN!B:AB,20,0)</f>
        <v>M6</v>
      </c>
      <c r="L481" s="54"/>
      <c r="M481" s="54"/>
      <c r="N481" s="54"/>
      <c r="O481" s="286" t="str">
        <f>VLOOKUP(A481,PLAN!B:AB,21,0)</f>
        <v>F2</v>
      </c>
      <c r="P481" s="285"/>
      <c r="Q481" s="55">
        <f>VLOOKUP(A481,PLAN!B:AB,16,0)</f>
        <v>46242</v>
      </c>
    </row>
    <row r="482" spans="1:17" ht="15" customHeight="1">
      <c r="A482" s="299" t="s">
        <v>4568</v>
      </c>
      <c r="B482" s="60">
        <f>VLOOKUP(A482,PLAN!B:T,5,0)</f>
        <v>11134526</v>
      </c>
      <c r="C482" s="60" t="str">
        <f>VLOOKUP(A482,PLAN!B:T,6,0)</f>
        <v>1356013-R-A</v>
      </c>
      <c r="D482" s="60" t="str">
        <f>VLOOKUP(A482,PLAN!B:T,7,0)</f>
        <v>WAIN-CKI-200 CN</v>
      </c>
      <c r="E482" s="60" t="str">
        <f>VLOOKUP(A482,PLAN!B:T,4,0)</f>
        <v>1001937344</v>
      </c>
      <c r="F482" s="59">
        <f>VLOOKUP(A482,PLAN!B:T,9,0)</f>
        <v>46259</v>
      </c>
      <c r="G482" s="59" t="str">
        <f>VLOOKUP(A482,PLAN!B:T,10,0)</f>
        <v>0103593729</v>
      </c>
      <c r="H482" s="58" t="str">
        <f>VLOOKUP(A482,PLAN!B:T,11,0)</f>
        <v>260804A20A</v>
      </c>
      <c r="I482" s="58">
        <f>VLOOKUP(A482,PLAN!B:T,12,0)</f>
        <v>1000</v>
      </c>
      <c r="J482" s="55">
        <f>VLOOKUP(A482,PLAN!B:AB,19,0)</f>
        <v>46247</v>
      </c>
      <c r="K482" s="57" t="str">
        <f>VLOOKUP(A482,PLAN!B:AB,20,0)</f>
        <v>M7</v>
      </c>
      <c r="L482" s="54"/>
      <c r="M482" s="54"/>
      <c r="N482" s="54"/>
      <c r="O482" s="286" t="str">
        <f>VLOOKUP(A482,PLAN!B:AB,21,0)</f>
        <v>F2</v>
      </c>
      <c r="P482" s="285"/>
      <c r="Q482" s="55">
        <f>VLOOKUP(A482,PLAN!B:AB,16,0)</f>
        <v>46242</v>
      </c>
    </row>
    <row r="483" spans="1:17" ht="15" customHeight="1">
      <c r="A483" s="299" t="s">
        <v>4569</v>
      </c>
      <c r="B483" s="60">
        <f>VLOOKUP(A483,PLAN!B:T,5,0)</f>
        <v>11133755</v>
      </c>
      <c r="C483" s="60" t="str">
        <f>VLOOKUP(A483,PLAN!B:T,6,0)</f>
        <v>1356015-P-A</v>
      </c>
      <c r="D483" s="60" t="str">
        <f>VLOOKUP(A483,PLAN!B:T,7,0)</f>
        <v>WAIN-CKI-10-200 CN</v>
      </c>
      <c r="E483" s="60" t="str">
        <f>VLOOKUP(A483,PLAN!B:T,4,0)</f>
        <v>1001937345</v>
      </c>
      <c r="F483" s="59">
        <f>VLOOKUP(A483,PLAN!B:T,9,0)</f>
        <v>46259</v>
      </c>
      <c r="G483" s="59" t="str">
        <f>VLOOKUP(A483,PLAN!B:T,10,0)</f>
        <v>0103593730</v>
      </c>
      <c r="H483" s="58" t="str">
        <f>VLOOKUP(A483,PLAN!B:T,11,0)</f>
        <v>260804A21A</v>
      </c>
      <c r="I483" s="58">
        <f>VLOOKUP(A483,PLAN!B:T,12,0)</f>
        <v>120</v>
      </c>
      <c r="J483" s="55">
        <f>VLOOKUP(A483,PLAN!B:AB,19,0)</f>
        <v>46247</v>
      </c>
      <c r="K483" s="57" t="str">
        <f>VLOOKUP(A483,PLAN!B:AB,20,0)</f>
        <v>M7</v>
      </c>
      <c r="L483" s="54"/>
      <c r="M483" s="54"/>
      <c r="N483" s="54"/>
      <c r="O483" s="286" t="str">
        <f>VLOOKUP(A483,PLAN!B:AB,21,0)</f>
        <v>F2</v>
      </c>
      <c r="P483" s="285"/>
      <c r="Q483" s="55">
        <f>VLOOKUP(A483,PLAN!B:AB,16,0)</f>
        <v>46242</v>
      </c>
    </row>
    <row r="484" spans="1:17" ht="15" customHeight="1">
      <c r="A484" s="299" t="s">
        <v>4570</v>
      </c>
      <c r="B484" s="60">
        <f>VLOOKUP(A484,PLAN!B:T,5,0)</f>
        <v>11133755</v>
      </c>
      <c r="C484" s="60" t="str">
        <f>VLOOKUP(A484,PLAN!B:T,6,0)</f>
        <v>1356015-P-A</v>
      </c>
      <c r="D484" s="60" t="str">
        <f>VLOOKUP(A484,PLAN!B:T,7,0)</f>
        <v>WAIN-CKI-10-200 CN</v>
      </c>
      <c r="E484" s="60" t="str">
        <f>VLOOKUP(A484,PLAN!B:T,4,0)</f>
        <v>1001937346</v>
      </c>
      <c r="F484" s="59">
        <f>VLOOKUP(A484,PLAN!B:T,9,0)</f>
        <v>46259</v>
      </c>
      <c r="G484" s="59" t="str">
        <f>VLOOKUP(A484,PLAN!B:T,10,0)</f>
        <v>0103593731</v>
      </c>
      <c r="H484" s="58" t="str">
        <f>VLOOKUP(A484,PLAN!B:T,11,0)</f>
        <v>260804A22A</v>
      </c>
      <c r="I484" s="58">
        <f>VLOOKUP(A484,PLAN!B:T,12,0)</f>
        <v>120</v>
      </c>
      <c r="J484" s="55">
        <f>VLOOKUP(A484,PLAN!B:AB,19,0)</f>
        <v>46247</v>
      </c>
      <c r="K484" s="57" t="str">
        <f>VLOOKUP(A484,PLAN!B:AB,20,0)</f>
        <v>M7</v>
      </c>
      <c r="L484" s="54"/>
      <c r="M484" s="54"/>
      <c r="N484" s="54"/>
      <c r="O484" s="286" t="str">
        <f>VLOOKUP(A484,PLAN!B:AB,21,0)</f>
        <v>F2</v>
      </c>
      <c r="P484" s="285"/>
      <c r="Q484" s="55">
        <f>VLOOKUP(A484,PLAN!B:AB,16,0)</f>
        <v>46242</v>
      </c>
    </row>
    <row r="485" spans="1:17" ht="15" customHeight="1">
      <c r="A485" s="299" t="s">
        <v>4571</v>
      </c>
      <c r="B485" s="60">
        <f>VLOOKUP(A485,PLAN!B:T,5,0)</f>
        <v>11134526</v>
      </c>
      <c r="C485" s="60" t="str">
        <f>VLOOKUP(A485,PLAN!B:T,6,0)</f>
        <v>1356013-R-A</v>
      </c>
      <c r="D485" s="60" t="str">
        <f>VLOOKUP(A485,PLAN!B:T,7,0)</f>
        <v>WAIN-CKI-200 CN</v>
      </c>
      <c r="E485" s="60" t="str">
        <f>VLOOKUP(A485,PLAN!B:T,4,0)</f>
        <v>1001937347</v>
      </c>
      <c r="F485" s="59">
        <f>VLOOKUP(A485,PLAN!B:T,9,0)</f>
        <v>46259</v>
      </c>
      <c r="G485" s="59" t="str">
        <f>VLOOKUP(A485,PLAN!B:T,10,0)</f>
        <v>0103593732</v>
      </c>
      <c r="H485" s="58" t="str">
        <f>VLOOKUP(A485,PLAN!B:T,11,0)</f>
        <v>260804A23A</v>
      </c>
      <c r="I485" s="58">
        <f>VLOOKUP(A485,PLAN!B:T,12,0)</f>
        <v>1003</v>
      </c>
      <c r="J485" s="55">
        <f>VLOOKUP(A485,PLAN!B:AB,19,0)</f>
        <v>46247</v>
      </c>
      <c r="K485" s="57" t="str">
        <f>VLOOKUP(A485,PLAN!B:AB,20,0)</f>
        <v>M7</v>
      </c>
      <c r="L485" s="54"/>
      <c r="M485" s="54"/>
      <c r="N485" s="54"/>
      <c r="O485" s="286" t="str">
        <f>VLOOKUP(A485,PLAN!B:AB,21,0)</f>
        <v>F2</v>
      </c>
      <c r="P485" s="285"/>
      <c r="Q485" s="55">
        <f>VLOOKUP(A485,PLAN!B:AB,16,0)</f>
        <v>46242</v>
      </c>
    </row>
    <row r="486" spans="1:17" ht="15" customHeight="1">
      <c r="A486" s="299" t="s">
        <v>4572</v>
      </c>
      <c r="B486" s="60">
        <f>VLOOKUP(A486,PLAN!B:T,5,0)</f>
        <v>11134527</v>
      </c>
      <c r="C486" s="60" t="str">
        <f>VLOOKUP(A486,PLAN!B:T,6,0)</f>
        <v>1356014-R-AK</v>
      </c>
      <c r="D486" s="60" t="str">
        <f>VLOOKUP(A486,PLAN!B:T,7,0)</f>
        <v>WAIN-CKI-300 CN</v>
      </c>
      <c r="E486" s="60" t="str">
        <f>VLOOKUP(A486,PLAN!B:T,4,0)</f>
        <v>1001937348</v>
      </c>
      <c r="F486" s="59">
        <f>VLOOKUP(A486,PLAN!B:T,9,0)</f>
        <v>46259</v>
      </c>
      <c r="G486" s="59" t="str">
        <f>VLOOKUP(A486,PLAN!B:T,10,0)</f>
        <v>0103593733</v>
      </c>
      <c r="H486" s="58" t="str">
        <f>VLOOKUP(A486,PLAN!B:T,11,0)</f>
        <v>260804A24A</v>
      </c>
      <c r="I486" s="58">
        <f>VLOOKUP(A486,PLAN!B:T,12,0)</f>
        <v>180</v>
      </c>
      <c r="J486" s="55">
        <f>VLOOKUP(A486,PLAN!B:AB,19,0)</f>
        <v>46247</v>
      </c>
      <c r="K486" s="57" t="str">
        <f>VLOOKUP(A486,PLAN!B:AB,20,0)</f>
        <v>M7</v>
      </c>
      <c r="L486" s="54"/>
      <c r="M486" s="54"/>
      <c r="N486" s="54"/>
      <c r="O486" s="286" t="str">
        <f>VLOOKUP(A486,PLAN!B:AB,21,0)</f>
        <v>F2</v>
      </c>
      <c r="P486" s="285"/>
      <c r="Q486" s="55">
        <f>VLOOKUP(A486,PLAN!B:AB,16,0)</f>
        <v>46242</v>
      </c>
    </row>
    <row r="487" spans="1:17" ht="15" customHeight="1">
      <c r="A487" s="299" t="s">
        <v>4573</v>
      </c>
      <c r="B487" s="60">
        <f>VLOOKUP(A487,PLAN!B:T,5,0)</f>
        <v>11134539</v>
      </c>
      <c r="C487" s="60" t="str">
        <f>VLOOKUP(A487,PLAN!B:T,6,0)</f>
        <v>1831106-H-A</v>
      </c>
      <c r="D487" s="60" t="str">
        <f>VLOOKUP(A487,PLAN!B:T,7,0)</f>
        <v>WAMS-180-1645C CN</v>
      </c>
      <c r="E487" s="60" t="str">
        <f>VLOOKUP(A487,PLAN!B:T,4,0)</f>
        <v>1001937349</v>
      </c>
      <c r="F487" s="59">
        <f>VLOOKUP(A487,PLAN!B:T,9,0)</f>
        <v>46263</v>
      </c>
      <c r="G487" s="59" t="str">
        <f>VLOOKUP(A487,PLAN!B:T,10,0)</f>
        <v>0103593734</v>
      </c>
      <c r="H487" s="58" t="str">
        <f>VLOOKUP(A487,PLAN!B:T,11,0)</f>
        <v>260804A25A</v>
      </c>
      <c r="I487" s="58">
        <f>VLOOKUP(A487,PLAN!B:T,12,0)</f>
        <v>528</v>
      </c>
      <c r="J487" s="55">
        <f>VLOOKUP(A487,PLAN!B:AB,19,0)</f>
        <v>46247</v>
      </c>
      <c r="K487" s="57" t="str">
        <f>VLOOKUP(A487,PLAN!B:AB,20,0)</f>
        <v>M7</v>
      </c>
      <c r="L487" s="54"/>
      <c r="M487" s="54"/>
      <c r="N487" s="54"/>
      <c r="O487" s="286" t="str">
        <f>VLOOKUP(A487,PLAN!B:AB,21,0)</f>
        <v>F2</v>
      </c>
      <c r="P487" s="285"/>
      <c r="Q487" s="55">
        <f>VLOOKUP(A487,PLAN!B:AB,16,0)</f>
        <v>46242</v>
      </c>
    </row>
    <row r="488" spans="1:17" ht="15" customHeight="1">
      <c r="A488" s="299" t="s">
        <v>4574</v>
      </c>
      <c r="B488" s="60">
        <f>VLOOKUP(A488,PLAN!B:T,5,0)</f>
        <v>11134540</v>
      </c>
      <c r="C488" s="60" t="str">
        <f>VLOOKUP(A488,PLAN!B:T,6,0)</f>
        <v>1831109-H-A</v>
      </c>
      <c r="D488" s="60" t="str">
        <f>VLOOKUP(A488,PLAN!B:T,7,0)</f>
        <v>WAMS-180-16WAC CN</v>
      </c>
      <c r="E488" s="60" t="str">
        <f>VLOOKUP(A488,PLAN!B:T,4,0)</f>
        <v>1001937350</v>
      </c>
      <c r="F488" s="59">
        <f>VLOOKUP(A488,PLAN!B:T,9,0)</f>
        <v>46263</v>
      </c>
      <c r="G488" s="59" t="str">
        <f>VLOOKUP(A488,PLAN!B:T,10,0)</f>
        <v>0103593735</v>
      </c>
      <c r="H488" s="58" t="str">
        <f>VLOOKUP(A488,PLAN!B:T,11,0)</f>
        <v>260804A26A</v>
      </c>
      <c r="I488" s="58">
        <f>VLOOKUP(A488,PLAN!B:T,12,0)</f>
        <v>264</v>
      </c>
      <c r="J488" s="55">
        <f>VLOOKUP(A488,PLAN!B:AB,19,0)</f>
        <v>46247</v>
      </c>
      <c r="K488" s="57" t="str">
        <f>VLOOKUP(A488,PLAN!B:AB,20,0)</f>
        <v>M7</v>
      </c>
      <c r="L488" s="54"/>
      <c r="M488" s="54"/>
      <c r="N488" s="54"/>
      <c r="O488" s="286" t="str">
        <f>VLOOKUP(A488,PLAN!B:AB,21,0)</f>
        <v>F2</v>
      </c>
      <c r="P488" s="285"/>
      <c r="Q488" s="55">
        <f>VLOOKUP(A488,PLAN!B:AB,16,0)</f>
        <v>46242</v>
      </c>
    </row>
    <row r="489" spans="1:17" ht="15" customHeight="1">
      <c r="A489" s="299" t="s">
        <v>1800</v>
      </c>
      <c r="B489" s="60">
        <f>VLOOKUP(A489,PLAN!B:T,5,0)</f>
        <v>11105841</v>
      </c>
      <c r="C489" s="60" t="str">
        <f>VLOOKUP(A489,PLAN!B:T,6,0)</f>
        <v>AJ2401173-01-A</v>
      </c>
      <c r="D489" s="60" t="str">
        <f>VLOOKUP(A489,PLAN!B:T,7,0)</f>
        <v>WAIN-CKI-300-RC CN</v>
      </c>
      <c r="E489" s="60" t="str">
        <f>VLOOKUP(A489,PLAN!B:T,4,0)</f>
        <v>2000127641</v>
      </c>
      <c r="F489" s="59">
        <f>VLOOKUP(A489,PLAN!B:T,9,0)</f>
        <v>46234</v>
      </c>
      <c r="G489" s="59" t="str">
        <f>VLOOKUP(A489,PLAN!B:T,10,0)</f>
        <v>0103565404</v>
      </c>
      <c r="H489" s="58" t="str">
        <f>VLOOKUP(A489,PLAN!B:T,11,0)</f>
        <v>260720Y08A</v>
      </c>
      <c r="I489" s="58">
        <f>VLOOKUP(A489,PLAN!B:T,12,0)</f>
        <v>3</v>
      </c>
      <c r="J489" s="55" t="str">
        <f>VLOOKUP(A489,PLAN!B:AB,19,0)</f>
        <v>N/A</v>
      </c>
      <c r="K489" s="57">
        <f>VLOOKUP(A489,PLAN!B:AB,20,0)</f>
        <v>0</v>
      </c>
      <c r="L489" s="54"/>
      <c r="M489" s="54"/>
      <c r="N489" s="54"/>
      <c r="O489" s="286" t="str">
        <f>VLOOKUP(A489,PLAN!B:AB,21,0)</f>
        <v>F2</v>
      </c>
      <c r="P489" s="285"/>
      <c r="Q489" s="55" t="s">
        <v>4648</v>
      </c>
    </row>
    <row r="490" spans="1:17" ht="15" customHeight="1">
      <c r="A490" s="299" t="s">
        <v>1801</v>
      </c>
      <c r="B490" s="60">
        <f>VLOOKUP(A490,PLAN!B:T,5,0)</f>
        <v>11105841</v>
      </c>
      <c r="C490" s="60" t="str">
        <f>VLOOKUP(A490,PLAN!B:T,6,0)</f>
        <v>AJ2401173-01-A</v>
      </c>
      <c r="D490" s="60" t="str">
        <f>VLOOKUP(A490,PLAN!B:T,7,0)</f>
        <v>WAIN-CKI-300-RC CN</v>
      </c>
      <c r="E490" s="60" t="str">
        <f>VLOOKUP(A490,PLAN!B:T,4,0)</f>
        <v>2000127642</v>
      </c>
      <c r="F490" s="59">
        <f>VLOOKUP(A490,PLAN!B:T,9,0)</f>
        <v>46234</v>
      </c>
      <c r="G490" s="59" t="str">
        <f>VLOOKUP(A490,PLAN!B:T,10,0)</f>
        <v>0103565406</v>
      </c>
      <c r="H490" s="58" t="str">
        <f>VLOOKUP(A490,PLAN!B:T,11,0)</f>
        <v>260720Y08D</v>
      </c>
      <c r="I490" s="58">
        <f>VLOOKUP(A490,PLAN!B:T,12,0)</f>
        <v>9</v>
      </c>
      <c r="J490" s="55">
        <f>VLOOKUP(A490,PLAN!B:AB,19,0)</f>
        <v>46241</v>
      </c>
      <c r="K490" s="57">
        <f>VLOOKUP(A490,PLAN!B:AB,20,0)</f>
        <v>0</v>
      </c>
      <c r="L490" s="54"/>
      <c r="M490" s="54"/>
      <c r="N490" s="54"/>
      <c r="O490" s="286" t="str">
        <f>VLOOKUP(A490,PLAN!B:AB,21,0)</f>
        <v>F2</v>
      </c>
      <c r="P490" s="285"/>
      <c r="Q490" s="55" t="s">
        <v>4648</v>
      </c>
    </row>
    <row r="491" spans="1:17" ht="15" customHeight="1">
      <c r="A491" s="299" t="s">
        <v>1802</v>
      </c>
      <c r="B491" s="60">
        <f>VLOOKUP(A491,PLAN!B:T,5,0)</f>
        <v>11105841</v>
      </c>
      <c r="C491" s="60" t="str">
        <f>VLOOKUP(A491,PLAN!B:T,6,0)</f>
        <v>AJ2401173-01-A</v>
      </c>
      <c r="D491" s="60" t="str">
        <f>VLOOKUP(A491,PLAN!B:T,7,0)</f>
        <v>WAIN-CKI-300-RC CN</v>
      </c>
      <c r="E491" s="60" t="str">
        <f>VLOOKUP(A491,PLAN!B:T,4,0)</f>
        <v>2000127643</v>
      </c>
      <c r="F491" s="59">
        <f>VLOOKUP(A491,PLAN!B:T,9,0)</f>
        <v>46234</v>
      </c>
      <c r="G491" s="59" t="str">
        <f>VLOOKUP(A491,PLAN!B:T,10,0)</f>
        <v>0103565408</v>
      </c>
      <c r="H491" s="58" t="str">
        <f>VLOOKUP(A491,PLAN!B:T,11,0)</f>
        <v>260720Y09A</v>
      </c>
      <c r="I491" s="58">
        <f>VLOOKUP(A491,PLAN!B:T,12,0)</f>
        <v>16</v>
      </c>
      <c r="J491" s="55">
        <f>VLOOKUP(A491,PLAN!B:AB,19,0)</f>
        <v>46241</v>
      </c>
      <c r="K491" s="57">
        <f>VLOOKUP(A491,PLAN!B:AB,20,0)</f>
        <v>0</v>
      </c>
      <c r="L491" s="54"/>
      <c r="M491" s="54"/>
      <c r="N491" s="54"/>
      <c r="O491" s="286" t="str">
        <f>VLOOKUP(A491,PLAN!B:AB,21,0)</f>
        <v>F2</v>
      </c>
      <c r="P491" s="285"/>
      <c r="Q491" s="55" t="s">
        <v>4648</v>
      </c>
    </row>
    <row r="492" spans="1:17" ht="15" customHeight="1">
      <c r="A492" s="299" t="s">
        <v>1803</v>
      </c>
      <c r="B492" s="60">
        <f>VLOOKUP(A492,PLAN!B:T,5,0)</f>
        <v>11105842</v>
      </c>
      <c r="C492" s="60" t="str">
        <f>VLOOKUP(A492,PLAN!B:T,6,0)</f>
        <v>AJ2401170-01-A</v>
      </c>
      <c r="D492" s="60" t="str">
        <f>VLOOKUP(A492,PLAN!B:T,7,0)</f>
        <v>WAIN-CKI-300-RC MDR</v>
      </c>
      <c r="E492" s="60" t="str">
        <f>VLOOKUP(A492,PLAN!B:T,4,0)</f>
        <v>2000127644</v>
      </c>
      <c r="F492" s="59">
        <f>VLOOKUP(A492,PLAN!B:T,9,0)</f>
        <v>46234</v>
      </c>
      <c r="G492" s="59" t="str">
        <f>VLOOKUP(A492,PLAN!B:T,10,0)</f>
        <v>0103565410</v>
      </c>
      <c r="H492" s="58" t="str">
        <f>VLOOKUP(A492,PLAN!B:T,11,0)</f>
        <v>260720Y10A</v>
      </c>
      <c r="I492" s="58">
        <f>VLOOKUP(A492,PLAN!B:T,12,0)</f>
        <v>40</v>
      </c>
      <c r="J492" s="55">
        <f>VLOOKUP(A492,PLAN!B:AB,19,0)</f>
        <v>46241</v>
      </c>
      <c r="K492" s="57">
        <f>VLOOKUP(A492,PLAN!B:AB,20,0)</f>
        <v>0</v>
      </c>
      <c r="L492" s="54"/>
      <c r="M492" s="54"/>
      <c r="N492" s="54"/>
      <c r="O492" s="286" t="str">
        <f>VLOOKUP(A492,PLAN!B:AB,21,0)</f>
        <v>F2</v>
      </c>
      <c r="P492" s="285"/>
      <c r="Q492" s="55" t="s">
        <v>4648</v>
      </c>
    </row>
    <row r="493" spans="1:17" ht="15" customHeight="1">
      <c r="A493" s="299" t="s">
        <v>1804</v>
      </c>
      <c r="B493" s="60">
        <f>VLOOKUP(A493,PLAN!B:T,5,0)</f>
        <v>11105842</v>
      </c>
      <c r="C493" s="60" t="str">
        <f>VLOOKUP(A493,PLAN!B:T,6,0)</f>
        <v>AJ2401170-01-A</v>
      </c>
      <c r="D493" s="60" t="str">
        <f>VLOOKUP(A493,PLAN!B:T,7,0)</f>
        <v>WAIN-CKI-300-RC MDR</v>
      </c>
      <c r="E493" s="60" t="str">
        <f>VLOOKUP(A493,PLAN!B:T,4,0)</f>
        <v>2000127645</v>
      </c>
      <c r="F493" s="59">
        <f>VLOOKUP(A493,PLAN!B:T,9,0)</f>
        <v>46234</v>
      </c>
      <c r="G493" s="59" t="str">
        <f>VLOOKUP(A493,PLAN!B:T,10,0)</f>
        <v>0103565412</v>
      </c>
      <c r="H493" s="58" t="str">
        <f>VLOOKUP(A493,PLAN!B:T,11,0)</f>
        <v>260720Y11A</v>
      </c>
      <c r="I493" s="58">
        <f>VLOOKUP(A493,PLAN!B:T,12,0)</f>
        <v>20</v>
      </c>
      <c r="J493" s="55">
        <f>VLOOKUP(A493,PLAN!B:AB,19,0)</f>
        <v>46241</v>
      </c>
      <c r="K493" s="57">
        <f>VLOOKUP(A493,PLAN!B:AB,20,0)</f>
        <v>0</v>
      </c>
      <c r="L493" s="54"/>
      <c r="M493" s="54"/>
      <c r="N493" s="54"/>
      <c r="O493" s="286" t="str">
        <f>VLOOKUP(A493,PLAN!B:AB,21,0)</f>
        <v>F2</v>
      </c>
      <c r="P493" s="285"/>
      <c r="Q493" s="55" t="s">
        <v>4648</v>
      </c>
    </row>
    <row r="494" spans="1:17" ht="15" customHeight="1">
      <c r="A494" s="299" t="s">
        <v>1805</v>
      </c>
      <c r="B494" s="60">
        <f>VLOOKUP(A494,PLAN!B:T,5,0)</f>
        <v>11105842</v>
      </c>
      <c r="C494" s="60" t="str">
        <f>VLOOKUP(A494,PLAN!B:T,6,0)</f>
        <v>AJ2401170-01-A</v>
      </c>
      <c r="D494" s="60" t="str">
        <f>VLOOKUP(A494,PLAN!B:T,7,0)</f>
        <v>WAIN-CKI-300-RC MDR</v>
      </c>
      <c r="E494" s="60" t="str">
        <f>VLOOKUP(A494,PLAN!B:T,4,0)</f>
        <v>2000127646</v>
      </c>
      <c r="F494" s="59">
        <f>VLOOKUP(A494,PLAN!B:T,9,0)</f>
        <v>46234</v>
      </c>
      <c r="G494" s="59" t="str">
        <f>VLOOKUP(A494,PLAN!B:T,10,0)</f>
        <v>0103565414</v>
      </c>
      <c r="H494" s="58" t="str">
        <f>VLOOKUP(A494,PLAN!B:T,11,0)</f>
        <v>260720Y12A</v>
      </c>
      <c r="I494" s="58">
        <f>VLOOKUP(A494,PLAN!B:T,12,0)</f>
        <v>3</v>
      </c>
      <c r="J494" s="55" t="str">
        <f>VLOOKUP(A494,PLAN!B:AB,19,0)</f>
        <v>N/A</v>
      </c>
      <c r="K494" s="57">
        <f>VLOOKUP(A494,PLAN!B:AB,20,0)</f>
        <v>0</v>
      </c>
      <c r="L494" s="54"/>
      <c r="M494" s="54"/>
      <c r="N494" s="54"/>
      <c r="O494" s="286" t="str">
        <f>VLOOKUP(A494,PLAN!B:AB,21,0)</f>
        <v>F2</v>
      </c>
      <c r="P494" s="285"/>
      <c r="Q494" s="55" t="s">
        <v>4648</v>
      </c>
    </row>
    <row r="495" spans="1:17" ht="15" customHeight="1">
      <c r="A495" s="299" t="s">
        <v>1806</v>
      </c>
      <c r="B495" s="60">
        <f>VLOOKUP(A495,PLAN!B:T,5,0)</f>
        <v>11105842</v>
      </c>
      <c r="C495" s="60" t="str">
        <f>VLOOKUP(A495,PLAN!B:T,6,0)</f>
        <v>AJ2401170-01-A</v>
      </c>
      <c r="D495" s="60" t="str">
        <f>VLOOKUP(A495,PLAN!B:T,7,0)</f>
        <v>WAIN-CKI-300-RC MDR</v>
      </c>
      <c r="E495" s="60" t="str">
        <f>VLOOKUP(A495,PLAN!B:T,4,0)</f>
        <v>2000127647</v>
      </c>
      <c r="F495" s="59">
        <f>VLOOKUP(A495,PLAN!B:T,9,0)</f>
        <v>46234</v>
      </c>
      <c r="G495" s="59" t="str">
        <f>VLOOKUP(A495,PLAN!B:T,10,0)</f>
        <v>0103565416</v>
      </c>
      <c r="H495" s="58" t="str">
        <f>VLOOKUP(A495,PLAN!B:T,11,0)</f>
        <v>260720Y13A</v>
      </c>
      <c r="I495" s="58">
        <f>VLOOKUP(A495,PLAN!B:T,12,0)</f>
        <v>10</v>
      </c>
      <c r="J495" s="55">
        <f>VLOOKUP(A495,PLAN!B:AB,19,0)</f>
        <v>46241</v>
      </c>
      <c r="K495" s="57">
        <f>VLOOKUP(A495,PLAN!B:AB,20,0)</f>
        <v>0</v>
      </c>
      <c r="L495" s="54"/>
      <c r="M495" s="54"/>
      <c r="N495" s="54"/>
      <c r="O495" s="286" t="str">
        <f>VLOOKUP(A495,PLAN!B:AB,21,0)</f>
        <v>F2</v>
      </c>
      <c r="P495" s="285"/>
      <c r="Q495" s="55" t="s">
        <v>4648</v>
      </c>
    </row>
    <row r="496" spans="1:17" ht="15" customHeight="1">
      <c r="A496" s="299" t="s">
        <v>1807</v>
      </c>
      <c r="B496" s="60">
        <f>VLOOKUP(A496,PLAN!B:T,5,0)</f>
        <v>11105842</v>
      </c>
      <c r="C496" s="60" t="str">
        <f>VLOOKUP(A496,PLAN!B:T,6,0)</f>
        <v>AJ2401170-01-A</v>
      </c>
      <c r="D496" s="60" t="str">
        <f>VLOOKUP(A496,PLAN!B:T,7,0)</f>
        <v>WAIN-CKI-300-RC MDR</v>
      </c>
      <c r="E496" s="60" t="str">
        <f>VLOOKUP(A496,PLAN!B:T,4,0)</f>
        <v>2000127648</v>
      </c>
      <c r="F496" s="59">
        <f>VLOOKUP(A496,PLAN!B:T,9,0)</f>
        <v>46234</v>
      </c>
      <c r="G496" s="59" t="str">
        <f>VLOOKUP(A496,PLAN!B:T,10,0)</f>
        <v>0103565418</v>
      </c>
      <c r="H496" s="58" t="str">
        <f>VLOOKUP(A496,PLAN!B:T,11,0)</f>
        <v>260720Y14A</v>
      </c>
      <c r="I496" s="58">
        <f>VLOOKUP(A496,PLAN!B:T,12,0)</f>
        <v>3</v>
      </c>
      <c r="J496" s="55" t="str">
        <f>VLOOKUP(A496,PLAN!B:AB,19,0)</f>
        <v>N/A</v>
      </c>
      <c r="K496" s="57">
        <f>VLOOKUP(A496,PLAN!B:AB,20,0)</f>
        <v>0</v>
      </c>
      <c r="L496" s="54"/>
      <c r="M496" s="54"/>
      <c r="N496" s="54"/>
      <c r="O496" s="286" t="str">
        <f>VLOOKUP(A496,PLAN!B:AB,21,0)</f>
        <v>F2</v>
      </c>
      <c r="P496" s="285"/>
      <c r="Q496" s="55" t="s">
        <v>4648</v>
      </c>
    </row>
    <row r="497" spans="1:17" ht="15" customHeight="1">
      <c r="A497" s="299" t="s">
        <v>1808</v>
      </c>
      <c r="B497" s="60">
        <f>VLOOKUP(A497,PLAN!B:T,5,0)</f>
        <v>11105842</v>
      </c>
      <c r="C497" s="60" t="str">
        <f>VLOOKUP(A497,PLAN!B:T,6,0)</f>
        <v>AJ2401170-01-A</v>
      </c>
      <c r="D497" s="60" t="str">
        <f>VLOOKUP(A497,PLAN!B:T,7,0)</f>
        <v>WAIN-CKI-300-RC MDR</v>
      </c>
      <c r="E497" s="60" t="str">
        <f>VLOOKUP(A497,PLAN!B:T,4,0)</f>
        <v>2000127649</v>
      </c>
      <c r="F497" s="59">
        <f>VLOOKUP(A497,PLAN!B:T,9,0)</f>
        <v>46234</v>
      </c>
      <c r="G497" s="59" t="str">
        <f>VLOOKUP(A497,PLAN!B:T,10,0)</f>
        <v>0103565420</v>
      </c>
      <c r="H497" s="58" t="str">
        <f>VLOOKUP(A497,PLAN!B:T,11,0)</f>
        <v>260720Y14D</v>
      </c>
      <c r="I497" s="58">
        <f>VLOOKUP(A497,PLAN!B:T,12,0)</f>
        <v>9</v>
      </c>
      <c r="J497" s="55">
        <f>VLOOKUP(A497,PLAN!B:AB,19,0)</f>
        <v>46241</v>
      </c>
      <c r="K497" s="57">
        <f>VLOOKUP(A497,PLAN!B:AB,20,0)</f>
        <v>0</v>
      </c>
      <c r="L497" s="54"/>
      <c r="M497" s="54"/>
      <c r="N497" s="54"/>
      <c r="O497" s="286" t="str">
        <f>VLOOKUP(A497,PLAN!B:AB,21,0)</f>
        <v>F2</v>
      </c>
      <c r="P497" s="285"/>
      <c r="Q497" s="55" t="s">
        <v>4648</v>
      </c>
    </row>
    <row r="498" spans="1:17" ht="15" customHeight="1">
      <c r="A498" s="299" t="s">
        <v>1809</v>
      </c>
      <c r="B498" s="60">
        <f>VLOOKUP(A498,PLAN!B:T,5,0)</f>
        <v>11105842</v>
      </c>
      <c r="C498" s="60" t="str">
        <f>VLOOKUP(A498,PLAN!B:T,6,0)</f>
        <v>AJ2401170-01-A</v>
      </c>
      <c r="D498" s="60" t="str">
        <f>VLOOKUP(A498,PLAN!B:T,7,0)</f>
        <v>WAIN-CKI-300-RC MDR</v>
      </c>
      <c r="E498" s="60" t="str">
        <f>VLOOKUP(A498,PLAN!B:T,4,0)</f>
        <v>2000127650</v>
      </c>
      <c r="F498" s="59">
        <f>VLOOKUP(A498,PLAN!B:T,9,0)</f>
        <v>46234</v>
      </c>
      <c r="G498" s="59" t="str">
        <f>VLOOKUP(A498,PLAN!B:T,10,0)</f>
        <v>0103565422</v>
      </c>
      <c r="H498" s="58" t="str">
        <f>VLOOKUP(A498,PLAN!B:T,11,0)</f>
        <v>260720Y15A</v>
      </c>
      <c r="I498" s="58">
        <f>VLOOKUP(A498,PLAN!B:T,12,0)</f>
        <v>15</v>
      </c>
      <c r="J498" s="55">
        <f>VLOOKUP(A498,PLAN!B:AB,19,0)</f>
        <v>46241</v>
      </c>
      <c r="K498" s="57">
        <f>VLOOKUP(A498,PLAN!B:AB,20,0)</f>
        <v>0</v>
      </c>
      <c r="L498" s="54"/>
      <c r="M498" s="54"/>
      <c r="N498" s="54"/>
      <c r="O498" s="286" t="str">
        <f>VLOOKUP(A498,PLAN!B:AB,21,0)</f>
        <v>F2</v>
      </c>
      <c r="P498" s="285"/>
      <c r="Q498" s="55" t="s">
        <v>4648</v>
      </c>
    </row>
    <row r="499" spans="1:17" ht="15" customHeight="1">
      <c r="A499" s="299" t="s">
        <v>1810</v>
      </c>
      <c r="B499" s="60">
        <f>VLOOKUP(A499,PLAN!B:T,5,0)</f>
        <v>11105843</v>
      </c>
      <c r="C499" s="60" t="str">
        <f>VLOOKUP(A499,PLAN!B:T,6,0)</f>
        <v>AJ2401189-01-A</v>
      </c>
      <c r="D499" s="60" t="str">
        <f>VLOOKUP(A499,PLAN!B:T,7,0)</f>
        <v>WAIN-CKI-200-BS CN</v>
      </c>
      <c r="E499" s="60" t="str">
        <f>VLOOKUP(A499,PLAN!B:T,4,0)</f>
        <v>2000127651</v>
      </c>
      <c r="F499" s="59">
        <f>VLOOKUP(A499,PLAN!B:T,9,0)</f>
        <v>46234</v>
      </c>
      <c r="G499" s="59" t="str">
        <f>VLOOKUP(A499,PLAN!B:T,10,0)</f>
        <v>0103565424</v>
      </c>
      <c r="H499" s="58" t="str">
        <f>VLOOKUP(A499,PLAN!B:T,11,0)</f>
        <v>260720Y16A</v>
      </c>
      <c r="I499" s="58">
        <f>VLOOKUP(A499,PLAN!B:T,12,0)</f>
        <v>3</v>
      </c>
      <c r="J499" s="55" t="str">
        <f>VLOOKUP(A499,PLAN!B:AB,19,0)</f>
        <v>N/A</v>
      </c>
      <c r="K499" s="57">
        <f>VLOOKUP(A499,PLAN!B:AB,20,0)</f>
        <v>0</v>
      </c>
      <c r="L499" s="54"/>
      <c r="M499" s="54"/>
      <c r="N499" s="54"/>
      <c r="O499" s="286" t="str">
        <f>VLOOKUP(A499,PLAN!B:AB,21,0)</f>
        <v>F2</v>
      </c>
      <c r="P499" s="285"/>
      <c r="Q499" s="55" t="s">
        <v>4648</v>
      </c>
    </row>
    <row r="500" spans="1:17" ht="15" customHeight="1">
      <c r="A500" s="299" t="s">
        <v>1811</v>
      </c>
      <c r="B500" s="60">
        <f>VLOOKUP(A500,PLAN!B:T,5,0)</f>
        <v>11105843</v>
      </c>
      <c r="C500" s="60" t="str">
        <f>VLOOKUP(A500,PLAN!B:T,6,0)</f>
        <v>AJ2401189-01-A</v>
      </c>
      <c r="D500" s="60" t="str">
        <f>VLOOKUP(A500,PLAN!B:T,7,0)</f>
        <v>WAIN-CKI-200-BS CN</v>
      </c>
      <c r="E500" s="60" t="str">
        <f>VLOOKUP(A500,PLAN!B:T,4,0)</f>
        <v>2000127652</v>
      </c>
      <c r="F500" s="59">
        <f>VLOOKUP(A500,PLAN!B:T,9,0)</f>
        <v>46234</v>
      </c>
      <c r="G500" s="59" t="str">
        <f>VLOOKUP(A500,PLAN!B:T,10,0)</f>
        <v>0103565426</v>
      </c>
      <c r="H500" s="58" t="str">
        <f>VLOOKUP(A500,PLAN!B:T,11,0)</f>
        <v>260720Y16B</v>
      </c>
      <c r="I500" s="58">
        <f>VLOOKUP(A500,PLAN!B:T,12,0)</f>
        <v>6</v>
      </c>
      <c r="J500" s="55">
        <f>VLOOKUP(A500,PLAN!B:AB,19,0)</f>
        <v>46241</v>
      </c>
      <c r="K500" s="57">
        <f>VLOOKUP(A500,PLAN!B:AB,20,0)</f>
        <v>0</v>
      </c>
      <c r="L500" s="54"/>
      <c r="M500" s="54"/>
      <c r="N500" s="54"/>
      <c r="O500" s="286" t="str">
        <f>VLOOKUP(A500,PLAN!B:AB,21,0)</f>
        <v>F2</v>
      </c>
      <c r="P500" s="285"/>
      <c r="Q500" s="55" t="s">
        <v>4648</v>
      </c>
    </row>
    <row r="501" spans="1:17" ht="15" customHeight="1">
      <c r="A501" s="299" t="s">
        <v>1812</v>
      </c>
      <c r="B501" s="60">
        <f>VLOOKUP(A501,PLAN!B:T,5,0)</f>
        <v>11105843</v>
      </c>
      <c r="C501" s="60" t="str">
        <f>VLOOKUP(A501,PLAN!B:T,6,0)</f>
        <v>AJ2401189-01-A</v>
      </c>
      <c r="D501" s="60" t="str">
        <f>VLOOKUP(A501,PLAN!B:T,7,0)</f>
        <v>WAIN-CKI-200-BS CN</v>
      </c>
      <c r="E501" s="60" t="str">
        <f>VLOOKUP(A501,PLAN!B:T,4,0)</f>
        <v>2000127653</v>
      </c>
      <c r="F501" s="59">
        <f>VLOOKUP(A501,PLAN!B:T,9,0)</f>
        <v>46234</v>
      </c>
      <c r="G501" s="59" t="str">
        <f>VLOOKUP(A501,PLAN!B:T,10,0)</f>
        <v>0103565428</v>
      </c>
      <c r="H501" s="58" t="str">
        <f>VLOOKUP(A501,PLAN!B:T,11,0)</f>
        <v>260720Y16D</v>
      </c>
      <c r="I501" s="58">
        <f>VLOOKUP(A501,PLAN!B:T,12,0)</f>
        <v>9</v>
      </c>
      <c r="J501" s="55">
        <f>VLOOKUP(A501,PLAN!B:AB,19,0)</f>
        <v>46241</v>
      </c>
      <c r="K501" s="57">
        <f>VLOOKUP(A501,PLAN!B:AB,20,0)</f>
        <v>0</v>
      </c>
      <c r="L501" s="54"/>
      <c r="M501" s="54"/>
      <c r="N501" s="54"/>
      <c r="O501" s="286" t="str">
        <f>VLOOKUP(A501,PLAN!B:AB,21,0)</f>
        <v>F2</v>
      </c>
      <c r="P501" s="285"/>
      <c r="Q501" s="55" t="s">
        <v>4648</v>
      </c>
    </row>
    <row r="502" spans="1:17" ht="15" customHeight="1">
      <c r="A502" s="299" t="s">
        <v>5043</v>
      </c>
      <c r="B502" s="60">
        <f>VLOOKUP(A502,PLAN!B:T,5,0)</f>
        <v>11134235</v>
      </c>
      <c r="C502" s="60" t="str">
        <f>VLOOKUP(A502,PLAN!B:T,6,0)</f>
        <v>1036068-S-AK</v>
      </c>
      <c r="D502" s="60" t="str">
        <f>VLOOKUP(A502,PLAN!B:T,7,0)</f>
        <v>AHW14R001S CN</v>
      </c>
      <c r="E502" s="60" t="str">
        <f>VLOOKUP(A502,PLAN!B:T,4,0)</f>
        <v>1001938645</v>
      </c>
      <c r="F502" s="59">
        <f>VLOOKUP(A502,PLAN!B:T,9,0)</f>
        <v>46258</v>
      </c>
      <c r="G502" s="59" t="str">
        <f>VLOOKUP(A502,PLAN!B:T,10,0)</f>
        <v>0103596018</v>
      </c>
      <c r="H502" s="58" t="str">
        <f>VLOOKUP(A502,PLAN!B:T,11,0)</f>
        <v>260805A01A</v>
      </c>
      <c r="I502" s="58">
        <f>VLOOKUP(A502,PLAN!B:T,12,0)</f>
        <v>3586</v>
      </c>
      <c r="J502" s="55">
        <f>VLOOKUP(A502,PLAN!B:AB,19,0)</f>
        <v>46248</v>
      </c>
      <c r="K502" s="57" t="str">
        <f>VLOOKUP(A502,PLAN!B:AB,20,0)</f>
        <v>M1</v>
      </c>
      <c r="L502" s="54"/>
      <c r="M502" s="54"/>
      <c r="N502" s="54"/>
      <c r="O502" s="286" t="str">
        <f>VLOOKUP(A502,PLAN!B:AB,21,0)</f>
        <v>F3</v>
      </c>
      <c r="P502" s="285"/>
      <c r="Q502" s="55">
        <f>VLOOKUP(A502,PLAN!B:AB,16,0)</f>
        <v>46247</v>
      </c>
    </row>
    <row r="503" spans="1:17" ht="15" customHeight="1">
      <c r="A503" s="299" t="s">
        <v>5044</v>
      </c>
      <c r="B503" s="60">
        <f>VLOOKUP(A503,PLAN!B:T,5,0)</f>
        <v>11134235</v>
      </c>
      <c r="C503" s="60" t="str">
        <f>VLOOKUP(A503,PLAN!B:T,6,0)</f>
        <v>1036068-S-AK</v>
      </c>
      <c r="D503" s="60" t="str">
        <f>VLOOKUP(A503,PLAN!B:T,7,0)</f>
        <v>AHW14R001S CN</v>
      </c>
      <c r="E503" s="60" t="str">
        <f>VLOOKUP(A503,PLAN!B:T,4,0)</f>
        <v>1001938646</v>
      </c>
      <c r="F503" s="59">
        <f>VLOOKUP(A503,PLAN!B:T,9,0)</f>
        <v>46258</v>
      </c>
      <c r="G503" s="59" t="str">
        <f>VLOOKUP(A503,PLAN!B:T,10,0)</f>
        <v>0103596019</v>
      </c>
      <c r="H503" s="58" t="str">
        <f>VLOOKUP(A503,PLAN!B:T,11,0)</f>
        <v>260805A02A</v>
      </c>
      <c r="I503" s="58">
        <f>VLOOKUP(A503,PLAN!B:T,12,0)</f>
        <v>2386</v>
      </c>
      <c r="J503" s="55">
        <f>VLOOKUP(A503,PLAN!B:AB,19,0)</f>
        <v>46248</v>
      </c>
      <c r="K503" s="57" t="str">
        <f>VLOOKUP(A503,PLAN!B:AB,20,0)</f>
        <v>M2</v>
      </c>
      <c r="L503" s="54"/>
      <c r="M503" s="54"/>
      <c r="N503" s="54"/>
      <c r="O503" s="286" t="str">
        <f>VLOOKUP(A503,PLAN!B:AB,21,0)</f>
        <v>F3</v>
      </c>
      <c r="P503" s="285"/>
      <c r="Q503" s="55">
        <f>VLOOKUP(A503,PLAN!B:AB,16,0)</f>
        <v>46247</v>
      </c>
    </row>
    <row r="504" spans="1:17" ht="15" customHeight="1">
      <c r="A504" s="299" t="s">
        <v>5045</v>
      </c>
      <c r="B504" s="60">
        <f>VLOOKUP(A504,PLAN!B:T,5,0)</f>
        <v>11134235</v>
      </c>
      <c r="C504" s="60" t="str">
        <f>VLOOKUP(A504,PLAN!B:T,6,0)</f>
        <v>1036068-S-AK</v>
      </c>
      <c r="D504" s="60" t="str">
        <f>VLOOKUP(A504,PLAN!B:T,7,0)</f>
        <v>AHW14R001S CN</v>
      </c>
      <c r="E504" s="60" t="str">
        <f>VLOOKUP(A504,PLAN!B:T,4,0)</f>
        <v>1001938647</v>
      </c>
      <c r="F504" s="59">
        <f>VLOOKUP(A504,PLAN!B:T,9,0)</f>
        <v>46258</v>
      </c>
      <c r="G504" s="59" t="str">
        <f>VLOOKUP(A504,PLAN!B:T,10,0)</f>
        <v>0103596020</v>
      </c>
      <c r="H504" s="58" t="str">
        <f>VLOOKUP(A504,PLAN!B:T,11,0)</f>
        <v>260805A03A</v>
      </c>
      <c r="I504" s="58">
        <f>VLOOKUP(A504,PLAN!B:T,12,0)</f>
        <v>1272</v>
      </c>
      <c r="J504" s="55">
        <f>VLOOKUP(A504,PLAN!B:AB,19,0)</f>
        <v>46248</v>
      </c>
      <c r="K504" s="57" t="str">
        <f>VLOOKUP(A504,PLAN!B:AB,20,0)</f>
        <v>M3</v>
      </c>
      <c r="L504" s="54"/>
      <c r="M504" s="54"/>
      <c r="N504" s="54"/>
      <c r="O504" s="286" t="str">
        <f>VLOOKUP(A504,PLAN!B:AB,21,0)</f>
        <v>F3</v>
      </c>
      <c r="P504" s="285"/>
      <c r="Q504" s="55">
        <f>VLOOKUP(A504,PLAN!B:AB,16,0)</f>
        <v>46247</v>
      </c>
    </row>
    <row r="505" spans="1:17" ht="15" customHeight="1">
      <c r="A505" s="299" t="s">
        <v>5046</v>
      </c>
      <c r="B505" s="60">
        <f>VLOOKUP(A505,PLAN!B:T,5,0)</f>
        <v>11134237</v>
      </c>
      <c r="C505" s="60" t="str">
        <f>VLOOKUP(A505,PLAN!B:T,6,0)</f>
        <v>1436196-Q-A</v>
      </c>
      <c r="D505" s="60" t="str">
        <f>VLOOKUP(A505,PLAN!B:T,7,0)</f>
        <v>AHW14R004S CN</v>
      </c>
      <c r="E505" s="60" t="str">
        <f>VLOOKUP(A505,PLAN!B:T,4,0)</f>
        <v>1001938648</v>
      </c>
      <c r="F505" s="59">
        <f>VLOOKUP(A505,PLAN!B:T,9,0)</f>
        <v>46258</v>
      </c>
      <c r="G505" s="59" t="str">
        <f>VLOOKUP(A505,PLAN!B:T,10,0)</f>
        <v>0103596021</v>
      </c>
      <c r="H505" s="58" t="str">
        <f>VLOOKUP(A505,PLAN!B:T,11,0)</f>
        <v>260805A04A</v>
      </c>
      <c r="I505" s="58">
        <f>VLOOKUP(A505,PLAN!B:T,12,0)</f>
        <v>2316</v>
      </c>
      <c r="J505" s="55">
        <f>VLOOKUP(A505,PLAN!B:AB,19,0)</f>
        <v>46248</v>
      </c>
      <c r="K505" s="57" t="str">
        <f>VLOOKUP(A505,PLAN!B:AB,20,0)</f>
        <v>M3</v>
      </c>
      <c r="L505" s="54"/>
      <c r="M505" s="54"/>
      <c r="N505" s="54"/>
      <c r="O505" s="286" t="str">
        <f>VLOOKUP(A505,PLAN!B:AB,21,0)</f>
        <v>F3</v>
      </c>
      <c r="P505" s="285"/>
      <c r="Q505" s="55">
        <f>VLOOKUP(A505,PLAN!B:AB,16,0)</f>
        <v>46247</v>
      </c>
    </row>
    <row r="506" spans="1:17" ht="15" customHeight="1">
      <c r="A506" s="299" t="s">
        <v>5180</v>
      </c>
      <c r="B506" s="60">
        <f>VLOOKUP(A506,PLAN!B:T,5,0)</f>
        <v>11125053</v>
      </c>
      <c r="C506" s="60" t="str">
        <f>VLOOKUP(A506,PLAN!B:T,6,0)</f>
        <v>1831270-C-A</v>
      </c>
      <c r="D506" s="60" t="str">
        <f>VLOOKUP(A506,PLAN!B:T,7,0)</f>
        <v>AIN-CKI-200R JP</v>
      </c>
      <c r="E506" s="60" t="str">
        <f>VLOOKUP(A506,PLAN!B:T,4,0)</f>
        <v>1001938705</v>
      </c>
      <c r="F506" s="59">
        <f>VLOOKUP(A506,PLAN!B:T,9,0)</f>
        <v>46258</v>
      </c>
      <c r="G506" s="59" t="str">
        <f>VLOOKUP(A506,PLAN!B:T,10,0)</f>
        <v>0103596121</v>
      </c>
      <c r="H506" s="58" t="str">
        <f>VLOOKUP(A506,PLAN!B:T,11,0)</f>
        <v>260805A13A</v>
      </c>
      <c r="I506" s="58">
        <f>VLOOKUP(A506,PLAN!B:T,12,0)</f>
        <v>1527</v>
      </c>
      <c r="J506" s="55">
        <f>VLOOKUP(A506,PLAN!B:AB,19,0)</f>
        <v>46248</v>
      </c>
      <c r="K506" s="57" t="str">
        <f>VLOOKUP(A506,PLAN!B:AB,20,0)</f>
        <v>M4</v>
      </c>
      <c r="L506" s="54"/>
      <c r="M506" s="54"/>
      <c r="N506" s="54"/>
      <c r="O506" s="286" t="str">
        <f>VLOOKUP(A506,PLAN!B:AB,21,0)</f>
        <v>F3</v>
      </c>
      <c r="P506" s="285"/>
      <c r="Q506" s="55">
        <f>VLOOKUP(A506,PLAN!B:AB,16,0)</f>
        <v>46247</v>
      </c>
    </row>
    <row r="507" spans="1:17" ht="15" customHeight="1">
      <c r="A507" s="299" t="s">
        <v>5181</v>
      </c>
      <c r="B507" s="60">
        <f>VLOOKUP(A507,PLAN!B:T,5,0)</f>
        <v>11125058</v>
      </c>
      <c r="C507" s="60" t="str">
        <f>VLOOKUP(A507,PLAN!B:T,6,0)</f>
        <v>1831275-C-AK</v>
      </c>
      <c r="D507" s="60" t="str">
        <f>VLOOKUP(A507,PLAN!B:T,7,0)</f>
        <v>AIN-CKI-315-EXCR JP</v>
      </c>
      <c r="E507" s="60" t="str">
        <f>VLOOKUP(A507,PLAN!B:T,4,0)</f>
        <v>1001938706</v>
      </c>
      <c r="F507" s="59">
        <f>VLOOKUP(A507,PLAN!B:T,9,0)</f>
        <v>46258</v>
      </c>
      <c r="G507" s="59" t="str">
        <f>VLOOKUP(A507,PLAN!B:T,10,0)</f>
        <v>0103596122</v>
      </c>
      <c r="H507" s="58" t="str">
        <f>VLOOKUP(A507,PLAN!B:T,11,0)</f>
        <v>260805A14A</v>
      </c>
      <c r="I507" s="58">
        <f>VLOOKUP(A507,PLAN!B:T,12,0)</f>
        <v>49</v>
      </c>
      <c r="J507" s="55">
        <f>VLOOKUP(A507,PLAN!B:AB,19,0)</f>
        <v>46248</v>
      </c>
      <c r="K507" s="57" t="str">
        <f>VLOOKUP(A507,PLAN!B:AB,20,0)</f>
        <v>M4</v>
      </c>
      <c r="L507" s="54"/>
      <c r="M507" s="54"/>
      <c r="N507" s="54"/>
      <c r="O507" s="286" t="str">
        <f>VLOOKUP(A507,PLAN!B:AB,21,0)</f>
        <v>F3</v>
      </c>
      <c r="P507" s="285"/>
      <c r="Q507" s="55">
        <f>VLOOKUP(A507,PLAN!B:AB,16,0)</f>
        <v>46247</v>
      </c>
    </row>
    <row r="508" spans="1:17" ht="15" customHeight="1">
      <c r="A508" s="299" t="s">
        <v>5182</v>
      </c>
      <c r="B508" s="60">
        <f>VLOOKUP(A508,PLAN!B:T,5,0)</f>
        <v>11124947</v>
      </c>
      <c r="C508" s="60" t="str">
        <f>VLOOKUP(A508,PLAN!B:T,6,0)</f>
        <v>1731004-G-A</v>
      </c>
      <c r="D508" s="60" t="str">
        <f>VLOOKUP(A508,PLAN!B:T,7,0)</f>
        <v>AIN-CKX-10-200-R JP</v>
      </c>
      <c r="E508" s="60" t="str">
        <f>VLOOKUP(A508,PLAN!B:T,4,0)</f>
        <v>1001938707</v>
      </c>
      <c r="F508" s="59">
        <f>VLOOKUP(A508,PLAN!B:T,9,0)</f>
        <v>46258</v>
      </c>
      <c r="G508" s="59" t="str">
        <f>VLOOKUP(A508,PLAN!B:T,10,0)</f>
        <v>0103596123</v>
      </c>
      <c r="H508" s="58" t="str">
        <f>VLOOKUP(A508,PLAN!B:T,11,0)</f>
        <v>260805A15A</v>
      </c>
      <c r="I508" s="58">
        <f>VLOOKUP(A508,PLAN!B:T,12,0)</f>
        <v>490</v>
      </c>
      <c r="J508" s="55">
        <f>VLOOKUP(A508,PLAN!B:AB,19,0)</f>
        <v>46248</v>
      </c>
      <c r="K508" s="57" t="str">
        <f>VLOOKUP(A508,PLAN!B:AB,20,0)</f>
        <v>M4</v>
      </c>
      <c r="L508" s="54"/>
      <c r="M508" s="54"/>
      <c r="N508" s="54"/>
      <c r="O508" s="286" t="str">
        <f>VLOOKUP(A508,PLAN!B:AB,21,0)</f>
        <v>F3</v>
      </c>
      <c r="P508" s="285"/>
      <c r="Q508" s="55">
        <f>VLOOKUP(A508,PLAN!B:AB,16,0)</f>
        <v>46247</v>
      </c>
    </row>
    <row r="509" spans="1:17" ht="15" customHeight="1">
      <c r="A509" s="299" t="s">
        <v>5183</v>
      </c>
      <c r="B509" s="60">
        <f>VLOOKUP(A509,PLAN!B:T,5,0)</f>
        <v>11125021</v>
      </c>
      <c r="C509" s="60" t="str">
        <f>VLOOKUP(A509,PLAN!B:T,6,0)</f>
        <v>1831238-D-AK</v>
      </c>
      <c r="D509" s="60" t="str">
        <f>VLOOKUP(A509,PLAN!B:T,7,0)</f>
        <v>PH14R101PR JP</v>
      </c>
      <c r="E509" s="60" t="str">
        <f>VLOOKUP(A509,PLAN!B:T,4,0)</f>
        <v>1001938708</v>
      </c>
      <c r="F509" s="59">
        <f>VLOOKUP(A509,PLAN!B:T,9,0)</f>
        <v>46258</v>
      </c>
      <c r="G509" s="59" t="str">
        <f>VLOOKUP(A509,PLAN!B:T,10,0)</f>
        <v>0103596124</v>
      </c>
      <c r="H509" s="58" t="str">
        <f>VLOOKUP(A509,PLAN!B:T,11,0)</f>
        <v>260805A16A</v>
      </c>
      <c r="I509" s="58">
        <f>VLOOKUP(A509,PLAN!B:T,12,0)</f>
        <v>350</v>
      </c>
      <c r="J509" s="55">
        <f>VLOOKUP(A509,PLAN!B:AB,19,0)</f>
        <v>46248</v>
      </c>
      <c r="K509" s="57" t="str">
        <f>VLOOKUP(A509,PLAN!B:AB,20,0)</f>
        <v>M4</v>
      </c>
      <c r="L509" s="54"/>
      <c r="M509" s="54"/>
      <c r="N509" s="54"/>
      <c r="O509" s="286" t="str">
        <f>VLOOKUP(A509,PLAN!B:AB,21,0)</f>
        <v>F3</v>
      </c>
      <c r="P509" s="285"/>
      <c r="Q509" s="55">
        <f>VLOOKUP(A509,PLAN!B:AB,16,0)</f>
        <v>46247</v>
      </c>
    </row>
    <row r="510" spans="1:17" ht="15" customHeight="1">
      <c r="A510" s="299" t="s">
        <v>5184</v>
      </c>
      <c r="B510" s="60">
        <f>VLOOKUP(A510,PLAN!B:T,5,0)</f>
        <v>11124983</v>
      </c>
      <c r="C510" s="60" t="str">
        <f>VLOOKUP(A510,PLAN!B:T,6,0)</f>
        <v>1831201-D-AK</v>
      </c>
      <c r="D510" s="60" t="str">
        <f>VLOOKUP(A510,PLAN!B:T,7,0)</f>
        <v>PP14R200PR JP</v>
      </c>
      <c r="E510" s="60" t="str">
        <f>VLOOKUP(A510,PLAN!B:T,4,0)</f>
        <v>1001938709</v>
      </c>
      <c r="F510" s="59">
        <f>VLOOKUP(A510,PLAN!B:T,9,0)</f>
        <v>46258</v>
      </c>
      <c r="G510" s="59" t="str">
        <f>VLOOKUP(A510,PLAN!B:T,10,0)</f>
        <v>0103596125</v>
      </c>
      <c r="H510" s="58" t="str">
        <f>VLOOKUP(A510,PLAN!B:T,11,0)</f>
        <v>260805A17A</v>
      </c>
      <c r="I510" s="58">
        <f>VLOOKUP(A510,PLAN!B:T,12,0)</f>
        <v>410</v>
      </c>
      <c r="J510" s="55">
        <f>VLOOKUP(A510,PLAN!B:AB,19,0)</f>
        <v>46248</v>
      </c>
      <c r="K510" s="57" t="str">
        <f>VLOOKUP(A510,PLAN!B:AB,20,0)</f>
        <v>M4</v>
      </c>
      <c r="L510" s="54"/>
      <c r="M510" s="54"/>
      <c r="N510" s="54"/>
      <c r="O510" s="286" t="str">
        <f>VLOOKUP(A510,PLAN!B:AB,21,0)</f>
        <v>F3</v>
      </c>
      <c r="P510" s="285"/>
      <c r="Q510" s="55">
        <f>VLOOKUP(A510,PLAN!B:AB,16,0)</f>
        <v>46247</v>
      </c>
    </row>
    <row r="511" spans="1:17" ht="15" customHeight="1">
      <c r="A511" s="299" t="s">
        <v>5185</v>
      </c>
      <c r="B511" s="60">
        <f>VLOOKUP(A511,PLAN!B:T,5,0)</f>
        <v>11124984</v>
      </c>
      <c r="C511" s="60" t="str">
        <f>VLOOKUP(A511,PLAN!B:T,6,0)</f>
        <v>1831202-D-AK</v>
      </c>
      <c r="D511" s="60" t="str">
        <f>VLOOKUP(A511,PLAN!B:T,7,0)</f>
        <v>PP14R300PR JP</v>
      </c>
      <c r="E511" s="60" t="str">
        <f>VLOOKUP(A511,PLAN!B:T,4,0)</f>
        <v>1001938710</v>
      </c>
      <c r="F511" s="59">
        <f>VLOOKUP(A511,PLAN!B:T,9,0)</f>
        <v>46258</v>
      </c>
      <c r="G511" s="59" t="str">
        <f>VLOOKUP(A511,PLAN!B:T,10,0)</f>
        <v>0103596126</v>
      </c>
      <c r="H511" s="58" t="str">
        <f>VLOOKUP(A511,PLAN!B:T,11,0)</f>
        <v>260805A18A</v>
      </c>
      <c r="I511" s="58">
        <f>VLOOKUP(A511,PLAN!B:T,12,0)</f>
        <v>545</v>
      </c>
      <c r="J511" s="55">
        <f>VLOOKUP(A511,PLAN!B:AB,19,0)</f>
        <v>46248</v>
      </c>
      <c r="K511" s="57" t="str">
        <f>VLOOKUP(A511,PLAN!B:AB,20,0)</f>
        <v>M4</v>
      </c>
      <c r="L511" s="54"/>
      <c r="M511" s="54"/>
      <c r="N511" s="54"/>
      <c r="O511" s="286" t="str">
        <f>VLOOKUP(A511,PLAN!B:AB,21,0)</f>
        <v>F3</v>
      </c>
      <c r="P511" s="285"/>
      <c r="Q511" s="55">
        <f>VLOOKUP(A511,PLAN!B:AB,16,0)</f>
        <v>46247</v>
      </c>
    </row>
    <row r="512" spans="1:17" ht="15" customHeight="1">
      <c r="A512" s="299" t="s">
        <v>5186</v>
      </c>
      <c r="B512" s="60">
        <f>VLOOKUP(A512,PLAN!B:T,5,0)</f>
        <v>11124982</v>
      </c>
      <c r="C512" s="60" t="str">
        <f>VLOOKUP(A512,PLAN!B:T,6,0)</f>
        <v>1831200-D-AK</v>
      </c>
      <c r="D512" s="60" t="str">
        <f>VLOOKUP(A512,PLAN!B:T,7,0)</f>
        <v>PP14R100PR JP</v>
      </c>
      <c r="E512" s="60" t="str">
        <f>VLOOKUP(A512,PLAN!B:T,4,0)</f>
        <v>1001938711</v>
      </c>
      <c r="F512" s="59">
        <f>VLOOKUP(A512,PLAN!B:T,9,0)</f>
        <v>46258</v>
      </c>
      <c r="G512" s="59" t="str">
        <f>VLOOKUP(A512,PLAN!B:T,10,0)</f>
        <v>0103596127</v>
      </c>
      <c r="H512" s="58" t="str">
        <f>VLOOKUP(A512,PLAN!B:T,11,0)</f>
        <v>260805A19A</v>
      </c>
      <c r="I512" s="58">
        <f>VLOOKUP(A512,PLAN!B:T,12,0)</f>
        <v>110</v>
      </c>
      <c r="J512" s="55">
        <f>VLOOKUP(A512,PLAN!B:AB,19,0)</f>
        <v>46248</v>
      </c>
      <c r="K512" s="57" t="str">
        <f>VLOOKUP(A512,PLAN!B:AB,20,0)</f>
        <v>M5</v>
      </c>
      <c r="L512" s="54"/>
      <c r="M512" s="54"/>
      <c r="N512" s="54"/>
      <c r="O512" s="286" t="str">
        <f>VLOOKUP(A512,PLAN!B:AB,21,0)</f>
        <v>F3</v>
      </c>
      <c r="P512" s="285"/>
      <c r="Q512" s="55">
        <f>VLOOKUP(A512,PLAN!B:AB,16,0)</f>
        <v>46247</v>
      </c>
    </row>
    <row r="513" spans="1:17" ht="15" customHeight="1">
      <c r="A513" s="299" t="s">
        <v>5187</v>
      </c>
      <c r="B513" s="60">
        <f>VLOOKUP(A513,PLAN!B:T,5,0)</f>
        <v>11132759</v>
      </c>
      <c r="C513" s="60" t="str">
        <f>VLOOKUP(A513,PLAN!B:T,6,0)</f>
        <v>1156029-L-A</v>
      </c>
      <c r="D513" s="60" t="str">
        <f>VLOOKUP(A513,PLAN!B:T,7,0)</f>
        <v>WCKV165-14 US2</v>
      </c>
      <c r="E513" s="60" t="str">
        <f>VLOOKUP(A513,PLAN!B:T,4,0)</f>
        <v>1001938712</v>
      </c>
      <c r="F513" s="59">
        <f>VLOOKUP(A513,PLAN!B:T,9,0)</f>
        <v>46258</v>
      </c>
      <c r="G513" s="59" t="str">
        <f>VLOOKUP(A513,PLAN!B:T,10,0)</f>
        <v>0103596128</v>
      </c>
      <c r="H513" s="58" t="str">
        <f>VLOOKUP(A513,PLAN!B:T,11,0)</f>
        <v>260805A20A</v>
      </c>
      <c r="I513" s="58">
        <f>VLOOKUP(A513,PLAN!B:T,12,0)</f>
        <v>9</v>
      </c>
      <c r="J513" s="55">
        <f>VLOOKUP(A513,PLAN!B:AB,19,0)</f>
        <v>46248</v>
      </c>
      <c r="K513" s="57" t="str">
        <f>VLOOKUP(A513,PLAN!B:AB,20,0)</f>
        <v>M5</v>
      </c>
      <c r="L513" s="54"/>
      <c r="M513" s="54"/>
      <c r="N513" s="54"/>
      <c r="O513" s="286" t="str">
        <f>VLOOKUP(A513,PLAN!B:AB,21,0)</f>
        <v>F3</v>
      </c>
      <c r="P513" s="285"/>
      <c r="Q513" s="55">
        <f>VLOOKUP(A513,PLAN!B:AB,16,0)</f>
        <v>46247</v>
      </c>
    </row>
    <row r="514" spans="1:17" ht="15" customHeight="1">
      <c r="A514" s="299" t="s">
        <v>5188</v>
      </c>
      <c r="B514" s="60">
        <f>VLOOKUP(A514,PLAN!B:T,5,0)</f>
        <v>11134323</v>
      </c>
      <c r="C514" s="60" t="str">
        <f>VLOOKUP(A514,PLAN!B:T,6,0)</f>
        <v>1456034-P-A</v>
      </c>
      <c r="D514" s="60" t="str">
        <f>VLOOKUP(A514,PLAN!B:T,7,0)</f>
        <v>WAIN-CKI-200-BS US2</v>
      </c>
      <c r="E514" s="60" t="str">
        <f>VLOOKUP(A514,PLAN!B:T,4,0)</f>
        <v>1001938713</v>
      </c>
      <c r="F514" s="59">
        <f>VLOOKUP(A514,PLAN!B:T,9,0)</f>
        <v>46258</v>
      </c>
      <c r="G514" s="59" t="str">
        <f>VLOOKUP(A514,PLAN!B:T,10,0)</f>
        <v>0103596129</v>
      </c>
      <c r="H514" s="58" t="str">
        <f>VLOOKUP(A514,PLAN!B:T,11,0)</f>
        <v>260805A21A</v>
      </c>
      <c r="I514" s="58">
        <f>VLOOKUP(A514,PLAN!B:T,12,0)</f>
        <v>21</v>
      </c>
      <c r="J514" s="55">
        <f>VLOOKUP(A514,PLAN!B:AB,19,0)</f>
        <v>46248</v>
      </c>
      <c r="K514" s="57" t="str">
        <f>VLOOKUP(A514,PLAN!B:AB,20,0)</f>
        <v>M5</v>
      </c>
      <c r="L514" s="54"/>
      <c r="M514" s="54"/>
      <c r="N514" s="54"/>
      <c r="O514" s="286" t="str">
        <f>VLOOKUP(A514,PLAN!B:AB,21,0)</f>
        <v>F3</v>
      </c>
      <c r="P514" s="285"/>
      <c r="Q514" s="55">
        <f>VLOOKUP(A514,PLAN!B:AB,16,0)</f>
        <v>46247</v>
      </c>
    </row>
    <row r="515" spans="1:17" ht="15" customHeight="1">
      <c r="A515" s="299" t="s">
        <v>5189</v>
      </c>
      <c r="B515" s="60">
        <f>VLOOKUP(A515,PLAN!B:T,5,0)</f>
        <v>11134322</v>
      </c>
      <c r="C515" s="60" t="str">
        <f>VLOOKUP(A515,PLAN!B:T,6,0)</f>
        <v>1456028-M-A</v>
      </c>
      <c r="D515" s="60" t="str">
        <f>VLOOKUP(A515,PLAN!B:T,7,0)</f>
        <v>WAIN-CKI-008-200 US2</v>
      </c>
      <c r="E515" s="60" t="str">
        <f>VLOOKUP(A515,PLAN!B:T,4,0)</f>
        <v>1001938714</v>
      </c>
      <c r="F515" s="59">
        <f>VLOOKUP(A515,PLAN!B:T,9,0)</f>
        <v>46258</v>
      </c>
      <c r="G515" s="59" t="str">
        <f>VLOOKUP(A515,PLAN!B:T,10,0)</f>
        <v>0103596130</v>
      </c>
      <c r="H515" s="58" t="str">
        <f>VLOOKUP(A515,PLAN!B:T,11,0)</f>
        <v>260805A22A</v>
      </c>
      <c r="I515" s="58">
        <f>VLOOKUP(A515,PLAN!B:T,12,0)</f>
        <v>132</v>
      </c>
      <c r="J515" s="55">
        <f>VLOOKUP(A515,PLAN!B:AB,19,0)</f>
        <v>46248</v>
      </c>
      <c r="K515" s="57" t="str">
        <f>VLOOKUP(A515,PLAN!B:AB,20,0)</f>
        <v>M5</v>
      </c>
      <c r="L515" s="54"/>
      <c r="M515" s="54"/>
      <c r="N515" s="54"/>
      <c r="O515" s="286" t="str">
        <f>VLOOKUP(A515,PLAN!B:AB,21,0)</f>
        <v>F3</v>
      </c>
      <c r="P515" s="285"/>
      <c r="Q515" s="55">
        <f>VLOOKUP(A515,PLAN!B:AB,16,0)</f>
        <v>46247</v>
      </c>
    </row>
    <row r="516" spans="1:17" ht="15" customHeight="1">
      <c r="A516" s="299" t="s">
        <v>5190</v>
      </c>
      <c r="B516" s="60">
        <f>VLOOKUP(A516,PLAN!B:T,5,0)</f>
        <v>11134321</v>
      </c>
      <c r="C516" s="60" t="str">
        <f>VLOOKUP(A516,PLAN!B:T,6,0)</f>
        <v>1056005-P-A</v>
      </c>
      <c r="D516" s="60" t="str">
        <f>VLOOKUP(A516,PLAN!B:T,7,0)</f>
        <v>WAIN-CKI-10-200 US2</v>
      </c>
      <c r="E516" s="60" t="str">
        <f>VLOOKUP(A516,PLAN!B:T,4,0)</f>
        <v>1001938715</v>
      </c>
      <c r="F516" s="59">
        <f>VLOOKUP(A516,PLAN!B:T,9,0)</f>
        <v>46258</v>
      </c>
      <c r="G516" s="59" t="str">
        <f>VLOOKUP(A516,PLAN!B:T,10,0)</f>
        <v>0103596131</v>
      </c>
      <c r="H516" s="58" t="str">
        <f>VLOOKUP(A516,PLAN!B:T,11,0)</f>
        <v>260805A23A</v>
      </c>
      <c r="I516" s="58">
        <f>VLOOKUP(A516,PLAN!B:T,12,0)</f>
        <v>13</v>
      </c>
      <c r="J516" s="55">
        <f>VLOOKUP(A516,PLAN!B:AB,19,0)</f>
        <v>46248</v>
      </c>
      <c r="K516" s="57" t="str">
        <f>VLOOKUP(A516,PLAN!B:AB,20,0)</f>
        <v>M5</v>
      </c>
      <c r="L516" s="54"/>
      <c r="M516" s="54"/>
      <c r="N516" s="54"/>
      <c r="O516" s="286" t="str">
        <f>VLOOKUP(A516,PLAN!B:AB,21,0)</f>
        <v>F3</v>
      </c>
      <c r="P516" s="285"/>
      <c r="Q516" s="55">
        <f>VLOOKUP(A516,PLAN!B:AB,16,0)</f>
        <v>46247</v>
      </c>
    </row>
    <row r="517" spans="1:17" ht="15" customHeight="1">
      <c r="A517" s="299" t="s">
        <v>5191</v>
      </c>
      <c r="B517" s="60">
        <f>VLOOKUP(A517,PLAN!B:T,5,0)</f>
        <v>11134328</v>
      </c>
      <c r="C517" s="60" t="str">
        <f>VLOOKUP(A517,PLAN!B:T,6,0)</f>
        <v>1731006-E-A</v>
      </c>
      <c r="D517" s="60" t="str">
        <f>VLOOKUP(A517,PLAN!B:T,7,0)</f>
        <v>AIN-CKX-10-200-R US</v>
      </c>
      <c r="E517" s="60" t="str">
        <f>VLOOKUP(A517,PLAN!B:T,4,0)</f>
        <v>1001938716</v>
      </c>
      <c r="F517" s="59">
        <f>VLOOKUP(A517,PLAN!B:T,9,0)</f>
        <v>46258</v>
      </c>
      <c r="G517" s="59" t="str">
        <f>VLOOKUP(A517,PLAN!B:T,10,0)</f>
        <v>0103596132</v>
      </c>
      <c r="H517" s="58" t="str">
        <f>VLOOKUP(A517,PLAN!B:T,11,0)</f>
        <v>260805A24A</v>
      </c>
      <c r="I517" s="58">
        <f>VLOOKUP(A517,PLAN!B:T,12,0)</f>
        <v>8</v>
      </c>
      <c r="J517" s="55">
        <f>VLOOKUP(A517,PLAN!B:AB,19,0)</f>
        <v>46248</v>
      </c>
      <c r="K517" s="57" t="str">
        <f>VLOOKUP(A517,PLAN!B:AB,20,0)</f>
        <v>M5</v>
      </c>
      <c r="L517" s="54"/>
      <c r="M517" s="54"/>
      <c r="N517" s="54"/>
      <c r="O517" s="286" t="str">
        <f>VLOOKUP(A517,PLAN!B:AB,21,0)</f>
        <v>F3</v>
      </c>
      <c r="P517" s="285"/>
      <c r="Q517" s="55">
        <f>VLOOKUP(A517,PLAN!B:AB,16,0)</f>
        <v>46247</v>
      </c>
    </row>
    <row r="518" spans="1:17" ht="15" customHeight="1">
      <c r="A518" s="299" t="s">
        <v>5192</v>
      </c>
      <c r="B518" s="60">
        <f>VLOOKUP(A518,PLAN!B:T,5,0)</f>
        <v>11132334</v>
      </c>
      <c r="C518" s="60" t="str">
        <f>VLOOKUP(A518,PLAN!B:T,6,0)</f>
        <v>1731160-F-A</v>
      </c>
      <c r="D518" s="60" t="str">
        <f>VLOOKUP(A518,PLAN!B:T,7,0)</f>
        <v>AHW14R013S US</v>
      </c>
      <c r="E518" s="60" t="str">
        <f>VLOOKUP(A518,PLAN!B:T,4,0)</f>
        <v>1001938717</v>
      </c>
      <c r="F518" s="59">
        <f>VLOOKUP(A518,PLAN!B:T,9,0)</f>
        <v>46258</v>
      </c>
      <c r="G518" s="59" t="str">
        <f>VLOOKUP(A518,PLAN!B:T,10,0)</f>
        <v>0103596133</v>
      </c>
      <c r="H518" s="58" t="str">
        <f>VLOOKUP(A518,PLAN!B:T,11,0)</f>
        <v>260805A25A</v>
      </c>
      <c r="I518" s="58">
        <f>VLOOKUP(A518,PLAN!B:T,12,0)</f>
        <v>200</v>
      </c>
      <c r="J518" s="55">
        <f>VLOOKUP(A518,PLAN!B:AB,19,0)</f>
        <v>46248</v>
      </c>
      <c r="K518" s="57" t="str">
        <f>VLOOKUP(A518,PLAN!B:AB,20,0)</f>
        <v>M5</v>
      </c>
      <c r="L518" s="54"/>
      <c r="M518" s="54"/>
      <c r="N518" s="54"/>
      <c r="O518" s="286" t="str">
        <f>VLOOKUP(A518,PLAN!B:AB,21,0)</f>
        <v>F3</v>
      </c>
      <c r="P518" s="285"/>
      <c r="Q518" s="55">
        <f>VLOOKUP(A518,PLAN!B:AB,16,0)</f>
        <v>46247</v>
      </c>
    </row>
    <row r="519" spans="1:17" ht="15" customHeight="1">
      <c r="A519" s="299" t="s">
        <v>5193</v>
      </c>
      <c r="B519" s="60">
        <f>VLOOKUP(A519,PLAN!B:T,5,0)</f>
        <v>11132313</v>
      </c>
      <c r="C519" s="60" t="str">
        <f>VLOOKUP(A519,PLAN!B:T,6,0)</f>
        <v>1731139-E-AK</v>
      </c>
      <c r="D519" s="60" t="str">
        <f>VLOOKUP(A519,PLAN!B:T,7,0)</f>
        <v>AGH147000 US</v>
      </c>
      <c r="E519" s="60" t="str">
        <f>VLOOKUP(A519,PLAN!B:T,4,0)</f>
        <v>1001938718</v>
      </c>
      <c r="F519" s="59">
        <f>VLOOKUP(A519,PLAN!B:T,9,0)</f>
        <v>46258</v>
      </c>
      <c r="G519" s="59" t="str">
        <f>VLOOKUP(A519,PLAN!B:T,10,0)</f>
        <v>0103596134</v>
      </c>
      <c r="H519" s="58" t="str">
        <f>VLOOKUP(A519,PLAN!B:T,11,0)</f>
        <v>260805A26A</v>
      </c>
      <c r="I519" s="58">
        <f>VLOOKUP(A519,PLAN!B:T,12,0)</f>
        <v>1530</v>
      </c>
      <c r="J519" s="55">
        <f>VLOOKUP(A519,PLAN!B:AB,19,0)</f>
        <v>46248</v>
      </c>
      <c r="K519" s="57" t="str">
        <f>VLOOKUP(A519,PLAN!B:AB,20,0)</f>
        <v>M5</v>
      </c>
      <c r="L519" s="54"/>
      <c r="M519" s="54"/>
      <c r="N519" s="54"/>
      <c r="O519" s="286" t="str">
        <f>VLOOKUP(A519,PLAN!B:AB,21,0)</f>
        <v>F3</v>
      </c>
      <c r="P519" s="285"/>
      <c r="Q519" s="55">
        <f>VLOOKUP(A519,PLAN!B:AB,16,0)</f>
        <v>46247</v>
      </c>
    </row>
    <row r="520" spans="1:17" ht="15" customHeight="1">
      <c r="A520" s="299" t="s">
        <v>5194</v>
      </c>
      <c r="B520" s="60">
        <f>VLOOKUP(A520,PLAN!B:T,5,0)</f>
        <v>11127824</v>
      </c>
      <c r="C520" s="60" t="str">
        <f>VLOOKUP(A520,PLAN!B:T,6,0)</f>
        <v>2131622-B-A</v>
      </c>
      <c r="D520" s="60" t="str">
        <f>VLOOKUP(A520,PLAN!B:T,7,0)</f>
        <v>WAIN-CKI-008-200 NO CE</v>
      </c>
      <c r="E520" s="60" t="str">
        <f>VLOOKUP(A520,PLAN!B:T,4,0)</f>
        <v>1001938719</v>
      </c>
      <c r="F520" s="59">
        <f>VLOOKUP(A520,PLAN!B:T,9,0)</f>
        <v>46258</v>
      </c>
      <c r="G520" s="59" t="str">
        <f>VLOOKUP(A520,PLAN!B:T,10,0)</f>
        <v>0103596135</v>
      </c>
      <c r="H520" s="58" t="str">
        <f>VLOOKUP(A520,PLAN!B:T,11,0)</f>
        <v>260805A27A</v>
      </c>
      <c r="I520" s="58">
        <f>VLOOKUP(A520,PLAN!B:T,12,0)</f>
        <v>20</v>
      </c>
      <c r="J520" s="55">
        <f>VLOOKUP(A520,PLAN!B:AB,19,0)</f>
        <v>46248</v>
      </c>
      <c r="K520" s="57" t="str">
        <f>VLOOKUP(A520,PLAN!B:AB,20,0)</f>
        <v>M5</v>
      </c>
      <c r="L520" s="54"/>
      <c r="M520" s="54"/>
      <c r="N520" s="54"/>
      <c r="O520" s="286" t="str">
        <f>VLOOKUP(A520,PLAN!B:AB,21,0)</f>
        <v>F3</v>
      </c>
      <c r="P520" s="285"/>
      <c r="Q520" s="55">
        <f>VLOOKUP(A520,PLAN!B:AB,16,0)</f>
        <v>46247</v>
      </c>
    </row>
    <row r="521" spans="1:17" ht="15" customHeight="1">
      <c r="A521" s="299" t="s">
        <v>5195</v>
      </c>
      <c r="B521" s="60">
        <f>VLOOKUP(A521,PLAN!B:T,5,0)</f>
        <v>11127219</v>
      </c>
      <c r="C521" s="60" t="str">
        <f>VLOOKUP(A521,PLAN!B:T,6,0)</f>
        <v>2131627-B-A</v>
      </c>
      <c r="D521" s="60" t="str">
        <f>VLOOKUP(A521,PLAN!B:T,7,0)</f>
        <v>WAIN-CKI-18-200-BS NO CE</v>
      </c>
      <c r="E521" s="60" t="str">
        <f>VLOOKUP(A521,PLAN!B:T,4,0)</f>
        <v>1001938720</v>
      </c>
      <c r="F521" s="59">
        <f>VLOOKUP(A521,PLAN!B:T,9,0)</f>
        <v>46258</v>
      </c>
      <c r="G521" s="59" t="str">
        <f>VLOOKUP(A521,PLAN!B:T,10,0)</f>
        <v>0103596136</v>
      </c>
      <c r="H521" s="58" t="str">
        <f>VLOOKUP(A521,PLAN!B:T,11,0)</f>
        <v>260805A28A</v>
      </c>
      <c r="I521" s="58">
        <f>VLOOKUP(A521,PLAN!B:T,12,0)</f>
        <v>5</v>
      </c>
      <c r="J521" s="55">
        <f>VLOOKUP(A521,PLAN!B:AB,19,0)</f>
        <v>46248</v>
      </c>
      <c r="K521" s="57" t="str">
        <f>VLOOKUP(A521,PLAN!B:AB,20,0)</f>
        <v>M5</v>
      </c>
      <c r="L521" s="54"/>
      <c r="M521" s="54"/>
      <c r="N521" s="54"/>
      <c r="O521" s="286" t="str">
        <f>VLOOKUP(A521,PLAN!B:AB,21,0)</f>
        <v>F3</v>
      </c>
      <c r="P521" s="285"/>
      <c r="Q521" s="55">
        <f>VLOOKUP(A521,PLAN!B:AB,16,0)</f>
        <v>46247</v>
      </c>
    </row>
    <row r="522" spans="1:17" ht="15" customHeight="1">
      <c r="A522" s="299" t="s">
        <v>5196</v>
      </c>
      <c r="B522" s="60">
        <f>VLOOKUP(A522,PLAN!B:T,5,0)</f>
        <v>11134329</v>
      </c>
      <c r="C522" s="60" t="str">
        <f>VLOOKUP(A522,PLAN!B:T,6,0)</f>
        <v>2331157-A-A</v>
      </c>
      <c r="D522" s="60" t="str">
        <f>VLOOKUP(A522,PLAN!B:T,7,0)</f>
        <v>WAIN-CKI-200 CE4</v>
      </c>
      <c r="E522" s="60" t="str">
        <f>VLOOKUP(A522,PLAN!B:T,4,0)</f>
        <v>1001938721</v>
      </c>
      <c r="F522" s="59">
        <f>VLOOKUP(A522,PLAN!B:T,9,0)</f>
        <v>46258</v>
      </c>
      <c r="G522" s="59" t="str">
        <f>VLOOKUP(A522,PLAN!B:T,10,0)</f>
        <v>0103596137</v>
      </c>
      <c r="H522" s="58" t="str">
        <f>VLOOKUP(A522,PLAN!B:T,11,0)</f>
        <v>260805A29A</v>
      </c>
      <c r="I522" s="58">
        <f>VLOOKUP(A522,PLAN!B:T,12,0)</f>
        <v>238</v>
      </c>
      <c r="J522" s="55">
        <f>VLOOKUP(A522,PLAN!B:AB,19,0)</f>
        <v>46248</v>
      </c>
      <c r="K522" s="57" t="str">
        <f>VLOOKUP(A522,PLAN!B:AB,20,0)</f>
        <v>M5</v>
      </c>
      <c r="L522" s="54"/>
      <c r="M522" s="54"/>
      <c r="N522" s="54"/>
      <c r="O522" s="286" t="str">
        <f>VLOOKUP(A522,PLAN!B:AB,21,0)</f>
        <v>F3</v>
      </c>
      <c r="P522" s="285"/>
      <c r="Q522" s="55">
        <f>VLOOKUP(A522,PLAN!B:AB,16,0)</f>
        <v>46247</v>
      </c>
    </row>
    <row r="523" spans="1:17" ht="15" customHeight="1">
      <c r="A523" s="299" t="s">
        <v>5197</v>
      </c>
      <c r="B523" s="60">
        <f>VLOOKUP(A523,PLAN!B:T,5,0)</f>
        <v>11134339</v>
      </c>
      <c r="C523" s="60" t="str">
        <f>VLOOKUP(A523,PLAN!B:T,6,0)</f>
        <v>2331167-A-A</v>
      </c>
      <c r="D523" s="60" t="str">
        <f>VLOOKUP(A523,PLAN!B:T,7,0)</f>
        <v>AIN-CKX-10-200-R CE2</v>
      </c>
      <c r="E523" s="60" t="str">
        <f>VLOOKUP(A523,PLAN!B:T,4,0)</f>
        <v>1001938722</v>
      </c>
      <c r="F523" s="59">
        <f>VLOOKUP(A523,PLAN!B:T,9,0)</f>
        <v>46258</v>
      </c>
      <c r="G523" s="59" t="str">
        <f>VLOOKUP(A523,PLAN!B:T,10,0)</f>
        <v>0103596138</v>
      </c>
      <c r="H523" s="58" t="str">
        <f>VLOOKUP(A523,PLAN!B:T,11,0)</f>
        <v>260805A30A</v>
      </c>
      <c r="I523" s="58">
        <f>VLOOKUP(A523,PLAN!B:T,12,0)</f>
        <v>19</v>
      </c>
      <c r="J523" s="55">
        <f>VLOOKUP(A523,PLAN!B:AB,19,0)</f>
        <v>46248</v>
      </c>
      <c r="K523" s="57" t="str">
        <f>VLOOKUP(A523,PLAN!B:AB,20,0)</f>
        <v>M5</v>
      </c>
      <c r="L523" s="54"/>
      <c r="M523" s="54"/>
      <c r="N523" s="54"/>
      <c r="O523" s="286" t="str">
        <f>VLOOKUP(A523,PLAN!B:AB,21,0)</f>
        <v>F3</v>
      </c>
      <c r="P523" s="285"/>
      <c r="Q523" s="55">
        <f>VLOOKUP(A523,PLAN!B:AB,16,0)</f>
        <v>46247</v>
      </c>
    </row>
    <row r="524" spans="1:17" ht="15" customHeight="1">
      <c r="A524" s="299" t="s">
        <v>4830</v>
      </c>
      <c r="B524" s="60">
        <f>VLOOKUP(A524,PLAN!B:T,5,0)</f>
        <v>11112774</v>
      </c>
      <c r="C524" s="60" t="str">
        <f>VLOOKUP(A524,PLAN!B:T,6,0)</f>
        <v>1831059-F-A</v>
      </c>
      <c r="D524" s="60" t="str">
        <f>VLOOKUP(A524,PLAN!B:T,7,0)</f>
        <v>SA0025N22S JP</v>
      </c>
      <c r="E524" s="60" t="str">
        <f>VLOOKUP(A524,PLAN!B:T,4,0)</f>
        <v>1001938077</v>
      </c>
      <c r="F524" s="59">
        <f>VLOOKUP(A524,PLAN!B:T,9,0)</f>
        <v>46258</v>
      </c>
      <c r="G524" s="59" t="str">
        <f>VLOOKUP(A524,PLAN!B:T,10,0)</f>
        <v>0103595203</v>
      </c>
      <c r="H524" s="58" t="str">
        <f>VLOOKUP(A524,PLAN!B:T,11,0)</f>
        <v>260805T01A</v>
      </c>
      <c r="I524" s="58">
        <f>VLOOKUP(A524,PLAN!B:T,12,0)</f>
        <v>30</v>
      </c>
      <c r="J524" s="55">
        <f>VLOOKUP(A524,PLAN!B:AB,19,0)</f>
        <v>46248</v>
      </c>
      <c r="K524" s="57" t="str">
        <f>VLOOKUP(A524,PLAN!B:AB,20,0)</f>
        <v>M6</v>
      </c>
      <c r="L524" s="54"/>
      <c r="M524" s="54"/>
      <c r="N524" s="54"/>
      <c r="O524" s="286" t="str">
        <f>VLOOKUP(A524,PLAN!B:AB,21,0)</f>
        <v>F2</v>
      </c>
      <c r="P524" s="285"/>
      <c r="Q524" s="55">
        <f>VLOOKUP(A524,PLAN!B:AB,16,0)</f>
        <v>46247</v>
      </c>
    </row>
    <row r="525" spans="1:17" ht="15" customHeight="1">
      <c r="A525" s="299" t="s">
        <v>4836</v>
      </c>
      <c r="B525" s="60">
        <f>VLOOKUP(A525,PLAN!B:T,5,0)</f>
        <v>11112813</v>
      </c>
      <c r="C525" s="60" t="str">
        <f>VLOOKUP(A525,PLAN!B:T,6,0)</f>
        <v>1631109-G-A</v>
      </c>
      <c r="D525" s="60" t="str">
        <f>VLOOKUP(A525,PLAN!B:T,7,0)</f>
        <v>SA0035N26S JP</v>
      </c>
      <c r="E525" s="60" t="str">
        <f>VLOOKUP(A525,PLAN!B:T,4,0)</f>
        <v>1001938078</v>
      </c>
      <c r="F525" s="59">
        <f>VLOOKUP(A525,PLAN!B:T,9,0)</f>
        <v>46258</v>
      </c>
      <c r="G525" s="59" t="str">
        <f>VLOOKUP(A525,PLAN!B:T,10,0)</f>
        <v>0103595204</v>
      </c>
      <c r="H525" s="58" t="str">
        <f>VLOOKUP(A525,PLAN!B:T,11,0)</f>
        <v>260805T02A</v>
      </c>
      <c r="I525" s="58">
        <f>VLOOKUP(A525,PLAN!B:T,12,0)</f>
        <v>35</v>
      </c>
      <c r="J525" s="55">
        <f>VLOOKUP(A525,PLAN!B:AB,19,0)</f>
        <v>46248</v>
      </c>
      <c r="K525" s="57" t="str">
        <f>VLOOKUP(A525,PLAN!B:AB,20,0)</f>
        <v>M6</v>
      </c>
      <c r="L525" s="54"/>
      <c r="M525" s="54"/>
      <c r="N525" s="54"/>
      <c r="O525" s="286" t="str">
        <f>VLOOKUP(A525,PLAN!B:AB,21,0)</f>
        <v>F2</v>
      </c>
      <c r="P525" s="285"/>
      <c r="Q525" s="55">
        <f>VLOOKUP(A525,PLAN!B:AB,16,0)</f>
        <v>46247</v>
      </c>
    </row>
    <row r="526" spans="1:17" ht="15" customHeight="1">
      <c r="A526" s="299" t="s">
        <v>4833</v>
      </c>
      <c r="B526" s="60">
        <f>VLOOKUP(A526,PLAN!B:T,5,0)</f>
        <v>11112814</v>
      </c>
      <c r="C526" s="60" t="str">
        <f>VLOOKUP(A526,PLAN!B:T,6,0)</f>
        <v>1631110-G-A</v>
      </c>
      <c r="D526" s="60" t="str">
        <f>VLOOKUP(A526,PLAN!B:T,7,0)</f>
        <v>SJ1535N26S JP</v>
      </c>
      <c r="E526" s="60" t="str">
        <f>VLOOKUP(A526,PLAN!B:T,4,0)</f>
        <v>1001938079</v>
      </c>
      <c r="F526" s="59">
        <f>VLOOKUP(A526,PLAN!B:T,9,0)</f>
        <v>46258</v>
      </c>
      <c r="G526" s="59" t="str">
        <f>VLOOKUP(A526,PLAN!B:T,10,0)</f>
        <v>0103595205</v>
      </c>
      <c r="H526" s="58" t="str">
        <f>VLOOKUP(A526,PLAN!B:T,11,0)</f>
        <v>260805T03A</v>
      </c>
      <c r="I526" s="58">
        <f>VLOOKUP(A526,PLAN!B:T,12,0)</f>
        <v>35</v>
      </c>
      <c r="J526" s="55">
        <f>VLOOKUP(A526,PLAN!B:AB,19,0)</f>
        <v>46248</v>
      </c>
      <c r="K526" s="57" t="str">
        <f>VLOOKUP(A526,PLAN!B:AB,20,0)</f>
        <v>M6</v>
      </c>
      <c r="L526" s="54"/>
      <c r="M526" s="54"/>
      <c r="N526" s="54"/>
      <c r="O526" s="286" t="str">
        <f>VLOOKUP(A526,PLAN!B:AB,21,0)</f>
        <v>F2</v>
      </c>
      <c r="P526" s="285"/>
      <c r="Q526" s="55">
        <f>VLOOKUP(A526,PLAN!B:AB,16,0)</f>
        <v>46247</v>
      </c>
    </row>
    <row r="527" spans="1:17" ht="15" customHeight="1">
      <c r="A527" s="299" t="s">
        <v>4832</v>
      </c>
      <c r="B527" s="60">
        <f>VLOOKUP(A527,PLAN!B:T,5,0)</f>
        <v>11112804</v>
      </c>
      <c r="C527" s="60" t="str">
        <f>VLOOKUP(A527,PLAN!B:T,6,0)</f>
        <v>1631100-G-A</v>
      </c>
      <c r="D527" s="60" t="str">
        <f>VLOOKUP(A527,PLAN!B:T,7,0)</f>
        <v>SA0035N18S JP</v>
      </c>
      <c r="E527" s="60" t="str">
        <f>VLOOKUP(A527,PLAN!B:T,4,0)</f>
        <v>1001938080</v>
      </c>
      <c r="F527" s="59">
        <f>VLOOKUP(A527,PLAN!B:T,9,0)</f>
        <v>46258</v>
      </c>
      <c r="G527" s="59" t="str">
        <f>VLOOKUP(A527,PLAN!B:T,10,0)</f>
        <v>0103595206</v>
      </c>
      <c r="H527" s="58" t="str">
        <f>VLOOKUP(A527,PLAN!B:T,11,0)</f>
        <v>260805T04A</v>
      </c>
      <c r="I527" s="58">
        <f>VLOOKUP(A527,PLAN!B:T,12,0)</f>
        <v>90</v>
      </c>
      <c r="J527" s="55">
        <f>VLOOKUP(A527,PLAN!B:AB,19,0)</f>
        <v>46248</v>
      </c>
      <c r="K527" s="57" t="str">
        <f>VLOOKUP(A527,PLAN!B:AB,20,0)</f>
        <v>M6</v>
      </c>
      <c r="L527" s="54"/>
      <c r="M527" s="54"/>
      <c r="N527" s="54"/>
      <c r="O527" s="286" t="str">
        <f>VLOOKUP(A527,PLAN!B:AB,21,0)</f>
        <v>F2</v>
      </c>
      <c r="P527" s="285"/>
      <c r="Q527" s="55">
        <f>VLOOKUP(A527,PLAN!B:AB,16,0)</f>
        <v>46247</v>
      </c>
    </row>
    <row r="528" spans="1:17" ht="15" customHeight="1">
      <c r="A528" s="299" t="s">
        <v>4837</v>
      </c>
      <c r="B528" s="60">
        <f>VLOOKUP(A528,PLAN!B:T,5,0)</f>
        <v>11112810</v>
      </c>
      <c r="C528" s="60" t="str">
        <f>VLOOKUP(A528,PLAN!B:T,6,0)</f>
        <v>1631106-G-A</v>
      </c>
      <c r="D528" s="60" t="str">
        <f>VLOOKUP(A528,PLAN!B:T,7,0)</f>
        <v>SA0035N22S JP</v>
      </c>
      <c r="E528" s="60" t="str">
        <f>VLOOKUP(A528,PLAN!B:T,4,0)</f>
        <v>1001938081</v>
      </c>
      <c r="F528" s="59">
        <f>VLOOKUP(A528,PLAN!B:T,9,0)</f>
        <v>46258</v>
      </c>
      <c r="G528" s="59" t="str">
        <f>VLOOKUP(A528,PLAN!B:T,10,0)</f>
        <v>0103595207</v>
      </c>
      <c r="H528" s="58" t="str">
        <f>VLOOKUP(A528,PLAN!B:T,11,0)</f>
        <v>260805T05A</v>
      </c>
      <c r="I528" s="58">
        <f>VLOOKUP(A528,PLAN!B:T,12,0)</f>
        <v>180</v>
      </c>
      <c r="J528" s="55">
        <f>VLOOKUP(A528,PLAN!B:AB,19,0)</f>
        <v>46248</v>
      </c>
      <c r="K528" s="57" t="str">
        <f>VLOOKUP(A528,PLAN!B:AB,20,0)</f>
        <v>M6</v>
      </c>
      <c r="L528" s="54"/>
      <c r="M528" s="54"/>
      <c r="N528" s="54"/>
      <c r="O528" s="286" t="str">
        <f>VLOOKUP(A528,PLAN!B:AB,21,0)</f>
        <v>F2</v>
      </c>
      <c r="P528" s="285"/>
      <c r="Q528" s="55">
        <f>VLOOKUP(A528,PLAN!B:AB,16,0)</f>
        <v>46247</v>
      </c>
    </row>
    <row r="529" spans="1:17" ht="15" customHeight="1">
      <c r="A529" s="299" t="s">
        <v>4835</v>
      </c>
      <c r="B529" s="60">
        <f>VLOOKUP(A529,PLAN!B:T,5,0)</f>
        <v>11114088</v>
      </c>
      <c r="C529" s="60" t="str">
        <f>VLOOKUP(A529,PLAN!B:T,6,0)</f>
        <v>1931163-C-A</v>
      </c>
      <c r="D529" s="60" t="str">
        <f>VLOOKUP(A529,PLAN!B:T,7,0)</f>
        <v>SA0035N18SP JP</v>
      </c>
      <c r="E529" s="60" t="str">
        <f>VLOOKUP(A529,PLAN!B:T,4,0)</f>
        <v>1001938082</v>
      </c>
      <c r="F529" s="59">
        <f>VLOOKUP(A529,PLAN!B:T,9,0)</f>
        <v>46258</v>
      </c>
      <c r="G529" s="59" t="str">
        <f>VLOOKUP(A529,PLAN!B:T,10,0)</f>
        <v>0103595208</v>
      </c>
      <c r="H529" s="58" t="str">
        <f>VLOOKUP(A529,PLAN!B:T,11,0)</f>
        <v>260805T06A</v>
      </c>
      <c r="I529" s="58">
        <f>VLOOKUP(A529,PLAN!B:T,12,0)</f>
        <v>310</v>
      </c>
      <c r="J529" s="55">
        <f>VLOOKUP(A529,PLAN!B:AB,19,0)</f>
        <v>46248</v>
      </c>
      <c r="K529" s="57" t="str">
        <f>VLOOKUP(A529,PLAN!B:AB,20,0)</f>
        <v>M6</v>
      </c>
      <c r="L529" s="54"/>
      <c r="M529" s="54"/>
      <c r="N529" s="54"/>
      <c r="O529" s="286" t="str">
        <f>VLOOKUP(A529,PLAN!B:AB,21,0)</f>
        <v>F2</v>
      </c>
      <c r="P529" s="285"/>
      <c r="Q529" s="55">
        <f>VLOOKUP(A529,PLAN!B:AB,16,0)</f>
        <v>46247</v>
      </c>
    </row>
    <row r="530" spans="1:17" ht="15" customHeight="1">
      <c r="A530" s="299" t="s">
        <v>4834</v>
      </c>
      <c r="B530" s="60">
        <f>VLOOKUP(A530,PLAN!B:T,5,0)</f>
        <v>11112815</v>
      </c>
      <c r="C530" s="60" t="str">
        <f>VLOOKUP(A530,PLAN!B:T,6,0)</f>
        <v>1631111-G-A</v>
      </c>
      <c r="D530" s="60" t="str">
        <f>VLOOKUP(A530,PLAN!B:T,7,0)</f>
        <v>SJ3035N26S JP</v>
      </c>
      <c r="E530" s="60" t="str">
        <f>VLOOKUP(A530,PLAN!B:T,4,0)</f>
        <v>1001938083</v>
      </c>
      <c r="F530" s="59">
        <f>VLOOKUP(A530,PLAN!B:T,9,0)</f>
        <v>46258</v>
      </c>
      <c r="G530" s="59" t="str">
        <f>VLOOKUP(A530,PLAN!B:T,10,0)</f>
        <v>0103595209</v>
      </c>
      <c r="H530" s="58" t="str">
        <f>VLOOKUP(A530,PLAN!B:T,11,0)</f>
        <v>260805T07A</v>
      </c>
      <c r="I530" s="58">
        <f>VLOOKUP(A530,PLAN!B:T,12,0)</f>
        <v>320</v>
      </c>
      <c r="J530" s="55">
        <f>VLOOKUP(A530,PLAN!B:AB,19,0)</f>
        <v>46248</v>
      </c>
      <c r="K530" s="57" t="str">
        <f>VLOOKUP(A530,PLAN!B:AB,20,0)</f>
        <v>M6</v>
      </c>
      <c r="L530" s="54"/>
      <c r="M530" s="54"/>
      <c r="N530" s="54"/>
      <c r="O530" s="286" t="str">
        <f>VLOOKUP(A530,PLAN!B:AB,21,0)</f>
        <v>F2</v>
      </c>
      <c r="P530" s="285"/>
      <c r="Q530" s="55">
        <f>VLOOKUP(A530,PLAN!B:AB,16,0)</f>
        <v>46247</v>
      </c>
    </row>
    <row r="531" spans="1:17" ht="15" customHeight="1">
      <c r="A531" s="299" t="s">
        <v>4838</v>
      </c>
      <c r="B531" s="60">
        <f>VLOOKUP(A531,PLAN!B:T,5,0)</f>
        <v>11114091</v>
      </c>
      <c r="C531" s="60" t="str">
        <f>VLOOKUP(A531,PLAN!B:T,6,0)</f>
        <v>1931166-C-A</v>
      </c>
      <c r="D531" s="60" t="str">
        <f>VLOOKUP(A531,PLAN!B:T,7,0)</f>
        <v>SA0035N20SP JP</v>
      </c>
      <c r="E531" s="60" t="str">
        <f>VLOOKUP(A531,PLAN!B:T,4,0)</f>
        <v>1001938084</v>
      </c>
      <c r="F531" s="59">
        <f>VLOOKUP(A531,PLAN!B:T,9,0)</f>
        <v>46258</v>
      </c>
      <c r="G531" s="59" t="str">
        <f>VLOOKUP(A531,PLAN!B:T,10,0)</f>
        <v>0103595210</v>
      </c>
      <c r="H531" s="58" t="str">
        <f>VLOOKUP(A531,PLAN!B:T,11,0)</f>
        <v>260805T08A</v>
      </c>
      <c r="I531" s="58">
        <f>VLOOKUP(A531,PLAN!B:T,12,0)</f>
        <v>333</v>
      </c>
      <c r="J531" s="55">
        <f>VLOOKUP(A531,PLAN!B:AB,19,0)</f>
        <v>46248</v>
      </c>
      <c r="K531" s="57" t="str">
        <f>VLOOKUP(A531,PLAN!B:AB,20,0)</f>
        <v>M6</v>
      </c>
      <c r="L531" s="54"/>
      <c r="M531" s="54"/>
      <c r="N531" s="54"/>
      <c r="O531" s="286" t="str">
        <f>VLOOKUP(A531,PLAN!B:AB,21,0)</f>
        <v>F2</v>
      </c>
      <c r="P531" s="285"/>
      <c r="Q531" s="55">
        <f>VLOOKUP(A531,PLAN!B:AB,16,0)</f>
        <v>46247</v>
      </c>
    </row>
    <row r="532" spans="1:17" ht="15" customHeight="1">
      <c r="A532" s="299" t="s">
        <v>4831</v>
      </c>
      <c r="B532" s="60">
        <f>VLOOKUP(A532,PLAN!B:T,5,0)</f>
        <v>11112808</v>
      </c>
      <c r="C532" s="60" t="str">
        <f>VLOOKUP(A532,PLAN!B:T,6,0)</f>
        <v>1631104-G-A</v>
      </c>
      <c r="D532" s="60" t="str">
        <f>VLOOKUP(A532,PLAN!B:T,7,0)</f>
        <v>SJ1535N20S JP</v>
      </c>
      <c r="E532" s="60" t="str">
        <f>VLOOKUP(A532,PLAN!B:T,4,0)</f>
        <v>1001938085</v>
      </c>
      <c r="F532" s="59">
        <f>VLOOKUP(A532,PLAN!B:T,9,0)</f>
        <v>46258</v>
      </c>
      <c r="G532" s="59" t="str">
        <f>VLOOKUP(A532,PLAN!B:T,10,0)</f>
        <v>0103595211</v>
      </c>
      <c r="H532" s="58" t="str">
        <f>VLOOKUP(A532,PLAN!B:T,11,0)</f>
        <v>260805T09A</v>
      </c>
      <c r="I532" s="58">
        <f>VLOOKUP(A532,PLAN!B:T,12,0)</f>
        <v>510</v>
      </c>
      <c r="J532" s="55">
        <f>VLOOKUP(A532,PLAN!B:AB,19,0)</f>
        <v>46248</v>
      </c>
      <c r="K532" s="57" t="str">
        <f>VLOOKUP(A532,PLAN!B:AB,20,0)</f>
        <v>M6</v>
      </c>
      <c r="L532" s="54"/>
      <c r="M532" s="54"/>
      <c r="N532" s="54"/>
      <c r="O532" s="286" t="str">
        <f>VLOOKUP(A532,PLAN!B:AB,21,0)</f>
        <v>F2</v>
      </c>
      <c r="P532" s="285"/>
      <c r="Q532" s="55">
        <f>VLOOKUP(A532,PLAN!B:AB,16,0)</f>
        <v>46247</v>
      </c>
    </row>
    <row r="533" spans="1:17" ht="15" customHeight="1">
      <c r="A533" s="299" t="s">
        <v>4845</v>
      </c>
      <c r="B533" s="60">
        <f>VLOOKUP(A533,PLAN!B:T,5,0)</f>
        <v>11112807</v>
      </c>
      <c r="C533" s="60" t="str">
        <f>VLOOKUP(A533,PLAN!B:T,6,0)</f>
        <v>1631103-G-A</v>
      </c>
      <c r="D533" s="60" t="str">
        <f>VLOOKUP(A533,PLAN!B:T,7,0)</f>
        <v>SA0035N20S JP</v>
      </c>
      <c r="E533" s="60" t="str">
        <f>VLOOKUP(A533,PLAN!B:T,4,0)</f>
        <v>1001938086</v>
      </c>
      <c r="F533" s="59">
        <f>VLOOKUP(A533,PLAN!B:T,9,0)</f>
        <v>46258</v>
      </c>
      <c r="G533" s="59" t="str">
        <f>VLOOKUP(A533,PLAN!B:T,10,0)</f>
        <v>0103595212</v>
      </c>
      <c r="H533" s="58" t="str">
        <f>VLOOKUP(A533,PLAN!B:T,11,0)</f>
        <v>260805T10A</v>
      </c>
      <c r="I533" s="58">
        <f>VLOOKUP(A533,PLAN!B:T,12,0)</f>
        <v>530</v>
      </c>
      <c r="J533" s="55">
        <f>VLOOKUP(A533,PLAN!B:AB,19,0)</f>
        <v>46248</v>
      </c>
      <c r="K533" s="57" t="str">
        <f>VLOOKUP(A533,PLAN!B:AB,20,0)</f>
        <v>M6</v>
      </c>
      <c r="L533" s="54"/>
      <c r="M533" s="54"/>
      <c r="N533" s="54"/>
      <c r="O533" s="286" t="str">
        <f>VLOOKUP(A533,PLAN!B:AB,21,0)</f>
        <v>F2</v>
      </c>
      <c r="P533" s="285"/>
      <c r="Q533" s="55">
        <f>VLOOKUP(A533,PLAN!B:AB,16,0)</f>
        <v>46247</v>
      </c>
    </row>
    <row r="534" spans="1:17" ht="15" customHeight="1">
      <c r="A534" s="299" t="s">
        <v>4846</v>
      </c>
      <c r="B534" s="60">
        <f>VLOOKUP(A534,PLAN!B:T,5,0)</f>
        <v>11114094</v>
      </c>
      <c r="C534" s="60" t="str">
        <f>VLOOKUP(A534,PLAN!B:T,6,0)</f>
        <v>1931169-C-A</v>
      </c>
      <c r="D534" s="60" t="str">
        <f>VLOOKUP(A534,PLAN!B:T,7,0)</f>
        <v>SA0035N22SP JP</v>
      </c>
      <c r="E534" s="60" t="str">
        <f>VLOOKUP(A534,PLAN!B:T,4,0)</f>
        <v>1001938087</v>
      </c>
      <c r="F534" s="59">
        <f>VLOOKUP(A534,PLAN!B:T,9,0)</f>
        <v>46258</v>
      </c>
      <c r="G534" s="59" t="str">
        <f>VLOOKUP(A534,PLAN!B:T,10,0)</f>
        <v>0103595213</v>
      </c>
      <c r="H534" s="58" t="str">
        <f>VLOOKUP(A534,PLAN!B:T,11,0)</f>
        <v>260805T11A</v>
      </c>
      <c r="I534" s="58">
        <f>VLOOKUP(A534,PLAN!B:T,12,0)</f>
        <v>560</v>
      </c>
      <c r="J534" s="55">
        <f>VLOOKUP(A534,PLAN!B:AB,19,0)</f>
        <v>46248</v>
      </c>
      <c r="K534" s="57" t="str">
        <f>VLOOKUP(A534,PLAN!B:AB,20,0)</f>
        <v>M6</v>
      </c>
      <c r="L534" s="54"/>
      <c r="M534" s="54"/>
      <c r="N534" s="54"/>
      <c r="O534" s="286" t="str">
        <f>VLOOKUP(A534,PLAN!B:AB,21,0)</f>
        <v>F2</v>
      </c>
      <c r="P534" s="285"/>
      <c r="Q534" s="55">
        <f>VLOOKUP(A534,PLAN!B:AB,16,0)</f>
        <v>46247</v>
      </c>
    </row>
    <row r="535" spans="1:17" ht="15" customHeight="1">
      <c r="A535" s="299" t="s">
        <v>4847</v>
      </c>
      <c r="B535" s="60">
        <f>VLOOKUP(A535,PLAN!B:T,5,0)</f>
        <v>11112802</v>
      </c>
      <c r="C535" s="60" t="str">
        <f>VLOOKUP(A535,PLAN!B:T,6,0)</f>
        <v>1631098-G-A</v>
      </c>
      <c r="D535" s="60" t="str">
        <f>VLOOKUP(A535,PLAN!B:T,7,0)</f>
        <v>SJ1535N15S JP</v>
      </c>
      <c r="E535" s="60" t="str">
        <f>VLOOKUP(A535,PLAN!B:T,4,0)</f>
        <v>1001938088</v>
      </c>
      <c r="F535" s="59">
        <f>VLOOKUP(A535,PLAN!B:T,9,0)</f>
        <v>46258</v>
      </c>
      <c r="G535" s="59" t="str">
        <f>VLOOKUP(A535,PLAN!B:T,10,0)</f>
        <v>0103595214</v>
      </c>
      <c r="H535" s="58" t="str">
        <f>VLOOKUP(A535,PLAN!B:T,11,0)</f>
        <v>260805T12A</v>
      </c>
      <c r="I535" s="58">
        <f>VLOOKUP(A535,PLAN!B:T,12,0)</f>
        <v>630</v>
      </c>
      <c r="J535" s="55">
        <f>VLOOKUP(A535,PLAN!B:AB,19,0)</f>
        <v>46248</v>
      </c>
      <c r="K535" s="57" t="str">
        <f>VLOOKUP(A535,PLAN!B:AB,20,0)</f>
        <v>M6</v>
      </c>
      <c r="L535" s="54"/>
      <c r="M535" s="54"/>
      <c r="N535" s="54"/>
      <c r="O535" s="286" t="str">
        <f>VLOOKUP(A535,PLAN!B:AB,21,0)</f>
        <v>F2</v>
      </c>
      <c r="P535" s="285"/>
      <c r="Q535" s="55">
        <f>VLOOKUP(A535,PLAN!B:AB,16,0)</f>
        <v>46247</v>
      </c>
    </row>
    <row r="536" spans="1:17" ht="15" customHeight="1">
      <c r="A536" s="299" t="s">
        <v>4848</v>
      </c>
      <c r="B536" s="60">
        <f>VLOOKUP(A536,PLAN!B:T,5,0)</f>
        <v>11122030</v>
      </c>
      <c r="C536" s="60" t="str">
        <f>VLOOKUP(A536,PLAN!B:T,6,0)</f>
        <v>2051008-D-A</v>
      </c>
      <c r="D536" s="60" t="str">
        <f>VLOOKUP(A536,PLAN!B:T,7,0)</f>
        <v>FI025S45 JP</v>
      </c>
      <c r="E536" s="60" t="str">
        <f>VLOOKUP(A536,PLAN!B:T,4,0)</f>
        <v>1001938069</v>
      </c>
      <c r="F536" s="59">
        <f>VLOOKUP(A536,PLAN!B:T,9,0)</f>
        <v>46258</v>
      </c>
      <c r="G536" s="59" t="str">
        <f>VLOOKUP(A536,PLAN!B:T,10,0)</f>
        <v>0103595195</v>
      </c>
      <c r="H536" s="58" t="str">
        <f>VLOOKUP(A536,PLAN!B:T,11,0)</f>
        <v>260805S01A</v>
      </c>
      <c r="I536" s="58">
        <f>VLOOKUP(A536,PLAN!B:T,12,0)</f>
        <v>39</v>
      </c>
      <c r="J536" s="55">
        <f>VLOOKUP(A536,PLAN!B:AB,19,0)</f>
        <v>46248</v>
      </c>
      <c r="K536" s="57" t="str">
        <f>VLOOKUP(A536,PLAN!B:AB,20,0)</f>
        <v>M7</v>
      </c>
      <c r="L536" s="54"/>
      <c r="M536" s="54"/>
      <c r="N536" s="54"/>
      <c r="O536" s="286" t="str">
        <f>VLOOKUP(A536,PLAN!B:AB,21,0)</f>
        <v>F2</v>
      </c>
      <c r="P536" s="285"/>
      <c r="Q536" s="55">
        <f>VLOOKUP(A536,PLAN!B:AB,16,0)</f>
        <v>46247</v>
      </c>
    </row>
    <row r="537" spans="1:17" ht="15" customHeight="1">
      <c r="A537" s="299" t="s">
        <v>4850</v>
      </c>
      <c r="B537" s="60">
        <f>VLOOKUP(A537,PLAN!B:T,5,0)</f>
        <v>11122031</v>
      </c>
      <c r="C537" s="60" t="str">
        <f>VLOOKUP(A537,PLAN!B:T,6,0)</f>
        <v>2051046-E-A</v>
      </c>
      <c r="D537" s="60" t="str">
        <f>VLOOKUP(A537,PLAN!B:T,7,0)</f>
        <v>MTA0025N45S JP</v>
      </c>
      <c r="E537" s="60" t="str">
        <f>VLOOKUP(A537,PLAN!B:T,4,0)</f>
        <v>1001938070</v>
      </c>
      <c r="F537" s="59">
        <f>VLOOKUP(A537,PLAN!B:T,9,0)</f>
        <v>46258</v>
      </c>
      <c r="G537" s="59" t="str">
        <f>VLOOKUP(A537,PLAN!B:T,10,0)</f>
        <v>0103595196</v>
      </c>
      <c r="H537" s="58" t="str">
        <f>VLOOKUP(A537,PLAN!B:T,11,0)</f>
        <v>260805S02A</v>
      </c>
      <c r="I537" s="58">
        <f>VLOOKUP(A537,PLAN!B:T,12,0)</f>
        <v>260</v>
      </c>
      <c r="J537" s="55">
        <f>VLOOKUP(A537,PLAN!B:AB,19,0)</f>
        <v>46248</v>
      </c>
      <c r="K537" s="57" t="str">
        <f>VLOOKUP(A537,PLAN!B:AB,20,0)</f>
        <v>M7</v>
      </c>
      <c r="L537" s="54"/>
      <c r="M537" s="54"/>
      <c r="N537" s="54"/>
      <c r="O537" s="286" t="str">
        <f>VLOOKUP(A537,PLAN!B:AB,21,0)</f>
        <v>F2</v>
      </c>
      <c r="P537" s="285"/>
      <c r="Q537" s="55">
        <f>VLOOKUP(A537,PLAN!B:AB,16,0)</f>
        <v>46247</v>
      </c>
    </row>
    <row r="538" spans="1:17" ht="15" customHeight="1">
      <c r="A538" s="299" t="s">
        <v>4851</v>
      </c>
      <c r="B538" s="60">
        <f>VLOOKUP(A538,PLAN!B:T,5,0)</f>
        <v>11122033</v>
      </c>
      <c r="C538" s="60" t="str">
        <f>VLOOKUP(A538,PLAN!B:T,6,0)</f>
        <v>2051048-E-A</v>
      </c>
      <c r="D538" s="60" t="str">
        <f>VLOOKUP(A538,PLAN!B:T,7,0)</f>
        <v>MTF0025N45S JP</v>
      </c>
      <c r="E538" s="60" t="str">
        <f>VLOOKUP(A538,PLAN!B:T,4,0)</f>
        <v>1001938071</v>
      </c>
      <c r="F538" s="59">
        <f>VLOOKUP(A538,PLAN!B:T,9,0)</f>
        <v>46258</v>
      </c>
      <c r="G538" s="59" t="str">
        <f>VLOOKUP(A538,PLAN!B:T,10,0)</f>
        <v>0103595197</v>
      </c>
      <c r="H538" s="58" t="str">
        <f>VLOOKUP(A538,PLAN!B:T,11,0)</f>
        <v>260805S03A</v>
      </c>
      <c r="I538" s="58">
        <f>VLOOKUP(A538,PLAN!B:T,12,0)</f>
        <v>82</v>
      </c>
      <c r="J538" s="55">
        <f>VLOOKUP(A538,PLAN!B:AB,19,0)</f>
        <v>46248</v>
      </c>
      <c r="K538" s="57" t="str">
        <f>VLOOKUP(A538,PLAN!B:AB,20,0)</f>
        <v>M7</v>
      </c>
      <c r="L538" s="54"/>
      <c r="M538" s="54"/>
      <c r="N538" s="54"/>
      <c r="O538" s="286" t="str">
        <f>VLOOKUP(A538,PLAN!B:AB,21,0)</f>
        <v>F2</v>
      </c>
      <c r="P538" s="285"/>
      <c r="Q538" s="55">
        <f>VLOOKUP(A538,PLAN!B:AB,16,0)</f>
        <v>46247</v>
      </c>
    </row>
    <row r="539" spans="1:17" ht="15" customHeight="1">
      <c r="A539" s="299" t="s">
        <v>4852</v>
      </c>
      <c r="B539" s="60">
        <f>VLOOKUP(A539,PLAN!B:T,5,0)</f>
        <v>11132452</v>
      </c>
      <c r="C539" s="60" t="str">
        <f>VLOOKUP(A539,PLAN!B:T,6,0)</f>
        <v>2451001-0-A</v>
      </c>
      <c r="D539" s="60" t="str">
        <f>VLOOKUP(A539,PLAN!B:T,7,0)</f>
        <v>FI025F45 JP</v>
      </c>
      <c r="E539" s="60" t="str">
        <f>VLOOKUP(A539,PLAN!B:T,4,0)</f>
        <v>1001938072</v>
      </c>
      <c r="F539" s="59">
        <f>VLOOKUP(A539,PLAN!B:T,9,0)</f>
        <v>46258</v>
      </c>
      <c r="G539" s="59" t="str">
        <f>VLOOKUP(A539,PLAN!B:T,10,0)</f>
        <v>0103595198</v>
      </c>
      <c r="H539" s="58" t="str">
        <f>VLOOKUP(A539,PLAN!B:T,11,0)</f>
        <v>260805S04A</v>
      </c>
      <c r="I539" s="58">
        <f>VLOOKUP(A539,PLAN!B:T,12,0)</f>
        <v>789</v>
      </c>
      <c r="J539" s="55">
        <f>VLOOKUP(A539,PLAN!B:AB,19,0)</f>
        <v>46248</v>
      </c>
      <c r="K539" s="57" t="str">
        <f>VLOOKUP(A539,PLAN!B:AB,20,0)</f>
        <v>M7</v>
      </c>
      <c r="L539" s="54"/>
      <c r="M539" s="54"/>
      <c r="N539" s="54"/>
      <c r="O539" s="286" t="str">
        <f>VLOOKUP(A539,PLAN!B:AB,21,0)</f>
        <v>F2</v>
      </c>
      <c r="P539" s="285"/>
      <c r="Q539" s="55">
        <f>VLOOKUP(A539,PLAN!B:AB,16,0)</f>
        <v>46247</v>
      </c>
    </row>
    <row r="540" spans="1:17" ht="15" customHeight="1">
      <c r="A540" s="299" t="s">
        <v>4853</v>
      </c>
      <c r="B540" s="60">
        <f>VLOOKUP(A540,PLAN!B:T,5,0)</f>
        <v>11122029</v>
      </c>
      <c r="C540" s="60" t="str">
        <f>VLOOKUP(A540,PLAN!B:T,6,0)</f>
        <v>2051007-D-A</v>
      </c>
      <c r="D540" s="60" t="str">
        <f>VLOOKUP(A540,PLAN!B:T,7,0)</f>
        <v>FI025A45 JP</v>
      </c>
      <c r="E540" s="60" t="str">
        <f>VLOOKUP(A540,PLAN!B:T,4,0)</f>
        <v>1001938073</v>
      </c>
      <c r="F540" s="59">
        <f>VLOOKUP(A540,PLAN!B:T,9,0)</f>
        <v>46258</v>
      </c>
      <c r="G540" s="59" t="str">
        <f>VLOOKUP(A540,PLAN!B:T,10,0)</f>
        <v>0103595199</v>
      </c>
      <c r="H540" s="58" t="str">
        <f>VLOOKUP(A540,PLAN!B:T,11,0)</f>
        <v>260805S05A</v>
      </c>
      <c r="I540" s="58">
        <f>VLOOKUP(A540,PLAN!B:T,12,0)</f>
        <v>508</v>
      </c>
      <c r="J540" s="55">
        <f>VLOOKUP(A540,PLAN!B:AB,19,0)</f>
        <v>46248</v>
      </c>
      <c r="K540" s="57" t="str">
        <f>VLOOKUP(A540,PLAN!B:AB,20,0)</f>
        <v>M7</v>
      </c>
      <c r="L540" s="54"/>
      <c r="M540" s="54"/>
      <c r="N540" s="54"/>
      <c r="O540" s="286" t="str">
        <f>VLOOKUP(A540,PLAN!B:AB,21,0)</f>
        <v>F2</v>
      </c>
      <c r="P540" s="285"/>
      <c r="Q540" s="55">
        <f>VLOOKUP(A540,PLAN!B:AB,16,0)</f>
        <v>46247</v>
      </c>
    </row>
    <row r="541" spans="1:17" ht="15" customHeight="1">
      <c r="A541" s="299" t="s">
        <v>4854</v>
      </c>
      <c r="B541" s="60">
        <f>VLOOKUP(A541,PLAN!B:T,5,0)</f>
        <v>11114096</v>
      </c>
      <c r="C541" s="60" t="str">
        <f>VLOOKUP(A541,PLAN!B:T,6,0)</f>
        <v>1931171-C-A</v>
      </c>
      <c r="D541" s="60" t="str">
        <f>VLOOKUP(A541,PLAN!B:T,7,0)</f>
        <v>SJ3035N22SP JP</v>
      </c>
      <c r="E541" s="60" t="str">
        <f>VLOOKUP(A541,PLAN!B:T,4,0)</f>
        <v>1001938089</v>
      </c>
      <c r="F541" s="59">
        <f>VLOOKUP(A541,PLAN!B:T,9,0)</f>
        <v>46259</v>
      </c>
      <c r="G541" s="59" t="str">
        <f>VLOOKUP(A541,PLAN!B:T,10,0)</f>
        <v>0103595215</v>
      </c>
      <c r="H541" s="58" t="str">
        <f>VLOOKUP(A541,PLAN!B:T,11,0)</f>
        <v>260805T13A</v>
      </c>
      <c r="I541" s="58">
        <f>VLOOKUP(A541,PLAN!B:T,12,0)</f>
        <v>15</v>
      </c>
      <c r="J541" s="55">
        <f>VLOOKUP(A541,PLAN!B:AB,19,0)</f>
        <v>46249</v>
      </c>
      <c r="K541" s="57" t="str">
        <f>VLOOKUP(A541,PLAN!B:AB,20,0)</f>
        <v>M6</v>
      </c>
      <c r="L541" s="54"/>
      <c r="M541" s="54"/>
      <c r="N541" s="54"/>
      <c r="O541" s="286" t="str">
        <f>VLOOKUP(A541,PLAN!B:AB,21,0)</f>
        <v>F2</v>
      </c>
      <c r="P541" s="285"/>
      <c r="Q541" s="55">
        <f>VLOOKUP(A541,PLAN!B:AB,16,0)</f>
        <v>46248</v>
      </c>
    </row>
    <row r="542" spans="1:17" ht="15" customHeight="1">
      <c r="A542" s="299" t="s">
        <v>4841</v>
      </c>
      <c r="B542" s="60">
        <f>VLOOKUP(A542,PLAN!B:T,5,0)</f>
        <v>11112803</v>
      </c>
      <c r="C542" s="60" t="str">
        <f>VLOOKUP(A542,PLAN!B:T,6,0)</f>
        <v>1631099-G-A</v>
      </c>
      <c r="D542" s="60" t="str">
        <f>VLOOKUP(A542,PLAN!B:T,7,0)</f>
        <v>SJ3035N15S JP</v>
      </c>
      <c r="E542" s="60" t="str">
        <f>VLOOKUP(A542,PLAN!B:T,4,0)</f>
        <v>1001938090</v>
      </c>
      <c r="F542" s="59">
        <f>VLOOKUP(A542,PLAN!B:T,9,0)</f>
        <v>46259</v>
      </c>
      <c r="G542" s="59" t="str">
        <f>VLOOKUP(A542,PLAN!B:T,10,0)</f>
        <v>0103595216</v>
      </c>
      <c r="H542" s="58" t="str">
        <f>VLOOKUP(A542,PLAN!B:T,11,0)</f>
        <v>260805T14A</v>
      </c>
      <c r="I542" s="58">
        <f>VLOOKUP(A542,PLAN!B:T,12,0)</f>
        <v>115</v>
      </c>
      <c r="J542" s="55">
        <f>VLOOKUP(A542,PLAN!B:AB,19,0)</f>
        <v>46249</v>
      </c>
      <c r="K542" s="57" t="str">
        <f>VLOOKUP(A542,PLAN!B:AB,20,0)</f>
        <v>M6</v>
      </c>
      <c r="L542" s="54"/>
      <c r="M542" s="54"/>
      <c r="N542" s="54"/>
      <c r="O542" s="286" t="str">
        <f>VLOOKUP(A542,PLAN!B:AB,21,0)</f>
        <v>F2</v>
      </c>
      <c r="P542" s="285"/>
      <c r="Q542" s="55">
        <f>VLOOKUP(A542,PLAN!B:AB,16,0)</f>
        <v>46248</v>
      </c>
    </row>
    <row r="543" spans="1:17" ht="15" customHeight="1">
      <c r="A543" s="299" t="s">
        <v>4844</v>
      </c>
      <c r="B543" s="60">
        <f>VLOOKUP(A543,PLAN!B:T,5,0)</f>
        <v>11112801</v>
      </c>
      <c r="C543" s="60" t="str">
        <f>VLOOKUP(A543,PLAN!B:T,6,0)</f>
        <v>1631097-G-A</v>
      </c>
      <c r="D543" s="60" t="str">
        <f>VLOOKUP(A543,PLAN!B:T,7,0)</f>
        <v>SA0035N15S JP</v>
      </c>
      <c r="E543" s="60" t="str">
        <f>VLOOKUP(A543,PLAN!B:T,4,0)</f>
        <v>1001938091</v>
      </c>
      <c r="F543" s="59">
        <f>VLOOKUP(A543,PLAN!B:T,9,0)</f>
        <v>46259</v>
      </c>
      <c r="G543" s="59" t="str">
        <f>VLOOKUP(A543,PLAN!B:T,10,0)</f>
        <v>0103595217</v>
      </c>
      <c r="H543" s="58" t="str">
        <f>VLOOKUP(A543,PLAN!B:T,11,0)</f>
        <v>260805T15A</v>
      </c>
      <c r="I543" s="58">
        <f>VLOOKUP(A543,PLAN!B:T,12,0)</f>
        <v>400</v>
      </c>
      <c r="J543" s="55">
        <f>VLOOKUP(A543,PLAN!B:AB,19,0)</f>
        <v>46249</v>
      </c>
      <c r="K543" s="57" t="str">
        <f>VLOOKUP(A543,PLAN!B:AB,20,0)</f>
        <v>M6</v>
      </c>
      <c r="L543" s="54"/>
      <c r="M543" s="54"/>
      <c r="N543" s="54"/>
      <c r="O543" s="286" t="str">
        <f>VLOOKUP(A543,PLAN!B:AB,21,0)</f>
        <v>F2</v>
      </c>
      <c r="P543" s="285"/>
      <c r="Q543" s="55">
        <f>VLOOKUP(A543,PLAN!B:AB,16,0)</f>
        <v>46248</v>
      </c>
    </row>
    <row r="544" spans="1:17" ht="15" customHeight="1">
      <c r="A544" s="299" t="s">
        <v>4856</v>
      </c>
      <c r="B544" s="60">
        <f>VLOOKUP(A544,PLAN!B:T,5,0)</f>
        <v>11112809</v>
      </c>
      <c r="C544" s="60" t="str">
        <f>VLOOKUP(A544,PLAN!B:T,6,0)</f>
        <v>1631105-G-A</v>
      </c>
      <c r="D544" s="60" t="str">
        <f>VLOOKUP(A544,PLAN!B:T,7,0)</f>
        <v>SJ3035N20S JP</v>
      </c>
      <c r="E544" s="60" t="str">
        <f>VLOOKUP(A544,PLAN!B:T,4,0)</f>
        <v>1001938092</v>
      </c>
      <c r="F544" s="59">
        <f>VLOOKUP(A544,PLAN!B:T,9,0)</f>
        <v>46259</v>
      </c>
      <c r="G544" s="59" t="str">
        <f>VLOOKUP(A544,PLAN!B:T,10,0)</f>
        <v>0103595218</v>
      </c>
      <c r="H544" s="58" t="str">
        <f>VLOOKUP(A544,PLAN!B:T,11,0)</f>
        <v>260805T16A</v>
      </c>
      <c r="I544" s="58">
        <f>VLOOKUP(A544,PLAN!B:T,12,0)</f>
        <v>860</v>
      </c>
      <c r="J544" s="55">
        <f>VLOOKUP(A544,PLAN!B:AB,19,0)</f>
        <v>46249</v>
      </c>
      <c r="K544" s="57" t="str">
        <f>VLOOKUP(A544,PLAN!B:AB,20,0)</f>
        <v>M6</v>
      </c>
      <c r="L544" s="54"/>
      <c r="M544" s="54"/>
      <c r="N544" s="54"/>
      <c r="O544" s="286" t="str">
        <f>VLOOKUP(A544,PLAN!B:AB,21,0)</f>
        <v>F2</v>
      </c>
      <c r="P544" s="285"/>
      <c r="Q544" s="55">
        <f>VLOOKUP(A544,PLAN!B:AB,16,0)</f>
        <v>46248</v>
      </c>
    </row>
    <row r="545" spans="1:17" ht="15" customHeight="1">
      <c r="A545" s="299" t="s">
        <v>4840</v>
      </c>
      <c r="B545" s="60">
        <f>VLOOKUP(A545,PLAN!B:T,5,0)</f>
        <v>11112812</v>
      </c>
      <c r="C545" s="60" t="str">
        <f>VLOOKUP(A545,PLAN!B:T,6,0)</f>
        <v>1631108-G-A</v>
      </c>
      <c r="D545" s="60" t="str">
        <f>VLOOKUP(A545,PLAN!B:T,7,0)</f>
        <v>SJ3035N22S JP</v>
      </c>
      <c r="E545" s="60" t="str">
        <f>VLOOKUP(A545,PLAN!B:T,4,0)</f>
        <v>1001938093</v>
      </c>
      <c r="F545" s="59">
        <f>VLOOKUP(A545,PLAN!B:T,9,0)</f>
        <v>46259</v>
      </c>
      <c r="G545" s="59" t="str">
        <f>VLOOKUP(A545,PLAN!B:T,10,0)</f>
        <v>0103595219</v>
      </c>
      <c r="H545" s="58" t="str">
        <f>VLOOKUP(A545,PLAN!B:T,11,0)</f>
        <v>260805T17A</v>
      </c>
      <c r="I545" s="58">
        <f>VLOOKUP(A545,PLAN!B:T,12,0)</f>
        <v>915</v>
      </c>
      <c r="J545" s="55">
        <f>VLOOKUP(A545,PLAN!B:AB,19,0)</f>
        <v>46249</v>
      </c>
      <c r="K545" s="57" t="str">
        <f>VLOOKUP(A545,PLAN!B:AB,20,0)</f>
        <v>M6</v>
      </c>
      <c r="L545" s="54"/>
      <c r="M545" s="54"/>
      <c r="N545" s="54"/>
      <c r="O545" s="286" t="str">
        <f>VLOOKUP(A545,PLAN!B:AB,21,0)</f>
        <v>F2</v>
      </c>
      <c r="P545" s="285"/>
      <c r="Q545" s="55">
        <f>VLOOKUP(A545,PLAN!B:AB,16,0)</f>
        <v>46248</v>
      </c>
    </row>
    <row r="546" spans="1:17" ht="15" customHeight="1">
      <c r="A546" s="299" t="s">
        <v>4842</v>
      </c>
      <c r="B546" s="60">
        <f>VLOOKUP(A546,PLAN!B:T,5,0)</f>
        <v>11112811</v>
      </c>
      <c r="C546" s="60" t="str">
        <f>VLOOKUP(A546,PLAN!B:T,6,0)</f>
        <v>1631107-G-A</v>
      </c>
      <c r="D546" s="60" t="str">
        <f>VLOOKUP(A546,PLAN!B:T,7,0)</f>
        <v>SJ1535N22S JP</v>
      </c>
      <c r="E546" s="60" t="str">
        <f>VLOOKUP(A546,PLAN!B:T,4,0)</f>
        <v>1001938094</v>
      </c>
      <c r="F546" s="59">
        <f>VLOOKUP(A546,PLAN!B:T,9,0)</f>
        <v>46259</v>
      </c>
      <c r="G546" s="59" t="str">
        <f>VLOOKUP(A546,PLAN!B:T,10,0)</f>
        <v>0103595220</v>
      </c>
      <c r="H546" s="58" t="str">
        <f>VLOOKUP(A546,PLAN!B:T,11,0)</f>
        <v>260805T18A</v>
      </c>
      <c r="I546" s="58">
        <f>VLOOKUP(A546,PLAN!B:T,12,0)</f>
        <v>1253</v>
      </c>
      <c r="J546" s="55">
        <f>VLOOKUP(A546,PLAN!B:AB,19,0)</f>
        <v>46249</v>
      </c>
      <c r="K546" s="57" t="str">
        <f>VLOOKUP(A546,PLAN!B:AB,20,0)</f>
        <v>M6</v>
      </c>
      <c r="L546" s="54"/>
      <c r="M546" s="54"/>
      <c r="N546" s="54"/>
      <c r="O546" s="286" t="str">
        <f>VLOOKUP(A546,PLAN!B:AB,21,0)</f>
        <v>F2</v>
      </c>
      <c r="P546" s="285"/>
      <c r="Q546" s="55">
        <f>VLOOKUP(A546,PLAN!B:AB,16,0)</f>
        <v>46248</v>
      </c>
    </row>
    <row r="547" spans="1:17" ht="15" customHeight="1">
      <c r="A547" s="299" t="s">
        <v>4843</v>
      </c>
      <c r="B547" s="60">
        <f>VLOOKUP(A547,PLAN!B:T,5,0)</f>
        <v>11132452</v>
      </c>
      <c r="C547" s="60" t="str">
        <f>VLOOKUP(A547,PLAN!B:T,6,0)</f>
        <v>2451001-0-A</v>
      </c>
      <c r="D547" s="60" t="str">
        <f>VLOOKUP(A547,PLAN!B:T,7,0)</f>
        <v>FI025F45 JP</v>
      </c>
      <c r="E547" s="60" t="str">
        <f>VLOOKUP(A547,PLAN!B:T,4,0)</f>
        <v>1001938074</v>
      </c>
      <c r="F547" s="59">
        <f>VLOOKUP(A547,PLAN!B:T,9,0)</f>
        <v>46259</v>
      </c>
      <c r="G547" s="59" t="str">
        <f>VLOOKUP(A547,PLAN!B:T,10,0)</f>
        <v>0103595200</v>
      </c>
      <c r="H547" s="58" t="str">
        <f>VLOOKUP(A547,PLAN!B:T,11,0)</f>
        <v>260805S06A</v>
      </c>
      <c r="I547" s="58">
        <f>VLOOKUP(A547,PLAN!B:T,12,0)</f>
        <v>647</v>
      </c>
      <c r="J547" s="55">
        <f>VLOOKUP(A547,PLAN!B:AB,19,0)</f>
        <v>46249</v>
      </c>
      <c r="K547" s="57" t="str">
        <f>VLOOKUP(A547,PLAN!B:AB,20,0)</f>
        <v>M7</v>
      </c>
      <c r="L547" s="54"/>
      <c r="M547" s="54"/>
      <c r="N547" s="54"/>
      <c r="O547" s="286" t="str">
        <f>VLOOKUP(A547,PLAN!B:AB,21,0)</f>
        <v>F2</v>
      </c>
      <c r="P547" s="285"/>
      <c r="Q547" s="55">
        <f>VLOOKUP(A547,PLAN!B:AB,16,0)</f>
        <v>46248</v>
      </c>
    </row>
    <row r="548" spans="1:17" ht="15" customHeight="1">
      <c r="A548" s="299" t="s">
        <v>4839</v>
      </c>
      <c r="B548" s="60">
        <f>VLOOKUP(A548,PLAN!B:T,5,0)</f>
        <v>11122029</v>
      </c>
      <c r="C548" s="60" t="str">
        <f>VLOOKUP(A548,PLAN!B:T,6,0)</f>
        <v>2051007-D-A</v>
      </c>
      <c r="D548" s="60" t="str">
        <f>VLOOKUP(A548,PLAN!B:T,7,0)</f>
        <v>FI025A45 JP</v>
      </c>
      <c r="E548" s="60" t="str">
        <f>VLOOKUP(A548,PLAN!B:T,4,0)</f>
        <v>1001938075</v>
      </c>
      <c r="F548" s="59">
        <f>VLOOKUP(A548,PLAN!B:T,9,0)</f>
        <v>46259</v>
      </c>
      <c r="G548" s="59" t="str">
        <f>VLOOKUP(A548,PLAN!B:T,10,0)</f>
        <v>0103595201</v>
      </c>
      <c r="H548" s="58" t="str">
        <f>VLOOKUP(A548,PLAN!B:T,11,0)</f>
        <v>260805S07A</v>
      </c>
      <c r="I548" s="58">
        <f>VLOOKUP(A548,PLAN!B:T,12,0)</f>
        <v>339</v>
      </c>
      <c r="J548" s="55">
        <f>VLOOKUP(A548,PLAN!B:AB,19,0)</f>
        <v>46249</v>
      </c>
      <c r="K548" s="57" t="str">
        <f>VLOOKUP(A548,PLAN!B:AB,20,0)</f>
        <v>M7</v>
      </c>
      <c r="L548" s="54"/>
      <c r="M548" s="54"/>
      <c r="N548" s="54"/>
      <c r="O548" s="286" t="str">
        <f>VLOOKUP(A548,PLAN!B:AB,21,0)</f>
        <v>F2</v>
      </c>
      <c r="P548" s="285"/>
      <c r="Q548" s="55">
        <f>VLOOKUP(A548,PLAN!B:AB,16,0)</f>
        <v>46248</v>
      </c>
    </row>
    <row r="549" spans="1:17" ht="15" customHeight="1">
      <c r="A549" s="299" t="s">
        <v>4857</v>
      </c>
      <c r="B549" s="60">
        <f>VLOOKUP(A549,PLAN!B:T,5,0)</f>
        <v>11122029</v>
      </c>
      <c r="C549" s="60" t="str">
        <f>VLOOKUP(A549,PLAN!B:T,6,0)</f>
        <v>2051007-D-A</v>
      </c>
      <c r="D549" s="60" t="str">
        <f>VLOOKUP(A549,PLAN!B:T,7,0)</f>
        <v>FI025A45 JP</v>
      </c>
      <c r="E549" s="60" t="str">
        <f>VLOOKUP(A549,PLAN!B:T,4,0)</f>
        <v>1001938076</v>
      </c>
      <c r="F549" s="59">
        <f>VLOOKUP(A549,PLAN!B:T,9,0)</f>
        <v>46259</v>
      </c>
      <c r="G549" s="59" t="str">
        <f>VLOOKUP(A549,PLAN!B:T,10,0)</f>
        <v>0103595202</v>
      </c>
      <c r="H549" s="58" t="str">
        <f>VLOOKUP(A549,PLAN!B:T,11,0)</f>
        <v>260805S08A</v>
      </c>
      <c r="I549" s="58">
        <f>VLOOKUP(A549,PLAN!B:T,12,0)</f>
        <v>688</v>
      </c>
      <c r="J549" s="55">
        <f>VLOOKUP(A549,PLAN!B:AB,19,0)</f>
        <v>46249</v>
      </c>
      <c r="K549" s="57" t="str">
        <f>VLOOKUP(A549,PLAN!B:AB,20,0)</f>
        <v>M7</v>
      </c>
      <c r="L549" s="54"/>
      <c r="M549" s="54"/>
      <c r="N549" s="54"/>
      <c r="O549" s="286" t="str">
        <f>VLOOKUP(A549,PLAN!B:AB,21,0)</f>
        <v>F2</v>
      </c>
      <c r="P549" s="285"/>
      <c r="Q549" s="55">
        <f>VLOOKUP(A549,PLAN!B:AB,16,0)</f>
        <v>46248</v>
      </c>
    </row>
    <row r="550" spans="1:17" ht="15" customHeight="1">
      <c r="A550" s="299" t="s">
        <v>5466</v>
      </c>
      <c r="B550" s="60">
        <f>VLOOKUP(A550,PLAN!B:T,5,0)</f>
        <v>11134235</v>
      </c>
      <c r="C550" s="60" t="str">
        <f>VLOOKUP(A550,PLAN!B:T,6,0)</f>
        <v>1036068-S-AK</v>
      </c>
      <c r="D550" s="60" t="str">
        <f>VLOOKUP(A550,PLAN!B:T,7,0)</f>
        <v>AHW14R001S CN</v>
      </c>
      <c r="E550" s="60" t="str">
        <f>VLOOKUP(A550,PLAN!B:T,4,0)</f>
        <v>1001939542</v>
      </c>
      <c r="F550" s="59">
        <f>VLOOKUP(A550,PLAN!B:T,9,0)</f>
        <v>46259</v>
      </c>
      <c r="G550" s="59" t="str">
        <f>VLOOKUP(A550,PLAN!B:T,10,0)</f>
        <v>0103597550</v>
      </c>
      <c r="H550" s="58" t="str">
        <f>VLOOKUP(A550,PLAN!B:T,11,0)</f>
        <v>260805A31A</v>
      </c>
      <c r="I550" s="58">
        <f>VLOOKUP(A550,PLAN!B:T,12,0)</f>
        <v>3586</v>
      </c>
      <c r="J550" s="55">
        <f>VLOOKUP(A550,PLAN!B:AB,19,0)</f>
        <v>46249</v>
      </c>
      <c r="K550" s="57" t="str">
        <f>VLOOKUP(A550,PLAN!B:AB,20,0)</f>
        <v>M1</v>
      </c>
      <c r="L550" s="54"/>
      <c r="M550" s="54"/>
      <c r="N550" s="54"/>
      <c r="O550" s="286" t="str">
        <f>VLOOKUP(A550,PLAN!B:AB,21,0)</f>
        <v>F3</v>
      </c>
      <c r="P550" s="285"/>
      <c r="Q550" s="55">
        <f>VLOOKUP(A550,PLAN!B:AB,16,0)</f>
        <v>46248</v>
      </c>
    </row>
    <row r="551" spans="1:17" ht="15" customHeight="1">
      <c r="A551" s="299" t="s">
        <v>5467</v>
      </c>
      <c r="B551" s="60">
        <f>VLOOKUP(A551,PLAN!B:T,5,0)</f>
        <v>11134237</v>
      </c>
      <c r="C551" s="60" t="str">
        <f>VLOOKUP(A551,PLAN!B:T,6,0)</f>
        <v>1436196-Q-A</v>
      </c>
      <c r="D551" s="60" t="str">
        <f>VLOOKUP(A551,PLAN!B:T,7,0)</f>
        <v>AHW14R004S CN</v>
      </c>
      <c r="E551" s="60" t="str">
        <f>VLOOKUP(A551,PLAN!B:T,4,0)</f>
        <v>1001939543</v>
      </c>
      <c r="F551" s="59">
        <f>VLOOKUP(A551,PLAN!B:T,9,0)</f>
        <v>46259</v>
      </c>
      <c r="G551" s="59" t="str">
        <f>VLOOKUP(A551,PLAN!B:T,10,0)</f>
        <v>0103597551</v>
      </c>
      <c r="H551" s="58" t="str">
        <f>VLOOKUP(A551,PLAN!B:T,11,0)</f>
        <v>260805A32A</v>
      </c>
      <c r="I551" s="58">
        <f>VLOOKUP(A551,PLAN!B:T,12,0)</f>
        <v>3586</v>
      </c>
      <c r="J551" s="55">
        <f>VLOOKUP(A551,PLAN!B:AB,19,0)</f>
        <v>46249</v>
      </c>
      <c r="K551" s="57" t="str">
        <f>VLOOKUP(A551,PLAN!B:AB,20,0)</f>
        <v>M2</v>
      </c>
      <c r="L551" s="54"/>
      <c r="M551" s="54"/>
      <c r="N551" s="54"/>
      <c r="O551" s="286" t="str">
        <f>VLOOKUP(A551,PLAN!B:AB,21,0)</f>
        <v>F3</v>
      </c>
      <c r="P551" s="285"/>
      <c r="Q551" s="55">
        <f>VLOOKUP(A551,PLAN!B:AB,16,0)</f>
        <v>46248</v>
      </c>
    </row>
    <row r="552" spans="1:17" ht="15" customHeight="1">
      <c r="A552" s="299" t="s">
        <v>5468</v>
      </c>
      <c r="B552" s="60">
        <f>VLOOKUP(A552,PLAN!B:T,5,0)</f>
        <v>11134237</v>
      </c>
      <c r="C552" s="60" t="str">
        <f>VLOOKUP(A552,PLAN!B:T,6,0)</f>
        <v>1436196-Q-A</v>
      </c>
      <c r="D552" s="60" t="str">
        <f>VLOOKUP(A552,PLAN!B:T,7,0)</f>
        <v>AHW14R004S CN</v>
      </c>
      <c r="E552" s="60" t="str">
        <f>VLOOKUP(A552,PLAN!B:T,4,0)</f>
        <v>1001939544</v>
      </c>
      <c r="F552" s="59">
        <f>VLOOKUP(A552,PLAN!B:T,9,0)</f>
        <v>46259</v>
      </c>
      <c r="G552" s="59" t="str">
        <f>VLOOKUP(A552,PLAN!B:T,10,0)</f>
        <v>0103597552</v>
      </c>
      <c r="H552" s="58" t="str">
        <f>VLOOKUP(A552,PLAN!B:T,11,0)</f>
        <v>260805A33A</v>
      </c>
      <c r="I552" s="58">
        <f>VLOOKUP(A552,PLAN!B:T,12,0)</f>
        <v>2389</v>
      </c>
      <c r="J552" s="55">
        <f>VLOOKUP(A552,PLAN!B:AB,19,0)</f>
        <v>46249</v>
      </c>
      <c r="K552" s="57" t="str">
        <f>VLOOKUP(A552,PLAN!B:AB,20,0)</f>
        <v>M3</v>
      </c>
      <c r="L552" s="54"/>
      <c r="M552" s="54"/>
      <c r="N552" s="54"/>
      <c r="O552" s="286" t="str">
        <f>VLOOKUP(A552,PLAN!B:AB,21,0)</f>
        <v>F3</v>
      </c>
      <c r="P552" s="285"/>
      <c r="Q552" s="55">
        <f>VLOOKUP(A552,PLAN!B:AB,16,0)</f>
        <v>46248</v>
      </c>
    </row>
    <row r="553" spans="1:17" ht="15" customHeight="1">
      <c r="A553" s="299" t="s">
        <v>5469</v>
      </c>
      <c r="B553" s="60">
        <f>VLOOKUP(A553,PLAN!B:T,5,0)</f>
        <v>11134240</v>
      </c>
      <c r="C553" s="60" t="str">
        <f>VLOOKUP(A553,PLAN!B:T,6,0)</f>
        <v>1436296-J-AK</v>
      </c>
      <c r="D553" s="60" t="str">
        <f>VLOOKUP(A553,PLAN!B:T,7,0)</f>
        <v>APW14R009S CN</v>
      </c>
      <c r="E553" s="60" t="str">
        <f>VLOOKUP(A553,PLAN!B:T,4,0)</f>
        <v>1001939545</v>
      </c>
      <c r="F553" s="59">
        <f>VLOOKUP(A553,PLAN!B:T,9,0)</f>
        <v>46259</v>
      </c>
      <c r="G553" s="59" t="str">
        <f>VLOOKUP(A553,PLAN!B:T,10,0)</f>
        <v>0103597553</v>
      </c>
      <c r="H553" s="58" t="str">
        <f>VLOOKUP(A553,PLAN!B:T,11,0)</f>
        <v>260805A34A</v>
      </c>
      <c r="I553" s="58">
        <f>VLOOKUP(A553,PLAN!B:T,12,0)</f>
        <v>450</v>
      </c>
      <c r="J553" s="55">
        <f>VLOOKUP(A553,PLAN!B:AB,19,0)</f>
        <v>46249</v>
      </c>
      <c r="K553" s="57" t="str">
        <f>VLOOKUP(A553,PLAN!B:AB,20,0)</f>
        <v>M4</v>
      </c>
      <c r="L553" s="54"/>
      <c r="M553" s="54"/>
      <c r="N553" s="54"/>
      <c r="O553" s="286" t="str">
        <f>VLOOKUP(A553,PLAN!B:AB,21,0)</f>
        <v>F3</v>
      </c>
      <c r="P553" s="285"/>
      <c r="Q553" s="55">
        <f>VLOOKUP(A553,PLAN!B:AB,16,0)</f>
        <v>46248</v>
      </c>
    </row>
    <row r="554" spans="1:17" ht="15" customHeight="1">
      <c r="A554" s="299" t="s">
        <v>4849</v>
      </c>
      <c r="B554" s="60">
        <f>VLOOKUP(A554,PLAN!B:T,5,0)</f>
        <v>11134241</v>
      </c>
      <c r="C554" s="60" t="str">
        <f>VLOOKUP(A554,PLAN!B:T,6,0)</f>
        <v>1436298-J-AK</v>
      </c>
      <c r="D554" s="60" t="str">
        <f>VLOOKUP(A554,PLAN!B:T,7,0)</f>
        <v>APW14R005S CN</v>
      </c>
      <c r="E554" s="60" t="str">
        <f>VLOOKUP(A554,PLAN!B:T,4,0)</f>
        <v>1001939546</v>
      </c>
      <c r="F554" s="59">
        <f>VLOOKUP(A554,PLAN!B:T,9,0)</f>
        <v>46259</v>
      </c>
      <c r="G554" s="59" t="str">
        <f>VLOOKUP(A554,PLAN!B:T,10,0)</f>
        <v>0103597554</v>
      </c>
      <c r="H554" s="58" t="str">
        <f>VLOOKUP(A554,PLAN!B:T,11,0)</f>
        <v>260805A35A</v>
      </c>
      <c r="I554" s="58">
        <f>VLOOKUP(A554,PLAN!B:T,12,0)</f>
        <v>1916</v>
      </c>
      <c r="J554" s="55">
        <f>VLOOKUP(A554,PLAN!B:AB,19,0)</f>
        <v>46249</v>
      </c>
      <c r="K554" s="57" t="str">
        <f>VLOOKUP(A554,PLAN!B:AB,20,0)</f>
        <v>M4</v>
      </c>
      <c r="L554" s="54"/>
      <c r="M554" s="54"/>
      <c r="N554" s="54"/>
      <c r="O554" s="286" t="str">
        <f>VLOOKUP(A554,PLAN!B:AB,21,0)</f>
        <v>F3</v>
      </c>
      <c r="P554" s="285"/>
      <c r="Q554" s="55">
        <f>VLOOKUP(A554,PLAN!B:AB,16,0)</f>
        <v>46248</v>
      </c>
    </row>
    <row r="555" spans="1:17" ht="15" customHeight="1">
      <c r="A555" s="299" t="s">
        <v>5470</v>
      </c>
      <c r="B555" s="60">
        <f>VLOOKUP(A555,PLAN!B:T,5,0)</f>
        <v>11134232</v>
      </c>
      <c r="C555" s="60" t="str">
        <f>VLOOKUP(A555,PLAN!B:T,6,0)</f>
        <v>1436302-K-AK</v>
      </c>
      <c r="D555" s="60" t="str">
        <f>VLOOKUP(A555,PLAN!B:T,7,0)</f>
        <v>APW14R010S CN</v>
      </c>
      <c r="E555" s="60" t="str">
        <f>VLOOKUP(A555,PLAN!B:T,4,0)</f>
        <v>1001939547</v>
      </c>
      <c r="F555" s="59">
        <f>VLOOKUP(A555,PLAN!B:T,9,0)</f>
        <v>46259</v>
      </c>
      <c r="G555" s="59" t="str">
        <f>VLOOKUP(A555,PLAN!B:T,10,0)</f>
        <v>0103597555</v>
      </c>
      <c r="H555" s="58" t="str">
        <f>VLOOKUP(A555,PLAN!B:T,11,0)</f>
        <v>260805A36A</v>
      </c>
      <c r="I555" s="58">
        <f>VLOOKUP(A555,PLAN!B:T,12,0)</f>
        <v>738</v>
      </c>
      <c r="J555" s="55">
        <f>VLOOKUP(A555,PLAN!B:AB,19,0)</f>
        <v>46249</v>
      </c>
      <c r="K555" s="57" t="str">
        <f>VLOOKUP(A555,PLAN!B:AB,20,0)</f>
        <v>M4</v>
      </c>
      <c r="L555" s="54"/>
      <c r="M555" s="54"/>
      <c r="N555" s="54"/>
      <c r="O555" s="286" t="str">
        <f>VLOOKUP(A555,PLAN!B:AB,21,0)</f>
        <v>F3</v>
      </c>
      <c r="P555" s="285"/>
      <c r="Q555" s="55">
        <f>VLOOKUP(A555,PLAN!B:AB,16,0)</f>
        <v>46248</v>
      </c>
    </row>
    <row r="556" spans="1:17" ht="15" customHeight="1">
      <c r="A556" s="299" t="s">
        <v>5471</v>
      </c>
      <c r="B556" s="60">
        <f>VLOOKUP(A556,PLAN!B:T,5,0)</f>
        <v>11134109</v>
      </c>
      <c r="C556" s="60" t="str">
        <f>VLOOKUP(A556,PLAN!B:T,6,0)</f>
        <v>1236008-M-AK</v>
      </c>
      <c r="D556" s="60" t="str">
        <f>VLOOKUP(A556,PLAN!B:T,7,0)</f>
        <v>AGP140000 CN</v>
      </c>
      <c r="E556" s="60" t="str">
        <f>VLOOKUP(A556,PLAN!B:T,4,0)</f>
        <v>1001939548</v>
      </c>
      <c r="F556" s="59">
        <f>VLOOKUP(A556,PLAN!B:T,9,0)</f>
        <v>46259</v>
      </c>
      <c r="G556" s="59" t="str">
        <f>VLOOKUP(A556,PLAN!B:T,10,0)</f>
        <v>0103597556</v>
      </c>
      <c r="H556" s="58" t="str">
        <f>VLOOKUP(A556,PLAN!B:T,11,0)</f>
        <v>260805A37A</v>
      </c>
      <c r="I556" s="58">
        <f>VLOOKUP(A556,PLAN!B:T,12,0)</f>
        <v>450</v>
      </c>
      <c r="J556" s="55">
        <f>VLOOKUP(A556,PLAN!B:AB,19,0)</f>
        <v>46249</v>
      </c>
      <c r="K556" s="57" t="str">
        <f>VLOOKUP(A556,PLAN!B:AB,20,0)</f>
        <v>M4</v>
      </c>
      <c r="L556" s="54"/>
      <c r="M556" s="54"/>
      <c r="N556" s="54"/>
      <c r="O556" s="286" t="str">
        <f>VLOOKUP(A556,PLAN!B:AB,21,0)</f>
        <v>F3</v>
      </c>
      <c r="P556" s="285"/>
      <c r="Q556" s="55">
        <f>VLOOKUP(A556,PLAN!B:AB,16,0)</f>
        <v>46248</v>
      </c>
    </row>
    <row r="557" spans="1:17" ht="15" customHeight="1">
      <c r="A557" s="299" t="s">
        <v>5472</v>
      </c>
      <c r="B557" s="60">
        <f>VLOOKUP(A557,PLAN!B:T,5,0)</f>
        <v>11124947</v>
      </c>
      <c r="C557" s="60" t="str">
        <f>VLOOKUP(A557,PLAN!B:T,6,0)</f>
        <v>1731004-G-A</v>
      </c>
      <c r="D557" s="60" t="str">
        <f>VLOOKUP(A557,PLAN!B:T,7,0)</f>
        <v>AIN-CKX-10-200-R JP</v>
      </c>
      <c r="E557" s="60" t="str">
        <f>VLOOKUP(A557,PLAN!B:T,4,0)</f>
        <v>1001939549</v>
      </c>
      <c r="F557" s="59">
        <f>VLOOKUP(A557,PLAN!B:T,9,0)</f>
        <v>46259</v>
      </c>
      <c r="G557" s="59" t="str">
        <f>VLOOKUP(A557,PLAN!B:T,10,0)</f>
        <v>0103597557</v>
      </c>
      <c r="H557" s="58" t="str">
        <f>VLOOKUP(A557,PLAN!B:T,11,0)</f>
        <v>260805A38A</v>
      </c>
      <c r="I557" s="58">
        <f>VLOOKUP(A557,PLAN!B:T,12,0)</f>
        <v>201</v>
      </c>
      <c r="J557" s="55">
        <f>VLOOKUP(A557,PLAN!B:AB,19,0)</f>
        <v>46249</v>
      </c>
      <c r="K557" s="57" t="str">
        <f>VLOOKUP(A557,PLAN!B:AB,20,0)</f>
        <v>M5</v>
      </c>
      <c r="L557" s="54"/>
      <c r="M557" s="54"/>
      <c r="N557" s="54"/>
      <c r="O557" s="286" t="str">
        <f>VLOOKUP(A557,PLAN!B:AB,21,0)</f>
        <v>F3</v>
      </c>
      <c r="P557" s="285"/>
      <c r="Q557" s="55">
        <f>VLOOKUP(A557,PLAN!B:AB,16,0)</f>
        <v>46248</v>
      </c>
    </row>
    <row r="558" spans="1:17" ht="15" customHeight="1">
      <c r="A558" s="299" t="s">
        <v>5473</v>
      </c>
      <c r="B558" s="60">
        <f>VLOOKUP(A558,PLAN!B:T,5,0)</f>
        <v>11125740</v>
      </c>
      <c r="C558" s="60" t="str">
        <f>VLOOKUP(A558,PLAN!B:T,6,0)</f>
        <v>2431004-0-A</v>
      </c>
      <c r="D558" s="60" t="str">
        <f>VLOOKUP(A558,PLAN!B:T,7,0)</f>
        <v>AIN-CNX-14-215P JP</v>
      </c>
      <c r="E558" s="60" t="str">
        <f>VLOOKUP(A558,PLAN!B:T,4,0)</f>
        <v>1001939550</v>
      </c>
      <c r="F558" s="59">
        <f>VLOOKUP(A558,PLAN!B:T,9,0)</f>
        <v>46259</v>
      </c>
      <c r="G558" s="59" t="str">
        <f>VLOOKUP(A558,PLAN!B:T,10,0)</f>
        <v>0103597558</v>
      </c>
      <c r="H558" s="58" t="str">
        <f>VLOOKUP(A558,PLAN!B:T,11,0)</f>
        <v>260805A39A</v>
      </c>
      <c r="I558" s="58">
        <f>VLOOKUP(A558,PLAN!B:T,12,0)</f>
        <v>459</v>
      </c>
      <c r="J558" s="55">
        <f>VLOOKUP(A558,PLAN!B:AB,19,0)</f>
        <v>46249</v>
      </c>
      <c r="K558" s="57" t="str">
        <f>VLOOKUP(A558,PLAN!B:AB,20,0)</f>
        <v>M5</v>
      </c>
      <c r="L558" s="54"/>
      <c r="M558" s="54"/>
      <c r="N558" s="54"/>
      <c r="O558" s="286" t="str">
        <f>VLOOKUP(A558,PLAN!B:AB,21,0)</f>
        <v>F3</v>
      </c>
      <c r="P558" s="285"/>
      <c r="Q558" s="55">
        <f>VLOOKUP(A558,PLAN!B:AB,16,0)</f>
        <v>46248</v>
      </c>
    </row>
    <row r="559" spans="1:17" ht="15" customHeight="1">
      <c r="A559" s="299" t="s">
        <v>5474</v>
      </c>
      <c r="B559" s="60">
        <f>VLOOKUP(A559,PLAN!B:T,5,0)</f>
        <v>11125044</v>
      </c>
      <c r="C559" s="60" t="str">
        <f>VLOOKUP(A559,PLAN!B:T,6,0)</f>
        <v>1831261-C-AK</v>
      </c>
      <c r="D559" s="60" t="str">
        <f>VLOOKUP(A559,PLAN!B:T,7,0)</f>
        <v>PAGH18M072R JP</v>
      </c>
      <c r="E559" s="60" t="str">
        <f>VLOOKUP(A559,PLAN!B:T,4,0)</f>
        <v>1001939551</v>
      </c>
      <c r="F559" s="59">
        <f>VLOOKUP(A559,PLAN!B:T,9,0)</f>
        <v>46259</v>
      </c>
      <c r="G559" s="59" t="str">
        <f>VLOOKUP(A559,PLAN!B:T,10,0)</f>
        <v>0103597559</v>
      </c>
      <c r="H559" s="58" t="str">
        <f>VLOOKUP(A559,PLAN!B:T,11,0)</f>
        <v>260805A40A</v>
      </c>
      <c r="I559" s="58">
        <f>VLOOKUP(A559,PLAN!B:T,12,0)</f>
        <v>70</v>
      </c>
      <c r="J559" s="55">
        <f>VLOOKUP(A559,PLAN!B:AB,19,0)</f>
        <v>46249</v>
      </c>
      <c r="K559" s="57" t="str">
        <f>VLOOKUP(A559,PLAN!B:AB,20,0)</f>
        <v>M5</v>
      </c>
      <c r="L559" s="54"/>
      <c r="M559" s="54"/>
      <c r="N559" s="54"/>
      <c r="O559" s="286" t="str">
        <f>VLOOKUP(A559,PLAN!B:AB,21,0)</f>
        <v>F3</v>
      </c>
      <c r="P559" s="285"/>
      <c r="Q559" s="55">
        <f>VLOOKUP(A559,PLAN!B:AB,16,0)</f>
        <v>46248</v>
      </c>
    </row>
    <row r="560" spans="1:17" ht="15" customHeight="1">
      <c r="A560" s="299" t="s">
        <v>5475</v>
      </c>
      <c r="B560" s="60">
        <f>VLOOKUP(A560,PLAN!B:T,5,0)</f>
        <v>11117339</v>
      </c>
      <c r="C560" s="60" t="str">
        <f>VLOOKUP(A560,PLAN!B:T,6,0)</f>
        <v>2231087-A-A</v>
      </c>
      <c r="D560" s="60" t="str">
        <f>VLOOKUP(A560,PLAN!B:T,7,0)</f>
        <v>PP14R005P JP</v>
      </c>
      <c r="E560" s="60" t="str">
        <f>VLOOKUP(A560,PLAN!B:T,4,0)</f>
        <v>1001939552</v>
      </c>
      <c r="F560" s="59">
        <f>VLOOKUP(A560,PLAN!B:T,9,0)</f>
        <v>46259</v>
      </c>
      <c r="G560" s="59" t="str">
        <f>VLOOKUP(A560,PLAN!B:T,10,0)</f>
        <v>0103597560</v>
      </c>
      <c r="H560" s="58" t="str">
        <f>VLOOKUP(A560,PLAN!B:T,11,0)</f>
        <v>260805A41A</v>
      </c>
      <c r="I560" s="58">
        <f>VLOOKUP(A560,PLAN!B:T,12,0)</f>
        <v>55</v>
      </c>
      <c r="J560" s="55">
        <f>VLOOKUP(A560,PLAN!B:AB,19,0)</f>
        <v>46249</v>
      </c>
      <c r="K560" s="57" t="str">
        <f>VLOOKUP(A560,PLAN!B:AB,20,0)</f>
        <v>M5</v>
      </c>
      <c r="L560" s="54"/>
      <c r="M560" s="54"/>
      <c r="N560" s="54"/>
      <c r="O560" s="286" t="str">
        <f>VLOOKUP(A560,PLAN!B:AB,21,0)</f>
        <v>F3</v>
      </c>
      <c r="P560" s="285"/>
      <c r="Q560" s="55">
        <f>VLOOKUP(A560,PLAN!B:AB,16,0)</f>
        <v>46248</v>
      </c>
    </row>
    <row r="561" spans="1:17" ht="15" customHeight="1">
      <c r="A561" s="299" t="s">
        <v>5476</v>
      </c>
      <c r="B561" s="60">
        <f>VLOOKUP(A561,PLAN!B:T,5,0)</f>
        <v>11135320</v>
      </c>
      <c r="C561" s="60" t="str">
        <f>VLOOKUP(A561,PLAN!B:T,6,0)</f>
        <v>1536075-G-AK</v>
      </c>
      <c r="D561" s="60" t="str">
        <f>VLOOKUP(A561,PLAN!B:T,7,0)</f>
        <v>AG141002 KR</v>
      </c>
      <c r="E561" s="60" t="str">
        <f>VLOOKUP(A561,PLAN!B:T,4,0)</f>
        <v>1001939553</v>
      </c>
      <c r="F561" s="59">
        <f>VLOOKUP(A561,PLAN!B:T,9,0)</f>
        <v>46259</v>
      </c>
      <c r="G561" s="59" t="str">
        <f>VLOOKUP(A561,PLAN!B:T,10,0)</f>
        <v>0103597561</v>
      </c>
      <c r="H561" s="58" t="str">
        <f>VLOOKUP(A561,PLAN!B:T,11,0)</f>
        <v>260805A42A</v>
      </c>
      <c r="I561" s="58">
        <f>VLOOKUP(A561,PLAN!B:T,12,0)</f>
        <v>70</v>
      </c>
      <c r="J561" s="55">
        <f>VLOOKUP(A561,PLAN!B:AB,19,0)</f>
        <v>46249</v>
      </c>
      <c r="K561" s="57" t="str">
        <f>VLOOKUP(A561,PLAN!B:AB,20,0)</f>
        <v>M5</v>
      </c>
      <c r="L561" s="54"/>
      <c r="M561" s="54"/>
      <c r="N561" s="54"/>
      <c r="O561" s="286" t="str">
        <f>VLOOKUP(A561,PLAN!B:AB,21,0)</f>
        <v>F3</v>
      </c>
      <c r="P561" s="285"/>
      <c r="Q561" s="55">
        <f>VLOOKUP(A561,PLAN!B:AB,16,0)</f>
        <v>46248</v>
      </c>
    </row>
    <row r="562" spans="1:17" ht="15" customHeight="1">
      <c r="A562" s="299" t="s">
        <v>5477</v>
      </c>
      <c r="B562" s="60">
        <f>VLOOKUP(A562,PLAN!B:T,5,0)</f>
        <v>11135311</v>
      </c>
      <c r="C562" s="60" t="str">
        <f>VLOOKUP(A562,PLAN!B:T,6,0)</f>
        <v>1536066-F-AK</v>
      </c>
      <c r="D562" s="60" t="str">
        <f>VLOOKUP(A562,PLAN!B:T,7,0)</f>
        <v>AHW14S003S KR</v>
      </c>
      <c r="E562" s="60" t="str">
        <f>VLOOKUP(A562,PLAN!B:T,4,0)</f>
        <v>1001939554</v>
      </c>
      <c r="F562" s="59">
        <f>VLOOKUP(A562,PLAN!B:T,9,0)</f>
        <v>46259</v>
      </c>
      <c r="G562" s="59" t="str">
        <f>VLOOKUP(A562,PLAN!B:T,10,0)</f>
        <v>0103597562</v>
      </c>
      <c r="H562" s="58" t="str">
        <f>VLOOKUP(A562,PLAN!B:T,11,0)</f>
        <v>260805A43A</v>
      </c>
      <c r="I562" s="58">
        <f>VLOOKUP(A562,PLAN!B:T,12,0)</f>
        <v>5</v>
      </c>
      <c r="J562" s="55">
        <f>VLOOKUP(A562,PLAN!B:AB,19,0)</f>
        <v>46249</v>
      </c>
      <c r="K562" s="57" t="str">
        <f>VLOOKUP(A562,PLAN!B:AB,20,0)</f>
        <v>M5</v>
      </c>
      <c r="L562" s="54"/>
      <c r="M562" s="54"/>
      <c r="N562" s="54"/>
      <c r="O562" s="286" t="str">
        <f>VLOOKUP(A562,PLAN!B:AB,21,0)</f>
        <v>F3</v>
      </c>
      <c r="P562" s="285"/>
      <c r="Q562" s="55">
        <f>VLOOKUP(A562,PLAN!B:AB,16,0)</f>
        <v>46248</v>
      </c>
    </row>
    <row r="563" spans="1:17" ht="15" customHeight="1">
      <c r="A563" s="299" t="s">
        <v>5478</v>
      </c>
      <c r="B563" s="60">
        <f>VLOOKUP(A563,PLAN!B:T,5,0)</f>
        <v>11135718</v>
      </c>
      <c r="C563" s="60" t="str">
        <f>VLOOKUP(A563,PLAN!B:T,6,0)</f>
        <v>2631193-0-A</v>
      </c>
      <c r="D563" s="60" t="str">
        <f>VLOOKUP(A563,PLAN!B:T,7,0)</f>
        <v>AIN-CNX-14-215 KR</v>
      </c>
      <c r="E563" s="60" t="str">
        <f>VLOOKUP(A563,PLAN!B:T,4,0)</f>
        <v>1001939555</v>
      </c>
      <c r="F563" s="59">
        <f>VLOOKUP(A563,PLAN!B:T,9,0)</f>
        <v>46259</v>
      </c>
      <c r="G563" s="59" t="str">
        <f>VLOOKUP(A563,PLAN!B:T,10,0)</f>
        <v>0103597563</v>
      </c>
      <c r="H563" s="58" t="str">
        <f>VLOOKUP(A563,PLAN!B:T,11,0)</f>
        <v>260805A44A</v>
      </c>
      <c r="I563" s="58">
        <f>VLOOKUP(A563,PLAN!B:T,12,0)</f>
        <v>138</v>
      </c>
      <c r="J563" s="55">
        <f>VLOOKUP(A563,PLAN!B:AB,19,0)</f>
        <v>46249</v>
      </c>
      <c r="K563" s="57" t="str">
        <f>VLOOKUP(A563,PLAN!B:AB,20,0)</f>
        <v>M5</v>
      </c>
      <c r="L563" s="54"/>
      <c r="M563" s="54"/>
      <c r="N563" s="54"/>
      <c r="O563" s="286" t="str">
        <f>VLOOKUP(A563,PLAN!B:AB,21,0)</f>
        <v>F3</v>
      </c>
      <c r="P563" s="285"/>
      <c r="Q563" s="55">
        <f>VLOOKUP(A563,PLAN!B:AB,16,0)</f>
        <v>46248</v>
      </c>
    </row>
    <row r="564" spans="1:17" ht="15" customHeight="1">
      <c r="A564" s="299" t="s">
        <v>4855</v>
      </c>
      <c r="B564" s="60">
        <f>VLOOKUP(A564,PLAN!B:T,5,0)</f>
        <v>11117131</v>
      </c>
      <c r="C564" s="60" t="str">
        <f>VLOOKUP(A564,PLAN!B:T,6,0)</f>
        <v>2331089-0-AK</v>
      </c>
      <c r="D564" s="60" t="str">
        <f>VLOOKUP(A564,PLAN!B:T,7,0)</f>
        <v xml:space="preserve">AHW14R101J CE2 </v>
      </c>
      <c r="E564" s="60" t="str">
        <f>VLOOKUP(A564,PLAN!B:T,4,0)</f>
        <v>1001939556</v>
      </c>
      <c r="F564" s="59">
        <f>VLOOKUP(A564,PLAN!B:T,9,0)</f>
        <v>46259</v>
      </c>
      <c r="G564" s="59" t="str">
        <f>VLOOKUP(A564,PLAN!B:T,10,0)</f>
        <v>0103597564</v>
      </c>
      <c r="H564" s="58" t="str">
        <f>VLOOKUP(A564,PLAN!B:T,11,0)</f>
        <v>260805A45A</v>
      </c>
      <c r="I564" s="58">
        <f>VLOOKUP(A564,PLAN!B:T,12,0)</f>
        <v>392</v>
      </c>
      <c r="J564" s="55">
        <f>VLOOKUP(A564,PLAN!B:AB,19,0)</f>
        <v>46249</v>
      </c>
      <c r="K564" s="57" t="str">
        <f>VLOOKUP(A564,PLAN!B:AB,20,0)</f>
        <v>M5</v>
      </c>
      <c r="L564" s="54"/>
      <c r="M564" s="54"/>
      <c r="N564" s="54"/>
      <c r="O564" s="286" t="str">
        <f>VLOOKUP(A564,PLAN!B:AB,21,0)</f>
        <v>F3</v>
      </c>
      <c r="P564" s="285"/>
      <c r="Q564" s="55">
        <f>VLOOKUP(A564,PLAN!B:AB,16,0)</f>
        <v>46248</v>
      </c>
    </row>
    <row r="565" spans="1:17" ht="15" customHeight="1">
      <c r="A565" s="299" t="s">
        <v>5479</v>
      </c>
      <c r="B565" s="60">
        <f>VLOOKUP(A565,PLAN!B:T,5,0)</f>
        <v>11134340</v>
      </c>
      <c r="C565" s="60" t="str">
        <f>VLOOKUP(A565,PLAN!B:T,6,0)</f>
        <v>2331156-A-A</v>
      </c>
      <c r="D565" s="60" t="str">
        <f>VLOOKUP(A565,PLAN!B:T,7,0)</f>
        <v>AIN-CKI-200-B-SFT CE2</v>
      </c>
      <c r="E565" s="60" t="str">
        <f>VLOOKUP(A565,PLAN!B:T,4,0)</f>
        <v>1001939557</v>
      </c>
      <c r="F565" s="59">
        <f>VLOOKUP(A565,PLAN!B:T,9,0)</f>
        <v>46259</v>
      </c>
      <c r="G565" s="59" t="str">
        <f>VLOOKUP(A565,PLAN!B:T,10,0)</f>
        <v>0103597565</v>
      </c>
      <c r="H565" s="58" t="str">
        <f>VLOOKUP(A565,PLAN!B:T,11,0)</f>
        <v>260805A46A</v>
      </c>
      <c r="I565" s="58">
        <f>VLOOKUP(A565,PLAN!B:T,12,0)</f>
        <v>32</v>
      </c>
      <c r="J565" s="55">
        <f>VLOOKUP(A565,PLAN!B:AB,19,0)</f>
        <v>46249</v>
      </c>
      <c r="K565" s="57" t="str">
        <f>VLOOKUP(A565,PLAN!B:AB,20,0)</f>
        <v>M5</v>
      </c>
      <c r="L565" s="54"/>
      <c r="M565" s="54"/>
      <c r="N565" s="54"/>
      <c r="O565" s="286" t="str">
        <f>VLOOKUP(A565,PLAN!B:AB,21,0)</f>
        <v>F3</v>
      </c>
      <c r="P565" s="285"/>
      <c r="Q565" s="55">
        <f>VLOOKUP(A565,PLAN!B:AB,16,0)</f>
        <v>46248</v>
      </c>
    </row>
    <row r="566" spans="1:17" ht="15" customHeight="1">
      <c r="A566" s="299" t="s">
        <v>5552</v>
      </c>
      <c r="B566" s="60">
        <f>VLOOKUP(A566,PLAN!B:T,5,0)</f>
        <v>11111223</v>
      </c>
      <c r="C566" s="60" t="str">
        <f>VLOOKUP(A566,PLAN!B:T,6,0)</f>
        <v>1631042-F-A</v>
      </c>
      <c r="D566" s="60" t="str">
        <f>VLOOKUP(A566,PLAN!B:T,7,0)</f>
        <v>AMS-180-1445 JP</v>
      </c>
      <c r="E566" s="60" t="str">
        <f>VLOOKUP(A566,PLAN!B:T,4,0)</f>
        <v>1001940245</v>
      </c>
      <c r="F566" s="59">
        <f>VLOOKUP(A566,PLAN!B:T,9,0)</f>
        <v>46259</v>
      </c>
      <c r="G566" s="59" t="str">
        <f>VLOOKUP(A566,PLAN!B:T,10,0)</f>
        <v>0103598866</v>
      </c>
      <c r="H566" s="58" t="str">
        <f>VLOOKUP(A566,PLAN!B:T,11,0)</f>
        <v>260805A47A</v>
      </c>
      <c r="I566" s="58">
        <f>VLOOKUP(A566,PLAN!B:T,12,0)</f>
        <v>631</v>
      </c>
      <c r="J566" s="55">
        <f>VLOOKUP(A566,PLAN!B:AB,19,0)</f>
        <v>46249</v>
      </c>
      <c r="K566" s="57" t="str">
        <f>VLOOKUP(A566,PLAN!B:AB,20,0)</f>
        <v>M5</v>
      </c>
      <c r="L566" s="54"/>
      <c r="M566" s="54"/>
      <c r="N566" s="54"/>
      <c r="O566" s="286" t="str">
        <f>VLOOKUP(A566,PLAN!B:AB,21,0)</f>
        <v>F3</v>
      </c>
      <c r="P566" s="285"/>
      <c r="Q566" s="55">
        <f>VLOOKUP(A566,PLAN!B:AB,16,0)</f>
        <v>46248</v>
      </c>
    </row>
    <row r="567" spans="1:17" ht="15" customHeight="1">
      <c r="A567" s="299" t="s">
        <v>5553</v>
      </c>
      <c r="B567" s="60">
        <f>VLOOKUP(A567,PLAN!B:T,5,0)</f>
        <v>11127218</v>
      </c>
      <c r="C567" s="60" t="str">
        <f>VLOOKUP(A567,PLAN!B:T,6,0)</f>
        <v>2131626-B-A</v>
      </c>
      <c r="D567" s="60" t="str">
        <f>VLOOKUP(A567,PLAN!B:T,7,0)</f>
        <v>WAIN-CKI-200-BS NO CE</v>
      </c>
      <c r="E567" s="60" t="str">
        <f>VLOOKUP(A567,PLAN!B:T,4,0)</f>
        <v>1001940246</v>
      </c>
      <c r="F567" s="59">
        <f>VLOOKUP(A567,PLAN!B:T,9,0)</f>
        <v>46259</v>
      </c>
      <c r="G567" s="59" t="str">
        <f>VLOOKUP(A567,PLAN!B:T,10,0)</f>
        <v>0103598869</v>
      </c>
      <c r="H567" s="58" t="str">
        <f>VLOOKUP(A567,PLAN!B:T,11,0)</f>
        <v>260805A48A</v>
      </c>
      <c r="I567" s="58">
        <f>VLOOKUP(A567,PLAN!B:T,12,0)</f>
        <v>40</v>
      </c>
      <c r="J567" s="55">
        <f>VLOOKUP(A567,PLAN!B:AB,19,0)</f>
        <v>46249</v>
      </c>
      <c r="K567" s="57" t="str">
        <f>VLOOKUP(A567,PLAN!B:AB,20,0)</f>
        <v>M5</v>
      </c>
      <c r="L567" s="54"/>
      <c r="M567" s="54"/>
      <c r="N567" s="54"/>
      <c r="O567" s="286" t="str">
        <f>VLOOKUP(A567,PLAN!B:AB,21,0)</f>
        <v>F3</v>
      </c>
      <c r="P567" s="285"/>
      <c r="Q567" s="55">
        <f>VLOOKUP(A567,PLAN!B:AB,16,0)</f>
        <v>46248</v>
      </c>
    </row>
    <row r="568" spans="1:17" ht="15" customHeight="1">
      <c r="A568" s="299" t="s">
        <v>5554</v>
      </c>
      <c r="B568" s="60">
        <f>VLOOKUP(A568,PLAN!B:T,5,0)</f>
        <v>11127220</v>
      </c>
      <c r="C568" s="60" t="str">
        <f>VLOOKUP(A568,PLAN!B:T,6,0)</f>
        <v>2131628-B-A</v>
      </c>
      <c r="D568" s="60" t="str">
        <f>VLOOKUP(A568,PLAN!B:T,7,0)</f>
        <v>AIN-CKI-200-B-SFT NO CE</v>
      </c>
      <c r="E568" s="60" t="str">
        <f>VLOOKUP(A568,PLAN!B:T,4,0)</f>
        <v>1001940247</v>
      </c>
      <c r="F568" s="59">
        <f>VLOOKUP(A568,PLAN!B:T,9,0)</f>
        <v>46259</v>
      </c>
      <c r="G568" s="59" t="str">
        <f>VLOOKUP(A568,PLAN!B:T,10,0)</f>
        <v>0103598872</v>
      </c>
      <c r="H568" s="58" t="str">
        <f>VLOOKUP(A568,PLAN!B:T,11,0)</f>
        <v>260805A49A</v>
      </c>
      <c r="I568" s="58">
        <f>VLOOKUP(A568,PLAN!B:T,12,0)</f>
        <v>10</v>
      </c>
      <c r="J568" s="55">
        <f>VLOOKUP(A568,PLAN!B:AB,19,0)</f>
        <v>46249</v>
      </c>
      <c r="K568" s="57" t="str">
        <f>VLOOKUP(A568,PLAN!B:AB,20,0)</f>
        <v>M5</v>
      </c>
      <c r="L568" s="54"/>
      <c r="M568" s="54"/>
      <c r="N568" s="54"/>
      <c r="O568" s="286" t="str">
        <f>VLOOKUP(A568,PLAN!B:AB,21,0)</f>
        <v>F3</v>
      </c>
      <c r="P568" s="285"/>
      <c r="Q568" s="55">
        <f>VLOOKUP(A568,PLAN!B:AB,16,0)</f>
        <v>46248</v>
      </c>
    </row>
    <row r="569" spans="1:17" ht="15" customHeight="1">
      <c r="A569" s="299" t="s">
        <v>5555</v>
      </c>
      <c r="B569" s="60">
        <f>VLOOKUP(A569,PLAN!B:T,5,0)</f>
        <v>11127820</v>
      </c>
      <c r="C569" s="60" t="str">
        <f>VLOOKUP(A569,PLAN!B:T,6,0)</f>
        <v>2131618-B-A</v>
      </c>
      <c r="D569" s="60" t="str">
        <f>VLOOKUP(A569,PLAN!B:T,7,0)</f>
        <v>WAIN-CKI-200 NO CE</v>
      </c>
      <c r="E569" s="60" t="str">
        <f>VLOOKUP(A569,PLAN!B:T,4,0)</f>
        <v>1001940248</v>
      </c>
      <c r="F569" s="59">
        <f>VLOOKUP(A569,PLAN!B:T,9,0)</f>
        <v>46259</v>
      </c>
      <c r="G569" s="59" t="str">
        <f>VLOOKUP(A569,PLAN!B:T,10,0)</f>
        <v>0103598874</v>
      </c>
      <c r="H569" s="58" t="str">
        <f>VLOOKUP(A569,PLAN!B:T,11,0)</f>
        <v>260805A50A</v>
      </c>
      <c r="I569" s="58">
        <f>VLOOKUP(A569,PLAN!B:T,12,0)</f>
        <v>75</v>
      </c>
      <c r="J569" s="55">
        <f>VLOOKUP(A569,PLAN!B:AB,19,0)</f>
        <v>46249</v>
      </c>
      <c r="K569" s="57" t="str">
        <f>VLOOKUP(A569,PLAN!B:AB,20,0)</f>
        <v>M5</v>
      </c>
      <c r="L569" s="54"/>
      <c r="M569" s="54"/>
      <c r="N569" s="54"/>
      <c r="O569" s="286" t="str">
        <f>VLOOKUP(A569,PLAN!B:AB,21,0)</f>
        <v>F3</v>
      </c>
      <c r="P569" s="285"/>
      <c r="Q569" s="55">
        <f>VLOOKUP(A569,PLAN!B:AB,16,0)</f>
        <v>46248</v>
      </c>
    </row>
    <row r="570" spans="1:17" ht="19.8" customHeight="1">
      <c r="A570" s="299" t="s">
        <v>5902</v>
      </c>
      <c r="B570" s="60">
        <f>VLOOKUP(A570,PLAN!B:T,5,0)</f>
        <v>11134235</v>
      </c>
      <c r="C570" s="60" t="str">
        <f>VLOOKUP(A570,PLAN!B:T,6,0)</f>
        <v>1036068-S-AK</v>
      </c>
      <c r="D570" s="60" t="str">
        <f>VLOOKUP(A570,PLAN!B:T,7,0)</f>
        <v>AHW14R001S CN</v>
      </c>
      <c r="E570" s="60" t="str">
        <f>VLOOKUP(A570,PLAN!B:T,4,0)</f>
        <v>1001941764</v>
      </c>
      <c r="F570" s="59">
        <f>VLOOKUP(A570,PLAN!B:T,9,0)</f>
        <v>46260</v>
      </c>
      <c r="G570" s="59" t="str">
        <f>VLOOKUP(A570,PLAN!B:T,10,0)</f>
        <v>0103601310</v>
      </c>
      <c r="H570" s="58" t="str">
        <f>VLOOKUP(A570,PLAN!B:T,11,0)</f>
        <v>260807A01A</v>
      </c>
      <c r="I570" s="58">
        <f>VLOOKUP(A570,PLAN!B:T,12,0)</f>
        <v>3586</v>
      </c>
      <c r="J570" s="55">
        <f>VLOOKUP(A570,PLAN!B:AB,19,0)</f>
        <v>46251</v>
      </c>
      <c r="K570" s="57" t="str">
        <f>VLOOKUP(A570,PLAN!B:AB,20,0)</f>
        <v>M1</v>
      </c>
      <c r="L570" s="54"/>
      <c r="M570" s="54"/>
      <c r="N570" s="54"/>
      <c r="O570" s="286" t="str">
        <f>VLOOKUP(A570,PLAN!B:AB,21,0)</f>
        <v>F3</v>
      </c>
      <c r="P570" s="285"/>
      <c r="Q570" s="55">
        <f>VLOOKUP(A570,PLAN!B:AB,16,0)</f>
        <v>46249</v>
      </c>
    </row>
    <row r="571" spans="1:17" ht="19.8" customHeight="1">
      <c r="A571" s="299" t="s">
        <v>5903</v>
      </c>
      <c r="B571" s="60">
        <f>VLOOKUP(A571,PLAN!B:T,5,0)</f>
        <v>11134235</v>
      </c>
      <c r="C571" s="60" t="str">
        <f>VLOOKUP(A571,PLAN!B:T,6,0)</f>
        <v>1036068-S-AK</v>
      </c>
      <c r="D571" s="60" t="str">
        <f>VLOOKUP(A571,PLAN!B:T,7,0)</f>
        <v>AHW14R001S CN</v>
      </c>
      <c r="E571" s="60" t="str">
        <f>VLOOKUP(A571,PLAN!B:T,4,0)</f>
        <v>1001941765</v>
      </c>
      <c r="F571" s="59">
        <f>VLOOKUP(A571,PLAN!B:T,9,0)</f>
        <v>46260</v>
      </c>
      <c r="G571" s="59" t="str">
        <f>VLOOKUP(A571,PLAN!B:T,10,0)</f>
        <v>0103601311</v>
      </c>
      <c r="H571" s="58" t="str">
        <f>VLOOKUP(A571,PLAN!B:T,11,0)</f>
        <v>260807A02A</v>
      </c>
      <c r="I571" s="58">
        <f>VLOOKUP(A571,PLAN!B:T,12,0)</f>
        <v>3586</v>
      </c>
      <c r="J571" s="55">
        <f>VLOOKUP(A571,PLAN!B:AB,19,0)</f>
        <v>46251</v>
      </c>
      <c r="K571" s="57" t="str">
        <f>VLOOKUP(A571,PLAN!B:AB,20,0)</f>
        <v>M2</v>
      </c>
      <c r="L571" s="54"/>
      <c r="M571" s="54"/>
      <c r="N571" s="54"/>
      <c r="O571" s="286" t="str">
        <f>VLOOKUP(A571,PLAN!B:AB,21,0)</f>
        <v>F3</v>
      </c>
      <c r="P571" s="285"/>
      <c r="Q571" s="55">
        <f>VLOOKUP(A571,PLAN!B:AB,16,0)</f>
        <v>46249</v>
      </c>
    </row>
    <row r="572" spans="1:17" ht="19.8" customHeight="1">
      <c r="A572" s="299" t="s">
        <v>4566</v>
      </c>
      <c r="B572" s="60">
        <f>VLOOKUP(A572,PLAN!B:T,5,0)</f>
        <v>11134342</v>
      </c>
      <c r="C572" s="60" t="str">
        <f>VLOOKUP(A572,PLAN!B:T,6,0)</f>
        <v>1036068-S-AK-P</v>
      </c>
      <c r="D572" s="60" t="str">
        <f>VLOOKUP(A572,PLAN!B:T,7,0)</f>
        <v>AHW14R001S CN</v>
      </c>
      <c r="E572" s="60" t="str">
        <f>VLOOKUP(A572,PLAN!B:T,4,0)</f>
        <v>1001937323</v>
      </c>
      <c r="F572" s="59">
        <f>VLOOKUP(A572,PLAN!B:T,9,0)</f>
        <v>46255</v>
      </c>
      <c r="G572" s="59" t="str">
        <f>VLOOKUP(A572,PLAN!B:T,10,0)</f>
        <v>0103593674</v>
      </c>
      <c r="H572" s="58" t="str">
        <f>VLOOKUP(A572,PLAN!B:T,11,0)</f>
        <v>260804A18A</v>
      </c>
      <c r="I572" s="58">
        <f>VLOOKUP(A572,PLAN!B:T,12,0)</f>
        <v>2316</v>
      </c>
      <c r="J572" s="55">
        <f>VLOOKUP(A572,PLAN!B:AB,19,0)</f>
        <v>46251</v>
      </c>
      <c r="K572" s="57" t="str">
        <f>VLOOKUP(A572,PLAN!B:AB,20,0)</f>
        <v>M3</v>
      </c>
      <c r="L572" s="54"/>
      <c r="M572" s="54"/>
      <c r="N572" s="54"/>
      <c r="O572" s="286" t="str">
        <f>VLOOKUP(A572,PLAN!B:AB,21,0)</f>
        <v>F3</v>
      </c>
      <c r="P572" s="285"/>
      <c r="Q572" s="55">
        <f>VLOOKUP(A572,PLAN!B:AB,16,0)</f>
        <v>46249</v>
      </c>
    </row>
    <row r="573" spans="1:17" ht="19.8" customHeight="1">
      <c r="A573" s="299" t="s">
        <v>5904</v>
      </c>
      <c r="B573" s="60">
        <f>VLOOKUP(A573,PLAN!B:T,5,0)</f>
        <v>11134237</v>
      </c>
      <c r="C573" s="60" t="str">
        <f>VLOOKUP(A573,PLAN!B:T,6,0)</f>
        <v>1436196-Q-A</v>
      </c>
      <c r="D573" s="60" t="str">
        <f>VLOOKUP(A573,PLAN!B:T,7,0)</f>
        <v>AHW14R004S CN</v>
      </c>
      <c r="E573" s="60" t="str">
        <f>VLOOKUP(A573,PLAN!B:T,4,0)</f>
        <v>1001941766</v>
      </c>
      <c r="F573" s="59">
        <f>VLOOKUP(A573,PLAN!B:T,9,0)</f>
        <v>46260</v>
      </c>
      <c r="G573" s="59" t="str">
        <f>VLOOKUP(A573,PLAN!B:T,10,0)</f>
        <v>0103601312</v>
      </c>
      <c r="H573" s="58" t="str">
        <f>VLOOKUP(A573,PLAN!B:T,11,0)</f>
        <v>260807A03A</v>
      </c>
      <c r="I573" s="58">
        <f>VLOOKUP(A573,PLAN!B:T,12,0)</f>
        <v>3589</v>
      </c>
      <c r="J573" s="55">
        <f>VLOOKUP(A573,PLAN!B:AB,19,0)</f>
        <v>46251</v>
      </c>
      <c r="K573" s="57" t="str">
        <f>VLOOKUP(A573,PLAN!B:AB,20,0)</f>
        <v>M4</v>
      </c>
      <c r="L573" s="54"/>
      <c r="M573" s="54"/>
      <c r="N573" s="54"/>
      <c r="O573" s="286" t="str">
        <f>VLOOKUP(A573,PLAN!B:AB,21,0)</f>
        <v>F3</v>
      </c>
      <c r="P573" s="285"/>
      <c r="Q573" s="55">
        <f>VLOOKUP(A573,PLAN!B:AB,16,0)</f>
        <v>46249</v>
      </c>
    </row>
    <row r="574" spans="1:17" ht="19.8" customHeight="1">
      <c r="A574" s="299" t="s">
        <v>5893</v>
      </c>
      <c r="B574" s="60">
        <f>VLOOKUP(A574,PLAN!B:T,5,0)</f>
        <v>11125715</v>
      </c>
      <c r="C574" s="60" t="str">
        <f>VLOOKUP(A574,PLAN!B:T,6,0)</f>
        <v>2131687-C-AK</v>
      </c>
      <c r="D574" s="60" t="str">
        <f>VLOOKUP(A574,PLAN!B:T,7,0)</f>
        <v>AHW14R001S NOCE</v>
      </c>
      <c r="E574" s="60" t="str">
        <f>VLOOKUP(A574,PLAN!B:T,4,0)</f>
        <v>4000017496</v>
      </c>
      <c r="F574" s="59">
        <f>VLOOKUP(A574,PLAN!B:T,9,0)</f>
        <v>46260</v>
      </c>
      <c r="G574" s="59" t="str">
        <f>VLOOKUP(A574,PLAN!B:T,10,0)</f>
        <v>0103600964</v>
      </c>
      <c r="H574" s="58" t="str">
        <f>VLOOKUP(A574,PLAN!B:T,11,0)</f>
        <v>260715A35B</v>
      </c>
      <c r="I574" s="58">
        <f>VLOOKUP(A574,PLAN!B:T,12,0)</f>
        <v>5</v>
      </c>
      <c r="J574" s="55">
        <f>VLOOKUP(A574,PLAN!B:AB,19,0)</f>
        <v>46251</v>
      </c>
      <c r="K574" s="57" t="str">
        <f>VLOOKUP(A574,PLAN!B:AB,20,0)</f>
        <v>M5</v>
      </c>
      <c r="L574" s="54"/>
      <c r="M574" s="54"/>
      <c r="N574" s="54"/>
      <c r="O574" s="286" t="str">
        <f>VLOOKUP(A574,PLAN!B:AB,21,0)</f>
        <v>F2</v>
      </c>
      <c r="P574" s="285"/>
      <c r="Q574" s="55">
        <f>VLOOKUP(A574,PLAN!B:AB,16,0)</f>
        <v>46249</v>
      </c>
    </row>
    <row r="575" spans="1:17" ht="19.8" customHeight="1">
      <c r="A575" s="299" t="s">
        <v>5905</v>
      </c>
      <c r="B575" s="60">
        <f>VLOOKUP(A575,PLAN!B:T,5,0)</f>
        <v>11135339</v>
      </c>
      <c r="C575" s="60" t="str">
        <f>VLOOKUP(A575,PLAN!B:T,6,0)</f>
        <v>1731067-J-A</v>
      </c>
      <c r="D575" s="60" t="str">
        <f>VLOOKUP(A575,PLAN!B:T,7,0)</f>
        <v>AHW14R013P KR</v>
      </c>
      <c r="E575" s="60" t="str">
        <f>VLOOKUP(A575,PLAN!B:T,4,0)</f>
        <v>1001941767</v>
      </c>
      <c r="F575" s="59">
        <f>VLOOKUP(A575,PLAN!B:T,9,0)</f>
        <v>46260</v>
      </c>
      <c r="G575" s="59" t="str">
        <f>VLOOKUP(A575,PLAN!B:T,10,0)</f>
        <v>0103601313</v>
      </c>
      <c r="H575" s="58" t="str">
        <f>VLOOKUP(A575,PLAN!B:T,11,0)</f>
        <v>260807A04A</v>
      </c>
      <c r="I575" s="58">
        <f>VLOOKUP(A575,PLAN!B:T,12,0)</f>
        <v>20</v>
      </c>
      <c r="J575" s="55">
        <f>VLOOKUP(A575,PLAN!B:AB,19,0)</f>
        <v>46251</v>
      </c>
      <c r="K575" s="57" t="str">
        <f>VLOOKUP(A575,PLAN!B:AB,20,0)</f>
        <v>M5</v>
      </c>
      <c r="L575" s="54"/>
      <c r="M575" s="54"/>
      <c r="N575" s="54"/>
      <c r="O575" s="286" t="str">
        <f>VLOOKUP(A575,PLAN!B:AB,21,0)</f>
        <v>F2</v>
      </c>
      <c r="P575" s="285"/>
      <c r="Q575" s="55">
        <f>VLOOKUP(A575,PLAN!B:AB,16,0)</f>
        <v>46249</v>
      </c>
    </row>
    <row r="576" spans="1:17" ht="19.8" customHeight="1">
      <c r="A576" s="299" t="s">
        <v>5906</v>
      </c>
      <c r="B576" s="60">
        <f>VLOOKUP(A576,PLAN!B:T,5,0)</f>
        <v>11134335</v>
      </c>
      <c r="C576" s="60" t="str">
        <f>VLOOKUP(A576,PLAN!B:T,6,0)</f>
        <v>2331161-A-A</v>
      </c>
      <c r="D576" s="60" t="str">
        <f>VLOOKUP(A576,PLAN!B:T,7,0)</f>
        <v>WAIN-CKI-008-200 CE3</v>
      </c>
      <c r="E576" s="60" t="str">
        <f>VLOOKUP(A576,PLAN!B:T,4,0)</f>
        <v>1001941768</v>
      </c>
      <c r="F576" s="59">
        <f>VLOOKUP(A576,PLAN!B:T,9,0)</f>
        <v>46260</v>
      </c>
      <c r="G576" s="59" t="str">
        <f>VLOOKUP(A576,PLAN!B:T,10,0)</f>
        <v>0103601314</v>
      </c>
      <c r="H576" s="58" t="str">
        <f>VLOOKUP(A576,PLAN!B:T,11,0)</f>
        <v>260807A05A</v>
      </c>
      <c r="I576" s="58">
        <f>VLOOKUP(A576,PLAN!B:T,12,0)</f>
        <v>2</v>
      </c>
      <c r="J576" s="55">
        <f>VLOOKUP(A576,PLAN!B:AB,19,0)</f>
        <v>46251</v>
      </c>
      <c r="K576" s="57" t="str">
        <f>VLOOKUP(A576,PLAN!B:AB,20,0)</f>
        <v>M5</v>
      </c>
      <c r="L576" s="54"/>
      <c r="M576" s="54"/>
      <c r="N576" s="54"/>
      <c r="O576" s="286" t="str">
        <f>VLOOKUP(A576,PLAN!B:AB,21,0)</f>
        <v>F2</v>
      </c>
      <c r="P576" s="285"/>
      <c r="Q576" s="55">
        <f>VLOOKUP(A576,PLAN!B:AB,16,0)</f>
        <v>46249</v>
      </c>
    </row>
    <row r="577" spans="1:17" ht="19.8" customHeight="1">
      <c r="A577" s="299" t="s">
        <v>5907</v>
      </c>
      <c r="B577" s="60">
        <f>VLOOKUP(A577,PLAN!B:T,5,0)</f>
        <v>11127219</v>
      </c>
      <c r="C577" s="60" t="str">
        <f>VLOOKUP(A577,PLAN!B:T,6,0)</f>
        <v>2131627-B-A</v>
      </c>
      <c r="D577" s="60" t="str">
        <f>VLOOKUP(A577,PLAN!B:T,7,0)</f>
        <v>WAIN-CKI-18-200-BS NO CE</v>
      </c>
      <c r="E577" s="60" t="str">
        <f>VLOOKUP(A577,PLAN!B:T,4,0)</f>
        <v>1001941769</v>
      </c>
      <c r="F577" s="59">
        <f>VLOOKUP(A577,PLAN!B:T,9,0)</f>
        <v>46260</v>
      </c>
      <c r="G577" s="59" t="str">
        <f>VLOOKUP(A577,PLAN!B:T,10,0)</f>
        <v>0103601315</v>
      </c>
      <c r="H577" s="58" t="str">
        <f>VLOOKUP(A577,PLAN!B:T,11,0)</f>
        <v>260807A06A</v>
      </c>
      <c r="I577" s="58">
        <f>VLOOKUP(A577,PLAN!B:T,12,0)</f>
        <v>2</v>
      </c>
      <c r="J577" s="55">
        <f>VLOOKUP(A577,PLAN!B:AB,19,0)</f>
        <v>46251</v>
      </c>
      <c r="K577" s="57" t="str">
        <f>VLOOKUP(A577,PLAN!B:AB,20,0)</f>
        <v>M5</v>
      </c>
      <c r="L577" s="54"/>
      <c r="M577" s="54"/>
      <c r="N577" s="54"/>
      <c r="O577" s="286" t="str">
        <f>VLOOKUP(A577,PLAN!B:AB,21,0)</f>
        <v>F2</v>
      </c>
      <c r="P577" s="285"/>
      <c r="Q577" s="55">
        <f>VLOOKUP(A577,PLAN!B:AB,16,0)</f>
        <v>46249</v>
      </c>
    </row>
    <row r="578" spans="1:17" ht="19.8" customHeight="1">
      <c r="A578" s="299" t="s">
        <v>5908</v>
      </c>
      <c r="B578" s="60">
        <f>VLOOKUP(A578,PLAN!B:T,5,0)</f>
        <v>11132203</v>
      </c>
      <c r="C578" s="60" t="str">
        <f>VLOOKUP(A578,PLAN!B:T,6,0)</f>
        <v>2131630-B-A</v>
      </c>
      <c r="D578" s="60" t="str">
        <f>VLOOKUP(A578,PLAN!B:T,7,0)</f>
        <v>AIN-CKX-10-200-R NO CE</v>
      </c>
      <c r="E578" s="60" t="str">
        <f>VLOOKUP(A578,PLAN!B:T,4,0)</f>
        <v>1001941770</v>
      </c>
      <c r="F578" s="59">
        <f>VLOOKUP(A578,PLAN!B:T,9,0)</f>
        <v>46260</v>
      </c>
      <c r="G578" s="59" t="str">
        <f>VLOOKUP(A578,PLAN!B:T,10,0)</f>
        <v>0103601316</v>
      </c>
      <c r="H578" s="58" t="str">
        <f>VLOOKUP(A578,PLAN!B:T,11,0)</f>
        <v>260807A07A</v>
      </c>
      <c r="I578" s="58">
        <f>VLOOKUP(A578,PLAN!B:T,12,0)</f>
        <v>5</v>
      </c>
      <c r="J578" s="55">
        <f>VLOOKUP(A578,PLAN!B:AB,19,0)</f>
        <v>46251</v>
      </c>
      <c r="K578" s="57" t="str">
        <f>VLOOKUP(A578,PLAN!B:AB,20,0)</f>
        <v>M5</v>
      </c>
      <c r="L578" s="54"/>
      <c r="M578" s="54"/>
      <c r="N578" s="54"/>
      <c r="O578" s="286" t="str">
        <f>VLOOKUP(A578,PLAN!B:AB,21,0)</f>
        <v>F2</v>
      </c>
      <c r="P578" s="285"/>
      <c r="Q578" s="55">
        <f>VLOOKUP(A578,PLAN!B:AB,16,0)</f>
        <v>46249</v>
      </c>
    </row>
    <row r="579" spans="1:17" ht="19.8" customHeight="1">
      <c r="A579" s="299" t="s">
        <v>5909</v>
      </c>
      <c r="B579" s="60">
        <f>VLOOKUP(A579,PLAN!B:T,5,0)</f>
        <v>11117086</v>
      </c>
      <c r="C579" s="60" t="str">
        <f>VLOOKUP(A579,PLAN!B:T,6,0)</f>
        <v>2331044-0-A</v>
      </c>
      <c r="D579" s="60" t="str">
        <f>VLOOKUP(A579,PLAN!B:T,7,0)</f>
        <v>AHW14R013P CE5</v>
      </c>
      <c r="E579" s="60" t="str">
        <f>VLOOKUP(A579,PLAN!B:T,4,0)</f>
        <v>1001941771</v>
      </c>
      <c r="F579" s="59">
        <f>VLOOKUP(A579,PLAN!B:T,9,0)</f>
        <v>46260</v>
      </c>
      <c r="G579" s="59" t="str">
        <f>VLOOKUP(A579,PLAN!B:T,10,0)</f>
        <v>0103601317</v>
      </c>
      <c r="H579" s="58" t="str">
        <f>VLOOKUP(A579,PLAN!B:T,11,0)</f>
        <v>260807A08A</v>
      </c>
      <c r="I579" s="58">
        <f>VLOOKUP(A579,PLAN!B:T,12,0)</f>
        <v>5</v>
      </c>
      <c r="J579" s="55">
        <f>VLOOKUP(A579,PLAN!B:AB,19,0)</f>
        <v>46251</v>
      </c>
      <c r="K579" s="57" t="str">
        <f>VLOOKUP(A579,PLAN!B:AB,20,0)</f>
        <v>M5</v>
      </c>
      <c r="L579" s="54"/>
      <c r="M579" s="54"/>
      <c r="N579" s="54"/>
      <c r="O579" s="286" t="str">
        <f>VLOOKUP(A579,PLAN!B:AB,21,0)</f>
        <v>F2</v>
      </c>
      <c r="P579" s="285"/>
      <c r="Q579" s="55">
        <f>VLOOKUP(A579,PLAN!B:AB,16,0)</f>
        <v>46249</v>
      </c>
    </row>
    <row r="580" spans="1:17" ht="19.8" customHeight="1">
      <c r="A580" s="299" t="s">
        <v>5910</v>
      </c>
      <c r="B580" s="60">
        <f>VLOOKUP(A580,PLAN!B:T,5,0)</f>
        <v>11134337</v>
      </c>
      <c r="C580" s="60" t="str">
        <f>VLOOKUP(A580,PLAN!B:T,6,0)</f>
        <v>2331163-A-A</v>
      </c>
      <c r="D580" s="60" t="str">
        <f>VLOOKUP(A580,PLAN!B:T,7,0)</f>
        <v>WAIN-CKI-200-BS CE3</v>
      </c>
      <c r="E580" s="60" t="str">
        <f>VLOOKUP(A580,PLAN!B:T,4,0)</f>
        <v>1001941772</v>
      </c>
      <c r="F580" s="59">
        <f>VLOOKUP(A580,PLAN!B:T,9,0)</f>
        <v>46260</v>
      </c>
      <c r="G580" s="59" t="str">
        <f>VLOOKUP(A580,PLAN!B:T,10,0)</f>
        <v>0103601318</v>
      </c>
      <c r="H580" s="58" t="str">
        <f>VLOOKUP(A580,PLAN!B:T,11,0)</f>
        <v>260807A09A</v>
      </c>
      <c r="I580" s="58">
        <f>VLOOKUP(A580,PLAN!B:T,12,0)</f>
        <v>8</v>
      </c>
      <c r="J580" s="55">
        <f>VLOOKUP(A580,PLAN!B:AB,19,0)</f>
        <v>46251</v>
      </c>
      <c r="K580" s="57" t="str">
        <f>VLOOKUP(A580,PLAN!B:AB,20,0)</f>
        <v>M5</v>
      </c>
      <c r="L580" s="54"/>
      <c r="M580" s="54"/>
      <c r="N580" s="54"/>
      <c r="O580" s="286" t="str">
        <f>VLOOKUP(A580,PLAN!B:AB,21,0)</f>
        <v>F2</v>
      </c>
      <c r="P580" s="285"/>
      <c r="Q580" s="55">
        <f>VLOOKUP(A580,PLAN!B:AB,16,0)</f>
        <v>46249</v>
      </c>
    </row>
    <row r="581" spans="1:17" ht="19.8" customHeight="1">
      <c r="A581" s="299" t="s">
        <v>5911</v>
      </c>
      <c r="B581" s="60">
        <f>VLOOKUP(A581,PLAN!B:T,5,0)</f>
        <v>11131246</v>
      </c>
      <c r="C581" s="60" t="str">
        <f>VLOOKUP(A581,PLAN!B:T,6,0)</f>
        <v>2331231-A-A</v>
      </c>
      <c r="D581" s="60" t="str">
        <f>VLOOKUP(A581,PLAN!B:T,7,0)</f>
        <v>WAMS-180-1645 NOCE</v>
      </c>
      <c r="E581" s="60" t="str">
        <f>VLOOKUP(A581,PLAN!B:T,4,0)</f>
        <v>1001941773</v>
      </c>
      <c r="F581" s="59">
        <f>VLOOKUP(A581,PLAN!B:T,9,0)</f>
        <v>46260</v>
      </c>
      <c r="G581" s="59" t="str">
        <f>VLOOKUP(A581,PLAN!B:T,10,0)</f>
        <v>0103601319</v>
      </c>
      <c r="H581" s="58" t="str">
        <f>VLOOKUP(A581,PLAN!B:T,11,0)</f>
        <v>260807A10A</v>
      </c>
      <c r="I581" s="58">
        <f>VLOOKUP(A581,PLAN!B:T,12,0)</f>
        <v>8</v>
      </c>
      <c r="J581" s="55">
        <f>VLOOKUP(A581,PLAN!B:AB,19,0)</f>
        <v>46251</v>
      </c>
      <c r="K581" s="57" t="str">
        <f>VLOOKUP(A581,PLAN!B:AB,20,0)</f>
        <v>M5</v>
      </c>
      <c r="L581" s="54"/>
      <c r="M581" s="54"/>
      <c r="N581" s="54"/>
      <c r="O581" s="286" t="str">
        <f>VLOOKUP(A581,PLAN!B:AB,21,0)</f>
        <v>F2</v>
      </c>
      <c r="P581" s="285"/>
      <c r="Q581" s="55">
        <f>VLOOKUP(A581,PLAN!B:AB,16,0)</f>
        <v>46249</v>
      </c>
    </row>
    <row r="582" spans="1:17" ht="19.8" customHeight="1">
      <c r="A582" s="299" t="s">
        <v>5912</v>
      </c>
      <c r="B582" s="60">
        <f>VLOOKUP(A582,PLAN!B:T,5,0)</f>
        <v>11134339</v>
      </c>
      <c r="C582" s="60" t="str">
        <f>VLOOKUP(A582,PLAN!B:T,6,0)</f>
        <v>2331167-A-A</v>
      </c>
      <c r="D582" s="60" t="str">
        <f>VLOOKUP(A582,PLAN!B:T,7,0)</f>
        <v>AIN-CKX-10-200-R CE2</v>
      </c>
      <c r="E582" s="60" t="str">
        <f>VLOOKUP(A582,PLAN!B:T,4,0)</f>
        <v>1001941774</v>
      </c>
      <c r="F582" s="59">
        <f>VLOOKUP(A582,PLAN!B:T,9,0)</f>
        <v>46260</v>
      </c>
      <c r="G582" s="59" t="str">
        <f>VLOOKUP(A582,PLAN!B:T,10,0)</f>
        <v>0103601320</v>
      </c>
      <c r="H582" s="58" t="str">
        <f>VLOOKUP(A582,PLAN!B:T,11,0)</f>
        <v>260807A11A</v>
      </c>
      <c r="I582" s="58">
        <f>VLOOKUP(A582,PLAN!B:T,12,0)</f>
        <v>11</v>
      </c>
      <c r="J582" s="55">
        <f>VLOOKUP(A582,PLAN!B:AB,19,0)</f>
        <v>46251</v>
      </c>
      <c r="K582" s="57" t="str">
        <f>VLOOKUP(A582,PLAN!B:AB,20,0)</f>
        <v>M5</v>
      </c>
      <c r="L582" s="54"/>
      <c r="M582" s="54"/>
      <c r="N582" s="54"/>
      <c r="O582" s="286" t="str">
        <f>VLOOKUP(A582,PLAN!B:AB,21,0)</f>
        <v>F2</v>
      </c>
      <c r="P582" s="285"/>
      <c r="Q582" s="55">
        <f>VLOOKUP(A582,PLAN!B:AB,16,0)</f>
        <v>46249</v>
      </c>
    </row>
    <row r="583" spans="1:17" ht="19.8" customHeight="1">
      <c r="A583" s="299" t="s">
        <v>5913</v>
      </c>
      <c r="B583" s="60">
        <f>VLOOKUP(A583,PLAN!B:T,5,0)</f>
        <v>11134331</v>
      </c>
      <c r="C583" s="60" t="str">
        <f>VLOOKUP(A583,PLAN!B:T,6,0)</f>
        <v>2331165-A-A</v>
      </c>
      <c r="D583" s="60" t="str">
        <f>VLOOKUP(A583,PLAN!B:T,7,0)</f>
        <v>WAIN-CKI-200-RC CE3</v>
      </c>
      <c r="E583" s="60" t="str">
        <f>VLOOKUP(A583,PLAN!B:T,4,0)</f>
        <v>1001941775</v>
      </c>
      <c r="F583" s="59">
        <f>VLOOKUP(A583,PLAN!B:T,9,0)</f>
        <v>46260</v>
      </c>
      <c r="G583" s="59" t="str">
        <f>VLOOKUP(A583,PLAN!B:T,10,0)</f>
        <v>0103601321</v>
      </c>
      <c r="H583" s="58" t="str">
        <f>VLOOKUP(A583,PLAN!B:T,11,0)</f>
        <v>260807A12A</v>
      </c>
      <c r="I583" s="58">
        <f>VLOOKUP(A583,PLAN!B:T,12,0)</f>
        <v>17</v>
      </c>
      <c r="J583" s="55">
        <f>VLOOKUP(A583,PLAN!B:AB,19,0)</f>
        <v>46251</v>
      </c>
      <c r="K583" s="57" t="str">
        <f>VLOOKUP(A583,PLAN!B:AB,20,0)</f>
        <v>M5</v>
      </c>
      <c r="L583" s="54"/>
      <c r="M583" s="54"/>
      <c r="N583" s="54"/>
      <c r="O583" s="286" t="str">
        <f>VLOOKUP(A583,PLAN!B:AB,21,0)</f>
        <v>F2</v>
      </c>
      <c r="P583" s="285"/>
      <c r="Q583" s="55">
        <f>VLOOKUP(A583,PLAN!B:AB,16,0)</f>
        <v>46249</v>
      </c>
    </row>
    <row r="584" spans="1:17" ht="19.8" customHeight="1">
      <c r="A584" s="299" t="s">
        <v>5914</v>
      </c>
      <c r="B584" s="60">
        <f>VLOOKUP(A584,PLAN!B:T,5,0)</f>
        <v>11127825</v>
      </c>
      <c r="C584" s="60" t="str">
        <f>VLOOKUP(A584,PLAN!B:T,6,0)</f>
        <v>2131623-B-A</v>
      </c>
      <c r="D584" s="60" t="str">
        <f>VLOOKUP(A584,PLAN!B:T,7,0)</f>
        <v>WAIN-CKI-200-RC NO CE</v>
      </c>
      <c r="E584" s="60" t="str">
        <f>VLOOKUP(A584,PLAN!B:T,4,0)</f>
        <v>1001941777</v>
      </c>
      <c r="F584" s="59">
        <f>VLOOKUP(A584,PLAN!B:T,9,0)</f>
        <v>46260</v>
      </c>
      <c r="G584" s="59" t="str">
        <f>VLOOKUP(A584,PLAN!B:T,10,0)</f>
        <v>0103601322</v>
      </c>
      <c r="H584" s="58" t="str">
        <f>VLOOKUP(A584,PLAN!B:T,11,0)</f>
        <v>260807A13A</v>
      </c>
      <c r="I584" s="58">
        <f>VLOOKUP(A584,PLAN!B:T,12,0)</f>
        <v>20</v>
      </c>
      <c r="J584" s="55">
        <f>VLOOKUP(A584,PLAN!B:AB,19,0)</f>
        <v>46251</v>
      </c>
      <c r="K584" s="57" t="str">
        <f>VLOOKUP(A584,PLAN!B:AB,20,0)</f>
        <v>M5</v>
      </c>
      <c r="L584" s="54"/>
      <c r="M584" s="54"/>
      <c r="N584" s="54"/>
      <c r="O584" s="286" t="str">
        <f>VLOOKUP(A584,PLAN!B:AB,21,0)</f>
        <v>F2</v>
      </c>
      <c r="P584" s="285"/>
      <c r="Q584" s="55">
        <f>VLOOKUP(A584,PLAN!B:AB,16,0)</f>
        <v>46249</v>
      </c>
    </row>
    <row r="585" spans="1:17" ht="19.8" customHeight="1">
      <c r="A585" s="299" t="s">
        <v>5915</v>
      </c>
      <c r="B585" s="60">
        <f>VLOOKUP(A585,PLAN!B:T,5,0)</f>
        <v>11132203</v>
      </c>
      <c r="C585" s="60" t="str">
        <f>VLOOKUP(A585,PLAN!B:T,6,0)</f>
        <v>2131630-B-A</v>
      </c>
      <c r="D585" s="60" t="str">
        <f>VLOOKUP(A585,PLAN!B:T,7,0)</f>
        <v>AIN-CKX-10-200-R NO CE</v>
      </c>
      <c r="E585" s="60" t="str">
        <f>VLOOKUP(A585,PLAN!B:T,4,0)</f>
        <v>1001941778</v>
      </c>
      <c r="F585" s="59">
        <f>VLOOKUP(A585,PLAN!B:T,9,0)</f>
        <v>46260</v>
      </c>
      <c r="G585" s="59" t="str">
        <f>VLOOKUP(A585,PLAN!B:T,10,0)</f>
        <v>0103601323</v>
      </c>
      <c r="H585" s="58" t="str">
        <f>VLOOKUP(A585,PLAN!B:T,11,0)</f>
        <v>260807A14A</v>
      </c>
      <c r="I585" s="58">
        <f>VLOOKUP(A585,PLAN!B:T,12,0)</f>
        <v>25</v>
      </c>
      <c r="J585" s="55">
        <f>VLOOKUP(A585,PLAN!B:AB,19,0)</f>
        <v>46251</v>
      </c>
      <c r="K585" s="57" t="str">
        <f>VLOOKUP(A585,PLAN!B:AB,20,0)</f>
        <v>M5</v>
      </c>
      <c r="L585" s="54"/>
      <c r="M585" s="54"/>
      <c r="N585" s="54"/>
      <c r="O585" s="286" t="str">
        <f>VLOOKUP(A585,PLAN!B:AB,21,0)</f>
        <v>F2</v>
      </c>
      <c r="P585" s="285"/>
      <c r="Q585" s="55">
        <f>VLOOKUP(A585,PLAN!B:AB,16,0)</f>
        <v>46249</v>
      </c>
    </row>
    <row r="586" spans="1:17" ht="19.8" customHeight="1">
      <c r="A586" s="299" t="s">
        <v>5916</v>
      </c>
      <c r="B586" s="60">
        <f>VLOOKUP(A586,PLAN!B:T,5,0)</f>
        <v>11117354</v>
      </c>
      <c r="C586" s="60" t="str">
        <f>VLOOKUP(A586,PLAN!B:T,6,0)</f>
        <v>2131726-B-A</v>
      </c>
      <c r="D586" s="60" t="str">
        <f>VLOOKUP(A586,PLAN!B:T,7,0)</f>
        <v>AHW14R013S NO CE</v>
      </c>
      <c r="E586" s="60" t="str">
        <f>VLOOKUP(A586,PLAN!B:T,4,0)</f>
        <v>1001941779</v>
      </c>
      <c r="F586" s="59">
        <f>VLOOKUP(A586,PLAN!B:T,9,0)</f>
        <v>46260</v>
      </c>
      <c r="G586" s="59" t="str">
        <f>VLOOKUP(A586,PLAN!B:T,10,0)</f>
        <v>0103601324</v>
      </c>
      <c r="H586" s="58" t="str">
        <f>VLOOKUP(A586,PLAN!B:T,11,0)</f>
        <v>260807A15A</v>
      </c>
      <c r="I586" s="58">
        <f>VLOOKUP(A586,PLAN!B:T,12,0)</f>
        <v>15</v>
      </c>
      <c r="J586" s="55">
        <f>VLOOKUP(A586,PLAN!B:AB,19,0)</f>
        <v>46251</v>
      </c>
      <c r="K586" s="57" t="str">
        <f>VLOOKUP(A586,PLAN!B:AB,20,0)</f>
        <v>M5</v>
      </c>
      <c r="L586" s="54"/>
      <c r="M586" s="54"/>
      <c r="N586" s="54"/>
      <c r="O586" s="286" t="str">
        <f>VLOOKUP(A586,PLAN!B:AB,21,0)</f>
        <v>F2</v>
      </c>
      <c r="P586" s="285"/>
      <c r="Q586" s="55">
        <f>VLOOKUP(A586,PLAN!B:AB,16,0)</f>
        <v>46249</v>
      </c>
    </row>
    <row r="587" spans="1:17" ht="19.8" customHeight="1">
      <c r="A587" s="299" t="s">
        <v>5917</v>
      </c>
      <c r="B587" s="60">
        <f>VLOOKUP(A587,PLAN!B:T,5,0)</f>
        <v>11127824</v>
      </c>
      <c r="C587" s="60" t="str">
        <f>VLOOKUP(A587,PLAN!B:T,6,0)</f>
        <v>2131622-B-A</v>
      </c>
      <c r="D587" s="60" t="str">
        <f>VLOOKUP(A587,PLAN!B:T,7,0)</f>
        <v>WAIN-CKI-008-200 NO CE</v>
      </c>
      <c r="E587" s="60" t="str">
        <f>VLOOKUP(A587,PLAN!B:T,4,0)</f>
        <v>1001941780</v>
      </c>
      <c r="F587" s="59">
        <f>VLOOKUP(A587,PLAN!B:T,9,0)</f>
        <v>46260</v>
      </c>
      <c r="G587" s="59" t="str">
        <f>VLOOKUP(A587,PLAN!B:T,10,0)</f>
        <v>0103601326</v>
      </c>
      <c r="H587" s="58" t="str">
        <f>VLOOKUP(A587,PLAN!B:T,11,0)</f>
        <v>260807A16A</v>
      </c>
      <c r="I587" s="58">
        <f>VLOOKUP(A587,PLAN!B:T,12,0)</f>
        <v>50</v>
      </c>
      <c r="J587" s="55">
        <f>VLOOKUP(A587,PLAN!B:AB,19,0)</f>
        <v>46251</v>
      </c>
      <c r="K587" s="57" t="str">
        <f>VLOOKUP(A587,PLAN!B:AB,20,0)</f>
        <v>M5</v>
      </c>
      <c r="L587" s="54"/>
      <c r="M587" s="54"/>
      <c r="N587" s="54"/>
      <c r="O587" s="286" t="str">
        <f>VLOOKUP(A587,PLAN!B:AB,21,0)</f>
        <v>F2</v>
      </c>
      <c r="P587" s="285"/>
      <c r="Q587" s="55">
        <f>VLOOKUP(A587,PLAN!B:AB,16,0)</f>
        <v>46249</v>
      </c>
    </row>
    <row r="588" spans="1:17" ht="19.8" customHeight="1">
      <c r="A588" s="299" t="s">
        <v>5918</v>
      </c>
      <c r="B588" s="60">
        <f>VLOOKUP(A588,PLAN!B:T,5,0)</f>
        <v>11126794</v>
      </c>
      <c r="C588" s="60" t="str">
        <f>VLOOKUP(A588,PLAN!B:T,6,0)</f>
        <v>2131656-D-AK</v>
      </c>
      <c r="D588" s="60" t="str">
        <f>VLOOKUP(A588,PLAN!B:T,7,0)</f>
        <v>AGP140002 NOCE</v>
      </c>
      <c r="E588" s="60" t="str">
        <f>VLOOKUP(A588,PLAN!B:T,4,0)</f>
        <v>1001941781</v>
      </c>
      <c r="F588" s="59">
        <f>VLOOKUP(A588,PLAN!B:T,9,0)</f>
        <v>46260</v>
      </c>
      <c r="G588" s="59" t="str">
        <f>VLOOKUP(A588,PLAN!B:T,10,0)</f>
        <v>0103601327</v>
      </c>
      <c r="H588" s="58" t="str">
        <f>VLOOKUP(A588,PLAN!B:T,11,0)</f>
        <v>260807A17A</v>
      </c>
      <c r="I588" s="58">
        <f>VLOOKUP(A588,PLAN!B:T,12,0)</f>
        <v>75</v>
      </c>
      <c r="J588" s="55">
        <f>VLOOKUP(A588,PLAN!B:AB,19,0)</f>
        <v>46251</v>
      </c>
      <c r="K588" s="57" t="str">
        <f>VLOOKUP(A588,PLAN!B:AB,20,0)</f>
        <v>M5</v>
      </c>
      <c r="L588" s="54"/>
      <c r="M588" s="54"/>
      <c r="N588" s="54"/>
      <c r="O588" s="286" t="str">
        <f>VLOOKUP(A588,PLAN!B:AB,21,0)</f>
        <v>F2</v>
      </c>
      <c r="P588" s="285"/>
      <c r="Q588" s="55">
        <f>VLOOKUP(A588,PLAN!B:AB,16,0)</f>
        <v>46249</v>
      </c>
    </row>
    <row r="589" spans="1:17" ht="19.8" customHeight="1">
      <c r="A589" s="299" t="s">
        <v>5919</v>
      </c>
      <c r="B589" s="60">
        <f>VLOOKUP(A589,PLAN!B:T,5,0)</f>
        <v>11126889</v>
      </c>
      <c r="C589" s="60" t="str">
        <f>VLOOKUP(A589,PLAN!B:T,6,0)</f>
        <v>2231042-A-AK</v>
      </c>
      <c r="D589" s="60" t="str">
        <f>VLOOKUP(A589,PLAN!B:T,7,0)</f>
        <v>PAGP140300 NOCE</v>
      </c>
      <c r="E589" s="60" t="str">
        <f>VLOOKUP(A589,PLAN!B:T,4,0)</f>
        <v>1001941782</v>
      </c>
      <c r="F589" s="59">
        <f>VLOOKUP(A589,PLAN!B:T,9,0)</f>
        <v>46260</v>
      </c>
      <c r="G589" s="59" t="str">
        <f>VLOOKUP(A589,PLAN!B:T,10,0)</f>
        <v>0103601328</v>
      </c>
      <c r="H589" s="58" t="str">
        <f>VLOOKUP(A589,PLAN!B:T,11,0)</f>
        <v>260807A18A</v>
      </c>
      <c r="I589" s="58">
        <f>VLOOKUP(A589,PLAN!B:T,12,0)</f>
        <v>120</v>
      </c>
      <c r="J589" s="55">
        <f>VLOOKUP(A589,PLAN!B:AB,19,0)</f>
        <v>46251</v>
      </c>
      <c r="K589" s="57" t="str">
        <f>VLOOKUP(A589,PLAN!B:AB,20,0)</f>
        <v>M5</v>
      </c>
      <c r="L589" s="54"/>
      <c r="M589" s="54"/>
      <c r="N589" s="54"/>
      <c r="O589" s="286" t="str">
        <f>VLOOKUP(A589,PLAN!B:AB,21,0)</f>
        <v>F2</v>
      </c>
      <c r="P589" s="285"/>
      <c r="Q589" s="55">
        <f>VLOOKUP(A589,PLAN!B:AB,16,0)</f>
        <v>46249</v>
      </c>
    </row>
    <row r="590" spans="1:17" ht="19.8" customHeight="1">
      <c r="A590" s="299" t="s">
        <v>5920</v>
      </c>
      <c r="B590" s="60">
        <f>VLOOKUP(A590,PLAN!B:T,5,0)</f>
        <v>11117129</v>
      </c>
      <c r="C590" s="60" t="str">
        <f>VLOOKUP(A590,PLAN!B:T,6,0)</f>
        <v>2331087-0-AK</v>
      </c>
      <c r="D590" s="60" t="str">
        <f>VLOOKUP(A590,PLAN!B:T,7,0)</f>
        <v>AG149001 CE3</v>
      </c>
      <c r="E590" s="60" t="str">
        <f>VLOOKUP(A590,PLAN!B:T,4,0)</f>
        <v>1001941783</v>
      </c>
      <c r="F590" s="59">
        <f>VLOOKUP(A590,PLAN!B:T,9,0)</f>
        <v>46260</v>
      </c>
      <c r="G590" s="59" t="str">
        <f>VLOOKUP(A590,PLAN!B:T,10,0)</f>
        <v>0103601329</v>
      </c>
      <c r="H590" s="58" t="str">
        <f>VLOOKUP(A590,PLAN!B:T,11,0)</f>
        <v>260807A19A</v>
      </c>
      <c r="I590" s="58">
        <f>VLOOKUP(A590,PLAN!B:T,12,0)</f>
        <v>300</v>
      </c>
      <c r="J590" s="55">
        <f>VLOOKUP(A590,PLAN!B:AB,19,0)</f>
        <v>46251</v>
      </c>
      <c r="K590" s="57" t="str">
        <f>VLOOKUP(A590,PLAN!B:AB,20,0)</f>
        <v>M5</v>
      </c>
      <c r="L590" s="54"/>
      <c r="M590" s="54"/>
      <c r="N590" s="54"/>
      <c r="O590" s="286" t="str">
        <f>VLOOKUP(A590,PLAN!B:AB,21,0)</f>
        <v>F2</v>
      </c>
      <c r="P590" s="285"/>
      <c r="Q590" s="55">
        <f>VLOOKUP(A590,PLAN!B:AB,16,0)</f>
        <v>46249</v>
      </c>
    </row>
    <row r="591" spans="1:17" ht="19.8" customHeight="1">
      <c r="A591" s="299" t="s">
        <v>5921</v>
      </c>
      <c r="B591" s="60">
        <f>VLOOKUP(A591,PLAN!B:T,5,0)</f>
        <v>11134959</v>
      </c>
      <c r="C591" s="60" t="str">
        <f>VLOOKUP(A591,PLAN!B:T,6,0)</f>
        <v>2431008-0-A</v>
      </c>
      <c r="D591" s="60" t="str">
        <f>VLOOKUP(A591,PLAN!B:T,7,0)</f>
        <v>AIN-CNX-14-300A US</v>
      </c>
      <c r="E591" s="60" t="str">
        <f>VLOOKUP(A591,PLAN!B:T,4,0)</f>
        <v>1001941784</v>
      </c>
      <c r="F591" s="59">
        <f>VLOOKUP(A591,PLAN!B:T,9,0)</f>
        <v>46260</v>
      </c>
      <c r="G591" s="59" t="str">
        <f>VLOOKUP(A591,PLAN!B:T,10,0)</f>
        <v>0103601330</v>
      </c>
      <c r="H591" s="58" t="str">
        <f>VLOOKUP(A591,PLAN!B:T,11,0)</f>
        <v>260807A20A</v>
      </c>
      <c r="I591" s="58">
        <f>VLOOKUP(A591,PLAN!B:T,12,0)</f>
        <v>15</v>
      </c>
      <c r="J591" s="55">
        <f>VLOOKUP(A591,PLAN!B:AB,19,0)</f>
        <v>46251</v>
      </c>
      <c r="K591" s="57" t="str">
        <f>VLOOKUP(A591,PLAN!B:AB,20,0)</f>
        <v>M5</v>
      </c>
      <c r="L591" s="54"/>
      <c r="M591" s="54"/>
      <c r="N591" s="54"/>
      <c r="O591" s="286" t="str">
        <f>VLOOKUP(A591,PLAN!B:AB,21,0)</f>
        <v>F2</v>
      </c>
      <c r="P591" s="285"/>
      <c r="Q591" s="55">
        <f>VLOOKUP(A591,PLAN!B:AB,16,0)</f>
        <v>46249</v>
      </c>
    </row>
    <row r="592" spans="1:17" ht="19.8" customHeight="1">
      <c r="A592" s="299" t="s">
        <v>5922</v>
      </c>
      <c r="B592" s="60">
        <f>VLOOKUP(A592,PLAN!B:T,5,0)</f>
        <v>11134325</v>
      </c>
      <c r="C592" s="60" t="str">
        <f>VLOOKUP(A592,PLAN!B:T,6,0)</f>
        <v>1631050-K-A</v>
      </c>
      <c r="D592" s="60" t="str">
        <f>VLOOKUP(A592,PLAN!B:T,7,0)</f>
        <v>AIN-CKI-200-B-SFT US</v>
      </c>
      <c r="E592" s="60" t="str">
        <f>VLOOKUP(A592,PLAN!B:T,4,0)</f>
        <v>1001941785</v>
      </c>
      <c r="F592" s="59">
        <f>VLOOKUP(A592,PLAN!B:T,9,0)</f>
        <v>46260</v>
      </c>
      <c r="G592" s="59" t="str">
        <f>VLOOKUP(A592,PLAN!B:T,10,0)</f>
        <v>0103601332</v>
      </c>
      <c r="H592" s="58" t="str">
        <f>VLOOKUP(A592,PLAN!B:T,11,0)</f>
        <v>260807A21A</v>
      </c>
      <c r="I592" s="58">
        <f>VLOOKUP(A592,PLAN!B:T,12,0)</f>
        <v>31</v>
      </c>
      <c r="J592" s="55">
        <f>VLOOKUP(A592,PLAN!B:AB,19,0)</f>
        <v>46251</v>
      </c>
      <c r="K592" s="57" t="str">
        <f>VLOOKUP(A592,PLAN!B:AB,20,0)</f>
        <v>M5</v>
      </c>
      <c r="L592" s="54"/>
      <c r="M592" s="54"/>
      <c r="N592" s="54"/>
      <c r="O592" s="286" t="str">
        <f>VLOOKUP(A592,PLAN!B:AB,21,0)</f>
        <v>F2</v>
      </c>
      <c r="P592" s="285"/>
      <c r="Q592" s="55">
        <f>VLOOKUP(A592,PLAN!B:AB,16,0)</f>
        <v>46249</v>
      </c>
    </row>
    <row r="593" spans="1:17" ht="19.8" customHeight="1">
      <c r="A593" s="299" t="s">
        <v>5923</v>
      </c>
      <c r="B593" s="60">
        <f>VLOOKUP(A593,PLAN!B:T,5,0)</f>
        <v>11134323</v>
      </c>
      <c r="C593" s="60" t="str">
        <f>VLOOKUP(A593,PLAN!B:T,6,0)</f>
        <v>1456034-P-A</v>
      </c>
      <c r="D593" s="60" t="str">
        <f>VLOOKUP(A593,PLAN!B:T,7,0)</f>
        <v>WAIN-CKI-200-BS US2</v>
      </c>
      <c r="E593" s="60" t="str">
        <f>VLOOKUP(A593,PLAN!B:T,4,0)</f>
        <v>1001941786</v>
      </c>
      <c r="F593" s="59">
        <f>VLOOKUP(A593,PLAN!B:T,9,0)</f>
        <v>46260</v>
      </c>
      <c r="G593" s="59" t="str">
        <f>VLOOKUP(A593,PLAN!B:T,10,0)</f>
        <v>0103601333</v>
      </c>
      <c r="H593" s="58" t="str">
        <f>VLOOKUP(A593,PLAN!B:T,11,0)</f>
        <v>260807A22A</v>
      </c>
      <c r="I593" s="58">
        <f>VLOOKUP(A593,PLAN!B:T,12,0)</f>
        <v>46</v>
      </c>
      <c r="J593" s="55">
        <f>VLOOKUP(A593,PLAN!B:AB,19,0)</f>
        <v>46251</v>
      </c>
      <c r="K593" s="57" t="str">
        <f>VLOOKUP(A593,PLAN!B:AB,20,0)</f>
        <v>M5</v>
      </c>
      <c r="L593" s="54"/>
      <c r="M593" s="54"/>
      <c r="N593" s="54"/>
      <c r="O593" s="286" t="str">
        <f>VLOOKUP(A593,PLAN!B:AB,21,0)</f>
        <v>F2</v>
      </c>
      <c r="P593" s="285"/>
      <c r="Q593" s="55">
        <f>VLOOKUP(A593,PLAN!B:AB,16,0)</f>
        <v>46249</v>
      </c>
    </row>
    <row r="594" spans="1:17" ht="19.8" customHeight="1">
      <c r="A594" s="299" t="s">
        <v>5924</v>
      </c>
      <c r="B594" s="60">
        <f>VLOOKUP(A594,PLAN!B:T,5,0)</f>
        <v>11134316</v>
      </c>
      <c r="C594" s="60" t="str">
        <f>VLOOKUP(A594,PLAN!B:T,6,0)</f>
        <v>1056001-R-A</v>
      </c>
      <c r="D594" s="60" t="str">
        <f>VLOOKUP(A594,PLAN!B:T,7,0)</f>
        <v>WAIN-CKI-200 US2</v>
      </c>
      <c r="E594" s="60" t="str">
        <f>VLOOKUP(A594,PLAN!B:T,4,0)</f>
        <v>1001941788</v>
      </c>
      <c r="F594" s="59">
        <f>VLOOKUP(A594,PLAN!B:T,9,0)</f>
        <v>46260</v>
      </c>
      <c r="G594" s="59" t="str">
        <f>VLOOKUP(A594,PLAN!B:T,10,0)</f>
        <v>0103601334</v>
      </c>
      <c r="H594" s="58" t="str">
        <f>VLOOKUP(A594,PLAN!B:T,11,0)</f>
        <v>260807A23A</v>
      </c>
      <c r="I594" s="58">
        <f>VLOOKUP(A594,PLAN!B:T,12,0)</f>
        <v>53</v>
      </c>
      <c r="J594" s="55">
        <f>VLOOKUP(A594,PLAN!B:AB,19,0)</f>
        <v>46251</v>
      </c>
      <c r="K594" s="57" t="str">
        <f>VLOOKUP(A594,PLAN!B:AB,20,0)</f>
        <v>M5</v>
      </c>
      <c r="L594" s="54"/>
      <c r="M594" s="54"/>
      <c r="N594" s="54"/>
      <c r="O594" s="286" t="str">
        <f>VLOOKUP(A594,PLAN!B:AB,21,0)</f>
        <v>F2</v>
      </c>
      <c r="P594" s="285"/>
      <c r="Q594" s="55">
        <f>VLOOKUP(A594,PLAN!B:AB,16,0)</f>
        <v>46249</v>
      </c>
    </row>
    <row r="595" spans="1:17" ht="19.8" customHeight="1">
      <c r="A595" s="299" t="s">
        <v>5925</v>
      </c>
      <c r="B595" s="60">
        <f>VLOOKUP(A595,PLAN!B:T,5,0)</f>
        <v>11134958</v>
      </c>
      <c r="C595" s="60" t="str">
        <f>VLOOKUP(A595,PLAN!B:T,6,0)</f>
        <v>2431005-0-A</v>
      </c>
      <c r="D595" s="60" t="str">
        <f>VLOOKUP(A595,PLAN!B:T,7,0)</f>
        <v>AIN-CNX-14-215A US</v>
      </c>
      <c r="E595" s="60" t="str">
        <f>VLOOKUP(A595,PLAN!B:T,4,0)</f>
        <v>1001941789</v>
      </c>
      <c r="F595" s="59">
        <f>VLOOKUP(A595,PLAN!B:T,9,0)</f>
        <v>46260</v>
      </c>
      <c r="G595" s="59" t="str">
        <f>VLOOKUP(A595,PLAN!B:T,10,0)</f>
        <v>0103601336</v>
      </c>
      <c r="H595" s="58" t="str">
        <f>VLOOKUP(A595,PLAN!B:T,11,0)</f>
        <v>260807A24A</v>
      </c>
      <c r="I595" s="58">
        <f>VLOOKUP(A595,PLAN!B:T,12,0)</f>
        <v>60</v>
      </c>
      <c r="J595" s="55">
        <f>VLOOKUP(A595,PLAN!B:AB,19,0)</f>
        <v>46251</v>
      </c>
      <c r="K595" s="57" t="str">
        <f>VLOOKUP(A595,PLAN!B:AB,20,0)</f>
        <v>M5</v>
      </c>
      <c r="L595" s="54"/>
      <c r="M595" s="54"/>
      <c r="N595" s="54"/>
      <c r="O595" s="286" t="str">
        <f>VLOOKUP(A595,PLAN!B:AB,21,0)</f>
        <v>F2</v>
      </c>
      <c r="P595" s="285"/>
      <c r="Q595" s="55">
        <f>VLOOKUP(A595,PLAN!B:AB,16,0)</f>
        <v>46249</v>
      </c>
    </row>
    <row r="596" spans="1:17" ht="19.8" customHeight="1">
      <c r="A596" s="299" t="s">
        <v>5926</v>
      </c>
      <c r="B596" s="60">
        <f>VLOOKUP(A596,PLAN!B:T,5,0)</f>
        <v>11132759</v>
      </c>
      <c r="C596" s="60" t="str">
        <f>VLOOKUP(A596,PLAN!B:T,6,0)</f>
        <v>1156029-L-A</v>
      </c>
      <c r="D596" s="60" t="str">
        <f>VLOOKUP(A596,PLAN!B:T,7,0)</f>
        <v>WCKV165-14 US2</v>
      </c>
      <c r="E596" s="60" t="str">
        <f>VLOOKUP(A596,PLAN!B:T,4,0)</f>
        <v>1001941790</v>
      </c>
      <c r="F596" s="59">
        <f>VLOOKUP(A596,PLAN!B:T,9,0)</f>
        <v>46260</v>
      </c>
      <c r="G596" s="59" t="str">
        <f>VLOOKUP(A596,PLAN!B:T,10,0)</f>
        <v>0103601337</v>
      </c>
      <c r="H596" s="58" t="str">
        <f>VLOOKUP(A596,PLAN!B:T,11,0)</f>
        <v>260807A25A</v>
      </c>
      <c r="I596" s="58">
        <f>VLOOKUP(A596,PLAN!B:T,12,0)</f>
        <v>98</v>
      </c>
      <c r="J596" s="55">
        <f>VLOOKUP(A596,PLAN!B:AB,19,0)</f>
        <v>46251</v>
      </c>
      <c r="K596" s="57" t="str">
        <f>VLOOKUP(A596,PLAN!B:AB,20,0)</f>
        <v>M5</v>
      </c>
      <c r="L596" s="54"/>
      <c r="M596" s="54"/>
      <c r="N596" s="54"/>
      <c r="O596" s="286" t="str">
        <f>VLOOKUP(A596,PLAN!B:AB,21,0)</f>
        <v>F2</v>
      </c>
      <c r="P596" s="285"/>
      <c r="Q596" s="55">
        <f>VLOOKUP(A596,PLAN!B:AB,16,0)</f>
        <v>46249</v>
      </c>
    </row>
    <row r="597" spans="1:17" ht="19.8" customHeight="1">
      <c r="A597" s="299" t="s">
        <v>5927</v>
      </c>
      <c r="B597" s="60">
        <f>VLOOKUP(A597,PLAN!B:T,5,0)</f>
        <v>11134949</v>
      </c>
      <c r="C597" s="60" t="str">
        <f>VLOOKUP(A597,PLAN!B:T,6,0)</f>
        <v>2131565-0-A</v>
      </c>
      <c r="D597" s="60" t="str">
        <f>VLOOKUP(A597,PLAN!B:T,7,0)</f>
        <v>AHW14R013P MDR</v>
      </c>
      <c r="E597" s="60" t="str">
        <f>VLOOKUP(A597,PLAN!B:T,4,0)</f>
        <v>1001941791</v>
      </c>
      <c r="F597" s="59">
        <f>VLOOKUP(A597,PLAN!B:T,9,0)</f>
        <v>46260</v>
      </c>
      <c r="G597" s="59" t="str">
        <f>VLOOKUP(A597,PLAN!B:T,10,0)</f>
        <v>0103601338</v>
      </c>
      <c r="H597" s="58" t="str">
        <f>VLOOKUP(A597,PLAN!B:T,11,0)</f>
        <v>260807A26A</v>
      </c>
      <c r="I597" s="58">
        <f>VLOOKUP(A597,PLAN!B:T,12,0)</f>
        <v>330</v>
      </c>
      <c r="J597" s="55">
        <f>VLOOKUP(A597,PLAN!B:AB,19,0)</f>
        <v>46251</v>
      </c>
      <c r="K597" s="57" t="str">
        <f>VLOOKUP(A597,PLAN!B:AB,20,0)</f>
        <v>M5</v>
      </c>
      <c r="L597" s="54"/>
      <c r="M597" s="54"/>
      <c r="N597" s="54"/>
      <c r="O597" s="286" t="str">
        <f>VLOOKUP(A597,PLAN!B:AB,21,0)</f>
        <v>F2</v>
      </c>
      <c r="P597" s="285"/>
      <c r="Q597" s="55">
        <f>VLOOKUP(A597,PLAN!B:AB,16,0)</f>
        <v>46249</v>
      </c>
    </row>
    <row r="598" spans="1:17" ht="19.8" customHeight="1">
      <c r="A598" s="299" t="s">
        <v>5928</v>
      </c>
      <c r="B598" s="60">
        <f>VLOOKUP(A598,PLAN!B:T,5,0)</f>
        <v>11134234</v>
      </c>
      <c r="C598" s="60" t="str">
        <f>VLOOKUP(A598,PLAN!B:T,6,0)</f>
        <v>1036066-R-AK</v>
      </c>
      <c r="D598" s="60" t="str">
        <f>VLOOKUP(A598,PLAN!B:T,7,0)</f>
        <v>AGP140002 CN</v>
      </c>
      <c r="E598" s="60" t="str">
        <f>VLOOKUP(A598,PLAN!B:T,4,0)</f>
        <v>1001941792</v>
      </c>
      <c r="F598" s="59">
        <f>VLOOKUP(A598,PLAN!B:T,9,0)</f>
        <v>46260</v>
      </c>
      <c r="G598" s="59" t="str">
        <f>VLOOKUP(A598,PLAN!B:T,10,0)</f>
        <v>0103601339</v>
      </c>
      <c r="H598" s="58" t="str">
        <f>VLOOKUP(A598,PLAN!B:T,11,0)</f>
        <v>260807A27A</v>
      </c>
      <c r="I598" s="58">
        <f>VLOOKUP(A598,PLAN!B:T,12,0)</f>
        <v>1003</v>
      </c>
      <c r="J598" s="55">
        <f>VLOOKUP(A598,PLAN!B:AB,19,0)</f>
        <v>46251</v>
      </c>
      <c r="K598" s="57" t="str">
        <f>VLOOKUP(A598,PLAN!B:AB,20,0)</f>
        <v>M5</v>
      </c>
      <c r="L598" s="54"/>
      <c r="M598" s="54"/>
      <c r="N598" s="54"/>
      <c r="O598" s="286" t="str">
        <f>VLOOKUP(A598,PLAN!B:AB,21,0)</f>
        <v>F2</v>
      </c>
      <c r="P598" s="285"/>
      <c r="Q598" s="55">
        <f>VLOOKUP(A598,PLAN!B:AB,16,0)</f>
        <v>46249</v>
      </c>
    </row>
    <row r="599" spans="1:17" ht="15" customHeight="1">
      <c r="A599" s="299" t="s">
        <v>5890</v>
      </c>
      <c r="B599" s="60">
        <f>VLOOKUP(A599,PLAN!B:T,5,0)</f>
        <v>11122029</v>
      </c>
      <c r="C599" s="60" t="str">
        <f>VLOOKUP(A599,PLAN!B:T,6,0)</f>
        <v>2051007-D-A</v>
      </c>
      <c r="D599" s="60" t="str">
        <f>VLOOKUP(A599,PLAN!B:T,7,0)</f>
        <v>FI025A45 JP</v>
      </c>
      <c r="E599" s="60" t="str">
        <f>VLOOKUP(A599,PLAN!B:T,4,0)</f>
        <v>1001940309</v>
      </c>
      <c r="F599" s="59">
        <f>VLOOKUP(A599,PLAN!B:T,9,0)</f>
        <v>46260</v>
      </c>
      <c r="G599" s="59" t="str">
        <f>VLOOKUP(A599,PLAN!B:T,10,0)</f>
        <v>0103599171</v>
      </c>
      <c r="H599" s="58" t="str">
        <f>VLOOKUP(A599,PLAN!B:T,11,0)</f>
        <v>260805S09A</v>
      </c>
      <c r="I599" s="58">
        <f>VLOOKUP(A599,PLAN!B:T,12,0)</f>
        <v>707</v>
      </c>
      <c r="J599" s="55">
        <f>VLOOKUP(A599,PLAN!B:AB,19,0)</f>
        <v>46251</v>
      </c>
      <c r="K599" s="57" t="str">
        <f>VLOOKUP(A599,PLAN!B:AB,20,0)</f>
        <v>M6</v>
      </c>
      <c r="L599" s="54"/>
      <c r="M599" s="54"/>
      <c r="N599" s="54"/>
      <c r="O599" s="286" t="str">
        <f>VLOOKUP(A599,PLAN!B:AB,21,0)</f>
        <v>F2</v>
      </c>
      <c r="P599" s="285"/>
      <c r="Q599" s="55">
        <f>VLOOKUP(A599,PLAN!B:AB,16,0)</f>
        <v>46249</v>
      </c>
    </row>
    <row r="600" spans="1:17" ht="15" customHeight="1">
      <c r="A600" s="299" t="s">
        <v>5891</v>
      </c>
      <c r="B600" s="60">
        <f>VLOOKUP(A600,PLAN!B:T,5,0)</f>
        <v>11122029</v>
      </c>
      <c r="C600" s="60" t="str">
        <f>VLOOKUP(A600,PLAN!B:T,6,0)</f>
        <v>2051007-D-A</v>
      </c>
      <c r="D600" s="60" t="str">
        <f>VLOOKUP(A600,PLAN!B:T,7,0)</f>
        <v>FI025A45 JP</v>
      </c>
      <c r="E600" s="60" t="str">
        <f>VLOOKUP(A600,PLAN!B:T,4,0)</f>
        <v>1001940311</v>
      </c>
      <c r="F600" s="59">
        <f>VLOOKUP(A600,PLAN!B:T,9,0)</f>
        <v>46260</v>
      </c>
      <c r="G600" s="59" t="str">
        <f>VLOOKUP(A600,PLAN!B:T,10,0)</f>
        <v>0103599174</v>
      </c>
      <c r="H600" s="58" t="str">
        <f>VLOOKUP(A600,PLAN!B:T,11,0)</f>
        <v>260805S10A</v>
      </c>
      <c r="I600" s="58">
        <f>VLOOKUP(A600,PLAN!B:T,12,0)</f>
        <v>798</v>
      </c>
      <c r="J600" s="55">
        <f>VLOOKUP(A600,PLAN!B:AB,19,0)</f>
        <v>46251</v>
      </c>
      <c r="K600" s="57" t="str">
        <f>VLOOKUP(A600,PLAN!B:AB,20,0)</f>
        <v>M6</v>
      </c>
      <c r="L600" s="54"/>
      <c r="M600" s="54"/>
      <c r="N600" s="54"/>
      <c r="O600" s="286" t="str">
        <f>VLOOKUP(A600,PLAN!B:AB,21,0)</f>
        <v>F2</v>
      </c>
      <c r="P600" s="285"/>
      <c r="Q600" s="55">
        <f>VLOOKUP(A600,PLAN!B:AB,16,0)</f>
        <v>46249</v>
      </c>
    </row>
    <row r="601" spans="1:17" ht="15" customHeight="1">
      <c r="A601" s="299" t="s">
        <v>5892</v>
      </c>
      <c r="B601" s="60">
        <f>VLOOKUP(A601,PLAN!B:T,5,0)</f>
        <v>11122029</v>
      </c>
      <c r="C601" s="60" t="str">
        <f>VLOOKUP(A601,PLAN!B:T,6,0)</f>
        <v>2051007-D-A</v>
      </c>
      <c r="D601" s="60" t="str">
        <f>VLOOKUP(A601,PLAN!B:T,7,0)</f>
        <v>FI025A45 JP</v>
      </c>
      <c r="E601" s="60" t="str">
        <f>VLOOKUP(A601,PLAN!B:T,4,0)</f>
        <v>1001940313</v>
      </c>
      <c r="F601" s="59">
        <f>VLOOKUP(A601,PLAN!B:T,9,0)</f>
        <v>46260</v>
      </c>
      <c r="G601" s="59" t="str">
        <f>VLOOKUP(A601,PLAN!B:T,10,0)</f>
        <v>0103599176</v>
      </c>
      <c r="H601" s="58" t="str">
        <f>VLOOKUP(A601,PLAN!B:T,11,0)</f>
        <v>260805S11A</v>
      </c>
      <c r="I601" s="58">
        <f>VLOOKUP(A601,PLAN!B:T,12,0)</f>
        <v>172</v>
      </c>
      <c r="J601" s="55">
        <f>VLOOKUP(A601,PLAN!B:AB,19,0)</f>
        <v>46251</v>
      </c>
      <c r="K601" s="57" t="str">
        <f>VLOOKUP(A601,PLAN!B:AB,20,0)</f>
        <v>M6</v>
      </c>
      <c r="L601" s="54"/>
      <c r="M601" s="54"/>
      <c r="N601" s="54"/>
      <c r="O601" s="286" t="str">
        <f>VLOOKUP(A601,PLAN!B:AB,21,0)</f>
        <v>F2</v>
      </c>
      <c r="P601" s="285"/>
      <c r="Q601" s="55">
        <f>VLOOKUP(A601,PLAN!B:AB,16,0)</f>
        <v>46249</v>
      </c>
    </row>
    <row r="602" spans="1:17" ht="15" customHeight="1">
      <c r="A602" s="299" t="s">
        <v>5894</v>
      </c>
      <c r="B602" s="60">
        <f>VLOOKUP(A602,PLAN!B:T,5,0)</f>
        <v>11112913</v>
      </c>
      <c r="C602" s="60" t="str">
        <f>VLOOKUP(A602,PLAN!B:T,6,0)</f>
        <v>1831145-B-A</v>
      </c>
      <c r="D602" s="60" t="str">
        <f>VLOOKUP(A602,PLAN!B:T,7,0)</f>
        <v>SJ3035N26S US</v>
      </c>
      <c r="E602" s="60" t="str">
        <f>VLOOKUP(A602,PLAN!B:T,4,0)</f>
        <v>1001941755</v>
      </c>
      <c r="F602" s="59">
        <f>VLOOKUP(A602,PLAN!B:T,9,0)</f>
        <v>46260</v>
      </c>
      <c r="G602" s="59" t="str">
        <f>VLOOKUP(A602,PLAN!B:T,10,0)</f>
        <v>0103601299</v>
      </c>
      <c r="H602" s="58" t="str">
        <f>VLOOKUP(A602,PLAN!B:T,11,0)</f>
        <v>260807T01A</v>
      </c>
      <c r="I602" s="58">
        <f>VLOOKUP(A602,PLAN!B:T,12,0)</f>
        <v>75</v>
      </c>
      <c r="J602" s="55">
        <f>VLOOKUP(A602,PLAN!B:AB,19,0)</f>
        <v>46251</v>
      </c>
      <c r="K602" s="57" t="str">
        <f>VLOOKUP(A602,PLAN!B:AB,20,0)</f>
        <v>M7</v>
      </c>
      <c r="L602" s="54"/>
      <c r="M602" s="54"/>
      <c r="N602" s="54"/>
      <c r="O602" s="286" t="str">
        <f>VLOOKUP(A602,PLAN!B:AB,21,0)</f>
        <v>F2</v>
      </c>
      <c r="P602" s="285"/>
      <c r="Q602" s="55">
        <f>VLOOKUP(A602,PLAN!B:AB,16,0)</f>
        <v>46249</v>
      </c>
    </row>
    <row r="603" spans="1:17" ht="15" customHeight="1">
      <c r="A603" s="299" t="s">
        <v>5895</v>
      </c>
      <c r="B603" s="60">
        <f>VLOOKUP(A603,PLAN!B:T,5,0)</f>
        <v>11112903</v>
      </c>
      <c r="C603" s="60" t="str">
        <f>VLOOKUP(A603,PLAN!B:T,6,0)</f>
        <v>1831135-B-A</v>
      </c>
      <c r="D603" s="60" t="str">
        <f>VLOOKUP(A603,PLAN!B:T,7,0)</f>
        <v>SJ1535N18S US</v>
      </c>
      <c r="E603" s="60" t="str">
        <f>VLOOKUP(A603,PLAN!B:T,4,0)</f>
        <v>1001941756</v>
      </c>
      <c r="F603" s="59">
        <f>VLOOKUP(A603,PLAN!B:T,9,0)</f>
        <v>46260</v>
      </c>
      <c r="G603" s="59" t="str">
        <f>VLOOKUP(A603,PLAN!B:T,10,0)</f>
        <v>0103601300</v>
      </c>
      <c r="H603" s="58" t="str">
        <f>VLOOKUP(A603,PLAN!B:T,11,0)</f>
        <v>260807T02A</v>
      </c>
      <c r="I603" s="58">
        <f>VLOOKUP(A603,PLAN!B:T,12,0)</f>
        <v>420</v>
      </c>
      <c r="J603" s="55">
        <f>VLOOKUP(A603,PLAN!B:AB,19,0)</f>
        <v>46251</v>
      </c>
      <c r="K603" s="57" t="str">
        <f>VLOOKUP(A603,PLAN!B:AB,20,0)</f>
        <v>M7</v>
      </c>
      <c r="L603" s="54"/>
      <c r="M603" s="54"/>
      <c r="N603" s="54"/>
      <c r="O603" s="286" t="str">
        <f>VLOOKUP(A603,PLAN!B:AB,21,0)</f>
        <v>F2</v>
      </c>
      <c r="P603" s="285"/>
      <c r="Q603" s="55">
        <f>VLOOKUP(A603,PLAN!B:AB,16,0)</f>
        <v>46249</v>
      </c>
    </row>
    <row r="604" spans="1:17" ht="15" customHeight="1">
      <c r="A604" s="299" t="s">
        <v>5896</v>
      </c>
      <c r="B604" s="60">
        <f>VLOOKUP(A604,PLAN!B:T,5,0)</f>
        <v>11112911</v>
      </c>
      <c r="C604" s="60" t="str">
        <f>VLOOKUP(A604,PLAN!B:T,6,0)</f>
        <v>1831143-B-A</v>
      </c>
      <c r="D604" s="60" t="str">
        <f>VLOOKUP(A604,PLAN!B:T,7,0)</f>
        <v>SA0035N26S US</v>
      </c>
      <c r="E604" s="60" t="str">
        <f>VLOOKUP(A604,PLAN!B:T,4,0)</f>
        <v>1001941758</v>
      </c>
      <c r="F604" s="59">
        <f>VLOOKUP(A604,PLAN!B:T,9,0)</f>
        <v>46260</v>
      </c>
      <c r="G604" s="59" t="str">
        <f>VLOOKUP(A604,PLAN!B:T,10,0)</f>
        <v>0103601301</v>
      </c>
      <c r="H604" s="58" t="str">
        <f>VLOOKUP(A604,PLAN!B:T,11,0)</f>
        <v>260807T03A</v>
      </c>
      <c r="I604" s="58">
        <f>VLOOKUP(A604,PLAN!B:T,12,0)</f>
        <v>720</v>
      </c>
      <c r="J604" s="55">
        <f>VLOOKUP(A604,PLAN!B:AB,19,0)</f>
        <v>46251</v>
      </c>
      <c r="K604" s="57" t="str">
        <f>VLOOKUP(A604,PLAN!B:AB,20,0)</f>
        <v>M7</v>
      </c>
      <c r="L604" s="54"/>
      <c r="M604" s="54"/>
      <c r="N604" s="54"/>
      <c r="O604" s="286" t="str">
        <f>VLOOKUP(A604,PLAN!B:AB,21,0)</f>
        <v>F2</v>
      </c>
      <c r="P604" s="285"/>
      <c r="Q604" s="55">
        <f>VLOOKUP(A604,PLAN!B:AB,16,0)</f>
        <v>46249</v>
      </c>
    </row>
    <row r="605" spans="1:17" ht="15" customHeight="1">
      <c r="A605" s="299" t="s">
        <v>5897</v>
      </c>
      <c r="B605" s="60">
        <f>VLOOKUP(A605,PLAN!B:T,5,0)</f>
        <v>11112912</v>
      </c>
      <c r="C605" s="60" t="str">
        <f>VLOOKUP(A605,PLAN!B:T,6,0)</f>
        <v>1831144-B-A</v>
      </c>
      <c r="D605" s="60" t="str">
        <f>VLOOKUP(A605,PLAN!B:T,7,0)</f>
        <v>SJ1535N26S US</v>
      </c>
      <c r="E605" s="60" t="str">
        <f>VLOOKUP(A605,PLAN!B:T,4,0)</f>
        <v>1001941759</v>
      </c>
      <c r="F605" s="59">
        <f>VLOOKUP(A605,PLAN!B:T,9,0)</f>
        <v>46260</v>
      </c>
      <c r="G605" s="59" t="str">
        <f>VLOOKUP(A605,PLAN!B:T,10,0)</f>
        <v>0103601303</v>
      </c>
      <c r="H605" s="58" t="str">
        <f>VLOOKUP(A605,PLAN!B:T,11,0)</f>
        <v>260807T04A</v>
      </c>
      <c r="I605" s="58">
        <f>VLOOKUP(A605,PLAN!B:T,12,0)</f>
        <v>1630</v>
      </c>
      <c r="J605" s="55">
        <f>VLOOKUP(A605,PLAN!B:AB,19,0)</f>
        <v>46251</v>
      </c>
      <c r="K605" s="57" t="str">
        <f>VLOOKUP(A605,PLAN!B:AB,20,0)</f>
        <v>M7</v>
      </c>
      <c r="L605" s="54"/>
      <c r="M605" s="54"/>
      <c r="N605" s="54"/>
      <c r="O605" s="286" t="str">
        <f>VLOOKUP(A605,PLAN!B:AB,21,0)</f>
        <v>F2</v>
      </c>
      <c r="P605" s="285"/>
      <c r="Q605" s="55">
        <f>VLOOKUP(A605,PLAN!B:AB,16,0)</f>
        <v>46249</v>
      </c>
    </row>
    <row r="606" spans="1:17" ht="15" customHeight="1">
      <c r="A606" s="299" t="s">
        <v>5898</v>
      </c>
      <c r="B606" s="60">
        <f>VLOOKUP(A606,PLAN!B:T,5,0)</f>
        <v>11112801</v>
      </c>
      <c r="C606" s="60" t="str">
        <f>VLOOKUP(A606,PLAN!B:T,6,0)</f>
        <v>1631097-G-A</v>
      </c>
      <c r="D606" s="60" t="str">
        <f>VLOOKUP(A606,PLAN!B:T,7,0)</f>
        <v>SA0035N15S JP</v>
      </c>
      <c r="E606" s="60" t="str">
        <f>VLOOKUP(A606,PLAN!B:T,4,0)</f>
        <v>1001941760</v>
      </c>
      <c r="F606" s="59">
        <f>VLOOKUP(A606,PLAN!B:T,9,0)</f>
        <v>46260</v>
      </c>
      <c r="G606" s="59" t="str">
        <f>VLOOKUP(A606,PLAN!B:T,10,0)</f>
        <v>0103601304</v>
      </c>
      <c r="H606" s="58" t="str">
        <f>VLOOKUP(A606,PLAN!B:T,11,0)</f>
        <v>260807T05A</v>
      </c>
      <c r="I606" s="58">
        <f>VLOOKUP(A606,PLAN!B:T,12,0)</f>
        <v>100</v>
      </c>
      <c r="J606" s="55">
        <f>VLOOKUP(A606,PLAN!B:AB,19,0)</f>
        <v>46251</v>
      </c>
      <c r="K606" s="57" t="str">
        <f>VLOOKUP(A606,PLAN!B:AB,20,0)</f>
        <v>M7</v>
      </c>
      <c r="L606" s="54"/>
      <c r="M606" s="54"/>
      <c r="N606" s="54"/>
      <c r="O606" s="286" t="str">
        <f>VLOOKUP(A606,PLAN!B:AB,21,0)</f>
        <v>F2</v>
      </c>
      <c r="P606" s="285"/>
      <c r="Q606" s="55">
        <f>VLOOKUP(A606,PLAN!B:AB,16,0)</f>
        <v>46249</v>
      </c>
    </row>
    <row r="607" spans="1:17" ht="15" customHeight="1">
      <c r="A607" s="299" t="s">
        <v>5899</v>
      </c>
      <c r="B607" s="60">
        <f>VLOOKUP(A607,PLAN!B:T,5,0)</f>
        <v>11112805</v>
      </c>
      <c r="C607" s="60" t="str">
        <f>VLOOKUP(A607,PLAN!B:T,6,0)</f>
        <v>1631101-G-A</v>
      </c>
      <c r="D607" s="60" t="str">
        <f>VLOOKUP(A607,PLAN!B:T,7,0)</f>
        <v>SJ1535N18S JP</v>
      </c>
      <c r="E607" s="60" t="str">
        <f>VLOOKUP(A607,PLAN!B:T,4,0)</f>
        <v>1001941761</v>
      </c>
      <c r="F607" s="59">
        <f>VLOOKUP(A607,PLAN!B:T,9,0)</f>
        <v>46260</v>
      </c>
      <c r="G607" s="59" t="str">
        <f>VLOOKUP(A607,PLAN!B:T,10,0)</f>
        <v>0103601305</v>
      </c>
      <c r="H607" s="58" t="str">
        <f>VLOOKUP(A607,PLAN!B:T,11,0)</f>
        <v>260807T06A</v>
      </c>
      <c r="I607" s="58">
        <f>VLOOKUP(A607,PLAN!B:T,12,0)</f>
        <v>285</v>
      </c>
      <c r="J607" s="55">
        <f>VLOOKUP(A607,PLAN!B:AB,19,0)</f>
        <v>46251</v>
      </c>
      <c r="K607" s="57" t="str">
        <f>VLOOKUP(A607,PLAN!B:AB,20,0)</f>
        <v>M7</v>
      </c>
      <c r="L607" s="54"/>
      <c r="M607" s="54"/>
      <c r="N607" s="54"/>
      <c r="O607" s="286" t="str">
        <f>VLOOKUP(A607,PLAN!B:AB,21,0)</f>
        <v>F2</v>
      </c>
      <c r="P607" s="285"/>
      <c r="Q607" s="55">
        <f>VLOOKUP(A607,PLAN!B:AB,16,0)</f>
        <v>46249</v>
      </c>
    </row>
    <row r="608" spans="1:17" ht="15" customHeight="1">
      <c r="A608" s="299" t="s">
        <v>5900</v>
      </c>
      <c r="B608" s="60">
        <f>VLOOKUP(A608,PLAN!B:T,5,0)</f>
        <v>11112788</v>
      </c>
      <c r="C608" s="60" t="str">
        <f>VLOOKUP(A608,PLAN!B:T,6,0)</f>
        <v>1931211-B-A</v>
      </c>
      <c r="D608" s="60" t="str">
        <f>VLOOKUP(A608,PLAN!B:T,7,0)</f>
        <v>SA0025N18S NO CE</v>
      </c>
      <c r="E608" s="60" t="str">
        <f>VLOOKUP(A608,PLAN!B:T,4,0)</f>
        <v>1001941762</v>
      </c>
      <c r="F608" s="59">
        <f>VLOOKUP(A608,PLAN!B:T,9,0)</f>
        <v>46260</v>
      </c>
      <c r="G608" s="59" t="str">
        <f>VLOOKUP(A608,PLAN!B:T,10,0)</f>
        <v>0103601307</v>
      </c>
      <c r="H608" s="58" t="str">
        <f>VLOOKUP(A608,PLAN!B:T,11,0)</f>
        <v>260807T07A</v>
      </c>
      <c r="I608" s="58">
        <f>VLOOKUP(A608,PLAN!B:T,12,0)</f>
        <v>5</v>
      </c>
      <c r="J608" s="55">
        <f>VLOOKUP(A608,PLAN!B:AB,19,0)</f>
        <v>46251</v>
      </c>
      <c r="K608" s="57" t="str">
        <f>VLOOKUP(A608,PLAN!B:AB,20,0)</f>
        <v>M7</v>
      </c>
      <c r="L608" s="54"/>
      <c r="M608" s="54"/>
      <c r="N608" s="54"/>
      <c r="O608" s="286" t="str">
        <f>VLOOKUP(A608,PLAN!B:AB,21,0)</f>
        <v>F2</v>
      </c>
      <c r="P608" s="285"/>
      <c r="Q608" s="55">
        <f>VLOOKUP(A608,PLAN!B:AB,16,0)</f>
        <v>46249</v>
      </c>
    </row>
    <row r="609" spans="1:17" ht="15" customHeight="1">
      <c r="A609" s="299" t="s">
        <v>5901</v>
      </c>
      <c r="B609" s="60">
        <f>VLOOKUP(A609,PLAN!B:T,5,0)</f>
        <v>11112787</v>
      </c>
      <c r="C609" s="60" t="str">
        <f>VLOOKUP(A609,PLAN!B:T,6,0)</f>
        <v>1931210-B-A</v>
      </c>
      <c r="D609" s="60" t="str">
        <f>VLOOKUP(A609,PLAN!B:T,7,0)</f>
        <v>SJ3025N18S NO CE</v>
      </c>
      <c r="E609" s="60" t="str">
        <f>VLOOKUP(A609,PLAN!B:T,4,0)</f>
        <v>1001941763</v>
      </c>
      <c r="F609" s="59">
        <f>VLOOKUP(A609,PLAN!B:T,9,0)</f>
        <v>46260</v>
      </c>
      <c r="G609" s="59" t="str">
        <f>VLOOKUP(A609,PLAN!B:T,10,0)</f>
        <v>0103601308</v>
      </c>
      <c r="H609" s="58" t="str">
        <f>VLOOKUP(A609,PLAN!B:T,11,0)</f>
        <v>260807T08A</v>
      </c>
      <c r="I609" s="58">
        <f>VLOOKUP(A609,PLAN!B:T,12,0)</f>
        <v>10</v>
      </c>
      <c r="J609" s="55">
        <f>VLOOKUP(A609,PLAN!B:AB,19,0)</f>
        <v>46251</v>
      </c>
      <c r="K609" s="57" t="str">
        <f>VLOOKUP(A609,PLAN!B:AB,20,0)</f>
        <v>M7</v>
      </c>
      <c r="L609" s="54"/>
      <c r="M609" s="54"/>
      <c r="N609" s="54"/>
      <c r="O609" s="286" t="str">
        <f>VLOOKUP(A609,PLAN!B:AB,21,0)</f>
        <v>F2</v>
      </c>
      <c r="P609" s="285"/>
      <c r="Q609" s="55">
        <f>VLOOKUP(A609,PLAN!B:AB,16,0)</f>
        <v>46249</v>
      </c>
    </row>
    <row r="610" spans="1:17" ht="15" customHeight="1">
      <c r="A610" s="299" t="s">
        <v>5929</v>
      </c>
      <c r="B610" s="60">
        <f>VLOOKUP(A610,PLAN!B:T,5,0)</f>
        <v>11134235</v>
      </c>
      <c r="C610" s="60" t="str">
        <f>VLOOKUP(A610,PLAN!B:T,6,0)</f>
        <v>1036068-S-AK</v>
      </c>
      <c r="D610" s="60" t="str">
        <f>VLOOKUP(A610,PLAN!B:T,7,0)</f>
        <v>AHW14R001S CN</v>
      </c>
      <c r="E610" s="60" t="str">
        <f>VLOOKUP(A610,PLAN!B:T,4,0)</f>
        <v>1001941793</v>
      </c>
      <c r="F610" s="59">
        <f>VLOOKUP(A610,PLAN!B:T,9,0)</f>
        <v>46261</v>
      </c>
      <c r="G610" s="59" t="str">
        <f>VLOOKUP(A610,PLAN!B:T,10,0)</f>
        <v>0103601340</v>
      </c>
      <c r="H610" s="58" t="str">
        <f>VLOOKUP(A610,PLAN!B:T,11,0)</f>
        <v>260807A28A</v>
      </c>
      <c r="I610" s="58">
        <f>VLOOKUP(A610,PLAN!B:T,12,0)</f>
        <v>3586</v>
      </c>
      <c r="J610" s="55">
        <f>VLOOKUP(A610,PLAN!B:AB,19,0)</f>
        <v>46252</v>
      </c>
      <c r="K610" s="57" t="str">
        <f>VLOOKUP(A610,PLAN!B:AB,20,0)</f>
        <v>M1</v>
      </c>
      <c r="L610" s="54"/>
      <c r="M610" s="54"/>
      <c r="N610" s="54"/>
      <c r="O610" s="286" t="str">
        <f>VLOOKUP(A610,PLAN!B:AB,21,0)</f>
        <v>F3</v>
      </c>
      <c r="P610" s="285"/>
      <c r="Q610" s="55">
        <f>VLOOKUP(A610,PLAN!B:AB,16,0)</f>
        <v>46251</v>
      </c>
    </row>
    <row r="611" spans="1:17" ht="15" customHeight="1">
      <c r="A611" s="299" t="s">
        <v>6122</v>
      </c>
      <c r="B611" s="60">
        <f>VLOOKUP(A611,PLAN!B:T,5,0)</f>
        <v>11134237</v>
      </c>
      <c r="C611" s="60" t="str">
        <f>VLOOKUP(A611,PLAN!B:T,6,0)</f>
        <v>1436196-Q-A</v>
      </c>
      <c r="D611" s="60" t="str">
        <f>VLOOKUP(A611,PLAN!B:T,7,0)</f>
        <v>AHW14R004S CN</v>
      </c>
      <c r="E611" s="60" t="str">
        <f>VLOOKUP(A611,PLAN!B:T,4,0)</f>
        <v>1001942464</v>
      </c>
      <c r="F611" s="59">
        <f>VLOOKUP(A611,PLAN!B:T,9,0)</f>
        <v>46261</v>
      </c>
      <c r="G611" s="59" t="str">
        <f>VLOOKUP(A611,PLAN!B:T,10,0)</f>
        <v>0103602676</v>
      </c>
      <c r="H611" s="58" t="str">
        <f>VLOOKUP(A611,PLAN!B:T,11,0)</f>
        <v>260807A30A</v>
      </c>
      <c r="I611" s="58">
        <f>VLOOKUP(A611,PLAN!B:T,12,0)</f>
        <v>3586</v>
      </c>
      <c r="J611" s="55">
        <f>VLOOKUP(A611,PLAN!B:AB,19,0)</f>
        <v>46252</v>
      </c>
      <c r="K611" s="57" t="str">
        <f>VLOOKUP(A611,PLAN!B:AB,20,0)</f>
        <v>M2</v>
      </c>
      <c r="L611" s="54"/>
      <c r="M611" s="54"/>
      <c r="N611" s="54"/>
      <c r="O611" s="286" t="str">
        <f>VLOOKUP(A611,PLAN!B:AB,21,0)</f>
        <v>F3</v>
      </c>
      <c r="P611" s="285"/>
      <c r="Q611" s="55">
        <f>VLOOKUP(A611,PLAN!B:AB,16,0)</f>
        <v>46251</v>
      </c>
    </row>
    <row r="612" spans="1:17" ht="15" customHeight="1">
      <c r="A612" s="299" t="s">
        <v>6123</v>
      </c>
      <c r="B612" s="60">
        <f>VLOOKUP(A612,PLAN!B:T,5,0)</f>
        <v>11134237</v>
      </c>
      <c r="C612" s="60" t="str">
        <f>VLOOKUP(A612,PLAN!B:T,6,0)</f>
        <v>1436196-Q-A</v>
      </c>
      <c r="D612" s="60" t="str">
        <f>VLOOKUP(A612,PLAN!B:T,7,0)</f>
        <v>AHW14R004S CN</v>
      </c>
      <c r="E612" s="60" t="str">
        <f>VLOOKUP(A612,PLAN!B:T,4,0)</f>
        <v>1001942465</v>
      </c>
      <c r="F612" s="59">
        <f>VLOOKUP(A612,PLAN!B:T,9,0)</f>
        <v>46261</v>
      </c>
      <c r="G612" s="59" t="str">
        <f>VLOOKUP(A612,PLAN!B:T,10,0)</f>
        <v>0103602677</v>
      </c>
      <c r="H612" s="58" t="str">
        <f>VLOOKUP(A612,PLAN!B:T,11,0)</f>
        <v>260807A31A</v>
      </c>
      <c r="I612" s="58">
        <f>VLOOKUP(A612,PLAN!B:T,12,0)</f>
        <v>2389</v>
      </c>
      <c r="J612" s="55">
        <f>VLOOKUP(A612,PLAN!B:AB,19,0)</f>
        <v>46252</v>
      </c>
      <c r="K612" s="57" t="str">
        <f>VLOOKUP(A612,PLAN!B:AB,20,0)</f>
        <v>M3</v>
      </c>
      <c r="L612" s="54"/>
      <c r="M612" s="54"/>
      <c r="N612" s="54"/>
      <c r="O612" s="286" t="str">
        <f>VLOOKUP(A612,PLAN!B:AB,21,0)</f>
        <v>F3</v>
      </c>
      <c r="P612" s="285"/>
      <c r="Q612" s="55">
        <f>VLOOKUP(A612,PLAN!B:AB,16,0)</f>
        <v>46251</v>
      </c>
    </row>
    <row r="613" spans="1:17" ht="15" customHeight="1">
      <c r="A613" s="299" t="s">
        <v>6124</v>
      </c>
      <c r="B613" s="60">
        <f>VLOOKUP(A613,PLAN!B:T,5,0)</f>
        <v>11134237</v>
      </c>
      <c r="C613" s="60" t="str">
        <f>VLOOKUP(A613,PLAN!B:T,6,0)</f>
        <v>1436196-Q-A</v>
      </c>
      <c r="D613" s="60" t="str">
        <f>VLOOKUP(A613,PLAN!B:T,7,0)</f>
        <v>AHW14R004S CN</v>
      </c>
      <c r="E613" s="60" t="str">
        <f>VLOOKUP(A613,PLAN!B:T,4,0)</f>
        <v>1001942466</v>
      </c>
      <c r="F613" s="59">
        <f>VLOOKUP(A613,PLAN!B:T,9,0)</f>
        <v>46261</v>
      </c>
      <c r="G613" s="59" t="str">
        <f>VLOOKUP(A613,PLAN!B:T,10,0)</f>
        <v>0103602679</v>
      </c>
      <c r="H613" s="58" t="str">
        <f>VLOOKUP(A613,PLAN!B:T,11,0)</f>
        <v>260807A32A</v>
      </c>
      <c r="I613" s="58">
        <f>VLOOKUP(A613,PLAN!B:T,12,0)</f>
        <v>3586</v>
      </c>
      <c r="J613" s="55">
        <f>VLOOKUP(A613,PLAN!B:AB,19,0)</f>
        <v>46252</v>
      </c>
      <c r="K613" s="57" t="str">
        <f>VLOOKUP(A613,PLAN!B:AB,20,0)</f>
        <v>M4</v>
      </c>
      <c r="L613" s="54"/>
      <c r="M613" s="54"/>
      <c r="N613" s="54"/>
      <c r="O613" s="286" t="str">
        <f>VLOOKUP(A613,PLAN!B:AB,21,0)</f>
        <v>F3</v>
      </c>
      <c r="P613" s="285"/>
      <c r="Q613" s="55">
        <f>VLOOKUP(A613,PLAN!B:AB,16,0)</f>
        <v>46251</v>
      </c>
    </row>
    <row r="614" spans="1:17" ht="15" customHeight="1">
      <c r="A614" s="299" t="s">
        <v>5930</v>
      </c>
      <c r="B614" s="60">
        <f>VLOOKUP(A614,PLAN!B:T,5,0)</f>
        <v>11134235</v>
      </c>
      <c r="C614" s="60" t="str">
        <f>VLOOKUP(A614,PLAN!B:T,6,0)</f>
        <v>1036068-S-AK</v>
      </c>
      <c r="D614" s="60" t="str">
        <f>VLOOKUP(A614,PLAN!B:T,7,0)</f>
        <v>AHW14R001S CN</v>
      </c>
      <c r="E614" s="60" t="str">
        <f>VLOOKUP(A614,PLAN!B:T,4,0)</f>
        <v>1001941794</v>
      </c>
      <c r="F614" s="59">
        <f>VLOOKUP(A614,PLAN!B:T,9,0)</f>
        <v>46261</v>
      </c>
      <c r="G614" s="59" t="str">
        <f>VLOOKUP(A614,PLAN!B:T,10,0)</f>
        <v>0103601341</v>
      </c>
      <c r="H614" s="58" t="str">
        <f>VLOOKUP(A614,PLAN!B:T,11,0)</f>
        <v>260807A29A</v>
      </c>
      <c r="I614" s="58">
        <f>VLOOKUP(A614,PLAN!B:T,12,0)</f>
        <v>2386</v>
      </c>
      <c r="J614" s="55">
        <f>VLOOKUP(A614,PLAN!B:AB,19,0)</f>
        <v>46252</v>
      </c>
      <c r="K614" s="57" t="str">
        <f>VLOOKUP(A614,PLAN!B:AB,20,0)</f>
        <v>M5</v>
      </c>
      <c r="L614" s="54"/>
      <c r="M614" s="54"/>
      <c r="N614" s="54"/>
      <c r="O614" s="286" t="str">
        <f>VLOOKUP(A614,PLAN!B:AB,21,0)</f>
        <v>F2</v>
      </c>
      <c r="P614" s="285"/>
      <c r="Q614" s="55">
        <f>VLOOKUP(A614,PLAN!B:AB,16,0)</f>
        <v>46251</v>
      </c>
    </row>
    <row r="615" spans="1:17" ht="15" customHeight="1">
      <c r="A615" s="299" t="s">
        <v>6048</v>
      </c>
      <c r="B615" s="60">
        <f>VLOOKUP(A615,PLAN!B:T,5,0)</f>
        <v>11132337</v>
      </c>
      <c r="C615" s="60" t="str">
        <f>VLOOKUP(A615,PLAN!B:T,6,0)</f>
        <v>1731163-F-A</v>
      </c>
      <c r="D615" s="60" t="str">
        <f>VLOOKUP(A615,PLAN!B:T,7,0)</f>
        <v>AHW14R313P US</v>
      </c>
      <c r="E615" s="60" t="str">
        <f>VLOOKUP(A615,PLAN!B:T,4,0)</f>
        <v>4000017497</v>
      </c>
      <c r="F615" s="59">
        <f>VLOOKUP(A615,PLAN!B:T,9,0)</f>
        <v>46261</v>
      </c>
      <c r="G615" s="59" t="str">
        <f>VLOOKUP(A615,PLAN!B:T,10,0)</f>
        <v>0103602583</v>
      </c>
      <c r="H615" s="58" t="str">
        <f>VLOOKUP(A615,PLAN!B:T,11,0)</f>
        <v>260721A13B</v>
      </c>
      <c r="I615" s="58">
        <f>VLOOKUP(A615,PLAN!B:T,12,0)</f>
        <v>50</v>
      </c>
      <c r="J615" s="55">
        <f>VLOOKUP(A615,PLAN!B:AB,19,0)</f>
        <v>46252</v>
      </c>
      <c r="K615" s="57" t="str">
        <f>VLOOKUP(A615,PLAN!B:AB,20,0)</f>
        <v>M6</v>
      </c>
      <c r="L615" s="54"/>
      <c r="M615" s="54"/>
      <c r="N615" s="54"/>
      <c r="O615" s="286" t="str">
        <f>VLOOKUP(A615,PLAN!B:AB,21,0)</f>
        <v>F2</v>
      </c>
      <c r="P615" s="285"/>
      <c r="Q615" s="55">
        <f>VLOOKUP(A615,PLAN!B:AB,16,0)</f>
        <v>46251</v>
      </c>
    </row>
    <row r="616" spans="1:17" ht="15" customHeight="1">
      <c r="A616" s="299" t="s">
        <v>6125</v>
      </c>
      <c r="B616" s="60">
        <f>VLOOKUP(A616,PLAN!B:T,5,0)</f>
        <v>11125723</v>
      </c>
      <c r="C616" s="60" t="str">
        <f>VLOOKUP(A616,PLAN!B:T,6,0)</f>
        <v>2131695-D-A</v>
      </c>
      <c r="D616" s="60" t="str">
        <f>VLOOKUP(A616,PLAN!B:T,7,0)</f>
        <v>AHW14R004S NO CE</v>
      </c>
      <c r="E616" s="60" t="str">
        <f>VLOOKUP(A616,PLAN!B:T,4,0)</f>
        <v>1001942467</v>
      </c>
      <c r="F616" s="59">
        <f>VLOOKUP(A616,PLAN!B:T,9,0)</f>
        <v>46261</v>
      </c>
      <c r="G616" s="59" t="str">
        <f>VLOOKUP(A616,PLAN!B:T,10,0)</f>
        <v>0103602680</v>
      </c>
      <c r="H616" s="58" t="str">
        <f>VLOOKUP(A616,PLAN!B:T,11,0)</f>
        <v>260807A33A</v>
      </c>
      <c r="I616" s="58">
        <f>VLOOKUP(A616,PLAN!B:T,12,0)</f>
        <v>437</v>
      </c>
      <c r="J616" s="55">
        <f>VLOOKUP(A616,PLAN!B:AB,19,0)</f>
        <v>46252</v>
      </c>
      <c r="K616" s="57" t="str">
        <f>VLOOKUP(A616,PLAN!B:AB,20,0)</f>
        <v>M6</v>
      </c>
      <c r="L616" s="54"/>
      <c r="M616" s="54"/>
      <c r="N616" s="54"/>
      <c r="O616" s="286" t="str">
        <f>VLOOKUP(A616,PLAN!B:AB,21,0)</f>
        <v>F2</v>
      </c>
      <c r="P616" s="285"/>
      <c r="Q616" s="55">
        <f>VLOOKUP(A616,PLAN!B:AB,16,0)</f>
        <v>46251</v>
      </c>
    </row>
    <row r="617" spans="1:17" ht="15" customHeight="1">
      <c r="A617" s="299" t="s">
        <v>6126</v>
      </c>
      <c r="B617" s="60">
        <f>VLOOKUP(A617,PLAN!B:T,5,0)</f>
        <v>11125723</v>
      </c>
      <c r="C617" s="60" t="str">
        <f>VLOOKUP(A617,PLAN!B:T,6,0)</f>
        <v>2131695-D-A</v>
      </c>
      <c r="D617" s="60" t="str">
        <f>VLOOKUP(A617,PLAN!B:T,7,0)</f>
        <v>AHW14R004S NO CE</v>
      </c>
      <c r="E617" s="60" t="str">
        <f>VLOOKUP(A617,PLAN!B:T,4,0)</f>
        <v>1001942468</v>
      </c>
      <c r="F617" s="59">
        <f>VLOOKUP(A617,PLAN!B:T,9,0)</f>
        <v>46261</v>
      </c>
      <c r="G617" s="59" t="str">
        <f>VLOOKUP(A617,PLAN!B:T,10,0)</f>
        <v>0103602681</v>
      </c>
      <c r="H617" s="58" t="str">
        <f>VLOOKUP(A617,PLAN!B:T,11,0)</f>
        <v>260807A34A</v>
      </c>
      <c r="I617" s="58">
        <f>VLOOKUP(A617,PLAN!B:T,12,0)</f>
        <v>487</v>
      </c>
      <c r="J617" s="55">
        <f>VLOOKUP(A617,PLAN!B:AB,19,0)</f>
        <v>46252</v>
      </c>
      <c r="K617" s="57" t="str">
        <f>VLOOKUP(A617,PLAN!B:AB,20,0)</f>
        <v>M6</v>
      </c>
      <c r="L617" s="54"/>
      <c r="M617" s="54"/>
      <c r="N617" s="54"/>
      <c r="O617" s="286" t="str">
        <f>VLOOKUP(A617,PLAN!B:AB,21,0)</f>
        <v>F2</v>
      </c>
      <c r="P617" s="285"/>
      <c r="Q617" s="55">
        <f>VLOOKUP(A617,PLAN!B:AB,16,0)</f>
        <v>46251</v>
      </c>
    </row>
    <row r="618" spans="1:17" ht="15" customHeight="1">
      <c r="A618" s="299" t="s">
        <v>6127</v>
      </c>
      <c r="B618" s="60">
        <f>VLOOKUP(A618,PLAN!B:T,5,0)</f>
        <v>11132334</v>
      </c>
      <c r="C618" s="60" t="str">
        <f>VLOOKUP(A618,PLAN!B:T,6,0)</f>
        <v>1731160-F-A</v>
      </c>
      <c r="D618" s="60" t="str">
        <f>VLOOKUP(A618,PLAN!B:T,7,0)</f>
        <v>AHW14R013S US</v>
      </c>
      <c r="E618" s="60" t="str">
        <f>VLOOKUP(A618,PLAN!B:T,4,0)</f>
        <v>1001942469</v>
      </c>
      <c r="F618" s="59">
        <f>VLOOKUP(A618,PLAN!B:T,9,0)</f>
        <v>46261</v>
      </c>
      <c r="G618" s="59" t="str">
        <f>VLOOKUP(A618,PLAN!B:T,10,0)</f>
        <v>0103602682</v>
      </c>
      <c r="H618" s="58" t="str">
        <f>VLOOKUP(A618,PLAN!B:T,11,0)</f>
        <v>260807A35A</v>
      </c>
      <c r="I618" s="58">
        <f>VLOOKUP(A618,PLAN!B:T,12,0)</f>
        <v>110</v>
      </c>
      <c r="J618" s="55">
        <f>VLOOKUP(A618,PLAN!B:AB,19,0)</f>
        <v>46252</v>
      </c>
      <c r="K618" s="57" t="str">
        <f>VLOOKUP(A618,PLAN!B:AB,20,0)</f>
        <v>M6</v>
      </c>
      <c r="L618" s="54"/>
      <c r="M618" s="54"/>
      <c r="N618" s="54"/>
      <c r="O618" s="286" t="str">
        <f>VLOOKUP(A618,PLAN!B:AB,21,0)</f>
        <v>F2</v>
      </c>
      <c r="P618" s="285"/>
      <c r="Q618" s="55">
        <f>VLOOKUP(A618,PLAN!B:AB,16,0)</f>
        <v>46251</v>
      </c>
    </row>
    <row r="619" spans="1:17" ht="15" customHeight="1">
      <c r="A619" s="299" t="s">
        <v>6128</v>
      </c>
      <c r="B619" s="60">
        <f>VLOOKUP(A619,PLAN!B:T,5,0)</f>
        <v>11132313</v>
      </c>
      <c r="C619" s="60" t="str">
        <f>VLOOKUP(A619,PLAN!B:T,6,0)</f>
        <v>1731139-E-AK</v>
      </c>
      <c r="D619" s="60" t="str">
        <f>VLOOKUP(A619,PLAN!B:T,7,0)</f>
        <v>AGH147000 US</v>
      </c>
      <c r="E619" s="60" t="str">
        <f>VLOOKUP(A619,PLAN!B:T,4,0)</f>
        <v>1001942470</v>
      </c>
      <c r="F619" s="59">
        <f>VLOOKUP(A619,PLAN!B:T,9,0)</f>
        <v>46261</v>
      </c>
      <c r="G619" s="59" t="str">
        <f>VLOOKUP(A619,PLAN!B:T,10,0)</f>
        <v>0103602683</v>
      </c>
      <c r="H619" s="58" t="str">
        <f>VLOOKUP(A619,PLAN!B:T,11,0)</f>
        <v>260807A36A</v>
      </c>
      <c r="I619" s="58">
        <f>VLOOKUP(A619,PLAN!B:T,12,0)</f>
        <v>30</v>
      </c>
      <c r="J619" s="55">
        <f>VLOOKUP(A619,PLAN!B:AB,19,0)</f>
        <v>46252</v>
      </c>
      <c r="K619" s="57" t="str">
        <f>VLOOKUP(A619,PLAN!B:AB,20,0)</f>
        <v>M6</v>
      </c>
      <c r="L619" s="54"/>
      <c r="M619" s="54"/>
      <c r="N619" s="54"/>
      <c r="O619" s="286" t="str">
        <f>VLOOKUP(A619,PLAN!B:AB,21,0)</f>
        <v>F2</v>
      </c>
      <c r="P619" s="285"/>
      <c r="Q619" s="55">
        <f>VLOOKUP(A619,PLAN!B:AB,16,0)</f>
        <v>46251</v>
      </c>
    </row>
    <row r="620" spans="1:17" ht="15" customHeight="1">
      <c r="A620" s="299" t="s">
        <v>6129</v>
      </c>
      <c r="B620" s="60">
        <f>VLOOKUP(A620,PLAN!B:T,5,0)</f>
        <v>11135013</v>
      </c>
      <c r="C620" s="60" t="str">
        <f>VLOOKUP(A620,PLAN!B:T,6,0)</f>
        <v>2431137-0-A</v>
      </c>
      <c r="D620" s="60" t="str">
        <f>VLOOKUP(A620,PLAN!B:T,7,0)</f>
        <v>AIN-CNX-006-220RC MDR</v>
      </c>
      <c r="E620" s="60" t="str">
        <f>VLOOKUP(A620,PLAN!B:T,4,0)</f>
        <v>1001942471</v>
      </c>
      <c r="F620" s="59">
        <f>VLOOKUP(A620,PLAN!B:T,9,0)</f>
        <v>46261</v>
      </c>
      <c r="G620" s="59" t="str">
        <f>VLOOKUP(A620,PLAN!B:T,10,0)</f>
        <v>0103602684</v>
      </c>
      <c r="H620" s="58" t="str">
        <f>VLOOKUP(A620,PLAN!B:T,11,0)</f>
        <v>260807A37A</v>
      </c>
      <c r="I620" s="58">
        <f>VLOOKUP(A620,PLAN!B:T,12,0)</f>
        <v>90</v>
      </c>
      <c r="J620" s="55">
        <f>VLOOKUP(A620,PLAN!B:AB,19,0)</f>
        <v>46252</v>
      </c>
      <c r="K620" s="57" t="str">
        <f>VLOOKUP(A620,PLAN!B:AB,20,0)</f>
        <v>M6</v>
      </c>
      <c r="L620" s="54"/>
      <c r="M620" s="54"/>
      <c r="N620" s="54"/>
      <c r="O620" s="286" t="str">
        <f>VLOOKUP(A620,PLAN!B:AB,21,0)</f>
        <v>F2</v>
      </c>
      <c r="P620" s="285"/>
      <c r="Q620" s="55">
        <f>VLOOKUP(A620,PLAN!B:AB,16,0)</f>
        <v>46251</v>
      </c>
    </row>
    <row r="621" spans="1:17" ht="15" customHeight="1">
      <c r="A621" s="299" t="s">
        <v>6130</v>
      </c>
      <c r="B621" s="60">
        <f>VLOOKUP(A621,PLAN!B:T,5,0)</f>
        <v>11135014</v>
      </c>
      <c r="C621" s="60" t="str">
        <f>VLOOKUP(A621,PLAN!B:T,6,0)</f>
        <v>2431138-0-A</v>
      </c>
      <c r="D621" s="60" t="str">
        <f>VLOOKUP(A621,PLAN!B:T,7,0)</f>
        <v>AIN-CNX-006-220J MDR</v>
      </c>
      <c r="E621" s="60" t="str">
        <f>VLOOKUP(A621,PLAN!B:T,4,0)</f>
        <v>1001942472</v>
      </c>
      <c r="F621" s="59">
        <f>VLOOKUP(A621,PLAN!B:T,9,0)</f>
        <v>46261</v>
      </c>
      <c r="G621" s="59" t="str">
        <f>VLOOKUP(A621,PLAN!B:T,10,0)</f>
        <v>0103602686</v>
      </c>
      <c r="H621" s="58" t="str">
        <f>VLOOKUP(A621,PLAN!B:T,11,0)</f>
        <v>260807A38A</v>
      </c>
      <c r="I621" s="58">
        <f>VLOOKUP(A621,PLAN!B:T,12,0)</f>
        <v>80</v>
      </c>
      <c r="J621" s="55">
        <f>VLOOKUP(A621,PLAN!B:AB,19,0)</f>
        <v>46252</v>
      </c>
      <c r="K621" s="57" t="str">
        <f>VLOOKUP(A621,PLAN!B:AB,20,0)</f>
        <v>M6</v>
      </c>
      <c r="L621" s="54"/>
      <c r="M621" s="54"/>
      <c r="N621" s="54"/>
      <c r="O621" s="286" t="str">
        <f>VLOOKUP(A621,PLAN!B:AB,21,0)</f>
        <v>F2</v>
      </c>
      <c r="P621" s="285"/>
      <c r="Q621" s="55">
        <f>VLOOKUP(A621,PLAN!B:AB,16,0)</f>
        <v>46251</v>
      </c>
    </row>
    <row r="622" spans="1:17" ht="15" customHeight="1">
      <c r="A622" s="299" t="s">
        <v>6131</v>
      </c>
      <c r="B622" s="60">
        <f>VLOOKUP(A622,PLAN!B:T,5,0)</f>
        <v>11135012</v>
      </c>
      <c r="C622" s="60" t="str">
        <f>VLOOKUP(A622,PLAN!B:T,6,0)</f>
        <v>2431136-0-A</v>
      </c>
      <c r="D622" s="60" t="str">
        <f>VLOOKUP(A622,PLAN!B:T,7,0)</f>
        <v>AIN-CNX-006-220 MDR</v>
      </c>
      <c r="E622" s="60" t="str">
        <f>VLOOKUP(A622,PLAN!B:T,4,0)</f>
        <v>1001942473</v>
      </c>
      <c r="F622" s="59">
        <f>VLOOKUP(A622,PLAN!B:T,9,0)</f>
        <v>46261</v>
      </c>
      <c r="G622" s="59" t="str">
        <f>VLOOKUP(A622,PLAN!B:T,10,0)</f>
        <v>0103602687</v>
      </c>
      <c r="H622" s="58" t="str">
        <f>VLOOKUP(A622,PLAN!B:T,11,0)</f>
        <v>260807A39A</v>
      </c>
      <c r="I622" s="58">
        <f>VLOOKUP(A622,PLAN!B:T,12,0)</f>
        <v>30</v>
      </c>
      <c r="J622" s="55">
        <f>VLOOKUP(A622,PLAN!B:AB,19,0)</f>
        <v>46252</v>
      </c>
      <c r="K622" s="57" t="str">
        <f>VLOOKUP(A622,PLAN!B:AB,20,0)</f>
        <v>M6</v>
      </c>
      <c r="L622" s="54"/>
      <c r="M622" s="54"/>
      <c r="N622" s="54"/>
      <c r="O622" s="286" t="str">
        <f>VLOOKUP(A622,PLAN!B:AB,21,0)</f>
        <v>F2</v>
      </c>
      <c r="P622" s="285"/>
      <c r="Q622" s="55">
        <f>VLOOKUP(A622,PLAN!B:AB,16,0)</f>
        <v>46251</v>
      </c>
    </row>
    <row r="623" spans="1:17" ht="15" customHeight="1">
      <c r="A623" s="299" t="s">
        <v>6132</v>
      </c>
      <c r="B623" s="60">
        <f>VLOOKUP(A623,PLAN!B:T,5,0)</f>
        <v>11135013</v>
      </c>
      <c r="C623" s="60" t="str">
        <f>VLOOKUP(A623,PLAN!B:T,6,0)</f>
        <v>2431137-0-A</v>
      </c>
      <c r="D623" s="60" t="str">
        <f>VLOOKUP(A623,PLAN!B:T,7,0)</f>
        <v>AIN-CNX-006-220RC MDR</v>
      </c>
      <c r="E623" s="60" t="str">
        <f>VLOOKUP(A623,PLAN!B:T,4,0)</f>
        <v>1001942474</v>
      </c>
      <c r="F623" s="59">
        <f>VLOOKUP(A623,PLAN!B:T,9,0)</f>
        <v>46261</v>
      </c>
      <c r="G623" s="59" t="str">
        <f>VLOOKUP(A623,PLAN!B:T,10,0)</f>
        <v>0103602688</v>
      </c>
      <c r="H623" s="58" t="str">
        <f>VLOOKUP(A623,PLAN!B:T,11,0)</f>
        <v>260807A40A</v>
      </c>
      <c r="I623" s="58">
        <f>VLOOKUP(A623,PLAN!B:T,12,0)</f>
        <v>20</v>
      </c>
      <c r="J623" s="55">
        <f>VLOOKUP(A623,PLAN!B:AB,19,0)</f>
        <v>46252</v>
      </c>
      <c r="K623" s="57" t="str">
        <f>VLOOKUP(A623,PLAN!B:AB,20,0)</f>
        <v>M6</v>
      </c>
      <c r="L623" s="54"/>
      <c r="M623" s="54"/>
      <c r="N623" s="54"/>
      <c r="O623" s="286" t="str">
        <f>VLOOKUP(A623,PLAN!B:AB,21,0)</f>
        <v>F2</v>
      </c>
      <c r="P623" s="285"/>
      <c r="Q623" s="55">
        <f>VLOOKUP(A623,PLAN!B:AB,16,0)</f>
        <v>46251</v>
      </c>
    </row>
    <row r="624" spans="1:17" ht="15" customHeight="1">
      <c r="A624" s="299" t="s">
        <v>6133</v>
      </c>
      <c r="B624" s="60">
        <f>VLOOKUP(A624,PLAN!B:T,5,0)</f>
        <v>11135014</v>
      </c>
      <c r="C624" s="60" t="str">
        <f>VLOOKUP(A624,PLAN!B:T,6,0)</f>
        <v>2431138-0-A</v>
      </c>
      <c r="D624" s="60" t="str">
        <f>VLOOKUP(A624,PLAN!B:T,7,0)</f>
        <v>AIN-CNX-006-220J MDR</v>
      </c>
      <c r="E624" s="60" t="str">
        <f>VLOOKUP(A624,PLAN!B:T,4,0)</f>
        <v>1001942475</v>
      </c>
      <c r="F624" s="59">
        <f>VLOOKUP(A624,PLAN!B:T,9,0)</f>
        <v>46261</v>
      </c>
      <c r="G624" s="59" t="str">
        <f>VLOOKUP(A624,PLAN!B:T,10,0)</f>
        <v>0103602689</v>
      </c>
      <c r="H624" s="58" t="str">
        <f>VLOOKUP(A624,PLAN!B:T,11,0)</f>
        <v>260807A41A</v>
      </c>
      <c r="I624" s="58">
        <f>VLOOKUP(A624,PLAN!B:T,12,0)</f>
        <v>20</v>
      </c>
      <c r="J624" s="55">
        <f>VLOOKUP(A624,PLAN!B:AB,19,0)</f>
        <v>46252</v>
      </c>
      <c r="K624" s="57" t="str">
        <f>VLOOKUP(A624,PLAN!B:AB,20,0)</f>
        <v>M6</v>
      </c>
      <c r="L624" s="54"/>
      <c r="M624" s="54"/>
      <c r="N624" s="54"/>
      <c r="O624" s="286" t="str">
        <f>VLOOKUP(A624,PLAN!B:AB,21,0)</f>
        <v>F2</v>
      </c>
      <c r="P624" s="285"/>
      <c r="Q624" s="55">
        <f>VLOOKUP(A624,PLAN!B:AB,16,0)</f>
        <v>46251</v>
      </c>
    </row>
    <row r="625" spans="1:17" ht="15" customHeight="1">
      <c r="A625" s="299" t="s">
        <v>6134</v>
      </c>
      <c r="B625" s="60">
        <f>VLOOKUP(A625,PLAN!B:T,5,0)</f>
        <v>11127820</v>
      </c>
      <c r="C625" s="60" t="str">
        <f>VLOOKUP(A625,PLAN!B:T,6,0)</f>
        <v>2131618-B-A</v>
      </c>
      <c r="D625" s="60" t="str">
        <f>VLOOKUP(A625,PLAN!B:T,7,0)</f>
        <v>WAIN-CKI-200 NO CE</v>
      </c>
      <c r="E625" s="60" t="str">
        <f>VLOOKUP(A625,PLAN!B:T,4,0)</f>
        <v>1001942476</v>
      </c>
      <c r="F625" s="59">
        <f>VLOOKUP(A625,PLAN!B:T,9,0)</f>
        <v>46261</v>
      </c>
      <c r="G625" s="59" t="str">
        <f>VLOOKUP(A625,PLAN!B:T,10,0)</f>
        <v>0103602690</v>
      </c>
      <c r="H625" s="58" t="str">
        <f>VLOOKUP(A625,PLAN!B:T,11,0)</f>
        <v>260807A42A</v>
      </c>
      <c r="I625" s="58">
        <f>VLOOKUP(A625,PLAN!B:T,12,0)</f>
        <v>240</v>
      </c>
      <c r="J625" s="55">
        <f>VLOOKUP(A625,PLAN!B:AB,19,0)</f>
        <v>46252</v>
      </c>
      <c r="K625" s="57" t="str">
        <f>VLOOKUP(A625,PLAN!B:AB,20,0)</f>
        <v>M6</v>
      </c>
      <c r="L625" s="54"/>
      <c r="M625" s="54"/>
      <c r="N625" s="54"/>
      <c r="O625" s="286" t="str">
        <f>VLOOKUP(A625,PLAN!B:AB,21,0)</f>
        <v>F2</v>
      </c>
      <c r="P625" s="285"/>
      <c r="Q625" s="55">
        <f>VLOOKUP(A625,PLAN!B:AB,16,0)</f>
        <v>46251</v>
      </c>
    </row>
    <row r="626" spans="1:17" ht="15" customHeight="1">
      <c r="A626" s="299" t="s">
        <v>6135</v>
      </c>
      <c r="B626" s="60">
        <f>VLOOKUP(A626,PLAN!B:T,5,0)</f>
        <v>11127218</v>
      </c>
      <c r="C626" s="60" t="str">
        <f>VLOOKUP(A626,PLAN!B:T,6,0)</f>
        <v>2131626-B-A</v>
      </c>
      <c r="D626" s="60" t="str">
        <f>VLOOKUP(A626,PLAN!B:T,7,0)</f>
        <v>WAIN-CKI-200-BS NO CE</v>
      </c>
      <c r="E626" s="60" t="str">
        <f>VLOOKUP(A626,PLAN!B:T,4,0)</f>
        <v>1001942477</v>
      </c>
      <c r="F626" s="59">
        <f>VLOOKUP(A626,PLAN!B:T,9,0)</f>
        <v>46261</v>
      </c>
      <c r="G626" s="59" t="str">
        <f>VLOOKUP(A626,PLAN!B:T,10,0)</f>
        <v>0103602691</v>
      </c>
      <c r="H626" s="58" t="str">
        <f>VLOOKUP(A626,PLAN!B:T,11,0)</f>
        <v>260807A43A</v>
      </c>
      <c r="I626" s="58">
        <f>VLOOKUP(A626,PLAN!B:T,12,0)</f>
        <v>120</v>
      </c>
      <c r="J626" s="55">
        <f>VLOOKUP(A626,PLAN!B:AB,19,0)</f>
        <v>46252</v>
      </c>
      <c r="K626" s="57" t="str">
        <f>VLOOKUP(A626,PLAN!B:AB,20,0)</f>
        <v>M6</v>
      </c>
      <c r="L626" s="54"/>
      <c r="M626" s="54"/>
      <c r="N626" s="54"/>
      <c r="O626" s="286" t="str">
        <f>VLOOKUP(A626,PLAN!B:AB,21,0)</f>
        <v>F2</v>
      </c>
      <c r="P626" s="285"/>
      <c r="Q626" s="55">
        <f>VLOOKUP(A626,PLAN!B:AB,16,0)</f>
        <v>46251</v>
      </c>
    </row>
    <row r="627" spans="1:17" ht="15" customHeight="1">
      <c r="A627" s="299" t="s">
        <v>6141</v>
      </c>
      <c r="B627" s="60">
        <f>VLOOKUP(A627,PLAN!B:T,5,0)</f>
        <v>11117354</v>
      </c>
      <c r="C627" s="60" t="str">
        <f>VLOOKUP(A627,PLAN!B:T,6,0)</f>
        <v>2131726-B-A</v>
      </c>
      <c r="D627" s="60" t="str">
        <f>VLOOKUP(A627,PLAN!B:T,7,0)</f>
        <v>AHW14R013S NO CE</v>
      </c>
      <c r="E627" s="60" t="str">
        <f>VLOOKUP(A627,PLAN!B:T,4,0)</f>
        <v>1001942756</v>
      </c>
      <c r="F627" s="59">
        <f>VLOOKUP(A627,PLAN!B:T,9,0)</f>
        <v>46261</v>
      </c>
      <c r="G627" s="59" t="str">
        <f>VLOOKUP(A627,PLAN!B:T,10,0)</f>
        <v>0103603187</v>
      </c>
      <c r="H627" s="58" t="str">
        <f>VLOOKUP(A627,PLAN!B:T,11,0)</f>
        <v>260807A44A</v>
      </c>
      <c r="I627" s="58">
        <f>VLOOKUP(A627,PLAN!B:T,12,0)</f>
        <v>70</v>
      </c>
      <c r="J627" s="55">
        <f>VLOOKUP(A627,PLAN!B:AB,19,0)</f>
        <v>46252</v>
      </c>
      <c r="K627" s="57" t="str">
        <f>VLOOKUP(A627,PLAN!B:AB,20,0)</f>
        <v>M6</v>
      </c>
      <c r="L627" s="54"/>
      <c r="M627" s="54"/>
      <c r="N627" s="54"/>
      <c r="O627" s="286" t="str">
        <f>VLOOKUP(A627,PLAN!B:AB,21,0)</f>
        <v>F2</v>
      </c>
      <c r="P627" s="285"/>
      <c r="Q627" s="55">
        <f>VLOOKUP(A627,PLAN!B:AB,16,0)</f>
        <v>46251</v>
      </c>
    </row>
    <row r="628" spans="1:17" ht="15" customHeight="1">
      <c r="A628" s="299" t="s">
        <v>6136</v>
      </c>
      <c r="B628" s="60">
        <f>VLOOKUP(A628,PLAN!B:T,5,0)</f>
        <v>11122029</v>
      </c>
      <c r="C628" s="60" t="str">
        <f>VLOOKUP(A628,PLAN!B:T,6,0)</f>
        <v>2051007-D-A</v>
      </c>
      <c r="D628" s="60" t="str">
        <f>VLOOKUP(A628,PLAN!B:T,7,0)</f>
        <v>FI025A45 JP</v>
      </c>
      <c r="E628" s="60" t="str">
        <f>VLOOKUP(A628,PLAN!B:T,4,0)</f>
        <v>1001942478</v>
      </c>
      <c r="F628" s="59">
        <f>VLOOKUP(A628,PLAN!B:T,9,0)</f>
        <v>46261</v>
      </c>
      <c r="G628" s="59" t="str">
        <f>VLOOKUP(A628,PLAN!B:T,10,0)</f>
        <v>0103602692</v>
      </c>
      <c r="H628" s="58" t="str">
        <f>VLOOKUP(A628,PLAN!B:T,11,0)</f>
        <v>260807S01A</v>
      </c>
      <c r="I628" s="58">
        <f>VLOOKUP(A628,PLAN!B:T,12,0)</f>
        <v>92</v>
      </c>
      <c r="J628" s="55">
        <f>VLOOKUP(A628,PLAN!B:AB,19,0)</f>
        <v>46252</v>
      </c>
      <c r="K628" s="57" t="str">
        <f>VLOOKUP(A628,PLAN!B:AB,20,0)</f>
        <v>M6</v>
      </c>
      <c r="L628" s="54"/>
      <c r="M628" s="54"/>
      <c r="N628" s="54"/>
      <c r="O628" s="286" t="str">
        <f>VLOOKUP(A628,PLAN!B:AB,21,0)</f>
        <v>F2</v>
      </c>
      <c r="P628" s="285"/>
      <c r="Q628" s="55">
        <f>VLOOKUP(A628,PLAN!B:AB,16,0)</f>
        <v>46251</v>
      </c>
    </row>
    <row r="629" spans="1:17" ht="15" customHeight="1">
      <c r="A629" s="299" t="s">
        <v>6137</v>
      </c>
      <c r="B629" s="60">
        <f>VLOOKUP(A629,PLAN!B:T,5,0)</f>
        <v>11122031</v>
      </c>
      <c r="C629" s="60" t="str">
        <f>VLOOKUP(A629,PLAN!B:T,6,0)</f>
        <v>2051046-E-A</v>
      </c>
      <c r="D629" s="60" t="str">
        <f>VLOOKUP(A629,PLAN!B:T,7,0)</f>
        <v>MTA0025N45S JP</v>
      </c>
      <c r="E629" s="60" t="str">
        <f>VLOOKUP(A629,PLAN!B:T,4,0)</f>
        <v>1001942479</v>
      </c>
      <c r="F629" s="59">
        <f>VLOOKUP(A629,PLAN!B:T,9,0)</f>
        <v>46261</v>
      </c>
      <c r="G629" s="59" t="str">
        <f>VLOOKUP(A629,PLAN!B:T,10,0)</f>
        <v>0103602693</v>
      </c>
      <c r="H629" s="58" t="str">
        <f>VLOOKUP(A629,PLAN!B:T,11,0)</f>
        <v>260807S02A</v>
      </c>
      <c r="I629" s="58">
        <f>VLOOKUP(A629,PLAN!B:T,12,0)</f>
        <v>12</v>
      </c>
      <c r="J629" s="55">
        <f>VLOOKUP(A629,PLAN!B:AB,19,0)</f>
        <v>46252</v>
      </c>
      <c r="K629" s="57" t="str">
        <f>VLOOKUP(A629,PLAN!B:AB,20,0)</f>
        <v>M6</v>
      </c>
      <c r="L629" s="54"/>
      <c r="M629" s="54"/>
      <c r="N629" s="54"/>
      <c r="O629" s="286" t="str">
        <f>VLOOKUP(A629,PLAN!B:AB,21,0)</f>
        <v>F2</v>
      </c>
      <c r="P629" s="285"/>
      <c r="Q629" s="55">
        <f>VLOOKUP(A629,PLAN!B:AB,16,0)</f>
        <v>46251</v>
      </c>
    </row>
    <row r="630" spans="1:17" ht="15" customHeight="1">
      <c r="A630" s="299" t="s">
        <v>6138</v>
      </c>
      <c r="B630" s="60">
        <f>VLOOKUP(A630,PLAN!B:T,5,0)</f>
        <v>11134977</v>
      </c>
      <c r="C630" s="60" t="str">
        <f>VLOOKUP(A630,PLAN!B:T,6,0)</f>
        <v>1931204-K-A</v>
      </c>
      <c r="D630" s="60" t="str">
        <f>VLOOKUP(A630,PLAN!B:T,7,0)</f>
        <v>E0018450AG-2 JP</v>
      </c>
      <c r="E630" s="60" t="str">
        <f>VLOOKUP(A630,PLAN!B:T,4,0)</f>
        <v>1001942481</v>
      </c>
      <c r="F630" s="59">
        <f>VLOOKUP(A630,PLAN!B:T,9,0)</f>
        <v>46261</v>
      </c>
      <c r="G630" s="59" t="str">
        <f>VLOOKUP(A630,PLAN!B:T,10,0)</f>
        <v>0103602695</v>
      </c>
      <c r="H630" s="58" t="str">
        <f>VLOOKUP(A630,PLAN!B:T,11,0)</f>
        <v>260807S03A</v>
      </c>
      <c r="I630" s="58">
        <f>VLOOKUP(A630,PLAN!B:T,12,0)</f>
        <v>182</v>
      </c>
      <c r="J630" s="55">
        <f>VLOOKUP(A630,PLAN!B:AB,19,0)</f>
        <v>46252</v>
      </c>
      <c r="K630" s="57" t="str">
        <f>VLOOKUP(A630,PLAN!B:AB,20,0)</f>
        <v>M6</v>
      </c>
      <c r="L630" s="54"/>
      <c r="M630" s="54"/>
      <c r="N630" s="54"/>
      <c r="O630" s="286" t="str">
        <f>VLOOKUP(A630,PLAN!B:AB,21,0)</f>
        <v>F2</v>
      </c>
      <c r="P630" s="285"/>
      <c r="Q630" s="55">
        <f>VLOOKUP(A630,PLAN!B:AB,16,0)</f>
        <v>46251</v>
      </c>
    </row>
    <row r="631" spans="1:17" ht="15" customHeight="1">
      <c r="A631" s="299" t="s">
        <v>6139</v>
      </c>
      <c r="B631" s="60">
        <f>VLOOKUP(A631,PLAN!B:T,5,0)</f>
        <v>11127225</v>
      </c>
      <c r="C631" s="60" t="str">
        <f>VLOOKUP(A631,PLAN!B:T,6,0)</f>
        <v>2351004-0-A</v>
      </c>
      <c r="D631" s="60" t="str">
        <f>VLOOKUP(A631,PLAN!B:T,7,0)</f>
        <v>TES0025S US</v>
      </c>
      <c r="E631" s="60" t="str">
        <f>VLOOKUP(A631,PLAN!B:T,4,0)</f>
        <v>1001942482</v>
      </c>
      <c r="F631" s="59">
        <f>VLOOKUP(A631,PLAN!B:T,9,0)</f>
        <v>46260</v>
      </c>
      <c r="G631" s="59" t="str">
        <f>VLOOKUP(A631,PLAN!B:T,10,0)</f>
        <v>0103602696</v>
      </c>
      <c r="H631" s="58" t="str">
        <f>VLOOKUP(A631,PLAN!B:T,11,0)</f>
        <v>260807G01A</v>
      </c>
      <c r="I631" s="58">
        <f>VLOOKUP(A631,PLAN!B:T,12,0)</f>
        <v>3</v>
      </c>
      <c r="J631" s="55">
        <f>VLOOKUP(A631,PLAN!B:AB,19,0)</f>
        <v>46252</v>
      </c>
      <c r="K631" s="57" t="str">
        <f>VLOOKUP(A631,PLAN!B:AB,20,0)</f>
        <v>M6</v>
      </c>
      <c r="L631" s="54"/>
      <c r="M631" s="54"/>
      <c r="N631" s="54"/>
      <c r="O631" s="286" t="str">
        <f>VLOOKUP(A631,PLAN!B:AB,21,0)</f>
        <v>F2</v>
      </c>
      <c r="P631" s="285"/>
      <c r="Q631" s="55">
        <f>VLOOKUP(A631,PLAN!B:AB,16,0)</f>
        <v>46251</v>
      </c>
    </row>
    <row r="632" spans="1:17" ht="15" customHeight="1">
      <c r="A632" s="299" t="s">
        <v>6140</v>
      </c>
      <c r="B632" s="60">
        <f>VLOOKUP(A632,PLAN!B:T,5,0)</f>
        <v>11127226</v>
      </c>
      <c r="C632" s="60" t="str">
        <f>VLOOKUP(A632,PLAN!B:T,6,0)</f>
        <v>2351005-0-A</v>
      </c>
      <c r="D632" s="60" t="str">
        <f>VLOOKUP(A632,PLAN!B:T,7,0)</f>
        <v>TES0018S US</v>
      </c>
      <c r="E632" s="60" t="str">
        <f>VLOOKUP(A632,PLAN!B:T,4,0)</f>
        <v>1001942483</v>
      </c>
      <c r="F632" s="59">
        <f>VLOOKUP(A632,PLAN!B:T,9,0)</f>
        <v>46260</v>
      </c>
      <c r="G632" s="59" t="str">
        <f>VLOOKUP(A632,PLAN!B:T,10,0)</f>
        <v>0103602697</v>
      </c>
      <c r="H632" s="58" t="str">
        <f>VLOOKUP(A632,PLAN!B:T,11,0)</f>
        <v>260807G02A</v>
      </c>
      <c r="I632" s="58">
        <f>VLOOKUP(A632,PLAN!B:T,12,0)</f>
        <v>22</v>
      </c>
      <c r="J632" s="55">
        <f>VLOOKUP(A632,PLAN!B:AB,19,0)</f>
        <v>46249</v>
      </c>
      <c r="K632" s="57" t="str">
        <f>VLOOKUP(A632,PLAN!B:AB,20,0)</f>
        <v>M8</v>
      </c>
      <c r="L632" s="54"/>
      <c r="M632" s="54"/>
      <c r="N632" s="54"/>
      <c r="O632" s="286" t="str">
        <f>VLOOKUP(A632,PLAN!B:AB,21,0)</f>
        <v>F2</v>
      </c>
      <c r="P632" s="285"/>
      <c r="Q632" s="55">
        <f>VLOOKUP(A632,PLAN!B:AB,16,0)</f>
        <v>46251</v>
      </c>
    </row>
    <row r="633" spans="1:17" ht="15" customHeight="1">
      <c r="A633" s="299" t="s">
        <v>7203</v>
      </c>
      <c r="B633" s="60">
        <f>VLOOKUP(A633,PLAN!B:T,5,0)</f>
        <v>11127226</v>
      </c>
      <c r="C633" s="60" t="str">
        <f>VLOOKUP(A633,PLAN!B:T,6,0)</f>
        <v>2351005-0-A</v>
      </c>
      <c r="D633" s="60" t="str">
        <f>VLOOKUP(A633,PLAN!B:T,7,0)</f>
        <v>TES0018S US</v>
      </c>
      <c r="E633" s="60" t="str">
        <f>VLOOKUP(A633,PLAN!B:T,4,0)</f>
        <v>1001948185</v>
      </c>
      <c r="F633" s="59">
        <f>VLOOKUP(A633,PLAN!B:T,9,0)</f>
        <v>46261</v>
      </c>
      <c r="G633" s="59" t="str">
        <f>VLOOKUP(A633,PLAN!B:T,10,0)</f>
        <v>0103614356</v>
      </c>
      <c r="H633" s="58" t="str">
        <f>VLOOKUP(A633,PLAN!B:T,11,0)</f>
        <v>260817G01A</v>
      </c>
      <c r="I633" s="58">
        <f>VLOOKUP(A633,PLAN!B:T,12,0)</f>
        <v>2</v>
      </c>
      <c r="J633" s="55">
        <f>VLOOKUP(A633,PLAN!B:AB,19,0)</f>
        <v>46252</v>
      </c>
      <c r="K633" s="57" t="str">
        <f>VLOOKUP(A633,PLAN!B:AB,20,0)</f>
        <v>M6</v>
      </c>
      <c r="L633" s="54"/>
      <c r="M633" s="54"/>
      <c r="N633" s="54"/>
      <c r="O633" s="286" t="str">
        <f>VLOOKUP(A633,PLAN!B:AB,21,0)</f>
        <v>F2</v>
      </c>
      <c r="P633" s="285"/>
      <c r="Q633" s="55">
        <f>VLOOKUP(A633,PLAN!B:AB,16,0)</f>
        <v>46251</v>
      </c>
    </row>
    <row r="634" spans="1:17" ht="15" customHeight="1">
      <c r="A634" s="299" t="s">
        <v>7204</v>
      </c>
      <c r="B634" s="60">
        <f>VLOOKUP(A634,PLAN!B:T,5,0)</f>
        <v>11127226</v>
      </c>
      <c r="C634" s="60" t="str">
        <f>VLOOKUP(A634,PLAN!B:T,6,0)</f>
        <v>2351005-0-A</v>
      </c>
      <c r="D634" s="60" t="str">
        <f>VLOOKUP(A634,PLAN!B:T,7,0)</f>
        <v>TES0018S US</v>
      </c>
      <c r="E634" s="60" t="str">
        <f>VLOOKUP(A634,PLAN!B:T,4,0)</f>
        <v>4000017545</v>
      </c>
      <c r="F634" s="59">
        <f>VLOOKUP(A634,PLAN!B:T,9,0)</f>
        <v>46261</v>
      </c>
      <c r="G634" s="59" t="str">
        <f>VLOOKUP(A634,PLAN!B:T,10,0)</f>
        <v>0103614347</v>
      </c>
      <c r="H634" s="58" t="str">
        <f>VLOOKUP(A634,PLAN!B:T,11,0)</f>
        <v>250926G02B</v>
      </c>
      <c r="I634" s="58">
        <f>VLOOKUP(A634,PLAN!B:T,12,0)</f>
        <v>5</v>
      </c>
      <c r="J634" s="55">
        <f>VLOOKUP(A634,PLAN!B:AB,19,0)</f>
        <v>46252</v>
      </c>
      <c r="K634" s="57" t="str">
        <f>VLOOKUP(A634,PLAN!B:AB,20,0)</f>
        <v>M6</v>
      </c>
      <c r="L634" s="54"/>
      <c r="M634" s="54"/>
      <c r="N634" s="54"/>
      <c r="O634" s="286" t="str">
        <f>VLOOKUP(A634,PLAN!B:AB,21,0)</f>
        <v>F2</v>
      </c>
      <c r="P634" s="285"/>
      <c r="Q634" s="55">
        <f>VLOOKUP(A634,PLAN!B:AB,16,0)</f>
        <v>46251</v>
      </c>
    </row>
    <row r="635" spans="1:17" ht="15" customHeight="1">
      <c r="A635" s="299" t="s">
        <v>7205</v>
      </c>
      <c r="B635" s="60">
        <f>VLOOKUP(A635,PLAN!B:T,5,0)</f>
        <v>11127226</v>
      </c>
      <c r="C635" s="60" t="str">
        <f>VLOOKUP(A635,PLAN!B:T,6,0)</f>
        <v>2351005-0-A</v>
      </c>
      <c r="D635" s="60" t="str">
        <f>VLOOKUP(A635,PLAN!B:T,7,0)</f>
        <v>TES0018S US</v>
      </c>
      <c r="E635" s="60" t="str">
        <f>VLOOKUP(A635,PLAN!B:T,4,0)</f>
        <v>4000017546</v>
      </c>
      <c r="F635" s="59">
        <f>VLOOKUP(A635,PLAN!B:T,9,0)</f>
        <v>46261</v>
      </c>
      <c r="G635" s="59" t="str">
        <f>VLOOKUP(A635,PLAN!B:T,10,0)</f>
        <v>0103614348</v>
      </c>
      <c r="H635" s="58" t="str">
        <f>VLOOKUP(A635,PLAN!B:T,11,0)</f>
        <v>251208G01B</v>
      </c>
      <c r="I635" s="58">
        <f>VLOOKUP(A635,PLAN!B:T,12,0)</f>
        <v>5</v>
      </c>
      <c r="J635" s="55">
        <f>VLOOKUP(A635,PLAN!B:AB,19,0)</f>
        <v>46252</v>
      </c>
      <c r="K635" s="57" t="str">
        <f>VLOOKUP(A635,PLAN!B:AB,20,0)</f>
        <v>M6</v>
      </c>
      <c r="L635" s="54"/>
      <c r="M635" s="54"/>
      <c r="N635" s="54"/>
      <c r="O635" s="286" t="str">
        <f>VLOOKUP(A635,PLAN!B:AB,21,0)</f>
        <v>F2</v>
      </c>
      <c r="P635" s="285"/>
      <c r="Q635" s="55">
        <f>VLOOKUP(A635,PLAN!B:AB,16,0)</f>
        <v>46251</v>
      </c>
    </row>
    <row r="636" spans="1:17" ht="15" customHeight="1">
      <c r="A636" s="299" t="s">
        <v>6197</v>
      </c>
      <c r="B636" s="60">
        <f>VLOOKUP(A636,PLAN!B:T,5,0)</f>
        <v>11134236</v>
      </c>
      <c r="C636" s="60" t="str">
        <f>VLOOKUP(A636,PLAN!B:T,6,0)</f>
        <v>1136431-Q-AK</v>
      </c>
      <c r="D636" s="60" t="str">
        <f>VLOOKUP(A636,PLAN!B:T,7,0)</f>
        <v>AHW14R007P CN</v>
      </c>
      <c r="E636" s="60" t="str">
        <f>VLOOKUP(A636,PLAN!B:T,4,0)</f>
        <v xml:space="preserve"> 1001942821</v>
      </c>
      <c r="F636" s="59">
        <f>VLOOKUP(A636,PLAN!B:T,9,0)</f>
        <v>46261</v>
      </c>
      <c r="G636" s="59" t="str">
        <f>VLOOKUP(A636,PLAN!B:T,10,0)</f>
        <v>0103603296</v>
      </c>
      <c r="H636" s="58" t="str">
        <f>VLOOKUP(A636,PLAN!B:T,11,0)</f>
        <v>260807A45A</v>
      </c>
      <c r="I636" s="58">
        <f>VLOOKUP(A636,PLAN!B:T,12,0)</f>
        <v>1400</v>
      </c>
      <c r="J636" s="55">
        <f>VLOOKUP(A636,PLAN!B:AB,19,0)</f>
        <v>46252</v>
      </c>
      <c r="K636" s="57" t="str">
        <f>VLOOKUP(A636,PLAN!B:AB,20,0)</f>
        <v>M7</v>
      </c>
      <c r="L636" s="54"/>
      <c r="M636" s="54"/>
      <c r="N636" s="54"/>
      <c r="O636" s="286" t="str">
        <f>VLOOKUP(A636,PLAN!B:AB,21,0)</f>
        <v>F2</v>
      </c>
      <c r="P636" s="285"/>
      <c r="Q636" s="55">
        <f>VLOOKUP(A636,PLAN!B:AB,16,0)</f>
        <v>46251</v>
      </c>
    </row>
    <row r="637" spans="1:17" ht="15" customHeight="1">
      <c r="A637" s="299" t="s">
        <v>6198</v>
      </c>
      <c r="B637" s="60">
        <f>VLOOKUP(A637,PLAN!B:T,5,0)</f>
        <v>11134238</v>
      </c>
      <c r="C637" s="60" t="str">
        <f>VLOOKUP(A637,PLAN!B:T,6,0)</f>
        <v>1436288-K-AK</v>
      </c>
      <c r="D637" s="60" t="str">
        <f>VLOOKUP(A637,PLAN!B:T,7,0)</f>
        <v>AHW14R008P CN</v>
      </c>
      <c r="E637" s="60" t="str">
        <f>VLOOKUP(A637,PLAN!B:T,4,0)</f>
        <v>1001942822</v>
      </c>
      <c r="F637" s="59">
        <f>VLOOKUP(A637,PLAN!B:T,9,0)</f>
        <v>46261</v>
      </c>
      <c r="G637" s="59" t="str">
        <f>VLOOKUP(A637,PLAN!B:T,10,0)</f>
        <v>0103603297</v>
      </c>
      <c r="H637" s="58" t="str">
        <f>VLOOKUP(A637,PLAN!B:T,11,0)</f>
        <v>260807A46A</v>
      </c>
      <c r="I637" s="58">
        <f>VLOOKUP(A637,PLAN!B:T,12,0)</f>
        <v>1100</v>
      </c>
      <c r="J637" s="55">
        <f>VLOOKUP(A637,PLAN!B:AB,19,0)</f>
        <v>46252</v>
      </c>
      <c r="K637" s="57" t="str">
        <f>VLOOKUP(A637,PLAN!B:AB,20,0)</f>
        <v>M7</v>
      </c>
      <c r="L637" s="54"/>
      <c r="M637" s="54"/>
      <c r="N637" s="54"/>
      <c r="O637" s="286" t="str">
        <f>VLOOKUP(A637,PLAN!B:AB,21,0)</f>
        <v>F2</v>
      </c>
      <c r="P637" s="285"/>
      <c r="Q637" s="55">
        <f>VLOOKUP(A637,PLAN!B:AB,16,0)</f>
        <v>46251</v>
      </c>
    </row>
    <row r="638" spans="1:17" ht="15" customHeight="1">
      <c r="A638" s="299" t="s">
        <v>6199</v>
      </c>
      <c r="B638" s="60">
        <f>VLOOKUP(A638,PLAN!B:T,5,0)</f>
        <v>11134239</v>
      </c>
      <c r="C638" s="60" t="str">
        <f>VLOOKUP(A638,PLAN!B:T,6,0)</f>
        <v>1436292-K-AK</v>
      </c>
      <c r="D638" s="60" t="str">
        <f>VLOOKUP(A638,PLAN!B:T,7,0)</f>
        <v>AHW14R011P CN</v>
      </c>
      <c r="E638" s="60">
        <f>VLOOKUP(A638,PLAN!B:T,4,0)</f>
        <v>1001942823</v>
      </c>
      <c r="F638" s="59">
        <f>VLOOKUP(A638,PLAN!B:T,9,0)</f>
        <v>46261</v>
      </c>
      <c r="G638" s="59" t="str">
        <f>VLOOKUP(A638,PLAN!B:T,10,0)</f>
        <v>0103603298</v>
      </c>
      <c r="H638" s="58" t="str">
        <f>VLOOKUP(A638,PLAN!B:T,11,0)</f>
        <v>260807A47A</v>
      </c>
      <c r="I638" s="58">
        <f>VLOOKUP(A638,PLAN!B:T,12,0)</f>
        <v>1050</v>
      </c>
      <c r="J638" s="55">
        <f>VLOOKUP(A638,PLAN!B:AB,19,0)</f>
        <v>46252</v>
      </c>
      <c r="K638" s="57" t="str">
        <f>VLOOKUP(A638,PLAN!B:AB,20,0)</f>
        <v>M7</v>
      </c>
      <c r="L638" s="54"/>
      <c r="M638" s="54"/>
      <c r="N638" s="54"/>
      <c r="O638" s="286" t="str">
        <f>VLOOKUP(A638,PLAN!B:AB,21,0)</f>
        <v>F2</v>
      </c>
      <c r="P638" s="285"/>
      <c r="Q638" s="55">
        <f>VLOOKUP(A638,PLAN!B:AB,16,0)</f>
        <v>46251</v>
      </c>
    </row>
    <row r="639" spans="1:17" ht="15" customHeight="1">
      <c r="A639" s="299" t="s">
        <v>6270</v>
      </c>
      <c r="B639" s="60">
        <f>VLOOKUP(A639,PLAN!B:T,5,0)</f>
        <v>11134235</v>
      </c>
      <c r="C639" s="60" t="str">
        <f>VLOOKUP(A639,PLAN!B:T,6,0)</f>
        <v>1036068-S-AK</v>
      </c>
      <c r="D639" s="60" t="str">
        <f>VLOOKUP(A639,PLAN!B:T,7,0)</f>
        <v>AHW14R001S CN</v>
      </c>
      <c r="E639" s="60" t="str">
        <f>VLOOKUP(A639,PLAN!B:T,4,0)</f>
        <v>1001946241</v>
      </c>
      <c r="F639" s="59">
        <f>VLOOKUP(A639,PLAN!B:T,9,0)</f>
        <v>46262</v>
      </c>
      <c r="G639" s="59" t="str">
        <f>VLOOKUP(A639,PLAN!B:T,10,0)</f>
        <v>0103610262</v>
      </c>
      <c r="H639" s="58" t="str">
        <f>VLOOKUP(A639,PLAN!B:T,11,0)</f>
        <v>260813A01A</v>
      </c>
      <c r="I639" s="58">
        <f>VLOOKUP(A639,PLAN!B:T,12,0)</f>
        <v>3586</v>
      </c>
      <c r="J639" s="55">
        <f>VLOOKUP(A639,PLAN!B:AB,19,0)</f>
        <v>46253</v>
      </c>
      <c r="K639" s="57" t="str">
        <f>VLOOKUP(A639,PLAN!B:AB,20,0)</f>
        <v>M1</v>
      </c>
      <c r="L639" s="54"/>
      <c r="M639" s="54"/>
      <c r="N639" s="54"/>
      <c r="O639" s="286" t="str">
        <f>VLOOKUP(A639,PLAN!B:AB,21,0)</f>
        <v>F3</v>
      </c>
      <c r="P639" s="285"/>
      <c r="Q639" s="55">
        <f>VLOOKUP(A639,PLAN!B:AB,16,0)</f>
        <v>46252</v>
      </c>
    </row>
    <row r="640" spans="1:17" ht="15" customHeight="1">
      <c r="A640" s="299" t="s">
        <v>6272</v>
      </c>
      <c r="B640" s="60">
        <f>VLOOKUP(A640,PLAN!B:T,5,0)</f>
        <v>11134235</v>
      </c>
      <c r="C640" s="60" t="str">
        <f>VLOOKUP(A640,PLAN!B:T,6,0)</f>
        <v>1036068-S-AK</v>
      </c>
      <c r="D640" s="60" t="str">
        <f>VLOOKUP(A640,PLAN!B:T,7,0)</f>
        <v>AHW14R001S CN</v>
      </c>
      <c r="E640" s="60" t="str">
        <f>VLOOKUP(A640,PLAN!B:T,4,0)</f>
        <v>1001946242</v>
      </c>
      <c r="F640" s="59">
        <f>VLOOKUP(A640,PLAN!B:T,9,0)</f>
        <v>46262</v>
      </c>
      <c r="G640" s="59" t="str">
        <f>VLOOKUP(A640,PLAN!B:T,10,0)</f>
        <v>0103610263</v>
      </c>
      <c r="H640" s="58" t="str">
        <f>VLOOKUP(A640,PLAN!B:T,11,0)</f>
        <v>260813A02A</v>
      </c>
      <c r="I640" s="58">
        <f>VLOOKUP(A640,PLAN!B:T,12,0)</f>
        <v>3586</v>
      </c>
      <c r="J640" s="55">
        <f>VLOOKUP(A640,PLAN!B:AB,19,0)</f>
        <v>46253</v>
      </c>
      <c r="K640" s="57" t="str">
        <f>VLOOKUP(A640,PLAN!B:AB,20,0)</f>
        <v>M2</v>
      </c>
      <c r="L640" s="54"/>
      <c r="M640" s="54"/>
      <c r="N640" s="54"/>
      <c r="O640" s="286" t="str">
        <f>VLOOKUP(A640,PLAN!B:AB,21,0)</f>
        <v>F3</v>
      </c>
      <c r="P640" s="285"/>
      <c r="Q640" s="55">
        <f>VLOOKUP(A640,PLAN!B:AB,16,0)</f>
        <v>46252</v>
      </c>
    </row>
    <row r="641" spans="1:17" ht="15" customHeight="1">
      <c r="A641" s="299" t="s">
        <v>6273</v>
      </c>
      <c r="B641" s="60">
        <f>VLOOKUP(A641,PLAN!B:T,5,0)</f>
        <v>11134237</v>
      </c>
      <c r="C641" s="60" t="str">
        <f>VLOOKUP(A641,PLAN!B:T,6,0)</f>
        <v>1436196-Q-A</v>
      </c>
      <c r="D641" s="60" t="str">
        <f>VLOOKUP(A641,PLAN!B:T,7,0)</f>
        <v>AHW14R004S CN</v>
      </c>
      <c r="E641" s="60" t="str">
        <f>VLOOKUP(A641,PLAN!B:T,4,0)</f>
        <v>1001946243</v>
      </c>
      <c r="F641" s="59">
        <f>VLOOKUP(A641,PLAN!B:T,9,0)</f>
        <v>46262</v>
      </c>
      <c r="G641" s="59" t="str">
        <f>VLOOKUP(A641,PLAN!B:T,10,0)</f>
        <v>0103610264</v>
      </c>
      <c r="H641" s="58" t="str">
        <f>VLOOKUP(A641,PLAN!B:T,11,0)</f>
        <v>260813A03A</v>
      </c>
      <c r="I641" s="58">
        <f>VLOOKUP(A641,PLAN!B:T,12,0)</f>
        <v>869</v>
      </c>
      <c r="J641" s="55">
        <f>VLOOKUP(A641,PLAN!B:AB,19,0)</f>
        <v>46253</v>
      </c>
      <c r="K641" s="57" t="str">
        <f>VLOOKUP(A641,PLAN!B:AB,20,0)</f>
        <v>M3</v>
      </c>
      <c r="L641" s="54"/>
      <c r="M641" s="54"/>
      <c r="N641" s="54"/>
      <c r="O641" s="286" t="str">
        <f>VLOOKUP(A641,PLAN!B:AB,21,0)</f>
        <v>F3</v>
      </c>
      <c r="P641" s="285"/>
      <c r="Q641" s="55">
        <f>VLOOKUP(A641,PLAN!B:AB,16,0)</f>
        <v>46252</v>
      </c>
    </row>
    <row r="642" spans="1:17" ht="15" customHeight="1">
      <c r="A642" s="299" t="s">
        <v>6274</v>
      </c>
      <c r="B642" s="60">
        <f>VLOOKUP(A642,PLAN!B:T,5,0)</f>
        <v>11134237</v>
      </c>
      <c r="C642" s="60" t="str">
        <f>VLOOKUP(A642,PLAN!B:T,6,0)</f>
        <v>1436196-Q-A</v>
      </c>
      <c r="D642" s="60" t="str">
        <f>VLOOKUP(A642,PLAN!B:T,7,0)</f>
        <v>AHW14R004S CN</v>
      </c>
      <c r="E642" s="60" t="str">
        <f>VLOOKUP(A642,PLAN!B:T,4,0)</f>
        <v>1001946244</v>
      </c>
      <c r="F642" s="59">
        <f>VLOOKUP(A642,PLAN!B:T,9,0)</f>
        <v>46262</v>
      </c>
      <c r="G642" s="59" t="str">
        <f>VLOOKUP(A642,PLAN!B:T,10,0)</f>
        <v>0103610265</v>
      </c>
      <c r="H642" s="58" t="str">
        <f>VLOOKUP(A642,PLAN!B:T,11,0)</f>
        <v>260813A04A</v>
      </c>
      <c r="I642" s="58">
        <f>VLOOKUP(A642,PLAN!B:T,12,0)</f>
        <v>1516</v>
      </c>
      <c r="J642" s="55">
        <f>VLOOKUP(A642,PLAN!B:AB,19,0)</f>
        <v>46253</v>
      </c>
      <c r="K642" s="57" t="str">
        <f>VLOOKUP(A642,PLAN!B:AB,20,0)</f>
        <v>M3</v>
      </c>
      <c r="L642" s="54"/>
      <c r="M642" s="54"/>
      <c r="N642" s="54"/>
      <c r="O642" s="286" t="str">
        <f>VLOOKUP(A642,PLAN!B:AB,21,0)</f>
        <v>F3</v>
      </c>
      <c r="P642" s="285"/>
      <c r="Q642" s="55">
        <f>VLOOKUP(A642,PLAN!B:AB,16,0)</f>
        <v>46252</v>
      </c>
    </row>
    <row r="643" spans="1:17" ht="15" customHeight="1">
      <c r="A643" s="299" t="s">
        <v>6276</v>
      </c>
      <c r="B643" s="60">
        <f>VLOOKUP(A643,PLAN!B:T,5,0)</f>
        <v>11134240</v>
      </c>
      <c r="C643" s="60" t="str">
        <f>VLOOKUP(A643,PLAN!B:T,6,0)</f>
        <v>1436296-J-AK</v>
      </c>
      <c r="D643" s="60" t="str">
        <f>VLOOKUP(A643,PLAN!B:T,7,0)</f>
        <v>APW14R009S CN</v>
      </c>
      <c r="E643" s="60" t="str">
        <f>VLOOKUP(A643,PLAN!B:T,4,0)</f>
        <v>1001946246</v>
      </c>
      <c r="F643" s="59">
        <f>VLOOKUP(A643,PLAN!B:T,9,0)</f>
        <v>46262</v>
      </c>
      <c r="G643" s="59" t="str">
        <f>VLOOKUP(A643,PLAN!B:T,10,0)</f>
        <v>0103610267</v>
      </c>
      <c r="H643" s="58" t="str">
        <f>VLOOKUP(A643,PLAN!B:T,11,0)</f>
        <v>260813A06A</v>
      </c>
      <c r="I643" s="58">
        <f>VLOOKUP(A643,PLAN!B:T,12,0)</f>
        <v>2350</v>
      </c>
      <c r="J643" s="55">
        <f>VLOOKUP(A643,PLAN!B:AB,19,0)</f>
        <v>46253</v>
      </c>
      <c r="K643" s="57" t="str">
        <f>VLOOKUP(A643,PLAN!B:AB,20,0)</f>
        <v>M4</v>
      </c>
      <c r="L643" s="54"/>
      <c r="M643" s="54"/>
      <c r="N643" s="54"/>
      <c r="O643" s="286" t="str">
        <f>VLOOKUP(A643,PLAN!B:AB,21,0)</f>
        <v>F3</v>
      </c>
      <c r="P643" s="285"/>
      <c r="Q643" s="55">
        <f>VLOOKUP(A643,PLAN!B:AB,16,0)</f>
        <v>46252</v>
      </c>
    </row>
    <row r="644" spans="1:17" ht="15" customHeight="1">
      <c r="A644" s="299" t="s">
        <v>6277</v>
      </c>
      <c r="B644" s="60">
        <f>VLOOKUP(A644,PLAN!B:T,5,0)</f>
        <v>11134241</v>
      </c>
      <c r="C644" s="60" t="str">
        <f>VLOOKUP(A644,PLAN!B:T,6,0)</f>
        <v>1436298-J-AK</v>
      </c>
      <c r="D644" s="60" t="str">
        <f>VLOOKUP(A644,PLAN!B:T,7,0)</f>
        <v>APW14R005S CN</v>
      </c>
      <c r="E644" s="60" t="str">
        <f>VLOOKUP(A644,PLAN!B:T,4,0)</f>
        <v>1001946247</v>
      </c>
      <c r="F644" s="59">
        <f>VLOOKUP(A644,PLAN!B:T,9,0)</f>
        <v>46262</v>
      </c>
      <c r="G644" s="59" t="str">
        <f>VLOOKUP(A644,PLAN!B:T,10,0)</f>
        <v>0103610268</v>
      </c>
      <c r="H644" s="58" t="str">
        <f>VLOOKUP(A644,PLAN!B:T,11,0)</f>
        <v>260813A07A</v>
      </c>
      <c r="I644" s="58">
        <f>VLOOKUP(A644,PLAN!B:T,12,0)</f>
        <v>1219</v>
      </c>
      <c r="J644" s="55">
        <f>VLOOKUP(A644,PLAN!B:AB,19,0)</f>
        <v>46253</v>
      </c>
      <c r="K644" s="57" t="str">
        <f>VLOOKUP(A644,PLAN!B:AB,20,0)</f>
        <v>M4</v>
      </c>
      <c r="L644" s="54"/>
      <c r="M644" s="54"/>
      <c r="N644" s="54"/>
      <c r="O644" s="286" t="str">
        <f>VLOOKUP(A644,PLAN!B:AB,21,0)</f>
        <v>F3</v>
      </c>
      <c r="P644" s="285"/>
      <c r="Q644" s="55">
        <f>VLOOKUP(A644,PLAN!B:AB,16,0)</f>
        <v>46252</v>
      </c>
    </row>
    <row r="645" spans="1:17" ht="15" customHeight="1">
      <c r="A645" s="299" t="s">
        <v>6275</v>
      </c>
      <c r="B645" s="60">
        <f>VLOOKUP(A645,PLAN!B:T,5,0)</f>
        <v>11134237</v>
      </c>
      <c r="C645" s="60" t="str">
        <f>VLOOKUP(A645,PLAN!B:T,6,0)</f>
        <v>1436196-Q-A</v>
      </c>
      <c r="D645" s="60" t="str">
        <f>VLOOKUP(A645,PLAN!B:T,7,0)</f>
        <v>AHW14R004S CN</v>
      </c>
      <c r="E645" s="60" t="str">
        <f>VLOOKUP(A645,PLAN!B:T,4,0)</f>
        <v>1001946245</v>
      </c>
      <c r="F645" s="59">
        <f>VLOOKUP(A645,PLAN!B:T,9,0)</f>
        <v>46262</v>
      </c>
      <c r="G645" s="59" t="str">
        <f>VLOOKUP(A645,PLAN!B:T,10,0)</f>
        <v>0103610266</v>
      </c>
      <c r="H645" s="58" t="str">
        <f>VLOOKUP(A645,PLAN!B:T,11,0)</f>
        <v>260813A05A</v>
      </c>
      <c r="I645" s="58">
        <f>VLOOKUP(A645,PLAN!B:T,12,0)</f>
        <v>2386</v>
      </c>
      <c r="J645" s="55">
        <f>VLOOKUP(A645,PLAN!B:AB,19,0)</f>
        <v>46253</v>
      </c>
      <c r="K645" s="57" t="str">
        <f>VLOOKUP(A645,PLAN!B:AB,20,0)</f>
        <v>M5</v>
      </c>
      <c r="L645" s="54"/>
      <c r="M645" s="54"/>
      <c r="N645" s="54"/>
      <c r="O645" s="286" t="str">
        <f>VLOOKUP(A645,PLAN!B:AB,21,0)</f>
        <v>F2</v>
      </c>
      <c r="P645" s="285"/>
      <c r="Q645" s="55">
        <f>VLOOKUP(A645,PLAN!B:AB,16,0)</f>
        <v>46252</v>
      </c>
    </row>
    <row r="646" spans="1:17" ht="15" customHeight="1">
      <c r="A646" s="299" t="s">
        <v>6280</v>
      </c>
      <c r="B646" s="60">
        <f>VLOOKUP(A646,PLAN!B:T,5,0)</f>
        <v>11133764</v>
      </c>
      <c r="C646" s="60" t="str">
        <f>VLOOKUP(A646,PLAN!B:T,6,0)</f>
        <v>1456050-Q-A</v>
      </c>
      <c r="D646" s="60" t="str">
        <f>VLOOKUP(A646,PLAN!B:T,7,0)</f>
        <v>STM180-18S CN</v>
      </c>
      <c r="E646" s="60" t="str">
        <f>VLOOKUP(A646,PLAN!B:T,4,0)</f>
        <v>1001946248</v>
      </c>
      <c r="F646" s="59">
        <f>VLOOKUP(A646,PLAN!B:T,9,0)</f>
        <v>46272</v>
      </c>
      <c r="G646" s="59" t="str">
        <f>VLOOKUP(A646,PLAN!B:T,10,0)</f>
        <v>0103610269</v>
      </c>
      <c r="H646" s="58" t="str">
        <f>VLOOKUP(A646,PLAN!B:T,11,0)</f>
        <v>260813A08A</v>
      </c>
      <c r="I646" s="58">
        <f>VLOOKUP(A646,PLAN!B:T,12,0)</f>
        <v>1722</v>
      </c>
      <c r="J646" s="55">
        <f>VLOOKUP(A646,PLAN!B:AB,19,0)</f>
        <v>46253</v>
      </c>
      <c r="K646" s="57" t="str">
        <f>VLOOKUP(A646,PLAN!B:AB,20,0)</f>
        <v>M6</v>
      </c>
      <c r="L646" s="54"/>
      <c r="M646" s="54"/>
      <c r="N646" s="54"/>
      <c r="O646" s="286" t="str">
        <f>VLOOKUP(A646,PLAN!B:AB,21,0)</f>
        <v>F2</v>
      </c>
      <c r="P646" s="285"/>
      <c r="Q646" s="55">
        <f>VLOOKUP(A646,PLAN!B:AB,16,0)</f>
        <v>46252</v>
      </c>
    </row>
    <row r="647" spans="1:17" ht="15" customHeight="1">
      <c r="A647" s="299" t="s">
        <v>6281</v>
      </c>
      <c r="B647" s="60">
        <f>VLOOKUP(A647,PLAN!B:T,5,0)</f>
        <v>11133764</v>
      </c>
      <c r="C647" s="60" t="str">
        <f>VLOOKUP(A647,PLAN!B:T,6,0)</f>
        <v>1456050-Q-A</v>
      </c>
      <c r="D647" s="60" t="str">
        <f>VLOOKUP(A647,PLAN!B:T,7,0)</f>
        <v>STM180-18S CN</v>
      </c>
      <c r="E647" s="60" t="str">
        <f>VLOOKUP(A647,PLAN!B:T,4,0)</f>
        <v>1001946249</v>
      </c>
      <c r="F647" s="59">
        <f>VLOOKUP(A647,PLAN!B:T,9,0)</f>
        <v>46272</v>
      </c>
      <c r="G647" s="59" t="str">
        <f>VLOOKUP(A647,PLAN!B:T,10,0)</f>
        <v>0103610270</v>
      </c>
      <c r="H647" s="58" t="str">
        <f>VLOOKUP(A647,PLAN!B:T,11,0)</f>
        <v>260813A09A</v>
      </c>
      <c r="I647" s="58">
        <f>VLOOKUP(A647,PLAN!B:T,12,0)</f>
        <v>1511</v>
      </c>
      <c r="J647" s="55">
        <f>VLOOKUP(A647,PLAN!B:AB,19,0)</f>
        <v>46253</v>
      </c>
      <c r="K647" s="57" t="str">
        <f>VLOOKUP(A647,PLAN!B:AB,20,0)</f>
        <v>M6</v>
      </c>
      <c r="L647" s="54"/>
      <c r="M647" s="54"/>
      <c r="N647" s="54"/>
      <c r="O647" s="286" t="str">
        <f>VLOOKUP(A647,PLAN!B:AB,21,0)</f>
        <v>F2</v>
      </c>
      <c r="P647" s="285"/>
      <c r="Q647" s="55">
        <f>VLOOKUP(A647,PLAN!B:AB,16,0)</f>
        <v>46252</v>
      </c>
    </row>
    <row r="648" spans="1:17" ht="15" customHeight="1">
      <c r="A648" s="299" t="s">
        <v>6278</v>
      </c>
      <c r="B648" s="60">
        <f>VLOOKUP(A648,PLAN!B:T,5,0)</f>
        <v>11134106</v>
      </c>
      <c r="C648" s="60" t="str">
        <f>VLOOKUP(A648,PLAN!B:T,6,0)</f>
        <v>1236001-N-AK</v>
      </c>
      <c r="D648" s="60" t="str">
        <f>VLOOKUP(A648,PLAN!B:T,7,0)</f>
        <v>AGH143090 CN</v>
      </c>
      <c r="E648" s="60" t="str">
        <f>VLOOKUP(A648,PLAN!B:T,4,0)</f>
        <v>1001946250</v>
      </c>
      <c r="F648" s="59">
        <f>VLOOKUP(A648,PLAN!B:T,9,0)</f>
        <v>46262</v>
      </c>
      <c r="G648" s="59" t="str">
        <f>VLOOKUP(A648,PLAN!B:T,10,0)</f>
        <v>0103610271</v>
      </c>
      <c r="H648" s="58" t="str">
        <f>VLOOKUP(A648,PLAN!B:T,11,0)</f>
        <v>260813A10A</v>
      </c>
      <c r="I648" s="58">
        <f>VLOOKUP(A648,PLAN!B:T,12,0)</f>
        <v>1640</v>
      </c>
      <c r="J648" s="55">
        <f>VLOOKUP(A648,PLAN!B:AB,19,0)</f>
        <v>46253</v>
      </c>
      <c r="K648" s="57" t="str">
        <f>VLOOKUP(A648,PLAN!B:AB,20,0)</f>
        <v>M7</v>
      </c>
      <c r="L648" s="54"/>
      <c r="M648" s="54"/>
      <c r="N648" s="54"/>
      <c r="O648" s="286" t="str">
        <f>VLOOKUP(A648,PLAN!B:AB,21,0)</f>
        <v>F2</v>
      </c>
      <c r="P648" s="285"/>
      <c r="Q648" s="55">
        <f>VLOOKUP(A648,PLAN!B:AB,16,0)</f>
        <v>46252</v>
      </c>
    </row>
    <row r="649" spans="1:17" ht="15" customHeight="1">
      <c r="A649" s="299" t="s">
        <v>6279</v>
      </c>
      <c r="B649" s="60">
        <f>VLOOKUP(A649,PLAN!B:T,5,0)</f>
        <v>11134236</v>
      </c>
      <c r="C649" s="60" t="str">
        <f>VLOOKUP(A649,PLAN!B:T,6,0)</f>
        <v>1136431-Q-AK</v>
      </c>
      <c r="D649" s="60" t="str">
        <f>VLOOKUP(A649,PLAN!B:T,7,0)</f>
        <v>AHW14R007P CN</v>
      </c>
      <c r="E649" s="60" t="str">
        <f>VLOOKUP(A649,PLAN!B:T,4,0)</f>
        <v>1001946251</v>
      </c>
      <c r="F649" s="59">
        <f>VLOOKUP(A649,PLAN!B:T,9,0)</f>
        <v>46262</v>
      </c>
      <c r="G649" s="59" t="str">
        <f>VLOOKUP(A649,PLAN!B:T,10,0)</f>
        <v>0103610272</v>
      </c>
      <c r="H649" s="58" t="str">
        <f>VLOOKUP(A649,PLAN!B:T,11,0)</f>
        <v>260813A11A</v>
      </c>
      <c r="I649" s="58">
        <f>VLOOKUP(A649,PLAN!B:T,12,0)</f>
        <v>700</v>
      </c>
      <c r="J649" s="55">
        <f>VLOOKUP(A649,PLAN!B:AB,19,0)</f>
        <v>46253</v>
      </c>
      <c r="K649" s="57" t="str">
        <f>VLOOKUP(A649,PLAN!B:AB,20,0)</f>
        <v>M7</v>
      </c>
      <c r="L649" s="54"/>
      <c r="M649" s="54"/>
      <c r="N649" s="54"/>
      <c r="O649" s="286" t="str">
        <f>VLOOKUP(A649,PLAN!B:AB,21,0)</f>
        <v>F2</v>
      </c>
      <c r="P649" s="285"/>
      <c r="Q649" s="55">
        <f>VLOOKUP(A649,PLAN!B:AB,16,0)</f>
        <v>46252</v>
      </c>
    </row>
    <row r="650" spans="1:17" ht="15" customHeight="1">
      <c r="A650" s="299" t="s">
        <v>6283</v>
      </c>
      <c r="B650" s="60">
        <f>VLOOKUP(A650,PLAN!B:T,5,0)</f>
        <v>11134237</v>
      </c>
      <c r="C650" s="60" t="str">
        <f>VLOOKUP(A650,PLAN!B:T,6,0)</f>
        <v>1436196-Q-A</v>
      </c>
      <c r="D650" s="60" t="str">
        <f>VLOOKUP(A650,PLAN!B:T,7,0)</f>
        <v>AHW14R004S CN</v>
      </c>
      <c r="E650" s="60" t="str">
        <f>VLOOKUP(A650,PLAN!B:T,4,0)</f>
        <v>1001946252</v>
      </c>
      <c r="F650" s="59">
        <f>VLOOKUP(A650,PLAN!B:T,9,0)</f>
        <v>46263</v>
      </c>
      <c r="G650" s="59" t="str">
        <f>VLOOKUP(A650,PLAN!B:T,10,0)</f>
        <v>0103610273</v>
      </c>
      <c r="H650" s="58" t="str">
        <f>VLOOKUP(A650,PLAN!B:T,11,0)</f>
        <v>260813A12A</v>
      </c>
      <c r="I650" s="58">
        <f>VLOOKUP(A650,PLAN!B:T,12,0)</f>
        <v>1241</v>
      </c>
      <c r="J650" s="55">
        <f>VLOOKUP(A650,PLAN!B:AB,19,0)</f>
        <v>46254</v>
      </c>
      <c r="K650" s="57" t="str">
        <f>VLOOKUP(A650,PLAN!B:AB,20,0)</f>
        <v>M1</v>
      </c>
      <c r="L650" s="54"/>
      <c r="M650" s="54"/>
      <c r="N650" s="54"/>
      <c r="O650" s="286" t="str">
        <f>VLOOKUP(A650,PLAN!B:AB,21,0)</f>
        <v>F3</v>
      </c>
      <c r="P650" s="285"/>
      <c r="Q650" s="55">
        <f>VLOOKUP(A650,PLAN!B:AB,16,0)</f>
        <v>46253</v>
      </c>
    </row>
    <row r="651" spans="1:17" ht="15" customHeight="1">
      <c r="A651" s="299" t="s">
        <v>6271</v>
      </c>
      <c r="B651" s="60">
        <f>VLOOKUP(A651,PLAN!B:T,5,0)</f>
        <v>11134237</v>
      </c>
      <c r="C651" s="60" t="str">
        <f>VLOOKUP(A651,PLAN!B:T,6,0)</f>
        <v>1436196-Q-A</v>
      </c>
      <c r="D651" s="60" t="str">
        <f>VLOOKUP(A651,PLAN!B:T,7,0)</f>
        <v>AHW14R004S CN</v>
      </c>
      <c r="E651" s="60" t="str">
        <f>VLOOKUP(A651,PLAN!B:T,4,0)</f>
        <v>1001946253</v>
      </c>
      <c r="F651" s="59">
        <f>VLOOKUP(A651,PLAN!B:T,9,0)</f>
        <v>46263</v>
      </c>
      <c r="G651" s="59" t="str">
        <f>VLOOKUP(A651,PLAN!B:T,10,0)</f>
        <v>0103610274</v>
      </c>
      <c r="H651" s="58" t="str">
        <f>VLOOKUP(A651,PLAN!B:T,11,0)</f>
        <v>260813A13A</v>
      </c>
      <c r="I651" s="58">
        <f>VLOOKUP(A651,PLAN!B:T,12,0)</f>
        <v>2346</v>
      </c>
      <c r="J651" s="55">
        <f>VLOOKUP(A651,PLAN!B:AB,19,0)</f>
        <v>46254</v>
      </c>
      <c r="K651" s="57" t="str">
        <f>VLOOKUP(A651,PLAN!B:AB,20,0)</f>
        <v>M1</v>
      </c>
      <c r="L651" s="54"/>
      <c r="M651" s="54"/>
      <c r="N651" s="54"/>
      <c r="O651" s="286" t="str">
        <f>VLOOKUP(A651,PLAN!B:AB,21,0)</f>
        <v>F3</v>
      </c>
      <c r="P651" s="285"/>
      <c r="Q651" s="55">
        <f>VLOOKUP(A651,PLAN!B:AB,16,0)</f>
        <v>46253</v>
      </c>
    </row>
    <row r="652" spans="1:17" ht="15" customHeight="1">
      <c r="A652" s="299" t="s">
        <v>6284</v>
      </c>
      <c r="B652" s="60">
        <f>VLOOKUP(A652,PLAN!B:T,5,0)</f>
        <v>11134237</v>
      </c>
      <c r="C652" s="60" t="str">
        <f>VLOOKUP(A652,PLAN!B:T,6,0)</f>
        <v>1436196-Q-A</v>
      </c>
      <c r="D652" s="60" t="str">
        <f>VLOOKUP(A652,PLAN!B:T,7,0)</f>
        <v>AHW14R004S CN</v>
      </c>
      <c r="E652" s="60" t="str">
        <f>VLOOKUP(A652,PLAN!B:T,4,0)</f>
        <v>1001946254</v>
      </c>
      <c r="F652" s="59">
        <f>VLOOKUP(A652,PLAN!B:T,9,0)</f>
        <v>46263</v>
      </c>
      <c r="G652" s="59" t="str">
        <f>VLOOKUP(A652,PLAN!B:T,10,0)</f>
        <v>0103610275</v>
      </c>
      <c r="H652" s="58" t="str">
        <f>VLOOKUP(A652,PLAN!B:T,11,0)</f>
        <v>260813A14A</v>
      </c>
      <c r="I652" s="58">
        <f>VLOOKUP(A652,PLAN!B:T,12,0)</f>
        <v>1521</v>
      </c>
      <c r="J652" s="55">
        <f>VLOOKUP(A652,PLAN!B:AB,19,0)</f>
        <v>46254</v>
      </c>
      <c r="K652" s="57" t="str">
        <f>VLOOKUP(A652,PLAN!B:AB,20,0)</f>
        <v>M2</v>
      </c>
      <c r="L652" s="54"/>
      <c r="M652" s="54"/>
      <c r="N652" s="54"/>
      <c r="O652" s="286" t="str">
        <f>VLOOKUP(A652,PLAN!B:AB,21,0)</f>
        <v>F3</v>
      </c>
      <c r="P652" s="285"/>
      <c r="Q652" s="55">
        <f>VLOOKUP(A652,PLAN!B:AB,16,0)</f>
        <v>46253</v>
      </c>
    </row>
    <row r="653" spans="1:17" ht="15" customHeight="1">
      <c r="A653" s="299" t="s">
        <v>6285</v>
      </c>
      <c r="B653" s="60">
        <f>VLOOKUP(A653,PLAN!B:T,5,0)</f>
        <v>11134237</v>
      </c>
      <c r="C653" s="60" t="str">
        <f>VLOOKUP(A653,PLAN!B:T,6,0)</f>
        <v>1436196-Q-A</v>
      </c>
      <c r="D653" s="60" t="str">
        <f>VLOOKUP(A653,PLAN!B:T,7,0)</f>
        <v>AHW14R004S CN</v>
      </c>
      <c r="E653" s="60" t="str">
        <f>VLOOKUP(A653,PLAN!B:T,4,0)</f>
        <v>1001946255</v>
      </c>
      <c r="F653" s="59">
        <f>VLOOKUP(A653,PLAN!B:T,9,0)</f>
        <v>46263</v>
      </c>
      <c r="G653" s="59" t="str">
        <f>VLOOKUP(A653,PLAN!B:T,10,0)</f>
        <v>0103610276</v>
      </c>
      <c r="H653" s="58" t="str">
        <f>VLOOKUP(A653,PLAN!B:T,11,0)</f>
        <v>260813A15A</v>
      </c>
      <c r="I653" s="58">
        <f>VLOOKUP(A653,PLAN!B:T,12,0)</f>
        <v>2066</v>
      </c>
      <c r="J653" s="55">
        <f>VLOOKUP(A653,PLAN!B:AB,19,0)</f>
        <v>46254</v>
      </c>
      <c r="K653" s="57" t="str">
        <f>VLOOKUP(A653,PLAN!B:AB,20,0)</f>
        <v>M2</v>
      </c>
      <c r="L653" s="54"/>
      <c r="M653" s="54"/>
      <c r="N653" s="54"/>
      <c r="O653" s="286" t="str">
        <f>VLOOKUP(A653,PLAN!B:AB,21,0)</f>
        <v>F3</v>
      </c>
      <c r="P653" s="285"/>
      <c r="Q653" s="55">
        <f>VLOOKUP(A653,PLAN!B:AB,16,0)</f>
        <v>46253</v>
      </c>
    </row>
    <row r="654" spans="1:17" ht="15" customHeight="1">
      <c r="A654" s="299" t="s">
        <v>6286</v>
      </c>
      <c r="B654" s="60">
        <f>VLOOKUP(A654,PLAN!B:T,5,0)</f>
        <v>11134237</v>
      </c>
      <c r="C654" s="60" t="str">
        <f>VLOOKUP(A654,PLAN!B:T,6,0)</f>
        <v>1436196-Q-A</v>
      </c>
      <c r="D654" s="60" t="str">
        <f>VLOOKUP(A654,PLAN!B:T,7,0)</f>
        <v>AHW14R004S CN</v>
      </c>
      <c r="E654" s="60" t="str">
        <f>VLOOKUP(A654,PLAN!B:T,4,0)</f>
        <v>1001946256</v>
      </c>
      <c r="F654" s="59">
        <f>VLOOKUP(A654,PLAN!B:T,9,0)</f>
        <v>46263</v>
      </c>
      <c r="G654" s="59" t="str">
        <f>VLOOKUP(A654,PLAN!B:T,10,0)</f>
        <v>0103610277</v>
      </c>
      <c r="H654" s="58" t="str">
        <f>VLOOKUP(A654,PLAN!B:T,11,0)</f>
        <v>260813A16A</v>
      </c>
      <c r="I654" s="58">
        <f>VLOOKUP(A654,PLAN!B:T,12,0)</f>
        <v>2389</v>
      </c>
      <c r="J654" s="55">
        <f>VLOOKUP(A654,PLAN!B:AB,19,0)</f>
        <v>46254</v>
      </c>
      <c r="K654" s="57" t="str">
        <f>VLOOKUP(A654,PLAN!B:AB,20,0)</f>
        <v>M3</v>
      </c>
      <c r="L654" s="54"/>
      <c r="M654" s="54"/>
      <c r="N654" s="54"/>
      <c r="O654" s="286" t="str">
        <f>VLOOKUP(A654,PLAN!B:AB,21,0)</f>
        <v>F3</v>
      </c>
      <c r="P654" s="285"/>
      <c r="Q654" s="55">
        <f>VLOOKUP(A654,PLAN!B:AB,16,0)</f>
        <v>46253</v>
      </c>
    </row>
    <row r="655" spans="1:17" ht="15" customHeight="1">
      <c r="A655" s="299" t="s">
        <v>6513</v>
      </c>
      <c r="B655" s="60">
        <f>VLOOKUP(A655,PLAN!B:T,5,0)</f>
        <v>11134241</v>
      </c>
      <c r="C655" s="60" t="str">
        <f>VLOOKUP(A655,PLAN!B:T,6,0)</f>
        <v>1436298-J-AK</v>
      </c>
      <c r="D655" s="60" t="str">
        <f>VLOOKUP(A655,PLAN!B:T,7,0)</f>
        <v>APW14R005S CN</v>
      </c>
      <c r="E655" s="60" t="str">
        <f>VLOOKUP(A655,PLAN!B:T,4,0)</f>
        <v>1001946504</v>
      </c>
      <c r="F655" s="59">
        <f>VLOOKUP(A655,PLAN!B:T,9,0)</f>
        <v>46263</v>
      </c>
      <c r="G655" s="59" t="str">
        <f>VLOOKUP(A655,PLAN!B:T,10,0)</f>
        <v>0103610647</v>
      </c>
      <c r="H655" s="58" t="str">
        <f>VLOOKUP(A655,PLAN!B:T,11,0)</f>
        <v>260813A18A</v>
      </c>
      <c r="I655" s="58">
        <f>VLOOKUP(A655,PLAN!B:T,12,0)</f>
        <v>2516</v>
      </c>
      <c r="J655" s="55">
        <f>VLOOKUP(A655,PLAN!B:AB,19,0)</f>
        <v>46254</v>
      </c>
      <c r="K655" s="57" t="str">
        <f>VLOOKUP(A655,PLAN!B:AB,20,0)</f>
        <v>M4</v>
      </c>
      <c r="L655" s="54"/>
      <c r="M655" s="54"/>
      <c r="N655" s="54"/>
      <c r="O655" s="286" t="str">
        <f>VLOOKUP(A655,PLAN!B:AB,21,0)</f>
        <v>F3</v>
      </c>
      <c r="P655" s="285"/>
      <c r="Q655" s="55">
        <f>VLOOKUP(A655,PLAN!B:AB,16,0)</f>
        <v>46253</v>
      </c>
    </row>
    <row r="656" spans="1:17" ht="15" customHeight="1">
      <c r="A656" s="299" t="s">
        <v>6514</v>
      </c>
      <c r="B656" s="60">
        <f>VLOOKUP(A656,PLAN!B:T,5,0)</f>
        <v>11134240</v>
      </c>
      <c r="C656" s="60" t="str">
        <f>VLOOKUP(A656,PLAN!B:T,6,0)</f>
        <v>1436296-J-AK</v>
      </c>
      <c r="D656" s="60" t="str">
        <f>VLOOKUP(A656,PLAN!B:T,7,0)</f>
        <v>APW14R009S CN</v>
      </c>
      <c r="E656" s="60" t="str">
        <f>VLOOKUP(A656,PLAN!B:T,4,0)</f>
        <v>1001946505</v>
      </c>
      <c r="F656" s="59">
        <f>VLOOKUP(A656,PLAN!B:T,9,0)</f>
        <v>46263</v>
      </c>
      <c r="G656" s="59" t="str">
        <f>VLOOKUP(A656,PLAN!B:T,10,0)</f>
        <v>0103610648</v>
      </c>
      <c r="H656" s="58" t="str">
        <f>VLOOKUP(A656,PLAN!B:T,11,0)</f>
        <v>260813A19A</v>
      </c>
      <c r="I656" s="58">
        <f>VLOOKUP(A656,PLAN!B:T,12,0)</f>
        <v>1053</v>
      </c>
      <c r="J656" s="55">
        <f>VLOOKUP(A656,PLAN!B:AB,19,0)</f>
        <v>46254</v>
      </c>
      <c r="K656" s="57" t="str">
        <f>VLOOKUP(A656,PLAN!B:AB,20,0)</f>
        <v>M4</v>
      </c>
      <c r="L656" s="54"/>
      <c r="M656" s="54"/>
      <c r="N656" s="54"/>
      <c r="O656" s="286" t="str">
        <f>VLOOKUP(A656,PLAN!B:AB,21,0)</f>
        <v>F3</v>
      </c>
      <c r="P656" s="285"/>
      <c r="Q656" s="55">
        <f>VLOOKUP(A656,PLAN!B:AB,16,0)</f>
        <v>46253</v>
      </c>
    </row>
    <row r="657" spans="1:17" ht="15" customHeight="1">
      <c r="A657" s="299" t="s">
        <v>6287</v>
      </c>
      <c r="B657" s="60">
        <f>VLOOKUP(A657,PLAN!B:T,5,0)</f>
        <v>11134235</v>
      </c>
      <c r="C657" s="60" t="str">
        <f>VLOOKUP(A657,PLAN!B:T,6,0)</f>
        <v>1036068-S-AK</v>
      </c>
      <c r="D657" s="60" t="str">
        <f>VLOOKUP(A657,PLAN!B:T,7,0)</f>
        <v>AHW14R001S CN</v>
      </c>
      <c r="E657" s="60" t="str">
        <f>VLOOKUP(A657,PLAN!B:T,4,0)</f>
        <v>1001946257</v>
      </c>
      <c r="F657" s="59">
        <f>VLOOKUP(A657,PLAN!B:T,9,0)</f>
        <v>46263</v>
      </c>
      <c r="G657" s="59" t="str">
        <f>VLOOKUP(A657,PLAN!B:T,10,0)</f>
        <v>0103610278</v>
      </c>
      <c r="H657" s="58" t="str">
        <f>VLOOKUP(A657,PLAN!B:T,11,0)</f>
        <v>260813A17A</v>
      </c>
      <c r="I657" s="58">
        <f>VLOOKUP(A657,PLAN!B:T,12,0)</f>
        <v>2386</v>
      </c>
      <c r="J657" s="55">
        <f>VLOOKUP(A657,PLAN!B:AB,19,0)</f>
        <v>46254</v>
      </c>
      <c r="K657" s="57" t="str">
        <f>VLOOKUP(A657,PLAN!B:AB,20,0)</f>
        <v>M5</v>
      </c>
      <c r="L657" s="54"/>
      <c r="M657" s="54"/>
      <c r="N657" s="54"/>
      <c r="O657" s="286" t="str">
        <f>VLOOKUP(A657,PLAN!B:AB,21,0)</f>
        <v>F2</v>
      </c>
      <c r="P657" s="285"/>
      <c r="Q657" s="55">
        <f>VLOOKUP(A657,PLAN!B:AB,16,0)</f>
        <v>46253</v>
      </c>
    </row>
    <row r="658" spans="1:17" ht="15" customHeight="1">
      <c r="A658" s="299" t="s">
        <v>6515</v>
      </c>
      <c r="B658" s="60">
        <f>VLOOKUP(A658,PLAN!B:T,5,0)</f>
        <v>11135320</v>
      </c>
      <c r="C658" s="60" t="str">
        <f>VLOOKUP(A658,PLAN!B:T,6,0)</f>
        <v>1536075-G-AK</v>
      </c>
      <c r="D658" s="60" t="str">
        <f>VLOOKUP(A658,PLAN!B:T,7,0)</f>
        <v>AG141002 KR</v>
      </c>
      <c r="E658" s="60" t="str">
        <f>VLOOKUP(A658,PLAN!B:T,4,0)</f>
        <v>1001946506</v>
      </c>
      <c r="F658" s="59">
        <f>VLOOKUP(A658,PLAN!B:T,9,0)</f>
        <v>46263</v>
      </c>
      <c r="G658" s="59" t="str">
        <f>VLOOKUP(A658,PLAN!B:T,10,0)</f>
        <v>0103610649</v>
      </c>
      <c r="H658" s="58" t="str">
        <f>VLOOKUP(A658,PLAN!B:T,11,0)</f>
        <v>260813A20A</v>
      </c>
      <c r="I658" s="58">
        <f>VLOOKUP(A658,PLAN!B:T,12,0)</f>
        <v>25</v>
      </c>
      <c r="J658" s="55">
        <f>VLOOKUP(A658,PLAN!B:AB,19,0)</f>
        <v>46254</v>
      </c>
      <c r="K658" s="57" t="str">
        <f>VLOOKUP(A658,PLAN!B:AB,20,0)</f>
        <v>M6</v>
      </c>
      <c r="L658" s="54"/>
      <c r="M658" s="54"/>
      <c r="N658" s="54"/>
      <c r="O658" s="286" t="str">
        <f>VLOOKUP(A658,PLAN!B:AB,21,0)</f>
        <v>F2</v>
      </c>
      <c r="P658" s="285"/>
      <c r="Q658" s="55">
        <f>VLOOKUP(A658,PLAN!B:AB,16,0)</f>
        <v>46253</v>
      </c>
    </row>
    <row r="659" spans="1:17" ht="15" customHeight="1">
      <c r="A659" s="299" t="s">
        <v>6516</v>
      </c>
      <c r="B659" s="60">
        <f>VLOOKUP(A659,PLAN!B:T,5,0)</f>
        <v>11118078</v>
      </c>
      <c r="C659" s="60" t="str">
        <f>VLOOKUP(A659,PLAN!B:T,6,0)</f>
        <v>2331068-A-A</v>
      </c>
      <c r="D659" s="60" t="str">
        <f>VLOOKUP(A659,PLAN!B:T,7,0)</f>
        <v>WAMS-180-1645 CE3</v>
      </c>
      <c r="E659" s="60" t="str">
        <f>VLOOKUP(A659,PLAN!B:T,4,0)</f>
        <v>1001946507</v>
      </c>
      <c r="F659" s="59">
        <f>VLOOKUP(A659,PLAN!B:T,9,0)</f>
        <v>46263</v>
      </c>
      <c r="G659" s="59" t="str">
        <f>VLOOKUP(A659,PLAN!B:T,10,0)</f>
        <v>0103610650</v>
      </c>
      <c r="H659" s="58" t="str">
        <f>VLOOKUP(A659,PLAN!B:T,11,0)</f>
        <v>260813A21A</v>
      </c>
      <c r="I659" s="58">
        <f>VLOOKUP(A659,PLAN!B:T,12,0)</f>
        <v>41</v>
      </c>
      <c r="J659" s="55">
        <f>VLOOKUP(A659,PLAN!B:AB,19,0)</f>
        <v>46254</v>
      </c>
      <c r="K659" s="57" t="str">
        <f>VLOOKUP(A659,PLAN!B:AB,20,0)</f>
        <v>M6</v>
      </c>
      <c r="L659" s="54"/>
      <c r="M659" s="54"/>
      <c r="N659" s="54"/>
      <c r="O659" s="286" t="str">
        <f>VLOOKUP(A659,PLAN!B:AB,21,0)</f>
        <v>F2</v>
      </c>
      <c r="P659" s="285"/>
      <c r="Q659" s="55">
        <f>VLOOKUP(A659,PLAN!B:AB,16,0)</f>
        <v>46253</v>
      </c>
    </row>
    <row r="660" spans="1:17" ht="15" customHeight="1">
      <c r="A660" s="299" t="s">
        <v>6517</v>
      </c>
      <c r="B660" s="60">
        <f>VLOOKUP(A660,PLAN!B:T,5,0)</f>
        <v>11127218</v>
      </c>
      <c r="C660" s="60" t="str">
        <f>VLOOKUP(A660,PLAN!B:T,6,0)</f>
        <v>2131626-B-A</v>
      </c>
      <c r="D660" s="60" t="str">
        <f>VLOOKUP(A660,PLAN!B:T,7,0)</f>
        <v>WAIN-CKI-200-BS NO CE</v>
      </c>
      <c r="E660" s="60" t="str">
        <f>VLOOKUP(A660,PLAN!B:T,4,0)</f>
        <v>1001946508</v>
      </c>
      <c r="F660" s="59">
        <f>VLOOKUP(A660,PLAN!B:T,9,0)</f>
        <v>46263</v>
      </c>
      <c r="G660" s="59" t="str">
        <f>VLOOKUP(A660,PLAN!B:T,10,0)</f>
        <v>0103610651</v>
      </c>
      <c r="H660" s="58" t="str">
        <f>VLOOKUP(A660,PLAN!B:T,11,0)</f>
        <v>260813A22A</v>
      </c>
      <c r="I660" s="58">
        <f>VLOOKUP(A660,PLAN!B:T,12,0)</f>
        <v>25</v>
      </c>
      <c r="J660" s="55">
        <f>VLOOKUP(A660,PLAN!B:AB,19,0)</f>
        <v>46254</v>
      </c>
      <c r="K660" s="57" t="str">
        <f>VLOOKUP(A660,PLAN!B:AB,20,0)</f>
        <v>M6</v>
      </c>
      <c r="L660" s="54"/>
      <c r="M660" s="54"/>
      <c r="N660" s="54"/>
      <c r="O660" s="286" t="str">
        <f>VLOOKUP(A660,PLAN!B:AB,21,0)</f>
        <v>F2</v>
      </c>
      <c r="P660" s="285"/>
      <c r="Q660" s="55">
        <f>VLOOKUP(A660,PLAN!B:AB,16,0)</f>
        <v>46253</v>
      </c>
    </row>
    <row r="661" spans="1:17" ht="15" customHeight="1">
      <c r="A661" s="299" t="s">
        <v>6518</v>
      </c>
      <c r="B661" s="60">
        <f>VLOOKUP(A661,PLAN!B:T,5,0)</f>
        <v>11127219</v>
      </c>
      <c r="C661" s="60" t="str">
        <f>VLOOKUP(A661,PLAN!B:T,6,0)</f>
        <v>2131627-B-A</v>
      </c>
      <c r="D661" s="60" t="str">
        <f>VLOOKUP(A661,PLAN!B:T,7,0)</f>
        <v>WAIN-CKI-18-200-BS NO CE</v>
      </c>
      <c r="E661" s="60" t="str">
        <f>VLOOKUP(A661,PLAN!B:T,4,0)</f>
        <v>1001946509</v>
      </c>
      <c r="F661" s="59">
        <f>VLOOKUP(A661,PLAN!B:T,9,0)</f>
        <v>46263</v>
      </c>
      <c r="G661" s="59" t="str">
        <f>VLOOKUP(A661,PLAN!B:T,10,0)</f>
        <v>0103610652</v>
      </c>
      <c r="H661" s="58" t="str">
        <f>VLOOKUP(A661,PLAN!B:T,11,0)</f>
        <v>260813A23A</v>
      </c>
      <c r="I661" s="58">
        <f>VLOOKUP(A661,PLAN!B:T,12,0)</f>
        <v>5</v>
      </c>
      <c r="J661" s="55">
        <f>VLOOKUP(A661,PLAN!B:AB,19,0)</f>
        <v>46254</v>
      </c>
      <c r="K661" s="57" t="str">
        <f>VLOOKUP(A661,PLAN!B:AB,20,0)</f>
        <v>M6</v>
      </c>
      <c r="L661" s="54"/>
      <c r="M661" s="54"/>
      <c r="N661" s="54"/>
      <c r="O661" s="286" t="str">
        <f>VLOOKUP(A661,PLAN!B:AB,21,0)</f>
        <v>F2</v>
      </c>
      <c r="P661" s="285"/>
      <c r="Q661" s="55">
        <f>VLOOKUP(A661,PLAN!B:AB,16,0)</f>
        <v>46253</v>
      </c>
    </row>
    <row r="662" spans="1:17" ht="15" customHeight="1">
      <c r="A662" s="299" t="s">
        <v>6519</v>
      </c>
      <c r="B662" s="60">
        <f>VLOOKUP(A662,PLAN!B:T,5,0)</f>
        <v>11127220</v>
      </c>
      <c r="C662" s="60" t="str">
        <f>VLOOKUP(A662,PLAN!B:T,6,0)</f>
        <v>2131628-B-A</v>
      </c>
      <c r="D662" s="60" t="str">
        <f>VLOOKUP(A662,PLAN!B:T,7,0)</f>
        <v>AIN-CKI-200-B-SFT NO CE</v>
      </c>
      <c r="E662" s="60" t="str">
        <f>VLOOKUP(A662,PLAN!B:T,4,0)</f>
        <v>1001946510</v>
      </c>
      <c r="F662" s="59">
        <f>VLOOKUP(A662,PLAN!B:T,9,0)</f>
        <v>46263</v>
      </c>
      <c r="G662" s="59" t="str">
        <f>VLOOKUP(A662,PLAN!B:T,10,0)</f>
        <v>0103610653</v>
      </c>
      <c r="H662" s="58" t="str">
        <f>VLOOKUP(A662,PLAN!B:T,11,0)</f>
        <v>260813A24A</v>
      </c>
      <c r="I662" s="58">
        <f>VLOOKUP(A662,PLAN!B:T,12,0)</f>
        <v>20</v>
      </c>
      <c r="J662" s="55">
        <f>VLOOKUP(A662,PLAN!B:AB,19,0)</f>
        <v>46254</v>
      </c>
      <c r="K662" s="57" t="str">
        <f>VLOOKUP(A662,PLAN!B:AB,20,0)</f>
        <v>M6</v>
      </c>
      <c r="L662" s="54"/>
      <c r="M662" s="54"/>
      <c r="N662" s="54"/>
      <c r="O662" s="286" t="str">
        <f>VLOOKUP(A662,PLAN!B:AB,21,0)</f>
        <v>F2</v>
      </c>
      <c r="P662" s="285"/>
      <c r="Q662" s="55">
        <f>VLOOKUP(A662,PLAN!B:AB,16,0)</f>
        <v>46253</v>
      </c>
    </row>
    <row r="663" spans="1:17" ht="15" customHeight="1">
      <c r="A663" s="299" t="s">
        <v>6520</v>
      </c>
      <c r="B663" s="60">
        <f>VLOOKUP(A663,PLAN!B:T,5,0)</f>
        <v>11127221</v>
      </c>
      <c r="C663" s="60" t="str">
        <f>VLOOKUP(A663,PLAN!B:T,6,0)</f>
        <v>2131629-B-A</v>
      </c>
      <c r="D663" s="60" t="str">
        <f>VLOOKUP(A663,PLAN!B:T,7,0)</f>
        <v>AIN-CKI-18-200-SFT NO CE</v>
      </c>
      <c r="E663" s="60" t="str">
        <f>VLOOKUP(A663,PLAN!B:T,4,0)</f>
        <v>1001946511</v>
      </c>
      <c r="F663" s="59">
        <f>VLOOKUP(A663,PLAN!B:T,9,0)</f>
        <v>46263</v>
      </c>
      <c r="G663" s="59" t="str">
        <f>VLOOKUP(A663,PLAN!B:T,10,0)</f>
        <v>0103610654</v>
      </c>
      <c r="H663" s="58" t="str">
        <f>VLOOKUP(A663,PLAN!B:T,11,0)</f>
        <v>260813A25A</v>
      </c>
      <c r="I663" s="58">
        <f>VLOOKUP(A663,PLAN!B:T,12,0)</f>
        <v>5</v>
      </c>
      <c r="J663" s="55">
        <f>VLOOKUP(A663,PLAN!B:AB,19,0)</f>
        <v>46254</v>
      </c>
      <c r="K663" s="57" t="str">
        <f>VLOOKUP(A663,PLAN!B:AB,20,0)</f>
        <v>M6</v>
      </c>
      <c r="L663" s="54"/>
      <c r="M663" s="54"/>
      <c r="N663" s="54"/>
      <c r="O663" s="286" t="str">
        <f>VLOOKUP(A663,PLAN!B:AB,21,0)</f>
        <v>F2</v>
      </c>
      <c r="P663" s="285"/>
      <c r="Q663" s="55">
        <f>VLOOKUP(A663,PLAN!B:AB,16,0)</f>
        <v>46253</v>
      </c>
    </row>
    <row r="664" spans="1:17" ht="15" customHeight="1">
      <c r="A664" s="299" t="s">
        <v>6521</v>
      </c>
      <c r="B664" s="60">
        <f>VLOOKUP(A664,PLAN!B:T,5,0)</f>
        <v>11127824</v>
      </c>
      <c r="C664" s="60" t="str">
        <f>VLOOKUP(A664,PLAN!B:T,6,0)</f>
        <v>2131622-B-A</v>
      </c>
      <c r="D664" s="60" t="str">
        <f>VLOOKUP(A664,PLAN!B:T,7,0)</f>
        <v>WAIN-CKI-008-200 NO CE</v>
      </c>
      <c r="E664" s="60" t="str">
        <f>VLOOKUP(A664,PLAN!B:T,4,0)</f>
        <v>1001946512</v>
      </c>
      <c r="F664" s="59">
        <f>VLOOKUP(A664,PLAN!B:T,9,0)</f>
        <v>46263</v>
      </c>
      <c r="G664" s="59" t="str">
        <f>VLOOKUP(A664,PLAN!B:T,10,0)</f>
        <v>0103610655</v>
      </c>
      <c r="H664" s="58" t="str">
        <f>VLOOKUP(A664,PLAN!B:T,11,0)</f>
        <v>260813A26A</v>
      </c>
      <c r="I664" s="58">
        <f>VLOOKUP(A664,PLAN!B:T,12,0)</f>
        <v>5</v>
      </c>
      <c r="J664" s="55">
        <f>VLOOKUP(A664,PLAN!B:AB,19,0)</f>
        <v>46254</v>
      </c>
      <c r="K664" s="57" t="str">
        <f>VLOOKUP(A664,PLAN!B:AB,20,0)</f>
        <v>M6</v>
      </c>
      <c r="L664" s="54"/>
      <c r="M664" s="54"/>
      <c r="N664" s="54"/>
      <c r="O664" s="286" t="str">
        <f>VLOOKUP(A664,PLAN!B:AB,21,0)</f>
        <v>F2</v>
      </c>
      <c r="P664" s="285"/>
      <c r="Q664" s="55">
        <f>VLOOKUP(A664,PLAN!B:AB,16,0)</f>
        <v>46253</v>
      </c>
    </row>
    <row r="665" spans="1:17" ht="15" customHeight="1">
      <c r="A665" s="299" t="s">
        <v>6522</v>
      </c>
      <c r="B665" s="60">
        <f>VLOOKUP(A665,PLAN!B:T,5,0)</f>
        <v>11134331</v>
      </c>
      <c r="C665" s="60" t="str">
        <f>VLOOKUP(A665,PLAN!B:T,6,0)</f>
        <v>2331165-A-A</v>
      </c>
      <c r="D665" s="60" t="str">
        <f>VLOOKUP(A665,PLAN!B:T,7,0)</f>
        <v>WAIN-CKI-200-RC CE3</v>
      </c>
      <c r="E665" s="60" t="str">
        <f>VLOOKUP(A665,PLAN!B:T,4,0)</f>
        <v>1001946513</v>
      </c>
      <c r="F665" s="59">
        <f>VLOOKUP(A665,PLAN!B:T,9,0)</f>
        <v>46263</v>
      </c>
      <c r="G665" s="59" t="str">
        <f>VLOOKUP(A665,PLAN!B:T,10,0)</f>
        <v>0103610656</v>
      </c>
      <c r="H665" s="58" t="str">
        <f>VLOOKUP(A665,PLAN!B:T,11,0)</f>
        <v>260813A27A</v>
      </c>
      <c r="I665" s="58">
        <f>VLOOKUP(A665,PLAN!B:T,12,0)</f>
        <v>4</v>
      </c>
      <c r="J665" s="55">
        <f>VLOOKUP(A665,PLAN!B:AB,19,0)</f>
        <v>46254</v>
      </c>
      <c r="K665" s="57" t="str">
        <f>VLOOKUP(A665,PLAN!B:AB,20,0)</f>
        <v>M6</v>
      </c>
      <c r="L665" s="54"/>
      <c r="M665" s="54"/>
      <c r="N665" s="54"/>
      <c r="O665" s="286" t="str">
        <f>VLOOKUP(A665,PLAN!B:AB,21,0)</f>
        <v>F2</v>
      </c>
      <c r="P665" s="285"/>
      <c r="Q665" s="55">
        <f>VLOOKUP(A665,PLAN!B:AB,16,0)</f>
        <v>46253</v>
      </c>
    </row>
    <row r="666" spans="1:17" ht="15" customHeight="1">
      <c r="A666" s="299" t="s">
        <v>6523</v>
      </c>
      <c r="B666" s="60">
        <f>VLOOKUP(A666,PLAN!B:T,5,0)</f>
        <v>11134335</v>
      </c>
      <c r="C666" s="60" t="str">
        <f>VLOOKUP(A666,PLAN!B:T,6,0)</f>
        <v>2331161-A-A</v>
      </c>
      <c r="D666" s="60" t="str">
        <f>VLOOKUP(A666,PLAN!B:T,7,0)</f>
        <v>WAIN-CKI-008-200 CE3</v>
      </c>
      <c r="E666" s="60" t="str">
        <f>VLOOKUP(A666,PLAN!B:T,4,0)</f>
        <v>1001946514</v>
      </c>
      <c r="F666" s="59">
        <f>VLOOKUP(A666,PLAN!B:T,9,0)</f>
        <v>46263</v>
      </c>
      <c r="G666" s="59" t="str">
        <f>VLOOKUP(A666,PLAN!B:T,10,0)</f>
        <v>0103610657</v>
      </c>
      <c r="H666" s="58" t="str">
        <f>VLOOKUP(A666,PLAN!B:T,11,0)</f>
        <v>260813A28A</v>
      </c>
      <c r="I666" s="58">
        <f>VLOOKUP(A666,PLAN!B:T,12,0)</f>
        <v>100</v>
      </c>
      <c r="J666" s="55">
        <f>VLOOKUP(A666,PLAN!B:AB,19,0)</f>
        <v>46254</v>
      </c>
      <c r="K666" s="57" t="str">
        <f>VLOOKUP(A666,PLAN!B:AB,20,0)</f>
        <v>M6</v>
      </c>
      <c r="L666" s="54"/>
      <c r="M666" s="54"/>
      <c r="N666" s="54"/>
      <c r="O666" s="286" t="str">
        <f>VLOOKUP(A666,PLAN!B:AB,21,0)</f>
        <v>F2</v>
      </c>
      <c r="P666" s="285"/>
      <c r="Q666" s="55">
        <f>VLOOKUP(A666,PLAN!B:AB,16,0)</f>
        <v>46253</v>
      </c>
    </row>
    <row r="667" spans="1:17" ht="15" customHeight="1">
      <c r="A667" s="299" t="s">
        <v>6524</v>
      </c>
      <c r="B667" s="60">
        <f>VLOOKUP(A667,PLAN!B:T,5,0)</f>
        <v>11134337</v>
      </c>
      <c r="C667" s="60" t="str">
        <f>VLOOKUP(A667,PLAN!B:T,6,0)</f>
        <v>2331163-A-A</v>
      </c>
      <c r="D667" s="60" t="str">
        <f>VLOOKUP(A667,PLAN!B:T,7,0)</f>
        <v>WAIN-CKI-200-BS CE3</v>
      </c>
      <c r="E667" s="60" t="str">
        <f>VLOOKUP(A667,PLAN!B:T,4,0)</f>
        <v>1001946515</v>
      </c>
      <c r="F667" s="59">
        <f>VLOOKUP(A667,PLAN!B:T,9,0)</f>
        <v>46263</v>
      </c>
      <c r="G667" s="59" t="str">
        <f>VLOOKUP(A667,PLAN!B:T,10,0)</f>
        <v>0103610658</v>
      </c>
      <c r="H667" s="58" t="str">
        <f>VLOOKUP(A667,PLAN!B:T,11,0)</f>
        <v>260813A29A</v>
      </c>
      <c r="I667" s="58">
        <f>VLOOKUP(A667,PLAN!B:T,12,0)</f>
        <v>18</v>
      </c>
      <c r="J667" s="55">
        <f>VLOOKUP(A667,PLAN!B:AB,19,0)</f>
        <v>46254</v>
      </c>
      <c r="K667" s="57" t="str">
        <f>VLOOKUP(A667,PLAN!B:AB,20,0)</f>
        <v>M6</v>
      </c>
      <c r="L667" s="54"/>
      <c r="M667" s="54"/>
      <c r="N667" s="54"/>
      <c r="O667" s="286" t="str">
        <f>VLOOKUP(A667,PLAN!B:AB,21,0)</f>
        <v>F2</v>
      </c>
      <c r="P667" s="285"/>
      <c r="Q667" s="55">
        <f>VLOOKUP(A667,PLAN!B:AB,16,0)</f>
        <v>46253</v>
      </c>
    </row>
    <row r="668" spans="1:17" ht="15" customHeight="1">
      <c r="A668" s="299" t="s">
        <v>6525</v>
      </c>
      <c r="B668" s="60">
        <f>VLOOKUP(A668,PLAN!B:T,5,0)</f>
        <v>11134960</v>
      </c>
      <c r="C668" s="60" t="str">
        <f>VLOOKUP(A668,PLAN!B:T,6,0)</f>
        <v>2431046-0-A</v>
      </c>
      <c r="D668" s="60" t="str">
        <f>VLOOKUP(A668,PLAN!B:T,7,0)</f>
        <v>AIN-CNX-006-220 US</v>
      </c>
      <c r="E668" s="60" t="str">
        <f>VLOOKUP(A668,PLAN!B:T,4,0)</f>
        <v>1001946516</v>
      </c>
      <c r="F668" s="59">
        <f>VLOOKUP(A668,PLAN!B:T,9,0)</f>
        <v>46263</v>
      </c>
      <c r="G668" s="59" t="str">
        <f>VLOOKUP(A668,PLAN!B:T,10,0)</f>
        <v>0103610659</v>
      </c>
      <c r="H668" s="58" t="str">
        <f>VLOOKUP(A668,PLAN!B:T,11,0)</f>
        <v>260813A30A</v>
      </c>
      <c r="I668" s="58">
        <f>VLOOKUP(A668,PLAN!B:T,12,0)</f>
        <v>90</v>
      </c>
      <c r="J668" s="55">
        <f>VLOOKUP(A668,PLAN!B:AB,19,0)</f>
        <v>46254</v>
      </c>
      <c r="K668" s="57" t="str">
        <f>VLOOKUP(A668,PLAN!B:AB,20,0)</f>
        <v>M6</v>
      </c>
      <c r="L668" s="54"/>
      <c r="M668" s="54"/>
      <c r="N668" s="54"/>
      <c r="O668" s="286" t="str">
        <f>VLOOKUP(A668,PLAN!B:AB,21,0)</f>
        <v>F2</v>
      </c>
      <c r="P668" s="285"/>
      <c r="Q668" s="55">
        <f>VLOOKUP(A668,PLAN!B:AB,16,0)</f>
        <v>46253</v>
      </c>
    </row>
    <row r="669" spans="1:17" ht="15" customHeight="1">
      <c r="A669" s="299" t="s">
        <v>6526</v>
      </c>
      <c r="B669" s="60">
        <f>VLOOKUP(A669,PLAN!B:T,5,0)</f>
        <v>11134962</v>
      </c>
      <c r="C669" s="60" t="str">
        <f>VLOOKUP(A669,PLAN!B:T,6,0)</f>
        <v>2431050-0-A</v>
      </c>
      <c r="D669" s="60" t="str">
        <f>VLOOKUP(A669,PLAN!B:T,7,0)</f>
        <v>AIN-CNX-006-220J US</v>
      </c>
      <c r="E669" s="60" t="str">
        <f>VLOOKUP(A669,PLAN!B:T,4,0)</f>
        <v>1001946517</v>
      </c>
      <c r="F669" s="59">
        <f>VLOOKUP(A669,PLAN!B:T,9,0)</f>
        <v>46263</v>
      </c>
      <c r="G669" s="59" t="str">
        <f>VLOOKUP(A669,PLAN!B:T,10,0)</f>
        <v>0103610660</v>
      </c>
      <c r="H669" s="58" t="str">
        <f>VLOOKUP(A669,PLAN!B:T,11,0)</f>
        <v>260813A31A</v>
      </c>
      <c r="I669" s="58">
        <f>VLOOKUP(A669,PLAN!B:T,12,0)</f>
        <v>14</v>
      </c>
      <c r="J669" s="55">
        <f>VLOOKUP(A669,PLAN!B:AB,19,0)</f>
        <v>46254</v>
      </c>
      <c r="K669" s="57" t="str">
        <f>VLOOKUP(A669,PLAN!B:AB,20,0)</f>
        <v>M6</v>
      </c>
      <c r="L669" s="54"/>
      <c r="M669" s="54"/>
      <c r="N669" s="54"/>
      <c r="O669" s="286" t="str">
        <f>VLOOKUP(A669,PLAN!B:AB,21,0)</f>
        <v>F2</v>
      </c>
      <c r="P669" s="285"/>
      <c r="Q669" s="55">
        <f>VLOOKUP(A669,PLAN!B:AB,16,0)</f>
        <v>46253</v>
      </c>
    </row>
    <row r="670" spans="1:17" ht="15" customHeight="1">
      <c r="A670" s="299" t="s">
        <v>6527</v>
      </c>
      <c r="B670" s="60">
        <f>VLOOKUP(A670,PLAN!B:T,5,0)</f>
        <v>11131245</v>
      </c>
      <c r="C670" s="60" t="str">
        <f>VLOOKUP(A670,PLAN!B:T,6,0)</f>
        <v>2331230-A-A</v>
      </c>
      <c r="D670" s="60" t="str">
        <f>VLOOKUP(A670,PLAN!B:T,7,0)</f>
        <v>WAMS-165-1645 NO CE</v>
      </c>
      <c r="E670" s="60" t="str">
        <f>VLOOKUP(A670,PLAN!B:T,4,0)</f>
        <v>1001946518</v>
      </c>
      <c r="F670" s="59">
        <f>VLOOKUP(A670,PLAN!B:T,9,0)</f>
        <v>46263</v>
      </c>
      <c r="G670" s="59" t="str">
        <f>VLOOKUP(A670,PLAN!B:T,10,0)</f>
        <v>0103610661</v>
      </c>
      <c r="H670" s="58" t="str">
        <f>VLOOKUP(A670,PLAN!B:T,11,0)</f>
        <v>260813A32A</v>
      </c>
      <c r="I670" s="58">
        <f>VLOOKUP(A670,PLAN!B:T,12,0)</f>
        <v>500</v>
      </c>
      <c r="J670" s="55">
        <f>VLOOKUP(A670,PLAN!B:AB,19,0)</f>
        <v>46254</v>
      </c>
      <c r="K670" s="57" t="str">
        <f>VLOOKUP(A670,PLAN!B:AB,20,0)</f>
        <v>M6</v>
      </c>
      <c r="L670" s="54"/>
      <c r="M670" s="54"/>
      <c r="N670" s="54"/>
      <c r="O670" s="286" t="str">
        <f>VLOOKUP(A670,PLAN!B:AB,21,0)</f>
        <v>F2</v>
      </c>
      <c r="P670" s="285"/>
      <c r="Q670" s="55">
        <f>VLOOKUP(A670,PLAN!B:AB,16,0)</f>
        <v>46253</v>
      </c>
    </row>
    <row r="671" spans="1:17" ht="15" customHeight="1">
      <c r="A671" s="299" t="s">
        <v>6528</v>
      </c>
      <c r="B671" s="60">
        <f>VLOOKUP(A671,PLAN!B:T,5,0)</f>
        <v>11131246</v>
      </c>
      <c r="C671" s="60" t="str">
        <f>VLOOKUP(A671,PLAN!B:T,6,0)</f>
        <v>2331231-A-A</v>
      </c>
      <c r="D671" s="60" t="str">
        <f>VLOOKUP(A671,PLAN!B:T,7,0)</f>
        <v>WAMS-180-1645 NOCE</v>
      </c>
      <c r="E671" s="60" t="str">
        <f>VLOOKUP(A671,PLAN!B:T,4,0)</f>
        <v>1001946519</v>
      </c>
      <c r="F671" s="59">
        <f>VLOOKUP(A671,PLAN!B:T,9,0)</f>
        <v>46263</v>
      </c>
      <c r="G671" s="59" t="str">
        <f>VLOOKUP(A671,PLAN!B:T,10,0)</f>
        <v>0103610662</v>
      </c>
      <c r="H671" s="58" t="str">
        <f>VLOOKUP(A671,PLAN!B:T,11,0)</f>
        <v>260813A33A</v>
      </c>
      <c r="I671" s="58">
        <f>VLOOKUP(A671,PLAN!B:T,12,0)</f>
        <v>120</v>
      </c>
      <c r="J671" s="55">
        <f>VLOOKUP(A671,PLAN!B:AB,19,0)</f>
        <v>46254</v>
      </c>
      <c r="K671" s="57" t="str">
        <f>VLOOKUP(A671,PLAN!B:AB,20,0)</f>
        <v>M6</v>
      </c>
      <c r="L671" s="54"/>
      <c r="M671" s="54"/>
      <c r="N671" s="54"/>
      <c r="O671" s="286" t="str">
        <f>VLOOKUP(A671,PLAN!B:AB,21,0)</f>
        <v>F2</v>
      </c>
      <c r="P671" s="285"/>
      <c r="Q671" s="55">
        <f>VLOOKUP(A671,PLAN!B:AB,16,0)</f>
        <v>46253</v>
      </c>
    </row>
    <row r="672" spans="1:17" ht="15" customHeight="1">
      <c r="A672" s="299" t="s">
        <v>6529</v>
      </c>
      <c r="B672" s="60">
        <f>VLOOKUP(A672,PLAN!B:T,5,0)</f>
        <v>11131249</v>
      </c>
      <c r="C672" s="60" t="str">
        <f>VLOOKUP(A672,PLAN!B:T,6,0)</f>
        <v>2331234-A-A</v>
      </c>
      <c r="D672" s="60" t="str">
        <f>VLOOKUP(A672,PLAN!B:T,7,0)</f>
        <v>WAMS-180-16ST NOCE</v>
      </c>
      <c r="E672" s="60" t="str">
        <f>VLOOKUP(A672,PLAN!B:T,4,0)</f>
        <v>1001946520</v>
      </c>
      <c r="F672" s="59">
        <f>VLOOKUP(A672,PLAN!B:T,9,0)</f>
        <v>46263</v>
      </c>
      <c r="G672" s="59" t="str">
        <f>VLOOKUP(A672,PLAN!B:T,10,0)</f>
        <v>0103610663</v>
      </c>
      <c r="H672" s="58" t="str">
        <f>VLOOKUP(A672,PLAN!B:T,11,0)</f>
        <v>260813A34A</v>
      </c>
      <c r="I672" s="58">
        <f>VLOOKUP(A672,PLAN!B:T,12,0)</f>
        <v>100</v>
      </c>
      <c r="J672" s="55">
        <f>VLOOKUP(A672,PLAN!B:AB,19,0)</f>
        <v>46254</v>
      </c>
      <c r="K672" s="57" t="str">
        <f>VLOOKUP(A672,PLAN!B:AB,20,0)</f>
        <v>M6</v>
      </c>
      <c r="L672" s="54"/>
      <c r="M672" s="54"/>
      <c r="N672" s="54"/>
      <c r="O672" s="286" t="str">
        <f>VLOOKUP(A672,PLAN!B:AB,21,0)</f>
        <v>F2</v>
      </c>
      <c r="P672" s="285"/>
      <c r="Q672" s="55">
        <f>VLOOKUP(A672,PLAN!B:AB,16,0)</f>
        <v>46253</v>
      </c>
    </row>
    <row r="673" spans="1:17" ht="15" customHeight="1">
      <c r="A673" s="299" t="s">
        <v>6530</v>
      </c>
      <c r="B673" s="60">
        <f>VLOOKUP(A673,PLAN!B:T,5,0)</f>
        <v>11132761</v>
      </c>
      <c r="C673" s="60" t="str">
        <f>VLOOKUP(A673,PLAN!B:T,6,0)</f>
        <v>2231043-A-A</v>
      </c>
      <c r="D673" s="60" t="str">
        <f>VLOOKUP(A673,PLAN!B:T,7,0)</f>
        <v>WCKV165-14 NOCE</v>
      </c>
      <c r="E673" s="60" t="str">
        <f>VLOOKUP(A673,PLAN!B:T,4,0)</f>
        <v>1001946521</v>
      </c>
      <c r="F673" s="59">
        <f>VLOOKUP(A673,PLAN!B:T,9,0)</f>
        <v>46263</v>
      </c>
      <c r="G673" s="59" t="str">
        <f>VLOOKUP(A673,PLAN!B:T,10,0)</f>
        <v>0103610664</v>
      </c>
      <c r="H673" s="58" t="str">
        <f>VLOOKUP(A673,PLAN!B:T,11,0)</f>
        <v>260813A35A</v>
      </c>
      <c r="I673" s="58">
        <f>VLOOKUP(A673,PLAN!B:T,12,0)</f>
        <v>132</v>
      </c>
      <c r="J673" s="55">
        <f>VLOOKUP(A673,PLAN!B:AB,19,0)</f>
        <v>46254</v>
      </c>
      <c r="K673" s="57" t="str">
        <f>VLOOKUP(A673,PLAN!B:AB,20,0)</f>
        <v>M6</v>
      </c>
      <c r="L673" s="54"/>
      <c r="M673" s="54"/>
      <c r="N673" s="54"/>
      <c r="O673" s="286" t="str">
        <f>VLOOKUP(A673,PLAN!B:AB,21,0)</f>
        <v>F2</v>
      </c>
      <c r="P673" s="285"/>
      <c r="Q673" s="55">
        <f>VLOOKUP(A673,PLAN!B:AB,16,0)</f>
        <v>46253</v>
      </c>
    </row>
    <row r="674" spans="1:17" ht="15" customHeight="1">
      <c r="A674" s="299" t="s">
        <v>6531</v>
      </c>
      <c r="B674" s="60">
        <f>VLOOKUP(A674,PLAN!B:T,5,0)</f>
        <v>11118078</v>
      </c>
      <c r="C674" s="60" t="str">
        <f>VLOOKUP(A674,PLAN!B:T,6,0)</f>
        <v>2331068-A-A</v>
      </c>
      <c r="D674" s="60" t="str">
        <f>VLOOKUP(A674,PLAN!B:T,7,0)</f>
        <v>WAMS-180-1645 CE3</v>
      </c>
      <c r="E674" s="60" t="str">
        <f>VLOOKUP(A674,PLAN!B:T,4,0)</f>
        <v>1001946522</v>
      </c>
      <c r="F674" s="59">
        <f>VLOOKUP(A674,PLAN!B:T,9,0)</f>
        <v>46263</v>
      </c>
      <c r="G674" s="59" t="str">
        <f>VLOOKUP(A674,PLAN!B:T,10,0)</f>
        <v>0103610665</v>
      </c>
      <c r="H674" s="58" t="str">
        <f>VLOOKUP(A674,PLAN!B:T,11,0)</f>
        <v>260813A36A</v>
      </c>
      <c r="I674" s="58">
        <f>VLOOKUP(A674,PLAN!B:T,12,0)</f>
        <v>150</v>
      </c>
      <c r="J674" s="55">
        <f>VLOOKUP(A674,PLAN!B:AB,19,0)</f>
        <v>46254</v>
      </c>
      <c r="K674" s="57" t="str">
        <f>VLOOKUP(A674,PLAN!B:AB,20,0)</f>
        <v>M6</v>
      </c>
      <c r="L674" s="54"/>
      <c r="M674" s="54"/>
      <c r="N674" s="54"/>
      <c r="O674" s="286" t="str">
        <f>VLOOKUP(A674,PLAN!B:AB,21,0)</f>
        <v>F2</v>
      </c>
      <c r="P674" s="285"/>
      <c r="Q674" s="55">
        <f>VLOOKUP(A674,PLAN!B:AB,16,0)</f>
        <v>46253</v>
      </c>
    </row>
    <row r="675" spans="1:17" ht="15" customHeight="1">
      <c r="A675" s="299" t="s">
        <v>6532</v>
      </c>
      <c r="B675" s="60">
        <f>VLOOKUP(A675,PLAN!B:T,5,0)</f>
        <v>11134329</v>
      </c>
      <c r="C675" s="60" t="str">
        <f>VLOOKUP(A675,PLAN!B:T,6,0)</f>
        <v>2331157-A-A</v>
      </c>
      <c r="D675" s="60" t="str">
        <f>VLOOKUP(A675,PLAN!B:T,7,0)</f>
        <v>WAIN-CKI-200 CE4</v>
      </c>
      <c r="E675" s="60" t="str">
        <f>VLOOKUP(A675,PLAN!B:T,4,0)</f>
        <v>1001946523</v>
      </c>
      <c r="F675" s="59">
        <f>VLOOKUP(A675,PLAN!B:T,9,0)</f>
        <v>46263</v>
      </c>
      <c r="G675" s="59" t="str">
        <f>VLOOKUP(A675,PLAN!B:T,10,0)</f>
        <v>0103610666</v>
      </c>
      <c r="H675" s="58" t="str">
        <f>VLOOKUP(A675,PLAN!B:T,11,0)</f>
        <v>260813A37A</v>
      </c>
      <c r="I675" s="58">
        <f>VLOOKUP(A675,PLAN!B:T,12,0)</f>
        <v>180</v>
      </c>
      <c r="J675" s="55">
        <f>VLOOKUP(A675,PLAN!B:AB,19,0)</f>
        <v>46254</v>
      </c>
      <c r="K675" s="57" t="str">
        <f>VLOOKUP(A675,PLAN!B:AB,20,0)</f>
        <v>M6</v>
      </c>
      <c r="L675" s="54"/>
      <c r="M675" s="54"/>
      <c r="N675" s="54"/>
      <c r="O675" s="286" t="str">
        <f>VLOOKUP(A675,PLAN!B:AB,21,0)</f>
        <v>F2</v>
      </c>
      <c r="P675" s="285"/>
      <c r="Q675" s="55">
        <f>VLOOKUP(A675,PLAN!B:AB,16,0)</f>
        <v>46253</v>
      </c>
    </row>
    <row r="676" spans="1:17" ht="15" customHeight="1">
      <c r="A676" s="299" t="s">
        <v>6533</v>
      </c>
      <c r="B676" s="60">
        <f>VLOOKUP(A676,PLAN!B:T,5,0)</f>
        <v>11134337</v>
      </c>
      <c r="C676" s="60" t="str">
        <f>VLOOKUP(A676,PLAN!B:T,6,0)</f>
        <v>2331163-A-A</v>
      </c>
      <c r="D676" s="60" t="str">
        <f>VLOOKUP(A676,PLAN!B:T,7,0)</f>
        <v>WAIN-CKI-200-BS CE3</v>
      </c>
      <c r="E676" s="60" t="str">
        <f>VLOOKUP(A676,PLAN!B:T,4,0)</f>
        <v>1001946524</v>
      </c>
      <c r="F676" s="59">
        <f>VLOOKUP(A676,PLAN!B:T,9,0)</f>
        <v>46263</v>
      </c>
      <c r="G676" s="59" t="str">
        <f>VLOOKUP(A676,PLAN!B:T,10,0)</f>
        <v>0103610668</v>
      </c>
      <c r="H676" s="58" t="str">
        <f>VLOOKUP(A676,PLAN!B:T,11,0)</f>
        <v>260813A38A</v>
      </c>
      <c r="I676" s="58">
        <f>VLOOKUP(A676,PLAN!B:T,12,0)</f>
        <v>200</v>
      </c>
      <c r="J676" s="55">
        <f>VLOOKUP(A676,PLAN!B:AB,19,0)</f>
        <v>46254</v>
      </c>
      <c r="K676" s="57" t="str">
        <f>VLOOKUP(A676,PLAN!B:AB,20,0)</f>
        <v>M6</v>
      </c>
      <c r="L676" s="54"/>
      <c r="M676" s="54"/>
      <c r="N676" s="54"/>
      <c r="O676" s="286" t="str">
        <f>VLOOKUP(A676,PLAN!B:AB,21,0)</f>
        <v>F2</v>
      </c>
      <c r="P676" s="285"/>
      <c r="Q676" s="55">
        <f>VLOOKUP(A676,PLAN!B:AB,16,0)</f>
        <v>46253</v>
      </c>
    </row>
    <row r="677" spans="1:17" ht="15" customHeight="1">
      <c r="A677" s="299" t="s">
        <v>6534</v>
      </c>
      <c r="B677" s="60">
        <f>VLOOKUP(A677,PLAN!B:T,5,0)</f>
        <v>11131252</v>
      </c>
      <c r="C677" s="60" t="str">
        <f>VLOOKUP(A677,PLAN!B:T,6,0)</f>
        <v>2331237-A-A</v>
      </c>
      <c r="D677" s="60" t="str">
        <f>VLOOKUP(A677,PLAN!B:T,7,0)</f>
        <v>WAMS-180-16WA NOCE</v>
      </c>
      <c r="E677" s="60" t="str">
        <f>VLOOKUP(A677,PLAN!B:T,4,0)</f>
        <v>1001946525</v>
      </c>
      <c r="F677" s="59">
        <f>VLOOKUP(A677,PLAN!B:T,9,0)</f>
        <v>46263</v>
      </c>
      <c r="G677" s="59" t="str">
        <f>VLOOKUP(A677,PLAN!B:T,10,0)</f>
        <v>0103610669</v>
      </c>
      <c r="H677" s="58" t="str">
        <f>VLOOKUP(A677,PLAN!B:T,11,0)</f>
        <v>260813A39A</v>
      </c>
      <c r="I677" s="58">
        <f>VLOOKUP(A677,PLAN!B:T,12,0)</f>
        <v>16</v>
      </c>
      <c r="J677" s="55">
        <f>VLOOKUP(A677,PLAN!B:AB,19,0)</f>
        <v>46254</v>
      </c>
      <c r="K677" s="57" t="str">
        <f>VLOOKUP(A677,PLAN!B:AB,20,0)</f>
        <v>M6</v>
      </c>
      <c r="L677" s="54"/>
      <c r="M677" s="54"/>
      <c r="N677" s="54"/>
      <c r="O677" s="286" t="str">
        <f>VLOOKUP(A677,PLAN!B:AB,21,0)</f>
        <v>F2</v>
      </c>
      <c r="P677" s="285"/>
      <c r="Q677" s="55">
        <f>VLOOKUP(A677,PLAN!B:AB,16,0)</f>
        <v>46253</v>
      </c>
    </row>
    <row r="678" spans="1:17" ht="15" customHeight="1">
      <c r="A678" s="299" t="s">
        <v>6535</v>
      </c>
      <c r="B678" s="60">
        <f>VLOOKUP(A678,PLAN!B:T,5,0)</f>
        <v>11127824</v>
      </c>
      <c r="C678" s="60" t="str">
        <f>VLOOKUP(A678,PLAN!B:T,6,0)</f>
        <v>2131622-B-A</v>
      </c>
      <c r="D678" s="60" t="str">
        <f>VLOOKUP(A678,PLAN!B:T,7,0)</f>
        <v>WAIN-CKI-008-200 NO CE</v>
      </c>
      <c r="E678" s="60" t="str">
        <f>VLOOKUP(A678,PLAN!B:T,4,0)</f>
        <v>1001946526</v>
      </c>
      <c r="F678" s="59">
        <f>VLOOKUP(A678,PLAN!B:T,9,0)</f>
        <v>46263</v>
      </c>
      <c r="G678" s="59" t="str">
        <f>VLOOKUP(A678,PLAN!B:T,10,0)</f>
        <v>0103610670</v>
      </c>
      <c r="H678" s="58" t="str">
        <f>VLOOKUP(A678,PLAN!B:T,11,0)</f>
        <v>260813A40A</v>
      </c>
      <c r="I678" s="58">
        <f>VLOOKUP(A678,PLAN!B:T,12,0)</f>
        <v>40</v>
      </c>
      <c r="J678" s="55">
        <f>VLOOKUP(A678,PLAN!B:AB,19,0)</f>
        <v>46254</v>
      </c>
      <c r="K678" s="57" t="str">
        <f>VLOOKUP(A678,PLAN!B:AB,20,0)</f>
        <v>M6</v>
      </c>
      <c r="L678" s="54"/>
      <c r="M678" s="54"/>
      <c r="N678" s="54"/>
      <c r="O678" s="286" t="str">
        <f>VLOOKUP(A678,PLAN!B:AB,21,0)</f>
        <v>F2</v>
      </c>
      <c r="P678" s="285"/>
      <c r="Q678" s="55">
        <f>VLOOKUP(A678,PLAN!B:AB,16,0)</f>
        <v>46253</v>
      </c>
    </row>
    <row r="679" spans="1:17" ht="15" customHeight="1">
      <c r="A679" s="299" t="s">
        <v>6536</v>
      </c>
      <c r="B679" s="60">
        <f>VLOOKUP(A679,PLAN!B:T,5,0)</f>
        <v>11127822</v>
      </c>
      <c r="C679" s="60" t="str">
        <f>VLOOKUP(A679,PLAN!B:T,6,0)</f>
        <v>2131620-B-A</v>
      </c>
      <c r="D679" s="60" t="str">
        <f>VLOOKUP(A679,PLAN!B:T,7,0)</f>
        <v>WAIN-CKI-10-200 NO CE</v>
      </c>
      <c r="E679" s="60" t="str">
        <f>VLOOKUP(A679,PLAN!B:T,4,0)</f>
        <v>1001946527</v>
      </c>
      <c r="F679" s="59">
        <f>VLOOKUP(A679,PLAN!B:T,9,0)</f>
        <v>46263</v>
      </c>
      <c r="G679" s="59" t="str">
        <f>VLOOKUP(A679,PLAN!B:T,10,0)</f>
        <v>0103610671</v>
      </c>
      <c r="H679" s="58" t="str">
        <f>VLOOKUP(A679,PLAN!B:T,11,0)</f>
        <v>260813A41A</v>
      </c>
      <c r="I679" s="58">
        <f>VLOOKUP(A679,PLAN!B:T,12,0)</f>
        <v>80</v>
      </c>
      <c r="J679" s="55">
        <f>VLOOKUP(A679,PLAN!B:AB,19,0)</f>
        <v>46254</v>
      </c>
      <c r="K679" s="57" t="str">
        <f>VLOOKUP(A679,PLAN!B:AB,20,0)</f>
        <v>M6</v>
      </c>
      <c r="L679" s="54"/>
      <c r="M679" s="54"/>
      <c r="N679" s="54"/>
      <c r="O679" s="286" t="str">
        <f>VLOOKUP(A679,PLAN!B:AB,21,0)</f>
        <v>F2</v>
      </c>
      <c r="P679" s="285"/>
      <c r="Q679" s="55">
        <f>VLOOKUP(A679,PLAN!B:AB,16,0)</f>
        <v>46253</v>
      </c>
    </row>
    <row r="680" spans="1:17" ht="15" customHeight="1">
      <c r="A680" s="299" t="s">
        <v>6537</v>
      </c>
      <c r="B680" s="60">
        <f>VLOOKUP(A680,PLAN!B:T,5,0)</f>
        <v>11131247</v>
      </c>
      <c r="C680" s="60" t="str">
        <f>VLOOKUP(A680,PLAN!B:T,6,0)</f>
        <v>2331232-A-A</v>
      </c>
      <c r="D680" s="60" t="str">
        <f>VLOOKUP(A680,PLAN!B:T,7,0)</f>
        <v>WAMS-135-16ST NOCE</v>
      </c>
      <c r="E680" s="60" t="str">
        <f>VLOOKUP(A680,PLAN!B:T,4,0)</f>
        <v>1001946528</v>
      </c>
      <c r="F680" s="59">
        <f>VLOOKUP(A680,PLAN!B:T,9,0)</f>
        <v>46263</v>
      </c>
      <c r="G680" s="59" t="str">
        <f>VLOOKUP(A680,PLAN!B:T,10,0)</f>
        <v>0103610672</v>
      </c>
      <c r="H680" s="58" t="str">
        <f>VLOOKUP(A680,PLAN!B:T,11,0)</f>
        <v>260813A42A</v>
      </c>
      <c r="I680" s="58">
        <f>VLOOKUP(A680,PLAN!B:T,12,0)</f>
        <v>40</v>
      </c>
      <c r="J680" s="55">
        <f>VLOOKUP(A680,PLAN!B:AB,19,0)</f>
        <v>46254</v>
      </c>
      <c r="K680" s="57" t="str">
        <f>VLOOKUP(A680,PLAN!B:AB,20,0)</f>
        <v>M6</v>
      </c>
      <c r="L680" s="54"/>
      <c r="M680" s="54"/>
      <c r="N680" s="54"/>
      <c r="O680" s="286" t="str">
        <f>VLOOKUP(A680,PLAN!B:AB,21,0)</f>
        <v>F2</v>
      </c>
      <c r="P680" s="285"/>
      <c r="Q680" s="55">
        <f>VLOOKUP(A680,PLAN!B:AB,16,0)</f>
        <v>46253</v>
      </c>
    </row>
    <row r="681" spans="1:17" ht="15" customHeight="1">
      <c r="A681" s="299" t="s">
        <v>6538</v>
      </c>
      <c r="B681" s="60">
        <f>VLOOKUP(A681,PLAN!B:T,5,0)</f>
        <v>11131250</v>
      </c>
      <c r="C681" s="60" t="str">
        <f>VLOOKUP(A681,PLAN!B:T,6,0)</f>
        <v>2331235-A-A</v>
      </c>
      <c r="D681" s="60" t="str">
        <f>VLOOKUP(A681,PLAN!B:T,7,0)</f>
        <v>WAMS-135-16WA NOCE</v>
      </c>
      <c r="E681" s="60" t="str">
        <f>VLOOKUP(A681,PLAN!B:T,4,0)</f>
        <v>1001946529</v>
      </c>
      <c r="F681" s="59">
        <f>VLOOKUP(A681,PLAN!B:T,9,0)</f>
        <v>46263</v>
      </c>
      <c r="G681" s="59" t="str">
        <f>VLOOKUP(A681,PLAN!B:T,10,0)</f>
        <v>0103610673</v>
      </c>
      <c r="H681" s="58" t="str">
        <f>VLOOKUP(A681,PLAN!B:T,11,0)</f>
        <v>260813A43A</v>
      </c>
      <c r="I681" s="58">
        <f>VLOOKUP(A681,PLAN!B:T,12,0)</f>
        <v>40</v>
      </c>
      <c r="J681" s="55">
        <f>VLOOKUP(A681,PLAN!B:AB,19,0)</f>
        <v>46254</v>
      </c>
      <c r="K681" s="57" t="str">
        <f>VLOOKUP(A681,PLAN!B:AB,20,0)</f>
        <v>M6</v>
      </c>
      <c r="L681" s="54"/>
      <c r="M681" s="54"/>
      <c r="N681" s="54"/>
      <c r="O681" s="286" t="str">
        <f>VLOOKUP(A681,PLAN!B:AB,21,0)</f>
        <v>F2</v>
      </c>
      <c r="P681" s="285"/>
      <c r="Q681" s="55">
        <f>VLOOKUP(A681,PLAN!B:AB,16,0)</f>
        <v>46253</v>
      </c>
    </row>
    <row r="682" spans="1:17" ht="15" customHeight="1">
      <c r="A682" s="299" t="s">
        <v>6539</v>
      </c>
      <c r="B682" s="60">
        <f>VLOOKUP(A682,PLAN!B:T,5,0)</f>
        <v>11134235</v>
      </c>
      <c r="C682" s="60" t="str">
        <f>VLOOKUP(A682,PLAN!B:T,6,0)</f>
        <v>1036068-S-AK</v>
      </c>
      <c r="D682" s="60" t="str">
        <f>VLOOKUP(A682,PLAN!B:T,7,0)</f>
        <v>AHW14R001S CN</v>
      </c>
      <c r="E682" s="60" t="str">
        <f>VLOOKUP(A682,PLAN!B:T,4,0)</f>
        <v>1001946530</v>
      </c>
      <c r="F682" s="59">
        <f>VLOOKUP(A682,PLAN!B:T,9,0)</f>
        <v>46263</v>
      </c>
      <c r="G682" s="59" t="str">
        <f>VLOOKUP(A682,PLAN!B:T,10,0)</f>
        <v>0103610674</v>
      </c>
      <c r="H682" s="58" t="str">
        <f>VLOOKUP(A682,PLAN!B:T,11,0)</f>
        <v>260813A44A</v>
      </c>
      <c r="I682" s="58">
        <f>VLOOKUP(A682,PLAN!B:T,12,0)</f>
        <v>3586</v>
      </c>
      <c r="J682" s="55">
        <f>VLOOKUP(A682,PLAN!B:AB,19,0)</f>
        <v>46254</v>
      </c>
      <c r="K682" s="57" t="str">
        <f>VLOOKUP(A682,PLAN!B:AB,20,0)</f>
        <v>M7</v>
      </c>
      <c r="L682" s="54"/>
      <c r="M682" s="54"/>
      <c r="N682" s="54"/>
      <c r="O682" s="286" t="str">
        <f>VLOOKUP(A682,PLAN!B:AB,21,0)</f>
        <v>F2</v>
      </c>
      <c r="P682" s="285"/>
      <c r="Q682" s="55">
        <f>VLOOKUP(A682,PLAN!B:AB,16,0)</f>
        <v>46253</v>
      </c>
    </row>
    <row r="683" spans="1:17" ht="15" customHeight="1">
      <c r="A683" s="299" t="s">
        <v>6585</v>
      </c>
      <c r="B683" s="60">
        <f>VLOOKUP(A683,PLAN!B:T,5,0)</f>
        <v>11134237</v>
      </c>
      <c r="C683" s="60" t="str">
        <f>VLOOKUP(A683,PLAN!B:T,6,0)</f>
        <v>1436196-Q-A</v>
      </c>
      <c r="D683" s="60" t="str">
        <f>VLOOKUP(A683,PLAN!B:T,7,0)</f>
        <v>AHW14R004S CN</v>
      </c>
      <c r="E683" s="60" t="str">
        <f>VLOOKUP(A683,PLAN!B:T,4,0)</f>
        <v>1001946721</v>
      </c>
      <c r="F683" s="59">
        <f>VLOOKUP(A683,PLAN!B:T,9,0)</f>
        <v>46263</v>
      </c>
      <c r="G683" s="59" t="str">
        <f>VLOOKUP(A683,PLAN!B:T,10,0)</f>
        <v>0103610936</v>
      </c>
      <c r="H683" s="58" t="str">
        <f>VLOOKUP(A683,PLAN!B:T,11,0)</f>
        <v>260727A35B</v>
      </c>
      <c r="I683" s="58">
        <f>VLOOKUP(A683,PLAN!B:T,12,0)</f>
        <v>5</v>
      </c>
      <c r="J683" s="55">
        <f>VLOOKUP(A683,PLAN!B:AB,19,0)</f>
        <v>46254</v>
      </c>
      <c r="K683" s="57" t="str">
        <f>VLOOKUP(A683,PLAN!B:AB,20,0)</f>
        <v>M1</v>
      </c>
      <c r="L683" s="54"/>
      <c r="M683" s="54"/>
      <c r="N683" s="54"/>
      <c r="O683" s="286" t="str">
        <f>VLOOKUP(A683,PLAN!B:AB,21,0)</f>
        <v>F3</v>
      </c>
      <c r="P683" s="285"/>
      <c r="Q683" s="55" t="s">
        <v>6586</v>
      </c>
    </row>
    <row r="684" spans="1:17" ht="15" customHeight="1">
      <c r="A684" s="299" t="s">
        <v>6590</v>
      </c>
      <c r="B684" s="60">
        <f>VLOOKUP(A684,PLAN!B:T,5,0)</f>
        <v>11134238</v>
      </c>
      <c r="C684" s="60" t="str">
        <f>VLOOKUP(A684,PLAN!B:T,6,0)</f>
        <v>1436288-K-AK</v>
      </c>
      <c r="D684" s="60" t="str">
        <f>VLOOKUP(A684,PLAN!B:T,7,0)</f>
        <v>AHW14R008P CN</v>
      </c>
      <c r="E684" s="60" t="str">
        <f>VLOOKUP(A684,PLAN!B:T,4,0)</f>
        <v>1001946914</v>
      </c>
      <c r="F684" s="59">
        <f>VLOOKUP(A684,PLAN!B:T,9,0)</f>
        <v>46262</v>
      </c>
      <c r="G684" s="59" t="str">
        <f>VLOOKUP(A684,PLAN!B:T,10,0)</f>
        <v>0103611176</v>
      </c>
      <c r="H684" s="58" t="str">
        <f>VLOOKUP(A684,PLAN!B:T,11,0)</f>
        <v>260727A58B</v>
      </c>
      <c r="I684" s="58">
        <f>VLOOKUP(A684,PLAN!B:T,12,0)</f>
        <v>5</v>
      </c>
      <c r="J684" s="55">
        <f>VLOOKUP(A684,PLAN!B:AB,19,0)</f>
        <v>46253</v>
      </c>
      <c r="K684" s="57" t="str">
        <f>VLOOKUP(A684,PLAN!B:AB,20,0)</f>
        <v>M7</v>
      </c>
      <c r="L684" s="54"/>
      <c r="M684" s="54"/>
      <c r="N684" s="54"/>
      <c r="O684" s="286" t="str">
        <f>VLOOKUP(A684,PLAN!B:AB,21,0)</f>
        <v>F2</v>
      </c>
      <c r="P684" s="285"/>
      <c r="Q684" s="55" t="s">
        <v>6591</v>
      </c>
    </row>
    <row r="685" spans="1:17" ht="15" customHeight="1">
      <c r="A685" s="299" t="s">
        <v>6796</v>
      </c>
      <c r="B685" s="60">
        <f>VLOOKUP(A685,PLAN!B:T,5,0)</f>
        <v>11134342</v>
      </c>
      <c r="C685" s="60" t="str">
        <f>VLOOKUP(A685,PLAN!B:T,6,0)</f>
        <v>1036068-S-AK-P</v>
      </c>
      <c r="D685" s="60" t="str">
        <f>VLOOKUP(A685,PLAN!B:T,7,0)</f>
        <v>AHW14R001S CN</v>
      </c>
      <c r="E685" s="60" t="str">
        <f>VLOOKUP(A685,PLAN!B:T,4,0)</f>
        <v>1001947318</v>
      </c>
      <c r="F685" s="59">
        <f>VLOOKUP(A685,PLAN!B:T,9,0)</f>
        <v>46268</v>
      </c>
      <c r="G685" s="59" t="str">
        <f>VLOOKUP(A685,PLAN!B:T,10,0)</f>
        <v>0103612042</v>
      </c>
      <c r="H685" s="58" t="str">
        <f>VLOOKUP(A685,PLAN!B:T,11,0)</f>
        <v>260815A01A</v>
      </c>
      <c r="I685" s="58">
        <f>VLOOKUP(A685,PLAN!B:T,12,0)</f>
        <v>3586</v>
      </c>
      <c r="J685" s="55">
        <f>VLOOKUP(A685,PLAN!B:AB,19,0)</f>
        <v>46255</v>
      </c>
      <c r="K685" s="57" t="str">
        <f>VLOOKUP(A685,PLAN!B:AB,20,0)</f>
        <v>M1</v>
      </c>
      <c r="L685" s="54"/>
      <c r="M685" s="54"/>
      <c r="N685" s="54"/>
      <c r="O685" s="286" t="str">
        <f>VLOOKUP(A685,PLAN!B:AB,21,0)</f>
        <v>F3</v>
      </c>
      <c r="P685" s="285"/>
      <c r="Q685" s="55">
        <f>VLOOKUP(A685,PLAN!B:AB,16,0)</f>
        <v>46254</v>
      </c>
    </row>
    <row r="686" spans="1:17" ht="15" customHeight="1">
      <c r="A686" s="299" t="s">
        <v>7188</v>
      </c>
      <c r="B686" s="60">
        <f>VLOOKUP(A686,PLAN!B:T,5,0)</f>
        <v>11134235</v>
      </c>
      <c r="C686" s="60" t="str">
        <f>VLOOKUP(A686,PLAN!B:T,6,0)</f>
        <v>1036068-S-AK</v>
      </c>
      <c r="D686" s="60" t="str">
        <f>VLOOKUP(A686,PLAN!B:T,7,0)</f>
        <v>AHW14R001S CN</v>
      </c>
      <c r="E686" s="60" t="str">
        <f>VLOOKUP(A686,PLAN!B:T,4,0)</f>
        <v>1001947877</v>
      </c>
      <c r="F686" s="59">
        <f>VLOOKUP(A686,PLAN!B:T,9,0)</f>
        <v>46268</v>
      </c>
      <c r="G686" s="59" t="str">
        <f>VLOOKUP(A686,PLAN!B:T,10,0)</f>
        <v>0103613354</v>
      </c>
      <c r="H686" s="58" t="str">
        <f>VLOOKUP(A686,PLAN!B:T,11,0)</f>
        <v>260729A43B</v>
      </c>
      <c r="I686" s="58">
        <f>VLOOKUP(A686,PLAN!B:T,12,0)</f>
        <v>5</v>
      </c>
      <c r="J686" s="55">
        <f>VLOOKUP(A686,PLAN!B:AB,19,0)</f>
        <v>46255</v>
      </c>
      <c r="K686" s="57" t="str">
        <f>VLOOKUP(A686,PLAN!B:AB,20,0)</f>
        <v>M1</v>
      </c>
      <c r="L686" s="54"/>
      <c r="M686" s="54"/>
      <c r="N686" s="54"/>
      <c r="O686" s="286" t="str">
        <f>VLOOKUP(A686,PLAN!B:AB,21,0)</f>
        <v>F3</v>
      </c>
      <c r="P686" s="285"/>
      <c r="Q686" s="55">
        <f>VLOOKUP(A686,PLAN!B:AB,16,0)</f>
        <v>46254</v>
      </c>
    </row>
    <row r="687" spans="1:17" ht="15" customHeight="1">
      <c r="A687" s="299" t="s">
        <v>6798</v>
      </c>
      <c r="B687" s="60">
        <f>VLOOKUP(A687,PLAN!B:T,5,0)</f>
        <v>11134342</v>
      </c>
      <c r="C687" s="60" t="str">
        <f>VLOOKUP(A687,PLAN!B:T,6,0)</f>
        <v>1036068-S-AK-P</v>
      </c>
      <c r="D687" s="60" t="str">
        <f>VLOOKUP(A687,PLAN!B:T,7,0)</f>
        <v>AHW14R001S CN</v>
      </c>
      <c r="E687" s="60" t="str">
        <f>VLOOKUP(A687,PLAN!B:T,4,0)</f>
        <v>1001947319</v>
      </c>
      <c r="F687" s="59">
        <f>VLOOKUP(A687,PLAN!B:T,9,0)</f>
        <v>46268</v>
      </c>
      <c r="G687" s="59" t="str">
        <f>VLOOKUP(A687,PLAN!B:T,10,0)</f>
        <v>0103612043</v>
      </c>
      <c r="H687" s="58" t="str">
        <f>VLOOKUP(A687,PLAN!B:T,11,0)</f>
        <v>260815A02A</v>
      </c>
      <c r="I687" s="58">
        <f>VLOOKUP(A687,PLAN!B:T,12,0)</f>
        <v>3586</v>
      </c>
      <c r="J687" s="55">
        <f>VLOOKUP(A687,PLAN!B:AB,19,0)</f>
        <v>46255</v>
      </c>
      <c r="K687" s="57" t="str">
        <f>VLOOKUP(A687,PLAN!B:AB,20,0)</f>
        <v>M2</v>
      </c>
      <c r="L687" s="54"/>
      <c r="M687" s="54"/>
      <c r="N687" s="54"/>
      <c r="O687" s="286" t="str">
        <f>VLOOKUP(A687,PLAN!B:AB,21,0)</f>
        <v>F3</v>
      </c>
      <c r="P687" s="285"/>
      <c r="Q687" s="55">
        <f>VLOOKUP(A687,PLAN!B:AB,16,0)</f>
        <v>46254</v>
      </c>
    </row>
    <row r="688" spans="1:17" ht="15" customHeight="1">
      <c r="A688" s="299" t="s">
        <v>6801</v>
      </c>
      <c r="B688" s="60">
        <f>VLOOKUP(A688,PLAN!B:T,5,0)</f>
        <v>11134237</v>
      </c>
      <c r="C688" s="60" t="str">
        <f>VLOOKUP(A688,PLAN!B:T,6,0)</f>
        <v>1436196-Q-A</v>
      </c>
      <c r="D688" s="60" t="str">
        <f>VLOOKUP(A688,PLAN!B:T,7,0)</f>
        <v>AHW14R004S CN</v>
      </c>
      <c r="E688" s="60" t="str">
        <f>VLOOKUP(A688,PLAN!B:T,4,0)</f>
        <v>1001947320</v>
      </c>
      <c r="F688" s="59">
        <f>VLOOKUP(A688,PLAN!B:T,9,0)</f>
        <v>46268</v>
      </c>
      <c r="G688" s="59" t="str">
        <f>VLOOKUP(A688,PLAN!B:T,10,0)</f>
        <v>0103612044</v>
      </c>
      <c r="H688" s="58" t="str">
        <f>VLOOKUP(A688,PLAN!B:T,11,0)</f>
        <v>260815A03A</v>
      </c>
      <c r="I688" s="58">
        <f>VLOOKUP(A688,PLAN!B:T,12,0)</f>
        <v>2389</v>
      </c>
      <c r="J688" s="55">
        <f>VLOOKUP(A688,PLAN!B:AB,19,0)</f>
        <v>46255</v>
      </c>
      <c r="K688" s="57" t="str">
        <f>VLOOKUP(A688,PLAN!B:AB,20,0)</f>
        <v>M3</v>
      </c>
      <c r="L688" s="54"/>
      <c r="M688" s="54"/>
      <c r="N688" s="54"/>
      <c r="O688" s="286" t="str">
        <f>VLOOKUP(A688,PLAN!B:AB,21,0)</f>
        <v>F3</v>
      </c>
      <c r="P688" s="285"/>
      <c r="Q688" s="55">
        <f>VLOOKUP(A688,PLAN!B:AB,16,0)</f>
        <v>46254</v>
      </c>
    </row>
    <row r="689" spans="1:17" ht="15" customHeight="1">
      <c r="A689" s="299" t="s">
        <v>6802</v>
      </c>
      <c r="B689" s="60">
        <f>VLOOKUP(A689,PLAN!B:T,5,0)</f>
        <v>11134234</v>
      </c>
      <c r="C689" s="60" t="str">
        <f>VLOOKUP(A689,PLAN!B:T,6,0)</f>
        <v>1036066-R-AK</v>
      </c>
      <c r="D689" s="60" t="str">
        <f>VLOOKUP(A689,PLAN!B:T,7,0)</f>
        <v>AGP140002 CN</v>
      </c>
      <c r="E689" s="60" t="str">
        <f>VLOOKUP(A689,PLAN!B:T,4,0)</f>
        <v>1001947321</v>
      </c>
      <c r="F689" s="59">
        <f>VLOOKUP(A689,PLAN!B:T,9,0)</f>
        <v>46268</v>
      </c>
      <c r="G689" s="59" t="str">
        <f>VLOOKUP(A689,PLAN!B:T,10,0)</f>
        <v>0103612045</v>
      </c>
      <c r="H689" s="58" t="str">
        <f>VLOOKUP(A689,PLAN!B:T,11,0)</f>
        <v>260815A04A</v>
      </c>
      <c r="I689" s="58">
        <f>VLOOKUP(A689,PLAN!B:T,12,0)</f>
        <v>2400</v>
      </c>
      <c r="J689" s="55">
        <f>VLOOKUP(A689,PLAN!B:AB,19,0)</f>
        <v>46255</v>
      </c>
      <c r="K689" s="57" t="str">
        <f>VLOOKUP(A689,PLAN!B:AB,20,0)</f>
        <v>M4</v>
      </c>
      <c r="L689" s="54"/>
      <c r="M689" s="54"/>
      <c r="N689" s="54"/>
      <c r="O689" s="286" t="str">
        <f>VLOOKUP(A689,PLAN!B:AB,21,0)</f>
        <v>F3</v>
      </c>
      <c r="P689" s="285"/>
      <c r="Q689" s="55">
        <f>VLOOKUP(A689,PLAN!B:AB,16,0)</f>
        <v>46254</v>
      </c>
    </row>
    <row r="690" spans="1:17" ht="15" customHeight="1">
      <c r="A690" s="299" t="s">
        <v>6799</v>
      </c>
      <c r="B690" s="60">
        <f>VLOOKUP(A690,PLAN!B:T,5,0)</f>
        <v>11134234</v>
      </c>
      <c r="C690" s="60" t="str">
        <f>VLOOKUP(A690,PLAN!B:T,6,0)</f>
        <v>1036066-R-AK</v>
      </c>
      <c r="D690" s="60" t="str">
        <f>VLOOKUP(A690,PLAN!B:T,7,0)</f>
        <v>AGP140002 CN</v>
      </c>
      <c r="E690" s="60" t="str">
        <f>VLOOKUP(A690,PLAN!B:T,4,0)</f>
        <v>1001947322</v>
      </c>
      <c r="F690" s="59">
        <f>VLOOKUP(A690,PLAN!B:T,9,0)</f>
        <v>46268</v>
      </c>
      <c r="G690" s="59" t="str">
        <f>VLOOKUP(A690,PLAN!B:T,10,0)</f>
        <v>0103612046</v>
      </c>
      <c r="H690" s="58" t="str">
        <f>VLOOKUP(A690,PLAN!B:T,11,0)</f>
        <v>260815A05A</v>
      </c>
      <c r="I690" s="58">
        <f>VLOOKUP(A690,PLAN!B:T,12,0)</f>
        <v>1153</v>
      </c>
      <c r="J690" s="55">
        <f>VLOOKUP(A690,PLAN!B:AB,19,0)</f>
        <v>46255</v>
      </c>
      <c r="K690" s="57" t="str">
        <f>VLOOKUP(A690,PLAN!B:AB,20,0)</f>
        <v>M4</v>
      </c>
      <c r="L690" s="54"/>
      <c r="M690" s="54"/>
      <c r="N690" s="54"/>
      <c r="O690" s="286" t="str">
        <f>VLOOKUP(A690,PLAN!B:AB,21,0)</f>
        <v>F3</v>
      </c>
      <c r="P690" s="285"/>
      <c r="Q690" s="55">
        <f>VLOOKUP(A690,PLAN!B:AB,16,0)</f>
        <v>46254</v>
      </c>
    </row>
    <row r="691" spans="1:17" ht="15" customHeight="1">
      <c r="A691" s="299" t="s">
        <v>6797</v>
      </c>
      <c r="B691" s="60">
        <f>VLOOKUP(A691,PLAN!B:T,5,0)</f>
        <v>11134107</v>
      </c>
      <c r="C691" s="60" t="str">
        <f>VLOOKUP(A691,PLAN!B:T,6,0)</f>
        <v>1236005-N-AK</v>
      </c>
      <c r="D691" s="60" t="str">
        <f>VLOOKUP(A691,PLAN!B:T,7,0)</f>
        <v>AGH143091 CN</v>
      </c>
      <c r="E691" s="60" t="str">
        <f>VLOOKUP(A691,PLAN!B:T,4,0)</f>
        <v>1001947323</v>
      </c>
      <c r="F691" s="59">
        <f>VLOOKUP(A691,PLAN!B:T,9,0)</f>
        <v>46268</v>
      </c>
      <c r="G691" s="59" t="str">
        <f>VLOOKUP(A691,PLAN!B:T,10,0)</f>
        <v>0103612047</v>
      </c>
      <c r="H691" s="58" t="str">
        <f>VLOOKUP(A691,PLAN!B:T,11,0)</f>
        <v>260815A06A</v>
      </c>
      <c r="I691" s="58">
        <f>VLOOKUP(A691,PLAN!B:T,12,0)</f>
        <v>725</v>
      </c>
      <c r="J691" s="55">
        <f>VLOOKUP(A691,PLAN!B:AB,19,0)</f>
        <v>46255</v>
      </c>
      <c r="K691" s="57" t="str">
        <f>VLOOKUP(A691,PLAN!B:AB,20,0)</f>
        <v>M5</v>
      </c>
      <c r="L691" s="54"/>
      <c r="M691" s="54"/>
      <c r="N691" s="54"/>
      <c r="O691" s="286" t="str">
        <f>VLOOKUP(A691,PLAN!B:AB,21,0)</f>
        <v>F2</v>
      </c>
      <c r="P691" s="285"/>
      <c r="Q691" s="55">
        <f>VLOOKUP(A691,PLAN!B:AB,16,0)</f>
        <v>46254</v>
      </c>
    </row>
    <row r="692" spans="1:17" ht="15" customHeight="1">
      <c r="A692" s="299" t="s">
        <v>6803</v>
      </c>
      <c r="B692" s="60">
        <f>VLOOKUP(A692,PLAN!B:T,5,0)</f>
        <v>11134108</v>
      </c>
      <c r="C692" s="60" t="str">
        <f>VLOOKUP(A692,PLAN!B:T,6,0)</f>
        <v>1236007-N-AK</v>
      </c>
      <c r="D692" s="60" t="str">
        <f>VLOOKUP(A692,PLAN!B:T,7,0)</f>
        <v>AGH143092 CN</v>
      </c>
      <c r="E692" s="60" t="str">
        <f>VLOOKUP(A692,PLAN!B:T,4,0)</f>
        <v>1001947324</v>
      </c>
      <c r="F692" s="59">
        <f>VLOOKUP(A692,PLAN!B:T,9,0)</f>
        <v>46268</v>
      </c>
      <c r="G692" s="59" t="str">
        <f>VLOOKUP(A692,PLAN!B:T,10,0)</f>
        <v>0103612048</v>
      </c>
      <c r="H692" s="58" t="str">
        <f>VLOOKUP(A692,PLAN!B:T,11,0)</f>
        <v>260815A07A</v>
      </c>
      <c r="I692" s="58">
        <f>VLOOKUP(A692,PLAN!B:T,12,0)</f>
        <v>425</v>
      </c>
      <c r="J692" s="55">
        <f>VLOOKUP(A692,PLAN!B:AB,19,0)</f>
        <v>46255</v>
      </c>
      <c r="K692" s="57" t="str">
        <f>VLOOKUP(A692,PLAN!B:AB,20,0)</f>
        <v>M5</v>
      </c>
      <c r="L692" s="54"/>
      <c r="M692" s="54"/>
      <c r="N692" s="54"/>
      <c r="O692" s="286" t="str">
        <f>VLOOKUP(A692,PLAN!B:AB,21,0)</f>
        <v>F2</v>
      </c>
      <c r="P692" s="285"/>
      <c r="Q692" s="55">
        <f>VLOOKUP(A692,PLAN!B:AB,16,0)</f>
        <v>46254</v>
      </c>
    </row>
    <row r="693" spans="1:17" ht="15" customHeight="1">
      <c r="A693" s="299" t="s">
        <v>6800</v>
      </c>
      <c r="B693" s="60">
        <f>VLOOKUP(A693,PLAN!B:T,5,0)</f>
        <v>11134110</v>
      </c>
      <c r="C693" s="60" t="str">
        <f>VLOOKUP(A693,PLAN!B:T,6,0)</f>
        <v>1236016-L-AK</v>
      </c>
      <c r="D693" s="60" t="str">
        <f>VLOOKUP(A693,PLAN!B:T,7,0)</f>
        <v>AHW14S003S CN</v>
      </c>
      <c r="E693" s="60" t="str">
        <f>VLOOKUP(A693,PLAN!B:T,4,0)</f>
        <v>1001947325</v>
      </c>
      <c r="F693" s="59">
        <f>VLOOKUP(A693,PLAN!B:T,9,0)</f>
        <v>46268</v>
      </c>
      <c r="G693" s="59" t="str">
        <f>VLOOKUP(A693,PLAN!B:T,10,0)</f>
        <v>0103612049</v>
      </c>
      <c r="H693" s="58" t="str">
        <f>VLOOKUP(A693,PLAN!B:T,11,0)</f>
        <v>260815A08A</v>
      </c>
      <c r="I693" s="58">
        <f>VLOOKUP(A693,PLAN!B:T,12,0)</f>
        <v>1955</v>
      </c>
      <c r="J693" s="55">
        <f>VLOOKUP(A693,PLAN!B:AB,19,0)</f>
        <v>46255</v>
      </c>
      <c r="K693" s="57" t="str">
        <f>VLOOKUP(A693,PLAN!B:AB,20,0)</f>
        <v>M5</v>
      </c>
      <c r="L693" s="54"/>
      <c r="M693" s="54"/>
      <c r="N693" s="54"/>
      <c r="O693" s="286" t="str">
        <f>VLOOKUP(A693,PLAN!B:AB,21,0)</f>
        <v>F2</v>
      </c>
      <c r="P693" s="285"/>
      <c r="Q693" s="55">
        <f>VLOOKUP(A693,PLAN!B:AB,16,0)</f>
        <v>46254</v>
      </c>
    </row>
    <row r="694" spans="1:17" ht="15" customHeight="1">
      <c r="A694" s="299" t="s">
        <v>6804</v>
      </c>
      <c r="B694" s="60">
        <f>VLOOKUP(A694,PLAN!B:T,5,0)</f>
        <v>11135699</v>
      </c>
      <c r="C694" s="60" t="str">
        <f>VLOOKUP(A694,PLAN!B:T,6,0)</f>
        <v>1356018-N-AK</v>
      </c>
      <c r="D694" s="60" t="str">
        <f>VLOOKUP(A694,PLAN!B:T,7,0)</f>
        <v>PAGH143392 CN</v>
      </c>
      <c r="E694" s="60" t="str">
        <f>VLOOKUP(A694,PLAN!B:T,4,0)</f>
        <v>1001947326</v>
      </c>
      <c r="F694" s="59">
        <f>VLOOKUP(A694,PLAN!B:T,9,0)</f>
        <v>46268</v>
      </c>
      <c r="G694" s="59" t="str">
        <f>VLOOKUP(A694,PLAN!B:T,10,0)</f>
        <v>0103612050</v>
      </c>
      <c r="H694" s="58" t="str">
        <f>VLOOKUP(A694,PLAN!B:T,11,0)</f>
        <v>260815A09A</v>
      </c>
      <c r="I694" s="58">
        <f>VLOOKUP(A694,PLAN!B:T,12,0)</f>
        <v>60</v>
      </c>
      <c r="J694" s="55">
        <f>VLOOKUP(A694,PLAN!B:AB,19,0)</f>
        <v>46255</v>
      </c>
      <c r="K694" s="57" t="str">
        <f>VLOOKUP(A694,PLAN!B:AB,20,0)</f>
        <v>M5</v>
      </c>
      <c r="L694" s="54"/>
      <c r="M694" s="54"/>
      <c r="N694" s="54"/>
      <c r="O694" s="286" t="str">
        <f>VLOOKUP(A694,PLAN!B:AB,21,0)</f>
        <v>F2</v>
      </c>
      <c r="P694" s="285"/>
      <c r="Q694" s="55">
        <f>VLOOKUP(A694,PLAN!B:AB,16,0)</f>
        <v>46254</v>
      </c>
    </row>
    <row r="695" spans="1:17" ht="15" customHeight="1">
      <c r="A695" s="299" t="s">
        <v>6805</v>
      </c>
      <c r="B695" s="60">
        <f>VLOOKUP(A695,PLAN!B:T,5,0)</f>
        <v>11135701</v>
      </c>
      <c r="C695" s="60" t="str">
        <f>VLOOKUP(A695,PLAN!B:T,6,0)</f>
        <v>1356020-N-AK</v>
      </c>
      <c r="D695" s="60" t="str">
        <f>VLOOKUP(A695,PLAN!B:T,7,0)</f>
        <v>PAGH18M372 CN</v>
      </c>
      <c r="E695" s="60" t="str">
        <f>VLOOKUP(A695,PLAN!B:T,4,0)</f>
        <v>1001947327</v>
      </c>
      <c r="F695" s="59">
        <f>VLOOKUP(A695,PLAN!B:T,9,0)</f>
        <v>46268</v>
      </c>
      <c r="G695" s="59" t="str">
        <f>VLOOKUP(A695,PLAN!B:T,10,0)</f>
        <v>0103612051</v>
      </c>
      <c r="H695" s="58" t="str">
        <f>VLOOKUP(A695,PLAN!B:T,11,0)</f>
        <v>260815A10A</v>
      </c>
      <c r="I695" s="58">
        <f>VLOOKUP(A695,PLAN!B:T,12,0)</f>
        <v>320</v>
      </c>
      <c r="J695" s="55">
        <f>VLOOKUP(A695,PLAN!B:AB,19,0)</f>
        <v>46255</v>
      </c>
      <c r="K695" s="57" t="str">
        <f>VLOOKUP(A695,PLAN!B:AB,20,0)</f>
        <v>M5</v>
      </c>
      <c r="L695" s="54"/>
      <c r="M695" s="54"/>
      <c r="N695" s="54"/>
      <c r="O695" s="286" t="str">
        <f>VLOOKUP(A695,PLAN!B:AB,21,0)</f>
        <v>F2</v>
      </c>
      <c r="P695" s="285"/>
      <c r="Q695" s="55">
        <f>VLOOKUP(A695,PLAN!B:AB,16,0)</f>
        <v>46254</v>
      </c>
    </row>
    <row r="696" spans="1:17" ht="15" customHeight="1">
      <c r="A696" s="299" t="s">
        <v>6806</v>
      </c>
      <c r="B696" s="60">
        <f>VLOOKUP(A696,PLAN!B:T,5,0)</f>
        <v>11135704</v>
      </c>
      <c r="C696" s="60" t="str">
        <f>VLOOKUP(A696,PLAN!B:T,6,0)</f>
        <v>1931089-G-AK</v>
      </c>
      <c r="D696" s="60" t="str">
        <f>VLOOKUP(A696,PLAN!B:T,7,0)</f>
        <v>PHW18R302S CN</v>
      </c>
      <c r="E696" s="60" t="str">
        <f>VLOOKUP(A696,PLAN!B:T,4,0)</f>
        <v>1001947328</v>
      </c>
      <c r="F696" s="59">
        <f>VLOOKUP(A696,PLAN!B:T,9,0)</f>
        <v>46268</v>
      </c>
      <c r="G696" s="59" t="str">
        <f>VLOOKUP(A696,PLAN!B:T,10,0)</f>
        <v>0103612052</v>
      </c>
      <c r="H696" s="58" t="str">
        <f>VLOOKUP(A696,PLAN!B:T,11,0)</f>
        <v>260815A11A</v>
      </c>
      <c r="I696" s="58">
        <f>VLOOKUP(A696,PLAN!B:T,12,0)</f>
        <v>60</v>
      </c>
      <c r="J696" s="55">
        <f>VLOOKUP(A696,PLAN!B:AB,19,0)</f>
        <v>46255</v>
      </c>
      <c r="K696" s="57" t="str">
        <f>VLOOKUP(A696,PLAN!B:AB,20,0)</f>
        <v>M5</v>
      </c>
      <c r="L696" s="54"/>
      <c r="M696" s="54"/>
      <c r="N696" s="54"/>
      <c r="O696" s="286" t="str">
        <f>VLOOKUP(A696,PLAN!B:AB,21,0)</f>
        <v>F2</v>
      </c>
      <c r="P696" s="285"/>
      <c r="Q696" s="55">
        <f>VLOOKUP(A696,PLAN!B:AB,16,0)</f>
        <v>46254</v>
      </c>
    </row>
    <row r="697" spans="1:17" ht="15" customHeight="1">
      <c r="A697" s="299" t="s">
        <v>6807</v>
      </c>
      <c r="B697" s="60">
        <f>VLOOKUP(A697,PLAN!B:T,5,0)</f>
        <v>11134109</v>
      </c>
      <c r="C697" s="60" t="str">
        <f>VLOOKUP(A697,PLAN!B:T,6,0)</f>
        <v>1236008-M-AK</v>
      </c>
      <c r="D697" s="60" t="str">
        <f>VLOOKUP(A697,PLAN!B:T,7,0)</f>
        <v>AGP140000 CN</v>
      </c>
      <c r="E697" s="60" t="str">
        <f>VLOOKUP(A697,PLAN!B:T,4,0)</f>
        <v>1001947329</v>
      </c>
      <c r="F697" s="59">
        <f>VLOOKUP(A697,PLAN!B:T,9,0)</f>
        <v>46268</v>
      </c>
      <c r="G697" s="59" t="str">
        <f>VLOOKUP(A697,PLAN!B:T,10,0)</f>
        <v>0103612053</v>
      </c>
      <c r="H697" s="58" t="str">
        <f>VLOOKUP(A697,PLAN!B:T,11,0)</f>
        <v>260815A12A</v>
      </c>
      <c r="I697" s="58">
        <f>VLOOKUP(A697,PLAN!B:T,12,0)</f>
        <v>475</v>
      </c>
      <c r="J697" s="55">
        <f>VLOOKUP(A697,PLAN!B:AB,19,0)</f>
        <v>46259</v>
      </c>
      <c r="K697" s="57" t="str">
        <f>VLOOKUP(A697,PLAN!B:AB,20,0)</f>
        <v>M8</v>
      </c>
      <c r="L697" s="54"/>
      <c r="M697" s="54"/>
      <c r="N697" s="54"/>
      <c r="O697" s="286" t="str">
        <f>VLOOKUP(A697,PLAN!B:AB,21,0)</f>
        <v>CAG</v>
      </c>
      <c r="P697" s="285"/>
      <c r="Q697" s="55">
        <f>VLOOKUP(A697,PLAN!B:AB,16,0)</f>
        <v>46258</v>
      </c>
    </row>
    <row r="698" spans="1:17" ht="15" customHeight="1">
      <c r="A698" s="299" t="s">
        <v>6808</v>
      </c>
      <c r="B698" s="60">
        <f>VLOOKUP(A698,PLAN!B:T,5,0)</f>
        <v>11134233</v>
      </c>
      <c r="C698" s="60" t="str">
        <f>VLOOKUP(A698,PLAN!B:T,6,0)</f>
        <v>1036062-R-AK</v>
      </c>
      <c r="D698" s="60" t="str">
        <f>VLOOKUP(A698,PLAN!B:T,7,0)</f>
        <v>AGP140001 CN</v>
      </c>
      <c r="E698" s="60" t="str">
        <f>VLOOKUP(A698,PLAN!B:T,4,0)</f>
        <v>1001947330</v>
      </c>
      <c r="F698" s="59">
        <f>VLOOKUP(A698,PLAN!B:T,9,0)</f>
        <v>46268</v>
      </c>
      <c r="G698" s="59" t="str">
        <f>VLOOKUP(A698,PLAN!B:T,10,0)</f>
        <v>0103612054</v>
      </c>
      <c r="H698" s="58" t="str">
        <f>VLOOKUP(A698,PLAN!B:T,11,0)</f>
        <v>260815A13A</v>
      </c>
      <c r="I698" s="58">
        <f>VLOOKUP(A698,PLAN!B:T,12,0)</f>
        <v>370</v>
      </c>
      <c r="J698" s="55">
        <f>VLOOKUP(A698,PLAN!B:AB,19,0)</f>
        <v>46259</v>
      </c>
      <c r="K698" s="57" t="str">
        <f>VLOOKUP(A698,PLAN!B:AB,20,0)</f>
        <v>M8</v>
      </c>
      <c r="L698" s="54"/>
      <c r="M698" s="54"/>
      <c r="N698" s="54"/>
      <c r="O698" s="286" t="str">
        <f>VLOOKUP(A698,PLAN!B:AB,21,0)</f>
        <v>CAG</v>
      </c>
      <c r="P698" s="285"/>
      <c r="Q698" s="55">
        <f>VLOOKUP(A698,PLAN!B:AB,16,0)</f>
        <v>46258</v>
      </c>
    </row>
    <row r="699" spans="1:17" ht="15" customHeight="1">
      <c r="A699" s="299" t="s">
        <v>6809</v>
      </c>
      <c r="B699" s="60">
        <f>VLOOKUP(A699,PLAN!B:T,5,0)</f>
        <v>11135707</v>
      </c>
      <c r="C699" s="60" t="str">
        <f>VLOOKUP(A699,PLAN!B:T,6,0)</f>
        <v>1931095-H-AK</v>
      </c>
      <c r="D699" s="60" t="str">
        <f>VLOOKUP(A699,PLAN!B:T,7,0)</f>
        <v>PPW14R300S CN</v>
      </c>
      <c r="E699" s="60" t="str">
        <f>VLOOKUP(A699,PLAN!B:T,4,0)</f>
        <v>1001947331</v>
      </c>
      <c r="F699" s="59">
        <f>VLOOKUP(A699,PLAN!B:T,9,0)</f>
        <v>46268</v>
      </c>
      <c r="G699" s="59" t="str">
        <f>VLOOKUP(A699,PLAN!B:T,10,0)</f>
        <v>0103612055</v>
      </c>
      <c r="H699" s="58" t="str">
        <f>VLOOKUP(A699,PLAN!B:T,11,0)</f>
        <v>260815A14A</v>
      </c>
      <c r="I699" s="58">
        <f>VLOOKUP(A699,PLAN!B:T,12,0)</f>
        <v>40</v>
      </c>
      <c r="J699" s="55">
        <f>VLOOKUP(A699,PLAN!B:AB,19,0)</f>
        <v>46259</v>
      </c>
      <c r="K699" s="57" t="str">
        <f>VLOOKUP(A699,PLAN!B:AB,20,0)</f>
        <v>M8</v>
      </c>
      <c r="L699" s="54"/>
      <c r="M699" s="54"/>
      <c r="N699" s="54"/>
      <c r="O699" s="286" t="str">
        <f>VLOOKUP(A699,PLAN!B:AB,21,0)</f>
        <v>CAG</v>
      </c>
      <c r="P699" s="285"/>
      <c r="Q699" s="55">
        <f>VLOOKUP(A699,PLAN!B:AB,16,0)</f>
        <v>46258</v>
      </c>
    </row>
    <row r="700" spans="1:17" ht="15" customHeight="1">
      <c r="A700" s="299" t="s">
        <v>6810</v>
      </c>
      <c r="B700" s="60">
        <f>VLOOKUP(A700,PLAN!B:T,5,0)</f>
        <v>11135708</v>
      </c>
      <c r="C700" s="60" t="str">
        <f>VLOOKUP(A700,PLAN!B:T,6,0)</f>
        <v>1931096-H-AK</v>
      </c>
      <c r="D700" s="60" t="str">
        <f>VLOOKUP(A700,PLAN!B:T,7,0)</f>
        <v>PPW14R300P CN</v>
      </c>
      <c r="E700" s="60" t="str">
        <f>VLOOKUP(A700,PLAN!B:T,4,0)</f>
        <v>1001947332</v>
      </c>
      <c r="F700" s="59">
        <f>VLOOKUP(A700,PLAN!B:T,9,0)</f>
        <v>46268</v>
      </c>
      <c r="G700" s="59" t="str">
        <f>VLOOKUP(A700,PLAN!B:T,10,0)</f>
        <v>0103612056</v>
      </c>
      <c r="H700" s="58" t="str">
        <f>VLOOKUP(A700,PLAN!B:T,11,0)</f>
        <v>260815A15A</v>
      </c>
      <c r="I700" s="58">
        <f>VLOOKUP(A700,PLAN!B:T,12,0)</f>
        <v>560</v>
      </c>
      <c r="J700" s="55">
        <f>VLOOKUP(A700,PLAN!B:AB,19,0)</f>
        <v>46259</v>
      </c>
      <c r="K700" s="57" t="str">
        <f>VLOOKUP(A700,PLAN!B:AB,20,0)</f>
        <v>M8</v>
      </c>
      <c r="L700" s="54"/>
      <c r="M700" s="54"/>
      <c r="N700" s="54"/>
      <c r="O700" s="286" t="str">
        <f>VLOOKUP(A700,PLAN!B:AB,21,0)</f>
        <v>CAG</v>
      </c>
      <c r="P700" s="285"/>
      <c r="Q700" s="55">
        <f>VLOOKUP(A700,PLAN!B:AB,16,0)</f>
        <v>46258</v>
      </c>
    </row>
    <row r="701" spans="1:17" ht="15" customHeight="1">
      <c r="A701" s="299" t="s">
        <v>6811</v>
      </c>
      <c r="B701" s="60">
        <f>VLOOKUP(A701,PLAN!B:T,5,0)</f>
        <v>11135711</v>
      </c>
      <c r="C701" s="60" t="str">
        <f>VLOOKUP(A701,PLAN!B:T,6,0)</f>
        <v>1931101-G-AK</v>
      </c>
      <c r="D701" s="60" t="str">
        <f>VLOOKUP(A701,PLAN!B:T,7,0)</f>
        <v>PPW18R300S CN</v>
      </c>
      <c r="E701" s="60" t="str">
        <f>VLOOKUP(A701,PLAN!B:T,4,0)</f>
        <v>1001947333</v>
      </c>
      <c r="F701" s="59">
        <f>VLOOKUP(A701,PLAN!B:T,9,0)</f>
        <v>46268</v>
      </c>
      <c r="G701" s="59" t="str">
        <f>VLOOKUP(A701,PLAN!B:T,10,0)</f>
        <v>0103612057</v>
      </c>
      <c r="H701" s="58" t="str">
        <f>VLOOKUP(A701,PLAN!B:T,11,0)</f>
        <v>260815A16A</v>
      </c>
      <c r="I701" s="58">
        <f>VLOOKUP(A701,PLAN!B:T,12,0)</f>
        <v>320</v>
      </c>
      <c r="J701" s="55">
        <f>VLOOKUP(A701,PLAN!B:AB,19,0)</f>
        <v>46259</v>
      </c>
      <c r="K701" s="57" t="str">
        <f>VLOOKUP(A701,PLAN!B:AB,20,0)</f>
        <v>M8</v>
      </c>
      <c r="L701" s="54"/>
      <c r="M701" s="54"/>
      <c r="N701" s="54"/>
      <c r="O701" s="286" t="str">
        <f>VLOOKUP(A701,PLAN!B:AB,21,0)</f>
        <v>CAG</v>
      </c>
      <c r="P701" s="285"/>
      <c r="Q701" s="55">
        <f>VLOOKUP(A701,PLAN!B:AB,16,0)</f>
        <v>46258</v>
      </c>
    </row>
    <row r="702" spans="1:17" ht="15" customHeight="1">
      <c r="A702" s="299" t="s">
        <v>6812</v>
      </c>
      <c r="B702" s="60">
        <f>VLOOKUP(A702,PLAN!B:T,5,0)</f>
        <v>11135712</v>
      </c>
      <c r="C702" s="60" t="str">
        <f>VLOOKUP(A702,PLAN!B:T,6,0)</f>
        <v>1931102-G-AK</v>
      </c>
      <c r="D702" s="60" t="str">
        <f>VLOOKUP(A702,PLAN!B:T,7,0)</f>
        <v>PPW18R300P CN</v>
      </c>
      <c r="E702" s="60" t="str">
        <f>VLOOKUP(A702,PLAN!B:T,4,0)</f>
        <v>1001947334</v>
      </c>
      <c r="F702" s="59">
        <f>VLOOKUP(A702,PLAN!B:T,9,0)</f>
        <v>46268</v>
      </c>
      <c r="G702" s="59" t="str">
        <f>VLOOKUP(A702,PLAN!B:T,10,0)</f>
        <v>0103612058</v>
      </c>
      <c r="H702" s="58" t="str">
        <f>VLOOKUP(A702,PLAN!B:T,11,0)</f>
        <v>260815A17A</v>
      </c>
      <c r="I702" s="58">
        <f>VLOOKUP(A702,PLAN!B:T,12,0)</f>
        <v>560</v>
      </c>
      <c r="J702" s="55">
        <f>VLOOKUP(A702,PLAN!B:AB,19,0)</f>
        <v>46259</v>
      </c>
      <c r="K702" s="57" t="str">
        <f>VLOOKUP(A702,PLAN!B:AB,20,0)</f>
        <v>M8</v>
      </c>
      <c r="L702" s="54"/>
      <c r="M702" s="54"/>
      <c r="N702" s="54"/>
      <c r="O702" s="286" t="str">
        <f>VLOOKUP(A702,PLAN!B:AB,21,0)</f>
        <v>CAG</v>
      </c>
      <c r="P702" s="285"/>
      <c r="Q702" s="55">
        <f>VLOOKUP(A702,PLAN!B:AB,16,0)</f>
        <v>46258</v>
      </c>
    </row>
    <row r="703" spans="1:17" ht="15" customHeight="1">
      <c r="A703" s="299" t="s">
        <v>7444</v>
      </c>
      <c r="B703" s="60">
        <f>VLOOKUP(A703,PLAN!B:T,5,0)</f>
        <v>11122032</v>
      </c>
      <c r="C703" s="60" t="str">
        <f>VLOOKUP(A703,PLAN!B:T,6,0)</f>
        <v>2051047-E-A</v>
      </c>
      <c r="D703" s="60" t="str">
        <f>VLOOKUP(A703,PLAN!B:T,7,0)</f>
        <v>MTS0025N45S JP</v>
      </c>
      <c r="E703" s="60" t="str">
        <f>VLOOKUP(A703,PLAN!B:T,4,0)</f>
        <v>1001948762</v>
      </c>
      <c r="F703" s="59">
        <f>VLOOKUP(A703,PLAN!B:T,9,0)</f>
        <v>46263</v>
      </c>
      <c r="G703" s="59" t="str">
        <f>VLOOKUP(A703,PLAN!B:T,10,0)</f>
        <v>0103615533</v>
      </c>
      <c r="H703" s="58" t="str">
        <f>VLOOKUP(A703,PLAN!B:T,11,0)</f>
        <v>260817S01A</v>
      </c>
      <c r="I703" s="58">
        <f>VLOOKUP(A703,PLAN!B:T,12,0)</f>
        <v>4</v>
      </c>
      <c r="J703" s="55">
        <f>VLOOKUP(A703,PLAN!B:AB,19,0)</f>
        <v>46255</v>
      </c>
      <c r="K703" s="57" t="str">
        <f>VLOOKUP(A703,PLAN!B:AB,20,0)</f>
        <v>M6</v>
      </c>
      <c r="L703" s="54"/>
      <c r="M703" s="54"/>
      <c r="N703" s="54"/>
      <c r="O703" s="286" t="str">
        <f>VLOOKUP(A703,PLAN!B:AB,21,0)</f>
        <v>F2</v>
      </c>
      <c r="P703" s="285"/>
      <c r="Q703" s="55">
        <f>VLOOKUP(A703,PLAN!B:AB,16,0)</f>
        <v>46254</v>
      </c>
    </row>
    <row r="704" spans="1:17" ht="15" customHeight="1">
      <c r="A704" s="299" t="s">
        <v>7445</v>
      </c>
      <c r="B704" s="60">
        <f>VLOOKUP(A704,PLAN!B:T,5,0)</f>
        <v>11125030</v>
      </c>
      <c r="C704" s="60" t="str">
        <f>VLOOKUP(A704,PLAN!B:T,6,0)</f>
        <v>1831247-C-AK</v>
      </c>
      <c r="D704" s="60" t="str">
        <f>VLOOKUP(A704,PLAN!B:T,7,0)</f>
        <v>AGH147000R JP</v>
      </c>
      <c r="E704" s="60" t="str">
        <f>VLOOKUP(A704,PLAN!B:T,4,0)</f>
        <v>1001948740</v>
      </c>
      <c r="F704" s="59">
        <f>VLOOKUP(A704,PLAN!B:T,9,0)</f>
        <v>46262</v>
      </c>
      <c r="G704" s="59" t="str">
        <f>VLOOKUP(A704,PLAN!B:T,10,0)</f>
        <v>0103615511</v>
      </c>
      <c r="H704" s="58" t="str">
        <f>VLOOKUP(A704,PLAN!B:T,11,0)</f>
        <v>260817A01A</v>
      </c>
      <c r="I704" s="58">
        <f>VLOOKUP(A704,PLAN!B:T,12,0)</f>
        <v>35</v>
      </c>
      <c r="J704" s="55">
        <f>VLOOKUP(A704,PLAN!B:AB,19,0)</f>
        <v>46255</v>
      </c>
      <c r="K704" s="57" t="str">
        <f>VLOOKUP(A704,PLAN!B:AB,20,0)</f>
        <v>M6</v>
      </c>
      <c r="L704" s="54"/>
      <c r="M704" s="54"/>
      <c r="N704" s="54"/>
      <c r="O704" s="286" t="str">
        <f>VLOOKUP(A704,PLAN!B:AB,21,0)</f>
        <v>F2</v>
      </c>
      <c r="P704" s="285"/>
      <c r="Q704" s="55">
        <f>VLOOKUP(A704,PLAN!B:AB,16,0)</f>
        <v>46254</v>
      </c>
    </row>
    <row r="705" spans="1:17" ht="15" customHeight="1">
      <c r="A705" s="299" t="s">
        <v>7446</v>
      </c>
      <c r="B705" s="60">
        <f>VLOOKUP(A705,PLAN!B:T,5,0)</f>
        <v>11124966</v>
      </c>
      <c r="C705" s="60" t="str">
        <f>VLOOKUP(A705,PLAN!B:T,6,0)</f>
        <v>1831180-C-A</v>
      </c>
      <c r="D705" s="60" t="str">
        <f>VLOOKUP(A705,PLAN!B:T,7,0)</f>
        <v>AH10S302SR JP</v>
      </c>
      <c r="E705" s="60" t="str">
        <f>VLOOKUP(A705,PLAN!B:T,4,0)</f>
        <v>1001948741</v>
      </c>
      <c r="F705" s="59">
        <f>VLOOKUP(A705,PLAN!B:T,9,0)</f>
        <v>46262</v>
      </c>
      <c r="G705" s="59" t="str">
        <f>VLOOKUP(A705,PLAN!B:T,10,0)</f>
        <v>0103615512</v>
      </c>
      <c r="H705" s="58" t="str">
        <f>VLOOKUP(A705,PLAN!B:T,11,0)</f>
        <v>260817A02A</v>
      </c>
      <c r="I705" s="58">
        <f>VLOOKUP(A705,PLAN!B:T,12,0)</f>
        <v>40</v>
      </c>
      <c r="J705" s="55">
        <f>VLOOKUP(A705,PLAN!B:AB,19,0)</f>
        <v>46255</v>
      </c>
      <c r="K705" s="57" t="str">
        <f>VLOOKUP(A705,PLAN!B:AB,20,0)</f>
        <v>M6</v>
      </c>
      <c r="L705" s="54"/>
      <c r="M705" s="54"/>
      <c r="N705" s="54"/>
      <c r="O705" s="286" t="str">
        <f>VLOOKUP(A705,PLAN!B:AB,21,0)</f>
        <v>F2</v>
      </c>
      <c r="P705" s="285"/>
      <c r="Q705" s="55">
        <f>VLOOKUP(A705,PLAN!B:AB,16,0)</f>
        <v>46254</v>
      </c>
    </row>
    <row r="706" spans="1:17" ht="15" customHeight="1">
      <c r="A706" s="299" t="s">
        <v>7447</v>
      </c>
      <c r="B706" s="60">
        <f>VLOOKUP(A706,PLAN!B:T,5,0)</f>
        <v>11113858</v>
      </c>
      <c r="C706" s="60" t="str">
        <f>VLOOKUP(A706,PLAN!B:T,6,0)</f>
        <v>1831248-B-AK</v>
      </c>
      <c r="D706" s="60" t="str">
        <f>VLOOKUP(A706,PLAN!B:T,7,0)</f>
        <v>AH14R000SR JP</v>
      </c>
      <c r="E706" s="60" t="str">
        <f>VLOOKUP(A706,PLAN!B:T,4,0)</f>
        <v>1001948742</v>
      </c>
      <c r="F706" s="59">
        <f>VLOOKUP(A706,PLAN!B:T,9,0)</f>
        <v>46262</v>
      </c>
      <c r="G706" s="59" t="str">
        <f>VLOOKUP(A706,PLAN!B:T,10,0)</f>
        <v>0103615513</v>
      </c>
      <c r="H706" s="58" t="str">
        <f>VLOOKUP(A706,PLAN!B:T,11,0)</f>
        <v>260817A03A</v>
      </c>
      <c r="I706" s="58">
        <f>VLOOKUP(A706,PLAN!B:T,12,0)</f>
        <v>5</v>
      </c>
      <c r="J706" s="55">
        <f>VLOOKUP(A706,PLAN!B:AB,19,0)</f>
        <v>46255</v>
      </c>
      <c r="K706" s="57" t="str">
        <f>VLOOKUP(A706,PLAN!B:AB,20,0)</f>
        <v>M6</v>
      </c>
      <c r="L706" s="54"/>
      <c r="M706" s="54"/>
      <c r="N706" s="54"/>
      <c r="O706" s="286" t="str">
        <f>VLOOKUP(A706,PLAN!B:AB,21,0)</f>
        <v>F2</v>
      </c>
      <c r="P706" s="285"/>
      <c r="Q706" s="55">
        <f>VLOOKUP(A706,PLAN!B:AB,16,0)</f>
        <v>46254</v>
      </c>
    </row>
    <row r="707" spans="1:17" ht="15" customHeight="1">
      <c r="A707" s="299" t="s">
        <v>7448</v>
      </c>
      <c r="B707" s="60">
        <f>VLOOKUP(A707,PLAN!B:T,5,0)</f>
        <v>11124975</v>
      </c>
      <c r="C707" s="60" t="str">
        <f>VLOOKUP(A707,PLAN!B:T,6,0)</f>
        <v>1831193-C-AK</v>
      </c>
      <c r="D707" s="60" t="str">
        <f>VLOOKUP(A707,PLAN!B:T,7,0)</f>
        <v>AH14S003SR JP</v>
      </c>
      <c r="E707" s="60" t="str">
        <f>VLOOKUP(A707,PLAN!B:T,4,0)</f>
        <v>1001948743</v>
      </c>
      <c r="F707" s="59">
        <f>VLOOKUP(A707,PLAN!B:T,9,0)</f>
        <v>46262</v>
      </c>
      <c r="G707" s="59" t="str">
        <f>VLOOKUP(A707,PLAN!B:T,10,0)</f>
        <v>0103615514</v>
      </c>
      <c r="H707" s="58" t="str">
        <f>VLOOKUP(A707,PLAN!B:T,11,0)</f>
        <v>260817A04A</v>
      </c>
      <c r="I707" s="58">
        <f>VLOOKUP(A707,PLAN!B:T,12,0)</f>
        <v>100</v>
      </c>
      <c r="J707" s="55">
        <f>VLOOKUP(A707,PLAN!B:AB,19,0)</f>
        <v>46255</v>
      </c>
      <c r="K707" s="57" t="str">
        <f>VLOOKUP(A707,PLAN!B:AB,20,0)</f>
        <v>M6</v>
      </c>
      <c r="L707" s="54"/>
      <c r="M707" s="54"/>
      <c r="N707" s="54"/>
      <c r="O707" s="286" t="str">
        <f>VLOOKUP(A707,PLAN!B:AB,21,0)</f>
        <v>F2</v>
      </c>
      <c r="P707" s="285"/>
      <c r="Q707" s="55">
        <f>VLOOKUP(A707,PLAN!B:AB,16,0)</f>
        <v>46254</v>
      </c>
    </row>
    <row r="708" spans="1:17" ht="15" customHeight="1">
      <c r="A708" s="299" t="s">
        <v>7449</v>
      </c>
      <c r="B708" s="60">
        <f>VLOOKUP(A708,PLAN!B:T,5,0)</f>
        <v>11125055</v>
      </c>
      <c r="C708" s="60" t="str">
        <f>VLOOKUP(A708,PLAN!B:T,6,0)</f>
        <v>1831272-C-AK</v>
      </c>
      <c r="D708" s="60" t="str">
        <f>VLOOKUP(A708,PLAN!B:T,7,0)</f>
        <v>AIN-CKI-10-300R JP</v>
      </c>
      <c r="E708" s="60" t="str">
        <f>VLOOKUP(A708,PLAN!B:T,4,0)</f>
        <v>1001948744</v>
      </c>
      <c r="F708" s="59">
        <f>VLOOKUP(A708,PLAN!B:T,9,0)</f>
        <v>46262</v>
      </c>
      <c r="G708" s="59" t="str">
        <f>VLOOKUP(A708,PLAN!B:T,10,0)</f>
        <v>0103615515</v>
      </c>
      <c r="H708" s="58" t="str">
        <f>VLOOKUP(A708,PLAN!B:T,11,0)</f>
        <v>260817A05A</v>
      </c>
      <c r="I708" s="58">
        <f>VLOOKUP(A708,PLAN!B:T,12,0)</f>
        <v>11</v>
      </c>
      <c r="J708" s="55">
        <f>VLOOKUP(A708,PLAN!B:AB,19,0)</f>
        <v>46255</v>
      </c>
      <c r="K708" s="57" t="str">
        <f>VLOOKUP(A708,PLAN!B:AB,20,0)</f>
        <v>M6</v>
      </c>
      <c r="L708" s="54"/>
      <c r="M708" s="54"/>
      <c r="N708" s="54"/>
      <c r="O708" s="286" t="str">
        <f>VLOOKUP(A708,PLAN!B:AB,21,0)</f>
        <v>F2</v>
      </c>
      <c r="P708" s="285"/>
      <c r="Q708" s="55">
        <f>VLOOKUP(A708,PLAN!B:AB,16,0)</f>
        <v>46254</v>
      </c>
    </row>
    <row r="709" spans="1:17" ht="15" customHeight="1">
      <c r="A709" s="299" t="s">
        <v>7450</v>
      </c>
      <c r="B709" s="60">
        <f>VLOOKUP(A709,PLAN!B:T,5,0)</f>
        <v>11124967</v>
      </c>
      <c r="C709" s="60" t="str">
        <f>VLOOKUP(A709,PLAN!B:T,6,0)</f>
        <v>1831181-C-A</v>
      </c>
      <c r="D709" s="60" t="str">
        <f>VLOOKUP(A709,PLAN!B:T,7,0)</f>
        <v>AIN-CKI-18-200-BSR JP</v>
      </c>
      <c r="E709" s="60" t="str">
        <f>VLOOKUP(A709,PLAN!B:T,4,0)</f>
        <v>1001948745</v>
      </c>
      <c r="F709" s="59">
        <f>VLOOKUP(A709,PLAN!B:T,9,0)</f>
        <v>46262</v>
      </c>
      <c r="G709" s="59" t="str">
        <f>VLOOKUP(A709,PLAN!B:T,10,0)</f>
        <v>0103615516</v>
      </c>
      <c r="H709" s="58" t="str">
        <f>VLOOKUP(A709,PLAN!B:T,11,0)</f>
        <v>260817A06A</v>
      </c>
      <c r="I709" s="58">
        <f>VLOOKUP(A709,PLAN!B:T,12,0)</f>
        <v>15</v>
      </c>
      <c r="J709" s="55">
        <f>VLOOKUP(A709,PLAN!B:AB,19,0)</f>
        <v>46255</v>
      </c>
      <c r="K709" s="57" t="str">
        <f>VLOOKUP(A709,PLAN!B:AB,20,0)</f>
        <v>M6</v>
      </c>
      <c r="L709" s="54"/>
      <c r="M709" s="54"/>
      <c r="N709" s="54"/>
      <c r="O709" s="286" t="str">
        <f>VLOOKUP(A709,PLAN!B:AB,21,0)</f>
        <v>F2</v>
      </c>
      <c r="P709" s="285"/>
      <c r="Q709" s="55">
        <f>VLOOKUP(A709,PLAN!B:AB,16,0)</f>
        <v>46254</v>
      </c>
    </row>
    <row r="710" spans="1:17" ht="15" customHeight="1">
      <c r="A710" s="299" t="s">
        <v>7451</v>
      </c>
      <c r="B710" s="60">
        <f>VLOOKUP(A710,PLAN!B:T,5,0)</f>
        <v>11124946</v>
      </c>
      <c r="C710" s="60" t="str">
        <f>VLOOKUP(A710,PLAN!B:T,6,0)</f>
        <v>1631059-G-A</v>
      </c>
      <c r="D710" s="60" t="str">
        <f>VLOOKUP(A710,PLAN!B:T,7,0)</f>
        <v>AIN-CKI-18-200-SFT JP</v>
      </c>
      <c r="E710" s="60" t="str">
        <f>VLOOKUP(A710,PLAN!B:T,4,0)</f>
        <v>1001948746</v>
      </c>
      <c r="F710" s="59">
        <f>VLOOKUP(A710,PLAN!B:T,9,0)</f>
        <v>46262</v>
      </c>
      <c r="G710" s="59" t="str">
        <f>VLOOKUP(A710,PLAN!B:T,10,0)</f>
        <v>0103615517</v>
      </c>
      <c r="H710" s="58" t="str">
        <f>VLOOKUP(A710,PLAN!B:T,11,0)</f>
        <v>260817A07A</v>
      </c>
      <c r="I710" s="58">
        <f>VLOOKUP(A710,PLAN!B:T,12,0)</f>
        <v>23</v>
      </c>
      <c r="J710" s="55">
        <f>VLOOKUP(A710,PLAN!B:AB,19,0)</f>
        <v>46255</v>
      </c>
      <c r="K710" s="57" t="str">
        <f>VLOOKUP(A710,PLAN!B:AB,20,0)</f>
        <v>M6</v>
      </c>
      <c r="L710" s="54"/>
      <c r="M710" s="54"/>
      <c r="N710" s="54"/>
      <c r="O710" s="286" t="str">
        <f>VLOOKUP(A710,PLAN!B:AB,21,0)</f>
        <v>F2</v>
      </c>
      <c r="P710" s="285"/>
      <c r="Q710" s="55">
        <f>VLOOKUP(A710,PLAN!B:AB,16,0)</f>
        <v>46254</v>
      </c>
    </row>
    <row r="711" spans="1:17" ht="15" customHeight="1">
      <c r="A711" s="299" t="s">
        <v>7452</v>
      </c>
      <c r="B711" s="60">
        <f>VLOOKUP(A711,PLAN!B:T,5,0)</f>
        <v>11125060</v>
      </c>
      <c r="C711" s="60" t="str">
        <f>VLOOKUP(A711,PLAN!B:T,6,0)</f>
        <v>1831277-C-A</v>
      </c>
      <c r="D711" s="60" t="str">
        <f>VLOOKUP(A711,PLAN!B:T,7,0)</f>
        <v>AIN-CKI-200-BAR JP</v>
      </c>
      <c r="E711" s="60" t="str">
        <f>VLOOKUP(A711,PLAN!B:T,4,0)</f>
        <v>1001948747</v>
      </c>
      <c r="F711" s="59">
        <f>VLOOKUP(A711,PLAN!B:T,9,0)</f>
        <v>46262</v>
      </c>
      <c r="G711" s="59" t="str">
        <f>VLOOKUP(A711,PLAN!B:T,10,0)</f>
        <v>0103615518</v>
      </c>
      <c r="H711" s="58" t="str">
        <f>VLOOKUP(A711,PLAN!B:T,11,0)</f>
        <v>260817A08A</v>
      </c>
      <c r="I711" s="58">
        <f>VLOOKUP(A711,PLAN!B:T,12,0)</f>
        <v>40</v>
      </c>
      <c r="J711" s="55">
        <f>VLOOKUP(A711,PLAN!B:AB,19,0)</f>
        <v>46255</v>
      </c>
      <c r="K711" s="57" t="str">
        <f>VLOOKUP(A711,PLAN!B:AB,20,0)</f>
        <v>M6</v>
      </c>
      <c r="L711" s="54"/>
      <c r="M711" s="54"/>
      <c r="N711" s="54"/>
      <c r="O711" s="286" t="str">
        <f>VLOOKUP(A711,PLAN!B:AB,21,0)</f>
        <v>F2</v>
      </c>
      <c r="P711" s="285"/>
      <c r="Q711" s="55">
        <f>VLOOKUP(A711,PLAN!B:AB,16,0)</f>
        <v>46254</v>
      </c>
    </row>
    <row r="712" spans="1:17" ht="15" customHeight="1">
      <c r="A712" s="299" t="s">
        <v>7453</v>
      </c>
      <c r="B712" s="60">
        <f>VLOOKUP(A712,PLAN!B:T,5,0)</f>
        <v>11125054</v>
      </c>
      <c r="C712" s="60" t="str">
        <f>VLOOKUP(A712,PLAN!B:T,6,0)</f>
        <v>1831271-C-A</v>
      </c>
      <c r="D712" s="60" t="str">
        <f>VLOOKUP(A712,PLAN!B:T,7,0)</f>
        <v>AIN-CKI-200-RCR JP</v>
      </c>
      <c r="E712" s="60" t="str">
        <f>VLOOKUP(A712,PLAN!B:T,4,0)</f>
        <v>1001948748</v>
      </c>
      <c r="F712" s="59">
        <f>VLOOKUP(A712,PLAN!B:T,9,0)</f>
        <v>46262</v>
      </c>
      <c r="G712" s="59" t="str">
        <f>VLOOKUP(A712,PLAN!B:T,10,0)</f>
        <v>0103615519</v>
      </c>
      <c r="H712" s="58" t="str">
        <f>VLOOKUP(A712,PLAN!B:T,11,0)</f>
        <v>260817A09A</v>
      </c>
      <c r="I712" s="58">
        <f>VLOOKUP(A712,PLAN!B:T,12,0)</f>
        <v>7</v>
      </c>
      <c r="J712" s="55">
        <f>VLOOKUP(A712,PLAN!B:AB,19,0)</f>
        <v>46255</v>
      </c>
      <c r="K712" s="57" t="str">
        <f>VLOOKUP(A712,PLAN!B:AB,20,0)</f>
        <v>M6</v>
      </c>
      <c r="L712" s="54"/>
      <c r="M712" s="54"/>
      <c r="N712" s="54"/>
      <c r="O712" s="286" t="str">
        <f>VLOOKUP(A712,PLAN!B:AB,21,0)</f>
        <v>F2</v>
      </c>
      <c r="P712" s="285"/>
      <c r="Q712" s="55">
        <f>VLOOKUP(A712,PLAN!B:AB,16,0)</f>
        <v>46254</v>
      </c>
    </row>
    <row r="713" spans="1:17" ht="15" customHeight="1">
      <c r="A713" s="299" t="s">
        <v>7454</v>
      </c>
      <c r="B713" s="60">
        <f>VLOOKUP(A713,PLAN!B:T,5,0)</f>
        <v>11125051</v>
      </c>
      <c r="C713" s="60" t="str">
        <f>VLOOKUP(A713,PLAN!B:T,6,0)</f>
        <v>1831268-C-AK</v>
      </c>
      <c r="D713" s="60" t="str">
        <f>VLOOKUP(A713,PLAN!B:T,7,0)</f>
        <v>AIN-CKI-300R JP</v>
      </c>
      <c r="E713" s="60" t="str">
        <f>VLOOKUP(A713,PLAN!B:T,4,0)</f>
        <v>1001948749</v>
      </c>
      <c r="F713" s="59">
        <f>VLOOKUP(A713,PLAN!B:T,9,0)</f>
        <v>46262</v>
      </c>
      <c r="G713" s="59" t="str">
        <f>VLOOKUP(A713,PLAN!B:T,10,0)</f>
        <v>0103615520</v>
      </c>
      <c r="H713" s="58" t="str">
        <f>VLOOKUP(A713,PLAN!B:T,11,0)</f>
        <v>260817A10A</v>
      </c>
      <c r="I713" s="58">
        <f>VLOOKUP(A713,PLAN!B:T,12,0)</f>
        <v>26</v>
      </c>
      <c r="J713" s="55">
        <f>VLOOKUP(A713,PLAN!B:AB,19,0)</f>
        <v>46255</v>
      </c>
      <c r="K713" s="57" t="str">
        <f>VLOOKUP(A713,PLAN!B:AB,20,0)</f>
        <v>M6</v>
      </c>
      <c r="L713" s="54"/>
      <c r="M713" s="54"/>
      <c r="N713" s="54"/>
      <c r="O713" s="286" t="str">
        <f>VLOOKUP(A713,PLAN!B:AB,21,0)</f>
        <v>F2</v>
      </c>
      <c r="P713" s="285"/>
      <c r="Q713" s="55">
        <f>VLOOKUP(A713,PLAN!B:AB,16,0)</f>
        <v>46254</v>
      </c>
    </row>
    <row r="714" spans="1:17" ht="15" customHeight="1">
      <c r="A714" s="299" t="s">
        <v>7455</v>
      </c>
      <c r="B714" s="60">
        <f>VLOOKUP(A714,PLAN!B:T,5,0)</f>
        <v>11111221</v>
      </c>
      <c r="C714" s="60" t="str">
        <f>VLOOKUP(A714,PLAN!B:T,6,0)</f>
        <v>1631040-F-A</v>
      </c>
      <c r="D714" s="60" t="str">
        <f>VLOOKUP(A714,PLAN!B:T,7,0)</f>
        <v>AMS-135-1445 JP</v>
      </c>
      <c r="E714" s="60" t="str">
        <f>VLOOKUP(A714,PLAN!B:T,4,0)</f>
        <v>1001948750</v>
      </c>
      <c r="F714" s="59">
        <f>VLOOKUP(A714,PLAN!B:T,9,0)</f>
        <v>46262</v>
      </c>
      <c r="G714" s="59" t="str">
        <f>VLOOKUP(A714,PLAN!B:T,10,0)</f>
        <v>0103615521</v>
      </c>
      <c r="H714" s="58" t="str">
        <f>VLOOKUP(A714,PLAN!B:T,11,0)</f>
        <v>260817A11A</v>
      </c>
      <c r="I714" s="58">
        <f>VLOOKUP(A714,PLAN!B:T,12,0)</f>
        <v>4</v>
      </c>
      <c r="J714" s="55">
        <f>VLOOKUP(A714,PLAN!B:AB,19,0)</f>
        <v>46255</v>
      </c>
      <c r="K714" s="57" t="str">
        <f>VLOOKUP(A714,PLAN!B:AB,20,0)</f>
        <v>M6</v>
      </c>
      <c r="L714" s="54"/>
      <c r="M714" s="54"/>
      <c r="N714" s="54"/>
      <c r="O714" s="286" t="str">
        <f>VLOOKUP(A714,PLAN!B:AB,21,0)</f>
        <v>F2</v>
      </c>
      <c r="P714" s="285"/>
      <c r="Q714" s="55">
        <f>VLOOKUP(A714,PLAN!B:AB,16,0)</f>
        <v>46254</v>
      </c>
    </row>
    <row r="715" spans="1:17" ht="15" customHeight="1">
      <c r="A715" s="299" t="s">
        <v>7456</v>
      </c>
      <c r="B715" s="60">
        <f>VLOOKUP(A715,PLAN!B:T,5,0)</f>
        <v>11111222</v>
      </c>
      <c r="C715" s="60" t="str">
        <f>VLOOKUP(A715,PLAN!B:T,6,0)</f>
        <v>1631041-F-A</v>
      </c>
      <c r="D715" s="60" t="str">
        <f>VLOOKUP(A715,PLAN!B:T,7,0)</f>
        <v>AMS-165-1445 JP</v>
      </c>
      <c r="E715" s="60" t="str">
        <f>VLOOKUP(A715,PLAN!B:T,4,0)</f>
        <v>1001948751</v>
      </c>
      <c r="F715" s="59">
        <f>VLOOKUP(A715,PLAN!B:T,9,0)</f>
        <v>46262</v>
      </c>
      <c r="G715" s="59" t="str">
        <f>VLOOKUP(A715,PLAN!B:T,10,0)</f>
        <v>0103615522</v>
      </c>
      <c r="H715" s="58" t="str">
        <f>VLOOKUP(A715,PLAN!B:T,11,0)</f>
        <v>260817A12A</v>
      </c>
      <c r="I715" s="58">
        <f>VLOOKUP(A715,PLAN!B:T,12,0)</f>
        <v>6</v>
      </c>
      <c r="J715" s="55">
        <f>VLOOKUP(A715,PLAN!B:AB,19,0)</f>
        <v>46255</v>
      </c>
      <c r="K715" s="57" t="str">
        <f>VLOOKUP(A715,PLAN!B:AB,20,0)</f>
        <v>M6</v>
      </c>
      <c r="L715" s="54"/>
      <c r="M715" s="54"/>
      <c r="N715" s="54"/>
      <c r="O715" s="286" t="str">
        <f>VLOOKUP(A715,PLAN!B:AB,21,0)</f>
        <v>F2</v>
      </c>
      <c r="P715" s="285"/>
      <c r="Q715" s="55">
        <f>VLOOKUP(A715,PLAN!B:AB,16,0)</f>
        <v>46254</v>
      </c>
    </row>
    <row r="716" spans="1:17" ht="15" customHeight="1">
      <c r="A716" s="299" t="s">
        <v>7457</v>
      </c>
      <c r="B716" s="60">
        <f>VLOOKUP(A716,PLAN!B:T,5,0)</f>
        <v>11111928</v>
      </c>
      <c r="C716" s="60" t="str">
        <f>VLOOKUP(A716,PLAN!B:T,6,0)</f>
        <v>1831280-C-A</v>
      </c>
      <c r="D716" s="60" t="str">
        <f>VLOOKUP(A716,PLAN!B:T,7,0)</f>
        <v>CKV165-14R JP</v>
      </c>
      <c r="E716" s="60" t="str">
        <f>VLOOKUP(A716,PLAN!B:T,4,0)</f>
        <v>1001948752</v>
      </c>
      <c r="F716" s="59">
        <f>VLOOKUP(A716,PLAN!B:T,9,0)</f>
        <v>46262</v>
      </c>
      <c r="G716" s="59" t="str">
        <f>VLOOKUP(A716,PLAN!B:T,10,0)</f>
        <v>0103615523</v>
      </c>
      <c r="H716" s="58" t="str">
        <f>VLOOKUP(A716,PLAN!B:T,11,0)</f>
        <v>260817A13A</v>
      </c>
      <c r="I716" s="58">
        <f>VLOOKUP(A716,PLAN!B:T,12,0)</f>
        <v>40</v>
      </c>
      <c r="J716" s="55">
        <f>VLOOKUP(A716,PLAN!B:AB,19,0)</f>
        <v>46255</v>
      </c>
      <c r="K716" s="57" t="str">
        <f>VLOOKUP(A716,PLAN!B:AB,20,0)</f>
        <v>M6</v>
      </c>
      <c r="L716" s="54"/>
      <c r="M716" s="54"/>
      <c r="N716" s="54"/>
      <c r="O716" s="286" t="str">
        <f>VLOOKUP(A716,PLAN!B:AB,21,0)</f>
        <v>F2</v>
      </c>
      <c r="P716" s="285"/>
      <c r="Q716" s="55">
        <f>VLOOKUP(A716,PLAN!B:AB,16,0)</f>
        <v>46254</v>
      </c>
    </row>
    <row r="717" spans="1:17" ht="15" customHeight="1">
      <c r="A717" s="299" t="s">
        <v>7458</v>
      </c>
      <c r="B717" s="60">
        <f>VLOOKUP(A717,PLAN!B:T,5,0)</f>
        <v>11125043</v>
      </c>
      <c r="C717" s="60" t="str">
        <f>VLOOKUP(A717,PLAN!B:T,6,0)</f>
        <v>1831260-C-AK</v>
      </c>
      <c r="D717" s="60" t="str">
        <f>VLOOKUP(A717,PLAN!B:T,7,0)</f>
        <v>PAGH18M372R JP</v>
      </c>
      <c r="E717" s="60" t="str">
        <f>VLOOKUP(A717,PLAN!B:T,4,0)</f>
        <v>1001948753</v>
      </c>
      <c r="F717" s="59">
        <f>VLOOKUP(A717,PLAN!B:T,9,0)</f>
        <v>46262</v>
      </c>
      <c r="G717" s="59" t="str">
        <f>VLOOKUP(A717,PLAN!B:T,10,0)</f>
        <v>0103615524</v>
      </c>
      <c r="H717" s="58" t="str">
        <f>VLOOKUP(A717,PLAN!B:T,11,0)</f>
        <v>260817A14A</v>
      </c>
      <c r="I717" s="58">
        <f>VLOOKUP(A717,PLAN!B:T,12,0)</f>
        <v>10</v>
      </c>
      <c r="J717" s="55">
        <f>VLOOKUP(A717,PLAN!B:AB,19,0)</f>
        <v>46255</v>
      </c>
      <c r="K717" s="57" t="str">
        <f>VLOOKUP(A717,PLAN!B:AB,20,0)</f>
        <v>M6</v>
      </c>
      <c r="L717" s="54"/>
      <c r="M717" s="54"/>
      <c r="N717" s="54"/>
      <c r="O717" s="286" t="str">
        <f>VLOOKUP(A717,PLAN!B:AB,21,0)</f>
        <v>F2</v>
      </c>
      <c r="P717" s="285"/>
      <c r="Q717" s="55">
        <f>VLOOKUP(A717,PLAN!B:AB,16,0)</f>
        <v>46254</v>
      </c>
    </row>
    <row r="718" spans="1:17" ht="15" customHeight="1">
      <c r="A718" s="299" t="s">
        <v>7459</v>
      </c>
      <c r="B718" s="60">
        <f>VLOOKUP(A718,PLAN!B:T,5,0)</f>
        <v>11125027</v>
      </c>
      <c r="C718" s="60" t="str">
        <f>VLOOKUP(A718,PLAN!B:T,6,0)</f>
        <v>1831244-C-AK</v>
      </c>
      <c r="D718" s="60" t="str">
        <f>VLOOKUP(A718,PLAN!B:T,7,0)</f>
        <v>PH18R101PR JP</v>
      </c>
      <c r="E718" s="60" t="str">
        <f>VLOOKUP(A718,PLAN!B:T,4,0)</f>
        <v>1001948754</v>
      </c>
      <c r="F718" s="59">
        <f>VLOOKUP(A718,PLAN!B:T,9,0)</f>
        <v>46262</v>
      </c>
      <c r="G718" s="59" t="str">
        <f>VLOOKUP(A718,PLAN!B:T,10,0)</f>
        <v>0103615525</v>
      </c>
      <c r="H718" s="58" t="str">
        <f>VLOOKUP(A718,PLAN!B:T,11,0)</f>
        <v>260817A15A</v>
      </c>
      <c r="I718" s="58">
        <f>VLOOKUP(A718,PLAN!B:T,12,0)</f>
        <v>65</v>
      </c>
      <c r="J718" s="55">
        <f>VLOOKUP(A718,PLAN!B:AB,19,0)</f>
        <v>46255</v>
      </c>
      <c r="K718" s="57" t="str">
        <f>VLOOKUP(A718,PLAN!B:AB,20,0)</f>
        <v>M6</v>
      </c>
      <c r="L718" s="54"/>
      <c r="M718" s="54"/>
      <c r="N718" s="54"/>
      <c r="O718" s="286" t="str">
        <f>VLOOKUP(A718,PLAN!B:AB,21,0)</f>
        <v>F2</v>
      </c>
      <c r="P718" s="285"/>
      <c r="Q718" s="55">
        <f>VLOOKUP(A718,PLAN!B:AB,16,0)</f>
        <v>46254</v>
      </c>
    </row>
    <row r="719" spans="1:17" ht="15" customHeight="1">
      <c r="A719" s="299" t="s">
        <v>7460</v>
      </c>
      <c r="B719" s="60">
        <f>VLOOKUP(A719,PLAN!B:T,5,0)</f>
        <v>11113860</v>
      </c>
      <c r="C719" s="60" t="str">
        <f>VLOOKUP(A719,PLAN!B:T,6,0)</f>
        <v>1831250-C-A</v>
      </c>
      <c r="D719" s="60" t="str">
        <f>VLOOKUP(A719,PLAN!B:T,7,0)</f>
        <v>AH14R013SR JP</v>
      </c>
      <c r="E719" s="60" t="str">
        <f>VLOOKUP(A719,PLAN!B:T,4,0)</f>
        <v>1001948755</v>
      </c>
      <c r="F719" s="59">
        <f>VLOOKUP(A719,PLAN!B:T,9,0)</f>
        <v>46262</v>
      </c>
      <c r="G719" s="59" t="str">
        <f>VLOOKUP(A719,PLAN!B:T,10,0)</f>
        <v>0103615526</v>
      </c>
      <c r="H719" s="58" t="str">
        <f>VLOOKUP(A719,PLAN!B:T,11,0)</f>
        <v>260817A16A</v>
      </c>
      <c r="I719" s="58">
        <f>VLOOKUP(A719,PLAN!B:T,12,0)</f>
        <v>5</v>
      </c>
      <c r="J719" s="55">
        <f>VLOOKUP(A719,PLAN!B:AB,19,0)</f>
        <v>46255</v>
      </c>
      <c r="K719" s="57" t="str">
        <f>VLOOKUP(A719,PLAN!B:AB,20,0)</f>
        <v>M6</v>
      </c>
      <c r="L719" s="54"/>
      <c r="M719" s="54"/>
      <c r="N719" s="54"/>
      <c r="O719" s="286" t="str">
        <f>VLOOKUP(A719,PLAN!B:AB,21,0)</f>
        <v>F2</v>
      </c>
      <c r="P719" s="285"/>
      <c r="Q719" s="55">
        <f>VLOOKUP(A719,PLAN!B:AB,16,0)</f>
        <v>46254</v>
      </c>
    </row>
    <row r="720" spans="1:17" ht="15" customHeight="1">
      <c r="A720" s="299" t="s">
        <v>7461</v>
      </c>
      <c r="B720" s="60">
        <f>VLOOKUP(A720,PLAN!B:T,5,0)</f>
        <v>11125739</v>
      </c>
      <c r="C720" s="60" t="str">
        <f>VLOOKUP(A720,PLAN!B:T,6,0)</f>
        <v>2431003-0-A</v>
      </c>
      <c r="D720" s="60" t="str">
        <f>VLOOKUP(A720,PLAN!B:T,7,0)</f>
        <v>AIN-CNX-14-215 JP</v>
      </c>
      <c r="E720" s="60" t="str">
        <f>VLOOKUP(A720,PLAN!B:T,4,0)</f>
        <v>1001948756</v>
      </c>
      <c r="F720" s="59">
        <f>VLOOKUP(A720,PLAN!B:T,9,0)</f>
        <v>46262</v>
      </c>
      <c r="G720" s="59" t="str">
        <f>VLOOKUP(A720,PLAN!B:T,10,0)</f>
        <v>0103615527</v>
      </c>
      <c r="H720" s="58" t="str">
        <f>VLOOKUP(A720,PLAN!B:T,11,0)</f>
        <v>260817A17A</v>
      </c>
      <c r="I720" s="58">
        <f>VLOOKUP(A720,PLAN!B:T,12,0)</f>
        <v>102</v>
      </c>
      <c r="J720" s="55">
        <f>VLOOKUP(A720,PLAN!B:AB,19,0)</f>
        <v>46255</v>
      </c>
      <c r="K720" s="57" t="str">
        <f>VLOOKUP(A720,PLAN!B:AB,20,0)</f>
        <v>M6</v>
      </c>
      <c r="L720" s="54"/>
      <c r="M720" s="54"/>
      <c r="N720" s="54"/>
      <c r="O720" s="286" t="str">
        <f>VLOOKUP(A720,PLAN!B:AB,21,0)</f>
        <v>F2</v>
      </c>
      <c r="P720" s="285"/>
      <c r="Q720" s="55">
        <f>VLOOKUP(A720,PLAN!B:AB,16,0)</f>
        <v>46254</v>
      </c>
    </row>
    <row r="721" spans="1:17" ht="15" customHeight="1">
      <c r="A721" s="299" t="s">
        <v>7462</v>
      </c>
      <c r="B721" s="60">
        <f>VLOOKUP(A721,PLAN!B:T,5,0)</f>
        <v>11125030</v>
      </c>
      <c r="C721" s="60" t="str">
        <f>VLOOKUP(A721,PLAN!B:T,6,0)</f>
        <v>1831247-C-AK</v>
      </c>
      <c r="D721" s="60" t="str">
        <f>VLOOKUP(A721,PLAN!B:T,7,0)</f>
        <v>AGH147000R JP</v>
      </c>
      <c r="E721" s="60" t="str">
        <f>VLOOKUP(A721,PLAN!B:T,4,0)</f>
        <v>1001948757</v>
      </c>
      <c r="F721" s="59">
        <f>VLOOKUP(A721,PLAN!B:T,9,0)</f>
        <v>46262</v>
      </c>
      <c r="G721" s="59" t="str">
        <f>VLOOKUP(A721,PLAN!B:T,10,0)</f>
        <v>0103615528</v>
      </c>
      <c r="H721" s="58" t="str">
        <f>VLOOKUP(A721,PLAN!B:T,11,0)</f>
        <v>260817A18A</v>
      </c>
      <c r="I721" s="58">
        <f>VLOOKUP(A721,PLAN!B:T,12,0)</f>
        <v>20</v>
      </c>
      <c r="J721" s="55">
        <f>VLOOKUP(A721,PLAN!B:AB,19,0)</f>
        <v>46255</v>
      </c>
      <c r="K721" s="57" t="str">
        <f>VLOOKUP(A721,PLAN!B:AB,20,0)</f>
        <v>M6</v>
      </c>
      <c r="L721" s="54"/>
      <c r="M721" s="54"/>
      <c r="N721" s="54"/>
      <c r="O721" s="286" t="str">
        <f>VLOOKUP(A721,PLAN!B:AB,21,0)</f>
        <v>F2</v>
      </c>
      <c r="P721" s="285"/>
      <c r="Q721" s="55">
        <f>VLOOKUP(A721,PLAN!B:AB,16,0)</f>
        <v>46254</v>
      </c>
    </row>
    <row r="722" spans="1:17" ht="15" customHeight="1">
      <c r="A722" s="299" t="s">
        <v>7463</v>
      </c>
      <c r="B722" s="60">
        <f>VLOOKUP(A722,PLAN!B:T,5,0)</f>
        <v>11124966</v>
      </c>
      <c r="C722" s="60" t="str">
        <f>VLOOKUP(A722,PLAN!B:T,6,0)</f>
        <v>1831180-C-A</v>
      </c>
      <c r="D722" s="60" t="str">
        <f>VLOOKUP(A722,PLAN!B:T,7,0)</f>
        <v>AH10S302SR JP</v>
      </c>
      <c r="E722" s="60" t="str">
        <f>VLOOKUP(A722,PLAN!B:T,4,0)</f>
        <v>1001948758</v>
      </c>
      <c r="F722" s="59">
        <f>VLOOKUP(A722,PLAN!B:T,9,0)</f>
        <v>46262</v>
      </c>
      <c r="G722" s="59" t="str">
        <f>VLOOKUP(A722,PLAN!B:T,10,0)</f>
        <v>0103615529</v>
      </c>
      <c r="H722" s="58" t="str">
        <f>VLOOKUP(A722,PLAN!B:T,11,0)</f>
        <v>260817A19A</v>
      </c>
      <c r="I722" s="58">
        <f>VLOOKUP(A722,PLAN!B:T,12,0)</f>
        <v>40</v>
      </c>
      <c r="J722" s="55">
        <f>VLOOKUP(A722,PLAN!B:AB,19,0)</f>
        <v>46255</v>
      </c>
      <c r="K722" s="57" t="str">
        <f>VLOOKUP(A722,PLAN!B:AB,20,0)</f>
        <v>M6</v>
      </c>
      <c r="L722" s="54"/>
      <c r="M722" s="54"/>
      <c r="N722" s="54"/>
      <c r="O722" s="286" t="str">
        <f>VLOOKUP(A722,PLAN!B:AB,21,0)</f>
        <v>F2</v>
      </c>
      <c r="P722" s="285"/>
      <c r="Q722" s="55">
        <f>VLOOKUP(A722,PLAN!B:AB,16,0)</f>
        <v>46254</v>
      </c>
    </row>
    <row r="723" spans="1:17" ht="15" customHeight="1">
      <c r="A723" s="299" t="s">
        <v>7464</v>
      </c>
      <c r="B723" s="60">
        <f>VLOOKUP(A723,PLAN!B:T,5,0)</f>
        <v>11113858</v>
      </c>
      <c r="C723" s="60" t="str">
        <f>VLOOKUP(A723,PLAN!B:T,6,0)</f>
        <v>1831248-B-AK</v>
      </c>
      <c r="D723" s="60" t="str">
        <f>VLOOKUP(A723,PLAN!B:T,7,0)</f>
        <v>AH14R000SR JP</v>
      </c>
      <c r="E723" s="60" t="str">
        <f>VLOOKUP(A723,PLAN!B:T,4,0)</f>
        <v>1001948759</v>
      </c>
      <c r="F723" s="59">
        <f>VLOOKUP(A723,PLAN!B:T,9,0)</f>
        <v>46262</v>
      </c>
      <c r="G723" s="59" t="str">
        <f>VLOOKUP(A723,PLAN!B:T,10,0)</f>
        <v>0103615530</v>
      </c>
      <c r="H723" s="58" t="str">
        <f>VLOOKUP(A723,PLAN!B:T,11,0)</f>
        <v>260817A20A</v>
      </c>
      <c r="I723" s="58">
        <f>VLOOKUP(A723,PLAN!B:T,12,0)</f>
        <v>20</v>
      </c>
      <c r="J723" s="55">
        <f>VLOOKUP(A723,PLAN!B:AB,19,0)</f>
        <v>46255</v>
      </c>
      <c r="K723" s="57" t="str">
        <f>VLOOKUP(A723,PLAN!B:AB,20,0)</f>
        <v>M6</v>
      </c>
      <c r="L723" s="54"/>
      <c r="M723" s="54"/>
      <c r="N723" s="54"/>
      <c r="O723" s="286" t="str">
        <f>VLOOKUP(A723,PLAN!B:AB,21,0)</f>
        <v>F2</v>
      </c>
      <c r="P723" s="285"/>
      <c r="Q723" s="55">
        <f>VLOOKUP(A723,PLAN!B:AB,16,0)</f>
        <v>46254</v>
      </c>
    </row>
    <row r="724" spans="1:17" ht="15" customHeight="1">
      <c r="A724" s="299" t="s">
        <v>7465</v>
      </c>
      <c r="B724" s="60">
        <f>VLOOKUP(A724,PLAN!B:T,5,0)</f>
        <v>11113859</v>
      </c>
      <c r="C724" s="60" t="str">
        <f>VLOOKUP(A724,PLAN!B:T,6,0)</f>
        <v>1831249-C-A</v>
      </c>
      <c r="D724" s="60" t="str">
        <f>VLOOKUP(A724,PLAN!B:T,7,0)</f>
        <v>AH14R013PR JP</v>
      </c>
      <c r="E724" s="60" t="str">
        <f>VLOOKUP(A724,PLAN!B:T,4,0)</f>
        <v>1001948760</v>
      </c>
      <c r="F724" s="59">
        <f>VLOOKUP(A724,PLAN!B:T,9,0)</f>
        <v>46262</v>
      </c>
      <c r="G724" s="59" t="str">
        <f>VLOOKUP(A724,PLAN!B:T,10,0)</f>
        <v>0103615531</v>
      </c>
      <c r="H724" s="58" t="str">
        <f>VLOOKUP(A724,PLAN!B:T,11,0)</f>
        <v>260817A21A</v>
      </c>
      <c r="I724" s="58">
        <f>VLOOKUP(A724,PLAN!B:T,12,0)</f>
        <v>55</v>
      </c>
      <c r="J724" s="55">
        <f>VLOOKUP(A724,PLAN!B:AB,19,0)</f>
        <v>46255</v>
      </c>
      <c r="K724" s="57" t="str">
        <f>VLOOKUP(A724,PLAN!B:AB,20,0)</f>
        <v>M6</v>
      </c>
      <c r="L724" s="54"/>
      <c r="M724" s="54"/>
      <c r="N724" s="54"/>
      <c r="O724" s="286" t="str">
        <f>VLOOKUP(A724,PLAN!B:AB,21,0)</f>
        <v>F2</v>
      </c>
      <c r="P724" s="285"/>
      <c r="Q724" s="55">
        <f>VLOOKUP(A724,PLAN!B:AB,16,0)</f>
        <v>46254</v>
      </c>
    </row>
    <row r="725" spans="1:17" ht="15" customHeight="1">
      <c r="A725" s="299" t="s">
        <v>7466</v>
      </c>
      <c r="B725" s="60">
        <f>VLOOKUP(A725,PLAN!B:T,5,0)</f>
        <v>11124976</v>
      </c>
      <c r="C725" s="60" t="str">
        <f>VLOOKUP(A725,PLAN!B:T,6,0)</f>
        <v>1831194-D-A</v>
      </c>
      <c r="D725" s="60" t="str">
        <f>VLOOKUP(A725,PLAN!B:T,7,0)</f>
        <v>AH14R017SR JP</v>
      </c>
      <c r="E725" s="60" t="str">
        <f>VLOOKUP(A725,PLAN!B:T,4,0)</f>
        <v>1001948761</v>
      </c>
      <c r="F725" s="59">
        <f>VLOOKUP(A725,PLAN!B:T,9,0)</f>
        <v>46262</v>
      </c>
      <c r="G725" s="59" t="str">
        <f>VLOOKUP(A725,PLAN!B:T,10,0)</f>
        <v>0103615532</v>
      </c>
      <c r="H725" s="58" t="str">
        <f>VLOOKUP(A725,PLAN!B:T,11,0)</f>
        <v>260817A22A</v>
      </c>
      <c r="I725" s="58">
        <f>VLOOKUP(A725,PLAN!B:T,12,0)</f>
        <v>240</v>
      </c>
      <c r="J725" s="55">
        <f>VLOOKUP(A725,PLAN!B:AB,19,0)</f>
        <v>46255</v>
      </c>
      <c r="K725" s="57" t="str">
        <f>VLOOKUP(A725,PLAN!B:AB,20,0)</f>
        <v>M6</v>
      </c>
      <c r="L725" s="54"/>
      <c r="M725" s="54"/>
      <c r="N725" s="54"/>
      <c r="O725" s="286" t="str">
        <f>VLOOKUP(A725,PLAN!B:AB,21,0)</f>
        <v>F2</v>
      </c>
      <c r="P725" s="285"/>
      <c r="Q725" s="55">
        <f>VLOOKUP(A725,PLAN!B:AB,16,0)</f>
        <v>46254</v>
      </c>
    </row>
    <row r="726" spans="1:17" ht="15" customHeight="1">
      <c r="A726" s="299" t="s">
        <v>7467</v>
      </c>
      <c r="B726" s="60">
        <f>VLOOKUP(A726,PLAN!B:T,5,0)</f>
        <v>11114098</v>
      </c>
      <c r="C726" s="60" t="str">
        <f>VLOOKUP(A726,PLAN!B:T,6,0)</f>
        <v>1931173-C-A</v>
      </c>
      <c r="D726" s="60" t="str">
        <f>VLOOKUP(A726,PLAN!B:T,7,0)</f>
        <v>SJ1535N26SP JP</v>
      </c>
      <c r="E726" s="60" t="str">
        <f>VLOOKUP(A726,PLAN!B:T,4,0)</f>
        <v>1001948722</v>
      </c>
      <c r="F726" s="59">
        <f>VLOOKUP(A726,PLAN!B:T,9,0)</f>
        <v>46262</v>
      </c>
      <c r="G726" s="59" t="str">
        <f>VLOOKUP(A726,PLAN!B:T,10,0)</f>
        <v>0103615493</v>
      </c>
      <c r="H726" s="58" t="str">
        <f>VLOOKUP(A726,PLAN!B:T,11,0)</f>
        <v>260817T01A</v>
      </c>
      <c r="I726" s="58">
        <f>VLOOKUP(A726,PLAN!B:T,12,0)</f>
        <v>5</v>
      </c>
      <c r="J726" s="55">
        <f>VLOOKUP(A726,PLAN!B:AB,19,0)</f>
        <v>46255</v>
      </c>
      <c r="K726" s="57" t="str">
        <f>VLOOKUP(A726,PLAN!B:AB,20,0)</f>
        <v>M6</v>
      </c>
      <c r="L726" s="54"/>
      <c r="M726" s="54"/>
      <c r="N726" s="54"/>
      <c r="O726" s="286" t="str">
        <f>VLOOKUP(A726,PLAN!B:AB,21,0)</f>
        <v>F2</v>
      </c>
      <c r="P726" s="285"/>
      <c r="Q726" s="55">
        <f>VLOOKUP(A726,PLAN!B:AB,16,0)</f>
        <v>46254</v>
      </c>
    </row>
    <row r="727" spans="1:17" ht="15" customHeight="1">
      <c r="A727" s="299" t="s">
        <v>7468</v>
      </c>
      <c r="B727" s="60">
        <f>VLOOKUP(A727,PLAN!B:T,5,0)</f>
        <v>11112773</v>
      </c>
      <c r="C727" s="60" t="str">
        <f>VLOOKUP(A727,PLAN!B:T,6,0)</f>
        <v>1831058-F-A</v>
      </c>
      <c r="D727" s="60" t="str">
        <f>VLOOKUP(A727,PLAN!B:T,7,0)</f>
        <v>SJ3025N20S JP</v>
      </c>
      <c r="E727" s="60" t="str">
        <f>VLOOKUP(A727,PLAN!B:T,4,0)</f>
        <v>1001948723</v>
      </c>
      <c r="F727" s="59">
        <f>VLOOKUP(A727,PLAN!B:T,9,0)</f>
        <v>46262</v>
      </c>
      <c r="G727" s="59" t="str">
        <f>VLOOKUP(A727,PLAN!B:T,10,0)</f>
        <v>0103615494</v>
      </c>
      <c r="H727" s="58" t="str">
        <f>VLOOKUP(A727,PLAN!B:T,11,0)</f>
        <v>260817T02A</v>
      </c>
      <c r="I727" s="58">
        <f>VLOOKUP(A727,PLAN!B:T,12,0)</f>
        <v>5</v>
      </c>
      <c r="J727" s="55">
        <f>VLOOKUP(A727,PLAN!B:AB,19,0)</f>
        <v>46255</v>
      </c>
      <c r="K727" s="57" t="str">
        <f>VLOOKUP(A727,PLAN!B:AB,20,0)</f>
        <v>M6</v>
      </c>
      <c r="L727" s="54"/>
      <c r="M727" s="54"/>
      <c r="N727" s="54"/>
      <c r="O727" s="286" t="str">
        <f>VLOOKUP(A727,PLAN!B:AB,21,0)</f>
        <v>F2</v>
      </c>
      <c r="P727" s="285"/>
      <c r="Q727" s="55">
        <f>VLOOKUP(A727,PLAN!B:AB,16,0)</f>
        <v>46254</v>
      </c>
    </row>
    <row r="728" spans="1:17" ht="15" customHeight="1">
      <c r="A728" s="299" t="s">
        <v>7469</v>
      </c>
      <c r="B728" s="60">
        <f>VLOOKUP(A728,PLAN!B:T,5,0)</f>
        <v>11114087</v>
      </c>
      <c r="C728" s="60" t="str">
        <f>VLOOKUP(A728,PLAN!B:T,6,0)</f>
        <v>1931162-C-A</v>
      </c>
      <c r="D728" s="60" t="str">
        <f>VLOOKUP(A728,PLAN!B:T,7,0)</f>
        <v>SJ3035N15SP JP</v>
      </c>
      <c r="E728" s="60" t="str">
        <f>VLOOKUP(A728,PLAN!B:T,4,0)</f>
        <v>1001948724</v>
      </c>
      <c r="F728" s="59">
        <f>VLOOKUP(A728,PLAN!B:T,9,0)</f>
        <v>46262</v>
      </c>
      <c r="G728" s="59" t="str">
        <f>VLOOKUP(A728,PLAN!B:T,10,0)</f>
        <v>0103615495</v>
      </c>
      <c r="H728" s="58" t="str">
        <f>VLOOKUP(A728,PLAN!B:T,11,0)</f>
        <v>260817T03A</v>
      </c>
      <c r="I728" s="58">
        <f>VLOOKUP(A728,PLAN!B:T,12,0)</f>
        <v>10</v>
      </c>
      <c r="J728" s="55">
        <f>VLOOKUP(A728,PLAN!B:AB,19,0)</f>
        <v>46255</v>
      </c>
      <c r="K728" s="57" t="str">
        <f>VLOOKUP(A728,PLAN!B:AB,20,0)</f>
        <v>M6</v>
      </c>
      <c r="L728" s="54"/>
      <c r="M728" s="54"/>
      <c r="N728" s="54"/>
      <c r="O728" s="286" t="str">
        <f>VLOOKUP(A728,PLAN!B:AB,21,0)</f>
        <v>F2</v>
      </c>
      <c r="P728" s="285"/>
      <c r="Q728" s="55">
        <f>VLOOKUP(A728,PLAN!B:AB,16,0)</f>
        <v>46254</v>
      </c>
    </row>
    <row r="729" spans="1:17" ht="15" customHeight="1">
      <c r="A729" s="299" t="s">
        <v>7470</v>
      </c>
      <c r="B729" s="60">
        <f>VLOOKUP(A729,PLAN!B:T,5,0)</f>
        <v>11114099</v>
      </c>
      <c r="C729" s="60" t="str">
        <f>VLOOKUP(A729,PLAN!B:T,6,0)</f>
        <v>1931174-C-A</v>
      </c>
      <c r="D729" s="60" t="str">
        <f>VLOOKUP(A729,PLAN!B:T,7,0)</f>
        <v>SJ3035N26SP JP</v>
      </c>
      <c r="E729" s="60" t="str">
        <f>VLOOKUP(A729,PLAN!B:T,4,0)</f>
        <v>1001948725</v>
      </c>
      <c r="F729" s="59">
        <f>VLOOKUP(A729,PLAN!B:T,9,0)</f>
        <v>46262</v>
      </c>
      <c r="G729" s="59" t="str">
        <f>VLOOKUP(A729,PLAN!B:T,10,0)</f>
        <v>0103615496</v>
      </c>
      <c r="H729" s="58" t="str">
        <f>VLOOKUP(A729,PLAN!B:T,11,0)</f>
        <v>260817T04A</v>
      </c>
      <c r="I729" s="58">
        <f>VLOOKUP(A729,PLAN!B:T,12,0)</f>
        <v>10</v>
      </c>
      <c r="J729" s="55">
        <f>VLOOKUP(A729,PLAN!B:AB,19,0)</f>
        <v>46255</v>
      </c>
      <c r="K729" s="57" t="str">
        <f>VLOOKUP(A729,PLAN!B:AB,20,0)</f>
        <v>M6</v>
      </c>
      <c r="L729" s="54"/>
      <c r="M729" s="54"/>
      <c r="N729" s="54"/>
      <c r="O729" s="286" t="str">
        <f>VLOOKUP(A729,PLAN!B:AB,21,0)</f>
        <v>F2</v>
      </c>
      <c r="P729" s="285"/>
      <c r="Q729" s="55">
        <f>VLOOKUP(A729,PLAN!B:AB,16,0)</f>
        <v>46254</v>
      </c>
    </row>
    <row r="730" spans="1:17" ht="15" customHeight="1">
      <c r="A730" s="299" t="s">
        <v>7471</v>
      </c>
      <c r="B730" s="60">
        <f>VLOOKUP(A730,PLAN!B:T,5,0)</f>
        <v>11114100</v>
      </c>
      <c r="C730" s="60" t="str">
        <f>VLOOKUP(A730,PLAN!B:T,6,0)</f>
        <v>1931175-C-A</v>
      </c>
      <c r="D730" s="60" t="str">
        <f>VLOOKUP(A730,PLAN!B:T,7,0)</f>
        <v>SA0035N30SP JP</v>
      </c>
      <c r="E730" s="60" t="str">
        <f>VLOOKUP(A730,PLAN!B:T,4,0)</f>
        <v>1001948726</v>
      </c>
      <c r="F730" s="59">
        <f>VLOOKUP(A730,PLAN!B:T,9,0)</f>
        <v>46262</v>
      </c>
      <c r="G730" s="59" t="str">
        <f>VLOOKUP(A730,PLAN!B:T,10,0)</f>
        <v>0103615497</v>
      </c>
      <c r="H730" s="58" t="str">
        <f>VLOOKUP(A730,PLAN!B:T,11,0)</f>
        <v>260817T05A</v>
      </c>
      <c r="I730" s="58">
        <f>VLOOKUP(A730,PLAN!B:T,12,0)</f>
        <v>15</v>
      </c>
      <c r="J730" s="55">
        <f>VLOOKUP(A730,PLAN!B:AB,19,0)</f>
        <v>46255</v>
      </c>
      <c r="K730" s="57" t="str">
        <f>VLOOKUP(A730,PLAN!B:AB,20,0)</f>
        <v>M6</v>
      </c>
      <c r="L730" s="54"/>
      <c r="M730" s="54"/>
      <c r="N730" s="54"/>
      <c r="O730" s="286" t="str">
        <f>VLOOKUP(A730,PLAN!B:AB,21,0)</f>
        <v>F2</v>
      </c>
      <c r="P730" s="285"/>
      <c r="Q730" s="55">
        <f>VLOOKUP(A730,PLAN!B:AB,16,0)</f>
        <v>46254</v>
      </c>
    </row>
    <row r="731" spans="1:17" ht="15" customHeight="1">
      <c r="A731" s="299" t="s">
        <v>7472</v>
      </c>
      <c r="B731" s="60">
        <f>VLOOKUP(A731,PLAN!B:T,5,0)</f>
        <v>11114086</v>
      </c>
      <c r="C731" s="60" t="str">
        <f>VLOOKUP(A731,PLAN!B:T,6,0)</f>
        <v>1931161-C-A</v>
      </c>
      <c r="D731" s="60" t="str">
        <f>VLOOKUP(A731,PLAN!B:T,7,0)</f>
        <v>SJ1535N15SP JP</v>
      </c>
      <c r="E731" s="60" t="str">
        <f>VLOOKUP(A731,PLAN!B:T,4,0)</f>
        <v>1001948727</v>
      </c>
      <c r="F731" s="59">
        <f>VLOOKUP(A731,PLAN!B:T,9,0)</f>
        <v>46262</v>
      </c>
      <c r="G731" s="59" t="str">
        <f>VLOOKUP(A731,PLAN!B:T,10,0)</f>
        <v>0103615498</v>
      </c>
      <c r="H731" s="58" t="str">
        <f>VLOOKUP(A731,PLAN!B:T,11,0)</f>
        <v>260817T06A</v>
      </c>
      <c r="I731" s="58">
        <f>VLOOKUP(A731,PLAN!B:T,12,0)</f>
        <v>15</v>
      </c>
      <c r="J731" s="55">
        <f>VLOOKUP(A731,PLAN!B:AB,19,0)</f>
        <v>46255</v>
      </c>
      <c r="K731" s="57" t="str">
        <f>VLOOKUP(A731,PLAN!B:AB,20,0)</f>
        <v>M6</v>
      </c>
      <c r="L731" s="54"/>
      <c r="M731" s="54"/>
      <c r="N731" s="54"/>
      <c r="O731" s="286" t="str">
        <f>VLOOKUP(A731,PLAN!B:AB,21,0)</f>
        <v>F2</v>
      </c>
      <c r="P731" s="285"/>
      <c r="Q731" s="55">
        <f>VLOOKUP(A731,PLAN!B:AB,16,0)</f>
        <v>46254</v>
      </c>
    </row>
    <row r="732" spans="1:17" ht="15" customHeight="1">
      <c r="A732" s="299" t="s">
        <v>7473</v>
      </c>
      <c r="B732" s="60">
        <f>VLOOKUP(A732,PLAN!B:T,5,0)</f>
        <v>11112816</v>
      </c>
      <c r="C732" s="60" t="str">
        <f>VLOOKUP(A732,PLAN!B:T,6,0)</f>
        <v>1631112-G-A</v>
      </c>
      <c r="D732" s="60" t="str">
        <f>VLOOKUP(A732,PLAN!B:T,7,0)</f>
        <v>SA0035N30S JP</v>
      </c>
      <c r="E732" s="60" t="str">
        <f>VLOOKUP(A732,PLAN!B:T,4,0)</f>
        <v>1001948728</v>
      </c>
      <c r="F732" s="59">
        <f>VLOOKUP(A732,PLAN!B:T,9,0)</f>
        <v>46262</v>
      </c>
      <c r="G732" s="59" t="str">
        <f>VLOOKUP(A732,PLAN!B:T,10,0)</f>
        <v>0103615499</v>
      </c>
      <c r="H732" s="58" t="str">
        <f>VLOOKUP(A732,PLAN!B:T,11,0)</f>
        <v>260817T07A</v>
      </c>
      <c r="I732" s="58">
        <f>VLOOKUP(A732,PLAN!B:T,12,0)</f>
        <v>20</v>
      </c>
      <c r="J732" s="55">
        <f>VLOOKUP(A732,PLAN!B:AB,19,0)</f>
        <v>46255</v>
      </c>
      <c r="K732" s="57" t="str">
        <f>VLOOKUP(A732,PLAN!B:AB,20,0)</f>
        <v>M6</v>
      </c>
      <c r="L732" s="54"/>
      <c r="M732" s="54"/>
      <c r="N732" s="54"/>
      <c r="O732" s="286" t="str">
        <f>VLOOKUP(A732,PLAN!B:AB,21,0)</f>
        <v>F2</v>
      </c>
      <c r="P732" s="285"/>
      <c r="Q732" s="55">
        <f>VLOOKUP(A732,PLAN!B:AB,16,0)</f>
        <v>46254</v>
      </c>
    </row>
    <row r="733" spans="1:17" ht="15" customHeight="1">
      <c r="A733" s="299" t="s">
        <v>7474</v>
      </c>
      <c r="B733" s="60">
        <f>VLOOKUP(A733,PLAN!B:T,5,0)</f>
        <v>11112817</v>
      </c>
      <c r="C733" s="60" t="str">
        <f>VLOOKUP(A733,PLAN!B:T,6,0)</f>
        <v>1631113-G-A</v>
      </c>
      <c r="D733" s="60" t="str">
        <f>VLOOKUP(A733,PLAN!B:T,7,0)</f>
        <v>SJ1535N30S JP</v>
      </c>
      <c r="E733" s="60" t="str">
        <f>VLOOKUP(A733,PLAN!B:T,4,0)</f>
        <v>1001948729</v>
      </c>
      <c r="F733" s="59">
        <f>VLOOKUP(A733,PLAN!B:T,9,0)</f>
        <v>46262</v>
      </c>
      <c r="G733" s="59" t="str">
        <f>VLOOKUP(A733,PLAN!B:T,10,0)</f>
        <v>0103615500</v>
      </c>
      <c r="H733" s="58" t="str">
        <f>VLOOKUP(A733,PLAN!B:T,11,0)</f>
        <v>260817T08A</v>
      </c>
      <c r="I733" s="58">
        <f>VLOOKUP(A733,PLAN!B:T,12,0)</f>
        <v>20</v>
      </c>
      <c r="J733" s="55">
        <f>VLOOKUP(A733,PLAN!B:AB,19,0)</f>
        <v>46255</v>
      </c>
      <c r="K733" s="57" t="str">
        <f>VLOOKUP(A733,PLAN!B:AB,20,0)</f>
        <v>M6</v>
      </c>
      <c r="L733" s="54"/>
      <c r="M733" s="54"/>
      <c r="N733" s="54"/>
      <c r="O733" s="286" t="str">
        <f>VLOOKUP(A733,PLAN!B:AB,21,0)</f>
        <v>F2</v>
      </c>
      <c r="P733" s="285"/>
      <c r="Q733" s="55">
        <f>VLOOKUP(A733,PLAN!B:AB,16,0)</f>
        <v>46254</v>
      </c>
    </row>
    <row r="734" spans="1:17" ht="15" customHeight="1">
      <c r="A734" s="299" t="s">
        <v>7475</v>
      </c>
      <c r="B734" s="60">
        <f>VLOOKUP(A734,PLAN!B:T,5,0)</f>
        <v>11112804</v>
      </c>
      <c r="C734" s="60" t="str">
        <f>VLOOKUP(A734,PLAN!B:T,6,0)</f>
        <v>1631100-G-A</v>
      </c>
      <c r="D734" s="60" t="str">
        <f>VLOOKUP(A734,PLAN!B:T,7,0)</f>
        <v>SA0035N18S JP</v>
      </c>
      <c r="E734" s="60" t="str">
        <f>VLOOKUP(A734,PLAN!B:T,4,0)</f>
        <v>1001948730</v>
      </c>
      <c r="F734" s="59">
        <f>VLOOKUP(A734,PLAN!B:T,9,0)</f>
        <v>46262</v>
      </c>
      <c r="G734" s="59" t="str">
        <f>VLOOKUP(A734,PLAN!B:T,10,0)</f>
        <v>0103615501</v>
      </c>
      <c r="H734" s="58" t="str">
        <f>VLOOKUP(A734,PLAN!B:T,11,0)</f>
        <v>260817T09A</v>
      </c>
      <c r="I734" s="58">
        <f>VLOOKUP(A734,PLAN!B:T,12,0)</f>
        <v>25</v>
      </c>
      <c r="J734" s="55">
        <f>VLOOKUP(A734,PLAN!B:AB,19,0)</f>
        <v>46255</v>
      </c>
      <c r="K734" s="57" t="str">
        <f>VLOOKUP(A734,PLAN!B:AB,20,0)</f>
        <v>M6</v>
      </c>
      <c r="L734" s="54"/>
      <c r="M734" s="54"/>
      <c r="N734" s="54"/>
      <c r="O734" s="286" t="str">
        <f>VLOOKUP(A734,PLAN!B:AB,21,0)</f>
        <v>F2</v>
      </c>
      <c r="P734" s="285"/>
      <c r="Q734" s="55">
        <f>VLOOKUP(A734,PLAN!B:AB,16,0)</f>
        <v>46254</v>
      </c>
    </row>
    <row r="735" spans="1:17" ht="15" customHeight="1">
      <c r="A735" s="299" t="s">
        <v>7476</v>
      </c>
      <c r="B735" s="60">
        <f>VLOOKUP(A735,PLAN!B:T,5,0)</f>
        <v>11114097</v>
      </c>
      <c r="C735" s="60" t="str">
        <f>VLOOKUP(A735,PLAN!B:T,6,0)</f>
        <v>1931172-C-A</v>
      </c>
      <c r="D735" s="60" t="str">
        <f>VLOOKUP(A735,PLAN!B:T,7,0)</f>
        <v>SA0035N26SP JP</v>
      </c>
      <c r="E735" s="60" t="str">
        <f>VLOOKUP(A735,PLAN!B:T,4,0)</f>
        <v>1001948731</v>
      </c>
      <c r="F735" s="59">
        <f>VLOOKUP(A735,PLAN!B:T,9,0)</f>
        <v>46262</v>
      </c>
      <c r="G735" s="59" t="str">
        <f>VLOOKUP(A735,PLAN!B:T,10,0)</f>
        <v>0103615502</v>
      </c>
      <c r="H735" s="58" t="str">
        <f>VLOOKUP(A735,PLAN!B:T,11,0)</f>
        <v>260817T10A</v>
      </c>
      <c r="I735" s="58">
        <f>VLOOKUP(A735,PLAN!B:T,12,0)</f>
        <v>25</v>
      </c>
      <c r="J735" s="55">
        <f>VLOOKUP(A735,PLAN!B:AB,19,0)</f>
        <v>46255</v>
      </c>
      <c r="K735" s="57" t="str">
        <f>VLOOKUP(A735,PLAN!B:AB,20,0)</f>
        <v>M6</v>
      </c>
      <c r="L735" s="54"/>
      <c r="M735" s="54"/>
      <c r="N735" s="54"/>
      <c r="O735" s="286" t="str">
        <f>VLOOKUP(A735,PLAN!B:AB,21,0)</f>
        <v>F2</v>
      </c>
      <c r="P735" s="285"/>
      <c r="Q735" s="55">
        <f>VLOOKUP(A735,PLAN!B:AB,16,0)</f>
        <v>46254</v>
      </c>
    </row>
    <row r="736" spans="1:17" ht="15" customHeight="1">
      <c r="A736" s="299" t="s">
        <v>7477</v>
      </c>
      <c r="B736" s="60">
        <f>VLOOKUP(A736,PLAN!B:T,5,0)</f>
        <v>11114093</v>
      </c>
      <c r="C736" s="60" t="str">
        <f>VLOOKUP(A736,PLAN!B:T,6,0)</f>
        <v>1931168-C-A</v>
      </c>
      <c r="D736" s="60" t="str">
        <f>VLOOKUP(A736,PLAN!B:T,7,0)</f>
        <v>SJ3035N20SP JP</v>
      </c>
      <c r="E736" s="60" t="str">
        <f>VLOOKUP(A736,PLAN!B:T,4,0)</f>
        <v>1001948732</v>
      </c>
      <c r="F736" s="59">
        <f>VLOOKUP(A736,PLAN!B:T,9,0)</f>
        <v>46262</v>
      </c>
      <c r="G736" s="59" t="str">
        <f>VLOOKUP(A736,PLAN!B:T,10,0)</f>
        <v>0103615503</v>
      </c>
      <c r="H736" s="58" t="str">
        <f>VLOOKUP(A736,PLAN!B:T,11,0)</f>
        <v>260817T11A</v>
      </c>
      <c r="I736" s="58">
        <f>VLOOKUP(A736,PLAN!B:T,12,0)</f>
        <v>25</v>
      </c>
      <c r="J736" s="55">
        <f>VLOOKUP(A736,PLAN!B:AB,19,0)</f>
        <v>46255</v>
      </c>
      <c r="K736" s="57" t="str">
        <f>VLOOKUP(A736,PLAN!B:AB,20,0)</f>
        <v>M6</v>
      </c>
      <c r="L736" s="54"/>
      <c r="M736" s="54"/>
      <c r="N736" s="54"/>
      <c r="O736" s="286" t="str">
        <f>VLOOKUP(A736,PLAN!B:AB,21,0)</f>
        <v>F2</v>
      </c>
      <c r="P736" s="285"/>
      <c r="Q736" s="55">
        <f>VLOOKUP(A736,PLAN!B:AB,16,0)</f>
        <v>46254</v>
      </c>
    </row>
    <row r="737" spans="1:17" ht="15" customHeight="1">
      <c r="A737" s="299" t="s">
        <v>7478</v>
      </c>
      <c r="B737" s="60">
        <f>VLOOKUP(A737,PLAN!B:T,5,0)</f>
        <v>11112775</v>
      </c>
      <c r="C737" s="60" t="str">
        <f>VLOOKUP(A737,PLAN!B:T,6,0)</f>
        <v>1831060-F-A</v>
      </c>
      <c r="D737" s="60" t="str">
        <f>VLOOKUP(A737,PLAN!B:T,7,0)</f>
        <v>SJ1525N22S JP</v>
      </c>
      <c r="E737" s="60" t="str">
        <f>VLOOKUP(A737,PLAN!B:T,4,0)</f>
        <v>1001948733</v>
      </c>
      <c r="F737" s="59">
        <f>VLOOKUP(A737,PLAN!B:T,9,0)</f>
        <v>46262</v>
      </c>
      <c r="G737" s="59" t="str">
        <f>VLOOKUP(A737,PLAN!B:T,10,0)</f>
        <v>0103615504</v>
      </c>
      <c r="H737" s="58" t="str">
        <f>VLOOKUP(A737,PLAN!B:T,11,0)</f>
        <v>260817T12A</v>
      </c>
      <c r="I737" s="58">
        <f>VLOOKUP(A737,PLAN!B:T,12,0)</f>
        <v>35</v>
      </c>
      <c r="J737" s="55">
        <f>VLOOKUP(A737,PLAN!B:AB,19,0)</f>
        <v>46255</v>
      </c>
      <c r="K737" s="57" t="str">
        <f>VLOOKUP(A737,PLAN!B:AB,20,0)</f>
        <v>M6</v>
      </c>
      <c r="L737" s="54"/>
      <c r="M737" s="54"/>
      <c r="N737" s="54"/>
      <c r="O737" s="286" t="str">
        <f>VLOOKUP(A737,PLAN!B:AB,21,0)</f>
        <v>F2</v>
      </c>
      <c r="P737" s="285"/>
      <c r="Q737" s="55">
        <f>VLOOKUP(A737,PLAN!B:AB,16,0)</f>
        <v>46254</v>
      </c>
    </row>
    <row r="738" spans="1:17" ht="15" customHeight="1">
      <c r="A738" s="299" t="s">
        <v>7479</v>
      </c>
      <c r="B738" s="60">
        <f>VLOOKUP(A738,PLAN!B:T,5,0)</f>
        <v>11112818</v>
      </c>
      <c r="C738" s="60" t="str">
        <f>VLOOKUP(A738,PLAN!B:T,6,0)</f>
        <v>1631114-G-A</v>
      </c>
      <c r="D738" s="60" t="str">
        <f>VLOOKUP(A738,PLAN!B:T,7,0)</f>
        <v>SJ3035N30S JP</v>
      </c>
      <c r="E738" s="60" t="str">
        <f>VLOOKUP(A738,PLAN!B:T,4,0)</f>
        <v>1001948734</v>
      </c>
      <c r="F738" s="59">
        <f>VLOOKUP(A738,PLAN!B:T,9,0)</f>
        <v>46262</v>
      </c>
      <c r="G738" s="59" t="str">
        <f>VLOOKUP(A738,PLAN!B:T,10,0)</f>
        <v>0103615505</v>
      </c>
      <c r="H738" s="58" t="str">
        <f>VLOOKUP(A738,PLAN!B:T,11,0)</f>
        <v>260817T13A</v>
      </c>
      <c r="I738" s="58">
        <f>VLOOKUP(A738,PLAN!B:T,12,0)</f>
        <v>40</v>
      </c>
      <c r="J738" s="55">
        <f>VLOOKUP(A738,PLAN!B:AB,19,0)</f>
        <v>46255</v>
      </c>
      <c r="K738" s="57" t="str">
        <f>VLOOKUP(A738,PLAN!B:AB,20,0)</f>
        <v>M6</v>
      </c>
      <c r="L738" s="54"/>
      <c r="M738" s="54"/>
      <c r="N738" s="54"/>
      <c r="O738" s="286" t="str">
        <f>VLOOKUP(A738,PLAN!B:AB,21,0)</f>
        <v>F2</v>
      </c>
      <c r="P738" s="285"/>
      <c r="Q738" s="55">
        <f>VLOOKUP(A738,PLAN!B:AB,16,0)</f>
        <v>46254</v>
      </c>
    </row>
    <row r="739" spans="1:17" ht="15" customHeight="1">
      <c r="A739" s="299" t="s">
        <v>7480</v>
      </c>
      <c r="B739" s="60">
        <f>VLOOKUP(A739,PLAN!B:T,5,0)</f>
        <v>11112806</v>
      </c>
      <c r="C739" s="60" t="str">
        <f>VLOOKUP(A739,PLAN!B:T,6,0)</f>
        <v>1631102-G-A</v>
      </c>
      <c r="D739" s="60" t="str">
        <f>VLOOKUP(A739,PLAN!B:T,7,0)</f>
        <v>SJ3035N18S JP</v>
      </c>
      <c r="E739" s="60" t="str">
        <f>VLOOKUP(A739,PLAN!B:T,4,0)</f>
        <v>1001948735</v>
      </c>
      <c r="F739" s="59">
        <f>VLOOKUP(A739,PLAN!B:T,9,0)</f>
        <v>46262</v>
      </c>
      <c r="G739" s="59" t="str">
        <f>VLOOKUP(A739,PLAN!B:T,10,0)</f>
        <v>0103615506</v>
      </c>
      <c r="H739" s="58" t="str">
        <f>VLOOKUP(A739,PLAN!B:T,11,0)</f>
        <v>260817T14A</v>
      </c>
      <c r="I739" s="58">
        <f>VLOOKUP(A739,PLAN!B:T,12,0)</f>
        <v>85</v>
      </c>
      <c r="J739" s="55">
        <f>VLOOKUP(A739,PLAN!B:AB,19,0)</f>
        <v>46255</v>
      </c>
      <c r="K739" s="57" t="str">
        <f>VLOOKUP(A739,PLAN!B:AB,20,0)</f>
        <v>M6</v>
      </c>
      <c r="L739" s="54"/>
      <c r="M739" s="54"/>
      <c r="N739" s="54"/>
      <c r="O739" s="286" t="str">
        <f>VLOOKUP(A739,PLAN!B:AB,21,0)</f>
        <v>F2</v>
      </c>
      <c r="P739" s="285"/>
      <c r="Q739" s="55">
        <f>VLOOKUP(A739,PLAN!B:AB,16,0)</f>
        <v>46254</v>
      </c>
    </row>
    <row r="740" spans="1:17" ht="15" customHeight="1">
      <c r="A740" s="299" t="s">
        <v>7481</v>
      </c>
      <c r="B740" s="60">
        <f>VLOOKUP(A740,PLAN!B:T,5,0)</f>
        <v>11112814</v>
      </c>
      <c r="C740" s="60" t="str">
        <f>VLOOKUP(A740,PLAN!B:T,6,0)</f>
        <v>1631110-G-A</v>
      </c>
      <c r="D740" s="60" t="str">
        <f>VLOOKUP(A740,PLAN!B:T,7,0)</f>
        <v>SJ1535N26S JP</v>
      </c>
      <c r="E740" s="60" t="str">
        <f>VLOOKUP(A740,PLAN!B:T,4,0)</f>
        <v>1001948736</v>
      </c>
      <c r="F740" s="59">
        <f>VLOOKUP(A740,PLAN!B:T,9,0)</f>
        <v>46262</v>
      </c>
      <c r="G740" s="59" t="str">
        <f>VLOOKUP(A740,PLAN!B:T,10,0)</f>
        <v>0103615507</v>
      </c>
      <c r="H740" s="58" t="str">
        <f>VLOOKUP(A740,PLAN!B:T,11,0)</f>
        <v>260817T15A</v>
      </c>
      <c r="I740" s="58">
        <f>VLOOKUP(A740,PLAN!B:T,12,0)</f>
        <v>210</v>
      </c>
      <c r="J740" s="55">
        <f>VLOOKUP(A740,PLAN!B:AB,19,0)</f>
        <v>46255</v>
      </c>
      <c r="K740" s="57" t="str">
        <f>VLOOKUP(A740,PLAN!B:AB,20,0)</f>
        <v>M6</v>
      </c>
      <c r="L740" s="54"/>
      <c r="M740" s="54"/>
      <c r="N740" s="54"/>
      <c r="O740" s="286" t="str">
        <f>VLOOKUP(A740,PLAN!B:AB,21,0)</f>
        <v>F2</v>
      </c>
      <c r="P740" s="285"/>
      <c r="Q740" s="55">
        <f>VLOOKUP(A740,PLAN!B:AB,16,0)</f>
        <v>46254</v>
      </c>
    </row>
    <row r="741" spans="1:17" ht="15" customHeight="1">
      <c r="A741" s="299" t="s">
        <v>7482</v>
      </c>
      <c r="B741" s="60">
        <f>VLOOKUP(A741,PLAN!B:T,5,0)</f>
        <v>11114091</v>
      </c>
      <c r="C741" s="60" t="str">
        <f>VLOOKUP(A741,PLAN!B:T,6,0)</f>
        <v>1931166-C-A</v>
      </c>
      <c r="D741" s="60" t="str">
        <f>VLOOKUP(A741,PLAN!B:T,7,0)</f>
        <v>SA0035N20SP JP</v>
      </c>
      <c r="E741" s="60" t="str">
        <f>VLOOKUP(A741,PLAN!B:T,4,0)</f>
        <v>1001948737</v>
      </c>
      <c r="F741" s="59">
        <f>VLOOKUP(A741,PLAN!B:T,9,0)</f>
        <v>46262</v>
      </c>
      <c r="G741" s="59" t="str">
        <f>VLOOKUP(A741,PLAN!B:T,10,0)</f>
        <v>0103615508</v>
      </c>
      <c r="H741" s="58" t="str">
        <f>VLOOKUP(A741,PLAN!B:T,11,0)</f>
        <v>260817T16A</v>
      </c>
      <c r="I741" s="58">
        <f>VLOOKUP(A741,PLAN!B:T,12,0)</f>
        <v>253</v>
      </c>
      <c r="J741" s="55">
        <f>VLOOKUP(A741,PLAN!B:AB,19,0)</f>
        <v>46255</v>
      </c>
      <c r="K741" s="57" t="str">
        <f>VLOOKUP(A741,PLAN!B:AB,20,0)</f>
        <v>M6</v>
      </c>
      <c r="L741" s="54"/>
      <c r="M741" s="54"/>
      <c r="N741" s="54"/>
      <c r="O741" s="286" t="str">
        <f>VLOOKUP(A741,PLAN!B:AB,21,0)</f>
        <v>F2</v>
      </c>
      <c r="P741" s="285"/>
      <c r="Q741" s="55">
        <f>VLOOKUP(A741,PLAN!B:AB,16,0)</f>
        <v>46254</v>
      </c>
    </row>
    <row r="742" spans="1:17" ht="15" customHeight="1">
      <c r="A742" s="299" t="s">
        <v>7483</v>
      </c>
      <c r="B742" s="60">
        <f>VLOOKUP(A742,PLAN!B:T,5,0)</f>
        <v>11112803</v>
      </c>
      <c r="C742" s="60" t="str">
        <f>VLOOKUP(A742,PLAN!B:T,6,0)</f>
        <v>1631099-G-A</v>
      </c>
      <c r="D742" s="60" t="str">
        <f>VLOOKUP(A742,PLAN!B:T,7,0)</f>
        <v>SJ3035N15S JP</v>
      </c>
      <c r="E742" s="60" t="str">
        <f>VLOOKUP(A742,PLAN!B:T,4,0)</f>
        <v>1001948738</v>
      </c>
      <c r="F742" s="59">
        <f>VLOOKUP(A742,PLAN!B:T,9,0)</f>
        <v>46262</v>
      </c>
      <c r="G742" s="59" t="str">
        <f>VLOOKUP(A742,PLAN!B:T,10,0)</f>
        <v>0103615509</v>
      </c>
      <c r="H742" s="58" t="str">
        <f>VLOOKUP(A742,PLAN!B:T,11,0)</f>
        <v>260817T17A</v>
      </c>
      <c r="I742" s="58">
        <f>VLOOKUP(A742,PLAN!B:T,12,0)</f>
        <v>250</v>
      </c>
      <c r="J742" s="55">
        <f>VLOOKUP(A742,PLAN!B:AB,19,0)</f>
        <v>46255</v>
      </c>
      <c r="K742" s="57" t="str">
        <f>VLOOKUP(A742,PLAN!B:AB,20,0)</f>
        <v>M6</v>
      </c>
      <c r="L742" s="54"/>
      <c r="M742" s="54"/>
      <c r="N742" s="54"/>
      <c r="O742" s="286" t="str">
        <f>VLOOKUP(A742,PLAN!B:AB,21,0)</f>
        <v>F2</v>
      </c>
      <c r="P742" s="285"/>
      <c r="Q742" s="55">
        <f>VLOOKUP(A742,PLAN!B:AB,16,0)</f>
        <v>46254</v>
      </c>
    </row>
    <row r="743" spans="1:17" ht="15" customHeight="1">
      <c r="A743" s="299" t="s">
        <v>7484</v>
      </c>
      <c r="B743" s="60">
        <f>VLOOKUP(A743,PLAN!B:T,5,0)</f>
        <v>11114085</v>
      </c>
      <c r="C743" s="60" t="str">
        <f>VLOOKUP(A743,PLAN!B:T,6,0)</f>
        <v>1931160-C-A</v>
      </c>
      <c r="D743" s="60" t="str">
        <f>VLOOKUP(A743,PLAN!B:T,7,0)</f>
        <v>SA0035N15SP JP</v>
      </c>
      <c r="E743" s="60" t="str">
        <f>VLOOKUP(A743,PLAN!B:T,4,0)</f>
        <v>1001948739</v>
      </c>
      <c r="F743" s="59">
        <f>VLOOKUP(A743,PLAN!B:T,9,0)</f>
        <v>46262</v>
      </c>
      <c r="G743" s="59" t="str">
        <f>VLOOKUP(A743,PLAN!B:T,10,0)</f>
        <v>0103615510</v>
      </c>
      <c r="H743" s="58" t="str">
        <f>VLOOKUP(A743,PLAN!B:T,11,0)</f>
        <v>260817T18A</v>
      </c>
      <c r="I743" s="58">
        <f>VLOOKUP(A743,PLAN!B:T,12,0)</f>
        <v>365</v>
      </c>
      <c r="J743" s="55">
        <f>VLOOKUP(A743,PLAN!B:AB,19,0)</f>
        <v>46255</v>
      </c>
      <c r="K743" s="57" t="str">
        <f>VLOOKUP(A743,PLAN!B:AB,20,0)</f>
        <v>M6</v>
      </c>
      <c r="L743" s="54"/>
      <c r="M743" s="54"/>
      <c r="N743" s="54"/>
      <c r="O743" s="286" t="str">
        <f>VLOOKUP(A743,PLAN!B:AB,21,0)</f>
        <v>F2</v>
      </c>
      <c r="P743" s="285"/>
      <c r="Q743" s="55">
        <f>VLOOKUP(A743,PLAN!B:AB,16,0)</f>
        <v>46254</v>
      </c>
    </row>
    <row r="744" spans="1:17" ht="15" customHeight="1">
      <c r="A744" s="299" t="s">
        <v>6813</v>
      </c>
      <c r="B744" s="60">
        <f>VLOOKUP(A744,PLAN!B:T,5,0)</f>
        <v>11126777</v>
      </c>
      <c r="C744" s="60" t="str">
        <f>VLOOKUP(A744,PLAN!B:T,6,0)</f>
        <v>2131639-D-AK</v>
      </c>
      <c r="D744" s="60" t="str">
        <f>VLOOKUP(A744,PLAN!B:T,7,0)</f>
        <v>AGH146000 R NOCE</v>
      </c>
      <c r="E744" s="60" t="str">
        <f>VLOOKUP(A744,PLAN!B:T,4,0)</f>
        <v>1001947335</v>
      </c>
      <c r="F744" s="59">
        <f>VLOOKUP(A744,PLAN!B:T,9,0)</f>
        <v>46263</v>
      </c>
      <c r="G744" s="59" t="str">
        <f>VLOOKUP(A744,PLAN!B:T,10,0)</f>
        <v>0103612059</v>
      </c>
      <c r="H744" s="58" t="str">
        <f>VLOOKUP(A744,PLAN!B:T,11,0)</f>
        <v>260815A18A</v>
      </c>
      <c r="I744" s="58">
        <f>VLOOKUP(A744,PLAN!B:T,12,0)</f>
        <v>10</v>
      </c>
      <c r="J744" s="55">
        <f>VLOOKUP(A744,PLAN!B:AB,19,0)</f>
        <v>46255</v>
      </c>
      <c r="K744" s="57" t="str">
        <f>VLOOKUP(A744,PLAN!B:AB,20,0)</f>
        <v>M7</v>
      </c>
      <c r="L744" s="54"/>
      <c r="M744" s="54"/>
      <c r="N744" s="54"/>
      <c r="O744" s="286" t="str">
        <f>VLOOKUP(A744,PLAN!B:AB,21,0)</f>
        <v>F2</v>
      </c>
      <c r="P744" s="285"/>
      <c r="Q744" s="55">
        <f>VLOOKUP(A744,PLAN!B:AB,16,0)</f>
        <v>46254</v>
      </c>
    </row>
    <row r="745" spans="1:17" ht="15" customHeight="1">
      <c r="A745" s="299" t="s">
        <v>6814</v>
      </c>
      <c r="B745" s="60">
        <f>VLOOKUP(A745,PLAN!B:T,5,0)</f>
        <v>11135012</v>
      </c>
      <c r="C745" s="60" t="str">
        <f>VLOOKUP(A745,PLAN!B:T,6,0)</f>
        <v>2431136-0-A</v>
      </c>
      <c r="D745" s="60" t="str">
        <f>VLOOKUP(A745,PLAN!B:T,7,0)</f>
        <v>AIN-CNX-006-220 MDR</v>
      </c>
      <c r="E745" s="60" t="str">
        <f>VLOOKUP(A745,PLAN!B:T,4,0)</f>
        <v>1001947336</v>
      </c>
      <c r="F745" s="59">
        <f>VLOOKUP(A745,PLAN!B:T,9,0)</f>
        <v>46268</v>
      </c>
      <c r="G745" s="59" t="str">
        <f>VLOOKUP(A745,PLAN!B:T,10,0)</f>
        <v>0103612060</v>
      </c>
      <c r="H745" s="58" t="str">
        <f>VLOOKUP(A745,PLAN!B:T,11,0)</f>
        <v>260815A19A</v>
      </c>
      <c r="I745" s="58">
        <f>VLOOKUP(A745,PLAN!B:T,12,0)</f>
        <v>100</v>
      </c>
      <c r="J745" s="55">
        <f>VLOOKUP(A745,PLAN!B:AB,19,0)</f>
        <v>46255</v>
      </c>
      <c r="K745" s="57" t="str">
        <f>VLOOKUP(A745,PLAN!B:AB,20,0)</f>
        <v>M7</v>
      </c>
      <c r="L745" s="54"/>
      <c r="M745" s="54"/>
      <c r="N745" s="54"/>
      <c r="O745" s="286" t="str">
        <f>VLOOKUP(A745,PLAN!B:AB,21,0)</f>
        <v>F2</v>
      </c>
      <c r="P745" s="285"/>
      <c r="Q745" s="55">
        <f>VLOOKUP(A745,PLAN!B:AB,16,0)</f>
        <v>46254</v>
      </c>
    </row>
    <row r="746" spans="1:17" ht="15" customHeight="1">
      <c r="A746" s="299" t="s">
        <v>6815</v>
      </c>
      <c r="B746" s="60">
        <f>VLOOKUP(A746,PLAN!B:T,5,0)</f>
        <v>11131246</v>
      </c>
      <c r="C746" s="60" t="str">
        <f>VLOOKUP(A746,PLAN!B:T,6,0)</f>
        <v>2331231-A-A</v>
      </c>
      <c r="D746" s="60" t="str">
        <f>VLOOKUP(A746,PLAN!B:T,7,0)</f>
        <v>WAMS-180-1645 NOCE</v>
      </c>
      <c r="E746" s="60" t="str">
        <f>VLOOKUP(A746,PLAN!B:T,4,0)</f>
        <v>1001947337</v>
      </c>
      <c r="F746" s="59">
        <f>VLOOKUP(A746,PLAN!B:T,9,0)</f>
        <v>46268</v>
      </c>
      <c r="G746" s="59" t="str">
        <f>VLOOKUP(A746,PLAN!B:T,10,0)</f>
        <v>0103612061</v>
      </c>
      <c r="H746" s="58" t="str">
        <f>VLOOKUP(A746,PLAN!B:T,11,0)</f>
        <v>260815A20A</v>
      </c>
      <c r="I746" s="58">
        <f>VLOOKUP(A746,PLAN!B:T,12,0)</f>
        <v>38</v>
      </c>
      <c r="J746" s="55">
        <f>VLOOKUP(A746,PLAN!B:AB,19,0)</f>
        <v>46255</v>
      </c>
      <c r="K746" s="57" t="str">
        <f>VLOOKUP(A746,PLAN!B:AB,20,0)</f>
        <v>M7</v>
      </c>
      <c r="L746" s="54"/>
      <c r="M746" s="54"/>
      <c r="N746" s="54"/>
      <c r="O746" s="286" t="str">
        <f>VLOOKUP(A746,PLAN!B:AB,21,0)</f>
        <v>F2</v>
      </c>
      <c r="P746" s="285"/>
      <c r="Q746" s="55">
        <f>VLOOKUP(A746,PLAN!B:AB,16,0)</f>
        <v>46254</v>
      </c>
    </row>
    <row r="747" spans="1:17" ht="15" customHeight="1">
      <c r="A747" s="299" t="s">
        <v>6816</v>
      </c>
      <c r="B747" s="60">
        <f>VLOOKUP(A747,PLAN!B:T,5,0)</f>
        <v>11127219</v>
      </c>
      <c r="C747" s="60" t="str">
        <f>VLOOKUP(A747,PLAN!B:T,6,0)</f>
        <v>2131627-B-A</v>
      </c>
      <c r="D747" s="60" t="str">
        <f>VLOOKUP(A747,PLAN!B:T,7,0)</f>
        <v>WAIN-CKI-18-200-BS NO CE</v>
      </c>
      <c r="E747" s="60" t="str">
        <f>VLOOKUP(A747,PLAN!B:T,4,0)</f>
        <v>1001947338</v>
      </c>
      <c r="F747" s="59">
        <f>VLOOKUP(A747,PLAN!B:T,9,0)</f>
        <v>46268</v>
      </c>
      <c r="G747" s="59" t="str">
        <f>VLOOKUP(A747,PLAN!B:T,10,0)</f>
        <v>0103612062</v>
      </c>
      <c r="H747" s="58" t="str">
        <f>VLOOKUP(A747,PLAN!B:T,11,0)</f>
        <v>260815A21A</v>
      </c>
      <c r="I747" s="58">
        <f>VLOOKUP(A747,PLAN!B:T,12,0)</f>
        <v>10</v>
      </c>
      <c r="J747" s="55">
        <f>VLOOKUP(A747,PLAN!B:AB,19,0)</f>
        <v>46255</v>
      </c>
      <c r="K747" s="57" t="str">
        <f>VLOOKUP(A747,PLAN!B:AB,20,0)</f>
        <v>M7</v>
      </c>
      <c r="L747" s="54"/>
      <c r="M747" s="54"/>
      <c r="N747" s="54"/>
      <c r="O747" s="286" t="str">
        <f>VLOOKUP(A747,PLAN!B:AB,21,0)</f>
        <v>F2</v>
      </c>
      <c r="P747" s="285"/>
      <c r="Q747" s="55">
        <f>VLOOKUP(A747,PLAN!B:AB,16,0)</f>
        <v>46254</v>
      </c>
    </row>
    <row r="748" spans="1:17" ht="15" customHeight="1">
      <c r="A748" s="299" t="s">
        <v>6817</v>
      </c>
      <c r="B748" s="60">
        <f>VLOOKUP(A748,PLAN!B:T,5,0)</f>
        <v>11127217</v>
      </c>
      <c r="C748" s="60" t="str">
        <f>VLOOKUP(A748,PLAN!B:T,6,0)</f>
        <v>2131625-B-A</v>
      </c>
      <c r="D748" s="60" t="str">
        <f>VLOOKUP(A748,PLAN!B:T,7,0)</f>
        <v>WAIN-CKI-200-BA NOCE</v>
      </c>
      <c r="E748" s="60" t="str">
        <f>VLOOKUP(A748,PLAN!B:T,4,0)</f>
        <v>1001947339</v>
      </c>
      <c r="F748" s="59">
        <f>VLOOKUP(A748,PLAN!B:T,9,0)</f>
        <v>46268</v>
      </c>
      <c r="G748" s="59" t="str">
        <f>VLOOKUP(A748,PLAN!B:T,10,0)</f>
        <v>0103612063</v>
      </c>
      <c r="H748" s="58" t="str">
        <f>VLOOKUP(A748,PLAN!B:T,11,0)</f>
        <v>260815A22A</v>
      </c>
      <c r="I748" s="58">
        <f>VLOOKUP(A748,PLAN!B:T,12,0)</f>
        <v>20</v>
      </c>
      <c r="J748" s="55">
        <f>VLOOKUP(A748,PLAN!B:AB,19,0)</f>
        <v>46255</v>
      </c>
      <c r="K748" s="57" t="str">
        <f>VLOOKUP(A748,PLAN!B:AB,20,0)</f>
        <v>M7</v>
      </c>
      <c r="L748" s="54"/>
      <c r="M748" s="54"/>
      <c r="N748" s="54"/>
      <c r="O748" s="286" t="str">
        <f>VLOOKUP(A748,PLAN!B:AB,21,0)</f>
        <v>F2</v>
      </c>
      <c r="P748" s="285"/>
      <c r="Q748" s="55">
        <f>VLOOKUP(A748,PLAN!B:AB,16,0)</f>
        <v>46254</v>
      </c>
    </row>
    <row r="749" spans="1:17" ht="15" customHeight="1">
      <c r="A749" s="299" t="s">
        <v>6818</v>
      </c>
      <c r="B749" s="60">
        <f>VLOOKUP(A749,PLAN!B:T,5,0)</f>
        <v>11127821</v>
      </c>
      <c r="C749" s="60" t="str">
        <f>VLOOKUP(A749,PLAN!B:T,6,0)</f>
        <v>2131619-B-AK</v>
      </c>
      <c r="D749" s="60" t="str">
        <f>VLOOKUP(A749,PLAN!B:T,7,0)</f>
        <v>WAIN-CKI-300 NO CE</v>
      </c>
      <c r="E749" s="60" t="str">
        <f>VLOOKUP(A749,PLAN!B:T,4,0)</f>
        <v>1001947340</v>
      </c>
      <c r="F749" s="59">
        <f>VLOOKUP(A749,PLAN!B:T,9,0)</f>
        <v>46268</v>
      </c>
      <c r="G749" s="59" t="str">
        <f>VLOOKUP(A749,PLAN!B:T,10,0)</f>
        <v>0103612064</v>
      </c>
      <c r="H749" s="58" t="str">
        <f>VLOOKUP(A749,PLAN!B:T,11,0)</f>
        <v>260815A23A</v>
      </c>
      <c r="I749" s="58">
        <f>VLOOKUP(A749,PLAN!B:T,12,0)</f>
        <v>30</v>
      </c>
      <c r="J749" s="55">
        <f>VLOOKUP(A749,PLAN!B:AB,19,0)</f>
        <v>46255</v>
      </c>
      <c r="K749" s="57" t="str">
        <f>VLOOKUP(A749,PLAN!B:AB,20,0)</f>
        <v>M7</v>
      </c>
      <c r="L749" s="54"/>
      <c r="M749" s="54"/>
      <c r="N749" s="54"/>
      <c r="O749" s="286" t="str">
        <f>VLOOKUP(A749,PLAN!B:AB,21,0)</f>
        <v>F2</v>
      </c>
      <c r="P749" s="285"/>
      <c r="Q749" s="55">
        <f>VLOOKUP(A749,PLAN!B:AB,16,0)</f>
        <v>46254</v>
      </c>
    </row>
    <row r="750" spans="1:17" ht="15" customHeight="1">
      <c r="A750" s="299" t="s">
        <v>6819</v>
      </c>
      <c r="B750" s="60">
        <f>VLOOKUP(A750,PLAN!B:T,5,0)</f>
        <v>11131248</v>
      </c>
      <c r="C750" s="60" t="str">
        <f>VLOOKUP(A750,PLAN!B:T,6,0)</f>
        <v>2331233-A-A</v>
      </c>
      <c r="D750" s="60" t="str">
        <f>VLOOKUP(A750,PLAN!B:T,7,0)</f>
        <v>WAMS-165-16ST NO CE</v>
      </c>
      <c r="E750" s="60" t="str">
        <f>VLOOKUP(A750,PLAN!B:T,4,0)</f>
        <v>1001947341</v>
      </c>
      <c r="F750" s="59">
        <f>VLOOKUP(A750,PLAN!B:T,9,0)</f>
        <v>46268</v>
      </c>
      <c r="G750" s="59" t="str">
        <f>VLOOKUP(A750,PLAN!B:T,10,0)</f>
        <v>0103612065</v>
      </c>
      <c r="H750" s="58" t="str">
        <f>VLOOKUP(A750,PLAN!B:T,11,0)</f>
        <v>260815A24A</v>
      </c>
      <c r="I750" s="58">
        <f>VLOOKUP(A750,PLAN!B:T,12,0)</f>
        <v>20</v>
      </c>
      <c r="J750" s="55">
        <f>VLOOKUP(A750,PLAN!B:AB,19,0)</f>
        <v>46255</v>
      </c>
      <c r="K750" s="57" t="str">
        <f>VLOOKUP(A750,PLAN!B:AB,20,0)</f>
        <v>M7</v>
      </c>
      <c r="L750" s="54"/>
      <c r="M750" s="54"/>
      <c r="N750" s="54"/>
      <c r="O750" s="286" t="str">
        <f>VLOOKUP(A750,PLAN!B:AB,21,0)</f>
        <v>F2</v>
      </c>
      <c r="P750" s="285"/>
      <c r="Q750" s="55">
        <f>VLOOKUP(A750,PLAN!B:AB,16,0)</f>
        <v>46254</v>
      </c>
    </row>
    <row r="751" spans="1:17" ht="15" customHeight="1">
      <c r="A751" s="299" t="s">
        <v>6820</v>
      </c>
      <c r="B751" s="60">
        <f>VLOOKUP(A751,PLAN!B:T,5,0)</f>
        <v>11131251</v>
      </c>
      <c r="C751" s="60" t="str">
        <f>VLOOKUP(A751,PLAN!B:T,6,0)</f>
        <v>2331236-A-A</v>
      </c>
      <c r="D751" s="60" t="str">
        <f>VLOOKUP(A751,PLAN!B:T,7,0)</f>
        <v>WAMS-165-16WA NOCE</v>
      </c>
      <c r="E751" s="60" t="str">
        <f>VLOOKUP(A751,PLAN!B:T,4,0)</f>
        <v>1001947342</v>
      </c>
      <c r="F751" s="59">
        <f>VLOOKUP(A751,PLAN!B:T,9,0)</f>
        <v>46268</v>
      </c>
      <c r="G751" s="59" t="str">
        <f>VLOOKUP(A751,PLAN!B:T,10,0)</f>
        <v>0103612066</v>
      </c>
      <c r="H751" s="58" t="str">
        <f>VLOOKUP(A751,PLAN!B:T,11,0)</f>
        <v>260815A25A</v>
      </c>
      <c r="I751" s="58">
        <f>VLOOKUP(A751,PLAN!B:T,12,0)</f>
        <v>40</v>
      </c>
      <c r="J751" s="55">
        <f>VLOOKUP(A751,PLAN!B:AB,19,0)</f>
        <v>46255</v>
      </c>
      <c r="K751" s="57" t="str">
        <f>VLOOKUP(A751,PLAN!B:AB,20,0)</f>
        <v>M7</v>
      </c>
      <c r="L751" s="54"/>
      <c r="M751" s="54"/>
      <c r="N751" s="54"/>
      <c r="O751" s="286" t="str">
        <f>VLOOKUP(A751,PLAN!B:AB,21,0)</f>
        <v>F2</v>
      </c>
      <c r="P751" s="285"/>
      <c r="Q751" s="55">
        <f>VLOOKUP(A751,PLAN!B:AB,16,0)</f>
        <v>46254</v>
      </c>
    </row>
    <row r="752" spans="1:17" ht="15" customHeight="1">
      <c r="A752" s="299" t="s">
        <v>6821</v>
      </c>
      <c r="B752" s="60">
        <f>VLOOKUP(A752,PLAN!B:T,5,0)</f>
        <v>11131252</v>
      </c>
      <c r="C752" s="60" t="str">
        <f>VLOOKUP(A752,PLAN!B:T,6,0)</f>
        <v>2331237-A-A</v>
      </c>
      <c r="D752" s="60" t="str">
        <f>VLOOKUP(A752,PLAN!B:T,7,0)</f>
        <v>WAMS-180-16WA NOCE</v>
      </c>
      <c r="E752" s="60" t="str">
        <f>VLOOKUP(A752,PLAN!B:T,4,0)</f>
        <v>1001947343</v>
      </c>
      <c r="F752" s="59">
        <f>VLOOKUP(A752,PLAN!B:T,9,0)</f>
        <v>46268</v>
      </c>
      <c r="G752" s="59" t="str">
        <f>VLOOKUP(A752,PLAN!B:T,10,0)</f>
        <v>0103612067</v>
      </c>
      <c r="H752" s="58" t="str">
        <f>VLOOKUP(A752,PLAN!B:T,11,0)</f>
        <v>260815A26A</v>
      </c>
      <c r="I752" s="58">
        <f>VLOOKUP(A752,PLAN!B:T,12,0)</f>
        <v>8</v>
      </c>
      <c r="J752" s="55">
        <f>VLOOKUP(A752,PLAN!B:AB,19,0)</f>
        <v>46255</v>
      </c>
      <c r="K752" s="57" t="str">
        <f>VLOOKUP(A752,PLAN!B:AB,20,0)</f>
        <v>M7</v>
      </c>
      <c r="L752" s="54"/>
      <c r="M752" s="54"/>
      <c r="N752" s="54"/>
      <c r="O752" s="286" t="str">
        <f>VLOOKUP(A752,PLAN!B:AB,21,0)</f>
        <v>F2</v>
      </c>
      <c r="P752" s="285"/>
      <c r="Q752" s="55">
        <f>VLOOKUP(A752,PLAN!B:AB,16,0)</f>
        <v>46254</v>
      </c>
    </row>
    <row r="753" spans="1:17" ht="15" customHeight="1">
      <c r="A753" s="299" t="s">
        <v>6822</v>
      </c>
      <c r="B753" s="60">
        <f>VLOOKUP(A753,PLAN!B:T,5,0)</f>
        <v>11117107</v>
      </c>
      <c r="C753" s="60" t="str">
        <f>VLOOKUP(A753,PLAN!B:T,6,0)</f>
        <v>2331065-0-A</v>
      </c>
      <c r="D753" s="60" t="str">
        <f>VLOOKUP(A753,PLAN!B:T,7,0)</f>
        <v>AHW10S302S CE4</v>
      </c>
      <c r="E753" s="60" t="str">
        <f>VLOOKUP(A753,PLAN!B:T,4,0)</f>
        <v>1001947344</v>
      </c>
      <c r="F753" s="59">
        <f>VLOOKUP(A753,PLAN!B:T,9,0)</f>
        <v>46268</v>
      </c>
      <c r="G753" s="59" t="str">
        <f>VLOOKUP(A753,PLAN!B:T,10,0)</f>
        <v>0103612068</v>
      </c>
      <c r="H753" s="58" t="str">
        <f>VLOOKUP(A753,PLAN!B:T,11,0)</f>
        <v>260815A27A</v>
      </c>
      <c r="I753" s="58">
        <f>VLOOKUP(A753,PLAN!B:T,12,0)</f>
        <v>155</v>
      </c>
      <c r="J753" s="55">
        <f>VLOOKUP(A753,PLAN!B:AB,19,0)</f>
        <v>46255</v>
      </c>
      <c r="K753" s="57" t="str">
        <f>VLOOKUP(A753,PLAN!B:AB,20,0)</f>
        <v>M7</v>
      </c>
      <c r="L753" s="54"/>
      <c r="M753" s="54"/>
      <c r="N753" s="54"/>
      <c r="O753" s="286" t="str">
        <f>VLOOKUP(A753,PLAN!B:AB,21,0)</f>
        <v>F2</v>
      </c>
      <c r="P753" s="285"/>
      <c r="Q753" s="55">
        <f>VLOOKUP(A753,PLAN!B:AB,16,0)</f>
        <v>46254</v>
      </c>
    </row>
    <row r="754" spans="1:17" ht="15" customHeight="1">
      <c r="A754" s="299" t="s">
        <v>6823</v>
      </c>
      <c r="B754" s="60">
        <f>VLOOKUP(A754,PLAN!B:T,5,0)</f>
        <v>11118077</v>
      </c>
      <c r="C754" s="60" t="str">
        <f>VLOOKUP(A754,PLAN!B:T,6,0)</f>
        <v>2331067-A-A</v>
      </c>
      <c r="D754" s="60" t="str">
        <f>VLOOKUP(A754,PLAN!B:T,7,0)</f>
        <v>WAMS-165-1645 CE3</v>
      </c>
      <c r="E754" s="60" t="str">
        <f>VLOOKUP(A754,PLAN!B:T,4,0)</f>
        <v>1001947345</v>
      </c>
      <c r="F754" s="59">
        <f>VLOOKUP(A754,PLAN!B:T,9,0)</f>
        <v>46268</v>
      </c>
      <c r="G754" s="59" t="str">
        <f>VLOOKUP(A754,PLAN!B:T,10,0)</f>
        <v>0103612069</v>
      </c>
      <c r="H754" s="58" t="str">
        <f>VLOOKUP(A754,PLAN!B:T,11,0)</f>
        <v>260815A28A</v>
      </c>
      <c r="I754" s="58">
        <f>VLOOKUP(A754,PLAN!B:T,12,0)</f>
        <v>30</v>
      </c>
      <c r="J754" s="55">
        <f>VLOOKUP(A754,PLAN!B:AB,19,0)</f>
        <v>46255</v>
      </c>
      <c r="K754" s="57" t="str">
        <f>VLOOKUP(A754,PLAN!B:AB,20,0)</f>
        <v>M7</v>
      </c>
      <c r="L754" s="54"/>
      <c r="M754" s="54"/>
      <c r="N754" s="54"/>
      <c r="O754" s="286" t="str">
        <f>VLOOKUP(A754,PLAN!B:AB,21,0)</f>
        <v>F2</v>
      </c>
      <c r="P754" s="285"/>
      <c r="Q754" s="55">
        <f>VLOOKUP(A754,PLAN!B:AB,16,0)</f>
        <v>46254</v>
      </c>
    </row>
    <row r="755" spans="1:17" ht="15" customHeight="1">
      <c r="A755" s="299" t="s">
        <v>6824</v>
      </c>
      <c r="B755" s="60">
        <f>VLOOKUP(A755,PLAN!B:T,5,0)</f>
        <v>11118080</v>
      </c>
      <c r="C755" s="60" t="str">
        <f>VLOOKUP(A755,PLAN!B:T,6,0)</f>
        <v>2331070-A-A</v>
      </c>
      <c r="D755" s="60" t="str">
        <f>VLOOKUP(A755,PLAN!B:T,7,0)</f>
        <v>WAMS-165-16ST CE3</v>
      </c>
      <c r="E755" s="60" t="str">
        <f>VLOOKUP(A755,PLAN!B:T,4,0)</f>
        <v>1001947346</v>
      </c>
      <c r="F755" s="59">
        <f>VLOOKUP(A755,PLAN!B:T,9,0)</f>
        <v>46268</v>
      </c>
      <c r="G755" s="59" t="str">
        <f>VLOOKUP(A755,PLAN!B:T,10,0)</f>
        <v>0103612070</v>
      </c>
      <c r="H755" s="58" t="str">
        <f>VLOOKUP(A755,PLAN!B:T,11,0)</f>
        <v>260815A29A</v>
      </c>
      <c r="I755" s="58">
        <f>VLOOKUP(A755,PLAN!B:T,12,0)</f>
        <v>30</v>
      </c>
      <c r="J755" s="55">
        <f>VLOOKUP(A755,PLAN!B:AB,19,0)</f>
        <v>46255</v>
      </c>
      <c r="K755" s="57" t="str">
        <f>VLOOKUP(A755,PLAN!B:AB,20,0)</f>
        <v>M7</v>
      </c>
      <c r="L755" s="54"/>
      <c r="M755" s="54"/>
      <c r="N755" s="54"/>
      <c r="O755" s="286" t="str">
        <f>VLOOKUP(A755,PLAN!B:AB,21,0)</f>
        <v>F2</v>
      </c>
      <c r="P755" s="285"/>
      <c r="Q755" s="55">
        <f>VLOOKUP(A755,PLAN!B:AB,16,0)</f>
        <v>46254</v>
      </c>
    </row>
    <row r="756" spans="1:17" ht="15" customHeight="1">
      <c r="A756" s="299" t="s">
        <v>6825</v>
      </c>
      <c r="B756" s="60">
        <f>VLOOKUP(A756,PLAN!B:T,5,0)</f>
        <v>11118081</v>
      </c>
      <c r="C756" s="60" t="str">
        <f>VLOOKUP(A756,PLAN!B:T,6,0)</f>
        <v>2331071-A-A</v>
      </c>
      <c r="D756" s="60" t="str">
        <f>VLOOKUP(A756,PLAN!B:T,7,0)</f>
        <v>WAMS-180-16ST CE3</v>
      </c>
      <c r="E756" s="60" t="str">
        <f>VLOOKUP(A756,PLAN!B:T,4,0)</f>
        <v>1001947347</v>
      </c>
      <c r="F756" s="59">
        <f>VLOOKUP(A756,PLAN!B:T,9,0)</f>
        <v>46268</v>
      </c>
      <c r="G756" s="59" t="str">
        <f>VLOOKUP(A756,PLAN!B:T,10,0)</f>
        <v>0103612071</v>
      </c>
      <c r="H756" s="58" t="str">
        <f>VLOOKUP(A756,PLAN!B:T,11,0)</f>
        <v>260815A30A</v>
      </c>
      <c r="I756" s="58">
        <f>VLOOKUP(A756,PLAN!B:T,12,0)</f>
        <v>50</v>
      </c>
      <c r="J756" s="55">
        <f>VLOOKUP(A756,PLAN!B:AB,19,0)</f>
        <v>46255</v>
      </c>
      <c r="K756" s="57" t="str">
        <f>VLOOKUP(A756,PLAN!B:AB,20,0)</f>
        <v>M7</v>
      </c>
      <c r="L756" s="54"/>
      <c r="M756" s="54"/>
      <c r="N756" s="54"/>
      <c r="O756" s="286" t="str">
        <f>VLOOKUP(A756,PLAN!B:AB,21,0)</f>
        <v>F2</v>
      </c>
      <c r="P756" s="285"/>
      <c r="Q756" s="55">
        <f>VLOOKUP(A756,PLAN!B:AB,16,0)</f>
        <v>46254</v>
      </c>
    </row>
    <row r="757" spans="1:17" ht="15" customHeight="1">
      <c r="A757" s="299" t="s">
        <v>6826</v>
      </c>
      <c r="B757" s="60">
        <f>VLOOKUP(A757,PLAN!B:T,5,0)</f>
        <v>11118083</v>
      </c>
      <c r="C757" s="60" t="str">
        <f>VLOOKUP(A757,PLAN!B:T,6,0)</f>
        <v>2331073-A-A</v>
      </c>
      <c r="D757" s="60" t="str">
        <f>VLOOKUP(A757,PLAN!B:T,7,0)</f>
        <v xml:space="preserve">WAMS-165-16WA CE3 </v>
      </c>
      <c r="E757" s="60" t="str">
        <f>VLOOKUP(A757,PLAN!B:T,4,0)</f>
        <v>1001947348</v>
      </c>
      <c r="F757" s="59">
        <f>VLOOKUP(A757,PLAN!B:T,9,0)</f>
        <v>46268</v>
      </c>
      <c r="G757" s="59" t="str">
        <f>VLOOKUP(A757,PLAN!B:T,10,0)</f>
        <v>0103612072</v>
      </c>
      <c r="H757" s="58" t="str">
        <f>VLOOKUP(A757,PLAN!B:T,11,0)</f>
        <v>260815A31A</v>
      </c>
      <c r="I757" s="58">
        <f>VLOOKUP(A757,PLAN!B:T,12,0)</f>
        <v>30</v>
      </c>
      <c r="J757" s="55">
        <f>VLOOKUP(A757,PLAN!B:AB,19,0)</f>
        <v>46255</v>
      </c>
      <c r="K757" s="57" t="str">
        <f>VLOOKUP(A757,PLAN!B:AB,20,0)</f>
        <v>M7</v>
      </c>
      <c r="L757" s="54"/>
      <c r="M757" s="54"/>
      <c r="N757" s="54"/>
      <c r="O757" s="286" t="str">
        <f>VLOOKUP(A757,PLAN!B:AB,21,0)</f>
        <v>F2</v>
      </c>
      <c r="P757" s="285"/>
      <c r="Q757" s="55">
        <f>VLOOKUP(A757,PLAN!B:AB,16,0)</f>
        <v>46254</v>
      </c>
    </row>
    <row r="758" spans="1:17" ht="15" customHeight="1">
      <c r="A758" s="299" t="s">
        <v>6827</v>
      </c>
      <c r="B758" s="60">
        <f>VLOOKUP(A758,PLAN!B:T,5,0)</f>
        <v>11118084</v>
      </c>
      <c r="C758" s="60" t="str">
        <f>VLOOKUP(A758,PLAN!B:T,6,0)</f>
        <v>2331074-A-A</v>
      </c>
      <c r="D758" s="60" t="str">
        <f>VLOOKUP(A758,PLAN!B:T,7,0)</f>
        <v>WAMS-180-16WA CE3</v>
      </c>
      <c r="E758" s="60" t="str">
        <f>VLOOKUP(A758,PLAN!B:T,4,0)</f>
        <v>1001947349</v>
      </c>
      <c r="F758" s="59">
        <f>VLOOKUP(A758,PLAN!B:T,9,0)</f>
        <v>46268</v>
      </c>
      <c r="G758" s="59" t="str">
        <f>VLOOKUP(A758,PLAN!B:T,10,0)</f>
        <v>0103612073</v>
      </c>
      <c r="H758" s="58" t="str">
        <f>VLOOKUP(A758,PLAN!B:T,11,0)</f>
        <v>260815A32A</v>
      </c>
      <c r="I758" s="58">
        <f>VLOOKUP(A758,PLAN!B:T,12,0)</f>
        <v>50</v>
      </c>
      <c r="J758" s="55">
        <f>VLOOKUP(A758,PLAN!B:AB,19,0)</f>
        <v>46255</v>
      </c>
      <c r="K758" s="57" t="str">
        <f>VLOOKUP(A758,PLAN!B:AB,20,0)</f>
        <v>M7</v>
      </c>
      <c r="L758" s="54"/>
      <c r="M758" s="54"/>
      <c r="N758" s="54"/>
      <c r="O758" s="286" t="str">
        <f>VLOOKUP(A758,PLAN!B:AB,21,0)</f>
        <v>F2</v>
      </c>
      <c r="P758" s="285"/>
      <c r="Q758" s="55">
        <f>VLOOKUP(A758,PLAN!B:AB,16,0)</f>
        <v>46254</v>
      </c>
    </row>
    <row r="759" spans="1:17" ht="15" customHeight="1">
      <c r="A759" s="299" t="s">
        <v>6828</v>
      </c>
      <c r="B759" s="60">
        <f>VLOOKUP(A759,PLAN!B:T,5,0)</f>
        <v>11134330</v>
      </c>
      <c r="C759" s="60" t="str">
        <f>VLOOKUP(A759,PLAN!B:T,6,0)</f>
        <v>2331158-A-AK</v>
      </c>
      <c r="D759" s="60" t="str">
        <f>VLOOKUP(A759,PLAN!B:T,7,0)</f>
        <v>WAIN-CKI-300 CE4</v>
      </c>
      <c r="E759" s="60" t="str">
        <f>VLOOKUP(A759,PLAN!B:T,4,0)</f>
        <v>1001947350</v>
      </c>
      <c r="F759" s="59">
        <f>VLOOKUP(A759,PLAN!B:T,9,0)</f>
        <v>46268</v>
      </c>
      <c r="G759" s="59" t="str">
        <f>VLOOKUP(A759,PLAN!B:T,10,0)</f>
        <v>0103612074</v>
      </c>
      <c r="H759" s="58" t="str">
        <f>VLOOKUP(A759,PLAN!B:T,11,0)</f>
        <v>260815A33A</v>
      </c>
      <c r="I759" s="58">
        <f>VLOOKUP(A759,PLAN!B:T,12,0)</f>
        <v>40</v>
      </c>
      <c r="J759" s="55">
        <f>VLOOKUP(A759,PLAN!B:AB,19,0)</f>
        <v>46255</v>
      </c>
      <c r="K759" s="57" t="str">
        <f>VLOOKUP(A759,PLAN!B:AB,20,0)</f>
        <v>M7</v>
      </c>
      <c r="L759" s="54"/>
      <c r="M759" s="54"/>
      <c r="N759" s="54"/>
      <c r="O759" s="286" t="str">
        <f>VLOOKUP(A759,PLAN!B:AB,21,0)</f>
        <v>F2</v>
      </c>
      <c r="P759" s="285"/>
      <c r="Q759" s="55">
        <f>VLOOKUP(A759,PLAN!B:AB,16,0)</f>
        <v>46254</v>
      </c>
    </row>
    <row r="760" spans="1:17" ht="15" customHeight="1">
      <c r="A760" s="299" t="s">
        <v>6829</v>
      </c>
      <c r="B760" s="60">
        <f>VLOOKUP(A760,PLAN!B:T,5,0)</f>
        <v>11134334</v>
      </c>
      <c r="C760" s="60" t="str">
        <f>VLOOKUP(A760,PLAN!B:T,6,0)</f>
        <v>2331159-A-A</v>
      </c>
      <c r="D760" s="60" t="str">
        <f>VLOOKUP(A760,PLAN!B:T,7,0)</f>
        <v>WAIN-CKI-10-200 CE4</v>
      </c>
      <c r="E760" s="60" t="str">
        <f>VLOOKUP(A760,PLAN!B:T,4,0)</f>
        <v>1001947351</v>
      </c>
      <c r="F760" s="59">
        <f>VLOOKUP(A760,PLAN!B:T,9,0)</f>
        <v>46268</v>
      </c>
      <c r="G760" s="59" t="str">
        <f>VLOOKUP(A760,PLAN!B:T,10,0)</f>
        <v>0103612075</v>
      </c>
      <c r="H760" s="58" t="str">
        <f>VLOOKUP(A760,PLAN!B:T,11,0)</f>
        <v>260815A34A</v>
      </c>
      <c r="I760" s="58">
        <f>VLOOKUP(A760,PLAN!B:T,12,0)</f>
        <v>20</v>
      </c>
      <c r="J760" s="55">
        <f>VLOOKUP(A760,PLAN!B:AB,19,0)</f>
        <v>46255</v>
      </c>
      <c r="K760" s="57" t="str">
        <f>VLOOKUP(A760,PLAN!B:AB,20,0)</f>
        <v>M7</v>
      </c>
      <c r="L760" s="54"/>
      <c r="M760" s="54"/>
      <c r="N760" s="54"/>
      <c r="O760" s="286" t="str">
        <f>VLOOKUP(A760,PLAN!B:AB,21,0)</f>
        <v>F2</v>
      </c>
      <c r="P760" s="285"/>
      <c r="Q760" s="55">
        <f>VLOOKUP(A760,PLAN!B:AB,16,0)</f>
        <v>46254</v>
      </c>
    </row>
    <row r="761" spans="1:17" ht="15" customHeight="1">
      <c r="A761" s="299" t="s">
        <v>6830</v>
      </c>
      <c r="B761" s="60">
        <f>VLOOKUP(A761,PLAN!B:T,5,0)</f>
        <v>11134335</v>
      </c>
      <c r="C761" s="60" t="str">
        <f>VLOOKUP(A761,PLAN!B:T,6,0)</f>
        <v>2331161-A-A</v>
      </c>
      <c r="D761" s="60" t="str">
        <f>VLOOKUP(A761,PLAN!B:T,7,0)</f>
        <v>WAIN-CKI-008-200 CE3</v>
      </c>
      <c r="E761" s="60" t="str">
        <f>VLOOKUP(A761,PLAN!B:T,4,0)</f>
        <v>1001947352</v>
      </c>
      <c r="F761" s="59">
        <f>VLOOKUP(A761,PLAN!B:T,9,0)</f>
        <v>46268</v>
      </c>
      <c r="G761" s="59" t="str">
        <f>VLOOKUP(A761,PLAN!B:T,10,0)</f>
        <v>0103612076</v>
      </c>
      <c r="H761" s="58" t="str">
        <f>VLOOKUP(A761,PLAN!B:T,11,0)</f>
        <v>260815A35A</v>
      </c>
      <c r="I761" s="58">
        <f>VLOOKUP(A761,PLAN!B:T,12,0)</f>
        <v>20</v>
      </c>
      <c r="J761" s="55">
        <f>VLOOKUP(A761,PLAN!B:AB,19,0)</f>
        <v>46255</v>
      </c>
      <c r="K761" s="57" t="str">
        <f>VLOOKUP(A761,PLAN!B:AB,20,0)</f>
        <v>M7</v>
      </c>
      <c r="L761" s="54"/>
      <c r="M761" s="54"/>
      <c r="N761" s="54"/>
      <c r="O761" s="286" t="str">
        <f>VLOOKUP(A761,PLAN!B:AB,21,0)</f>
        <v>F2</v>
      </c>
      <c r="P761" s="285"/>
      <c r="Q761" s="55">
        <f>VLOOKUP(A761,PLAN!B:AB,16,0)</f>
        <v>46254</v>
      </c>
    </row>
    <row r="762" spans="1:17" ht="15" customHeight="1">
      <c r="A762" s="299" t="s">
        <v>6831</v>
      </c>
      <c r="B762" s="60">
        <f>VLOOKUP(A762,PLAN!B:T,5,0)</f>
        <v>11134338</v>
      </c>
      <c r="C762" s="60" t="str">
        <f>VLOOKUP(A762,PLAN!B:T,6,0)</f>
        <v>2331164-A-A</v>
      </c>
      <c r="D762" s="60" t="str">
        <f>VLOOKUP(A762,PLAN!B:T,7,0)</f>
        <v>WAIN-CKI-18-200-BS CE3</v>
      </c>
      <c r="E762" s="60" t="str">
        <f>VLOOKUP(A762,PLAN!B:T,4,0)</f>
        <v>1001947353</v>
      </c>
      <c r="F762" s="59">
        <f>VLOOKUP(A762,PLAN!B:T,9,0)</f>
        <v>46268</v>
      </c>
      <c r="G762" s="59" t="str">
        <f>VLOOKUP(A762,PLAN!B:T,10,0)</f>
        <v>0103612077</v>
      </c>
      <c r="H762" s="58" t="str">
        <f>VLOOKUP(A762,PLAN!B:T,11,0)</f>
        <v>260815A36A</v>
      </c>
      <c r="I762" s="58">
        <f>VLOOKUP(A762,PLAN!B:T,12,0)</f>
        <v>55</v>
      </c>
      <c r="J762" s="55">
        <f>VLOOKUP(A762,PLAN!B:AB,19,0)</f>
        <v>46255</v>
      </c>
      <c r="K762" s="57" t="str">
        <f>VLOOKUP(A762,PLAN!B:AB,20,0)</f>
        <v>M7</v>
      </c>
      <c r="L762" s="54"/>
      <c r="M762" s="54"/>
      <c r="N762" s="54"/>
      <c r="O762" s="286" t="str">
        <f>VLOOKUP(A762,PLAN!B:AB,21,0)</f>
        <v>F2</v>
      </c>
      <c r="P762" s="285"/>
      <c r="Q762" s="55">
        <f>VLOOKUP(A762,PLAN!B:AB,16,0)</f>
        <v>46254</v>
      </c>
    </row>
    <row r="763" spans="1:17" ht="15" customHeight="1">
      <c r="A763" s="299" t="s">
        <v>6832</v>
      </c>
      <c r="B763" s="60">
        <f>VLOOKUP(A763,PLAN!B:T,5,0)</f>
        <v>11134339</v>
      </c>
      <c r="C763" s="60" t="str">
        <f>VLOOKUP(A763,PLAN!B:T,6,0)</f>
        <v>2331167-A-A</v>
      </c>
      <c r="D763" s="60" t="str">
        <f>VLOOKUP(A763,PLAN!B:T,7,0)</f>
        <v>AIN-CKX-10-200-R CE2</v>
      </c>
      <c r="E763" s="60" t="str">
        <f>VLOOKUP(A763,PLAN!B:T,4,0)</f>
        <v>1001947354</v>
      </c>
      <c r="F763" s="59">
        <f>VLOOKUP(A763,PLAN!B:T,9,0)</f>
        <v>46268</v>
      </c>
      <c r="G763" s="59" t="str">
        <f>VLOOKUP(A763,PLAN!B:T,10,0)</f>
        <v>0103612078</v>
      </c>
      <c r="H763" s="58" t="str">
        <f>VLOOKUP(A763,PLAN!B:T,11,0)</f>
        <v>260815A37A</v>
      </c>
      <c r="I763" s="58">
        <f>VLOOKUP(A763,PLAN!B:T,12,0)</f>
        <v>30</v>
      </c>
      <c r="J763" s="55">
        <f>VLOOKUP(A763,PLAN!B:AB,19,0)</f>
        <v>46255</v>
      </c>
      <c r="K763" s="57" t="str">
        <f>VLOOKUP(A763,PLAN!B:AB,20,0)</f>
        <v>M7</v>
      </c>
      <c r="L763" s="54"/>
      <c r="M763" s="54"/>
      <c r="N763" s="54"/>
      <c r="O763" s="286" t="str">
        <f>VLOOKUP(A763,PLAN!B:AB,21,0)</f>
        <v>F2</v>
      </c>
      <c r="P763" s="285"/>
      <c r="Q763" s="55">
        <f>VLOOKUP(A763,PLAN!B:AB,16,0)</f>
        <v>46254</v>
      </c>
    </row>
    <row r="764" spans="1:17" ht="15" customHeight="1">
      <c r="A764" s="299" t="s">
        <v>6833</v>
      </c>
      <c r="B764" s="60">
        <f>VLOOKUP(A764,PLAN!B:T,5,0)</f>
        <v>11134340</v>
      </c>
      <c r="C764" s="60" t="str">
        <f>VLOOKUP(A764,PLAN!B:T,6,0)</f>
        <v>2331156-A-A</v>
      </c>
      <c r="D764" s="60" t="str">
        <f>VLOOKUP(A764,PLAN!B:T,7,0)</f>
        <v>AIN-CKI-200-B-SFT CE2</v>
      </c>
      <c r="E764" s="60" t="str">
        <f>VLOOKUP(A764,PLAN!B:T,4,0)</f>
        <v>1001947355</v>
      </c>
      <c r="F764" s="59">
        <f>VLOOKUP(A764,PLAN!B:T,9,0)</f>
        <v>46268</v>
      </c>
      <c r="G764" s="59" t="str">
        <f>VLOOKUP(A764,PLAN!B:T,10,0)</f>
        <v>0103612079</v>
      </c>
      <c r="H764" s="58" t="str">
        <f>VLOOKUP(A764,PLAN!B:T,11,0)</f>
        <v>260815A38A</v>
      </c>
      <c r="I764" s="58">
        <f>VLOOKUP(A764,PLAN!B:T,12,0)</f>
        <v>30</v>
      </c>
      <c r="J764" s="55">
        <f>VLOOKUP(A764,PLAN!B:AB,19,0)</f>
        <v>46255</v>
      </c>
      <c r="K764" s="57" t="str">
        <f>VLOOKUP(A764,PLAN!B:AB,20,0)</f>
        <v>M7</v>
      </c>
      <c r="L764" s="54"/>
      <c r="M764" s="54"/>
      <c r="N764" s="54"/>
      <c r="O764" s="286" t="str">
        <f>VLOOKUP(A764,PLAN!B:AB,21,0)</f>
        <v>F2</v>
      </c>
      <c r="P764" s="285"/>
      <c r="Q764" s="55">
        <f>VLOOKUP(A764,PLAN!B:AB,16,0)</f>
        <v>46254</v>
      </c>
    </row>
    <row r="765" spans="1:17" ht="15" customHeight="1">
      <c r="A765" s="299" t="s">
        <v>6834</v>
      </c>
      <c r="B765" s="60">
        <f>VLOOKUP(A765,PLAN!B:T,5,0)</f>
        <v>11134341</v>
      </c>
      <c r="C765" s="60" t="str">
        <f>VLOOKUP(A765,PLAN!B:T,6,0)</f>
        <v>2331155-A-A</v>
      </c>
      <c r="D765" s="60" t="str">
        <f>VLOOKUP(A765,PLAN!B:T,7,0)</f>
        <v>AIN-CKI-18-200-SFT CE2</v>
      </c>
      <c r="E765" s="60" t="str">
        <f>VLOOKUP(A765,PLAN!B:T,4,0)</f>
        <v>1001947356</v>
      </c>
      <c r="F765" s="59">
        <f>VLOOKUP(A765,PLAN!B:T,9,0)</f>
        <v>46268</v>
      </c>
      <c r="G765" s="59" t="str">
        <f>VLOOKUP(A765,PLAN!B:T,10,0)</f>
        <v>0103612080</v>
      </c>
      <c r="H765" s="58" t="str">
        <f>VLOOKUP(A765,PLAN!B:T,11,0)</f>
        <v>260815A39A</v>
      </c>
      <c r="I765" s="58">
        <f>VLOOKUP(A765,PLAN!B:T,12,0)</f>
        <v>20</v>
      </c>
      <c r="J765" s="55">
        <f>VLOOKUP(A765,PLAN!B:AB,19,0)</f>
        <v>46255</v>
      </c>
      <c r="K765" s="57" t="str">
        <f>VLOOKUP(A765,PLAN!B:AB,20,0)</f>
        <v>M7</v>
      </c>
      <c r="L765" s="54"/>
      <c r="M765" s="54"/>
      <c r="N765" s="54"/>
      <c r="O765" s="286" t="str">
        <f>VLOOKUP(A765,PLAN!B:AB,21,0)</f>
        <v>F2</v>
      </c>
      <c r="P765" s="285"/>
      <c r="Q765" s="55">
        <f>VLOOKUP(A765,PLAN!B:AB,16,0)</f>
        <v>46254</v>
      </c>
    </row>
    <row r="766" spans="1:17" ht="15" customHeight="1">
      <c r="A766" s="299" t="s">
        <v>6835</v>
      </c>
      <c r="B766" s="60">
        <f>VLOOKUP(A766,PLAN!B:T,5,0)</f>
        <v>11127820</v>
      </c>
      <c r="C766" s="60" t="str">
        <f>VLOOKUP(A766,PLAN!B:T,6,0)</f>
        <v>2131618-B-A</v>
      </c>
      <c r="D766" s="60" t="str">
        <f>VLOOKUP(A766,PLAN!B:T,7,0)</f>
        <v>WAIN-CKI-200 NO CE</v>
      </c>
      <c r="E766" s="60" t="str">
        <f>VLOOKUP(A766,PLAN!B:T,4,0)</f>
        <v>1001947357</v>
      </c>
      <c r="F766" s="59">
        <f>VLOOKUP(A766,PLAN!B:T,9,0)</f>
        <v>46268</v>
      </c>
      <c r="G766" s="59" t="str">
        <f>VLOOKUP(A766,PLAN!B:T,10,0)</f>
        <v>0103612081</v>
      </c>
      <c r="H766" s="58" t="str">
        <f>VLOOKUP(A766,PLAN!B:T,11,0)</f>
        <v>260815A40A</v>
      </c>
      <c r="I766" s="58">
        <f>VLOOKUP(A766,PLAN!B:T,12,0)</f>
        <v>152</v>
      </c>
      <c r="J766" s="55">
        <f>VLOOKUP(A766,PLAN!B:AB,19,0)</f>
        <v>46255</v>
      </c>
      <c r="K766" s="57" t="str">
        <f>VLOOKUP(A766,PLAN!B:AB,20,0)</f>
        <v>M7</v>
      </c>
      <c r="L766" s="54"/>
      <c r="M766" s="54"/>
      <c r="N766" s="54"/>
      <c r="O766" s="286" t="str">
        <f>VLOOKUP(A766,PLAN!B:AB,21,0)</f>
        <v>F2</v>
      </c>
      <c r="P766" s="285"/>
      <c r="Q766" s="55">
        <f>VLOOKUP(A766,PLAN!B:AB,16,0)</f>
        <v>46254</v>
      </c>
    </row>
    <row r="767" spans="1:17" ht="15" customHeight="1">
      <c r="A767" s="299" t="s">
        <v>6836</v>
      </c>
      <c r="B767" s="60">
        <f>VLOOKUP(A767,PLAN!B:T,5,0)</f>
        <v>11134949</v>
      </c>
      <c r="C767" s="60" t="str">
        <f>VLOOKUP(A767,PLAN!B:T,6,0)</f>
        <v>2131565-0-A</v>
      </c>
      <c r="D767" s="60" t="str">
        <f>VLOOKUP(A767,PLAN!B:T,7,0)</f>
        <v>AHW14R013P MDR</v>
      </c>
      <c r="E767" s="60" t="str">
        <f>VLOOKUP(A767,PLAN!B:T,4,0)</f>
        <v>1001947358</v>
      </c>
      <c r="F767" s="59">
        <f>VLOOKUP(A767,PLAN!B:T,9,0)</f>
        <v>46268</v>
      </c>
      <c r="G767" s="59" t="str">
        <f>VLOOKUP(A767,PLAN!B:T,10,0)</f>
        <v>0103612082</v>
      </c>
      <c r="H767" s="58" t="str">
        <f>VLOOKUP(A767,PLAN!B:T,11,0)</f>
        <v>260815A41A</v>
      </c>
      <c r="I767" s="58">
        <f>VLOOKUP(A767,PLAN!B:T,12,0)</f>
        <v>236</v>
      </c>
      <c r="J767" s="55">
        <f>VLOOKUP(A767,PLAN!B:AB,19,0)</f>
        <v>46255</v>
      </c>
      <c r="K767" s="57" t="str">
        <f>VLOOKUP(A767,PLAN!B:AB,20,0)</f>
        <v>M7</v>
      </c>
      <c r="L767" s="54"/>
      <c r="M767" s="54"/>
      <c r="N767" s="54"/>
      <c r="O767" s="286" t="str">
        <f>VLOOKUP(A767,PLAN!B:AB,21,0)</f>
        <v>F2</v>
      </c>
      <c r="P767" s="285"/>
      <c r="Q767" s="55">
        <f>VLOOKUP(A767,PLAN!B:AB,16,0)</f>
        <v>46254</v>
      </c>
    </row>
    <row r="768" spans="1:17" ht="15" customHeight="1">
      <c r="A768" s="299" t="s">
        <v>6837</v>
      </c>
      <c r="B768" s="60">
        <f>VLOOKUP(A768,PLAN!B:T,5,0)</f>
        <v>11135011</v>
      </c>
      <c r="C768" s="60" t="str">
        <f>VLOOKUP(A768,PLAN!B:T,6,0)</f>
        <v>2331264-0-AK</v>
      </c>
      <c r="D768" s="60" t="str">
        <f>VLOOKUP(A768,PLAN!B:T,7,0)</f>
        <v>AG149001 MDR</v>
      </c>
      <c r="E768" s="60" t="str">
        <f>VLOOKUP(A768,PLAN!B:T,4,0)</f>
        <v>1001947359</v>
      </c>
      <c r="F768" s="59">
        <f>VLOOKUP(A768,PLAN!B:T,9,0)</f>
        <v>46268</v>
      </c>
      <c r="G768" s="59" t="str">
        <f>VLOOKUP(A768,PLAN!B:T,10,0)</f>
        <v>0103612083</v>
      </c>
      <c r="H768" s="58" t="str">
        <f>VLOOKUP(A768,PLAN!B:T,11,0)</f>
        <v>260815A42A</v>
      </c>
      <c r="I768" s="58">
        <f>VLOOKUP(A768,PLAN!B:T,12,0)</f>
        <v>280</v>
      </c>
      <c r="J768" s="55">
        <f>VLOOKUP(A768,PLAN!B:AB,19,0)</f>
        <v>46255</v>
      </c>
      <c r="K768" s="57" t="str">
        <f>VLOOKUP(A768,PLAN!B:AB,20,0)</f>
        <v>M7</v>
      </c>
      <c r="L768" s="54"/>
      <c r="M768" s="54"/>
      <c r="N768" s="54"/>
      <c r="O768" s="286" t="str">
        <f>VLOOKUP(A768,PLAN!B:AB,21,0)</f>
        <v>F2</v>
      </c>
      <c r="P768" s="285"/>
      <c r="Q768" s="55">
        <f>VLOOKUP(A768,PLAN!B:AB,16,0)</f>
        <v>46254</v>
      </c>
    </row>
    <row r="769" spans="1:17" ht="15" customHeight="1">
      <c r="A769" s="299" t="s">
        <v>6838</v>
      </c>
      <c r="B769" s="60">
        <f>VLOOKUP(A769,PLAN!B:T,5,0)</f>
        <v>11126794</v>
      </c>
      <c r="C769" s="60" t="str">
        <f>VLOOKUP(A769,PLAN!B:T,6,0)</f>
        <v>2131656-D-AK</v>
      </c>
      <c r="D769" s="60" t="str">
        <f>VLOOKUP(A769,PLAN!B:T,7,0)</f>
        <v>AGP140002 NOCE</v>
      </c>
      <c r="E769" s="60" t="str">
        <f>VLOOKUP(A769,PLAN!B:T,4,0)</f>
        <v>1001947360</v>
      </c>
      <c r="F769" s="59">
        <f>VLOOKUP(A769,PLAN!B:T,9,0)</f>
        <v>46268</v>
      </c>
      <c r="G769" s="59" t="str">
        <f>VLOOKUP(A769,PLAN!B:T,10,0)</f>
        <v>0103612084</v>
      </c>
      <c r="H769" s="58" t="str">
        <f>VLOOKUP(A769,PLAN!B:T,11,0)</f>
        <v>260815A43A</v>
      </c>
      <c r="I769" s="58">
        <f>VLOOKUP(A769,PLAN!B:T,12,0)</f>
        <v>100</v>
      </c>
      <c r="J769" s="55">
        <f>VLOOKUP(A769,PLAN!B:AB,19,0)</f>
        <v>46255</v>
      </c>
      <c r="K769" s="57" t="str">
        <f>VLOOKUP(A769,PLAN!B:AB,20,0)</f>
        <v>M7</v>
      </c>
      <c r="L769" s="54"/>
      <c r="M769" s="54"/>
      <c r="N769" s="54"/>
      <c r="O769" s="286" t="str">
        <f>VLOOKUP(A769,PLAN!B:AB,21,0)</f>
        <v>F2</v>
      </c>
      <c r="P769" s="285"/>
      <c r="Q769" s="55">
        <f>VLOOKUP(A769,PLAN!B:AB,16,0)</f>
        <v>46254</v>
      </c>
    </row>
    <row r="770" spans="1:17" ht="15" customHeight="1">
      <c r="A770" s="299" t="s">
        <v>6839</v>
      </c>
      <c r="B770" s="60">
        <f>VLOOKUP(A770,PLAN!B:T,5,0)</f>
        <v>11125723</v>
      </c>
      <c r="C770" s="60" t="str">
        <f>VLOOKUP(A770,PLAN!B:T,6,0)</f>
        <v>2131695-D-A</v>
      </c>
      <c r="D770" s="60" t="str">
        <f>VLOOKUP(A770,PLAN!B:T,7,0)</f>
        <v>AHW14R004S NO CE</v>
      </c>
      <c r="E770" s="60" t="str">
        <f>VLOOKUP(A770,PLAN!B:T,4,0)</f>
        <v>1001947361</v>
      </c>
      <c r="F770" s="59">
        <f>VLOOKUP(A770,PLAN!B:T,9,0)</f>
        <v>46268</v>
      </c>
      <c r="G770" s="59" t="str">
        <f>VLOOKUP(A770,PLAN!B:T,10,0)</f>
        <v>0103612085</v>
      </c>
      <c r="H770" s="58" t="str">
        <f>VLOOKUP(A770,PLAN!B:T,11,0)</f>
        <v>260815A44A</v>
      </c>
      <c r="I770" s="58">
        <f>VLOOKUP(A770,PLAN!B:T,12,0)</f>
        <v>232</v>
      </c>
      <c r="J770" s="55">
        <f>VLOOKUP(A770,PLAN!B:AB,19,0)</f>
        <v>46255</v>
      </c>
      <c r="K770" s="57" t="str">
        <f>VLOOKUP(A770,PLAN!B:AB,20,0)</f>
        <v>M7</v>
      </c>
      <c r="L770" s="54"/>
      <c r="M770" s="54"/>
      <c r="N770" s="54"/>
      <c r="O770" s="286" t="str">
        <f>VLOOKUP(A770,PLAN!B:AB,21,0)</f>
        <v>F2</v>
      </c>
      <c r="P770" s="285"/>
      <c r="Q770" s="55">
        <f>VLOOKUP(A770,PLAN!B:AB,16,0)</f>
        <v>46254</v>
      </c>
    </row>
    <row r="771" spans="1:17" ht="15" customHeight="1">
      <c r="A771" s="299" t="s">
        <v>7169</v>
      </c>
      <c r="B771" s="60">
        <f>VLOOKUP(A771,PLAN!B:T,5,0)</f>
        <v>11136016</v>
      </c>
      <c r="C771" s="60" t="str">
        <f>VLOOKUP(A771,PLAN!B:T,6,0)</f>
        <v>2631199-0-A</v>
      </c>
      <c r="D771" s="60" t="str">
        <f>VLOOKUP(A771,PLAN!B:T,7,0)</f>
        <v>AIN-CNX-14-215 MDR</v>
      </c>
      <c r="E771" s="60" t="str">
        <f>VLOOKUP(A771,PLAN!B:T,4,0)</f>
        <v>1001947723</v>
      </c>
      <c r="F771" s="59">
        <f>VLOOKUP(A771,PLAN!B:T,9,0)</f>
        <v>46260</v>
      </c>
      <c r="G771" s="59" t="str">
        <f>VLOOKUP(A771,PLAN!B:T,10,0)</f>
        <v>0103613120</v>
      </c>
      <c r="H771" s="58" t="str">
        <f>VLOOKUP(A771,PLAN!B:T,11,0)</f>
        <v>260815A83A</v>
      </c>
      <c r="I771" s="58">
        <f>VLOOKUP(A771,PLAN!B:T,12,0)</f>
        <v>29</v>
      </c>
      <c r="J771" s="55">
        <f>VLOOKUP(A771,PLAN!B:AB,19,0)</f>
        <v>46255</v>
      </c>
      <c r="K771" s="57" t="str">
        <f>VLOOKUP(A771,PLAN!B:AB,20,0)</f>
        <v>M7</v>
      </c>
      <c r="L771" s="54"/>
      <c r="M771" s="54"/>
      <c r="N771" s="54"/>
      <c r="O771" s="286" t="str">
        <f>VLOOKUP(A771,PLAN!B:AB,21,0)</f>
        <v>F2</v>
      </c>
      <c r="P771" s="285"/>
      <c r="Q771" s="55">
        <f>VLOOKUP(A771,PLAN!B:AB,16,0)</f>
        <v>46254</v>
      </c>
    </row>
    <row r="772" spans="1:17" ht="15" customHeight="1">
      <c r="A772" s="299" t="s">
        <v>7170</v>
      </c>
      <c r="B772" s="60">
        <f>VLOOKUP(A772,PLAN!B:T,5,0)</f>
        <v>11136020</v>
      </c>
      <c r="C772" s="60" t="str">
        <f>VLOOKUP(A772,PLAN!B:T,6,0)</f>
        <v>2631201-0-A</v>
      </c>
      <c r="D772" s="60" t="str">
        <f>VLOOKUP(A772,PLAN!B:T,7,0)</f>
        <v>AIN-CNX-14-215A MDR</v>
      </c>
      <c r="E772" s="60" t="str">
        <f>VLOOKUP(A772,PLAN!B:T,4,0)</f>
        <v>1001947724</v>
      </c>
      <c r="F772" s="59">
        <f>VLOOKUP(A772,PLAN!B:T,9,0)</f>
        <v>46260</v>
      </c>
      <c r="G772" s="59" t="str">
        <f>VLOOKUP(A772,PLAN!B:T,10,0)</f>
        <v>0103613121</v>
      </c>
      <c r="H772" s="58" t="str">
        <f>VLOOKUP(A772,PLAN!B:T,11,0)</f>
        <v>260815A84A</v>
      </c>
      <c r="I772" s="58">
        <f>VLOOKUP(A772,PLAN!B:T,12,0)</f>
        <v>25</v>
      </c>
      <c r="J772" s="55">
        <f>VLOOKUP(A772,PLAN!B:AB,19,0)</f>
        <v>46255</v>
      </c>
      <c r="K772" s="57" t="str">
        <f>VLOOKUP(A772,PLAN!B:AB,20,0)</f>
        <v>M7</v>
      </c>
      <c r="L772" s="54"/>
      <c r="M772" s="54"/>
      <c r="N772" s="54"/>
      <c r="O772" s="286" t="str">
        <f>VLOOKUP(A772,PLAN!B:AB,21,0)</f>
        <v>F2</v>
      </c>
      <c r="P772" s="285"/>
      <c r="Q772" s="55">
        <f>VLOOKUP(A772,PLAN!B:AB,16,0)</f>
        <v>46254</v>
      </c>
    </row>
    <row r="773" spans="1:17" ht="15" customHeight="1">
      <c r="A773" s="299" t="s">
        <v>7171</v>
      </c>
      <c r="B773" s="60">
        <f>VLOOKUP(A773,PLAN!B:T,5,0)</f>
        <v>11136018</v>
      </c>
      <c r="C773" s="60" t="str">
        <f>VLOOKUP(A773,PLAN!B:T,6,0)</f>
        <v>2631200-0-A</v>
      </c>
      <c r="D773" s="60" t="str">
        <f>VLOOKUP(A773,PLAN!B:T,7,0)</f>
        <v>AIN-CNX-14-215P MDR</v>
      </c>
      <c r="E773" s="60" t="str">
        <f>VLOOKUP(A773,PLAN!B:T,4,0)</f>
        <v>1001947725</v>
      </c>
      <c r="F773" s="59">
        <f>VLOOKUP(A773,PLAN!B:T,9,0)</f>
        <v>46260</v>
      </c>
      <c r="G773" s="59" t="str">
        <f>VLOOKUP(A773,PLAN!B:T,10,0)</f>
        <v>0103613122</v>
      </c>
      <c r="H773" s="58" t="str">
        <f>VLOOKUP(A773,PLAN!B:T,11,0)</f>
        <v>260815A85A</v>
      </c>
      <c r="I773" s="58">
        <f>VLOOKUP(A773,PLAN!B:T,12,0)</f>
        <v>50</v>
      </c>
      <c r="J773" s="55">
        <f>VLOOKUP(A773,PLAN!B:AB,19,0)</f>
        <v>46255</v>
      </c>
      <c r="K773" s="57" t="str">
        <f>VLOOKUP(A773,PLAN!B:AB,20,0)</f>
        <v>M7</v>
      </c>
      <c r="L773" s="54"/>
      <c r="M773" s="54"/>
      <c r="N773" s="54"/>
      <c r="O773" s="286" t="str">
        <f>VLOOKUP(A773,PLAN!B:AB,21,0)</f>
        <v>F2</v>
      </c>
      <c r="P773" s="285"/>
      <c r="Q773" s="55">
        <f>VLOOKUP(A773,PLAN!B:AB,16,0)</f>
        <v>46254</v>
      </c>
    </row>
    <row r="774" spans="1:17" ht="15" customHeight="1">
      <c r="A774" s="299" t="s">
        <v>6956</v>
      </c>
      <c r="B774" s="60">
        <f>VLOOKUP(A774,PLAN!B:T,5,0)</f>
        <v>11112799</v>
      </c>
      <c r="C774" s="60" t="str">
        <f>VLOOKUP(A774,PLAN!B:T,6,0)</f>
        <v>1931222-B-A</v>
      </c>
      <c r="D774" s="60" t="str">
        <f>VLOOKUP(A774,PLAN!B:T,7,0)</f>
        <v>SJ3025N30S NO CE</v>
      </c>
      <c r="E774" s="60" t="str">
        <f>VLOOKUP(A774,PLAN!B:T,4,0)</f>
        <v>1001947372</v>
      </c>
      <c r="F774" s="59">
        <f>VLOOKUP(A774,PLAN!B:T,9,0)</f>
        <v>46268</v>
      </c>
      <c r="G774" s="59" t="str">
        <f>VLOOKUP(A774,PLAN!B:T,10,0)</f>
        <v>0103612096</v>
      </c>
      <c r="H774" s="58" t="str">
        <f>VLOOKUP(A774,PLAN!B:T,11,0)</f>
        <v>260815T01A</v>
      </c>
      <c r="I774" s="58">
        <f>VLOOKUP(A774,PLAN!B:T,12,0)</f>
        <v>15</v>
      </c>
      <c r="J774" s="55">
        <f>VLOOKUP(A774,PLAN!B:AB,19,0)</f>
        <v>46255</v>
      </c>
      <c r="K774" s="57" t="str">
        <f>VLOOKUP(A774,PLAN!B:AB,20,0)</f>
        <v>M7</v>
      </c>
      <c r="L774" s="54"/>
      <c r="M774" s="54"/>
      <c r="N774" s="54"/>
      <c r="O774" s="286" t="str">
        <f>VLOOKUP(A774,PLAN!B:AB,21,0)</f>
        <v>F2</v>
      </c>
      <c r="P774" s="285"/>
      <c r="Q774" s="55">
        <f>VLOOKUP(A774,PLAN!B:AB,16,0)</f>
        <v>46254</v>
      </c>
    </row>
    <row r="775" spans="1:17" ht="15" customHeight="1">
      <c r="A775" s="299" t="s">
        <v>6840</v>
      </c>
      <c r="B775" s="60">
        <f>VLOOKUP(A775,PLAN!B:T,5,0)</f>
        <v>11134237</v>
      </c>
      <c r="C775" s="60" t="str">
        <f>VLOOKUP(A775,PLAN!B:T,6,0)</f>
        <v>1436196-Q-A</v>
      </c>
      <c r="D775" s="60" t="str">
        <f>VLOOKUP(A775,PLAN!B:T,7,0)</f>
        <v>AHW14R004S CN</v>
      </c>
      <c r="E775" s="60" t="str">
        <f>VLOOKUP(A775,PLAN!B:T,4,0)</f>
        <v>1001947362</v>
      </c>
      <c r="F775" s="59">
        <f>VLOOKUP(A775,PLAN!B:T,9,0)</f>
        <v>46268</v>
      </c>
      <c r="G775" s="59" t="str">
        <f>VLOOKUP(A775,PLAN!B:T,10,0)</f>
        <v>0103612086</v>
      </c>
      <c r="H775" s="58" t="str">
        <f>VLOOKUP(A775,PLAN!B:T,11,0)</f>
        <v>260815A45A</v>
      </c>
      <c r="I775" s="58">
        <f>VLOOKUP(A775,PLAN!B:T,12,0)</f>
        <v>2386</v>
      </c>
      <c r="J775" s="55">
        <f>VLOOKUP(A775,PLAN!B:AB,19,0)</f>
        <v>46255</v>
      </c>
      <c r="K775" s="57" t="str">
        <f>VLOOKUP(A775,PLAN!B:AB,20,0)</f>
        <v>M8</v>
      </c>
      <c r="L775" s="54"/>
      <c r="M775" s="54"/>
      <c r="N775" s="54"/>
      <c r="O775" s="286" t="str">
        <f>VLOOKUP(A775,PLAN!B:AB,21,0)</f>
        <v>CAG</v>
      </c>
      <c r="P775" s="285"/>
      <c r="Q775" s="55">
        <f>VLOOKUP(A775,PLAN!B:AB,16,0)</f>
        <v>46254</v>
      </c>
    </row>
    <row r="776" spans="1:17" ht="15" customHeight="1">
      <c r="A776" s="299" t="s">
        <v>6841</v>
      </c>
      <c r="B776" s="60">
        <f>VLOOKUP(A776,PLAN!B:T,5,0)</f>
        <v>11134237</v>
      </c>
      <c r="C776" s="60" t="str">
        <f>VLOOKUP(A776,PLAN!B:T,6,0)</f>
        <v>1436196-Q-A</v>
      </c>
      <c r="D776" s="60" t="str">
        <f>VLOOKUP(A776,PLAN!B:T,7,0)</f>
        <v>AHW14R004S CN</v>
      </c>
      <c r="E776" s="60" t="str">
        <f>VLOOKUP(A776,PLAN!B:T,4,0)</f>
        <v>1001947363</v>
      </c>
      <c r="F776" s="59">
        <f>VLOOKUP(A776,PLAN!B:T,9,0)</f>
        <v>46268</v>
      </c>
      <c r="G776" s="59" t="str">
        <f>VLOOKUP(A776,PLAN!B:T,10,0)</f>
        <v>0103612087</v>
      </c>
      <c r="H776" s="58" t="str">
        <f>VLOOKUP(A776,PLAN!B:T,11,0)</f>
        <v>260815A46A</v>
      </c>
      <c r="I776" s="58">
        <f>VLOOKUP(A776,PLAN!B:T,12,0)</f>
        <v>2386</v>
      </c>
      <c r="J776" s="55">
        <f>VLOOKUP(A776,PLAN!B:AB,19,0)</f>
        <v>46255</v>
      </c>
      <c r="K776" s="57" t="str">
        <f>VLOOKUP(A776,PLAN!B:AB,20,0)</f>
        <v>M9</v>
      </c>
      <c r="L776" s="54"/>
      <c r="M776" s="54"/>
      <c r="N776" s="54"/>
      <c r="O776" s="286" t="str">
        <f>VLOOKUP(A776,PLAN!B:AB,21,0)</f>
        <v>CAG</v>
      </c>
      <c r="P776" s="285"/>
      <c r="Q776" s="55">
        <f>VLOOKUP(A776,PLAN!B:AB,16,0)</f>
        <v>46254</v>
      </c>
    </row>
    <row r="777" spans="1:17" ht="15" customHeight="1">
      <c r="A777" s="299" t="s">
        <v>6842</v>
      </c>
      <c r="B777" s="60">
        <f>VLOOKUP(A777,PLAN!B:T,5,0)</f>
        <v>11134342</v>
      </c>
      <c r="C777" s="60" t="str">
        <f>VLOOKUP(A777,PLAN!B:T,6,0)</f>
        <v>1036068-S-AK-P</v>
      </c>
      <c r="D777" s="60" t="str">
        <f>VLOOKUP(A777,PLAN!B:T,7,0)</f>
        <v>AHW14R001S CN</v>
      </c>
      <c r="E777" s="60" t="str">
        <f>VLOOKUP(A777,PLAN!B:T,4,0)</f>
        <v>1001947364</v>
      </c>
      <c r="F777" s="59">
        <f>VLOOKUP(A777,PLAN!B:T,9,0)</f>
        <v>46269</v>
      </c>
      <c r="G777" s="59" t="str">
        <f>VLOOKUP(A777,PLAN!B:T,10,0)</f>
        <v>0103612088</v>
      </c>
      <c r="H777" s="58" t="str">
        <f>VLOOKUP(A777,PLAN!B:T,11,0)</f>
        <v>260815A47A</v>
      </c>
      <c r="I777" s="58">
        <f>VLOOKUP(A777,PLAN!B:T,12,0)</f>
        <v>3586</v>
      </c>
      <c r="J777" s="55">
        <f>VLOOKUP(A777,PLAN!B:AB,19,0)</f>
        <v>46258</v>
      </c>
      <c r="K777" s="57" t="str">
        <f>VLOOKUP(A777,PLAN!B:AB,20,0)</f>
        <v>M1</v>
      </c>
      <c r="L777" s="54"/>
      <c r="M777" s="54"/>
      <c r="N777" s="54"/>
      <c r="O777" s="286" t="str">
        <f>VLOOKUP(A777,PLAN!B:AB,21,0)</f>
        <v>F3</v>
      </c>
      <c r="P777" s="285"/>
      <c r="Q777" s="55">
        <f>VLOOKUP(A777,PLAN!B:AB,16,0)</f>
        <v>46255</v>
      </c>
    </row>
    <row r="778" spans="1:17" ht="15" customHeight="1">
      <c r="A778" s="299" t="s">
        <v>6845</v>
      </c>
      <c r="B778" s="60">
        <f>VLOOKUP(A778,PLAN!B:T,5,0)</f>
        <v>11134342</v>
      </c>
      <c r="C778" s="60" t="str">
        <f>VLOOKUP(A778,PLAN!B:T,6,0)</f>
        <v>1036068-S-AK-P</v>
      </c>
      <c r="D778" s="60" t="str">
        <f>VLOOKUP(A778,PLAN!B:T,7,0)</f>
        <v>AHW14R001S CN</v>
      </c>
      <c r="E778" s="60" t="str">
        <f>VLOOKUP(A778,PLAN!B:T,4,0)</f>
        <v>1001947365</v>
      </c>
      <c r="F778" s="59">
        <f>VLOOKUP(A778,PLAN!B:T,9,0)</f>
        <v>46269</v>
      </c>
      <c r="G778" s="59" t="str">
        <f>VLOOKUP(A778,PLAN!B:T,10,0)</f>
        <v>0103612089</v>
      </c>
      <c r="H778" s="58" t="str">
        <f>VLOOKUP(A778,PLAN!B:T,11,0)</f>
        <v>260815A48A</v>
      </c>
      <c r="I778" s="58">
        <f>VLOOKUP(A778,PLAN!B:T,12,0)</f>
        <v>3586</v>
      </c>
      <c r="J778" s="55">
        <f>VLOOKUP(A778,PLAN!B:AB,19,0)</f>
        <v>46258</v>
      </c>
      <c r="K778" s="57" t="str">
        <f>VLOOKUP(A778,PLAN!B:AB,20,0)</f>
        <v>M2</v>
      </c>
      <c r="L778" s="54"/>
      <c r="M778" s="54"/>
      <c r="N778" s="54"/>
      <c r="O778" s="286" t="str">
        <f>VLOOKUP(A778,PLAN!B:AB,21,0)</f>
        <v>F3</v>
      </c>
      <c r="P778" s="285"/>
      <c r="Q778" s="55">
        <f>VLOOKUP(A778,PLAN!B:AB,16,0)</f>
        <v>46255</v>
      </c>
    </row>
    <row r="779" spans="1:17" ht="15" customHeight="1">
      <c r="A779" s="299" t="s">
        <v>6846</v>
      </c>
      <c r="B779" s="60">
        <f>VLOOKUP(A779,PLAN!B:T,5,0)</f>
        <v>11134237</v>
      </c>
      <c r="C779" s="60" t="str">
        <f>VLOOKUP(A779,PLAN!B:T,6,0)</f>
        <v>1436196-Q-A</v>
      </c>
      <c r="D779" s="60" t="str">
        <f>VLOOKUP(A779,PLAN!B:T,7,0)</f>
        <v>AHW14R004S CN</v>
      </c>
      <c r="E779" s="60" t="str">
        <f>VLOOKUP(A779,PLAN!B:T,4,0)</f>
        <v>1001947366</v>
      </c>
      <c r="F779" s="59">
        <f>VLOOKUP(A779,PLAN!B:T,9,0)</f>
        <v>46269</v>
      </c>
      <c r="G779" s="59" t="str">
        <f>VLOOKUP(A779,PLAN!B:T,10,0)</f>
        <v>0103612090</v>
      </c>
      <c r="H779" s="58" t="str">
        <f>VLOOKUP(A779,PLAN!B:T,11,0)</f>
        <v>260815A49A</v>
      </c>
      <c r="I779" s="58">
        <f>VLOOKUP(A779,PLAN!B:T,12,0)</f>
        <v>2389</v>
      </c>
      <c r="J779" s="55">
        <f>VLOOKUP(A779,PLAN!B:AB,19,0)</f>
        <v>46258</v>
      </c>
      <c r="K779" s="57" t="str">
        <f>VLOOKUP(A779,PLAN!B:AB,20,0)</f>
        <v>M3</v>
      </c>
      <c r="L779" s="54"/>
      <c r="M779" s="54"/>
      <c r="N779" s="54"/>
      <c r="O779" s="286" t="str">
        <f>VLOOKUP(A779,PLAN!B:AB,21,0)</f>
        <v>F3</v>
      </c>
      <c r="P779" s="285"/>
      <c r="Q779" s="55">
        <f>VLOOKUP(A779,PLAN!B:AB,16,0)</f>
        <v>46255</v>
      </c>
    </row>
    <row r="780" spans="1:17" ht="15" customHeight="1">
      <c r="A780" s="299" t="s">
        <v>6847</v>
      </c>
      <c r="B780" s="60">
        <f>VLOOKUP(A780,PLAN!B:T,5,0)</f>
        <v>11134240</v>
      </c>
      <c r="C780" s="60" t="str">
        <f>VLOOKUP(A780,PLAN!B:T,6,0)</f>
        <v>1436296-J-AK</v>
      </c>
      <c r="D780" s="60" t="str">
        <f>VLOOKUP(A780,PLAN!B:T,7,0)</f>
        <v>APW14R009S CN</v>
      </c>
      <c r="E780" s="60" t="str">
        <f>VLOOKUP(A780,PLAN!B:T,4,0)</f>
        <v>1001947367</v>
      </c>
      <c r="F780" s="59">
        <f>VLOOKUP(A780,PLAN!B:T,9,0)</f>
        <v>46269</v>
      </c>
      <c r="G780" s="59" t="str">
        <f>VLOOKUP(A780,PLAN!B:T,10,0)</f>
        <v>0103612091</v>
      </c>
      <c r="H780" s="58" t="str">
        <f>VLOOKUP(A780,PLAN!B:T,11,0)</f>
        <v>260815A50A</v>
      </c>
      <c r="I780" s="58">
        <f>VLOOKUP(A780,PLAN!B:T,12,0)</f>
        <v>2203</v>
      </c>
      <c r="J780" s="55">
        <f>VLOOKUP(A780,PLAN!B:AB,19,0)</f>
        <v>46258</v>
      </c>
      <c r="K780" s="57" t="str">
        <f>VLOOKUP(A780,PLAN!B:AB,20,0)</f>
        <v>M4</v>
      </c>
      <c r="L780" s="54"/>
      <c r="M780" s="54"/>
      <c r="N780" s="54"/>
      <c r="O780" s="286" t="str">
        <f>VLOOKUP(A780,PLAN!B:AB,21,0)</f>
        <v>F3</v>
      </c>
      <c r="P780" s="285"/>
      <c r="Q780" s="55">
        <f>VLOOKUP(A780,PLAN!B:AB,16,0)</f>
        <v>46255</v>
      </c>
    </row>
    <row r="781" spans="1:17" ht="15" customHeight="1">
      <c r="A781" s="299" t="s">
        <v>6848</v>
      </c>
      <c r="B781" s="60">
        <f>VLOOKUP(A781,PLAN!B:T,5,0)</f>
        <v>11134241</v>
      </c>
      <c r="C781" s="60" t="str">
        <f>VLOOKUP(A781,PLAN!B:T,6,0)</f>
        <v>1436298-J-AK</v>
      </c>
      <c r="D781" s="60" t="str">
        <f>VLOOKUP(A781,PLAN!B:T,7,0)</f>
        <v>APW14R005S CN</v>
      </c>
      <c r="E781" s="60" t="str">
        <f>VLOOKUP(A781,PLAN!B:T,4,0)</f>
        <v>1001947368</v>
      </c>
      <c r="F781" s="59">
        <f>VLOOKUP(A781,PLAN!B:T,9,0)</f>
        <v>46269</v>
      </c>
      <c r="G781" s="59" t="str">
        <f>VLOOKUP(A781,PLAN!B:T,10,0)</f>
        <v>0103612092</v>
      </c>
      <c r="H781" s="58" t="str">
        <f>VLOOKUP(A781,PLAN!B:T,11,0)</f>
        <v>260815A51A</v>
      </c>
      <c r="I781" s="58">
        <f>VLOOKUP(A781,PLAN!B:T,12,0)</f>
        <v>916</v>
      </c>
      <c r="J781" s="55">
        <f>VLOOKUP(A781,PLAN!B:AB,19,0)</f>
        <v>46258</v>
      </c>
      <c r="K781" s="57" t="str">
        <f>VLOOKUP(A781,PLAN!B:AB,20,0)</f>
        <v>M4</v>
      </c>
      <c r="L781" s="54"/>
      <c r="M781" s="54"/>
      <c r="N781" s="54"/>
      <c r="O781" s="286" t="str">
        <f>VLOOKUP(A781,PLAN!B:AB,21,0)</f>
        <v>F3</v>
      </c>
      <c r="P781" s="285"/>
      <c r="Q781" s="55">
        <f>VLOOKUP(A781,PLAN!B:AB,16,0)</f>
        <v>46255</v>
      </c>
    </row>
    <row r="782" spans="1:17" ht="15" customHeight="1">
      <c r="A782" s="299" t="s">
        <v>6843</v>
      </c>
      <c r="B782" s="60">
        <f>VLOOKUP(A782,PLAN!B:T,5,0)</f>
        <v>11134241</v>
      </c>
      <c r="C782" s="60" t="str">
        <f>VLOOKUP(A782,PLAN!B:T,6,0)</f>
        <v>1436298-J-AK</v>
      </c>
      <c r="D782" s="60" t="str">
        <f>VLOOKUP(A782,PLAN!B:T,7,0)</f>
        <v>APW14R005S CN</v>
      </c>
      <c r="E782" s="60" t="str">
        <f>VLOOKUP(A782,PLAN!B:T,4,0)</f>
        <v>1001947369</v>
      </c>
      <c r="F782" s="59">
        <f>VLOOKUP(A782,PLAN!B:T,9,0)</f>
        <v>46269</v>
      </c>
      <c r="G782" s="59" t="str">
        <f>VLOOKUP(A782,PLAN!B:T,10,0)</f>
        <v>0103612093</v>
      </c>
      <c r="H782" s="58" t="str">
        <f>VLOOKUP(A782,PLAN!B:T,11,0)</f>
        <v>260815A52A</v>
      </c>
      <c r="I782" s="58">
        <f>VLOOKUP(A782,PLAN!B:T,12,0)</f>
        <v>234</v>
      </c>
      <c r="J782" s="55">
        <f>VLOOKUP(A782,PLAN!B:AB,19,0)</f>
        <v>46258</v>
      </c>
      <c r="K782" s="57" t="str">
        <f>VLOOKUP(A782,PLAN!B:AB,20,0)</f>
        <v>M4</v>
      </c>
      <c r="L782" s="54"/>
      <c r="M782" s="54"/>
      <c r="N782" s="54"/>
      <c r="O782" s="286" t="str">
        <f>VLOOKUP(A782,PLAN!B:AB,21,0)</f>
        <v>F3</v>
      </c>
      <c r="P782" s="285"/>
      <c r="Q782" s="55">
        <f>VLOOKUP(A782,PLAN!B:AB,16,0)</f>
        <v>46255</v>
      </c>
    </row>
    <row r="783" spans="1:17" ht="15" customHeight="1">
      <c r="A783" s="299" t="s">
        <v>6849</v>
      </c>
      <c r="B783" s="60">
        <f>VLOOKUP(A783,PLAN!B:T,5,0)</f>
        <v>11134240</v>
      </c>
      <c r="C783" s="60" t="str">
        <f>VLOOKUP(A783,PLAN!B:T,6,0)</f>
        <v>1436296-J-AK</v>
      </c>
      <c r="D783" s="60" t="str">
        <f>VLOOKUP(A783,PLAN!B:T,7,0)</f>
        <v>APW14R009S CN</v>
      </c>
      <c r="E783" s="60" t="str">
        <f>VLOOKUP(A783,PLAN!B:T,4,0)</f>
        <v>1001947370</v>
      </c>
      <c r="F783" s="59">
        <f>VLOOKUP(A783,PLAN!B:T,9,0)</f>
        <v>46269</v>
      </c>
      <c r="G783" s="59" t="str">
        <f>VLOOKUP(A783,PLAN!B:T,10,0)</f>
        <v>0103612094</v>
      </c>
      <c r="H783" s="58" t="str">
        <f>VLOOKUP(A783,PLAN!B:T,11,0)</f>
        <v>260815A53A</v>
      </c>
      <c r="I783" s="58">
        <f>VLOOKUP(A783,PLAN!B:T,12,0)</f>
        <v>230</v>
      </c>
      <c r="J783" s="55">
        <f>VLOOKUP(A783,PLAN!B:AB,19,0)</f>
        <v>46258</v>
      </c>
      <c r="K783" s="57" t="str">
        <f>VLOOKUP(A783,PLAN!B:AB,20,0)</f>
        <v>M4</v>
      </c>
      <c r="L783" s="54"/>
      <c r="M783" s="54"/>
      <c r="N783" s="54"/>
      <c r="O783" s="286" t="str">
        <f>VLOOKUP(A783,PLAN!B:AB,21,0)</f>
        <v>F3</v>
      </c>
      <c r="P783" s="285"/>
      <c r="Q783" s="55">
        <f>VLOOKUP(A783,PLAN!B:AB,16,0)</f>
        <v>46255</v>
      </c>
    </row>
    <row r="784" spans="1:17" ht="21" customHeight="1">
      <c r="A784" s="299" t="s">
        <v>6844</v>
      </c>
      <c r="B784" s="60">
        <f>VLOOKUP(A784,PLAN!B:T,5,0)</f>
        <v>11134235</v>
      </c>
      <c r="C784" s="60" t="str">
        <f>VLOOKUP(A784,PLAN!B:T,6,0)</f>
        <v>1036068-S-AK</v>
      </c>
      <c r="D784" s="60" t="str">
        <f>VLOOKUP(A784,PLAN!B:T,7,0)</f>
        <v>AHW14R001S CN</v>
      </c>
      <c r="E784" s="60" t="str">
        <f>VLOOKUP(A784,PLAN!B:T,4,0)</f>
        <v>1001947371</v>
      </c>
      <c r="F784" s="59">
        <f>VLOOKUP(A784,PLAN!B:T,9,0)</f>
        <v>46269</v>
      </c>
      <c r="G784" s="59" t="str">
        <f>VLOOKUP(A784,PLAN!B:T,10,0)</f>
        <v>0103612095</v>
      </c>
      <c r="H784" s="58" t="str">
        <f>VLOOKUP(A784,PLAN!B:T,11,0)</f>
        <v>260815A54A</v>
      </c>
      <c r="I784" s="58">
        <f>VLOOKUP(A784,PLAN!B:T,12,0)</f>
        <v>234</v>
      </c>
      <c r="J784" s="55">
        <f>VLOOKUP(A784,PLAN!B:AB,19,0)</f>
        <v>46258</v>
      </c>
      <c r="K784" s="57" t="str">
        <f>VLOOKUP(A784,PLAN!B:AB,20,0)</f>
        <v>M5</v>
      </c>
      <c r="L784" s="54"/>
      <c r="M784" s="54"/>
      <c r="N784" s="54"/>
      <c r="O784" s="286" t="str">
        <f>VLOOKUP(A784,PLAN!B:AB,21,0)</f>
        <v>F2</v>
      </c>
      <c r="P784" s="285"/>
      <c r="Q784" s="55">
        <f>VLOOKUP(A784,PLAN!B:AB,16,0)</f>
        <v>46255</v>
      </c>
    </row>
    <row r="785" spans="1:17" ht="21" customHeight="1">
      <c r="A785" s="299" t="s">
        <v>7063</v>
      </c>
      <c r="B785" s="60">
        <f>VLOOKUP(A785,PLAN!B:T,5,0)</f>
        <v>11134237</v>
      </c>
      <c r="C785" s="60" t="str">
        <f>VLOOKUP(A785,PLAN!B:T,6,0)</f>
        <v>1436196-Q-A</v>
      </c>
      <c r="D785" s="60" t="str">
        <f>VLOOKUP(A785,PLAN!B:T,7,0)</f>
        <v>AHW14R004S CN</v>
      </c>
      <c r="E785" s="60" t="str">
        <f>VLOOKUP(A785,PLAN!B:T,4,0)</f>
        <v>1001947619</v>
      </c>
      <c r="F785" s="59">
        <f>VLOOKUP(A785,PLAN!B:T,9,0)</f>
        <v>46269</v>
      </c>
      <c r="G785" s="59" t="str">
        <f>VLOOKUP(A785,PLAN!B:T,10,0)</f>
        <v>0103612555</v>
      </c>
      <c r="H785" s="58" t="str">
        <f>VLOOKUP(A785,PLAN!B:T,11,0)</f>
        <v>260815A55A</v>
      </c>
      <c r="I785" s="58">
        <f>VLOOKUP(A785,PLAN!B:T,12,0)</f>
        <v>254</v>
      </c>
      <c r="J785" s="55">
        <f>VLOOKUP(A785,PLAN!B:AB,19,0)</f>
        <v>46258</v>
      </c>
      <c r="K785" s="57" t="str">
        <f>VLOOKUP(A785,PLAN!B:AB,20,0)</f>
        <v>M5</v>
      </c>
      <c r="L785" s="54"/>
      <c r="M785" s="54"/>
      <c r="N785" s="54"/>
      <c r="O785" s="286" t="str">
        <f>VLOOKUP(A785,PLAN!B:AB,21,0)</f>
        <v>F2</v>
      </c>
      <c r="P785" s="285"/>
      <c r="Q785" s="55">
        <f>VLOOKUP(A785,PLAN!B:AB,16,0)</f>
        <v>46255</v>
      </c>
    </row>
    <row r="786" spans="1:17" ht="21" customHeight="1">
      <c r="A786" s="299" t="s">
        <v>7064</v>
      </c>
      <c r="B786" s="60">
        <f>VLOOKUP(A786,PLAN!B:T,5,0)</f>
        <v>11134237</v>
      </c>
      <c r="C786" s="60" t="str">
        <f>VLOOKUP(A786,PLAN!B:T,6,0)</f>
        <v>1436196-Q-A</v>
      </c>
      <c r="D786" s="60" t="str">
        <f>VLOOKUP(A786,PLAN!B:T,7,0)</f>
        <v>AHW14R004S CN</v>
      </c>
      <c r="E786" s="60" t="str">
        <f>VLOOKUP(A786,PLAN!B:T,4,0)</f>
        <v>1001947620</v>
      </c>
      <c r="F786" s="59">
        <f>VLOOKUP(A786,PLAN!B:T,9,0)</f>
        <v>46269</v>
      </c>
      <c r="G786" s="59" t="str">
        <f>VLOOKUP(A786,PLAN!B:T,10,0)</f>
        <v>0103612558</v>
      </c>
      <c r="H786" s="58" t="str">
        <f>VLOOKUP(A786,PLAN!B:T,11,0)</f>
        <v>260815A56A</v>
      </c>
      <c r="I786" s="58">
        <f>VLOOKUP(A786,PLAN!B:T,12,0)</f>
        <v>1896</v>
      </c>
      <c r="J786" s="55">
        <f>VLOOKUP(A786,PLAN!B:AB,19,0)</f>
        <v>46258</v>
      </c>
      <c r="K786" s="57" t="str">
        <f>VLOOKUP(A786,PLAN!B:AB,20,0)</f>
        <v>M5</v>
      </c>
      <c r="L786" s="54"/>
      <c r="M786" s="54"/>
      <c r="N786" s="54"/>
      <c r="O786" s="286" t="str">
        <f>VLOOKUP(A786,PLAN!B:AB,21,0)</f>
        <v>F2</v>
      </c>
      <c r="P786" s="285"/>
      <c r="Q786" s="55">
        <f>VLOOKUP(A786,PLAN!B:AB,16,0)</f>
        <v>46255</v>
      </c>
    </row>
    <row r="787" spans="1:17" ht="21" customHeight="1">
      <c r="A787" s="299" t="s">
        <v>7065</v>
      </c>
      <c r="B787" s="60">
        <f>VLOOKUP(A787,PLAN!B:T,5,0)</f>
        <v>11134238</v>
      </c>
      <c r="C787" s="60" t="str">
        <f>VLOOKUP(A787,PLAN!B:T,6,0)</f>
        <v>1436288-K-AK</v>
      </c>
      <c r="D787" s="60" t="str">
        <f>VLOOKUP(A787,PLAN!B:T,7,0)</f>
        <v>AHW14R008P CN</v>
      </c>
      <c r="E787" s="60" t="str">
        <f>VLOOKUP(A787,PLAN!B:T,4,0)</f>
        <v>1001947621</v>
      </c>
      <c r="F787" s="59">
        <f>VLOOKUP(A787,PLAN!B:T,9,0)</f>
        <v>46269</v>
      </c>
      <c r="G787" s="59" t="str">
        <f>VLOOKUP(A787,PLAN!B:T,10,0)</f>
        <v>0103612559</v>
      </c>
      <c r="H787" s="58" t="str">
        <f>VLOOKUP(A787,PLAN!B:T,11,0)</f>
        <v>260815A57A</v>
      </c>
      <c r="I787" s="58">
        <f>VLOOKUP(A787,PLAN!B:T,12,0)</f>
        <v>2500</v>
      </c>
      <c r="J787" s="55">
        <f>VLOOKUP(A787,PLAN!B:AB,19,0)</f>
        <v>46258</v>
      </c>
      <c r="K787" s="57" t="str">
        <f>VLOOKUP(A787,PLAN!B:AB,20,0)</f>
        <v>M6</v>
      </c>
      <c r="L787" s="54"/>
      <c r="M787" s="54"/>
      <c r="N787" s="54"/>
      <c r="O787" s="286" t="str">
        <f>VLOOKUP(A787,PLAN!B:AB,21,0)</f>
        <v>F2</v>
      </c>
      <c r="P787" s="285"/>
      <c r="Q787" s="55">
        <f>VLOOKUP(A787,PLAN!B:AB,16,0)</f>
        <v>46255</v>
      </c>
    </row>
    <row r="788" spans="1:17" ht="21" customHeight="1">
      <c r="A788" s="299" t="s">
        <v>7066</v>
      </c>
      <c r="B788" s="60">
        <f>VLOOKUP(A788,PLAN!B:T,5,0)</f>
        <v>11134239</v>
      </c>
      <c r="C788" s="60" t="str">
        <f>VLOOKUP(A788,PLAN!B:T,6,0)</f>
        <v>1436292-K-AK</v>
      </c>
      <c r="D788" s="60" t="str">
        <f>VLOOKUP(A788,PLAN!B:T,7,0)</f>
        <v>AHW14R011P CN</v>
      </c>
      <c r="E788" s="60" t="str">
        <f>VLOOKUP(A788,PLAN!B:T,4,0)</f>
        <v>1001947622</v>
      </c>
      <c r="F788" s="59">
        <f>VLOOKUP(A788,PLAN!B:T,9,0)</f>
        <v>46269</v>
      </c>
      <c r="G788" s="59" t="str">
        <f>VLOOKUP(A788,PLAN!B:T,10,0)</f>
        <v>0103612560</v>
      </c>
      <c r="H788" s="58" t="str">
        <f>VLOOKUP(A788,PLAN!B:T,11,0)</f>
        <v>260815A58A</v>
      </c>
      <c r="I788" s="58">
        <f>VLOOKUP(A788,PLAN!B:T,12,0)</f>
        <v>1050</v>
      </c>
      <c r="J788" s="55">
        <f>VLOOKUP(A788,PLAN!B:AB,19,0)</f>
        <v>46258</v>
      </c>
      <c r="K788" s="57" t="str">
        <f>VLOOKUP(A788,PLAN!B:AB,20,0)</f>
        <v>M6</v>
      </c>
      <c r="L788" s="54"/>
      <c r="M788" s="54"/>
      <c r="N788" s="54"/>
      <c r="O788" s="286" t="str">
        <f>VLOOKUP(A788,PLAN!B:AB,21,0)</f>
        <v>F2</v>
      </c>
      <c r="P788" s="285"/>
      <c r="Q788" s="55">
        <f>VLOOKUP(A788,PLAN!B:AB,16,0)</f>
        <v>46255</v>
      </c>
    </row>
    <row r="789" spans="1:17" ht="21" customHeight="1">
      <c r="A789" s="299" t="s">
        <v>7067</v>
      </c>
      <c r="B789" s="60">
        <f>VLOOKUP(A789,PLAN!B:T,5,0)</f>
        <v>11117354</v>
      </c>
      <c r="C789" s="60" t="str">
        <f>VLOOKUP(A789,PLAN!B:T,6,0)</f>
        <v>2131726-B-A</v>
      </c>
      <c r="D789" s="60" t="str">
        <f>VLOOKUP(A789,PLAN!B:T,7,0)</f>
        <v>AHW14R013S NO CE</v>
      </c>
      <c r="E789" s="60" t="str">
        <f>VLOOKUP(A789,PLAN!B:T,4,0)</f>
        <v>1001947623</v>
      </c>
      <c r="F789" s="59">
        <f>VLOOKUP(A789,PLAN!B:T,9,0)</f>
        <v>46269</v>
      </c>
      <c r="G789" s="59" t="str">
        <f>VLOOKUP(A789,PLAN!B:T,10,0)</f>
        <v>0103612561</v>
      </c>
      <c r="H789" s="58" t="str">
        <f>VLOOKUP(A789,PLAN!B:T,11,0)</f>
        <v>260815A59A</v>
      </c>
      <c r="I789" s="58">
        <f>VLOOKUP(A789,PLAN!B:T,12,0)</f>
        <v>60</v>
      </c>
      <c r="J789" s="55">
        <f>VLOOKUP(A789,PLAN!B:AB,19,0)</f>
        <v>46258</v>
      </c>
      <c r="K789" s="57" t="str">
        <f>VLOOKUP(A789,PLAN!B:AB,20,0)</f>
        <v>M7</v>
      </c>
      <c r="L789" s="54"/>
      <c r="M789" s="54"/>
      <c r="N789" s="54"/>
      <c r="O789" s="286" t="str">
        <f>VLOOKUP(A789,PLAN!B:AB,21,0)</f>
        <v>F2</v>
      </c>
      <c r="P789" s="285"/>
      <c r="Q789" s="55">
        <f>VLOOKUP(A789,PLAN!B:AB,16,0)</f>
        <v>46255</v>
      </c>
    </row>
    <row r="790" spans="1:17" ht="21" customHeight="1">
      <c r="A790" s="299" t="s">
        <v>7068</v>
      </c>
      <c r="B790" s="60">
        <f>VLOOKUP(A790,PLAN!B:T,5,0)</f>
        <v>11117355</v>
      </c>
      <c r="C790" s="60" t="str">
        <f>VLOOKUP(A790,PLAN!B:T,6,0)</f>
        <v>2131727-B-A</v>
      </c>
      <c r="D790" s="60" t="str">
        <f>VLOOKUP(A790,PLAN!B:T,7,0)</f>
        <v>AHW14R013P NO CE</v>
      </c>
      <c r="E790" s="60" t="str">
        <f>VLOOKUP(A790,PLAN!B:T,4,0)</f>
        <v>1001947624</v>
      </c>
      <c r="F790" s="59">
        <f>VLOOKUP(A790,PLAN!B:T,9,0)</f>
        <v>46269</v>
      </c>
      <c r="G790" s="59" t="str">
        <f>VLOOKUP(A790,PLAN!B:T,10,0)</f>
        <v>0103612562</v>
      </c>
      <c r="H790" s="58" t="str">
        <f>VLOOKUP(A790,PLAN!B:T,11,0)</f>
        <v>260815A60A</v>
      </c>
      <c r="I790" s="58">
        <f>VLOOKUP(A790,PLAN!B:T,12,0)</f>
        <v>60</v>
      </c>
      <c r="J790" s="55">
        <f>VLOOKUP(A790,PLAN!B:AB,19,0)</f>
        <v>46258</v>
      </c>
      <c r="K790" s="57" t="str">
        <f>VLOOKUP(A790,PLAN!B:AB,20,0)</f>
        <v>M7</v>
      </c>
      <c r="L790" s="54"/>
      <c r="M790" s="54"/>
      <c r="N790" s="54"/>
      <c r="O790" s="286" t="str">
        <f>VLOOKUP(A790,PLAN!B:AB,21,0)</f>
        <v>F2</v>
      </c>
      <c r="P790" s="285"/>
      <c r="Q790" s="55">
        <f>VLOOKUP(A790,PLAN!B:AB,16,0)</f>
        <v>46255</v>
      </c>
    </row>
    <row r="791" spans="1:17" ht="21" customHeight="1">
      <c r="A791" s="299" t="s">
        <v>7069</v>
      </c>
      <c r="B791" s="60">
        <f>VLOOKUP(A791,PLAN!B:T,5,0)</f>
        <v>11118083</v>
      </c>
      <c r="C791" s="60" t="str">
        <f>VLOOKUP(A791,PLAN!B:T,6,0)</f>
        <v>2331073-A-A</v>
      </c>
      <c r="D791" s="60" t="str">
        <f>VLOOKUP(A791,PLAN!B:T,7,0)</f>
        <v xml:space="preserve">WAMS-165-16WA CE3 </v>
      </c>
      <c r="E791" s="60" t="str">
        <f>VLOOKUP(A791,PLAN!B:T,4,0)</f>
        <v>1001947625</v>
      </c>
      <c r="F791" s="59">
        <f>VLOOKUP(A791,PLAN!B:T,9,0)</f>
        <v>46269</v>
      </c>
      <c r="G791" s="59" t="str">
        <f>VLOOKUP(A791,PLAN!B:T,10,0)</f>
        <v>0103612563</v>
      </c>
      <c r="H791" s="58" t="str">
        <f>VLOOKUP(A791,PLAN!B:T,11,0)</f>
        <v>260815A61A</v>
      </c>
      <c r="I791" s="58">
        <f>VLOOKUP(A791,PLAN!B:T,12,0)</f>
        <v>90</v>
      </c>
      <c r="J791" s="55">
        <f>VLOOKUP(A791,PLAN!B:AB,19,0)</f>
        <v>46258</v>
      </c>
      <c r="K791" s="57" t="str">
        <f>VLOOKUP(A791,PLAN!B:AB,20,0)</f>
        <v>M7</v>
      </c>
      <c r="L791" s="54"/>
      <c r="M791" s="54"/>
      <c r="N791" s="54"/>
      <c r="O791" s="286" t="str">
        <f>VLOOKUP(A791,PLAN!B:AB,21,0)</f>
        <v>F2</v>
      </c>
      <c r="P791" s="285"/>
      <c r="Q791" s="55">
        <f>VLOOKUP(A791,PLAN!B:AB,16,0)</f>
        <v>46255</v>
      </c>
    </row>
    <row r="792" spans="1:17" ht="21" customHeight="1">
      <c r="A792" s="299" t="s">
        <v>7070</v>
      </c>
      <c r="B792" s="60">
        <f>VLOOKUP(A792,PLAN!B:T,5,0)</f>
        <v>11118084</v>
      </c>
      <c r="C792" s="60" t="str">
        <f>VLOOKUP(A792,PLAN!B:T,6,0)</f>
        <v>2331074-A-A</v>
      </c>
      <c r="D792" s="60" t="str">
        <f>VLOOKUP(A792,PLAN!B:T,7,0)</f>
        <v>WAMS-180-16WA CE3</v>
      </c>
      <c r="E792" s="60" t="str">
        <f>VLOOKUP(A792,PLAN!B:T,4,0)</f>
        <v>1001947626</v>
      </c>
      <c r="F792" s="59">
        <f>VLOOKUP(A792,PLAN!B:T,9,0)</f>
        <v>46269</v>
      </c>
      <c r="G792" s="59" t="str">
        <f>VLOOKUP(A792,PLAN!B:T,10,0)</f>
        <v>0103612564</v>
      </c>
      <c r="H792" s="58" t="str">
        <f>VLOOKUP(A792,PLAN!B:T,11,0)</f>
        <v>260815A62A</v>
      </c>
      <c r="I792" s="58">
        <f>VLOOKUP(A792,PLAN!B:T,12,0)</f>
        <v>60</v>
      </c>
      <c r="J792" s="55">
        <f>VLOOKUP(A792,PLAN!B:AB,19,0)</f>
        <v>46258</v>
      </c>
      <c r="K792" s="57" t="str">
        <f>VLOOKUP(A792,PLAN!B:AB,20,0)</f>
        <v>M7</v>
      </c>
      <c r="L792" s="54"/>
      <c r="M792" s="54"/>
      <c r="N792" s="54"/>
      <c r="O792" s="286" t="str">
        <f>VLOOKUP(A792,PLAN!B:AB,21,0)</f>
        <v>F2</v>
      </c>
      <c r="P792" s="285"/>
      <c r="Q792" s="55">
        <f>VLOOKUP(A792,PLAN!B:AB,16,0)</f>
        <v>46255</v>
      </c>
    </row>
    <row r="793" spans="1:17" ht="21" customHeight="1">
      <c r="A793" s="299" t="s">
        <v>7071</v>
      </c>
      <c r="B793" s="60">
        <f>VLOOKUP(A793,PLAN!B:T,5,0)</f>
        <v>11134336</v>
      </c>
      <c r="C793" s="60" t="str">
        <f>VLOOKUP(A793,PLAN!B:T,6,0)</f>
        <v>2331162-A-A</v>
      </c>
      <c r="D793" s="60" t="str">
        <f>VLOOKUP(A793,PLAN!B:T,7,0)</f>
        <v>WAIN-CKI-200-BA CE3</v>
      </c>
      <c r="E793" s="60" t="str">
        <f>VLOOKUP(A793,PLAN!B:T,4,0)</f>
        <v>1001947627</v>
      </c>
      <c r="F793" s="59">
        <f>VLOOKUP(A793,PLAN!B:T,9,0)</f>
        <v>46269</v>
      </c>
      <c r="G793" s="59" t="str">
        <f>VLOOKUP(A793,PLAN!B:T,10,0)</f>
        <v>0103612565</v>
      </c>
      <c r="H793" s="58" t="str">
        <f>VLOOKUP(A793,PLAN!B:T,11,0)</f>
        <v>260815A63A</v>
      </c>
      <c r="I793" s="58">
        <f>VLOOKUP(A793,PLAN!B:T,12,0)</f>
        <v>10</v>
      </c>
      <c r="J793" s="55">
        <f>VLOOKUP(A793,PLAN!B:AB,19,0)</f>
        <v>46258</v>
      </c>
      <c r="K793" s="57" t="str">
        <f>VLOOKUP(A793,PLAN!B:AB,20,0)</f>
        <v>M7</v>
      </c>
      <c r="L793" s="54"/>
      <c r="M793" s="54"/>
      <c r="N793" s="54"/>
      <c r="O793" s="286" t="str">
        <f>VLOOKUP(A793,PLAN!B:AB,21,0)</f>
        <v>F2</v>
      </c>
      <c r="P793" s="285"/>
      <c r="Q793" s="55">
        <f>VLOOKUP(A793,PLAN!B:AB,16,0)</f>
        <v>46255</v>
      </c>
    </row>
    <row r="794" spans="1:17" ht="21" customHeight="1">
      <c r="A794" s="299" t="s">
        <v>7072</v>
      </c>
      <c r="B794" s="60">
        <f>VLOOKUP(A794,PLAN!B:T,5,0)</f>
        <v>11134337</v>
      </c>
      <c r="C794" s="60" t="str">
        <f>VLOOKUP(A794,PLAN!B:T,6,0)</f>
        <v>2331163-A-A</v>
      </c>
      <c r="D794" s="60" t="str">
        <f>VLOOKUP(A794,PLAN!B:T,7,0)</f>
        <v>WAIN-CKI-200-BS CE3</v>
      </c>
      <c r="E794" s="60" t="str">
        <f>VLOOKUP(A794,PLAN!B:T,4,0)</f>
        <v>1001947628</v>
      </c>
      <c r="F794" s="59">
        <f>VLOOKUP(A794,PLAN!B:T,9,0)</f>
        <v>46269</v>
      </c>
      <c r="G794" s="59" t="str">
        <f>VLOOKUP(A794,PLAN!B:T,10,0)</f>
        <v>0103612566</v>
      </c>
      <c r="H794" s="58" t="str">
        <f>VLOOKUP(A794,PLAN!B:T,11,0)</f>
        <v>260815A64A</v>
      </c>
      <c r="I794" s="58">
        <f>VLOOKUP(A794,PLAN!B:T,12,0)</f>
        <v>10</v>
      </c>
      <c r="J794" s="55">
        <f>VLOOKUP(A794,PLAN!B:AB,19,0)</f>
        <v>46258</v>
      </c>
      <c r="K794" s="57" t="str">
        <f>VLOOKUP(A794,PLAN!B:AB,20,0)</f>
        <v>M7</v>
      </c>
      <c r="L794" s="54"/>
      <c r="M794" s="54"/>
      <c r="N794" s="54"/>
      <c r="O794" s="286" t="str">
        <f>VLOOKUP(A794,PLAN!B:AB,21,0)</f>
        <v>F2</v>
      </c>
      <c r="P794" s="285"/>
      <c r="Q794" s="55">
        <f>VLOOKUP(A794,PLAN!B:AB,16,0)</f>
        <v>46255</v>
      </c>
    </row>
    <row r="795" spans="1:17" ht="21" customHeight="1">
      <c r="A795" s="299" t="s">
        <v>7073</v>
      </c>
      <c r="B795" s="60">
        <f>VLOOKUP(A795,PLAN!B:T,5,0)</f>
        <v>11134338</v>
      </c>
      <c r="C795" s="60" t="str">
        <f>VLOOKUP(A795,PLAN!B:T,6,0)</f>
        <v>2331164-A-A</v>
      </c>
      <c r="D795" s="60" t="str">
        <f>VLOOKUP(A795,PLAN!B:T,7,0)</f>
        <v>WAIN-CKI-18-200-BS CE3</v>
      </c>
      <c r="E795" s="60" t="str">
        <f>VLOOKUP(A795,PLAN!B:T,4,0)</f>
        <v>1001947629</v>
      </c>
      <c r="F795" s="59">
        <f>VLOOKUP(A795,PLAN!B:T,9,0)</f>
        <v>46269</v>
      </c>
      <c r="G795" s="59" t="str">
        <f>VLOOKUP(A795,PLAN!B:T,10,0)</f>
        <v>0103612568</v>
      </c>
      <c r="H795" s="58" t="str">
        <f>VLOOKUP(A795,PLAN!B:T,11,0)</f>
        <v>260815A65A</v>
      </c>
      <c r="I795" s="58">
        <f>VLOOKUP(A795,PLAN!B:T,12,0)</f>
        <v>5</v>
      </c>
      <c r="J795" s="55">
        <f>VLOOKUP(A795,PLAN!B:AB,19,0)</f>
        <v>46258</v>
      </c>
      <c r="K795" s="57" t="str">
        <f>VLOOKUP(A795,PLAN!B:AB,20,0)</f>
        <v>M7</v>
      </c>
      <c r="L795" s="54"/>
      <c r="M795" s="54"/>
      <c r="N795" s="54"/>
      <c r="O795" s="286" t="str">
        <f>VLOOKUP(A795,PLAN!B:AB,21,0)</f>
        <v>F2</v>
      </c>
      <c r="P795" s="285"/>
      <c r="Q795" s="55">
        <f>VLOOKUP(A795,PLAN!B:AB,16,0)</f>
        <v>46255</v>
      </c>
    </row>
    <row r="796" spans="1:17" ht="21" customHeight="1">
      <c r="A796" s="299" t="s">
        <v>7074</v>
      </c>
      <c r="B796" s="60">
        <f>VLOOKUP(A796,PLAN!B:T,5,0)</f>
        <v>11135259</v>
      </c>
      <c r="C796" s="60" t="str">
        <f>VLOOKUP(A796,PLAN!B:T,6,0)</f>
        <v>1556100-K-AK</v>
      </c>
      <c r="D796" s="60" t="str">
        <f>VLOOKUP(A796,PLAN!B:T,7,0)</f>
        <v>WAIN-CKI-10-300 KR</v>
      </c>
      <c r="E796" s="60" t="str">
        <f>VLOOKUP(A796,PLAN!B:T,4,0)</f>
        <v>1001947630</v>
      </c>
      <c r="F796" s="59">
        <f>VLOOKUP(A796,PLAN!B:T,9,0)</f>
        <v>46269</v>
      </c>
      <c r="G796" s="59" t="str">
        <f>VLOOKUP(A796,PLAN!B:T,10,0)</f>
        <v>0103612569</v>
      </c>
      <c r="H796" s="58" t="str">
        <f>VLOOKUP(A796,PLAN!B:T,11,0)</f>
        <v>260815A66A</v>
      </c>
      <c r="I796" s="58">
        <f>VLOOKUP(A796,PLAN!B:T,12,0)</f>
        <v>3</v>
      </c>
      <c r="J796" s="55">
        <f>VLOOKUP(A796,PLAN!B:AB,19,0)</f>
        <v>46258</v>
      </c>
      <c r="K796" s="57" t="str">
        <f>VLOOKUP(A796,PLAN!B:AB,20,0)</f>
        <v>M7</v>
      </c>
      <c r="L796" s="54"/>
      <c r="M796" s="54"/>
      <c r="N796" s="54"/>
      <c r="O796" s="286" t="str">
        <f>VLOOKUP(A796,PLAN!B:AB,21,0)</f>
        <v>F2</v>
      </c>
      <c r="P796" s="285"/>
      <c r="Q796" s="55">
        <f>VLOOKUP(A796,PLAN!B:AB,16,0)</f>
        <v>46255</v>
      </c>
    </row>
    <row r="797" spans="1:17" ht="21" customHeight="1">
      <c r="A797" s="299" t="s">
        <v>7075</v>
      </c>
      <c r="B797" s="60">
        <f>VLOOKUP(A797,PLAN!B:T,5,0)</f>
        <v>11135271</v>
      </c>
      <c r="C797" s="60" t="str">
        <f>VLOOKUP(A797,PLAN!B:T,6,0)</f>
        <v>1731007-H-A</v>
      </c>
      <c r="D797" s="60" t="str">
        <f>VLOOKUP(A797,PLAN!B:T,7,0)</f>
        <v>WAIN-CKI-008-200 KR</v>
      </c>
      <c r="E797" s="60" t="str">
        <f>VLOOKUP(A797,PLAN!B:T,4,0)</f>
        <v>1001947631</v>
      </c>
      <c r="F797" s="59">
        <f>VLOOKUP(A797,PLAN!B:T,9,0)</f>
        <v>46269</v>
      </c>
      <c r="G797" s="59" t="str">
        <f>VLOOKUP(A797,PLAN!B:T,10,0)</f>
        <v>0103612570</v>
      </c>
      <c r="H797" s="58" t="str">
        <f>VLOOKUP(A797,PLAN!B:T,11,0)</f>
        <v>260815A67A</v>
      </c>
      <c r="I797" s="58">
        <f>VLOOKUP(A797,PLAN!B:T,12,0)</f>
        <v>4</v>
      </c>
      <c r="J797" s="55">
        <f>VLOOKUP(A797,PLAN!B:AB,19,0)</f>
        <v>46258</v>
      </c>
      <c r="K797" s="57" t="str">
        <f>VLOOKUP(A797,PLAN!B:AB,20,0)</f>
        <v>M7</v>
      </c>
      <c r="L797" s="54"/>
      <c r="M797" s="54"/>
      <c r="N797" s="54"/>
      <c r="O797" s="286" t="str">
        <f>VLOOKUP(A797,PLAN!B:AB,21,0)</f>
        <v>F2</v>
      </c>
      <c r="P797" s="285"/>
      <c r="Q797" s="55">
        <f>VLOOKUP(A797,PLAN!B:AB,16,0)</f>
        <v>46255</v>
      </c>
    </row>
    <row r="798" spans="1:17" ht="21" customHeight="1">
      <c r="A798" s="299" t="s">
        <v>7076</v>
      </c>
      <c r="B798" s="60">
        <f>VLOOKUP(A798,PLAN!B:T,5,0)</f>
        <v>11135279</v>
      </c>
      <c r="C798" s="60" t="str">
        <f>VLOOKUP(A798,PLAN!B:T,6,0)</f>
        <v>1931031-E-A</v>
      </c>
      <c r="D798" s="60" t="str">
        <f>VLOOKUP(A798,PLAN!B:T,7,0)</f>
        <v>AMS-135-1445 KR</v>
      </c>
      <c r="E798" s="60" t="str">
        <f>VLOOKUP(A798,PLAN!B:T,4,0)</f>
        <v>1001947632</v>
      </c>
      <c r="F798" s="59">
        <f>VLOOKUP(A798,PLAN!B:T,9,0)</f>
        <v>46269</v>
      </c>
      <c r="G798" s="59" t="str">
        <f>VLOOKUP(A798,PLAN!B:T,10,0)</f>
        <v>0103612571</v>
      </c>
      <c r="H798" s="58" t="str">
        <f>VLOOKUP(A798,PLAN!B:T,11,0)</f>
        <v>260815A68A</v>
      </c>
      <c r="I798" s="58">
        <f>VLOOKUP(A798,PLAN!B:T,12,0)</f>
        <v>30</v>
      </c>
      <c r="J798" s="55">
        <f>VLOOKUP(A798,PLAN!B:AB,19,0)</f>
        <v>46258</v>
      </c>
      <c r="K798" s="57" t="str">
        <f>VLOOKUP(A798,PLAN!B:AB,20,0)</f>
        <v>M7</v>
      </c>
      <c r="L798" s="54"/>
      <c r="M798" s="54"/>
      <c r="N798" s="54"/>
      <c r="O798" s="286" t="str">
        <f>VLOOKUP(A798,PLAN!B:AB,21,0)</f>
        <v>F2</v>
      </c>
      <c r="P798" s="285"/>
      <c r="Q798" s="55">
        <f>VLOOKUP(A798,PLAN!B:AB,16,0)</f>
        <v>46255</v>
      </c>
    </row>
    <row r="799" spans="1:17" ht="21" customHeight="1">
      <c r="A799" s="299" t="s">
        <v>7077</v>
      </c>
      <c r="B799" s="60">
        <f>VLOOKUP(A799,PLAN!B:T,5,0)</f>
        <v>11135280</v>
      </c>
      <c r="C799" s="60" t="str">
        <f>VLOOKUP(A799,PLAN!B:T,6,0)</f>
        <v>1931032-E-A</v>
      </c>
      <c r="D799" s="60" t="str">
        <f>VLOOKUP(A799,PLAN!B:T,7,0)</f>
        <v>AMS-165-1445 KR</v>
      </c>
      <c r="E799" s="60" t="str">
        <f>VLOOKUP(A799,PLAN!B:T,4,0)</f>
        <v>1001947633</v>
      </c>
      <c r="F799" s="59">
        <f>VLOOKUP(A799,PLAN!B:T,9,0)</f>
        <v>46269</v>
      </c>
      <c r="G799" s="59" t="str">
        <f>VLOOKUP(A799,PLAN!B:T,10,0)</f>
        <v>0103612572</v>
      </c>
      <c r="H799" s="58" t="str">
        <f>VLOOKUP(A799,PLAN!B:T,11,0)</f>
        <v>260815A69A</v>
      </c>
      <c r="I799" s="58">
        <f>VLOOKUP(A799,PLAN!B:T,12,0)</f>
        <v>100</v>
      </c>
      <c r="J799" s="55">
        <f>VLOOKUP(A799,PLAN!B:AB,19,0)</f>
        <v>46258</v>
      </c>
      <c r="K799" s="57" t="str">
        <f>VLOOKUP(A799,PLAN!B:AB,20,0)</f>
        <v>M7</v>
      </c>
      <c r="L799" s="54"/>
      <c r="M799" s="54"/>
      <c r="N799" s="54"/>
      <c r="O799" s="286" t="str">
        <f>VLOOKUP(A799,PLAN!B:AB,21,0)</f>
        <v>F2</v>
      </c>
      <c r="P799" s="285"/>
      <c r="Q799" s="55">
        <f>VLOOKUP(A799,PLAN!B:AB,16,0)</f>
        <v>46255</v>
      </c>
    </row>
    <row r="800" spans="1:17" ht="21" customHeight="1">
      <c r="A800" s="299" t="s">
        <v>7078</v>
      </c>
      <c r="B800" s="60">
        <f>VLOOKUP(A800,PLAN!B:T,5,0)</f>
        <v>11135718</v>
      </c>
      <c r="C800" s="60" t="str">
        <f>VLOOKUP(A800,PLAN!B:T,6,0)</f>
        <v>2631193-0-A</v>
      </c>
      <c r="D800" s="60" t="str">
        <f>VLOOKUP(A800,PLAN!B:T,7,0)</f>
        <v>AIN-CNX-14-215 KR</v>
      </c>
      <c r="E800" s="60" t="str">
        <f>VLOOKUP(A800,PLAN!B:T,4,0)</f>
        <v>1001947634</v>
      </c>
      <c r="F800" s="59">
        <f>VLOOKUP(A800,PLAN!B:T,9,0)</f>
        <v>46269</v>
      </c>
      <c r="G800" s="59" t="str">
        <f>VLOOKUP(A800,PLAN!B:T,10,0)</f>
        <v>0103612573</v>
      </c>
      <c r="H800" s="58" t="str">
        <f>VLOOKUP(A800,PLAN!B:T,11,0)</f>
        <v>260815A70A</v>
      </c>
      <c r="I800" s="58">
        <f>VLOOKUP(A800,PLAN!B:T,12,0)</f>
        <v>424</v>
      </c>
      <c r="J800" s="55">
        <f>VLOOKUP(A800,PLAN!B:AB,19,0)</f>
        <v>46258</v>
      </c>
      <c r="K800" s="57" t="str">
        <f>VLOOKUP(A800,PLAN!B:AB,20,0)</f>
        <v>M7</v>
      </c>
      <c r="L800" s="54"/>
      <c r="M800" s="54"/>
      <c r="N800" s="54"/>
      <c r="O800" s="286" t="str">
        <f>VLOOKUP(A800,PLAN!B:AB,21,0)</f>
        <v>F2</v>
      </c>
      <c r="P800" s="285"/>
      <c r="Q800" s="55">
        <f>VLOOKUP(A800,PLAN!B:AB,16,0)</f>
        <v>46255</v>
      </c>
    </row>
    <row r="801" spans="1:17" ht="21" customHeight="1">
      <c r="A801" s="299" t="s">
        <v>7079</v>
      </c>
      <c r="B801" s="60">
        <f>VLOOKUP(A801,PLAN!B:T,5,0)</f>
        <v>11127218</v>
      </c>
      <c r="C801" s="60" t="str">
        <f>VLOOKUP(A801,PLAN!B:T,6,0)</f>
        <v>2131626-B-A</v>
      </c>
      <c r="D801" s="60" t="str">
        <f>VLOOKUP(A801,PLAN!B:T,7,0)</f>
        <v>WAIN-CKI-200-BS NO CE</v>
      </c>
      <c r="E801" s="60" t="str">
        <f>VLOOKUP(A801,PLAN!B:T,4,0)</f>
        <v>1001947635</v>
      </c>
      <c r="F801" s="59">
        <f>VLOOKUP(A801,PLAN!B:T,9,0)</f>
        <v>46269</v>
      </c>
      <c r="G801" s="59" t="str">
        <f>VLOOKUP(A801,PLAN!B:T,10,0)</f>
        <v>0103612574</v>
      </c>
      <c r="H801" s="58" t="str">
        <f>VLOOKUP(A801,PLAN!B:T,11,0)</f>
        <v>260815A71A</v>
      </c>
      <c r="I801" s="58">
        <f>VLOOKUP(A801,PLAN!B:T,12,0)</f>
        <v>290</v>
      </c>
      <c r="J801" s="55">
        <f>VLOOKUP(A801,PLAN!B:AB,19,0)</f>
        <v>46258</v>
      </c>
      <c r="K801" s="57" t="str">
        <f>VLOOKUP(A801,PLAN!B:AB,20,0)</f>
        <v>M7</v>
      </c>
      <c r="L801" s="54"/>
      <c r="M801" s="54"/>
      <c r="N801" s="54"/>
      <c r="O801" s="286" t="str">
        <f>VLOOKUP(A801,PLAN!B:AB,21,0)</f>
        <v>F2</v>
      </c>
      <c r="P801" s="285"/>
      <c r="Q801" s="55">
        <f>VLOOKUP(A801,PLAN!B:AB,16,0)</f>
        <v>46255</v>
      </c>
    </row>
    <row r="802" spans="1:17" ht="21" customHeight="1">
      <c r="A802" s="299" t="s">
        <v>7080</v>
      </c>
      <c r="B802" s="60">
        <f>VLOOKUP(A802,PLAN!B:T,5,0)</f>
        <v>11127822</v>
      </c>
      <c r="C802" s="60" t="str">
        <f>VLOOKUP(A802,PLAN!B:T,6,0)</f>
        <v>2131620-B-A</v>
      </c>
      <c r="D802" s="60" t="str">
        <f>VLOOKUP(A802,PLAN!B:T,7,0)</f>
        <v>WAIN-CKI-10-200 NO CE</v>
      </c>
      <c r="E802" s="60" t="str">
        <f>VLOOKUP(A802,PLAN!B:T,4,0)</f>
        <v>1001947636</v>
      </c>
      <c r="F802" s="59">
        <f>VLOOKUP(A802,PLAN!B:T,9,0)</f>
        <v>46269</v>
      </c>
      <c r="G802" s="59" t="str">
        <f>VLOOKUP(A802,PLAN!B:T,10,0)</f>
        <v>0103612575</v>
      </c>
      <c r="H802" s="58" t="str">
        <f>VLOOKUP(A802,PLAN!B:T,11,0)</f>
        <v>260815A72A</v>
      </c>
      <c r="I802" s="58">
        <f>VLOOKUP(A802,PLAN!B:T,12,0)</f>
        <v>30</v>
      </c>
      <c r="J802" s="55">
        <f>VLOOKUP(A802,PLAN!B:AB,19,0)</f>
        <v>46258</v>
      </c>
      <c r="K802" s="57" t="str">
        <f>VLOOKUP(A802,PLAN!B:AB,20,0)</f>
        <v>M7</v>
      </c>
      <c r="L802" s="54"/>
      <c r="M802" s="54"/>
      <c r="N802" s="54"/>
      <c r="O802" s="286" t="str">
        <f>VLOOKUP(A802,PLAN!B:AB,21,0)</f>
        <v>F2</v>
      </c>
      <c r="P802" s="285"/>
      <c r="Q802" s="55">
        <f>VLOOKUP(A802,PLAN!B:AB,16,0)</f>
        <v>46255</v>
      </c>
    </row>
    <row r="803" spans="1:17" ht="21" customHeight="1">
      <c r="A803" s="299" t="s">
        <v>7081</v>
      </c>
      <c r="B803" s="60">
        <f>VLOOKUP(A803,PLAN!B:T,5,0)</f>
        <v>11127824</v>
      </c>
      <c r="C803" s="60" t="str">
        <f>VLOOKUP(A803,PLAN!B:T,6,0)</f>
        <v>2131622-B-A</v>
      </c>
      <c r="D803" s="60" t="str">
        <f>VLOOKUP(A803,PLAN!B:T,7,0)</f>
        <v>WAIN-CKI-008-200 NO CE</v>
      </c>
      <c r="E803" s="60" t="str">
        <f>VLOOKUP(A803,PLAN!B:T,4,0)</f>
        <v>1001947637</v>
      </c>
      <c r="F803" s="59">
        <f>VLOOKUP(A803,PLAN!B:T,9,0)</f>
        <v>46269</v>
      </c>
      <c r="G803" s="59" t="str">
        <f>VLOOKUP(A803,PLAN!B:T,10,0)</f>
        <v>0103612576</v>
      </c>
      <c r="H803" s="58" t="str">
        <f>VLOOKUP(A803,PLAN!B:T,11,0)</f>
        <v>260815A73A</v>
      </c>
      <c r="I803" s="58">
        <f>VLOOKUP(A803,PLAN!B:T,12,0)</f>
        <v>62</v>
      </c>
      <c r="J803" s="55">
        <f>VLOOKUP(A803,PLAN!B:AB,19,0)</f>
        <v>46258</v>
      </c>
      <c r="K803" s="57" t="str">
        <f>VLOOKUP(A803,PLAN!B:AB,20,0)</f>
        <v>M7</v>
      </c>
      <c r="L803" s="54"/>
      <c r="M803" s="54"/>
      <c r="N803" s="54"/>
      <c r="O803" s="286" t="str">
        <f>VLOOKUP(A803,PLAN!B:AB,21,0)</f>
        <v>F2</v>
      </c>
      <c r="P803" s="285"/>
      <c r="Q803" s="55">
        <f>VLOOKUP(A803,PLAN!B:AB,16,0)</f>
        <v>46255</v>
      </c>
    </row>
    <row r="804" spans="1:17" ht="21" customHeight="1">
      <c r="A804" s="299" t="s">
        <v>7082</v>
      </c>
      <c r="B804" s="60">
        <f>VLOOKUP(A804,PLAN!B:T,5,0)</f>
        <v>11131246</v>
      </c>
      <c r="C804" s="60" t="str">
        <f>VLOOKUP(A804,PLAN!B:T,6,0)</f>
        <v>2331231-A-A</v>
      </c>
      <c r="D804" s="60" t="str">
        <f>VLOOKUP(A804,PLAN!B:T,7,0)</f>
        <v>WAMS-180-1645 NOCE</v>
      </c>
      <c r="E804" s="60" t="str">
        <f>VLOOKUP(A804,PLAN!B:T,4,0)</f>
        <v>1001947638</v>
      </c>
      <c r="F804" s="59">
        <f>VLOOKUP(A804,PLAN!B:T,9,0)</f>
        <v>46269</v>
      </c>
      <c r="G804" s="59" t="str">
        <f>VLOOKUP(A804,PLAN!B:T,10,0)</f>
        <v>0103612577</v>
      </c>
      <c r="H804" s="58" t="str">
        <f>VLOOKUP(A804,PLAN!B:T,11,0)</f>
        <v>260815A74A</v>
      </c>
      <c r="I804" s="58">
        <f>VLOOKUP(A804,PLAN!B:T,12,0)</f>
        <v>20</v>
      </c>
      <c r="J804" s="55">
        <f>VLOOKUP(A804,PLAN!B:AB,19,0)</f>
        <v>46258</v>
      </c>
      <c r="K804" s="57" t="str">
        <f>VLOOKUP(A804,PLAN!B:AB,20,0)</f>
        <v>M7</v>
      </c>
      <c r="L804" s="54"/>
      <c r="M804" s="54"/>
      <c r="N804" s="54"/>
      <c r="O804" s="286" t="str">
        <f>VLOOKUP(A804,PLAN!B:AB,21,0)</f>
        <v>F2</v>
      </c>
      <c r="P804" s="285"/>
      <c r="Q804" s="55">
        <f>VLOOKUP(A804,PLAN!B:AB,16,0)</f>
        <v>46255</v>
      </c>
    </row>
    <row r="805" spans="1:17" ht="21" customHeight="1">
      <c r="A805" s="299" t="s">
        <v>7083</v>
      </c>
      <c r="B805" s="60">
        <f>VLOOKUP(A805,PLAN!B:T,5,0)</f>
        <v>11131249</v>
      </c>
      <c r="C805" s="60" t="str">
        <f>VLOOKUP(A805,PLAN!B:T,6,0)</f>
        <v>2331234-A-A</v>
      </c>
      <c r="D805" s="60" t="str">
        <f>VLOOKUP(A805,PLAN!B:T,7,0)</f>
        <v>WAMS-180-16ST NOCE</v>
      </c>
      <c r="E805" s="60" t="str">
        <f>VLOOKUP(A805,PLAN!B:T,4,0)</f>
        <v>1001947639</v>
      </c>
      <c r="F805" s="59">
        <f>VLOOKUP(A805,PLAN!B:T,9,0)</f>
        <v>46269</v>
      </c>
      <c r="G805" s="59" t="str">
        <f>VLOOKUP(A805,PLAN!B:T,10,0)</f>
        <v>0103612578</v>
      </c>
      <c r="H805" s="58" t="str">
        <f>VLOOKUP(A805,PLAN!B:T,11,0)</f>
        <v>260815A75A</v>
      </c>
      <c r="I805" s="58">
        <f>VLOOKUP(A805,PLAN!B:T,12,0)</f>
        <v>20</v>
      </c>
      <c r="J805" s="55">
        <f>VLOOKUP(A805,PLAN!B:AB,19,0)</f>
        <v>46258</v>
      </c>
      <c r="K805" s="57" t="str">
        <f>VLOOKUP(A805,PLAN!B:AB,20,0)</f>
        <v>M7</v>
      </c>
      <c r="L805" s="54"/>
      <c r="M805" s="54"/>
      <c r="N805" s="54"/>
      <c r="O805" s="286" t="str">
        <f>VLOOKUP(A805,PLAN!B:AB,21,0)</f>
        <v>F2</v>
      </c>
      <c r="P805" s="285"/>
      <c r="Q805" s="55">
        <f>VLOOKUP(A805,PLAN!B:AB,16,0)</f>
        <v>46255</v>
      </c>
    </row>
    <row r="806" spans="1:17" ht="21" customHeight="1">
      <c r="A806" s="299" t="s">
        <v>7084</v>
      </c>
      <c r="B806" s="60">
        <f>VLOOKUP(A806,PLAN!B:T,5,0)</f>
        <v>11131252</v>
      </c>
      <c r="C806" s="60" t="str">
        <f>VLOOKUP(A806,PLAN!B:T,6,0)</f>
        <v>2331237-A-A</v>
      </c>
      <c r="D806" s="60" t="str">
        <f>VLOOKUP(A806,PLAN!B:T,7,0)</f>
        <v>WAMS-180-16WA NOCE</v>
      </c>
      <c r="E806" s="60" t="str">
        <f>VLOOKUP(A806,PLAN!B:T,4,0)</f>
        <v>1001947640</v>
      </c>
      <c r="F806" s="59">
        <f>VLOOKUP(A806,PLAN!B:T,9,0)</f>
        <v>46269</v>
      </c>
      <c r="G806" s="59" t="str">
        <f>VLOOKUP(A806,PLAN!B:T,10,0)</f>
        <v>0103612579</v>
      </c>
      <c r="H806" s="58" t="str">
        <f>VLOOKUP(A806,PLAN!B:T,11,0)</f>
        <v>260815A76A</v>
      </c>
      <c r="I806" s="58">
        <f>VLOOKUP(A806,PLAN!B:T,12,0)</f>
        <v>20</v>
      </c>
      <c r="J806" s="55">
        <f>VLOOKUP(A806,PLAN!B:AB,19,0)</f>
        <v>46258</v>
      </c>
      <c r="K806" s="57" t="str">
        <f>VLOOKUP(A806,PLAN!B:AB,20,0)</f>
        <v>M7</v>
      </c>
      <c r="L806" s="54"/>
      <c r="M806" s="54"/>
      <c r="N806" s="54"/>
      <c r="O806" s="286" t="str">
        <f>VLOOKUP(A806,PLAN!B:AB,21,0)</f>
        <v>F2</v>
      </c>
      <c r="P806" s="285"/>
      <c r="Q806" s="55">
        <f>VLOOKUP(A806,PLAN!B:AB,16,0)</f>
        <v>46255</v>
      </c>
    </row>
    <row r="807" spans="1:17" ht="21" customHeight="1">
      <c r="A807" s="299" t="s">
        <v>7163</v>
      </c>
      <c r="B807" s="60">
        <f>VLOOKUP(A807,PLAN!B:T,5,0)</f>
        <v>11126837</v>
      </c>
      <c r="C807" s="60" t="str">
        <f>VLOOKUP(A807,PLAN!B:T,6,0)</f>
        <v>2131721-C-AK</v>
      </c>
      <c r="D807" s="60" t="str">
        <f>VLOOKUP(A807,PLAN!B:T,7,0)</f>
        <v>APW14R009S NOCE</v>
      </c>
      <c r="E807" s="60" t="str">
        <f>VLOOKUP(A807,PLAN!B:T,4,0)</f>
        <v>1001947717</v>
      </c>
      <c r="F807" s="59">
        <f>VLOOKUP(A807,PLAN!B:T,9,0)</f>
        <v>46269</v>
      </c>
      <c r="G807" s="59" t="str">
        <f>VLOOKUP(A807,PLAN!B:T,10,0)</f>
        <v>0103613114</v>
      </c>
      <c r="H807" s="58" t="str">
        <f>VLOOKUP(A807,PLAN!B:T,11,0)</f>
        <v>260815A77A</v>
      </c>
      <c r="I807" s="58">
        <f>VLOOKUP(A807,PLAN!B:T,12,0)</f>
        <v>120</v>
      </c>
      <c r="J807" s="55">
        <f>VLOOKUP(A807,PLAN!B:AB,19,0)</f>
        <v>46258</v>
      </c>
      <c r="K807" s="57" t="str">
        <f>VLOOKUP(A807,PLAN!B:AB,20,0)</f>
        <v>M7</v>
      </c>
      <c r="L807" s="54"/>
      <c r="M807" s="54"/>
      <c r="N807" s="54"/>
      <c r="O807" s="286" t="str">
        <f>VLOOKUP(A807,PLAN!B:AB,21,0)</f>
        <v>F2</v>
      </c>
      <c r="P807" s="285"/>
      <c r="Q807" s="55">
        <f>VLOOKUP(A807,PLAN!B:AB,16,0)</f>
        <v>46255</v>
      </c>
    </row>
    <row r="808" spans="1:17" ht="21" customHeight="1">
      <c r="A808" s="299" t="s">
        <v>7164</v>
      </c>
      <c r="B808" s="60">
        <f>VLOOKUP(A808,PLAN!B:T,5,0)</f>
        <v>11126857</v>
      </c>
      <c r="C808" s="60" t="str">
        <f>VLOOKUP(A808,PLAN!B:T,6,0)</f>
        <v>2231010-B-AK</v>
      </c>
      <c r="D808" s="60" t="str">
        <f>VLOOKUP(A808,PLAN!B:T,7,0)</f>
        <v>PAGH18M371 NOCE</v>
      </c>
      <c r="E808" s="60" t="str">
        <f>VLOOKUP(A808,PLAN!B:T,4,0)</f>
        <v>1001947718</v>
      </c>
      <c r="F808" s="59">
        <f>VLOOKUP(A808,PLAN!B:T,9,0)</f>
        <v>46269</v>
      </c>
      <c r="G808" s="59" t="str">
        <f>VLOOKUP(A808,PLAN!B:T,10,0)</f>
        <v>0103613115</v>
      </c>
      <c r="H808" s="58" t="str">
        <f>VLOOKUP(A808,PLAN!B:T,11,0)</f>
        <v>260815A78A</v>
      </c>
      <c r="I808" s="58">
        <f>VLOOKUP(A808,PLAN!B:T,12,0)</f>
        <v>5</v>
      </c>
      <c r="J808" s="55">
        <f>VLOOKUP(A808,PLAN!B:AB,19,0)</f>
        <v>46258</v>
      </c>
      <c r="K808" s="57" t="str">
        <f>VLOOKUP(A808,PLAN!B:AB,20,0)</f>
        <v>M7</v>
      </c>
      <c r="L808" s="54"/>
      <c r="M808" s="54"/>
      <c r="N808" s="54"/>
      <c r="O808" s="286" t="str">
        <f>VLOOKUP(A808,PLAN!B:AB,21,0)</f>
        <v>F2</v>
      </c>
      <c r="P808" s="285"/>
      <c r="Q808" s="55">
        <f>VLOOKUP(A808,PLAN!B:AB,16,0)</f>
        <v>46255</v>
      </c>
    </row>
    <row r="809" spans="1:17" ht="21" customHeight="1">
      <c r="A809" s="299" t="s">
        <v>7165</v>
      </c>
      <c r="B809" s="60">
        <f>VLOOKUP(A809,PLAN!B:T,5,0)</f>
        <v>11126889</v>
      </c>
      <c r="C809" s="60" t="str">
        <f>VLOOKUP(A809,PLAN!B:T,6,0)</f>
        <v>2231042-A-AK</v>
      </c>
      <c r="D809" s="60" t="str">
        <f>VLOOKUP(A809,PLAN!B:T,7,0)</f>
        <v>PAGP140300 NOCE</v>
      </c>
      <c r="E809" s="60" t="str">
        <f>VLOOKUP(A809,PLAN!B:T,4,0)</f>
        <v>1001947719</v>
      </c>
      <c r="F809" s="59">
        <f>VLOOKUP(A809,PLAN!B:T,9,0)</f>
        <v>46269</v>
      </c>
      <c r="G809" s="59" t="str">
        <f>VLOOKUP(A809,PLAN!B:T,10,0)</f>
        <v>0103613116</v>
      </c>
      <c r="H809" s="58" t="str">
        <f>VLOOKUP(A809,PLAN!B:T,11,0)</f>
        <v>260815A79A</v>
      </c>
      <c r="I809" s="58">
        <f>VLOOKUP(A809,PLAN!B:T,12,0)</f>
        <v>80</v>
      </c>
      <c r="J809" s="55">
        <f>VLOOKUP(A809,PLAN!B:AB,19,0)</f>
        <v>46258</v>
      </c>
      <c r="K809" s="57" t="str">
        <f>VLOOKUP(A809,PLAN!B:AB,20,0)</f>
        <v>M7</v>
      </c>
      <c r="L809" s="54"/>
      <c r="M809" s="54"/>
      <c r="N809" s="54"/>
      <c r="O809" s="286" t="str">
        <f>VLOOKUP(A809,PLAN!B:AB,21,0)</f>
        <v>F2</v>
      </c>
      <c r="P809" s="285"/>
      <c r="Q809" s="55">
        <f>VLOOKUP(A809,PLAN!B:AB,16,0)</f>
        <v>46255</v>
      </c>
    </row>
    <row r="810" spans="1:17" ht="21" customHeight="1">
      <c r="A810" s="299" t="s">
        <v>7166</v>
      </c>
      <c r="B810" s="60">
        <f>VLOOKUP(A810,PLAN!B:T,5,0)</f>
        <v>11126890</v>
      </c>
      <c r="C810" s="60" t="str">
        <f>VLOOKUP(A810,PLAN!B:T,6,0)</f>
        <v>2331263-A-AK</v>
      </c>
      <c r="D810" s="60" t="str">
        <f>VLOOKUP(A810,PLAN!B:T,7,0)</f>
        <v>AG149001 NOCE</v>
      </c>
      <c r="E810" s="60" t="str">
        <f>VLOOKUP(A810,PLAN!B:T,4,0)</f>
        <v>1001947720</v>
      </c>
      <c r="F810" s="59">
        <f>VLOOKUP(A810,PLAN!B:T,9,0)</f>
        <v>46269</v>
      </c>
      <c r="G810" s="59" t="str">
        <f>VLOOKUP(A810,PLAN!B:T,10,0)</f>
        <v>0103613117</v>
      </c>
      <c r="H810" s="58" t="str">
        <f>VLOOKUP(A810,PLAN!B:T,11,0)</f>
        <v>260815A80A</v>
      </c>
      <c r="I810" s="58">
        <f>VLOOKUP(A810,PLAN!B:T,12,0)</f>
        <v>45</v>
      </c>
      <c r="J810" s="55">
        <f>VLOOKUP(A810,PLAN!B:AB,19,0)</f>
        <v>46258</v>
      </c>
      <c r="K810" s="57" t="str">
        <f>VLOOKUP(A810,PLAN!B:AB,20,0)</f>
        <v>M7</v>
      </c>
      <c r="L810" s="54"/>
      <c r="M810" s="54"/>
      <c r="N810" s="54"/>
      <c r="O810" s="286" t="str">
        <f>VLOOKUP(A810,PLAN!B:AB,21,0)</f>
        <v>F2</v>
      </c>
      <c r="P810" s="285"/>
      <c r="Q810" s="55">
        <f>VLOOKUP(A810,PLAN!B:AB,16,0)</f>
        <v>46255</v>
      </c>
    </row>
    <row r="811" spans="1:17" ht="21" customHeight="1">
      <c r="A811" s="299" t="s">
        <v>7167</v>
      </c>
      <c r="B811" s="60">
        <f>VLOOKUP(A811,PLAN!B:T,5,0)</f>
        <v>11117107</v>
      </c>
      <c r="C811" s="60" t="str">
        <f>VLOOKUP(A811,PLAN!B:T,6,0)</f>
        <v>2331065-0-A</v>
      </c>
      <c r="D811" s="60" t="str">
        <f>VLOOKUP(A811,PLAN!B:T,7,0)</f>
        <v>AHW10S302S CE4</v>
      </c>
      <c r="E811" s="60" t="str">
        <f>VLOOKUP(A811,PLAN!B:T,4,0)</f>
        <v>1001947721</v>
      </c>
      <c r="F811" s="59">
        <f>VLOOKUP(A811,PLAN!B:T,9,0)</f>
        <v>46269</v>
      </c>
      <c r="G811" s="59" t="str">
        <f>VLOOKUP(A811,PLAN!B:T,10,0)</f>
        <v>0103613118</v>
      </c>
      <c r="H811" s="58" t="str">
        <f>VLOOKUP(A811,PLAN!B:T,11,0)</f>
        <v>260815A81A</v>
      </c>
      <c r="I811" s="58">
        <f>VLOOKUP(A811,PLAN!B:T,12,0)</f>
        <v>20</v>
      </c>
      <c r="J811" s="55">
        <f>VLOOKUP(A811,PLAN!B:AB,19,0)</f>
        <v>46258</v>
      </c>
      <c r="K811" s="57" t="str">
        <f>VLOOKUP(A811,PLAN!B:AB,20,0)</f>
        <v>M7</v>
      </c>
      <c r="L811" s="54"/>
      <c r="M811" s="54"/>
      <c r="N811" s="54"/>
      <c r="O811" s="286" t="str">
        <f>VLOOKUP(A811,PLAN!B:AB,21,0)</f>
        <v>F2</v>
      </c>
      <c r="P811" s="285"/>
      <c r="Q811" s="55">
        <f>VLOOKUP(A811,PLAN!B:AB,16,0)</f>
        <v>46255</v>
      </c>
    </row>
    <row r="812" spans="1:17" ht="21" customHeight="1">
      <c r="A812" s="299" t="s">
        <v>7168</v>
      </c>
      <c r="B812" s="60">
        <f>VLOOKUP(A812,PLAN!B:T,5,0)</f>
        <v>11117355</v>
      </c>
      <c r="C812" s="60" t="str">
        <f>VLOOKUP(A812,PLAN!B:T,6,0)</f>
        <v>2131727-B-A</v>
      </c>
      <c r="D812" s="60" t="str">
        <f>VLOOKUP(A812,PLAN!B:T,7,0)</f>
        <v>AHW14R013P NO CE</v>
      </c>
      <c r="E812" s="60" t="str">
        <f>VLOOKUP(A812,PLAN!B:T,4,0)</f>
        <v>1001947722</v>
      </c>
      <c r="F812" s="59">
        <f>VLOOKUP(A812,PLAN!B:T,9,0)</f>
        <v>46269</v>
      </c>
      <c r="G812" s="59" t="str">
        <f>VLOOKUP(A812,PLAN!B:T,10,0)</f>
        <v>0103613119</v>
      </c>
      <c r="H812" s="58" t="str">
        <f>VLOOKUP(A812,PLAN!B:T,11,0)</f>
        <v>260815A82A</v>
      </c>
      <c r="I812" s="58">
        <f>VLOOKUP(A812,PLAN!B:T,12,0)</f>
        <v>35</v>
      </c>
      <c r="J812" s="55">
        <f>VLOOKUP(A812,PLAN!B:AB,19,0)</f>
        <v>46258</v>
      </c>
      <c r="K812" s="57" t="str">
        <f>VLOOKUP(A812,PLAN!B:AB,20,0)</f>
        <v>M7</v>
      </c>
      <c r="L812" s="54"/>
      <c r="M812" s="54"/>
      <c r="N812" s="54"/>
      <c r="O812" s="286" t="str">
        <f>VLOOKUP(A812,PLAN!B:AB,21,0)</f>
        <v>F2</v>
      </c>
      <c r="P812" s="285"/>
      <c r="Q812" s="55">
        <f>VLOOKUP(A812,PLAN!B:AB,16,0)</f>
        <v>46255</v>
      </c>
    </row>
    <row r="813" spans="1:17" ht="15" customHeight="1">
      <c r="A813" s="299" t="s">
        <v>7181</v>
      </c>
      <c r="B813" s="60">
        <f>VLOOKUP(A813,PLAN!B:T,5,0)</f>
        <v>11134237</v>
      </c>
      <c r="C813" s="60" t="str">
        <f>VLOOKUP(A813,PLAN!B:T,6,0)</f>
        <v>1436196-Q-A</v>
      </c>
      <c r="D813" s="60" t="str">
        <f>VLOOKUP(A813,PLAN!B:T,7,0)</f>
        <v>AHW14R004S CN</v>
      </c>
      <c r="E813" s="60" t="str">
        <f>VLOOKUP(A813,PLAN!B:T,4,0)</f>
        <v>1001947853</v>
      </c>
      <c r="F813" s="59">
        <f>VLOOKUP(A813,PLAN!B:T,9,0)</f>
        <v>46269</v>
      </c>
      <c r="G813" s="59" t="str">
        <f>VLOOKUP(A813,PLAN!B:T,10,0)</f>
        <v>0103613265</v>
      </c>
      <c r="H813" s="58" t="str">
        <f>VLOOKUP(A813,PLAN!B:T,11,0)</f>
        <v>260815A86A</v>
      </c>
      <c r="I813" s="58">
        <f>VLOOKUP(A813,PLAN!B:T,12,0)</f>
        <v>1216</v>
      </c>
      <c r="J813" s="55">
        <f>VLOOKUP(A813,PLAN!B:AB,19,0)</f>
        <v>46258</v>
      </c>
      <c r="K813" s="57" t="str">
        <f>VLOOKUP(A813,PLAN!B:AB,20,0)</f>
        <v>M8</v>
      </c>
      <c r="L813" s="54"/>
      <c r="M813" s="54"/>
      <c r="N813" s="54"/>
      <c r="O813" s="286" t="str">
        <f>VLOOKUP(A813,PLAN!B:AB,21,0)</f>
        <v>CAG</v>
      </c>
      <c r="P813" s="285"/>
      <c r="Q813" s="55">
        <f>VLOOKUP(A813,PLAN!B:AB,16,0)</f>
        <v>46255</v>
      </c>
    </row>
    <row r="814" spans="1:17" ht="15" customHeight="1">
      <c r="A814" s="299" t="s">
        <v>7218</v>
      </c>
      <c r="B814" s="60">
        <f>VLOOKUP(A814,PLAN!B:T,5,0)</f>
        <v>12147526</v>
      </c>
      <c r="C814" s="60" t="str">
        <f>VLOOKUP(A814,PLAN!B:T,6,0)</f>
        <v>2631199-0-B</v>
      </c>
      <c r="D814" s="60" t="str">
        <f>VLOOKUP(A814,PLAN!B:T,7,0)</f>
        <v>AIN-CNX-14-215 MDR</v>
      </c>
      <c r="E814" s="60" t="str">
        <f>VLOOKUP(A814,PLAN!B:T,4,0)</f>
        <v xml:space="preserve"> 1001948593</v>
      </c>
      <c r="F814" s="59">
        <f>VLOOKUP(A814,PLAN!B:T,9,0)</f>
        <v>46254</v>
      </c>
      <c r="G814" s="59" t="str">
        <f>VLOOKUP(A814,PLAN!B:T,10,0)</f>
        <v>0103615244</v>
      </c>
      <c r="H814" s="58" t="str">
        <f>VLOOKUP(A814,PLAN!B:T,11,0)</f>
        <v>V260817A01</v>
      </c>
      <c r="I814" s="58">
        <f>VLOOKUP(A814,PLAN!B:T,12,0)</f>
        <v>25</v>
      </c>
      <c r="J814" s="55" t="str">
        <f>VLOOKUP(A814,PLAN!B:AB,19,0)</f>
        <v>N/A</v>
      </c>
      <c r="K814" s="57" t="str">
        <f>VLOOKUP(A814,PLAN!B:AB,20,0)</f>
        <v>N/A</v>
      </c>
      <c r="L814" s="54"/>
      <c r="M814" s="54"/>
      <c r="N814" s="54"/>
      <c r="O814" s="286" t="str">
        <f>VLOOKUP(A814,PLAN!B:AB,21,0)</f>
        <v>F2</v>
      </c>
      <c r="P814" s="285"/>
      <c r="Q814" s="55" t="s">
        <v>7227</v>
      </c>
    </row>
    <row r="815" spans="1:17" ht="15" customHeight="1">
      <c r="A815" s="299" t="s">
        <v>7219</v>
      </c>
      <c r="B815" s="60">
        <f>VLOOKUP(A815,PLAN!B:T,5,0)</f>
        <v>12147528</v>
      </c>
      <c r="C815" s="60" t="str">
        <f>VLOOKUP(A815,PLAN!B:T,6,0)</f>
        <v>2631201-0-B</v>
      </c>
      <c r="D815" s="60" t="str">
        <f>VLOOKUP(A815,PLAN!B:T,7,0)</f>
        <v>AIN-CNX-14-215A MDR</v>
      </c>
      <c r="E815" s="60" t="str">
        <f>VLOOKUP(A815,PLAN!B:T,4,0)</f>
        <v>1001948594</v>
      </c>
      <c r="F815" s="59">
        <f>VLOOKUP(A815,PLAN!B:T,9,0)</f>
        <v>46254</v>
      </c>
      <c r="G815" s="59" t="str">
        <f>VLOOKUP(A815,PLAN!B:T,10,0)</f>
        <v>0103615246</v>
      </c>
      <c r="H815" s="58" t="str">
        <f>VLOOKUP(A815,PLAN!B:T,11,0)</f>
        <v>V260817A02</v>
      </c>
      <c r="I815" s="58">
        <f>VLOOKUP(A815,PLAN!B:T,12,0)</f>
        <v>25</v>
      </c>
      <c r="J815" s="55" t="str">
        <f>VLOOKUP(A815,PLAN!B:AB,19,0)</f>
        <v>N/A</v>
      </c>
      <c r="K815" s="57" t="str">
        <f>VLOOKUP(A815,PLAN!B:AB,20,0)</f>
        <v>N/A</v>
      </c>
      <c r="L815" s="54"/>
      <c r="M815" s="54"/>
      <c r="N815" s="54"/>
      <c r="O815" s="286" t="str">
        <f>VLOOKUP(A815,PLAN!B:AB,21,0)</f>
        <v>F2</v>
      </c>
      <c r="P815" s="285"/>
      <c r="Q815" s="55" t="s">
        <v>7227</v>
      </c>
    </row>
    <row r="816" spans="1:17" ht="15" customHeight="1">
      <c r="A816" s="299" t="s">
        <v>7220</v>
      </c>
      <c r="B816" s="60">
        <f>VLOOKUP(A816,PLAN!B:T,5,0)</f>
        <v>12147527</v>
      </c>
      <c r="C816" s="60" t="str">
        <f>VLOOKUP(A816,PLAN!B:T,6,0)</f>
        <v>2631200-0-B</v>
      </c>
      <c r="D816" s="60" t="str">
        <f>VLOOKUP(A816,PLAN!B:T,7,0)</f>
        <v>AIN-CNX-14-215P MDR</v>
      </c>
      <c r="E816" s="60" t="str">
        <f>VLOOKUP(A816,PLAN!B:T,4,0)</f>
        <v>1001948596</v>
      </c>
      <c r="F816" s="59">
        <f>VLOOKUP(A816,PLAN!B:T,9,0)</f>
        <v>46254</v>
      </c>
      <c r="G816" s="59" t="str">
        <f>VLOOKUP(A816,PLAN!B:T,10,0)</f>
        <v>0103615248</v>
      </c>
      <c r="H816" s="58" t="str">
        <f>VLOOKUP(A816,PLAN!B:T,11,0)</f>
        <v>V260817A03</v>
      </c>
      <c r="I816" s="58">
        <f>VLOOKUP(A816,PLAN!B:T,12,0)</f>
        <v>100</v>
      </c>
      <c r="J816" s="55" t="str">
        <f>VLOOKUP(A816,PLAN!B:AB,19,0)</f>
        <v>N/A</v>
      </c>
      <c r="K816" s="57" t="str">
        <f>VLOOKUP(A816,PLAN!B:AB,20,0)</f>
        <v>N/A</v>
      </c>
      <c r="L816" s="54"/>
      <c r="M816" s="54"/>
      <c r="N816" s="54"/>
      <c r="O816" s="286" t="str">
        <f>VLOOKUP(A816,PLAN!B:AB,21,0)</f>
        <v>F2</v>
      </c>
      <c r="P816" s="285"/>
      <c r="Q816" s="55" t="s">
        <v>7227</v>
      </c>
    </row>
    <row r="817" spans="1:17" ht="15" customHeight="1">
      <c r="A817" s="299" t="s">
        <v>7825</v>
      </c>
      <c r="B817" s="60">
        <f>VLOOKUP(A817,PLAN!B:T,5,0)</f>
        <v>11134342</v>
      </c>
      <c r="C817" s="60" t="str">
        <f>VLOOKUP(A817,PLAN!B:T,6,0)</f>
        <v>1036068-S-AK-P</v>
      </c>
      <c r="D817" s="60" t="str">
        <f>VLOOKUP(A817,PLAN!B:T,7,0)</f>
        <v>AHW14R001S CN</v>
      </c>
      <c r="E817" s="60" t="str">
        <f>VLOOKUP(A817,PLAN!B:T,4,0)</f>
        <v>1001949966</v>
      </c>
      <c r="F817" s="59">
        <f>VLOOKUP(A817,PLAN!B:T,9,0)</f>
        <v>46270</v>
      </c>
      <c r="G817" s="59" t="str">
        <f>VLOOKUP(A817,PLAN!B:T,10,0)</f>
        <v>0103617245</v>
      </c>
      <c r="H817" s="58" t="str">
        <f>VLOOKUP(A817,PLAN!B:T,11,0)</f>
        <v>260818A01A</v>
      </c>
      <c r="I817" s="58">
        <f>VLOOKUP(A817,PLAN!B:T,12,0)</f>
        <v>3586</v>
      </c>
      <c r="J817" s="55">
        <f>VLOOKUP(A817,PLAN!B:AB,19,0)</f>
        <v>46259</v>
      </c>
      <c r="K817" s="57" t="str">
        <f>VLOOKUP(A817,PLAN!B:AB,20,0)</f>
        <v>M1</v>
      </c>
      <c r="L817" s="54"/>
      <c r="M817" s="54"/>
      <c r="N817" s="54"/>
      <c r="O817" s="286" t="str">
        <f>VLOOKUP(A817,PLAN!B:AB,21,0)</f>
        <v>F3</v>
      </c>
      <c r="P817" s="285"/>
      <c r="Q817" s="55">
        <f>VLOOKUP(A817,PLAN!B:AB,16,0)</f>
        <v>46258</v>
      </c>
    </row>
    <row r="818" spans="1:17" ht="15" customHeight="1">
      <c r="A818" s="299" t="s">
        <v>7826</v>
      </c>
      <c r="B818" s="60">
        <f>VLOOKUP(A818,PLAN!B:T,5,0)</f>
        <v>11134342</v>
      </c>
      <c r="C818" s="60" t="str">
        <f>VLOOKUP(A818,PLAN!B:T,6,0)</f>
        <v>1036068-S-AK-P</v>
      </c>
      <c r="D818" s="60" t="str">
        <f>VLOOKUP(A818,PLAN!B:T,7,0)</f>
        <v>AHW14R001S CN</v>
      </c>
      <c r="E818" s="60" t="str">
        <f>VLOOKUP(A818,PLAN!B:T,4,0)</f>
        <v>1001949967</v>
      </c>
      <c r="F818" s="59">
        <f>VLOOKUP(A818,PLAN!B:T,9,0)</f>
        <v>46270</v>
      </c>
      <c r="G818" s="59" t="str">
        <f>VLOOKUP(A818,PLAN!B:T,10,0)</f>
        <v>0103617246</v>
      </c>
      <c r="H818" s="58" t="str">
        <f>VLOOKUP(A818,PLAN!B:T,11,0)</f>
        <v>260818A02A</v>
      </c>
      <c r="I818" s="58">
        <f>VLOOKUP(A818,PLAN!B:T,12,0)</f>
        <v>3586</v>
      </c>
      <c r="J818" s="55">
        <f>VLOOKUP(A818,PLAN!B:AB,19,0)</f>
        <v>46259</v>
      </c>
      <c r="K818" s="57" t="str">
        <f>VLOOKUP(A818,PLAN!B:AB,20,0)</f>
        <v>M2</v>
      </c>
      <c r="L818" s="54"/>
      <c r="M818" s="54"/>
      <c r="N818" s="54"/>
      <c r="O818" s="286" t="str">
        <f>VLOOKUP(A818,PLAN!B:AB,21,0)</f>
        <v>F3</v>
      </c>
      <c r="P818" s="285"/>
      <c r="Q818" s="55">
        <f>VLOOKUP(A818,PLAN!B:AB,16,0)</f>
        <v>46258</v>
      </c>
    </row>
    <row r="819" spans="1:17" ht="15" customHeight="1">
      <c r="A819" s="299" t="s">
        <v>7827</v>
      </c>
      <c r="B819" s="60">
        <f>VLOOKUP(A819,PLAN!B:T,5,0)</f>
        <v>11134342</v>
      </c>
      <c r="C819" s="60" t="str">
        <f>VLOOKUP(A819,PLAN!B:T,6,0)</f>
        <v>1036068-S-AK-P</v>
      </c>
      <c r="D819" s="60" t="str">
        <f>VLOOKUP(A819,PLAN!B:T,7,0)</f>
        <v>AHW14R001S CN</v>
      </c>
      <c r="E819" s="60" t="str">
        <f>VLOOKUP(A819,PLAN!B:T,4,0)</f>
        <v>1001949968</v>
      </c>
      <c r="F819" s="59">
        <f>VLOOKUP(A819,PLAN!B:T,9,0)</f>
        <v>46270</v>
      </c>
      <c r="G819" s="59" t="str">
        <f>VLOOKUP(A819,PLAN!B:T,10,0)</f>
        <v>0103617247</v>
      </c>
      <c r="H819" s="58" t="str">
        <f>VLOOKUP(A819,PLAN!B:T,11,0)</f>
        <v>260818A03A</v>
      </c>
      <c r="I819" s="58">
        <f>VLOOKUP(A819,PLAN!B:T,12,0)</f>
        <v>2389</v>
      </c>
      <c r="J819" s="55">
        <f>VLOOKUP(A819,PLAN!B:AB,19,0)</f>
        <v>46259</v>
      </c>
      <c r="K819" s="57" t="str">
        <f>VLOOKUP(A819,PLAN!B:AB,20,0)</f>
        <v>M3</v>
      </c>
      <c r="L819" s="54"/>
      <c r="M819" s="54"/>
      <c r="N819" s="54"/>
      <c r="O819" s="286" t="str">
        <f>VLOOKUP(A819,PLAN!B:AB,21,0)</f>
        <v>F3</v>
      </c>
      <c r="P819" s="285"/>
      <c r="Q819" s="55">
        <f>VLOOKUP(A819,PLAN!B:AB,16,0)</f>
        <v>46258</v>
      </c>
    </row>
    <row r="820" spans="1:17" ht="15" customHeight="1">
      <c r="A820" s="299" t="s">
        <v>7828</v>
      </c>
      <c r="B820" s="60">
        <f>VLOOKUP(A820,PLAN!B:T,5,0)</f>
        <v>11134342</v>
      </c>
      <c r="C820" s="60" t="str">
        <f>VLOOKUP(A820,PLAN!B:T,6,0)</f>
        <v>1036068-S-AK-P</v>
      </c>
      <c r="D820" s="60" t="str">
        <f>VLOOKUP(A820,PLAN!B:T,7,0)</f>
        <v>AHW14R001S CN</v>
      </c>
      <c r="E820" s="60" t="str">
        <f>VLOOKUP(A820,PLAN!B:T,4,0)</f>
        <v>1001949969</v>
      </c>
      <c r="F820" s="59">
        <f>VLOOKUP(A820,PLAN!B:T,9,0)</f>
        <v>46270</v>
      </c>
      <c r="G820" s="59" t="str">
        <f>VLOOKUP(A820,PLAN!B:T,10,0)</f>
        <v>0103617248</v>
      </c>
      <c r="H820" s="58" t="str">
        <f>VLOOKUP(A820,PLAN!B:T,11,0)</f>
        <v>260818A04A</v>
      </c>
      <c r="I820" s="58">
        <f>VLOOKUP(A820,PLAN!B:T,12,0)</f>
        <v>2386</v>
      </c>
      <c r="J820" s="55">
        <f>VLOOKUP(A820,PLAN!B:AB,19,0)</f>
        <v>46259</v>
      </c>
      <c r="K820" s="57" t="str">
        <f>VLOOKUP(A820,PLAN!B:AB,20,0)</f>
        <v>M4</v>
      </c>
      <c r="L820" s="54"/>
      <c r="M820" s="54"/>
      <c r="N820" s="54"/>
      <c r="O820" s="286" t="str">
        <f>VLOOKUP(A820,PLAN!B:AB,21,0)</f>
        <v>F3</v>
      </c>
      <c r="P820" s="285"/>
      <c r="Q820" s="55">
        <f>VLOOKUP(A820,PLAN!B:AB,16,0)</f>
        <v>46258</v>
      </c>
    </row>
    <row r="821" spans="1:17" ht="15" customHeight="1">
      <c r="A821" s="299" t="s">
        <v>7829</v>
      </c>
      <c r="B821" s="60">
        <f>VLOOKUP(A821,PLAN!B:T,5,0)</f>
        <v>11134240</v>
      </c>
      <c r="C821" s="60" t="str">
        <f>VLOOKUP(A821,PLAN!B:T,6,0)</f>
        <v>1436296-J-AK</v>
      </c>
      <c r="D821" s="60" t="str">
        <f>VLOOKUP(A821,PLAN!B:T,7,0)</f>
        <v>APW14R009S CN</v>
      </c>
      <c r="E821" s="60" t="str">
        <f>VLOOKUP(A821,PLAN!B:T,4,0)</f>
        <v>1001949970</v>
      </c>
      <c r="F821" s="59">
        <f>VLOOKUP(A821,PLAN!B:T,9,0)</f>
        <v>46270</v>
      </c>
      <c r="G821" s="59" t="str">
        <f>VLOOKUP(A821,PLAN!B:T,10,0)</f>
        <v>0103617249</v>
      </c>
      <c r="H821" s="58" t="str">
        <f>VLOOKUP(A821,PLAN!B:T,11,0)</f>
        <v>260818A05A</v>
      </c>
      <c r="I821" s="58">
        <f>VLOOKUP(A821,PLAN!B:T,12,0)</f>
        <v>1003</v>
      </c>
      <c r="J821" s="55">
        <f>VLOOKUP(A821,PLAN!B:AB,19,0)</f>
        <v>46259</v>
      </c>
      <c r="K821" s="57" t="str">
        <f>VLOOKUP(A821,PLAN!B:AB,20,0)</f>
        <v>M5</v>
      </c>
      <c r="L821" s="54"/>
      <c r="M821" s="54"/>
      <c r="N821" s="54"/>
      <c r="O821" s="286" t="str">
        <f>VLOOKUP(A821,PLAN!B:AB,21,0)</f>
        <v>F2</v>
      </c>
      <c r="P821" s="285"/>
      <c r="Q821" s="55">
        <f>VLOOKUP(A821,PLAN!B:AB,16,0)</f>
        <v>46258</v>
      </c>
    </row>
    <row r="822" spans="1:17" ht="15" customHeight="1">
      <c r="A822" s="299" t="s">
        <v>7830</v>
      </c>
      <c r="B822" s="60">
        <f>VLOOKUP(A822,PLAN!B:T,5,0)</f>
        <v>11134241</v>
      </c>
      <c r="C822" s="60" t="str">
        <f>VLOOKUP(A822,PLAN!B:T,6,0)</f>
        <v>1436298-J-AK</v>
      </c>
      <c r="D822" s="60" t="str">
        <f>VLOOKUP(A822,PLAN!B:T,7,0)</f>
        <v>APW14R005S CN</v>
      </c>
      <c r="E822" s="60" t="str">
        <f>VLOOKUP(A822,PLAN!B:T,4,0)</f>
        <v>1001949971</v>
      </c>
      <c r="F822" s="59">
        <f>VLOOKUP(A822,PLAN!B:T,9,0)</f>
        <v>46270</v>
      </c>
      <c r="G822" s="59" t="str">
        <f>VLOOKUP(A822,PLAN!B:T,10,0)</f>
        <v>0103617250</v>
      </c>
      <c r="H822" s="58" t="str">
        <f>VLOOKUP(A822,PLAN!B:T,11,0)</f>
        <v>260818A06A</v>
      </c>
      <c r="I822" s="58">
        <f>VLOOKUP(A822,PLAN!B:T,12,0)</f>
        <v>2566</v>
      </c>
      <c r="J822" s="55">
        <f>VLOOKUP(A822,PLAN!B:AB,19,0)</f>
        <v>46259</v>
      </c>
      <c r="K822" s="57" t="str">
        <f>VLOOKUP(A822,PLAN!B:AB,20,0)</f>
        <v>M5</v>
      </c>
      <c r="L822" s="54"/>
      <c r="M822" s="54"/>
      <c r="N822" s="54"/>
      <c r="O822" s="286" t="str">
        <f>VLOOKUP(A822,PLAN!B:AB,21,0)</f>
        <v>F2</v>
      </c>
      <c r="P822" s="285"/>
      <c r="Q822" s="55">
        <f>VLOOKUP(A822,PLAN!B:AB,16,0)</f>
        <v>46258</v>
      </c>
    </row>
    <row r="823" spans="1:17" ht="15" customHeight="1">
      <c r="A823" s="299" t="s">
        <v>7691</v>
      </c>
      <c r="B823" s="60">
        <f>VLOOKUP(A823,PLAN!B:T,5,0)</f>
        <v>11112816</v>
      </c>
      <c r="C823" s="60" t="str">
        <f>VLOOKUP(A823,PLAN!B:T,6,0)</f>
        <v>1631112-G-A</v>
      </c>
      <c r="D823" s="60" t="str">
        <f>VLOOKUP(A823,PLAN!B:T,7,0)</f>
        <v>SA0035N30S JP</v>
      </c>
      <c r="E823" s="60" t="str">
        <f>VLOOKUP(A823,PLAN!B:T,4,0)</f>
        <v>1001949932</v>
      </c>
      <c r="F823" s="59">
        <f>VLOOKUP(A823,PLAN!B:T,9,0)</f>
        <v>46270</v>
      </c>
      <c r="G823" s="59" t="str">
        <f>VLOOKUP(A823,PLAN!B:T,10,0)</f>
        <v>0103617211</v>
      </c>
      <c r="H823" s="58" t="str">
        <f>VLOOKUP(A823,PLAN!B:T,11,0)</f>
        <v>260818T01A</v>
      </c>
      <c r="I823" s="58">
        <f>VLOOKUP(A823,PLAN!B:T,12,0)</f>
        <v>5</v>
      </c>
      <c r="J823" s="55">
        <f>VLOOKUP(A823,PLAN!B:AB,19,0)</f>
        <v>46259</v>
      </c>
      <c r="K823" s="57" t="str">
        <f>VLOOKUP(A823,PLAN!B:AB,20,0)</f>
        <v>M6</v>
      </c>
      <c r="L823" s="54"/>
      <c r="M823" s="54"/>
      <c r="N823" s="54"/>
      <c r="O823" s="286" t="str">
        <f>VLOOKUP(A823,PLAN!B:AB,21,0)</f>
        <v>F2</v>
      </c>
      <c r="P823" s="285"/>
      <c r="Q823" s="55">
        <f>VLOOKUP(A823,PLAN!B:AB,16,0)</f>
        <v>46258</v>
      </c>
    </row>
    <row r="824" spans="1:17" ht="15" customHeight="1">
      <c r="A824" s="299" t="s">
        <v>7692</v>
      </c>
      <c r="B824" s="60">
        <f>VLOOKUP(A824,PLAN!B:T,5,0)</f>
        <v>11114095</v>
      </c>
      <c r="C824" s="60" t="str">
        <f>VLOOKUP(A824,PLAN!B:T,6,0)</f>
        <v>1931170-C-A</v>
      </c>
      <c r="D824" s="60" t="str">
        <f>VLOOKUP(A824,PLAN!B:T,7,0)</f>
        <v>SJ1535N22SP JP</v>
      </c>
      <c r="E824" s="60" t="str">
        <f>VLOOKUP(A824,PLAN!B:T,4,0)</f>
        <v>1001949933</v>
      </c>
      <c r="F824" s="59">
        <f>VLOOKUP(A824,PLAN!B:T,9,0)</f>
        <v>46270</v>
      </c>
      <c r="G824" s="59" t="str">
        <f>VLOOKUP(A824,PLAN!B:T,10,0)</f>
        <v>0103617213</v>
      </c>
      <c r="H824" s="58" t="str">
        <f>VLOOKUP(A824,PLAN!B:T,11,0)</f>
        <v>260818T02A</v>
      </c>
      <c r="I824" s="58">
        <f>VLOOKUP(A824,PLAN!B:T,12,0)</f>
        <v>5</v>
      </c>
      <c r="J824" s="55">
        <f>VLOOKUP(A824,PLAN!B:AB,19,0)</f>
        <v>46259</v>
      </c>
      <c r="K824" s="57" t="str">
        <f>VLOOKUP(A824,PLAN!B:AB,20,0)</f>
        <v>M6</v>
      </c>
      <c r="L824" s="54"/>
      <c r="M824" s="54"/>
      <c r="N824" s="54"/>
      <c r="O824" s="286" t="str">
        <f>VLOOKUP(A824,PLAN!B:AB,21,0)</f>
        <v>F2</v>
      </c>
      <c r="P824" s="285"/>
      <c r="Q824" s="55">
        <f>VLOOKUP(A824,PLAN!B:AB,16,0)</f>
        <v>46258</v>
      </c>
    </row>
    <row r="825" spans="1:17" ht="15" customHeight="1">
      <c r="A825" s="299" t="s">
        <v>7693</v>
      </c>
      <c r="B825" s="60">
        <f>VLOOKUP(A825,PLAN!B:T,5,0)</f>
        <v>11114096</v>
      </c>
      <c r="C825" s="60" t="str">
        <f>VLOOKUP(A825,PLAN!B:T,6,0)</f>
        <v>1931171-C-A</v>
      </c>
      <c r="D825" s="60" t="str">
        <f>VLOOKUP(A825,PLAN!B:T,7,0)</f>
        <v>SJ3035N22SP JP</v>
      </c>
      <c r="E825" s="60" t="str">
        <f>VLOOKUP(A825,PLAN!B:T,4,0)</f>
        <v>1001949934</v>
      </c>
      <c r="F825" s="59">
        <f>VLOOKUP(A825,PLAN!B:T,9,0)</f>
        <v>46270</v>
      </c>
      <c r="G825" s="59" t="str">
        <f>VLOOKUP(A825,PLAN!B:T,10,0)</f>
        <v>0103617214</v>
      </c>
      <c r="H825" s="58" t="str">
        <f>VLOOKUP(A825,PLAN!B:T,11,0)</f>
        <v>260818T03A</v>
      </c>
      <c r="I825" s="58">
        <f>VLOOKUP(A825,PLAN!B:T,12,0)</f>
        <v>5</v>
      </c>
      <c r="J825" s="55">
        <f>VLOOKUP(A825,PLAN!B:AB,19,0)</f>
        <v>46259</v>
      </c>
      <c r="K825" s="57" t="str">
        <f>VLOOKUP(A825,PLAN!B:AB,20,0)</f>
        <v>M6</v>
      </c>
      <c r="L825" s="54"/>
      <c r="M825" s="54"/>
      <c r="N825" s="54"/>
      <c r="O825" s="286" t="str">
        <f>VLOOKUP(A825,PLAN!B:AB,21,0)</f>
        <v>F2</v>
      </c>
      <c r="P825" s="285"/>
      <c r="Q825" s="55">
        <f>VLOOKUP(A825,PLAN!B:AB,16,0)</f>
        <v>46258</v>
      </c>
    </row>
    <row r="826" spans="1:17" ht="15" customHeight="1">
      <c r="A826" s="299" t="s">
        <v>7694</v>
      </c>
      <c r="B826" s="60">
        <f>VLOOKUP(A826,PLAN!B:T,5,0)</f>
        <v>11112773</v>
      </c>
      <c r="C826" s="60" t="str">
        <f>VLOOKUP(A826,PLAN!B:T,6,0)</f>
        <v>1831058-F-A</v>
      </c>
      <c r="D826" s="60" t="str">
        <f>VLOOKUP(A826,PLAN!B:T,7,0)</f>
        <v>SJ3025N20S JP</v>
      </c>
      <c r="E826" s="60" t="str">
        <f>VLOOKUP(A826,PLAN!B:T,4,0)</f>
        <v>1001949935</v>
      </c>
      <c r="F826" s="59">
        <f>VLOOKUP(A826,PLAN!B:T,9,0)</f>
        <v>46270</v>
      </c>
      <c r="G826" s="59" t="str">
        <f>VLOOKUP(A826,PLAN!B:T,10,0)</f>
        <v>0103617215</v>
      </c>
      <c r="H826" s="58" t="str">
        <f>VLOOKUP(A826,PLAN!B:T,11,0)</f>
        <v>260818T04A</v>
      </c>
      <c r="I826" s="58">
        <f>VLOOKUP(A826,PLAN!B:T,12,0)</f>
        <v>5</v>
      </c>
      <c r="J826" s="55">
        <f>VLOOKUP(A826,PLAN!B:AB,19,0)</f>
        <v>46259</v>
      </c>
      <c r="K826" s="57" t="str">
        <f>VLOOKUP(A826,PLAN!B:AB,20,0)</f>
        <v>M6</v>
      </c>
      <c r="L826" s="54"/>
      <c r="M826" s="54"/>
      <c r="N826" s="54"/>
      <c r="O826" s="286" t="str">
        <f>VLOOKUP(A826,PLAN!B:AB,21,0)</f>
        <v>F2</v>
      </c>
      <c r="P826" s="285"/>
      <c r="Q826" s="55">
        <f>VLOOKUP(A826,PLAN!B:AB,16,0)</f>
        <v>46258</v>
      </c>
    </row>
    <row r="827" spans="1:17" ht="15" customHeight="1">
      <c r="A827" s="299" t="s">
        <v>7695</v>
      </c>
      <c r="B827" s="60">
        <f>VLOOKUP(A827,PLAN!B:T,5,0)</f>
        <v>11112771</v>
      </c>
      <c r="C827" s="60" t="str">
        <f>VLOOKUP(A827,PLAN!B:T,6,0)</f>
        <v>1831056-F-A</v>
      </c>
      <c r="D827" s="60" t="str">
        <f>VLOOKUP(A827,PLAN!B:T,7,0)</f>
        <v>SA0025N20S JP</v>
      </c>
      <c r="E827" s="60" t="str">
        <f>VLOOKUP(A827,PLAN!B:T,4,0)</f>
        <v>1001949936</v>
      </c>
      <c r="F827" s="59">
        <f>VLOOKUP(A827,PLAN!B:T,9,0)</f>
        <v>46270</v>
      </c>
      <c r="G827" s="59" t="str">
        <f>VLOOKUP(A827,PLAN!B:T,10,0)</f>
        <v>0103617216</v>
      </c>
      <c r="H827" s="58" t="str">
        <f>VLOOKUP(A827,PLAN!B:T,11,0)</f>
        <v>260818T05A</v>
      </c>
      <c r="I827" s="58">
        <f>VLOOKUP(A827,PLAN!B:T,12,0)</f>
        <v>5</v>
      </c>
      <c r="J827" s="55">
        <f>VLOOKUP(A827,PLAN!B:AB,19,0)</f>
        <v>46259</v>
      </c>
      <c r="K827" s="57" t="str">
        <f>VLOOKUP(A827,PLAN!B:AB,20,0)</f>
        <v>M6</v>
      </c>
      <c r="L827" s="54"/>
      <c r="M827" s="54"/>
      <c r="N827" s="54"/>
      <c r="O827" s="286" t="str">
        <f>VLOOKUP(A827,PLAN!B:AB,21,0)</f>
        <v>F2</v>
      </c>
      <c r="P827" s="285"/>
      <c r="Q827" s="55">
        <f>VLOOKUP(A827,PLAN!B:AB,16,0)</f>
        <v>46258</v>
      </c>
    </row>
    <row r="828" spans="1:17" ht="15" customHeight="1">
      <c r="A828" s="299" t="s">
        <v>7696</v>
      </c>
      <c r="B828" s="60">
        <f>VLOOKUP(A828,PLAN!B:T,5,0)</f>
        <v>11112774</v>
      </c>
      <c r="C828" s="60" t="str">
        <f>VLOOKUP(A828,PLAN!B:T,6,0)</f>
        <v>1831059-F-A</v>
      </c>
      <c r="D828" s="60" t="str">
        <f>VLOOKUP(A828,PLAN!B:T,7,0)</f>
        <v>SA0025N22S JP</v>
      </c>
      <c r="E828" s="60" t="str">
        <f>VLOOKUP(A828,PLAN!B:T,4,0)</f>
        <v>1001949937</v>
      </c>
      <c r="F828" s="59">
        <f>VLOOKUP(A828,PLAN!B:T,9,0)</f>
        <v>46270</v>
      </c>
      <c r="G828" s="59" t="str">
        <f>VLOOKUP(A828,PLAN!B:T,10,0)</f>
        <v>0103617217</v>
      </c>
      <c r="H828" s="58" t="str">
        <f>VLOOKUP(A828,PLAN!B:T,11,0)</f>
        <v>260818T06A</v>
      </c>
      <c r="I828" s="58">
        <f>VLOOKUP(A828,PLAN!B:T,12,0)</f>
        <v>10</v>
      </c>
      <c r="J828" s="55">
        <f>VLOOKUP(A828,PLAN!B:AB,19,0)</f>
        <v>46259</v>
      </c>
      <c r="K828" s="57" t="str">
        <f>VLOOKUP(A828,PLAN!B:AB,20,0)</f>
        <v>M6</v>
      </c>
      <c r="L828" s="54"/>
      <c r="M828" s="54"/>
      <c r="N828" s="54"/>
      <c r="O828" s="286" t="str">
        <f>VLOOKUP(A828,PLAN!B:AB,21,0)</f>
        <v>F2</v>
      </c>
      <c r="P828" s="285"/>
      <c r="Q828" s="55">
        <f>VLOOKUP(A828,PLAN!B:AB,16,0)</f>
        <v>46258</v>
      </c>
    </row>
    <row r="829" spans="1:17" ht="15" customHeight="1">
      <c r="A829" s="299" t="s">
        <v>7697</v>
      </c>
      <c r="B829" s="60">
        <f>VLOOKUP(A829,PLAN!B:T,5,0)</f>
        <v>11114086</v>
      </c>
      <c r="C829" s="60" t="str">
        <f>VLOOKUP(A829,PLAN!B:T,6,0)</f>
        <v>1931161-C-A</v>
      </c>
      <c r="D829" s="60" t="str">
        <f>VLOOKUP(A829,PLAN!B:T,7,0)</f>
        <v>SJ1535N15SP JP</v>
      </c>
      <c r="E829" s="60" t="str">
        <f>VLOOKUP(A829,PLAN!B:T,4,0)</f>
        <v>1001949938</v>
      </c>
      <c r="F829" s="59">
        <f>VLOOKUP(A829,PLAN!B:T,9,0)</f>
        <v>46270</v>
      </c>
      <c r="G829" s="59" t="str">
        <f>VLOOKUP(A829,PLAN!B:T,10,0)</f>
        <v>0103617218</v>
      </c>
      <c r="H829" s="58" t="str">
        <f>VLOOKUP(A829,PLAN!B:T,11,0)</f>
        <v>260818T07A</v>
      </c>
      <c r="I829" s="58">
        <f>VLOOKUP(A829,PLAN!B:T,12,0)</f>
        <v>10</v>
      </c>
      <c r="J829" s="55">
        <f>VLOOKUP(A829,PLAN!B:AB,19,0)</f>
        <v>46259</v>
      </c>
      <c r="K829" s="57" t="str">
        <f>VLOOKUP(A829,PLAN!B:AB,20,0)</f>
        <v>M6</v>
      </c>
      <c r="L829" s="54"/>
      <c r="M829" s="54"/>
      <c r="N829" s="54"/>
      <c r="O829" s="286" t="str">
        <f>VLOOKUP(A829,PLAN!B:AB,21,0)</f>
        <v>F2</v>
      </c>
      <c r="P829" s="285"/>
      <c r="Q829" s="55">
        <f>VLOOKUP(A829,PLAN!B:AB,16,0)</f>
        <v>46258</v>
      </c>
    </row>
    <row r="830" spans="1:17" ht="15" customHeight="1">
      <c r="A830" s="299" t="s">
        <v>7698</v>
      </c>
      <c r="B830" s="60">
        <f>VLOOKUP(A830,PLAN!B:T,5,0)</f>
        <v>11114098</v>
      </c>
      <c r="C830" s="60" t="str">
        <f>VLOOKUP(A830,PLAN!B:T,6,0)</f>
        <v>1931173-C-A</v>
      </c>
      <c r="D830" s="60" t="str">
        <f>VLOOKUP(A830,PLAN!B:T,7,0)</f>
        <v>SJ1535N26SP JP</v>
      </c>
      <c r="E830" s="60" t="str">
        <f>VLOOKUP(A830,PLAN!B:T,4,0)</f>
        <v>1001949939</v>
      </c>
      <c r="F830" s="59">
        <f>VLOOKUP(A830,PLAN!B:T,9,0)</f>
        <v>46270</v>
      </c>
      <c r="G830" s="59" t="str">
        <f>VLOOKUP(A830,PLAN!B:T,10,0)</f>
        <v>0103617219</v>
      </c>
      <c r="H830" s="58" t="str">
        <f>VLOOKUP(A830,PLAN!B:T,11,0)</f>
        <v>260818T08A</v>
      </c>
      <c r="I830" s="58">
        <f>VLOOKUP(A830,PLAN!B:T,12,0)</f>
        <v>10</v>
      </c>
      <c r="J830" s="55">
        <f>VLOOKUP(A830,PLAN!B:AB,19,0)</f>
        <v>46259</v>
      </c>
      <c r="K830" s="57" t="str">
        <f>VLOOKUP(A830,PLAN!B:AB,20,0)</f>
        <v>M6</v>
      </c>
      <c r="L830" s="54"/>
      <c r="M830" s="54"/>
      <c r="N830" s="54"/>
      <c r="O830" s="286" t="str">
        <f>VLOOKUP(A830,PLAN!B:AB,21,0)</f>
        <v>F2</v>
      </c>
      <c r="P830" s="285"/>
      <c r="Q830" s="55">
        <f>VLOOKUP(A830,PLAN!B:AB,16,0)</f>
        <v>46258</v>
      </c>
    </row>
    <row r="831" spans="1:17" ht="15" customHeight="1">
      <c r="A831" s="299" t="s">
        <v>7699</v>
      </c>
      <c r="B831" s="60">
        <f>VLOOKUP(A831,PLAN!B:T,5,0)</f>
        <v>11114087</v>
      </c>
      <c r="C831" s="60" t="str">
        <f>VLOOKUP(A831,PLAN!B:T,6,0)</f>
        <v>1931162-C-A</v>
      </c>
      <c r="D831" s="60" t="str">
        <f>VLOOKUP(A831,PLAN!B:T,7,0)</f>
        <v>SJ3035N15SP JP</v>
      </c>
      <c r="E831" s="60" t="str">
        <f>VLOOKUP(A831,PLAN!B:T,4,0)</f>
        <v>1001949940</v>
      </c>
      <c r="F831" s="59">
        <f>VLOOKUP(A831,PLAN!B:T,9,0)</f>
        <v>46270</v>
      </c>
      <c r="G831" s="59" t="str">
        <f>VLOOKUP(A831,PLAN!B:T,10,0)</f>
        <v>0103617220</v>
      </c>
      <c r="H831" s="58" t="str">
        <f>VLOOKUP(A831,PLAN!B:T,11,0)</f>
        <v>260818T09A</v>
      </c>
      <c r="I831" s="58">
        <f>VLOOKUP(A831,PLAN!B:T,12,0)</f>
        <v>10</v>
      </c>
      <c r="J831" s="55">
        <f>VLOOKUP(A831,PLAN!B:AB,19,0)</f>
        <v>46259</v>
      </c>
      <c r="K831" s="57" t="str">
        <f>VLOOKUP(A831,PLAN!B:AB,20,0)</f>
        <v>M6</v>
      </c>
      <c r="L831" s="54"/>
      <c r="M831" s="54"/>
      <c r="N831" s="54"/>
      <c r="O831" s="286" t="str">
        <f>VLOOKUP(A831,PLAN!B:AB,21,0)</f>
        <v>F2</v>
      </c>
      <c r="P831" s="285"/>
      <c r="Q831" s="55">
        <f>VLOOKUP(A831,PLAN!B:AB,16,0)</f>
        <v>46258</v>
      </c>
    </row>
    <row r="832" spans="1:17" ht="15" customHeight="1">
      <c r="A832" s="299" t="s">
        <v>7700</v>
      </c>
      <c r="B832" s="60">
        <f>VLOOKUP(A832,PLAN!B:T,5,0)</f>
        <v>11112813</v>
      </c>
      <c r="C832" s="60" t="str">
        <f>VLOOKUP(A832,PLAN!B:T,6,0)</f>
        <v>1631109-G-A</v>
      </c>
      <c r="D832" s="60" t="str">
        <f>VLOOKUP(A832,PLAN!B:T,7,0)</f>
        <v>SA0035N26S JP</v>
      </c>
      <c r="E832" s="60" t="str">
        <f>VLOOKUP(A832,PLAN!B:T,4,0)</f>
        <v>1001949941</v>
      </c>
      <c r="F832" s="59">
        <f>VLOOKUP(A832,PLAN!B:T,9,0)</f>
        <v>46270</v>
      </c>
      <c r="G832" s="59" t="str">
        <f>VLOOKUP(A832,PLAN!B:T,10,0)</f>
        <v>0103617221</v>
      </c>
      <c r="H832" s="58" t="str">
        <f>VLOOKUP(A832,PLAN!B:T,11,0)</f>
        <v>260818T10A</v>
      </c>
      <c r="I832" s="58">
        <f>VLOOKUP(A832,PLAN!B:T,12,0)</f>
        <v>25</v>
      </c>
      <c r="J832" s="55">
        <f>VLOOKUP(A832,PLAN!B:AB,19,0)</f>
        <v>46259</v>
      </c>
      <c r="K832" s="57" t="str">
        <f>VLOOKUP(A832,PLAN!B:AB,20,0)</f>
        <v>M6</v>
      </c>
      <c r="L832" s="54"/>
      <c r="M832" s="54"/>
      <c r="N832" s="54"/>
      <c r="O832" s="286" t="str">
        <f>VLOOKUP(A832,PLAN!B:AB,21,0)</f>
        <v>F2</v>
      </c>
      <c r="P832" s="285"/>
      <c r="Q832" s="55">
        <f>VLOOKUP(A832,PLAN!B:AB,16,0)</f>
        <v>46258</v>
      </c>
    </row>
    <row r="833" spans="1:17" ht="15" customHeight="1">
      <c r="A833" s="299" t="s">
        <v>7701</v>
      </c>
      <c r="B833" s="60">
        <f>VLOOKUP(A833,PLAN!B:T,5,0)</f>
        <v>11112817</v>
      </c>
      <c r="C833" s="60" t="str">
        <f>VLOOKUP(A833,PLAN!B:T,6,0)</f>
        <v>1631113-G-A</v>
      </c>
      <c r="D833" s="60" t="str">
        <f>VLOOKUP(A833,PLAN!B:T,7,0)</f>
        <v>SJ1535N30S JP</v>
      </c>
      <c r="E833" s="60" t="str">
        <f>VLOOKUP(A833,PLAN!B:T,4,0)</f>
        <v>1001949942</v>
      </c>
      <c r="F833" s="59">
        <f>VLOOKUP(A833,PLAN!B:T,9,0)</f>
        <v>46270</v>
      </c>
      <c r="G833" s="59" t="str">
        <f>VLOOKUP(A833,PLAN!B:T,10,0)</f>
        <v>0103617222</v>
      </c>
      <c r="H833" s="58" t="str">
        <f>VLOOKUP(A833,PLAN!B:T,11,0)</f>
        <v>260818T11A</v>
      </c>
      <c r="I833" s="58">
        <f>VLOOKUP(A833,PLAN!B:T,12,0)</f>
        <v>25</v>
      </c>
      <c r="J833" s="55">
        <f>VLOOKUP(A833,PLAN!B:AB,19,0)</f>
        <v>46259</v>
      </c>
      <c r="K833" s="57" t="str">
        <f>VLOOKUP(A833,PLAN!B:AB,20,0)</f>
        <v>M6</v>
      </c>
      <c r="L833" s="54"/>
      <c r="M833" s="54"/>
      <c r="N833" s="54"/>
      <c r="O833" s="286" t="str">
        <f>VLOOKUP(A833,PLAN!B:AB,21,0)</f>
        <v>F2</v>
      </c>
      <c r="P833" s="285"/>
      <c r="Q833" s="55">
        <f>VLOOKUP(A833,PLAN!B:AB,16,0)</f>
        <v>46258</v>
      </c>
    </row>
    <row r="834" spans="1:17" ht="15" customHeight="1">
      <c r="A834" s="299" t="s">
        <v>7702</v>
      </c>
      <c r="B834" s="60">
        <f>VLOOKUP(A834,PLAN!B:T,5,0)</f>
        <v>11112818</v>
      </c>
      <c r="C834" s="60" t="str">
        <f>VLOOKUP(A834,PLAN!B:T,6,0)</f>
        <v>1631114-G-A</v>
      </c>
      <c r="D834" s="60" t="str">
        <f>VLOOKUP(A834,PLAN!B:T,7,0)</f>
        <v>SJ3035N30S JP</v>
      </c>
      <c r="E834" s="60" t="str">
        <f>VLOOKUP(A834,PLAN!B:T,4,0)</f>
        <v>1001949943</v>
      </c>
      <c r="F834" s="59">
        <f>VLOOKUP(A834,PLAN!B:T,9,0)</f>
        <v>46270</v>
      </c>
      <c r="G834" s="59" t="str">
        <f>VLOOKUP(A834,PLAN!B:T,10,0)</f>
        <v>0103617223</v>
      </c>
      <c r="H834" s="58" t="str">
        <f>VLOOKUP(A834,PLAN!B:T,11,0)</f>
        <v>260818T12A</v>
      </c>
      <c r="I834" s="58">
        <f>VLOOKUP(A834,PLAN!B:T,12,0)</f>
        <v>30</v>
      </c>
      <c r="J834" s="55">
        <f>VLOOKUP(A834,PLAN!B:AB,19,0)</f>
        <v>46259</v>
      </c>
      <c r="K834" s="57" t="str">
        <f>VLOOKUP(A834,PLAN!B:AB,20,0)</f>
        <v>M6</v>
      </c>
      <c r="L834" s="54"/>
      <c r="M834" s="54"/>
      <c r="N834" s="54"/>
      <c r="O834" s="286" t="str">
        <f>VLOOKUP(A834,PLAN!B:AB,21,0)</f>
        <v>F2</v>
      </c>
      <c r="P834" s="285"/>
      <c r="Q834" s="55">
        <f>VLOOKUP(A834,PLAN!B:AB,16,0)</f>
        <v>46258</v>
      </c>
    </row>
    <row r="835" spans="1:17" ht="15" customHeight="1">
      <c r="A835" s="299" t="s">
        <v>7703</v>
      </c>
      <c r="B835" s="60">
        <f>VLOOKUP(A835,PLAN!B:T,5,0)</f>
        <v>11114093</v>
      </c>
      <c r="C835" s="60" t="str">
        <f>VLOOKUP(A835,PLAN!B:T,6,0)</f>
        <v>1931168-C-A</v>
      </c>
      <c r="D835" s="60" t="str">
        <f>VLOOKUP(A835,PLAN!B:T,7,0)</f>
        <v>SJ3035N20SP JP</v>
      </c>
      <c r="E835" s="60" t="str">
        <f>VLOOKUP(A835,PLAN!B:T,4,0)</f>
        <v>1001949944</v>
      </c>
      <c r="F835" s="59">
        <f>VLOOKUP(A835,PLAN!B:T,9,0)</f>
        <v>46270</v>
      </c>
      <c r="G835" s="59" t="str">
        <f>VLOOKUP(A835,PLAN!B:T,10,0)</f>
        <v>0103617224</v>
      </c>
      <c r="H835" s="58" t="str">
        <f>VLOOKUP(A835,PLAN!B:T,11,0)</f>
        <v>260818T13A</v>
      </c>
      <c r="I835" s="58">
        <f>VLOOKUP(A835,PLAN!B:T,12,0)</f>
        <v>35</v>
      </c>
      <c r="J835" s="55">
        <f>VLOOKUP(A835,PLAN!B:AB,19,0)</f>
        <v>46259</v>
      </c>
      <c r="K835" s="57" t="str">
        <f>VLOOKUP(A835,PLAN!B:AB,20,0)</f>
        <v>M6</v>
      </c>
      <c r="L835" s="54"/>
      <c r="M835" s="54"/>
      <c r="N835" s="54"/>
      <c r="O835" s="286" t="str">
        <f>VLOOKUP(A835,PLAN!B:AB,21,0)</f>
        <v>F2</v>
      </c>
      <c r="P835" s="285"/>
      <c r="Q835" s="55">
        <f>VLOOKUP(A835,PLAN!B:AB,16,0)</f>
        <v>46258</v>
      </c>
    </row>
    <row r="836" spans="1:17" ht="15" customHeight="1">
      <c r="A836" s="299" t="s">
        <v>7704</v>
      </c>
      <c r="B836" s="60">
        <f>VLOOKUP(A836,PLAN!B:T,5,0)</f>
        <v>11114097</v>
      </c>
      <c r="C836" s="60" t="str">
        <f>VLOOKUP(A836,PLAN!B:T,6,0)</f>
        <v>1931172-C-A</v>
      </c>
      <c r="D836" s="60" t="str">
        <f>VLOOKUP(A836,PLAN!B:T,7,0)</f>
        <v>SA0035N26SP JP</v>
      </c>
      <c r="E836" s="60" t="str">
        <f>VLOOKUP(A836,PLAN!B:T,4,0)</f>
        <v>1001949945</v>
      </c>
      <c r="F836" s="59">
        <f>VLOOKUP(A836,PLAN!B:T,9,0)</f>
        <v>46270</v>
      </c>
      <c r="G836" s="59" t="str">
        <f>VLOOKUP(A836,PLAN!B:T,10,0)</f>
        <v>0103617225</v>
      </c>
      <c r="H836" s="58" t="str">
        <f>VLOOKUP(A836,PLAN!B:T,11,0)</f>
        <v>260818T14A</v>
      </c>
      <c r="I836" s="58">
        <f>VLOOKUP(A836,PLAN!B:T,12,0)</f>
        <v>45</v>
      </c>
      <c r="J836" s="55">
        <f>VLOOKUP(A836,PLAN!B:AB,19,0)</f>
        <v>46259</v>
      </c>
      <c r="K836" s="57" t="str">
        <f>VLOOKUP(A836,PLAN!B:AB,20,0)</f>
        <v>M6</v>
      </c>
      <c r="L836" s="54"/>
      <c r="M836" s="54"/>
      <c r="N836" s="54"/>
      <c r="O836" s="286" t="str">
        <f>VLOOKUP(A836,PLAN!B:AB,21,0)</f>
        <v>F2</v>
      </c>
      <c r="P836" s="285"/>
      <c r="Q836" s="55">
        <f>VLOOKUP(A836,PLAN!B:AB,16,0)</f>
        <v>46258</v>
      </c>
    </row>
    <row r="837" spans="1:17" ht="15" customHeight="1">
      <c r="A837" s="299" t="s">
        <v>7705</v>
      </c>
      <c r="B837" s="60">
        <f>VLOOKUP(A837,PLAN!B:T,5,0)</f>
        <v>11112805</v>
      </c>
      <c r="C837" s="60" t="str">
        <f>VLOOKUP(A837,PLAN!B:T,6,0)</f>
        <v>1631101-G-A</v>
      </c>
      <c r="D837" s="60" t="str">
        <f>VLOOKUP(A837,PLAN!B:T,7,0)</f>
        <v>SJ1535N18S JP</v>
      </c>
      <c r="E837" s="60" t="str">
        <f>VLOOKUP(A837,PLAN!B:T,4,0)</f>
        <v>1001949946</v>
      </c>
      <c r="F837" s="59">
        <f>VLOOKUP(A837,PLAN!B:T,9,0)</f>
        <v>46270</v>
      </c>
      <c r="G837" s="59" t="str">
        <f>VLOOKUP(A837,PLAN!B:T,10,0)</f>
        <v>0103617226</v>
      </c>
      <c r="H837" s="58" t="str">
        <f>VLOOKUP(A837,PLAN!B:T,11,0)</f>
        <v>260818T15A</v>
      </c>
      <c r="I837" s="58">
        <f>VLOOKUP(A837,PLAN!B:T,12,0)</f>
        <v>50</v>
      </c>
      <c r="J837" s="55">
        <f>VLOOKUP(A837,PLAN!B:AB,19,0)</f>
        <v>46259</v>
      </c>
      <c r="K837" s="57" t="str">
        <f>VLOOKUP(A837,PLAN!B:AB,20,0)</f>
        <v>M6</v>
      </c>
      <c r="L837" s="54"/>
      <c r="M837" s="54"/>
      <c r="N837" s="54"/>
      <c r="O837" s="286" t="str">
        <f>VLOOKUP(A837,PLAN!B:AB,21,0)</f>
        <v>F2</v>
      </c>
      <c r="P837" s="285"/>
      <c r="Q837" s="55">
        <f>VLOOKUP(A837,PLAN!B:AB,16,0)</f>
        <v>46258</v>
      </c>
    </row>
    <row r="838" spans="1:17" ht="15" customHeight="1">
      <c r="A838" s="299" t="s">
        <v>7706</v>
      </c>
      <c r="B838" s="60">
        <f>VLOOKUP(A838,PLAN!B:T,5,0)</f>
        <v>11112814</v>
      </c>
      <c r="C838" s="60" t="str">
        <f>VLOOKUP(A838,PLAN!B:T,6,0)</f>
        <v>1631110-G-A</v>
      </c>
      <c r="D838" s="60" t="str">
        <f>VLOOKUP(A838,PLAN!B:T,7,0)</f>
        <v>SJ1535N26S JP</v>
      </c>
      <c r="E838" s="60" t="str">
        <f>VLOOKUP(A838,PLAN!B:T,4,0)</f>
        <v>1001949947</v>
      </c>
      <c r="F838" s="59">
        <f>VLOOKUP(A838,PLAN!B:T,9,0)</f>
        <v>46270</v>
      </c>
      <c r="G838" s="59" t="str">
        <f>VLOOKUP(A838,PLAN!B:T,10,0)</f>
        <v>0103617227</v>
      </c>
      <c r="H838" s="58" t="str">
        <f>VLOOKUP(A838,PLAN!B:T,11,0)</f>
        <v>260818T16A</v>
      </c>
      <c r="I838" s="58">
        <f>VLOOKUP(A838,PLAN!B:T,12,0)</f>
        <v>50</v>
      </c>
      <c r="J838" s="55">
        <f>VLOOKUP(A838,PLAN!B:AB,19,0)</f>
        <v>46259</v>
      </c>
      <c r="K838" s="57" t="str">
        <f>VLOOKUP(A838,PLAN!B:AB,20,0)</f>
        <v>M6</v>
      </c>
      <c r="L838" s="54"/>
      <c r="M838" s="54"/>
      <c r="N838" s="54"/>
      <c r="O838" s="286" t="str">
        <f>VLOOKUP(A838,PLAN!B:AB,21,0)</f>
        <v>F2</v>
      </c>
      <c r="P838" s="285"/>
      <c r="Q838" s="55">
        <f>VLOOKUP(A838,PLAN!B:AB,16,0)</f>
        <v>46258</v>
      </c>
    </row>
    <row r="839" spans="1:17" ht="15" customHeight="1">
      <c r="A839" s="299" t="s">
        <v>7707</v>
      </c>
      <c r="B839" s="60">
        <f>VLOOKUP(A839,PLAN!B:T,5,0)</f>
        <v>11112806</v>
      </c>
      <c r="C839" s="60" t="str">
        <f>VLOOKUP(A839,PLAN!B:T,6,0)</f>
        <v>1631102-G-A</v>
      </c>
      <c r="D839" s="60" t="str">
        <f>VLOOKUP(A839,PLAN!B:T,7,0)</f>
        <v>SJ3035N18S JP</v>
      </c>
      <c r="E839" s="60" t="str">
        <f>VLOOKUP(A839,PLAN!B:T,4,0)</f>
        <v>1001949948</v>
      </c>
      <c r="F839" s="59">
        <f>VLOOKUP(A839,PLAN!B:T,9,0)</f>
        <v>46270</v>
      </c>
      <c r="G839" s="59" t="str">
        <f>VLOOKUP(A839,PLAN!B:T,10,0)</f>
        <v>0103617228</v>
      </c>
      <c r="H839" s="58" t="str">
        <f>VLOOKUP(A839,PLAN!B:T,11,0)</f>
        <v>260818T17A</v>
      </c>
      <c r="I839" s="58">
        <f>VLOOKUP(A839,PLAN!B:T,12,0)</f>
        <v>70</v>
      </c>
      <c r="J839" s="55">
        <f>VLOOKUP(A839,PLAN!B:AB,19,0)</f>
        <v>46259</v>
      </c>
      <c r="K839" s="57" t="str">
        <f>VLOOKUP(A839,PLAN!B:AB,20,0)</f>
        <v>M6</v>
      </c>
      <c r="L839" s="54"/>
      <c r="M839" s="54"/>
      <c r="N839" s="54"/>
      <c r="O839" s="286" t="str">
        <f>VLOOKUP(A839,PLAN!B:AB,21,0)</f>
        <v>F2</v>
      </c>
      <c r="P839" s="285"/>
      <c r="Q839" s="55">
        <f>VLOOKUP(A839,PLAN!B:AB,16,0)</f>
        <v>46258</v>
      </c>
    </row>
    <row r="840" spans="1:17" ht="15" customHeight="1">
      <c r="A840" s="299" t="s">
        <v>7708</v>
      </c>
      <c r="B840" s="60">
        <f>VLOOKUP(A840,PLAN!B:T,5,0)</f>
        <v>11112801</v>
      </c>
      <c r="C840" s="60" t="str">
        <f>VLOOKUP(A840,PLAN!B:T,6,0)</f>
        <v>1631097-G-A</v>
      </c>
      <c r="D840" s="60" t="str">
        <f>VLOOKUP(A840,PLAN!B:T,7,0)</f>
        <v>SA0035N15S JP</v>
      </c>
      <c r="E840" s="60" t="str">
        <f>VLOOKUP(A840,PLAN!B:T,4,0)</f>
        <v>1001949949</v>
      </c>
      <c r="F840" s="59">
        <f>VLOOKUP(A840,PLAN!B:T,9,0)</f>
        <v>46270</v>
      </c>
      <c r="G840" s="59" t="str">
        <f>VLOOKUP(A840,PLAN!B:T,10,0)</f>
        <v>0103617229</v>
      </c>
      <c r="H840" s="58" t="str">
        <f>VLOOKUP(A840,PLAN!B:T,11,0)</f>
        <v>260818T18A</v>
      </c>
      <c r="I840" s="58">
        <f>VLOOKUP(A840,PLAN!B:T,12,0)</f>
        <v>95</v>
      </c>
      <c r="J840" s="55">
        <f>VLOOKUP(A840,PLAN!B:AB,19,0)</f>
        <v>46259</v>
      </c>
      <c r="K840" s="57" t="str">
        <f>VLOOKUP(A840,PLAN!B:AB,20,0)</f>
        <v>M6</v>
      </c>
      <c r="L840" s="54"/>
      <c r="M840" s="54"/>
      <c r="N840" s="54"/>
      <c r="O840" s="286" t="str">
        <f>VLOOKUP(A840,PLAN!B:AB,21,0)</f>
        <v>F2</v>
      </c>
      <c r="P840" s="285"/>
      <c r="Q840" s="55">
        <f>VLOOKUP(A840,PLAN!B:AB,16,0)</f>
        <v>46258</v>
      </c>
    </row>
    <row r="841" spans="1:17" ht="15" customHeight="1">
      <c r="A841" s="299" t="s">
        <v>7709</v>
      </c>
      <c r="B841" s="60">
        <f>VLOOKUP(A841,PLAN!B:T,5,0)</f>
        <v>11112815</v>
      </c>
      <c r="C841" s="60" t="str">
        <f>VLOOKUP(A841,PLAN!B:T,6,0)</f>
        <v>1631111-G-A</v>
      </c>
      <c r="D841" s="60" t="str">
        <f>VLOOKUP(A841,PLAN!B:T,7,0)</f>
        <v>SJ3035N26S JP</v>
      </c>
      <c r="E841" s="60" t="str">
        <f>VLOOKUP(A841,PLAN!B:T,4,0)</f>
        <v>1001949951</v>
      </c>
      <c r="F841" s="59">
        <f>VLOOKUP(A841,PLAN!B:T,9,0)</f>
        <v>46270</v>
      </c>
      <c r="G841" s="59" t="str">
        <f>VLOOKUP(A841,PLAN!B:T,10,0)</f>
        <v>0103617231</v>
      </c>
      <c r="H841" s="58" t="str">
        <f>VLOOKUP(A841,PLAN!B:T,11,0)</f>
        <v>260818T19A</v>
      </c>
      <c r="I841" s="58">
        <f>VLOOKUP(A841,PLAN!B:T,12,0)</f>
        <v>95</v>
      </c>
      <c r="J841" s="55">
        <f>VLOOKUP(A841,PLAN!B:AB,19,0)</f>
        <v>46259</v>
      </c>
      <c r="K841" s="57" t="str">
        <f>VLOOKUP(A841,PLAN!B:AB,20,0)</f>
        <v>M6</v>
      </c>
      <c r="L841" s="54"/>
      <c r="M841" s="54"/>
      <c r="N841" s="54"/>
      <c r="O841" s="286" t="str">
        <f>VLOOKUP(A841,PLAN!B:AB,21,0)</f>
        <v>F2</v>
      </c>
      <c r="P841" s="285"/>
      <c r="Q841" s="55">
        <f>VLOOKUP(A841,PLAN!B:AB,16,0)</f>
        <v>46258</v>
      </c>
    </row>
    <row r="842" spans="1:17" ht="15" customHeight="1">
      <c r="A842" s="299" t="s">
        <v>7710</v>
      </c>
      <c r="B842" s="60">
        <f>VLOOKUP(A842,PLAN!B:T,5,0)</f>
        <v>11112804</v>
      </c>
      <c r="C842" s="60" t="str">
        <f>VLOOKUP(A842,PLAN!B:T,6,0)</f>
        <v>1631100-G-A</v>
      </c>
      <c r="D842" s="60" t="str">
        <f>VLOOKUP(A842,PLAN!B:T,7,0)</f>
        <v>SA0035N18S JP</v>
      </c>
      <c r="E842" s="60" t="str">
        <f>VLOOKUP(A842,PLAN!B:T,4,0)</f>
        <v>1001949952</v>
      </c>
      <c r="F842" s="59">
        <f>VLOOKUP(A842,PLAN!B:T,9,0)</f>
        <v>46270</v>
      </c>
      <c r="G842" s="59" t="str">
        <f>VLOOKUP(A842,PLAN!B:T,10,0)</f>
        <v>0103617232</v>
      </c>
      <c r="H842" s="58" t="str">
        <f>VLOOKUP(A842,PLAN!B:T,11,0)</f>
        <v>260818T20A</v>
      </c>
      <c r="I842" s="58">
        <f>VLOOKUP(A842,PLAN!B:T,12,0)</f>
        <v>150</v>
      </c>
      <c r="J842" s="55">
        <f>VLOOKUP(A842,PLAN!B:AB,19,0)</f>
        <v>46259</v>
      </c>
      <c r="K842" s="57" t="str">
        <f>VLOOKUP(A842,PLAN!B:AB,20,0)</f>
        <v>M6</v>
      </c>
      <c r="L842" s="54"/>
      <c r="M842" s="54"/>
      <c r="N842" s="54"/>
      <c r="O842" s="286" t="str">
        <f>VLOOKUP(A842,PLAN!B:AB,21,0)</f>
        <v>F2</v>
      </c>
      <c r="P842" s="285"/>
      <c r="Q842" s="55">
        <f>VLOOKUP(A842,PLAN!B:AB,16,0)</f>
        <v>46258</v>
      </c>
    </row>
    <row r="843" spans="1:17" ht="15" customHeight="1">
      <c r="A843" s="299" t="s">
        <v>7711</v>
      </c>
      <c r="B843" s="60">
        <f>VLOOKUP(A843,PLAN!B:T,5,0)</f>
        <v>11112810</v>
      </c>
      <c r="C843" s="60" t="str">
        <f>VLOOKUP(A843,PLAN!B:T,6,0)</f>
        <v>1631106-G-A</v>
      </c>
      <c r="D843" s="60" t="str">
        <f>VLOOKUP(A843,PLAN!B:T,7,0)</f>
        <v>SA0035N22S JP</v>
      </c>
      <c r="E843" s="60" t="str">
        <f>VLOOKUP(A843,PLAN!B:T,4,0)</f>
        <v>1001949953</v>
      </c>
      <c r="F843" s="59">
        <f>VLOOKUP(A843,PLAN!B:T,9,0)</f>
        <v>46270</v>
      </c>
      <c r="G843" s="59" t="str">
        <f>VLOOKUP(A843,PLAN!B:T,10,0)</f>
        <v>0103617233</v>
      </c>
      <c r="H843" s="58" t="str">
        <f>VLOOKUP(A843,PLAN!B:T,11,0)</f>
        <v>260818T21A</v>
      </c>
      <c r="I843" s="58">
        <f>VLOOKUP(A843,PLAN!B:T,12,0)</f>
        <v>150</v>
      </c>
      <c r="J843" s="55">
        <f>VLOOKUP(A843,PLAN!B:AB,19,0)</f>
        <v>46259</v>
      </c>
      <c r="K843" s="57" t="str">
        <f>VLOOKUP(A843,PLAN!B:AB,20,0)</f>
        <v>M6</v>
      </c>
      <c r="L843" s="54"/>
      <c r="M843" s="54"/>
      <c r="N843" s="54"/>
      <c r="O843" s="286" t="str">
        <f>VLOOKUP(A843,PLAN!B:AB,21,0)</f>
        <v>F2</v>
      </c>
      <c r="P843" s="285"/>
      <c r="Q843" s="55">
        <f>VLOOKUP(A843,PLAN!B:AB,16,0)</f>
        <v>46258</v>
      </c>
    </row>
    <row r="844" spans="1:17" ht="15" customHeight="1">
      <c r="A844" s="299" t="s">
        <v>7712</v>
      </c>
      <c r="B844" s="60">
        <f>VLOOKUP(A844,PLAN!B:T,5,0)</f>
        <v>11114085</v>
      </c>
      <c r="C844" s="60" t="str">
        <f>VLOOKUP(A844,PLAN!B:T,6,0)</f>
        <v>1931160-C-A</v>
      </c>
      <c r="D844" s="60" t="str">
        <f>VLOOKUP(A844,PLAN!B:T,7,0)</f>
        <v>SA0035N15SP JP</v>
      </c>
      <c r="E844" s="60" t="str">
        <f>VLOOKUP(A844,PLAN!B:T,4,0)</f>
        <v>1001949954</v>
      </c>
      <c r="F844" s="59">
        <f>VLOOKUP(A844,PLAN!B:T,9,0)</f>
        <v>46270</v>
      </c>
      <c r="G844" s="59" t="str">
        <f>VLOOKUP(A844,PLAN!B:T,10,0)</f>
        <v>0103617234</v>
      </c>
      <c r="H844" s="58" t="str">
        <f>VLOOKUP(A844,PLAN!B:T,11,0)</f>
        <v>260818T22A</v>
      </c>
      <c r="I844" s="58">
        <f>VLOOKUP(A844,PLAN!B:T,12,0)</f>
        <v>155</v>
      </c>
      <c r="J844" s="55">
        <f>VLOOKUP(A844,PLAN!B:AB,19,0)</f>
        <v>46259</v>
      </c>
      <c r="K844" s="57" t="str">
        <f>VLOOKUP(A844,PLAN!B:AB,20,0)</f>
        <v>M6</v>
      </c>
      <c r="L844" s="54"/>
      <c r="M844" s="54"/>
      <c r="N844" s="54"/>
      <c r="O844" s="286" t="str">
        <f>VLOOKUP(A844,PLAN!B:AB,21,0)</f>
        <v>F2</v>
      </c>
      <c r="P844" s="285"/>
      <c r="Q844" s="55">
        <f>VLOOKUP(A844,PLAN!B:AB,16,0)</f>
        <v>46258</v>
      </c>
    </row>
    <row r="845" spans="1:17" ht="15" customHeight="1">
      <c r="A845" s="299" t="s">
        <v>7713</v>
      </c>
      <c r="B845" s="60">
        <f>VLOOKUP(A845,PLAN!B:T,5,0)</f>
        <v>11112807</v>
      </c>
      <c r="C845" s="60" t="str">
        <f>VLOOKUP(A845,PLAN!B:T,6,0)</f>
        <v>1631103-G-A</v>
      </c>
      <c r="D845" s="60" t="str">
        <f>VLOOKUP(A845,PLAN!B:T,7,0)</f>
        <v>SA0035N20S JP</v>
      </c>
      <c r="E845" s="60" t="str">
        <f>VLOOKUP(A845,PLAN!B:T,4,0)</f>
        <v>1001949955</v>
      </c>
      <c r="F845" s="59">
        <f>VLOOKUP(A845,PLAN!B:T,9,0)</f>
        <v>46270</v>
      </c>
      <c r="G845" s="59" t="str">
        <f>VLOOKUP(A845,PLAN!B:T,10,0)</f>
        <v>0103617235</v>
      </c>
      <c r="H845" s="58" t="str">
        <f>VLOOKUP(A845,PLAN!B:T,11,0)</f>
        <v>260818T23A</v>
      </c>
      <c r="I845" s="58">
        <f>VLOOKUP(A845,PLAN!B:T,12,0)</f>
        <v>155</v>
      </c>
      <c r="J845" s="55">
        <f>VLOOKUP(A845,PLAN!B:AB,19,0)</f>
        <v>46259</v>
      </c>
      <c r="K845" s="57" t="str">
        <f>VLOOKUP(A845,PLAN!B:AB,20,0)</f>
        <v>M6</v>
      </c>
      <c r="L845" s="54"/>
      <c r="M845" s="54"/>
      <c r="N845" s="54"/>
      <c r="O845" s="286" t="str">
        <f>VLOOKUP(A845,PLAN!B:AB,21,0)</f>
        <v>F2</v>
      </c>
      <c r="P845" s="285"/>
      <c r="Q845" s="55">
        <f>VLOOKUP(A845,PLAN!B:AB,16,0)</f>
        <v>46258</v>
      </c>
    </row>
    <row r="846" spans="1:17" ht="15" customHeight="1">
      <c r="A846" s="299" t="s">
        <v>7714</v>
      </c>
      <c r="B846" s="60">
        <f>VLOOKUP(A846,PLAN!B:T,5,0)</f>
        <v>11112803</v>
      </c>
      <c r="C846" s="60" t="str">
        <f>VLOOKUP(A846,PLAN!B:T,6,0)</f>
        <v>1631099-G-A</v>
      </c>
      <c r="D846" s="60" t="str">
        <f>VLOOKUP(A846,PLAN!B:T,7,0)</f>
        <v>SJ3035N15S JP</v>
      </c>
      <c r="E846" s="60" t="str">
        <f>VLOOKUP(A846,PLAN!B:T,4,0)</f>
        <v>1001949956</v>
      </c>
      <c r="F846" s="59">
        <f>VLOOKUP(A846,PLAN!B:T,9,0)</f>
        <v>46270</v>
      </c>
      <c r="G846" s="59" t="str">
        <f>VLOOKUP(A846,PLAN!B:T,10,0)</f>
        <v>0103617236</v>
      </c>
      <c r="H846" s="58" t="str">
        <f>VLOOKUP(A846,PLAN!B:T,11,0)</f>
        <v>260818T24A</v>
      </c>
      <c r="I846" s="58">
        <f>VLOOKUP(A846,PLAN!B:T,12,0)</f>
        <v>170</v>
      </c>
      <c r="J846" s="55">
        <f>VLOOKUP(A846,PLAN!B:AB,19,0)</f>
        <v>46259</v>
      </c>
      <c r="K846" s="57" t="str">
        <f>VLOOKUP(A846,PLAN!B:AB,20,0)</f>
        <v>M6</v>
      </c>
      <c r="L846" s="54"/>
      <c r="M846" s="54"/>
      <c r="N846" s="54"/>
      <c r="O846" s="286" t="str">
        <f>VLOOKUP(A846,PLAN!B:AB,21,0)</f>
        <v>F2</v>
      </c>
      <c r="P846" s="285"/>
      <c r="Q846" s="55">
        <f>VLOOKUP(A846,PLAN!B:AB,16,0)</f>
        <v>46258</v>
      </c>
    </row>
    <row r="847" spans="1:17" ht="15" customHeight="1">
      <c r="A847" s="299" t="s">
        <v>7715</v>
      </c>
      <c r="B847" s="60">
        <f>VLOOKUP(A847,PLAN!B:T,5,0)</f>
        <v>11112802</v>
      </c>
      <c r="C847" s="60" t="str">
        <f>VLOOKUP(A847,PLAN!B:T,6,0)</f>
        <v>1631098-G-A</v>
      </c>
      <c r="D847" s="60" t="str">
        <f>VLOOKUP(A847,PLAN!B:T,7,0)</f>
        <v>SJ1535N15S JP</v>
      </c>
      <c r="E847" s="60" t="str">
        <f>VLOOKUP(A847,PLAN!B:T,4,0)</f>
        <v>1001949957</v>
      </c>
      <c r="F847" s="59">
        <f>VLOOKUP(A847,PLAN!B:T,9,0)</f>
        <v>46270</v>
      </c>
      <c r="G847" s="59" t="str">
        <f>VLOOKUP(A847,PLAN!B:T,10,0)</f>
        <v>0103617237</v>
      </c>
      <c r="H847" s="58" t="str">
        <f>VLOOKUP(A847,PLAN!B:T,11,0)</f>
        <v>260818T25A</v>
      </c>
      <c r="I847" s="58">
        <f>VLOOKUP(A847,PLAN!B:T,12,0)</f>
        <v>205</v>
      </c>
      <c r="J847" s="55">
        <f>VLOOKUP(A847,PLAN!B:AB,19,0)</f>
        <v>46259</v>
      </c>
      <c r="K847" s="57" t="str">
        <f>VLOOKUP(A847,PLAN!B:AB,20,0)</f>
        <v>M6</v>
      </c>
      <c r="L847" s="54"/>
      <c r="M847" s="54"/>
      <c r="N847" s="54"/>
      <c r="O847" s="286" t="str">
        <f>VLOOKUP(A847,PLAN!B:AB,21,0)</f>
        <v>F2</v>
      </c>
      <c r="P847" s="285"/>
      <c r="Q847" s="55">
        <f>VLOOKUP(A847,PLAN!B:AB,16,0)</f>
        <v>46258</v>
      </c>
    </row>
    <row r="848" spans="1:17" ht="15" customHeight="1">
      <c r="A848" s="299" t="s">
        <v>7716</v>
      </c>
      <c r="B848" s="60">
        <f>VLOOKUP(A848,PLAN!B:T,5,0)</f>
        <v>11112775</v>
      </c>
      <c r="C848" s="60" t="str">
        <f>VLOOKUP(A848,PLAN!B:T,6,0)</f>
        <v>1831060-F-A</v>
      </c>
      <c r="D848" s="60" t="str">
        <f>VLOOKUP(A848,PLAN!B:T,7,0)</f>
        <v>SJ1525N22S JP</v>
      </c>
      <c r="E848" s="60" t="str">
        <f>VLOOKUP(A848,PLAN!B:T,4,0)</f>
        <v>1001949958</v>
      </c>
      <c r="F848" s="59">
        <f>VLOOKUP(A848,PLAN!B:T,9,0)</f>
        <v>46270</v>
      </c>
      <c r="G848" s="59" t="str">
        <f>VLOOKUP(A848,PLAN!B:T,10,0)</f>
        <v>0103617238</v>
      </c>
      <c r="H848" s="58" t="str">
        <f>VLOOKUP(A848,PLAN!B:T,11,0)</f>
        <v>260818T26A</v>
      </c>
      <c r="I848" s="58">
        <f>VLOOKUP(A848,PLAN!B:T,12,0)</f>
        <v>230</v>
      </c>
      <c r="J848" s="55">
        <f>VLOOKUP(A848,PLAN!B:AB,19,0)</f>
        <v>46259</v>
      </c>
      <c r="K848" s="57" t="str">
        <f>VLOOKUP(A848,PLAN!B:AB,20,0)</f>
        <v>M6</v>
      </c>
      <c r="L848" s="54"/>
      <c r="M848" s="54"/>
      <c r="N848" s="54"/>
      <c r="O848" s="286" t="str">
        <f>VLOOKUP(A848,PLAN!B:AB,21,0)</f>
        <v>F2</v>
      </c>
      <c r="P848" s="285"/>
      <c r="Q848" s="55">
        <f>VLOOKUP(A848,PLAN!B:AB,16,0)</f>
        <v>46258</v>
      </c>
    </row>
    <row r="849" spans="1:17" ht="15" customHeight="1">
      <c r="A849" s="299" t="s">
        <v>7717</v>
      </c>
      <c r="B849" s="60">
        <f>VLOOKUP(A849,PLAN!B:T,5,0)</f>
        <v>11112808</v>
      </c>
      <c r="C849" s="60" t="str">
        <f>VLOOKUP(A849,PLAN!B:T,6,0)</f>
        <v>1631104-G-A</v>
      </c>
      <c r="D849" s="60" t="str">
        <f>VLOOKUP(A849,PLAN!B:T,7,0)</f>
        <v>SJ1535N20S JP</v>
      </c>
      <c r="E849" s="60" t="str">
        <f>VLOOKUP(A849,PLAN!B:T,4,0)</f>
        <v>1001949959</v>
      </c>
      <c r="F849" s="59">
        <f>VLOOKUP(A849,PLAN!B:T,9,0)</f>
        <v>46270</v>
      </c>
      <c r="G849" s="59" t="str">
        <f>VLOOKUP(A849,PLAN!B:T,10,0)</f>
        <v>0103617239</v>
      </c>
      <c r="H849" s="58" t="str">
        <f>VLOOKUP(A849,PLAN!B:T,11,0)</f>
        <v>260818T27A</v>
      </c>
      <c r="I849" s="58">
        <f>VLOOKUP(A849,PLAN!B:T,12,0)</f>
        <v>230</v>
      </c>
      <c r="J849" s="55">
        <f>VLOOKUP(A849,PLAN!B:AB,19,0)</f>
        <v>46259</v>
      </c>
      <c r="K849" s="57" t="str">
        <f>VLOOKUP(A849,PLAN!B:AB,20,0)</f>
        <v>M6</v>
      </c>
      <c r="L849" s="54"/>
      <c r="M849" s="54"/>
      <c r="N849" s="54"/>
      <c r="O849" s="286" t="str">
        <f>VLOOKUP(A849,PLAN!B:AB,21,0)</f>
        <v>F2</v>
      </c>
      <c r="P849" s="285"/>
      <c r="Q849" s="55">
        <f>VLOOKUP(A849,PLAN!B:AB,16,0)</f>
        <v>46258</v>
      </c>
    </row>
    <row r="850" spans="1:17" ht="15" customHeight="1">
      <c r="A850" s="299" t="s">
        <v>7718</v>
      </c>
      <c r="B850" s="60">
        <f>VLOOKUP(A850,PLAN!B:T,5,0)</f>
        <v>11112811</v>
      </c>
      <c r="C850" s="60" t="str">
        <f>VLOOKUP(A850,PLAN!B:T,6,0)</f>
        <v>1631107-G-A</v>
      </c>
      <c r="D850" s="60" t="str">
        <f>VLOOKUP(A850,PLAN!B:T,7,0)</f>
        <v>SJ1535N22S JP</v>
      </c>
      <c r="E850" s="60" t="str">
        <f>VLOOKUP(A850,PLAN!B:T,4,0)</f>
        <v>1001949960</v>
      </c>
      <c r="F850" s="59">
        <f>VLOOKUP(A850,PLAN!B:T,9,0)</f>
        <v>46270</v>
      </c>
      <c r="G850" s="59" t="str">
        <f>VLOOKUP(A850,PLAN!B:T,10,0)</f>
        <v>0103617240</v>
      </c>
      <c r="H850" s="58" t="str">
        <f>VLOOKUP(A850,PLAN!B:T,11,0)</f>
        <v>260818T28A</v>
      </c>
      <c r="I850" s="58">
        <f>VLOOKUP(A850,PLAN!B:T,12,0)</f>
        <v>330</v>
      </c>
      <c r="J850" s="55">
        <f>VLOOKUP(A850,PLAN!B:AB,19,0)</f>
        <v>46259</v>
      </c>
      <c r="K850" s="57" t="str">
        <f>VLOOKUP(A850,PLAN!B:AB,20,0)</f>
        <v>M6</v>
      </c>
      <c r="L850" s="54"/>
      <c r="M850" s="54"/>
      <c r="N850" s="54"/>
      <c r="O850" s="286" t="str">
        <f>VLOOKUP(A850,PLAN!B:AB,21,0)</f>
        <v>F2</v>
      </c>
      <c r="P850" s="285"/>
      <c r="Q850" s="55">
        <f>VLOOKUP(A850,PLAN!B:AB,16,0)</f>
        <v>46258</v>
      </c>
    </row>
    <row r="851" spans="1:17" ht="15" customHeight="1">
      <c r="A851" s="299" t="s">
        <v>7719</v>
      </c>
      <c r="B851" s="60">
        <f>VLOOKUP(A851,PLAN!B:T,5,0)</f>
        <v>11114091</v>
      </c>
      <c r="C851" s="60" t="str">
        <f>VLOOKUP(A851,PLAN!B:T,6,0)</f>
        <v>1931166-C-A</v>
      </c>
      <c r="D851" s="60" t="str">
        <f>VLOOKUP(A851,PLAN!B:T,7,0)</f>
        <v>SA0035N20SP JP</v>
      </c>
      <c r="E851" s="60" t="str">
        <f>VLOOKUP(A851,PLAN!B:T,4,0)</f>
        <v>1001949961</v>
      </c>
      <c r="F851" s="59">
        <f>VLOOKUP(A851,PLAN!B:T,9,0)</f>
        <v>46270</v>
      </c>
      <c r="G851" s="59" t="str">
        <f>VLOOKUP(A851,PLAN!B:T,10,0)</f>
        <v>0103617241</v>
      </c>
      <c r="H851" s="58" t="str">
        <f>VLOOKUP(A851,PLAN!B:T,11,0)</f>
        <v>260818T29A</v>
      </c>
      <c r="I851" s="58">
        <f>VLOOKUP(A851,PLAN!B:T,12,0)</f>
        <v>355</v>
      </c>
      <c r="J851" s="55">
        <f>VLOOKUP(A851,PLAN!B:AB,19,0)</f>
        <v>46259</v>
      </c>
      <c r="K851" s="57" t="str">
        <f>VLOOKUP(A851,PLAN!B:AB,20,0)</f>
        <v>M6</v>
      </c>
      <c r="L851" s="54"/>
      <c r="M851" s="54"/>
      <c r="N851" s="54"/>
      <c r="O851" s="286" t="str">
        <f>VLOOKUP(A851,PLAN!B:AB,21,0)</f>
        <v>F2</v>
      </c>
      <c r="P851" s="285"/>
      <c r="Q851" s="55">
        <f>VLOOKUP(A851,PLAN!B:AB,16,0)</f>
        <v>46258</v>
      </c>
    </row>
    <row r="852" spans="1:17" ht="15" customHeight="1">
      <c r="A852" s="299" t="s">
        <v>7720</v>
      </c>
      <c r="B852" s="60">
        <f>VLOOKUP(A852,PLAN!B:T,5,0)</f>
        <v>11112809</v>
      </c>
      <c r="C852" s="60" t="str">
        <f>VLOOKUP(A852,PLAN!B:T,6,0)</f>
        <v>1631105-G-A</v>
      </c>
      <c r="D852" s="60" t="str">
        <f>VLOOKUP(A852,PLAN!B:T,7,0)</f>
        <v>SJ3035N20S JP</v>
      </c>
      <c r="E852" s="60" t="str">
        <f>VLOOKUP(A852,PLAN!B:T,4,0)</f>
        <v>1001949962</v>
      </c>
      <c r="F852" s="59">
        <f>VLOOKUP(A852,PLAN!B:T,9,0)</f>
        <v>46270</v>
      </c>
      <c r="G852" s="59" t="str">
        <f>VLOOKUP(A852,PLAN!B:T,10,0)</f>
        <v>0103617242</v>
      </c>
      <c r="H852" s="58" t="str">
        <f>VLOOKUP(A852,PLAN!B:T,11,0)</f>
        <v>260818T30A</v>
      </c>
      <c r="I852" s="58">
        <f>VLOOKUP(A852,PLAN!B:T,12,0)</f>
        <v>410</v>
      </c>
      <c r="J852" s="55">
        <f>VLOOKUP(A852,PLAN!B:AB,19,0)</f>
        <v>46259</v>
      </c>
      <c r="K852" s="57" t="str">
        <f>VLOOKUP(A852,PLAN!B:AB,20,0)</f>
        <v>M6</v>
      </c>
      <c r="L852" s="54"/>
      <c r="M852" s="54"/>
      <c r="N852" s="54"/>
      <c r="O852" s="286" t="str">
        <f>VLOOKUP(A852,PLAN!B:AB,21,0)</f>
        <v>F2</v>
      </c>
      <c r="P852" s="285"/>
      <c r="Q852" s="55">
        <f>VLOOKUP(A852,PLAN!B:AB,16,0)</f>
        <v>46258</v>
      </c>
    </row>
    <row r="853" spans="1:17" ht="15" customHeight="1">
      <c r="A853" s="299" t="s">
        <v>7721</v>
      </c>
      <c r="B853" s="60">
        <f>VLOOKUP(A853,PLAN!B:T,5,0)</f>
        <v>11112812</v>
      </c>
      <c r="C853" s="60" t="str">
        <f>VLOOKUP(A853,PLAN!B:T,6,0)</f>
        <v>1631108-G-A</v>
      </c>
      <c r="D853" s="60" t="str">
        <f>VLOOKUP(A853,PLAN!B:T,7,0)</f>
        <v>SJ3035N22S JP</v>
      </c>
      <c r="E853" s="60" t="str">
        <f>VLOOKUP(A853,PLAN!B:T,4,0)</f>
        <v>1001949963</v>
      </c>
      <c r="F853" s="59">
        <f>VLOOKUP(A853,PLAN!B:T,9,0)</f>
        <v>46270</v>
      </c>
      <c r="G853" s="59" t="str">
        <f>VLOOKUP(A853,PLAN!B:T,10,0)</f>
        <v>0103617243</v>
      </c>
      <c r="H853" s="58" t="str">
        <f>VLOOKUP(A853,PLAN!B:T,11,0)</f>
        <v>260818T31A</v>
      </c>
      <c r="I853" s="58">
        <f>VLOOKUP(A853,PLAN!B:T,12,0)</f>
        <v>440</v>
      </c>
      <c r="J853" s="55">
        <f>VLOOKUP(A853,PLAN!B:AB,19,0)</f>
        <v>46259</v>
      </c>
      <c r="K853" s="57" t="str">
        <f>VLOOKUP(A853,PLAN!B:AB,20,0)</f>
        <v>M6</v>
      </c>
      <c r="L853" s="54"/>
      <c r="M853" s="54"/>
      <c r="N853" s="54"/>
      <c r="O853" s="286" t="str">
        <f>VLOOKUP(A853,PLAN!B:AB,21,0)</f>
        <v>F2</v>
      </c>
      <c r="P853" s="285"/>
      <c r="Q853" s="55">
        <f>VLOOKUP(A853,PLAN!B:AB,16,0)</f>
        <v>46258</v>
      </c>
    </row>
    <row r="854" spans="1:17" ht="15" customHeight="1">
      <c r="A854" s="299" t="s">
        <v>7552</v>
      </c>
      <c r="B854" s="60">
        <f>VLOOKUP(A854,PLAN!B:T,5,0)</f>
        <v>11134977</v>
      </c>
      <c r="C854" s="60" t="str">
        <f>VLOOKUP(A854,PLAN!B:T,6,0)</f>
        <v>1931204-K-A</v>
      </c>
      <c r="D854" s="60" t="str">
        <f>VLOOKUP(A854,PLAN!B:T,7,0)</f>
        <v>E0018450AG-2 JP</v>
      </c>
      <c r="E854" s="60" t="str">
        <f>VLOOKUP(A854,PLAN!B:T,4,0)</f>
        <v>1001949544</v>
      </c>
      <c r="F854" s="59">
        <f>VLOOKUP(A854,PLAN!B:T,9,0)</f>
        <v>46263</v>
      </c>
      <c r="G854" s="59" t="str">
        <f>VLOOKUP(A854,PLAN!B:T,10,0)</f>
        <v>0103616566</v>
      </c>
      <c r="H854" s="58" t="str">
        <f>VLOOKUP(A854,PLAN!B:T,11,0)</f>
        <v>260817S02A</v>
      </c>
      <c r="I854" s="58">
        <f>VLOOKUP(A854,PLAN!B:T,12,0)</f>
        <v>133</v>
      </c>
      <c r="J854" s="55">
        <f>VLOOKUP(A854,PLAN!B:AB,19,0)</f>
        <v>46259</v>
      </c>
      <c r="K854" s="57" t="str">
        <f>VLOOKUP(A854,PLAN!B:AB,20,0)</f>
        <v>M7</v>
      </c>
      <c r="L854" s="54"/>
      <c r="M854" s="54"/>
      <c r="N854" s="54"/>
      <c r="O854" s="286" t="str">
        <f>VLOOKUP(A854,PLAN!B:AB,21,0)</f>
        <v>F2</v>
      </c>
      <c r="P854" s="285"/>
      <c r="Q854" s="55">
        <f>VLOOKUP(A854,PLAN!B:AB,16,0)</f>
        <v>46258</v>
      </c>
    </row>
    <row r="855" spans="1:17" ht="15" customHeight="1">
      <c r="A855" s="299" t="s">
        <v>7553</v>
      </c>
      <c r="B855" s="60">
        <f>VLOOKUP(A855,PLAN!B:T,5,0)</f>
        <v>11122029</v>
      </c>
      <c r="C855" s="60" t="str">
        <f>VLOOKUP(A855,PLAN!B:T,6,0)</f>
        <v>2051007-D-A</v>
      </c>
      <c r="D855" s="60" t="str">
        <f>VLOOKUP(A855,PLAN!B:T,7,0)</f>
        <v>FI025A45 JP</v>
      </c>
      <c r="E855" s="60" t="str">
        <f>VLOOKUP(A855,PLAN!B:T,4,0)</f>
        <v>1001949563</v>
      </c>
      <c r="F855" s="59">
        <f>VLOOKUP(A855,PLAN!B:T,9,0)</f>
        <v>46270</v>
      </c>
      <c r="G855" s="59" t="str">
        <f>VLOOKUP(A855,PLAN!B:T,10,0)</f>
        <v>0103616587</v>
      </c>
      <c r="H855" s="58" t="str">
        <f>VLOOKUP(A855,PLAN!B:T,11,0)</f>
        <v>260817S03A</v>
      </c>
      <c r="I855" s="58">
        <f>VLOOKUP(A855,PLAN!B:T,12,0)</f>
        <v>89</v>
      </c>
      <c r="J855" s="55">
        <f>VLOOKUP(A855,PLAN!B:AB,19,0)</f>
        <v>46259</v>
      </c>
      <c r="K855" s="57" t="str">
        <f>VLOOKUP(A855,PLAN!B:AB,20,0)</f>
        <v>M7</v>
      </c>
      <c r="L855" s="54"/>
      <c r="M855" s="54"/>
      <c r="N855" s="54"/>
      <c r="O855" s="286" t="str">
        <f>VLOOKUP(A855,PLAN!B:AB,21,0)</f>
        <v>F2</v>
      </c>
      <c r="P855" s="285"/>
      <c r="Q855" s="55">
        <f>VLOOKUP(A855,PLAN!B:AB,16,0)</f>
        <v>46258</v>
      </c>
    </row>
    <row r="856" spans="1:17" ht="15" customHeight="1">
      <c r="A856" s="299" t="s">
        <v>7554</v>
      </c>
      <c r="B856" s="60">
        <f>VLOOKUP(A856,PLAN!B:T,5,0)</f>
        <v>11122033</v>
      </c>
      <c r="C856" s="60" t="str">
        <f>VLOOKUP(A856,PLAN!B:T,6,0)</f>
        <v>2051048-E-A</v>
      </c>
      <c r="D856" s="60" t="str">
        <f>VLOOKUP(A856,PLAN!B:T,7,0)</f>
        <v>MTF0025N45S JP</v>
      </c>
      <c r="E856" s="60" t="str">
        <f>VLOOKUP(A856,PLAN!B:T,4,0)</f>
        <v>1001949578</v>
      </c>
      <c r="F856" s="59">
        <f>VLOOKUP(A856,PLAN!B:T,9,0)</f>
        <v>46270</v>
      </c>
      <c r="G856" s="59" t="str">
        <f>VLOOKUP(A856,PLAN!B:T,10,0)</f>
        <v>0103616605</v>
      </c>
      <c r="H856" s="58" t="str">
        <f>VLOOKUP(A856,PLAN!B:T,11,0)</f>
        <v>260817S04A</v>
      </c>
      <c r="I856" s="58">
        <f>VLOOKUP(A856,PLAN!B:T,12,0)</f>
        <v>103</v>
      </c>
      <c r="J856" s="55">
        <f>VLOOKUP(A856,PLAN!B:AB,19,0)</f>
        <v>46259</v>
      </c>
      <c r="K856" s="57" t="str">
        <f>VLOOKUP(A856,PLAN!B:AB,20,0)</f>
        <v>M7</v>
      </c>
      <c r="L856" s="54"/>
      <c r="M856" s="54"/>
      <c r="N856" s="54"/>
      <c r="O856" s="286" t="str">
        <f>VLOOKUP(A856,PLAN!B:AB,21,0)</f>
        <v>F2</v>
      </c>
      <c r="P856" s="285"/>
      <c r="Q856" s="55">
        <f>VLOOKUP(A856,PLAN!B:AB,16,0)</f>
        <v>46258</v>
      </c>
    </row>
    <row r="857" spans="1:17" ht="15" customHeight="1">
      <c r="A857" s="299" t="s">
        <v>7555</v>
      </c>
      <c r="B857" s="60">
        <f>VLOOKUP(A857,PLAN!B:T,5,0)</f>
        <v>11122032</v>
      </c>
      <c r="C857" s="60" t="str">
        <f>VLOOKUP(A857,PLAN!B:T,6,0)</f>
        <v>2051047-E-A</v>
      </c>
      <c r="D857" s="60" t="str">
        <f>VLOOKUP(A857,PLAN!B:T,7,0)</f>
        <v>MTS0025N45S JP</v>
      </c>
      <c r="E857" s="60" t="str">
        <f>VLOOKUP(A857,PLAN!B:T,4,0)</f>
        <v>1001949597</v>
      </c>
      <c r="F857" s="59">
        <f>VLOOKUP(A857,PLAN!B:T,9,0)</f>
        <v>46270</v>
      </c>
      <c r="G857" s="59" t="str">
        <f>VLOOKUP(A857,PLAN!B:T,10,0)</f>
        <v>0103616624</v>
      </c>
      <c r="H857" s="58" t="str">
        <f>VLOOKUP(A857,PLAN!B:T,11,0)</f>
        <v>260817S05A</v>
      </c>
      <c r="I857" s="58">
        <f>VLOOKUP(A857,PLAN!B:T,12,0)</f>
        <v>5</v>
      </c>
      <c r="J857" s="55">
        <f>VLOOKUP(A857,PLAN!B:AB,19,0)</f>
        <v>46259</v>
      </c>
      <c r="K857" s="57" t="str">
        <f>VLOOKUP(A857,PLAN!B:AB,20,0)</f>
        <v>M7</v>
      </c>
      <c r="L857" s="54"/>
      <c r="M857" s="54"/>
      <c r="N857" s="54"/>
      <c r="O857" s="286" t="str">
        <f>VLOOKUP(A857,PLAN!B:AB,21,0)</f>
        <v>F2</v>
      </c>
      <c r="P857" s="285"/>
      <c r="Q857" s="55">
        <f>VLOOKUP(A857,PLAN!B:AB,16,0)</f>
        <v>46258</v>
      </c>
    </row>
    <row r="858" spans="1:17" ht="15" customHeight="1">
      <c r="A858" s="299" t="s">
        <v>7556</v>
      </c>
      <c r="B858" s="60">
        <f>VLOOKUP(A858,PLAN!B:T,5,0)</f>
        <v>11134977</v>
      </c>
      <c r="C858" s="60" t="str">
        <f>VLOOKUP(A858,PLAN!B:T,6,0)</f>
        <v>1931204-K-A</v>
      </c>
      <c r="D858" s="60" t="str">
        <f>VLOOKUP(A858,PLAN!B:T,7,0)</f>
        <v>E0018450AG-2 JP</v>
      </c>
      <c r="E858" s="60" t="str">
        <f>VLOOKUP(A858,PLAN!B:T,4,0)</f>
        <v>1001949614</v>
      </c>
      <c r="F858" s="59">
        <f>VLOOKUP(A858,PLAN!B:T,9,0)</f>
        <v>46270</v>
      </c>
      <c r="G858" s="59" t="str">
        <f>VLOOKUP(A858,PLAN!B:T,10,0)</f>
        <v>0103616642</v>
      </c>
      <c r="H858" s="58" t="str">
        <f>VLOOKUP(A858,PLAN!B:T,11,0)</f>
        <v>260817S06A</v>
      </c>
      <c r="I858" s="58">
        <f>VLOOKUP(A858,PLAN!B:T,12,0)</f>
        <v>42</v>
      </c>
      <c r="J858" s="55">
        <f>VLOOKUP(A858,PLAN!B:AB,19,0)</f>
        <v>46259</v>
      </c>
      <c r="K858" s="57" t="str">
        <f>VLOOKUP(A858,PLAN!B:AB,20,0)</f>
        <v>M7</v>
      </c>
      <c r="L858" s="54"/>
      <c r="M858" s="54"/>
      <c r="N858" s="54"/>
      <c r="O858" s="286" t="str">
        <f>VLOOKUP(A858,PLAN!B:AB,21,0)</f>
        <v>F2</v>
      </c>
      <c r="P858" s="285"/>
      <c r="Q858" s="55">
        <f>VLOOKUP(A858,PLAN!B:AB,16,0)</f>
        <v>46258</v>
      </c>
    </row>
    <row r="859" spans="1:17" ht="15" customHeight="1">
      <c r="A859" s="299" t="s">
        <v>7722</v>
      </c>
      <c r="B859" s="60">
        <f>VLOOKUP(A859,PLAN!B:T,5,0)</f>
        <v>11114094</v>
      </c>
      <c r="C859" s="60" t="str">
        <f>VLOOKUP(A859,PLAN!B:T,6,0)</f>
        <v>1931169-C-A</v>
      </c>
      <c r="D859" s="60" t="str">
        <f>VLOOKUP(A859,PLAN!B:T,7,0)</f>
        <v>SA0035N22SP JP</v>
      </c>
      <c r="E859" s="60" t="str">
        <f>VLOOKUP(A859,PLAN!B:T,4,0)</f>
        <v>1001949964</v>
      </c>
      <c r="F859" s="59">
        <f>VLOOKUP(A859,PLAN!B:T,9,0)</f>
        <v>46270</v>
      </c>
      <c r="G859" s="59" t="str">
        <f>VLOOKUP(A859,PLAN!B:T,10,0)</f>
        <v>0103617244</v>
      </c>
      <c r="H859" s="58" t="str">
        <f>VLOOKUP(A859,PLAN!B:T,11,0)</f>
        <v>260818T32A</v>
      </c>
      <c r="I859" s="58">
        <f>VLOOKUP(A859,PLAN!B:T,12,0)</f>
        <v>100</v>
      </c>
      <c r="J859" s="55">
        <f>VLOOKUP(A859,PLAN!B:AB,19,0)</f>
        <v>46259</v>
      </c>
      <c r="K859" s="57" t="str">
        <f>VLOOKUP(A859,PLAN!B:AB,20,0)</f>
        <v>M7</v>
      </c>
      <c r="L859" s="54"/>
      <c r="M859" s="54"/>
      <c r="N859" s="54"/>
      <c r="O859" s="286" t="str">
        <f>VLOOKUP(A859,PLAN!B:AB,21,0)</f>
        <v>F2</v>
      </c>
      <c r="P859" s="285"/>
      <c r="Q859" s="55">
        <f>VLOOKUP(A859,PLAN!B:AB,16,0)</f>
        <v>46258</v>
      </c>
    </row>
    <row r="860" spans="1:17" ht="15" customHeight="1">
      <c r="A860" s="299" t="s">
        <v>7831</v>
      </c>
      <c r="B860" s="60">
        <f>VLOOKUP(A860,PLAN!B:T,5,0)</f>
        <v>11124975</v>
      </c>
      <c r="C860" s="60" t="str">
        <f>VLOOKUP(A860,PLAN!B:T,6,0)</f>
        <v>1831193-C-AK</v>
      </c>
      <c r="D860" s="60" t="str">
        <f>VLOOKUP(A860,PLAN!B:T,7,0)</f>
        <v>AH14S003SR JP</v>
      </c>
      <c r="E860" s="60" t="str">
        <f>VLOOKUP(A860,PLAN!B:T,4,0)</f>
        <v>1001949972</v>
      </c>
      <c r="F860" s="59">
        <f>VLOOKUP(A860,PLAN!B:T,9,0)</f>
        <v>46270</v>
      </c>
      <c r="G860" s="59" t="str">
        <f>VLOOKUP(A860,PLAN!B:T,10,0)</f>
        <v>0103617251</v>
      </c>
      <c r="H860" s="58" t="str">
        <f>VLOOKUP(A860,PLAN!B:T,11,0)</f>
        <v>260818A07A</v>
      </c>
      <c r="I860" s="58">
        <f>VLOOKUP(A860,PLAN!B:T,12,0)</f>
        <v>115</v>
      </c>
      <c r="J860" s="55">
        <f>VLOOKUP(A860,PLAN!B:AB,19,0)</f>
        <v>46259</v>
      </c>
      <c r="K860" s="57" t="str">
        <f>VLOOKUP(A860,PLAN!B:AB,20,0)</f>
        <v>M7</v>
      </c>
      <c r="L860" s="54"/>
      <c r="M860" s="54"/>
      <c r="N860" s="54"/>
      <c r="O860" s="286" t="str">
        <f>VLOOKUP(A860,PLAN!B:AB,21,0)</f>
        <v>F2</v>
      </c>
      <c r="P860" s="285"/>
      <c r="Q860" s="55">
        <f>VLOOKUP(A860,PLAN!B:AB,16,0)</f>
        <v>46258</v>
      </c>
    </row>
    <row r="861" spans="1:17" ht="15" customHeight="1">
      <c r="A861" s="299" t="s">
        <v>7832</v>
      </c>
      <c r="B861" s="60">
        <f>VLOOKUP(A861,PLAN!B:T,5,0)</f>
        <v>11125055</v>
      </c>
      <c r="C861" s="60" t="str">
        <f>VLOOKUP(A861,PLAN!B:T,6,0)</f>
        <v>1831272-C-AK</v>
      </c>
      <c r="D861" s="60" t="str">
        <f>VLOOKUP(A861,PLAN!B:T,7,0)</f>
        <v>AIN-CKI-10-300R JP</v>
      </c>
      <c r="E861" s="60" t="str">
        <f>VLOOKUP(A861,PLAN!B:T,4,0)</f>
        <v>1001949973</v>
      </c>
      <c r="F861" s="59">
        <f>VLOOKUP(A861,PLAN!B:T,9,0)</f>
        <v>46270</v>
      </c>
      <c r="G861" s="59" t="str">
        <f>VLOOKUP(A861,PLAN!B:T,10,0)</f>
        <v>0103617252</v>
      </c>
      <c r="H861" s="58" t="str">
        <f>VLOOKUP(A861,PLAN!B:T,11,0)</f>
        <v>260818A08A</v>
      </c>
      <c r="I861" s="58">
        <f>VLOOKUP(A861,PLAN!B:T,12,0)</f>
        <v>23</v>
      </c>
      <c r="J861" s="55">
        <f>VLOOKUP(A861,PLAN!B:AB,19,0)</f>
        <v>46259</v>
      </c>
      <c r="K861" s="57" t="str">
        <f>VLOOKUP(A861,PLAN!B:AB,20,0)</f>
        <v>M7</v>
      </c>
      <c r="L861" s="54"/>
      <c r="M861" s="54"/>
      <c r="N861" s="54"/>
      <c r="O861" s="286" t="str">
        <f>VLOOKUP(A861,PLAN!B:AB,21,0)</f>
        <v>F2</v>
      </c>
      <c r="P861" s="285"/>
      <c r="Q861" s="55">
        <f>VLOOKUP(A861,PLAN!B:AB,16,0)</f>
        <v>46258</v>
      </c>
    </row>
    <row r="862" spans="1:17" ht="15" customHeight="1">
      <c r="A862" s="299" t="s">
        <v>7833</v>
      </c>
      <c r="B862" s="60">
        <f>VLOOKUP(A862,PLAN!B:T,5,0)</f>
        <v>11124967</v>
      </c>
      <c r="C862" s="60" t="str">
        <f>VLOOKUP(A862,PLAN!B:T,6,0)</f>
        <v>1831181-C-A</v>
      </c>
      <c r="D862" s="60" t="str">
        <f>VLOOKUP(A862,PLAN!B:T,7,0)</f>
        <v>AIN-CKI-18-200-BSR JP</v>
      </c>
      <c r="E862" s="60" t="str">
        <f>VLOOKUP(A862,PLAN!B:T,4,0)</f>
        <v>1001949974</v>
      </c>
      <c r="F862" s="59">
        <f>VLOOKUP(A862,PLAN!B:T,9,0)</f>
        <v>46270</v>
      </c>
      <c r="G862" s="59" t="str">
        <f>VLOOKUP(A862,PLAN!B:T,10,0)</f>
        <v>0103617253</v>
      </c>
      <c r="H862" s="58" t="str">
        <f>VLOOKUP(A862,PLAN!B:T,11,0)</f>
        <v>260818A09A</v>
      </c>
      <c r="I862" s="58">
        <f>VLOOKUP(A862,PLAN!B:T,12,0)</f>
        <v>15</v>
      </c>
      <c r="J862" s="55">
        <f>VLOOKUP(A862,PLAN!B:AB,19,0)</f>
        <v>46259</v>
      </c>
      <c r="K862" s="57" t="str">
        <f>VLOOKUP(A862,PLAN!B:AB,20,0)</f>
        <v>M7</v>
      </c>
      <c r="L862" s="54"/>
      <c r="M862" s="54"/>
      <c r="N862" s="54"/>
      <c r="O862" s="286" t="str">
        <f>VLOOKUP(A862,PLAN!B:AB,21,0)</f>
        <v>F2</v>
      </c>
      <c r="P862" s="285"/>
      <c r="Q862" s="55">
        <f>VLOOKUP(A862,PLAN!B:AB,16,0)</f>
        <v>46258</v>
      </c>
    </row>
    <row r="863" spans="1:17" ht="15" customHeight="1">
      <c r="A863" s="299" t="s">
        <v>7834</v>
      </c>
      <c r="B863" s="60">
        <f>VLOOKUP(A863,PLAN!B:T,5,0)</f>
        <v>11124946</v>
      </c>
      <c r="C863" s="60" t="str">
        <f>VLOOKUP(A863,PLAN!B:T,6,0)</f>
        <v>1631059-G-A</v>
      </c>
      <c r="D863" s="60" t="str">
        <f>VLOOKUP(A863,PLAN!B:T,7,0)</f>
        <v>AIN-CKI-18-200-SFT JP</v>
      </c>
      <c r="E863" s="60" t="str">
        <f>VLOOKUP(A863,PLAN!B:T,4,0)</f>
        <v>1001949975</v>
      </c>
      <c r="F863" s="59">
        <f>VLOOKUP(A863,PLAN!B:T,9,0)</f>
        <v>46270</v>
      </c>
      <c r="G863" s="59" t="str">
        <f>VLOOKUP(A863,PLAN!B:T,10,0)</f>
        <v>0103617254</v>
      </c>
      <c r="H863" s="58" t="str">
        <f>VLOOKUP(A863,PLAN!B:T,11,0)</f>
        <v>260818A10A</v>
      </c>
      <c r="I863" s="58">
        <f>VLOOKUP(A863,PLAN!B:T,12,0)</f>
        <v>15</v>
      </c>
      <c r="J863" s="55">
        <f>VLOOKUP(A863,PLAN!B:AB,19,0)</f>
        <v>46259</v>
      </c>
      <c r="K863" s="57" t="str">
        <f>VLOOKUP(A863,PLAN!B:AB,20,0)</f>
        <v>M7</v>
      </c>
      <c r="L863" s="54"/>
      <c r="M863" s="54"/>
      <c r="N863" s="54"/>
      <c r="O863" s="286" t="str">
        <f>VLOOKUP(A863,PLAN!B:AB,21,0)</f>
        <v>F2</v>
      </c>
      <c r="P863" s="285"/>
      <c r="Q863" s="55">
        <f>VLOOKUP(A863,PLAN!B:AB,16,0)</f>
        <v>46258</v>
      </c>
    </row>
    <row r="864" spans="1:17" ht="15" customHeight="1">
      <c r="A864" s="299" t="s">
        <v>7835</v>
      </c>
      <c r="B864" s="60">
        <f>VLOOKUP(A864,PLAN!B:T,5,0)</f>
        <v>11125060</v>
      </c>
      <c r="C864" s="60" t="str">
        <f>VLOOKUP(A864,PLAN!B:T,6,0)</f>
        <v>1831277-C-A</v>
      </c>
      <c r="D864" s="60" t="str">
        <f>VLOOKUP(A864,PLAN!B:T,7,0)</f>
        <v>AIN-CKI-200-BAR JP</v>
      </c>
      <c r="E864" s="60" t="str">
        <f>VLOOKUP(A864,PLAN!B:T,4,0)</f>
        <v>1001949976</v>
      </c>
      <c r="F864" s="59">
        <f>VLOOKUP(A864,PLAN!B:T,9,0)</f>
        <v>46270</v>
      </c>
      <c r="G864" s="59" t="str">
        <f>VLOOKUP(A864,PLAN!B:T,10,0)</f>
        <v>0103617255</v>
      </c>
      <c r="H864" s="58" t="str">
        <f>VLOOKUP(A864,PLAN!B:T,11,0)</f>
        <v>260818A11A</v>
      </c>
      <c r="I864" s="58">
        <f>VLOOKUP(A864,PLAN!B:T,12,0)</f>
        <v>40</v>
      </c>
      <c r="J864" s="55">
        <f>VLOOKUP(A864,PLAN!B:AB,19,0)</f>
        <v>46259</v>
      </c>
      <c r="K864" s="57" t="str">
        <f>VLOOKUP(A864,PLAN!B:AB,20,0)</f>
        <v>M7</v>
      </c>
      <c r="L864" s="54"/>
      <c r="M864" s="54"/>
      <c r="N864" s="54"/>
      <c r="O864" s="286" t="str">
        <f>VLOOKUP(A864,PLAN!B:AB,21,0)</f>
        <v>F2</v>
      </c>
      <c r="P864" s="285"/>
      <c r="Q864" s="55">
        <f>VLOOKUP(A864,PLAN!B:AB,16,0)</f>
        <v>46258</v>
      </c>
    </row>
    <row r="865" spans="1:17" ht="15" customHeight="1">
      <c r="A865" s="299" t="s">
        <v>7836</v>
      </c>
      <c r="B865" s="60">
        <f>VLOOKUP(A865,PLAN!B:T,5,0)</f>
        <v>11125054</v>
      </c>
      <c r="C865" s="60" t="str">
        <f>VLOOKUP(A865,PLAN!B:T,6,0)</f>
        <v>1831271-C-A</v>
      </c>
      <c r="D865" s="60" t="str">
        <f>VLOOKUP(A865,PLAN!B:T,7,0)</f>
        <v>AIN-CKI-200-RCR JP</v>
      </c>
      <c r="E865" s="60" t="str">
        <f>VLOOKUP(A865,PLAN!B:T,4,0)</f>
        <v>1001949977</v>
      </c>
      <c r="F865" s="59">
        <f>VLOOKUP(A865,PLAN!B:T,9,0)</f>
        <v>46270</v>
      </c>
      <c r="G865" s="59" t="str">
        <f>VLOOKUP(A865,PLAN!B:T,10,0)</f>
        <v>0103617256</v>
      </c>
      <c r="H865" s="58" t="str">
        <f>VLOOKUP(A865,PLAN!B:T,11,0)</f>
        <v>260818A12A</v>
      </c>
      <c r="I865" s="58">
        <f>VLOOKUP(A865,PLAN!B:T,12,0)</f>
        <v>13</v>
      </c>
      <c r="J865" s="55">
        <f>VLOOKUP(A865,PLAN!B:AB,19,0)</f>
        <v>46259</v>
      </c>
      <c r="K865" s="57" t="str">
        <f>VLOOKUP(A865,PLAN!B:AB,20,0)</f>
        <v>M7</v>
      </c>
      <c r="L865" s="54"/>
      <c r="M865" s="54"/>
      <c r="N865" s="54"/>
      <c r="O865" s="286" t="str">
        <f>VLOOKUP(A865,PLAN!B:AB,21,0)</f>
        <v>F2</v>
      </c>
      <c r="P865" s="285"/>
      <c r="Q865" s="55">
        <f>VLOOKUP(A865,PLAN!B:AB,16,0)</f>
        <v>46258</v>
      </c>
    </row>
    <row r="866" spans="1:17" ht="15" customHeight="1">
      <c r="A866" s="299" t="s">
        <v>7837</v>
      </c>
      <c r="B866" s="60">
        <f>VLOOKUP(A866,PLAN!B:T,5,0)</f>
        <v>11125051</v>
      </c>
      <c r="C866" s="60" t="str">
        <f>VLOOKUP(A866,PLAN!B:T,6,0)</f>
        <v>1831268-C-AK</v>
      </c>
      <c r="D866" s="60" t="str">
        <f>VLOOKUP(A866,PLAN!B:T,7,0)</f>
        <v>AIN-CKI-300R JP</v>
      </c>
      <c r="E866" s="60" t="str">
        <f>VLOOKUP(A866,PLAN!B:T,4,0)</f>
        <v>1001949978</v>
      </c>
      <c r="F866" s="59">
        <f>VLOOKUP(A866,PLAN!B:T,9,0)</f>
        <v>46270</v>
      </c>
      <c r="G866" s="59" t="str">
        <f>VLOOKUP(A866,PLAN!B:T,10,0)</f>
        <v>0103617257</v>
      </c>
      <c r="H866" s="58" t="str">
        <f>VLOOKUP(A866,PLAN!B:T,11,0)</f>
        <v>260818A13A</v>
      </c>
      <c r="I866" s="58">
        <f>VLOOKUP(A866,PLAN!B:T,12,0)</f>
        <v>42</v>
      </c>
      <c r="J866" s="55">
        <f>VLOOKUP(A866,PLAN!B:AB,19,0)</f>
        <v>46259</v>
      </c>
      <c r="K866" s="57" t="str">
        <f>VLOOKUP(A866,PLAN!B:AB,20,0)</f>
        <v>M7</v>
      </c>
      <c r="L866" s="54"/>
      <c r="M866" s="54"/>
      <c r="N866" s="54"/>
      <c r="O866" s="286" t="str">
        <f>VLOOKUP(A866,PLAN!B:AB,21,0)</f>
        <v>F2</v>
      </c>
      <c r="P866" s="285"/>
      <c r="Q866" s="55">
        <f>VLOOKUP(A866,PLAN!B:AB,16,0)</f>
        <v>46258</v>
      </c>
    </row>
    <row r="867" spans="1:17" ht="15" customHeight="1">
      <c r="A867" s="299" t="s">
        <v>7838</v>
      </c>
      <c r="B867" s="60">
        <f>VLOOKUP(A867,PLAN!B:T,5,0)</f>
        <v>11125058</v>
      </c>
      <c r="C867" s="60" t="str">
        <f>VLOOKUP(A867,PLAN!B:T,6,0)</f>
        <v>1831275-C-AK</v>
      </c>
      <c r="D867" s="60" t="str">
        <f>VLOOKUP(A867,PLAN!B:T,7,0)</f>
        <v>AIN-CKI-315-EXCR JP</v>
      </c>
      <c r="E867" s="60" t="str">
        <f>VLOOKUP(A867,PLAN!B:T,4,0)</f>
        <v>1001949979</v>
      </c>
      <c r="F867" s="59">
        <f>VLOOKUP(A867,PLAN!B:T,9,0)</f>
        <v>46270</v>
      </c>
      <c r="G867" s="59" t="str">
        <f>VLOOKUP(A867,PLAN!B:T,10,0)</f>
        <v>0103617258</v>
      </c>
      <c r="H867" s="58" t="str">
        <f>VLOOKUP(A867,PLAN!B:T,11,0)</f>
        <v>260818A14A</v>
      </c>
      <c r="I867" s="58">
        <f>VLOOKUP(A867,PLAN!B:T,12,0)</f>
        <v>17</v>
      </c>
      <c r="J867" s="55">
        <f>VLOOKUP(A867,PLAN!B:AB,19,0)</f>
        <v>46259</v>
      </c>
      <c r="K867" s="57" t="str">
        <f>VLOOKUP(A867,PLAN!B:AB,20,0)</f>
        <v>M7</v>
      </c>
      <c r="L867" s="54"/>
      <c r="M867" s="54"/>
      <c r="N867" s="54"/>
      <c r="O867" s="286" t="str">
        <f>VLOOKUP(A867,PLAN!B:AB,21,0)</f>
        <v>F2</v>
      </c>
      <c r="P867" s="285"/>
      <c r="Q867" s="55">
        <f>VLOOKUP(A867,PLAN!B:AB,16,0)</f>
        <v>46258</v>
      </c>
    </row>
    <row r="868" spans="1:17" ht="15" customHeight="1">
      <c r="A868" s="299" t="s">
        <v>7839</v>
      </c>
      <c r="B868" s="60">
        <f>VLOOKUP(A868,PLAN!B:T,5,0)</f>
        <v>11125740</v>
      </c>
      <c r="C868" s="60" t="str">
        <f>VLOOKUP(A868,PLAN!B:T,6,0)</f>
        <v>2431004-0-A</v>
      </c>
      <c r="D868" s="60" t="str">
        <f>VLOOKUP(A868,PLAN!B:T,7,0)</f>
        <v>AIN-CNX-14-215P JP</v>
      </c>
      <c r="E868" s="60" t="str">
        <f>VLOOKUP(A868,PLAN!B:T,4,0)</f>
        <v>1001949980</v>
      </c>
      <c r="F868" s="59">
        <f>VLOOKUP(A868,PLAN!B:T,9,0)</f>
        <v>46270</v>
      </c>
      <c r="G868" s="59" t="str">
        <f>VLOOKUP(A868,PLAN!B:T,10,0)</f>
        <v>0103617259</v>
      </c>
      <c r="H868" s="58" t="str">
        <f>VLOOKUP(A868,PLAN!B:T,11,0)</f>
        <v>260818A15A</v>
      </c>
      <c r="I868" s="58">
        <f>VLOOKUP(A868,PLAN!B:T,12,0)</f>
        <v>69</v>
      </c>
      <c r="J868" s="55">
        <f>VLOOKUP(A868,PLAN!B:AB,19,0)</f>
        <v>46259</v>
      </c>
      <c r="K868" s="57" t="str">
        <f>VLOOKUP(A868,PLAN!B:AB,20,0)</f>
        <v>M7</v>
      </c>
      <c r="L868" s="54"/>
      <c r="M868" s="54"/>
      <c r="N868" s="54"/>
      <c r="O868" s="286" t="str">
        <f>VLOOKUP(A868,PLAN!B:AB,21,0)</f>
        <v>F2</v>
      </c>
      <c r="P868" s="285"/>
      <c r="Q868" s="55">
        <f>VLOOKUP(A868,PLAN!B:AB,16,0)</f>
        <v>46258</v>
      </c>
    </row>
    <row r="869" spans="1:17" ht="15" customHeight="1">
      <c r="A869" s="299" t="s">
        <v>7840</v>
      </c>
      <c r="B869" s="60">
        <f>VLOOKUP(A869,PLAN!B:T,5,0)</f>
        <v>11111221</v>
      </c>
      <c r="C869" s="60" t="str">
        <f>VLOOKUP(A869,PLAN!B:T,6,0)</f>
        <v>1631040-F-A</v>
      </c>
      <c r="D869" s="60" t="str">
        <f>VLOOKUP(A869,PLAN!B:T,7,0)</f>
        <v>AMS-135-1445 JP</v>
      </c>
      <c r="E869" s="60" t="str">
        <f>VLOOKUP(A869,PLAN!B:T,4,0)</f>
        <v>1001949981</v>
      </c>
      <c r="F869" s="59">
        <f>VLOOKUP(A869,PLAN!B:T,9,0)</f>
        <v>46270</v>
      </c>
      <c r="G869" s="59" t="str">
        <f>VLOOKUP(A869,PLAN!B:T,10,0)</f>
        <v>0103617260</v>
      </c>
      <c r="H869" s="58" t="str">
        <f>VLOOKUP(A869,PLAN!B:T,11,0)</f>
        <v>260818A16A</v>
      </c>
      <c r="I869" s="58">
        <f>VLOOKUP(A869,PLAN!B:T,12,0)</f>
        <v>3</v>
      </c>
      <c r="J869" s="55">
        <f>VLOOKUP(A869,PLAN!B:AB,19,0)</f>
        <v>46259</v>
      </c>
      <c r="K869" s="57" t="str">
        <f>VLOOKUP(A869,PLAN!B:AB,20,0)</f>
        <v>M7</v>
      </c>
      <c r="L869" s="54"/>
      <c r="M869" s="54"/>
      <c r="N869" s="54"/>
      <c r="O869" s="286" t="str">
        <f>VLOOKUP(A869,PLAN!B:AB,21,0)</f>
        <v>F2</v>
      </c>
      <c r="P869" s="285"/>
      <c r="Q869" s="55">
        <f>VLOOKUP(A869,PLAN!B:AB,16,0)</f>
        <v>46258</v>
      </c>
    </row>
    <row r="870" spans="1:17" ht="15" customHeight="1">
      <c r="A870" s="299" t="s">
        <v>7841</v>
      </c>
      <c r="B870" s="60">
        <f>VLOOKUP(A870,PLAN!B:T,5,0)</f>
        <v>11111222</v>
      </c>
      <c r="C870" s="60" t="str">
        <f>VLOOKUP(A870,PLAN!B:T,6,0)</f>
        <v>1631041-F-A</v>
      </c>
      <c r="D870" s="60" t="str">
        <f>VLOOKUP(A870,PLAN!B:T,7,0)</f>
        <v>AMS-165-1445 JP</v>
      </c>
      <c r="E870" s="60" t="str">
        <f>VLOOKUP(A870,PLAN!B:T,4,0)</f>
        <v>1001949982</v>
      </c>
      <c r="F870" s="59">
        <f>VLOOKUP(A870,PLAN!B:T,9,0)</f>
        <v>46270</v>
      </c>
      <c r="G870" s="59" t="str">
        <f>VLOOKUP(A870,PLAN!B:T,10,0)</f>
        <v>0103617261</v>
      </c>
      <c r="H870" s="58" t="str">
        <f>VLOOKUP(A870,PLAN!B:T,11,0)</f>
        <v>260818A17A</v>
      </c>
      <c r="I870" s="58">
        <f>VLOOKUP(A870,PLAN!B:T,12,0)</f>
        <v>29</v>
      </c>
      <c r="J870" s="55">
        <f>VLOOKUP(A870,PLAN!B:AB,19,0)</f>
        <v>46259</v>
      </c>
      <c r="K870" s="57" t="str">
        <f>VLOOKUP(A870,PLAN!B:AB,20,0)</f>
        <v>M7</v>
      </c>
      <c r="L870" s="54"/>
      <c r="M870" s="54"/>
      <c r="N870" s="54"/>
      <c r="O870" s="286" t="str">
        <f>VLOOKUP(A870,PLAN!B:AB,21,0)</f>
        <v>F2</v>
      </c>
      <c r="P870" s="285"/>
      <c r="Q870" s="55">
        <f>VLOOKUP(A870,PLAN!B:AB,16,0)</f>
        <v>46258</v>
      </c>
    </row>
    <row r="871" spans="1:17" ht="15" customHeight="1">
      <c r="A871" s="299" t="s">
        <v>7842</v>
      </c>
      <c r="B871" s="60">
        <f>VLOOKUP(A871,PLAN!B:T,5,0)</f>
        <v>11111217</v>
      </c>
      <c r="C871" s="60" t="str">
        <f>VLOOKUP(A871,PLAN!B:T,6,0)</f>
        <v>1831287-C-A</v>
      </c>
      <c r="D871" s="60" t="str">
        <f>VLOOKUP(A871,PLAN!B:T,7,0)</f>
        <v>AMS-165-16WAR JP</v>
      </c>
      <c r="E871" s="60" t="str">
        <f>VLOOKUP(A871,PLAN!B:T,4,0)</f>
        <v>1001949983</v>
      </c>
      <c r="F871" s="59">
        <f>VLOOKUP(A871,PLAN!B:T,9,0)</f>
        <v>46270</v>
      </c>
      <c r="G871" s="59" t="str">
        <f>VLOOKUP(A871,PLAN!B:T,10,0)</f>
        <v>0103617262</v>
      </c>
      <c r="H871" s="58" t="str">
        <f>VLOOKUP(A871,PLAN!B:T,11,0)</f>
        <v>260818A18A</v>
      </c>
      <c r="I871" s="58">
        <f>VLOOKUP(A871,PLAN!B:T,12,0)</f>
        <v>9</v>
      </c>
      <c r="J871" s="55">
        <f>VLOOKUP(A871,PLAN!B:AB,19,0)</f>
        <v>46259</v>
      </c>
      <c r="K871" s="57" t="str">
        <f>VLOOKUP(A871,PLAN!B:AB,20,0)</f>
        <v>M7</v>
      </c>
      <c r="L871" s="54"/>
      <c r="M871" s="54"/>
      <c r="N871" s="54"/>
      <c r="O871" s="286" t="str">
        <f>VLOOKUP(A871,PLAN!B:AB,21,0)</f>
        <v>F2</v>
      </c>
      <c r="P871" s="285"/>
      <c r="Q871" s="55">
        <f>VLOOKUP(A871,PLAN!B:AB,16,0)</f>
        <v>46258</v>
      </c>
    </row>
    <row r="872" spans="1:17" ht="15" customHeight="1">
      <c r="A872" s="299" t="s">
        <v>7843</v>
      </c>
      <c r="B872" s="60">
        <f>VLOOKUP(A872,PLAN!B:T,5,0)</f>
        <v>11111928</v>
      </c>
      <c r="C872" s="60" t="str">
        <f>VLOOKUP(A872,PLAN!B:T,6,0)</f>
        <v>1831280-C-A</v>
      </c>
      <c r="D872" s="60" t="str">
        <f>VLOOKUP(A872,PLAN!B:T,7,0)</f>
        <v>CKV165-14R JP</v>
      </c>
      <c r="E872" s="60" t="str">
        <f>VLOOKUP(A872,PLAN!B:T,4,0)</f>
        <v>1001949985</v>
      </c>
      <c r="F872" s="59">
        <f>VLOOKUP(A872,PLAN!B:T,9,0)</f>
        <v>46270</v>
      </c>
      <c r="G872" s="59" t="str">
        <f>VLOOKUP(A872,PLAN!B:T,10,0)</f>
        <v>0103617264</v>
      </c>
      <c r="H872" s="58" t="str">
        <f>VLOOKUP(A872,PLAN!B:T,11,0)</f>
        <v>260818A19A</v>
      </c>
      <c r="I872" s="58">
        <f>VLOOKUP(A872,PLAN!B:T,12,0)</f>
        <v>36</v>
      </c>
      <c r="J872" s="55">
        <f>VLOOKUP(A872,PLAN!B:AB,19,0)</f>
        <v>46259</v>
      </c>
      <c r="K872" s="57" t="str">
        <f>VLOOKUP(A872,PLAN!B:AB,20,0)</f>
        <v>M7</v>
      </c>
      <c r="L872" s="54"/>
      <c r="M872" s="54"/>
      <c r="N872" s="54"/>
      <c r="O872" s="286" t="str">
        <f>VLOOKUP(A872,PLAN!B:AB,21,0)</f>
        <v>F2</v>
      </c>
      <c r="P872" s="285"/>
      <c r="Q872" s="55">
        <f>VLOOKUP(A872,PLAN!B:AB,16,0)</f>
        <v>46258</v>
      </c>
    </row>
    <row r="873" spans="1:17" ht="15" customHeight="1">
      <c r="A873" s="299" t="s">
        <v>7844</v>
      </c>
      <c r="B873" s="60">
        <f>VLOOKUP(A873,PLAN!B:T,5,0)</f>
        <v>11125043</v>
      </c>
      <c r="C873" s="60" t="str">
        <f>VLOOKUP(A873,PLAN!B:T,6,0)</f>
        <v>1831260-C-AK</v>
      </c>
      <c r="D873" s="60" t="str">
        <f>VLOOKUP(A873,PLAN!B:T,7,0)</f>
        <v>PAGH18M372R JP</v>
      </c>
      <c r="E873" s="60" t="str">
        <f>VLOOKUP(A873,PLAN!B:T,4,0)</f>
        <v>1001949986</v>
      </c>
      <c r="F873" s="59">
        <f>VLOOKUP(A873,PLAN!B:T,9,0)</f>
        <v>46270</v>
      </c>
      <c r="G873" s="59" t="str">
        <f>VLOOKUP(A873,PLAN!B:T,10,0)</f>
        <v>0103617265</v>
      </c>
      <c r="H873" s="58" t="str">
        <f>VLOOKUP(A873,PLAN!B:T,11,0)</f>
        <v>260818A20A</v>
      </c>
      <c r="I873" s="58">
        <f>VLOOKUP(A873,PLAN!B:T,12,0)</f>
        <v>30</v>
      </c>
      <c r="J873" s="55">
        <f>VLOOKUP(A873,PLAN!B:AB,19,0)</f>
        <v>46259</v>
      </c>
      <c r="K873" s="57" t="str">
        <f>VLOOKUP(A873,PLAN!B:AB,20,0)</f>
        <v>M7</v>
      </c>
      <c r="L873" s="54"/>
      <c r="M873" s="54"/>
      <c r="N873" s="54"/>
      <c r="O873" s="286" t="str">
        <f>VLOOKUP(A873,PLAN!B:AB,21,0)</f>
        <v>F2</v>
      </c>
      <c r="P873" s="285"/>
      <c r="Q873" s="55">
        <f>VLOOKUP(A873,PLAN!B:AB,16,0)</f>
        <v>46258</v>
      </c>
    </row>
    <row r="874" spans="1:17" ht="15" customHeight="1">
      <c r="A874" s="299" t="s">
        <v>7845</v>
      </c>
      <c r="B874" s="60">
        <f>VLOOKUP(A874,PLAN!B:T,5,0)</f>
        <v>11125021</v>
      </c>
      <c r="C874" s="60" t="str">
        <f>VLOOKUP(A874,PLAN!B:T,6,0)</f>
        <v>1831238-D-AK</v>
      </c>
      <c r="D874" s="60" t="str">
        <f>VLOOKUP(A874,PLAN!B:T,7,0)</f>
        <v>PH14R101PR JP</v>
      </c>
      <c r="E874" s="60" t="str">
        <f>VLOOKUP(A874,PLAN!B:T,4,0)</f>
        <v>1001949987</v>
      </c>
      <c r="F874" s="59">
        <f>VLOOKUP(A874,PLAN!B:T,9,0)</f>
        <v>46270</v>
      </c>
      <c r="G874" s="59" t="str">
        <f>VLOOKUP(A874,PLAN!B:T,10,0)</f>
        <v>0103617266</v>
      </c>
      <c r="H874" s="58" t="str">
        <f>VLOOKUP(A874,PLAN!B:T,11,0)</f>
        <v>260818A21A</v>
      </c>
      <c r="I874" s="58">
        <f>VLOOKUP(A874,PLAN!B:T,12,0)</f>
        <v>55</v>
      </c>
      <c r="J874" s="55">
        <f>VLOOKUP(A874,PLAN!B:AB,19,0)</f>
        <v>46259</v>
      </c>
      <c r="K874" s="57" t="str">
        <f>VLOOKUP(A874,PLAN!B:AB,20,0)</f>
        <v>M7</v>
      </c>
      <c r="L874" s="54"/>
      <c r="M874" s="54"/>
      <c r="N874" s="54"/>
      <c r="O874" s="286" t="str">
        <f>VLOOKUP(A874,PLAN!B:AB,21,0)</f>
        <v>F2</v>
      </c>
      <c r="P874" s="285"/>
      <c r="Q874" s="55">
        <f>VLOOKUP(A874,PLAN!B:AB,16,0)</f>
        <v>46258</v>
      </c>
    </row>
    <row r="875" spans="1:17" ht="15" customHeight="1">
      <c r="A875" s="299" t="s">
        <v>7846</v>
      </c>
      <c r="B875" s="60">
        <f>VLOOKUP(A875,PLAN!B:T,5,0)</f>
        <v>11125027</v>
      </c>
      <c r="C875" s="60" t="str">
        <f>VLOOKUP(A875,PLAN!B:T,6,0)</f>
        <v>1831244-C-AK</v>
      </c>
      <c r="D875" s="60" t="str">
        <f>VLOOKUP(A875,PLAN!B:T,7,0)</f>
        <v>PH18R101PR JP</v>
      </c>
      <c r="E875" s="60" t="str">
        <f>VLOOKUP(A875,PLAN!B:T,4,0)</f>
        <v>1001949988</v>
      </c>
      <c r="F875" s="59">
        <f>VLOOKUP(A875,PLAN!B:T,9,0)</f>
        <v>46270</v>
      </c>
      <c r="G875" s="59" t="str">
        <f>VLOOKUP(A875,PLAN!B:T,10,0)</f>
        <v>0103617267</v>
      </c>
      <c r="H875" s="58" t="str">
        <f>VLOOKUP(A875,PLAN!B:T,11,0)</f>
        <v>260818A22A</v>
      </c>
      <c r="I875" s="58">
        <f>VLOOKUP(A875,PLAN!B:T,12,0)</f>
        <v>10</v>
      </c>
      <c r="J875" s="55">
        <f>VLOOKUP(A875,PLAN!B:AB,19,0)</f>
        <v>46259</v>
      </c>
      <c r="K875" s="57" t="str">
        <f>VLOOKUP(A875,PLAN!B:AB,20,0)</f>
        <v>M7</v>
      </c>
      <c r="L875" s="54"/>
      <c r="M875" s="54"/>
      <c r="N875" s="54"/>
      <c r="O875" s="286" t="str">
        <f>VLOOKUP(A875,PLAN!B:AB,21,0)</f>
        <v>F2</v>
      </c>
      <c r="P875" s="285"/>
      <c r="Q875" s="55">
        <f>VLOOKUP(A875,PLAN!B:AB,16,0)</f>
        <v>46258</v>
      </c>
    </row>
    <row r="876" spans="1:17" ht="15" customHeight="1">
      <c r="A876" s="299" t="s">
        <v>7847</v>
      </c>
      <c r="B876" s="60">
        <f>VLOOKUP(A876,PLAN!B:T,5,0)</f>
        <v>11124984</v>
      </c>
      <c r="C876" s="60" t="str">
        <f>VLOOKUP(A876,PLAN!B:T,6,0)</f>
        <v>1831202-D-AK</v>
      </c>
      <c r="D876" s="60" t="str">
        <f>VLOOKUP(A876,PLAN!B:T,7,0)</f>
        <v>PP14R300PR JP</v>
      </c>
      <c r="E876" s="60" t="str">
        <f>VLOOKUP(A876,PLAN!B:T,4,0)</f>
        <v>1001949989</v>
      </c>
      <c r="F876" s="59">
        <f>VLOOKUP(A876,PLAN!B:T,9,0)</f>
        <v>46270</v>
      </c>
      <c r="G876" s="59" t="str">
        <f>VLOOKUP(A876,PLAN!B:T,10,0)</f>
        <v>0103617268</v>
      </c>
      <c r="H876" s="58" t="str">
        <f>VLOOKUP(A876,PLAN!B:T,11,0)</f>
        <v>260818A23A</v>
      </c>
      <c r="I876" s="58">
        <f>VLOOKUP(A876,PLAN!B:T,12,0)</f>
        <v>215</v>
      </c>
      <c r="J876" s="55">
        <f>VLOOKUP(A876,PLAN!B:AB,19,0)</f>
        <v>46259</v>
      </c>
      <c r="K876" s="57" t="str">
        <f>VLOOKUP(A876,PLAN!B:AB,20,0)</f>
        <v>M7</v>
      </c>
      <c r="L876" s="54"/>
      <c r="M876" s="54"/>
      <c r="N876" s="54"/>
      <c r="O876" s="286" t="str">
        <f>VLOOKUP(A876,PLAN!B:AB,21,0)</f>
        <v>F2</v>
      </c>
      <c r="P876" s="285"/>
      <c r="Q876" s="55">
        <f>VLOOKUP(A876,PLAN!B:AB,16,0)</f>
        <v>46258</v>
      </c>
    </row>
    <row r="877" spans="1:17" ht="15" customHeight="1">
      <c r="A877" s="299" t="s">
        <v>7848</v>
      </c>
      <c r="B877" s="60">
        <f>VLOOKUP(A877,PLAN!B:T,5,0)</f>
        <v>11117341</v>
      </c>
      <c r="C877" s="60" t="str">
        <f>VLOOKUP(A877,PLAN!B:T,6,0)</f>
        <v>2231089-A-A</v>
      </c>
      <c r="D877" s="60" t="str">
        <f>VLOOKUP(A877,PLAN!B:T,7,0)</f>
        <v>PP14R305P JP</v>
      </c>
      <c r="E877" s="60" t="str">
        <f>VLOOKUP(A877,PLAN!B:T,4,0)</f>
        <v>1001949990</v>
      </c>
      <c r="F877" s="59">
        <f>VLOOKUP(A877,PLAN!B:T,9,0)</f>
        <v>46270</v>
      </c>
      <c r="G877" s="59" t="str">
        <f>VLOOKUP(A877,PLAN!B:T,10,0)</f>
        <v>0103617269</v>
      </c>
      <c r="H877" s="58" t="str">
        <f>VLOOKUP(A877,PLAN!B:T,11,0)</f>
        <v>260818A24A</v>
      </c>
      <c r="I877" s="58">
        <f>VLOOKUP(A877,PLAN!B:T,12,0)</f>
        <v>35</v>
      </c>
      <c r="J877" s="55">
        <f>VLOOKUP(A877,PLAN!B:AB,19,0)</f>
        <v>46259</v>
      </c>
      <c r="K877" s="57" t="str">
        <f>VLOOKUP(A877,PLAN!B:AB,20,0)</f>
        <v>M7</v>
      </c>
      <c r="L877" s="54"/>
      <c r="M877" s="54"/>
      <c r="N877" s="54"/>
      <c r="O877" s="286" t="str">
        <f>VLOOKUP(A877,PLAN!B:AB,21,0)</f>
        <v>F2</v>
      </c>
      <c r="P877" s="285"/>
      <c r="Q877" s="55">
        <f>VLOOKUP(A877,PLAN!B:AB,16,0)</f>
        <v>46258</v>
      </c>
    </row>
    <row r="878" spans="1:17" ht="15" customHeight="1">
      <c r="A878" s="299" t="s">
        <v>7849</v>
      </c>
      <c r="B878" s="60">
        <f>VLOOKUP(A878,PLAN!B:T,5,0)</f>
        <v>11113860</v>
      </c>
      <c r="C878" s="60" t="str">
        <f>VLOOKUP(A878,PLAN!B:T,6,0)</f>
        <v>1831250-C-A</v>
      </c>
      <c r="D878" s="60" t="str">
        <f>VLOOKUP(A878,PLAN!B:T,7,0)</f>
        <v>AH14R013SR JP</v>
      </c>
      <c r="E878" s="60" t="str">
        <f>VLOOKUP(A878,PLAN!B:T,4,0)</f>
        <v>1001949991</v>
      </c>
      <c r="F878" s="59">
        <f>VLOOKUP(A878,PLAN!B:T,9,0)</f>
        <v>46270</v>
      </c>
      <c r="G878" s="59" t="str">
        <f>VLOOKUP(A878,PLAN!B:T,10,0)</f>
        <v>0103617270</v>
      </c>
      <c r="H878" s="58" t="str">
        <f>VLOOKUP(A878,PLAN!B:T,11,0)</f>
        <v>260818A25A</v>
      </c>
      <c r="I878" s="58">
        <f>VLOOKUP(A878,PLAN!B:T,12,0)</f>
        <v>10</v>
      </c>
      <c r="J878" s="55">
        <f>VLOOKUP(A878,PLAN!B:AB,19,0)</f>
        <v>46259</v>
      </c>
      <c r="K878" s="57" t="str">
        <f>VLOOKUP(A878,PLAN!B:AB,20,0)</f>
        <v>M7</v>
      </c>
      <c r="L878" s="54"/>
      <c r="M878" s="54"/>
      <c r="N878" s="54"/>
      <c r="O878" s="286" t="str">
        <f>VLOOKUP(A878,PLAN!B:AB,21,0)</f>
        <v>F2</v>
      </c>
      <c r="P878" s="285"/>
      <c r="Q878" s="55">
        <f>VLOOKUP(A878,PLAN!B:AB,16,0)</f>
        <v>46258</v>
      </c>
    </row>
    <row r="879" spans="1:17" ht="15" customHeight="1">
      <c r="A879" s="299" t="s">
        <v>7850</v>
      </c>
      <c r="B879" s="60">
        <f>VLOOKUP(A879,PLAN!B:T,5,0)</f>
        <v>11125739</v>
      </c>
      <c r="C879" s="60" t="str">
        <f>VLOOKUP(A879,PLAN!B:T,6,0)</f>
        <v>2431003-0-A</v>
      </c>
      <c r="D879" s="60" t="str">
        <f>VLOOKUP(A879,PLAN!B:T,7,0)</f>
        <v>AIN-CNX-14-215 JP</v>
      </c>
      <c r="E879" s="60" t="str">
        <f>VLOOKUP(A879,PLAN!B:T,4,0)</f>
        <v>1001949992</v>
      </c>
      <c r="F879" s="59">
        <f>VLOOKUP(A879,PLAN!B:T,9,0)</f>
        <v>46270</v>
      </c>
      <c r="G879" s="59" t="str">
        <f>VLOOKUP(A879,PLAN!B:T,10,0)</f>
        <v>0103617271</v>
      </c>
      <c r="H879" s="58" t="str">
        <f>VLOOKUP(A879,PLAN!B:T,11,0)</f>
        <v>260818A26A</v>
      </c>
      <c r="I879" s="58">
        <f>VLOOKUP(A879,PLAN!B:T,12,0)</f>
        <v>69</v>
      </c>
      <c r="J879" s="55">
        <f>VLOOKUP(A879,PLAN!B:AB,19,0)</f>
        <v>46259</v>
      </c>
      <c r="K879" s="57" t="str">
        <f>VLOOKUP(A879,PLAN!B:AB,20,0)</f>
        <v>M7</v>
      </c>
      <c r="L879" s="54"/>
      <c r="M879" s="54"/>
      <c r="N879" s="54"/>
      <c r="O879" s="286" t="str">
        <f>VLOOKUP(A879,PLAN!B:AB,21,0)</f>
        <v>F2</v>
      </c>
      <c r="P879" s="285"/>
      <c r="Q879" s="55">
        <f>VLOOKUP(A879,PLAN!B:AB,16,0)</f>
        <v>46258</v>
      </c>
    </row>
    <row r="880" spans="1:17" ht="15" customHeight="1">
      <c r="A880" s="299" t="s">
        <v>7939</v>
      </c>
      <c r="B880" s="60">
        <f>VLOOKUP(A880,PLAN!B:T,5,0)</f>
        <v>11118078</v>
      </c>
      <c r="C880" s="60" t="str">
        <f>VLOOKUP(A880,PLAN!B:T,6,0)</f>
        <v>2331068-A-A</v>
      </c>
      <c r="D880" s="60" t="str">
        <f>VLOOKUP(A880,PLAN!B:T,7,0)</f>
        <v>WAMS-180-1645 CE3</v>
      </c>
      <c r="E880" s="60" t="str">
        <f>VLOOKUP(A880,PLAN!B:T,4,0)</f>
        <v>1001950066</v>
      </c>
      <c r="F880" s="59">
        <f>VLOOKUP(A880,PLAN!B:T,9,0)</f>
        <v>46270</v>
      </c>
      <c r="G880" s="59" t="str">
        <f>VLOOKUP(A880,PLAN!B:T,10,0)</f>
        <v>0103617472</v>
      </c>
      <c r="H880" s="58" t="str">
        <f>VLOOKUP(A880,PLAN!B:T,11,0)</f>
        <v>260818A27A</v>
      </c>
      <c r="I880" s="58">
        <f>VLOOKUP(A880,PLAN!B:T,12,0)</f>
        <v>10</v>
      </c>
      <c r="J880" s="55">
        <f>VLOOKUP(A880,PLAN!B:AB,19,0)</f>
        <v>46259</v>
      </c>
      <c r="K880" s="57" t="str">
        <f>VLOOKUP(A880,PLAN!B:AB,20,0)</f>
        <v>M7</v>
      </c>
      <c r="L880" s="54"/>
      <c r="M880" s="54"/>
      <c r="N880" s="54"/>
      <c r="O880" s="286" t="str">
        <f>VLOOKUP(A880,PLAN!B:AB,21,0)</f>
        <v>F2</v>
      </c>
      <c r="P880" s="285"/>
      <c r="Q880" s="55">
        <f>VLOOKUP(A880,PLAN!B:AB,16,0)</f>
        <v>46258</v>
      </c>
    </row>
    <row r="881" spans="1:17" ht="15" customHeight="1">
      <c r="A881" s="299" t="s">
        <v>7940</v>
      </c>
      <c r="B881" s="60">
        <f>VLOOKUP(A881,PLAN!B:T,5,0)</f>
        <v>11118080</v>
      </c>
      <c r="C881" s="60" t="str">
        <f>VLOOKUP(A881,PLAN!B:T,6,0)</f>
        <v>2331070-A-A</v>
      </c>
      <c r="D881" s="60" t="str">
        <f>VLOOKUP(A881,PLAN!B:T,7,0)</f>
        <v>WAMS-165-16ST CE3</v>
      </c>
      <c r="E881" s="60" t="str">
        <f>VLOOKUP(A881,PLAN!B:T,4,0)</f>
        <v>1001950067</v>
      </c>
      <c r="F881" s="59">
        <f>VLOOKUP(A881,PLAN!B:T,9,0)</f>
        <v>46270</v>
      </c>
      <c r="G881" s="59" t="str">
        <f>VLOOKUP(A881,PLAN!B:T,10,0)</f>
        <v>0103617473</v>
      </c>
      <c r="H881" s="58" t="str">
        <f>VLOOKUP(A881,PLAN!B:T,11,0)</f>
        <v>260818A28A</v>
      </c>
      <c r="I881" s="58">
        <f>VLOOKUP(A881,PLAN!B:T,12,0)</f>
        <v>20</v>
      </c>
      <c r="J881" s="55">
        <f>VLOOKUP(A881,PLAN!B:AB,19,0)</f>
        <v>46259</v>
      </c>
      <c r="K881" s="57" t="str">
        <f>VLOOKUP(A881,PLAN!B:AB,20,0)</f>
        <v>M7</v>
      </c>
      <c r="L881" s="54"/>
      <c r="M881" s="54"/>
      <c r="N881" s="54"/>
      <c r="O881" s="286" t="str">
        <f>VLOOKUP(A881,PLAN!B:AB,21,0)</f>
        <v>F2</v>
      </c>
      <c r="P881" s="285"/>
      <c r="Q881" s="55">
        <f>VLOOKUP(A881,PLAN!B:AB,16,0)</f>
        <v>46258</v>
      </c>
    </row>
    <row r="882" spans="1:17" ht="15" customHeight="1">
      <c r="A882" s="299" t="s">
        <v>7941</v>
      </c>
      <c r="B882" s="60">
        <f>VLOOKUP(A882,PLAN!B:T,5,0)</f>
        <v>11118081</v>
      </c>
      <c r="C882" s="60" t="str">
        <f>VLOOKUP(A882,PLAN!B:T,6,0)</f>
        <v>2331071-A-A</v>
      </c>
      <c r="D882" s="60" t="str">
        <f>VLOOKUP(A882,PLAN!B:T,7,0)</f>
        <v>WAMS-180-16ST CE3</v>
      </c>
      <c r="E882" s="60" t="str">
        <f>VLOOKUP(A882,PLAN!B:T,4,0)</f>
        <v>1001950068</v>
      </c>
      <c r="F882" s="59">
        <f>VLOOKUP(A882,PLAN!B:T,9,0)</f>
        <v>46270</v>
      </c>
      <c r="G882" s="59" t="str">
        <f>VLOOKUP(A882,PLAN!B:T,10,0)</f>
        <v>0103617475</v>
      </c>
      <c r="H882" s="58" t="str">
        <f>VLOOKUP(A882,PLAN!B:T,11,0)</f>
        <v>260818A29A</v>
      </c>
      <c r="I882" s="58">
        <f>VLOOKUP(A882,PLAN!B:T,12,0)</f>
        <v>25</v>
      </c>
      <c r="J882" s="55">
        <f>VLOOKUP(A882,PLAN!B:AB,19,0)</f>
        <v>46259</v>
      </c>
      <c r="K882" s="57" t="str">
        <f>VLOOKUP(A882,PLAN!B:AB,20,0)</f>
        <v>M7</v>
      </c>
      <c r="L882" s="54"/>
      <c r="M882" s="54"/>
      <c r="N882" s="54"/>
      <c r="O882" s="286" t="str">
        <f>VLOOKUP(A882,PLAN!B:AB,21,0)</f>
        <v>F2</v>
      </c>
      <c r="P882" s="285"/>
      <c r="Q882" s="55">
        <f>VLOOKUP(A882,PLAN!B:AB,16,0)</f>
        <v>46258</v>
      </c>
    </row>
    <row r="883" spans="1:17" ht="15" customHeight="1">
      <c r="A883" s="299" t="s">
        <v>7942</v>
      </c>
      <c r="B883" s="60">
        <f>VLOOKUP(A883,PLAN!B:T,5,0)</f>
        <v>11118084</v>
      </c>
      <c r="C883" s="60" t="str">
        <f>VLOOKUP(A883,PLAN!B:T,6,0)</f>
        <v>2331074-A-A</v>
      </c>
      <c r="D883" s="60" t="str">
        <f>VLOOKUP(A883,PLAN!B:T,7,0)</f>
        <v>WAMS-180-16WA CE3</v>
      </c>
      <c r="E883" s="60" t="str">
        <f>VLOOKUP(A883,PLAN!B:T,4,0)</f>
        <v>1001950069</v>
      </c>
      <c r="F883" s="59">
        <f>VLOOKUP(A883,PLAN!B:T,9,0)</f>
        <v>46270</v>
      </c>
      <c r="G883" s="59" t="str">
        <f>VLOOKUP(A883,PLAN!B:T,10,0)</f>
        <v>0103617476</v>
      </c>
      <c r="H883" s="58" t="str">
        <f>VLOOKUP(A883,PLAN!B:T,11,0)</f>
        <v>260818A30A</v>
      </c>
      <c r="I883" s="58">
        <f>VLOOKUP(A883,PLAN!B:T,12,0)</f>
        <v>40</v>
      </c>
      <c r="J883" s="55">
        <f>VLOOKUP(A883,PLAN!B:AB,19,0)</f>
        <v>46259</v>
      </c>
      <c r="K883" s="57" t="str">
        <f>VLOOKUP(A883,PLAN!B:AB,20,0)</f>
        <v>M7</v>
      </c>
      <c r="L883" s="54"/>
      <c r="M883" s="54"/>
      <c r="N883" s="54"/>
      <c r="O883" s="286" t="str">
        <f>VLOOKUP(A883,PLAN!B:AB,21,0)</f>
        <v>F2</v>
      </c>
      <c r="P883" s="285"/>
      <c r="Q883" s="55">
        <f>VLOOKUP(A883,PLAN!B:AB,16,0)</f>
        <v>46258</v>
      </c>
    </row>
    <row r="884" spans="1:17" ht="15" customHeight="1">
      <c r="A884" s="299" t="s">
        <v>7943</v>
      </c>
      <c r="B884" s="60">
        <f>VLOOKUP(A884,PLAN!B:T,5,0)</f>
        <v>11126837</v>
      </c>
      <c r="C884" s="60" t="str">
        <f>VLOOKUP(A884,PLAN!B:T,6,0)</f>
        <v>2131721-C-AK</v>
      </c>
      <c r="D884" s="60" t="str">
        <f>VLOOKUP(A884,PLAN!B:T,7,0)</f>
        <v>APW14R009S NOCE</v>
      </c>
      <c r="E884" s="60" t="str">
        <f>VLOOKUP(A884,PLAN!B:T,4,0)</f>
        <v>1001950070</v>
      </c>
      <c r="F884" s="59">
        <f>VLOOKUP(A884,PLAN!B:T,9,0)</f>
        <v>46270</v>
      </c>
      <c r="G884" s="59" t="str">
        <f>VLOOKUP(A884,PLAN!B:T,10,0)</f>
        <v>0103617478</v>
      </c>
      <c r="H884" s="58" t="str">
        <f>VLOOKUP(A884,PLAN!B:T,11,0)</f>
        <v>260818A31A</v>
      </c>
      <c r="I884" s="58">
        <f>VLOOKUP(A884,PLAN!B:T,12,0)</f>
        <v>40</v>
      </c>
      <c r="J884" s="55">
        <f>VLOOKUP(A884,PLAN!B:AB,19,0)</f>
        <v>46259</v>
      </c>
      <c r="K884" s="57" t="str">
        <f>VLOOKUP(A884,PLAN!B:AB,20,0)</f>
        <v>M7</v>
      </c>
      <c r="L884" s="54"/>
      <c r="M884" s="54"/>
      <c r="N884" s="54"/>
      <c r="O884" s="286" t="str">
        <f>VLOOKUP(A884,PLAN!B:AB,21,0)</f>
        <v>F2</v>
      </c>
      <c r="P884" s="285"/>
      <c r="Q884" s="55">
        <f>VLOOKUP(A884,PLAN!B:AB,16,0)</f>
        <v>46258</v>
      </c>
    </row>
    <row r="885" spans="1:17" ht="15" customHeight="1">
      <c r="A885" s="299" t="s">
        <v>7944</v>
      </c>
      <c r="B885" s="60">
        <f>VLOOKUP(A885,PLAN!B:T,5,0)</f>
        <v>11126839</v>
      </c>
      <c r="C885" s="60" t="str">
        <f>VLOOKUP(A885,PLAN!B:T,6,0)</f>
        <v>2131723-C-AK</v>
      </c>
      <c r="D885" s="60" t="str">
        <f>VLOOKUP(A885,PLAN!B:T,7,0)</f>
        <v>APW14R005S NOCE</v>
      </c>
      <c r="E885" s="60" t="str">
        <f>VLOOKUP(A885,PLAN!B:T,4,0)</f>
        <v>1001950072</v>
      </c>
      <c r="F885" s="59">
        <f>VLOOKUP(A885,PLAN!B:T,9,0)</f>
        <v>46270</v>
      </c>
      <c r="G885" s="59" t="str">
        <f>VLOOKUP(A885,PLAN!B:T,10,0)</f>
        <v>0103617479</v>
      </c>
      <c r="H885" s="58" t="str">
        <f>VLOOKUP(A885,PLAN!B:T,11,0)</f>
        <v>260818A32A</v>
      </c>
      <c r="I885" s="58">
        <f>VLOOKUP(A885,PLAN!B:T,12,0)</f>
        <v>22</v>
      </c>
      <c r="J885" s="55">
        <f>VLOOKUP(A885,PLAN!B:AB,19,0)</f>
        <v>46259</v>
      </c>
      <c r="K885" s="57" t="str">
        <f>VLOOKUP(A885,PLAN!B:AB,20,0)</f>
        <v>M7</v>
      </c>
      <c r="L885" s="54"/>
      <c r="M885" s="54"/>
      <c r="N885" s="54"/>
      <c r="O885" s="286" t="str">
        <f>VLOOKUP(A885,PLAN!B:AB,21,0)</f>
        <v>F2</v>
      </c>
      <c r="P885" s="285"/>
      <c r="Q885" s="55">
        <f>VLOOKUP(A885,PLAN!B:AB,16,0)</f>
        <v>46258</v>
      </c>
    </row>
    <row r="886" spans="1:17" ht="15" customHeight="1">
      <c r="A886" s="299" t="s">
        <v>7945</v>
      </c>
      <c r="B886" s="60">
        <f>VLOOKUP(A886,PLAN!B:T,5,0)</f>
        <v>11126890</v>
      </c>
      <c r="C886" s="60" t="str">
        <f>VLOOKUP(A886,PLAN!B:T,6,0)</f>
        <v>2331263-A-AK</v>
      </c>
      <c r="D886" s="60" t="str">
        <f>VLOOKUP(A886,PLAN!B:T,7,0)</f>
        <v>AG149001 NOCE</v>
      </c>
      <c r="E886" s="60" t="str">
        <f>VLOOKUP(A886,PLAN!B:T,4,0)</f>
        <v>1001950073</v>
      </c>
      <c r="F886" s="59">
        <f>VLOOKUP(A886,PLAN!B:T,9,0)</f>
        <v>46270</v>
      </c>
      <c r="G886" s="59" t="str">
        <f>VLOOKUP(A886,PLAN!B:T,10,0)</f>
        <v>0103617480</v>
      </c>
      <c r="H886" s="58" t="str">
        <f>VLOOKUP(A886,PLAN!B:T,11,0)</f>
        <v>260818A33A</v>
      </c>
      <c r="I886" s="58">
        <f>VLOOKUP(A886,PLAN!B:T,12,0)</f>
        <v>35</v>
      </c>
      <c r="J886" s="55">
        <f>VLOOKUP(A886,PLAN!B:AB,19,0)</f>
        <v>46259</v>
      </c>
      <c r="K886" s="57" t="str">
        <f>VLOOKUP(A886,PLAN!B:AB,20,0)</f>
        <v>M7</v>
      </c>
      <c r="L886" s="54"/>
      <c r="M886" s="54"/>
      <c r="N886" s="54"/>
      <c r="O886" s="286" t="str">
        <f>VLOOKUP(A886,PLAN!B:AB,21,0)</f>
        <v>F2</v>
      </c>
      <c r="P886" s="285"/>
      <c r="Q886" s="55">
        <f>VLOOKUP(A886,PLAN!B:AB,16,0)</f>
        <v>46258</v>
      </c>
    </row>
    <row r="887" spans="1:17" ht="15" customHeight="1">
      <c r="A887" s="299" t="s">
        <v>7946</v>
      </c>
      <c r="B887" s="60">
        <f>VLOOKUP(A887,PLAN!B:T,5,0)</f>
        <v>11127820</v>
      </c>
      <c r="C887" s="60" t="str">
        <f>VLOOKUP(A887,PLAN!B:T,6,0)</f>
        <v>2131618-B-A</v>
      </c>
      <c r="D887" s="60" t="str">
        <f>VLOOKUP(A887,PLAN!B:T,7,0)</f>
        <v>WAIN-CKI-200 NO CE</v>
      </c>
      <c r="E887" s="60" t="str">
        <f>VLOOKUP(A887,PLAN!B:T,4,0)</f>
        <v>1001950074</v>
      </c>
      <c r="F887" s="59">
        <f>VLOOKUP(A887,PLAN!B:T,9,0)</f>
        <v>46270</v>
      </c>
      <c r="G887" s="59" t="str">
        <f>VLOOKUP(A887,PLAN!B:T,10,0)</f>
        <v>0103617481</v>
      </c>
      <c r="H887" s="58" t="str">
        <f>VLOOKUP(A887,PLAN!B:T,11,0)</f>
        <v>260818A34A</v>
      </c>
      <c r="I887" s="58">
        <f>VLOOKUP(A887,PLAN!B:T,12,0)</f>
        <v>20</v>
      </c>
      <c r="J887" s="55">
        <f>VLOOKUP(A887,PLAN!B:AB,19,0)</f>
        <v>46259</v>
      </c>
      <c r="K887" s="57" t="str">
        <f>VLOOKUP(A887,PLAN!B:AB,20,0)</f>
        <v>M7</v>
      </c>
      <c r="L887" s="54"/>
      <c r="M887" s="54"/>
      <c r="N887" s="54"/>
      <c r="O887" s="286" t="str">
        <f>VLOOKUP(A887,PLAN!B:AB,21,0)</f>
        <v>F2</v>
      </c>
      <c r="P887" s="285"/>
      <c r="Q887" s="55">
        <f>VLOOKUP(A887,PLAN!B:AB,16,0)</f>
        <v>46258</v>
      </c>
    </row>
    <row r="888" spans="1:17" ht="15" customHeight="1">
      <c r="A888" s="299" t="s">
        <v>7947</v>
      </c>
      <c r="B888" s="60">
        <f>VLOOKUP(A888,PLAN!B:T,5,0)</f>
        <v>11127821</v>
      </c>
      <c r="C888" s="60" t="str">
        <f>VLOOKUP(A888,PLAN!B:T,6,0)</f>
        <v>2131619-B-AK</v>
      </c>
      <c r="D888" s="60" t="str">
        <f>VLOOKUP(A888,PLAN!B:T,7,0)</f>
        <v>WAIN-CKI-300 NO CE</v>
      </c>
      <c r="E888" s="60" t="str">
        <f>VLOOKUP(A888,PLAN!B:T,4,0)</f>
        <v>1001950076</v>
      </c>
      <c r="F888" s="59">
        <f>VLOOKUP(A888,PLAN!B:T,9,0)</f>
        <v>46270</v>
      </c>
      <c r="G888" s="59" t="str">
        <f>VLOOKUP(A888,PLAN!B:T,10,0)</f>
        <v>0103617483</v>
      </c>
      <c r="H888" s="58" t="str">
        <f>VLOOKUP(A888,PLAN!B:T,11,0)</f>
        <v>260818A35A</v>
      </c>
      <c r="I888" s="58">
        <f>VLOOKUP(A888,PLAN!B:T,12,0)</f>
        <v>50</v>
      </c>
      <c r="J888" s="55">
        <f>VLOOKUP(A888,PLAN!B:AB,19,0)</f>
        <v>46259</v>
      </c>
      <c r="K888" s="57" t="str">
        <f>VLOOKUP(A888,PLAN!B:AB,20,0)</f>
        <v>M7</v>
      </c>
      <c r="L888" s="54"/>
      <c r="M888" s="54"/>
      <c r="N888" s="54"/>
      <c r="O888" s="286" t="str">
        <f>VLOOKUP(A888,PLAN!B:AB,21,0)</f>
        <v>F2</v>
      </c>
      <c r="P888" s="285"/>
      <c r="Q888" s="55">
        <f>VLOOKUP(A888,PLAN!B:AB,16,0)</f>
        <v>46258</v>
      </c>
    </row>
    <row r="889" spans="1:17" ht="15" customHeight="1">
      <c r="A889" s="299" t="s">
        <v>7948</v>
      </c>
      <c r="B889" s="60">
        <f>VLOOKUP(A889,PLAN!B:T,5,0)</f>
        <v>11135011</v>
      </c>
      <c r="C889" s="60" t="str">
        <f>VLOOKUP(A889,PLAN!B:T,6,0)</f>
        <v>2331264-0-AK</v>
      </c>
      <c r="D889" s="60" t="str">
        <f>VLOOKUP(A889,PLAN!B:T,7,0)</f>
        <v>AG149001 MDR</v>
      </c>
      <c r="E889" s="60" t="str">
        <f>VLOOKUP(A889,PLAN!B:T,4,0)</f>
        <v>1001950077</v>
      </c>
      <c r="F889" s="59">
        <f>VLOOKUP(A889,PLAN!B:T,9,0)</f>
        <v>46270</v>
      </c>
      <c r="G889" s="59" t="str">
        <f>VLOOKUP(A889,PLAN!B:T,10,0)</f>
        <v>0103617484</v>
      </c>
      <c r="H889" s="58" t="str">
        <f>VLOOKUP(A889,PLAN!B:T,11,0)</f>
        <v>260818A36A</v>
      </c>
      <c r="I889" s="58">
        <f>VLOOKUP(A889,PLAN!B:T,12,0)</f>
        <v>100</v>
      </c>
      <c r="J889" s="55">
        <f>VLOOKUP(A889,PLAN!B:AB,19,0)</f>
        <v>46259</v>
      </c>
      <c r="K889" s="57" t="str">
        <f>VLOOKUP(A889,PLAN!B:AB,20,0)</f>
        <v>M7</v>
      </c>
      <c r="L889" s="54"/>
      <c r="M889" s="54"/>
      <c r="N889" s="54"/>
      <c r="O889" s="286" t="str">
        <f>VLOOKUP(A889,PLAN!B:AB,21,0)</f>
        <v>F2</v>
      </c>
      <c r="P889" s="285"/>
      <c r="Q889" s="55">
        <f>VLOOKUP(A889,PLAN!B:AB,16,0)</f>
        <v>46258</v>
      </c>
    </row>
    <row r="890" spans="1:17" ht="15" customHeight="1">
      <c r="A890" s="299" t="s">
        <v>7949</v>
      </c>
      <c r="B890" s="60">
        <f>VLOOKUP(A890,PLAN!B:T,5,0)</f>
        <v>11136016</v>
      </c>
      <c r="C890" s="60" t="str">
        <f>VLOOKUP(A890,PLAN!B:T,6,0)</f>
        <v>2631199-0-A</v>
      </c>
      <c r="D890" s="60" t="str">
        <f>VLOOKUP(A890,PLAN!B:T,7,0)</f>
        <v>AIN-CNX-14-215 MDR</v>
      </c>
      <c r="E890" s="60" t="str">
        <f>VLOOKUP(A890,PLAN!B:T,4,0)</f>
        <v>1001950078</v>
      </c>
      <c r="F890" s="59">
        <f>VLOOKUP(A890,PLAN!B:T,9,0)</f>
        <v>46270</v>
      </c>
      <c r="G890" s="59" t="str">
        <f>VLOOKUP(A890,PLAN!B:T,10,0)</f>
        <v>0103617485</v>
      </c>
      <c r="H890" s="58" t="str">
        <f>VLOOKUP(A890,PLAN!B:T,11,0)</f>
        <v>260818A37A</v>
      </c>
      <c r="I890" s="58">
        <f>VLOOKUP(A890,PLAN!B:T,12,0)</f>
        <v>25</v>
      </c>
      <c r="J890" s="55">
        <f>VLOOKUP(A890,PLAN!B:AB,19,0)</f>
        <v>46259</v>
      </c>
      <c r="K890" s="57" t="str">
        <f>VLOOKUP(A890,PLAN!B:AB,20,0)</f>
        <v>M7</v>
      </c>
      <c r="L890" s="54"/>
      <c r="M890" s="54"/>
      <c r="N890" s="54"/>
      <c r="O890" s="286" t="str">
        <f>VLOOKUP(A890,PLAN!B:AB,21,0)</f>
        <v>F2</v>
      </c>
      <c r="P890" s="285"/>
      <c r="Q890" s="55">
        <f>VLOOKUP(A890,PLAN!B:AB,16,0)</f>
        <v>46258</v>
      </c>
    </row>
    <row r="891" spans="1:17" ht="15" customHeight="1">
      <c r="A891" s="299" t="s">
        <v>7950</v>
      </c>
      <c r="B891" s="60">
        <f>VLOOKUP(A891,PLAN!B:T,5,0)</f>
        <v>11136020</v>
      </c>
      <c r="C891" s="60" t="str">
        <f>VLOOKUP(A891,PLAN!B:T,6,0)</f>
        <v>2631201-0-A</v>
      </c>
      <c r="D891" s="60" t="str">
        <f>VLOOKUP(A891,PLAN!B:T,7,0)</f>
        <v>AIN-CNX-14-215A MDR</v>
      </c>
      <c r="E891" s="60" t="str">
        <f>VLOOKUP(A891,PLAN!B:T,4,0)</f>
        <v>1001950079</v>
      </c>
      <c r="F891" s="59">
        <f>VLOOKUP(A891,PLAN!B:T,9,0)</f>
        <v>46270</v>
      </c>
      <c r="G891" s="59" t="str">
        <f>VLOOKUP(A891,PLAN!B:T,10,0)</f>
        <v>0103617486</v>
      </c>
      <c r="H891" s="58" t="str">
        <f>VLOOKUP(A891,PLAN!B:T,11,0)</f>
        <v>260818A38A</v>
      </c>
      <c r="I891" s="58">
        <f>VLOOKUP(A891,PLAN!B:T,12,0)</f>
        <v>25</v>
      </c>
      <c r="J891" s="55">
        <f>VLOOKUP(A891,PLAN!B:AB,19,0)</f>
        <v>46259</v>
      </c>
      <c r="K891" s="57" t="str">
        <f>VLOOKUP(A891,PLAN!B:AB,20,0)</f>
        <v>M7</v>
      </c>
      <c r="L891" s="54"/>
      <c r="M891" s="54"/>
      <c r="N891" s="54"/>
      <c r="O891" s="286" t="str">
        <f>VLOOKUP(A891,PLAN!B:AB,21,0)</f>
        <v>F2</v>
      </c>
      <c r="P891" s="285"/>
      <c r="Q891" s="55">
        <f>VLOOKUP(A891,PLAN!B:AB,16,0)</f>
        <v>46258</v>
      </c>
    </row>
    <row r="892" spans="1:17" ht="15" customHeight="1">
      <c r="A892" s="299" t="s">
        <v>7951</v>
      </c>
      <c r="B892" s="60">
        <f>VLOOKUP(A892,PLAN!B:T,5,0)</f>
        <v>11136018</v>
      </c>
      <c r="C892" s="60" t="str">
        <f>VLOOKUP(A892,PLAN!B:T,6,0)</f>
        <v>2631200-0-A</v>
      </c>
      <c r="D892" s="60" t="str">
        <f>VLOOKUP(A892,PLAN!B:T,7,0)</f>
        <v>AIN-CNX-14-215P MDR</v>
      </c>
      <c r="E892" s="60" t="str">
        <f>VLOOKUP(A892,PLAN!B:T,4,0)</f>
        <v>1001950080</v>
      </c>
      <c r="F892" s="59">
        <f>VLOOKUP(A892,PLAN!B:T,9,0)</f>
        <v>46270</v>
      </c>
      <c r="G892" s="59" t="str">
        <f>VLOOKUP(A892,PLAN!B:T,10,0)</f>
        <v>0103617487</v>
      </c>
      <c r="H892" s="58" t="str">
        <f>VLOOKUP(A892,PLAN!B:T,11,0)</f>
        <v>260818A39A</v>
      </c>
      <c r="I892" s="58">
        <f>VLOOKUP(A892,PLAN!B:T,12,0)</f>
        <v>25</v>
      </c>
      <c r="J892" s="55">
        <f>VLOOKUP(A892,PLAN!B:AB,19,0)</f>
        <v>46259</v>
      </c>
      <c r="K892" s="57" t="str">
        <f>VLOOKUP(A892,PLAN!B:AB,20,0)</f>
        <v>M7</v>
      </c>
      <c r="L892" s="54"/>
      <c r="M892" s="54"/>
      <c r="N892" s="54"/>
      <c r="O892" s="286" t="str">
        <f>VLOOKUP(A892,PLAN!B:AB,21,0)</f>
        <v>F2</v>
      </c>
      <c r="P892" s="285"/>
      <c r="Q892" s="55">
        <f>VLOOKUP(A892,PLAN!B:AB,16,0)</f>
        <v>46258</v>
      </c>
    </row>
    <row r="893" spans="1:17" ht="15" customHeight="1">
      <c r="A893" s="299" t="s">
        <v>7952</v>
      </c>
      <c r="B893" s="60">
        <f>VLOOKUP(A893,PLAN!B:T,5,0)</f>
        <v>11135011</v>
      </c>
      <c r="C893" s="60" t="str">
        <f>VLOOKUP(A893,PLAN!B:T,6,0)</f>
        <v>2331264-0-AK</v>
      </c>
      <c r="D893" s="60" t="str">
        <f>VLOOKUP(A893,PLAN!B:T,7,0)</f>
        <v>AG149001 MDR</v>
      </c>
      <c r="E893" s="60" t="str">
        <f>VLOOKUP(A893,PLAN!B:T,4,0)</f>
        <v>1001950081</v>
      </c>
      <c r="F893" s="59">
        <f>VLOOKUP(A893,PLAN!B:T,9,0)</f>
        <v>46270</v>
      </c>
      <c r="G893" s="59" t="str">
        <f>VLOOKUP(A893,PLAN!B:T,10,0)</f>
        <v>0103617488</v>
      </c>
      <c r="H893" s="58" t="str">
        <f>VLOOKUP(A893,PLAN!B:T,11,0)</f>
        <v>260818A40A</v>
      </c>
      <c r="I893" s="58">
        <f>VLOOKUP(A893,PLAN!B:T,12,0)</f>
        <v>40</v>
      </c>
      <c r="J893" s="55">
        <f>VLOOKUP(A893,PLAN!B:AB,19,0)</f>
        <v>46259</v>
      </c>
      <c r="K893" s="57" t="str">
        <f>VLOOKUP(A893,PLAN!B:AB,20,0)</f>
        <v>M7</v>
      </c>
      <c r="L893" s="54"/>
      <c r="M893" s="54"/>
      <c r="N893" s="54"/>
      <c r="O893" s="286" t="str">
        <f>VLOOKUP(A893,PLAN!B:AB,21,0)</f>
        <v>F2</v>
      </c>
      <c r="P893" s="285"/>
      <c r="Q893" s="55">
        <f>VLOOKUP(A893,PLAN!B:AB,16,0)</f>
        <v>46258</v>
      </c>
    </row>
    <row r="894" spans="1:17" ht="15" customHeight="1">
      <c r="A894" s="299" t="s">
        <v>7953</v>
      </c>
      <c r="B894" s="60">
        <f>VLOOKUP(A894,PLAN!B:T,5,0)</f>
        <v>11117355</v>
      </c>
      <c r="C894" s="60" t="str">
        <f>VLOOKUP(A894,PLAN!B:T,6,0)</f>
        <v>2131727-B-A</v>
      </c>
      <c r="D894" s="60" t="str">
        <f>VLOOKUP(A894,PLAN!B:T,7,0)</f>
        <v>AHW14R013P NO CE</v>
      </c>
      <c r="E894" s="60" t="str">
        <f>VLOOKUP(A894,PLAN!B:T,4,0)</f>
        <v>1001950082</v>
      </c>
      <c r="F894" s="59">
        <f>VLOOKUP(A894,PLAN!B:T,9,0)</f>
        <v>46270</v>
      </c>
      <c r="G894" s="59" t="str">
        <f>VLOOKUP(A894,PLAN!B:T,10,0)</f>
        <v>0103617490</v>
      </c>
      <c r="H894" s="58" t="str">
        <f>VLOOKUP(A894,PLAN!B:T,11,0)</f>
        <v>260818A41A</v>
      </c>
      <c r="I894" s="58">
        <f>VLOOKUP(A894,PLAN!B:T,12,0)</f>
        <v>60</v>
      </c>
      <c r="J894" s="55">
        <f>VLOOKUP(A894,PLAN!B:AB,19,0)</f>
        <v>46259</v>
      </c>
      <c r="K894" s="57" t="str">
        <f>VLOOKUP(A894,PLAN!B:AB,20,0)</f>
        <v>M7</v>
      </c>
      <c r="L894" s="54"/>
      <c r="M894" s="54"/>
      <c r="N894" s="54"/>
      <c r="O894" s="286" t="str">
        <f>VLOOKUP(A894,PLAN!B:AB,21,0)</f>
        <v>F2</v>
      </c>
      <c r="P894" s="285"/>
      <c r="Q894" s="55">
        <f>VLOOKUP(A894,PLAN!B:AB,16,0)</f>
        <v>46258</v>
      </c>
    </row>
    <row r="895" spans="1:17" ht="15" customHeight="1">
      <c r="A895" s="299" t="s">
        <v>7954</v>
      </c>
      <c r="B895" s="60">
        <f>VLOOKUP(A895,PLAN!B:T,5,0)</f>
        <v>11131245</v>
      </c>
      <c r="C895" s="60" t="str">
        <f>VLOOKUP(A895,PLAN!B:T,6,0)</f>
        <v>2331230-A-A</v>
      </c>
      <c r="D895" s="60" t="str">
        <f>VLOOKUP(A895,PLAN!B:T,7,0)</f>
        <v>WAMS-165-1645 NO CE</v>
      </c>
      <c r="E895" s="60" t="str">
        <f>VLOOKUP(A895,PLAN!B:T,4,0)</f>
        <v>1001950083</v>
      </c>
      <c r="F895" s="59">
        <f>VLOOKUP(A895,PLAN!B:T,9,0)</f>
        <v>46270</v>
      </c>
      <c r="G895" s="59" t="str">
        <f>VLOOKUP(A895,PLAN!B:T,10,0)</f>
        <v>0103617491</v>
      </c>
      <c r="H895" s="58" t="str">
        <f>VLOOKUP(A895,PLAN!B:T,11,0)</f>
        <v>260818A42A</v>
      </c>
      <c r="I895" s="58">
        <f>VLOOKUP(A895,PLAN!B:T,12,0)</f>
        <v>20</v>
      </c>
      <c r="J895" s="55">
        <f>VLOOKUP(A895,PLAN!B:AB,19,0)</f>
        <v>46259</v>
      </c>
      <c r="K895" s="57" t="str">
        <f>VLOOKUP(A895,PLAN!B:AB,20,0)</f>
        <v>M7</v>
      </c>
      <c r="L895" s="54"/>
      <c r="M895" s="54"/>
      <c r="N895" s="54"/>
      <c r="O895" s="286" t="str">
        <f>VLOOKUP(A895,PLAN!B:AB,21,0)</f>
        <v>F2</v>
      </c>
      <c r="P895" s="285"/>
      <c r="Q895" s="55">
        <f>VLOOKUP(A895,PLAN!B:AB,16,0)</f>
        <v>46258</v>
      </c>
    </row>
    <row r="896" spans="1:17" ht="15" customHeight="1">
      <c r="A896" s="299" t="s">
        <v>7955</v>
      </c>
      <c r="B896" s="60">
        <f>VLOOKUP(A896,PLAN!B:T,5,0)</f>
        <v>11131251</v>
      </c>
      <c r="C896" s="60" t="str">
        <f>VLOOKUP(A896,PLAN!B:T,6,0)</f>
        <v>2331236-A-A</v>
      </c>
      <c r="D896" s="60" t="str">
        <f>VLOOKUP(A896,PLAN!B:T,7,0)</f>
        <v>WAMS-165-16WA NOCE</v>
      </c>
      <c r="E896" s="60" t="str">
        <f>VLOOKUP(A896,PLAN!B:T,4,0)</f>
        <v>1001950084</v>
      </c>
      <c r="F896" s="59">
        <f>VLOOKUP(A896,PLAN!B:T,9,0)</f>
        <v>46270</v>
      </c>
      <c r="G896" s="59" t="str">
        <f>VLOOKUP(A896,PLAN!B:T,10,0)</f>
        <v>0103617492</v>
      </c>
      <c r="H896" s="58" t="str">
        <f>VLOOKUP(A896,PLAN!B:T,11,0)</f>
        <v>260818A43A</v>
      </c>
      <c r="I896" s="58">
        <f>VLOOKUP(A896,PLAN!B:T,12,0)</f>
        <v>5</v>
      </c>
      <c r="J896" s="55">
        <f>VLOOKUP(A896,PLAN!B:AB,19,0)</f>
        <v>46259</v>
      </c>
      <c r="K896" s="57" t="str">
        <f>VLOOKUP(A896,PLAN!B:AB,20,0)</f>
        <v>M7</v>
      </c>
      <c r="L896" s="54"/>
      <c r="M896" s="54"/>
      <c r="N896" s="54"/>
      <c r="O896" s="286" t="str">
        <f>VLOOKUP(A896,PLAN!B:AB,21,0)</f>
        <v>F2</v>
      </c>
      <c r="P896" s="285"/>
      <c r="Q896" s="55">
        <f>VLOOKUP(A896,PLAN!B:AB,16,0)</f>
        <v>46258</v>
      </c>
    </row>
    <row r="897" spans="1:17" ht="15" customHeight="1">
      <c r="A897" s="299" t="s">
        <v>7956</v>
      </c>
      <c r="B897" s="60">
        <f>VLOOKUP(A897,PLAN!B:T,5,0)</f>
        <v>11131246</v>
      </c>
      <c r="C897" s="60" t="str">
        <f>VLOOKUP(A897,PLAN!B:T,6,0)</f>
        <v>2331231-A-A</v>
      </c>
      <c r="D897" s="60" t="str">
        <f>VLOOKUP(A897,PLAN!B:T,7,0)</f>
        <v>WAMS-180-1645 NOCE</v>
      </c>
      <c r="E897" s="60" t="str">
        <f>VLOOKUP(A897,PLAN!B:T,4,0)</f>
        <v>1001950085</v>
      </c>
      <c r="F897" s="59">
        <f>VLOOKUP(A897,PLAN!B:T,9,0)</f>
        <v>46270</v>
      </c>
      <c r="G897" s="59" t="str">
        <f>VLOOKUP(A897,PLAN!B:T,10,0)</f>
        <v>0103617493</v>
      </c>
      <c r="H897" s="58" t="str">
        <f>VLOOKUP(A897,PLAN!B:T,11,0)</f>
        <v>260818A44A</v>
      </c>
      <c r="I897" s="58">
        <f>VLOOKUP(A897,PLAN!B:T,12,0)</f>
        <v>50</v>
      </c>
      <c r="J897" s="55">
        <f>VLOOKUP(A897,PLAN!B:AB,19,0)</f>
        <v>46259</v>
      </c>
      <c r="K897" s="57" t="str">
        <f>VLOOKUP(A897,PLAN!B:AB,20,0)</f>
        <v>M7</v>
      </c>
      <c r="L897" s="54"/>
      <c r="M897" s="54"/>
      <c r="N897" s="54"/>
      <c r="O897" s="286" t="str">
        <f>VLOOKUP(A897,PLAN!B:AB,21,0)</f>
        <v>F2</v>
      </c>
      <c r="P897" s="285"/>
      <c r="Q897" s="55">
        <f>VLOOKUP(A897,PLAN!B:AB,16,0)</f>
        <v>46258</v>
      </c>
    </row>
    <row r="898" spans="1:17" ht="15" customHeight="1">
      <c r="A898" s="299" t="s">
        <v>7957</v>
      </c>
      <c r="B898" s="60">
        <f>VLOOKUP(A898,PLAN!B:T,5,0)</f>
        <v>11131249</v>
      </c>
      <c r="C898" s="60" t="str">
        <f>VLOOKUP(A898,PLAN!B:T,6,0)</f>
        <v>2331234-A-A</v>
      </c>
      <c r="D898" s="60" t="str">
        <f>VLOOKUP(A898,PLAN!B:T,7,0)</f>
        <v>WAMS-180-16ST NOCE</v>
      </c>
      <c r="E898" s="60" t="str">
        <f>VLOOKUP(A898,PLAN!B:T,4,0)</f>
        <v>1001950086</v>
      </c>
      <c r="F898" s="59">
        <f>VLOOKUP(A898,PLAN!B:T,9,0)</f>
        <v>46270</v>
      </c>
      <c r="G898" s="59" t="str">
        <f>VLOOKUP(A898,PLAN!B:T,10,0)</f>
        <v>0103617494</v>
      </c>
      <c r="H898" s="58" t="str">
        <f>VLOOKUP(A898,PLAN!B:T,11,0)</f>
        <v>260818A45A</v>
      </c>
      <c r="I898" s="58">
        <f>VLOOKUP(A898,PLAN!B:T,12,0)</f>
        <v>20</v>
      </c>
      <c r="J898" s="55">
        <f>VLOOKUP(A898,PLAN!B:AB,19,0)</f>
        <v>46259</v>
      </c>
      <c r="K898" s="57" t="str">
        <f>VLOOKUP(A898,PLAN!B:AB,20,0)</f>
        <v>M7</v>
      </c>
      <c r="L898" s="54"/>
      <c r="M898" s="54"/>
      <c r="N898" s="54"/>
      <c r="O898" s="286" t="str">
        <f>VLOOKUP(A898,PLAN!B:AB,21,0)</f>
        <v>F2</v>
      </c>
      <c r="P898" s="285"/>
      <c r="Q898" s="55">
        <f>VLOOKUP(A898,PLAN!B:AB,16,0)</f>
        <v>46258</v>
      </c>
    </row>
    <row r="899" spans="1:17" ht="15" customHeight="1">
      <c r="A899" s="299" t="s">
        <v>7958</v>
      </c>
      <c r="B899" s="60">
        <f>VLOOKUP(A899,PLAN!B:T,5,0)</f>
        <v>11127820</v>
      </c>
      <c r="C899" s="60" t="str">
        <f>VLOOKUP(A899,PLAN!B:T,6,0)</f>
        <v>2131618-B-A</v>
      </c>
      <c r="D899" s="60" t="str">
        <f>VLOOKUP(A899,PLAN!B:T,7,0)</f>
        <v>WAIN-CKI-200 NO CE</v>
      </c>
      <c r="E899" s="60" t="str">
        <f>VLOOKUP(A899,PLAN!B:T,4,0)</f>
        <v>1001950087</v>
      </c>
      <c r="F899" s="59">
        <f>VLOOKUP(A899,PLAN!B:T,9,0)</f>
        <v>46270</v>
      </c>
      <c r="G899" s="59" t="str">
        <f>VLOOKUP(A899,PLAN!B:T,10,0)</f>
        <v>0103617495</v>
      </c>
      <c r="H899" s="58" t="str">
        <f>VLOOKUP(A899,PLAN!B:T,11,0)</f>
        <v>260818A46A</v>
      </c>
      <c r="I899" s="58">
        <f>VLOOKUP(A899,PLAN!B:T,12,0)</f>
        <v>40</v>
      </c>
      <c r="J899" s="55">
        <f>VLOOKUP(A899,PLAN!B:AB,19,0)</f>
        <v>46259</v>
      </c>
      <c r="K899" s="57" t="str">
        <f>VLOOKUP(A899,PLAN!B:AB,20,0)</f>
        <v>M7</v>
      </c>
      <c r="L899" s="54"/>
      <c r="M899" s="54"/>
      <c r="N899" s="54"/>
      <c r="O899" s="286" t="str">
        <f>VLOOKUP(A899,PLAN!B:AB,21,0)</f>
        <v>F2</v>
      </c>
      <c r="P899" s="285"/>
      <c r="Q899" s="55">
        <f>VLOOKUP(A899,PLAN!B:AB,16,0)</f>
        <v>46258</v>
      </c>
    </row>
    <row r="900" spans="1:17" ht="15" customHeight="1">
      <c r="A900" s="299" t="s">
        <v>7959</v>
      </c>
      <c r="B900" s="60">
        <f>VLOOKUP(A900,PLAN!B:T,5,0)</f>
        <v>11127220</v>
      </c>
      <c r="C900" s="60" t="str">
        <f>VLOOKUP(A900,PLAN!B:T,6,0)</f>
        <v>2131628-B-A</v>
      </c>
      <c r="D900" s="60" t="str">
        <f>VLOOKUP(A900,PLAN!B:T,7,0)</f>
        <v>AIN-CKI-200-B-SFT NO CE</v>
      </c>
      <c r="E900" s="60" t="str">
        <f>VLOOKUP(A900,PLAN!B:T,4,0)</f>
        <v>1001950088</v>
      </c>
      <c r="F900" s="59">
        <f>VLOOKUP(A900,PLAN!B:T,9,0)</f>
        <v>46270</v>
      </c>
      <c r="G900" s="59" t="str">
        <f>VLOOKUP(A900,PLAN!B:T,10,0)</f>
        <v>0103617496</v>
      </c>
      <c r="H900" s="58" t="str">
        <f>VLOOKUP(A900,PLAN!B:T,11,0)</f>
        <v>260818A47A</v>
      </c>
      <c r="I900" s="58">
        <f>VLOOKUP(A900,PLAN!B:T,12,0)</f>
        <v>2</v>
      </c>
      <c r="J900" s="55">
        <f>VLOOKUP(A900,PLAN!B:AB,19,0)</f>
        <v>46259</v>
      </c>
      <c r="K900" s="57" t="str">
        <f>VLOOKUP(A900,PLAN!B:AB,20,0)</f>
        <v>M7</v>
      </c>
      <c r="L900" s="54"/>
      <c r="M900" s="54"/>
      <c r="N900" s="54"/>
      <c r="O900" s="286" t="str">
        <f>VLOOKUP(A900,PLAN!B:AB,21,0)</f>
        <v>F2</v>
      </c>
      <c r="P900" s="285"/>
      <c r="Q900" s="55">
        <f>VLOOKUP(A900,PLAN!B:AB,16,0)</f>
        <v>46258</v>
      </c>
    </row>
    <row r="901" spans="1:17" ht="15" customHeight="1">
      <c r="A901" s="299" t="s">
        <v>7960</v>
      </c>
      <c r="B901" s="60">
        <f>VLOOKUP(A901,PLAN!B:T,5,0)</f>
        <v>11132203</v>
      </c>
      <c r="C901" s="60" t="str">
        <f>VLOOKUP(A901,PLAN!B:T,6,0)</f>
        <v>2131630-B-A</v>
      </c>
      <c r="D901" s="60" t="str">
        <f>VLOOKUP(A901,PLAN!B:T,7,0)</f>
        <v>AIN-CKX-10-200-R NO CE</v>
      </c>
      <c r="E901" s="60" t="str">
        <f>VLOOKUP(A901,PLAN!B:T,4,0)</f>
        <v>1001950089</v>
      </c>
      <c r="F901" s="59">
        <f>VLOOKUP(A901,PLAN!B:T,9,0)</f>
        <v>46270</v>
      </c>
      <c r="G901" s="59" t="str">
        <f>VLOOKUP(A901,PLAN!B:T,10,0)</f>
        <v>0103617497</v>
      </c>
      <c r="H901" s="58" t="str">
        <f>VLOOKUP(A901,PLAN!B:T,11,0)</f>
        <v>260818A48A</v>
      </c>
      <c r="I901" s="58">
        <f>VLOOKUP(A901,PLAN!B:T,12,0)</f>
        <v>5</v>
      </c>
      <c r="J901" s="55">
        <f>VLOOKUP(A901,PLAN!B:AB,19,0)</f>
        <v>46259</v>
      </c>
      <c r="K901" s="57" t="str">
        <f>VLOOKUP(A901,PLAN!B:AB,20,0)</f>
        <v>M7</v>
      </c>
      <c r="L901" s="54"/>
      <c r="M901" s="54"/>
      <c r="N901" s="54"/>
      <c r="O901" s="286" t="str">
        <f>VLOOKUP(A901,PLAN!B:AB,21,0)</f>
        <v>F2</v>
      </c>
      <c r="P901" s="285"/>
      <c r="Q901" s="55">
        <f>VLOOKUP(A901,PLAN!B:AB,16,0)</f>
        <v>46258</v>
      </c>
    </row>
    <row r="902" spans="1:17" ht="15" customHeight="1">
      <c r="A902" s="299" t="s">
        <v>8138</v>
      </c>
      <c r="B902" s="60">
        <f>VLOOKUP(A902,PLAN!B:T,5,0)</f>
        <v>11134237</v>
      </c>
      <c r="C902" s="60" t="str">
        <f>VLOOKUP(A902,PLAN!B:T,6,0)</f>
        <v>1436196-Q-A</v>
      </c>
      <c r="D902" s="60" t="str">
        <f>VLOOKUP(A902,PLAN!B:T,7,0)</f>
        <v>AHW14R004S CN</v>
      </c>
      <c r="E902" s="60" t="str">
        <f>VLOOKUP(A902,PLAN!B:T,4,0)</f>
        <v>1001950649</v>
      </c>
      <c r="F902" s="59">
        <f>VLOOKUP(A902,PLAN!B:T,9,0)</f>
        <v>46272</v>
      </c>
      <c r="G902" s="59" t="str">
        <f>VLOOKUP(A902,PLAN!B:T,10,0)</f>
        <v>0103618477</v>
      </c>
      <c r="H902" s="58" t="str">
        <f>VLOOKUP(A902,PLAN!B:T,11,0)</f>
        <v>260818A49A</v>
      </c>
      <c r="I902" s="58">
        <f>VLOOKUP(A902,PLAN!B:T,12,0)</f>
        <v>3586</v>
      </c>
      <c r="J902" s="55">
        <f>VLOOKUP(A902,PLAN!B:AB,19,0)</f>
        <v>46260</v>
      </c>
      <c r="K902" s="57" t="str">
        <f>VLOOKUP(A902,PLAN!B:AB,20,0)</f>
        <v>M1</v>
      </c>
      <c r="L902" s="54"/>
      <c r="M902" s="54"/>
      <c r="N902" s="54"/>
      <c r="O902" s="286" t="str">
        <f>VLOOKUP(A902,PLAN!B:AB,21,0)</f>
        <v>F3</v>
      </c>
      <c r="P902" s="285"/>
      <c r="Q902" s="55">
        <f>VLOOKUP(A902,PLAN!B:AB,16,0)</f>
        <v>46259</v>
      </c>
    </row>
    <row r="903" spans="1:17" ht="15" customHeight="1">
      <c r="A903" s="299" t="s">
        <v>8139</v>
      </c>
      <c r="B903" s="60">
        <f>VLOOKUP(A903,PLAN!B:T,5,0)</f>
        <v>11134237</v>
      </c>
      <c r="C903" s="60" t="str">
        <f>VLOOKUP(A903,PLAN!B:T,6,0)</f>
        <v>1436196-Q-A</v>
      </c>
      <c r="D903" s="60" t="str">
        <f>VLOOKUP(A903,PLAN!B:T,7,0)</f>
        <v>AHW14R004S CN</v>
      </c>
      <c r="E903" s="60" t="str">
        <f>VLOOKUP(A903,PLAN!B:T,4,0)</f>
        <v>1001950650</v>
      </c>
      <c r="F903" s="59">
        <f>VLOOKUP(A903,PLAN!B:T,9,0)</f>
        <v>46272</v>
      </c>
      <c r="G903" s="59" t="str">
        <f>VLOOKUP(A903,PLAN!B:T,10,0)</f>
        <v>0103618478</v>
      </c>
      <c r="H903" s="58" t="str">
        <f>VLOOKUP(A903,PLAN!B:T,11,0)</f>
        <v>260818A50A</v>
      </c>
      <c r="I903" s="58">
        <f>VLOOKUP(A903,PLAN!B:T,12,0)</f>
        <v>3586</v>
      </c>
      <c r="J903" s="55">
        <f>VLOOKUP(A903,PLAN!B:AB,19,0)</f>
        <v>46260</v>
      </c>
      <c r="K903" s="57" t="str">
        <f>VLOOKUP(A903,PLAN!B:AB,20,0)</f>
        <v>M2</v>
      </c>
      <c r="L903" s="54"/>
      <c r="M903" s="54"/>
      <c r="N903" s="54"/>
      <c r="O903" s="286" t="str">
        <f>VLOOKUP(A903,PLAN!B:AB,21,0)</f>
        <v>F3</v>
      </c>
      <c r="P903" s="285"/>
      <c r="Q903" s="55">
        <f>VLOOKUP(A903,PLAN!B:AB,16,0)</f>
        <v>46259</v>
      </c>
    </row>
    <row r="904" spans="1:17" ht="15" customHeight="1">
      <c r="A904" s="299" t="s">
        <v>8140</v>
      </c>
      <c r="B904" s="60">
        <f>VLOOKUP(A904,PLAN!B:T,5,0)</f>
        <v>11134237</v>
      </c>
      <c r="C904" s="60" t="str">
        <f>VLOOKUP(A904,PLAN!B:T,6,0)</f>
        <v>1436196-Q-A</v>
      </c>
      <c r="D904" s="60" t="str">
        <f>VLOOKUP(A904,PLAN!B:T,7,0)</f>
        <v>AHW14R004S CN</v>
      </c>
      <c r="E904" s="60" t="str">
        <f>VLOOKUP(A904,PLAN!B:T,4,0)</f>
        <v>1001950651</v>
      </c>
      <c r="F904" s="59">
        <f>VLOOKUP(A904,PLAN!B:T,9,0)</f>
        <v>46272</v>
      </c>
      <c r="G904" s="59" t="str">
        <f>VLOOKUP(A904,PLAN!B:T,10,0)</f>
        <v>0103618479</v>
      </c>
      <c r="H904" s="58" t="str">
        <f>VLOOKUP(A904,PLAN!B:T,11,0)</f>
        <v>260818A51A</v>
      </c>
      <c r="I904" s="58">
        <f>VLOOKUP(A904,PLAN!B:T,12,0)</f>
        <v>749</v>
      </c>
      <c r="J904" s="55">
        <f>VLOOKUP(A904,PLAN!B:AB,19,0)</f>
        <v>46260</v>
      </c>
      <c r="K904" s="57" t="str">
        <f>VLOOKUP(A904,PLAN!B:AB,20,0)</f>
        <v>M3</v>
      </c>
      <c r="L904" s="54"/>
      <c r="M904" s="54"/>
      <c r="N904" s="54"/>
      <c r="O904" s="286" t="str">
        <f>VLOOKUP(A904,PLAN!B:AB,21,0)</f>
        <v>F3</v>
      </c>
      <c r="P904" s="285"/>
      <c r="Q904" s="55">
        <f>VLOOKUP(A904,PLAN!B:AB,16,0)</f>
        <v>46259</v>
      </c>
    </row>
    <row r="905" spans="1:17" ht="15" customHeight="1">
      <c r="A905" s="299" t="s">
        <v>8141</v>
      </c>
      <c r="B905" s="60">
        <f>VLOOKUP(A905,PLAN!B:T,5,0)</f>
        <v>11134237</v>
      </c>
      <c r="C905" s="60" t="str">
        <f>VLOOKUP(A905,PLAN!B:T,6,0)</f>
        <v>1436196-Q-A</v>
      </c>
      <c r="D905" s="60" t="str">
        <f>VLOOKUP(A905,PLAN!B:T,7,0)</f>
        <v>AHW14R004S CN</v>
      </c>
      <c r="E905" s="60" t="str">
        <f>VLOOKUP(A905,PLAN!B:T,4,0)</f>
        <v>1001950652</v>
      </c>
      <c r="F905" s="59">
        <f>VLOOKUP(A905,PLAN!B:T,9,0)</f>
        <v>46272</v>
      </c>
      <c r="G905" s="59" t="str">
        <f>VLOOKUP(A905,PLAN!B:T,10,0)</f>
        <v>0103618480</v>
      </c>
      <c r="H905" s="58" t="str">
        <f>VLOOKUP(A905,PLAN!B:T,11,0)</f>
        <v>260818A52A</v>
      </c>
      <c r="I905" s="58">
        <f>VLOOKUP(A905,PLAN!B:T,12,0)</f>
        <v>1636</v>
      </c>
      <c r="J905" s="55">
        <f>VLOOKUP(A905,PLAN!B:AB,19,0)</f>
        <v>46260</v>
      </c>
      <c r="K905" s="57" t="str">
        <f>VLOOKUP(A905,PLAN!B:AB,20,0)</f>
        <v>M3</v>
      </c>
      <c r="L905" s="54"/>
      <c r="M905" s="54"/>
      <c r="N905" s="54"/>
      <c r="O905" s="286" t="str">
        <f>VLOOKUP(A905,PLAN!B:AB,21,0)</f>
        <v>F3</v>
      </c>
      <c r="P905" s="285"/>
      <c r="Q905" s="55">
        <f>VLOOKUP(A905,PLAN!B:AB,16,0)</f>
        <v>46259</v>
      </c>
    </row>
    <row r="906" spans="1:17" ht="15" customHeight="1">
      <c r="A906" s="299" t="s">
        <v>8142</v>
      </c>
      <c r="B906" s="60">
        <f>VLOOKUP(A906,PLAN!B:T,5,0)</f>
        <v>11134342</v>
      </c>
      <c r="C906" s="60" t="str">
        <f>VLOOKUP(A906,PLAN!B:T,6,0)</f>
        <v>1036068-S-AK-P</v>
      </c>
      <c r="D906" s="60" t="str">
        <f>VLOOKUP(A906,PLAN!B:T,7,0)</f>
        <v>AHW14R001S CN</v>
      </c>
      <c r="E906" s="60" t="str">
        <f>VLOOKUP(A906,PLAN!B:T,4,0)</f>
        <v>1001950653</v>
      </c>
      <c r="F906" s="59">
        <f>VLOOKUP(A906,PLAN!B:T,9,0)</f>
        <v>46272</v>
      </c>
      <c r="G906" s="59" t="str">
        <f>VLOOKUP(A906,PLAN!B:T,10,0)</f>
        <v>0103618481</v>
      </c>
      <c r="H906" s="58" t="str">
        <f>VLOOKUP(A906,PLAN!B:T,11,0)</f>
        <v>260818A53A</v>
      </c>
      <c r="I906" s="58">
        <f>VLOOKUP(A906,PLAN!B:T,12,0)</f>
        <v>2386</v>
      </c>
      <c r="J906" s="55">
        <f>VLOOKUP(A906,PLAN!B:AB,19,0)</f>
        <v>46260</v>
      </c>
      <c r="K906" s="57" t="str">
        <f>VLOOKUP(A906,PLAN!B:AB,20,0)</f>
        <v>M4</v>
      </c>
      <c r="L906" s="54"/>
      <c r="M906" s="54"/>
      <c r="N906" s="54"/>
      <c r="O906" s="286" t="str">
        <f>VLOOKUP(A906,PLAN!B:AB,21,0)</f>
        <v>F3</v>
      </c>
      <c r="P906" s="285"/>
      <c r="Q906" s="55">
        <f>VLOOKUP(A906,PLAN!B:AB,16,0)</f>
        <v>46259</v>
      </c>
    </row>
    <row r="907" spans="1:17" ht="15" customHeight="1">
      <c r="A907" s="299" t="s">
        <v>8143</v>
      </c>
      <c r="B907" s="60">
        <f>VLOOKUP(A907,PLAN!B:T,5,0)</f>
        <v>11134234</v>
      </c>
      <c r="C907" s="60" t="str">
        <f>VLOOKUP(A907,PLAN!B:T,6,0)</f>
        <v>1036066-R-AK</v>
      </c>
      <c r="D907" s="60" t="str">
        <f>VLOOKUP(A907,PLAN!B:T,7,0)</f>
        <v>AGP140002 CN</v>
      </c>
      <c r="E907" s="60" t="str">
        <f>VLOOKUP(A907,PLAN!B:T,4,0)</f>
        <v>1001950654</v>
      </c>
      <c r="F907" s="59">
        <f>VLOOKUP(A907,PLAN!B:T,9,0)</f>
        <v>46272</v>
      </c>
      <c r="G907" s="59" t="str">
        <f>VLOOKUP(A907,PLAN!B:T,10,0)</f>
        <v>0103618482</v>
      </c>
      <c r="H907" s="58" t="str">
        <f>VLOOKUP(A907,PLAN!B:T,11,0)</f>
        <v>260818A54A</v>
      </c>
      <c r="I907" s="58">
        <f>VLOOKUP(A907,PLAN!B:T,12,0)</f>
        <v>3485</v>
      </c>
      <c r="J907" s="55">
        <f>VLOOKUP(A907,PLAN!B:AB,19,0)</f>
        <v>46260</v>
      </c>
      <c r="K907" s="57" t="str">
        <f>VLOOKUP(A907,PLAN!B:AB,20,0)</f>
        <v>M5</v>
      </c>
      <c r="L907" s="54"/>
      <c r="M907" s="54"/>
      <c r="N907" s="54"/>
      <c r="O907" s="286" t="str">
        <f>VLOOKUP(A907,PLAN!B:AB,21,0)</f>
        <v>F2</v>
      </c>
      <c r="P907" s="285"/>
      <c r="Q907" s="55">
        <f>VLOOKUP(A907,PLAN!B:AB,16,0)</f>
        <v>46259</v>
      </c>
    </row>
    <row r="908" spans="1:17" ht="15" customHeight="1">
      <c r="A908" s="299" t="s">
        <v>8144</v>
      </c>
      <c r="B908" s="60">
        <f>VLOOKUP(A908,PLAN!B:T,5,0)</f>
        <v>11134234</v>
      </c>
      <c r="C908" s="60" t="str">
        <f>VLOOKUP(A908,PLAN!B:T,6,0)</f>
        <v>1036066-R-AK</v>
      </c>
      <c r="D908" s="60" t="str">
        <f>VLOOKUP(A908,PLAN!B:T,7,0)</f>
        <v>AGP140002 CN</v>
      </c>
      <c r="E908" s="60" t="str">
        <f>VLOOKUP(A908,PLAN!B:T,4,0)</f>
        <v>1001950655</v>
      </c>
      <c r="F908" s="59">
        <f>VLOOKUP(A908,PLAN!B:T,9,0)</f>
        <v>46272</v>
      </c>
      <c r="G908" s="59" t="str">
        <f>VLOOKUP(A908,PLAN!B:T,10,0)</f>
        <v>0103618483</v>
      </c>
      <c r="H908" s="58" t="str">
        <f>VLOOKUP(A908,PLAN!B:T,11,0)</f>
        <v>260818A55A</v>
      </c>
      <c r="I908" s="58">
        <f>VLOOKUP(A908,PLAN!B:T,12,0)</f>
        <v>103</v>
      </c>
      <c r="J908" s="55">
        <f>VLOOKUP(A908,PLAN!B:AB,19,0)</f>
        <v>46260</v>
      </c>
      <c r="K908" s="57" t="str">
        <f>VLOOKUP(A908,PLAN!B:AB,20,0)</f>
        <v>M5</v>
      </c>
      <c r="L908" s="54"/>
      <c r="M908" s="54"/>
      <c r="N908" s="54"/>
      <c r="O908" s="286" t="str">
        <f>VLOOKUP(A908,PLAN!B:AB,21,0)</f>
        <v>F2</v>
      </c>
      <c r="P908" s="285"/>
      <c r="Q908" s="55">
        <f>VLOOKUP(A908,PLAN!B:AB,16,0)</f>
        <v>46259</v>
      </c>
    </row>
    <row r="909" spans="1:17" ht="15" customHeight="1">
      <c r="A909" s="299" t="s">
        <v>8145</v>
      </c>
      <c r="B909" s="60">
        <f>VLOOKUP(A909,PLAN!B:T,5,0)</f>
        <v>11134236</v>
      </c>
      <c r="C909" s="60" t="str">
        <f>VLOOKUP(A909,PLAN!B:T,6,0)</f>
        <v>1136431-Q-AK</v>
      </c>
      <c r="D909" s="60" t="str">
        <f>VLOOKUP(A909,PLAN!B:T,7,0)</f>
        <v>AHW14R007P CN</v>
      </c>
      <c r="E909" s="60" t="str">
        <f>VLOOKUP(A909,PLAN!B:T,4,0)</f>
        <v>1001950656</v>
      </c>
      <c r="F909" s="59">
        <f>VLOOKUP(A909,PLAN!B:T,9,0)</f>
        <v>46272</v>
      </c>
      <c r="G909" s="59" t="str">
        <f>VLOOKUP(A909,PLAN!B:T,10,0)</f>
        <v>0103618484</v>
      </c>
      <c r="H909" s="58" t="str">
        <f>VLOOKUP(A909,PLAN!B:T,11,0)</f>
        <v>260818A56A</v>
      </c>
      <c r="I909" s="58">
        <f>VLOOKUP(A909,PLAN!B:T,12,0)</f>
        <v>3550</v>
      </c>
      <c r="J909" s="55">
        <f>VLOOKUP(A909,PLAN!B:AB,19,0)</f>
        <v>46260</v>
      </c>
      <c r="K909" s="57" t="str">
        <f>VLOOKUP(A909,PLAN!B:AB,20,0)</f>
        <v>M6</v>
      </c>
      <c r="L909" s="54"/>
      <c r="M909" s="54"/>
      <c r="N909" s="54"/>
      <c r="O909" s="286" t="str">
        <f>VLOOKUP(A909,PLAN!B:AB,21,0)</f>
        <v>F2</v>
      </c>
      <c r="P909" s="285"/>
      <c r="Q909" s="55">
        <f>VLOOKUP(A909,PLAN!B:AB,16,0)</f>
        <v>46259</v>
      </c>
    </row>
    <row r="910" spans="1:17" ht="15" customHeight="1">
      <c r="A910" s="299" t="s">
        <v>8146</v>
      </c>
      <c r="B910" s="60">
        <f>VLOOKUP(A910,PLAN!B:T,5,0)</f>
        <v>11125723</v>
      </c>
      <c r="C910" s="60" t="str">
        <f>VLOOKUP(A910,PLAN!B:T,6,0)</f>
        <v>2131695-D-A</v>
      </c>
      <c r="D910" s="60" t="str">
        <f>VLOOKUP(A910,PLAN!B:T,7,0)</f>
        <v>AHW14R004S NO CE</v>
      </c>
      <c r="E910" s="60" t="str">
        <f>VLOOKUP(A910,PLAN!B:T,4,0)</f>
        <v>1001950657</v>
      </c>
      <c r="F910" s="59">
        <f>VLOOKUP(A910,PLAN!B:T,9,0)</f>
        <v>46272</v>
      </c>
      <c r="G910" s="59" t="str">
        <f>VLOOKUP(A910,PLAN!B:T,10,0)</f>
        <v>0103618485</v>
      </c>
      <c r="H910" s="58" t="str">
        <f>VLOOKUP(A910,PLAN!B:T,11,0)</f>
        <v>260818A57A</v>
      </c>
      <c r="I910" s="58">
        <f>VLOOKUP(A910,PLAN!B:T,12,0)</f>
        <v>1028</v>
      </c>
      <c r="J910" s="55">
        <f>VLOOKUP(A910,PLAN!B:AB,19,0)</f>
        <v>46260</v>
      </c>
      <c r="K910" s="57" t="str">
        <f>VLOOKUP(A910,PLAN!B:AB,20,0)</f>
        <v>M7</v>
      </c>
      <c r="L910" s="54"/>
      <c r="M910" s="54"/>
      <c r="N910" s="54"/>
      <c r="O910" s="286" t="str">
        <f>VLOOKUP(A910,PLAN!B:AB,21,0)</f>
        <v>F2</v>
      </c>
      <c r="P910" s="285"/>
      <c r="Q910" s="55">
        <f>VLOOKUP(A910,PLAN!B:AB,16,0)</f>
        <v>46259</v>
      </c>
    </row>
    <row r="911" spans="1:17" ht="15" customHeight="1">
      <c r="A911" s="299" t="s">
        <v>8147</v>
      </c>
      <c r="B911" s="60">
        <f>VLOOKUP(A911,PLAN!B:T,5,0)</f>
        <v>11131246</v>
      </c>
      <c r="C911" s="60" t="str">
        <f>VLOOKUP(A911,PLAN!B:T,6,0)</f>
        <v>2331231-A-A</v>
      </c>
      <c r="D911" s="60" t="str">
        <f>VLOOKUP(A911,PLAN!B:T,7,0)</f>
        <v>WAMS-180-1645 NOCE</v>
      </c>
      <c r="E911" s="60" t="str">
        <f>VLOOKUP(A911,PLAN!B:T,4,0)</f>
        <v>1001950658</v>
      </c>
      <c r="F911" s="59">
        <f>VLOOKUP(A911,PLAN!B:T,9,0)</f>
        <v>46272</v>
      </c>
      <c r="G911" s="59" t="str">
        <f>VLOOKUP(A911,PLAN!B:T,10,0)</f>
        <v>0103618486</v>
      </c>
      <c r="H911" s="58" t="str">
        <f>VLOOKUP(A911,PLAN!B:T,11,0)</f>
        <v>260818A58A</v>
      </c>
      <c r="I911" s="58">
        <f>VLOOKUP(A911,PLAN!B:T,12,0)</f>
        <v>50</v>
      </c>
      <c r="J911" s="55">
        <f>VLOOKUP(A911,PLAN!B:AB,19,0)</f>
        <v>46260</v>
      </c>
      <c r="K911" s="57" t="str">
        <f>VLOOKUP(A911,PLAN!B:AB,20,0)</f>
        <v>M7</v>
      </c>
      <c r="L911" s="54"/>
      <c r="M911" s="54"/>
      <c r="N911" s="54"/>
      <c r="O911" s="286" t="str">
        <f>VLOOKUP(A911,PLAN!B:AB,21,0)</f>
        <v>F2</v>
      </c>
      <c r="P911" s="285"/>
      <c r="Q911" s="55">
        <f>VLOOKUP(A911,PLAN!B:AB,16,0)</f>
        <v>46259</v>
      </c>
    </row>
    <row r="912" spans="1:17" ht="15" customHeight="1">
      <c r="A912" s="299" t="s">
        <v>8148</v>
      </c>
      <c r="B912" s="60">
        <f>VLOOKUP(A912,PLAN!B:T,5,0)</f>
        <v>11134335</v>
      </c>
      <c r="C912" s="60" t="str">
        <f>VLOOKUP(A912,PLAN!B:T,6,0)</f>
        <v>2331161-A-A</v>
      </c>
      <c r="D912" s="60" t="str">
        <f>VLOOKUP(A912,PLAN!B:T,7,0)</f>
        <v>WAIN-CKI-008-200 CE3</v>
      </c>
      <c r="E912" s="60" t="str">
        <f>VLOOKUP(A912,PLAN!B:T,4,0)</f>
        <v>1001950659</v>
      </c>
      <c r="F912" s="59">
        <f>VLOOKUP(A912,PLAN!B:T,9,0)</f>
        <v>46272</v>
      </c>
      <c r="G912" s="59" t="str">
        <f>VLOOKUP(A912,PLAN!B:T,10,0)</f>
        <v>0103618487</v>
      </c>
      <c r="H912" s="58" t="str">
        <f>VLOOKUP(A912,PLAN!B:T,11,0)</f>
        <v>260818A59A</v>
      </c>
      <c r="I912" s="58">
        <f>VLOOKUP(A912,PLAN!B:T,12,0)</f>
        <v>10</v>
      </c>
      <c r="J912" s="55">
        <f>VLOOKUP(A912,PLAN!B:AB,19,0)</f>
        <v>46260</v>
      </c>
      <c r="K912" s="57" t="str">
        <f>VLOOKUP(A912,PLAN!B:AB,20,0)</f>
        <v>M7</v>
      </c>
      <c r="L912" s="54"/>
      <c r="M912" s="54"/>
      <c r="N912" s="54"/>
      <c r="O912" s="286" t="str">
        <f>VLOOKUP(A912,PLAN!B:AB,21,0)</f>
        <v>F2</v>
      </c>
      <c r="P912" s="285"/>
      <c r="Q912" s="55">
        <f>VLOOKUP(A912,PLAN!B:AB,16,0)</f>
        <v>46259</v>
      </c>
    </row>
    <row r="913" spans="1:17" ht="15" customHeight="1">
      <c r="A913" s="299" t="s">
        <v>8149</v>
      </c>
      <c r="B913" s="60">
        <f>VLOOKUP(A913,PLAN!B:T,5,0)</f>
        <v>11134337</v>
      </c>
      <c r="C913" s="60" t="str">
        <f>VLOOKUP(A913,PLAN!B:T,6,0)</f>
        <v>2331163-A-A</v>
      </c>
      <c r="D913" s="60" t="str">
        <f>VLOOKUP(A913,PLAN!B:T,7,0)</f>
        <v>WAIN-CKI-200-BS CE3</v>
      </c>
      <c r="E913" s="60" t="str">
        <f>VLOOKUP(A913,PLAN!B:T,4,0)</f>
        <v>1001950660</v>
      </c>
      <c r="F913" s="59">
        <f>VLOOKUP(A913,PLAN!B:T,9,0)</f>
        <v>46272</v>
      </c>
      <c r="G913" s="59" t="str">
        <f>VLOOKUP(A913,PLAN!B:T,10,0)</f>
        <v>0103618488</v>
      </c>
      <c r="H913" s="58" t="str">
        <f>VLOOKUP(A913,PLAN!B:T,11,0)</f>
        <v>260818A60A</v>
      </c>
      <c r="I913" s="58">
        <f>VLOOKUP(A913,PLAN!B:T,12,0)</f>
        <v>10</v>
      </c>
      <c r="J913" s="55">
        <f>VLOOKUP(A913,PLAN!B:AB,19,0)</f>
        <v>46260</v>
      </c>
      <c r="K913" s="57" t="str">
        <f>VLOOKUP(A913,PLAN!B:AB,20,0)</f>
        <v>M7</v>
      </c>
      <c r="L913" s="54"/>
      <c r="M913" s="54"/>
      <c r="N913" s="54"/>
      <c r="O913" s="286" t="str">
        <f>VLOOKUP(A913,PLAN!B:AB,21,0)</f>
        <v>F2</v>
      </c>
      <c r="P913" s="285"/>
      <c r="Q913" s="55">
        <f>VLOOKUP(A913,PLAN!B:AB,16,0)</f>
        <v>46259</v>
      </c>
    </row>
    <row r="914" spans="1:17" ht="15" customHeight="1">
      <c r="A914" s="299" t="s">
        <v>8150</v>
      </c>
      <c r="B914" s="60">
        <f>VLOOKUP(A914,PLAN!B:T,5,0)</f>
        <v>11134339</v>
      </c>
      <c r="C914" s="60" t="str">
        <f>VLOOKUP(A914,PLAN!B:T,6,0)</f>
        <v>2331167-A-A</v>
      </c>
      <c r="D914" s="60" t="str">
        <f>VLOOKUP(A914,PLAN!B:T,7,0)</f>
        <v>AIN-CKX-10-200-R CE2</v>
      </c>
      <c r="E914" s="60" t="str">
        <f>VLOOKUP(A914,PLAN!B:T,4,0)</f>
        <v>1001950661</v>
      </c>
      <c r="F914" s="59">
        <f>VLOOKUP(A914,PLAN!B:T,9,0)</f>
        <v>46272</v>
      </c>
      <c r="G914" s="59" t="str">
        <f>VLOOKUP(A914,PLAN!B:T,10,0)</f>
        <v>0103618489</v>
      </c>
      <c r="H914" s="58" t="str">
        <f>VLOOKUP(A914,PLAN!B:T,11,0)</f>
        <v>260818A61A</v>
      </c>
      <c r="I914" s="58">
        <f>VLOOKUP(A914,PLAN!B:T,12,0)</f>
        <v>6</v>
      </c>
      <c r="J914" s="55">
        <f>VLOOKUP(A914,PLAN!B:AB,19,0)</f>
        <v>46260</v>
      </c>
      <c r="K914" s="57" t="str">
        <f>VLOOKUP(A914,PLAN!B:AB,20,0)</f>
        <v>M7</v>
      </c>
      <c r="L914" s="54"/>
      <c r="M914" s="54"/>
      <c r="N914" s="54"/>
      <c r="O914" s="286" t="str">
        <f>VLOOKUP(A914,PLAN!B:AB,21,0)</f>
        <v>F2</v>
      </c>
      <c r="P914" s="285"/>
      <c r="Q914" s="55">
        <f>VLOOKUP(A914,PLAN!B:AB,16,0)</f>
        <v>46259</v>
      </c>
    </row>
    <row r="915" spans="1:17" ht="15" customHeight="1">
      <c r="A915" s="299" t="s">
        <v>8151</v>
      </c>
      <c r="B915" s="60">
        <f>VLOOKUP(A915,PLAN!B:T,5,0)</f>
        <v>11134340</v>
      </c>
      <c r="C915" s="60" t="str">
        <f>VLOOKUP(A915,PLAN!B:T,6,0)</f>
        <v>2331156-A-A</v>
      </c>
      <c r="D915" s="60" t="str">
        <f>VLOOKUP(A915,PLAN!B:T,7,0)</f>
        <v>AIN-CKI-200-B-SFT CE2</v>
      </c>
      <c r="E915" s="60" t="str">
        <f>VLOOKUP(A915,PLAN!B:T,4,0)</f>
        <v>1001950662</v>
      </c>
      <c r="F915" s="59">
        <f>VLOOKUP(A915,PLAN!B:T,9,0)</f>
        <v>46272</v>
      </c>
      <c r="G915" s="59" t="str">
        <f>VLOOKUP(A915,PLAN!B:T,10,0)</f>
        <v>0103618490</v>
      </c>
      <c r="H915" s="58" t="str">
        <f>VLOOKUP(A915,PLAN!B:T,11,0)</f>
        <v>260818A62A</v>
      </c>
      <c r="I915" s="58">
        <f>VLOOKUP(A915,PLAN!B:T,12,0)</f>
        <v>40</v>
      </c>
      <c r="J915" s="55">
        <f>VLOOKUP(A915,PLAN!B:AB,19,0)</f>
        <v>46260</v>
      </c>
      <c r="K915" s="57" t="str">
        <f>VLOOKUP(A915,PLAN!B:AB,20,0)</f>
        <v>M7</v>
      </c>
      <c r="L915" s="54"/>
      <c r="M915" s="54"/>
      <c r="N915" s="54"/>
      <c r="O915" s="286" t="str">
        <f>VLOOKUP(A915,PLAN!B:AB,21,0)</f>
        <v>F2</v>
      </c>
      <c r="P915" s="285"/>
      <c r="Q915" s="55">
        <f>VLOOKUP(A915,PLAN!B:AB,16,0)</f>
        <v>46259</v>
      </c>
    </row>
    <row r="916" spans="1:17" ht="15" customHeight="1">
      <c r="A916" s="299" t="s">
        <v>8152</v>
      </c>
      <c r="B916" s="60">
        <f>VLOOKUP(A916,PLAN!B:T,5,0)</f>
        <v>11134341</v>
      </c>
      <c r="C916" s="60" t="str">
        <f>VLOOKUP(A916,PLAN!B:T,6,0)</f>
        <v>2331155-A-A</v>
      </c>
      <c r="D916" s="60" t="str">
        <f>VLOOKUP(A916,PLAN!B:T,7,0)</f>
        <v>AIN-CKI-18-200-SFT CE2</v>
      </c>
      <c r="E916" s="60" t="str">
        <f>VLOOKUP(A916,PLAN!B:T,4,0)</f>
        <v>1001950663</v>
      </c>
      <c r="F916" s="59">
        <f>VLOOKUP(A916,PLAN!B:T,9,0)</f>
        <v>46272</v>
      </c>
      <c r="G916" s="59" t="str">
        <f>VLOOKUP(A916,PLAN!B:T,10,0)</f>
        <v>0103618491</v>
      </c>
      <c r="H916" s="58" t="str">
        <f>VLOOKUP(A916,PLAN!B:T,11,0)</f>
        <v>260818A63A</v>
      </c>
      <c r="I916" s="58">
        <f>VLOOKUP(A916,PLAN!B:T,12,0)</f>
        <v>2</v>
      </c>
      <c r="J916" s="55">
        <f>VLOOKUP(A916,PLAN!B:AB,19,0)</f>
        <v>46260</v>
      </c>
      <c r="K916" s="57" t="str">
        <f>VLOOKUP(A916,PLAN!B:AB,20,0)</f>
        <v>M7</v>
      </c>
      <c r="L916" s="54"/>
      <c r="M916" s="54"/>
      <c r="N916" s="54"/>
      <c r="O916" s="286" t="str">
        <f>VLOOKUP(A916,PLAN!B:AB,21,0)</f>
        <v>F2</v>
      </c>
      <c r="P916" s="285"/>
      <c r="Q916" s="55">
        <f>VLOOKUP(A916,PLAN!B:AB,16,0)</f>
        <v>46259</v>
      </c>
    </row>
    <row r="917" spans="1:17" ht="15" customHeight="1">
      <c r="A917" s="299" t="s">
        <v>8153</v>
      </c>
      <c r="B917" s="60">
        <f>VLOOKUP(A917,PLAN!B:T,5,0)</f>
        <v>11134239</v>
      </c>
      <c r="C917" s="60" t="str">
        <f>VLOOKUP(A917,PLAN!B:T,6,0)</f>
        <v>1436292-K-AK</v>
      </c>
      <c r="D917" s="60" t="str">
        <f>VLOOKUP(A917,PLAN!B:T,7,0)</f>
        <v>AHW14R011P CN</v>
      </c>
      <c r="E917" s="60" t="str">
        <f>VLOOKUP(A917,PLAN!B:T,4,0)</f>
        <v>1001950664</v>
      </c>
      <c r="F917" s="59">
        <f>VLOOKUP(A917,PLAN!B:T,9,0)</f>
        <v>46272</v>
      </c>
      <c r="G917" s="59" t="str">
        <f>VLOOKUP(A917,PLAN!B:T,10,0)</f>
        <v>0103618492</v>
      </c>
      <c r="H917" s="58" t="str">
        <f>VLOOKUP(A917,PLAN!B:T,11,0)</f>
        <v>260818A64A</v>
      </c>
      <c r="I917" s="58">
        <f>VLOOKUP(A917,PLAN!B:T,12,0)</f>
        <v>1200</v>
      </c>
      <c r="J917" s="55">
        <f>VLOOKUP(A917,PLAN!B:AB,19,0)</f>
        <v>46260</v>
      </c>
      <c r="K917" s="57" t="str">
        <f>VLOOKUP(A917,PLAN!B:AB,20,0)</f>
        <v>M7</v>
      </c>
      <c r="L917" s="54"/>
      <c r="M917" s="54"/>
      <c r="N917" s="54"/>
      <c r="O917" s="286" t="str">
        <f>VLOOKUP(A917,PLAN!B:AB,21,0)</f>
        <v>F2</v>
      </c>
      <c r="P917" s="285"/>
      <c r="Q917" s="55">
        <f>VLOOKUP(A917,PLAN!B:AB,16,0)</f>
        <v>46259</v>
      </c>
    </row>
    <row r="918" spans="1:17" ht="15" customHeight="1">
      <c r="A918" s="299" t="s">
        <v>8160</v>
      </c>
      <c r="B918" s="60">
        <f>VLOOKUP(A918,PLAN!B:T,5,0)</f>
        <v>11134238</v>
      </c>
      <c r="C918" s="60" t="str">
        <f>VLOOKUP(A918,PLAN!B:T,6,0)</f>
        <v>1436288-K-AK</v>
      </c>
      <c r="D918" s="60" t="str">
        <f>VLOOKUP(A918,PLAN!B:T,7,0)</f>
        <v>AHW14R008P CN</v>
      </c>
      <c r="E918" s="60" t="str">
        <f>VLOOKUP(A918,PLAN!B:T,4,0)</f>
        <v>1001950665</v>
      </c>
      <c r="F918" s="59">
        <f>VLOOKUP(A918,PLAN!B:T,9,0)</f>
        <v>46272</v>
      </c>
      <c r="G918" s="59" t="str">
        <f>VLOOKUP(A918,PLAN!B:T,10,0)</f>
        <v>0103618493</v>
      </c>
      <c r="H918" s="58" t="str">
        <f>VLOOKUP(A918,PLAN!B:T,11,0)</f>
        <v>260818A65A</v>
      </c>
      <c r="I918" s="58">
        <f>VLOOKUP(A918,PLAN!B:T,12,0)</f>
        <v>2065</v>
      </c>
      <c r="J918" s="55">
        <f>VLOOKUP(A918,PLAN!B:AB,19,0)</f>
        <v>46260</v>
      </c>
      <c r="K918" s="57" t="str">
        <f>VLOOKUP(A918,PLAN!B:AB,20,0)</f>
        <v>M8</v>
      </c>
      <c r="L918" s="54"/>
      <c r="M918" s="54"/>
      <c r="N918" s="54"/>
      <c r="O918" s="286" t="str">
        <f>VLOOKUP(A918,PLAN!B:AB,21,0)</f>
        <v>CAG</v>
      </c>
      <c r="P918" s="285"/>
      <c r="Q918" s="55">
        <f>VLOOKUP(A918,PLAN!B:AB,16,0)</f>
        <v>46259</v>
      </c>
    </row>
    <row r="919" spans="1:17" ht="15" customHeight="1">
      <c r="A919" s="299" t="s">
        <v>8161</v>
      </c>
      <c r="B919" s="60">
        <f>VLOOKUP(A919,PLAN!B:T,5,0)</f>
        <v>11134561</v>
      </c>
      <c r="C919" s="60" t="str">
        <f>VLOOKUP(A919,PLAN!B:T,6,0)</f>
        <v>2031181-A-AK</v>
      </c>
      <c r="D919" s="60" t="str">
        <f>VLOOKUP(A919,PLAN!B:T,7,0)</f>
        <v>AH14R011PR CN</v>
      </c>
      <c r="E919" s="60" t="str">
        <f>VLOOKUP(A919,PLAN!B:T,4,0)</f>
        <v>1001950666</v>
      </c>
      <c r="F919" s="59">
        <f>VLOOKUP(A919,PLAN!B:T,9,0)</f>
        <v>46272</v>
      </c>
      <c r="G919" s="59" t="str">
        <f>VLOOKUP(A919,PLAN!B:T,10,0)</f>
        <v>0103618494</v>
      </c>
      <c r="H919" s="58" t="str">
        <f>VLOOKUP(A919,PLAN!B:T,11,0)</f>
        <v>260818A66A</v>
      </c>
      <c r="I919" s="58">
        <f>VLOOKUP(A919,PLAN!B:T,12,0)</f>
        <v>170</v>
      </c>
      <c r="J919" s="55">
        <f>VLOOKUP(A919,PLAN!B:AB,19,0)</f>
        <v>46260</v>
      </c>
      <c r="K919" s="57" t="str">
        <f>VLOOKUP(A919,PLAN!B:AB,20,0)</f>
        <v>M8</v>
      </c>
      <c r="L919" s="54"/>
      <c r="M919" s="54"/>
      <c r="N919" s="54"/>
      <c r="O919" s="286" t="str">
        <f>VLOOKUP(A919,PLAN!B:AB,21,0)</f>
        <v>CAG</v>
      </c>
      <c r="P919" s="285"/>
      <c r="Q919" s="55">
        <f>VLOOKUP(A919,PLAN!B:AB,16,0)</f>
        <v>46259</v>
      </c>
    </row>
    <row r="920" spans="1:17" ht="15" customHeight="1">
      <c r="A920" s="299" t="s">
        <v>8162</v>
      </c>
      <c r="B920" s="60">
        <f>VLOOKUP(A920,PLAN!B:T,5,0)</f>
        <v>11134560</v>
      </c>
      <c r="C920" s="60" t="str">
        <f>VLOOKUP(A920,PLAN!B:T,6,0)</f>
        <v>2031177-A-AK</v>
      </c>
      <c r="D920" s="60" t="str">
        <f>VLOOKUP(A920,PLAN!B:T,7,0)</f>
        <v>AH14R008PR CN</v>
      </c>
      <c r="E920" s="60" t="str">
        <f>VLOOKUP(A920,PLAN!B:T,4,0)</f>
        <v>1001950735</v>
      </c>
      <c r="F920" s="59">
        <f>VLOOKUP(A920,PLAN!B:T,9,0)</f>
        <v>46272</v>
      </c>
      <c r="G920" s="59" t="str">
        <f>VLOOKUP(A920,PLAN!B:T,10,0)</f>
        <v>0103618602</v>
      </c>
      <c r="H920" s="58" t="str">
        <f>VLOOKUP(A920,PLAN!B:T,11,0)</f>
        <v>260818A67A</v>
      </c>
      <c r="I920" s="58">
        <f>VLOOKUP(A920,PLAN!B:T,12,0)</f>
        <v>85</v>
      </c>
      <c r="J920" s="55">
        <f>VLOOKUP(A920,PLAN!B:AB,19,0)</f>
        <v>46260</v>
      </c>
      <c r="K920" s="57" t="str">
        <f>VLOOKUP(A920,PLAN!B:AB,20,0)</f>
        <v>M8</v>
      </c>
      <c r="L920" s="54"/>
      <c r="M920" s="54"/>
      <c r="N920" s="54"/>
      <c r="O920" s="286" t="str">
        <f>VLOOKUP(A920,PLAN!B:AB,21,0)</f>
        <v>CAG</v>
      </c>
      <c r="P920" s="285"/>
      <c r="Q920" s="55">
        <f>VLOOKUP(A920,PLAN!B:AB,16,0)</f>
        <v>46259</v>
      </c>
    </row>
    <row r="921" spans="1:17" ht="15" customHeight="1">
      <c r="A921" s="299"/>
      <c r="B921" s="60" t="e">
        <f>VLOOKUP(A921,PLAN!B:T,5,0)</f>
        <v>#N/A</v>
      </c>
      <c r="C921" s="60" t="e">
        <f>VLOOKUP(A921,PLAN!B:T,6,0)</f>
        <v>#N/A</v>
      </c>
      <c r="D921" s="60" t="e">
        <f>VLOOKUP(A921,PLAN!B:T,7,0)</f>
        <v>#N/A</v>
      </c>
      <c r="E921" s="60" t="e">
        <f>VLOOKUP(A921,PLAN!B:T,4,0)</f>
        <v>#N/A</v>
      </c>
      <c r="F921" s="59" t="e">
        <f>VLOOKUP(A921,PLAN!B:T,9,0)</f>
        <v>#N/A</v>
      </c>
      <c r="G921" s="59" t="e">
        <f>VLOOKUP(A921,PLAN!B:T,10,0)</f>
        <v>#N/A</v>
      </c>
      <c r="H921" s="58" t="e">
        <f>VLOOKUP(A921,PLAN!B:T,11,0)</f>
        <v>#N/A</v>
      </c>
      <c r="I921" s="58" t="e">
        <f>VLOOKUP(A921,PLAN!B:T,12,0)</f>
        <v>#N/A</v>
      </c>
      <c r="J921" s="55" t="e">
        <f>VLOOKUP(A921,PLAN!B:AB,19,0)</f>
        <v>#N/A</v>
      </c>
      <c r="K921" s="57" t="e">
        <f>VLOOKUP(A921,PLAN!B:AB,20,0)</f>
        <v>#N/A</v>
      </c>
      <c r="L921" s="54"/>
      <c r="M921" s="54"/>
      <c r="N921" s="54"/>
      <c r="O921" s="286" t="e">
        <f>VLOOKUP(A921,PLAN!B:AB,21,0)</f>
        <v>#N/A</v>
      </c>
      <c r="P921" s="285"/>
      <c r="Q921" s="55" t="e">
        <f>VLOOKUP(A921,PLAN!B:AB,16,0)</f>
        <v>#N/A</v>
      </c>
    </row>
    <row r="922" spans="1:17" ht="15" customHeight="1">
      <c r="A922" s="299"/>
      <c r="B922" s="60" t="e">
        <f>VLOOKUP(A922,PLAN!B:T,5,0)</f>
        <v>#N/A</v>
      </c>
      <c r="C922" s="60" t="e">
        <f>VLOOKUP(A922,PLAN!B:T,6,0)</f>
        <v>#N/A</v>
      </c>
      <c r="D922" s="60" t="e">
        <f>VLOOKUP(A922,PLAN!B:T,7,0)</f>
        <v>#N/A</v>
      </c>
      <c r="E922" s="60" t="e">
        <f>VLOOKUP(A922,PLAN!B:T,4,0)</f>
        <v>#N/A</v>
      </c>
      <c r="F922" s="59" t="e">
        <f>VLOOKUP(A922,PLAN!B:T,9,0)</f>
        <v>#N/A</v>
      </c>
      <c r="G922" s="59" t="e">
        <f>VLOOKUP(A922,PLAN!B:T,10,0)</f>
        <v>#N/A</v>
      </c>
      <c r="H922" s="58" t="e">
        <f>VLOOKUP(A922,PLAN!B:T,11,0)</f>
        <v>#N/A</v>
      </c>
      <c r="I922" s="58" t="e">
        <f>VLOOKUP(A922,PLAN!B:T,12,0)</f>
        <v>#N/A</v>
      </c>
      <c r="J922" s="55" t="e">
        <f>VLOOKUP(A922,PLAN!B:AB,19,0)</f>
        <v>#N/A</v>
      </c>
      <c r="K922" s="57" t="e">
        <f>VLOOKUP(A922,PLAN!B:AB,20,0)</f>
        <v>#N/A</v>
      </c>
      <c r="L922" s="54"/>
      <c r="M922" s="54"/>
      <c r="N922" s="54"/>
      <c r="O922" s="286" t="e">
        <f>VLOOKUP(A922,PLAN!B:AB,21,0)</f>
        <v>#N/A</v>
      </c>
      <c r="P922" s="285"/>
      <c r="Q922" s="55" t="e">
        <f>VLOOKUP(A922,PLAN!B:AB,16,0)</f>
        <v>#N/A</v>
      </c>
    </row>
    <row r="923" spans="1:17" ht="15" customHeight="1">
      <c r="A923" s="299"/>
      <c r="B923" s="60" t="e">
        <f>VLOOKUP(A923,PLAN!B:T,5,0)</f>
        <v>#N/A</v>
      </c>
      <c r="C923" s="60" t="e">
        <f>VLOOKUP(A923,PLAN!B:T,6,0)</f>
        <v>#N/A</v>
      </c>
      <c r="D923" s="60" t="e">
        <f>VLOOKUP(A923,PLAN!B:T,7,0)</f>
        <v>#N/A</v>
      </c>
      <c r="E923" s="60" t="e">
        <f>VLOOKUP(A923,PLAN!B:T,4,0)</f>
        <v>#N/A</v>
      </c>
      <c r="F923" s="59" t="e">
        <f>VLOOKUP(A923,PLAN!B:T,9,0)</f>
        <v>#N/A</v>
      </c>
      <c r="G923" s="59" t="e">
        <f>VLOOKUP(A923,PLAN!B:T,10,0)</f>
        <v>#N/A</v>
      </c>
      <c r="H923" s="58" t="e">
        <f>VLOOKUP(A923,PLAN!B:T,11,0)</f>
        <v>#N/A</v>
      </c>
      <c r="I923" s="58" t="e">
        <f>VLOOKUP(A923,PLAN!B:T,12,0)</f>
        <v>#N/A</v>
      </c>
      <c r="J923" s="55" t="e">
        <f>VLOOKUP(A923,PLAN!B:AB,19,0)</f>
        <v>#N/A</v>
      </c>
      <c r="K923" s="57" t="e">
        <f>VLOOKUP(A923,PLAN!B:AB,20,0)</f>
        <v>#N/A</v>
      </c>
      <c r="L923" s="54"/>
      <c r="M923" s="54"/>
      <c r="N923" s="54"/>
      <c r="O923" s="286" t="e">
        <f>VLOOKUP(A923,PLAN!B:AB,21,0)</f>
        <v>#N/A</v>
      </c>
      <c r="P923" s="285"/>
      <c r="Q923" s="55" t="e">
        <f>VLOOKUP(A923,PLAN!B:AB,16,0)</f>
        <v>#N/A</v>
      </c>
    </row>
    <row r="924" spans="1:17" ht="15" customHeight="1">
      <c r="A924" s="299"/>
      <c r="B924" s="60" t="e">
        <f>VLOOKUP(A924,PLAN!B:T,5,0)</f>
        <v>#N/A</v>
      </c>
      <c r="C924" s="60" t="e">
        <f>VLOOKUP(A924,PLAN!B:T,6,0)</f>
        <v>#N/A</v>
      </c>
      <c r="D924" s="60" t="e">
        <f>VLOOKUP(A924,PLAN!B:T,7,0)</f>
        <v>#N/A</v>
      </c>
      <c r="E924" s="60" t="e">
        <f>VLOOKUP(A924,PLAN!B:T,4,0)</f>
        <v>#N/A</v>
      </c>
      <c r="F924" s="59" t="e">
        <f>VLOOKUP(A924,PLAN!B:T,9,0)</f>
        <v>#N/A</v>
      </c>
      <c r="G924" s="59" t="e">
        <f>VLOOKUP(A924,PLAN!B:T,10,0)</f>
        <v>#N/A</v>
      </c>
      <c r="H924" s="58" t="e">
        <f>VLOOKUP(A924,PLAN!B:T,11,0)</f>
        <v>#N/A</v>
      </c>
      <c r="I924" s="58" t="e">
        <f>VLOOKUP(A924,PLAN!B:T,12,0)</f>
        <v>#N/A</v>
      </c>
      <c r="J924" s="55" t="e">
        <f>VLOOKUP(A924,PLAN!B:AB,19,0)</f>
        <v>#N/A</v>
      </c>
      <c r="K924" s="57" t="e">
        <f>VLOOKUP(A924,PLAN!B:AB,20,0)</f>
        <v>#N/A</v>
      </c>
      <c r="L924" s="54"/>
      <c r="M924" s="54"/>
      <c r="N924" s="54"/>
      <c r="O924" s="286" t="e">
        <f>VLOOKUP(A924,PLAN!B:AB,21,0)</f>
        <v>#N/A</v>
      </c>
      <c r="P924" s="285"/>
      <c r="Q924" s="55" t="e">
        <f>VLOOKUP(A924,PLAN!B:AB,16,0)</f>
        <v>#N/A</v>
      </c>
    </row>
    <row r="925" spans="1:17" ht="15" customHeight="1">
      <c r="A925" s="299"/>
      <c r="B925" s="60" t="e">
        <f>VLOOKUP(A925,PLAN!B:T,5,0)</f>
        <v>#N/A</v>
      </c>
      <c r="C925" s="60" t="e">
        <f>VLOOKUP(A925,PLAN!B:T,6,0)</f>
        <v>#N/A</v>
      </c>
      <c r="D925" s="60" t="e">
        <f>VLOOKUP(A925,PLAN!B:T,7,0)</f>
        <v>#N/A</v>
      </c>
      <c r="E925" s="60" t="e">
        <f>VLOOKUP(A925,PLAN!B:T,4,0)</f>
        <v>#N/A</v>
      </c>
      <c r="F925" s="59" t="e">
        <f>VLOOKUP(A925,PLAN!B:T,9,0)</f>
        <v>#N/A</v>
      </c>
      <c r="G925" s="59" t="e">
        <f>VLOOKUP(A925,PLAN!B:T,10,0)</f>
        <v>#N/A</v>
      </c>
      <c r="H925" s="58" t="e">
        <f>VLOOKUP(A925,PLAN!B:T,11,0)</f>
        <v>#N/A</v>
      </c>
      <c r="I925" s="58" t="e">
        <f>VLOOKUP(A925,PLAN!B:T,12,0)</f>
        <v>#N/A</v>
      </c>
      <c r="J925" s="55" t="e">
        <f>VLOOKUP(A925,PLAN!B:AB,19,0)</f>
        <v>#N/A</v>
      </c>
      <c r="K925" s="57" t="e">
        <f>VLOOKUP(A925,PLAN!B:AB,20,0)</f>
        <v>#N/A</v>
      </c>
      <c r="L925" s="54"/>
      <c r="M925" s="54"/>
      <c r="N925" s="54"/>
      <c r="O925" s="286" t="e">
        <f>VLOOKUP(A925,PLAN!B:AB,21,0)</f>
        <v>#N/A</v>
      </c>
      <c r="P925" s="285"/>
      <c r="Q925" s="55" t="e">
        <f>VLOOKUP(A925,PLAN!B:AB,16,0)</f>
        <v>#N/A</v>
      </c>
    </row>
    <row r="926" spans="1:17" ht="15" customHeight="1">
      <c r="A926" s="299"/>
      <c r="B926" s="60" t="e">
        <f>VLOOKUP(A926,PLAN!B:T,5,0)</f>
        <v>#N/A</v>
      </c>
      <c r="C926" s="60" t="e">
        <f>VLOOKUP(A926,PLAN!B:T,6,0)</f>
        <v>#N/A</v>
      </c>
      <c r="D926" s="60" t="e">
        <f>VLOOKUP(A926,PLAN!B:T,7,0)</f>
        <v>#N/A</v>
      </c>
      <c r="E926" s="60" t="e">
        <f>VLOOKUP(A926,PLAN!B:T,4,0)</f>
        <v>#N/A</v>
      </c>
      <c r="F926" s="59" t="e">
        <f>VLOOKUP(A926,PLAN!B:T,9,0)</f>
        <v>#N/A</v>
      </c>
      <c r="G926" s="59" t="e">
        <f>VLOOKUP(A926,PLAN!B:T,10,0)</f>
        <v>#N/A</v>
      </c>
      <c r="H926" s="58" t="e">
        <f>VLOOKUP(A926,PLAN!B:T,11,0)</f>
        <v>#N/A</v>
      </c>
      <c r="I926" s="58" t="e">
        <f>VLOOKUP(A926,PLAN!B:T,12,0)</f>
        <v>#N/A</v>
      </c>
      <c r="J926" s="55" t="e">
        <f>VLOOKUP(A926,PLAN!B:AB,19,0)</f>
        <v>#N/A</v>
      </c>
      <c r="K926" s="57" t="e">
        <f>VLOOKUP(A926,PLAN!B:AB,20,0)</f>
        <v>#N/A</v>
      </c>
      <c r="L926" s="54"/>
      <c r="M926" s="54"/>
      <c r="N926" s="54"/>
      <c r="O926" s="286" t="e">
        <f>VLOOKUP(A926,PLAN!B:AB,21,0)</f>
        <v>#N/A</v>
      </c>
      <c r="P926" s="285"/>
      <c r="Q926" s="55" t="e">
        <f>VLOOKUP(A926,PLAN!B:AB,16,0)</f>
        <v>#N/A</v>
      </c>
    </row>
    <row r="927" spans="1:17" ht="15" customHeight="1">
      <c r="A927" s="299"/>
      <c r="B927" s="60" t="e">
        <f>VLOOKUP(A927,PLAN!B:T,5,0)</f>
        <v>#N/A</v>
      </c>
      <c r="C927" s="60" t="e">
        <f>VLOOKUP(A927,PLAN!B:T,6,0)</f>
        <v>#N/A</v>
      </c>
      <c r="D927" s="60" t="e">
        <f>VLOOKUP(A927,PLAN!B:T,7,0)</f>
        <v>#N/A</v>
      </c>
      <c r="E927" s="60" t="e">
        <f>VLOOKUP(A927,PLAN!B:T,4,0)</f>
        <v>#N/A</v>
      </c>
      <c r="F927" s="59" t="e">
        <f>VLOOKUP(A927,PLAN!B:T,9,0)</f>
        <v>#N/A</v>
      </c>
      <c r="G927" s="59" t="e">
        <f>VLOOKUP(A927,PLAN!B:T,10,0)</f>
        <v>#N/A</v>
      </c>
      <c r="H927" s="58" t="e">
        <f>VLOOKUP(A927,PLAN!B:T,11,0)</f>
        <v>#N/A</v>
      </c>
      <c r="I927" s="58" t="e">
        <f>VLOOKUP(A927,PLAN!B:T,12,0)</f>
        <v>#N/A</v>
      </c>
      <c r="J927" s="55" t="e">
        <f>VLOOKUP(A927,PLAN!B:AB,19,0)</f>
        <v>#N/A</v>
      </c>
      <c r="K927" s="57" t="e">
        <f>VLOOKUP(A927,PLAN!B:AB,20,0)</f>
        <v>#N/A</v>
      </c>
      <c r="L927" s="54"/>
      <c r="M927" s="54"/>
      <c r="N927" s="54"/>
      <c r="O927" s="286" t="e">
        <f>VLOOKUP(A927,PLAN!B:AB,21,0)</f>
        <v>#N/A</v>
      </c>
      <c r="P927" s="285"/>
      <c r="Q927" s="55" t="e">
        <f>VLOOKUP(A927,PLAN!B:AB,16,0)</f>
        <v>#N/A</v>
      </c>
    </row>
    <row r="928" spans="1:17" ht="15" customHeight="1">
      <c r="A928" s="299"/>
      <c r="B928" s="60" t="e">
        <f>VLOOKUP(A928,PLAN!B:T,5,0)</f>
        <v>#N/A</v>
      </c>
      <c r="C928" s="60" t="e">
        <f>VLOOKUP(A928,PLAN!B:T,6,0)</f>
        <v>#N/A</v>
      </c>
      <c r="D928" s="60" t="e">
        <f>VLOOKUP(A928,PLAN!B:T,7,0)</f>
        <v>#N/A</v>
      </c>
      <c r="E928" s="60" t="e">
        <f>VLOOKUP(A928,PLAN!B:T,4,0)</f>
        <v>#N/A</v>
      </c>
      <c r="F928" s="59" t="e">
        <f>VLOOKUP(A928,PLAN!B:T,9,0)</f>
        <v>#N/A</v>
      </c>
      <c r="G928" s="59" t="e">
        <f>VLOOKUP(A928,PLAN!B:T,10,0)</f>
        <v>#N/A</v>
      </c>
      <c r="H928" s="58" t="e">
        <f>VLOOKUP(A928,PLAN!B:T,11,0)</f>
        <v>#N/A</v>
      </c>
      <c r="I928" s="58" t="e">
        <f>VLOOKUP(A928,PLAN!B:T,12,0)</f>
        <v>#N/A</v>
      </c>
      <c r="J928" s="55" t="e">
        <f>VLOOKUP(A928,PLAN!B:AB,19,0)</f>
        <v>#N/A</v>
      </c>
      <c r="K928" s="57" t="e">
        <f>VLOOKUP(A928,PLAN!B:AB,20,0)</f>
        <v>#N/A</v>
      </c>
      <c r="L928" s="54"/>
      <c r="M928" s="54"/>
      <c r="N928" s="54"/>
      <c r="O928" s="286" t="e">
        <f>VLOOKUP(A928,PLAN!B:AB,21,0)</f>
        <v>#N/A</v>
      </c>
      <c r="P928" s="285"/>
      <c r="Q928" s="55" t="e">
        <f>VLOOKUP(A928,PLAN!B:AB,16,0)</f>
        <v>#N/A</v>
      </c>
    </row>
    <row r="929" spans="1:17" ht="15" customHeight="1">
      <c r="A929" s="299"/>
      <c r="B929" s="60" t="e">
        <f>VLOOKUP(A929,PLAN!B:T,5,0)</f>
        <v>#N/A</v>
      </c>
      <c r="C929" s="60" t="e">
        <f>VLOOKUP(A929,PLAN!B:T,6,0)</f>
        <v>#N/A</v>
      </c>
      <c r="D929" s="60" t="e">
        <f>VLOOKUP(A929,PLAN!B:T,7,0)</f>
        <v>#N/A</v>
      </c>
      <c r="E929" s="60" t="e">
        <f>VLOOKUP(A929,PLAN!B:T,4,0)</f>
        <v>#N/A</v>
      </c>
      <c r="F929" s="59" t="e">
        <f>VLOOKUP(A929,PLAN!B:T,9,0)</f>
        <v>#N/A</v>
      </c>
      <c r="G929" s="59" t="e">
        <f>VLOOKUP(A929,PLAN!B:T,10,0)</f>
        <v>#N/A</v>
      </c>
      <c r="H929" s="58" t="e">
        <f>VLOOKUP(A929,PLAN!B:T,11,0)</f>
        <v>#N/A</v>
      </c>
      <c r="I929" s="58" t="e">
        <f>VLOOKUP(A929,PLAN!B:T,12,0)</f>
        <v>#N/A</v>
      </c>
      <c r="J929" s="55" t="e">
        <f>VLOOKUP(A929,PLAN!B:AB,19,0)</f>
        <v>#N/A</v>
      </c>
      <c r="K929" s="57" t="e">
        <f>VLOOKUP(A929,PLAN!B:AB,20,0)</f>
        <v>#N/A</v>
      </c>
      <c r="L929" s="54"/>
      <c r="M929" s="54"/>
      <c r="N929" s="54"/>
      <c r="O929" s="286" t="e">
        <f>VLOOKUP(A929,PLAN!B:AB,21,0)</f>
        <v>#N/A</v>
      </c>
      <c r="P929" s="285"/>
      <c r="Q929" s="55" t="e">
        <f>VLOOKUP(A929,PLAN!B:AB,16,0)</f>
        <v>#N/A</v>
      </c>
    </row>
    <row r="930" spans="1:17" ht="19.5" customHeight="1">
      <c r="A930" s="299"/>
      <c r="B930" s="60"/>
      <c r="C930" s="60"/>
      <c r="D930" s="60"/>
      <c r="E930" s="60"/>
      <c r="F930" s="59"/>
      <c r="G930" s="318"/>
      <c r="H930" s="319"/>
      <c r="I930" s="58"/>
      <c r="J930" s="55"/>
      <c r="K930" s="57"/>
      <c r="L930" s="54"/>
      <c r="M930" s="54"/>
      <c r="N930" s="54"/>
      <c r="O930" s="286"/>
      <c r="P930" s="285"/>
      <c r="Q930" s="261" t="s">
        <v>72</v>
      </c>
    </row>
    <row r="931" spans="1:17" ht="19.5" customHeight="1">
      <c r="A931" s="299"/>
      <c r="B931" s="60"/>
      <c r="C931" s="60"/>
      <c r="D931" s="60"/>
      <c r="E931" s="60"/>
      <c r="F931" s="59"/>
      <c r="G931" s="318"/>
      <c r="H931" s="319"/>
      <c r="I931" s="58"/>
      <c r="J931" s="55"/>
      <c r="K931" s="57"/>
      <c r="L931" s="54"/>
      <c r="M931" s="54"/>
      <c r="N931" s="54"/>
      <c r="O931" s="286"/>
      <c r="P931" s="285"/>
      <c r="Q931" s="261" t="s">
        <v>72</v>
      </c>
    </row>
    <row r="932" spans="1:17" ht="19.5" customHeight="1">
      <c r="A932" s="300"/>
      <c r="B932" s="56"/>
      <c r="C932" s="56"/>
      <c r="D932" s="56"/>
      <c r="E932" s="56"/>
      <c r="F932" s="56"/>
      <c r="G932" s="320"/>
      <c r="H932" s="320"/>
      <c r="I932" s="56"/>
      <c r="J932" s="55"/>
      <c r="K932" s="54"/>
      <c r="L932" s="54"/>
      <c r="M932" s="54"/>
      <c r="N932" s="54"/>
      <c r="O932" s="286"/>
      <c r="P932" s="287"/>
      <c r="Q932" s="261" t="s">
        <v>72</v>
      </c>
    </row>
    <row r="933" spans="1:17" ht="12.6" customHeight="1">
      <c r="A933" s="301"/>
      <c r="B933" s="272"/>
      <c r="C933" s="272"/>
      <c r="D933" s="272"/>
      <c r="E933" s="272"/>
      <c r="F933" s="272"/>
      <c r="G933" s="321"/>
      <c r="H933" s="321"/>
      <c r="I933" s="272" t="e">
        <f>SUBTOTAL(9,I7:I932)</f>
        <v>#N/A</v>
      </c>
      <c r="J933" s="273"/>
      <c r="K933" s="273"/>
      <c r="L933" s="272"/>
      <c r="M933" s="272"/>
      <c r="N933" s="272"/>
      <c r="O933" s="272"/>
      <c r="P933" s="272"/>
      <c r="Q933" s="261" t="s">
        <v>72</v>
      </c>
    </row>
    <row r="934" spans="1:17" s="277" customFormat="1" ht="13.2">
      <c r="A934" s="302"/>
      <c r="B934" s="274"/>
      <c r="C934" s="274"/>
      <c r="D934" s="274"/>
      <c r="E934" s="274"/>
      <c r="F934" s="274"/>
      <c r="G934" s="322"/>
      <c r="H934" s="322"/>
      <c r="I934" s="274"/>
      <c r="J934" s="275"/>
      <c r="K934" s="275"/>
      <c r="L934" s="274"/>
      <c r="M934" s="274"/>
      <c r="N934" s="274"/>
      <c r="O934" s="274"/>
      <c r="P934" s="274"/>
      <c r="Q934" s="276" t="s">
        <v>72</v>
      </c>
    </row>
    <row r="935" spans="1:17" s="277" customFormat="1" ht="13.2">
      <c r="A935" s="302"/>
      <c r="B935" s="274"/>
      <c r="C935" s="274"/>
      <c r="D935" s="274"/>
      <c r="E935" s="274"/>
      <c r="F935" s="274"/>
      <c r="G935" s="322"/>
      <c r="H935" s="322"/>
      <c r="I935" s="274"/>
      <c r="J935" s="275"/>
      <c r="K935" s="275"/>
      <c r="L935" s="274"/>
      <c r="M935" s="274"/>
      <c r="N935" s="274"/>
      <c r="O935" s="274"/>
      <c r="P935" s="274"/>
      <c r="Q935" s="276" t="s">
        <v>72</v>
      </c>
    </row>
    <row r="936" spans="1:17" s="277" customFormat="1" ht="13.2">
      <c r="A936" s="278" t="s">
        <v>77</v>
      </c>
      <c r="B936" s="278"/>
      <c r="C936" s="274"/>
      <c r="D936" s="274"/>
      <c r="E936" s="274"/>
      <c r="F936" s="274"/>
      <c r="G936" s="322"/>
      <c r="H936" s="322"/>
      <c r="I936" s="274"/>
      <c r="J936" s="275"/>
      <c r="K936" s="275"/>
      <c r="L936" s="274"/>
      <c r="M936" s="274"/>
      <c r="N936" s="274"/>
      <c r="O936" s="274"/>
      <c r="P936" s="274"/>
      <c r="Q936" s="276" t="s">
        <v>72</v>
      </c>
    </row>
    <row r="937" spans="1:17">
      <c r="A937" s="306" t="s">
        <v>76</v>
      </c>
      <c r="B937" s="274"/>
      <c r="C937" s="274" t="s">
        <v>75</v>
      </c>
      <c r="D937" s="274"/>
      <c r="E937" s="274"/>
      <c r="F937" s="272"/>
      <c r="G937" s="321"/>
      <c r="H937" s="321"/>
      <c r="I937" s="272"/>
      <c r="J937" s="273"/>
      <c r="K937" s="273"/>
      <c r="L937" s="272"/>
      <c r="M937" s="272"/>
      <c r="N937" s="272"/>
      <c r="O937" s="272"/>
      <c r="P937" s="272"/>
      <c r="Q937" s="261" t="s">
        <v>72</v>
      </c>
    </row>
    <row r="938" spans="1:17">
      <c r="A938" s="301"/>
      <c r="B938" s="272"/>
      <c r="C938" s="272"/>
      <c r="D938" s="272"/>
      <c r="E938" s="272"/>
      <c r="F938" s="272"/>
      <c r="G938" s="321"/>
      <c r="H938" s="321"/>
      <c r="I938" s="272"/>
      <c r="J938" s="273"/>
      <c r="K938" s="273"/>
      <c r="L938" s="272"/>
      <c r="M938" s="272"/>
      <c r="N938" s="272"/>
      <c r="O938" s="272"/>
      <c r="P938" s="272"/>
      <c r="Q938" s="261" t="s">
        <v>72</v>
      </c>
    </row>
    <row r="939" spans="1:17">
      <c r="A939" s="301"/>
      <c r="B939" s="272"/>
      <c r="C939" s="272"/>
      <c r="D939" s="272"/>
      <c r="E939" s="272"/>
      <c r="F939" s="272"/>
      <c r="G939" s="321"/>
      <c r="H939" s="321"/>
      <c r="I939" s="272"/>
      <c r="J939" s="273"/>
      <c r="K939" s="273"/>
      <c r="L939" s="272"/>
      <c r="M939" s="272"/>
      <c r="N939" s="272"/>
      <c r="O939" s="272"/>
      <c r="P939" s="272"/>
    </row>
    <row r="940" spans="1:17">
      <c r="A940" s="301"/>
      <c r="B940" s="272"/>
      <c r="C940" s="272"/>
      <c r="D940" s="272"/>
      <c r="E940" s="272"/>
      <c r="F940" s="272"/>
      <c r="G940" s="321"/>
      <c r="H940" s="321"/>
      <c r="I940" s="272"/>
      <c r="J940" s="273"/>
      <c r="K940" s="273"/>
      <c r="L940" s="272"/>
      <c r="M940" s="272"/>
      <c r="N940" s="272"/>
      <c r="O940" s="272"/>
      <c r="P940" s="272"/>
    </row>
    <row r="941" spans="1:17">
      <c r="A941" s="307" t="s">
        <v>74</v>
      </c>
      <c r="B941" s="272"/>
      <c r="C941" s="272"/>
      <c r="D941" s="272"/>
      <c r="E941" s="272"/>
      <c r="F941" s="272"/>
      <c r="G941" s="321"/>
      <c r="H941" s="323" t="s">
        <v>73</v>
      </c>
      <c r="I941" s="272"/>
      <c r="J941" s="273"/>
      <c r="K941" s="273"/>
      <c r="L941" s="272"/>
      <c r="M941" s="272"/>
      <c r="N941" s="272"/>
      <c r="O941" s="272"/>
      <c r="P941" s="272"/>
      <c r="Q941" s="261" t="s">
        <v>72</v>
      </c>
    </row>
    <row r="943" spans="1:17" ht="3" customHeight="1">
      <c r="A943" s="303"/>
      <c r="B943" s="280"/>
      <c r="C943" s="280"/>
      <c r="D943" s="280"/>
      <c r="E943" s="280"/>
      <c r="F943" s="280"/>
      <c r="G943" s="324"/>
      <c r="H943" s="324"/>
      <c r="I943" s="281"/>
      <c r="J943" s="282"/>
      <c r="K943" s="281"/>
      <c r="L943" s="281"/>
      <c r="M943" s="281"/>
      <c r="N943" s="281"/>
      <c r="O943" s="281"/>
      <c r="P943" s="281"/>
      <c r="Q943" s="261" t="s">
        <v>71</v>
      </c>
    </row>
    <row r="944" spans="1:17" ht="9.75" customHeight="1">
      <c r="A944" s="304"/>
      <c r="B944" s="277"/>
      <c r="C944" s="277"/>
      <c r="D944" s="277"/>
      <c r="E944" s="277"/>
      <c r="F944" s="277"/>
      <c r="G944" s="325"/>
      <c r="H944" s="325"/>
      <c r="I944" s="277"/>
      <c r="J944" s="279"/>
      <c r="K944" s="279"/>
      <c r="L944" s="277"/>
      <c r="M944" s="277"/>
      <c r="N944" s="277"/>
      <c r="O944" s="277"/>
      <c r="P944" s="281"/>
    </row>
    <row r="945" ht="15.75" customHeight="1"/>
  </sheetData>
  <autoFilter ref="A6:Q945">
    <filterColumn colId="14" showButton="0"/>
  </autoFilter>
  <mergeCells count="17">
    <mergeCell ref="L5:L6"/>
    <mergeCell ref="M5:N5"/>
    <mergeCell ref="O5:P6"/>
    <mergeCell ref="C5:C6"/>
    <mergeCell ref="D5:D6"/>
    <mergeCell ref="E5:E6"/>
    <mergeCell ref="F5:F6"/>
    <mergeCell ref="G5:G6"/>
    <mergeCell ref="H5:H6"/>
    <mergeCell ref="I5:I6"/>
    <mergeCell ref="J5:K5"/>
    <mergeCell ref="A1:B1"/>
    <mergeCell ref="A2:B2"/>
    <mergeCell ref="A4:B4"/>
    <mergeCell ref="N1:P1"/>
    <mergeCell ref="N2:P2"/>
    <mergeCell ref="C1:M2"/>
  </mergeCells>
  <conditionalFormatting sqref="A1:A76 A127:A1048576">
    <cfRule type="duplicateValues" dxfId="21107" priority="282"/>
  </conditionalFormatting>
  <conditionalFormatting sqref="G930:H1048576 G1:H6">
    <cfRule type="duplicateValues" dxfId="21106" priority="281"/>
  </conditionalFormatting>
  <conditionalFormatting sqref="A1:A76 A127:A1048576">
    <cfRule type="duplicateValues" dxfId="21105" priority="255"/>
    <cfRule type="duplicateValues" dxfId="21104" priority="256"/>
  </conditionalFormatting>
  <conditionalFormatting sqref="A127:A1048576">
    <cfRule type="duplicateValues" dxfId="21103" priority="239"/>
  </conditionalFormatting>
  <conditionalFormatting sqref="A7:A76 A127:A1048576">
    <cfRule type="duplicateValues" dxfId="21102" priority="211"/>
  </conditionalFormatting>
  <conditionalFormatting sqref="G32:H33">
    <cfRule type="duplicateValues" dxfId="21101" priority="154"/>
  </conditionalFormatting>
  <conditionalFormatting sqref="G20:H20">
    <cfRule type="duplicateValues" dxfId="21100" priority="139"/>
  </conditionalFormatting>
  <conditionalFormatting sqref="G60:H71">
    <cfRule type="duplicateValues" dxfId="21099" priority="136"/>
  </conditionalFormatting>
  <conditionalFormatting sqref="G928:H929 G130:H141">
    <cfRule type="duplicateValues" dxfId="21098" priority="134"/>
  </conditionalFormatting>
  <conditionalFormatting sqref="A90:A126 A77:A84">
    <cfRule type="duplicateValues" dxfId="21097" priority="132"/>
  </conditionalFormatting>
  <conditionalFormatting sqref="A90:A126 A77:A84">
    <cfRule type="duplicateValues" dxfId="21096" priority="130"/>
    <cfRule type="duplicateValues" dxfId="21095" priority="131"/>
  </conditionalFormatting>
  <conditionalFormatting sqref="A77:A84">
    <cfRule type="duplicateValues" dxfId="21094" priority="129"/>
  </conditionalFormatting>
  <conditionalFormatting sqref="A77:A84">
    <cfRule type="duplicateValues" dxfId="21093" priority="128"/>
  </conditionalFormatting>
  <conditionalFormatting sqref="A77:A84">
    <cfRule type="duplicateValues" dxfId="21092" priority="133"/>
  </conditionalFormatting>
  <conditionalFormatting sqref="G234:H244">
    <cfRule type="duplicateValues" dxfId="21091" priority="54"/>
  </conditionalFormatting>
  <conditionalFormatting sqref="G222:H233 G142:H143 G145:H149 G152:H191">
    <cfRule type="duplicateValues" dxfId="21090" priority="53"/>
  </conditionalFormatting>
  <conditionalFormatting sqref="G144:H144">
    <cfRule type="duplicateValues" dxfId="21089" priority="52"/>
  </conditionalFormatting>
  <conditionalFormatting sqref="G150:H151">
    <cfRule type="duplicateValues" dxfId="21088" priority="51"/>
  </conditionalFormatting>
  <conditionalFormatting sqref="G127:H129 G72:H76">
    <cfRule type="duplicateValues" dxfId="21087" priority="87670"/>
  </conditionalFormatting>
  <conditionalFormatting sqref="G192:H221">
    <cfRule type="duplicateValues" dxfId="21086" priority="50"/>
  </conditionalFormatting>
  <conditionalFormatting sqref="G245:H269">
    <cfRule type="duplicateValues" dxfId="21085" priority="48"/>
  </conditionalFormatting>
  <conditionalFormatting sqref="G270:H306">
    <cfRule type="duplicateValues" dxfId="21084" priority="47"/>
  </conditionalFormatting>
  <conditionalFormatting sqref="G307:H308">
    <cfRule type="duplicateValues" dxfId="21083" priority="46"/>
  </conditionalFormatting>
  <conditionalFormatting sqref="G309:H309">
    <cfRule type="duplicateValues" dxfId="21082" priority="45"/>
  </conditionalFormatting>
  <conditionalFormatting sqref="G310:H341">
    <cfRule type="duplicateValues" dxfId="21081" priority="44"/>
  </conditionalFormatting>
  <conditionalFormatting sqref="G349:H349 G354:H358 G351:H352">
    <cfRule type="duplicateValues" dxfId="21080" priority="41"/>
  </conditionalFormatting>
  <conditionalFormatting sqref="G359:H359">
    <cfRule type="duplicateValues" dxfId="21079" priority="40"/>
  </conditionalFormatting>
  <conditionalFormatting sqref="G360:H380">
    <cfRule type="duplicateValues" dxfId="21078" priority="39"/>
  </conditionalFormatting>
  <conditionalFormatting sqref="G381:H381">
    <cfRule type="duplicateValues" dxfId="21077" priority="38"/>
  </conditionalFormatting>
  <conditionalFormatting sqref="G353:H353">
    <cfRule type="duplicateValues" dxfId="21076" priority="37"/>
  </conditionalFormatting>
  <conditionalFormatting sqref="G350:H350">
    <cfRule type="duplicateValues" dxfId="21075" priority="36"/>
  </conditionalFormatting>
  <conditionalFormatting sqref="G382:H413">
    <cfRule type="duplicateValues" dxfId="21074" priority="35"/>
  </conditionalFormatting>
  <conditionalFormatting sqref="G414:H427">
    <cfRule type="duplicateValues" dxfId="21073" priority="34"/>
  </conditionalFormatting>
  <conditionalFormatting sqref="G7:H8">
    <cfRule type="duplicateValues" dxfId="21072" priority="99831"/>
  </conditionalFormatting>
  <conditionalFormatting sqref="G21:H31 G9:H19">
    <cfRule type="duplicateValues" dxfId="21071" priority="99986"/>
  </conditionalFormatting>
  <conditionalFormatting sqref="G59:H59 G34:H36">
    <cfRule type="duplicateValues" dxfId="21070" priority="99994"/>
  </conditionalFormatting>
  <conditionalFormatting sqref="G37:H58">
    <cfRule type="duplicateValues" dxfId="21069" priority="99998"/>
  </conditionalFormatting>
  <conditionalFormatting sqref="G77:H126">
    <cfRule type="duplicateValues" dxfId="21068" priority="100008"/>
  </conditionalFormatting>
  <conditionalFormatting sqref="A85:A89">
    <cfRule type="duplicateValues" dxfId="21067" priority="100010"/>
  </conditionalFormatting>
  <conditionalFormatting sqref="A85:A89">
    <cfRule type="duplicateValues" dxfId="21066" priority="100011"/>
    <cfRule type="duplicateValues" dxfId="21065" priority="100012"/>
  </conditionalFormatting>
  <conditionalFormatting sqref="G428:H430">
    <cfRule type="duplicateValues" dxfId="21064" priority="33"/>
  </conditionalFormatting>
  <conditionalFormatting sqref="G342:H344">
    <cfRule type="duplicateValues" dxfId="21063" priority="100037"/>
  </conditionalFormatting>
  <conditionalFormatting sqref="G345:H348">
    <cfRule type="duplicateValues" dxfId="21062" priority="100062"/>
  </conditionalFormatting>
  <conditionalFormatting sqref="G431:H440">
    <cfRule type="duplicateValues" dxfId="21061" priority="32"/>
  </conditionalFormatting>
  <conditionalFormatting sqref="G441:H455">
    <cfRule type="duplicateValues" dxfId="21060" priority="31"/>
  </conditionalFormatting>
  <conditionalFormatting sqref="G456:H472 G474:H488">
    <cfRule type="duplicateValues" dxfId="21059" priority="30"/>
  </conditionalFormatting>
  <conditionalFormatting sqref="G489:H501">
    <cfRule type="duplicateValues" dxfId="21058" priority="29"/>
  </conditionalFormatting>
  <conditionalFormatting sqref="G530:H558">
    <cfRule type="duplicateValues" dxfId="21057" priority="28"/>
  </conditionalFormatting>
  <conditionalFormatting sqref="G559:H561">
    <cfRule type="duplicateValues" dxfId="21056" priority="27"/>
  </conditionalFormatting>
  <conditionalFormatting sqref="G473:H473">
    <cfRule type="duplicateValues" dxfId="21055" priority="26"/>
  </conditionalFormatting>
  <conditionalFormatting sqref="G518:H529">
    <cfRule type="duplicateValues" dxfId="21054" priority="25"/>
  </conditionalFormatting>
  <conditionalFormatting sqref="G502:H517">
    <cfRule type="duplicateValues" dxfId="21053" priority="24"/>
  </conditionalFormatting>
  <conditionalFormatting sqref="G920:H927 G562:H632 G636:H638">
    <cfRule type="duplicateValues" dxfId="21052" priority="23"/>
  </conditionalFormatting>
  <conditionalFormatting sqref="G639:H666">
    <cfRule type="duplicateValues" dxfId="21051" priority="22"/>
  </conditionalFormatting>
  <conditionalFormatting sqref="G667:H667">
    <cfRule type="duplicateValues" dxfId="21050" priority="21"/>
  </conditionalFormatting>
  <conditionalFormatting sqref="G668:H682">
    <cfRule type="duplicateValues" dxfId="21049" priority="20"/>
  </conditionalFormatting>
  <conditionalFormatting sqref="G683:H683">
    <cfRule type="duplicateValues" dxfId="21048" priority="19"/>
  </conditionalFormatting>
  <conditionalFormatting sqref="G684:H684">
    <cfRule type="duplicateValues" dxfId="21047" priority="17"/>
  </conditionalFormatting>
  <conditionalFormatting sqref="G685:H685 G774:H776 G687:H702 G744:H770">
    <cfRule type="duplicateValues" dxfId="21046" priority="15"/>
  </conditionalFormatting>
  <conditionalFormatting sqref="G785:H806">
    <cfRule type="duplicateValues" dxfId="21045" priority="13"/>
  </conditionalFormatting>
  <conditionalFormatting sqref="G777:H784">
    <cfRule type="duplicateValues" dxfId="21044" priority="110906"/>
  </conditionalFormatting>
  <conditionalFormatting sqref="G771:H773">
    <cfRule type="duplicateValues" dxfId="21043" priority="12"/>
  </conditionalFormatting>
  <conditionalFormatting sqref="G807:H812">
    <cfRule type="duplicateValues" dxfId="21042" priority="11"/>
  </conditionalFormatting>
  <conditionalFormatting sqref="G813:H813">
    <cfRule type="duplicateValues" dxfId="21041" priority="10"/>
  </conditionalFormatting>
  <conditionalFormatting sqref="G686:H686">
    <cfRule type="duplicateValues" dxfId="21040" priority="9"/>
  </conditionalFormatting>
  <conditionalFormatting sqref="G633:H635">
    <cfRule type="duplicateValues" dxfId="21039" priority="8"/>
  </conditionalFormatting>
  <conditionalFormatting sqref="G814:H814">
    <cfRule type="duplicateValues" dxfId="21038" priority="7"/>
  </conditionalFormatting>
  <conditionalFormatting sqref="G815:H816">
    <cfRule type="duplicateValues" dxfId="21037" priority="6"/>
  </conditionalFormatting>
  <conditionalFormatting sqref="G703:H737 G741:H743">
    <cfRule type="duplicateValues" dxfId="21036" priority="5"/>
  </conditionalFormatting>
  <conditionalFormatting sqref="G738:H740">
    <cfRule type="duplicateValues" dxfId="21035" priority="4"/>
  </conditionalFormatting>
  <conditionalFormatting sqref="G817:H853">
    <cfRule type="duplicateValues" dxfId="21034" priority="3"/>
  </conditionalFormatting>
  <conditionalFormatting sqref="G854:H901">
    <cfRule type="duplicateValues" dxfId="21033" priority="2"/>
  </conditionalFormatting>
  <conditionalFormatting sqref="G902:H919">
    <cfRule type="duplicateValues" dxfId="0" priority="1"/>
  </conditionalFormatting>
  <pageMargins left="0.39" right="0.28000000000000003" top="0.34" bottom="0.23" header="0.16" footer="0.16"/>
  <pageSetup paperSize="9" scale="80" fitToHeight="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>
    <tabColor rgb="FFFFFF00"/>
    <pageSetUpPr fitToPage="1"/>
  </sheetPr>
  <dimension ref="A1:AD2368"/>
  <sheetViews>
    <sheetView view="pageBreakPreview" zoomScale="70" zoomScaleNormal="60" zoomScaleSheetLayoutView="7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E5" sqref="E5:E6"/>
    </sheetView>
  </sheetViews>
  <sheetFormatPr defaultColWidth="9.21875" defaultRowHeight="14.4"/>
  <cols>
    <col min="1" max="1" width="8.77734375" customWidth="1"/>
    <col min="2" max="2" width="10.5546875" customWidth="1"/>
    <col min="3" max="3" width="14.44140625" customWidth="1"/>
    <col min="4" max="4" width="18.21875" customWidth="1"/>
    <col min="5" max="5" width="19.44140625" customWidth="1"/>
    <col min="6" max="6" width="11.77734375" customWidth="1"/>
    <col min="7" max="7" width="12.5546875" customWidth="1"/>
    <col min="8" max="8" width="12" customWidth="1"/>
    <col min="9" max="9" width="7" customWidth="1"/>
    <col min="10" max="10" width="11.21875" customWidth="1"/>
    <col min="11" max="12" width="6.77734375" customWidth="1"/>
    <col min="13" max="13" width="13.5546875" customWidth="1"/>
    <col min="14" max="14" width="10.77734375" customWidth="1"/>
    <col min="15" max="15" width="13.21875" customWidth="1"/>
    <col min="16" max="16" width="15.44140625" customWidth="1"/>
    <col min="17" max="17" width="7.21875" customWidth="1"/>
    <col min="18" max="18" width="5.77734375" customWidth="1"/>
    <col min="19" max="19" width="7.21875" customWidth="1"/>
    <col min="20" max="20" width="5.21875" customWidth="1"/>
    <col min="21" max="23" width="9.21875" customWidth="1"/>
    <col min="24" max="24" width="12.77734375" customWidth="1"/>
    <col min="25" max="25" width="10.21875" customWidth="1"/>
    <col min="26" max="26" width="9.44140625" customWidth="1"/>
    <col min="27" max="27" width="12.5546875" customWidth="1"/>
    <col min="28" max="28" width="13.109375" customWidth="1"/>
  </cols>
  <sheetData>
    <row r="1" spans="1:28" ht="21.75" customHeight="1">
      <c r="A1" s="431" t="s">
        <v>52</v>
      </c>
      <c r="B1" s="432"/>
      <c r="C1" s="433" t="s">
        <v>96</v>
      </c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5"/>
      <c r="R1" s="434"/>
      <c r="S1" s="434"/>
      <c r="T1" s="436"/>
      <c r="U1" s="441" t="s">
        <v>95</v>
      </c>
      <c r="V1" s="442"/>
      <c r="W1" s="442"/>
      <c r="X1" s="443"/>
      <c r="Y1" s="207"/>
      <c r="Z1" s="62"/>
      <c r="AA1" s="61"/>
      <c r="AB1" s="61"/>
    </row>
    <row r="2" spans="1:28" ht="21.75" customHeight="1" thickBot="1">
      <c r="A2" s="444" t="s">
        <v>55</v>
      </c>
      <c r="B2" s="445"/>
      <c r="C2" s="437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9"/>
      <c r="R2" s="438"/>
      <c r="S2" s="438"/>
      <c r="T2" s="440"/>
      <c r="U2" s="446" t="s">
        <v>8047</v>
      </c>
      <c r="V2" s="447"/>
      <c r="W2" s="447"/>
      <c r="X2" s="448"/>
      <c r="Y2" s="207"/>
      <c r="Z2" s="62"/>
      <c r="AA2" s="61"/>
      <c r="AB2" s="61"/>
    </row>
    <row r="3" spans="1:28" ht="3.75" customHeight="1" thickBot="1">
      <c r="A3" s="218"/>
      <c r="B3" s="210"/>
      <c r="C3" s="210"/>
      <c r="D3" s="210"/>
      <c r="E3" s="210"/>
      <c r="F3" s="217"/>
      <c r="G3" s="210"/>
      <c r="H3" s="210"/>
      <c r="I3" s="210"/>
      <c r="J3" s="216"/>
      <c r="K3" s="210"/>
      <c r="L3" s="210"/>
      <c r="M3" s="210"/>
      <c r="N3" s="210"/>
      <c r="O3" s="215"/>
      <c r="P3" s="214"/>
      <c r="Q3" s="213"/>
      <c r="R3" s="212"/>
      <c r="S3" s="211"/>
      <c r="T3" s="210"/>
      <c r="U3" s="209"/>
      <c r="V3" s="208"/>
      <c r="W3" s="208"/>
      <c r="X3" s="208"/>
      <c r="Y3" s="207"/>
      <c r="Z3" s="62"/>
      <c r="AA3" s="61"/>
      <c r="AB3" s="61"/>
    </row>
    <row r="4" spans="1:28" ht="21" customHeight="1">
      <c r="A4" s="206" t="s">
        <v>94</v>
      </c>
      <c r="B4" s="205"/>
      <c r="C4" s="429">
        <v>46258</v>
      </c>
      <c r="D4" s="430"/>
      <c r="E4" s="204"/>
      <c r="F4" s="203"/>
      <c r="G4" s="202"/>
      <c r="H4" s="201"/>
      <c r="I4" s="194"/>
      <c r="J4" s="200"/>
      <c r="K4" s="194"/>
      <c r="L4" s="194"/>
      <c r="M4" s="194"/>
      <c r="N4" s="194"/>
      <c r="O4" s="199"/>
      <c r="P4" s="198"/>
      <c r="Q4" s="197"/>
      <c r="R4" s="196"/>
      <c r="S4" s="195"/>
      <c r="T4" s="194"/>
      <c r="U4" s="194"/>
      <c r="V4" s="194"/>
      <c r="W4" s="194"/>
      <c r="X4" s="193"/>
      <c r="Y4" s="192"/>
      <c r="Z4" s="62"/>
      <c r="AA4" s="61"/>
      <c r="AB4" s="61"/>
    </row>
    <row r="5" spans="1:28" s="189" customFormat="1" ht="33.6" customHeight="1">
      <c r="A5" s="471" t="s">
        <v>57</v>
      </c>
      <c r="B5" s="473" t="s">
        <v>58</v>
      </c>
      <c r="C5" s="475" t="s">
        <v>93</v>
      </c>
      <c r="D5" s="451" t="s">
        <v>92</v>
      </c>
      <c r="E5" s="451" t="s">
        <v>59</v>
      </c>
      <c r="F5" s="477" t="s">
        <v>91</v>
      </c>
      <c r="G5" s="480" t="s">
        <v>61</v>
      </c>
      <c r="H5" s="449" t="s">
        <v>90</v>
      </c>
      <c r="I5" s="451" t="s">
        <v>89</v>
      </c>
      <c r="J5" s="453" t="s">
        <v>15</v>
      </c>
      <c r="K5" s="455" t="s">
        <v>23</v>
      </c>
      <c r="L5" s="465" t="s">
        <v>88</v>
      </c>
      <c r="M5" s="457" t="s">
        <v>87</v>
      </c>
      <c r="N5" s="458"/>
      <c r="O5" s="458"/>
      <c r="P5" s="458"/>
      <c r="Q5" s="458"/>
      <c r="R5" s="458"/>
      <c r="S5" s="467" t="s">
        <v>63</v>
      </c>
      <c r="T5" s="468"/>
      <c r="U5" s="469" t="s">
        <v>86</v>
      </c>
      <c r="V5" s="470"/>
      <c r="W5" s="425" t="s">
        <v>66</v>
      </c>
      <c r="X5" s="426"/>
      <c r="Y5" s="191"/>
      <c r="Z5" s="190"/>
    </row>
    <row r="6" spans="1:28" s="178" customFormat="1" ht="63" customHeight="1">
      <c r="A6" s="472"/>
      <c r="B6" s="474"/>
      <c r="C6" s="476"/>
      <c r="D6" s="452"/>
      <c r="E6" s="452"/>
      <c r="F6" s="478"/>
      <c r="G6" s="481"/>
      <c r="H6" s="450"/>
      <c r="I6" s="452"/>
      <c r="J6" s="454"/>
      <c r="K6" s="456"/>
      <c r="L6" s="466"/>
      <c r="M6" s="186" t="s">
        <v>85</v>
      </c>
      <c r="N6" s="188" t="s">
        <v>84</v>
      </c>
      <c r="O6" s="187" t="s">
        <v>61</v>
      </c>
      <c r="P6" s="186" t="s">
        <v>83</v>
      </c>
      <c r="Q6" s="185" t="s">
        <v>82</v>
      </c>
      <c r="R6" s="184" t="s">
        <v>81</v>
      </c>
      <c r="S6" s="183" t="s">
        <v>67</v>
      </c>
      <c r="T6" s="182" t="s">
        <v>57</v>
      </c>
      <c r="U6" s="181" t="s">
        <v>67</v>
      </c>
      <c r="V6" s="180" t="s">
        <v>80</v>
      </c>
      <c r="W6" s="427"/>
      <c r="X6" s="428"/>
      <c r="Y6" s="179"/>
      <c r="Z6" s="176"/>
      <c r="AB6" s="178">
        <v>2</v>
      </c>
    </row>
    <row r="7" spans="1:28" s="163" customFormat="1" ht="21.6" hidden="1" customHeight="1">
      <c r="A7" s="177" t="str">
        <f t="shared" ref="A7" si="0">Y7</f>
        <v>Jul23-04</v>
      </c>
      <c r="B7" s="225">
        <f>IFERROR(VLOOKUP(A7,PLAN!B:AA,5,0),"")</f>
        <v>11134237</v>
      </c>
      <c r="C7" s="225" t="str">
        <f>IFERROR(VLOOKUP(A7,PLAN!B:AA,6,0),"")</f>
        <v>1436196-Q-A</v>
      </c>
      <c r="D7" s="225" t="str">
        <f>IFERROR(VLOOKUP(A7,PLAN!B:AA,7,0),"")</f>
        <v>AHW14R004S CN</v>
      </c>
      <c r="E7" s="225" t="str">
        <f>IFERROR(VLOOKUP(A7,PLAN!B:AA,4,0),"")</f>
        <v>1001907463</v>
      </c>
      <c r="F7" s="226">
        <f>IFERROR(VLOOKUP(A7,PLAN!B:AA,9,0),"")</f>
        <v>46226</v>
      </c>
      <c r="G7" s="225" t="str">
        <f>IFERROR(VLOOKUP(A7,PLAN!B:AA,10,0),"")</f>
        <v>0103536442</v>
      </c>
      <c r="H7" s="225" t="str">
        <f>IFERROR(VLOOKUP(A7,PLAN!B:AA,11,0),"")</f>
        <v>260707A29A</v>
      </c>
      <c r="I7" s="225">
        <f>IFERROR(VLOOKUP(A7,PLAN!B:AA,12,0),"")</f>
        <v>2389</v>
      </c>
      <c r="J7" s="225" t="str">
        <f>IFERROR(VLOOKUP(A7,PLAN!B:AA,15,0),"")</f>
        <v>China</v>
      </c>
      <c r="K7" s="225">
        <f>IFERROR(VLOOKUP(A7,PLAN!B:AA,23,0),"")</f>
        <v>3</v>
      </c>
      <c r="L7" s="227">
        <f>IFERROR(VLOOKUP(A7,PLAN!B:AA,24,0),"")</f>
        <v>0</v>
      </c>
      <c r="M7" s="225" t="str">
        <f>IFERROR(VLOOKUP(A7,PLAN!B:AA,3,0),"")</f>
        <v>2332200-0-C-CN</v>
      </c>
      <c r="N7" s="225">
        <f>IFERROR(VLOOKUP(A7,PLAN!B:AA,2,0),"")</f>
        <v>12125012</v>
      </c>
      <c r="O7" s="290" t="s">
        <v>663</v>
      </c>
      <c r="P7" s="258" t="s">
        <v>664</v>
      </c>
      <c r="Q7" s="154">
        <v>1260</v>
      </c>
      <c r="R7" s="231" t="str">
        <f>IFERROR(VLOOKUP(P7,[6]Sheet1!$F:$I,4,),"")</f>
        <v/>
      </c>
      <c r="S7" s="232">
        <f>IFERROR(VLOOKUP(A7,PLAN!B:AA,19,0),"")</f>
        <v>46217</v>
      </c>
      <c r="T7" s="225" t="str">
        <f>IFERROR(VLOOKUP(A7,PLAN!B:AA,20,0),"")</f>
        <v>M3</v>
      </c>
      <c r="U7" s="233"/>
      <c r="V7" s="165"/>
      <c r="W7" s="234" t="str">
        <f>IFERROR(VLOOKUP(A7,PLAN!B:AB,21,),"")</f>
        <v>F3</v>
      </c>
      <c r="X7" s="164"/>
      <c r="Y7" s="148" t="s">
        <v>640</v>
      </c>
      <c r="Z7" s="176">
        <f>VLOOKUP(Y7,PLAN!B:AI,19,0)</f>
        <v>46217</v>
      </c>
    </row>
    <row r="8" spans="1:28" s="163" customFormat="1" ht="21.6" hidden="1" customHeight="1">
      <c r="A8" s="177"/>
      <c r="B8" s="225"/>
      <c r="C8" s="225"/>
      <c r="D8" s="225"/>
      <c r="E8" s="225"/>
      <c r="F8" s="226"/>
      <c r="G8" s="225"/>
      <c r="H8" s="225"/>
      <c r="I8" s="225"/>
      <c r="J8" s="225"/>
      <c r="K8" s="225"/>
      <c r="L8" s="227"/>
      <c r="M8" s="225"/>
      <c r="N8" s="225"/>
      <c r="O8" s="290" t="s">
        <v>665</v>
      </c>
      <c r="P8" s="258" t="s">
        <v>666</v>
      </c>
      <c r="Q8" s="154">
        <f>I7-Q7</f>
        <v>1129</v>
      </c>
      <c r="R8" s="231"/>
      <c r="S8" s="232"/>
      <c r="T8" s="225"/>
      <c r="U8" s="233"/>
      <c r="V8" s="165"/>
      <c r="W8" s="234" t="s">
        <v>40</v>
      </c>
      <c r="X8" s="164"/>
      <c r="Y8" s="148"/>
      <c r="Z8" s="338">
        <v>46217</v>
      </c>
    </row>
    <row r="9" spans="1:28" s="163" customFormat="1" ht="27" hidden="1" customHeight="1">
      <c r="A9" s="177" t="str">
        <f t="shared" ref="A9:A18" si="1">Y9</f>
        <v>Jul24-40</v>
      </c>
      <c r="B9" s="225">
        <f>IFERROR(VLOOKUP(A9,PLAN!B:AA,5,0),"")</f>
        <v>11133759</v>
      </c>
      <c r="C9" s="225" t="str">
        <f>IFERROR(VLOOKUP(A9,PLAN!B:AA,6,0),"")</f>
        <v>1456045-Q-A</v>
      </c>
      <c r="D9" s="225" t="str">
        <f>IFERROR(VLOOKUP(A9,PLAN!B:AA,7,0),"")</f>
        <v>STM180-14S CN</v>
      </c>
      <c r="E9" s="225" t="str">
        <f>IFERROR(VLOOKUP(A9,PLAN!B:AA,4,0),"")</f>
        <v>1001912046</v>
      </c>
      <c r="F9" s="226">
        <f>IFERROR(VLOOKUP(A9,PLAN!B:AA,9,0),"")</f>
        <v>46227</v>
      </c>
      <c r="G9" s="225" t="str">
        <f>IFERROR(VLOOKUP(A9,PLAN!B:AA,10,0),"")</f>
        <v>0103544302</v>
      </c>
      <c r="H9" s="225" t="str">
        <f>IFERROR(VLOOKUP(A9,PLAN!B:AA,11,0),"")</f>
        <v>260709A36A</v>
      </c>
      <c r="I9" s="225">
        <f>IFERROR(VLOOKUP(A9,PLAN!B:AA,12,0),"")</f>
        <v>5</v>
      </c>
      <c r="J9" s="225" t="str">
        <f>IFERROR(VLOOKUP(A9,PLAN!B:AA,15,0),"")</f>
        <v>China</v>
      </c>
      <c r="K9" s="225">
        <f>IFERROR(VLOOKUP(A9,PLAN!B:AA,23,0),"")</f>
        <v>0</v>
      </c>
      <c r="L9" s="227">
        <f>IFERROR(VLOOKUP(A9,PLAN!B:AA,24,0),"")</f>
        <v>0</v>
      </c>
      <c r="M9" s="225" t="str">
        <f>IFERROR(VLOOKUP(A9,PLAN!B:AA,3,0),"")</f>
        <v>2332447-0-C-CN</v>
      </c>
      <c r="N9" s="225">
        <f>IFERROR(VLOOKUP(A9,PLAN!B:AA,2,0),"")</f>
        <v>12125021</v>
      </c>
      <c r="O9" s="290" t="s">
        <v>742</v>
      </c>
      <c r="P9" s="258" t="s">
        <v>743</v>
      </c>
      <c r="Q9" s="154">
        <f t="shared" ref="Q9:Q18" si="2">I9</f>
        <v>5</v>
      </c>
      <c r="R9" s="231" t="str">
        <f>IFERROR(VLOOKUP(P9,[6]Sheet1!$F:$I,4,),"")</f>
        <v>N1-15</v>
      </c>
      <c r="S9" s="232">
        <f>IFERROR(VLOOKUP(A9,PLAN!B:AA,19,0),"")</f>
        <v>46218</v>
      </c>
      <c r="T9" s="225" t="str">
        <f>IFERROR(VLOOKUP(A9,PLAN!B:AA,20,0),"")</f>
        <v>M5</v>
      </c>
      <c r="U9" s="233"/>
      <c r="V9" s="165"/>
      <c r="W9" s="234" t="str">
        <f>IFERROR(VLOOKUP(A9,PLAN!B:AB,21,),"")</f>
        <v>F3</v>
      </c>
      <c r="X9" s="164"/>
      <c r="Y9" s="148" t="s">
        <v>724</v>
      </c>
      <c r="Z9" s="338">
        <f>VLOOKUP(Y9,PLAN!B:AI,19,0)</f>
        <v>46218</v>
      </c>
    </row>
    <row r="10" spans="1:28" s="163" customFormat="1" ht="27" hidden="1" customHeight="1">
      <c r="A10" s="177" t="str">
        <f t="shared" si="1"/>
        <v>Jul24-41</v>
      </c>
      <c r="B10" s="225">
        <f>IFERROR(VLOOKUP(A10,PLAN!B:AA,5,0),"")</f>
        <v>11133759</v>
      </c>
      <c r="C10" s="225" t="str">
        <f>IFERROR(VLOOKUP(A10,PLAN!B:AA,6,0),"")</f>
        <v>1456045-Q-A</v>
      </c>
      <c r="D10" s="225" t="str">
        <f>IFERROR(VLOOKUP(A10,PLAN!B:AA,7,0),"")</f>
        <v>STM180-14S CN</v>
      </c>
      <c r="E10" s="225" t="str">
        <f>IFERROR(VLOOKUP(A10,PLAN!B:AA,4,0),"")</f>
        <v>1001912047</v>
      </c>
      <c r="F10" s="226">
        <f>IFERROR(VLOOKUP(A10,PLAN!B:AA,9,0),"")</f>
        <v>46227</v>
      </c>
      <c r="G10" s="225" t="str">
        <f>IFERROR(VLOOKUP(A10,PLAN!B:AA,10,0),"")</f>
        <v>0103544305</v>
      </c>
      <c r="H10" s="225" t="str">
        <f>IFERROR(VLOOKUP(A10,PLAN!B:AA,11,0),"")</f>
        <v>260709A37A</v>
      </c>
      <c r="I10" s="225">
        <f>IFERROR(VLOOKUP(A10,PLAN!B:AA,12,0),"")</f>
        <v>5</v>
      </c>
      <c r="J10" s="225" t="str">
        <f>IFERROR(VLOOKUP(A10,PLAN!B:AA,15,0),"")</f>
        <v>China</v>
      </c>
      <c r="K10" s="225">
        <f>IFERROR(VLOOKUP(A10,PLAN!B:AA,23,0),"")</f>
        <v>0</v>
      </c>
      <c r="L10" s="227">
        <f>IFERROR(VLOOKUP(A10,PLAN!B:AA,24,0),"")</f>
        <v>0</v>
      </c>
      <c r="M10" s="225" t="str">
        <f>IFERROR(VLOOKUP(A10,PLAN!B:AA,3,0),"")</f>
        <v>2332447-0-C-CN</v>
      </c>
      <c r="N10" s="225">
        <f>IFERROR(VLOOKUP(A10,PLAN!B:AA,2,0),"")</f>
        <v>12125021</v>
      </c>
      <c r="O10" s="290" t="s">
        <v>742</v>
      </c>
      <c r="P10" s="258" t="s">
        <v>743</v>
      </c>
      <c r="Q10" s="154">
        <f t="shared" si="2"/>
        <v>5</v>
      </c>
      <c r="R10" s="231" t="str">
        <f>IFERROR(VLOOKUP(P10,[6]Sheet1!$F:$I,4,),"")</f>
        <v>N1-15</v>
      </c>
      <c r="S10" s="232">
        <f>IFERROR(VLOOKUP(A10,PLAN!B:AA,19,0),"")</f>
        <v>46218</v>
      </c>
      <c r="T10" s="225" t="str">
        <f>IFERROR(VLOOKUP(A10,PLAN!B:AA,20,0),"")</f>
        <v>M5</v>
      </c>
      <c r="U10" s="233"/>
      <c r="V10" s="165"/>
      <c r="W10" s="234" t="str">
        <f>IFERROR(VLOOKUP(A10,PLAN!B:AB,21,),"")</f>
        <v>F3</v>
      </c>
      <c r="X10" s="164"/>
      <c r="Y10" s="148" t="s">
        <v>725</v>
      </c>
      <c r="Z10" s="338">
        <f>VLOOKUP(Y10,PLAN!B:AI,19,0)</f>
        <v>46218</v>
      </c>
    </row>
    <row r="11" spans="1:28" s="163" customFormat="1" ht="27" hidden="1" customHeight="1">
      <c r="A11" s="177" t="str">
        <f t="shared" si="1"/>
        <v>Jul24-42</v>
      </c>
      <c r="B11" s="225">
        <f>IFERROR(VLOOKUP(A11,PLAN!B:AA,5,0),"")</f>
        <v>11133759</v>
      </c>
      <c r="C11" s="225" t="str">
        <f>IFERROR(VLOOKUP(A11,PLAN!B:AA,6,0),"")</f>
        <v>1456045-Q-A</v>
      </c>
      <c r="D11" s="225" t="str">
        <f>IFERROR(VLOOKUP(A11,PLAN!B:AA,7,0),"")</f>
        <v>STM180-14S CN</v>
      </c>
      <c r="E11" s="225" t="str">
        <f>IFERROR(VLOOKUP(A11,PLAN!B:AA,4,0),"")</f>
        <v>1001912048</v>
      </c>
      <c r="F11" s="226">
        <f>IFERROR(VLOOKUP(A11,PLAN!B:AA,9,0),"")</f>
        <v>46227</v>
      </c>
      <c r="G11" s="225" t="str">
        <f>IFERROR(VLOOKUP(A11,PLAN!B:AA,10,0),"")</f>
        <v>0103544306</v>
      </c>
      <c r="H11" s="225" t="str">
        <f>IFERROR(VLOOKUP(A11,PLAN!B:AA,11,0),"")</f>
        <v>260709A38A</v>
      </c>
      <c r="I11" s="225">
        <f>IFERROR(VLOOKUP(A11,PLAN!B:AA,12,0),"")</f>
        <v>5</v>
      </c>
      <c r="J11" s="225" t="str">
        <f>IFERROR(VLOOKUP(A11,PLAN!B:AA,15,0),"")</f>
        <v>China</v>
      </c>
      <c r="K11" s="225">
        <f>IFERROR(VLOOKUP(A11,PLAN!B:AA,23,0),"")</f>
        <v>0</v>
      </c>
      <c r="L11" s="227">
        <f>IFERROR(VLOOKUP(A11,PLAN!B:AA,24,0),"")</f>
        <v>0</v>
      </c>
      <c r="M11" s="225" t="str">
        <f>IFERROR(VLOOKUP(A11,PLAN!B:AA,3,0),"")</f>
        <v>2332447-0-C-CN</v>
      </c>
      <c r="N11" s="225">
        <f>IFERROR(VLOOKUP(A11,PLAN!B:AA,2,0),"")</f>
        <v>12125021</v>
      </c>
      <c r="O11" s="290" t="s">
        <v>742</v>
      </c>
      <c r="P11" s="258" t="s">
        <v>743</v>
      </c>
      <c r="Q11" s="154">
        <f t="shared" si="2"/>
        <v>5</v>
      </c>
      <c r="R11" s="231" t="str">
        <f>IFERROR(VLOOKUP(P11,[6]Sheet1!$F:$I,4,),"")</f>
        <v>N1-15</v>
      </c>
      <c r="S11" s="232">
        <f>IFERROR(VLOOKUP(A11,PLAN!B:AA,19,0),"")</f>
        <v>46218</v>
      </c>
      <c r="T11" s="225" t="str">
        <f>IFERROR(VLOOKUP(A11,PLAN!B:AA,20,0),"")</f>
        <v>M5</v>
      </c>
      <c r="U11" s="233"/>
      <c r="V11" s="165"/>
      <c r="W11" s="234" t="str">
        <f>IFERROR(VLOOKUP(A11,PLAN!B:AB,21,),"")</f>
        <v>F3</v>
      </c>
      <c r="X11" s="164"/>
      <c r="Y11" s="148" t="s">
        <v>726</v>
      </c>
      <c r="Z11" s="338">
        <f>VLOOKUP(Y11,PLAN!B:AI,19,0)</f>
        <v>46218</v>
      </c>
    </row>
    <row r="12" spans="1:28" s="163" customFormat="1" ht="27" hidden="1" customHeight="1">
      <c r="A12" s="177" t="str">
        <f t="shared" si="1"/>
        <v>Jul24-43</v>
      </c>
      <c r="B12" s="225">
        <f>IFERROR(VLOOKUP(A12,PLAN!B:AA,5,0),"")</f>
        <v>11133759</v>
      </c>
      <c r="C12" s="225" t="str">
        <f>IFERROR(VLOOKUP(A12,PLAN!B:AA,6,0),"")</f>
        <v>1456045-Q-A</v>
      </c>
      <c r="D12" s="225" t="str">
        <f>IFERROR(VLOOKUP(A12,PLAN!B:AA,7,0),"")</f>
        <v>STM180-14S CN</v>
      </c>
      <c r="E12" s="225" t="str">
        <f>IFERROR(VLOOKUP(A12,PLAN!B:AA,4,0),"")</f>
        <v>1001912049</v>
      </c>
      <c r="F12" s="226">
        <f>IFERROR(VLOOKUP(A12,PLAN!B:AA,9,0),"")</f>
        <v>46227</v>
      </c>
      <c r="G12" s="225" t="str">
        <f>IFERROR(VLOOKUP(A12,PLAN!B:AA,10,0),"")</f>
        <v>0103544307</v>
      </c>
      <c r="H12" s="225" t="str">
        <f>IFERROR(VLOOKUP(A12,PLAN!B:AA,11,0),"")</f>
        <v>260709A39A</v>
      </c>
      <c r="I12" s="225">
        <f>IFERROR(VLOOKUP(A12,PLAN!B:AA,12,0),"")</f>
        <v>5</v>
      </c>
      <c r="J12" s="225" t="str">
        <f>IFERROR(VLOOKUP(A12,PLAN!B:AA,15,0),"")</f>
        <v>China</v>
      </c>
      <c r="K12" s="225">
        <f>IFERROR(VLOOKUP(A12,PLAN!B:AA,23,0),"")</f>
        <v>0</v>
      </c>
      <c r="L12" s="227">
        <f>IFERROR(VLOOKUP(A12,PLAN!B:AA,24,0),"")</f>
        <v>0</v>
      </c>
      <c r="M12" s="225" t="str">
        <f>IFERROR(VLOOKUP(A12,PLAN!B:AA,3,0),"")</f>
        <v>2332447-0-C-CN</v>
      </c>
      <c r="N12" s="225">
        <f>IFERROR(VLOOKUP(A12,PLAN!B:AA,2,0),"")</f>
        <v>12125021</v>
      </c>
      <c r="O12" s="290" t="s">
        <v>742</v>
      </c>
      <c r="P12" s="258" t="s">
        <v>743</v>
      </c>
      <c r="Q12" s="154">
        <f t="shared" si="2"/>
        <v>5</v>
      </c>
      <c r="R12" s="231" t="str">
        <f>IFERROR(VLOOKUP(P12,[6]Sheet1!$F:$I,4,),"")</f>
        <v>N1-15</v>
      </c>
      <c r="S12" s="232">
        <f>IFERROR(VLOOKUP(A12,PLAN!B:AA,19,0),"")</f>
        <v>46218</v>
      </c>
      <c r="T12" s="225" t="str">
        <f>IFERROR(VLOOKUP(A12,PLAN!B:AA,20,0),"")</f>
        <v>M5</v>
      </c>
      <c r="U12" s="233"/>
      <c r="V12" s="165"/>
      <c r="W12" s="234" t="str">
        <f>IFERROR(VLOOKUP(A12,PLAN!B:AB,21,),"")</f>
        <v>F3</v>
      </c>
      <c r="X12" s="164"/>
      <c r="Y12" s="148" t="s">
        <v>727</v>
      </c>
      <c r="Z12" s="338">
        <f>VLOOKUP(Y12,PLAN!B:AI,19,0)</f>
        <v>46218</v>
      </c>
    </row>
    <row r="13" spans="1:28" s="163" customFormat="1" ht="27" hidden="1" customHeight="1">
      <c r="A13" s="177" t="str">
        <f t="shared" si="1"/>
        <v>Jul24-44</v>
      </c>
      <c r="B13" s="225">
        <f>IFERROR(VLOOKUP(A13,PLAN!B:AA,5,0),"")</f>
        <v>11133759</v>
      </c>
      <c r="C13" s="225" t="str">
        <f>IFERROR(VLOOKUP(A13,PLAN!B:AA,6,0),"")</f>
        <v>1456045-Q-A</v>
      </c>
      <c r="D13" s="225" t="str">
        <f>IFERROR(VLOOKUP(A13,PLAN!B:AA,7,0),"")</f>
        <v>STM180-14S CN</v>
      </c>
      <c r="E13" s="225" t="str">
        <f>IFERROR(VLOOKUP(A13,PLAN!B:AA,4,0),"")</f>
        <v>1001912051</v>
      </c>
      <c r="F13" s="226">
        <f>IFERROR(VLOOKUP(A13,PLAN!B:AA,9,0),"")</f>
        <v>46227</v>
      </c>
      <c r="G13" s="225" t="str">
        <f>IFERROR(VLOOKUP(A13,PLAN!B:AA,10,0),"")</f>
        <v>0103544308</v>
      </c>
      <c r="H13" s="225" t="str">
        <f>IFERROR(VLOOKUP(A13,PLAN!B:AA,11,0),"")</f>
        <v>260709A40A</v>
      </c>
      <c r="I13" s="225">
        <f>IFERROR(VLOOKUP(A13,PLAN!B:AA,12,0),"")</f>
        <v>5</v>
      </c>
      <c r="J13" s="225" t="str">
        <f>IFERROR(VLOOKUP(A13,PLAN!B:AA,15,0),"")</f>
        <v>China</v>
      </c>
      <c r="K13" s="225">
        <f>IFERROR(VLOOKUP(A13,PLAN!B:AA,23,0),"")</f>
        <v>0</v>
      </c>
      <c r="L13" s="227">
        <f>IFERROR(VLOOKUP(A13,PLAN!B:AA,24,0),"")</f>
        <v>0</v>
      </c>
      <c r="M13" s="225" t="str">
        <f>IFERROR(VLOOKUP(A13,PLAN!B:AA,3,0),"")</f>
        <v>2332447-0-C-CN</v>
      </c>
      <c r="N13" s="225">
        <f>IFERROR(VLOOKUP(A13,PLAN!B:AA,2,0),"")</f>
        <v>12125021</v>
      </c>
      <c r="O13" s="290" t="s">
        <v>742</v>
      </c>
      <c r="P13" s="258" t="s">
        <v>743</v>
      </c>
      <c r="Q13" s="154">
        <f t="shared" si="2"/>
        <v>5</v>
      </c>
      <c r="R13" s="231" t="str">
        <f>IFERROR(VLOOKUP(P13,[6]Sheet1!$F:$I,4,),"")</f>
        <v>N1-15</v>
      </c>
      <c r="S13" s="232">
        <f>IFERROR(VLOOKUP(A13,PLAN!B:AA,19,0),"")</f>
        <v>46218</v>
      </c>
      <c r="T13" s="225" t="str">
        <f>IFERROR(VLOOKUP(A13,PLAN!B:AA,20,0),"")</f>
        <v>M5</v>
      </c>
      <c r="U13" s="233"/>
      <c r="V13" s="165"/>
      <c r="W13" s="234" t="str">
        <f>IFERROR(VLOOKUP(A13,PLAN!B:AB,21,),"")</f>
        <v>F3</v>
      </c>
      <c r="X13" s="164"/>
      <c r="Y13" s="148" t="s">
        <v>728</v>
      </c>
      <c r="Z13" s="338">
        <f>VLOOKUP(Y13,PLAN!B:AI,19,0)</f>
        <v>46218</v>
      </c>
    </row>
    <row r="14" spans="1:28" s="163" customFormat="1" ht="27" hidden="1" customHeight="1">
      <c r="A14" s="177" t="str">
        <f t="shared" si="1"/>
        <v>Jul24-45</v>
      </c>
      <c r="B14" s="225">
        <f>IFERROR(VLOOKUP(A14,PLAN!B:AA,5,0),"")</f>
        <v>11133759</v>
      </c>
      <c r="C14" s="225" t="str">
        <f>IFERROR(VLOOKUP(A14,PLAN!B:AA,6,0),"")</f>
        <v>1456045-Q-A</v>
      </c>
      <c r="D14" s="225" t="str">
        <f>IFERROR(VLOOKUP(A14,PLAN!B:AA,7,0),"")</f>
        <v>STM180-14S CN</v>
      </c>
      <c r="E14" s="225" t="str">
        <f>IFERROR(VLOOKUP(A14,PLAN!B:AA,4,0),"")</f>
        <v>1001912052</v>
      </c>
      <c r="F14" s="226">
        <f>IFERROR(VLOOKUP(A14,PLAN!B:AA,9,0),"")</f>
        <v>46227</v>
      </c>
      <c r="G14" s="225" t="str">
        <f>IFERROR(VLOOKUP(A14,PLAN!B:AA,10,0),"")</f>
        <v>0103544309</v>
      </c>
      <c r="H14" s="225" t="str">
        <f>IFERROR(VLOOKUP(A14,PLAN!B:AA,11,0),"")</f>
        <v>260709A41A</v>
      </c>
      <c r="I14" s="225">
        <f>IFERROR(VLOOKUP(A14,PLAN!B:AA,12,0),"")</f>
        <v>5</v>
      </c>
      <c r="J14" s="225" t="str">
        <f>IFERROR(VLOOKUP(A14,PLAN!B:AA,15,0),"")</f>
        <v>China</v>
      </c>
      <c r="K14" s="225">
        <f>IFERROR(VLOOKUP(A14,PLAN!B:AA,23,0),"")</f>
        <v>0</v>
      </c>
      <c r="L14" s="227">
        <f>IFERROR(VLOOKUP(A14,PLAN!B:AA,24,0),"")</f>
        <v>0</v>
      </c>
      <c r="M14" s="225" t="str">
        <f>IFERROR(VLOOKUP(A14,PLAN!B:AA,3,0),"")</f>
        <v>2332447-0-C-CN</v>
      </c>
      <c r="N14" s="225">
        <f>IFERROR(VLOOKUP(A14,PLAN!B:AA,2,0),"")</f>
        <v>12125021</v>
      </c>
      <c r="O14" s="290" t="s">
        <v>742</v>
      </c>
      <c r="P14" s="258" t="s">
        <v>743</v>
      </c>
      <c r="Q14" s="154">
        <f t="shared" si="2"/>
        <v>5</v>
      </c>
      <c r="R14" s="231" t="str">
        <f>IFERROR(VLOOKUP(P14,[6]Sheet1!$F:$I,4,),"")</f>
        <v>N1-15</v>
      </c>
      <c r="S14" s="232">
        <f>IFERROR(VLOOKUP(A14,PLAN!B:AA,19,0),"")</f>
        <v>46218</v>
      </c>
      <c r="T14" s="225" t="str">
        <f>IFERROR(VLOOKUP(A14,PLAN!B:AA,20,0),"")</f>
        <v>M5</v>
      </c>
      <c r="U14" s="233"/>
      <c r="V14" s="165"/>
      <c r="W14" s="234" t="str">
        <f>IFERROR(VLOOKUP(A14,PLAN!B:AB,21,),"")</f>
        <v>F3</v>
      </c>
      <c r="X14" s="164"/>
      <c r="Y14" s="148" t="s">
        <v>729</v>
      </c>
      <c r="Z14" s="338">
        <f>VLOOKUP(Y14,PLAN!B:AI,19,0)</f>
        <v>46218</v>
      </c>
    </row>
    <row r="15" spans="1:28" s="163" customFormat="1" ht="27" hidden="1" customHeight="1">
      <c r="A15" s="177" t="str">
        <f t="shared" si="1"/>
        <v>Jul24-46</v>
      </c>
      <c r="B15" s="225">
        <f>IFERROR(VLOOKUP(A15,PLAN!B:AA,5,0),"")</f>
        <v>11133759</v>
      </c>
      <c r="C15" s="225" t="str">
        <f>IFERROR(VLOOKUP(A15,PLAN!B:AA,6,0),"")</f>
        <v>1456045-Q-A</v>
      </c>
      <c r="D15" s="225" t="str">
        <f>IFERROR(VLOOKUP(A15,PLAN!B:AA,7,0),"")</f>
        <v>STM180-14S CN</v>
      </c>
      <c r="E15" s="225" t="str">
        <f>IFERROR(VLOOKUP(A15,PLAN!B:AA,4,0),"")</f>
        <v>1001912053</v>
      </c>
      <c r="F15" s="226">
        <f>IFERROR(VLOOKUP(A15,PLAN!B:AA,9,0),"")</f>
        <v>46227</v>
      </c>
      <c r="G15" s="225" t="str">
        <f>IFERROR(VLOOKUP(A15,PLAN!B:AA,10,0),"")</f>
        <v>0103544311</v>
      </c>
      <c r="H15" s="225" t="str">
        <f>IFERROR(VLOOKUP(A15,PLAN!B:AA,11,0),"")</f>
        <v>260709A42A</v>
      </c>
      <c r="I15" s="225">
        <f>IFERROR(VLOOKUP(A15,PLAN!B:AA,12,0),"")</f>
        <v>5</v>
      </c>
      <c r="J15" s="225" t="str">
        <f>IFERROR(VLOOKUP(A15,PLAN!B:AA,15,0),"")</f>
        <v>China</v>
      </c>
      <c r="K15" s="225">
        <f>IFERROR(VLOOKUP(A15,PLAN!B:AA,23,0),"")</f>
        <v>0</v>
      </c>
      <c r="L15" s="227">
        <f>IFERROR(VLOOKUP(A15,PLAN!B:AA,24,0),"")</f>
        <v>0</v>
      </c>
      <c r="M15" s="225" t="str">
        <f>IFERROR(VLOOKUP(A15,PLAN!B:AA,3,0),"")</f>
        <v>2332447-0-C-CN</v>
      </c>
      <c r="N15" s="225">
        <f>IFERROR(VLOOKUP(A15,PLAN!B:AA,2,0),"")</f>
        <v>12125021</v>
      </c>
      <c r="O15" s="290" t="s">
        <v>742</v>
      </c>
      <c r="P15" s="258" t="s">
        <v>743</v>
      </c>
      <c r="Q15" s="154">
        <f t="shared" si="2"/>
        <v>5</v>
      </c>
      <c r="R15" s="231" t="str">
        <f>IFERROR(VLOOKUP(P15,[6]Sheet1!$F:$I,4,),"")</f>
        <v>N1-15</v>
      </c>
      <c r="S15" s="232">
        <f>IFERROR(VLOOKUP(A15,PLAN!B:AA,19,0),"")</f>
        <v>46218</v>
      </c>
      <c r="T15" s="225" t="str">
        <f>IFERROR(VLOOKUP(A15,PLAN!B:AA,20,0),"")</f>
        <v>M5</v>
      </c>
      <c r="U15" s="233"/>
      <c r="V15" s="165"/>
      <c r="W15" s="234" t="str">
        <f>IFERROR(VLOOKUP(A15,PLAN!B:AB,21,),"")</f>
        <v>F3</v>
      </c>
      <c r="X15" s="164"/>
      <c r="Y15" s="148" t="s">
        <v>730</v>
      </c>
      <c r="Z15" s="338">
        <f>VLOOKUP(Y15,PLAN!B:AI,19,0)</f>
        <v>46218</v>
      </c>
    </row>
    <row r="16" spans="1:28" s="163" customFormat="1" ht="27" hidden="1" customHeight="1">
      <c r="A16" s="177" t="str">
        <f t="shared" si="1"/>
        <v>Jul24-47</v>
      </c>
      <c r="B16" s="225">
        <f>IFERROR(VLOOKUP(A16,PLAN!B:AA,5,0),"")</f>
        <v>11133759</v>
      </c>
      <c r="C16" s="225" t="str">
        <f>IFERROR(VLOOKUP(A16,PLAN!B:AA,6,0),"")</f>
        <v>1456045-Q-A</v>
      </c>
      <c r="D16" s="225" t="str">
        <f>IFERROR(VLOOKUP(A16,PLAN!B:AA,7,0),"")</f>
        <v>STM180-14S CN</v>
      </c>
      <c r="E16" s="225" t="str">
        <f>IFERROR(VLOOKUP(A16,PLAN!B:AA,4,0),"")</f>
        <v>1001912054</v>
      </c>
      <c r="F16" s="226">
        <f>IFERROR(VLOOKUP(A16,PLAN!B:AA,9,0),"")</f>
        <v>46227</v>
      </c>
      <c r="G16" s="225" t="str">
        <f>IFERROR(VLOOKUP(A16,PLAN!B:AA,10,0),"")</f>
        <v>0103544312</v>
      </c>
      <c r="H16" s="225" t="str">
        <f>IFERROR(VLOOKUP(A16,PLAN!B:AA,11,0),"")</f>
        <v>260709A43A</v>
      </c>
      <c r="I16" s="225">
        <f>IFERROR(VLOOKUP(A16,PLAN!B:AA,12,0),"")</f>
        <v>5</v>
      </c>
      <c r="J16" s="225" t="str">
        <f>IFERROR(VLOOKUP(A16,PLAN!B:AA,15,0),"")</f>
        <v>China</v>
      </c>
      <c r="K16" s="225">
        <f>IFERROR(VLOOKUP(A16,PLAN!B:AA,23,0),"")</f>
        <v>0</v>
      </c>
      <c r="L16" s="227">
        <f>IFERROR(VLOOKUP(A16,PLAN!B:AA,24,0),"")</f>
        <v>0</v>
      </c>
      <c r="M16" s="225" t="str">
        <f>IFERROR(VLOOKUP(A16,PLAN!B:AA,3,0),"")</f>
        <v>2332447-0-C-CN</v>
      </c>
      <c r="N16" s="225">
        <f>IFERROR(VLOOKUP(A16,PLAN!B:AA,2,0),"")</f>
        <v>12125021</v>
      </c>
      <c r="O16" s="290" t="s">
        <v>742</v>
      </c>
      <c r="P16" s="258" t="s">
        <v>743</v>
      </c>
      <c r="Q16" s="154">
        <f t="shared" si="2"/>
        <v>5</v>
      </c>
      <c r="R16" s="231" t="str">
        <f>IFERROR(VLOOKUP(P16,[6]Sheet1!$F:$I,4,),"")</f>
        <v>N1-15</v>
      </c>
      <c r="S16" s="232">
        <f>IFERROR(VLOOKUP(A16,PLAN!B:AA,19,0),"")</f>
        <v>46218</v>
      </c>
      <c r="T16" s="225" t="str">
        <f>IFERROR(VLOOKUP(A16,PLAN!B:AA,20,0),"")</f>
        <v>M5</v>
      </c>
      <c r="U16" s="233"/>
      <c r="V16" s="165"/>
      <c r="W16" s="234" t="str">
        <f>IFERROR(VLOOKUP(A16,PLAN!B:AB,21,),"")</f>
        <v>F3</v>
      </c>
      <c r="X16" s="164"/>
      <c r="Y16" s="148" t="s">
        <v>731</v>
      </c>
      <c r="Z16" s="338">
        <f>VLOOKUP(Y16,PLAN!B:AI,19,0)</f>
        <v>46218</v>
      </c>
    </row>
    <row r="17" spans="1:26" s="163" customFormat="1" ht="27" hidden="1" customHeight="1">
      <c r="A17" s="177" t="str">
        <f t="shared" si="1"/>
        <v>Jul24-48</v>
      </c>
      <c r="B17" s="225">
        <f>IFERROR(VLOOKUP(A17,PLAN!B:AA,5,0),"")</f>
        <v>11133759</v>
      </c>
      <c r="C17" s="225" t="str">
        <f>IFERROR(VLOOKUP(A17,PLAN!B:AA,6,0),"")</f>
        <v>1456045-Q-A</v>
      </c>
      <c r="D17" s="225" t="str">
        <f>IFERROR(VLOOKUP(A17,PLAN!B:AA,7,0),"")</f>
        <v>STM180-14S CN</v>
      </c>
      <c r="E17" s="225" t="str">
        <f>IFERROR(VLOOKUP(A17,PLAN!B:AA,4,0),"")</f>
        <v>1001912055</v>
      </c>
      <c r="F17" s="226">
        <f>IFERROR(VLOOKUP(A17,PLAN!B:AA,9,0),"")</f>
        <v>46227</v>
      </c>
      <c r="G17" s="225" t="str">
        <f>IFERROR(VLOOKUP(A17,PLAN!B:AA,10,0),"")</f>
        <v>0103544313</v>
      </c>
      <c r="H17" s="225" t="str">
        <f>IFERROR(VLOOKUP(A17,PLAN!B:AA,11,0),"")</f>
        <v>260709A44A</v>
      </c>
      <c r="I17" s="225">
        <f>IFERROR(VLOOKUP(A17,PLAN!B:AA,12,0),"")</f>
        <v>5</v>
      </c>
      <c r="J17" s="225" t="str">
        <f>IFERROR(VLOOKUP(A17,PLAN!B:AA,15,0),"")</f>
        <v>China</v>
      </c>
      <c r="K17" s="225">
        <f>IFERROR(VLOOKUP(A17,PLAN!B:AA,23,0),"")</f>
        <v>0</v>
      </c>
      <c r="L17" s="227">
        <f>IFERROR(VLOOKUP(A17,PLAN!B:AA,24,0),"")</f>
        <v>0</v>
      </c>
      <c r="M17" s="225" t="str">
        <f>IFERROR(VLOOKUP(A17,PLAN!B:AA,3,0),"")</f>
        <v>2332447-0-C-CN</v>
      </c>
      <c r="N17" s="225">
        <f>IFERROR(VLOOKUP(A17,PLAN!B:AA,2,0),"")</f>
        <v>12125021</v>
      </c>
      <c r="O17" s="290" t="s">
        <v>742</v>
      </c>
      <c r="P17" s="258" t="s">
        <v>743</v>
      </c>
      <c r="Q17" s="154">
        <f t="shared" si="2"/>
        <v>5</v>
      </c>
      <c r="R17" s="231" t="str">
        <f>IFERROR(VLOOKUP(P17,[6]Sheet1!$F:$I,4,),"")</f>
        <v>N1-15</v>
      </c>
      <c r="S17" s="232">
        <f>IFERROR(VLOOKUP(A17,PLAN!B:AA,19,0),"")</f>
        <v>46218</v>
      </c>
      <c r="T17" s="225" t="str">
        <f>IFERROR(VLOOKUP(A17,PLAN!B:AA,20,0),"")</f>
        <v>M5</v>
      </c>
      <c r="U17" s="233"/>
      <c r="V17" s="165"/>
      <c r="W17" s="234" t="str">
        <f>IFERROR(VLOOKUP(A17,PLAN!B:AB,21,),"")</f>
        <v>F3</v>
      </c>
      <c r="X17" s="164"/>
      <c r="Y17" s="148" t="s">
        <v>732</v>
      </c>
      <c r="Z17" s="338">
        <f>VLOOKUP(Y17,PLAN!B:AI,19,0)</f>
        <v>46218</v>
      </c>
    </row>
    <row r="18" spans="1:26" s="163" customFormat="1" ht="27" hidden="1" customHeight="1">
      <c r="A18" s="177" t="str">
        <f t="shared" si="1"/>
        <v>Jul24-49</v>
      </c>
      <c r="B18" s="225">
        <f>IFERROR(VLOOKUP(A18,PLAN!B:AA,5,0),"")</f>
        <v>11133759</v>
      </c>
      <c r="C18" s="225" t="str">
        <f>IFERROR(VLOOKUP(A18,PLAN!B:AA,6,0),"")</f>
        <v>1456045-Q-A</v>
      </c>
      <c r="D18" s="225" t="str">
        <f>IFERROR(VLOOKUP(A18,PLAN!B:AA,7,0),"")</f>
        <v>STM180-14S CN</v>
      </c>
      <c r="E18" s="225" t="str">
        <f>IFERROR(VLOOKUP(A18,PLAN!B:AA,4,0),"")</f>
        <v>1001912056</v>
      </c>
      <c r="F18" s="226">
        <f>IFERROR(VLOOKUP(A18,PLAN!B:AA,9,0),"")</f>
        <v>46227</v>
      </c>
      <c r="G18" s="225" t="str">
        <f>IFERROR(VLOOKUP(A18,PLAN!B:AA,10,0),"")</f>
        <v>0103544314</v>
      </c>
      <c r="H18" s="225" t="str">
        <f>IFERROR(VLOOKUP(A18,PLAN!B:AA,11,0),"")</f>
        <v>260709A45A</v>
      </c>
      <c r="I18" s="225">
        <f>IFERROR(VLOOKUP(A18,PLAN!B:AA,12,0),"")</f>
        <v>5</v>
      </c>
      <c r="J18" s="225" t="str">
        <f>IFERROR(VLOOKUP(A18,PLAN!B:AA,15,0),"")</f>
        <v>China</v>
      </c>
      <c r="K18" s="225">
        <f>IFERROR(VLOOKUP(A18,PLAN!B:AA,23,0),"")</f>
        <v>0</v>
      </c>
      <c r="L18" s="227">
        <f>IFERROR(VLOOKUP(A18,PLAN!B:AA,24,0),"")</f>
        <v>0</v>
      </c>
      <c r="M18" s="225" t="str">
        <f>IFERROR(VLOOKUP(A18,PLAN!B:AA,3,0),"")</f>
        <v>2332447-0-C-CN</v>
      </c>
      <c r="N18" s="225">
        <f>IFERROR(VLOOKUP(A18,PLAN!B:AA,2,0),"")</f>
        <v>12125021</v>
      </c>
      <c r="O18" s="290" t="s">
        <v>742</v>
      </c>
      <c r="P18" s="258" t="s">
        <v>743</v>
      </c>
      <c r="Q18" s="154">
        <f t="shared" si="2"/>
        <v>5</v>
      </c>
      <c r="R18" s="231" t="str">
        <f>IFERROR(VLOOKUP(P18,[6]Sheet1!$F:$I,4,),"")</f>
        <v>N1-15</v>
      </c>
      <c r="S18" s="232">
        <f>IFERROR(VLOOKUP(A18,PLAN!B:AA,19,0),"")</f>
        <v>46218</v>
      </c>
      <c r="T18" s="225" t="str">
        <f>IFERROR(VLOOKUP(A18,PLAN!B:AA,20,0),"")</f>
        <v>M5</v>
      </c>
      <c r="U18" s="233"/>
      <c r="V18" s="165"/>
      <c r="W18" s="234" t="str">
        <f>IFERROR(VLOOKUP(A18,PLAN!B:AB,21,),"")</f>
        <v>F3</v>
      </c>
      <c r="X18" s="164"/>
      <c r="Y18" s="148" t="s">
        <v>733</v>
      </c>
      <c r="Z18" s="338">
        <f>VLOOKUP(Y18,PLAN!B:AI,19,0)</f>
        <v>46218</v>
      </c>
    </row>
    <row r="19" spans="1:26" s="163" customFormat="1" ht="27.6" hidden="1" customHeight="1">
      <c r="A19" s="177" t="str">
        <f t="shared" ref="A19" si="3">Y19</f>
        <v>Jul28-24</v>
      </c>
      <c r="B19" s="225">
        <f>IFERROR(VLOOKUP(A19,PLAN!B:AA,5,0),"")</f>
        <v>11134235</v>
      </c>
      <c r="C19" s="225" t="str">
        <f>IFERROR(VLOOKUP(A19,PLAN!B:AA,6,0),"")</f>
        <v>1036068-S-AK</v>
      </c>
      <c r="D19" s="225" t="str">
        <f>IFERROR(VLOOKUP(A19,PLAN!B:AA,7,0),"")</f>
        <v>AHW14R001S CN</v>
      </c>
      <c r="E19" s="225" t="str">
        <f>IFERROR(VLOOKUP(A19,PLAN!B:AA,4,0),"")</f>
        <v>1001913437</v>
      </c>
      <c r="F19" s="226">
        <f>IFERROR(VLOOKUP(A19,PLAN!B:AA,9,0),"")</f>
        <v>46231</v>
      </c>
      <c r="G19" s="225" t="str">
        <f>IFERROR(VLOOKUP(A19,PLAN!B:AA,10,0),"")</f>
        <v>0103547147</v>
      </c>
      <c r="H19" s="225" t="str">
        <f>IFERROR(VLOOKUP(A19,PLAN!B:AA,11,0),"")</f>
        <v>260713A04A</v>
      </c>
      <c r="I19" s="225">
        <f>IFERROR(VLOOKUP(A19,PLAN!B:AA,12,0),"")</f>
        <v>2386</v>
      </c>
      <c r="J19" s="225" t="str">
        <f>IFERROR(VLOOKUP(A19,PLAN!B:AA,15,0),"")</f>
        <v>China</v>
      </c>
      <c r="K19" s="225">
        <f>IFERROR(VLOOKUP(A19,PLAN!B:AA,23,0),"")</f>
        <v>0</v>
      </c>
      <c r="L19" s="227">
        <f>IFERROR(VLOOKUP(A19,PLAN!B:AA,24,0),"")</f>
        <v>0</v>
      </c>
      <c r="M19" s="225" t="str">
        <f>IFERROR(VLOOKUP(A19,PLAN!B:AA,3,0),"")</f>
        <v>2332192-0-C-CN</v>
      </c>
      <c r="N19" s="225">
        <f>IFERROR(VLOOKUP(A19,PLAN!B:AA,2,0),"")</f>
        <v>12120774</v>
      </c>
      <c r="O19" s="290" t="s">
        <v>740</v>
      </c>
      <c r="P19" s="257" t="s">
        <v>741</v>
      </c>
      <c r="Q19" s="154">
        <v>37</v>
      </c>
      <c r="R19" s="231" t="str">
        <f>IFERROR(VLOOKUP(P19,[6]Sheet1!$F:$I,4,),"")</f>
        <v/>
      </c>
      <c r="S19" s="232">
        <f>IFERROR(VLOOKUP(A19,PLAN!B:AA,19,0),"")</f>
        <v>46220</v>
      </c>
      <c r="T19" s="225" t="str">
        <f>IFERROR(VLOOKUP(A19,PLAN!B:AA,20,0),"")</f>
        <v>M3</v>
      </c>
      <c r="U19" s="233"/>
      <c r="V19" s="165"/>
      <c r="W19" s="234" t="str">
        <f>IFERROR(VLOOKUP(A19,PLAN!B:AB,21,),"")</f>
        <v>F3</v>
      </c>
      <c r="X19" s="164"/>
      <c r="Y19" s="148" t="s">
        <v>813</v>
      </c>
      <c r="Z19" s="338">
        <f>VLOOKUP(Y19,PLAN!B:AI,19,0)</f>
        <v>46220</v>
      </c>
    </row>
    <row r="20" spans="1:26" s="163" customFormat="1" ht="27.6" hidden="1" customHeight="1">
      <c r="A20" s="177"/>
      <c r="B20" s="225"/>
      <c r="C20" s="225"/>
      <c r="D20" s="225"/>
      <c r="E20" s="225"/>
      <c r="F20" s="226"/>
      <c r="G20" s="225"/>
      <c r="H20" s="225"/>
      <c r="I20" s="225"/>
      <c r="J20" s="225"/>
      <c r="K20" s="225"/>
      <c r="L20" s="227"/>
      <c r="M20" s="225"/>
      <c r="N20" s="225"/>
      <c r="O20" s="290" t="s">
        <v>834</v>
      </c>
      <c r="P20" s="257" t="s">
        <v>835</v>
      </c>
      <c r="Q20" s="154">
        <v>902</v>
      </c>
      <c r="R20" s="231"/>
      <c r="S20" s="232"/>
      <c r="T20" s="225"/>
      <c r="U20" s="233"/>
      <c r="V20" s="165"/>
      <c r="W20" s="234" t="s">
        <v>40</v>
      </c>
      <c r="X20" s="164"/>
      <c r="Y20" s="148"/>
      <c r="Z20" s="338">
        <v>46220</v>
      </c>
    </row>
    <row r="21" spans="1:26" s="163" customFormat="1" ht="27.6" hidden="1" customHeight="1">
      <c r="A21" s="177"/>
      <c r="B21" s="225"/>
      <c r="C21" s="225"/>
      <c r="D21" s="225"/>
      <c r="E21" s="225"/>
      <c r="F21" s="226"/>
      <c r="G21" s="225"/>
      <c r="H21" s="225"/>
      <c r="I21" s="225"/>
      <c r="J21" s="225"/>
      <c r="K21" s="225"/>
      <c r="L21" s="227"/>
      <c r="M21" s="225"/>
      <c r="N21" s="225"/>
      <c r="O21" s="290" t="s">
        <v>836</v>
      </c>
      <c r="P21" s="258" t="s">
        <v>837</v>
      </c>
      <c r="Q21" s="154">
        <v>1275</v>
      </c>
      <c r="R21" s="231"/>
      <c r="S21" s="232"/>
      <c r="T21" s="225"/>
      <c r="U21" s="233"/>
      <c r="V21" s="165"/>
      <c r="W21" s="234" t="s">
        <v>40</v>
      </c>
      <c r="X21" s="164"/>
      <c r="Y21" s="148"/>
      <c r="Z21" s="338">
        <v>46220</v>
      </c>
    </row>
    <row r="22" spans="1:26" s="163" customFormat="1" ht="27.6" hidden="1" customHeight="1">
      <c r="A22" s="177"/>
      <c r="B22" s="225"/>
      <c r="C22" s="225"/>
      <c r="D22" s="225"/>
      <c r="E22" s="225"/>
      <c r="F22" s="226"/>
      <c r="G22" s="225"/>
      <c r="H22" s="225"/>
      <c r="I22" s="225"/>
      <c r="J22" s="225"/>
      <c r="K22" s="225"/>
      <c r="L22" s="227"/>
      <c r="M22" s="225"/>
      <c r="N22" s="225"/>
      <c r="O22" s="290" t="s">
        <v>838</v>
      </c>
      <c r="P22" s="258" t="s">
        <v>839</v>
      </c>
      <c r="Q22" s="154">
        <f>I19-Q19-Q20-Q21</f>
        <v>172</v>
      </c>
      <c r="R22" s="231"/>
      <c r="S22" s="232"/>
      <c r="T22" s="225"/>
      <c r="U22" s="233"/>
      <c r="V22" s="165"/>
      <c r="W22" s="234" t="s">
        <v>40</v>
      </c>
      <c r="X22" s="164"/>
      <c r="Y22" s="148"/>
      <c r="Z22" s="338">
        <v>46220</v>
      </c>
    </row>
    <row r="23" spans="1:26" s="163" customFormat="1" ht="27.6" hidden="1" customHeight="1">
      <c r="A23" s="177" t="str">
        <f t="shared" ref="A23" si="4">Y23</f>
        <v>Jul28-46</v>
      </c>
      <c r="B23" s="225">
        <f>IFERROR(VLOOKUP(A23,PLAN!B:AA,5,0),"")</f>
        <v>11134235</v>
      </c>
      <c r="C23" s="225" t="str">
        <f>IFERROR(VLOOKUP(A23,PLAN!B:AA,6,0),"")</f>
        <v>1036068-S-AK</v>
      </c>
      <c r="D23" s="225" t="str">
        <f>IFERROR(VLOOKUP(A23,PLAN!B:AA,7,0),"")</f>
        <v>AHW14R001S CN</v>
      </c>
      <c r="E23" s="225" t="str">
        <f>IFERROR(VLOOKUP(A23,PLAN!B:AA,4,0),"")</f>
        <v>1001914292</v>
      </c>
      <c r="F23" s="226">
        <f>IFERROR(VLOOKUP(A23,PLAN!B:AA,9,0),"")</f>
        <v>46231</v>
      </c>
      <c r="G23" s="225" t="str">
        <f>IFERROR(VLOOKUP(A23,PLAN!B:AA,10,0),"")</f>
        <v>0103548546</v>
      </c>
      <c r="H23" s="225" t="str">
        <f>IFERROR(VLOOKUP(A23,PLAN!B:AA,11,0),"")</f>
        <v>260625A40B</v>
      </c>
      <c r="I23" s="225">
        <f>IFERROR(VLOOKUP(A23,PLAN!B:AA,12,0),"")</f>
        <v>5</v>
      </c>
      <c r="J23" s="225" t="str">
        <f>IFERROR(VLOOKUP(A23,PLAN!B:AA,15,0),"")</f>
        <v>China</v>
      </c>
      <c r="K23" s="225">
        <f>IFERROR(VLOOKUP(A23,PLAN!B:AA,23,0),"")</f>
        <v>0</v>
      </c>
      <c r="L23" s="227">
        <f>IFERROR(VLOOKUP(A23,PLAN!B:AA,24,0),"")</f>
        <v>0</v>
      </c>
      <c r="M23" s="225" t="str">
        <f>IFERROR(VLOOKUP(A23,PLAN!B:AA,3,0),"")</f>
        <v>2332192-0-C-CN</v>
      </c>
      <c r="N23" s="225">
        <f>IFERROR(VLOOKUP(A23,PLAN!B:AA,2,0),"")</f>
        <v>12120774</v>
      </c>
      <c r="O23" s="290" t="s">
        <v>457</v>
      </c>
      <c r="P23" s="258" t="s">
        <v>458</v>
      </c>
      <c r="Q23" s="154">
        <f>I23</f>
        <v>5</v>
      </c>
      <c r="R23" s="231" t="str">
        <f>IFERROR(VLOOKUP(P23,[6]Sheet1!$F:$I,4,),"")</f>
        <v/>
      </c>
      <c r="S23" s="232">
        <f>IFERROR(VLOOKUP(A23,PLAN!B:AA,19,0),"")</f>
        <v>46220</v>
      </c>
      <c r="T23" s="225" t="str">
        <f>IFERROR(VLOOKUP(A23,PLAN!B:AA,20,0),"")</f>
        <v>M3</v>
      </c>
      <c r="U23" s="233"/>
      <c r="V23" s="165"/>
      <c r="W23" s="234" t="str">
        <f>IFERROR(VLOOKUP(A23,PLAN!B:AB,21,),"")</f>
        <v>F3</v>
      </c>
      <c r="X23" s="164"/>
      <c r="Y23" s="148" t="s">
        <v>825</v>
      </c>
      <c r="Z23" s="338">
        <f>VLOOKUP(Y23,PLAN!B:AI,19,0)</f>
        <v>46220</v>
      </c>
    </row>
    <row r="24" spans="1:26" s="163" customFormat="1" ht="21.6" hidden="1" customHeight="1">
      <c r="A24" s="177" t="str">
        <f t="shared" ref="A24:A52" si="5">Y24</f>
        <v>Jul29-02</v>
      </c>
      <c r="B24" s="225">
        <f>IFERROR(VLOOKUP(A24,PLAN!B:AA,5,0),"")</f>
        <v>11134237</v>
      </c>
      <c r="C24" s="225" t="str">
        <f>IFERROR(VLOOKUP(A24,PLAN!B:AA,6,0),"")</f>
        <v>1436196-Q-A</v>
      </c>
      <c r="D24" s="225" t="str">
        <f>IFERROR(VLOOKUP(A24,PLAN!B:AA,7,0),"")</f>
        <v>AHW14R004S CN</v>
      </c>
      <c r="E24" s="225" t="str">
        <f>IFERROR(VLOOKUP(A24,PLAN!B:AA,4,0),"")</f>
        <v>1001914917</v>
      </c>
      <c r="F24" s="226">
        <f>IFERROR(VLOOKUP(A24,PLAN!B:AA,9,0),"")</f>
        <v>46232</v>
      </c>
      <c r="G24" s="225" t="str">
        <f>IFERROR(VLOOKUP(A24,PLAN!B:AA,10,0),"")</f>
        <v>0103549428</v>
      </c>
      <c r="H24" s="225" t="str">
        <f>IFERROR(VLOOKUP(A24,PLAN!B:AA,11,0),"")</f>
        <v>260713A46A</v>
      </c>
      <c r="I24" s="225">
        <f>IFERROR(VLOOKUP(A24,PLAN!B:AA,12,0),"")</f>
        <v>3586</v>
      </c>
      <c r="J24" s="225" t="str">
        <f>IFERROR(VLOOKUP(A24,PLAN!B:AA,15,0),"")</f>
        <v>China</v>
      </c>
      <c r="K24" s="225">
        <f>IFERROR(VLOOKUP(A24,PLAN!B:AA,23,0),"")</f>
        <v>0</v>
      </c>
      <c r="L24" s="227">
        <f>IFERROR(VLOOKUP(A24,PLAN!B:AA,24,0),"")</f>
        <v>0</v>
      </c>
      <c r="M24" s="225" t="str">
        <f>IFERROR(VLOOKUP(A24,PLAN!B:AA,3,0),"")</f>
        <v>2332200-0-C-CN</v>
      </c>
      <c r="N24" s="225">
        <f>IFERROR(VLOOKUP(A24,PLAN!B:AA,2,0),"")</f>
        <v>12125012</v>
      </c>
      <c r="O24" s="290" t="s">
        <v>867</v>
      </c>
      <c r="P24" s="257" t="s">
        <v>868</v>
      </c>
      <c r="Q24" s="154">
        <v>433</v>
      </c>
      <c r="R24" s="231" t="str">
        <f>IFERROR(VLOOKUP(P24,[6]Sheet1!$F:$I,4,),"")</f>
        <v/>
      </c>
      <c r="S24" s="232">
        <f>IFERROR(VLOOKUP(A24,PLAN!B:AA,19,0),"")</f>
        <v>46221</v>
      </c>
      <c r="T24" s="225" t="str">
        <f>IFERROR(VLOOKUP(A24,PLAN!B:AA,20,0),"")</f>
        <v>M2</v>
      </c>
      <c r="U24" s="233"/>
      <c r="V24" s="165"/>
      <c r="W24" s="234" t="str">
        <f>IFERROR(VLOOKUP(A24,PLAN!B:AB,21,),"")</f>
        <v>F3</v>
      </c>
      <c r="X24" s="164"/>
      <c r="Y24" s="148" t="s">
        <v>856</v>
      </c>
      <c r="Z24" s="338">
        <f>VLOOKUP(Y24,PLAN!B:AI,19,0)</f>
        <v>46221</v>
      </c>
    </row>
    <row r="25" spans="1:26" s="163" customFormat="1" ht="21.6" hidden="1" customHeight="1">
      <c r="A25" s="177"/>
      <c r="B25" s="225"/>
      <c r="C25" s="225"/>
      <c r="D25" s="225"/>
      <c r="E25" s="225"/>
      <c r="F25" s="226"/>
      <c r="G25" s="225"/>
      <c r="H25" s="225"/>
      <c r="I25" s="225"/>
      <c r="J25" s="225"/>
      <c r="K25" s="225"/>
      <c r="L25" s="227"/>
      <c r="M25" s="225"/>
      <c r="N25" s="225"/>
      <c r="O25" s="290" t="s">
        <v>869</v>
      </c>
      <c r="P25" s="257" t="s">
        <v>870</v>
      </c>
      <c r="Q25" s="154">
        <v>1272</v>
      </c>
      <c r="R25" s="231" t="str">
        <f>IFERROR(VLOOKUP(P25,[6]Sheet1!$F:$I,4,),"")</f>
        <v/>
      </c>
      <c r="S25" s="232"/>
      <c r="T25" s="225"/>
      <c r="U25" s="233"/>
      <c r="V25" s="165"/>
      <c r="W25" s="234" t="s">
        <v>40</v>
      </c>
      <c r="X25" s="164"/>
      <c r="Y25" s="148"/>
      <c r="Z25" s="338">
        <v>46221</v>
      </c>
    </row>
    <row r="26" spans="1:26" s="163" customFormat="1" ht="21.6" hidden="1" customHeight="1">
      <c r="A26" s="177"/>
      <c r="B26" s="225"/>
      <c r="C26" s="225"/>
      <c r="D26" s="225"/>
      <c r="E26" s="225"/>
      <c r="F26" s="226"/>
      <c r="G26" s="225"/>
      <c r="H26" s="225"/>
      <c r="I26" s="225"/>
      <c r="J26" s="225"/>
      <c r="K26" s="225"/>
      <c r="L26" s="227"/>
      <c r="M26" s="225"/>
      <c r="N26" s="225"/>
      <c r="O26" s="290" t="s">
        <v>871</v>
      </c>
      <c r="P26" s="257" t="s">
        <v>872</v>
      </c>
      <c r="Q26" s="154">
        <v>1270</v>
      </c>
      <c r="R26" s="231" t="str">
        <f>IFERROR(VLOOKUP(P26,[6]Sheet1!$F:$I,4,),"")</f>
        <v/>
      </c>
      <c r="S26" s="232"/>
      <c r="T26" s="225"/>
      <c r="U26" s="233"/>
      <c r="V26" s="165"/>
      <c r="W26" s="234" t="s">
        <v>40</v>
      </c>
      <c r="X26" s="164"/>
      <c r="Y26" s="148"/>
      <c r="Z26" s="338">
        <v>46221</v>
      </c>
    </row>
    <row r="27" spans="1:26" s="163" customFormat="1" ht="21.6" hidden="1" customHeight="1">
      <c r="A27" s="177"/>
      <c r="B27" s="225"/>
      <c r="C27" s="225"/>
      <c r="D27" s="225"/>
      <c r="E27" s="225"/>
      <c r="F27" s="226"/>
      <c r="G27" s="225"/>
      <c r="H27" s="225"/>
      <c r="I27" s="225"/>
      <c r="J27" s="225"/>
      <c r="K27" s="225"/>
      <c r="L27" s="227"/>
      <c r="M27" s="225"/>
      <c r="N27" s="225"/>
      <c r="O27" s="290" t="s">
        <v>873</v>
      </c>
      <c r="P27" s="258" t="s">
        <v>874</v>
      </c>
      <c r="Q27" s="154">
        <f>I24-Q24-Q25-Q26</f>
        <v>611</v>
      </c>
      <c r="R27" s="231" t="str">
        <f>IFERROR(VLOOKUP(P27,[6]Sheet1!$F:$I,4,),"")</f>
        <v/>
      </c>
      <c r="S27" s="232"/>
      <c r="T27" s="225"/>
      <c r="U27" s="233"/>
      <c r="V27" s="165"/>
      <c r="W27" s="234" t="s">
        <v>40</v>
      </c>
      <c r="X27" s="164"/>
      <c r="Y27" s="148"/>
      <c r="Z27" s="338">
        <v>46221</v>
      </c>
    </row>
    <row r="28" spans="1:26" s="163" customFormat="1" ht="21.6" hidden="1" customHeight="1">
      <c r="A28" s="177" t="str">
        <f t="shared" si="5"/>
        <v>Jul29-19</v>
      </c>
      <c r="B28" s="225">
        <f>IFERROR(VLOOKUP(A28,PLAN!B:AA,5,0),"")</f>
        <v>11134235</v>
      </c>
      <c r="C28" s="225" t="str">
        <f>IFERROR(VLOOKUP(A28,PLAN!B:AA,6,0),"")</f>
        <v>1036068-S-AK</v>
      </c>
      <c r="D28" s="225" t="str">
        <f>IFERROR(VLOOKUP(A28,PLAN!B:AA,7,0),"")</f>
        <v>AHW14R001S CN</v>
      </c>
      <c r="E28" s="225" t="str">
        <f>IFERROR(VLOOKUP(A28,PLAN!B:AA,4,0),"")</f>
        <v>1001915236</v>
      </c>
      <c r="F28" s="226">
        <f>IFERROR(VLOOKUP(A28,PLAN!B:AA,9,0),"")</f>
        <v>46232</v>
      </c>
      <c r="G28" s="225" t="str">
        <f>IFERROR(VLOOKUP(A28,PLAN!B:AA,10,0),"")</f>
        <v>0103550231</v>
      </c>
      <c r="H28" s="225" t="str">
        <f>IFERROR(VLOOKUP(A28,PLAN!B:AA,11,0),"")</f>
        <v>260713A63A</v>
      </c>
      <c r="I28" s="225">
        <f>IFERROR(VLOOKUP(A28,PLAN!B:AA,12,0),"")</f>
        <v>3586</v>
      </c>
      <c r="J28" s="225" t="str">
        <f>IFERROR(VLOOKUP(A28,PLAN!B:AA,15,0),"")</f>
        <v>China</v>
      </c>
      <c r="K28" s="225">
        <f>IFERROR(VLOOKUP(A28,PLAN!B:AA,23,0),"")</f>
        <v>0</v>
      </c>
      <c r="L28" s="227">
        <f>IFERROR(VLOOKUP(A28,PLAN!B:AA,24,0),"")</f>
        <v>0</v>
      </c>
      <c r="M28" s="225" t="str">
        <f>IFERROR(VLOOKUP(A28,PLAN!B:AA,3,0),"")</f>
        <v>2332192-0-C-CN</v>
      </c>
      <c r="N28" s="225">
        <f>IFERROR(VLOOKUP(A28,PLAN!B:AA,2,0),"")</f>
        <v>12120774</v>
      </c>
      <c r="O28" s="290" t="s">
        <v>887</v>
      </c>
      <c r="P28" s="258" t="s">
        <v>888</v>
      </c>
      <c r="Q28" s="154">
        <v>1222</v>
      </c>
      <c r="R28" s="231" t="str">
        <f>IFERROR(VLOOKUP(P28,[6]Sheet1!$F:$I,4,),"")</f>
        <v/>
      </c>
      <c r="S28" s="232">
        <f>IFERROR(VLOOKUP(A28,PLAN!B:AA,19,0),"")</f>
        <v>46221</v>
      </c>
      <c r="T28" s="225" t="str">
        <f>IFERROR(VLOOKUP(A28,PLAN!B:AA,20,0),"")</f>
        <v>M8</v>
      </c>
      <c r="U28" s="233"/>
      <c r="V28" s="165"/>
      <c r="W28" s="234" t="str">
        <f>IFERROR(VLOOKUP(A28,PLAN!B:AB,21,),"")</f>
        <v>CAG</v>
      </c>
      <c r="X28" s="164"/>
      <c r="Y28" s="148" t="s">
        <v>892</v>
      </c>
      <c r="Z28" s="338">
        <f>VLOOKUP(Y28,PLAN!B:AI,19,0)</f>
        <v>46221</v>
      </c>
    </row>
    <row r="29" spans="1:26" s="163" customFormat="1" ht="21.6" hidden="1" customHeight="1">
      <c r="A29" s="177">
        <f t="shared" si="5"/>
        <v>0</v>
      </c>
      <c r="B29" s="225" t="str">
        <f>IFERROR(VLOOKUP(A29,PLAN!B:AA,5,0),"")</f>
        <v/>
      </c>
      <c r="C29" s="225" t="str">
        <f>IFERROR(VLOOKUP(A29,PLAN!B:AA,6,0),"")</f>
        <v/>
      </c>
      <c r="D29" s="225" t="str">
        <f>IFERROR(VLOOKUP(A29,PLAN!B:AA,7,0),"")</f>
        <v/>
      </c>
      <c r="E29" s="225" t="str">
        <f>IFERROR(VLOOKUP(A29,PLAN!B:AA,4,0),"")</f>
        <v/>
      </c>
      <c r="F29" s="226" t="str">
        <f>IFERROR(VLOOKUP(A29,PLAN!B:AA,9,0),"")</f>
        <v/>
      </c>
      <c r="G29" s="225" t="str">
        <f>IFERROR(VLOOKUP(A29,PLAN!B:AA,10,0),"")</f>
        <v/>
      </c>
      <c r="H29" s="225" t="str">
        <f>IFERROR(VLOOKUP(A29,PLAN!B:AA,11,0),"")</f>
        <v/>
      </c>
      <c r="I29" s="225" t="str">
        <f>IFERROR(VLOOKUP(A29,PLAN!B:AA,12,0),"")</f>
        <v/>
      </c>
      <c r="J29" s="225" t="str">
        <f>IFERROR(VLOOKUP(A29,PLAN!B:AA,15,0),"")</f>
        <v/>
      </c>
      <c r="K29" s="225" t="str">
        <f>IFERROR(VLOOKUP(A29,PLAN!B:AA,23,0),"")</f>
        <v/>
      </c>
      <c r="L29" s="227" t="str">
        <f>IFERROR(VLOOKUP(A29,PLAN!B:AA,24,0),"")</f>
        <v/>
      </c>
      <c r="M29" s="225" t="str">
        <f>IFERROR(VLOOKUP(A29,PLAN!B:AA,3,0),"")</f>
        <v/>
      </c>
      <c r="N29" s="225" t="str">
        <f>IFERROR(VLOOKUP(A29,PLAN!B:AA,2,0),"")</f>
        <v/>
      </c>
      <c r="O29" s="290" t="s">
        <v>899</v>
      </c>
      <c r="P29" s="258" t="s">
        <v>900</v>
      </c>
      <c r="Q29" s="154">
        <v>1260</v>
      </c>
      <c r="R29" s="231" t="str">
        <f>IFERROR(VLOOKUP(P29,[6]Sheet1!$F:$I,4,),"")</f>
        <v/>
      </c>
      <c r="S29" s="232" t="str">
        <f>IFERROR(VLOOKUP(A29,PLAN!B:AA,19,0),"")</f>
        <v/>
      </c>
      <c r="T29" s="225" t="str">
        <f>IFERROR(VLOOKUP(A29,PLAN!B:AA,20,0),"")</f>
        <v/>
      </c>
      <c r="U29" s="233"/>
      <c r="V29" s="165"/>
      <c r="W29" s="234" t="s">
        <v>252</v>
      </c>
      <c r="X29" s="164"/>
      <c r="Y29" s="148"/>
      <c r="Z29" s="338">
        <v>46221</v>
      </c>
    </row>
    <row r="30" spans="1:26" s="163" customFormat="1" ht="21.6" hidden="1" customHeight="1">
      <c r="A30" s="177">
        <f t="shared" si="5"/>
        <v>0</v>
      </c>
      <c r="B30" s="225" t="str">
        <f>IFERROR(VLOOKUP(A30,PLAN!B:AA,5,0),"")</f>
        <v/>
      </c>
      <c r="C30" s="225" t="str">
        <f>IFERROR(VLOOKUP(A30,PLAN!B:AA,6,0),"")</f>
        <v/>
      </c>
      <c r="D30" s="225" t="str">
        <f>IFERROR(VLOOKUP(A30,PLAN!B:AA,7,0),"")</f>
        <v/>
      </c>
      <c r="E30" s="225" t="str">
        <f>IFERROR(VLOOKUP(A30,PLAN!B:AA,4,0),"")</f>
        <v/>
      </c>
      <c r="F30" s="226" t="str">
        <f>IFERROR(VLOOKUP(A30,PLAN!B:AA,9,0),"")</f>
        <v/>
      </c>
      <c r="G30" s="225" t="str">
        <f>IFERROR(VLOOKUP(A30,PLAN!B:AA,10,0),"")</f>
        <v/>
      </c>
      <c r="H30" s="225" t="str">
        <f>IFERROR(VLOOKUP(A30,PLAN!B:AA,11,0),"")</f>
        <v/>
      </c>
      <c r="I30" s="225" t="str">
        <f>IFERROR(VLOOKUP(A30,PLAN!B:AA,12,0),"")</f>
        <v/>
      </c>
      <c r="J30" s="225" t="str">
        <f>IFERROR(VLOOKUP(A30,PLAN!B:AA,15,0),"")</f>
        <v/>
      </c>
      <c r="K30" s="225" t="str">
        <f>IFERROR(VLOOKUP(A30,PLAN!B:AA,23,0),"")</f>
        <v/>
      </c>
      <c r="L30" s="227" t="str">
        <f>IFERROR(VLOOKUP(A30,PLAN!B:AA,24,0),"")</f>
        <v/>
      </c>
      <c r="M30" s="225" t="str">
        <f>IFERROR(VLOOKUP(A30,PLAN!B:AA,3,0),"")</f>
        <v/>
      </c>
      <c r="N30" s="225" t="str">
        <f>IFERROR(VLOOKUP(A30,PLAN!B:AA,2,0),"")</f>
        <v/>
      </c>
      <c r="O30" s="290" t="s">
        <v>901</v>
      </c>
      <c r="P30" s="258" t="s">
        <v>902</v>
      </c>
      <c r="Q30" s="154">
        <f>I28-Q28-Q29</f>
        <v>1104</v>
      </c>
      <c r="R30" s="231" t="str">
        <f>IFERROR(VLOOKUP(P30,[6]Sheet1!$F:$I,4,),"")</f>
        <v/>
      </c>
      <c r="S30" s="232" t="str">
        <f>IFERROR(VLOOKUP(A30,PLAN!B:AA,19,0),"")</f>
        <v/>
      </c>
      <c r="T30" s="225" t="str">
        <f>IFERROR(VLOOKUP(A30,PLAN!B:AA,20,0),"")</f>
        <v/>
      </c>
      <c r="U30" s="233"/>
      <c r="V30" s="165"/>
      <c r="W30" s="234" t="s">
        <v>252</v>
      </c>
      <c r="X30" s="164"/>
      <c r="Y30" s="148"/>
      <c r="Z30" s="338">
        <v>46221</v>
      </c>
    </row>
    <row r="31" spans="1:26" s="163" customFormat="1" ht="21.6" hidden="1" customHeight="1">
      <c r="A31" s="177" t="str">
        <f t="shared" si="5"/>
        <v>Jul29-21</v>
      </c>
      <c r="B31" s="225">
        <f>IFERROR(VLOOKUP(A31,PLAN!B:AA,5,0),"")</f>
        <v>11134237</v>
      </c>
      <c r="C31" s="225" t="str">
        <f>IFERROR(VLOOKUP(A31,PLAN!B:AA,6,0),"")</f>
        <v>1436196-Q-A</v>
      </c>
      <c r="D31" s="225" t="str">
        <f>IFERROR(VLOOKUP(A31,PLAN!B:AA,7,0),"")</f>
        <v>AHW14R004S CN</v>
      </c>
      <c r="E31" s="225" t="str">
        <f>IFERROR(VLOOKUP(A31,PLAN!B:AA,4,0),"")</f>
        <v>1001916972</v>
      </c>
      <c r="F31" s="226">
        <f>IFERROR(VLOOKUP(A31,PLAN!B:AA,9,0),"")</f>
        <v>46232</v>
      </c>
      <c r="G31" s="225" t="str">
        <f>IFERROR(VLOOKUP(A31,PLAN!B:AA,10,0),"")</f>
        <v>0103553784</v>
      </c>
      <c r="H31" s="225" t="str">
        <f>IFERROR(VLOOKUP(A31,PLAN!B:AA,11,0),"")</f>
        <v>260715A01A</v>
      </c>
      <c r="I31" s="225">
        <f>IFERROR(VLOOKUP(A31,PLAN!B:AA,12,0),"")</f>
        <v>3586</v>
      </c>
      <c r="J31" s="225" t="str">
        <f>IFERROR(VLOOKUP(A31,PLAN!B:AA,15,0),"")</f>
        <v>China</v>
      </c>
      <c r="K31" s="225">
        <f>IFERROR(VLOOKUP(A31,PLAN!B:AA,23,0),"")</f>
        <v>0</v>
      </c>
      <c r="L31" s="227">
        <f>IFERROR(VLOOKUP(A31,PLAN!B:AA,24,0),"")</f>
        <v>0</v>
      </c>
      <c r="M31" s="225" t="str">
        <f>IFERROR(VLOOKUP(A31,PLAN!B:AA,3,0),"")</f>
        <v>2332200-0-C-CN</v>
      </c>
      <c r="N31" s="225">
        <f>IFERROR(VLOOKUP(A31,PLAN!B:AA,2,0),"")</f>
        <v>12125012</v>
      </c>
      <c r="O31" s="290" t="s">
        <v>893</v>
      </c>
      <c r="P31" s="337" t="s">
        <v>894</v>
      </c>
      <c r="Q31" s="154">
        <v>915</v>
      </c>
      <c r="R31" s="231" t="str">
        <f>IFERROR(VLOOKUP(P31,[6]Sheet1!$F:$I,4,),"")</f>
        <v/>
      </c>
      <c r="S31" s="232">
        <f>IFERROR(VLOOKUP(A31,PLAN!B:AA,19,0),"")</f>
        <v>46223</v>
      </c>
      <c r="T31" s="225" t="str">
        <f>IFERROR(VLOOKUP(A31,PLAN!B:AA,20,0),"")</f>
        <v>M1</v>
      </c>
      <c r="U31" s="233"/>
      <c r="V31" s="165"/>
      <c r="W31" s="234" t="str">
        <f>IFERROR(VLOOKUP(A31,PLAN!B:AB,21,),"")</f>
        <v>F3</v>
      </c>
      <c r="X31" s="164"/>
      <c r="Y31" s="148" t="s">
        <v>990</v>
      </c>
      <c r="Z31" s="338">
        <f>VLOOKUP(Y31,PLAN!B:AI,19,0)</f>
        <v>46223</v>
      </c>
    </row>
    <row r="32" spans="1:26" s="163" customFormat="1" ht="21.6" hidden="1" customHeight="1">
      <c r="A32" s="177"/>
      <c r="B32" s="225"/>
      <c r="C32" s="225"/>
      <c r="D32" s="225"/>
      <c r="E32" s="225"/>
      <c r="F32" s="226"/>
      <c r="G32" s="225"/>
      <c r="H32" s="225"/>
      <c r="I32" s="225"/>
      <c r="J32" s="225"/>
      <c r="K32" s="225"/>
      <c r="L32" s="227"/>
      <c r="M32" s="225"/>
      <c r="N32" s="225"/>
      <c r="O32" s="290" t="s">
        <v>1007</v>
      </c>
      <c r="P32" s="258" t="s">
        <v>1008</v>
      </c>
      <c r="Q32" s="154">
        <v>1274</v>
      </c>
      <c r="R32" s="231" t="str">
        <f>IFERROR(VLOOKUP(P32,[6]Sheet1!$F:$I,4,),"")</f>
        <v/>
      </c>
      <c r="S32" s="232"/>
      <c r="T32" s="225"/>
      <c r="U32" s="233"/>
      <c r="V32" s="165"/>
      <c r="W32" s="234" t="s">
        <v>40</v>
      </c>
      <c r="X32" s="164"/>
      <c r="Y32" s="148"/>
      <c r="Z32" s="338">
        <v>46223</v>
      </c>
    </row>
    <row r="33" spans="1:26" s="163" customFormat="1" ht="21.6" hidden="1" customHeight="1">
      <c r="A33" s="177"/>
      <c r="B33" s="225"/>
      <c r="C33" s="225"/>
      <c r="D33" s="225"/>
      <c r="E33" s="225"/>
      <c r="F33" s="226"/>
      <c r="G33" s="225"/>
      <c r="H33" s="225"/>
      <c r="I33" s="225"/>
      <c r="J33" s="225"/>
      <c r="K33" s="225"/>
      <c r="L33" s="227"/>
      <c r="M33" s="225"/>
      <c r="N33" s="225"/>
      <c r="O33" s="290" t="s">
        <v>1009</v>
      </c>
      <c r="P33" s="258" t="s">
        <v>1010</v>
      </c>
      <c r="Q33" s="154">
        <v>1279</v>
      </c>
      <c r="R33" s="231" t="str">
        <f>IFERROR(VLOOKUP(P33,[6]Sheet1!$F:$I,4,),"")</f>
        <v/>
      </c>
      <c r="S33" s="232"/>
      <c r="T33" s="225"/>
      <c r="U33" s="233"/>
      <c r="V33" s="165"/>
      <c r="W33" s="234" t="s">
        <v>40</v>
      </c>
      <c r="X33" s="164"/>
      <c r="Y33" s="148"/>
      <c r="Z33" s="338">
        <v>46223</v>
      </c>
    </row>
    <row r="34" spans="1:26" s="163" customFormat="1" ht="21.6" hidden="1" customHeight="1">
      <c r="A34" s="177"/>
      <c r="B34" s="225"/>
      <c r="C34" s="225"/>
      <c r="D34" s="225"/>
      <c r="E34" s="225"/>
      <c r="F34" s="226"/>
      <c r="G34" s="225"/>
      <c r="H34" s="225"/>
      <c r="I34" s="225"/>
      <c r="J34" s="225"/>
      <c r="K34" s="225"/>
      <c r="L34" s="227"/>
      <c r="M34" s="225"/>
      <c r="N34" s="225"/>
      <c r="O34" s="290" t="s">
        <v>1011</v>
      </c>
      <c r="P34" s="258" t="s">
        <v>1012</v>
      </c>
      <c r="Q34" s="154">
        <f>I31-Q31-Q32-Q33</f>
        <v>118</v>
      </c>
      <c r="R34" s="231" t="str">
        <f>IFERROR(VLOOKUP(P34,[6]Sheet1!$F:$I,4,),"")</f>
        <v/>
      </c>
      <c r="S34" s="232"/>
      <c r="T34" s="225"/>
      <c r="U34" s="233"/>
      <c r="V34" s="165"/>
      <c r="W34" s="234" t="s">
        <v>40</v>
      </c>
      <c r="X34" s="164"/>
      <c r="Y34" s="148"/>
      <c r="Z34" s="338">
        <v>46223</v>
      </c>
    </row>
    <row r="35" spans="1:26" s="163" customFormat="1" ht="21.6" hidden="1" customHeight="1">
      <c r="A35" s="177" t="str">
        <f t="shared" si="5"/>
        <v>Jul29-22</v>
      </c>
      <c r="B35" s="225">
        <f>IFERROR(VLOOKUP(A35,PLAN!B:AA,5,0),"")</f>
        <v>11134237</v>
      </c>
      <c r="C35" s="225" t="str">
        <f>IFERROR(VLOOKUP(A35,PLAN!B:AA,6,0),"")</f>
        <v>1436196-Q-A</v>
      </c>
      <c r="D35" s="225" t="str">
        <f>IFERROR(VLOOKUP(A35,PLAN!B:AA,7,0),"")</f>
        <v>AHW14R004S CN</v>
      </c>
      <c r="E35" s="225" t="str">
        <f>IFERROR(VLOOKUP(A35,PLAN!B:AA,4,0),"")</f>
        <v>1001916973</v>
      </c>
      <c r="F35" s="226">
        <f>IFERROR(VLOOKUP(A35,PLAN!B:AA,9,0),"")</f>
        <v>46232</v>
      </c>
      <c r="G35" s="225" t="str">
        <f>IFERROR(VLOOKUP(A35,PLAN!B:AA,10,0),"")</f>
        <v>0103553785</v>
      </c>
      <c r="H35" s="225" t="str">
        <f>IFERROR(VLOOKUP(A35,PLAN!B:AA,11,0),"")</f>
        <v>260715A02A</v>
      </c>
      <c r="I35" s="225">
        <f>IFERROR(VLOOKUP(A35,PLAN!B:AA,12,0),"")</f>
        <v>3586</v>
      </c>
      <c r="J35" s="225" t="str">
        <f>IFERROR(VLOOKUP(A35,PLAN!B:AA,15,0),"")</f>
        <v>China</v>
      </c>
      <c r="K35" s="225">
        <f>IFERROR(VLOOKUP(A35,PLAN!B:AA,23,0),"")</f>
        <v>0</v>
      </c>
      <c r="L35" s="227">
        <f>IFERROR(VLOOKUP(A35,PLAN!B:AA,24,0),"")</f>
        <v>0</v>
      </c>
      <c r="M35" s="225" t="str">
        <f>IFERROR(VLOOKUP(A35,PLAN!B:AA,3,0),"")</f>
        <v>2332200-0-C-CN</v>
      </c>
      <c r="N35" s="225">
        <f>IFERROR(VLOOKUP(A35,PLAN!B:AA,2,0),"")</f>
        <v>12125012</v>
      </c>
      <c r="O35" s="290" t="s">
        <v>1011</v>
      </c>
      <c r="P35" s="258" t="s">
        <v>1012</v>
      </c>
      <c r="Q35" s="154">
        <v>1159</v>
      </c>
      <c r="R35" s="231" t="str">
        <f>IFERROR(VLOOKUP(P35,[6]Sheet1!$F:$I,4,),"")</f>
        <v/>
      </c>
      <c r="S35" s="232">
        <f>IFERROR(VLOOKUP(A35,PLAN!B:AA,19,0),"")</f>
        <v>46223</v>
      </c>
      <c r="T35" s="225" t="str">
        <f>IFERROR(VLOOKUP(A35,PLAN!B:AA,20,0),"")</f>
        <v>M2</v>
      </c>
      <c r="U35" s="233"/>
      <c r="V35" s="165"/>
      <c r="W35" s="234" t="str">
        <f>IFERROR(VLOOKUP(A35,PLAN!B:AB,21,),"")</f>
        <v>F3</v>
      </c>
      <c r="X35" s="164"/>
      <c r="Y35" s="148" t="s">
        <v>992</v>
      </c>
      <c r="Z35" s="338">
        <f>VLOOKUP(Y35,PLAN!B:AI,19,0)</f>
        <v>46223</v>
      </c>
    </row>
    <row r="36" spans="1:26" s="163" customFormat="1" ht="21.6" hidden="1" customHeight="1">
      <c r="A36" s="177"/>
      <c r="B36" s="225"/>
      <c r="C36" s="225"/>
      <c r="D36" s="225"/>
      <c r="E36" s="225"/>
      <c r="F36" s="226"/>
      <c r="G36" s="225"/>
      <c r="H36" s="225"/>
      <c r="I36" s="225"/>
      <c r="J36" s="225"/>
      <c r="K36" s="225"/>
      <c r="L36" s="227"/>
      <c r="M36" s="225"/>
      <c r="N36" s="225"/>
      <c r="O36" s="290" t="s">
        <v>1013</v>
      </c>
      <c r="P36" s="258" t="s">
        <v>1014</v>
      </c>
      <c r="Q36" s="154">
        <v>1276</v>
      </c>
      <c r="R36" s="231" t="str">
        <f>IFERROR(VLOOKUP(P36,[6]Sheet1!$F:$I,4,),"")</f>
        <v/>
      </c>
      <c r="S36" s="232"/>
      <c r="T36" s="225"/>
      <c r="U36" s="233"/>
      <c r="V36" s="165"/>
      <c r="W36" s="234" t="s">
        <v>40</v>
      </c>
      <c r="X36" s="164"/>
      <c r="Y36" s="148"/>
      <c r="Z36" s="338">
        <v>46223</v>
      </c>
    </row>
    <row r="37" spans="1:26" s="163" customFormat="1" ht="21.6" hidden="1" customHeight="1">
      <c r="A37" s="177"/>
      <c r="B37" s="225"/>
      <c r="C37" s="225"/>
      <c r="D37" s="225"/>
      <c r="E37" s="225"/>
      <c r="F37" s="226"/>
      <c r="G37" s="225"/>
      <c r="H37" s="225"/>
      <c r="I37" s="225"/>
      <c r="J37" s="225"/>
      <c r="K37" s="225"/>
      <c r="L37" s="227"/>
      <c r="M37" s="225"/>
      <c r="N37" s="225"/>
      <c r="O37" s="290" t="s">
        <v>1015</v>
      </c>
      <c r="P37" s="258" t="s">
        <v>1016</v>
      </c>
      <c r="Q37" s="312">
        <f>I35-Q35-Q36</f>
        <v>1151</v>
      </c>
      <c r="R37" s="231" t="str">
        <f>IFERROR(VLOOKUP(P37,[6]Sheet1!$F:$I,4,),"")</f>
        <v/>
      </c>
      <c r="S37" s="232"/>
      <c r="T37" s="225"/>
      <c r="U37" s="233"/>
      <c r="V37" s="165"/>
      <c r="W37" s="234" t="s">
        <v>40</v>
      </c>
      <c r="X37" s="164"/>
      <c r="Y37" s="148"/>
      <c r="Z37" s="338">
        <v>46223</v>
      </c>
    </row>
    <row r="38" spans="1:26" s="163" customFormat="1" ht="21.6" hidden="1" customHeight="1">
      <c r="A38" s="177" t="str">
        <f t="shared" ref="A38" si="6">Y38</f>
        <v>Jul29-23</v>
      </c>
      <c r="B38" s="225">
        <f>IFERROR(VLOOKUP(A38,PLAN!B:AA,5,0),"")</f>
        <v>11134237</v>
      </c>
      <c r="C38" s="225" t="str">
        <f>IFERROR(VLOOKUP(A38,PLAN!B:AA,6,0),"")</f>
        <v>1436196-Q-A</v>
      </c>
      <c r="D38" s="225" t="str">
        <f>IFERROR(VLOOKUP(A38,PLAN!B:AA,7,0),"")</f>
        <v>AHW14R004S CN</v>
      </c>
      <c r="E38" s="225" t="str">
        <f>IFERROR(VLOOKUP(A38,PLAN!B:AA,4,0),"")</f>
        <v>1001916974</v>
      </c>
      <c r="F38" s="226">
        <f>IFERROR(VLOOKUP(A38,PLAN!B:AA,9,0),"")</f>
        <v>46232</v>
      </c>
      <c r="G38" s="225" t="str">
        <f>IFERROR(VLOOKUP(A38,PLAN!B:AA,10,0),"")</f>
        <v>0103553786</v>
      </c>
      <c r="H38" s="225" t="str">
        <f>IFERROR(VLOOKUP(A38,PLAN!B:AA,11,0),"")</f>
        <v>260715A03A</v>
      </c>
      <c r="I38" s="225">
        <f>IFERROR(VLOOKUP(A38,PLAN!B:AA,12,0),"")</f>
        <v>2384</v>
      </c>
      <c r="J38" s="225" t="str">
        <f>IFERROR(VLOOKUP(A38,PLAN!B:AA,15,0),"")</f>
        <v>China</v>
      </c>
      <c r="K38" s="225">
        <f>IFERROR(VLOOKUP(A38,PLAN!B:AA,23,0),"")</f>
        <v>3</v>
      </c>
      <c r="L38" s="227">
        <f>IFERROR(VLOOKUP(A38,PLAN!B:AA,24,0),"")</f>
        <v>0</v>
      </c>
      <c r="M38" s="225" t="str">
        <f>IFERROR(VLOOKUP(A38,PLAN!B:AA,3,0),"")</f>
        <v>2332200-0-C-CN</v>
      </c>
      <c r="N38" s="225">
        <f>IFERROR(VLOOKUP(A38,PLAN!B:AA,2,0),"")</f>
        <v>12125012</v>
      </c>
      <c r="O38" s="290" t="s">
        <v>736</v>
      </c>
      <c r="P38" s="257" t="s">
        <v>737</v>
      </c>
      <c r="Q38" s="154">
        <v>3</v>
      </c>
      <c r="R38" s="231" t="str">
        <f>IFERROR(VLOOKUP(P38,[6]Sheet1!$F:$I,4,),"")</f>
        <v/>
      </c>
      <c r="S38" s="232">
        <f>IFERROR(VLOOKUP(A38,PLAN!B:AA,19,0),"")</f>
        <v>46223</v>
      </c>
      <c r="T38" s="225" t="str">
        <f>IFERROR(VLOOKUP(A38,PLAN!B:AA,20,0),"")</f>
        <v>M3</v>
      </c>
      <c r="U38" s="233"/>
      <c r="V38" s="165"/>
      <c r="W38" s="234" t="str">
        <f>IFERROR(VLOOKUP(A38,PLAN!B:AB,21,),"")</f>
        <v>F3</v>
      </c>
      <c r="X38" s="164"/>
      <c r="Y38" s="148" t="s">
        <v>991</v>
      </c>
      <c r="Z38" s="338">
        <f>VLOOKUP(Y38,PLAN!B:AI,19,0)</f>
        <v>46223</v>
      </c>
    </row>
    <row r="39" spans="1:26" s="163" customFormat="1" ht="21.6" hidden="1" customHeight="1">
      <c r="A39" s="177"/>
      <c r="B39" s="225"/>
      <c r="C39" s="225"/>
      <c r="D39" s="225"/>
      <c r="E39" s="225"/>
      <c r="F39" s="226"/>
      <c r="G39" s="225"/>
      <c r="H39" s="225"/>
      <c r="I39" s="225"/>
      <c r="J39" s="225"/>
      <c r="K39" s="225"/>
      <c r="L39" s="227"/>
      <c r="M39" s="225"/>
      <c r="N39" s="225"/>
      <c r="O39" s="290" t="s">
        <v>738</v>
      </c>
      <c r="P39" s="257" t="s">
        <v>739</v>
      </c>
      <c r="Q39" s="154">
        <v>7</v>
      </c>
      <c r="R39" s="231" t="str">
        <f>IFERROR(VLOOKUP(P39,[6]Sheet1!$F:$I,4,),"")</f>
        <v/>
      </c>
      <c r="S39" s="232"/>
      <c r="T39" s="225"/>
      <c r="U39" s="233"/>
      <c r="V39" s="165"/>
      <c r="W39" s="234" t="s">
        <v>40</v>
      </c>
      <c r="X39" s="164"/>
      <c r="Y39" s="148"/>
      <c r="Z39" s="338">
        <v>46223</v>
      </c>
    </row>
    <row r="40" spans="1:26" s="163" customFormat="1" ht="21.6" hidden="1" customHeight="1">
      <c r="A40" s="177"/>
      <c r="B40" s="225"/>
      <c r="C40" s="225"/>
      <c r="D40" s="225"/>
      <c r="E40" s="225"/>
      <c r="F40" s="226"/>
      <c r="G40" s="225"/>
      <c r="H40" s="225"/>
      <c r="I40" s="225"/>
      <c r="J40" s="225"/>
      <c r="K40" s="225"/>
      <c r="L40" s="227"/>
      <c r="M40" s="225"/>
      <c r="N40" s="225"/>
      <c r="O40" s="290" t="s">
        <v>1017</v>
      </c>
      <c r="P40" s="258" t="s">
        <v>1018</v>
      </c>
      <c r="Q40" s="154">
        <v>439</v>
      </c>
      <c r="R40" s="231" t="str">
        <f>IFERROR(VLOOKUP(P40,[6]Sheet1!$F:$I,4,),"")</f>
        <v/>
      </c>
      <c r="S40" s="232"/>
      <c r="T40" s="225"/>
      <c r="U40" s="233"/>
      <c r="V40" s="165"/>
      <c r="W40" s="234" t="s">
        <v>40</v>
      </c>
      <c r="X40" s="164"/>
      <c r="Y40" s="148"/>
      <c r="Z40" s="338">
        <v>46223</v>
      </c>
    </row>
    <row r="41" spans="1:26" s="163" customFormat="1" ht="21.6" hidden="1" customHeight="1">
      <c r="A41" s="177"/>
      <c r="B41" s="225"/>
      <c r="C41" s="225"/>
      <c r="D41" s="225"/>
      <c r="E41" s="225"/>
      <c r="F41" s="226"/>
      <c r="G41" s="225"/>
      <c r="H41" s="225"/>
      <c r="I41" s="225"/>
      <c r="J41" s="225"/>
      <c r="K41" s="225"/>
      <c r="L41" s="227"/>
      <c r="M41" s="225"/>
      <c r="N41" s="225"/>
      <c r="O41" s="290" t="s">
        <v>875</v>
      </c>
      <c r="P41" s="337" t="s">
        <v>876</v>
      </c>
      <c r="Q41" s="154">
        <v>185</v>
      </c>
      <c r="R41" s="231" t="str">
        <f>IFERROR(VLOOKUP(P41,[6]Sheet1!$F:$I,4,),"")</f>
        <v/>
      </c>
      <c r="S41" s="232"/>
      <c r="T41" s="225"/>
      <c r="U41" s="233"/>
      <c r="V41" s="165"/>
      <c r="W41" s="234" t="s">
        <v>40</v>
      </c>
      <c r="X41" s="164"/>
      <c r="Y41" s="148"/>
      <c r="Z41" s="338">
        <v>46223</v>
      </c>
    </row>
    <row r="42" spans="1:26" s="163" customFormat="1" ht="21.6" hidden="1" customHeight="1">
      <c r="A42" s="177"/>
      <c r="B42" s="225"/>
      <c r="C42" s="225"/>
      <c r="D42" s="225"/>
      <c r="E42" s="225"/>
      <c r="F42" s="226"/>
      <c r="G42" s="225"/>
      <c r="H42" s="225"/>
      <c r="I42" s="225"/>
      <c r="J42" s="225"/>
      <c r="K42" s="225"/>
      <c r="L42" s="227"/>
      <c r="M42" s="225"/>
      <c r="N42" s="225"/>
      <c r="O42" s="290" t="s">
        <v>1019</v>
      </c>
      <c r="P42" s="337" t="s">
        <v>1020</v>
      </c>
      <c r="Q42" s="154">
        <v>440</v>
      </c>
      <c r="R42" s="231" t="str">
        <f>IFERROR(VLOOKUP(P42,[6]Sheet1!$F:$I,4,),"")</f>
        <v/>
      </c>
      <c r="S42" s="232"/>
      <c r="T42" s="225"/>
      <c r="U42" s="233"/>
      <c r="V42" s="165"/>
      <c r="W42" s="234" t="s">
        <v>40</v>
      </c>
      <c r="X42" s="164"/>
      <c r="Y42" s="148"/>
      <c r="Z42" s="338">
        <v>46223</v>
      </c>
    </row>
    <row r="43" spans="1:26" s="163" customFormat="1" ht="21.6" hidden="1" customHeight="1">
      <c r="A43" s="177"/>
      <c r="B43" s="225"/>
      <c r="C43" s="225"/>
      <c r="D43" s="225"/>
      <c r="E43" s="225"/>
      <c r="F43" s="226"/>
      <c r="G43" s="225"/>
      <c r="H43" s="225"/>
      <c r="I43" s="225"/>
      <c r="J43" s="225"/>
      <c r="K43" s="225"/>
      <c r="L43" s="227"/>
      <c r="M43" s="225"/>
      <c r="N43" s="225"/>
      <c r="O43" s="290" t="s">
        <v>1021</v>
      </c>
      <c r="P43" s="337" t="s">
        <v>1022</v>
      </c>
      <c r="Q43" s="154">
        <v>437</v>
      </c>
      <c r="R43" s="231" t="str">
        <f>IFERROR(VLOOKUP(P43,[6]Sheet1!$F:$I,4,),"")</f>
        <v/>
      </c>
      <c r="S43" s="232"/>
      <c r="T43" s="225"/>
      <c r="U43" s="233"/>
      <c r="V43" s="165"/>
      <c r="W43" s="234" t="s">
        <v>40</v>
      </c>
      <c r="X43" s="164"/>
      <c r="Y43" s="148"/>
      <c r="Z43" s="338">
        <v>46223</v>
      </c>
    </row>
    <row r="44" spans="1:26" s="163" customFormat="1" ht="21.6" hidden="1" customHeight="1">
      <c r="A44" s="177"/>
      <c r="B44" s="225"/>
      <c r="C44" s="225"/>
      <c r="D44" s="225"/>
      <c r="E44" s="225"/>
      <c r="F44" s="226"/>
      <c r="G44" s="225"/>
      <c r="H44" s="225"/>
      <c r="I44" s="225"/>
      <c r="J44" s="225"/>
      <c r="K44" s="225"/>
      <c r="L44" s="227"/>
      <c r="M44" s="225"/>
      <c r="N44" s="225"/>
      <c r="O44" s="339" t="s">
        <v>1237</v>
      </c>
      <c r="P44" s="257" t="s">
        <v>1238</v>
      </c>
      <c r="Q44" s="154">
        <v>439</v>
      </c>
      <c r="R44" s="231" t="str">
        <f>IFERROR(VLOOKUP(P44,[6]Sheet1!$F:$I,4,),"")</f>
        <v/>
      </c>
      <c r="S44" s="232"/>
      <c r="T44" s="225"/>
      <c r="U44" s="233"/>
      <c r="V44" s="165"/>
      <c r="W44" s="234" t="s">
        <v>40</v>
      </c>
      <c r="X44" s="164"/>
      <c r="Y44" s="148"/>
      <c r="Z44" s="338">
        <v>46223</v>
      </c>
    </row>
    <row r="45" spans="1:26" s="163" customFormat="1" ht="21.6" hidden="1" customHeight="1">
      <c r="A45" s="177"/>
      <c r="B45" s="225"/>
      <c r="C45" s="225"/>
      <c r="D45" s="225"/>
      <c r="E45" s="225"/>
      <c r="F45" s="226"/>
      <c r="G45" s="225"/>
      <c r="H45" s="225"/>
      <c r="I45" s="225"/>
      <c r="J45" s="225"/>
      <c r="K45" s="225"/>
      <c r="L45" s="227"/>
      <c r="M45" s="225"/>
      <c r="N45" s="225"/>
      <c r="O45" s="290" t="s">
        <v>1025</v>
      </c>
      <c r="P45" s="337" t="s">
        <v>1026</v>
      </c>
      <c r="Q45" s="154">
        <f>I38-Q38-Q39-Q40-Q41-Q42-Q43-Q44</f>
        <v>434</v>
      </c>
      <c r="R45" s="231" t="str">
        <f>IFERROR(VLOOKUP(P45,[6]Sheet1!$F:$I,4,),"")</f>
        <v/>
      </c>
      <c r="S45" s="232"/>
      <c r="T45" s="225"/>
      <c r="U45" s="233"/>
      <c r="V45" s="165"/>
      <c r="W45" s="234" t="s">
        <v>40</v>
      </c>
      <c r="X45" s="164"/>
      <c r="Y45" s="148"/>
      <c r="Z45" s="338">
        <v>46223</v>
      </c>
    </row>
    <row r="46" spans="1:26" s="163" customFormat="1" ht="21.6" hidden="1" customHeight="1">
      <c r="A46" s="177" t="str">
        <f t="shared" ref="A46" si="7">Y46</f>
        <v>Jul29-24</v>
      </c>
      <c r="B46" s="225">
        <f>IFERROR(VLOOKUP(A46,PLAN!B:AA,5,0),"")</f>
        <v>11134235</v>
      </c>
      <c r="C46" s="225" t="str">
        <f>IFERROR(VLOOKUP(A46,PLAN!B:AA,6,0),"")</f>
        <v>1036068-S-AK</v>
      </c>
      <c r="D46" s="225" t="str">
        <f>IFERROR(VLOOKUP(A46,PLAN!B:AA,7,0),"")</f>
        <v>AHW14R001S CN</v>
      </c>
      <c r="E46" s="225" t="str">
        <f>IFERROR(VLOOKUP(A46,PLAN!B:AA,4,0),"")</f>
        <v>1001916975</v>
      </c>
      <c r="F46" s="226">
        <f>IFERROR(VLOOKUP(A46,PLAN!B:AA,9,0),"")</f>
        <v>46232</v>
      </c>
      <c r="G46" s="225" t="str">
        <f>IFERROR(VLOOKUP(A46,PLAN!B:AA,10,0),"")</f>
        <v>0103553787</v>
      </c>
      <c r="H46" s="225" t="str">
        <f>IFERROR(VLOOKUP(A46,PLAN!B:AA,11,0),"")</f>
        <v>260715A04A</v>
      </c>
      <c r="I46" s="225">
        <f>IFERROR(VLOOKUP(A46,PLAN!B:AA,12,0),"")</f>
        <v>2386</v>
      </c>
      <c r="J46" s="225" t="str">
        <f>IFERROR(VLOOKUP(A46,PLAN!B:AA,15,0),"")</f>
        <v>China</v>
      </c>
      <c r="K46" s="225">
        <f>IFERROR(VLOOKUP(A46,PLAN!B:AA,23,0),"")</f>
        <v>0</v>
      </c>
      <c r="L46" s="227">
        <f>IFERROR(VLOOKUP(A46,PLAN!B:AA,24,0),"")</f>
        <v>0</v>
      </c>
      <c r="M46" s="225" t="str">
        <f>IFERROR(VLOOKUP(A46,PLAN!B:AA,3,0),"")</f>
        <v>2332192-0-C-CN</v>
      </c>
      <c r="N46" s="225">
        <f>IFERROR(VLOOKUP(A46,PLAN!B:AA,2,0),"")</f>
        <v>12120774</v>
      </c>
      <c r="O46" s="290" t="s">
        <v>838</v>
      </c>
      <c r="P46" s="337" t="s">
        <v>839</v>
      </c>
      <c r="Q46" s="154">
        <v>12</v>
      </c>
      <c r="R46" s="231" t="str">
        <f>IFERROR(VLOOKUP(P46,[6]Sheet1!$F:$I,4,),"")</f>
        <v/>
      </c>
      <c r="S46" s="232">
        <f>IFERROR(VLOOKUP(A46,PLAN!B:AA,19,0),"")</f>
        <v>46223</v>
      </c>
      <c r="T46" s="225" t="str">
        <f>IFERROR(VLOOKUP(A46,PLAN!B:AA,20,0),"")</f>
        <v>M4</v>
      </c>
      <c r="U46" s="233"/>
      <c r="V46" s="165"/>
      <c r="W46" s="234" t="str">
        <f>IFERROR(VLOOKUP(A46,PLAN!B:AB,21,),"")</f>
        <v>F3</v>
      </c>
      <c r="X46" s="164"/>
      <c r="Y46" s="148" t="s">
        <v>993</v>
      </c>
      <c r="Z46" s="338">
        <f>VLOOKUP(Y46,PLAN!B:AI,19,0)</f>
        <v>46223</v>
      </c>
    </row>
    <row r="47" spans="1:26" s="163" customFormat="1" ht="21.6" hidden="1" customHeight="1">
      <c r="A47" s="177"/>
      <c r="B47" s="225"/>
      <c r="C47" s="225"/>
      <c r="D47" s="225"/>
      <c r="E47" s="225"/>
      <c r="F47" s="226"/>
      <c r="G47" s="225"/>
      <c r="H47" s="225"/>
      <c r="I47" s="225"/>
      <c r="J47" s="225"/>
      <c r="K47" s="225"/>
      <c r="L47" s="227"/>
      <c r="M47" s="225"/>
      <c r="N47" s="225"/>
      <c r="O47" s="290" t="s">
        <v>885</v>
      </c>
      <c r="P47" s="337" t="s">
        <v>886</v>
      </c>
      <c r="Q47" s="154">
        <v>14</v>
      </c>
      <c r="R47" s="231" t="str">
        <f>IFERROR(VLOOKUP(P47,[6]Sheet1!$F:$I,4,),"")</f>
        <v/>
      </c>
      <c r="S47" s="232"/>
      <c r="T47" s="225"/>
      <c r="U47" s="233"/>
      <c r="V47" s="165"/>
      <c r="W47" s="234" t="s">
        <v>40</v>
      </c>
      <c r="X47" s="164"/>
      <c r="Y47" s="148"/>
      <c r="Z47" s="338">
        <v>46223</v>
      </c>
    </row>
    <row r="48" spans="1:26" s="163" customFormat="1" ht="21.6" hidden="1" customHeight="1">
      <c r="A48" s="177">
        <f t="shared" si="5"/>
        <v>0</v>
      </c>
      <c r="B48" s="225" t="str">
        <f>IFERROR(VLOOKUP(A48,PLAN!B:AA,5,0),"")</f>
        <v/>
      </c>
      <c r="C48" s="225" t="str">
        <f>IFERROR(VLOOKUP(A48,PLAN!B:AA,6,0),"")</f>
        <v/>
      </c>
      <c r="D48" s="225" t="str">
        <f>IFERROR(VLOOKUP(A48,PLAN!B:AA,7,0),"")</f>
        <v/>
      </c>
      <c r="E48" s="225" t="str">
        <f>IFERROR(VLOOKUP(A48,PLAN!B:AA,4,0),"")</f>
        <v/>
      </c>
      <c r="F48" s="226" t="str">
        <f>IFERROR(VLOOKUP(A48,PLAN!B:AA,9,0),"")</f>
        <v/>
      </c>
      <c r="G48" s="225" t="str">
        <f>IFERROR(VLOOKUP(A48,PLAN!B:AA,10,0),"")</f>
        <v/>
      </c>
      <c r="H48" s="225" t="str">
        <f>IFERROR(VLOOKUP(A48,PLAN!B:AA,11,0),"")</f>
        <v/>
      </c>
      <c r="I48" s="225" t="str">
        <f>IFERROR(VLOOKUP(A48,PLAN!B:AA,12,0),"")</f>
        <v/>
      </c>
      <c r="J48" s="225" t="str">
        <f>IFERROR(VLOOKUP(A48,PLAN!B:AA,15,0),"")</f>
        <v/>
      </c>
      <c r="K48" s="225" t="str">
        <f>IFERROR(VLOOKUP(A48,PLAN!B:AA,23,0),"")</f>
        <v/>
      </c>
      <c r="L48" s="227" t="str">
        <f>IFERROR(VLOOKUP(A48,PLAN!B:AA,24,0),"")</f>
        <v/>
      </c>
      <c r="M48" s="225" t="str">
        <f>IFERROR(VLOOKUP(A48,PLAN!B:AA,3,0),"")</f>
        <v/>
      </c>
      <c r="N48" s="225" t="str">
        <f>IFERROR(VLOOKUP(A48,PLAN!B:AA,2,0),"")</f>
        <v/>
      </c>
      <c r="O48" s="290" t="s">
        <v>887</v>
      </c>
      <c r="P48" s="258" t="s">
        <v>888</v>
      </c>
      <c r="Q48" s="154">
        <v>20</v>
      </c>
      <c r="R48" s="231" t="str">
        <f>IFERROR(VLOOKUP(P48,[6]Sheet1!$F:$I,4,),"")</f>
        <v/>
      </c>
      <c r="S48" s="232" t="str">
        <f>IFERROR(VLOOKUP(A48,PLAN!B:AA,19,0),"")</f>
        <v/>
      </c>
      <c r="T48" s="225" t="str">
        <f>IFERROR(VLOOKUP(A48,PLAN!B:AA,20,0),"")</f>
        <v/>
      </c>
      <c r="U48" s="233"/>
      <c r="V48" s="165"/>
      <c r="W48" s="234" t="s">
        <v>40</v>
      </c>
      <c r="X48" s="164"/>
      <c r="Y48" s="148"/>
      <c r="Z48" s="338">
        <v>46223</v>
      </c>
    </row>
    <row r="49" spans="1:26" s="163" customFormat="1" ht="21.6" hidden="1" customHeight="1">
      <c r="A49" s="177">
        <f t="shared" si="5"/>
        <v>0</v>
      </c>
      <c r="B49" s="225" t="str">
        <f>IFERROR(VLOOKUP(A49,PLAN!B:AA,5,0),"")</f>
        <v/>
      </c>
      <c r="C49" s="225" t="str">
        <f>IFERROR(VLOOKUP(A49,PLAN!B:AA,6,0),"")</f>
        <v/>
      </c>
      <c r="D49" s="225" t="str">
        <f>IFERROR(VLOOKUP(A49,PLAN!B:AA,7,0),"")</f>
        <v/>
      </c>
      <c r="E49" s="225" t="str">
        <f>IFERROR(VLOOKUP(A49,PLAN!B:AA,4,0),"")</f>
        <v/>
      </c>
      <c r="F49" s="226" t="str">
        <f>IFERROR(VLOOKUP(A49,PLAN!B:AA,9,0),"")</f>
        <v/>
      </c>
      <c r="G49" s="225" t="str">
        <f>IFERROR(VLOOKUP(A49,PLAN!B:AA,10,0),"")</f>
        <v/>
      </c>
      <c r="H49" s="225" t="str">
        <f>IFERROR(VLOOKUP(A49,PLAN!B:AA,11,0),"")</f>
        <v/>
      </c>
      <c r="I49" s="225" t="str">
        <f>IFERROR(VLOOKUP(A49,PLAN!B:AA,12,0),"")</f>
        <v/>
      </c>
      <c r="J49" s="225" t="str">
        <f>IFERROR(VLOOKUP(A49,PLAN!B:AA,15,0),"")</f>
        <v/>
      </c>
      <c r="K49" s="225" t="str">
        <f>IFERROR(VLOOKUP(A49,PLAN!B:AA,23,0),"")</f>
        <v/>
      </c>
      <c r="L49" s="227" t="str">
        <f>IFERROR(VLOOKUP(A49,PLAN!B:AA,24,0),"")</f>
        <v/>
      </c>
      <c r="M49" s="225" t="str">
        <f>IFERROR(VLOOKUP(A49,PLAN!B:AA,3,0),"")</f>
        <v/>
      </c>
      <c r="N49" s="225" t="str">
        <f>IFERROR(VLOOKUP(A49,PLAN!B:AA,2,0),"")</f>
        <v/>
      </c>
      <c r="O49" s="290" t="s">
        <v>899</v>
      </c>
      <c r="P49" s="337" t="s">
        <v>900</v>
      </c>
      <c r="Q49" s="154">
        <v>14</v>
      </c>
      <c r="R49" s="231" t="str">
        <f>IFERROR(VLOOKUP(P49,[6]Sheet1!$F:$I,4,),"")</f>
        <v/>
      </c>
      <c r="S49" s="232" t="str">
        <f>IFERROR(VLOOKUP(A49,PLAN!B:AA,19,0),"")</f>
        <v/>
      </c>
      <c r="T49" s="225" t="str">
        <f>IFERROR(VLOOKUP(A49,PLAN!B:AA,20,0),"")</f>
        <v/>
      </c>
      <c r="U49" s="233"/>
      <c r="V49" s="165"/>
      <c r="W49" s="234" t="s">
        <v>40</v>
      </c>
      <c r="X49" s="164"/>
      <c r="Y49" s="148"/>
      <c r="Z49" s="338">
        <v>46223</v>
      </c>
    </row>
    <row r="50" spans="1:26" s="163" customFormat="1" ht="21.6" hidden="1" customHeight="1">
      <c r="A50" s="177">
        <f t="shared" si="5"/>
        <v>0</v>
      </c>
      <c r="B50" s="225" t="str">
        <f>IFERROR(VLOOKUP(A50,PLAN!B:AA,5,0),"")</f>
        <v/>
      </c>
      <c r="C50" s="225" t="str">
        <f>IFERROR(VLOOKUP(A50,PLAN!B:AA,6,0),"")</f>
        <v/>
      </c>
      <c r="D50" s="225" t="str">
        <f>IFERROR(VLOOKUP(A50,PLAN!B:AA,7,0),"")</f>
        <v/>
      </c>
      <c r="E50" s="225" t="str">
        <f>IFERROR(VLOOKUP(A50,PLAN!B:AA,4,0),"")</f>
        <v/>
      </c>
      <c r="F50" s="226" t="str">
        <f>IFERROR(VLOOKUP(A50,PLAN!B:AA,9,0),"")</f>
        <v/>
      </c>
      <c r="G50" s="225" t="str">
        <f>IFERROR(VLOOKUP(A50,PLAN!B:AA,10,0),"")</f>
        <v/>
      </c>
      <c r="H50" s="225" t="str">
        <f>IFERROR(VLOOKUP(A50,PLAN!B:AA,11,0),"")</f>
        <v/>
      </c>
      <c r="I50" s="225" t="str">
        <f>IFERROR(VLOOKUP(A50,PLAN!B:AA,12,0),"")</f>
        <v/>
      </c>
      <c r="J50" s="225" t="str">
        <f>IFERROR(VLOOKUP(A50,PLAN!B:AA,15,0),"")</f>
        <v/>
      </c>
      <c r="K50" s="225" t="str">
        <f>IFERROR(VLOOKUP(A50,PLAN!B:AA,23,0),"")</f>
        <v/>
      </c>
      <c r="L50" s="227" t="str">
        <f>IFERROR(VLOOKUP(A50,PLAN!B:AA,24,0),"")</f>
        <v/>
      </c>
      <c r="M50" s="225" t="str">
        <f>IFERROR(VLOOKUP(A50,PLAN!B:AA,3,0),"")</f>
        <v/>
      </c>
      <c r="N50" s="225" t="str">
        <f>IFERROR(VLOOKUP(A50,PLAN!B:AA,2,0),"")</f>
        <v/>
      </c>
      <c r="O50" s="290" t="s">
        <v>1065</v>
      </c>
      <c r="P50" s="258" t="s">
        <v>1066</v>
      </c>
      <c r="Q50" s="334">
        <v>1276</v>
      </c>
      <c r="R50" s="231" t="str">
        <f>IFERROR(VLOOKUP(P50,[6]Sheet1!$F:$I,4,),"")</f>
        <v/>
      </c>
      <c r="S50" s="232" t="str">
        <f>IFERROR(VLOOKUP(A50,PLAN!B:AA,19,0),"")</f>
        <v/>
      </c>
      <c r="T50" s="225" t="str">
        <f>IFERROR(VLOOKUP(A50,PLAN!B:AA,20,0),"")</f>
        <v/>
      </c>
      <c r="U50" s="233"/>
      <c r="V50" s="165"/>
      <c r="W50" s="234" t="s">
        <v>40</v>
      </c>
      <c r="X50" s="164"/>
      <c r="Y50" s="148"/>
      <c r="Z50" s="338">
        <v>46223</v>
      </c>
    </row>
    <row r="51" spans="1:26" s="163" customFormat="1" ht="21.6" hidden="1" customHeight="1">
      <c r="A51" s="177">
        <f t="shared" si="5"/>
        <v>0</v>
      </c>
      <c r="B51" s="225" t="str">
        <f>IFERROR(VLOOKUP(A51,PLAN!B:AA,5,0),"")</f>
        <v/>
      </c>
      <c r="C51" s="225" t="str">
        <f>IFERROR(VLOOKUP(A51,PLAN!B:AA,6,0),"")</f>
        <v/>
      </c>
      <c r="D51" s="225" t="str">
        <f>IFERROR(VLOOKUP(A51,PLAN!B:AA,7,0),"")</f>
        <v/>
      </c>
      <c r="E51" s="225" t="str">
        <f>IFERROR(VLOOKUP(A51,PLAN!B:AA,4,0),"")</f>
        <v/>
      </c>
      <c r="F51" s="226" t="str">
        <f>IFERROR(VLOOKUP(A51,PLAN!B:AA,9,0),"")</f>
        <v/>
      </c>
      <c r="G51" s="225" t="str">
        <f>IFERROR(VLOOKUP(A51,PLAN!B:AA,10,0),"")</f>
        <v/>
      </c>
      <c r="H51" s="225" t="str">
        <f>IFERROR(VLOOKUP(A51,PLAN!B:AA,11,0),"")</f>
        <v/>
      </c>
      <c r="I51" s="225" t="str">
        <f>IFERROR(VLOOKUP(A51,PLAN!B:AA,12,0),"")</f>
        <v/>
      </c>
      <c r="J51" s="225" t="str">
        <f>IFERROR(VLOOKUP(A51,PLAN!B:AA,15,0),"")</f>
        <v/>
      </c>
      <c r="K51" s="225" t="str">
        <f>IFERROR(VLOOKUP(A51,PLAN!B:AA,23,0),"")</f>
        <v/>
      </c>
      <c r="L51" s="227" t="str">
        <f>IFERROR(VLOOKUP(A51,PLAN!B:AA,24,0),"")</f>
        <v/>
      </c>
      <c r="M51" s="225" t="str">
        <f>IFERROR(VLOOKUP(A51,PLAN!B:AA,3,0),"")</f>
        <v/>
      </c>
      <c r="N51" s="225" t="str">
        <f>IFERROR(VLOOKUP(A51,PLAN!B:AA,2,0),"")</f>
        <v/>
      </c>
      <c r="O51" s="290" t="s">
        <v>1067</v>
      </c>
      <c r="P51" s="258" t="s">
        <v>1068</v>
      </c>
      <c r="Q51" s="334">
        <f>I46-Q46-Q47-Q48-Q49-Q50</f>
        <v>1050</v>
      </c>
      <c r="R51" s="231" t="str">
        <f>IFERROR(VLOOKUP(P51,[6]Sheet1!$F:$I,4,),"")</f>
        <v/>
      </c>
      <c r="S51" s="232" t="str">
        <f>IFERROR(VLOOKUP(A51,PLAN!B:AA,19,0),"")</f>
        <v/>
      </c>
      <c r="T51" s="225" t="str">
        <f>IFERROR(VLOOKUP(A51,PLAN!B:AA,20,0),"")</f>
        <v/>
      </c>
      <c r="U51" s="233"/>
      <c r="V51" s="165"/>
      <c r="W51" s="234" t="s">
        <v>40</v>
      </c>
      <c r="X51" s="164"/>
      <c r="Y51" s="148"/>
      <c r="Z51" s="338">
        <v>46223</v>
      </c>
    </row>
    <row r="52" spans="1:26" s="163" customFormat="1" ht="21.6" hidden="1" customHeight="1">
      <c r="A52" s="177" t="str">
        <f t="shared" si="5"/>
        <v>Jul29-25</v>
      </c>
      <c r="B52" s="225">
        <f>IFERROR(VLOOKUP(A52,PLAN!B:AA,5,0),"")</f>
        <v>11134235</v>
      </c>
      <c r="C52" s="225" t="str">
        <f>IFERROR(VLOOKUP(A52,PLAN!B:AA,6,0),"")</f>
        <v>1036068-S-AK</v>
      </c>
      <c r="D52" s="225" t="str">
        <f>IFERROR(VLOOKUP(A52,PLAN!B:AA,7,0),"")</f>
        <v>AHW14R001S CN</v>
      </c>
      <c r="E52" s="225" t="str">
        <f>IFERROR(VLOOKUP(A52,PLAN!B:AA,4,0),"")</f>
        <v>1001916976</v>
      </c>
      <c r="F52" s="226">
        <f>IFERROR(VLOOKUP(A52,PLAN!B:AA,9,0),"")</f>
        <v>46232</v>
      </c>
      <c r="G52" s="225" t="str">
        <f>IFERROR(VLOOKUP(A52,PLAN!B:AA,10,0),"")</f>
        <v>0103553788</v>
      </c>
      <c r="H52" s="225" t="str">
        <f>IFERROR(VLOOKUP(A52,PLAN!B:AA,11,0),"")</f>
        <v>260715A05A</v>
      </c>
      <c r="I52" s="225">
        <f>IFERROR(VLOOKUP(A52,PLAN!B:AA,12,0),"")</f>
        <v>2386</v>
      </c>
      <c r="J52" s="225" t="str">
        <f>IFERROR(VLOOKUP(A52,PLAN!B:AA,15,0),"")</f>
        <v>China</v>
      </c>
      <c r="K52" s="225">
        <f>IFERROR(VLOOKUP(A52,PLAN!B:AA,23,0),"")</f>
        <v>0</v>
      </c>
      <c r="L52" s="227">
        <f>IFERROR(VLOOKUP(A52,PLAN!B:AA,24,0),"")</f>
        <v>0</v>
      </c>
      <c r="M52" s="225" t="str">
        <f>IFERROR(VLOOKUP(A52,PLAN!B:AA,3,0),"")</f>
        <v>2332192-0-C-CN</v>
      </c>
      <c r="N52" s="225">
        <f>IFERROR(VLOOKUP(A52,PLAN!B:AA,2,0),"")</f>
        <v>12120774</v>
      </c>
      <c r="O52" s="290" t="s">
        <v>901</v>
      </c>
      <c r="P52" s="258" t="s">
        <v>902</v>
      </c>
      <c r="Q52" s="334">
        <f>I52-Q53-Q54-Q55</f>
        <v>161</v>
      </c>
      <c r="R52" s="231" t="str">
        <f>IFERROR(VLOOKUP(P52,[6]Sheet1!$F:$I,4,),"")</f>
        <v/>
      </c>
      <c r="S52" s="232">
        <f>IFERROR(VLOOKUP(A52,PLAN!B:AA,19,0),"")</f>
        <v>46223</v>
      </c>
      <c r="T52" s="225" t="str">
        <f>IFERROR(VLOOKUP(A52,PLAN!B:AA,20,0),"")</f>
        <v>M5</v>
      </c>
      <c r="U52" s="233"/>
      <c r="V52" s="165"/>
      <c r="W52" s="234" t="str">
        <f>IFERROR(VLOOKUP(A52,PLAN!B:AB,21,),"")</f>
        <v>F3</v>
      </c>
      <c r="X52" s="164"/>
      <c r="Y52" s="148" t="s">
        <v>994</v>
      </c>
      <c r="Z52" s="338">
        <f>VLOOKUP(Y52,PLAN!B:AI,19,0)</f>
        <v>46223</v>
      </c>
    </row>
    <row r="53" spans="1:26" s="163" customFormat="1" ht="21.6" hidden="1" customHeight="1">
      <c r="A53" s="177"/>
      <c r="B53" s="225"/>
      <c r="C53" s="225"/>
      <c r="D53" s="225"/>
      <c r="E53" s="225"/>
      <c r="F53" s="226"/>
      <c r="G53" s="225"/>
      <c r="H53" s="225"/>
      <c r="I53" s="225"/>
      <c r="J53" s="225"/>
      <c r="K53" s="225"/>
      <c r="L53" s="227"/>
      <c r="M53" s="225"/>
      <c r="N53" s="225"/>
      <c r="O53" s="290" t="s">
        <v>1067</v>
      </c>
      <c r="P53" s="258" t="s">
        <v>1068</v>
      </c>
      <c r="Q53" s="334">
        <v>226</v>
      </c>
      <c r="R53" s="231" t="str">
        <f>IFERROR(VLOOKUP(P53,[6]Sheet1!$F:$I,4,),"")</f>
        <v/>
      </c>
      <c r="S53" s="232"/>
      <c r="T53" s="225"/>
      <c r="U53" s="233"/>
      <c r="V53" s="165"/>
      <c r="W53" s="234" t="s">
        <v>40</v>
      </c>
      <c r="X53" s="164"/>
      <c r="Y53" s="148"/>
      <c r="Z53" s="338">
        <v>46223</v>
      </c>
    </row>
    <row r="54" spans="1:26" s="163" customFormat="1" ht="21.6" hidden="1" customHeight="1">
      <c r="A54" s="177"/>
      <c r="B54" s="225"/>
      <c r="C54" s="225"/>
      <c r="D54" s="225"/>
      <c r="E54" s="225"/>
      <c r="F54" s="226"/>
      <c r="G54" s="225"/>
      <c r="H54" s="225"/>
      <c r="I54" s="225"/>
      <c r="J54" s="225"/>
      <c r="K54" s="225"/>
      <c r="L54" s="227"/>
      <c r="M54" s="225"/>
      <c r="N54" s="225"/>
      <c r="O54" s="290" t="s">
        <v>1069</v>
      </c>
      <c r="P54" s="258" t="s">
        <v>1070</v>
      </c>
      <c r="Q54" s="154">
        <v>1277</v>
      </c>
      <c r="R54" s="231" t="str">
        <f>IFERROR(VLOOKUP(P54,[6]Sheet1!$F:$I,4,),"")</f>
        <v/>
      </c>
      <c r="S54" s="232"/>
      <c r="T54" s="225"/>
      <c r="U54" s="233"/>
      <c r="V54" s="165"/>
      <c r="W54" s="234" t="s">
        <v>40</v>
      </c>
      <c r="X54" s="164"/>
      <c r="Y54" s="148"/>
      <c r="Z54" s="338">
        <v>46223</v>
      </c>
    </row>
    <row r="55" spans="1:26" s="163" customFormat="1" ht="21.6" hidden="1" customHeight="1">
      <c r="A55" s="177"/>
      <c r="B55" s="225"/>
      <c r="C55" s="225"/>
      <c r="D55" s="225"/>
      <c r="E55" s="225"/>
      <c r="F55" s="226"/>
      <c r="G55" s="225"/>
      <c r="H55" s="225"/>
      <c r="I55" s="225"/>
      <c r="J55" s="225"/>
      <c r="K55" s="225"/>
      <c r="L55" s="227"/>
      <c r="M55" s="225"/>
      <c r="N55" s="225"/>
      <c r="O55" s="290" t="s">
        <v>1071</v>
      </c>
      <c r="P55" s="258" t="s">
        <v>1072</v>
      </c>
      <c r="Q55" s="260">
        <v>722</v>
      </c>
      <c r="R55" s="231" t="str">
        <f>IFERROR(VLOOKUP(P55,[6]Sheet1!$F:$I,4,),"")</f>
        <v/>
      </c>
      <c r="S55" s="232"/>
      <c r="T55" s="225"/>
      <c r="U55" s="233"/>
      <c r="V55" s="165"/>
      <c r="W55" s="234" t="s">
        <v>40</v>
      </c>
      <c r="X55" s="164"/>
      <c r="Y55" s="148"/>
      <c r="Z55" s="338">
        <v>46223</v>
      </c>
    </row>
    <row r="56" spans="1:26" s="163" customFormat="1" ht="21.6" hidden="1" customHeight="1">
      <c r="A56" s="177" t="str">
        <f t="shared" ref="A56:A97" si="8">Y56</f>
        <v>Jul29-44</v>
      </c>
      <c r="B56" s="225">
        <f>IFERROR(VLOOKUP(A56,PLAN!B:AA,5,0),"")</f>
        <v>11134235</v>
      </c>
      <c r="C56" s="225" t="str">
        <f>IFERROR(VLOOKUP(A56,PLAN!B:AA,6,0),"")</f>
        <v>1036068-S-AK</v>
      </c>
      <c r="D56" s="225" t="str">
        <f>IFERROR(VLOOKUP(A56,PLAN!B:AA,7,0),"")</f>
        <v>AHW14R001S CN</v>
      </c>
      <c r="E56" s="225" t="str">
        <f>IFERROR(VLOOKUP(A56,PLAN!B:AA,4,0),"")</f>
        <v>1001916995</v>
      </c>
      <c r="F56" s="226">
        <f>IFERROR(VLOOKUP(A56,PLAN!B:AA,9,0),"")</f>
        <v>46232</v>
      </c>
      <c r="G56" s="225" t="str">
        <f>IFERROR(VLOOKUP(A56,PLAN!B:AA,10,0),"")</f>
        <v>0103553807</v>
      </c>
      <c r="H56" s="225" t="str">
        <f>IFERROR(VLOOKUP(A56,PLAN!B:AA,11,0),"")</f>
        <v>260715A24A</v>
      </c>
      <c r="I56" s="225">
        <f>IFERROR(VLOOKUP(A56,PLAN!B:AA,12,0),"")</f>
        <v>3586</v>
      </c>
      <c r="J56" s="225" t="str">
        <f>IFERROR(VLOOKUP(A56,PLAN!B:AA,15,0),"")</f>
        <v>China</v>
      </c>
      <c r="K56" s="225">
        <f>IFERROR(VLOOKUP(A56,PLAN!B:AA,23,0),"")</f>
        <v>0</v>
      </c>
      <c r="L56" s="227">
        <f>IFERROR(VLOOKUP(A56,PLAN!B:AA,24,0),"")</f>
        <v>0</v>
      </c>
      <c r="M56" s="225" t="str">
        <f>IFERROR(VLOOKUP(A56,PLAN!B:AA,3,0),"")</f>
        <v>2332192-0-C-CN</v>
      </c>
      <c r="N56" s="225">
        <f>IFERROR(VLOOKUP(A56,PLAN!B:AA,2,0),"")</f>
        <v>12120774</v>
      </c>
      <c r="O56" s="290" t="s">
        <v>1073</v>
      </c>
      <c r="P56" s="258" t="s">
        <v>1074</v>
      </c>
      <c r="Q56" s="154">
        <v>1260</v>
      </c>
      <c r="R56" s="231" t="str">
        <f>IFERROR(VLOOKUP(P56,[6]Sheet1!$F:$I,4,),"")</f>
        <v/>
      </c>
      <c r="S56" s="232">
        <f>IFERROR(VLOOKUP(A56,PLAN!B:AA,19,0),"")</f>
        <v>46223</v>
      </c>
      <c r="T56" s="225" t="str">
        <f>IFERROR(VLOOKUP(A56,PLAN!B:AA,20,0),"")</f>
        <v>M8</v>
      </c>
      <c r="U56" s="233"/>
      <c r="V56" s="165"/>
      <c r="W56" s="234" t="str">
        <f>IFERROR(VLOOKUP(A56,PLAN!B:AB,21,),"")</f>
        <v>CAG</v>
      </c>
      <c r="X56" s="164"/>
      <c r="Y56" s="148" t="s">
        <v>996</v>
      </c>
      <c r="Z56" s="338">
        <f>VLOOKUP(Y56,PLAN!B:AI,19,0)</f>
        <v>46223</v>
      </c>
    </row>
    <row r="57" spans="1:26" s="163" customFormat="1" ht="21.6" hidden="1" customHeight="1">
      <c r="A57" s="177"/>
      <c r="B57" s="225"/>
      <c r="C57" s="225"/>
      <c r="D57" s="225"/>
      <c r="E57" s="225"/>
      <c r="F57" s="226"/>
      <c r="G57" s="225"/>
      <c r="H57" s="225"/>
      <c r="I57" s="225"/>
      <c r="J57" s="225"/>
      <c r="K57" s="225"/>
      <c r="L57" s="227"/>
      <c r="M57" s="225"/>
      <c r="N57" s="225"/>
      <c r="O57" s="290" t="s">
        <v>1071</v>
      </c>
      <c r="P57" s="258" t="s">
        <v>1072</v>
      </c>
      <c r="Q57" s="154">
        <v>554</v>
      </c>
      <c r="R57" s="231" t="str">
        <f>IFERROR(VLOOKUP(P57,[6]Sheet1!$F:$I,4,),"")</f>
        <v/>
      </c>
      <c r="S57" s="232"/>
      <c r="T57" s="225"/>
      <c r="U57" s="233"/>
      <c r="V57" s="165"/>
      <c r="W57" s="234" t="s">
        <v>252</v>
      </c>
      <c r="X57" s="164"/>
      <c r="Y57" s="148"/>
      <c r="Z57" s="338">
        <v>46223</v>
      </c>
    </row>
    <row r="58" spans="1:26" s="163" customFormat="1" ht="21.6" hidden="1" customHeight="1">
      <c r="A58" s="177"/>
      <c r="B58" s="225"/>
      <c r="C58" s="225"/>
      <c r="D58" s="225"/>
      <c r="E58" s="225"/>
      <c r="F58" s="226"/>
      <c r="G58" s="225"/>
      <c r="H58" s="225"/>
      <c r="I58" s="225"/>
      <c r="J58" s="225"/>
      <c r="K58" s="225"/>
      <c r="L58" s="227"/>
      <c r="M58" s="225"/>
      <c r="N58" s="225"/>
      <c r="O58" s="290" t="s">
        <v>1075</v>
      </c>
      <c r="P58" s="258" t="s">
        <v>1076</v>
      </c>
      <c r="Q58" s="334">
        <v>1278</v>
      </c>
      <c r="R58" s="231" t="str">
        <f>IFERROR(VLOOKUP(P58,[6]Sheet1!$F:$I,4,),"")</f>
        <v/>
      </c>
      <c r="S58" s="232"/>
      <c r="T58" s="225"/>
      <c r="U58" s="233"/>
      <c r="V58" s="165"/>
      <c r="W58" s="234" t="s">
        <v>252</v>
      </c>
      <c r="X58" s="164"/>
      <c r="Y58" s="148"/>
      <c r="Z58" s="338">
        <v>46223</v>
      </c>
    </row>
    <row r="59" spans="1:26" s="163" customFormat="1" ht="21.6" hidden="1" customHeight="1">
      <c r="A59" s="177"/>
      <c r="B59" s="225"/>
      <c r="C59" s="225"/>
      <c r="D59" s="225"/>
      <c r="E59" s="225"/>
      <c r="F59" s="226"/>
      <c r="G59" s="225"/>
      <c r="H59" s="225"/>
      <c r="I59" s="225"/>
      <c r="J59" s="225"/>
      <c r="K59" s="225"/>
      <c r="L59" s="227"/>
      <c r="M59" s="225"/>
      <c r="N59" s="225"/>
      <c r="O59" s="290" t="s">
        <v>1077</v>
      </c>
      <c r="P59" s="258" t="s">
        <v>1078</v>
      </c>
      <c r="Q59" s="154">
        <f>I56-Q56-Q57-Q58</f>
        <v>494</v>
      </c>
      <c r="R59" s="231" t="str">
        <f>IFERROR(VLOOKUP(P59,[6]Sheet1!$F:$I,4,),"")</f>
        <v/>
      </c>
      <c r="S59" s="232"/>
      <c r="T59" s="225"/>
      <c r="U59" s="233"/>
      <c r="V59" s="165"/>
      <c r="W59" s="234" t="s">
        <v>252</v>
      </c>
      <c r="X59" s="164"/>
      <c r="Y59" s="148"/>
      <c r="Z59" s="338">
        <v>46223</v>
      </c>
    </row>
    <row r="60" spans="1:26" s="163" customFormat="1" ht="28.2" hidden="1" customHeight="1">
      <c r="A60" s="177" t="str">
        <f t="shared" si="8"/>
        <v>Jul30-01</v>
      </c>
      <c r="B60" s="225">
        <f>IFERROR(VLOOKUP(A60,PLAN!B:AA,5,0),"")</f>
        <v>11134237</v>
      </c>
      <c r="C60" s="225" t="str">
        <f>IFERROR(VLOOKUP(A60,PLAN!B:AA,6,0),"")</f>
        <v>1436196-Q-A</v>
      </c>
      <c r="D60" s="225" t="str">
        <f>IFERROR(VLOOKUP(A60,PLAN!B:AA,7,0),"")</f>
        <v>AHW14R004S CN</v>
      </c>
      <c r="E60" s="225" t="str">
        <f>IFERROR(VLOOKUP(A60,PLAN!B:AA,4,0),"")</f>
        <v>1001916996</v>
      </c>
      <c r="F60" s="226">
        <f>IFERROR(VLOOKUP(A60,PLAN!B:AA,9,0),"")</f>
        <v>46233</v>
      </c>
      <c r="G60" s="225" t="str">
        <f>IFERROR(VLOOKUP(A60,PLAN!B:AA,10,0),"")</f>
        <v>0103553808</v>
      </c>
      <c r="H60" s="225" t="str">
        <f>IFERROR(VLOOKUP(A60,PLAN!B:AA,11,0),"")</f>
        <v>260715A25A</v>
      </c>
      <c r="I60" s="225">
        <f>IFERROR(VLOOKUP(A60,PLAN!B:AA,12,0),"")</f>
        <v>354</v>
      </c>
      <c r="J60" s="225" t="str">
        <f>IFERROR(VLOOKUP(A60,PLAN!B:AA,15,0),"")</f>
        <v>China</v>
      </c>
      <c r="K60" s="225">
        <f>IFERROR(VLOOKUP(A60,PLAN!B:AA,23,0),"")</f>
        <v>0</v>
      </c>
      <c r="L60" s="227">
        <f>IFERROR(VLOOKUP(A60,PLAN!B:AA,24,0),"")</f>
        <v>0</v>
      </c>
      <c r="M60" s="225" t="str">
        <f>IFERROR(VLOOKUP(A60,PLAN!B:AA,3,0),"")</f>
        <v>2332200-0-C-CN</v>
      </c>
      <c r="N60" s="225">
        <f>IFERROR(VLOOKUP(A60,PLAN!B:AA,2,0),"")</f>
        <v>12125012</v>
      </c>
      <c r="O60" s="290" t="s">
        <v>1025</v>
      </c>
      <c r="P60" s="337" t="s">
        <v>1026</v>
      </c>
      <c r="Q60" s="154">
        <v>4</v>
      </c>
      <c r="R60" s="231" t="str">
        <f>IFERROR(VLOOKUP(P60,[6]Sheet1!$F:$I,4,),"")</f>
        <v/>
      </c>
      <c r="S60" s="232">
        <f>IFERROR(VLOOKUP(A60,PLAN!B:AA,19,0),"")</f>
        <v>46224</v>
      </c>
      <c r="T60" s="225" t="str">
        <f>IFERROR(VLOOKUP(A60,PLAN!B:AA,20,0),"")</f>
        <v>M1</v>
      </c>
      <c r="U60" s="233"/>
      <c r="V60" s="165"/>
      <c r="W60" s="234" t="str">
        <f>IFERROR(VLOOKUP(A60,PLAN!B:AB,21,),"")</f>
        <v>F3</v>
      </c>
      <c r="X60" s="164"/>
      <c r="Y60" s="148" t="s">
        <v>997</v>
      </c>
      <c r="Z60" s="338">
        <f>VLOOKUP(Y60,PLAN!B:AI,19,0)</f>
        <v>46224</v>
      </c>
    </row>
    <row r="61" spans="1:26" s="163" customFormat="1" ht="28.2" hidden="1" customHeight="1">
      <c r="A61" s="177"/>
      <c r="B61" s="225"/>
      <c r="C61" s="225"/>
      <c r="D61" s="225"/>
      <c r="E61" s="225"/>
      <c r="F61" s="226"/>
      <c r="G61" s="225"/>
      <c r="H61" s="225"/>
      <c r="I61" s="225"/>
      <c r="J61" s="225"/>
      <c r="K61" s="225"/>
      <c r="L61" s="227"/>
      <c r="M61" s="225"/>
      <c r="N61" s="225"/>
      <c r="O61" s="290" t="s">
        <v>1027</v>
      </c>
      <c r="P61" s="258" t="s">
        <v>1028</v>
      </c>
      <c r="Q61" s="154">
        <f>I60-Q60</f>
        <v>350</v>
      </c>
      <c r="R61" s="231" t="str">
        <f>IFERROR(VLOOKUP(P61,[6]Sheet1!$F:$I,4,),"")</f>
        <v/>
      </c>
      <c r="S61" s="232"/>
      <c r="T61" s="225"/>
      <c r="U61" s="233"/>
      <c r="V61" s="165"/>
      <c r="W61" s="234" t="s">
        <v>40</v>
      </c>
      <c r="X61" s="164"/>
      <c r="Y61" s="148"/>
      <c r="Z61" s="338">
        <v>46224</v>
      </c>
    </row>
    <row r="62" spans="1:26" s="163" customFormat="1" ht="28.2" hidden="1" customHeight="1">
      <c r="A62" s="177" t="str">
        <f t="shared" si="8"/>
        <v>Jul30-02</v>
      </c>
      <c r="B62" s="225">
        <f>IFERROR(VLOOKUP(A62,PLAN!B:AA,5,0),"")</f>
        <v>11134237</v>
      </c>
      <c r="C62" s="225" t="str">
        <f>IFERROR(VLOOKUP(A62,PLAN!B:AA,6,0),"")</f>
        <v>1436196-Q-A</v>
      </c>
      <c r="D62" s="225" t="str">
        <f>IFERROR(VLOOKUP(A62,PLAN!B:AA,7,0),"")</f>
        <v>AHW14R004S CN</v>
      </c>
      <c r="E62" s="225" t="str">
        <f>IFERROR(VLOOKUP(A62,PLAN!B:AA,4,0),"")</f>
        <v>1001916997</v>
      </c>
      <c r="F62" s="226">
        <f>IFERROR(VLOOKUP(A62,PLAN!B:AA,9,0),"")</f>
        <v>46233</v>
      </c>
      <c r="G62" s="225" t="str">
        <f>IFERROR(VLOOKUP(A62,PLAN!B:AA,10,0),"")</f>
        <v>0103553809</v>
      </c>
      <c r="H62" s="225" t="str">
        <f>IFERROR(VLOOKUP(A62,PLAN!B:AA,11,0),"")</f>
        <v>260715A26A</v>
      </c>
      <c r="I62" s="225">
        <f>IFERROR(VLOOKUP(A62,PLAN!B:AA,12,0),"")</f>
        <v>3216</v>
      </c>
      <c r="J62" s="225" t="str">
        <f>IFERROR(VLOOKUP(A62,PLAN!B:AA,15,0),"")</f>
        <v>China</v>
      </c>
      <c r="K62" s="225">
        <f>IFERROR(VLOOKUP(A62,PLAN!B:AA,23,0),"")</f>
        <v>0</v>
      </c>
      <c r="L62" s="227">
        <f>IFERROR(VLOOKUP(A62,PLAN!B:AA,24,0),"")</f>
        <v>0</v>
      </c>
      <c r="M62" s="225" t="str">
        <f>IFERROR(VLOOKUP(A62,PLAN!B:AA,3,0),"")</f>
        <v>2332200-0-C-CN</v>
      </c>
      <c r="N62" s="225">
        <f>IFERROR(VLOOKUP(A62,PLAN!B:AA,2,0),"")</f>
        <v>12125012</v>
      </c>
      <c r="O62" s="290" t="s">
        <v>1029</v>
      </c>
      <c r="P62" s="258" t="s">
        <v>1030</v>
      </c>
      <c r="Q62" s="154">
        <v>1260</v>
      </c>
      <c r="R62" s="231" t="str">
        <f>IFERROR(VLOOKUP(P62,[6]Sheet1!$F:$I,4,),"")</f>
        <v/>
      </c>
      <c r="S62" s="232">
        <f>IFERROR(VLOOKUP(A62,PLAN!B:AA,19,0),"")</f>
        <v>46224</v>
      </c>
      <c r="T62" s="225" t="str">
        <f>IFERROR(VLOOKUP(A62,PLAN!B:AA,20,0),"")</f>
        <v>M1</v>
      </c>
      <c r="U62" s="233"/>
      <c r="V62" s="165"/>
      <c r="W62" s="234" t="str">
        <f>IFERROR(VLOOKUP(A62,PLAN!B:AB,21,),"")</f>
        <v>F3</v>
      </c>
      <c r="X62" s="164"/>
      <c r="Y62" s="148" t="s">
        <v>998</v>
      </c>
      <c r="Z62" s="338">
        <f>VLOOKUP(Y62,PLAN!B:AI,19,0)</f>
        <v>46224</v>
      </c>
    </row>
    <row r="63" spans="1:26" s="163" customFormat="1" ht="28.2" hidden="1" customHeight="1">
      <c r="A63" s="177"/>
      <c r="B63" s="225"/>
      <c r="C63" s="225"/>
      <c r="D63" s="225"/>
      <c r="E63" s="225"/>
      <c r="F63" s="226"/>
      <c r="G63" s="225"/>
      <c r="H63" s="225"/>
      <c r="I63" s="225"/>
      <c r="J63" s="225"/>
      <c r="K63" s="225"/>
      <c r="L63" s="227"/>
      <c r="M63" s="225"/>
      <c r="N63" s="225"/>
      <c r="O63" s="290" t="s">
        <v>1031</v>
      </c>
      <c r="P63" s="258" t="s">
        <v>1032</v>
      </c>
      <c r="Q63" s="154">
        <f>I62-Q62-Q64-Q65</f>
        <v>557</v>
      </c>
      <c r="R63" s="231" t="str">
        <f>IFERROR(VLOOKUP(P63,[6]Sheet1!$F:$I,4,),"")</f>
        <v/>
      </c>
      <c r="S63" s="232"/>
      <c r="T63" s="225"/>
      <c r="U63" s="233"/>
      <c r="V63" s="165"/>
      <c r="W63" s="234" t="s">
        <v>40</v>
      </c>
      <c r="X63" s="164"/>
      <c r="Y63" s="148"/>
      <c r="Z63" s="338">
        <v>46224</v>
      </c>
    </row>
    <row r="64" spans="1:26" s="163" customFormat="1" ht="28.2" hidden="1" customHeight="1">
      <c r="A64" s="177"/>
      <c r="B64" s="225"/>
      <c r="C64" s="225"/>
      <c r="D64" s="225"/>
      <c r="E64" s="225"/>
      <c r="F64" s="226"/>
      <c r="G64" s="225"/>
      <c r="H64" s="225"/>
      <c r="I64" s="225"/>
      <c r="J64" s="225"/>
      <c r="K64" s="225"/>
      <c r="L64" s="227"/>
      <c r="M64" s="225"/>
      <c r="N64" s="225"/>
      <c r="O64" s="290" t="s">
        <v>1015</v>
      </c>
      <c r="P64" s="258" t="s">
        <v>1016</v>
      </c>
      <c r="Q64" s="154">
        <v>124</v>
      </c>
      <c r="R64" s="231" t="str">
        <f>IFERROR(VLOOKUP(P64,[6]Sheet1!$F:$I,4,),"")</f>
        <v/>
      </c>
      <c r="S64" s="232"/>
      <c r="T64" s="225"/>
      <c r="U64" s="233"/>
      <c r="V64" s="165"/>
      <c r="W64" s="234" t="s">
        <v>40</v>
      </c>
      <c r="X64" s="164"/>
      <c r="Y64" s="148"/>
      <c r="Z64" s="338">
        <v>46224</v>
      </c>
    </row>
    <row r="65" spans="1:26" s="163" customFormat="1" ht="28.2" hidden="1" customHeight="1">
      <c r="A65" s="177"/>
      <c r="B65" s="225"/>
      <c r="C65" s="225"/>
      <c r="D65" s="225"/>
      <c r="E65" s="225"/>
      <c r="F65" s="226"/>
      <c r="G65" s="225"/>
      <c r="H65" s="225"/>
      <c r="I65" s="225"/>
      <c r="J65" s="225"/>
      <c r="K65" s="225"/>
      <c r="L65" s="227"/>
      <c r="M65" s="225"/>
      <c r="N65" s="225"/>
      <c r="O65" s="290" t="s">
        <v>1033</v>
      </c>
      <c r="P65" s="258" t="s">
        <v>1034</v>
      </c>
      <c r="Q65" s="154">
        <v>1275</v>
      </c>
      <c r="R65" s="231" t="str">
        <f>IFERROR(VLOOKUP(P65,[6]Sheet1!$F:$I,4,),"")</f>
        <v/>
      </c>
      <c r="S65" s="232"/>
      <c r="T65" s="225"/>
      <c r="U65" s="233"/>
      <c r="V65" s="165"/>
      <c r="W65" s="234" t="s">
        <v>40</v>
      </c>
      <c r="X65" s="164"/>
      <c r="Y65" s="148"/>
      <c r="Z65" s="338">
        <v>46224</v>
      </c>
    </row>
    <row r="66" spans="1:26" s="163" customFormat="1" ht="28.2" hidden="1" customHeight="1">
      <c r="A66" s="177" t="str">
        <f t="shared" si="8"/>
        <v>Jul30-03</v>
      </c>
      <c r="B66" s="225">
        <f>IFERROR(VLOOKUP(A66,PLAN!B:AA,5,0),"")</f>
        <v>11134237</v>
      </c>
      <c r="C66" s="225" t="str">
        <f>IFERROR(VLOOKUP(A66,PLAN!B:AA,6,0),"")</f>
        <v>1436196-Q-A</v>
      </c>
      <c r="D66" s="225" t="str">
        <f>IFERROR(VLOOKUP(A66,PLAN!B:AA,7,0),"")</f>
        <v>AHW14R004S CN</v>
      </c>
      <c r="E66" s="225" t="str">
        <f>IFERROR(VLOOKUP(A66,PLAN!B:AA,4,0),"")</f>
        <v>1001916998</v>
      </c>
      <c r="F66" s="226">
        <f>IFERROR(VLOOKUP(A66,PLAN!B:AA,9,0),"")</f>
        <v>46233</v>
      </c>
      <c r="G66" s="225" t="str">
        <f>IFERROR(VLOOKUP(A66,PLAN!B:AA,10,0),"")</f>
        <v>0103553810</v>
      </c>
      <c r="H66" s="225" t="str">
        <f>IFERROR(VLOOKUP(A66,PLAN!B:AA,11,0),"")</f>
        <v>260715A27A</v>
      </c>
      <c r="I66" s="225">
        <f>IFERROR(VLOOKUP(A66,PLAN!B:AA,12,0),"")</f>
        <v>357</v>
      </c>
      <c r="J66" s="225" t="str">
        <f>IFERROR(VLOOKUP(A66,PLAN!B:AA,15,0),"")</f>
        <v>China</v>
      </c>
      <c r="K66" s="225">
        <f>IFERROR(VLOOKUP(A66,PLAN!B:AA,23,0),"")</f>
        <v>3</v>
      </c>
      <c r="L66" s="227">
        <f>IFERROR(VLOOKUP(A66,PLAN!B:AA,24,0),"")</f>
        <v>0</v>
      </c>
      <c r="M66" s="225" t="str">
        <f>IFERROR(VLOOKUP(A66,PLAN!B:AA,3,0),"")</f>
        <v>2332200-0-C-CN</v>
      </c>
      <c r="N66" s="225">
        <f>IFERROR(VLOOKUP(A66,PLAN!B:AA,2,0),"")</f>
        <v>12125012</v>
      </c>
      <c r="O66" s="290" t="s">
        <v>1027</v>
      </c>
      <c r="P66" s="258" t="s">
        <v>1028</v>
      </c>
      <c r="Q66" s="154">
        <v>88</v>
      </c>
      <c r="R66" s="231" t="str">
        <f>IFERROR(VLOOKUP(P66,[6]Sheet1!$F:$I,4,),"")</f>
        <v/>
      </c>
      <c r="S66" s="232">
        <f>IFERROR(VLOOKUP(A66,PLAN!B:AA,19,0),"")</f>
        <v>46224</v>
      </c>
      <c r="T66" s="225" t="str">
        <f>IFERROR(VLOOKUP(A66,PLAN!B:AA,20,0),"")</f>
        <v>M2</v>
      </c>
      <c r="U66" s="233"/>
      <c r="V66" s="165"/>
      <c r="W66" s="234" t="str">
        <f>IFERROR(VLOOKUP(A66,PLAN!B:AB,21,),"")</f>
        <v>F3</v>
      </c>
      <c r="X66" s="164"/>
      <c r="Y66" s="148" t="s">
        <v>999</v>
      </c>
      <c r="Z66" s="338">
        <f>VLOOKUP(Y66,PLAN!B:AI,19,0)</f>
        <v>46224</v>
      </c>
    </row>
    <row r="67" spans="1:26" s="163" customFormat="1" ht="28.2" hidden="1" customHeight="1">
      <c r="A67" s="177"/>
      <c r="B67" s="225"/>
      <c r="C67" s="225"/>
      <c r="D67" s="225"/>
      <c r="E67" s="225"/>
      <c r="F67" s="226"/>
      <c r="G67" s="225"/>
      <c r="H67" s="225"/>
      <c r="I67" s="225"/>
      <c r="J67" s="225"/>
      <c r="K67" s="225"/>
      <c r="L67" s="227"/>
      <c r="M67" s="225"/>
      <c r="N67" s="225"/>
      <c r="O67" s="290" t="s">
        <v>1035</v>
      </c>
      <c r="P67" s="258" t="s">
        <v>1036</v>
      </c>
      <c r="Q67" s="154">
        <f>I66-Q66</f>
        <v>269</v>
      </c>
      <c r="R67" s="231" t="str">
        <f>IFERROR(VLOOKUP(P67,[6]Sheet1!$F:$I,4,),"")</f>
        <v/>
      </c>
      <c r="S67" s="232"/>
      <c r="T67" s="225"/>
      <c r="U67" s="233"/>
      <c r="V67" s="165"/>
      <c r="W67" s="234" t="s">
        <v>40</v>
      </c>
      <c r="X67" s="164"/>
      <c r="Y67" s="148"/>
      <c r="Z67" s="338">
        <v>46224</v>
      </c>
    </row>
    <row r="68" spans="1:26" s="163" customFormat="1" ht="28.2" hidden="1" customHeight="1">
      <c r="A68" s="177" t="str">
        <f t="shared" si="8"/>
        <v>Jul30-04</v>
      </c>
      <c r="B68" s="225">
        <f>IFERROR(VLOOKUP(A68,PLAN!B:AA,5,0),"")</f>
        <v>11134237</v>
      </c>
      <c r="C68" s="225" t="str">
        <f>IFERROR(VLOOKUP(A68,PLAN!B:AA,6,0),"")</f>
        <v>1436196-Q-A</v>
      </c>
      <c r="D68" s="225" t="str">
        <f>IFERROR(VLOOKUP(A68,PLAN!B:AA,7,0),"")</f>
        <v>AHW14R004S CN</v>
      </c>
      <c r="E68" s="225" t="str">
        <f>IFERROR(VLOOKUP(A68,PLAN!B:AA,4,0),"")</f>
        <v>1001916999</v>
      </c>
      <c r="F68" s="226">
        <f>IFERROR(VLOOKUP(A68,PLAN!B:AA,9,0),"")</f>
        <v>46233</v>
      </c>
      <c r="G68" s="225" t="str">
        <f>IFERROR(VLOOKUP(A68,PLAN!B:AA,10,0),"")</f>
        <v>0103553811</v>
      </c>
      <c r="H68" s="225" t="str">
        <f>IFERROR(VLOOKUP(A68,PLAN!B:AA,11,0),"")</f>
        <v>260715A28A</v>
      </c>
      <c r="I68" s="225">
        <f>IFERROR(VLOOKUP(A68,PLAN!B:AA,12,0),"")</f>
        <v>3216</v>
      </c>
      <c r="J68" s="225" t="str">
        <f>IFERROR(VLOOKUP(A68,PLAN!B:AA,15,0),"")</f>
        <v>China</v>
      </c>
      <c r="K68" s="225">
        <f>IFERROR(VLOOKUP(A68,PLAN!B:AA,23,0),"")</f>
        <v>0</v>
      </c>
      <c r="L68" s="227">
        <f>IFERROR(VLOOKUP(A68,PLAN!B:AA,24,0),"")</f>
        <v>0</v>
      </c>
      <c r="M68" s="225" t="str">
        <f>IFERROR(VLOOKUP(A68,PLAN!B:AA,3,0),"")</f>
        <v>2332200-0-C-CN</v>
      </c>
      <c r="N68" s="225">
        <f>IFERROR(VLOOKUP(A68,PLAN!B:AA,2,0),"")</f>
        <v>12125012</v>
      </c>
      <c r="O68" s="290" t="s">
        <v>1037</v>
      </c>
      <c r="P68" s="258" t="s">
        <v>1038</v>
      </c>
      <c r="Q68" s="154">
        <v>437</v>
      </c>
      <c r="R68" s="231" t="str">
        <f>IFERROR(VLOOKUP(P68,[6]Sheet1!$F:$I,4,),"")</f>
        <v/>
      </c>
      <c r="S68" s="232">
        <f>IFERROR(VLOOKUP(A68,PLAN!B:AA,19,0),"")</f>
        <v>46224</v>
      </c>
      <c r="T68" s="225" t="str">
        <f>IFERROR(VLOOKUP(A68,PLAN!B:AA,20,0),"")</f>
        <v>M2</v>
      </c>
      <c r="U68" s="233"/>
      <c r="V68" s="165"/>
      <c r="W68" s="234" t="str">
        <f>IFERROR(VLOOKUP(A68,PLAN!B:AB,21,),"")</f>
        <v>F3</v>
      </c>
      <c r="X68" s="164"/>
      <c r="Y68" s="148" t="s">
        <v>1000</v>
      </c>
      <c r="Z68" s="338">
        <f>VLOOKUP(Y68,PLAN!B:AI,19,0)</f>
        <v>46224</v>
      </c>
    </row>
    <row r="69" spans="1:26" s="163" customFormat="1" ht="28.2" hidden="1" customHeight="1">
      <c r="A69" s="177"/>
      <c r="B69" s="225"/>
      <c r="C69" s="225"/>
      <c r="D69" s="225"/>
      <c r="E69" s="225"/>
      <c r="F69" s="226"/>
      <c r="G69" s="225"/>
      <c r="H69" s="225"/>
      <c r="I69" s="225"/>
      <c r="J69" s="225"/>
      <c r="K69" s="225"/>
      <c r="L69" s="227"/>
      <c r="M69" s="225"/>
      <c r="N69" s="225"/>
      <c r="O69" s="290" t="s">
        <v>1039</v>
      </c>
      <c r="P69" s="258" t="s">
        <v>1040</v>
      </c>
      <c r="Q69" s="154">
        <v>438</v>
      </c>
      <c r="R69" s="231" t="str">
        <f>IFERROR(VLOOKUP(P69,[6]Sheet1!$F:$I,4,),"")</f>
        <v/>
      </c>
      <c r="S69" s="232"/>
      <c r="T69" s="225"/>
      <c r="U69" s="233"/>
      <c r="V69" s="165"/>
      <c r="W69" s="234" t="s">
        <v>40</v>
      </c>
      <c r="X69" s="164"/>
      <c r="Y69" s="148"/>
      <c r="Z69" s="338">
        <v>46224</v>
      </c>
    </row>
    <row r="70" spans="1:26" s="163" customFormat="1" ht="28.2" hidden="1" customHeight="1">
      <c r="A70" s="177"/>
      <c r="B70" s="225"/>
      <c r="C70" s="225"/>
      <c r="D70" s="225"/>
      <c r="E70" s="225"/>
      <c r="F70" s="226"/>
      <c r="G70" s="225"/>
      <c r="H70" s="225"/>
      <c r="I70" s="225"/>
      <c r="J70" s="225"/>
      <c r="K70" s="225"/>
      <c r="L70" s="227"/>
      <c r="M70" s="225"/>
      <c r="N70" s="225"/>
      <c r="O70" s="290" t="s">
        <v>1041</v>
      </c>
      <c r="P70" s="258" t="s">
        <v>1042</v>
      </c>
      <c r="Q70" s="154">
        <v>439</v>
      </c>
      <c r="R70" s="231" t="str">
        <f>IFERROR(VLOOKUP(P70,[6]Sheet1!$F:$I,4,),"")</f>
        <v/>
      </c>
      <c r="S70" s="232"/>
      <c r="T70" s="225"/>
      <c r="U70" s="233"/>
      <c r="V70" s="165"/>
      <c r="W70" s="234" t="s">
        <v>40</v>
      </c>
      <c r="X70" s="164"/>
      <c r="Y70" s="148"/>
      <c r="Z70" s="338">
        <v>46224</v>
      </c>
    </row>
    <row r="71" spans="1:26" s="163" customFormat="1" ht="28.2" hidden="1" customHeight="1">
      <c r="A71" s="177"/>
      <c r="B71" s="225"/>
      <c r="C71" s="225"/>
      <c r="D71" s="225"/>
      <c r="E71" s="225"/>
      <c r="F71" s="226"/>
      <c r="G71" s="225"/>
      <c r="H71" s="225"/>
      <c r="I71" s="225"/>
      <c r="J71" s="225"/>
      <c r="K71" s="225"/>
      <c r="L71" s="227"/>
      <c r="M71" s="225"/>
      <c r="N71" s="225"/>
      <c r="O71" s="290" t="s">
        <v>1043</v>
      </c>
      <c r="P71" s="258" t="s">
        <v>1044</v>
      </c>
      <c r="Q71" s="154">
        <v>430</v>
      </c>
      <c r="R71" s="231" t="str">
        <f>IFERROR(VLOOKUP(P71,[6]Sheet1!$F:$I,4,),"")</f>
        <v/>
      </c>
      <c r="S71" s="232"/>
      <c r="T71" s="225"/>
      <c r="U71" s="233"/>
      <c r="V71" s="165"/>
      <c r="W71" s="234" t="s">
        <v>40</v>
      </c>
      <c r="X71" s="164"/>
      <c r="Y71" s="148"/>
      <c r="Z71" s="338">
        <v>46224</v>
      </c>
    </row>
    <row r="72" spans="1:26" s="163" customFormat="1" ht="28.2" hidden="1" customHeight="1">
      <c r="A72" s="177"/>
      <c r="B72" s="225"/>
      <c r="C72" s="225"/>
      <c r="D72" s="225"/>
      <c r="E72" s="225"/>
      <c r="F72" s="226"/>
      <c r="G72" s="225"/>
      <c r="H72" s="225"/>
      <c r="I72" s="225"/>
      <c r="J72" s="225"/>
      <c r="K72" s="225"/>
      <c r="L72" s="227"/>
      <c r="M72" s="225"/>
      <c r="N72" s="225"/>
      <c r="O72" s="290" t="s">
        <v>1045</v>
      </c>
      <c r="P72" s="258" t="s">
        <v>1046</v>
      </c>
      <c r="Q72" s="154">
        <v>439</v>
      </c>
      <c r="R72" s="231" t="str">
        <f>IFERROR(VLOOKUP(P72,[6]Sheet1!$F:$I,4,),"")</f>
        <v/>
      </c>
      <c r="S72" s="232"/>
      <c r="T72" s="225"/>
      <c r="U72" s="233"/>
      <c r="V72" s="165"/>
      <c r="W72" s="234" t="s">
        <v>40</v>
      </c>
      <c r="X72" s="164"/>
      <c r="Y72" s="148"/>
      <c r="Z72" s="338">
        <v>46224</v>
      </c>
    </row>
    <row r="73" spans="1:26" s="163" customFormat="1" ht="28.2" hidden="1" customHeight="1">
      <c r="A73" s="177"/>
      <c r="B73" s="225"/>
      <c r="C73" s="225"/>
      <c r="D73" s="225"/>
      <c r="E73" s="225"/>
      <c r="F73" s="226"/>
      <c r="G73" s="225"/>
      <c r="H73" s="225"/>
      <c r="I73" s="225"/>
      <c r="J73" s="225"/>
      <c r="K73" s="225"/>
      <c r="L73" s="227"/>
      <c r="M73" s="225"/>
      <c r="N73" s="225"/>
      <c r="O73" s="290" t="s">
        <v>1047</v>
      </c>
      <c r="P73" s="258" t="s">
        <v>1048</v>
      </c>
      <c r="Q73" s="154">
        <v>440</v>
      </c>
      <c r="R73" s="231" t="str">
        <f>IFERROR(VLOOKUP(P73,[6]Sheet1!$F:$I,4,),"")</f>
        <v/>
      </c>
      <c r="S73" s="232"/>
      <c r="T73" s="225"/>
      <c r="U73" s="233"/>
      <c r="V73" s="165"/>
      <c r="W73" s="234" t="s">
        <v>40</v>
      </c>
      <c r="X73" s="164"/>
      <c r="Y73" s="148"/>
      <c r="Z73" s="338">
        <v>46224</v>
      </c>
    </row>
    <row r="74" spans="1:26" s="163" customFormat="1" ht="28.2" hidden="1" customHeight="1">
      <c r="A74" s="177"/>
      <c r="B74" s="225"/>
      <c r="C74" s="225"/>
      <c r="D74" s="225"/>
      <c r="E74" s="225"/>
      <c r="F74" s="226"/>
      <c r="G74" s="225"/>
      <c r="H74" s="225"/>
      <c r="I74" s="225"/>
      <c r="J74" s="225"/>
      <c r="K74" s="225"/>
      <c r="L74" s="227"/>
      <c r="M74" s="225"/>
      <c r="N74" s="225"/>
      <c r="O74" s="290" t="s">
        <v>1049</v>
      </c>
      <c r="P74" s="258" t="s">
        <v>1050</v>
      </c>
      <c r="Q74" s="154">
        <v>438</v>
      </c>
      <c r="R74" s="231" t="str">
        <f>IFERROR(VLOOKUP(P74,[6]Sheet1!$F:$I,4,),"")</f>
        <v/>
      </c>
      <c r="S74" s="232"/>
      <c r="T74" s="225"/>
      <c r="U74" s="233"/>
      <c r="V74" s="165"/>
      <c r="W74" s="234" t="s">
        <v>40</v>
      </c>
      <c r="X74" s="164"/>
      <c r="Y74" s="148"/>
      <c r="Z74" s="338">
        <v>46224</v>
      </c>
    </row>
    <row r="75" spans="1:26" s="163" customFormat="1" ht="28.2" hidden="1" customHeight="1">
      <c r="A75" s="177"/>
      <c r="B75" s="225"/>
      <c r="C75" s="225"/>
      <c r="D75" s="225"/>
      <c r="E75" s="225"/>
      <c r="F75" s="226"/>
      <c r="G75" s="225"/>
      <c r="H75" s="225"/>
      <c r="I75" s="225"/>
      <c r="J75" s="225"/>
      <c r="K75" s="225"/>
      <c r="L75" s="227"/>
      <c r="M75" s="225"/>
      <c r="N75" s="225"/>
      <c r="O75" s="290" t="s">
        <v>1051</v>
      </c>
      <c r="P75" s="258" t="s">
        <v>1052</v>
      </c>
      <c r="Q75" s="154">
        <f>I68-Q68-Q69-Q70-Q71-Q72-Q73-Q74</f>
        <v>155</v>
      </c>
      <c r="R75" s="231" t="str">
        <f>IFERROR(VLOOKUP(P75,[6]Sheet1!$F:$I,4,),"")</f>
        <v/>
      </c>
      <c r="S75" s="232"/>
      <c r="T75" s="225"/>
      <c r="U75" s="233"/>
      <c r="V75" s="165"/>
      <c r="W75" s="234" t="s">
        <v>40</v>
      </c>
      <c r="X75" s="164"/>
      <c r="Y75" s="148"/>
      <c r="Z75" s="338">
        <v>46224</v>
      </c>
    </row>
    <row r="76" spans="1:26" s="163" customFormat="1" ht="28.2" hidden="1" customHeight="1">
      <c r="A76" s="177" t="str">
        <f t="shared" si="8"/>
        <v>Jul30-05</v>
      </c>
      <c r="B76" s="225">
        <f>IFERROR(VLOOKUP(A76,PLAN!B:AA,5,0),"")</f>
        <v>11134237</v>
      </c>
      <c r="C76" s="225" t="str">
        <f>IFERROR(VLOOKUP(A76,PLAN!B:AA,6,0),"")</f>
        <v>1436196-Q-A</v>
      </c>
      <c r="D76" s="225" t="str">
        <f>IFERROR(VLOOKUP(A76,PLAN!B:AA,7,0),"")</f>
        <v>AHW14R004S CN</v>
      </c>
      <c r="E76" s="225" t="str">
        <f>IFERROR(VLOOKUP(A76,PLAN!B:AA,4,0),"")</f>
        <v>1001917000</v>
      </c>
      <c r="F76" s="226">
        <f>IFERROR(VLOOKUP(A76,PLAN!B:AA,9,0),"")</f>
        <v>46233</v>
      </c>
      <c r="G76" s="225" t="str">
        <f>IFERROR(VLOOKUP(A76,PLAN!B:AA,10,0),"")</f>
        <v>0103553812</v>
      </c>
      <c r="H76" s="225" t="str">
        <f>IFERROR(VLOOKUP(A76,PLAN!B:AA,11,0),"")</f>
        <v>260715A29A</v>
      </c>
      <c r="I76" s="225">
        <f>IFERROR(VLOOKUP(A76,PLAN!B:AA,12,0),"")</f>
        <v>2396</v>
      </c>
      <c r="J76" s="225" t="str">
        <f>IFERROR(VLOOKUP(A76,PLAN!B:AA,15,0),"")</f>
        <v>China</v>
      </c>
      <c r="K76" s="225">
        <f>IFERROR(VLOOKUP(A76,PLAN!B:AA,23,0),"")</f>
        <v>0</v>
      </c>
      <c r="L76" s="227">
        <f>IFERROR(VLOOKUP(A76,PLAN!B:AA,24,0),"")</f>
        <v>0</v>
      </c>
      <c r="M76" s="225" t="str">
        <f>IFERROR(VLOOKUP(A76,PLAN!B:AA,3,0),"")</f>
        <v>2332200-0-C-CN</v>
      </c>
      <c r="N76" s="225">
        <f>IFERROR(VLOOKUP(A76,PLAN!B:AA,2,0),"")</f>
        <v>12125012</v>
      </c>
      <c r="O76" s="290" t="s">
        <v>1053</v>
      </c>
      <c r="P76" s="258" t="s">
        <v>1054</v>
      </c>
      <c r="Q76" s="154">
        <v>437</v>
      </c>
      <c r="R76" s="231" t="str">
        <f>IFERROR(VLOOKUP(P76,[6]Sheet1!$F:$I,4,),"")</f>
        <v/>
      </c>
      <c r="S76" s="232">
        <f>IFERROR(VLOOKUP(A76,PLAN!B:AA,19,0),"")</f>
        <v>46224</v>
      </c>
      <c r="T76" s="225" t="str">
        <f>IFERROR(VLOOKUP(A76,PLAN!B:AA,20,0),"")</f>
        <v>M3</v>
      </c>
      <c r="U76" s="233"/>
      <c r="V76" s="165"/>
      <c r="W76" s="234" t="str">
        <f>IFERROR(VLOOKUP(A76,PLAN!B:AB,21,),"")</f>
        <v>F3</v>
      </c>
      <c r="X76" s="164"/>
      <c r="Y76" s="148" t="s">
        <v>1001</v>
      </c>
      <c r="Z76" s="338">
        <f>VLOOKUP(Y76,PLAN!B:AI,19,0)</f>
        <v>46224</v>
      </c>
    </row>
    <row r="77" spans="1:26" s="163" customFormat="1" ht="28.2" hidden="1" customHeight="1">
      <c r="A77" s="177"/>
      <c r="B77" s="225"/>
      <c r="C77" s="225"/>
      <c r="D77" s="225"/>
      <c r="E77" s="225"/>
      <c r="F77" s="226"/>
      <c r="G77" s="225"/>
      <c r="H77" s="225"/>
      <c r="I77" s="225"/>
      <c r="J77" s="225"/>
      <c r="K77" s="225"/>
      <c r="L77" s="227"/>
      <c r="M77" s="225"/>
      <c r="N77" s="225"/>
      <c r="O77" s="290" t="s">
        <v>1055</v>
      </c>
      <c r="P77" s="258" t="s">
        <v>1056</v>
      </c>
      <c r="Q77" s="154">
        <v>440</v>
      </c>
      <c r="R77" s="231" t="str">
        <f>IFERROR(VLOOKUP(P77,[6]Sheet1!$F:$I,4,),"")</f>
        <v/>
      </c>
      <c r="S77" s="232"/>
      <c r="T77" s="225"/>
      <c r="U77" s="233"/>
      <c r="V77" s="165"/>
      <c r="W77" s="234" t="s">
        <v>40</v>
      </c>
      <c r="X77" s="164"/>
      <c r="Y77" s="148"/>
      <c r="Z77" s="338">
        <v>46224</v>
      </c>
    </row>
    <row r="78" spans="1:26" s="163" customFormat="1" ht="28.2" hidden="1" customHeight="1">
      <c r="A78" s="177"/>
      <c r="B78" s="225"/>
      <c r="C78" s="225"/>
      <c r="D78" s="225"/>
      <c r="E78" s="225"/>
      <c r="F78" s="226"/>
      <c r="G78" s="225"/>
      <c r="H78" s="225"/>
      <c r="I78" s="225"/>
      <c r="J78" s="225"/>
      <c r="K78" s="225"/>
      <c r="L78" s="227"/>
      <c r="M78" s="225"/>
      <c r="N78" s="225"/>
      <c r="O78" s="290" t="s">
        <v>1057</v>
      </c>
      <c r="P78" s="258" t="s">
        <v>1058</v>
      </c>
      <c r="Q78" s="154">
        <v>430</v>
      </c>
      <c r="R78" s="231" t="str">
        <f>IFERROR(VLOOKUP(P78,[6]Sheet1!$F:$I,4,),"")</f>
        <v/>
      </c>
      <c r="S78" s="232"/>
      <c r="T78" s="225"/>
      <c r="U78" s="233"/>
      <c r="V78" s="165"/>
      <c r="W78" s="234" t="s">
        <v>40</v>
      </c>
      <c r="X78" s="164"/>
      <c r="Y78" s="148"/>
      <c r="Z78" s="338">
        <v>46224</v>
      </c>
    </row>
    <row r="79" spans="1:26" s="163" customFormat="1" ht="28.2" hidden="1" customHeight="1">
      <c r="A79" s="177"/>
      <c r="B79" s="225"/>
      <c r="C79" s="225"/>
      <c r="D79" s="225"/>
      <c r="E79" s="225"/>
      <c r="F79" s="226"/>
      <c r="G79" s="225"/>
      <c r="H79" s="225"/>
      <c r="I79" s="225"/>
      <c r="J79" s="225"/>
      <c r="K79" s="225"/>
      <c r="L79" s="227"/>
      <c r="M79" s="225"/>
      <c r="N79" s="225"/>
      <c r="O79" s="290" t="s">
        <v>1035</v>
      </c>
      <c r="P79" s="258" t="s">
        <v>1036</v>
      </c>
      <c r="Q79" s="154">
        <v>170</v>
      </c>
      <c r="R79" s="231" t="str">
        <f>IFERROR(VLOOKUP(P79,[6]Sheet1!$F:$I,4,),"")</f>
        <v/>
      </c>
      <c r="S79" s="232"/>
      <c r="T79" s="225"/>
      <c r="U79" s="233"/>
      <c r="V79" s="165"/>
      <c r="W79" s="234" t="s">
        <v>40</v>
      </c>
      <c r="X79" s="164"/>
      <c r="Y79" s="148"/>
      <c r="Z79" s="338">
        <v>46224</v>
      </c>
    </row>
    <row r="80" spans="1:26" s="163" customFormat="1" ht="28.2" hidden="1" customHeight="1">
      <c r="A80" s="177"/>
      <c r="B80" s="225"/>
      <c r="C80" s="225"/>
      <c r="D80" s="225"/>
      <c r="E80" s="225"/>
      <c r="F80" s="226"/>
      <c r="G80" s="225"/>
      <c r="H80" s="225"/>
      <c r="I80" s="225"/>
      <c r="J80" s="225"/>
      <c r="K80" s="225"/>
      <c r="L80" s="227"/>
      <c r="M80" s="225"/>
      <c r="N80" s="225"/>
      <c r="O80" s="290" t="s">
        <v>1059</v>
      </c>
      <c r="P80" s="258" t="s">
        <v>1060</v>
      </c>
      <c r="Q80" s="154">
        <v>436</v>
      </c>
      <c r="R80" s="231" t="str">
        <f>IFERROR(VLOOKUP(P80,[6]Sheet1!$F:$I,4,),"")</f>
        <v/>
      </c>
      <c r="S80" s="232"/>
      <c r="T80" s="225"/>
      <c r="U80" s="233"/>
      <c r="V80" s="165"/>
      <c r="W80" s="234" t="s">
        <v>40</v>
      </c>
      <c r="X80" s="164"/>
      <c r="Y80" s="148"/>
      <c r="Z80" s="338">
        <v>46224</v>
      </c>
    </row>
    <row r="81" spans="1:26" s="163" customFormat="1" ht="28.2" hidden="1" customHeight="1">
      <c r="A81" s="177"/>
      <c r="B81" s="225"/>
      <c r="C81" s="225"/>
      <c r="D81" s="225"/>
      <c r="E81" s="225"/>
      <c r="F81" s="226"/>
      <c r="G81" s="225"/>
      <c r="H81" s="225"/>
      <c r="I81" s="225"/>
      <c r="J81" s="225"/>
      <c r="K81" s="225"/>
      <c r="L81" s="227"/>
      <c r="M81" s="225"/>
      <c r="N81" s="225"/>
      <c r="O81" s="290" t="s">
        <v>1061</v>
      </c>
      <c r="P81" s="258" t="s">
        <v>1062</v>
      </c>
      <c r="Q81" s="154">
        <v>435</v>
      </c>
      <c r="R81" s="231" t="str">
        <f>IFERROR(VLOOKUP(P81,[6]Sheet1!$F:$I,4,),"")</f>
        <v/>
      </c>
      <c r="S81" s="232"/>
      <c r="T81" s="225"/>
      <c r="U81" s="233"/>
      <c r="V81" s="165"/>
      <c r="W81" s="234" t="s">
        <v>40</v>
      </c>
      <c r="X81" s="164"/>
      <c r="Y81" s="148"/>
      <c r="Z81" s="338">
        <v>46224</v>
      </c>
    </row>
    <row r="82" spans="1:26" s="163" customFormat="1" ht="28.2" hidden="1" customHeight="1">
      <c r="A82" s="177"/>
      <c r="B82" s="225"/>
      <c r="C82" s="225"/>
      <c r="D82" s="225"/>
      <c r="E82" s="225"/>
      <c r="F82" s="226"/>
      <c r="G82" s="225"/>
      <c r="H82" s="225"/>
      <c r="I82" s="225"/>
      <c r="J82" s="225"/>
      <c r="K82" s="225"/>
      <c r="L82" s="227"/>
      <c r="M82" s="225"/>
      <c r="N82" s="225"/>
      <c r="O82" s="290" t="s">
        <v>1063</v>
      </c>
      <c r="P82" s="258" t="s">
        <v>1064</v>
      </c>
      <c r="Q82" s="154">
        <f>I76-Q76-Q77-Q78-Q79-Q80-Q81</f>
        <v>48</v>
      </c>
      <c r="R82" s="231" t="str">
        <f>IFERROR(VLOOKUP(P82,[6]Sheet1!$F:$I,4,),"")</f>
        <v/>
      </c>
      <c r="S82" s="232"/>
      <c r="T82" s="225"/>
      <c r="U82" s="233"/>
      <c r="V82" s="165"/>
      <c r="W82" s="234" t="s">
        <v>40</v>
      </c>
      <c r="X82" s="164"/>
      <c r="Y82" s="148"/>
      <c r="Z82" s="338">
        <v>46224</v>
      </c>
    </row>
    <row r="83" spans="1:26" s="163" customFormat="1" ht="28.2" hidden="1" customHeight="1">
      <c r="A83" s="177" t="str">
        <f t="shared" si="8"/>
        <v>Jul30-06</v>
      </c>
      <c r="B83" s="225">
        <f>IFERROR(VLOOKUP(A83,PLAN!B:AA,5,0),"")</f>
        <v>11134235</v>
      </c>
      <c r="C83" s="225" t="str">
        <f>IFERROR(VLOOKUP(A83,PLAN!B:AA,6,0),"")</f>
        <v>1036068-S-AK</v>
      </c>
      <c r="D83" s="225" t="str">
        <f>IFERROR(VLOOKUP(A83,PLAN!B:AA,7,0),"")</f>
        <v>AHW14R001S CN</v>
      </c>
      <c r="E83" s="225" t="str">
        <f>IFERROR(VLOOKUP(A83,PLAN!B:AA,4,0),"")</f>
        <v>1001917001</v>
      </c>
      <c r="F83" s="226">
        <f>IFERROR(VLOOKUP(A83,PLAN!B:AA,9,0),"")</f>
        <v>46233</v>
      </c>
      <c r="G83" s="225" t="str">
        <f>IFERROR(VLOOKUP(A83,PLAN!B:AA,10,0),"")</f>
        <v>0103553813</v>
      </c>
      <c r="H83" s="225" t="str">
        <f>IFERROR(VLOOKUP(A83,PLAN!B:AA,11,0),"")</f>
        <v>260715A30A</v>
      </c>
      <c r="I83" s="225">
        <f>IFERROR(VLOOKUP(A83,PLAN!B:AA,12,0),"")</f>
        <v>2386</v>
      </c>
      <c r="J83" s="225" t="str">
        <f>IFERROR(VLOOKUP(A83,PLAN!B:AA,15,0),"")</f>
        <v>China</v>
      </c>
      <c r="K83" s="225">
        <f>IFERROR(VLOOKUP(A83,PLAN!B:AA,23,0),"")</f>
        <v>0</v>
      </c>
      <c r="L83" s="227">
        <f>IFERROR(VLOOKUP(A83,PLAN!B:AA,24,0),"")</f>
        <v>0</v>
      </c>
      <c r="M83" s="225" t="str">
        <f>IFERROR(VLOOKUP(A83,PLAN!B:AA,3,0),"")</f>
        <v>2332192-0-C-CN</v>
      </c>
      <c r="N83" s="225">
        <f>IFERROR(VLOOKUP(A83,PLAN!B:AA,2,0),"")</f>
        <v>12120774</v>
      </c>
      <c r="O83" s="290" t="s">
        <v>1079</v>
      </c>
      <c r="P83" s="258" t="s">
        <v>1080</v>
      </c>
      <c r="Q83" s="312">
        <v>1260</v>
      </c>
      <c r="R83" s="231" t="str">
        <f>IFERROR(VLOOKUP(P83,[6]Sheet1!$F:$I,4,),"")</f>
        <v/>
      </c>
      <c r="S83" s="232">
        <f>IFERROR(VLOOKUP(A83,PLAN!B:AA,19,0),"")</f>
        <v>46224</v>
      </c>
      <c r="T83" s="225" t="str">
        <f>IFERROR(VLOOKUP(A83,PLAN!B:AA,20,0),"")</f>
        <v>M4</v>
      </c>
      <c r="U83" s="233"/>
      <c r="V83" s="165"/>
      <c r="W83" s="234" t="str">
        <f>IFERROR(VLOOKUP(A83,PLAN!B:AB,21,),"")</f>
        <v>F3</v>
      </c>
      <c r="X83" s="164"/>
      <c r="Y83" s="148" t="s">
        <v>1002</v>
      </c>
      <c r="Z83" s="338">
        <f>VLOOKUP(Y83,PLAN!B:AI,19,0)</f>
        <v>46224</v>
      </c>
    </row>
    <row r="84" spans="1:26" s="163" customFormat="1" ht="28.2" hidden="1" customHeight="1">
      <c r="A84" s="177"/>
      <c r="B84" s="225"/>
      <c r="C84" s="225"/>
      <c r="D84" s="225"/>
      <c r="E84" s="225"/>
      <c r="F84" s="226"/>
      <c r="G84" s="225"/>
      <c r="H84" s="225"/>
      <c r="I84" s="225"/>
      <c r="J84" s="225"/>
      <c r="K84" s="225"/>
      <c r="L84" s="227"/>
      <c r="M84" s="225"/>
      <c r="N84" s="225"/>
      <c r="O84" s="290" t="s">
        <v>1081</v>
      </c>
      <c r="P84" s="258" t="s">
        <v>1082</v>
      </c>
      <c r="Q84" s="312">
        <f>I83-Q83</f>
        <v>1126</v>
      </c>
      <c r="R84" s="231" t="str">
        <f>IFERROR(VLOOKUP(P84,[6]Sheet1!$F:$I,4,),"")</f>
        <v/>
      </c>
      <c r="S84" s="232"/>
      <c r="T84" s="225"/>
      <c r="U84" s="233"/>
      <c r="V84" s="165"/>
      <c r="W84" s="234" t="s">
        <v>40</v>
      </c>
      <c r="X84" s="164"/>
      <c r="Y84" s="148"/>
      <c r="Z84" s="338">
        <v>46224</v>
      </c>
    </row>
    <row r="85" spans="1:26" s="163" customFormat="1" ht="28.2" hidden="1" customHeight="1">
      <c r="A85" s="177" t="str">
        <f t="shared" si="8"/>
        <v>Jul30-07</v>
      </c>
      <c r="B85" s="225">
        <f>IFERROR(VLOOKUP(A85,PLAN!B:AA,5,0),"")</f>
        <v>11134240</v>
      </c>
      <c r="C85" s="225" t="str">
        <f>IFERROR(VLOOKUP(A85,PLAN!B:AA,6,0),"")</f>
        <v>1436296-J-AK</v>
      </c>
      <c r="D85" s="225" t="str">
        <f>IFERROR(VLOOKUP(A85,PLAN!B:AA,7,0),"")</f>
        <v>APW14R009S CN</v>
      </c>
      <c r="E85" s="225" t="str">
        <f>IFERROR(VLOOKUP(A85,PLAN!B:AA,4,0),"")</f>
        <v>1001917002</v>
      </c>
      <c r="F85" s="226">
        <f>IFERROR(VLOOKUP(A85,PLAN!B:AA,9,0),"")</f>
        <v>46233</v>
      </c>
      <c r="G85" s="225" t="str">
        <f>IFERROR(VLOOKUP(A85,PLAN!B:AA,10,0),"")</f>
        <v>0103553814</v>
      </c>
      <c r="H85" s="225" t="str">
        <f>IFERROR(VLOOKUP(A85,PLAN!B:AA,11,0),"")</f>
        <v>260715A31A</v>
      </c>
      <c r="I85" s="225">
        <f>IFERROR(VLOOKUP(A85,PLAN!B:AA,12,0),"")</f>
        <v>3533</v>
      </c>
      <c r="J85" s="225" t="str">
        <f>IFERROR(VLOOKUP(A85,PLAN!B:AA,15,0),"")</f>
        <v>China</v>
      </c>
      <c r="K85" s="225">
        <f>IFERROR(VLOOKUP(A85,PLAN!B:AA,23,0),"")</f>
        <v>3</v>
      </c>
      <c r="L85" s="227">
        <f>IFERROR(VLOOKUP(A85,PLAN!B:AA,24,0),"")</f>
        <v>0</v>
      </c>
      <c r="M85" s="225" t="str">
        <f>IFERROR(VLOOKUP(A85,PLAN!B:AA,3,0),"")</f>
        <v>2332495-0-C-CN</v>
      </c>
      <c r="N85" s="225">
        <f>IFERROR(VLOOKUP(A85,PLAN!B:AA,2,0),"")</f>
        <v>12125069</v>
      </c>
      <c r="O85" s="290" t="s">
        <v>883</v>
      </c>
      <c r="P85" s="257" t="s">
        <v>884</v>
      </c>
      <c r="Q85" s="154">
        <v>100</v>
      </c>
      <c r="R85" s="231" t="str">
        <f>IFERROR(VLOOKUP(P85,[6]Sheet1!$F:$I,4,),"")</f>
        <v/>
      </c>
      <c r="S85" s="232">
        <f>IFERROR(VLOOKUP(A85,PLAN!B:AA,19,0),"")</f>
        <v>46224</v>
      </c>
      <c r="T85" s="225" t="str">
        <f>IFERROR(VLOOKUP(A85,PLAN!B:AA,20,0),"")</f>
        <v>M5</v>
      </c>
      <c r="U85" s="233"/>
      <c r="V85" s="165"/>
      <c r="W85" s="234" t="str">
        <f>IFERROR(VLOOKUP(A85,PLAN!B:AB,21,),"")</f>
        <v>F3</v>
      </c>
      <c r="X85" s="164"/>
      <c r="Y85" s="148" t="s">
        <v>1003</v>
      </c>
      <c r="Z85" s="338">
        <f>VLOOKUP(Y85,PLAN!B:AI,19,0)</f>
        <v>46224</v>
      </c>
    </row>
    <row r="86" spans="1:26" s="163" customFormat="1" ht="28.2" hidden="1" customHeight="1">
      <c r="A86" s="177"/>
      <c r="B86" s="225"/>
      <c r="C86" s="225"/>
      <c r="D86" s="225"/>
      <c r="E86" s="225"/>
      <c r="F86" s="226"/>
      <c r="G86" s="225"/>
      <c r="H86" s="225"/>
      <c r="I86" s="225"/>
      <c r="J86" s="225"/>
      <c r="K86" s="225"/>
      <c r="L86" s="227"/>
      <c r="M86" s="225"/>
      <c r="N86" s="225"/>
      <c r="O86" s="290" t="s">
        <v>1207</v>
      </c>
      <c r="P86" s="258" t="s">
        <v>1208</v>
      </c>
      <c r="Q86" s="334">
        <v>490</v>
      </c>
      <c r="R86" s="231"/>
      <c r="S86" s="232"/>
      <c r="T86" s="225"/>
      <c r="U86" s="233"/>
      <c r="V86" s="165"/>
      <c r="W86" s="234" t="s">
        <v>40</v>
      </c>
      <c r="X86" s="164"/>
      <c r="Y86" s="148"/>
      <c r="Z86" s="338">
        <v>46224</v>
      </c>
    </row>
    <row r="87" spans="1:26" s="163" customFormat="1" ht="28.2" hidden="1" customHeight="1">
      <c r="A87" s="177"/>
      <c r="B87" s="225"/>
      <c r="C87" s="225"/>
      <c r="D87" s="225"/>
      <c r="E87" s="225"/>
      <c r="F87" s="226"/>
      <c r="G87" s="225"/>
      <c r="H87" s="225"/>
      <c r="I87" s="225"/>
      <c r="J87" s="225"/>
      <c r="K87" s="225"/>
      <c r="L87" s="227"/>
      <c r="M87" s="225"/>
      <c r="N87" s="225"/>
      <c r="O87" s="290" t="s">
        <v>1209</v>
      </c>
      <c r="P87" s="258" t="s">
        <v>1210</v>
      </c>
      <c r="Q87" s="334">
        <v>492</v>
      </c>
      <c r="R87" s="231"/>
      <c r="S87" s="232"/>
      <c r="T87" s="225"/>
      <c r="U87" s="233"/>
      <c r="V87" s="165"/>
      <c r="W87" s="234" t="s">
        <v>40</v>
      </c>
      <c r="X87" s="164"/>
      <c r="Y87" s="148"/>
      <c r="Z87" s="338">
        <v>46224</v>
      </c>
    </row>
    <row r="88" spans="1:26" s="163" customFormat="1" ht="28.2" hidden="1" customHeight="1">
      <c r="A88" s="177"/>
      <c r="B88" s="225"/>
      <c r="C88" s="225"/>
      <c r="D88" s="225"/>
      <c r="E88" s="225"/>
      <c r="F88" s="226"/>
      <c r="G88" s="225"/>
      <c r="H88" s="225"/>
      <c r="I88" s="225"/>
      <c r="J88" s="225"/>
      <c r="K88" s="225"/>
      <c r="L88" s="227"/>
      <c r="M88" s="225"/>
      <c r="N88" s="225"/>
      <c r="O88" s="290" t="s">
        <v>1211</v>
      </c>
      <c r="P88" s="258" t="s">
        <v>1212</v>
      </c>
      <c r="Q88" s="154">
        <v>491</v>
      </c>
      <c r="R88" s="231"/>
      <c r="S88" s="232"/>
      <c r="T88" s="225"/>
      <c r="U88" s="233"/>
      <c r="V88" s="165"/>
      <c r="W88" s="234" t="s">
        <v>40</v>
      </c>
      <c r="X88" s="164"/>
      <c r="Y88" s="148"/>
      <c r="Z88" s="338">
        <v>46224</v>
      </c>
    </row>
    <row r="89" spans="1:26" s="163" customFormat="1" ht="28.2" hidden="1" customHeight="1">
      <c r="A89" s="177"/>
      <c r="B89" s="225"/>
      <c r="C89" s="225"/>
      <c r="D89" s="225"/>
      <c r="E89" s="225"/>
      <c r="F89" s="226"/>
      <c r="G89" s="225"/>
      <c r="H89" s="225"/>
      <c r="I89" s="225"/>
      <c r="J89" s="225"/>
      <c r="K89" s="225"/>
      <c r="L89" s="227"/>
      <c r="M89" s="225"/>
      <c r="N89" s="225"/>
      <c r="O89" s="290" t="s">
        <v>1213</v>
      </c>
      <c r="P89" s="258" t="s">
        <v>1214</v>
      </c>
      <c r="Q89" s="154">
        <v>490</v>
      </c>
      <c r="R89" s="231"/>
      <c r="S89" s="232"/>
      <c r="T89" s="225"/>
      <c r="U89" s="233"/>
      <c r="V89" s="165"/>
      <c r="W89" s="234" t="s">
        <v>40</v>
      </c>
      <c r="X89" s="164"/>
      <c r="Y89" s="148"/>
      <c r="Z89" s="338">
        <v>46224</v>
      </c>
    </row>
    <row r="90" spans="1:26" s="163" customFormat="1" ht="28.2" hidden="1" customHeight="1">
      <c r="A90" s="177"/>
      <c r="B90" s="225"/>
      <c r="C90" s="225"/>
      <c r="D90" s="225"/>
      <c r="E90" s="225"/>
      <c r="F90" s="226"/>
      <c r="G90" s="225"/>
      <c r="H90" s="225"/>
      <c r="I90" s="225"/>
      <c r="J90" s="225"/>
      <c r="K90" s="225"/>
      <c r="L90" s="227"/>
      <c r="M90" s="225"/>
      <c r="N90" s="225"/>
      <c r="O90" s="290" t="s">
        <v>1215</v>
      </c>
      <c r="P90" s="258" t="s">
        <v>1216</v>
      </c>
      <c r="Q90" s="154">
        <v>490</v>
      </c>
      <c r="R90" s="231"/>
      <c r="S90" s="232"/>
      <c r="T90" s="225"/>
      <c r="U90" s="233"/>
      <c r="V90" s="165"/>
      <c r="W90" s="234" t="s">
        <v>40</v>
      </c>
      <c r="X90" s="164"/>
      <c r="Y90" s="148"/>
      <c r="Z90" s="338">
        <v>46224</v>
      </c>
    </row>
    <row r="91" spans="1:26" s="163" customFormat="1" ht="28.2" hidden="1" customHeight="1">
      <c r="A91" s="177"/>
      <c r="B91" s="225"/>
      <c r="C91" s="225"/>
      <c r="D91" s="225"/>
      <c r="E91" s="225"/>
      <c r="F91" s="226"/>
      <c r="G91" s="225"/>
      <c r="H91" s="225"/>
      <c r="I91" s="225"/>
      <c r="J91" s="225"/>
      <c r="K91" s="225"/>
      <c r="L91" s="227"/>
      <c r="M91" s="225"/>
      <c r="N91" s="225"/>
      <c r="O91" s="290" t="s">
        <v>1217</v>
      </c>
      <c r="P91" s="258" t="s">
        <v>1218</v>
      </c>
      <c r="Q91" s="154">
        <v>490</v>
      </c>
      <c r="R91" s="231"/>
      <c r="S91" s="232"/>
      <c r="T91" s="225"/>
      <c r="U91" s="233"/>
      <c r="V91" s="165"/>
      <c r="W91" s="234" t="s">
        <v>40</v>
      </c>
      <c r="X91" s="164"/>
      <c r="Y91" s="148"/>
      <c r="Z91" s="338">
        <v>46224</v>
      </c>
    </row>
    <row r="92" spans="1:26" s="163" customFormat="1" ht="28.2" hidden="1" customHeight="1">
      <c r="A92" s="177"/>
      <c r="B92" s="225"/>
      <c r="C92" s="225"/>
      <c r="D92" s="225"/>
      <c r="E92" s="225"/>
      <c r="F92" s="226"/>
      <c r="G92" s="225"/>
      <c r="H92" s="225"/>
      <c r="I92" s="225"/>
      <c r="J92" s="225"/>
      <c r="K92" s="225"/>
      <c r="L92" s="227"/>
      <c r="M92" s="225"/>
      <c r="N92" s="225"/>
      <c r="O92" s="290" t="s">
        <v>1219</v>
      </c>
      <c r="P92" s="258" t="s">
        <v>1220</v>
      </c>
      <c r="Q92" s="154">
        <f>I85-Q85-Q86-Q87-Q88-Q89-Q90-Q91</f>
        <v>490</v>
      </c>
      <c r="R92" s="231"/>
      <c r="S92" s="232"/>
      <c r="T92" s="225"/>
      <c r="U92" s="233"/>
      <c r="V92" s="165"/>
      <c r="W92" s="234" t="s">
        <v>40</v>
      </c>
      <c r="X92" s="164"/>
      <c r="Y92" s="148"/>
      <c r="Z92" s="338">
        <v>46224</v>
      </c>
    </row>
    <row r="93" spans="1:26" s="163" customFormat="1" ht="31.2" hidden="1" customHeight="1">
      <c r="A93" s="177" t="str">
        <f t="shared" si="8"/>
        <v>Jul30-09</v>
      </c>
      <c r="B93" s="225">
        <f>IFERROR(VLOOKUP(A93,PLAN!B:AA,5,0),"")</f>
        <v>11125015</v>
      </c>
      <c r="C93" s="225" t="str">
        <f>IFERROR(VLOOKUP(A93,PLAN!B:AA,6,0),"")</f>
        <v>1831232-C-AK</v>
      </c>
      <c r="D93" s="225" t="str">
        <f>IFERROR(VLOOKUP(A93,PLAN!B:AA,7,0),"")</f>
        <v>AP14R010SR JP</v>
      </c>
      <c r="E93" s="225" t="str">
        <f>IFERROR(VLOOKUP(A93,PLAN!B:AA,4,0),"")</f>
        <v>1001917608</v>
      </c>
      <c r="F93" s="226">
        <f>IFERROR(VLOOKUP(A93,PLAN!B:AA,9,0),"")</f>
        <v>46233</v>
      </c>
      <c r="G93" s="225" t="str">
        <f>IFERROR(VLOOKUP(A93,PLAN!B:AA,10,0),"")</f>
        <v>0103555107</v>
      </c>
      <c r="H93" s="225" t="str">
        <f>IFERROR(VLOOKUP(A93,PLAN!B:AA,11,0),"")</f>
        <v>260715A32A</v>
      </c>
      <c r="I93" s="225">
        <f>IFERROR(VLOOKUP(A93,PLAN!B:AA,12,0),"")</f>
        <v>5</v>
      </c>
      <c r="J93" s="225" t="str">
        <f>IFERROR(VLOOKUP(A93,PLAN!B:AA,15,0),"")</f>
        <v>Japan</v>
      </c>
      <c r="K93" s="225">
        <f>IFERROR(VLOOKUP(A93,PLAN!B:AA,23,0),"")</f>
        <v>0</v>
      </c>
      <c r="L93" s="227">
        <f>IFERROR(VLOOKUP(A93,PLAN!B:AA,24,0),"")</f>
        <v>0</v>
      </c>
      <c r="M93" s="225" t="str">
        <f>IFERROR(VLOOKUP(A93,PLAN!B:AA,3,0),"")</f>
        <v>1832278-A-CK</v>
      </c>
      <c r="N93" s="225">
        <f>IFERROR(VLOOKUP(A93,PLAN!B:AA,2,0),"")</f>
        <v>12110587</v>
      </c>
      <c r="O93" s="290" t="s">
        <v>1221</v>
      </c>
      <c r="P93" s="337" t="s">
        <v>1222</v>
      </c>
      <c r="Q93" s="337">
        <f t="shared" ref="Q93:Q110" si="9">I93</f>
        <v>5</v>
      </c>
      <c r="R93" s="231" t="str">
        <f>IFERROR(VLOOKUP(P93,[6]Sheet1!$F:$I,4,),"")</f>
        <v/>
      </c>
      <c r="S93" s="232">
        <f>IFERROR(VLOOKUP(A93,PLAN!B:AA,19,0),"")</f>
        <v>46224</v>
      </c>
      <c r="T93" s="225" t="str">
        <f>IFERROR(VLOOKUP(A93,PLAN!B:AA,20,0),"")</f>
        <v>M6</v>
      </c>
      <c r="U93" s="233"/>
      <c r="V93" s="165"/>
      <c r="W93" s="234" t="str">
        <f>IFERROR(VLOOKUP(A93,PLAN!B:AB,21,),"")</f>
        <v>F2</v>
      </c>
      <c r="X93" s="164"/>
      <c r="Y93" s="148" t="s">
        <v>1178</v>
      </c>
      <c r="Z93" s="338">
        <f>VLOOKUP(Y93,PLAN!B:AI,19,0)</f>
        <v>46224</v>
      </c>
    </row>
    <row r="94" spans="1:26" s="163" customFormat="1" ht="31.2" hidden="1" customHeight="1">
      <c r="A94" s="177" t="str">
        <f t="shared" si="8"/>
        <v>Jul30-10</v>
      </c>
      <c r="B94" s="225">
        <f>IFERROR(VLOOKUP(A94,PLAN!B:AA,5,0),"")</f>
        <v>11124975</v>
      </c>
      <c r="C94" s="225" t="str">
        <f>IFERROR(VLOOKUP(A94,PLAN!B:AA,6,0),"")</f>
        <v>1831193-C-AK</v>
      </c>
      <c r="D94" s="225" t="str">
        <f>IFERROR(VLOOKUP(A94,PLAN!B:AA,7,0),"")</f>
        <v>AH14S003SR JP</v>
      </c>
      <c r="E94" s="225" t="str">
        <f>IFERROR(VLOOKUP(A94,PLAN!B:AA,4,0),"")</f>
        <v>1001917609</v>
      </c>
      <c r="F94" s="226">
        <f>IFERROR(VLOOKUP(A94,PLAN!B:AA,9,0),"")</f>
        <v>46233</v>
      </c>
      <c r="G94" s="225" t="str">
        <f>IFERROR(VLOOKUP(A94,PLAN!B:AA,10,0),"")</f>
        <v>0103555108</v>
      </c>
      <c r="H94" s="225" t="str">
        <f>IFERROR(VLOOKUP(A94,PLAN!B:AA,11,0),"")</f>
        <v>260715A33A</v>
      </c>
      <c r="I94" s="225">
        <f>IFERROR(VLOOKUP(A94,PLAN!B:AA,12,0),"")</f>
        <v>5</v>
      </c>
      <c r="J94" s="225" t="str">
        <f>IFERROR(VLOOKUP(A94,PLAN!B:AA,15,0),"")</f>
        <v>Japan</v>
      </c>
      <c r="K94" s="225">
        <f>IFERROR(VLOOKUP(A94,PLAN!B:AA,23,0),"")</f>
        <v>0</v>
      </c>
      <c r="L94" s="227">
        <f>IFERROR(VLOOKUP(A94,PLAN!B:AA,24,0),"")</f>
        <v>0</v>
      </c>
      <c r="M94" s="225" t="str">
        <f>IFERROR(VLOOKUP(A94,PLAN!B:AA,3,0),"")</f>
        <v>1832202-A-CK</v>
      </c>
      <c r="N94" s="225">
        <f>IFERROR(VLOOKUP(A94,PLAN!B:AA,2,0),"")</f>
        <v>12111390</v>
      </c>
      <c r="O94" s="290" t="s">
        <v>566</v>
      </c>
      <c r="P94" s="284" t="s">
        <v>567</v>
      </c>
      <c r="Q94" s="337">
        <f t="shared" si="9"/>
        <v>5</v>
      </c>
      <c r="R94" s="231" t="str">
        <f>IFERROR(VLOOKUP(P94,[6]Sheet1!$F:$I,4,),"")</f>
        <v/>
      </c>
      <c r="S94" s="232">
        <f>IFERROR(VLOOKUP(A94,PLAN!B:AA,19,0),"")</f>
        <v>46224</v>
      </c>
      <c r="T94" s="225" t="str">
        <f>IFERROR(VLOOKUP(A94,PLAN!B:AA,20,0),"")</f>
        <v>M6</v>
      </c>
      <c r="U94" s="233"/>
      <c r="V94" s="165"/>
      <c r="W94" s="234" t="str">
        <f>IFERROR(VLOOKUP(A94,PLAN!B:AB,21,),"")</f>
        <v>F2</v>
      </c>
      <c r="X94" s="164"/>
      <c r="Y94" s="148" t="s">
        <v>1179</v>
      </c>
      <c r="Z94" s="338">
        <f>VLOOKUP(Y94,PLAN!B:AI,19,0)</f>
        <v>46224</v>
      </c>
    </row>
    <row r="95" spans="1:26" s="163" customFormat="1" ht="31.2" hidden="1" customHeight="1">
      <c r="A95" s="177" t="str">
        <f t="shared" si="8"/>
        <v>Jul30-11</v>
      </c>
      <c r="B95" s="225">
        <f>IFERROR(VLOOKUP(A95,PLAN!B:AA,5,0),"")</f>
        <v>11118078</v>
      </c>
      <c r="C95" s="225" t="str">
        <f>IFERROR(VLOOKUP(A95,PLAN!B:AA,6,0),"")</f>
        <v>2331068-A-A</v>
      </c>
      <c r="D95" s="225" t="str">
        <f>IFERROR(VLOOKUP(A95,PLAN!B:AA,7,0),"")</f>
        <v>WAMS-180-1645 CE3</v>
      </c>
      <c r="E95" s="225" t="str">
        <f>IFERROR(VLOOKUP(A95,PLAN!B:AA,4,0),"")</f>
        <v>1001917610</v>
      </c>
      <c r="F95" s="226">
        <f>IFERROR(VLOOKUP(A95,PLAN!B:AA,9,0),"")</f>
        <v>46233</v>
      </c>
      <c r="G95" s="225" t="str">
        <f>IFERROR(VLOOKUP(A95,PLAN!B:AA,10,0),"")</f>
        <v>0103555109</v>
      </c>
      <c r="H95" s="225" t="str">
        <f>IFERROR(VLOOKUP(A95,PLAN!B:AA,11,0),"")</f>
        <v>260715A34A</v>
      </c>
      <c r="I95" s="225">
        <f>IFERROR(VLOOKUP(A95,PLAN!B:AA,12,0),"")</f>
        <v>300</v>
      </c>
      <c r="J95" s="225" t="str">
        <f>IFERROR(VLOOKUP(A95,PLAN!B:AA,15,0),"")</f>
        <v>Oversea</v>
      </c>
      <c r="K95" s="225">
        <f>IFERROR(VLOOKUP(A95,PLAN!B:AA,23,0),"")</f>
        <v>0</v>
      </c>
      <c r="L95" s="227">
        <f>IFERROR(VLOOKUP(A95,PLAN!B:AA,24,0),"")</f>
        <v>0</v>
      </c>
      <c r="M95" s="225" t="str">
        <f>IFERROR(VLOOKUP(A95,PLAN!B:AA,3,0),"")</f>
        <v>1832353-A-C</v>
      </c>
      <c r="N95" s="225">
        <f>IFERROR(VLOOKUP(A95,PLAN!B:AA,2,0),"")</f>
        <v>12111079</v>
      </c>
      <c r="O95" s="290" t="s">
        <v>814</v>
      </c>
      <c r="P95" s="257" t="s">
        <v>815</v>
      </c>
      <c r="Q95" s="154">
        <v>207</v>
      </c>
      <c r="R95" s="231" t="str">
        <f>IFERROR(VLOOKUP(P95,[6]Sheet1!$F:$I,4,),"")</f>
        <v/>
      </c>
      <c r="S95" s="232">
        <f>IFERROR(VLOOKUP(A95,PLAN!B:AA,19,0),"")</f>
        <v>46224</v>
      </c>
      <c r="T95" s="225" t="str">
        <f>IFERROR(VLOOKUP(A95,PLAN!B:AA,20,0),"")</f>
        <v>M6</v>
      </c>
      <c r="U95" s="233"/>
      <c r="V95" s="165"/>
      <c r="W95" s="234" t="str">
        <f>IFERROR(VLOOKUP(A95,PLAN!B:AB,21,),"")</f>
        <v>F2</v>
      </c>
      <c r="X95" s="164"/>
      <c r="Y95" s="148" t="s">
        <v>1180</v>
      </c>
      <c r="Z95" s="338">
        <f>VLOOKUP(Y95,PLAN!B:AI,19,0)</f>
        <v>46224</v>
      </c>
    </row>
    <row r="96" spans="1:26" s="163" customFormat="1" ht="31.2" hidden="1" customHeight="1">
      <c r="A96" s="177"/>
      <c r="B96" s="225"/>
      <c r="C96" s="225"/>
      <c r="D96" s="225"/>
      <c r="E96" s="225"/>
      <c r="F96" s="226"/>
      <c r="G96" s="225"/>
      <c r="H96" s="225"/>
      <c r="I96" s="225"/>
      <c r="J96" s="225"/>
      <c r="K96" s="225"/>
      <c r="L96" s="227"/>
      <c r="M96" s="225"/>
      <c r="N96" s="225"/>
      <c r="O96" s="290" t="s">
        <v>653</v>
      </c>
      <c r="P96" s="257" t="s">
        <v>654</v>
      </c>
      <c r="Q96" s="154">
        <f>I95-Q95</f>
        <v>93</v>
      </c>
      <c r="R96" s="231"/>
      <c r="S96" s="232"/>
      <c r="T96" s="225"/>
      <c r="U96" s="233"/>
      <c r="V96" s="165"/>
      <c r="W96" s="234" t="s">
        <v>45</v>
      </c>
      <c r="X96" s="164"/>
      <c r="Y96" s="148"/>
      <c r="Z96" s="338">
        <v>46224</v>
      </c>
    </row>
    <row r="97" spans="1:26" s="163" customFormat="1" ht="31.2" hidden="1" customHeight="1">
      <c r="A97" s="177" t="str">
        <f t="shared" si="8"/>
        <v>Jul30-12</v>
      </c>
      <c r="B97" s="225">
        <f>IFERROR(VLOOKUP(A97,PLAN!B:AA,5,0),"")</f>
        <v>11125715</v>
      </c>
      <c r="C97" s="225" t="str">
        <f>IFERROR(VLOOKUP(A97,PLAN!B:AA,6,0),"")</f>
        <v>2131687-C-AK</v>
      </c>
      <c r="D97" s="225" t="str">
        <f>IFERROR(VLOOKUP(A97,PLAN!B:AA,7,0),"")</f>
        <v>AHW14R001S NOCE</v>
      </c>
      <c r="E97" s="225" t="str">
        <f>IFERROR(VLOOKUP(A97,PLAN!B:AA,4,0),"")</f>
        <v>1001917611</v>
      </c>
      <c r="F97" s="226">
        <f>IFERROR(VLOOKUP(A97,PLAN!B:AA,9,0),"")</f>
        <v>46233</v>
      </c>
      <c r="G97" s="225" t="str">
        <f>IFERROR(VLOOKUP(A97,PLAN!B:AA,10,0),"")</f>
        <v>0103555110</v>
      </c>
      <c r="H97" s="225" t="str">
        <f>IFERROR(VLOOKUP(A97,PLAN!B:AA,11,0),"")</f>
        <v>260715A35A</v>
      </c>
      <c r="I97" s="225">
        <f>IFERROR(VLOOKUP(A97,PLAN!B:AA,12,0),"")</f>
        <v>658</v>
      </c>
      <c r="J97" s="225" t="str">
        <f>IFERROR(VLOOKUP(A97,PLAN!B:AA,15,0),"")</f>
        <v>Oversea</v>
      </c>
      <c r="K97" s="225">
        <f>IFERROR(VLOOKUP(A97,PLAN!B:AA,23,0),"")</f>
        <v>0</v>
      </c>
      <c r="L97" s="227">
        <f>IFERROR(VLOOKUP(A97,PLAN!B:AA,24,0),"")</f>
        <v>0</v>
      </c>
      <c r="M97" s="225" t="str">
        <f>IFERROR(VLOOKUP(A97,PLAN!B:AA,3,0),"")</f>
        <v>1832196-A-CK</v>
      </c>
      <c r="N97" s="225">
        <f>IFERROR(VLOOKUP(A97,PLAN!B:AA,2,0),"")</f>
        <v>12112517</v>
      </c>
      <c r="O97" s="290" t="s">
        <v>1239</v>
      </c>
      <c r="P97" s="289" t="s">
        <v>1240</v>
      </c>
      <c r="Q97" s="154">
        <f>I97</f>
        <v>658</v>
      </c>
      <c r="R97" s="231" t="str">
        <f>IFERROR(VLOOKUP(P97,[6]Sheet1!$F:$I,4,),"")</f>
        <v/>
      </c>
      <c r="S97" s="232">
        <f>IFERROR(VLOOKUP(A97,PLAN!B:AA,19,0),"")</f>
        <v>46224</v>
      </c>
      <c r="T97" s="225" t="str">
        <f>IFERROR(VLOOKUP(A97,PLAN!B:AA,20,0),"")</f>
        <v>M6</v>
      </c>
      <c r="U97" s="233"/>
      <c r="V97" s="165"/>
      <c r="W97" s="234" t="str">
        <f>IFERROR(VLOOKUP(A97,PLAN!B:AB,21,),"")</f>
        <v>F2</v>
      </c>
      <c r="X97" s="164"/>
      <c r="Y97" s="148" t="s">
        <v>1181</v>
      </c>
      <c r="Z97" s="338">
        <f>VLOOKUP(Y97,PLAN!B:AI,19,0)</f>
        <v>46224</v>
      </c>
    </row>
    <row r="98" spans="1:26" s="163" customFormat="1" ht="31.2" hidden="1" customHeight="1">
      <c r="A98" s="177" t="str">
        <f t="shared" ref="A98" si="10">Y98</f>
        <v>Jul30-13</v>
      </c>
      <c r="B98" s="225">
        <f>IFERROR(VLOOKUP(A98,PLAN!B:AA,5,0),"")</f>
        <v>11126890</v>
      </c>
      <c r="C98" s="225" t="str">
        <f>IFERROR(VLOOKUP(A98,PLAN!B:AA,6,0),"")</f>
        <v>2331263-A-AK</v>
      </c>
      <c r="D98" s="225" t="str">
        <f>IFERROR(VLOOKUP(A98,PLAN!B:AA,7,0),"")</f>
        <v>AG149001 NOCE</v>
      </c>
      <c r="E98" s="225" t="str">
        <f>IFERROR(VLOOKUP(A98,PLAN!B:AA,4,0),"")</f>
        <v>1001917612</v>
      </c>
      <c r="F98" s="226">
        <f>IFERROR(VLOOKUP(A98,PLAN!B:AA,9,0),"")</f>
        <v>46233</v>
      </c>
      <c r="G98" s="225" t="str">
        <f>IFERROR(VLOOKUP(A98,PLAN!B:AA,10,0),"")</f>
        <v>0103555111</v>
      </c>
      <c r="H98" s="225" t="str">
        <f>IFERROR(VLOOKUP(A98,PLAN!B:AA,11,0),"")</f>
        <v>260715A36A</v>
      </c>
      <c r="I98" s="225">
        <f>IFERROR(VLOOKUP(A98,PLAN!B:AA,12,0),"")</f>
        <v>20</v>
      </c>
      <c r="J98" s="225" t="str">
        <f>IFERROR(VLOOKUP(A98,PLAN!B:AA,15,0),"")</f>
        <v>Oversea</v>
      </c>
      <c r="K98" s="225">
        <f>IFERROR(VLOOKUP(A98,PLAN!B:AA,23,0),"")</f>
        <v>0</v>
      </c>
      <c r="L98" s="227">
        <f>IFERROR(VLOOKUP(A98,PLAN!B:AA,24,0),"")</f>
        <v>0</v>
      </c>
      <c r="M98" s="225" t="str">
        <f>IFERROR(VLOOKUP(A98,PLAN!B:AA,3,0),"")</f>
        <v>1832373-0-CK</v>
      </c>
      <c r="N98" s="225">
        <f>IFERROR(VLOOKUP(A98,PLAN!B:AA,2,0),"")</f>
        <v>12001365</v>
      </c>
      <c r="O98" s="290" t="s">
        <v>744</v>
      </c>
      <c r="P98" s="337" t="s">
        <v>745</v>
      </c>
      <c r="Q98" s="337">
        <f t="shared" si="9"/>
        <v>20</v>
      </c>
      <c r="R98" s="231" t="str">
        <f>IFERROR(VLOOKUP(P98,[6]Sheet1!$F:$I,4,),"")</f>
        <v/>
      </c>
      <c r="S98" s="232">
        <f>IFERROR(VLOOKUP(A98,PLAN!B:AA,19,0),"")</f>
        <v>46224</v>
      </c>
      <c r="T98" s="225" t="str">
        <f>IFERROR(VLOOKUP(A98,PLAN!B:AA,20,0),"")</f>
        <v>M6</v>
      </c>
      <c r="U98" s="233"/>
      <c r="V98" s="165"/>
      <c r="W98" s="234" t="str">
        <f>IFERROR(VLOOKUP(A98,PLAN!B:AB,21,),"")</f>
        <v>F2</v>
      </c>
      <c r="X98" s="164"/>
      <c r="Y98" s="148" t="s">
        <v>1182</v>
      </c>
      <c r="Z98" s="176">
        <f>VLOOKUP(Y98,PLAN!B:AI,19,0)</f>
        <v>46224</v>
      </c>
    </row>
    <row r="99" spans="1:26" s="163" customFormat="1" ht="31.2" hidden="1" customHeight="1">
      <c r="A99" s="177" t="str">
        <f t="shared" ref="A99:A168" si="11">Y99</f>
        <v>Jul30-14</v>
      </c>
      <c r="B99" s="225">
        <f>IFERROR(VLOOKUP(A99,PLAN!B:AA,5,0),"")</f>
        <v>11117107</v>
      </c>
      <c r="C99" s="225" t="str">
        <f>IFERROR(VLOOKUP(A99,PLAN!B:AA,6,0),"")</f>
        <v>2331065-0-A</v>
      </c>
      <c r="D99" s="225" t="str">
        <f>IFERROR(VLOOKUP(A99,PLAN!B:AA,7,0),"")</f>
        <v>AHW10S302S CE4</v>
      </c>
      <c r="E99" s="225" t="str">
        <f>IFERROR(VLOOKUP(A99,PLAN!B:AA,4,0),"")</f>
        <v>1001917613</v>
      </c>
      <c r="F99" s="226">
        <f>IFERROR(VLOOKUP(A99,PLAN!B:AA,9,0),"")</f>
        <v>46233</v>
      </c>
      <c r="G99" s="225" t="str">
        <f>IFERROR(VLOOKUP(A99,PLAN!B:AA,10,0),"")</f>
        <v>0103555112</v>
      </c>
      <c r="H99" s="225" t="str">
        <f>IFERROR(VLOOKUP(A99,PLAN!B:AA,11,0),"")</f>
        <v>260715A37A</v>
      </c>
      <c r="I99" s="225">
        <f>IFERROR(VLOOKUP(A99,PLAN!B:AA,12,0),"")</f>
        <v>190</v>
      </c>
      <c r="J99" s="225" t="str">
        <f>IFERROR(VLOOKUP(A99,PLAN!B:AA,15,0),"")</f>
        <v>Oversea</v>
      </c>
      <c r="K99" s="225">
        <f>IFERROR(VLOOKUP(A99,PLAN!B:AA,23,0),"")</f>
        <v>0</v>
      </c>
      <c r="L99" s="227">
        <f>IFERROR(VLOOKUP(A99,PLAN!B:AA,24,0),"")</f>
        <v>0</v>
      </c>
      <c r="M99" s="225" t="str">
        <f>IFERROR(VLOOKUP(A99,PLAN!B:AA,3,0),"")</f>
        <v>1832175-A-C</v>
      </c>
      <c r="N99" s="225">
        <f>IFERROR(VLOOKUP(A99,PLAN!B:AA,2,0),"")</f>
        <v>12111377</v>
      </c>
      <c r="O99" s="290" t="s">
        <v>818</v>
      </c>
      <c r="P99" s="284" t="s">
        <v>819</v>
      </c>
      <c r="Q99" s="154">
        <v>95</v>
      </c>
      <c r="R99" s="231" t="str">
        <f>IFERROR(VLOOKUP(P99,[6]Sheet1!$F:$I,4,),"")</f>
        <v/>
      </c>
      <c r="S99" s="232">
        <f>IFERROR(VLOOKUP(A99,PLAN!B:AA,19,0),"")</f>
        <v>46224</v>
      </c>
      <c r="T99" s="225" t="str">
        <f>IFERROR(VLOOKUP(A99,PLAN!B:AA,20,0),"")</f>
        <v>M6</v>
      </c>
      <c r="U99" s="233"/>
      <c r="V99" s="165"/>
      <c r="W99" s="234" t="str">
        <f>IFERROR(VLOOKUP(A99,PLAN!B:AB,21,),"")</f>
        <v>F2</v>
      </c>
      <c r="X99" s="164"/>
      <c r="Y99" s="148" t="s">
        <v>1183</v>
      </c>
      <c r="Z99" s="338">
        <f>VLOOKUP(Y99,PLAN!B:AI,19,0)</f>
        <v>46224</v>
      </c>
    </row>
    <row r="100" spans="1:26" s="163" customFormat="1" ht="31.2" hidden="1" customHeight="1">
      <c r="A100" s="177"/>
      <c r="B100" s="225"/>
      <c r="C100" s="225"/>
      <c r="D100" s="225"/>
      <c r="E100" s="225"/>
      <c r="F100" s="226"/>
      <c r="G100" s="225"/>
      <c r="H100" s="225"/>
      <c r="I100" s="225"/>
      <c r="J100" s="225"/>
      <c r="K100" s="225"/>
      <c r="L100" s="227"/>
      <c r="M100" s="225"/>
      <c r="N100" s="225"/>
      <c r="O100" s="290" t="s">
        <v>1227</v>
      </c>
      <c r="P100" s="259" t="s">
        <v>1228</v>
      </c>
      <c r="Q100" s="154">
        <f>I99-Q99</f>
        <v>95</v>
      </c>
      <c r="R100" s="231" t="str">
        <f>IFERROR(VLOOKUP(P100,[6]Sheet1!$F:$I,4,),"")</f>
        <v/>
      </c>
      <c r="S100" s="232"/>
      <c r="T100" s="225"/>
      <c r="U100" s="233"/>
      <c r="V100" s="165"/>
      <c r="W100" s="234" t="s">
        <v>45</v>
      </c>
      <c r="X100" s="164"/>
      <c r="Y100" s="148"/>
      <c r="Z100" s="338">
        <v>46224</v>
      </c>
    </row>
    <row r="101" spans="1:26" s="163" customFormat="1" ht="31.2" hidden="1" customHeight="1">
      <c r="A101" s="177" t="str">
        <f t="shared" si="11"/>
        <v>Jul30-15</v>
      </c>
      <c r="B101" s="225">
        <f>IFERROR(VLOOKUP(A101,PLAN!B:AA,5,0),"")</f>
        <v>11118080</v>
      </c>
      <c r="C101" s="225" t="str">
        <f>IFERROR(VLOOKUP(A101,PLAN!B:AA,6,0),"")</f>
        <v>2331070-A-A</v>
      </c>
      <c r="D101" s="225" t="str">
        <f>IFERROR(VLOOKUP(A101,PLAN!B:AA,7,0),"")</f>
        <v>WAMS-165-16ST CE3</v>
      </c>
      <c r="E101" s="225" t="str">
        <f>IFERROR(VLOOKUP(A101,PLAN!B:AA,4,0),"")</f>
        <v>1001917614</v>
      </c>
      <c r="F101" s="226">
        <f>IFERROR(VLOOKUP(A101,PLAN!B:AA,9,0),"")</f>
        <v>46233</v>
      </c>
      <c r="G101" s="225" t="str">
        <f>IFERROR(VLOOKUP(A101,PLAN!B:AA,10,0),"")</f>
        <v>0103555113</v>
      </c>
      <c r="H101" s="225" t="str">
        <f>IFERROR(VLOOKUP(A101,PLAN!B:AA,11,0),"")</f>
        <v>260715A38A</v>
      </c>
      <c r="I101" s="225">
        <f>IFERROR(VLOOKUP(A101,PLAN!B:AA,12,0),"")</f>
        <v>30</v>
      </c>
      <c r="J101" s="225" t="str">
        <f>IFERROR(VLOOKUP(A101,PLAN!B:AA,15,0),"")</f>
        <v>Oversea</v>
      </c>
      <c r="K101" s="225">
        <f>IFERROR(VLOOKUP(A101,PLAN!B:AA,23,0),"")</f>
        <v>0</v>
      </c>
      <c r="L101" s="227">
        <f>IFERROR(VLOOKUP(A101,PLAN!B:AA,24,0),"")</f>
        <v>0</v>
      </c>
      <c r="M101" s="225" t="str">
        <f>IFERROR(VLOOKUP(A101,PLAN!B:AA,3,0),"")</f>
        <v>1832356-A-C</v>
      </c>
      <c r="N101" s="225">
        <f>IFERROR(VLOOKUP(A101,PLAN!B:AA,2,0),"")</f>
        <v>12111082</v>
      </c>
      <c r="O101" s="290" t="s">
        <v>613</v>
      </c>
      <c r="P101" s="257" t="s">
        <v>614</v>
      </c>
      <c r="Q101" s="154">
        <v>8</v>
      </c>
      <c r="R101" s="231" t="str">
        <f>IFERROR(VLOOKUP(P101,[6]Sheet1!$F:$I,4,),"")</f>
        <v/>
      </c>
      <c r="S101" s="232">
        <f>IFERROR(VLOOKUP(A101,PLAN!B:AA,19,0),"")</f>
        <v>46224</v>
      </c>
      <c r="T101" s="225" t="str">
        <f>IFERROR(VLOOKUP(A101,PLAN!B:AA,20,0),"")</f>
        <v>M6</v>
      </c>
      <c r="U101" s="233"/>
      <c r="V101" s="165"/>
      <c r="W101" s="234" t="str">
        <f>IFERROR(VLOOKUP(A101,PLAN!B:AB,21,),"")</f>
        <v>F2</v>
      </c>
      <c r="X101" s="164"/>
      <c r="Y101" s="148" t="s">
        <v>1184</v>
      </c>
      <c r="Z101" s="338">
        <f>VLOOKUP(Y101,PLAN!B:AI,19,0)</f>
        <v>46224</v>
      </c>
    </row>
    <row r="102" spans="1:26" s="163" customFormat="1" ht="31.2" hidden="1" customHeight="1">
      <c r="A102" s="177"/>
      <c r="B102" s="225"/>
      <c r="C102" s="225"/>
      <c r="D102" s="225"/>
      <c r="E102" s="225"/>
      <c r="F102" s="226"/>
      <c r="G102" s="225"/>
      <c r="H102" s="225"/>
      <c r="I102" s="225"/>
      <c r="J102" s="225"/>
      <c r="K102" s="225"/>
      <c r="L102" s="227"/>
      <c r="M102" s="225"/>
      <c r="N102" s="225"/>
      <c r="O102" s="290" t="s">
        <v>615</v>
      </c>
      <c r="P102" s="257" t="s">
        <v>616</v>
      </c>
      <c r="Q102" s="154">
        <f>I101-Q101</f>
        <v>22</v>
      </c>
      <c r="R102" s="231" t="str">
        <f>IFERROR(VLOOKUP(P102,[6]Sheet1!$F:$I,4,),"")</f>
        <v/>
      </c>
      <c r="S102" s="232"/>
      <c r="T102" s="225"/>
      <c r="U102" s="233"/>
      <c r="V102" s="165"/>
      <c r="W102" s="234" t="s">
        <v>45</v>
      </c>
      <c r="X102" s="164"/>
      <c r="Y102" s="148"/>
      <c r="Z102" s="338">
        <v>46224</v>
      </c>
    </row>
    <row r="103" spans="1:26" s="163" customFormat="1" ht="31.2" hidden="1" customHeight="1">
      <c r="A103" s="177" t="str">
        <f t="shared" si="11"/>
        <v>Jul30-16</v>
      </c>
      <c r="B103" s="225">
        <f>IFERROR(VLOOKUP(A103,PLAN!B:AA,5,0),"")</f>
        <v>11118081</v>
      </c>
      <c r="C103" s="225" t="str">
        <f>IFERROR(VLOOKUP(A103,PLAN!B:AA,6,0),"")</f>
        <v>2331071-A-A</v>
      </c>
      <c r="D103" s="225" t="str">
        <f>IFERROR(VLOOKUP(A103,PLAN!B:AA,7,0),"")</f>
        <v>WAMS-180-16ST CE3</v>
      </c>
      <c r="E103" s="225" t="str">
        <f>IFERROR(VLOOKUP(A103,PLAN!B:AA,4,0),"")</f>
        <v>1001917615</v>
      </c>
      <c r="F103" s="226">
        <f>IFERROR(VLOOKUP(A103,PLAN!B:AA,9,0),"")</f>
        <v>46233</v>
      </c>
      <c r="G103" s="225" t="str">
        <f>IFERROR(VLOOKUP(A103,PLAN!B:AA,10,0),"")</f>
        <v>0103555114</v>
      </c>
      <c r="H103" s="225" t="str">
        <f>IFERROR(VLOOKUP(A103,PLAN!B:AA,11,0),"")</f>
        <v>260715A39A</v>
      </c>
      <c r="I103" s="225">
        <f>IFERROR(VLOOKUP(A103,PLAN!B:AA,12,0),"")</f>
        <v>100</v>
      </c>
      <c r="J103" s="225" t="str">
        <f>IFERROR(VLOOKUP(A103,PLAN!B:AA,15,0),"")</f>
        <v>Oversea</v>
      </c>
      <c r="K103" s="225">
        <f>IFERROR(VLOOKUP(A103,PLAN!B:AA,23,0),"")</f>
        <v>0</v>
      </c>
      <c r="L103" s="227">
        <f>IFERROR(VLOOKUP(A103,PLAN!B:AA,24,0),"")</f>
        <v>0</v>
      </c>
      <c r="M103" s="225" t="str">
        <f>IFERROR(VLOOKUP(A103,PLAN!B:AA,3,0),"")</f>
        <v>1832355-A-C</v>
      </c>
      <c r="N103" s="225">
        <f>IFERROR(VLOOKUP(A103,PLAN!B:AA,2,0),"")</f>
        <v>12111081</v>
      </c>
      <c r="O103" s="290" t="s">
        <v>611</v>
      </c>
      <c r="P103" s="257" t="s">
        <v>612</v>
      </c>
      <c r="Q103" s="154">
        <v>65</v>
      </c>
      <c r="R103" s="231" t="str">
        <f>IFERROR(VLOOKUP(P103,[6]Sheet1!$F:$I,4,),"")</f>
        <v/>
      </c>
      <c r="S103" s="232">
        <f>IFERROR(VLOOKUP(A103,PLAN!B:AA,19,0),"")</f>
        <v>46224</v>
      </c>
      <c r="T103" s="225" t="str">
        <f>IFERROR(VLOOKUP(A103,PLAN!B:AA,20,0),"")</f>
        <v>M6</v>
      </c>
      <c r="U103" s="233"/>
      <c r="V103" s="165"/>
      <c r="W103" s="234" t="str">
        <f>IFERROR(VLOOKUP(A103,PLAN!B:AB,21,),"")</f>
        <v>F2</v>
      </c>
      <c r="X103" s="164"/>
      <c r="Y103" s="148" t="s">
        <v>1185</v>
      </c>
      <c r="Z103" s="338">
        <f>VLOOKUP(Y103,PLAN!B:AI,19,0)</f>
        <v>46224</v>
      </c>
    </row>
    <row r="104" spans="1:26" s="163" customFormat="1" ht="31.2" hidden="1" customHeight="1">
      <c r="A104" s="177"/>
      <c r="B104" s="225"/>
      <c r="C104" s="225"/>
      <c r="D104" s="225"/>
      <c r="E104" s="225"/>
      <c r="F104" s="226"/>
      <c r="G104" s="225"/>
      <c r="H104" s="225"/>
      <c r="I104" s="225"/>
      <c r="J104" s="225"/>
      <c r="K104" s="225"/>
      <c r="L104" s="227"/>
      <c r="M104" s="225"/>
      <c r="N104" s="225"/>
      <c r="O104" s="290" t="s">
        <v>1231</v>
      </c>
      <c r="P104" s="258" t="s">
        <v>1232</v>
      </c>
      <c r="Q104" s="154">
        <f>I103-Q103</f>
        <v>35</v>
      </c>
      <c r="R104" s="231" t="str">
        <f>IFERROR(VLOOKUP(P104,[6]Sheet1!$F:$I,4,),"")</f>
        <v>P101</v>
      </c>
      <c r="S104" s="232"/>
      <c r="T104" s="225"/>
      <c r="U104" s="233"/>
      <c r="V104" s="165"/>
      <c r="W104" s="234" t="s">
        <v>45</v>
      </c>
      <c r="X104" s="164"/>
      <c r="Y104" s="148"/>
      <c r="Z104" s="338">
        <v>46224</v>
      </c>
    </row>
    <row r="105" spans="1:26" s="163" customFormat="1" ht="31.2" hidden="1" customHeight="1">
      <c r="A105" s="177" t="str">
        <f t="shared" si="11"/>
        <v>Jul30-17</v>
      </c>
      <c r="B105" s="225">
        <f>IFERROR(VLOOKUP(A105,PLAN!B:AA,5,0),"")</f>
        <v>11118083</v>
      </c>
      <c r="C105" s="225" t="str">
        <f>IFERROR(VLOOKUP(A105,PLAN!B:AA,6,0),"")</f>
        <v>2331073-A-A</v>
      </c>
      <c r="D105" s="225" t="str">
        <f>IFERROR(VLOOKUP(A105,PLAN!B:AA,7,0),"")</f>
        <v xml:space="preserve">WAMS-165-16WA CE3 </v>
      </c>
      <c r="E105" s="225" t="str">
        <f>IFERROR(VLOOKUP(A105,PLAN!B:AA,4,0),"")</f>
        <v>1001917616</v>
      </c>
      <c r="F105" s="226">
        <f>IFERROR(VLOOKUP(A105,PLAN!B:AA,9,0),"")</f>
        <v>46233</v>
      </c>
      <c r="G105" s="225" t="str">
        <f>IFERROR(VLOOKUP(A105,PLAN!B:AA,10,0),"")</f>
        <v>0103555116</v>
      </c>
      <c r="H105" s="225" t="str">
        <f>IFERROR(VLOOKUP(A105,PLAN!B:AA,11,0),"")</f>
        <v>260715A40A</v>
      </c>
      <c r="I105" s="225">
        <f>IFERROR(VLOOKUP(A105,PLAN!B:AA,12,0),"")</f>
        <v>30</v>
      </c>
      <c r="J105" s="225" t="str">
        <f>IFERROR(VLOOKUP(A105,PLAN!B:AA,15,0),"")</f>
        <v>Oversea</v>
      </c>
      <c r="K105" s="225">
        <f>IFERROR(VLOOKUP(A105,PLAN!B:AA,23,0),"")</f>
        <v>0</v>
      </c>
      <c r="L105" s="227">
        <f>IFERROR(VLOOKUP(A105,PLAN!B:AA,24,0),"")</f>
        <v>0</v>
      </c>
      <c r="M105" s="225" t="str">
        <f>IFERROR(VLOOKUP(A105,PLAN!B:AA,3,0),"")</f>
        <v>1832358-A-C</v>
      </c>
      <c r="N105" s="225">
        <f>IFERROR(VLOOKUP(A105,PLAN!B:AA,2,0),"")</f>
        <v>12111084</v>
      </c>
      <c r="O105" s="290" t="s">
        <v>1201</v>
      </c>
      <c r="P105" s="258" t="s">
        <v>1202</v>
      </c>
      <c r="Q105" s="337">
        <f t="shared" si="9"/>
        <v>30</v>
      </c>
      <c r="R105" s="231" t="str">
        <f>IFERROR(VLOOKUP(P105,[6]Sheet1!$F:$I,4,),"")</f>
        <v>E4</v>
      </c>
      <c r="S105" s="232">
        <f>IFERROR(VLOOKUP(A105,PLAN!B:AA,19,0),"")</f>
        <v>46224</v>
      </c>
      <c r="T105" s="225" t="str">
        <f>IFERROR(VLOOKUP(A105,PLAN!B:AA,20,0),"")</f>
        <v>M6</v>
      </c>
      <c r="U105" s="233"/>
      <c r="V105" s="165"/>
      <c r="W105" s="234" t="str">
        <f>IFERROR(VLOOKUP(A105,PLAN!B:AB,21,),"")</f>
        <v>F2</v>
      </c>
      <c r="X105" s="164"/>
      <c r="Y105" s="148" t="s">
        <v>1186</v>
      </c>
      <c r="Z105" s="338">
        <f>VLOOKUP(Y105,PLAN!B:AI,19,0)</f>
        <v>46224</v>
      </c>
    </row>
    <row r="106" spans="1:26" s="163" customFormat="1" ht="31.2" hidden="1" customHeight="1">
      <c r="A106" s="177" t="str">
        <f t="shared" si="11"/>
        <v>Jul30-18</v>
      </c>
      <c r="B106" s="225">
        <f>IFERROR(VLOOKUP(A106,PLAN!B:AA,5,0),"")</f>
        <v>11118084</v>
      </c>
      <c r="C106" s="225" t="str">
        <f>IFERROR(VLOOKUP(A106,PLAN!B:AA,6,0),"")</f>
        <v>2331074-A-A</v>
      </c>
      <c r="D106" s="225" t="str">
        <f>IFERROR(VLOOKUP(A106,PLAN!B:AA,7,0),"")</f>
        <v>WAMS-180-16WA CE3</v>
      </c>
      <c r="E106" s="225" t="str">
        <f>IFERROR(VLOOKUP(A106,PLAN!B:AA,4,0),"")</f>
        <v>1001917619</v>
      </c>
      <c r="F106" s="226">
        <f>IFERROR(VLOOKUP(A106,PLAN!B:AA,9,0),"")</f>
        <v>46233</v>
      </c>
      <c r="G106" s="225" t="str">
        <f>IFERROR(VLOOKUP(A106,PLAN!B:AA,10,0),"")</f>
        <v>0103555117</v>
      </c>
      <c r="H106" s="225" t="str">
        <f>IFERROR(VLOOKUP(A106,PLAN!B:AA,11,0),"")</f>
        <v>260715A41A</v>
      </c>
      <c r="I106" s="225">
        <f>IFERROR(VLOOKUP(A106,PLAN!B:AA,12,0),"")</f>
        <v>100</v>
      </c>
      <c r="J106" s="225" t="str">
        <f>IFERROR(VLOOKUP(A106,PLAN!B:AA,15,0),"")</f>
        <v>Oversea</v>
      </c>
      <c r="K106" s="225">
        <f>IFERROR(VLOOKUP(A106,PLAN!B:AA,23,0),"")</f>
        <v>0</v>
      </c>
      <c r="L106" s="227">
        <f>IFERROR(VLOOKUP(A106,PLAN!B:AA,24,0),"")</f>
        <v>0</v>
      </c>
      <c r="M106" s="225" t="str">
        <f>IFERROR(VLOOKUP(A106,PLAN!B:AA,3,0),"")</f>
        <v>1832357-A-C</v>
      </c>
      <c r="N106" s="225">
        <f>IFERROR(VLOOKUP(A106,PLAN!B:AA,2,0),"")</f>
        <v>12111083</v>
      </c>
      <c r="O106" s="290" t="s">
        <v>897</v>
      </c>
      <c r="P106" s="258" t="s">
        <v>898</v>
      </c>
      <c r="Q106" s="337">
        <f t="shared" si="9"/>
        <v>100</v>
      </c>
      <c r="R106" s="231" t="str">
        <f>IFERROR(VLOOKUP(P106,[6]Sheet1!$F:$I,4,),"")</f>
        <v/>
      </c>
      <c r="S106" s="232">
        <f>IFERROR(VLOOKUP(A106,PLAN!B:AA,19,0),"")</f>
        <v>46224</v>
      </c>
      <c r="T106" s="225" t="str">
        <f>IFERROR(VLOOKUP(A106,PLAN!B:AA,20,0),"")</f>
        <v>M6</v>
      </c>
      <c r="U106" s="233"/>
      <c r="V106" s="165"/>
      <c r="W106" s="234" t="str">
        <f>IFERROR(VLOOKUP(A106,PLAN!B:AB,21,),"")</f>
        <v>F2</v>
      </c>
      <c r="X106" s="164"/>
      <c r="Y106" s="148" t="s">
        <v>1187</v>
      </c>
      <c r="Z106" s="338">
        <f>VLOOKUP(Y106,PLAN!B:AI,19,0)</f>
        <v>46224</v>
      </c>
    </row>
    <row r="107" spans="1:26" s="163" customFormat="1" ht="31.2" hidden="1" customHeight="1">
      <c r="A107" s="177" t="str">
        <f t="shared" si="11"/>
        <v>Jul30-19</v>
      </c>
      <c r="B107" s="225">
        <f>IFERROR(VLOOKUP(A107,PLAN!B:AA,5,0),"")</f>
        <v>11134329</v>
      </c>
      <c r="C107" s="225" t="str">
        <f>IFERROR(VLOOKUP(A107,PLAN!B:AA,6,0),"")</f>
        <v>2331157-A-A</v>
      </c>
      <c r="D107" s="225" t="str">
        <f>IFERROR(VLOOKUP(A107,PLAN!B:AA,7,0),"")</f>
        <v>WAIN-CKI-200 CE4</v>
      </c>
      <c r="E107" s="225" t="str">
        <f>IFERROR(VLOOKUP(A107,PLAN!B:AA,4,0),"")</f>
        <v>1001917620</v>
      </c>
      <c r="F107" s="226">
        <f>IFERROR(VLOOKUP(A107,PLAN!B:AA,9,0),"")</f>
        <v>46233</v>
      </c>
      <c r="G107" s="225" t="str">
        <f>IFERROR(VLOOKUP(A107,PLAN!B:AA,10,0),"")</f>
        <v>0103555118</v>
      </c>
      <c r="H107" s="225" t="str">
        <f>IFERROR(VLOOKUP(A107,PLAN!B:AA,11,0),"")</f>
        <v>260715A42A</v>
      </c>
      <c r="I107" s="225">
        <f>IFERROR(VLOOKUP(A107,PLAN!B:AA,12,0),"")</f>
        <v>110</v>
      </c>
      <c r="J107" s="225" t="str">
        <f>IFERROR(VLOOKUP(A107,PLAN!B:AA,15,0),"")</f>
        <v>Oversea</v>
      </c>
      <c r="K107" s="225">
        <f>IFERROR(VLOOKUP(A107,PLAN!B:AA,23,0),"")</f>
        <v>0</v>
      </c>
      <c r="L107" s="227">
        <f>IFERROR(VLOOKUP(A107,PLAN!B:AA,24,0),"")</f>
        <v>0</v>
      </c>
      <c r="M107" s="225" t="str">
        <f>IFERROR(VLOOKUP(A107,PLAN!B:AA,3,0),"")</f>
        <v>1832339-A-C</v>
      </c>
      <c r="N107" s="225">
        <f>IFERROR(VLOOKUP(A107,PLAN!B:AA,2,0),"")</f>
        <v>12114364</v>
      </c>
      <c r="O107" s="290" t="s">
        <v>655</v>
      </c>
      <c r="P107" s="337" t="s">
        <v>656</v>
      </c>
      <c r="Q107" s="337">
        <f t="shared" si="9"/>
        <v>110</v>
      </c>
      <c r="R107" s="231" t="str">
        <f>IFERROR(VLOOKUP(P107,[6]Sheet1!$F:$I,4,),"")</f>
        <v/>
      </c>
      <c r="S107" s="232">
        <f>IFERROR(VLOOKUP(A107,PLAN!B:AA,19,0),"")</f>
        <v>46224</v>
      </c>
      <c r="T107" s="225" t="str">
        <f>IFERROR(VLOOKUP(A107,PLAN!B:AA,20,0),"")</f>
        <v>M6</v>
      </c>
      <c r="U107" s="233"/>
      <c r="V107" s="165"/>
      <c r="W107" s="234" t="str">
        <f>IFERROR(VLOOKUP(A107,PLAN!B:AB,21,),"")</f>
        <v>F2</v>
      </c>
      <c r="X107" s="164"/>
      <c r="Y107" s="148" t="s">
        <v>1188</v>
      </c>
      <c r="Z107" s="338">
        <f>VLOOKUP(Y107,PLAN!B:AI,19,0)</f>
        <v>46224</v>
      </c>
    </row>
    <row r="108" spans="1:26" s="163" customFormat="1" ht="31.2" hidden="1" customHeight="1">
      <c r="A108" s="177" t="str">
        <f t="shared" si="11"/>
        <v>Jul30-20</v>
      </c>
      <c r="B108" s="225">
        <f>IFERROR(VLOOKUP(A108,PLAN!B:AA,5,0),"")</f>
        <v>11134334</v>
      </c>
      <c r="C108" s="225" t="str">
        <f>IFERROR(VLOOKUP(A108,PLAN!B:AA,6,0),"")</f>
        <v>2331159-A-A</v>
      </c>
      <c r="D108" s="225" t="str">
        <f>IFERROR(VLOOKUP(A108,PLAN!B:AA,7,0),"")</f>
        <v>WAIN-CKI-10-200 CE4</v>
      </c>
      <c r="E108" s="225" t="str">
        <f>IFERROR(VLOOKUP(A108,PLAN!B:AA,4,0),"")</f>
        <v>1001917621</v>
      </c>
      <c r="F108" s="226">
        <f>IFERROR(VLOOKUP(A108,PLAN!B:AA,9,0),"")</f>
        <v>46233</v>
      </c>
      <c r="G108" s="225" t="str">
        <f>IFERROR(VLOOKUP(A108,PLAN!B:AA,10,0),"")</f>
        <v>0103555120</v>
      </c>
      <c r="H108" s="225" t="str">
        <f>IFERROR(VLOOKUP(A108,PLAN!B:AA,11,0),"")</f>
        <v>260715A43A</v>
      </c>
      <c r="I108" s="225">
        <f>IFERROR(VLOOKUP(A108,PLAN!B:AA,12,0),"")</f>
        <v>20</v>
      </c>
      <c r="J108" s="225" t="str">
        <f>IFERROR(VLOOKUP(A108,PLAN!B:AA,15,0),"")</f>
        <v>Oversea</v>
      </c>
      <c r="K108" s="225">
        <f>IFERROR(VLOOKUP(A108,PLAN!B:AA,23,0),"")</f>
        <v>0</v>
      </c>
      <c r="L108" s="227">
        <f>IFERROR(VLOOKUP(A108,PLAN!B:AA,24,0),"")</f>
        <v>0</v>
      </c>
      <c r="M108" s="225" t="str">
        <f>IFERROR(VLOOKUP(A108,PLAN!B:AA,3,0),"")</f>
        <v>1832343-A-C</v>
      </c>
      <c r="N108" s="225">
        <f>IFERROR(VLOOKUP(A108,PLAN!B:AA,2,0),"")</f>
        <v>12114368</v>
      </c>
      <c r="O108" s="290" t="s">
        <v>863</v>
      </c>
      <c r="P108" s="337" t="s">
        <v>864</v>
      </c>
      <c r="Q108" s="337">
        <f t="shared" si="9"/>
        <v>20</v>
      </c>
      <c r="R108" s="231" t="str">
        <f>IFERROR(VLOOKUP(P108,[6]Sheet1!$F:$I,4,),"")</f>
        <v/>
      </c>
      <c r="S108" s="232">
        <f>IFERROR(VLOOKUP(A108,PLAN!B:AA,19,0),"")</f>
        <v>46224</v>
      </c>
      <c r="T108" s="225" t="str">
        <f>IFERROR(VLOOKUP(A108,PLAN!B:AA,20,0),"")</f>
        <v>M6</v>
      </c>
      <c r="U108" s="233"/>
      <c r="V108" s="165"/>
      <c r="W108" s="234" t="str">
        <f>IFERROR(VLOOKUP(A108,PLAN!B:AB,21,),"")</f>
        <v>F2</v>
      </c>
      <c r="X108" s="164"/>
      <c r="Y108" s="148" t="s">
        <v>1189</v>
      </c>
      <c r="Z108" s="338">
        <f>VLOOKUP(Y108,PLAN!B:AI,19,0)</f>
        <v>46224</v>
      </c>
    </row>
    <row r="109" spans="1:26" s="163" customFormat="1" ht="31.2" hidden="1" customHeight="1">
      <c r="A109" s="177" t="str">
        <f t="shared" si="11"/>
        <v>Jul30-21</v>
      </c>
      <c r="B109" s="225">
        <f>IFERROR(VLOOKUP(A109,PLAN!B:AA,5,0),"")</f>
        <v>11134335</v>
      </c>
      <c r="C109" s="225" t="str">
        <f>IFERROR(VLOOKUP(A109,PLAN!B:AA,6,0),"")</f>
        <v>2331161-A-A</v>
      </c>
      <c r="D109" s="225" t="str">
        <f>IFERROR(VLOOKUP(A109,PLAN!B:AA,7,0),"")</f>
        <v>WAIN-CKI-008-200 CE3</v>
      </c>
      <c r="E109" s="225" t="str">
        <f>IFERROR(VLOOKUP(A109,PLAN!B:AA,4,0),"")</f>
        <v>1001917622</v>
      </c>
      <c r="F109" s="226">
        <f>IFERROR(VLOOKUP(A109,PLAN!B:AA,9,0),"")</f>
        <v>46233</v>
      </c>
      <c r="G109" s="225" t="str">
        <f>IFERROR(VLOOKUP(A109,PLAN!B:AA,10,0),"")</f>
        <v>0103555123</v>
      </c>
      <c r="H109" s="225" t="str">
        <f>IFERROR(VLOOKUP(A109,PLAN!B:AA,11,0),"")</f>
        <v>260715A44A</v>
      </c>
      <c r="I109" s="225">
        <f>IFERROR(VLOOKUP(A109,PLAN!B:AA,12,0),"")</f>
        <v>100</v>
      </c>
      <c r="J109" s="225" t="str">
        <f>IFERROR(VLOOKUP(A109,PLAN!B:AA,15,0),"")</f>
        <v>Oversea</v>
      </c>
      <c r="K109" s="225">
        <f>IFERROR(VLOOKUP(A109,PLAN!B:AA,23,0),"")</f>
        <v>0</v>
      </c>
      <c r="L109" s="227">
        <f>IFERROR(VLOOKUP(A109,PLAN!B:AA,24,0),"")</f>
        <v>0</v>
      </c>
      <c r="M109" s="225" t="str">
        <f>IFERROR(VLOOKUP(A109,PLAN!B:AA,3,0),"")</f>
        <v>1832345-A-C</v>
      </c>
      <c r="N109" s="225">
        <f>IFERROR(VLOOKUP(A109,PLAN!B:AA,2,0),"")</f>
        <v>12114370</v>
      </c>
      <c r="O109" s="290" t="s">
        <v>754</v>
      </c>
      <c r="P109" s="337" t="s">
        <v>755</v>
      </c>
      <c r="Q109" s="337">
        <f t="shared" si="9"/>
        <v>100</v>
      </c>
      <c r="R109" s="231" t="str">
        <f>IFERROR(VLOOKUP(P109,[6]Sheet1!$F:$I,4,),"")</f>
        <v/>
      </c>
      <c r="S109" s="232">
        <f>IFERROR(VLOOKUP(A109,PLAN!B:AA,19,0),"")</f>
        <v>46224</v>
      </c>
      <c r="T109" s="225" t="str">
        <f>IFERROR(VLOOKUP(A109,PLAN!B:AA,20,0),"")</f>
        <v>M6</v>
      </c>
      <c r="U109" s="233"/>
      <c r="V109" s="165"/>
      <c r="W109" s="234" t="str">
        <f>IFERROR(VLOOKUP(A109,PLAN!B:AB,21,),"")</f>
        <v>F2</v>
      </c>
      <c r="X109" s="164"/>
      <c r="Y109" s="148" t="s">
        <v>1190</v>
      </c>
      <c r="Z109" s="338">
        <f>VLOOKUP(Y109,PLAN!B:AI,19,0)</f>
        <v>46224</v>
      </c>
    </row>
    <row r="110" spans="1:26" s="163" customFormat="1" ht="31.2" hidden="1" customHeight="1">
      <c r="A110" s="177" t="str">
        <f t="shared" si="11"/>
        <v>Jul30-22</v>
      </c>
      <c r="B110" s="225">
        <f>IFERROR(VLOOKUP(A110,PLAN!B:AA,5,0),"")</f>
        <v>11134336</v>
      </c>
      <c r="C110" s="225" t="str">
        <f>IFERROR(VLOOKUP(A110,PLAN!B:AA,6,0),"")</f>
        <v>2331162-A-A</v>
      </c>
      <c r="D110" s="225" t="str">
        <f>IFERROR(VLOOKUP(A110,PLAN!B:AA,7,0),"")</f>
        <v>WAIN-CKI-200-BA CE3</v>
      </c>
      <c r="E110" s="225" t="str">
        <f>IFERROR(VLOOKUP(A110,PLAN!B:AA,4,0),"")</f>
        <v>1001917624</v>
      </c>
      <c r="F110" s="226">
        <f>IFERROR(VLOOKUP(A110,PLAN!B:AA,9,0),"")</f>
        <v>46233</v>
      </c>
      <c r="G110" s="225" t="str">
        <f>IFERROR(VLOOKUP(A110,PLAN!B:AA,10,0),"")</f>
        <v>0103555124</v>
      </c>
      <c r="H110" s="225" t="str">
        <f>IFERROR(VLOOKUP(A110,PLAN!B:AA,11,0),"")</f>
        <v>260715A45A</v>
      </c>
      <c r="I110" s="225">
        <f>IFERROR(VLOOKUP(A110,PLAN!B:AA,12,0),"")</f>
        <v>20</v>
      </c>
      <c r="J110" s="225" t="str">
        <f>IFERROR(VLOOKUP(A110,PLAN!B:AA,15,0),"")</f>
        <v>Oversea</v>
      </c>
      <c r="K110" s="225">
        <f>IFERROR(VLOOKUP(A110,PLAN!B:AA,23,0),"")</f>
        <v>0</v>
      </c>
      <c r="L110" s="227">
        <f>IFERROR(VLOOKUP(A110,PLAN!B:AA,24,0),"")</f>
        <v>0</v>
      </c>
      <c r="M110" s="225" t="str">
        <f>IFERROR(VLOOKUP(A110,PLAN!B:AA,3,0),"")</f>
        <v>1832347-A-C</v>
      </c>
      <c r="N110" s="225">
        <f>IFERROR(VLOOKUP(A110,PLAN!B:AA,2,0),"")</f>
        <v>12114374</v>
      </c>
      <c r="O110" s="290" t="s">
        <v>1233</v>
      </c>
      <c r="P110" s="258" t="s">
        <v>1234</v>
      </c>
      <c r="Q110" s="337">
        <f t="shared" si="9"/>
        <v>20</v>
      </c>
      <c r="R110" s="231" t="str">
        <f>IFERROR(VLOOKUP(P110,[6]Sheet1!$F:$I,4,),"")</f>
        <v>P104</v>
      </c>
      <c r="S110" s="232">
        <f>IFERROR(VLOOKUP(A110,PLAN!B:AA,19,0),"")</f>
        <v>46224</v>
      </c>
      <c r="T110" s="225" t="str">
        <f>IFERROR(VLOOKUP(A110,PLAN!B:AA,20,0),"")</f>
        <v>M6</v>
      </c>
      <c r="U110" s="233"/>
      <c r="V110" s="165"/>
      <c r="W110" s="234" t="str">
        <f>IFERROR(VLOOKUP(A110,PLAN!B:AB,21,),"")</f>
        <v>F2</v>
      </c>
      <c r="X110" s="164"/>
      <c r="Y110" s="148" t="s">
        <v>1191</v>
      </c>
      <c r="Z110" s="338">
        <f>VLOOKUP(Y110,PLAN!B:AI,19,0)</f>
        <v>46224</v>
      </c>
    </row>
    <row r="111" spans="1:26" s="163" customFormat="1" ht="31.2" hidden="1" customHeight="1">
      <c r="A111" s="177" t="str">
        <f t="shared" si="11"/>
        <v>Jul30-23</v>
      </c>
      <c r="B111" s="225">
        <f>IFERROR(VLOOKUP(A111,PLAN!B:AA,5,0),"")</f>
        <v>11134337</v>
      </c>
      <c r="C111" s="225" t="str">
        <f>IFERROR(VLOOKUP(A111,PLAN!B:AA,6,0),"")</f>
        <v>2331163-A-A</v>
      </c>
      <c r="D111" s="225" t="str">
        <f>IFERROR(VLOOKUP(A111,PLAN!B:AA,7,0),"")</f>
        <v>WAIN-CKI-200-BS CE3</v>
      </c>
      <c r="E111" s="225" t="str">
        <f>IFERROR(VLOOKUP(A111,PLAN!B:AA,4,0),"")</f>
        <v>1001917625</v>
      </c>
      <c r="F111" s="226">
        <f>IFERROR(VLOOKUP(A111,PLAN!B:AA,9,0),"")</f>
        <v>46233</v>
      </c>
      <c r="G111" s="225" t="str">
        <f>IFERROR(VLOOKUP(A111,PLAN!B:AA,10,0),"")</f>
        <v>0103555125</v>
      </c>
      <c r="H111" s="225" t="str">
        <f>IFERROR(VLOOKUP(A111,PLAN!B:AA,11,0),"")</f>
        <v>260715A46A</v>
      </c>
      <c r="I111" s="225">
        <f>IFERROR(VLOOKUP(A111,PLAN!B:AA,12,0),"")</f>
        <v>200</v>
      </c>
      <c r="J111" s="225" t="str">
        <f>IFERROR(VLOOKUP(A111,PLAN!B:AA,15,0),"")</f>
        <v>Oversea</v>
      </c>
      <c r="K111" s="225">
        <f>IFERROR(VLOOKUP(A111,PLAN!B:AA,23,0),"")</f>
        <v>0</v>
      </c>
      <c r="L111" s="227">
        <f>IFERROR(VLOOKUP(A111,PLAN!B:AA,24,0),"")</f>
        <v>0</v>
      </c>
      <c r="M111" s="225" t="str">
        <f>IFERROR(VLOOKUP(A111,PLAN!B:AA,3,0),"")</f>
        <v>1832348-A-C</v>
      </c>
      <c r="N111" s="225">
        <f>IFERROR(VLOOKUP(A111,PLAN!B:AA,2,0),"")</f>
        <v>12114375</v>
      </c>
      <c r="O111" s="290" t="s">
        <v>756</v>
      </c>
      <c r="P111" s="257" t="s">
        <v>757</v>
      </c>
      <c r="Q111" s="154">
        <v>91</v>
      </c>
      <c r="R111" s="231" t="str">
        <f>IFERROR(VLOOKUP(P111,[6]Sheet1!$F:$I,4,),"")</f>
        <v/>
      </c>
      <c r="S111" s="232">
        <f>IFERROR(VLOOKUP(A111,PLAN!B:AA,19,0),"")</f>
        <v>46224</v>
      </c>
      <c r="T111" s="225" t="str">
        <f>IFERROR(VLOOKUP(A111,PLAN!B:AA,20,0),"")</f>
        <v>M6</v>
      </c>
      <c r="U111" s="233"/>
      <c r="V111" s="165"/>
      <c r="W111" s="234" t="str">
        <f>IFERROR(VLOOKUP(A111,PLAN!B:AB,21,),"")</f>
        <v>F2</v>
      </c>
      <c r="X111" s="164"/>
      <c r="Y111" s="148" t="s">
        <v>1192</v>
      </c>
      <c r="Z111" s="338">
        <f>VLOOKUP(Y111,PLAN!B:AI,19,0)</f>
        <v>46224</v>
      </c>
    </row>
    <row r="112" spans="1:26" s="163" customFormat="1" ht="31.2" hidden="1" customHeight="1">
      <c r="A112" s="177"/>
      <c r="B112" s="225"/>
      <c r="C112" s="225"/>
      <c r="D112" s="225"/>
      <c r="E112" s="225"/>
      <c r="F112" s="226"/>
      <c r="G112" s="225"/>
      <c r="H112" s="225"/>
      <c r="I112" s="225"/>
      <c r="J112" s="225"/>
      <c r="K112" s="225"/>
      <c r="L112" s="227"/>
      <c r="M112" s="225"/>
      <c r="N112" s="225"/>
      <c r="O112" s="290" t="s">
        <v>1235</v>
      </c>
      <c r="P112" s="337" t="s">
        <v>1236</v>
      </c>
      <c r="Q112" s="154">
        <f>I111-Q111</f>
        <v>109</v>
      </c>
      <c r="R112" s="231"/>
      <c r="S112" s="232"/>
      <c r="T112" s="225"/>
      <c r="U112" s="233"/>
      <c r="V112" s="165"/>
      <c r="W112" s="234" t="s">
        <v>45</v>
      </c>
      <c r="X112" s="164"/>
      <c r="Y112" s="148"/>
      <c r="Z112" s="338">
        <v>46224</v>
      </c>
    </row>
    <row r="113" spans="1:26" s="163" customFormat="1" ht="31.2" hidden="1" customHeight="1">
      <c r="A113" s="177" t="str">
        <f t="shared" si="11"/>
        <v>Jul30-24</v>
      </c>
      <c r="B113" s="225">
        <f>IFERROR(VLOOKUP(A113,PLAN!B:AA,5,0),"")</f>
        <v>11134338</v>
      </c>
      <c r="C113" s="225" t="str">
        <f>IFERROR(VLOOKUP(A113,PLAN!B:AA,6,0),"")</f>
        <v>2331164-A-A</v>
      </c>
      <c r="D113" s="225" t="str">
        <f>IFERROR(VLOOKUP(A113,PLAN!B:AA,7,0),"")</f>
        <v>WAIN-CKI-18-200-BS CE3</v>
      </c>
      <c r="E113" s="225" t="str">
        <f>IFERROR(VLOOKUP(A113,PLAN!B:AA,4,0),"")</f>
        <v>1001917626</v>
      </c>
      <c r="F113" s="226">
        <f>IFERROR(VLOOKUP(A113,PLAN!B:AA,9,0),"")</f>
        <v>46233</v>
      </c>
      <c r="G113" s="225" t="str">
        <f>IFERROR(VLOOKUP(A113,PLAN!B:AA,10,0),"")</f>
        <v>0103555126</v>
      </c>
      <c r="H113" s="225" t="str">
        <f>IFERROR(VLOOKUP(A113,PLAN!B:AA,11,0),"")</f>
        <v>260715A47A</v>
      </c>
      <c r="I113" s="225">
        <f>IFERROR(VLOOKUP(A113,PLAN!B:AA,12,0),"")</f>
        <v>72</v>
      </c>
      <c r="J113" s="225" t="str">
        <f>IFERROR(VLOOKUP(A113,PLAN!B:AA,15,0),"")</f>
        <v>Oversea</v>
      </c>
      <c r="K113" s="225">
        <f>IFERROR(VLOOKUP(A113,PLAN!B:AA,23,0),"")</f>
        <v>0</v>
      </c>
      <c r="L113" s="227">
        <f>IFERROR(VLOOKUP(A113,PLAN!B:AA,24,0),"")</f>
        <v>0</v>
      </c>
      <c r="M113" s="225" t="str">
        <f>IFERROR(VLOOKUP(A113,PLAN!B:AA,3,0),"")</f>
        <v>1832176-A-C</v>
      </c>
      <c r="N113" s="225">
        <f>IFERROR(VLOOKUP(A113,PLAN!B:AA,2,0),"")</f>
        <v>12114378</v>
      </c>
      <c r="O113" s="290" t="s">
        <v>418</v>
      </c>
      <c r="P113" s="337" t="s">
        <v>419</v>
      </c>
      <c r="Q113" s="337">
        <f t="shared" ref="Q113" si="12">I113</f>
        <v>72</v>
      </c>
      <c r="R113" s="231" t="str">
        <f>IFERROR(VLOOKUP(P113,[6]Sheet1!$F:$I,4,),"")</f>
        <v/>
      </c>
      <c r="S113" s="232">
        <f>IFERROR(VLOOKUP(A113,PLAN!B:AA,19,0),"")</f>
        <v>46224</v>
      </c>
      <c r="T113" s="225" t="str">
        <f>IFERROR(VLOOKUP(A113,PLAN!B:AA,20,0),"")</f>
        <v>M6</v>
      </c>
      <c r="U113" s="233"/>
      <c r="V113" s="165"/>
      <c r="W113" s="234" t="str">
        <f>IFERROR(VLOOKUP(A113,PLAN!B:AB,21,),"")</f>
        <v>F2</v>
      </c>
      <c r="X113" s="164"/>
      <c r="Y113" s="148" t="s">
        <v>1193</v>
      </c>
      <c r="Z113" s="338">
        <f>VLOOKUP(Y113,PLAN!B:AI,19,0)</f>
        <v>46224</v>
      </c>
    </row>
    <row r="114" spans="1:26" s="163" customFormat="1" ht="31.2" hidden="1" customHeight="1">
      <c r="A114" s="177" t="str">
        <f t="shared" ref="A114" si="13">Y114</f>
        <v>Jul30-26</v>
      </c>
      <c r="B114" s="225">
        <f>IFERROR(VLOOKUP(A114,PLAN!B:AA,5,0),"")</f>
        <v>11117107</v>
      </c>
      <c r="C114" s="225" t="str">
        <f>IFERROR(VLOOKUP(A114,PLAN!B:AA,6,0),"")</f>
        <v>2331065-0-A</v>
      </c>
      <c r="D114" s="225" t="str">
        <f>IFERROR(VLOOKUP(A114,PLAN!B:AA,7,0),"")</f>
        <v>AHW10S302S CE4</v>
      </c>
      <c r="E114" s="225" t="str">
        <f>IFERROR(VLOOKUP(A114,PLAN!B:AA,4,0),"")</f>
        <v>1001917656</v>
      </c>
      <c r="F114" s="226">
        <f>IFERROR(VLOOKUP(A114,PLAN!B:AA,9,0),"")</f>
        <v>46233</v>
      </c>
      <c r="G114" s="225" t="str">
        <f>IFERROR(VLOOKUP(A114,PLAN!B:AA,10,0),"")</f>
        <v>0103555161</v>
      </c>
      <c r="H114" s="225" t="str">
        <f>IFERROR(VLOOKUP(A114,PLAN!B:AA,11,0),"")</f>
        <v>260715A49A</v>
      </c>
      <c r="I114" s="225">
        <f>IFERROR(VLOOKUP(A114,PLAN!B:AA,12,0),"")</f>
        <v>10</v>
      </c>
      <c r="J114" s="225" t="str">
        <f>IFERROR(VLOOKUP(A114,PLAN!B:AA,15,0),"")</f>
        <v>Oversea</v>
      </c>
      <c r="K114" s="225">
        <f>IFERROR(VLOOKUP(A114,PLAN!B:AA,23,0),"")</f>
        <v>0</v>
      </c>
      <c r="L114" s="227">
        <f>IFERROR(VLOOKUP(A114,PLAN!B:AA,24,0),"")</f>
        <v>0</v>
      </c>
      <c r="M114" s="225" t="str">
        <f>IFERROR(VLOOKUP(A114,PLAN!B:AA,3,0),"")</f>
        <v>1832175-A-C</v>
      </c>
      <c r="N114" s="225">
        <f>IFERROR(VLOOKUP(A114,PLAN!B:AA,2,0),"")</f>
        <v>12111377</v>
      </c>
      <c r="O114" s="290" t="s">
        <v>1227</v>
      </c>
      <c r="P114" s="259" t="s">
        <v>1228</v>
      </c>
      <c r="Q114" s="154">
        <v>3</v>
      </c>
      <c r="R114" s="231" t="str">
        <f>IFERROR(VLOOKUP(P114,[6]Sheet1!$F:$I,4,),"")</f>
        <v/>
      </c>
      <c r="S114" s="232">
        <f>IFERROR(VLOOKUP(A114,PLAN!B:AA,19,0),"")</f>
        <v>46224</v>
      </c>
      <c r="T114" s="225" t="str">
        <f>IFERROR(VLOOKUP(A114,PLAN!B:AA,20,0),"")</f>
        <v>M6</v>
      </c>
      <c r="U114" s="233"/>
      <c r="V114" s="165"/>
      <c r="W114" s="234" t="str">
        <f>IFERROR(VLOOKUP(A114,PLAN!B:AB,21,),"")</f>
        <v>F2</v>
      </c>
      <c r="X114" s="164"/>
      <c r="Y114" s="148" t="s">
        <v>1226</v>
      </c>
      <c r="Z114" s="338">
        <f>VLOOKUP(Y114,PLAN!B:AI,19,0)</f>
        <v>46224</v>
      </c>
    </row>
    <row r="115" spans="1:26" s="163" customFormat="1" ht="31.2" hidden="1" customHeight="1">
      <c r="A115" s="177"/>
      <c r="B115" s="225"/>
      <c r="C115" s="225"/>
      <c r="D115" s="225"/>
      <c r="E115" s="225"/>
      <c r="F115" s="226"/>
      <c r="G115" s="225"/>
      <c r="H115" s="225"/>
      <c r="I115" s="225"/>
      <c r="J115" s="225"/>
      <c r="K115" s="225"/>
      <c r="L115" s="227"/>
      <c r="M115" s="225"/>
      <c r="N115" s="225"/>
      <c r="O115" s="290" t="s">
        <v>1229</v>
      </c>
      <c r="P115" s="284" t="s">
        <v>1230</v>
      </c>
      <c r="Q115" s="154">
        <f>I114-Q114</f>
        <v>7</v>
      </c>
      <c r="R115" s="231" t="str">
        <f>IFERROR(VLOOKUP(P115,[6]Sheet1!$F:$I,4,),"")</f>
        <v/>
      </c>
      <c r="S115" s="232"/>
      <c r="T115" s="225"/>
      <c r="U115" s="233"/>
      <c r="V115" s="165"/>
      <c r="W115" s="234" t="s">
        <v>45</v>
      </c>
      <c r="X115" s="164"/>
      <c r="Y115" s="148"/>
      <c r="Z115" s="338">
        <v>46224</v>
      </c>
    </row>
    <row r="116" spans="1:26" s="163" customFormat="1" ht="31.2" hidden="1" customHeight="1">
      <c r="A116" s="177" t="str">
        <f t="shared" si="11"/>
        <v>Jul30-25</v>
      </c>
      <c r="B116" s="225">
        <f>IFERROR(VLOOKUP(A116,PLAN!B:AA,5,0),"")</f>
        <v>11134235</v>
      </c>
      <c r="C116" s="225" t="str">
        <f>IFERROR(VLOOKUP(A116,PLAN!B:AA,6,0),"")</f>
        <v>1036068-S-AK</v>
      </c>
      <c r="D116" s="225" t="str">
        <f>IFERROR(VLOOKUP(A116,PLAN!B:AA,7,0),"")</f>
        <v>AHW14R001S CN</v>
      </c>
      <c r="E116" s="225" t="str">
        <f>IFERROR(VLOOKUP(A116,PLAN!B:AA,4,0),"")</f>
        <v>1001917627</v>
      </c>
      <c r="F116" s="226">
        <f>IFERROR(VLOOKUP(A116,PLAN!B:AA,9,0),"")</f>
        <v>46233</v>
      </c>
      <c r="G116" s="225" t="str">
        <f>IFERROR(VLOOKUP(A116,PLAN!B:AA,10,0),"")</f>
        <v>0103555127</v>
      </c>
      <c r="H116" s="225" t="str">
        <f>IFERROR(VLOOKUP(A116,PLAN!B:AA,11,0),"")</f>
        <v>260715A48A</v>
      </c>
      <c r="I116" s="225">
        <f>IFERROR(VLOOKUP(A116,PLAN!B:AA,12,0),"")</f>
        <v>3586</v>
      </c>
      <c r="J116" s="225" t="str">
        <f>IFERROR(VLOOKUP(A116,PLAN!B:AA,15,0),"")</f>
        <v>China</v>
      </c>
      <c r="K116" s="225">
        <f>IFERROR(VLOOKUP(A116,PLAN!B:AA,23,0),"")</f>
        <v>0</v>
      </c>
      <c r="L116" s="227">
        <f>IFERROR(VLOOKUP(A116,PLAN!B:AA,24,0),"")</f>
        <v>0</v>
      </c>
      <c r="M116" s="225" t="str">
        <f>IFERROR(VLOOKUP(A116,PLAN!B:AA,3,0),"")</f>
        <v>2332192-0-C-CN</v>
      </c>
      <c r="N116" s="225">
        <f>IFERROR(VLOOKUP(A116,PLAN!B:AA,2,0),"")</f>
        <v>12120774</v>
      </c>
      <c r="O116" s="290" t="s">
        <v>1195</v>
      </c>
      <c r="P116" s="258" t="s">
        <v>1196</v>
      </c>
      <c r="Q116" s="154">
        <v>1260</v>
      </c>
      <c r="R116" s="231" t="str">
        <f>IFERROR(VLOOKUP(P116,[6]Sheet1!$F:$I,4,),"")</f>
        <v/>
      </c>
      <c r="S116" s="232">
        <f>IFERROR(VLOOKUP(A116,PLAN!B:AA,19,0),"")</f>
        <v>46224</v>
      </c>
      <c r="T116" s="225" t="str">
        <f>IFERROR(VLOOKUP(A116,PLAN!B:AA,20,0),"")</f>
        <v>M7</v>
      </c>
      <c r="U116" s="233"/>
      <c r="V116" s="165"/>
      <c r="W116" s="234" t="str">
        <f>IFERROR(VLOOKUP(A116,PLAN!B:AB,21,),"")</f>
        <v>F2</v>
      </c>
      <c r="X116" s="164"/>
      <c r="Y116" s="148" t="s">
        <v>1194</v>
      </c>
      <c r="Z116" s="338">
        <f>VLOOKUP(Y116,PLAN!B:AI,19,0)</f>
        <v>46224</v>
      </c>
    </row>
    <row r="117" spans="1:26" s="163" customFormat="1" ht="31.2" hidden="1" customHeight="1">
      <c r="A117" s="177">
        <f t="shared" si="11"/>
        <v>0</v>
      </c>
      <c r="B117" s="225" t="str">
        <f>IFERROR(VLOOKUP(A117,PLAN!B:AA,5,0),"")</f>
        <v/>
      </c>
      <c r="C117" s="225" t="str">
        <f>IFERROR(VLOOKUP(A117,PLAN!B:AA,6,0),"")</f>
        <v/>
      </c>
      <c r="D117" s="225" t="str">
        <f>IFERROR(VLOOKUP(A117,PLAN!B:AA,7,0),"")</f>
        <v/>
      </c>
      <c r="E117" s="225" t="str">
        <f>IFERROR(VLOOKUP(A117,PLAN!B:AA,4,0),"")</f>
        <v/>
      </c>
      <c r="F117" s="226" t="str">
        <f>IFERROR(VLOOKUP(A117,PLAN!B:AA,9,0),"")</f>
        <v/>
      </c>
      <c r="G117" s="225" t="str">
        <f>IFERROR(VLOOKUP(A117,PLAN!B:AA,10,0),"")</f>
        <v/>
      </c>
      <c r="H117" s="225" t="str">
        <f>IFERROR(VLOOKUP(A117,PLAN!B:AA,11,0),"")</f>
        <v/>
      </c>
      <c r="I117" s="225" t="str">
        <f>IFERROR(VLOOKUP(A117,PLAN!B:AA,12,0),"")</f>
        <v/>
      </c>
      <c r="J117" s="225" t="str">
        <f>IFERROR(VLOOKUP(A117,PLAN!B:AA,15,0),"")</f>
        <v/>
      </c>
      <c r="K117" s="225" t="str">
        <f>IFERROR(VLOOKUP(A117,PLAN!B:AA,23,0),"")</f>
        <v/>
      </c>
      <c r="L117" s="227" t="str">
        <f>IFERROR(VLOOKUP(A117,PLAN!B:AA,24,0),"")</f>
        <v/>
      </c>
      <c r="M117" s="225" t="str">
        <f>IFERROR(VLOOKUP(A117,PLAN!B:AA,3,0),"")</f>
        <v/>
      </c>
      <c r="N117" s="225" t="str">
        <f>IFERROR(VLOOKUP(A117,PLAN!B:AA,2,0),"")</f>
        <v/>
      </c>
      <c r="O117" s="290" t="s">
        <v>1197</v>
      </c>
      <c r="P117" s="258" t="s">
        <v>1198</v>
      </c>
      <c r="Q117" s="154">
        <v>1260</v>
      </c>
      <c r="R117" s="231" t="str">
        <f>IFERROR(VLOOKUP(P117,[6]Sheet1!$F:$I,4,),"")</f>
        <v/>
      </c>
      <c r="S117" s="232" t="str">
        <f>IFERROR(VLOOKUP(A117,PLAN!B:AA,19,0),"")</f>
        <v/>
      </c>
      <c r="T117" s="225" t="str">
        <f>IFERROR(VLOOKUP(A117,PLAN!B:AA,20,0),"")</f>
        <v/>
      </c>
      <c r="U117" s="233"/>
      <c r="V117" s="165"/>
      <c r="W117" s="234" t="s">
        <v>45</v>
      </c>
      <c r="X117" s="164"/>
      <c r="Y117" s="148"/>
      <c r="Z117" s="338">
        <v>46224</v>
      </c>
    </row>
    <row r="118" spans="1:26" s="163" customFormat="1" ht="31.2" hidden="1" customHeight="1">
      <c r="A118" s="177">
        <f t="shared" si="11"/>
        <v>0</v>
      </c>
      <c r="B118" s="225" t="str">
        <f>IFERROR(VLOOKUP(A118,PLAN!B:AA,5,0),"")</f>
        <v/>
      </c>
      <c r="C118" s="225" t="str">
        <f>IFERROR(VLOOKUP(A118,PLAN!B:AA,6,0),"")</f>
        <v/>
      </c>
      <c r="D118" s="225" t="str">
        <f>IFERROR(VLOOKUP(A118,PLAN!B:AA,7,0),"")</f>
        <v/>
      </c>
      <c r="E118" s="225" t="str">
        <f>IFERROR(VLOOKUP(A118,PLAN!B:AA,4,0),"")</f>
        <v/>
      </c>
      <c r="F118" s="226" t="str">
        <f>IFERROR(VLOOKUP(A118,PLAN!B:AA,9,0),"")</f>
        <v/>
      </c>
      <c r="G118" s="225" t="str">
        <f>IFERROR(VLOOKUP(A118,PLAN!B:AA,10,0),"")</f>
        <v/>
      </c>
      <c r="H118" s="225" t="str">
        <f>IFERROR(VLOOKUP(A118,PLAN!B:AA,11,0),"")</f>
        <v/>
      </c>
      <c r="I118" s="225" t="str">
        <f>IFERROR(VLOOKUP(A118,PLAN!B:AA,12,0),"")</f>
        <v/>
      </c>
      <c r="J118" s="225" t="str">
        <f>IFERROR(VLOOKUP(A118,PLAN!B:AA,15,0),"")</f>
        <v/>
      </c>
      <c r="K118" s="225" t="str">
        <f>IFERROR(VLOOKUP(A118,PLAN!B:AA,23,0),"")</f>
        <v/>
      </c>
      <c r="L118" s="227" t="str">
        <f>IFERROR(VLOOKUP(A118,PLAN!B:AA,24,0),"")</f>
        <v/>
      </c>
      <c r="M118" s="225" t="str">
        <f>IFERROR(VLOOKUP(A118,PLAN!B:AA,3,0),"")</f>
        <v/>
      </c>
      <c r="N118" s="225" t="str">
        <f>IFERROR(VLOOKUP(A118,PLAN!B:AA,2,0),"")</f>
        <v/>
      </c>
      <c r="O118" s="290" t="s">
        <v>1199</v>
      </c>
      <c r="P118" s="258" t="s">
        <v>1200</v>
      </c>
      <c r="Q118" s="154">
        <f>I116-Q116-Q117</f>
        <v>1066</v>
      </c>
      <c r="R118" s="231" t="str">
        <f>IFERROR(VLOOKUP(P118,[6]Sheet1!$F:$I,4,),"")</f>
        <v/>
      </c>
      <c r="S118" s="232" t="str">
        <f>IFERROR(VLOOKUP(A118,PLAN!B:AA,19,0),"")</f>
        <v/>
      </c>
      <c r="T118" s="225" t="str">
        <f>IFERROR(VLOOKUP(A118,PLAN!B:AA,20,0),"")</f>
        <v/>
      </c>
      <c r="U118" s="233"/>
      <c r="V118" s="165"/>
      <c r="W118" s="234" t="s">
        <v>45</v>
      </c>
      <c r="X118" s="164"/>
      <c r="Y118" s="148"/>
      <c r="Z118" s="338">
        <v>46224</v>
      </c>
    </row>
    <row r="119" spans="1:26" s="163" customFormat="1" ht="21.6" hidden="1" customHeight="1">
      <c r="A119" s="177" t="str">
        <f t="shared" si="11"/>
        <v>Jul31-04</v>
      </c>
      <c r="B119" s="225">
        <f>IFERROR(VLOOKUP(A119,PLAN!B:AA,5,0),"")</f>
        <v>11134237</v>
      </c>
      <c r="C119" s="225" t="str">
        <f>IFERROR(VLOOKUP(A119,PLAN!B:AA,6,0),"")</f>
        <v>1436196-Q-A</v>
      </c>
      <c r="D119" s="225" t="str">
        <f>IFERROR(VLOOKUP(A119,PLAN!B:AA,7,0),"")</f>
        <v>AHW14R004S CN</v>
      </c>
      <c r="E119" s="225" t="str">
        <f>IFERROR(VLOOKUP(A119,PLAN!B:AA,4,0),"")</f>
        <v>1001919621</v>
      </c>
      <c r="F119" s="226">
        <f>IFERROR(VLOOKUP(A119,PLAN!B:AA,9,0),"")</f>
        <v>46234</v>
      </c>
      <c r="G119" s="225" t="str">
        <f>IFERROR(VLOOKUP(A119,PLAN!B:AA,10,0),"")</f>
        <v>0103558992</v>
      </c>
      <c r="H119" s="225" t="str">
        <f>IFERROR(VLOOKUP(A119,PLAN!B:AA,11,0),"")</f>
        <v>260716A01A</v>
      </c>
      <c r="I119" s="225">
        <f>IFERROR(VLOOKUP(A119,PLAN!B:AA,12,0),"")</f>
        <v>3586</v>
      </c>
      <c r="J119" s="225" t="str">
        <f>IFERROR(VLOOKUP(A119,PLAN!B:AA,15,0),"")</f>
        <v>China</v>
      </c>
      <c r="K119" s="225">
        <f>IFERROR(VLOOKUP(A119,PLAN!B:AA,23,0),"")</f>
        <v>0</v>
      </c>
      <c r="L119" s="227">
        <f>IFERROR(VLOOKUP(A119,PLAN!B:AA,24,0),"")</f>
        <v>0</v>
      </c>
      <c r="M119" s="225" t="str">
        <f>IFERROR(VLOOKUP(A119,PLAN!B:AA,3,0),"")</f>
        <v>2332200-0-C-CN</v>
      </c>
      <c r="N119" s="225">
        <f>IFERROR(VLOOKUP(A119,PLAN!B:AA,2,0),"")</f>
        <v>12125012</v>
      </c>
      <c r="O119" s="290" t="s">
        <v>1269</v>
      </c>
      <c r="P119" s="258" t="s">
        <v>1270</v>
      </c>
      <c r="Q119" s="154">
        <v>1277</v>
      </c>
      <c r="R119" s="231" t="str">
        <f>IFERROR(VLOOKUP(P119,[6]Sheet1!$F:$I,4,),"")</f>
        <v/>
      </c>
      <c r="S119" s="232">
        <f>IFERROR(VLOOKUP(A119,PLAN!B:AA,19,0),"")</f>
        <v>46225</v>
      </c>
      <c r="T119" s="225" t="str">
        <f>IFERROR(VLOOKUP(A119,PLAN!B:AA,20,0),"")</f>
        <v>M1</v>
      </c>
      <c r="U119" s="233"/>
      <c r="V119" s="165"/>
      <c r="W119" s="234" t="str">
        <f>IFERROR(VLOOKUP(A119,PLAN!B:AB,21,),"")</f>
        <v>F3</v>
      </c>
      <c r="X119" s="164"/>
      <c r="Y119" s="148" t="s">
        <v>1262</v>
      </c>
      <c r="Z119" s="338">
        <f>VLOOKUP(Y119,PLAN!B:AI,19,0)</f>
        <v>46225</v>
      </c>
    </row>
    <row r="120" spans="1:26" s="163" customFormat="1" ht="21.6" hidden="1" customHeight="1">
      <c r="A120" s="177"/>
      <c r="B120" s="225"/>
      <c r="C120" s="225"/>
      <c r="D120" s="225"/>
      <c r="E120" s="225"/>
      <c r="F120" s="226"/>
      <c r="G120" s="225"/>
      <c r="H120" s="225"/>
      <c r="I120" s="225"/>
      <c r="J120" s="225"/>
      <c r="K120" s="225"/>
      <c r="L120" s="227"/>
      <c r="M120" s="225"/>
      <c r="N120" s="225"/>
      <c r="O120" s="290" t="s">
        <v>1271</v>
      </c>
      <c r="P120" s="258" t="s">
        <v>1272</v>
      </c>
      <c r="Q120" s="154">
        <v>1278</v>
      </c>
      <c r="R120" s="231"/>
      <c r="S120" s="232"/>
      <c r="T120" s="225"/>
      <c r="U120" s="233"/>
      <c r="V120" s="165"/>
      <c r="W120" s="234" t="s">
        <v>40</v>
      </c>
      <c r="X120" s="164"/>
      <c r="Y120" s="148"/>
      <c r="Z120" s="338">
        <v>46225</v>
      </c>
    </row>
    <row r="121" spans="1:26" s="163" customFormat="1" ht="21.6" hidden="1" customHeight="1">
      <c r="A121" s="177"/>
      <c r="B121" s="225"/>
      <c r="C121" s="225"/>
      <c r="D121" s="225"/>
      <c r="E121" s="225"/>
      <c r="F121" s="226"/>
      <c r="G121" s="225"/>
      <c r="H121" s="225"/>
      <c r="I121" s="225"/>
      <c r="J121" s="225"/>
      <c r="K121" s="225"/>
      <c r="L121" s="227"/>
      <c r="M121" s="225"/>
      <c r="N121" s="225"/>
      <c r="O121" s="290" t="s">
        <v>1273</v>
      </c>
      <c r="P121" s="258" t="s">
        <v>1274</v>
      </c>
      <c r="Q121" s="154">
        <f>I119-Q119-Q120</f>
        <v>1031</v>
      </c>
      <c r="R121" s="231"/>
      <c r="S121" s="232"/>
      <c r="T121" s="225"/>
      <c r="U121" s="233"/>
      <c r="V121" s="165"/>
      <c r="W121" s="234" t="s">
        <v>40</v>
      </c>
      <c r="X121" s="164"/>
      <c r="Y121" s="148"/>
      <c r="Z121" s="338">
        <v>46225</v>
      </c>
    </row>
    <row r="122" spans="1:26" s="163" customFormat="1" ht="21.6" hidden="1" customHeight="1">
      <c r="A122" s="177" t="str">
        <f t="shared" ref="A122" si="14">Y122</f>
        <v>Jul31-05</v>
      </c>
      <c r="B122" s="225">
        <f>IFERROR(VLOOKUP(A122,PLAN!B:AA,5,0),"")</f>
        <v>11134237</v>
      </c>
      <c r="C122" s="225" t="str">
        <f>IFERROR(VLOOKUP(A122,PLAN!B:AA,6,0),"")</f>
        <v>1436196-Q-A</v>
      </c>
      <c r="D122" s="225" t="str">
        <f>IFERROR(VLOOKUP(A122,PLAN!B:AA,7,0),"")</f>
        <v>AHW14R004S CN</v>
      </c>
      <c r="E122" s="225" t="str">
        <f>IFERROR(VLOOKUP(A122,PLAN!B:AA,4,0),"")</f>
        <v>1001919622</v>
      </c>
      <c r="F122" s="226">
        <f>IFERROR(VLOOKUP(A122,PLAN!B:AA,9,0),"")</f>
        <v>46234</v>
      </c>
      <c r="G122" s="225" t="str">
        <f>IFERROR(VLOOKUP(A122,PLAN!B:AA,10,0),"")</f>
        <v>0103558993</v>
      </c>
      <c r="H122" s="225" t="str">
        <f>IFERROR(VLOOKUP(A122,PLAN!B:AA,11,0),"")</f>
        <v>260716A02A</v>
      </c>
      <c r="I122" s="225">
        <f>IFERROR(VLOOKUP(A122,PLAN!B:AA,12,0),"")</f>
        <v>3586</v>
      </c>
      <c r="J122" s="225" t="str">
        <f>IFERROR(VLOOKUP(A122,PLAN!B:AA,15,0),"")</f>
        <v>China</v>
      </c>
      <c r="K122" s="225">
        <f>IFERROR(VLOOKUP(A122,PLAN!B:AA,23,0),"")</f>
        <v>0</v>
      </c>
      <c r="L122" s="227">
        <f>IFERROR(VLOOKUP(A122,PLAN!B:AA,24,0),"")</f>
        <v>0</v>
      </c>
      <c r="M122" s="225" t="str">
        <f>IFERROR(VLOOKUP(A122,PLAN!B:AA,3,0),"")</f>
        <v>2332200-0-C-CN</v>
      </c>
      <c r="N122" s="225">
        <f>IFERROR(VLOOKUP(A122,PLAN!B:AA,2,0),"")</f>
        <v>12125012</v>
      </c>
      <c r="O122" s="290" t="s">
        <v>1031</v>
      </c>
      <c r="P122" s="258" t="s">
        <v>1032</v>
      </c>
      <c r="Q122" s="154">
        <v>709</v>
      </c>
      <c r="R122" s="231" t="str">
        <f>IFERROR(VLOOKUP(P122,[6]Sheet1!$F:$I,4,),"")</f>
        <v/>
      </c>
      <c r="S122" s="232">
        <f>IFERROR(VLOOKUP(A122,PLAN!B:AA,19,0),"")</f>
        <v>46225</v>
      </c>
      <c r="T122" s="225" t="str">
        <f>IFERROR(VLOOKUP(A122,PLAN!B:AA,20,0),"")</f>
        <v>M2</v>
      </c>
      <c r="U122" s="233"/>
      <c r="V122" s="165"/>
      <c r="W122" s="234" t="str">
        <f>IFERROR(VLOOKUP(A122,PLAN!B:AB,21,),"")</f>
        <v>F3</v>
      </c>
      <c r="X122" s="164"/>
      <c r="Y122" s="148" t="s">
        <v>1264</v>
      </c>
      <c r="Z122" s="338">
        <f>VLOOKUP(Y122,PLAN!B:AI,19,0)</f>
        <v>46225</v>
      </c>
    </row>
    <row r="123" spans="1:26" s="163" customFormat="1" ht="21.6" hidden="1" customHeight="1">
      <c r="A123" s="177"/>
      <c r="B123" s="225"/>
      <c r="C123" s="225"/>
      <c r="D123" s="225"/>
      <c r="E123" s="225"/>
      <c r="F123" s="226"/>
      <c r="G123" s="225"/>
      <c r="H123" s="225"/>
      <c r="I123" s="225"/>
      <c r="J123" s="225"/>
      <c r="K123" s="225"/>
      <c r="L123" s="227"/>
      <c r="M123" s="225"/>
      <c r="N123" s="225"/>
      <c r="O123" s="290" t="s">
        <v>1319</v>
      </c>
      <c r="P123" s="258" t="s">
        <v>1320</v>
      </c>
      <c r="Q123" s="154">
        <v>1266</v>
      </c>
      <c r="R123" s="231"/>
      <c r="S123" s="232"/>
      <c r="T123" s="225"/>
      <c r="U123" s="233"/>
      <c r="V123" s="165"/>
      <c r="W123" s="234" t="s">
        <v>40</v>
      </c>
      <c r="X123" s="164"/>
      <c r="Y123" s="148"/>
      <c r="Z123" s="338">
        <v>46225</v>
      </c>
    </row>
    <row r="124" spans="1:26" s="163" customFormat="1" ht="21.6" hidden="1" customHeight="1">
      <c r="A124" s="177"/>
      <c r="B124" s="225"/>
      <c r="C124" s="225"/>
      <c r="D124" s="225"/>
      <c r="E124" s="225"/>
      <c r="F124" s="226"/>
      <c r="G124" s="225"/>
      <c r="H124" s="225"/>
      <c r="I124" s="225"/>
      <c r="J124" s="225"/>
      <c r="K124" s="225"/>
      <c r="L124" s="227"/>
      <c r="M124" s="225"/>
      <c r="N124" s="225"/>
      <c r="O124" s="290" t="s">
        <v>1321</v>
      </c>
      <c r="P124" s="258" t="s">
        <v>1322</v>
      </c>
      <c r="Q124" s="154">
        <v>1277</v>
      </c>
      <c r="R124" s="231"/>
      <c r="S124" s="232"/>
      <c r="T124" s="225"/>
      <c r="U124" s="233"/>
      <c r="V124" s="165"/>
      <c r="W124" s="234" t="s">
        <v>40</v>
      </c>
      <c r="X124" s="164"/>
      <c r="Y124" s="148"/>
      <c r="Z124" s="338">
        <v>46225</v>
      </c>
    </row>
    <row r="125" spans="1:26" s="163" customFormat="1" ht="21.6" hidden="1" customHeight="1">
      <c r="A125" s="177">
        <f t="shared" si="11"/>
        <v>0</v>
      </c>
      <c r="B125" s="225" t="str">
        <f>IFERROR(VLOOKUP(A125,PLAN!B:AA,5,0),"")</f>
        <v/>
      </c>
      <c r="C125" s="225" t="str">
        <f>IFERROR(VLOOKUP(A125,PLAN!B:AA,6,0),"")</f>
        <v/>
      </c>
      <c r="D125" s="225" t="str">
        <f>IFERROR(VLOOKUP(A125,PLAN!B:AA,7,0),"")</f>
        <v/>
      </c>
      <c r="E125" s="225" t="str">
        <f>IFERROR(VLOOKUP(A125,PLAN!B:AA,4,0),"")</f>
        <v/>
      </c>
      <c r="F125" s="226" t="str">
        <f>IFERROR(VLOOKUP(A125,PLAN!B:AA,9,0),"")</f>
        <v/>
      </c>
      <c r="G125" s="225" t="str">
        <f>IFERROR(VLOOKUP(A125,PLAN!B:AA,10,0),"")</f>
        <v/>
      </c>
      <c r="H125" s="225" t="str">
        <f>IFERROR(VLOOKUP(A125,PLAN!B:AA,11,0),"")</f>
        <v/>
      </c>
      <c r="I125" s="225" t="str">
        <f>IFERROR(VLOOKUP(A125,PLAN!B:AA,12,0),"")</f>
        <v/>
      </c>
      <c r="J125" s="225" t="str">
        <f>IFERROR(VLOOKUP(A125,PLAN!B:AA,15,0),"")</f>
        <v/>
      </c>
      <c r="K125" s="225" t="str">
        <f>IFERROR(VLOOKUP(A125,PLAN!B:AA,23,0),"")</f>
        <v/>
      </c>
      <c r="L125" s="227" t="str">
        <f>IFERROR(VLOOKUP(A125,PLAN!B:AA,24,0),"")</f>
        <v/>
      </c>
      <c r="M125" s="225" t="str">
        <f>IFERROR(VLOOKUP(A125,PLAN!B:AA,3,0),"")</f>
        <v/>
      </c>
      <c r="N125" s="225" t="str">
        <f>IFERROR(VLOOKUP(A125,PLAN!B:AA,2,0),"")</f>
        <v/>
      </c>
      <c r="O125" s="290" t="s">
        <v>1323</v>
      </c>
      <c r="P125" s="258" t="s">
        <v>1324</v>
      </c>
      <c r="Q125" s="312">
        <f>I122-Q122-Q123-Q124</f>
        <v>334</v>
      </c>
      <c r="R125" s="231" t="str">
        <f>IFERROR(VLOOKUP(P125,[6]Sheet1!$F:$I,4,),"")</f>
        <v/>
      </c>
      <c r="S125" s="232" t="str">
        <f>IFERROR(VLOOKUP(A125,PLAN!B:AA,19,0),"")</f>
        <v/>
      </c>
      <c r="T125" s="225" t="str">
        <f>IFERROR(VLOOKUP(A125,PLAN!B:AA,20,0),"")</f>
        <v/>
      </c>
      <c r="U125" s="233"/>
      <c r="V125" s="165"/>
      <c r="W125" s="234" t="s">
        <v>40</v>
      </c>
      <c r="X125" s="164"/>
      <c r="Y125" s="148"/>
      <c r="Z125" s="338">
        <v>46225</v>
      </c>
    </row>
    <row r="126" spans="1:26" s="163" customFormat="1" ht="21.6" hidden="1" customHeight="1">
      <c r="A126" s="177" t="str">
        <f t="shared" ref="A126" si="15">Y126</f>
        <v>Jul31-06</v>
      </c>
      <c r="B126" s="225">
        <f>IFERROR(VLOOKUP(A126,PLAN!B:AA,5,0),"")</f>
        <v>11134237</v>
      </c>
      <c r="C126" s="225" t="str">
        <f>IFERROR(VLOOKUP(A126,PLAN!B:AA,6,0),"")</f>
        <v>1436196-Q-A</v>
      </c>
      <c r="D126" s="225" t="str">
        <f>IFERROR(VLOOKUP(A126,PLAN!B:AA,7,0),"")</f>
        <v>AHW14R004S CN</v>
      </c>
      <c r="E126" s="225" t="str">
        <f>IFERROR(VLOOKUP(A126,PLAN!B:AA,4,0),"")</f>
        <v>1001919623</v>
      </c>
      <c r="F126" s="226">
        <f>IFERROR(VLOOKUP(A126,PLAN!B:AA,9,0),"")</f>
        <v>46234</v>
      </c>
      <c r="G126" s="225" t="str">
        <f>IFERROR(VLOOKUP(A126,PLAN!B:AA,10,0),"")</f>
        <v>0103558994</v>
      </c>
      <c r="H126" s="225" t="str">
        <f>IFERROR(VLOOKUP(A126,PLAN!B:AA,11,0),"")</f>
        <v>260716A03A</v>
      </c>
      <c r="I126" s="225">
        <f>IFERROR(VLOOKUP(A126,PLAN!B:AA,12,0),"")</f>
        <v>2389</v>
      </c>
      <c r="J126" s="225" t="str">
        <f>IFERROR(VLOOKUP(A126,PLAN!B:AA,15,0),"")</f>
        <v>China</v>
      </c>
      <c r="K126" s="225">
        <f>IFERROR(VLOOKUP(A126,PLAN!B:AA,23,0),"")</f>
        <v>3</v>
      </c>
      <c r="L126" s="227">
        <f>IFERROR(VLOOKUP(A126,PLAN!B:AA,24,0),"")</f>
        <v>0</v>
      </c>
      <c r="M126" s="225" t="str">
        <f>IFERROR(VLOOKUP(A126,PLAN!B:AA,3,0),"")</f>
        <v>2332200-0-C-CN</v>
      </c>
      <c r="N126" s="225">
        <f>IFERROR(VLOOKUP(A126,PLAN!B:AA,2,0),"")</f>
        <v>12125012</v>
      </c>
      <c r="O126" s="290" t="s">
        <v>617</v>
      </c>
      <c r="P126" s="257" t="s">
        <v>618</v>
      </c>
      <c r="Q126" s="260">
        <v>3</v>
      </c>
      <c r="R126" s="231" t="str">
        <f>IFERROR(VLOOKUP(P126,[6]Sheet1!$F:$I,4,),"")</f>
        <v/>
      </c>
      <c r="S126" s="232">
        <f>IFERROR(VLOOKUP(A126,PLAN!B:AA,19,0),"")</f>
        <v>46225</v>
      </c>
      <c r="T126" s="225" t="str">
        <f>IFERROR(VLOOKUP(A126,PLAN!B:AA,20,0),"")</f>
        <v>M3</v>
      </c>
      <c r="U126" s="233"/>
      <c r="V126" s="165"/>
      <c r="W126" s="234" t="str">
        <f>IFERROR(VLOOKUP(A126,PLAN!B:AB,21,),"")</f>
        <v>F3</v>
      </c>
      <c r="X126" s="164"/>
      <c r="Y126" s="148" t="s">
        <v>1265</v>
      </c>
      <c r="Z126" s="338">
        <f>VLOOKUP(Y126,PLAN!B:AI,19,0)</f>
        <v>46225</v>
      </c>
    </row>
    <row r="127" spans="1:26" s="163" customFormat="1" ht="21.6" hidden="1" customHeight="1">
      <c r="A127" s="177"/>
      <c r="B127" s="225"/>
      <c r="C127" s="225"/>
      <c r="D127" s="225"/>
      <c r="E127" s="225"/>
      <c r="F127" s="226"/>
      <c r="G127" s="225"/>
      <c r="H127" s="225"/>
      <c r="I127" s="225"/>
      <c r="J127" s="225"/>
      <c r="K127" s="225"/>
      <c r="L127" s="227"/>
      <c r="M127" s="225"/>
      <c r="N127" s="225"/>
      <c r="O127" s="290" t="s">
        <v>1043</v>
      </c>
      <c r="P127" s="258" t="s">
        <v>1044</v>
      </c>
      <c r="Q127" s="154">
        <v>10</v>
      </c>
      <c r="R127" s="231"/>
      <c r="S127" s="232"/>
      <c r="T127" s="225"/>
      <c r="U127" s="233"/>
      <c r="V127" s="165"/>
      <c r="W127" s="234" t="s">
        <v>40</v>
      </c>
      <c r="X127" s="164"/>
      <c r="Y127" s="148"/>
      <c r="Z127" s="338">
        <v>46225</v>
      </c>
    </row>
    <row r="128" spans="1:26" s="163" customFormat="1" ht="21.6" hidden="1" customHeight="1">
      <c r="A128" s="177"/>
      <c r="B128" s="225"/>
      <c r="C128" s="225"/>
      <c r="D128" s="225"/>
      <c r="E128" s="225"/>
      <c r="F128" s="226"/>
      <c r="G128" s="225"/>
      <c r="H128" s="225"/>
      <c r="I128" s="225"/>
      <c r="J128" s="225"/>
      <c r="K128" s="225"/>
      <c r="L128" s="227"/>
      <c r="M128" s="225"/>
      <c r="N128" s="225"/>
      <c r="O128" s="290" t="s">
        <v>1051</v>
      </c>
      <c r="P128" s="337" t="s">
        <v>1052</v>
      </c>
      <c r="Q128" s="154">
        <v>281</v>
      </c>
      <c r="R128" s="231"/>
      <c r="S128" s="232"/>
      <c r="T128" s="225"/>
      <c r="U128" s="233"/>
      <c r="V128" s="165"/>
      <c r="W128" s="234" t="s">
        <v>40</v>
      </c>
      <c r="X128" s="164"/>
      <c r="Y128" s="148"/>
      <c r="Z128" s="338">
        <v>46225</v>
      </c>
    </row>
    <row r="129" spans="1:26" s="163" customFormat="1" ht="21.6" hidden="1" customHeight="1">
      <c r="A129" s="177"/>
      <c r="B129" s="225"/>
      <c r="C129" s="225"/>
      <c r="D129" s="225"/>
      <c r="E129" s="225"/>
      <c r="F129" s="226"/>
      <c r="G129" s="225"/>
      <c r="H129" s="225"/>
      <c r="I129" s="225"/>
      <c r="J129" s="225"/>
      <c r="K129" s="225"/>
      <c r="L129" s="227"/>
      <c r="M129" s="225"/>
      <c r="N129" s="225"/>
      <c r="O129" s="290" t="s">
        <v>1023</v>
      </c>
      <c r="P129" s="337" t="s">
        <v>1024</v>
      </c>
      <c r="Q129" s="154">
        <v>430</v>
      </c>
      <c r="R129" s="231"/>
      <c r="S129" s="232"/>
      <c r="T129" s="225"/>
      <c r="U129" s="233"/>
      <c r="V129" s="165"/>
      <c r="W129" s="234" t="s">
        <v>40</v>
      </c>
      <c r="X129" s="164"/>
      <c r="Y129" s="148"/>
      <c r="Z129" s="338">
        <v>46225</v>
      </c>
    </row>
    <row r="130" spans="1:26" s="163" customFormat="1" ht="21.6" hidden="1" customHeight="1">
      <c r="A130" s="177"/>
      <c r="B130" s="225"/>
      <c r="C130" s="225"/>
      <c r="D130" s="225"/>
      <c r="E130" s="225"/>
      <c r="F130" s="226"/>
      <c r="G130" s="225"/>
      <c r="H130" s="225"/>
      <c r="I130" s="225"/>
      <c r="J130" s="225"/>
      <c r="K130" s="225"/>
      <c r="L130" s="227"/>
      <c r="M130" s="225"/>
      <c r="N130" s="225"/>
      <c r="O130" s="290" t="s">
        <v>1063</v>
      </c>
      <c r="P130" s="337" t="s">
        <v>1064</v>
      </c>
      <c r="Q130" s="154">
        <v>390</v>
      </c>
      <c r="R130" s="231"/>
      <c r="S130" s="232"/>
      <c r="T130" s="225"/>
      <c r="U130" s="233"/>
      <c r="V130" s="165"/>
      <c r="W130" s="234" t="s">
        <v>40</v>
      </c>
      <c r="X130" s="164"/>
      <c r="Y130" s="148"/>
      <c r="Z130" s="338">
        <v>46225</v>
      </c>
    </row>
    <row r="131" spans="1:26" s="163" customFormat="1" ht="21.6" hidden="1" customHeight="1">
      <c r="A131" s="177">
        <f t="shared" si="11"/>
        <v>0</v>
      </c>
      <c r="B131" s="225" t="str">
        <f>IFERROR(VLOOKUP(A131,PLAN!B:AA,5,0),"")</f>
        <v/>
      </c>
      <c r="C131" s="225" t="str">
        <f>IFERROR(VLOOKUP(A131,PLAN!B:AA,6,0),"")</f>
        <v/>
      </c>
      <c r="D131" s="225" t="str">
        <f>IFERROR(VLOOKUP(A131,PLAN!B:AA,7,0),"")</f>
        <v/>
      </c>
      <c r="E131" s="225" t="str">
        <f>IFERROR(VLOOKUP(A131,PLAN!B:AA,4,0),"")</f>
        <v/>
      </c>
      <c r="F131" s="226" t="str">
        <f>IFERROR(VLOOKUP(A131,PLAN!B:AA,9,0),"")</f>
        <v/>
      </c>
      <c r="G131" s="225" t="str">
        <f>IFERROR(VLOOKUP(A131,PLAN!B:AA,10,0),"")</f>
        <v/>
      </c>
      <c r="H131" s="225" t="str">
        <f>IFERROR(VLOOKUP(A131,PLAN!B:AA,11,0),"")</f>
        <v/>
      </c>
      <c r="I131" s="225" t="str">
        <f>IFERROR(VLOOKUP(A131,PLAN!B:AA,12,0),"")</f>
        <v/>
      </c>
      <c r="J131" s="225" t="str">
        <f>IFERROR(VLOOKUP(A131,PLAN!B:AA,15,0),"")</f>
        <v/>
      </c>
      <c r="K131" s="225" t="str">
        <f>IFERROR(VLOOKUP(A131,PLAN!B:AA,23,0),"")</f>
        <v/>
      </c>
      <c r="L131" s="227" t="str">
        <f>IFERROR(VLOOKUP(A131,PLAN!B:AA,24,0),"")</f>
        <v/>
      </c>
      <c r="M131" s="225" t="str">
        <f>IFERROR(VLOOKUP(A131,PLAN!B:AA,3,0),"")</f>
        <v/>
      </c>
      <c r="N131" s="225" t="str">
        <f>IFERROR(VLOOKUP(A131,PLAN!B:AA,2,0),"")</f>
        <v/>
      </c>
      <c r="O131" s="290" t="s">
        <v>1325</v>
      </c>
      <c r="P131" s="258" t="s">
        <v>1326</v>
      </c>
      <c r="Q131" s="154">
        <v>440</v>
      </c>
      <c r="R131" s="231" t="str">
        <f>IFERROR(VLOOKUP(P131,[6]Sheet1!$F:$I,4,),"")</f>
        <v/>
      </c>
      <c r="S131" s="232" t="str">
        <f>IFERROR(VLOOKUP(A131,PLAN!B:AA,19,0),"")</f>
        <v/>
      </c>
      <c r="T131" s="225" t="str">
        <f>IFERROR(VLOOKUP(A131,PLAN!B:AA,20,0),"")</f>
        <v/>
      </c>
      <c r="U131" s="233"/>
      <c r="V131" s="165"/>
      <c r="W131" s="234" t="s">
        <v>40</v>
      </c>
      <c r="X131" s="164"/>
      <c r="Y131" s="148"/>
      <c r="Z131" s="338">
        <v>46225</v>
      </c>
    </row>
    <row r="132" spans="1:26" s="163" customFormat="1" ht="21.6" hidden="1" customHeight="1">
      <c r="A132" s="177"/>
      <c r="B132" s="225"/>
      <c r="C132" s="225"/>
      <c r="D132" s="225"/>
      <c r="E132" s="225"/>
      <c r="F132" s="226"/>
      <c r="G132" s="225"/>
      <c r="H132" s="225"/>
      <c r="I132" s="225"/>
      <c r="J132" s="225"/>
      <c r="K132" s="225"/>
      <c r="L132" s="227"/>
      <c r="M132" s="225"/>
      <c r="N132" s="225"/>
      <c r="O132" s="290" t="s">
        <v>1327</v>
      </c>
      <c r="P132" s="258" t="s">
        <v>1328</v>
      </c>
      <c r="Q132" s="154">
        <v>430</v>
      </c>
      <c r="R132" s="231"/>
      <c r="S132" s="232"/>
      <c r="T132" s="225"/>
      <c r="U132" s="233"/>
      <c r="V132" s="165"/>
      <c r="W132" s="234" t="s">
        <v>40</v>
      </c>
      <c r="X132" s="164"/>
      <c r="Y132" s="148"/>
      <c r="Z132" s="338">
        <v>46225</v>
      </c>
    </row>
    <row r="133" spans="1:26" s="163" customFormat="1" ht="21.6" hidden="1" customHeight="1">
      <c r="A133" s="177"/>
      <c r="B133" s="225"/>
      <c r="C133" s="225"/>
      <c r="D133" s="225"/>
      <c r="E133" s="225"/>
      <c r="F133" s="226"/>
      <c r="G133" s="225"/>
      <c r="H133" s="225"/>
      <c r="I133" s="225"/>
      <c r="J133" s="225"/>
      <c r="K133" s="225"/>
      <c r="L133" s="227"/>
      <c r="M133" s="225"/>
      <c r="N133" s="225"/>
      <c r="O133" s="290" t="s">
        <v>1329</v>
      </c>
      <c r="P133" s="258" t="s">
        <v>1330</v>
      </c>
      <c r="Q133" s="154">
        <f>I126-Q126-Q127-Q128-Q129-Q130-Q131-Q132</f>
        <v>405</v>
      </c>
      <c r="R133" s="231"/>
      <c r="S133" s="232"/>
      <c r="T133" s="225"/>
      <c r="U133" s="233"/>
      <c r="V133" s="165"/>
      <c r="W133" s="234" t="s">
        <v>40</v>
      </c>
      <c r="X133" s="164"/>
      <c r="Y133" s="148"/>
      <c r="Z133" s="338">
        <v>46225</v>
      </c>
    </row>
    <row r="134" spans="1:26" s="163" customFormat="1" ht="21.6" hidden="1" customHeight="1">
      <c r="A134" s="177" t="str">
        <f t="shared" ref="A134" si="16">Y134</f>
        <v>Jul31-07</v>
      </c>
      <c r="B134" s="225">
        <f>IFERROR(VLOOKUP(A134,PLAN!B:AA,5,0),"")</f>
        <v>11134237</v>
      </c>
      <c r="C134" s="225" t="str">
        <f>IFERROR(VLOOKUP(A134,PLAN!B:AA,6,0),"")</f>
        <v>1436196-Q-A</v>
      </c>
      <c r="D134" s="225" t="str">
        <f>IFERROR(VLOOKUP(A134,PLAN!B:AA,7,0),"")</f>
        <v>AHW14R004S CN</v>
      </c>
      <c r="E134" s="225" t="str">
        <f>IFERROR(VLOOKUP(A134,PLAN!B:AA,4,0),"")</f>
        <v>1001919624</v>
      </c>
      <c r="F134" s="226">
        <f>IFERROR(VLOOKUP(A134,PLAN!B:AA,9,0),"")</f>
        <v>46234</v>
      </c>
      <c r="G134" s="225" t="str">
        <f>IFERROR(VLOOKUP(A134,PLAN!B:AA,10,0),"")</f>
        <v>0103558995</v>
      </c>
      <c r="H134" s="225" t="str">
        <f>IFERROR(VLOOKUP(A134,PLAN!B:AA,11,0),"")</f>
        <v>260716A04A</v>
      </c>
      <c r="I134" s="225">
        <f>IFERROR(VLOOKUP(A134,PLAN!B:AA,12,0),"")</f>
        <v>2386</v>
      </c>
      <c r="J134" s="225" t="str">
        <f>IFERROR(VLOOKUP(A134,PLAN!B:AA,15,0),"")</f>
        <v>China</v>
      </c>
      <c r="K134" s="225">
        <f>IFERROR(VLOOKUP(A134,PLAN!B:AA,23,0),"")</f>
        <v>0</v>
      </c>
      <c r="L134" s="227">
        <f>IFERROR(VLOOKUP(A134,PLAN!B:AA,24,0),"")</f>
        <v>0</v>
      </c>
      <c r="M134" s="225" t="str">
        <f>IFERROR(VLOOKUP(A134,PLAN!B:AA,3,0),"")</f>
        <v>2332200-0-C-CN</v>
      </c>
      <c r="N134" s="225">
        <f>IFERROR(VLOOKUP(A134,PLAN!B:AA,2,0),"")</f>
        <v>12125012</v>
      </c>
      <c r="O134" s="290" t="s">
        <v>1331</v>
      </c>
      <c r="P134" s="258" t="s">
        <v>1332</v>
      </c>
      <c r="Q134" s="154">
        <v>1260</v>
      </c>
      <c r="R134" s="231" t="str">
        <f>IFERROR(VLOOKUP(P134,[6]Sheet1!$F:$I,4,),"")</f>
        <v/>
      </c>
      <c r="S134" s="232">
        <f>IFERROR(VLOOKUP(A134,PLAN!B:AA,19,0),"")</f>
        <v>46225</v>
      </c>
      <c r="T134" s="225" t="str">
        <f>IFERROR(VLOOKUP(A134,PLAN!B:AA,20,0),"")</f>
        <v>M4</v>
      </c>
      <c r="U134" s="233"/>
      <c r="V134" s="165"/>
      <c r="W134" s="234" t="str">
        <f>IFERROR(VLOOKUP(A134,PLAN!B:AB,21,),"")</f>
        <v>F3</v>
      </c>
      <c r="X134" s="164"/>
      <c r="Y134" s="148" t="s">
        <v>1263</v>
      </c>
      <c r="Z134" s="338">
        <f>VLOOKUP(Y134,PLAN!B:AI,19,0)</f>
        <v>46225</v>
      </c>
    </row>
    <row r="135" spans="1:26" s="163" customFormat="1" ht="21.6" hidden="1" customHeight="1">
      <c r="A135" s="177"/>
      <c r="B135" s="225"/>
      <c r="C135" s="225"/>
      <c r="D135" s="225"/>
      <c r="E135" s="225"/>
      <c r="F135" s="226"/>
      <c r="G135" s="225"/>
      <c r="H135" s="225"/>
      <c r="I135" s="225"/>
      <c r="J135" s="225"/>
      <c r="K135" s="225"/>
      <c r="L135" s="227"/>
      <c r="M135" s="225"/>
      <c r="N135" s="225"/>
      <c r="O135" s="290" t="s">
        <v>1333</v>
      </c>
      <c r="P135" s="258" t="s">
        <v>1334</v>
      </c>
      <c r="Q135" s="154">
        <f>I134-Q134</f>
        <v>1126</v>
      </c>
      <c r="R135" s="231"/>
      <c r="S135" s="232"/>
      <c r="T135" s="225"/>
      <c r="U135" s="233"/>
      <c r="V135" s="165"/>
      <c r="W135" s="234" t="s">
        <v>40</v>
      </c>
      <c r="X135" s="164"/>
      <c r="Y135" s="148"/>
      <c r="Z135" s="338">
        <v>46225</v>
      </c>
    </row>
    <row r="136" spans="1:26" s="163" customFormat="1" ht="21.6" hidden="1" customHeight="1">
      <c r="A136" s="177" t="str">
        <f t="shared" si="11"/>
        <v>Jul31-24</v>
      </c>
      <c r="B136" s="225">
        <f>IFERROR(VLOOKUP(A136,PLAN!B:AA,5,0),"")</f>
        <v>11134241</v>
      </c>
      <c r="C136" s="225" t="str">
        <f>IFERROR(VLOOKUP(A136,PLAN!B:AA,6,0),"")</f>
        <v>1436298-J-AK</v>
      </c>
      <c r="D136" s="225" t="str">
        <f>IFERROR(VLOOKUP(A136,PLAN!B:AA,7,0),"")</f>
        <v>APW14R005S CN</v>
      </c>
      <c r="E136" s="225" t="str">
        <f>IFERROR(VLOOKUP(A136,PLAN!B:AA,4,0),"")</f>
        <v>1001919641</v>
      </c>
      <c r="F136" s="226">
        <f>IFERROR(VLOOKUP(A136,PLAN!B:AA,9,0),"")</f>
        <v>46234</v>
      </c>
      <c r="G136" s="225" t="str">
        <f>IFERROR(VLOOKUP(A136,PLAN!B:AA,10,0),"")</f>
        <v>0103559012</v>
      </c>
      <c r="H136" s="225" t="str">
        <f>IFERROR(VLOOKUP(A136,PLAN!B:AA,11,0),"")</f>
        <v>260716A21A</v>
      </c>
      <c r="I136" s="225">
        <f>IFERROR(VLOOKUP(A136,PLAN!B:AA,12,0),"")</f>
        <v>497</v>
      </c>
      <c r="J136" s="225" t="str">
        <f>IFERROR(VLOOKUP(A136,PLAN!B:AA,15,0),"")</f>
        <v>China</v>
      </c>
      <c r="K136" s="225">
        <f>IFERROR(VLOOKUP(A136,PLAN!B:AA,23,0),"")</f>
        <v>3</v>
      </c>
      <c r="L136" s="227">
        <f>IFERROR(VLOOKUP(A136,PLAN!B:AA,24,0),"")</f>
        <v>0</v>
      </c>
      <c r="M136" s="225" t="str">
        <f>IFERROR(VLOOKUP(A136,PLAN!B:AA,3,0),"")</f>
        <v>2332497-0-C-CN</v>
      </c>
      <c r="N136" s="225">
        <f>IFERROR(VLOOKUP(A136,PLAN!B:AA,2,0),"")</f>
        <v>12125071</v>
      </c>
      <c r="O136" s="290" t="s">
        <v>505</v>
      </c>
      <c r="P136" s="337" t="s">
        <v>506</v>
      </c>
      <c r="Q136" s="154">
        <v>17</v>
      </c>
      <c r="R136" s="231" t="str">
        <f>IFERROR(VLOOKUP(P136,[6]Sheet1!$F:$I,4,),"")</f>
        <v/>
      </c>
      <c r="S136" s="232">
        <f>IFERROR(VLOOKUP(A136,PLAN!B:AA,19,0),"")</f>
        <v>46225</v>
      </c>
      <c r="T136" s="225" t="str">
        <f>IFERROR(VLOOKUP(A136,PLAN!B:AA,20,0),"")</f>
        <v>M6</v>
      </c>
      <c r="U136" s="233"/>
      <c r="V136" s="165"/>
      <c r="W136" s="234" t="str">
        <f>IFERROR(VLOOKUP(A136,PLAN!B:AB,21,),"")</f>
        <v>F2</v>
      </c>
      <c r="X136" s="164"/>
      <c r="Y136" s="148" t="s">
        <v>1266</v>
      </c>
      <c r="Z136" s="338">
        <f>VLOOKUP(Y136,PLAN!B:AI,19,0)</f>
        <v>46225</v>
      </c>
    </row>
    <row r="137" spans="1:26" s="163" customFormat="1" ht="21.6" hidden="1" customHeight="1">
      <c r="A137" s="177"/>
      <c r="B137" s="225"/>
      <c r="C137" s="225"/>
      <c r="D137" s="225"/>
      <c r="E137" s="225"/>
      <c r="F137" s="226"/>
      <c r="G137" s="225"/>
      <c r="H137" s="225"/>
      <c r="I137" s="225"/>
      <c r="J137" s="225"/>
      <c r="K137" s="225"/>
      <c r="L137" s="227"/>
      <c r="M137" s="225"/>
      <c r="N137" s="225"/>
      <c r="O137" s="290" t="s">
        <v>779</v>
      </c>
      <c r="P137" s="337" t="s">
        <v>780</v>
      </c>
      <c r="Q137" s="154">
        <v>10</v>
      </c>
      <c r="R137" s="231"/>
      <c r="S137" s="232"/>
      <c r="T137" s="225"/>
      <c r="U137" s="233"/>
      <c r="V137" s="165"/>
      <c r="W137" s="234" t="s">
        <v>45</v>
      </c>
      <c r="X137" s="164"/>
      <c r="Y137" s="148"/>
      <c r="Z137" s="338">
        <v>46225</v>
      </c>
    </row>
    <row r="138" spans="1:26" s="163" customFormat="1" ht="21.6" hidden="1" customHeight="1">
      <c r="A138" s="177"/>
      <c r="B138" s="225"/>
      <c r="C138" s="225"/>
      <c r="D138" s="225"/>
      <c r="E138" s="225"/>
      <c r="F138" s="226"/>
      <c r="G138" s="225"/>
      <c r="H138" s="225"/>
      <c r="I138" s="225"/>
      <c r="J138" s="225"/>
      <c r="K138" s="225"/>
      <c r="L138" s="227"/>
      <c r="M138" s="225"/>
      <c r="N138" s="225"/>
      <c r="O138" s="290" t="s">
        <v>781</v>
      </c>
      <c r="P138" s="337" t="s">
        <v>782</v>
      </c>
      <c r="Q138" s="154">
        <v>8</v>
      </c>
      <c r="R138" s="231"/>
      <c r="S138" s="232"/>
      <c r="T138" s="225"/>
      <c r="U138" s="233"/>
      <c r="V138" s="165"/>
      <c r="W138" s="234" t="s">
        <v>45</v>
      </c>
      <c r="X138" s="164"/>
      <c r="Y138" s="148"/>
      <c r="Z138" s="338">
        <v>46225</v>
      </c>
    </row>
    <row r="139" spans="1:26" s="163" customFormat="1" ht="21.6" hidden="1" customHeight="1">
      <c r="A139" s="177"/>
      <c r="B139" s="225"/>
      <c r="C139" s="225"/>
      <c r="D139" s="225"/>
      <c r="E139" s="225"/>
      <c r="F139" s="226"/>
      <c r="G139" s="225"/>
      <c r="H139" s="225"/>
      <c r="I139" s="225"/>
      <c r="J139" s="225"/>
      <c r="K139" s="225"/>
      <c r="L139" s="227"/>
      <c r="M139" s="225"/>
      <c r="N139" s="225"/>
      <c r="O139" s="290" t="s">
        <v>783</v>
      </c>
      <c r="P139" s="337" t="s">
        <v>784</v>
      </c>
      <c r="Q139" s="154">
        <v>9</v>
      </c>
      <c r="R139" s="231"/>
      <c r="S139" s="232"/>
      <c r="T139" s="225"/>
      <c r="U139" s="233"/>
      <c r="V139" s="165"/>
      <c r="W139" s="234" t="s">
        <v>45</v>
      </c>
      <c r="X139" s="164"/>
      <c r="Y139" s="148"/>
      <c r="Z139" s="338">
        <v>46225</v>
      </c>
    </row>
    <row r="140" spans="1:26" s="163" customFormat="1" ht="21.6" hidden="1" customHeight="1">
      <c r="A140" s="177"/>
      <c r="B140" s="225"/>
      <c r="C140" s="225"/>
      <c r="D140" s="225"/>
      <c r="E140" s="225"/>
      <c r="F140" s="226"/>
      <c r="G140" s="225"/>
      <c r="H140" s="225"/>
      <c r="I140" s="225"/>
      <c r="J140" s="225"/>
      <c r="K140" s="225"/>
      <c r="L140" s="227"/>
      <c r="M140" s="225"/>
      <c r="N140" s="225"/>
      <c r="O140" s="290" t="s">
        <v>785</v>
      </c>
      <c r="P140" s="337" t="s">
        <v>786</v>
      </c>
      <c r="Q140" s="154">
        <v>8</v>
      </c>
      <c r="R140" s="231"/>
      <c r="S140" s="232"/>
      <c r="T140" s="225"/>
      <c r="U140" s="233"/>
      <c r="V140" s="165"/>
      <c r="W140" s="234" t="s">
        <v>45</v>
      </c>
      <c r="X140" s="164"/>
      <c r="Y140" s="148"/>
      <c r="Z140" s="338">
        <v>46225</v>
      </c>
    </row>
    <row r="141" spans="1:26" s="163" customFormat="1" ht="21.6" hidden="1" customHeight="1">
      <c r="A141" s="177"/>
      <c r="B141" s="225"/>
      <c r="C141" s="225"/>
      <c r="D141" s="225"/>
      <c r="E141" s="225"/>
      <c r="F141" s="226"/>
      <c r="G141" s="225"/>
      <c r="H141" s="225"/>
      <c r="I141" s="225"/>
      <c r="J141" s="225"/>
      <c r="K141" s="225"/>
      <c r="L141" s="227"/>
      <c r="M141" s="225"/>
      <c r="N141" s="225"/>
      <c r="O141" s="290" t="s">
        <v>787</v>
      </c>
      <c r="P141" s="337" t="s">
        <v>788</v>
      </c>
      <c r="Q141" s="154">
        <v>7</v>
      </c>
      <c r="R141" s="231"/>
      <c r="S141" s="232"/>
      <c r="T141" s="225"/>
      <c r="U141" s="233"/>
      <c r="V141" s="165"/>
      <c r="W141" s="234" t="s">
        <v>45</v>
      </c>
      <c r="X141" s="164"/>
      <c r="Y141" s="148"/>
      <c r="Z141" s="338">
        <v>46225</v>
      </c>
    </row>
    <row r="142" spans="1:26" s="163" customFormat="1" ht="21.6" hidden="1" customHeight="1">
      <c r="A142" s="177"/>
      <c r="B142" s="225"/>
      <c r="C142" s="225"/>
      <c r="D142" s="225"/>
      <c r="E142" s="225"/>
      <c r="F142" s="226"/>
      <c r="G142" s="225"/>
      <c r="H142" s="225"/>
      <c r="I142" s="225"/>
      <c r="J142" s="225"/>
      <c r="K142" s="225"/>
      <c r="L142" s="227"/>
      <c r="M142" s="225"/>
      <c r="N142" s="225"/>
      <c r="O142" s="290" t="s">
        <v>1305</v>
      </c>
      <c r="P142" s="258" t="s">
        <v>1306</v>
      </c>
      <c r="Q142" s="312">
        <f>I136-Q136-Q137-Q138-Q139-Q140-Q141</f>
        <v>438</v>
      </c>
      <c r="R142" s="231"/>
      <c r="S142" s="232"/>
      <c r="T142" s="225"/>
      <c r="U142" s="233"/>
      <c r="V142" s="165"/>
      <c r="W142" s="234" t="s">
        <v>45</v>
      </c>
      <c r="X142" s="164"/>
      <c r="Y142" s="148"/>
      <c r="Z142" s="338">
        <v>46225</v>
      </c>
    </row>
    <row r="143" spans="1:26" s="163" customFormat="1" ht="21.6" hidden="1" customHeight="1">
      <c r="A143" s="177" t="str">
        <f t="shared" ref="A143" si="17">Y143</f>
        <v>Jul31-25</v>
      </c>
      <c r="B143" s="225">
        <f>IFERROR(VLOOKUP(A143,PLAN!B:AA,5,0),"")</f>
        <v>11134241</v>
      </c>
      <c r="C143" s="225" t="str">
        <f>IFERROR(VLOOKUP(A143,PLAN!B:AA,6,0),"")</f>
        <v>1436298-J-AK</v>
      </c>
      <c r="D143" s="225" t="str">
        <f>IFERROR(VLOOKUP(A143,PLAN!B:AA,7,0),"")</f>
        <v>APW14R005S CN</v>
      </c>
      <c r="E143" s="225" t="str">
        <f>IFERROR(VLOOKUP(A143,PLAN!B:AA,4,0),"")</f>
        <v>1001919642</v>
      </c>
      <c r="F143" s="226">
        <f>IFERROR(VLOOKUP(A143,PLAN!B:AA,9,0),"")</f>
        <v>46234</v>
      </c>
      <c r="G143" s="225" t="str">
        <f>IFERROR(VLOOKUP(A143,PLAN!B:AA,10,0),"")</f>
        <v>0103559013</v>
      </c>
      <c r="H143" s="225" t="str">
        <f>IFERROR(VLOOKUP(A143,PLAN!B:AA,11,0),"")</f>
        <v>260716A22A</v>
      </c>
      <c r="I143" s="225">
        <f>IFERROR(VLOOKUP(A143,PLAN!B:AA,12,0),"")</f>
        <v>3066</v>
      </c>
      <c r="J143" s="225" t="str">
        <f>IFERROR(VLOOKUP(A143,PLAN!B:AA,15,0),"")</f>
        <v>China</v>
      </c>
      <c r="K143" s="225">
        <f>IFERROR(VLOOKUP(A143,PLAN!B:AA,23,0),"")</f>
        <v>0</v>
      </c>
      <c r="L143" s="227">
        <f>IFERROR(VLOOKUP(A143,PLAN!B:AA,24,0),"")</f>
        <v>0</v>
      </c>
      <c r="M143" s="225" t="str">
        <f>IFERROR(VLOOKUP(A143,PLAN!B:AA,3,0),"")</f>
        <v>2332497-0-C-CN</v>
      </c>
      <c r="N143" s="225">
        <f>IFERROR(VLOOKUP(A143,PLAN!B:AA,2,0),"")</f>
        <v>12125071</v>
      </c>
      <c r="O143" s="290" t="s">
        <v>789</v>
      </c>
      <c r="P143" s="337" t="s">
        <v>790</v>
      </c>
      <c r="Q143" s="154">
        <v>29</v>
      </c>
      <c r="R143" s="231" t="str">
        <f>IFERROR(VLOOKUP(P143,[6]Sheet1!$F:$I,4,),"")</f>
        <v/>
      </c>
      <c r="S143" s="232">
        <f>IFERROR(VLOOKUP(A143,PLAN!B:AA,19,0),"")</f>
        <v>46225</v>
      </c>
      <c r="T143" s="225" t="str">
        <f>IFERROR(VLOOKUP(A143,PLAN!B:AA,20,0),"")</f>
        <v>M6</v>
      </c>
      <c r="U143" s="233"/>
      <c r="V143" s="165"/>
      <c r="W143" s="234" t="str">
        <f>IFERROR(VLOOKUP(A143,PLAN!B:AB,21,),"")</f>
        <v>F2</v>
      </c>
      <c r="X143" s="164"/>
      <c r="Y143" s="148" t="s">
        <v>1267</v>
      </c>
      <c r="Z143" s="338">
        <f>VLOOKUP(Y143,PLAN!B:AI,19,0)</f>
        <v>46225</v>
      </c>
    </row>
    <row r="144" spans="1:26" s="163" customFormat="1" ht="21.6" hidden="1" customHeight="1">
      <c r="A144" s="177"/>
      <c r="B144" s="225"/>
      <c r="C144" s="225"/>
      <c r="D144" s="225"/>
      <c r="E144" s="225"/>
      <c r="F144" s="226"/>
      <c r="G144" s="225"/>
      <c r="H144" s="225"/>
      <c r="I144" s="225"/>
      <c r="J144" s="225"/>
      <c r="K144" s="225"/>
      <c r="L144" s="227"/>
      <c r="M144" s="225"/>
      <c r="N144" s="225"/>
      <c r="O144" s="290" t="s">
        <v>1097</v>
      </c>
      <c r="P144" s="258" t="s">
        <v>1098</v>
      </c>
      <c r="Q144" s="154">
        <v>307</v>
      </c>
      <c r="R144" s="231"/>
      <c r="S144" s="232"/>
      <c r="T144" s="225"/>
      <c r="U144" s="233"/>
      <c r="V144" s="165"/>
      <c r="W144" s="234" t="s">
        <v>45</v>
      </c>
      <c r="X144" s="164"/>
      <c r="Y144" s="148"/>
      <c r="Z144" s="338">
        <v>46225</v>
      </c>
    </row>
    <row r="145" spans="1:26" s="163" customFormat="1" ht="21.6" hidden="1" customHeight="1">
      <c r="A145" s="177"/>
      <c r="B145" s="225"/>
      <c r="C145" s="225"/>
      <c r="D145" s="225"/>
      <c r="E145" s="225"/>
      <c r="F145" s="226"/>
      <c r="G145" s="225"/>
      <c r="H145" s="225"/>
      <c r="I145" s="225"/>
      <c r="J145" s="225"/>
      <c r="K145" s="225"/>
      <c r="L145" s="227"/>
      <c r="M145" s="225"/>
      <c r="N145" s="225"/>
      <c r="O145" s="290" t="s">
        <v>1307</v>
      </c>
      <c r="P145" s="258" t="s">
        <v>1308</v>
      </c>
      <c r="Q145" s="154">
        <v>490</v>
      </c>
      <c r="R145" s="231"/>
      <c r="S145" s="232"/>
      <c r="T145" s="225"/>
      <c r="U145" s="233"/>
      <c r="V145" s="165"/>
      <c r="W145" s="234" t="s">
        <v>45</v>
      </c>
      <c r="X145" s="164"/>
      <c r="Y145" s="148"/>
      <c r="Z145" s="338">
        <v>46225</v>
      </c>
    </row>
    <row r="146" spans="1:26" s="163" customFormat="1" ht="21.6" hidden="1" customHeight="1">
      <c r="A146" s="177"/>
      <c r="B146" s="225"/>
      <c r="C146" s="225"/>
      <c r="D146" s="225"/>
      <c r="E146" s="225"/>
      <c r="F146" s="226"/>
      <c r="G146" s="225"/>
      <c r="H146" s="225"/>
      <c r="I146" s="225"/>
      <c r="J146" s="225"/>
      <c r="K146" s="225"/>
      <c r="L146" s="227"/>
      <c r="M146" s="225"/>
      <c r="N146" s="225"/>
      <c r="O146" s="290" t="s">
        <v>1309</v>
      </c>
      <c r="P146" s="258" t="s">
        <v>1310</v>
      </c>
      <c r="Q146" s="154">
        <v>490</v>
      </c>
      <c r="R146" s="231"/>
      <c r="S146" s="232"/>
      <c r="T146" s="225"/>
      <c r="U146" s="233"/>
      <c r="V146" s="165"/>
      <c r="W146" s="234" t="s">
        <v>45</v>
      </c>
      <c r="X146" s="164"/>
      <c r="Y146" s="148"/>
      <c r="Z146" s="338">
        <v>46225</v>
      </c>
    </row>
    <row r="147" spans="1:26" s="163" customFormat="1" ht="21.6" hidden="1" customHeight="1">
      <c r="A147" s="177"/>
      <c r="B147" s="225"/>
      <c r="C147" s="225"/>
      <c r="D147" s="225"/>
      <c r="E147" s="225"/>
      <c r="F147" s="226"/>
      <c r="G147" s="225"/>
      <c r="H147" s="225"/>
      <c r="I147" s="225"/>
      <c r="J147" s="225"/>
      <c r="K147" s="225"/>
      <c r="L147" s="227"/>
      <c r="M147" s="225"/>
      <c r="N147" s="225"/>
      <c r="O147" s="290" t="s">
        <v>1311</v>
      </c>
      <c r="P147" s="258" t="s">
        <v>1312</v>
      </c>
      <c r="Q147" s="154">
        <v>490</v>
      </c>
      <c r="R147" s="231"/>
      <c r="S147" s="232"/>
      <c r="T147" s="225"/>
      <c r="U147" s="233"/>
      <c r="V147" s="165"/>
      <c r="W147" s="234" t="s">
        <v>45</v>
      </c>
      <c r="X147" s="164"/>
      <c r="Y147" s="148"/>
      <c r="Z147" s="338">
        <v>46225</v>
      </c>
    </row>
    <row r="148" spans="1:26" s="163" customFormat="1" ht="21.6" hidden="1" customHeight="1">
      <c r="A148" s="177"/>
      <c r="B148" s="225"/>
      <c r="C148" s="225"/>
      <c r="D148" s="225"/>
      <c r="E148" s="225"/>
      <c r="F148" s="226"/>
      <c r="G148" s="225"/>
      <c r="H148" s="225"/>
      <c r="I148" s="225"/>
      <c r="J148" s="225"/>
      <c r="K148" s="225"/>
      <c r="L148" s="227"/>
      <c r="M148" s="225"/>
      <c r="N148" s="225"/>
      <c r="O148" s="290" t="s">
        <v>1313</v>
      </c>
      <c r="P148" s="258" t="s">
        <v>1314</v>
      </c>
      <c r="Q148" s="154">
        <v>490</v>
      </c>
      <c r="R148" s="231"/>
      <c r="S148" s="232"/>
      <c r="T148" s="225"/>
      <c r="U148" s="233"/>
      <c r="V148" s="165"/>
      <c r="W148" s="234" t="s">
        <v>45</v>
      </c>
      <c r="X148" s="164"/>
      <c r="Y148" s="148"/>
      <c r="Z148" s="338">
        <v>46225</v>
      </c>
    </row>
    <row r="149" spans="1:26" s="163" customFormat="1" ht="21.6" hidden="1" customHeight="1">
      <c r="A149" s="177"/>
      <c r="B149" s="225"/>
      <c r="C149" s="225"/>
      <c r="D149" s="225"/>
      <c r="E149" s="225"/>
      <c r="F149" s="226"/>
      <c r="G149" s="225"/>
      <c r="H149" s="225"/>
      <c r="I149" s="225"/>
      <c r="J149" s="225"/>
      <c r="K149" s="225"/>
      <c r="L149" s="227"/>
      <c r="M149" s="225"/>
      <c r="N149" s="225"/>
      <c r="O149" s="290" t="s">
        <v>1315</v>
      </c>
      <c r="P149" s="258" t="s">
        <v>1316</v>
      </c>
      <c r="Q149" s="154">
        <v>490</v>
      </c>
      <c r="R149" s="231"/>
      <c r="S149" s="232"/>
      <c r="T149" s="225"/>
      <c r="U149" s="233"/>
      <c r="V149" s="165"/>
      <c r="W149" s="234" t="s">
        <v>45</v>
      </c>
      <c r="X149" s="164"/>
      <c r="Y149" s="148"/>
      <c r="Z149" s="338">
        <v>46225</v>
      </c>
    </row>
    <row r="150" spans="1:26" s="163" customFormat="1" ht="21.6" hidden="1" customHeight="1">
      <c r="A150" s="177">
        <f t="shared" si="11"/>
        <v>0</v>
      </c>
      <c r="B150" s="225" t="str">
        <f>IFERROR(VLOOKUP(A150,PLAN!B:AA,5,0),"")</f>
        <v/>
      </c>
      <c r="C150" s="225" t="str">
        <f>IFERROR(VLOOKUP(A150,PLAN!B:AA,6,0),"")</f>
        <v/>
      </c>
      <c r="D150" s="225" t="str">
        <f>IFERROR(VLOOKUP(A150,PLAN!B:AA,7,0),"")</f>
        <v/>
      </c>
      <c r="E150" s="225" t="str">
        <f>IFERROR(VLOOKUP(A150,PLAN!B:AA,4,0),"")</f>
        <v/>
      </c>
      <c r="F150" s="226" t="str">
        <f>IFERROR(VLOOKUP(A150,PLAN!B:AA,9,0),"")</f>
        <v/>
      </c>
      <c r="G150" s="225" t="str">
        <f>IFERROR(VLOOKUP(A150,PLAN!B:AA,10,0),"")</f>
        <v/>
      </c>
      <c r="H150" s="225" t="str">
        <f>IFERROR(VLOOKUP(A150,PLAN!B:AA,11,0),"")</f>
        <v/>
      </c>
      <c r="I150" s="225" t="str">
        <f>IFERROR(VLOOKUP(A150,PLAN!B:AA,12,0),"")</f>
        <v/>
      </c>
      <c r="J150" s="225" t="str">
        <f>IFERROR(VLOOKUP(A150,PLAN!B:AA,15,0),"")</f>
        <v/>
      </c>
      <c r="K150" s="225" t="str">
        <f>IFERROR(VLOOKUP(A150,PLAN!B:AA,23,0),"")</f>
        <v/>
      </c>
      <c r="L150" s="227" t="str">
        <f>IFERROR(VLOOKUP(A150,PLAN!B:AA,24,0),"")</f>
        <v/>
      </c>
      <c r="M150" s="225" t="str">
        <f>IFERROR(VLOOKUP(A150,PLAN!B:AA,3,0),"")</f>
        <v/>
      </c>
      <c r="N150" s="225" t="str">
        <f>IFERROR(VLOOKUP(A150,PLAN!B:AA,2,0),"")</f>
        <v/>
      </c>
      <c r="O150" s="290" t="s">
        <v>1317</v>
      </c>
      <c r="P150" s="258" t="s">
        <v>1318</v>
      </c>
      <c r="Q150" s="154">
        <f>I143-Q143-Q144-Q145-Q146-Q147-Q148-Q149</f>
        <v>280</v>
      </c>
      <c r="R150" s="231" t="str">
        <f>IFERROR(VLOOKUP(P150,[6]Sheet1!$F:$I,4,),"")</f>
        <v/>
      </c>
      <c r="S150" s="232" t="str">
        <f>IFERROR(VLOOKUP(A150,PLAN!B:AA,19,0),"")</f>
        <v/>
      </c>
      <c r="T150" s="225" t="str">
        <f>IFERROR(VLOOKUP(A150,PLAN!B:AA,20,0),"")</f>
        <v/>
      </c>
      <c r="U150" s="233"/>
      <c r="V150" s="165"/>
      <c r="W150" s="234" t="s">
        <v>45</v>
      </c>
      <c r="X150" s="164"/>
      <c r="Y150" s="148"/>
      <c r="Z150" s="338">
        <v>46225</v>
      </c>
    </row>
    <row r="151" spans="1:26" s="163" customFormat="1" ht="21.6" hidden="1" customHeight="1">
      <c r="A151" s="177" t="str">
        <f t="shared" si="11"/>
        <v>Jul31-01</v>
      </c>
      <c r="B151" s="225">
        <f>IFERROR(VLOOKUP(A151,PLAN!B:AA,5,0),"")</f>
        <v>11131264</v>
      </c>
      <c r="C151" s="225" t="str">
        <f>IFERROR(VLOOKUP(A151,PLAN!B:AA,6,0),"")</f>
        <v>666001-Z-A</v>
      </c>
      <c r="D151" s="225" t="str">
        <f>IFERROR(VLOOKUP(A151,PLAN!B:AA,7,0),"")</f>
        <v>UA0035B2600</v>
      </c>
      <c r="E151" s="225" t="str">
        <f>IFERROR(VLOOKUP(A151,PLAN!B:AA,4,0),"")</f>
        <v>1001917004</v>
      </c>
      <c r="F151" s="226">
        <f>IFERROR(VLOOKUP(A151,PLAN!B:AA,9,0),"")</f>
        <v>46234</v>
      </c>
      <c r="G151" s="225" t="str">
        <f>IFERROR(VLOOKUP(A151,PLAN!B:AA,10,0),"")</f>
        <v>0103553816</v>
      </c>
      <c r="H151" s="225" t="str">
        <f>IFERROR(VLOOKUP(A151,PLAN!B:AA,11,0),"")</f>
        <v>260715P01A</v>
      </c>
      <c r="I151" s="225">
        <f>IFERROR(VLOOKUP(A151,PLAN!B:AA,12,0),"")</f>
        <v>500</v>
      </c>
      <c r="J151" s="225" t="str">
        <f>IFERROR(VLOOKUP(A151,PLAN!B:AA,15,0),"")</f>
        <v>Oversea</v>
      </c>
      <c r="K151" s="225">
        <f>IFERROR(VLOOKUP(A151,PLAN!B:AA,23,0),"")</f>
        <v>0</v>
      </c>
      <c r="L151" s="227">
        <f>IFERROR(VLOOKUP(A151,PLAN!B:AA,24,0),"")</f>
        <v>0</v>
      </c>
      <c r="M151" s="225" t="str">
        <f>IFERROR(VLOOKUP(A151,PLAN!B:AA,3,0),"")</f>
        <v>1932303-B-C</v>
      </c>
      <c r="N151" s="225">
        <f>IFERROR(VLOOKUP(A151,PLAN!B:AA,2,0),"")</f>
        <v>12126045</v>
      </c>
      <c r="O151" s="290" t="s">
        <v>1281</v>
      </c>
      <c r="P151" s="337" t="s">
        <v>1282</v>
      </c>
      <c r="Q151" s="154">
        <v>3</v>
      </c>
      <c r="R151" s="231" t="str">
        <f>IFERROR(VLOOKUP(P151,[6]Sheet1!$F:$I,4,),"")</f>
        <v/>
      </c>
      <c r="S151" s="232">
        <f>IFERROR(VLOOKUP(A151,PLAN!B:AA,19,0),"")</f>
        <v>46225</v>
      </c>
      <c r="T151" s="225" t="str">
        <f>IFERROR(VLOOKUP(A151,PLAN!B:AA,20,0),"")</f>
        <v>M7</v>
      </c>
      <c r="U151" s="233"/>
      <c r="V151" s="165"/>
      <c r="W151" s="234" t="str">
        <f>IFERROR(VLOOKUP(A151,PLAN!B:AB,21,),"")</f>
        <v>F2</v>
      </c>
      <c r="X151" s="164"/>
      <c r="Y151" s="148" t="s">
        <v>1004</v>
      </c>
      <c r="Z151" s="338">
        <f>VLOOKUP(Y151,PLAN!B:AI,19,0)</f>
        <v>46225</v>
      </c>
    </row>
    <row r="152" spans="1:26" s="163" customFormat="1" ht="21.6" hidden="1" customHeight="1">
      <c r="A152" s="177"/>
      <c r="B152" s="225"/>
      <c r="C152" s="225"/>
      <c r="D152" s="225"/>
      <c r="E152" s="225"/>
      <c r="F152" s="226"/>
      <c r="G152" s="225"/>
      <c r="H152" s="225"/>
      <c r="I152" s="225"/>
      <c r="J152" s="225"/>
      <c r="K152" s="225"/>
      <c r="L152" s="227"/>
      <c r="M152" s="225"/>
      <c r="N152" s="225"/>
      <c r="O152" s="290" t="s">
        <v>1283</v>
      </c>
      <c r="P152" s="337" t="s">
        <v>1284</v>
      </c>
      <c r="Q152" s="154">
        <v>216</v>
      </c>
      <c r="R152" s="231" t="str">
        <f>IFERROR(VLOOKUP(P152,[6]Sheet1!$F:$I,4,),"")</f>
        <v/>
      </c>
      <c r="S152" s="232"/>
      <c r="T152" s="225"/>
      <c r="U152" s="233"/>
      <c r="V152" s="165"/>
      <c r="W152" s="234" t="s">
        <v>45</v>
      </c>
      <c r="X152" s="164"/>
      <c r="Y152" s="148"/>
      <c r="Z152" s="338">
        <v>46225</v>
      </c>
    </row>
    <row r="153" spans="1:26" s="163" customFormat="1" ht="21.6" hidden="1" customHeight="1">
      <c r="A153" s="177"/>
      <c r="B153" s="225"/>
      <c r="C153" s="225"/>
      <c r="D153" s="225"/>
      <c r="E153" s="225"/>
      <c r="F153" s="226"/>
      <c r="G153" s="225"/>
      <c r="H153" s="225"/>
      <c r="I153" s="225"/>
      <c r="J153" s="225"/>
      <c r="K153" s="225"/>
      <c r="L153" s="227"/>
      <c r="M153" s="225"/>
      <c r="N153" s="225"/>
      <c r="O153" s="290" t="s">
        <v>1285</v>
      </c>
      <c r="P153" s="337" t="s">
        <v>1286</v>
      </c>
      <c r="Q153" s="154">
        <v>64</v>
      </c>
      <c r="R153" s="231" t="str">
        <f>IFERROR(VLOOKUP(P153,[6]Sheet1!$F:$I,4,),"")</f>
        <v/>
      </c>
      <c r="S153" s="232"/>
      <c r="T153" s="225"/>
      <c r="U153" s="233"/>
      <c r="V153" s="165"/>
      <c r="W153" s="234" t="s">
        <v>45</v>
      </c>
      <c r="X153" s="164"/>
      <c r="Y153" s="148"/>
      <c r="Z153" s="338">
        <v>46225</v>
      </c>
    </row>
    <row r="154" spans="1:26" s="163" customFormat="1" ht="21.6" hidden="1" customHeight="1">
      <c r="A154" s="177"/>
      <c r="B154" s="225"/>
      <c r="C154" s="225"/>
      <c r="D154" s="225"/>
      <c r="E154" s="225"/>
      <c r="F154" s="226"/>
      <c r="G154" s="225"/>
      <c r="H154" s="225"/>
      <c r="I154" s="225"/>
      <c r="J154" s="225"/>
      <c r="K154" s="225"/>
      <c r="L154" s="227"/>
      <c r="M154" s="225"/>
      <c r="N154" s="225"/>
      <c r="O154" s="290" t="s">
        <v>1287</v>
      </c>
      <c r="P154" s="257" t="s">
        <v>1288</v>
      </c>
      <c r="Q154" s="154">
        <f>I151-Q151-Q152-Q153</f>
        <v>217</v>
      </c>
      <c r="R154" s="231" t="str">
        <f>IFERROR(VLOOKUP(P154,[6]Sheet1!$F:$I,4,),"")</f>
        <v>W12</v>
      </c>
      <c r="S154" s="232"/>
      <c r="T154" s="225"/>
      <c r="U154" s="233"/>
      <c r="V154" s="165"/>
      <c r="W154" s="234" t="s">
        <v>45</v>
      </c>
      <c r="X154" s="164"/>
      <c r="Y154" s="148"/>
      <c r="Z154" s="338">
        <v>46225</v>
      </c>
    </row>
    <row r="155" spans="1:26" s="163" customFormat="1" ht="21.6" hidden="1" customHeight="1">
      <c r="A155" s="177" t="str">
        <f t="shared" si="11"/>
        <v>Jul31-02</v>
      </c>
      <c r="B155" s="225">
        <f>IFERROR(VLOOKUP(A155,PLAN!B:AA,5,0),"")</f>
        <v>11131272</v>
      </c>
      <c r="C155" s="225" t="str">
        <f>IFERROR(VLOOKUP(A155,PLAN!B:AA,6,0),"")</f>
        <v>666010-W-A</v>
      </c>
      <c r="D155" s="225" t="str">
        <f>IFERROR(VLOOKUP(A155,PLAN!B:AA,7,0),"")</f>
        <v>UA0035B1800</v>
      </c>
      <c r="E155" s="225" t="str">
        <f>IFERROR(VLOOKUP(A155,PLAN!B:AA,4,0),"")</f>
        <v>1001917005</v>
      </c>
      <c r="F155" s="226">
        <f>IFERROR(VLOOKUP(A155,PLAN!B:AA,9,0),"")</f>
        <v>46234</v>
      </c>
      <c r="G155" s="225" t="str">
        <f>IFERROR(VLOOKUP(A155,PLAN!B:AA,10,0),"")</f>
        <v>0103553817</v>
      </c>
      <c r="H155" s="225" t="str">
        <f>IFERROR(VLOOKUP(A155,PLAN!B:AA,11,0),"")</f>
        <v>260715P02A</v>
      </c>
      <c r="I155" s="225">
        <f>IFERROR(VLOOKUP(A155,PLAN!B:AA,12,0),"")</f>
        <v>773</v>
      </c>
      <c r="J155" s="225" t="str">
        <f>IFERROR(VLOOKUP(A155,PLAN!B:AA,15,0),"")</f>
        <v>Oversea</v>
      </c>
      <c r="K155" s="225">
        <f>IFERROR(VLOOKUP(A155,PLAN!B:AA,23,0),"")</f>
        <v>0</v>
      </c>
      <c r="L155" s="227">
        <f>IFERROR(VLOOKUP(A155,PLAN!B:AA,24,0),"")</f>
        <v>0</v>
      </c>
      <c r="M155" s="225" t="str">
        <f>IFERROR(VLOOKUP(A155,PLAN!B:AA,3,0),"")</f>
        <v>1932287-B-C</v>
      </c>
      <c r="N155" s="225">
        <f>IFERROR(VLOOKUP(A155,PLAN!B:AA,2,0),"")</f>
        <v>12138120</v>
      </c>
      <c r="O155" s="290" t="s">
        <v>1295</v>
      </c>
      <c r="P155" s="337" t="s">
        <v>1296</v>
      </c>
      <c r="Q155" s="154">
        <v>321</v>
      </c>
      <c r="R155" s="231" t="str">
        <f>IFERROR(VLOOKUP(P155,[6]Sheet1!$F:$I,4,),"")</f>
        <v/>
      </c>
      <c r="S155" s="232">
        <f>IFERROR(VLOOKUP(A155,PLAN!B:AA,19,0),"")</f>
        <v>46225</v>
      </c>
      <c r="T155" s="225" t="str">
        <f>IFERROR(VLOOKUP(A155,PLAN!B:AA,20,0),"")</f>
        <v>M7</v>
      </c>
      <c r="U155" s="233"/>
      <c r="V155" s="165"/>
      <c r="W155" s="234" t="str">
        <f>IFERROR(VLOOKUP(A155,PLAN!B:AB,21,),"")</f>
        <v>F2</v>
      </c>
      <c r="X155" s="164"/>
      <c r="Y155" s="148" t="s">
        <v>1005</v>
      </c>
      <c r="Z155" s="338">
        <f>VLOOKUP(Y155,PLAN!B:AI,19,0)</f>
        <v>46225</v>
      </c>
    </row>
    <row r="156" spans="1:26" s="163" customFormat="1" ht="21.6" hidden="1" customHeight="1">
      <c r="A156" s="177">
        <f t="shared" si="11"/>
        <v>0</v>
      </c>
      <c r="B156" s="225" t="str">
        <f>IFERROR(VLOOKUP(A156,PLAN!B:AA,5,0),"")</f>
        <v/>
      </c>
      <c r="C156" s="225" t="str">
        <f>IFERROR(VLOOKUP(A156,PLAN!B:AA,6,0),"")</f>
        <v/>
      </c>
      <c r="D156" s="225" t="str">
        <f>IFERROR(VLOOKUP(A156,PLAN!B:AA,7,0),"")</f>
        <v/>
      </c>
      <c r="E156" s="225" t="str">
        <f>IFERROR(VLOOKUP(A156,PLAN!B:AA,4,0),"")</f>
        <v/>
      </c>
      <c r="F156" s="226" t="str">
        <f>IFERROR(VLOOKUP(A156,PLAN!B:AA,9,0),"")</f>
        <v/>
      </c>
      <c r="G156" s="225" t="str">
        <f>IFERROR(VLOOKUP(A156,PLAN!B:AA,10,0),"")</f>
        <v/>
      </c>
      <c r="H156" s="225" t="str">
        <f>IFERROR(VLOOKUP(A156,PLAN!B:AA,11,0),"")</f>
        <v/>
      </c>
      <c r="I156" s="225" t="str">
        <f>IFERROR(VLOOKUP(A156,PLAN!B:AA,12,0),"")</f>
        <v/>
      </c>
      <c r="J156" s="225" t="str">
        <f>IFERROR(VLOOKUP(A156,PLAN!B:AA,15,0),"")</f>
        <v/>
      </c>
      <c r="K156" s="225" t="str">
        <f>IFERROR(VLOOKUP(A156,PLAN!B:AA,23,0),"")</f>
        <v/>
      </c>
      <c r="L156" s="227" t="str">
        <f>IFERROR(VLOOKUP(A156,PLAN!B:AA,24,0),"")</f>
        <v/>
      </c>
      <c r="M156" s="225" t="str">
        <f>IFERROR(VLOOKUP(A156,PLAN!B:AA,3,0),"")</f>
        <v/>
      </c>
      <c r="N156" s="225" t="str">
        <f>IFERROR(VLOOKUP(A156,PLAN!B:AA,2,0),"")</f>
        <v/>
      </c>
      <c r="O156" s="340" t="s">
        <v>1297</v>
      </c>
      <c r="P156" s="258" t="s">
        <v>1298</v>
      </c>
      <c r="Q156" s="154">
        <v>438</v>
      </c>
      <c r="R156" s="231" t="str">
        <f>IFERROR(VLOOKUP(P156,[6]Sheet1!$F:$I,4,),"")</f>
        <v/>
      </c>
      <c r="S156" s="232" t="str">
        <f>IFERROR(VLOOKUP(A156,PLAN!B:AA,19,0),"")</f>
        <v/>
      </c>
      <c r="T156" s="225" t="str">
        <f>IFERROR(VLOOKUP(A156,PLAN!B:AA,20,0),"")</f>
        <v/>
      </c>
      <c r="U156" s="233"/>
      <c r="V156" s="165"/>
      <c r="W156" s="234" t="s">
        <v>45</v>
      </c>
      <c r="X156" s="164"/>
      <c r="Y156" s="148"/>
      <c r="Z156" s="338">
        <v>46225</v>
      </c>
    </row>
    <row r="157" spans="1:26" s="163" customFormat="1" ht="21.6" hidden="1" customHeight="1">
      <c r="A157" s="177">
        <f t="shared" si="11"/>
        <v>0</v>
      </c>
      <c r="B157" s="225" t="str">
        <f>IFERROR(VLOOKUP(A157,PLAN!B:AA,5,0),"")</f>
        <v/>
      </c>
      <c r="C157" s="225" t="str">
        <f>IFERROR(VLOOKUP(A157,PLAN!B:AA,6,0),"")</f>
        <v/>
      </c>
      <c r="D157" s="225" t="str">
        <f>IFERROR(VLOOKUP(A157,PLAN!B:AA,7,0),"")</f>
        <v/>
      </c>
      <c r="E157" s="225" t="str">
        <f>IFERROR(VLOOKUP(A157,PLAN!B:AA,4,0),"")</f>
        <v/>
      </c>
      <c r="F157" s="226" t="str">
        <f>IFERROR(VLOOKUP(A157,PLAN!B:AA,9,0),"")</f>
        <v/>
      </c>
      <c r="G157" s="225" t="str">
        <f>IFERROR(VLOOKUP(A157,PLAN!B:AA,10,0),"")</f>
        <v/>
      </c>
      <c r="H157" s="225" t="str">
        <f>IFERROR(VLOOKUP(A157,PLAN!B:AA,11,0),"")</f>
        <v/>
      </c>
      <c r="I157" s="225" t="str">
        <f>IFERROR(VLOOKUP(A157,PLAN!B:AA,12,0),"")</f>
        <v/>
      </c>
      <c r="J157" s="225" t="str">
        <f>IFERROR(VLOOKUP(A157,PLAN!B:AA,15,0),"")</f>
        <v/>
      </c>
      <c r="K157" s="225" t="str">
        <f>IFERROR(VLOOKUP(A157,PLAN!B:AA,23,0),"")</f>
        <v/>
      </c>
      <c r="L157" s="227" t="str">
        <f>IFERROR(VLOOKUP(A157,PLAN!B:AA,24,0),"")</f>
        <v/>
      </c>
      <c r="M157" s="225" t="str">
        <f>IFERROR(VLOOKUP(A157,PLAN!B:AA,3,0),"")</f>
        <v/>
      </c>
      <c r="N157" s="225" t="str">
        <f>IFERROR(VLOOKUP(A157,PLAN!B:AA,2,0),"")</f>
        <v/>
      </c>
      <c r="O157" s="290" t="s">
        <v>1299</v>
      </c>
      <c r="P157" s="258" t="s">
        <v>1300</v>
      </c>
      <c r="Q157" s="154">
        <f>I155-Q155-Q156</f>
        <v>14</v>
      </c>
      <c r="R157" s="231" t="str">
        <f>IFERROR(VLOOKUP(P157,[6]Sheet1!$F:$I,4,),"")</f>
        <v>W12</v>
      </c>
      <c r="S157" s="232" t="str">
        <f>IFERROR(VLOOKUP(A157,PLAN!B:AA,19,0),"")</f>
        <v/>
      </c>
      <c r="T157" s="225" t="str">
        <f>IFERROR(VLOOKUP(A157,PLAN!B:AA,20,0),"")</f>
        <v/>
      </c>
      <c r="U157" s="233"/>
      <c r="V157" s="165"/>
      <c r="W157" s="234" t="s">
        <v>45</v>
      </c>
      <c r="X157" s="164"/>
      <c r="Y157" s="148"/>
      <c r="Z157" s="338">
        <v>46225</v>
      </c>
    </row>
    <row r="158" spans="1:26" s="163" customFormat="1" ht="21.6" hidden="1" customHeight="1">
      <c r="A158" s="177" t="str">
        <f t="shared" si="11"/>
        <v>Jul31-03</v>
      </c>
      <c r="B158" s="225">
        <f>IFERROR(VLOOKUP(A158,PLAN!B:AA,5,0),"")</f>
        <v>11131272</v>
      </c>
      <c r="C158" s="225" t="str">
        <f>IFERROR(VLOOKUP(A158,PLAN!B:AA,6,0),"")</f>
        <v>666010-W-A</v>
      </c>
      <c r="D158" s="225" t="str">
        <f>IFERROR(VLOOKUP(A158,PLAN!B:AA,7,0),"")</f>
        <v>UA0035B1800</v>
      </c>
      <c r="E158" s="225" t="str">
        <f>IFERROR(VLOOKUP(A158,PLAN!B:AA,4,0),"")</f>
        <v>1001917006</v>
      </c>
      <c r="F158" s="226">
        <f>IFERROR(VLOOKUP(A158,PLAN!B:AA,9,0),"")</f>
        <v>46234</v>
      </c>
      <c r="G158" s="225" t="str">
        <f>IFERROR(VLOOKUP(A158,PLAN!B:AA,10,0),"")</f>
        <v>0103553818</v>
      </c>
      <c r="H158" s="225" t="str">
        <f>IFERROR(VLOOKUP(A158,PLAN!B:AA,11,0),"")</f>
        <v>260715P03A</v>
      </c>
      <c r="I158" s="225">
        <f>IFERROR(VLOOKUP(A158,PLAN!B:AA,12,0),"")</f>
        <v>1100</v>
      </c>
      <c r="J158" s="225" t="str">
        <f>IFERROR(VLOOKUP(A158,PLAN!B:AA,15,0),"")</f>
        <v>Oversea</v>
      </c>
      <c r="K158" s="225">
        <f>IFERROR(VLOOKUP(A158,PLAN!B:AA,23,0),"")</f>
        <v>0</v>
      </c>
      <c r="L158" s="227">
        <f>IFERROR(VLOOKUP(A158,PLAN!B:AA,24,0),"")</f>
        <v>0</v>
      </c>
      <c r="M158" s="225" t="str">
        <f>IFERROR(VLOOKUP(A158,PLAN!B:AA,3,0),"")</f>
        <v>1932287-B-C</v>
      </c>
      <c r="N158" s="225">
        <f>IFERROR(VLOOKUP(A158,PLAN!B:AA,2,0),"")</f>
        <v>12138120</v>
      </c>
      <c r="O158" s="290" t="s">
        <v>765</v>
      </c>
      <c r="P158" s="337" t="s">
        <v>766</v>
      </c>
      <c r="Q158" s="154">
        <v>50</v>
      </c>
      <c r="R158" s="231" t="str">
        <f>IFERROR(VLOOKUP(P158,[6]Sheet1!$F:$I,4,),"")</f>
        <v/>
      </c>
      <c r="S158" s="232">
        <f>IFERROR(VLOOKUP(A158,PLAN!B:AA,19,0),"")</f>
        <v>46225</v>
      </c>
      <c r="T158" s="225" t="str">
        <f>IFERROR(VLOOKUP(A158,PLAN!B:AA,20,0),"")</f>
        <v>M7</v>
      </c>
      <c r="U158" s="233"/>
      <c r="V158" s="165"/>
      <c r="W158" s="234" t="str">
        <f>IFERROR(VLOOKUP(A158,PLAN!B:AB,21,),"")</f>
        <v>F2</v>
      </c>
      <c r="X158" s="164"/>
      <c r="Y158" s="148" t="s">
        <v>1006</v>
      </c>
      <c r="Z158" s="338">
        <f>VLOOKUP(Y158,PLAN!B:AI,19,0)</f>
        <v>46225</v>
      </c>
    </row>
    <row r="159" spans="1:26" s="163" customFormat="1" ht="21.6" hidden="1" customHeight="1">
      <c r="A159" s="177">
        <f t="shared" si="11"/>
        <v>0</v>
      </c>
      <c r="B159" s="225" t="str">
        <f>IFERROR(VLOOKUP(A159,PLAN!B:AA,5,0),"")</f>
        <v/>
      </c>
      <c r="C159" s="225" t="str">
        <f>IFERROR(VLOOKUP(A159,PLAN!B:AA,6,0),"")</f>
        <v/>
      </c>
      <c r="D159" s="225" t="str">
        <f>IFERROR(VLOOKUP(A159,PLAN!B:AA,7,0),"")</f>
        <v/>
      </c>
      <c r="E159" s="225" t="str">
        <f>IFERROR(VLOOKUP(A159,PLAN!B:AA,4,0),"")</f>
        <v/>
      </c>
      <c r="F159" s="226" t="str">
        <f>IFERROR(VLOOKUP(A159,PLAN!B:AA,9,0),"")</f>
        <v/>
      </c>
      <c r="G159" s="225" t="str">
        <f>IFERROR(VLOOKUP(A159,PLAN!B:AA,10,0),"")</f>
        <v/>
      </c>
      <c r="H159" s="225" t="str">
        <f>IFERROR(VLOOKUP(A159,PLAN!B:AA,11,0),"")</f>
        <v/>
      </c>
      <c r="I159" s="225" t="str">
        <f>IFERROR(VLOOKUP(A159,PLAN!B:AA,12,0),"")</f>
        <v/>
      </c>
      <c r="J159" s="225" t="str">
        <f>IFERROR(VLOOKUP(A159,PLAN!B:AA,15,0),"")</f>
        <v/>
      </c>
      <c r="K159" s="225" t="str">
        <f>IFERROR(VLOOKUP(A159,PLAN!B:AA,23,0),"")</f>
        <v/>
      </c>
      <c r="L159" s="227" t="str">
        <f>IFERROR(VLOOKUP(A159,PLAN!B:AA,24,0),"")</f>
        <v/>
      </c>
      <c r="M159" s="225" t="str">
        <f>IFERROR(VLOOKUP(A159,PLAN!B:AA,3,0),"")</f>
        <v/>
      </c>
      <c r="N159" s="225" t="str">
        <f>IFERROR(VLOOKUP(A159,PLAN!B:AA,2,0),"")</f>
        <v/>
      </c>
      <c r="O159" s="290" t="s">
        <v>1289</v>
      </c>
      <c r="P159" s="337" t="s">
        <v>1290</v>
      </c>
      <c r="Q159" s="154">
        <v>163</v>
      </c>
      <c r="R159" s="231" t="str">
        <f>IFERROR(VLOOKUP(P159,[6]Sheet1!$F:$I,4,),"")</f>
        <v/>
      </c>
      <c r="S159" s="232" t="str">
        <f>IFERROR(VLOOKUP(A159,PLAN!B:AA,19,0),"")</f>
        <v/>
      </c>
      <c r="T159" s="225" t="str">
        <f>IFERROR(VLOOKUP(A159,PLAN!B:AA,20,0),"")</f>
        <v/>
      </c>
      <c r="U159" s="233"/>
      <c r="V159" s="165"/>
      <c r="W159" s="234" t="s">
        <v>45</v>
      </c>
      <c r="X159" s="164"/>
      <c r="Y159" s="148"/>
      <c r="Z159" s="338">
        <v>46225</v>
      </c>
    </row>
    <row r="160" spans="1:26" s="163" customFormat="1" ht="21.6" hidden="1" customHeight="1">
      <c r="A160" s="177">
        <f t="shared" si="11"/>
        <v>0</v>
      </c>
      <c r="B160" s="225" t="str">
        <f>IFERROR(VLOOKUP(A160,PLAN!B:AA,5,0),"")</f>
        <v/>
      </c>
      <c r="C160" s="225" t="str">
        <f>IFERROR(VLOOKUP(A160,PLAN!B:AA,6,0),"")</f>
        <v/>
      </c>
      <c r="D160" s="225" t="str">
        <f>IFERROR(VLOOKUP(A160,PLAN!B:AA,7,0),"")</f>
        <v/>
      </c>
      <c r="E160" s="225" t="str">
        <f>IFERROR(VLOOKUP(A160,PLAN!B:AA,4,0),"")</f>
        <v/>
      </c>
      <c r="F160" s="226" t="str">
        <f>IFERROR(VLOOKUP(A160,PLAN!B:AA,9,0),"")</f>
        <v/>
      </c>
      <c r="G160" s="225" t="str">
        <f>IFERROR(VLOOKUP(A160,PLAN!B:AA,10,0),"")</f>
        <v/>
      </c>
      <c r="H160" s="225" t="str">
        <f>IFERROR(VLOOKUP(A160,PLAN!B:AA,11,0),"")</f>
        <v/>
      </c>
      <c r="I160" s="225" t="str">
        <f>IFERROR(VLOOKUP(A160,PLAN!B:AA,12,0),"")</f>
        <v/>
      </c>
      <c r="J160" s="225" t="str">
        <f>IFERROR(VLOOKUP(A160,PLAN!B:AA,15,0),"")</f>
        <v/>
      </c>
      <c r="K160" s="225" t="str">
        <f>IFERROR(VLOOKUP(A160,PLAN!B:AA,23,0),"")</f>
        <v/>
      </c>
      <c r="L160" s="227" t="str">
        <f>IFERROR(VLOOKUP(A160,PLAN!B:AA,24,0),"")</f>
        <v/>
      </c>
      <c r="M160" s="225" t="str">
        <f>IFERROR(VLOOKUP(A160,PLAN!B:AA,3,0),"")</f>
        <v/>
      </c>
      <c r="N160" s="225" t="str">
        <f>IFERROR(VLOOKUP(A160,PLAN!B:AA,2,0),"")</f>
        <v/>
      </c>
      <c r="O160" s="290" t="s">
        <v>1291</v>
      </c>
      <c r="P160" s="337" t="s">
        <v>1292</v>
      </c>
      <c r="Q160" s="154">
        <v>438</v>
      </c>
      <c r="R160" s="231" t="str">
        <f>IFERROR(VLOOKUP(P160,[6]Sheet1!$F:$I,4,),"")</f>
        <v/>
      </c>
      <c r="S160" s="232" t="str">
        <f>IFERROR(VLOOKUP(A160,PLAN!B:AA,19,0),"")</f>
        <v/>
      </c>
      <c r="T160" s="225" t="str">
        <f>IFERROR(VLOOKUP(A160,PLAN!B:AA,20,0),"")</f>
        <v/>
      </c>
      <c r="U160" s="233"/>
      <c r="V160" s="165"/>
      <c r="W160" s="234" t="s">
        <v>45</v>
      </c>
      <c r="X160" s="164"/>
      <c r="Y160" s="148"/>
      <c r="Z160" s="338">
        <v>46225</v>
      </c>
    </row>
    <row r="161" spans="1:26" s="163" customFormat="1" ht="21.6" hidden="1" customHeight="1">
      <c r="A161" s="177">
        <f t="shared" si="11"/>
        <v>0</v>
      </c>
      <c r="B161" s="225" t="str">
        <f>IFERROR(VLOOKUP(A161,PLAN!B:AA,5,0),"")</f>
        <v/>
      </c>
      <c r="C161" s="225" t="str">
        <f>IFERROR(VLOOKUP(A161,PLAN!B:AA,6,0),"")</f>
        <v/>
      </c>
      <c r="D161" s="225" t="str">
        <f>IFERROR(VLOOKUP(A161,PLAN!B:AA,7,0),"")</f>
        <v/>
      </c>
      <c r="E161" s="225" t="str">
        <f>IFERROR(VLOOKUP(A161,PLAN!B:AA,4,0),"")</f>
        <v/>
      </c>
      <c r="F161" s="226" t="str">
        <f>IFERROR(VLOOKUP(A161,PLAN!B:AA,9,0),"")</f>
        <v/>
      </c>
      <c r="G161" s="225" t="str">
        <f>IFERROR(VLOOKUP(A161,PLAN!B:AA,10,0),"")</f>
        <v/>
      </c>
      <c r="H161" s="225" t="str">
        <f>IFERROR(VLOOKUP(A161,PLAN!B:AA,11,0),"")</f>
        <v/>
      </c>
      <c r="I161" s="225" t="str">
        <f>IFERROR(VLOOKUP(A161,PLAN!B:AA,12,0),"")</f>
        <v/>
      </c>
      <c r="J161" s="225" t="str">
        <f>IFERROR(VLOOKUP(A161,PLAN!B:AA,15,0),"")</f>
        <v/>
      </c>
      <c r="K161" s="225" t="str">
        <f>IFERROR(VLOOKUP(A161,PLAN!B:AA,23,0),"")</f>
        <v/>
      </c>
      <c r="L161" s="227" t="str">
        <f>IFERROR(VLOOKUP(A161,PLAN!B:AA,24,0),"")</f>
        <v/>
      </c>
      <c r="M161" s="225" t="str">
        <f>IFERROR(VLOOKUP(A161,PLAN!B:AA,3,0),"")</f>
        <v/>
      </c>
      <c r="N161" s="225" t="str">
        <f>IFERROR(VLOOKUP(A161,PLAN!B:AA,2,0),"")</f>
        <v/>
      </c>
      <c r="O161" s="290" t="s">
        <v>1293</v>
      </c>
      <c r="P161" s="257" t="s">
        <v>1294</v>
      </c>
      <c r="Q161" s="154">
        <v>438</v>
      </c>
      <c r="R161" s="231" t="str">
        <f>IFERROR(VLOOKUP(P161,[6]Sheet1!$F:$I,4,),"")</f>
        <v/>
      </c>
      <c r="S161" s="232" t="str">
        <f>IFERROR(VLOOKUP(A161,PLAN!B:AA,19,0),"")</f>
        <v/>
      </c>
      <c r="T161" s="225" t="str">
        <f>IFERROR(VLOOKUP(A161,PLAN!B:AA,20,0),"")</f>
        <v/>
      </c>
      <c r="U161" s="233"/>
      <c r="V161" s="165"/>
      <c r="W161" s="234" t="s">
        <v>45</v>
      </c>
      <c r="X161" s="164"/>
      <c r="Y161" s="148"/>
      <c r="Z161" s="338">
        <v>46225</v>
      </c>
    </row>
    <row r="162" spans="1:26" s="163" customFormat="1" ht="21.6" hidden="1" customHeight="1">
      <c r="A162" s="177">
        <f t="shared" si="11"/>
        <v>0</v>
      </c>
      <c r="B162" s="225" t="str">
        <f>IFERROR(VLOOKUP(A162,PLAN!B:AA,5,0),"")</f>
        <v/>
      </c>
      <c r="C162" s="225" t="str">
        <f>IFERROR(VLOOKUP(A162,PLAN!B:AA,6,0),"")</f>
        <v/>
      </c>
      <c r="D162" s="225" t="str">
        <f>IFERROR(VLOOKUP(A162,PLAN!B:AA,7,0),"")</f>
        <v/>
      </c>
      <c r="E162" s="225" t="str">
        <f>IFERROR(VLOOKUP(A162,PLAN!B:AA,4,0),"")</f>
        <v/>
      </c>
      <c r="F162" s="226" t="str">
        <f>IFERROR(VLOOKUP(A162,PLAN!B:AA,9,0),"")</f>
        <v/>
      </c>
      <c r="G162" s="225" t="str">
        <f>IFERROR(VLOOKUP(A162,PLAN!B:AA,10,0),"")</f>
        <v/>
      </c>
      <c r="H162" s="225" t="str">
        <f>IFERROR(VLOOKUP(A162,PLAN!B:AA,11,0),"")</f>
        <v/>
      </c>
      <c r="I162" s="225" t="str">
        <f>IFERROR(VLOOKUP(A162,PLAN!B:AA,12,0),"")</f>
        <v/>
      </c>
      <c r="J162" s="225" t="str">
        <f>IFERROR(VLOOKUP(A162,PLAN!B:AA,15,0),"")</f>
        <v/>
      </c>
      <c r="K162" s="225" t="str">
        <f>IFERROR(VLOOKUP(A162,PLAN!B:AA,23,0),"")</f>
        <v/>
      </c>
      <c r="L162" s="227" t="str">
        <f>IFERROR(VLOOKUP(A162,PLAN!B:AA,24,0),"")</f>
        <v/>
      </c>
      <c r="M162" s="225" t="str">
        <f>IFERROR(VLOOKUP(A162,PLAN!B:AA,3,0),"")</f>
        <v/>
      </c>
      <c r="N162" s="225" t="str">
        <f>IFERROR(VLOOKUP(A162,PLAN!B:AA,2,0),"")</f>
        <v/>
      </c>
      <c r="O162" s="290" t="s">
        <v>1295</v>
      </c>
      <c r="P162" s="337" t="s">
        <v>1296</v>
      </c>
      <c r="Q162" s="312">
        <f>I158-Q158-Q159-Q160-Q161</f>
        <v>11</v>
      </c>
      <c r="R162" s="231" t="str">
        <f>IFERROR(VLOOKUP(P162,[6]Sheet1!$F:$I,4,),"")</f>
        <v/>
      </c>
      <c r="S162" s="232" t="str">
        <f>IFERROR(VLOOKUP(A162,PLAN!B:AA,19,0),"")</f>
        <v/>
      </c>
      <c r="T162" s="225" t="str">
        <f>IFERROR(VLOOKUP(A162,PLAN!B:AA,20,0),"")</f>
        <v/>
      </c>
      <c r="U162" s="233"/>
      <c r="V162" s="165"/>
      <c r="W162" s="234" t="s">
        <v>45</v>
      </c>
      <c r="X162" s="164"/>
      <c r="Y162" s="148"/>
      <c r="Z162" s="338">
        <v>46225</v>
      </c>
    </row>
    <row r="163" spans="1:26" s="163" customFormat="1" ht="21.6" hidden="1" customHeight="1">
      <c r="A163" s="177" t="str">
        <f t="shared" si="11"/>
        <v>Jul31-26</v>
      </c>
      <c r="B163" s="225">
        <f>IFERROR(VLOOKUP(A163,PLAN!B:AA,5,0),"")</f>
        <v>11134235</v>
      </c>
      <c r="C163" s="225" t="str">
        <f>IFERROR(VLOOKUP(A163,PLAN!B:AA,6,0),"")</f>
        <v>1036068-S-AK</v>
      </c>
      <c r="D163" s="225" t="str">
        <f>IFERROR(VLOOKUP(A163,PLAN!B:AA,7,0),"")</f>
        <v>AHW14R001S CN</v>
      </c>
      <c r="E163" s="225" t="str">
        <f>IFERROR(VLOOKUP(A163,PLAN!B:AA,4,0),"")</f>
        <v>1001919643</v>
      </c>
      <c r="F163" s="226">
        <f>IFERROR(VLOOKUP(A163,PLAN!B:AA,9,0),"")</f>
        <v>46234</v>
      </c>
      <c r="G163" s="225" t="str">
        <f>IFERROR(VLOOKUP(A163,PLAN!B:AA,10,0),"")</f>
        <v>0103559014</v>
      </c>
      <c r="H163" s="225" t="str">
        <f>IFERROR(VLOOKUP(A163,PLAN!B:AA,11,0),"")</f>
        <v>260716A23A</v>
      </c>
      <c r="I163" s="225">
        <f>IFERROR(VLOOKUP(A163,PLAN!B:AA,12,0),"")</f>
        <v>3586</v>
      </c>
      <c r="J163" s="225" t="str">
        <f>IFERROR(VLOOKUP(A163,PLAN!B:AA,15,0),"")</f>
        <v>China</v>
      </c>
      <c r="K163" s="225">
        <f>IFERROR(VLOOKUP(A163,PLAN!B:AA,23,0),"")</f>
        <v>0</v>
      </c>
      <c r="L163" s="227">
        <f>IFERROR(VLOOKUP(A163,PLAN!B:AA,24,0),"")</f>
        <v>0</v>
      </c>
      <c r="M163" s="225" t="str">
        <f>IFERROR(VLOOKUP(A163,PLAN!B:AA,3,0),"")</f>
        <v>2332192-0-C-CN</v>
      </c>
      <c r="N163" s="225">
        <f>IFERROR(VLOOKUP(A163,PLAN!B:AA,2,0),"")</f>
        <v>12120774</v>
      </c>
      <c r="O163" s="290" t="s">
        <v>901</v>
      </c>
      <c r="P163" s="258" t="s">
        <v>902</v>
      </c>
      <c r="Q163" s="154">
        <v>15</v>
      </c>
      <c r="R163" s="231" t="str">
        <f>IFERROR(VLOOKUP(P163,[6]Sheet1!$F:$I,4,),"")</f>
        <v/>
      </c>
      <c r="S163" s="232">
        <f>IFERROR(VLOOKUP(A163,PLAN!B:AA,19,0),"")</f>
        <v>46225</v>
      </c>
      <c r="T163" s="225" t="str">
        <f>IFERROR(VLOOKUP(A163,PLAN!B:AA,20,0),"")</f>
        <v>M8</v>
      </c>
      <c r="U163" s="233"/>
      <c r="V163" s="165"/>
      <c r="W163" s="234" t="str">
        <f>IFERROR(VLOOKUP(A163,PLAN!B:AB,21,),"")</f>
        <v>CAG</v>
      </c>
      <c r="X163" s="164"/>
      <c r="Y163" s="148" t="s">
        <v>1268</v>
      </c>
      <c r="Z163" s="338">
        <f>VLOOKUP(Y163,PLAN!B:AI,19,0)</f>
        <v>46225</v>
      </c>
    </row>
    <row r="164" spans="1:26" s="163" customFormat="1" ht="21.6" hidden="1" customHeight="1">
      <c r="A164" s="177">
        <f t="shared" si="11"/>
        <v>0</v>
      </c>
      <c r="B164" s="225" t="str">
        <f>IFERROR(VLOOKUP(A164,PLAN!B:AA,5,0),"")</f>
        <v/>
      </c>
      <c r="C164" s="225" t="str">
        <f>IFERROR(VLOOKUP(A164,PLAN!B:AA,6,0),"")</f>
        <v/>
      </c>
      <c r="D164" s="225" t="str">
        <f>IFERROR(VLOOKUP(A164,PLAN!B:AA,7,0),"")</f>
        <v/>
      </c>
      <c r="E164" s="225" t="str">
        <f>IFERROR(VLOOKUP(A164,PLAN!B:AA,4,0),"")</f>
        <v/>
      </c>
      <c r="F164" s="226" t="str">
        <f>IFERROR(VLOOKUP(A164,PLAN!B:AA,9,0),"")</f>
        <v/>
      </c>
      <c r="G164" s="225" t="str">
        <f>IFERROR(VLOOKUP(A164,PLAN!B:AA,10,0),"")</f>
        <v/>
      </c>
      <c r="H164" s="225" t="str">
        <f>IFERROR(VLOOKUP(A164,PLAN!B:AA,11,0),"")</f>
        <v/>
      </c>
      <c r="I164" s="225" t="str">
        <f>IFERROR(VLOOKUP(A164,PLAN!B:AA,12,0),"")</f>
        <v/>
      </c>
      <c r="J164" s="225" t="str">
        <f>IFERROR(VLOOKUP(A164,PLAN!B:AA,15,0),"")</f>
        <v/>
      </c>
      <c r="K164" s="225" t="str">
        <f>IFERROR(VLOOKUP(A164,PLAN!B:AA,23,0),"")</f>
        <v/>
      </c>
      <c r="L164" s="227" t="str">
        <f>IFERROR(VLOOKUP(A164,PLAN!B:AA,24,0),"")</f>
        <v/>
      </c>
      <c r="M164" s="225" t="str">
        <f>IFERROR(VLOOKUP(A164,PLAN!B:AA,3,0),"")</f>
        <v/>
      </c>
      <c r="N164" s="225" t="str">
        <f>IFERROR(VLOOKUP(A164,PLAN!B:AA,2,0),"")</f>
        <v/>
      </c>
      <c r="O164" s="290" t="s">
        <v>1073</v>
      </c>
      <c r="P164" s="258" t="s">
        <v>1074</v>
      </c>
      <c r="Q164" s="154">
        <v>18</v>
      </c>
      <c r="R164" s="231" t="str">
        <f>IFERROR(VLOOKUP(P164,[6]Sheet1!$F:$I,4,),"")</f>
        <v/>
      </c>
      <c r="S164" s="232" t="str">
        <f>IFERROR(VLOOKUP(A164,PLAN!B:AA,19,0),"")</f>
        <v/>
      </c>
      <c r="T164" s="225" t="str">
        <f>IFERROR(VLOOKUP(A164,PLAN!B:AA,20,0),"")</f>
        <v/>
      </c>
      <c r="U164" s="233"/>
      <c r="V164" s="165"/>
      <c r="W164" s="234" t="s">
        <v>252</v>
      </c>
      <c r="X164" s="164"/>
      <c r="Y164" s="148"/>
      <c r="Z164" s="338">
        <v>46225</v>
      </c>
    </row>
    <row r="165" spans="1:26" s="163" customFormat="1" ht="21.6" hidden="1" customHeight="1">
      <c r="A165" s="177">
        <f t="shared" si="11"/>
        <v>0</v>
      </c>
      <c r="B165" s="225" t="str">
        <f>IFERROR(VLOOKUP(A165,PLAN!B:AA,5,0),"")</f>
        <v/>
      </c>
      <c r="C165" s="225" t="str">
        <f>IFERROR(VLOOKUP(A165,PLAN!B:AA,6,0),"")</f>
        <v/>
      </c>
      <c r="D165" s="225" t="str">
        <f>IFERROR(VLOOKUP(A165,PLAN!B:AA,7,0),"")</f>
        <v/>
      </c>
      <c r="E165" s="225" t="str">
        <f>IFERROR(VLOOKUP(A165,PLAN!B:AA,4,0),"")</f>
        <v/>
      </c>
      <c r="F165" s="226" t="str">
        <f>IFERROR(VLOOKUP(A165,PLAN!B:AA,9,0),"")</f>
        <v/>
      </c>
      <c r="G165" s="225" t="str">
        <f>IFERROR(VLOOKUP(A165,PLAN!B:AA,10,0),"")</f>
        <v/>
      </c>
      <c r="H165" s="225" t="str">
        <f>IFERROR(VLOOKUP(A165,PLAN!B:AA,11,0),"")</f>
        <v/>
      </c>
      <c r="I165" s="225" t="str">
        <f>IFERROR(VLOOKUP(A165,PLAN!B:AA,12,0),"")</f>
        <v/>
      </c>
      <c r="J165" s="225" t="str">
        <f>IFERROR(VLOOKUP(A165,PLAN!B:AA,15,0),"")</f>
        <v/>
      </c>
      <c r="K165" s="225" t="str">
        <f>IFERROR(VLOOKUP(A165,PLAN!B:AA,23,0),"")</f>
        <v/>
      </c>
      <c r="L165" s="227" t="str">
        <f>IFERROR(VLOOKUP(A165,PLAN!B:AA,24,0),"")</f>
        <v/>
      </c>
      <c r="M165" s="225" t="str">
        <f>IFERROR(VLOOKUP(A165,PLAN!B:AA,3,0),"")</f>
        <v/>
      </c>
      <c r="N165" s="225" t="str">
        <f>IFERROR(VLOOKUP(A165,PLAN!B:AA,2,0),"")</f>
        <v/>
      </c>
      <c r="O165" s="290" t="s">
        <v>1077</v>
      </c>
      <c r="P165" s="337" t="s">
        <v>1078</v>
      </c>
      <c r="Q165" s="154">
        <v>783</v>
      </c>
      <c r="R165" s="231" t="str">
        <f>IFERROR(VLOOKUP(P165,[6]Sheet1!$F:$I,4,),"")</f>
        <v/>
      </c>
      <c r="S165" s="232" t="str">
        <f>IFERROR(VLOOKUP(A165,PLAN!B:AA,19,0),"")</f>
        <v/>
      </c>
      <c r="T165" s="225" t="str">
        <f>IFERROR(VLOOKUP(A165,PLAN!B:AA,20,0),"")</f>
        <v/>
      </c>
      <c r="U165" s="233"/>
      <c r="V165" s="165"/>
      <c r="W165" s="234" t="s">
        <v>252</v>
      </c>
      <c r="X165" s="164"/>
      <c r="Y165" s="148"/>
      <c r="Z165" s="338">
        <v>46225</v>
      </c>
    </row>
    <row r="166" spans="1:26" s="163" customFormat="1" ht="21.6" hidden="1" customHeight="1">
      <c r="A166" s="177">
        <f t="shared" si="11"/>
        <v>0</v>
      </c>
      <c r="B166" s="225" t="str">
        <f>IFERROR(VLOOKUP(A166,PLAN!B:AA,5,0),"")</f>
        <v/>
      </c>
      <c r="C166" s="225" t="str">
        <f>IFERROR(VLOOKUP(A166,PLAN!B:AA,6,0),"")</f>
        <v/>
      </c>
      <c r="D166" s="225" t="str">
        <f>IFERROR(VLOOKUP(A166,PLAN!B:AA,7,0),"")</f>
        <v/>
      </c>
      <c r="E166" s="225" t="str">
        <f>IFERROR(VLOOKUP(A166,PLAN!B:AA,4,0),"")</f>
        <v/>
      </c>
      <c r="F166" s="226" t="str">
        <f>IFERROR(VLOOKUP(A166,PLAN!B:AA,9,0),"")</f>
        <v/>
      </c>
      <c r="G166" s="225" t="str">
        <f>IFERROR(VLOOKUP(A166,PLAN!B:AA,10,0),"")</f>
        <v/>
      </c>
      <c r="H166" s="225" t="str">
        <f>IFERROR(VLOOKUP(A166,PLAN!B:AA,11,0),"")</f>
        <v/>
      </c>
      <c r="I166" s="225" t="str">
        <f>IFERROR(VLOOKUP(A166,PLAN!B:AA,12,0),"")</f>
        <v/>
      </c>
      <c r="J166" s="225" t="str">
        <f>IFERROR(VLOOKUP(A166,PLAN!B:AA,15,0),"")</f>
        <v/>
      </c>
      <c r="K166" s="225" t="str">
        <f>IFERROR(VLOOKUP(A166,PLAN!B:AA,23,0),"")</f>
        <v/>
      </c>
      <c r="L166" s="227" t="str">
        <f>IFERROR(VLOOKUP(A166,PLAN!B:AA,24,0),"")</f>
        <v/>
      </c>
      <c r="M166" s="225" t="str">
        <f>IFERROR(VLOOKUP(A166,PLAN!B:AA,3,0),"")</f>
        <v/>
      </c>
      <c r="N166" s="225" t="str">
        <f>IFERROR(VLOOKUP(A166,PLAN!B:AA,2,0),"")</f>
        <v/>
      </c>
      <c r="O166" s="228" t="s">
        <v>1081</v>
      </c>
      <c r="P166" s="337" t="s">
        <v>1082</v>
      </c>
      <c r="Q166" s="337">
        <v>151</v>
      </c>
      <c r="R166" s="231" t="str">
        <f>IFERROR(VLOOKUP(P166,[6]Sheet1!$F:$I,4,),"")</f>
        <v/>
      </c>
      <c r="S166" s="232" t="str">
        <f>IFERROR(VLOOKUP(A166,PLAN!B:AA,19,0),"")</f>
        <v/>
      </c>
      <c r="T166" s="225" t="str">
        <f>IFERROR(VLOOKUP(A166,PLAN!B:AA,20,0),"")</f>
        <v/>
      </c>
      <c r="U166" s="233"/>
      <c r="V166" s="165"/>
      <c r="W166" s="234" t="s">
        <v>252</v>
      </c>
      <c r="X166" s="164"/>
      <c r="Y166" s="148"/>
      <c r="Z166" s="338">
        <v>46225</v>
      </c>
    </row>
    <row r="167" spans="1:26" s="163" customFormat="1" ht="21.6" hidden="1" customHeight="1">
      <c r="A167" s="177">
        <f t="shared" si="11"/>
        <v>0</v>
      </c>
      <c r="B167" s="225" t="str">
        <f>IFERROR(VLOOKUP(A167,PLAN!B:AA,5,0),"")</f>
        <v/>
      </c>
      <c r="C167" s="225" t="str">
        <f>IFERROR(VLOOKUP(A167,PLAN!B:AA,6,0),"")</f>
        <v/>
      </c>
      <c r="D167" s="225" t="str">
        <f>IFERROR(VLOOKUP(A167,PLAN!B:AA,7,0),"")</f>
        <v/>
      </c>
      <c r="E167" s="225" t="str">
        <f>IFERROR(VLOOKUP(A167,PLAN!B:AA,4,0),"")</f>
        <v/>
      </c>
      <c r="F167" s="226" t="str">
        <f>IFERROR(VLOOKUP(A167,PLAN!B:AA,9,0),"")</f>
        <v/>
      </c>
      <c r="G167" s="225" t="str">
        <f>IFERROR(VLOOKUP(A167,PLAN!B:AA,10,0),"")</f>
        <v/>
      </c>
      <c r="H167" s="225" t="str">
        <f>IFERROR(VLOOKUP(A167,PLAN!B:AA,11,0),"")</f>
        <v/>
      </c>
      <c r="I167" s="225" t="str">
        <f>IFERROR(VLOOKUP(A167,PLAN!B:AA,12,0),"")</f>
        <v/>
      </c>
      <c r="J167" s="225" t="str">
        <f>IFERROR(VLOOKUP(A167,PLAN!B:AA,15,0),"")</f>
        <v/>
      </c>
      <c r="K167" s="225" t="str">
        <f>IFERROR(VLOOKUP(A167,PLAN!B:AA,23,0),"")</f>
        <v/>
      </c>
      <c r="L167" s="227" t="str">
        <f>IFERROR(VLOOKUP(A167,PLAN!B:AA,24,0),"")</f>
        <v/>
      </c>
      <c r="M167" s="225" t="str">
        <f>IFERROR(VLOOKUP(A167,PLAN!B:AA,3,0),"")</f>
        <v/>
      </c>
      <c r="N167" s="225" t="str">
        <f>IFERROR(VLOOKUP(A167,PLAN!B:AA,2,0),"")</f>
        <v/>
      </c>
      <c r="O167" s="228" t="s">
        <v>1195</v>
      </c>
      <c r="P167" s="337" t="s">
        <v>1196</v>
      </c>
      <c r="Q167" s="337">
        <v>17</v>
      </c>
      <c r="R167" s="231" t="str">
        <f>IFERROR(VLOOKUP(P167,[6]Sheet1!$F:$I,4,),"")</f>
        <v/>
      </c>
      <c r="S167" s="232" t="str">
        <f>IFERROR(VLOOKUP(A167,PLAN!B:AA,19,0),"")</f>
        <v/>
      </c>
      <c r="T167" s="225" t="str">
        <f>IFERROR(VLOOKUP(A167,PLAN!B:AA,20,0),"")</f>
        <v/>
      </c>
      <c r="U167" s="233"/>
      <c r="V167" s="165"/>
      <c r="W167" s="234" t="s">
        <v>252</v>
      </c>
      <c r="X167" s="164"/>
      <c r="Y167" s="148"/>
      <c r="Z167" s="338">
        <v>46225</v>
      </c>
    </row>
    <row r="168" spans="1:26" s="163" customFormat="1" ht="21.6" hidden="1" customHeight="1">
      <c r="A168" s="177">
        <f t="shared" si="11"/>
        <v>0</v>
      </c>
      <c r="B168" s="225" t="str">
        <f>IFERROR(VLOOKUP(A168,PLAN!B:AA,5,0),"")</f>
        <v/>
      </c>
      <c r="C168" s="225" t="str">
        <f>IFERROR(VLOOKUP(A168,PLAN!B:AA,6,0),"")</f>
        <v/>
      </c>
      <c r="D168" s="225" t="str">
        <f>IFERROR(VLOOKUP(A168,PLAN!B:AA,7,0),"")</f>
        <v/>
      </c>
      <c r="E168" s="225" t="str">
        <f>IFERROR(VLOOKUP(A168,PLAN!B:AA,4,0),"")</f>
        <v/>
      </c>
      <c r="F168" s="226" t="str">
        <f>IFERROR(VLOOKUP(A168,PLAN!B:AA,9,0),"")</f>
        <v/>
      </c>
      <c r="G168" s="225" t="str">
        <f>IFERROR(VLOOKUP(A168,PLAN!B:AA,10,0),"")</f>
        <v/>
      </c>
      <c r="H168" s="225" t="str">
        <f>IFERROR(VLOOKUP(A168,PLAN!B:AA,11,0),"")</f>
        <v/>
      </c>
      <c r="I168" s="225" t="str">
        <f>IFERROR(VLOOKUP(A168,PLAN!B:AA,12,0),"")</f>
        <v/>
      </c>
      <c r="J168" s="225" t="str">
        <f>IFERROR(VLOOKUP(A168,PLAN!B:AA,15,0),"")</f>
        <v/>
      </c>
      <c r="K168" s="225" t="str">
        <f>IFERROR(VLOOKUP(A168,PLAN!B:AA,23,0),"")</f>
        <v/>
      </c>
      <c r="L168" s="227" t="str">
        <f>IFERROR(VLOOKUP(A168,PLAN!B:AA,24,0),"")</f>
        <v/>
      </c>
      <c r="M168" s="225" t="str">
        <f>IFERROR(VLOOKUP(A168,PLAN!B:AA,3,0),"")</f>
        <v/>
      </c>
      <c r="N168" s="225" t="str">
        <f>IFERROR(VLOOKUP(A168,PLAN!B:AA,2,0),"")</f>
        <v/>
      </c>
      <c r="O168" s="290" t="s">
        <v>1199</v>
      </c>
      <c r="P168" s="258" t="s">
        <v>1200</v>
      </c>
      <c r="Q168" s="154">
        <f>I163-Q163-Q164-Q165-Q166-Q167-Q169-Q170</f>
        <v>82</v>
      </c>
      <c r="R168" s="231" t="str">
        <f>IFERROR(VLOOKUP(P168,[6]Sheet1!$F:$I,4,),"")</f>
        <v/>
      </c>
      <c r="S168" s="232" t="str">
        <f>IFERROR(VLOOKUP(A168,PLAN!B:AA,19,0),"")</f>
        <v/>
      </c>
      <c r="T168" s="225" t="str">
        <f>IFERROR(VLOOKUP(A168,PLAN!B:AA,20,0),"")</f>
        <v/>
      </c>
      <c r="U168" s="233"/>
      <c r="V168" s="165"/>
      <c r="W168" s="234" t="s">
        <v>252</v>
      </c>
      <c r="X168" s="164"/>
      <c r="Y168" s="148"/>
      <c r="Z168" s="338">
        <v>46225</v>
      </c>
    </row>
    <row r="169" spans="1:26" s="163" customFormat="1" ht="21.6" hidden="1" customHeight="1">
      <c r="A169" s="177">
        <f t="shared" ref="A169:A2340" si="18">Y169</f>
        <v>0</v>
      </c>
      <c r="B169" s="225" t="str">
        <f>IFERROR(VLOOKUP(A169,PLAN!B:AA,5,0),"")</f>
        <v/>
      </c>
      <c r="C169" s="225" t="str">
        <f>IFERROR(VLOOKUP(A169,PLAN!B:AA,6,0),"")</f>
        <v/>
      </c>
      <c r="D169" s="225" t="str">
        <f>IFERROR(VLOOKUP(A169,PLAN!B:AA,7,0),"")</f>
        <v/>
      </c>
      <c r="E169" s="225" t="str">
        <f>IFERROR(VLOOKUP(A169,PLAN!B:AA,4,0),"")</f>
        <v/>
      </c>
      <c r="F169" s="226" t="str">
        <f>IFERROR(VLOOKUP(A169,PLAN!B:AA,9,0),"")</f>
        <v/>
      </c>
      <c r="G169" s="225" t="str">
        <f>IFERROR(VLOOKUP(A169,PLAN!B:AA,10,0),"")</f>
        <v/>
      </c>
      <c r="H169" s="225" t="str">
        <f>IFERROR(VLOOKUP(A169,PLAN!B:AA,11,0),"")</f>
        <v/>
      </c>
      <c r="I169" s="225" t="str">
        <f>IFERROR(VLOOKUP(A169,PLAN!B:AA,12,0),"")</f>
        <v/>
      </c>
      <c r="J169" s="225" t="str">
        <f>IFERROR(VLOOKUP(A169,PLAN!B:AA,15,0),"")</f>
        <v/>
      </c>
      <c r="K169" s="225" t="str">
        <f>IFERROR(VLOOKUP(A169,PLAN!B:AA,23,0),"")</f>
        <v/>
      </c>
      <c r="L169" s="227" t="str">
        <f>IFERROR(VLOOKUP(A169,PLAN!B:AA,24,0),"")</f>
        <v/>
      </c>
      <c r="M169" s="225" t="str">
        <f>IFERROR(VLOOKUP(A169,PLAN!B:AA,3,0),"")</f>
        <v/>
      </c>
      <c r="N169" s="225" t="str">
        <f>IFERROR(VLOOKUP(A169,PLAN!B:AA,2,0),"")</f>
        <v/>
      </c>
      <c r="O169" s="290" t="s">
        <v>1301</v>
      </c>
      <c r="P169" s="258" t="s">
        <v>1302</v>
      </c>
      <c r="Q169" s="154">
        <v>1260</v>
      </c>
      <c r="R169" s="231" t="str">
        <f>IFERROR(VLOOKUP(P169,[6]Sheet1!$F:$I,4,),"")</f>
        <v/>
      </c>
      <c r="S169" s="232" t="str">
        <f>IFERROR(VLOOKUP(A169,PLAN!B:AA,19,0),"")</f>
        <v/>
      </c>
      <c r="T169" s="225" t="str">
        <f>IFERROR(VLOOKUP(A169,PLAN!B:AA,20,0),"")</f>
        <v/>
      </c>
      <c r="U169" s="233"/>
      <c r="V169" s="165"/>
      <c r="W169" s="234" t="s">
        <v>252</v>
      </c>
      <c r="X169" s="164"/>
      <c r="Y169" s="148"/>
      <c r="Z169" s="338">
        <v>46225</v>
      </c>
    </row>
    <row r="170" spans="1:26" s="163" customFormat="1" ht="21.6" hidden="1" customHeight="1">
      <c r="A170" s="177">
        <f t="shared" si="18"/>
        <v>0</v>
      </c>
      <c r="B170" s="225" t="str">
        <f>IFERROR(VLOOKUP(A170,PLAN!B:AA,5,0),"")</f>
        <v/>
      </c>
      <c r="C170" s="225" t="str">
        <f>IFERROR(VLOOKUP(A170,PLAN!B:AA,6,0),"")</f>
        <v/>
      </c>
      <c r="D170" s="225" t="str">
        <f>IFERROR(VLOOKUP(A170,PLAN!B:AA,7,0),"")</f>
        <v/>
      </c>
      <c r="E170" s="225" t="str">
        <f>IFERROR(VLOOKUP(A170,PLAN!B:AA,4,0),"")</f>
        <v/>
      </c>
      <c r="F170" s="226" t="str">
        <f>IFERROR(VLOOKUP(A170,PLAN!B:AA,9,0),"")</f>
        <v/>
      </c>
      <c r="G170" s="225" t="str">
        <f>IFERROR(VLOOKUP(A170,PLAN!B:AA,10,0),"")</f>
        <v/>
      </c>
      <c r="H170" s="225" t="str">
        <f>IFERROR(VLOOKUP(A170,PLAN!B:AA,11,0),"")</f>
        <v/>
      </c>
      <c r="I170" s="225" t="str">
        <f>IFERROR(VLOOKUP(A170,PLAN!B:AA,12,0),"")</f>
        <v/>
      </c>
      <c r="J170" s="225" t="str">
        <f>IFERROR(VLOOKUP(A170,PLAN!B:AA,15,0),"")</f>
        <v/>
      </c>
      <c r="K170" s="225" t="str">
        <f>IFERROR(VLOOKUP(A170,PLAN!B:AA,23,0),"")</f>
        <v/>
      </c>
      <c r="L170" s="227" t="str">
        <f>IFERROR(VLOOKUP(A170,PLAN!B:AA,24,0),"")</f>
        <v/>
      </c>
      <c r="M170" s="225" t="str">
        <f>IFERROR(VLOOKUP(A170,PLAN!B:AA,3,0),"")</f>
        <v/>
      </c>
      <c r="N170" s="225" t="str">
        <f>IFERROR(VLOOKUP(A170,PLAN!B:AA,2,0),"")</f>
        <v/>
      </c>
      <c r="O170" s="290" t="s">
        <v>1303</v>
      </c>
      <c r="P170" s="258" t="s">
        <v>1304</v>
      </c>
      <c r="Q170" s="154">
        <v>1260</v>
      </c>
      <c r="R170" s="231" t="str">
        <f>IFERROR(VLOOKUP(P170,[6]Sheet1!$F:$I,4,),"")</f>
        <v/>
      </c>
      <c r="S170" s="232" t="str">
        <f>IFERROR(VLOOKUP(A170,PLAN!B:AA,19,0),"")</f>
        <v/>
      </c>
      <c r="T170" s="225" t="str">
        <f>IFERROR(VLOOKUP(A170,PLAN!B:AA,20,0),"")</f>
        <v/>
      </c>
      <c r="U170" s="233"/>
      <c r="V170" s="165"/>
      <c r="W170" s="234" t="s">
        <v>252</v>
      </c>
      <c r="X170" s="164"/>
      <c r="Y170" s="148"/>
      <c r="Z170" s="338">
        <v>46225</v>
      </c>
    </row>
    <row r="171" spans="1:26" s="163" customFormat="1" ht="27" hidden="1" customHeight="1">
      <c r="A171" s="177" t="str">
        <f t="shared" ref="A171:A329" si="19">Y171</f>
        <v>Aug01-05</v>
      </c>
      <c r="B171" s="225">
        <f>IFERROR(VLOOKUP(A171,PLAN!B:AA,5,0),"")</f>
        <v>11134235</v>
      </c>
      <c r="C171" s="225" t="str">
        <f>IFERROR(VLOOKUP(A171,PLAN!B:AA,6,0),"")</f>
        <v>1036068-S-AK</v>
      </c>
      <c r="D171" s="225" t="str">
        <f>IFERROR(VLOOKUP(A171,PLAN!B:AA,7,0),"")</f>
        <v>AHW14R001S CN</v>
      </c>
      <c r="E171" s="225" t="str">
        <f>IFERROR(VLOOKUP(A171,PLAN!B:AA,4,0),"")</f>
        <v>1001920346</v>
      </c>
      <c r="F171" s="226">
        <f>IFERROR(VLOOKUP(A171,PLAN!B:AA,9,0),"")</f>
        <v>46235</v>
      </c>
      <c r="G171" s="225" t="str">
        <f>IFERROR(VLOOKUP(A171,PLAN!B:AA,10,0),"")</f>
        <v>0103559929</v>
      </c>
      <c r="H171" s="225" t="str">
        <f>IFERROR(VLOOKUP(A171,PLAN!B:AA,11,0),"")</f>
        <v>260716A24A</v>
      </c>
      <c r="I171" s="225">
        <f>IFERROR(VLOOKUP(A171,PLAN!B:AA,12,0),"")</f>
        <v>3586</v>
      </c>
      <c r="J171" s="225" t="str">
        <f>IFERROR(VLOOKUP(A171,PLAN!B:AA,15,0),"")</f>
        <v>China</v>
      </c>
      <c r="K171" s="225">
        <f>IFERROR(VLOOKUP(A171,PLAN!B:AA,23,0),"")</f>
        <v>0</v>
      </c>
      <c r="L171" s="227">
        <f>IFERROR(VLOOKUP(A171,PLAN!B:AA,24,0),"")</f>
        <v>0</v>
      </c>
      <c r="M171" s="225" t="str">
        <f>IFERROR(VLOOKUP(A171,PLAN!B:AA,3,0),"")</f>
        <v>2332192-0-C-CN</v>
      </c>
      <c r="N171" s="225">
        <f>IFERROR(VLOOKUP(A171,PLAN!B:AA,2,0),"")</f>
        <v>12120774</v>
      </c>
      <c r="O171" s="290" t="s">
        <v>1199</v>
      </c>
      <c r="P171" s="258" t="s">
        <v>1200</v>
      </c>
      <c r="Q171" s="154">
        <v>129</v>
      </c>
      <c r="R171" s="231" t="str">
        <f>IFERROR(VLOOKUP(P171,[6]Sheet1!$F:$I,4,),"")</f>
        <v/>
      </c>
      <c r="S171" s="232">
        <f>IFERROR(VLOOKUP(A171,PLAN!B:AA,19,0),"")</f>
        <v>46226</v>
      </c>
      <c r="T171" s="225" t="str">
        <f>IFERROR(VLOOKUP(A171,PLAN!B:AA,20,0),"")</f>
        <v>M1</v>
      </c>
      <c r="U171" s="233"/>
      <c r="V171" s="165"/>
      <c r="W171" s="234" t="str">
        <f>IFERROR(VLOOKUP(A171,PLAN!B:AB,21,),"")</f>
        <v>F3</v>
      </c>
      <c r="X171" s="164"/>
      <c r="Y171" s="148" t="s">
        <v>1388</v>
      </c>
      <c r="Z171" s="338">
        <f>VLOOKUP(Y171,PLAN!B:AI,19,0)</f>
        <v>46226</v>
      </c>
    </row>
    <row r="172" spans="1:26" s="163" customFormat="1" ht="27" hidden="1" customHeight="1">
      <c r="A172" s="177"/>
      <c r="B172" s="225"/>
      <c r="C172" s="225"/>
      <c r="D172" s="225"/>
      <c r="E172" s="225"/>
      <c r="F172" s="226"/>
      <c r="G172" s="225"/>
      <c r="H172" s="225"/>
      <c r="I172" s="225"/>
      <c r="J172" s="225"/>
      <c r="K172" s="225"/>
      <c r="L172" s="227"/>
      <c r="M172" s="225"/>
      <c r="N172" s="225"/>
      <c r="O172" s="290" t="s">
        <v>1301</v>
      </c>
      <c r="P172" s="258" t="s">
        <v>1302</v>
      </c>
      <c r="Q172" s="154">
        <v>16</v>
      </c>
      <c r="R172" s="231" t="str">
        <f>IFERROR(VLOOKUP(P172,[6]Sheet1!$F:$I,4,),"")</f>
        <v/>
      </c>
      <c r="S172" s="232"/>
      <c r="T172" s="225"/>
      <c r="U172" s="233"/>
      <c r="V172" s="165"/>
      <c r="W172" s="234" t="s">
        <v>40</v>
      </c>
      <c r="X172" s="164"/>
      <c r="Y172" s="148"/>
      <c r="Z172" s="338">
        <v>46226</v>
      </c>
    </row>
    <row r="173" spans="1:26" s="163" customFormat="1" ht="27" hidden="1" customHeight="1">
      <c r="A173" s="177"/>
      <c r="B173" s="225"/>
      <c r="C173" s="225"/>
      <c r="D173" s="225"/>
      <c r="E173" s="225"/>
      <c r="F173" s="226"/>
      <c r="G173" s="225"/>
      <c r="H173" s="225"/>
      <c r="I173" s="225"/>
      <c r="J173" s="225"/>
      <c r="K173" s="225"/>
      <c r="L173" s="227"/>
      <c r="M173" s="225"/>
      <c r="N173" s="225"/>
      <c r="O173" s="290" t="s">
        <v>1303</v>
      </c>
      <c r="P173" s="258" t="s">
        <v>1304</v>
      </c>
      <c r="Q173" s="154">
        <v>14</v>
      </c>
      <c r="R173" s="231" t="str">
        <f>IFERROR(VLOOKUP(P173,[6]Sheet1!$F:$I,4,),"")</f>
        <v/>
      </c>
      <c r="S173" s="232"/>
      <c r="T173" s="225"/>
      <c r="U173" s="233"/>
      <c r="V173" s="165"/>
      <c r="W173" s="234" t="s">
        <v>40</v>
      </c>
      <c r="X173" s="164"/>
      <c r="Y173" s="148"/>
      <c r="Z173" s="338">
        <v>46226</v>
      </c>
    </row>
    <row r="174" spans="1:26" s="163" customFormat="1" ht="27" hidden="1" customHeight="1">
      <c r="A174" s="177"/>
      <c r="B174" s="225"/>
      <c r="C174" s="225"/>
      <c r="D174" s="225"/>
      <c r="E174" s="225"/>
      <c r="F174" s="226"/>
      <c r="G174" s="225"/>
      <c r="H174" s="225"/>
      <c r="I174" s="225"/>
      <c r="J174" s="225"/>
      <c r="K174" s="225"/>
      <c r="L174" s="227"/>
      <c r="M174" s="225"/>
      <c r="N174" s="225"/>
      <c r="O174" s="290" t="s">
        <v>1451</v>
      </c>
      <c r="P174" s="258" t="s">
        <v>1452</v>
      </c>
      <c r="Q174" s="154">
        <v>1278</v>
      </c>
      <c r="R174" s="231" t="str">
        <f>IFERROR(VLOOKUP(P174,[6]Sheet1!$F:$I,4,),"")</f>
        <v/>
      </c>
      <c r="S174" s="232"/>
      <c r="T174" s="225"/>
      <c r="U174" s="233"/>
      <c r="V174" s="165"/>
      <c r="W174" s="234" t="s">
        <v>40</v>
      </c>
      <c r="X174" s="164"/>
      <c r="Y174" s="148"/>
      <c r="Z174" s="338">
        <v>46226</v>
      </c>
    </row>
    <row r="175" spans="1:26" s="163" customFormat="1" ht="27" hidden="1" customHeight="1">
      <c r="A175" s="177"/>
      <c r="B175" s="225"/>
      <c r="C175" s="225"/>
      <c r="D175" s="225"/>
      <c r="E175" s="225"/>
      <c r="F175" s="226"/>
      <c r="G175" s="225"/>
      <c r="H175" s="225"/>
      <c r="I175" s="225"/>
      <c r="J175" s="225"/>
      <c r="K175" s="225"/>
      <c r="L175" s="227"/>
      <c r="M175" s="225"/>
      <c r="N175" s="225"/>
      <c r="O175" s="290" t="s">
        <v>1453</v>
      </c>
      <c r="P175" s="258" t="s">
        <v>1454</v>
      </c>
      <c r="Q175" s="154">
        <v>1279</v>
      </c>
      <c r="R175" s="231" t="str">
        <f>IFERROR(VLOOKUP(P175,[6]Sheet1!$F:$I,4,),"")</f>
        <v/>
      </c>
      <c r="S175" s="232"/>
      <c r="T175" s="225"/>
      <c r="U175" s="233"/>
      <c r="V175" s="165"/>
      <c r="W175" s="234" t="s">
        <v>40</v>
      </c>
      <c r="X175" s="164"/>
      <c r="Y175" s="148"/>
      <c r="Z175" s="338">
        <v>46226</v>
      </c>
    </row>
    <row r="176" spans="1:26" s="163" customFormat="1" ht="27" hidden="1" customHeight="1">
      <c r="A176" s="177"/>
      <c r="B176" s="225"/>
      <c r="C176" s="225"/>
      <c r="D176" s="225"/>
      <c r="E176" s="225"/>
      <c r="F176" s="226"/>
      <c r="G176" s="225"/>
      <c r="H176" s="225"/>
      <c r="I176" s="225"/>
      <c r="J176" s="225"/>
      <c r="K176" s="225"/>
      <c r="L176" s="227"/>
      <c r="M176" s="225"/>
      <c r="N176" s="225"/>
      <c r="O176" s="290" t="s">
        <v>1455</v>
      </c>
      <c r="P176" s="258" t="s">
        <v>1456</v>
      </c>
      <c r="Q176" s="154">
        <f>I171-Q171-Q172-Q173-Q174-Q175</f>
        <v>870</v>
      </c>
      <c r="R176" s="231" t="str">
        <f>IFERROR(VLOOKUP(P176,[6]Sheet1!$F:$I,4,),"")</f>
        <v/>
      </c>
      <c r="S176" s="232"/>
      <c r="T176" s="225"/>
      <c r="U176" s="233"/>
      <c r="V176" s="165"/>
      <c r="W176" s="234" t="s">
        <v>40</v>
      </c>
      <c r="X176" s="164"/>
      <c r="Y176" s="148"/>
      <c r="Z176" s="338">
        <v>46226</v>
      </c>
    </row>
    <row r="177" spans="1:26" s="163" customFormat="1" ht="27" hidden="1" customHeight="1">
      <c r="A177" s="177" t="str">
        <f t="shared" si="19"/>
        <v>Aug01-06</v>
      </c>
      <c r="B177" s="225">
        <f>IFERROR(VLOOKUP(A177,PLAN!B:AA,5,0),"")</f>
        <v>11134235</v>
      </c>
      <c r="C177" s="225" t="str">
        <f>IFERROR(VLOOKUP(A177,PLAN!B:AA,6,0),"")</f>
        <v>1036068-S-AK</v>
      </c>
      <c r="D177" s="225" t="str">
        <f>IFERROR(VLOOKUP(A177,PLAN!B:AA,7,0),"")</f>
        <v>AHW14R001S CN</v>
      </c>
      <c r="E177" s="225" t="str">
        <f>IFERROR(VLOOKUP(A177,PLAN!B:AA,4,0),"")</f>
        <v>1001920348</v>
      </c>
      <c r="F177" s="226">
        <f>IFERROR(VLOOKUP(A177,PLAN!B:AA,9,0),"")</f>
        <v>46235</v>
      </c>
      <c r="G177" s="225" t="str">
        <f>IFERROR(VLOOKUP(A177,PLAN!B:AA,10,0),"")</f>
        <v>0103559931</v>
      </c>
      <c r="H177" s="225" t="str">
        <f>IFERROR(VLOOKUP(A177,PLAN!B:AA,11,0),"")</f>
        <v>260716A25A</v>
      </c>
      <c r="I177" s="225">
        <f>IFERROR(VLOOKUP(A177,PLAN!B:AA,12,0),"")</f>
        <v>3586</v>
      </c>
      <c r="J177" s="225" t="str">
        <f>IFERROR(VLOOKUP(A177,PLAN!B:AA,15,0),"")</f>
        <v>China</v>
      </c>
      <c r="K177" s="225">
        <f>IFERROR(VLOOKUP(A177,PLAN!B:AA,23,0),"")</f>
        <v>0</v>
      </c>
      <c r="L177" s="227">
        <f>IFERROR(VLOOKUP(A177,PLAN!B:AA,24,0),"")</f>
        <v>0</v>
      </c>
      <c r="M177" s="225" t="str">
        <f>IFERROR(VLOOKUP(A177,PLAN!B:AA,3,0),"")</f>
        <v>2332192-0-C-CN</v>
      </c>
      <c r="N177" s="225">
        <f>IFERROR(VLOOKUP(A177,PLAN!B:AA,2,0),"")</f>
        <v>12120774</v>
      </c>
      <c r="O177" s="290" t="s">
        <v>1455</v>
      </c>
      <c r="P177" s="258" t="s">
        <v>1456</v>
      </c>
      <c r="Q177" s="154">
        <v>407</v>
      </c>
      <c r="R177" s="231" t="str">
        <f>IFERROR(VLOOKUP(P177,[6]Sheet1!$F:$I,4,),"")</f>
        <v/>
      </c>
      <c r="S177" s="232">
        <f>IFERROR(VLOOKUP(A177,PLAN!B:AA,19,0),"")</f>
        <v>46226</v>
      </c>
      <c r="T177" s="225" t="str">
        <f>IFERROR(VLOOKUP(A177,PLAN!B:AA,20,0),"")</f>
        <v>M2</v>
      </c>
      <c r="U177" s="233"/>
      <c r="V177" s="165"/>
      <c r="W177" s="234" t="str">
        <f>IFERROR(VLOOKUP(A177,PLAN!B:AB,21,),"")</f>
        <v>F3</v>
      </c>
      <c r="X177" s="164"/>
      <c r="Y177" s="148" t="s">
        <v>1389</v>
      </c>
      <c r="Z177" s="338">
        <f>VLOOKUP(Y177,PLAN!B:AI,19,0)</f>
        <v>46226</v>
      </c>
    </row>
    <row r="178" spans="1:26" s="163" customFormat="1" ht="27" hidden="1" customHeight="1">
      <c r="A178" s="177"/>
      <c r="B178" s="225"/>
      <c r="C178" s="225"/>
      <c r="D178" s="225"/>
      <c r="E178" s="225"/>
      <c r="F178" s="226"/>
      <c r="G178" s="225"/>
      <c r="H178" s="225"/>
      <c r="I178" s="225"/>
      <c r="J178" s="225"/>
      <c r="K178" s="225"/>
      <c r="L178" s="227"/>
      <c r="M178" s="225"/>
      <c r="N178" s="225"/>
      <c r="O178" s="290" t="s">
        <v>1457</v>
      </c>
      <c r="P178" s="258" t="s">
        <v>1458</v>
      </c>
      <c r="Q178" s="154">
        <v>1260</v>
      </c>
      <c r="R178" s="231"/>
      <c r="S178" s="232"/>
      <c r="T178" s="225"/>
      <c r="U178" s="233"/>
      <c r="V178" s="165"/>
      <c r="W178" s="234" t="s">
        <v>40</v>
      </c>
      <c r="X178" s="164"/>
      <c r="Y178" s="148"/>
      <c r="Z178" s="338">
        <v>46226</v>
      </c>
    </row>
    <row r="179" spans="1:26" s="163" customFormat="1" ht="27" hidden="1" customHeight="1">
      <c r="A179" s="177"/>
      <c r="B179" s="225"/>
      <c r="C179" s="225"/>
      <c r="D179" s="225"/>
      <c r="E179" s="225"/>
      <c r="F179" s="226"/>
      <c r="G179" s="225"/>
      <c r="H179" s="225"/>
      <c r="I179" s="225"/>
      <c r="J179" s="225"/>
      <c r="K179" s="225"/>
      <c r="L179" s="227"/>
      <c r="M179" s="225"/>
      <c r="N179" s="225"/>
      <c r="O179" s="290" t="s">
        <v>1459</v>
      </c>
      <c r="P179" s="258" t="s">
        <v>1460</v>
      </c>
      <c r="Q179" s="154">
        <v>1260</v>
      </c>
      <c r="R179" s="231"/>
      <c r="S179" s="232"/>
      <c r="T179" s="225"/>
      <c r="U179" s="233"/>
      <c r="V179" s="165"/>
      <c r="W179" s="234" t="s">
        <v>40</v>
      </c>
      <c r="X179" s="164"/>
      <c r="Y179" s="148"/>
      <c r="Z179" s="338">
        <v>46226</v>
      </c>
    </row>
    <row r="180" spans="1:26" s="163" customFormat="1" ht="27" hidden="1" customHeight="1">
      <c r="A180" s="177"/>
      <c r="B180" s="225"/>
      <c r="C180" s="225"/>
      <c r="D180" s="225"/>
      <c r="E180" s="225"/>
      <c r="F180" s="226"/>
      <c r="G180" s="225"/>
      <c r="H180" s="225"/>
      <c r="I180" s="225"/>
      <c r="J180" s="225"/>
      <c r="K180" s="225"/>
      <c r="L180" s="227"/>
      <c r="M180" s="225"/>
      <c r="N180" s="225"/>
      <c r="O180" s="290" t="s">
        <v>1461</v>
      </c>
      <c r="P180" s="258" t="s">
        <v>1462</v>
      </c>
      <c r="Q180" s="154">
        <f>I177-Q177-Q178-Q179</f>
        <v>659</v>
      </c>
      <c r="R180" s="231"/>
      <c r="S180" s="232"/>
      <c r="T180" s="225"/>
      <c r="U180" s="233"/>
      <c r="V180" s="165"/>
      <c r="W180" s="234" t="s">
        <v>40</v>
      </c>
      <c r="X180" s="164"/>
      <c r="Y180" s="148"/>
      <c r="Z180" s="338">
        <v>46226</v>
      </c>
    </row>
    <row r="181" spans="1:26" s="163" customFormat="1" ht="27" hidden="1" customHeight="1">
      <c r="A181" s="177" t="str">
        <f t="shared" si="19"/>
        <v>Aug01-07</v>
      </c>
      <c r="B181" s="225">
        <f>IFERROR(VLOOKUP(A181,PLAN!B:AA,5,0),"")</f>
        <v>11134235</v>
      </c>
      <c r="C181" s="225" t="str">
        <f>IFERROR(VLOOKUP(A181,PLAN!B:AA,6,0),"")</f>
        <v>1036068-S-AK</v>
      </c>
      <c r="D181" s="225" t="str">
        <f>IFERROR(VLOOKUP(A181,PLAN!B:AA,7,0),"")</f>
        <v>AHW14R001S CN</v>
      </c>
      <c r="E181" s="225" t="str">
        <f>IFERROR(VLOOKUP(A181,PLAN!B:AA,4,0),"")</f>
        <v>1001920349</v>
      </c>
      <c r="F181" s="226">
        <f>IFERROR(VLOOKUP(A181,PLAN!B:AA,9,0),"")</f>
        <v>46235</v>
      </c>
      <c r="G181" s="225" t="str">
        <f>IFERROR(VLOOKUP(A181,PLAN!B:AA,10,0),"")</f>
        <v>0103559932</v>
      </c>
      <c r="H181" s="225" t="str">
        <f>IFERROR(VLOOKUP(A181,PLAN!B:AA,11,0),"")</f>
        <v>260716A26A</v>
      </c>
      <c r="I181" s="225">
        <f>IFERROR(VLOOKUP(A181,PLAN!B:AA,12,0),"")</f>
        <v>2386</v>
      </c>
      <c r="J181" s="225" t="str">
        <f>IFERROR(VLOOKUP(A181,PLAN!B:AA,15,0),"")</f>
        <v>China</v>
      </c>
      <c r="K181" s="225">
        <f>IFERROR(VLOOKUP(A181,PLAN!B:AA,23,0),"")</f>
        <v>0</v>
      </c>
      <c r="L181" s="227">
        <f>IFERROR(VLOOKUP(A181,PLAN!B:AA,24,0),"")</f>
        <v>0</v>
      </c>
      <c r="M181" s="225" t="str">
        <f>IFERROR(VLOOKUP(A181,PLAN!B:AA,3,0),"")</f>
        <v>2332192-0-C-CN</v>
      </c>
      <c r="N181" s="225">
        <f>IFERROR(VLOOKUP(A181,PLAN!B:AA,2,0),"")</f>
        <v>12120774</v>
      </c>
      <c r="O181" s="290" t="s">
        <v>1463</v>
      </c>
      <c r="P181" s="258" t="s">
        <v>1464</v>
      </c>
      <c r="Q181" s="154">
        <v>1260</v>
      </c>
      <c r="R181" s="231" t="str">
        <f>IFERROR(VLOOKUP(P181,[6]Sheet1!$F:$I,4,),"")</f>
        <v/>
      </c>
      <c r="S181" s="232">
        <f>IFERROR(VLOOKUP(A181,PLAN!B:AA,19,0),"")</f>
        <v>46226</v>
      </c>
      <c r="T181" s="225" t="str">
        <f>IFERROR(VLOOKUP(A181,PLAN!B:AA,20,0),"")</f>
        <v>M3</v>
      </c>
      <c r="U181" s="233"/>
      <c r="V181" s="165"/>
      <c r="W181" s="234" t="str">
        <f>IFERROR(VLOOKUP(A181,PLAN!B:AB,21,),"")</f>
        <v>F3</v>
      </c>
      <c r="X181" s="164"/>
      <c r="Y181" s="148" t="s">
        <v>1392</v>
      </c>
      <c r="Z181" s="338">
        <f>VLOOKUP(Y181,PLAN!B:AI,19,0)</f>
        <v>46226</v>
      </c>
    </row>
    <row r="182" spans="1:26" s="163" customFormat="1" ht="27" hidden="1" customHeight="1">
      <c r="A182" s="177"/>
      <c r="B182" s="225"/>
      <c r="C182" s="225"/>
      <c r="D182" s="225"/>
      <c r="E182" s="225"/>
      <c r="F182" s="226"/>
      <c r="G182" s="225"/>
      <c r="H182" s="225"/>
      <c r="I182" s="225"/>
      <c r="J182" s="225"/>
      <c r="K182" s="225"/>
      <c r="L182" s="227"/>
      <c r="M182" s="225"/>
      <c r="N182" s="225"/>
      <c r="O182" s="290" t="s">
        <v>1465</v>
      </c>
      <c r="P182" s="258" t="s">
        <v>1466</v>
      </c>
      <c r="Q182" s="154">
        <f>I181-Q181</f>
        <v>1126</v>
      </c>
      <c r="R182" s="231"/>
      <c r="S182" s="232"/>
      <c r="T182" s="225"/>
      <c r="U182" s="233"/>
      <c r="V182" s="165"/>
      <c r="W182" s="234" t="s">
        <v>40</v>
      </c>
      <c r="X182" s="164"/>
      <c r="Y182" s="148"/>
      <c r="Z182" s="338">
        <v>46226</v>
      </c>
    </row>
    <row r="183" spans="1:26" s="163" customFormat="1" ht="27" hidden="1" customHeight="1">
      <c r="A183" s="177" t="str">
        <f t="shared" si="19"/>
        <v>Aug01-08</v>
      </c>
      <c r="B183" s="225">
        <f>IFERROR(VLOOKUP(A183,PLAN!B:AA,5,0),"")</f>
        <v>11134106</v>
      </c>
      <c r="C183" s="225" t="str">
        <f>IFERROR(VLOOKUP(A183,PLAN!B:AA,6,0),"")</f>
        <v>1236001-N-AK</v>
      </c>
      <c r="D183" s="225" t="str">
        <f>IFERROR(VLOOKUP(A183,PLAN!B:AA,7,0),"")</f>
        <v>AGH143090 CN</v>
      </c>
      <c r="E183" s="225" t="str">
        <f>IFERROR(VLOOKUP(A183,PLAN!B:AA,4,0),"")</f>
        <v>1001920350</v>
      </c>
      <c r="F183" s="226">
        <f>IFERROR(VLOOKUP(A183,PLAN!B:AA,9,0),"")</f>
        <v>46235</v>
      </c>
      <c r="G183" s="225" t="str">
        <f>IFERROR(VLOOKUP(A183,PLAN!B:AA,10,0),"")</f>
        <v>0103559933</v>
      </c>
      <c r="H183" s="225" t="str">
        <f>IFERROR(VLOOKUP(A183,PLAN!B:AA,11,0),"")</f>
        <v>260716A27A</v>
      </c>
      <c r="I183" s="225">
        <f>IFERROR(VLOOKUP(A183,PLAN!B:AA,12,0),"")</f>
        <v>1260</v>
      </c>
      <c r="J183" s="225" t="str">
        <f>IFERROR(VLOOKUP(A183,PLAN!B:AA,15,0),"")</f>
        <v>China</v>
      </c>
      <c r="K183" s="225">
        <f>IFERROR(VLOOKUP(A183,PLAN!B:AA,23,0),"")</f>
        <v>0</v>
      </c>
      <c r="L183" s="227">
        <f>IFERROR(VLOOKUP(A183,PLAN!B:AA,24,0),"")</f>
        <v>0</v>
      </c>
      <c r="M183" s="225" t="str">
        <f>IFERROR(VLOOKUP(A183,PLAN!B:AA,3,0),"")</f>
        <v>2332501-0-C-CN</v>
      </c>
      <c r="N183" s="225">
        <f>IFERROR(VLOOKUP(A183,PLAN!B:AA,2,0),"")</f>
        <v>12125075</v>
      </c>
      <c r="O183" s="290" t="s">
        <v>453</v>
      </c>
      <c r="P183" s="257" t="s">
        <v>454</v>
      </c>
      <c r="Q183" s="154">
        <v>433</v>
      </c>
      <c r="R183" s="231" t="str">
        <f>IFERROR(VLOOKUP(P183,[6]Sheet1!$F:$I,4,),"")</f>
        <v/>
      </c>
      <c r="S183" s="232">
        <f>IFERROR(VLOOKUP(A183,PLAN!B:AA,19,0),"")</f>
        <v>46226</v>
      </c>
      <c r="T183" s="225" t="str">
        <f>IFERROR(VLOOKUP(A183,PLAN!B:AA,20,0),"")</f>
        <v>M4</v>
      </c>
      <c r="U183" s="233"/>
      <c r="V183" s="165"/>
      <c r="W183" s="234" t="str">
        <f>IFERROR(VLOOKUP(A183,PLAN!B:AB,21,),"")</f>
        <v>F3</v>
      </c>
      <c r="X183" s="164"/>
      <c r="Y183" s="148" t="s">
        <v>1390</v>
      </c>
      <c r="Z183" s="338">
        <f>VLOOKUP(Y183,PLAN!B:AI,19,0)</f>
        <v>46226</v>
      </c>
    </row>
    <row r="184" spans="1:26" s="163" customFormat="1" ht="27" hidden="1" customHeight="1">
      <c r="A184" s="177"/>
      <c r="B184" s="225"/>
      <c r="C184" s="225"/>
      <c r="D184" s="225"/>
      <c r="E184" s="225"/>
      <c r="F184" s="226"/>
      <c r="G184" s="225"/>
      <c r="H184" s="225"/>
      <c r="I184" s="225"/>
      <c r="J184" s="225"/>
      <c r="K184" s="225"/>
      <c r="L184" s="227"/>
      <c r="M184" s="225"/>
      <c r="N184" s="225"/>
      <c r="O184" s="290" t="s">
        <v>1419</v>
      </c>
      <c r="P184" s="337" t="s">
        <v>1420</v>
      </c>
      <c r="Q184" s="154">
        <v>494</v>
      </c>
      <c r="R184" s="231" t="str">
        <f>IFERROR(VLOOKUP(P184,[6]Sheet1!$F:$I,4,),"")</f>
        <v/>
      </c>
      <c r="S184" s="232"/>
      <c r="T184" s="225"/>
      <c r="U184" s="233"/>
      <c r="V184" s="165"/>
      <c r="W184" s="234" t="s">
        <v>40</v>
      </c>
      <c r="X184" s="164"/>
      <c r="Y184" s="148"/>
      <c r="Z184" s="338">
        <v>46226</v>
      </c>
    </row>
    <row r="185" spans="1:26" s="163" customFormat="1" ht="27" hidden="1" customHeight="1">
      <c r="A185" s="177"/>
      <c r="B185" s="225"/>
      <c r="C185" s="225"/>
      <c r="D185" s="225"/>
      <c r="E185" s="225"/>
      <c r="F185" s="226"/>
      <c r="G185" s="225"/>
      <c r="H185" s="225"/>
      <c r="I185" s="225"/>
      <c r="J185" s="225"/>
      <c r="K185" s="225"/>
      <c r="L185" s="227"/>
      <c r="M185" s="225"/>
      <c r="N185" s="225"/>
      <c r="O185" s="290" t="s">
        <v>1421</v>
      </c>
      <c r="P185" s="337" t="s">
        <v>1422</v>
      </c>
      <c r="Q185" s="154">
        <f>I183-Q183-Q184</f>
        <v>333</v>
      </c>
      <c r="R185" s="231" t="str">
        <f>IFERROR(VLOOKUP(P185,[6]Sheet1!$F:$I,4,),"")</f>
        <v/>
      </c>
      <c r="S185" s="232"/>
      <c r="T185" s="225"/>
      <c r="U185" s="233"/>
      <c r="V185" s="165"/>
      <c r="W185" s="234" t="s">
        <v>40</v>
      </c>
      <c r="X185" s="164"/>
      <c r="Y185" s="148"/>
      <c r="Z185" s="338">
        <v>46226</v>
      </c>
    </row>
    <row r="186" spans="1:26" s="163" customFormat="1" ht="27" hidden="1" customHeight="1">
      <c r="A186" s="177" t="str">
        <f t="shared" si="19"/>
        <v>Aug01-09</v>
      </c>
      <c r="B186" s="225">
        <f>IFERROR(VLOOKUP(A186,PLAN!B:AA,5,0),"")</f>
        <v>11134108</v>
      </c>
      <c r="C186" s="225" t="str">
        <f>IFERROR(VLOOKUP(A186,PLAN!B:AA,6,0),"")</f>
        <v>1236007-N-AK</v>
      </c>
      <c r="D186" s="225" t="str">
        <f>IFERROR(VLOOKUP(A186,PLAN!B:AA,7,0),"")</f>
        <v>AGH143092 CN</v>
      </c>
      <c r="E186" s="225" t="str">
        <f>IFERROR(VLOOKUP(A186,PLAN!B:AA,4,0),"")</f>
        <v>1001920351</v>
      </c>
      <c r="F186" s="226">
        <f>IFERROR(VLOOKUP(A186,PLAN!B:AA,9,0),"")</f>
        <v>46235</v>
      </c>
      <c r="G186" s="225" t="str">
        <f>IFERROR(VLOOKUP(A186,PLAN!B:AA,10,0),"")</f>
        <v>0103559934</v>
      </c>
      <c r="H186" s="225" t="str">
        <f>IFERROR(VLOOKUP(A186,PLAN!B:AA,11,0),"")</f>
        <v>260716A28A</v>
      </c>
      <c r="I186" s="225">
        <f>IFERROR(VLOOKUP(A186,PLAN!B:AA,12,0),"")</f>
        <v>463</v>
      </c>
      <c r="J186" s="225" t="str">
        <f>IFERROR(VLOOKUP(A186,PLAN!B:AA,15,0),"")</f>
        <v>China</v>
      </c>
      <c r="K186" s="225">
        <f>IFERROR(VLOOKUP(A186,PLAN!B:AA,23,0),"")</f>
        <v>3</v>
      </c>
      <c r="L186" s="227">
        <f>IFERROR(VLOOKUP(A186,PLAN!B:AA,24,0),"")</f>
        <v>0</v>
      </c>
      <c r="M186" s="225" t="str">
        <f>IFERROR(VLOOKUP(A186,PLAN!B:AA,3,0),"")</f>
        <v>2332505-0-C-CN</v>
      </c>
      <c r="N186" s="225">
        <f>IFERROR(VLOOKUP(A186,PLAN!B:AA,2,0),"")</f>
        <v>12125079</v>
      </c>
      <c r="O186" s="290" t="s">
        <v>391</v>
      </c>
      <c r="P186" s="257" t="s">
        <v>392</v>
      </c>
      <c r="Q186" s="154">
        <v>38</v>
      </c>
      <c r="R186" s="231" t="str">
        <f>IFERROR(VLOOKUP(P186,[6]Sheet1!$F:$I,4,),"")</f>
        <v/>
      </c>
      <c r="S186" s="232">
        <f>IFERROR(VLOOKUP(A186,PLAN!B:AA,19,0),"")</f>
        <v>46226</v>
      </c>
      <c r="T186" s="225" t="str">
        <f>IFERROR(VLOOKUP(A186,PLAN!B:AA,20,0),"")</f>
        <v>M4</v>
      </c>
      <c r="U186" s="233"/>
      <c r="V186" s="165"/>
      <c r="W186" s="234" t="str">
        <f>IFERROR(VLOOKUP(A186,PLAN!B:AB,21,),"")</f>
        <v>F3</v>
      </c>
      <c r="X186" s="164"/>
      <c r="Y186" s="148" t="s">
        <v>1391</v>
      </c>
      <c r="Z186" s="338">
        <f>VLOOKUP(Y186,PLAN!B:AI,19,0)</f>
        <v>46226</v>
      </c>
    </row>
    <row r="187" spans="1:26" s="163" customFormat="1" ht="27" hidden="1" customHeight="1">
      <c r="A187" s="177"/>
      <c r="B187" s="225"/>
      <c r="C187" s="225"/>
      <c r="D187" s="225"/>
      <c r="E187" s="225"/>
      <c r="F187" s="226"/>
      <c r="G187" s="225"/>
      <c r="H187" s="225"/>
      <c r="I187" s="225"/>
      <c r="J187" s="225"/>
      <c r="K187" s="225"/>
      <c r="L187" s="227"/>
      <c r="M187" s="225"/>
      <c r="N187" s="225"/>
      <c r="O187" s="290" t="s">
        <v>1423</v>
      </c>
      <c r="P187" s="337" t="s">
        <v>1424</v>
      </c>
      <c r="Q187" s="154">
        <f>I186-Q186</f>
        <v>425</v>
      </c>
      <c r="R187" s="231" t="str">
        <f>IFERROR(VLOOKUP(P187,[6]Sheet1!$F:$I,4,),"")</f>
        <v/>
      </c>
      <c r="S187" s="232"/>
      <c r="T187" s="225"/>
      <c r="U187" s="233"/>
      <c r="V187" s="165"/>
      <c r="W187" s="234" t="s">
        <v>40</v>
      </c>
      <c r="X187" s="164"/>
      <c r="Y187" s="148"/>
      <c r="Z187" s="338">
        <v>46226</v>
      </c>
    </row>
    <row r="188" spans="1:26" s="163" customFormat="1" ht="27" hidden="1" customHeight="1">
      <c r="A188" s="177" t="str">
        <f t="shared" si="19"/>
        <v>Aug01-10</v>
      </c>
      <c r="B188" s="225">
        <f>IFERROR(VLOOKUP(A188,PLAN!B:AA,5,0),"")</f>
        <v>11134239</v>
      </c>
      <c r="C188" s="225" t="str">
        <f>IFERROR(VLOOKUP(A188,PLAN!B:AA,6,0),"")</f>
        <v>1436292-K-AK</v>
      </c>
      <c r="D188" s="225" t="str">
        <f>IFERROR(VLOOKUP(A188,PLAN!B:AA,7,0),"")</f>
        <v>AHW14R011P CN</v>
      </c>
      <c r="E188" s="225" t="str">
        <f>IFERROR(VLOOKUP(A188,PLAN!B:AA,4,0),"")</f>
        <v>1001920352</v>
      </c>
      <c r="F188" s="226">
        <f>IFERROR(VLOOKUP(A188,PLAN!B:AA,9,0),"")</f>
        <v>46235</v>
      </c>
      <c r="G188" s="225" t="str">
        <f>IFERROR(VLOOKUP(A188,PLAN!B:AA,10,0),"")</f>
        <v>0103559935</v>
      </c>
      <c r="H188" s="225" t="str">
        <f>IFERROR(VLOOKUP(A188,PLAN!B:AA,11,0),"")</f>
        <v>260716A29A</v>
      </c>
      <c r="I188" s="225">
        <f>IFERROR(VLOOKUP(A188,PLAN!B:AA,12,0),"")</f>
        <v>670</v>
      </c>
      <c r="J188" s="225" t="str">
        <f>IFERROR(VLOOKUP(A188,PLAN!B:AA,15,0),"")</f>
        <v>China</v>
      </c>
      <c r="K188" s="225">
        <f>IFERROR(VLOOKUP(A188,PLAN!B:AA,23,0),"")</f>
        <v>0</v>
      </c>
      <c r="L188" s="227">
        <f>IFERROR(VLOOKUP(A188,PLAN!B:AA,24,0),"")</f>
        <v>0</v>
      </c>
      <c r="M188" s="225" t="str">
        <f>IFERROR(VLOOKUP(A188,PLAN!B:AA,3,0),"")</f>
        <v>2332533-0-C-CN</v>
      </c>
      <c r="N188" s="225">
        <f>IFERROR(VLOOKUP(A188,PLAN!B:AA,2,0),"")</f>
        <v>12125107</v>
      </c>
      <c r="O188" s="290" t="s">
        <v>455</v>
      </c>
      <c r="P188" s="337" t="s">
        <v>456</v>
      </c>
      <c r="Q188" s="154">
        <v>267</v>
      </c>
      <c r="R188" s="231" t="str">
        <f>IFERROR(VLOOKUP(P188,[6]Sheet1!$F:$I,4,),"")</f>
        <v/>
      </c>
      <c r="S188" s="232">
        <f>IFERROR(VLOOKUP(A188,PLAN!B:AA,19,0),"")</f>
        <v>46226</v>
      </c>
      <c r="T188" s="225" t="str">
        <f>IFERROR(VLOOKUP(A188,PLAN!B:AA,20,0),"")</f>
        <v>M4</v>
      </c>
      <c r="U188" s="233"/>
      <c r="V188" s="165"/>
      <c r="W188" s="234" t="str">
        <f>IFERROR(VLOOKUP(A188,PLAN!B:AB,21,),"")</f>
        <v>F3</v>
      </c>
      <c r="X188" s="164"/>
      <c r="Y188" s="148" t="s">
        <v>1393</v>
      </c>
      <c r="Z188" s="338">
        <f>VLOOKUP(Y188,PLAN!B:AI,19,0)</f>
        <v>46226</v>
      </c>
    </row>
    <row r="189" spans="1:26" s="163" customFormat="1" ht="27" hidden="1" customHeight="1">
      <c r="A189" s="177"/>
      <c r="B189" s="225"/>
      <c r="C189" s="225"/>
      <c r="D189" s="225"/>
      <c r="E189" s="225"/>
      <c r="F189" s="226"/>
      <c r="G189" s="225"/>
      <c r="H189" s="225"/>
      <c r="I189" s="225"/>
      <c r="J189" s="225"/>
      <c r="K189" s="225"/>
      <c r="L189" s="227"/>
      <c r="M189" s="225"/>
      <c r="N189" s="225"/>
      <c r="O189" s="290" t="s">
        <v>1425</v>
      </c>
      <c r="P189" s="257" t="s">
        <v>1426</v>
      </c>
      <c r="Q189" s="154">
        <f>I188-Q188</f>
        <v>403</v>
      </c>
      <c r="R189" s="231" t="str">
        <f>IFERROR(VLOOKUP(P189,[6]Sheet1!$F:$I,4,),"")</f>
        <v/>
      </c>
      <c r="S189" s="232"/>
      <c r="T189" s="225"/>
      <c r="U189" s="233"/>
      <c r="V189" s="165"/>
      <c r="W189" s="234" t="s">
        <v>40</v>
      </c>
      <c r="X189" s="164"/>
      <c r="Y189" s="148"/>
      <c r="Z189" s="338">
        <v>46226</v>
      </c>
    </row>
    <row r="190" spans="1:26" s="163" customFormat="1" ht="27" hidden="1" customHeight="1">
      <c r="A190" s="177" t="str">
        <f t="shared" si="19"/>
        <v>Aug01-11</v>
      </c>
      <c r="B190" s="225">
        <f>IFERROR(VLOOKUP(A190,PLAN!B:AA,5,0),"")</f>
        <v>11134236</v>
      </c>
      <c r="C190" s="225" t="str">
        <f>IFERROR(VLOOKUP(A190,PLAN!B:AA,6,0),"")</f>
        <v>1136431-Q-AK</v>
      </c>
      <c r="D190" s="225" t="str">
        <f>IFERROR(VLOOKUP(A190,PLAN!B:AA,7,0),"")</f>
        <v>AHW14R007P CN</v>
      </c>
      <c r="E190" s="225" t="str">
        <f>IFERROR(VLOOKUP(A190,PLAN!B:AA,4,0),"")</f>
        <v>1001920353</v>
      </c>
      <c r="F190" s="226">
        <f>IFERROR(VLOOKUP(A190,PLAN!B:AA,9,0),"")</f>
        <v>46235</v>
      </c>
      <c r="G190" s="225" t="str">
        <f>IFERROR(VLOOKUP(A190,PLAN!B:AA,10,0),"")</f>
        <v>0103559937</v>
      </c>
      <c r="H190" s="225" t="str">
        <f>IFERROR(VLOOKUP(A190,PLAN!B:AA,11,0),"")</f>
        <v>260716A30A</v>
      </c>
      <c r="I190" s="225">
        <f>IFERROR(VLOOKUP(A190,PLAN!B:AA,12,0),"")</f>
        <v>430</v>
      </c>
      <c r="J190" s="225" t="str">
        <f>IFERROR(VLOOKUP(A190,PLAN!B:AA,15,0),"")</f>
        <v>China</v>
      </c>
      <c r="K190" s="225">
        <f>IFERROR(VLOOKUP(A190,PLAN!B:AA,23,0),"")</f>
        <v>0</v>
      </c>
      <c r="L190" s="227">
        <f>IFERROR(VLOOKUP(A190,PLAN!B:AA,24,0),"")</f>
        <v>0</v>
      </c>
      <c r="M190" s="225" t="str">
        <f>IFERROR(VLOOKUP(A190,PLAN!B:AA,3,0),"")</f>
        <v>2332529-0-C-CN</v>
      </c>
      <c r="N190" s="225">
        <f>IFERROR(VLOOKUP(A190,PLAN!B:AA,2,0),"")</f>
        <v>12125103</v>
      </c>
      <c r="O190" s="290" t="s">
        <v>1427</v>
      </c>
      <c r="P190" s="257" t="s">
        <v>1428</v>
      </c>
      <c r="Q190" s="337">
        <f t="shared" ref="Q190" si="20">I190</f>
        <v>430</v>
      </c>
      <c r="R190" s="231" t="str">
        <f>IFERROR(VLOOKUP(P190,[6]Sheet1!$F:$I,4,),"")</f>
        <v/>
      </c>
      <c r="S190" s="232">
        <f>IFERROR(VLOOKUP(A190,PLAN!B:AA,19,0),"")</f>
        <v>46226</v>
      </c>
      <c r="T190" s="225" t="str">
        <f>IFERROR(VLOOKUP(A190,PLAN!B:AA,20,0),"")</f>
        <v>M4</v>
      </c>
      <c r="U190" s="233"/>
      <c r="V190" s="165"/>
      <c r="W190" s="234" t="str">
        <f>IFERROR(VLOOKUP(A190,PLAN!B:AB,21,),"")</f>
        <v>F3</v>
      </c>
      <c r="X190" s="164"/>
      <c r="Y190" s="148" t="s">
        <v>1394</v>
      </c>
      <c r="Z190" s="338">
        <f>VLOOKUP(Y190,PLAN!B:AI,19,0)</f>
        <v>46226</v>
      </c>
    </row>
    <row r="191" spans="1:26" s="163" customFormat="1" ht="27" hidden="1" customHeight="1">
      <c r="A191" s="177" t="str">
        <f t="shared" si="19"/>
        <v>Aug01-12</v>
      </c>
      <c r="B191" s="225">
        <f>IFERROR(VLOOKUP(A191,PLAN!B:AA,5,0),"")</f>
        <v>11134238</v>
      </c>
      <c r="C191" s="225" t="str">
        <f>IFERROR(VLOOKUP(A191,PLAN!B:AA,6,0),"")</f>
        <v>1436288-K-AK</v>
      </c>
      <c r="D191" s="225" t="str">
        <f>IFERROR(VLOOKUP(A191,PLAN!B:AA,7,0),"")</f>
        <v>AHW14R008P CN</v>
      </c>
      <c r="E191" s="225" t="str">
        <f>IFERROR(VLOOKUP(A191,PLAN!B:AA,4,0),"")</f>
        <v>1001920354</v>
      </c>
      <c r="F191" s="226">
        <f>IFERROR(VLOOKUP(A191,PLAN!B:AA,9,0),"")</f>
        <v>46235</v>
      </c>
      <c r="G191" s="225" t="str">
        <f>IFERROR(VLOOKUP(A191,PLAN!B:AA,10,0),"")</f>
        <v>0103559938</v>
      </c>
      <c r="H191" s="225" t="str">
        <f>IFERROR(VLOOKUP(A191,PLAN!B:AA,11,0),"")</f>
        <v>260716A31A</v>
      </c>
      <c r="I191" s="225">
        <f>IFERROR(VLOOKUP(A191,PLAN!B:AA,12,0),"")</f>
        <v>590</v>
      </c>
      <c r="J191" s="225" t="str">
        <f>IFERROR(VLOOKUP(A191,PLAN!B:AA,15,0),"")</f>
        <v>China</v>
      </c>
      <c r="K191" s="225">
        <f>IFERROR(VLOOKUP(A191,PLAN!B:AA,23,0),"")</f>
        <v>0</v>
      </c>
      <c r="L191" s="227">
        <f>IFERROR(VLOOKUP(A191,PLAN!B:AA,24,0),"")</f>
        <v>0</v>
      </c>
      <c r="M191" s="225" t="str">
        <f>IFERROR(VLOOKUP(A191,PLAN!B:AA,3,0),"")</f>
        <v>2332525-0-C-CN</v>
      </c>
      <c r="N191" s="225">
        <f>IFERROR(VLOOKUP(A191,PLAN!B:AA,2,0),"")</f>
        <v>12125099</v>
      </c>
      <c r="O191" s="290" t="s">
        <v>649</v>
      </c>
      <c r="P191" s="257" t="s">
        <v>650</v>
      </c>
      <c r="Q191" s="154">
        <v>278</v>
      </c>
      <c r="R191" s="231" t="str">
        <f>IFERROR(VLOOKUP(P191,[6]Sheet1!$F:$I,4,),"")</f>
        <v/>
      </c>
      <c r="S191" s="232">
        <f>IFERROR(VLOOKUP(A191,PLAN!B:AA,19,0),"")</f>
        <v>46226</v>
      </c>
      <c r="T191" s="225" t="str">
        <f>IFERROR(VLOOKUP(A191,PLAN!B:AA,20,0),"")</f>
        <v>M4</v>
      </c>
      <c r="U191" s="233"/>
      <c r="V191" s="165"/>
      <c r="W191" s="234" t="str">
        <f>IFERROR(VLOOKUP(A191,PLAN!B:AB,21,),"")</f>
        <v>F3</v>
      </c>
      <c r="X191" s="164"/>
      <c r="Y191" s="148" t="s">
        <v>1395</v>
      </c>
      <c r="Z191" s="338">
        <f>VLOOKUP(Y191,PLAN!B:AI,19,0)</f>
        <v>46226</v>
      </c>
    </row>
    <row r="192" spans="1:26" s="163" customFormat="1" ht="27" hidden="1" customHeight="1">
      <c r="A192" s="177"/>
      <c r="B192" s="225"/>
      <c r="C192" s="225"/>
      <c r="D192" s="225"/>
      <c r="E192" s="225"/>
      <c r="F192" s="226"/>
      <c r="G192" s="225"/>
      <c r="H192" s="225"/>
      <c r="I192" s="225"/>
      <c r="J192" s="225"/>
      <c r="K192" s="225"/>
      <c r="L192" s="227"/>
      <c r="M192" s="225"/>
      <c r="N192" s="225"/>
      <c r="O192" s="290" t="s">
        <v>1429</v>
      </c>
      <c r="P192" s="337" t="s">
        <v>1430</v>
      </c>
      <c r="Q192" s="154">
        <f>I191-Q191</f>
        <v>312</v>
      </c>
      <c r="R192" s="231" t="str">
        <f>IFERROR(VLOOKUP(P192,[6]Sheet1!$F:$I,4,),"")</f>
        <v/>
      </c>
      <c r="S192" s="232"/>
      <c r="T192" s="225"/>
      <c r="U192" s="233"/>
      <c r="V192" s="165"/>
      <c r="W192" s="234" t="s">
        <v>40</v>
      </c>
      <c r="X192" s="164"/>
      <c r="Y192" s="148"/>
      <c r="Z192" s="338">
        <v>46226</v>
      </c>
    </row>
    <row r="193" spans="1:26" s="163" customFormat="1" ht="27" hidden="1" customHeight="1">
      <c r="A193" s="177" t="str">
        <f t="shared" si="19"/>
        <v>Aug01-13</v>
      </c>
      <c r="B193" s="225">
        <f>IFERROR(VLOOKUP(A193,PLAN!B:AA,5,0),"")</f>
        <v>11134240</v>
      </c>
      <c r="C193" s="225" t="str">
        <f>IFERROR(VLOOKUP(A193,PLAN!B:AA,6,0),"")</f>
        <v>1436296-J-AK</v>
      </c>
      <c r="D193" s="225" t="str">
        <f>IFERROR(VLOOKUP(A193,PLAN!B:AA,7,0),"")</f>
        <v>APW14R009S CN</v>
      </c>
      <c r="E193" s="225" t="str">
        <f>IFERROR(VLOOKUP(A193,PLAN!B:AA,4,0),"")</f>
        <v>1001920355</v>
      </c>
      <c r="F193" s="226">
        <f>IFERROR(VLOOKUP(A193,PLAN!B:AA,9,0),"")</f>
        <v>46235</v>
      </c>
      <c r="G193" s="225" t="str">
        <f>IFERROR(VLOOKUP(A193,PLAN!B:AA,10,0),"")</f>
        <v>0103559939</v>
      </c>
      <c r="H193" s="225" t="str">
        <f>IFERROR(VLOOKUP(A193,PLAN!B:AA,11,0),"")</f>
        <v>260716A32A</v>
      </c>
      <c r="I193" s="225">
        <f>IFERROR(VLOOKUP(A193,PLAN!B:AA,12,0),"")</f>
        <v>2383</v>
      </c>
      <c r="J193" s="225" t="str">
        <f>IFERROR(VLOOKUP(A193,PLAN!B:AA,15,0),"")</f>
        <v>China</v>
      </c>
      <c r="K193" s="225">
        <f>IFERROR(VLOOKUP(A193,PLAN!B:AA,23,0),"")</f>
        <v>3</v>
      </c>
      <c r="L193" s="227">
        <f>IFERROR(VLOOKUP(A193,PLAN!B:AA,24,0),"")</f>
        <v>0</v>
      </c>
      <c r="M193" s="225" t="str">
        <f>IFERROR(VLOOKUP(A193,PLAN!B:AA,3,0),"")</f>
        <v>2332495-0-C-CN</v>
      </c>
      <c r="N193" s="225">
        <f>IFERROR(VLOOKUP(A193,PLAN!B:AA,2,0),"")</f>
        <v>12125069</v>
      </c>
      <c r="O193" s="290" t="s">
        <v>1209</v>
      </c>
      <c r="P193" s="257" t="s">
        <v>1210</v>
      </c>
      <c r="Q193" s="154">
        <v>3</v>
      </c>
      <c r="R193" s="231" t="str">
        <f>IFERROR(VLOOKUP(P193,[6]Sheet1!$F:$I,4,),"")</f>
        <v/>
      </c>
      <c r="S193" s="232">
        <f>IFERROR(VLOOKUP(A193,PLAN!B:AA,19,0),"")</f>
        <v>46226</v>
      </c>
      <c r="T193" s="225" t="str">
        <f>IFERROR(VLOOKUP(A193,PLAN!B:AA,20,0),"")</f>
        <v>M5</v>
      </c>
      <c r="U193" s="233"/>
      <c r="V193" s="165"/>
      <c r="W193" s="234" t="str">
        <f>IFERROR(VLOOKUP(A193,PLAN!B:AB,21,),"")</f>
        <v>F3</v>
      </c>
      <c r="X193" s="164"/>
      <c r="Y193" s="148" t="s">
        <v>1396</v>
      </c>
      <c r="Z193" s="338">
        <f>VLOOKUP(Y193,PLAN!B:AI,19,0)</f>
        <v>46226</v>
      </c>
    </row>
    <row r="194" spans="1:26" s="163" customFormat="1" ht="27" hidden="1" customHeight="1">
      <c r="A194" s="177"/>
      <c r="B194" s="225"/>
      <c r="C194" s="225"/>
      <c r="D194" s="225"/>
      <c r="E194" s="225"/>
      <c r="F194" s="226"/>
      <c r="G194" s="225"/>
      <c r="H194" s="225"/>
      <c r="I194" s="225"/>
      <c r="J194" s="225"/>
      <c r="K194" s="225"/>
      <c r="L194" s="227"/>
      <c r="M194" s="225"/>
      <c r="N194" s="225"/>
      <c r="O194" s="290" t="s">
        <v>1211</v>
      </c>
      <c r="P194" s="257" t="s">
        <v>1212</v>
      </c>
      <c r="Q194" s="154">
        <v>4</v>
      </c>
      <c r="R194" s="231"/>
      <c r="S194" s="232"/>
      <c r="T194" s="225"/>
      <c r="U194" s="233"/>
      <c r="V194" s="165"/>
      <c r="W194" s="234" t="s">
        <v>40</v>
      </c>
      <c r="X194" s="164"/>
      <c r="Y194" s="148"/>
      <c r="Z194" s="338">
        <v>46226</v>
      </c>
    </row>
    <row r="195" spans="1:26" s="163" customFormat="1" ht="27" hidden="1" customHeight="1">
      <c r="A195" s="177"/>
      <c r="B195" s="225"/>
      <c r="C195" s="225"/>
      <c r="D195" s="225"/>
      <c r="E195" s="225"/>
      <c r="F195" s="226"/>
      <c r="G195" s="225"/>
      <c r="H195" s="225"/>
      <c r="I195" s="225"/>
      <c r="J195" s="225"/>
      <c r="K195" s="225"/>
      <c r="L195" s="227"/>
      <c r="M195" s="225"/>
      <c r="N195" s="225"/>
      <c r="O195" s="290" t="s">
        <v>1441</v>
      </c>
      <c r="P195" s="258" t="s">
        <v>1442</v>
      </c>
      <c r="Q195" s="154">
        <v>496</v>
      </c>
      <c r="R195" s="231"/>
      <c r="S195" s="232"/>
      <c r="T195" s="225"/>
      <c r="U195" s="233"/>
      <c r="V195" s="165"/>
      <c r="W195" s="234" t="s">
        <v>40</v>
      </c>
      <c r="X195" s="164"/>
      <c r="Y195" s="148"/>
      <c r="Z195" s="338">
        <v>46226</v>
      </c>
    </row>
    <row r="196" spans="1:26" s="163" customFormat="1" ht="27" hidden="1" customHeight="1">
      <c r="A196" s="177"/>
      <c r="B196" s="225"/>
      <c r="C196" s="225"/>
      <c r="D196" s="225"/>
      <c r="E196" s="225"/>
      <c r="F196" s="226"/>
      <c r="G196" s="225"/>
      <c r="H196" s="225"/>
      <c r="I196" s="225"/>
      <c r="J196" s="225"/>
      <c r="K196" s="225"/>
      <c r="L196" s="227"/>
      <c r="M196" s="225"/>
      <c r="N196" s="225"/>
      <c r="O196" s="290" t="s">
        <v>1219</v>
      </c>
      <c r="P196" s="258" t="s">
        <v>1220</v>
      </c>
      <c r="Q196" s="154">
        <v>6</v>
      </c>
      <c r="R196" s="231"/>
      <c r="S196" s="232"/>
      <c r="T196" s="225"/>
      <c r="U196" s="233"/>
      <c r="V196" s="165"/>
      <c r="W196" s="234" t="s">
        <v>40</v>
      </c>
      <c r="X196" s="164"/>
      <c r="Y196" s="148"/>
      <c r="Z196" s="338">
        <v>46226</v>
      </c>
    </row>
    <row r="197" spans="1:26" s="163" customFormat="1" ht="27" hidden="1" customHeight="1">
      <c r="A197" s="177"/>
      <c r="B197" s="225"/>
      <c r="C197" s="225"/>
      <c r="D197" s="225"/>
      <c r="E197" s="225"/>
      <c r="F197" s="226"/>
      <c r="G197" s="225"/>
      <c r="H197" s="225"/>
      <c r="I197" s="225"/>
      <c r="J197" s="225"/>
      <c r="K197" s="225"/>
      <c r="L197" s="227"/>
      <c r="M197" s="225"/>
      <c r="N197" s="225"/>
      <c r="O197" s="290" t="s">
        <v>1443</v>
      </c>
      <c r="P197" s="258" t="s">
        <v>1444</v>
      </c>
      <c r="Q197" s="154">
        <v>490</v>
      </c>
      <c r="R197" s="231"/>
      <c r="S197" s="232"/>
      <c r="T197" s="225"/>
      <c r="U197" s="233"/>
      <c r="V197" s="165"/>
      <c r="W197" s="234" t="s">
        <v>40</v>
      </c>
      <c r="X197" s="164"/>
      <c r="Y197" s="148"/>
      <c r="Z197" s="338">
        <v>46226</v>
      </c>
    </row>
    <row r="198" spans="1:26" s="163" customFormat="1" ht="27" hidden="1" customHeight="1">
      <c r="A198" s="177"/>
      <c r="B198" s="225"/>
      <c r="C198" s="225"/>
      <c r="D198" s="225"/>
      <c r="E198" s="225"/>
      <c r="F198" s="226"/>
      <c r="G198" s="225"/>
      <c r="H198" s="225"/>
      <c r="I198" s="225"/>
      <c r="J198" s="225"/>
      <c r="K198" s="225"/>
      <c r="L198" s="227"/>
      <c r="M198" s="225"/>
      <c r="N198" s="225"/>
      <c r="O198" s="290" t="s">
        <v>1445</v>
      </c>
      <c r="P198" s="258" t="s">
        <v>1446</v>
      </c>
      <c r="Q198" s="154">
        <v>495</v>
      </c>
      <c r="R198" s="231"/>
      <c r="S198" s="232"/>
      <c r="T198" s="225"/>
      <c r="U198" s="233"/>
      <c r="V198" s="165"/>
      <c r="W198" s="234" t="s">
        <v>40</v>
      </c>
      <c r="X198" s="164"/>
      <c r="Y198" s="148"/>
      <c r="Z198" s="338">
        <v>46226</v>
      </c>
    </row>
    <row r="199" spans="1:26" s="163" customFormat="1" ht="27" hidden="1" customHeight="1">
      <c r="A199" s="177"/>
      <c r="B199" s="225"/>
      <c r="C199" s="225"/>
      <c r="D199" s="225"/>
      <c r="E199" s="225"/>
      <c r="F199" s="226"/>
      <c r="G199" s="225"/>
      <c r="H199" s="225"/>
      <c r="I199" s="225"/>
      <c r="J199" s="225"/>
      <c r="K199" s="225"/>
      <c r="L199" s="227"/>
      <c r="M199" s="225"/>
      <c r="N199" s="225"/>
      <c r="O199" s="290" t="s">
        <v>1447</v>
      </c>
      <c r="P199" s="258" t="s">
        <v>1448</v>
      </c>
      <c r="Q199" s="154">
        <f>I193-Q193-Q194-Q195-Q196-Q197-Q198-Q200</f>
        <v>396</v>
      </c>
      <c r="R199" s="231"/>
      <c r="S199" s="232"/>
      <c r="T199" s="225"/>
      <c r="U199" s="233"/>
      <c r="V199" s="165"/>
      <c r="W199" s="234" t="s">
        <v>40</v>
      </c>
      <c r="X199" s="164"/>
      <c r="Y199" s="148"/>
      <c r="Z199" s="338">
        <v>46226</v>
      </c>
    </row>
    <row r="200" spans="1:26" s="163" customFormat="1" ht="27" hidden="1" customHeight="1">
      <c r="A200" s="177"/>
      <c r="B200" s="225"/>
      <c r="C200" s="225"/>
      <c r="D200" s="225"/>
      <c r="E200" s="225"/>
      <c r="F200" s="226"/>
      <c r="G200" s="225"/>
      <c r="H200" s="225"/>
      <c r="I200" s="225"/>
      <c r="J200" s="225"/>
      <c r="K200" s="225"/>
      <c r="L200" s="227"/>
      <c r="M200" s="225"/>
      <c r="N200" s="225"/>
      <c r="O200" s="290" t="s">
        <v>1449</v>
      </c>
      <c r="P200" s="258" t="s">
        <v>1450</v>
      </c>
      <c r="Q200" s="154">
        <v>493</v>
      </c>
      <c r="R200" s="231"/>
      <c r="S200" s="232"/>
      <c r="T200" s="225"/>
      <c r="U200" s="233"/>
      <c r="V200" s="165"/>
      <c r="W200" s="234" t="s">
        <v>40</v>
      </c>
      <c r="X200" s="164"/>
      <c r="Y200" s="148"/>
      <c r="Z200" s="338">
        <v>46226</v>
      </c>
    </row>
    <row r="201" spans="1:26" s="163" customFormat="1" ht="21.6" hidden="1" customHeight="1">
      <c r="A201" s="177" t="str">
        <f t="shared" si="19"/>
        <v>Aug01-29</v>
      </c>
      <c r="B201" s="225">
        <f>IFERROR(VLOOKUP(A201,PLAN!B:AA,5,0),"")</f>
        <v>11134237</v>
      </c>
      <c r="C201" s="225" t="str">
        <f>IFERROR(VLOOKUP(A201,PLAN!B:AA,6,0),"")</f>
        <v>1436196-Q-A</v>
      </c>
      <c r="D201" s="225" t="str">
        <f>IFERROR(VLOOKUP(A201,PLAN!B:AA,7,0),"")</f>
        <v>AHW14R004S CN</v>
      </c>
      <c r="E201" s="225" t="str">
        <f>IFERROR(VLOOKUP(A201,PLAN!B:AA,4,0),"")</f>
        <v>1001920372</v>
      </c>
      <c r="F201" s="226">
        <f>IFERROR(VLOOKUP(A201,PLAN!B:AA,9,0),"")</f>
        <v>46235</v>
      </c>
      <c r="G201" s="225" t="str">
        <f>IFERROR(VLOOKUP(A201,PLAN!B:AA,10,0),"")</f>
        <v>0103559956</v>
      </c>
      <c r="H201" s="225" t="str">
        <f>IFERROR(VLOOKUP(A201,PLAN!B:AA,11,0),"")</f>
        <v>260716A48A</v>
      </c>
      <c r="I201" s="225">
        <f>IFERROR(VLOOKUP(A201,PLAN!B:AA,12,0),"")</f>
        <v>2116</v>
      </c>
      <c r="J201" s="225" t="str">
        <f>IFERROR(VLOOKUP(A201,PLAN!B:AA,15,0),"")</f>
        <v>China</v>
      </c>
      <c r="K201" s="225">
        <f>IFERROR(VLOOKUP(A201,PLAN!B:AA,23,0),"")</f>
        <v>0</v>
      </c>
      <c r="L201" s="227">
        <f>IFERROR(VLOOKUP(A201,PLAN!B:AA,24,0),"")</f>
        <v>0</v>
      </c>
      <c r="M201" s="225" t="str">
        <f>IFERROR(VLOOKUP(A201,PLAN!B:AA,3,0),"")</f>
        <v>2332200-0-C-CN</v>
      </c>
      <c r="N201" s="225">
        <f>IFERROR(VLOOKUP(A201,PLAN!B:AA,2,0),"")</f>
        <v>12125012</v>
      </c>
      <c r="O201" s="290" t="s">
        <v>734</v>
      </c>
      <c r="P201" s="337" t="s">
        <v>735</v>
      </c>
      <c r="Q201" s="154">
        <v>5</v>
      </c>
      <c r="R201" s="231" t="str">
        <f>IFERROR(VLOOKUP(P201,[6]Sheet1!$F:$I,4,),"")</f>
        <v/>
      </c>
      <c r="S201" s="232">
        <f>IFERROR(VLOOKUP(A201,PLAN!B:AA,19,0),"")</f>
        <v>46226</v>
      </c>
      <c r="T201" s="225" t="str">
        <f>IFERROR(VLOOKUP(A201,PLAN!B:AA,20,0),"")</f>
        <v>M7</v>
      </c>
      <c r="U201" s="233"/>
      <c r="V201" s="165"/>
      <c r="W201" s="234" t="str">
        <f>IFERROR(VLOOKUP(A201,PLAN!B:AB,21,),"")</f>
        <v>F2</v>
      </c>
      <c r="X201" s="164"/>
      <c r="Y201" s="148" t="s">
        <v>1397</v>
      </c>
      <c r="Z201" s="338">
        <f>VLOOKUP(Y201,PLAN!B:AI,19,0)</f>
        <v>46226</v>
      </c>
    </row>
    <row r="202" spans="1:26" s="163" customFormat="1" ht="21.6" hidden="1" customHeight="1">
      <c r="A202" s="177"/>
      <c r="B202" s="225"/>
      <c r="C202" s="225"/>
      <c r="D202" s="225"/>
      <c r="E202" s="225"/>
      <c r="F202" s="226"/>
      <c r="G202" s="225"/>
      <c r="H202" s="225"/>
      <c r="I202" s="225"/>
      <c r="J202" s="225"/>
      <c r="K202" s="225"/>
      <c r="L202" s="227"/>
      <c r="M202" s="225"/>
      <c r="N202" s="225"/>
      <c r="O202" s="290" t="s">
        <v>1057</v>
      </c>
      <c r="P202" s="257" t="s">
        <v>1058</v>
      </c>
      <c r="Q202" s="154">
        <v>7</v>
      </c>
      <c r="R202" s="231"/>
      <c r="S202" s="232"/>
      <c r="T202" s="225"/>
      <c r="U202" s="233"/>
      <c r="V202" s="165"/>
      <c r="W202" s="234" t="s">
        <v>45</v>
      </c>
      <c r="X202" s="164"/>
      <c r="Y202" s="148"/>
      <c r="Z202" s="338">
        <v>46226</v>
      </c>
    </row>
    <row r="203" spans="1:26" s="163" customFormat="1" ht="21.6" hidden="1" customHeight="1">
      <c r="A203" s="177"/>
      <c r="B203" s="225"/>
      <c r="C203" s="225"/>
      <c r="D203" s="225"/>
      <c r="E203" s="225"/>
      <c r="F203" s="226"/>
      <c r="G203" s="225"/>
      <c r="H203" s="225"/>
      <c r="I203" s="225"/>
      <c r="J203" s="225"/>
      <c r="K203" s="225"/>
      <c r="L203" s="227"/>
      <c r="M203" s="225"/>
      <c r="N203" s="225"/>
      <c r="O203" s="290" t="s">
        <v>1327</v>
      </c>
      <c r="P203" s="258" t="s">
        <v>1328</v>
      </c>
      <c r="Q203" s="154">
        <v>5</v>
      </c>
      <c r="R203" s="231"/>
      <c r="S203" s="232"/>
      <c r="T203" s="225"/>
      <c r="U203" s="233"/>
      <c r="V203" s="165"/>
      <c r="W203" s="234" t="s">
        <v>45</v>
      </c>
      <c r="X203" s="164"/>
      <c r="Y203" s="148"/>
      <c r="Z203" s="338">
        <v>46226</v>
      </c>
    </row>
    <row r="204" spans="1:26" s="163" customFormat="1" ht="21.6" hidden="1" customHeight="1">
      <c r="A204" s="177"/>
      <c r="B204" s="225"/>
      <c r="C204" s="225"/>
      <c r="D204" s="225"/>
      <c r="E204" s="225"/>
      <c r="F204" s="226"/>
      <c r="G204" s="225"/>
      <c r="H204" s="225"/>
      <c r="I204" s="225"/>
      <c r="J204" s="225"/>
      <c r="K204" s="225"/>
      <c r="L204" s="227"/>
      <c r="M204" s="225"/>
      <c r="N204" s="225"/>
      <c r="O204" s="290" t="s">
        <v>1467</v>
      </c>
      <c r="P204" s="258" t="s">
        <v>1468</v>
      </c>
      <c r="Q204" s="154">
        <v>437</v>
      </c>
      <c r="R204" s="231"/>
      <c r="S204" s="232"/>
      <c r="T204" s="225"/>
      <c r="U204" s="233"/>
      <c r="V204" s="165"/>
      <c r="W204" s="234" t="s">
        <v>45</v>
      </c>
      <c r="X204" s="164"/>
      <c r="Y204" s="148"/>
      <c r="Z204" s="338">
        <v>46226</v>
      </c>
    </row>
    <row r="205" spans="1:26" s="163" customFormat="1" ht="21.6" hidden="1" customHeight="1">
      <c r="A205" s="177"/>
      <c r="B205" s="225"/>
      <c r="C205" s="225"/>
      <c r="D205" s="225"/>
      <c r="E205" s="225"/>
      <c r="F205" s="226"/>
      <c r="G205" s="225"/>
      <c r="H205" s="225"/>
      <c r="I205" s="225"/>
      <c r="J205" s="225"/>
      <c r="K205" s="225"/>
      <c r="L205" s="227"/>
      <c r="M205" s="225"/>
      <c r="N205" s="225"/>
      <c r="O205" s="290" t="s">
        <v>1469</v>
      </c>
      <c r="P205" s="258" t="s">
        <v>1470</v>
      </c>
      <c r="Q205" s="154">
        <v>440</v>
      </c>
      <c r="R205" s="231"/>
      <c r="S205" s="232"/>
      <c r="T205" s="225"/>
      <c r="U205" s="233"/>
      <c r="V205" s="165"/>
      <c r="W205" s="234" t="s">
        <v>45</v>
      </c>
      <c r="X205" s="164"/>
      <c r="Y205" s="148"/>
      <c r="Z205" s="338">
        <v>46226</v>
      </c>
    </row>
    <row r="206" spans="1:26" s="163" customFormat="1" ht="21.6" hidden="1" customHeight="1">
      <c r="A206" s="177"/>
      <c r="B206" s="225"/>
      <c r="C206" s="225"/>
      <c r="D206" s="225"/>
      <c r="E206" s="225"/>
      <c r="F206" s="226"/>
      <c r="G206" s="225"/>
      <c r="H206" s="225"/>
      <c r="I206" s="225"/>
      <c r="J206" s="225"/>
      <c r="K206" s="225"/>
      <c r="L206" s="227"/>
      <c r="M206" s="225"/>
      <c r="N206" s="225"/>
      <c r="O206" s="290" t="s">
        <v>1471</v>
      </c>
      <c r="P206" s="258" t="s">
        <v>1472</v>
      </c>
      <c r="Q206" s="154">
        <v>437</v>
      </c>
      <c r="R206" s="231"/>
      <c r="S206" s="232"/>
      <c r="T206" s="225"/>
      <c r="U206" s="233"/>
      <c r="V206" s="165"/>
      <c r="W206" s="234" t="s">
        <v>45</v>
      </c>
      <c r="X206" s="164"/>
      <c r="Y206" s="148"/>
      <c r="Z206" s="338">
        <v>46226</v>
      </c>
    </row>
    <row r="207" spans="1:26" s="163" customFormat="1" ht="21.6" hidden="1" customHeight="1">
      <c r="A207" s="177"/>
      <c r="B207" s="225"/>
      <c r="C207" s="225"/>
      <c r="D207" s="225"/>
      <c r="E207" s="225"/>
      <c r="F207" s="226"/>
      <c r="G207" s="225"/>
      <c r="H207" s="225"/>
      <c r="I207" s="225"/>
      <c r="J207" s="225"/>
      <c r="K207" s="225"/>
      <c r="L207" s="227"/>
      <c r="M207" s="225"/>
      <c r="N207" s="225"/>
      <c r="O207" s="290" t="s">
        <v>1473</v>
      </c>
      <c r="P207" s="258" t="s">
        <v>1474</v>
      </c>
      <c r="Q207" s="154">
        <v>438</v>
      </c>
      <c r="R207" s="231"/>
      <c r="S207" s="232"/>
      <c r="T207" s="225"/>
      <c r="U207" s="233"/>
      <c r="V207" s="165"/>
      <c r="W207" s="234" t="s">
        <v>45</v>
      </c>
      <c r="X207" s="164"/>
      <c r="Y207" s="148"/>
      <c r="Z207" s="338">
        <v>46226</v>
      </c>
    </row>
    <row r="208" spans="1:26" s="163" customFormat="1" ht="21.6" hidden="1" customHeight="1">
      <c r="A208" s="177"/>
      <c r="B208" s="225"/>
      <c r="C208" s="225"/>
      <c r="D208" s="225"/>
      <c r="E208" s="225"/>
      <c r="F208" s="226"/>
      <c r="G208" s="225"/>
      <c r="H208" s="225"/>
      <c r="I208" s="225"/>
      <c r="J208" s="225"/>
      <c r="K208" s="225"/>
      <c r="L208" s="227"/>
      <c r="M208" s="225"/>
      <c r="N208" s="225"/>
      <c r="O208" s="290" t="s">
        <v>1475</v>
      </c>
      <c r="P208" s="258" t="s">
        <v>1476</v>
      </c>
      <c r="Q208" s="312">
        <f>I201-Q201-Q202-Q203-Q204-Q205-Q206-Q207</f>
        <v>347</v>
      </c>
      <c r="R208" s="231"/>
      <c r="S208" s="232"/>
      <c r="T208" s="225"/>
      <c r="U208" s="233"/>
      <c r="V208" s="165"/>
      <c r="W208" s="234" t="s">
        <v>45</v>
      </c>
      <c r="X208" s="164"/>
      <c r="Y208" s="148"/>
      <c r="Z208" s="338">
        <v>46226</v>
      </c>
    </row>
    <row r="209" spans="1:26" s="163" customFormat="1" ht="21.6" hidden="1" customHeight="1">
      <c r="A209" s="177" t="str">
        <f t="shared" si="19"/>
        <v>Aug08-01</v>
      </c>
      <c r="B209" s="225">
        <f>IFERROR(VLOOKUP(A209,PLAN!B:AA,5,0),"")</f>
        <v>11133759</v>
      </c>
      <c r="C209" s="225" t="str">
        <f>IFERROR(VLOOKUP(A209,PLAN!B:AA,6,0),"")</f>
        <v>1456045-Q-A</v>
      </c>
      <c r="D209" s="225" t="str">
        <f>IFERROR(VLOOKUP(A209,PLAN!B:AA,7,0),"")</f>
        <v>STM180-14S CN</v>
      </c>
      <c r="E209" s="225" t="str">
        <f>IFERROR(VLOOKUP(A209,PLAN!B:AA,4,0),"")</f>
        <v>1001920373</v>
      </c>
      <c r="F209" s="226">
        <f>IFERROR(VLOOKUP(A209,PLAN!B:AA,9,0),"")</f>
        <v>46242</v>
      </c>
      <c r="G209" s="225" t="str">
        <f>IFERROR(VLOOKUP(A209,PLAN!B:AA,10,0),"")</f>
        <v>0103559957</v>
      </c>
      <c r="H209" s="225" t="str">
        <f>IFERROR(VLOOKUP(A209,PLAN!B:AA,11,0),"")</f>
        <v>260716A49A</v>
      </c>
      <c r="I209" s="225">
        <f>IFERROR(VLOOKUP(A209,PLAN!B:AA,12,0),"")</f>
        <v>1524</v>
      </c>
      <c r="J209" s="225" t="str">
        <f>IFERROR(VLOOKUP(A209,PLAN!B:AA,15,0),"")</f>
        <v>China</v>
      </c>
      <c r="K209" s="225">
        <f>IFERROR(VLOOKUP(A209,PLAN!B:AA,23,0),"")</f>
        <v>0</v>
      </c>
      <c r="L209" s="227">
        <f>IFERROR(VLOOKUP(A209,PLAN!B:AA,24,0),"")</f>
        <v>0</v>
      </c>
      <c r="M209" s="225" t="str">
        <f>IFERROR(VLOOKUP(A209,PLAN!B:AA,3,0),"")</f>
        <v>2332447-0-C-CN</v>
      </c>
      <c r="N209" s="225">
        <f>IFERROR(VLOOKUP(A209,PLAN!B:AA,2,0),"")</f>
        <v>12125021</v>
      </c>
      <c r="O209" s="290" t="s">
        <v>1399</v>
      </c>
      <c r="P209" s="337" t="s">
        <v>1400</v>
      </c>
      <c r="Q209" s="154">
        <v>213</v>
      </c>
      <c r="R209" s="231" t="str">
        <f>IFERROR(VLOOKUP(P209,[6]Sheet1!$F:$I,4,),"")</f>
        <v/>
      </c>
      <c r="S209" s="232">
        <f>IFERROR(VLOOKUP(A209,PLAN!B:AA,19,0),"")</f>
        <v>46226</v>
      </c>
      <c r="T209" s="225" t="str">
        <f>IFERROR(VLOOKUP(A209,PLAN!B:AA,20,0),"")</f>
        <v>M8</v>
      </c>
      <c r="U209" s="233"/>
      <c r="V209" s="165"/>
      <c r="W209" s="234" t="str">
        <f>IFERROR(VLOOKUP(A209,PLAN!B:AB,21,),"")</f>
        <v>CAG</v>
      </c>
      <c r="X209" s="164"/>
      <c r="Y209" s="148" t="s">
        <v>1387</v>
      </c>
      <c r="Z209" s="338">
        <f>VLOOKUP(Y209,PLAN!B:AI,19,0)</f>
        <v>46226</v>
      </c>
    </row>
    <row r="210" spans="1:26" s="163" customFormat="1" ht="21.6" hidden="1" customHeight="1">
      <c r="A210" s="177"/>
      <c r="B210" s="225"/>
      <c r="C210" s="225"/>
      <c r="D210" s="225"/>
      <c r="E210" s="225"/>
      <c r="F210" s="226"/>
      <c r="G210" s="225"/>
      <c r="H210" s="225"/>
      <c r="I210" s="225"/>
      <c r="J210" s="225"/>
      <c r="K210" s="225"/>
      <c r="L210" s="227"/>
      <c r="M210" s="225"/>
      <c r="N210" s="225"/>
      <c r="O210" s="290" t="s">
        <v>373</v>
      </c>
      <c r="P210" s="337" t="s">
        <v>374</v>
      </c>
      <c r="Q210" s="154">
        <v>21</v>
      </c>
      <c r="R210" s="231" t="str">
        <f>IFERROR(VLOOKUP(P210,[6]Sheet1!$F:$I,4,),"")</f>
        <v/>
      </c>
      <c r="S210" s="232"/>
      <c r="T210" s="225"/>
      <c r="U210" s="233"/>
      <c r="V210" s="165"/>
      <c r="W210" s="234" t="s">
        <v>252</v>
      </c>
      <c r="X210" s="164"/>
      <c r="Y210" s="148"/>
      <c r="Z210" s="338">
        <v>46226</v>
      </c>
    </row>
    <row r="211" spans="1:26" s="163" customFormat="1" ht="21.6" hidden="1" customHeight="1">
      <c r="A211" s="177"/>
      <c r="B211" s="225"/>
      <c r="C211" s="225"/>
      <c r="D211" s="225"/>
      <c r="E211" s="225"/>
      <c r="F211" s="226"/>
      <c r="G211" s="225"/>
      <c r="H211" s="225"/>
      <c r="I211" s="225"/>
      <c r="J211" s="225"/>
      <c r="K211" s="225"/>
      <c r="L211" s="227"/>
      <c r="M211" s="225"/>
      <c r="N211" s="225"/>
      <c r="O211" s="290" t="s">
        <v>1401</v>
      </c>
      <c r="P211" s="337" t="s">
        <v>1402</v>
      </c>
      <c r="Q211" s="154">
        <v>215</v>
      </c>
      <c r="R211" s="231" t="str">
        <f>IFERROR(VLOOKUP(P211,[6]Sheet1!$F:$I,4,),"")</f>
        <v/>
      </c>
      <c r="S211" s="232"/>
      <c r="T211" s="225"/>
      <c r="U211" s="233"/>
      <c r="V211" s="165"/>
      <c r="W211" s="234" t="s">
        <v>252</v>
      </c>
      <c r="X211" s="164"/>
      <c r="Y211" s="148"/>
      <c r="Z211" s="338">
        <v>46226</v>
      </c>
    </row>
    <row r="212" spans="1:26" s="163" customFormat="1" ht="21.6" hidden="1" customHeight="1">
      <c r="A212" s="177"/>
      <c r="B212" s="225"/>
      <c r="C212" s="225"/>
      <c r="D212" s="225"/>
      <c r="E212" s="225"/>
      <c r="F212" s="226"/>
      <c r="G212" s="225"/>
      <c r="H212" s="225"/>
      <c r="I212" s="225"/>
      <c r="J212" s="225"/>
      <c r="K212" s="225"/>
      <c r="L212" s="227"/>
      <c r="M212" s="225"/>
      <c r="N212" s="225"/>
      <c r="O212" s="290" t="s">
        <v>1403</v>
      </c>
      <c r="P212" s="337" t="s">
        <v>1404</v>
      </c>
      <c r="Q212" s="154">
        <v>215</v>
      </c>
      <c r="R212" s="231" t="str">
        <f>IFERROR(VLOOKUP(P212,[6]Sheet1!$F:$I,4,),"")</f>
        <v/>
      </c>
      <c r="S212" s="232"/>
      <c r="T212" s="225"/>
      <c r="U212" s="233"/>
      <c r="V212" s="165"/>
      <c r="W212" s="234" t="s">
        <v>252</v>
      </c>
      <c r="X212" s="164"/>
      <c r="Y212" s="148"/>
      <c r="Z212" s="338">
        <v>46226</v>
      </c>
    </row>
    <row r="213" spans="1:26" s="163" customFormat="1" ht="21.6" hidden="1" customHeight="1">
      <c r="A213" s="177"/>
      <c r="B213" s="225"/>
      <c r="C213" s="225"/>
      <c r="D213" s="225"/>
      <c r="E213" s="225"/>
      <c r="F213" s="226"/>
      <c r="G213" s="225"/>
      <c r="H213" s="225"/>
      <c r="I213" s="225"/>
      <c r="J213" s="225"/>
      <c r="K213" s="225"/>
      <c r="L213" s="227"/>
      <c r="M213" s="225"/>
      <c r="N213" s="225"/>
      <c r="O213" s="290" t="s">
        <v>1405</v>
      </c>
      <c r="P213" s="337" t="s">
        <v>1406</v>
      </c>
      <c r="Q213" s="154">
        <v>215</v>
      </c>
      <c r="R213" s="231" t="str">
        <f>IFERROR(VLOOKUP(P213,[6]Sheet1!$F:$I,4,),"")</f>
        <v/>
      </c>
      <c r="S213" s="232"/>
      <c r="T213" s="225"/>
      <c r="U213" s="233"/>
      <c r="V213" s="165"/>
      <c r="W213" s="234" t="s">
        <v>252</v>
      </c>
      <c r="X213" s="164"/>
      <c r="Y213" s="148"/>
      <c r="Z213" s="338">
        <v>46226</v>
      </c>
    </row>
    <row r="214" spans="1:26" s="163" customFormat="1" ht="21.6" hidden="1" customHeight="1">
      <c r="A214" s="177"/>
      <c r="B214" s="225"/>
      <c r="C214" s="225"/>
      <c r="D214" s="225"/>
      <c r="E214" s="225"/>
      <c r="F214" s="226"/>
      <c r="G214" s="225"/>
      <c r="H214" s="225"/>
      <c r="I214" s="225"/>
      <c r="J214" s="225"/>
      <c r="K214" s="225"/>
      <c r="L214" s="227"/>
      <c r="M214" s="225"/>
      <c r="N214" s="225"/>
      <c r="O214" s="290" t="s">
        <v>1407</v>
      </c>
      <c r="P214" s="337" t="s">
        <v>1408</v>
      </c>
      <c r="Q214" s="154">
        <v>215</v>
      </c>
      <c r="R214" s="231" t="str">
        <f>IFERROR(VLOOKUP(P214,[6]Sheet1!$F:$I,4,),"")</f>
        <v/>
      </c>
      <c r="S214" s="232"/>
      <c r="T214" s="225"/>
      <c r="U214" s="233"/>
      <c r="V214" s="165"/>
      <c r="W214" s="234" t="s">
        <v>252</v>
      </c>
      <c r="X214" s="164"/>
      <c r="Y214" s="148"/>
      <c r="Z214" s="338">
        <v>46226</v>
      </c>
    </row>
    <row r="215" spans="1:26" s="163" customFormat="1" ht="21.6" hidden="1" customHeight="1">
      <c r="A215" s="177"/>
      <c r="B215" s="225"/>
      <c r="C215" s="225"/>
      <c r="D215" s="225"/>
      <c r="E215" s="225"/>
      <c r="F215" s="226"/>
      <c r="G215" s="225"/>
      <c r="H215" s="225"/>
      <c r="I215" s="225"/>
      <c r="J215" s="225"/>
      <c r="K215" s="225"/>
      <c r="L215" s="227"/>
      <c r="M215" s="225"/>
      <c r="N215" s="225"/>
      <c r="O215" s="290" t="s">
        <v>1409</v>
      </c>
      <c r="P215" s="257" t="s">
        <v>1410</v>
      </c>
      <c r="Q215" s="154">
        <v>214</v>
      </c>
      <c r="R215" s="231" t="str">
        <f>IFERROR(VLOOKUP(P215,[6]Sheet1!$F:$I,4,),"")</f>
        <v/>
      </c>
      <c r="S215" s="232"/>
      <c r="T215" s="225"/>
      <c r="U215" s="233"/>
      <c r="V215" s="165"/>
      <c r="W215" s="234" t="s">
        <v>252</v>
      </c>
      <c r="X215" s="164"/>
      <c r="Y215" s="148"/>
      <c r="Z215" s="338">
        <v>46226</v>
      </c>
    </row>
    <row r="216" spans="1:26" s="163" customFormat="1" ht="21.6" hidden="1" customHeight="1">
      <c r="A216" s="177"/>
      <c r="B216" s="225"/>
      <c r="C216" s="225"/>
      <c r="D216" s="225"/>
      <c r="E216" s="225"/>
      <c r="F216" s="226"/>
      <c r="G216" s="225"/>
      <c r="H216" s="225"/>
      <c r="I216" s="225"/>
      <c r="J216" s="225"/>
      <c r="K216" s="225"/>
      <c r="L216" s="227"/>
      <c r="M216" s="225"/>
      <c r="N216" s="225"/>
      <c r="O216" s="290" t="s">
        <v>1411</v>
      </c>
      <c r="P216" s="337" t="s">
        <v>1412</v>
      </c>
      <c r="Q216" s="154">
        <v>216</v>
      </c>
      <c r="R216" s="231" t="str">
        <f>IFERROR(VLOOKUP(P216,[6]Sheet1!$F:$I,4,),"")</f>
        <v/>
      </c>
      <c r="S216" s="232"/>
      <c r="T216" s="225"/>
      <c r="U216" s="233"/>
      <c r="V216" s="165"/>
      <c r="W216" s="234" t="s">
        <v>252</v>
      </c>
      <c r="X216" s="164"/>
      <c r="Y216" s="148"/>
      <c r="Z216" s="338">
        <v>46226</v>
      </c>
    </row>
    <row r="217" spans="1:26" s="163" customFormat="1" ht="21.6" hidden="1" customHeight="1">
      <c r="A217" s="177" t="str">
        <f t="shared" ref="A217" si="21">Y217</f>
        <v>Aug08-02</v>
      </c>
      <c r="B217" s="225">
        <f>IFERROR(VLOOKUP(A217,PLAN!B:AA,5,0),"")</f>
        <v>11133759</v>
      </c>
      <c r="C217" s="225" t="str">
        <f>IFERROR(VLOOKUP(A217,PLAN!B:AA,6,0),"")</f>
        <v>1456045-Q-A</v>
      </c>
      <c r="D217" s="225" t="str">
        <f>IFERROR(VLOOKUP(A217,PLAN!B:AA,7,0),"")</f>
        <v>STM180-14S CN</v>
      </c>
      <c r="E217" s="225" t="str">
        <f>IFERROR(VLOOKUP(A217,PLAN!B:AA,4,0),"")</f>
        <v>1001920374</v>
      </c>
      <c r="F217" s="226">
        <f>IFERROR(VLOOKUP(A217,PLAN!B:AA,9,0),"")</f>
        <v>46242</v>
      </c>
      <c r="G217" s="225" t="str">
        <f>IFERROR(VLOOKUP(A217,PLAN!B:AA,10,0),"")</f>
        <v>0103559958</v>
      </c>
      <c r="H217" s="225" t="str">
        <f>IFERROR(VLOOKUP(A217,PLAN!B:AA,11,0),"")</f>
        <v>260716A50A</v>
      </c>
      <c r="I217" s="225">
        <f>IFERROR(VLOOKUP(A217,PLAN!B:AA,12,0),"")</f>
        <v>616</v>
      </c>
      <c r="J217" s="225" t="str">
        <f>IFERROR(VLOOKUP(A217,PLAN!B:AA,15,0),"")</f>
        <v>China</v>
      </c>
      <c r="K217" s="225">
        <f>IFERROR(VLOOKUP(A217,PLAN!B:AA,23,0),"")</f>
        <v>3</v>
      </c>
      <c r="L217" s="227">
        <f>IFERROR(VLOOKUP(A217,PLAN!B:AA,24,0),"")</f>
        <v>0</v>
      </c>
      <c r="M217" s="225" t="str">
        <f>IFERROR(VLOOKUP(A217,PLAN!B:AA,3,0),"")</f>
        <v>2332447-0-C-CN</v>
      </c>
      <c r="N217" s="225">
        <f>IFERROR(VLOOKUP(A217,PLAN!B:AA,2,0),"")</f>
        <v>12125021</v>
      </c>
      <c r="O217" s="290" t="s">
        <v>1413</v>
      </c>
      <c r="P217" s="257" t="s">
        <v>1414</v>
      </c>
      <c r="Q217" s="154">
        <v>216</v>
      </c>
      <c r="R217" s="231" t="str">
        <f>IFERROR(VLOOKUP(P217,[6]Sheet1!$F:$I,4,),"")</f>
        <v/>
      </c>
      <c r="S217" s="232">
        <f>IFERROR(VLOOKUP(A217,PLAN!B:AA,19,0),"")</f>
        <v>46226</v>
      </c>
      <c r="T217" s="225" t="str">
        <f>IFERROR(VLOOKUP(A217,PLAN!B:AA,20,0),"")</f>
        <v>M8</v>
      </c>
      <c r="U217" s="233"/>
      <c r="V217" s="165"/>
      <c r="W217" s="234" t="str">
        <f>IFERROR(VLOOKUP(A217,PLAN!B:AB,21,),"")</f>
        <v>CAG</v>
      </c>
      <c r="X217" s="164"/>
      <c r="Y217" s="148" t="s">
        <v>1398</v>
      </c>
      <c r="Z217" s="338">
        <f>VLOOKUP(Y217,PLAN!B:AI,19,0)</f>
        <v>46226</v>
      </c>
    </row>
    <row r="218" spans="1:26" s="163" customFormat="1" ht="21.6" hidden="1" customHeight="1">
      <c r="A218" s="177">
        <f t="shared" si="19"/>
        <v>0</v>
      </c>
      <c r="B218" s="225" t="str">
        <f>IFERROR(VLOOKUP(A218,PLAN!B:AA,5,0),"")</f>
        <v/>
      </c>
      <c r="C218" s="225" t="str">
        <f>IFERROR(VLOOKUP(A218,PLAN!B:AA,6,0),"")</f>
        <v/>
      </c>
      <c r="D218" s="225" t="str">
        <f>IFERROR(VLOOKUP(A218,PLAN!B:AA,7,0),"")</f>
        <v/>
      </c>
      <c r="E218" s="225" t="str">
        <f>IFERROR(VLOOKUP(A218,PLAN!B:AA,4,0),"")</f>
        <v/>
      </c>
      <c r="F218" s="226" t="str">
        <f>IFERROR(VLOOKUP(A218,PLAN!B:AA,9,0),"")</f>
        <v/>
      </c>
      <c r="G218" s="225" t="str">
        <f>IFERROR(VLOOKUP(A218,PLAN!B:AA,10,0),"")</f>
        <v/>
      </c>
      <c r="H218" s="225" t="str">
        <f>IFERROR(VLOOKUP(A218,PLAN!B:AA,11,0),"")</f>
        <v/>
      </c>
      <c r="I218" s="225" t="str">
        <f>IFERROR(VLOOKUP(A218,PLAN!B:AA,12,0),"")</f>
        <v/>
      </c>
      <c r="J218" s="225" t="str">
        <f>IFERROR(VLOOKUP(A218,PLAN!B:AA,15,0),"")</f>
        <v/>
      </c>
      <c r="K218" s="225" t="str">
        <f>IFERROR(VLOOKUP(A218,PLAN!B:AA,23,0),"")</f>
        <v/>
      </c>
      <c r="L218" s="227" t="str">
        <f>IFERROR(VLOOKUP(A218,PLAN!B:AA,24,0),"")</f>
        <v/>
      </c>
      <c r="M218" s="225" t="str">
        <f>IFERROR(VLOOKUP(A218,PLAN!B:AA,3,0),"")</f>
        <v/>
      </c>
      <c r="N218" s="225" t="str">
        <f>IFERROR(VLOOKUP(A218,PLAN!B:AA,2,0),"")</f>
        <v/>
      </c>
      <c r="O218" s="290" t="s">
        <v>1415</v>
      </c>
      <c r="P218" s="257" t="s">
        <v>1416</v>
      </c>
      <c r="Q218" s="154">
        <v>216</v>
      </c>
      <c r="R218" s="231" t="str">
        <f>IFERROR(VLOOKUP(P218,[6]Sheet1!$F:$I,4,),"")</f>
        <v/>
      </c>
      <c r="S218" s="232" t="str">
        <f>IFERROR(VLOOKUP(A218,PLAN!B:AA,19,0),"")</f>
        <v/>
      </c>
      <c r="T218" s="225" t="str">
        <f>IFERROR(VLOOKUP(A218,PLAN!B:AA,20,0),"")</f>
        <v/>
      </c>
      <c r="U218" s="233"/>
      <c r="V218" s="165"/>
      <c r="W218" s="234" t="s">
        <v>252</v>
      </c>
      <c r="X218" s="164"/>
      <c r="Y218" s="148"/>
      <c r="Z218" s="338">
        <v>46226</v>
      </c>
    </row>
    <row r="219" spans="1:26" s="163" customFormat="1" ht="21.6" hidden="1" customHeight="1">
      <c r="A219" s="177">
        <f t="shared" si="19"/>
        <v>0</v>
      </c>
      <c r="B219" s="225" t="str">
        <f>IFERROR(VLOOKUP(A219,PLAN!B:AA,5,0),"")</f>
        <v/>
      </c>
      <c r="C219" s="225" t="str">
        <f>IFERROR(VLOOKUP(A219,PLAN!B:AA,6,0),"")</f>
        <v/>
      </c>
      <c r="D219" s="225" t="str">
        <f>IFERROR(VLOOKUP(A219,PLAN!B:AA,7,0),"")</f>
        <v/>
      </c>
      <c r="E219" s="225" t="str">
        <f>IFERROR(VLOOKUP(A219,PLAN!B:AA,4,0),"")</f>
        <v/>
      </c>
      <c r="F219" s="226" t="str">
        <f>IFERROR(VLOOKUP(A219,PLAN!B:AA,9,0),"")</f>
        <v/>
      </c>
      <c r="G219" s="225" t="str">
        <f>IFERROR(VLOOKUP(A219,PLAN!B:AA,10,0),"")</f>
        <v/>
      </c>
      <c r="H219" s="225" t="str">
        <f>IFERROR(VLOOKUP(A219,PLAN!B:AA,11,0),"")</f>
        <v/>
      </c>
      <c r="I219" s="225" t="str">
        <f>IFERROR(VLOOKUP(A219,PLAN!B:AA,12,0),"")</f>
        <v/>
      </c>
      <c r="J219" s="225" t="str">
        <f>IFERROR(VLOOKUP(A219,PLAN!B:AA,15,0),"")</f>
        <v/>
      </c>
      <c r="K219" s="225" t="str">
        <f>IFERROR(VLOOKUP(A219,PLAN!B:AA,23,0),"")</f>
        <v/>
      </c>
      <c r="L219" s="227" t="str">
        <f>IFERROR(VLOOKUP(A219,PLAN!B:AA,24,0),"")</f>
        <v/>
      </c>
      <c r="M219" s="225" t="str">
        <f>IFERROR(VLOOKUP(A219,PLAN!B:AA,3,0),"")</f>
        <v/>
      </c>
      <c r="N219" s="225" t="str">
        <f>IFERROR(VLOOKUP(A219,PLAN!B:AA,2,0),"")</f>
        <v/>
      </c>
      <c r="O219" s="290" t="s">
        <v>1417</v>
      </c>
      <c r="P219" s="337" t="s">
        <v>1418</v>
      </c>
      <c r="Q219" s="154">
        <f>I217-Q217-Q218</f>
        <v>184</v>
      </c>
      <c r="R219" s="231" t="str">
        <f>IFERROR(VLOOKUP(P219,[6]Sheet1!$F:$I,4,),"")</f>
        <v/>
      </c>
      <c r="S219" s="232" t="str">
        <f>IFERROR(VLOOKUP(A219,PLAN!B:AA,19,0),"")</f>
        <v/>
      </c>
      <c r="T219" s="225" t="str">
        <f>IFERROR(VLOOKUP(A219,PLAN!B:AA,20,0),"")</f>
        <v/>
      </c>
      <c r="U219" s="233"/>
      <c r="V219" s="165"/>
      <c r="W219" s="234" t="s">
        <v>252</v>
      </c>
      <c r="X219" s="164"/>
      <c r="Y219" s="148"/>
      <c r="Z219" s="338">
        <v>46226</v>
      </c>
    </row>
    <row r="220" spans="1:26" s="163" customFormat="1" ht="21.6" hidden="1" customHeight="1">
      <c r="A220" s="177" t="str">
        <f t="shared" si="19"/>
        <v>Aug03-01</v>
      </c>
      <c r="B220" s="225">
        <f>IFERROR(VLOOKUP(A220,PLAN!B:AA,5,0),"")</f>
        <v>11134237</v>
      </c>
      <c r="C220" s="225" t="str">
        <f>IFERROR(VLOOKUP(A220,PLAN!B:AA,6,0),"")</f>
        <v>1436196-Q-A</v>
      </c>
      <c r="D220" s="225" t="str">
        <f>IFERROR(VLOOKUP(A220,PLAN!B:AA,7,0),"")</f>
        <v>AHW14R004S CN</v>
      </c>
      <c r="E220" s="225" t="str">
        <f>IFERROR(VLOOKUP(A220,PLAN!B:AA,4,0),"")</f>
        <v>1001921480</v>
      </c>
      <c r="F220" s="226">
        <f>IFERROR(VLOOKUP(A220,PLAN!B:AA,9,0),"")</f>
        <v>46237</v>
      </c>
      <c r="G220" s="225" t="str">
        <f>IFERROR(VLOOKUP(A220,PLAN!B:AA,10,0),"")</f>
        <v>0103563246</v>
      </c>
      <c r="H220" s="225" t="str">
        <f>IFERROR(VLOOKUP(A220,PLAN!B:AA,11,0),"")</f>
        <v>260720A01A</v>
      </c>
      <c r="I220" s="225">
        <f>IFERROR(VLOOKUP(A220,PLAN!B:AA,12,0),"")</f>
        <v>3586</v>
      </c>
      <c r="J220" s="225" t="str">
        <f>IFERROR(VLOOKUP(A220,PLAN!B:AA,15,0),"")</f>
        <v>China</v>
      </c>
      <c r="K220" s="225">
        <f>IFERROR(VLOOKUP(A220,PLAN!B:AA,23,0),"")</f>
        <v>0</v>
      </c>
      <c r="L220" s="227">
        <f>IFERROR(VLOOKUP(A220,PLAN!B:AA,24,0),"")</f>
        <v>0</v>
      </c>
      <c r="M220" s="225" t="str">
        <f>IFERROR(VLOOKUP(A220,PLAN!B:AA,3,0),"")</f>
        <v>2332200-0-C-CN</v>
      </c>
      <c r="N220" s="225">
        <f>IFERROR(VLOOKUP(A220,PLAN!B:AA,2,0),"")</f>
        <v>12125012</v>
      </c>
      <c r="O220" s="290" t="s">
        <v>1273</v>
      </c>
      <c r="P220" s="337" t="s">
        <v>1274</v>
      </c>
      <c r="Q220" s="154">
        <v>243</v>
      </c>
      <c r="R220" s="231" t="str">
        <f>IFERROR(VLOOKUP(P220,[6]Sheet1!$F:$I,4,),"")</f>
        <v/>
      </c>
      <c r="S220" s="232">
        <f>IFERROR(VLOOKUP(A220,PLAN!B:AA,19,0),"")</f>
        <v>46227</v>
      </c>
      <c r="T220" s="225" t="str">
        <f>IFERROR(VLOOKUP(A220,PLAN!B:AA,20,0),"")</f>
        <v>M1</v>
      </c>
      <c r="U220" s="233"/>
      <c r="V220" s="165"/>
      <c r="W220" s="234" t="str">
        <f>IFERROR(VLOOKUP(A220,PLAN!B:AB,21,),"")</f>
        <v>F3</v>
      </c>
      <c r="X220" s="164"/>
      <c r="Y220" s="148" t="s">
        <v>1562</v>
      </c>
      <c r="Z220" s="338">
        <f>VLOOKUP(Y220,PLAN!B:AI,19,0)</f>
        <v>46227</v>
      </c>
    </row>
    <row r="221" spans="1:26" s="163" customFormat="1" ht="21.6" hidden="1" customHeight="1">
      <c r="A221" s="177"/>
      <c r="B221" s="225"/>
      <c r="C221" s="225"/>
      <c r="D221" s="225"/>
      <c r="E221" s="225"/>
      <c r="F221" s="226"/>
      <c r="G221" s="225"/>
      <c r="H221" s="225"/>
      <c r="I221" s="225"/>
      <c r="J221" s="225"/>
      <c r="K221" s="225"/>
      <c r="L221" s="227"/>
      <c r="M221" s="225"/>
      <c r="N221" s="225"/>
      <c r="O221" s="290" t="s">
        <v>1668</v>
      </c>
      <c r="P221" s="258" t="s">
        <v>1669</v>
      </c>
      <c r="Q221" s="154">
        <v>1260</v>
      </c>
      <c r="R221" s="231"/>
      <c r="S221" s="232"/>
      <c r="T221" s="225"/>
      <c r="U221" s="233"/>
      <c r="V221" s="165"/>
      <c r="W221" s="234" t="s">
        <v>40</v>
      </c>
      <c r="X221" s="164"/>
      <c r="Y221" s="148"/>
      <c r="Z221" s="338">
        <v>46227</v>
      </c>
    </row>
    <row r="222" spans="1:26" s="163" customFormat="1" ht="21.6" hidden="1" customHeight="1">
      <c r="A222" s="177"/>
      <c r="B222" s="225"/>
      <c r="C222" s="225"/>
      <c r="D222" s="225"/>
      <c r="E222" s="225"/>
      <c r="F222" s="226"/>
      <c r="G222" s="225"/>
      <c r="H222" s="225"/>
      <c r="I222" s="225"/>
      <c r="J222" s="225"/>
      <c r="K222" s="225"/>
      <c r="L222" s="227"/>
      <c r="M222" s="225"/>
      <c r="N222" s="225"/>
      <c r="O222" s="290" t="s">
        <v>1029</v>
      </c>
      <c r="P222" s="337" t="s">
        <v>1030</v>
      </c>
      <c r="Q222" s="154">
        <v>14</v>
      </c>
      <c r="R222" s="231"/>
      <c r="S222" s="232"/>
      <c r="T222" s="225"/>
      <c r="U222" s="233"/>
      <c r="V222" s="165"/>
      <c r="W222" s="234" t="s">
        <v>40</v>
      </c>
      <c r="X222" s="164"/>
      <c r="Y222" s="148"/>
      <c r="Z222" s="338">
        <v>46227</v>
      </c>
    </row>
    <row r="223" spans="1:26" s="163" customFormat="1" ht="21.6" hidden="1" customHeight="1">
      <c r="A223" s="177"/>
      <c r="B223" s="225"/>
      <c r="C223" s="225"/>
      <c r="D223" s="225"/>
      <c r="E223" s="225"/>
      <c r="F223" s="226"/>
      <c r="G223" s="225"/>
      <c r="H223" s="225"/>
      <c r="I223" s="225"/>
      <c r="J223" s="225"/>
      <c r="K223" s="225"/>
      <c r="L223" s="227"/>
      <c r="M223" s="225"/>
      <c r="N223" s="225"/>
      <c r="O223" s="290" t="s">
        <v>1323</v>
      </c>
      <c r="P223" s="258" t="s">
        <v>1324</v>
      </c>
      <c r="Q223" s="154">
        <v>941</v>
      </c>
      <c r="R223" s="231"/>
      <c r="S223" s="232"/>
      <c r="T223" s="225"/>
      <c r="U223" s="233"/>
      <c r="V223" s="165"/>
      <c r="W223" s="234" t="s">
        <v>40</v>
      </c>
      <c r="X223" s="164"/>
      <c r="Y223" s="148"/>
      <c r="Z223" s="338">
        <v>46227</v>
      </c>
    </row>
    <row r="224" spans="1:26" s="163" customFormat="1" ht="21.6" hidden="1" customHeight="1">
      <c r="A224" s="177"/>
      <c r="B224" s="225"/>
      <c r="C224" s="225"/>
      <c r="D224" s="225"/>
      <c r="E224" s="225"/>
      <c r="F224" s="226"/>
      <c r="G224" s="225"/>
      <c r="H224" s="225"/>
      <c r="I224" s="225"/>
      <c r="J224" s="225"/>
      <c r="K224" s="225"/>
      <c r="L224" s="227"/>
      <c r="M224" s="225"/>
      <c r="N224" s="225"/>
      <c r="O224" s="290" t="s">
        <v>1333</v>
      </c>
      <c r="P224" s="258" t="s">
        <v>1334</v>
      </c>
      <c r="Q224" s="154">
        <v>150</v>
      </c>
      <c r="R224" s="231"/>
      <c r="S224" s="232"/>
      <c r="T224" s="225"/>
      <c r="U224" s="233"/>
      <c r="V224" s="165"/>
      <c r="W224" s="234" t="s">
        <v>40</v>
      </c>
      <c r="X224" s="164"/>
      <c r="Y224" s="148"/>
      <c r="Z224" s="338">
        <v>46227</v>
      </c>
    </row>
    <row r="225" spans="1:26" s="163" customFormat="1" ht="21.6" hidden="1" customHeight="1">
      <c r="A225" s="177"/>
      <c r="B225" s="225"/>
      <c r="C225" s="225"/>
      <c r="D225" s="225"/>
      <c r="E225" s="225"/>
      <c r="F225" s="226"/>
      <c r="G225" s="225"/>
      <c r="H225" s="225"/>
      <c r="I225" s="225"/>
      <c r="J225" s="225"/>
      <c r="K225" s="225"/>
      <c r="L225" s="227"/>
      <c r="M225" s="225"/>
      <c r="N225" s="225"/>
      <c r="O225" s="290" t="s">
        <v>1670</v>
      </c>
      <c r="P225" s="258" t="s">
        <v>1671</v>
      </c>
      <c r="Q225" s="154">
        <f>I220-Q220-Q221-Q222-Q223-Q224</f>
        <v>978</v>
      </c>
      <c r="R225" s="231"/>
      <c r="S225" s="232"/>
      <c r="T225" s="225"/>
      <c r="U225" s="233"/>
      <c r="V225" s="165"/>
      <c r="W225" s="234" t="s">
        <v>40</v>
      </c>
      <c r="X225" s="164"/>
      <c r="Y225" s="148"/>
      <c r="Z225" s="338">
        <v>46227</v>
      </c>
    </row>
    <row r="226" spans="1:26" s="163" customFormat="1" ht="21.6" hidden="1" customHeight="1">
      <c r="A226" s="177" t="str">
        <f t="shared" si="19"/>
        <v>Aug03-02</v>
      </c>
      <c r="B226" s="225">
        <f>IFERROR(VLOOKUP(A226,PLAN!B:AA,5,0),"")</f>
        <v>11134237</v>
      </c>
      <c r="C226" s="225" t="str">
        <f>IFERROR(VLOOKUP(A226,PLAN!B:AA,6,0),"")</f>
        <v>1436196-Q-A</v>
      </c>
      <c r="D226" s="225" t="str">
        <f>IFERROR(VLOOKUP(A226,PLAN!B:AA,7,0),"")</f>
        <v>AHW14R004S CN</v>
      </c>
      <c r="E226" s="225" t="str">
        <f>IFERROR(VLOOKUP(A226,PLAN!B:AA,4,0),"")</f>
        <v>1001921481</v>
      </c>
      <c r="F226" s="226">
        <f>IFERROR(VLOOKUP(A226,PLAN!B:AA,9,0),"")</f>
        <v>46237</v>
      </c>
      <c r="G226" s="225" t="str">
        <f>IFERROR(VLOOKUP(A226,PLAN!B:AA,10,0),"")</f>
        <v>0103563247</v>
      </c>
      <c r="H226" s="225" t="str">
        <f>IFERROR(VLOOKUP(A226,PLAN!B:AA,11,0),"")</f>
        <v>260720A02A</v>
      </c>
      <c r="I226" s="225">
        <f>IFERROR(VLOOKUP(A226,PLAN!B:AA,12,0),"")</f>
        <v>2516</v>
      </c>
      <c r="J226" s="225" t="str">
        <f>IFERROR(VLOOKUP(A226,PLAN!B:AA,15,0),"")</f>
        <v>China</v>
      </c>
      <c r="K226" s="225">
        <f>IFERROR(VLOOKUP(A226,PLAN!B:AA,23,0),"")</f>
        <v>0</v>
      </c>
      <c r="L226" s="227">
        <f>IFERROR(VLOOKUP(A226,PLAN!B:AA,24,0),"")</f>
        <v>0</v>
      </c>
      <c r="M226" s="225" t="str">
        <f>IFERROR(VLOOKUP(A226,PLAN!B:AA,3,0),"")</f>
        <v>2332200-0-C-CN</v>
      </c>
      <c r="N226" s="225">
        <f>IFERROR(VLOOKUP(A226,PLAN!B:AA,2,0),"")</f>
        <v>12125012</v>
      </c>
      <c r="O226" s="290" t="s">
        <v>1672</v>
      </c>
      <c r="P226" s="258" t="s">
        <v>1673</v>
      </c>
      <c r="Q226" s="154">
        <v>1276</v>
      </c>
      <c r="R226" s="231" t="str">
        <f>IFERROR(VLOOKUP(P226,[6]Sheet1!$F:$I,4,),"")</f>
        <v/>
      </c>
      <c r="S226" s="232">
        <f>IFERROR(VLOOKUP(A226,PLAN!B:AA,19,0),"")</f>
        <v>46227</v>
      </c>
      <c r="T226" s="225" t="str">
        <f>IFERROR(VLOOKUP(A226,PLAN!B:AA,20,0),"")</f>
        <v>M2</v>
      </c>
      <c r="U226" s="233"/>
      <c r="V226" s="165"/>
      <c r="W226" s="234" t="str">
        <f>IFERROR(VLOOKUP(A226,PLAN!B:AB,21,),"")</f>
        <v>F3</v>
      </c>
      <c r="X226" s="164"/>
      <c r="Y226" s="148" t="s">
        <v>1567</v>
      </c>
      <c r="Z226" s="338">
        <f>VLOOKUP(Y226,PLAN!B:AI,19,0)</f>
        <v>46227</v>
      </c>
    </row>
    <row r="227" spans="1:26" s="163" customFormat="1" ht="21.6" hidden="1" customHeight="1">
      <c r="A227" s="177"/>
      <c r="B227" s="225"/>
      <c r="C227" s="225"/>
      <c r="D227" s="225"/>
      <c r="E227" s="225"/>
      <c r="F227" s="226"/>
      <c r="G227" s="225"/>
      <c r="H227" s="225"/>
      <c r="I227" s="225"/>
      <c r="J227" s="225"/>
      <c r="K227" s="225"/>
      <c r="L227" s="227"/>
      <c r="M227" s="225"/>
      <c r="N227" s="225"/>
      <c r="O227" s="290" t="s">
        <v>1674</v>
      </c>
      <c r="P227" s="258" t="s">
        <v>1675</v>
      </c>
      <c r="Q227" s="154">
        <f>I226-Q226</f>
        <v>1240</v>
      </c>
      <c r="R227" s="231"/>
      <c r="S227" s="232"/>
      <c r="T227" s="225"/>
      <c r="U227" s="233"/>
      <c r="V227" s="165"/>
      <c r="W227" s="234" t="s">
        <v>40</v>
      </c>
      <c r="X227" s="164"/>
      <c r="Y227" s="148"/>
      <c r="Z227" s="338">
        <v>46227</v>
      </c>
    </row>
    <row r="228" spans="1:26" s="163" customFormat="1" ht="21.6" hidden="1" customHeight="1">
      <c r="A228" s="177" t="str">
        <f t="shared" si="19"/>
        <v>Aug03-03</v>
      </c>
      <c r="B228" s="225">
        <f>IFERROR(VLOOKUP(A228,PLAN!B:AA,5,0),"")</f>
        <v>11134237</v>
      </c>
      <c r="C228" s="225" t="str">
        <f>IFERROR(VLOOKUP(A228,PLAN!B:AA,6,0),"")</f>
        <v>1436196-Q-A</v>
      </c>
      <c r="D228" s="225" t="str">
        <f>IFERROR(VLOOKUP(A228,PLAN!B:AA,7,0),"")</f>
        <v>AHW14R004S CN</v>
      </c>
      <c r="E228" s="225" t="str">
        <f>IFERROR(VLOOKUP(A228,PLAN!B:AA,4,0),"")</f>
        <v>1001921482</v>
      </c>
      <c r="F228" s="226">
        <f>IFERROR(VLOOKUP(A228,PLAN!B:AA,9,0),"")</f>
        <v>46237</v>
      </c>
      <c r="G228" s="225" t="str">
        <f>IFERROR(VLOOKUP(A228,PLAN!B:AA,10,0),"")</f>
        <v>0103563248</v>
      </c>
      <c r="H228" s="225" t="str">
        <f>IFERROR(VLOOKUP(A228,PLAN!B:AA,11,0),"")</f>
        <v>260720A03A</v>
      </c>
      <c r="I228" s="225">
        <f>IFERROR(VLOOKUP(A228,PLAN!B:AA,12,0),"")</f>
        <v>1069</v>
      </c>
      <c r="J228" s="225" t="str">
        <f>IFERROR(VLOOKUP(A228,PLAN!B:AA,15,0),"")</f>
        <v>China</v>
      </c>
      <c r="K228" s="225">
        <f>IFERROR(VLOOKUP(A228,PLAN!B:AA,23,0),"")</f>
        <v>3</v>
      </c>
      <c r="L228" s="227">
        <f>IFERROR(VLOOKUP(A228,PLAN!B:AA,24,0),"")</f>
        <v>0</v>
      </c>
      <c r="M228" s="225" t="str">
        <f>IFERROR(VLOOKUP(A228,PLAN!B:AA,3,0),"")</f>
        <v>2332200-0-C-CN</v>
      </c>
      <c r="N228" s="225">
        <f>IFERROR(VLOOKUP(A228,PLAN!B:AA,2,0),"")</f>
        <v>12125012</v>
      </c>
      <c r="O228" s="290" t="s">
        <v>1329</v>
      </c>
      <c r="P228" s="337" t="s">
        <v>1330</v>
      </c>
      <c r="Q228" s="154">
        <v>33</v>
      </c>
      <c r="R228" s="231" t="str">
        <f>IFERROR(VLOOKUP(P228,[6]Sheet1!$F:$I,4,),"")</f>
        <v/>
      </c>
      <c r="S228" s="232">
        <f>IFERROR(VLOOKUP(A228,PLAN!B:AA,19,0),"")</f>
        <v>46227</v>
      </c>
      <c r="T228" s="225" t="str">
        <f>IFERROR(VLOOKUP(A228,PLAN!B:AA,20,0),"")</f>
        <v>M2</v>
      </c>
      <c r="U228" s="233"/>
      <c r="V228" s="165"/>
      <c r="W228" s="234" t="str">
        <f>IFERROR(VLOOKUP(A228,PLAN!B:AB,21,),"")</f>
        <v>F3</v>
      </c>
      <c r="X228" s="164"/>
      <c r="Y228" s="148" t="s">
        <v>1568</v>
      </c>
      <c r="Z228" s="338">
        <f>VLOOKUP(Y228,PLAN!B:AI,19,0)</f>
        <v>46227</v>
      </c>
    </row>
    <row r="229" spans="1:26" s="163" customFormat="1" ht="21.6" hidden="1" customHeight="1">
      <c r="A229" s="177"/>
      <c r="B229" s="225"/>
      <c r="C229" s="225"/>
      <c r="D229" s="225"/>
      <c r="E229" s="225"/>
      <c r="F229" s="226"/>
      <c r="G229" s="225"/>
      <c r="H229" s="225"/>
      <c r="I229" s="225"/>
      <c r="J229" s="225"/>
      <c r="K229" s="225"/>
      <c r="L229" s="227"/>
      <c r="M229" s="225"/>
      <c r="N229" s="225"/>
      <c r="O229" s="290" t="s">
        <v>1676</v>
      </c>
      <c r="P229" s="258" t="s">
        <v>1677</v>
      </c>
      <c r="Q229" s="154">
        <v>430</v>
      </c>
      <c r="R229" s="231"/>
      <c r="S229" s="232"/>
      <c r="T229" s="225"/>
      <c r="U229" s="233"/>
      <c r="V229" s="165"/>
      <c r="W229" s="234" t="s">
        <v>40</v>
      </c>
      <c r="X229" s="164"/>
      <c r="Y229" s="148"/>
      <c r="Z229" s="338">
        <v>46227</v>
      </c>
    </row>
    <row r="230" spans="1:26" s="163" customFormat="1" ht="21.6" hidden="1" customHeight="1">
      <c r="A230" s="177"/>
      <c r="B230" s="225"/>
      <c r="C230" s="225"/>
      <c r="D230" s="225"/>
      <c r="E230" s="225"/>
      <c r="F230" s="226"/>
      <c r="G230" s="225"/>
      <c r="H230" s="225"/>
      <c r="I230" s="225"/>
      <c r="J230" s="225"/>
      <c r="K230" s="225"/>
      <c r="L230" s="227"/>
      <c r="M230" s="225"/>
      <c r="N230" s="225"/>
      <c r="O230" s="290" t="s">
        <v>1678</v>
      </c>
      <c r="P230" s="258" t="s">
        <v>1679</v>
      </c>
      <c r="Q230" s="154">
        <v>430</v>
      </c>
      <c r="R230" s="231"/>
      <c r="S230" s="232"/>
      <c r="T230" s="225"/>
      <c r="U230" s="233"/>
      <c r="V230" s="165"/>
      <c r="W230" s="234" t="s">
        <v>40</v>
      </c>
      <c r="X230" s="164"/>
      <c r="Y230" s="148"/>
      <c r="Z230" s="338">
        <v>46227</v>
      </c>
    </row>
    <row r="231" spans="1:26" s="163" customFormat="1" ht="21.6" hidden="1" customHeight="1">
      <c r="A231" s="177"/>
      <c r="B231" s="225"/>
      <c r="C231" s="225"/>
      <c r="D231" s="225"/>
      <c r="E231" s="225"/>
      <c r="F231" s="226"/>
      <c r="G231" s="225"/>
      <c r="H231" s="225"/>
      <c r="I231" s="225"/>
      <c r="J231" s="225"/>
      <c r="K231" s="225"/>
      <c r="L231" s="227"/>
      <c r="M231" s="225"/>
      <c r="N231" s="225"/>
      <c r="O231" s="290" t="s">
        <v>1680</v>
      </c>
      <c r="P231" s="258" t="s">
        <v>1681</v>
      </c>
      <c r="Q231" s="154">
        <f>I228-Q228-Q229-Q230</f>
        <v>176</v>
      </c>
      <c r="R231" s="231"/>
      <c r="S231" s="232"/>
      <c r="T231" s="225"/>
      <c r="U231" s="233"/>
      <c r="V231" s="165"/>
      <c r="W231" s="234" t="s">
        <v>40</v>
      </c>
      <c r="X231" s="164"/>
      <c r="Y231" s="148"/>
      <c r="Z231" s="338">
        <v>46227</v>
      </c>
    </row>
    <row r="232" spans="1:26" s="163" customFormat="1" ht="21.6" hidden="1" customHeight="1">
      <c r="A232" s="177" t="str">
        <f t="shared" si="19"/>
        <v>Aug03-04</v>
      </c>
      <c r="B232" s="225">
        <f>IFERROR(VLOOKUP(A232,PLAN!B:AA,5,0),"")</f>
        <v>11134342</v>
      </c>
      <c r="C232" s="225" t="str">
        <f>IFERROR(VLOOKUP(A232,PLAN!B:AA,6,0),"")</f>
        <v>1036068-S-AK-P</v>
      </c>
      <c r="D232" s="225" t="str">
        <f>IFERROR(VLOOKUP(A232,PLAN!B:AA,7,0),"")</f>
        <v>AHW14R001S CN</v>
      </c>
      <c r="E232" s="225" t="str">
        <f>IFERROR(VLOOKUP(A232,PLAN!B:AA,4,0),"")</f>
        <v>1001921483</v>
      </c>
      <c r="F232" s="226">
        <f>IFERROR(VLOOKUP(A232,PLAN!B:AA,9,0),"")</f>
        <v>46237</v>
      </c>
      <c r="G232" s="225" t="str">
        <f>IFERROR(VLOOKUP(A232,PLAN!B:AA,10,0),"")</f>
        <v>0103563249</v>
      </c>
      <c r="H232" s="225" t="str">
        <f>IFERROR(VLOOKUP(A232,PLAN!B:AA,11,0),"")</f>
        <v>260720A04A</v>
      </c>
      <c r="I232" s="225">
        <f>IFERROR(VLOOKUP(A232,PLAN!B:AA,12,0),"")</f>
        <v>2301</v>
      </c>
      <c r="J232" s="225" t="str">
        <f>IFERROR(VLOOKUP(A232,PLAN!B:AA,15,0),"")</f>
        <v>China</v>
      </c>
      <c r="K232" s="225">
        <f>IFERROR(VLOOKUP(A232,PLAN!B:AA,23,0),"")</f>
        <v>0</v>
      </c>
      <c r="L232" s="227">
        <f>IFERROR(VLOOKUP(A232,PLAN!B:AA,24,0),"")</f>
        <v>0</v>
      </c>
      <c r="M232" s="225" t="str">
        <f>IFERROR(VLOOKUP(A232,PLAN!B:AA,3,0),"")</f>
        <v>2332192-0-C-PH</v>
      </c>
      <c r="N232" s="225">
        <f>IFERROR(VLOOKUP(A232,PLAN!B:AA,2,0),"")</f>
        <v>12134058</v>
      </c>
      <c r="O232" s="290" t="s">
        <v>668</v>
      </c>
      <c r="P232" s="257" t="s">
        <v>669</v>
      </c>
      <c r="Q232" s="154">
        <v>227</v>
      </c>
      <c r="R232" s="231" t="str">
        <f>IFERROR(VLOOKUP(P232,[6]Sheet1!$F:$I,4,),"")</f>
        <v/>
      </c>
      <c r="S232" s="232">
        <f>IFERROR(VLOOKUP(A232,PLAN!B:AA,19,0),"")</f>
        <v>46227</v>
      </c>
      <c r="T232" s="225" t="str">
        <f>IFERROR(VLOOKUP(A232,PLAN!B:AA,20,0),"")</f>
        <v>M3</v>
      </c>
      <c r="U232" s="233"/>
      <c r="V232" s="165"/>
      <c r="W232" s="234" t="str">
        <f>IFERROR(VLOOKUP(A232,PLAN!B:AB,21,),"")</f>
        <v>F3</v>
      </c>
      <c r="X232" s="164"/>
      <c r="Y232" s="148" t="s">
        <v>1569</v>
      </c>
      <c r="Z232" s="338">
        <f>VLOOKUP(Y232,PLAN!B:AI,19,0)</f>
        <v>46227</v>
      </c>
    </row>
    <row r="233" spans="1:26" s="163" customFormat="1" ht="21.6" hidden="1" customHeight="1">
      <c r="A233" s="177"/>
      <c r="B233" s="225"/>
      <c r="C233" s="225"/>
      <c r="D233" s="225"/>
      <c r="E233" s="225"/>
      <c r="F233" s="226"/>
      <c r="G233" s="225"/>
      <c r="H233" s="225"/>
      <c r="I233" s="225"/>
      <c r="J233" s="225"/>
      <c r="K233" s="225"/>
      <c r="L233" s="227"/>
      <c r="M233" s="225"/>
      <c r="N233" s="225"/>
      <c r="O233" s="290" t="s">
        <v>771</v>
      </c>
      <c r="P233" s="337" t="s">
        <v>772</v>
      </c>
      <c r="Q233" s="154">
        <v>13</v>
      </c>
      <c r="R233" s="231" t="str">
        <f>IFERROR(VLOOKUP(P233,[6]Sheet1!$F:$I,4,),"")</f>
        <v/>
      </c>
      <c r="S233" s="232"/>
      <c r="T233" s="225"/>
      <c r="U233" s="233"/>
      <c r="V233" s="165"/>
      <c r="W233" s="234" t="s">
        <v>40</v>
      </c>
      <c r="X233" s="164"/>
      <c r="Y233" s="148"/>
      <c r="Z233" s="338">
        <v>46227</v>
      </c>
    </row>
    <row r="234" spans="1:26" s="163" customFormat="1" ht="21.6" hidden="1" customHeight="1">
      <c r="A234" s="177"/>
      <c r="B234" s="225"/>
      <c r="C234" s="225"/>
      <c r="D234" s="225"/>
      <c r="E234" s="225"/>
      <c r="F234" s="226"/>
      <c r="G234" s="225"/>
      <c r="H234" s="225"/>
      <c r="I234" s="225"/>
      <c r="J234" s="225"/>
      <c r="K234" s="225"/>
      <c r="L234" s="227"/>
      <c r="M234" s="225"/>
      <c r="N234" s="225"/>
      <c r="O234" s="290" t="s">
        <v>773</v>
      </c>
      <c r="P234" s="337" t="s">
        <v>774</v>
      </c>
      <c r="Q234" s="154">
        <v>12</v>
      </c>
      <c r="R234" s="231" t="str">
        <f>IFERROR(VLOOKUP(P234,[6]Sheet1!$F:$I,4,),"")</f>
        <v/>
      </c>
      <c r="S234" s="232"/>
      <c r="T234" s="225"/>
      <c r="U234" s="233"/>
      <c r="V234" s="165"/>
      <c r="W234" s="234" t="s">
        <v>40</v>
      </c>
      <c r="X234" s="164"/>
      <c r="Y234" s="148"/>
      <c r="Z234" s="338">
        <v>46227</v>
      </c>
    </row>
    <row r="235" spans="1:26" s="163" customFormat="1" ht="21.6" hidden="1" customHeight="1">
      <c r="A235" s="177"/>
      <c r="B235" s="225"/>
      <c r="C235" s="225"/>
      <c r="D235" s="225"/>
      <c r="E235" s="225"/>
      <c r="F235" s="226"/>
      <c r="G235" s="225"/>
      <c r="H235" s="225"/>
      <c r="I235" s="225"/>
      <c r="J235" s="225"/>
      <c r="K235" s="225"/>
      <c r="L235" s="227"/>
      <c r="M235" s="225"/>
      <c r="N235" s="225"/>
      <c r="O235" s="290" t="s">
        <v>775</v>
      </c>
      <c r="P235" s="337" t="s">
        <v>776</v>
      </c>
      <c r="Q235" s="154">
        <v>19</v>
      </c>
      <c r="R235" s="231" t="str">
        <f>IFERROR(VLOOKUP(P235,[6]Sheet1!$F:$I,4,),"")</f>
        <v/>
      </c>
      <c r="S235" s="232"/>
      <c r="T235" s="225"/>
      <c r="U235" s="233"/>
      <c r="V235" s="165"/>
      <c r="W235" s="234" t="s">
        <v>40</v>
      </c>
      <c r="X235" s="164"/>
      <c r="Y235" s="148"/>
      <c r="Z235" s="338">
        <v>46227</v>
      </c>
    </row>
    <row r="236" spans="1:26" s="163" customFormat="1" ht="21.6" hidden="1" customHeight="1">
      <c r="A236" s="177"/>
      <c r="B236" s="225"/>
      <c r="C236" s="225"/>
      <c r="D236" s="225"/>
      <c r="E236" s="225"/>
      <c r="F236" s="226"/>
      <c r="G236" s="225"/>
      <c r="H236" s="225"/>
      <c r="I236" s="225"/>
      <c r="J236" s="225"/>
      <c r="K236" s="225"/>
      <c r="L236" s="227"/>
      <c r="M236" s="225"/>
      <c r="N236" s="225"/>
      <c r="O236" s="290" t="s">
        <v>777</v>
      </c>
      <c r="P236" s="337" t="s">
        <v>778</v>
      </c>
      <c r="Q236" s="154">
        <v>752</v>
      </c>
      <c r="R236" s="231" t="str">
        <f>IFERROR(VLOOKUP(P236,[6]Sheet1!$F:$I,4,),"")</f>
        <v/>
      </c>
      <c r="S236" s="232"/>
      <c r="T236" s="225"/>
      <c r="U236" s="233"/>
      <c r="V236" s="165"/>
      <c r="W236" s="234" t="s">
        <v>40</v>
      </c>
      <c r="X236" s="164"/>
      <c r="Y236" s="148"/>
      <c r="Z236" s="338">
        <v>46227</v>
      </c>
    </row>
    <row r="237" spans="1:26" s="163" customFormat="1" ht="21.6" hidden="1" customHeight="1">
      <c r="A237" s="177"/>
      <c r="B237" s="225"/>
      <c r="C237" s="225"/>
      <c r="D237" s="225"/>
      <c r="E237" s="225"/>
      <c r="F237" s="226"/>
      <c r="G237" s="225"/>
      <c r="H237" s="225"/>
      <c r="I237" s="225"/>
      <c r="J237" s="225"/>
      <c r="K237" s="225"/>
      <c r="L237" s="227"/>
      <c r="M237" s="225"/>
      <c r="N237" s="225"/>
      <c r="O237" s="290" t="s">
        <v>1582</v>
      </c>
      <c r="P237" s="337" t="s">
        <v>1583</v>
      </c>
      <c r="Q237" s="154">
        <v>1278</v>
      </c>
      <c r="R237" s="231" t="str">
        <f>IFERROR(VLOOKUP(P237,[6]Sheet1!$F:$I,4,),"")</f>
        <v/>
      </c>
      <c r="S237" s="232"/>
      <c r="T237" s="225"/>
      <c r="U237" s="233"/>
      <c r="V237" s="165"/>
      <c r="W237" s="234" t="s">
        <v>40</v>
      </c>
      <c r="X237" s="164"/>
      <c r="Y237" s="148"/>
      <c r="Z237" s="338">
        <v>46227</v>
      </c>
    </row>
    <row r="238" spans="1:26" s="163" customFormat="1" ht="21.6" hidden="1" customHeight="1">
      <c r="A238" s="177" t="str">
        <f t="shared" si="19"/>
        <v>Aug03-05</v>
      </c>
      <c r="B238" s="225">
        <f>IFERROR(VLOOKUP(A238,PLAN!B:AA,5,0),"")</f>
        <v>11134241</v>
      </c>
      <c r="C238" s="225" t="str">
        <f>IFERROR(VLOOKUP(A238,PLAN!B:AA,6,0),"")</f>
        <v>1436298-J-AK</v>
      </c>
      <c r="D238" s="225" t="str">
        <f>IFERROR(VLOOKUP(A238,PLAN!B:AA,7,0),"")</f>
        <v>APW14R005S CN</v>
      </c>
      <c r="E238" s="225" t="str">
        <f>IFERROR(VLOOKUP(A238,PLAN!B:AA,4,0),"")</f>
        <v>1001921484</v>
      </c>
      <c r="F238" s="226">
        <f>IFERROR(VLOOKUP(A238,PLAN!B:AA,9,0),"")</f>
        <v>46237</v>
      </c>
      <c r="G238" s="225" t="str">
        <f>IFERROR(VLOOKUP(A238,PLAN!B:AA,10,0),"")</f>
        <v>0103563250</v>
      </c>
      <c r="H238" s="225" t="str">
        <f>IFERROR(VLOOKUP(A238,PLAN!B:AA,11,0),"")</f>
        <v>260720A05A</v>
      </c>
      <c r="I238" s="225">
        <f>IFERROR(VLOOKUP(A238,PLAN!B:AA,12,0),"")</f>
        <v>2516</v>
      </c>
      <c r="J238" s="225" t="str">
        <f>IFERROR(VLOOKUP(A238,PLAN!B:AA,15,0),"")</f>
        <v>China</v>
      </c>
      <c r="K238" s="225">
        <f>IFERROR(VLOOKUP(A238,PLAN!B:AA,23,0),"")</f>
        <v>0</v>
      </c>
      <c r="L238" s="227">
        <f>IFERROR(VLOOKUP(A238,PLAN!B:AA,24,0),"")</f>
        <v>0</v>
      </c>
      <c r="M238" s="225" t="str">
        <f>IFERROR(VLOOKUP(A238,PLAN!B:AA,3,0),"")</f>
        <v>2332497-0-C-CN</v>
      </c>
      <c r="N238" s="225">
        <f>IFERROR(VLOOKUP(A238,PLAN!B:AA,2,0),"")</f>
        <v>12125071</v>
      </c>
      <c r="O238" s="290" t="s">
        <v>1093</v>
      </c>
      <c r="P238" s="257" t="s">
        <v>1094</v>
      </c>
      <c r="Q238" s="154">
        <v>5</v>
      </c>
      <c r="R238" s="231" t="str">
        <f>IFERROR(VLOOKUP(P238,[6]Sheet1!$F:$I,4,),"")</f>
        <v/>
      </c>
      <c r="S238" s="232">
        <f>IFERROR(VLOOKUP(A238,PLAN!B:AA,19,0),"")</f>
        <v>46227</v>
      </c>
      <c r="T238" s="225" t="str">
        <f>IFERROR(VLOOKUP(A238,PLAN!B:AA,20,0),"")</f>
        <v>M4</v>
      </c>
      <c r="U238" s="233"/>
      <c r="V238" s="165"/>
      <c r="W238" s="234" t="str">
        <f>IFERROR(VLOOKUP(A238,PLAN!B:AB,21,),"")</f>
        <v>F3</v>
      </c>
      <c r="X238" s="164"/>
      <c r="Y238" s="148" t="s">
        <v>1570</v>
      </c>
      <c r="Z238" s="338">
        <f>VLOOKUP(Y238,PLAN!B:AI,19,0)</f>
        <v>46227</v>
      </c>
    </row>
    <row r="239" spans="1:26" s="163" customFormat="1" ht="21.6" hidden="1" customHeight="1">
      <c r="A239" s="177"/>
      <c r="B239" s="225"/>
      <c r="C239" s="225"/>
      <c r="D239" s="225"/>
      <c r="E239" s="225"/>
      <c r="F239" s="226"/>
      <c r="G239" s="225"/>
      <c r="H239" s="225"/>
      <c r="I239" s="225"/>
      <c r="J239" s="225"/>
      <c r="K239" s="225"/>
      <c r="L239" s="227"/>
      <c r="M239" s="225"/>
      <c r="N239" s="225"/>
      <c r="O239" s="290" t="s">
        <v>1095</v>
      </c>
      <c r="P239" s="257" t="s">
        <v>1096</v>
      </c>
      <c r="Q239" s="154">
        <v>8</v>
      </c>
      <c r="R239" s="231" t="str">
        <f>IFERROR(VLOOKUP(P239,[6]Sheet1!$F:$I,4,),"")</f>
        <v/>
      </c>
      <c r="S239" s="232"/>
      <c r="T239" s="225"/>
      <c r="U239" s="233"/>
      <c r="V239" s="165"/>
      <c r="W239" s="234" t="s">
        <v>40</v>
      </c>
      <c r="X239" s="164"/>
      <c r="Y239" s="148"/>
      <c r="Z239" s="338">
        <v>46227</v>
      </c>
    </row>
    <row r="240" spans="1:26" s="163" customFormat="1" ht="21.6" hidden="1" customHeight="1">
      <c r="A240" s="177"/>
      <c r="B240" s="225"/>
      <c r="C240" s="225"/>
      <c r="D240" s="225"/>
      <c r="E240" s="225"/>
      <c r="F240" s="226"/>
      <c r="G240" s="225"/>
      <c r="H240" s="225"/>
      <c r="I240" s="225"/>
      <c r="J240" s="225"/>
      <c r="K240" s="225"/>
      <c r="L240" s="227"/>
      <c r="M240" s="225"/>
      <c r="N240" s="225"/>
      <c r="O240" s="290" t="s">
        <v>1317</v>
      </c>
      <c r="P240" s="258" t="s">
        <v>1318</v>
      </c>
      <c r="Q240" s="154">
        <v>218</v>
      </c>
      <c r="R240" s="231" t="str">
        <f>IFERROR(VLOOKUP(P240,[6]Sheet1!$F:$I,4,),"")</f>
        <v/>
      </c>
      <c r="S240" s="232"/>
      <c r="T240" s="225"/>
      <c r="U240" s="233"/>
      <c r="V240" s="165"/>
      <c r="W240" s="234" t="s">
        <v>40</v>
      </c>
      <c r="X240" s="164"/>
      <c r="Y240" s="148"/>
      <c r="Z240" s="338">
        <v>46227</v>
      </c>
    </row>
    <row r="241" spans="1:26" s="163" customFormat="1" ht="21.6" hidden="1" customHeight="1">
      <c r="A241" s="177"/>
      <c r="B241" s="225"/>
      <c r="C241" s="225"/>
      <c r="D241" s="225"/>
      <c r="E241" s="225"/>
      <c r="F241" s="226"/>
      <c r="G241" s="225"/>
      <c r="H241" s="225"/>
      <c r="I241" s="225"/>
      <c r="J241" s="225"/>
      <c r="K241" s="225"/>
      <c r="L241" s="227"/>
      <c r="M241" s="225"/>
      <c r="N241" s="225"/>
      <c r="O241" s="290" t="s">
        <v>1682</v>
      </c>
      <c r="P241" s="258" t="s">
        <v>1683</v>
      </c>
      <c r="Q241" s="154">
        <v>490</v>
      </c>
      <c r="R241" s="231" t="str">
        <f>IFERROR(VLOOKUP(P241,[6]Sheet1!$F:$I,4,),"")</f>
        <v/>
      </c>
      <c r="S241" s="232"/>
      <c r="T241" s="225"/>
      <c r="U241" s="233"/>
      <c r="V241" s="165"/>
      <c r="W241" s="234" t="s">
        <v>40</v>
      </c>
      <c r="X241" s="164"/>
      <c r="Y241" s="148"/>
      <c r="Z241" s="338">
        <v>46227</v>
      </c>
    </row>
    <row r="242" spans="1:26" s="163" customFormat="1" ht="21.6" hidden="1" customHeight="1">
      <c r="A242" s="177"/>
      <c r="B242" s="225"/>
      <c r="C242" s="225"/>
      <c r="D242" s="225"/>
      <c r="E242" s="225"/>
      <c r="F242" s="226"/>
      <c r="G242" s="225"/>
      <c r="H242" s="225"/>
      <c r="I242" s="225"/>
      <c r="J242" s="225"/>
      <c r="K242" s="225"/>
      <c r="L242" s="227"/>
      <c r="M242" s="225"/>
      <c r="N242" s="225"/>
      <c r="O242" s="290" t="s">
        <v>1684</v>
      </c>
      <c r="P242" s="258" t="s">
        <v>1685</v>
      </c>
      <c r="Q242" s="154">
        <v>490</v>
      </c>
      <c r="R242" s="231" t="str">
        <f>IFERROR(VLOOKUP(P242,[6]Sheet1!$F:$I,4,),"")</f>
        <v/>
      </c>
      <c r="S242" s="232"/>
      <c r="T242" s="225"/>
      <c r="U242" s="233"/>
      <c r="V242" s="165"/>
      <c r="W242" s="234" t="s">
        <v>40</v>
      </c>
      <c r="X242" s="164"/>
      <c r="Y242" s="148"/>
      <c r="Z242" s="338">
        <v>46227</v>
      </c>
    </row>
    <row r="243" spans="1:26" s="163" customFormat="1" ht="21.6" hidden="1" customHeight="1">
      <c r="A243" s="177"/>
      <c r="B243" s="225"/>
      <c r="C243" s="225"/>
      <c r="D243" s="225"/>
      <c r="E243" s="225"/>
      <c r="F243" s="226"/>
      <c r="G243" s="225"/>
      <c r="H243" s="225"/>
      <c r="I243" s="225"/>
      <c r="J243" s="225"/>
      <c r="K243" s="225"/>
      <c r="L243" s="227"/>
      <c r="M243" s="225"/>
      <c r="N243" s="225"/>
      <c r="O243" s="290" t="s">
        <v>1686</v>
      </c>
      <c r="P243" s="258" t="s">
        <v>1687</v>
      </c>
      <c r="Q243" s="154">
        <v>490</v>
      </c>
      <c r="R243" s="231" t="str">
        <f>IFERROR(VLOOKUP(P243,[6]Sheet1!$F:$I,4,),"")</f>
        <v/>
      </c>
      <c r="S243" s="232"/>
      <c r="T243" s="225"/>
      <c r="U243" s="233"/>
      <c r="V243" s="165"/>
      <c r="W243" s="234" t="s">
        <v>40</v>
      </c>
      <c r="X243" s="164"/>
      <c r="Y243" s="148"/>
      <c r="Z243" s="338">
        <v>46227</v>
      </c>
    </row>
    <row r="244" spans="1:26" s="163" customFormat="1" ht="21.6" hidden="1" customHeight="1">
      <c r="A244" s="177"/>
      <c r="B244" s="225"/>
      <c r="C244" s="225"/>
      <c r="D244" s="225"/>
      <c r="E244" s="225"/>
      <c r="F244" s="226"/>
      <c r="G244" s="225"/>
      <c r="H244" s="225"/>
      <c r="I244" s="225"/>
      <c r="J244" s="225"/>
      <c r="K244" s="225"/>
      <c r="L244" s="227"/>
      <c r="M244" s="225"/>
      <c r="N244" s="225"/>
      <c r="O244" s="290" t="s">
        <v>1688</v>
      </c>
      <c r="P244" s="258" t="s">
        <v>1689</v>
      </c>
      <c r="Q244" s="154">
        <v>490</v>
      </c>
      <c r="R244" s="231" t="str">
        <f>IFERROR(VLOOKUP(P244,[6]Sheet1!$F:$I,4,),"")</f>
        <v/>
      </c>
      <c r="S244" s="232"/>
      <c r="T244" s="225"/>
      <c r="U244" s="233"/>
      <c r="V244" s="165"/>
      <c r="W244" s="234" t="s">
        <v>40</v>
      </c>
      <c r="X244" s="164"/>
      <c r="Y244" s="148"/>
      <c r="Z244" s="338">
        <v>46227</v>
      </c>
    </row>
    <row r="245" spans="1:26" s="163" customFormat="1" ht="21.6" hidden="1" customHeight="1">
      <c r="A245" s="177"/>
      <c r="B245" s="225"/>
      <c r="C245" s="225"/>
      <c r="D245" s="225"/>
      <c r="E245" s="225"/>
      <c r="F245" s="226"/>
      <c r="G245" s="225"/>
      <c r="H245" s="225"/>
      <c r="I245" s="225"/>
      <c r="J245" s="225"/>
      <c r="K245" s="225"/>
      <c r="L245" s="227"/>
      <c r="M245" s="225"/>
      <c r="N245" s="225"/>
      <c r="O245" s="290" t="s">
        <v>1690</v>
      </c>
      <c r="P245" s="258" t="s">
        <v>1691</v>
      </c>
      <c r="Q245" s="154">
        <f>I238-Q238-Q239-Q240-Q241-Q242-Q243-Q244</f>
        <v>325</v>
      </c>
      <c r="R245" s="231" t="str">
        <f>IFERROR(VLOOKUP(P245,[6]Sheet1!$F:$I,4,),"")</f>
        <v/>
      </c>
      <c r="S245" s="232"/>
      <c r="T245" s="225"/>
      <c r="U245" s="233"/>
      <c r="V245" s="165"/>
      <c r="W245" s="234" t="s">
        <v>40</v>
      </c>
      <c r="X245" s="164"/>
      <c r="Y245" s="148"/>
      <c r="Z245" s="338">
        <v>46227</v>
      </c>
    </row>
    <row r="246" spans="1:26" s="163" customFormat="1" ht="21.6" hidden="1" customHeight="1">
      <c r="A246" s="177" t="str">
        <f t="shared" si="19"/>
        <v>Aug03-06</v>
      </c>
      <c r="B246" s="225">
        <f>IFERROR(VLOOKUP(A246,PLAN!B:AA,5,0),"")</f>
        <v>11134240</v>
      </c>
      <c r="C246" s="225" t="str">
        <f>IFERROR(VLOOKUP(A246,PLAN!B:AA,6,0),"")</f>
        <v>1436296-J-AK</v>
      </c>
      <c r="D246" s="225" t="str">
        <f>IFERROR(VLOOKUP(A246,PLAN!B:AA,7,0),"")</f>
        <v>APW14R009S CN</v>
      </c>
      <c r="E246" s="225" t="str">
        <f>IFERROR(VLOOKUP(A246,PLAN!B:AA,4,0),"")</f>
        <v>1001921485</v>
      </c>
      <c r="F246" s="226">
        <f>IFERROR(VLOOKUP(A246,PLAN!B:AA,9,0),"")</f>
        <v>46237</v>
      </c>
      <c r="G246" s="225" t="str">
        <f>IFERROR(VLOOKUP(A246,PLAN!B:AA,10,0),"")</f>
        <v>0103563251</v>
      </c>
      <c r="H246" s="225" t="str">
        <f>IFERROR(VLOOKUP(A246,PLAN!B:AA,11,0),"")</f>
        <v>260720A06A</v>
      </c>
      <c r="I246" s="225">
        <f>IFERROR(VLOOKUP(A246,PLAN!B:AA,12,0),"")</f>
        <v>1050</v>
      </c>
      <c r="J246" s="225" t="str">
        <f>IFERROR(VLOOKUP(A246,PLAN!B:AA,15,0),"")</f>
        <v>China</v>
      </c>
      <c r="K246" s="225">
        <f>IFERROR(VLOOKUP(A246,PLAN!B:AA,23,0),"")</f>
        <v>0</v>
      </c>
      <c r="L246" s="227">
        <f>IFERROR(VLOOKUP(A246,PLAN!B:AA,24,0),"")</f>
        <v>0</v>
      </c>
      <c r="M246" s="225" t="str">
        <f>IFERROR(VLOOKUP(A246,PLAN!B:AA,3,0),"")</f>
        <v>2332495-0-C-CN</v>
      </c>
      <c r="N246" s="225">
        <f>IFERROR(VLOOKUP(A246,PLAN!B:AA,2,0),"")</f>
        <v>12125069</v>
      </c>
      <c r="O246" s="290" t="s">
        <v>1213</v>
      </c>
      <c r="P246" s="257" t="s">
        <v>1214</v>
      </c>
      <c r="Q246" s="154">
        <v>4</v>
      </c>
      <c r="R246" s="231" t="str">
        <f>IFERROR(VLOOKUP(P246,[6]Sheet1!$F:$I,4,),"")</f>
        <v/>
      </c>
      <c r="S246" s="232">
        <f>IFERROR(VLOOKUP(A246,PLAN!B:AA,19,0),"")</f>
        <v>46227</v>
      </c>
      <c r="T246" s="225" t="str">
        <f>IFERROR(VLOOKUP(A246,PLAN!B:AA,20,0),"")</f>
        <v>M4</v>
      </c>
      <c r="U246" s="233"/>
      <c r="V246" s="165"/>
      <c r="W246" s="234" t="str">
        <f>IFERROR(VLOOKUP(A246,PLAN!B:AB,21,),"")</f>
        <v>F3</v>
      </c>
      <c r="X246" s="164"/>
      <c r="Y246" s="148" t="s">
        <v>1571</v>
      </c>
      <c r="Z246" s="338">
        <f>VLOOKUP(Y246,PLAN!B:AI,19,0)</f>
        <v>46227</v>
      </c>
    </row>
    <row r="247" spans="1:26" s="163" customFormat="1" ht="21.6" hidden="1" customHeight="1">
      <c r="A247" s="177"/>
      <c r="B247" s="225"/>
      <c r="C247" s="225"/>
      <c r="D247" s="225"/>
      <c r="E247" s="225"/>
      <c r="F247" s="226"/>
      <c r="G247" s="225"/>
      <c r="H247" s="225"/>
      <c r="I247" s="225"/>
      <c r="J247" s="225"/>
      <c r="K247" s="225"/>
      <c r="L247" s="227"/>
      <c r="M247" s="225"/>
      <c r="N247" s="225"/>
      <c r="O247" s="290" t="s">
        <v>1215</v>
      </c>
      <c r="P247" s="337" t="s">
        <v>1216</v>
      </c>
      <c r="Q247" s="154">
        <v>6</v>
      </c>
      <c r="R247" s="231"/>
      <c r="S247" s="232"/>
      <c r="T247" s="225"/>
      <c r="U247" s="233"/>
      <c r="V247" s="165"/>
      <c r="W247" s="234" t="s">
        <v>40</v>
      </c>
      <c r="X247" s="164"/>
      <c r="Y247" s="148"/>
      <c r="Z247" s="338">
        <v>46227</v>
      </c>
    </row>
    <row r="248" spans="1:26" s="163" customFormat="1" ht="21.6" hidden="1" customHeight="1">
      <c r="A248" s="177"/>
      <c r="B248" s="225"/>
      <c r="C248" s="225"/>
      <c r="D248" s="225"/>
      <c r="E248" s="225"/>
      <c r="F248" s="226"/>
      <c r="G248" s="225"/>
      <c r="H248" s="225"/>
      <c r="I248" s="225"/>
      <c r="J248" s="225"/>
      <c r="K248" s="225"/>
      <c r="L248" s="227"/>
      <c r="M248" s="225"/>
      <c r="N248" s="225"/>
      <c r="O248" s="290" t="s">
        <v>1217</v>
      </c>
      <c r="P248" s="257" t="s">
        <v>1218</v>
      </c>
      <c r="Q248" s="154">
        <v>5</v>
      </c>
      <c r="R248" s="231"/>
      <c r="S248" s="232"/>
      <c r="T248" s="225"/>
      <c r="U248" s="233"/>
      <c r="V248" s="165"/>
      <c r="W248" s="234" t="s">
        <v>40</v>
      </c>
      <c r="X248" s="164"/>
      <c r="Y248" s="148"/>
      <c r="Z248" s="338">
        <v>46227</v>
      </c>
    </row>
    <row r="249" spans="1:26" s="163" customFormat="1" ht="21.6" hidden="1" customHeight="1">
      <c r="A249" s="177"/>
      <c r="B249" s="225"/>
      <c r="C249" s="225"/>
      <c r="D249" s="225"/>
      <c r="E249" s="225"/>
      <c r="F249" s="226"/>
      <c r="G249" s="225"/>
      <c r="H249" s="225"/>
      <c r="I249" s="225"/>
      <c r="J249" s="225"/>
      <c r="K249" s="225"/>
      <c r="L249" s="227"/>
      <c r="M249" s="225"/>
      <c r="N249" s="225"/>
      <c r="O249" s="290" t="s">
        <v>1692</v>
      </c>
      <c r="P249" s="258" t="s">
        <v>1693</v>
      </c>
      <c r="Q249" s="154">
        <v>490</v>
      </c>
      <c r="R249" s="231"/>
      <c r="S249" s="232"/>
      <c r="T249" s="225"/>
      <c r="U249" s="233"/>
      <c r="V249" s="165"/>
      <c r="W249" s="234" t="s">
        <v>40</v>
      </c>
      <c r="X249" s="164"/>
      <c r="Y249" s="148"/>
      <c r="Z249" s="338">
        <v>46227</v>
      </c>
    </row>
    <row r="250" spans="1:26" s="163" customFormat="1" ht="21.6" hidden="1" customHeight="1">
      <c r="A250" s="177"/>
      <c r="B250" s="225"/>
      <c r="C250" s="225"/>
      <c r="D250" s="225"/>
      <c r="E250" s="225"/>
      <c r="F250" s="226"/>
      <c r="G250" s="225"/>
      <c r="H250" s="225"/>
      <c r="I250" s="225"/>
      <c r="J250" s="225"/>
      <c r="K250" s="225"/>
      <c r="L250" s="227"/>
      <c r="M250" s="225"/>
      <c r="N250" s="225"/>
      <c r="O250" s="290" t="s">
        <v>1694</v>
      </c>
      <c r="P250" s="258" t="s">
        <v>1695</v>
      </c>
      <c r="Q250" s="154">
        <v>490</v>
      </c>
      <c r="R250" s="231"/>
      <c r="S250" s="232"/>
      <c r="T250" s="225"/>
      <c r="U250" s="233"/>
      <c r="V250" s="165"/>
      <c r="W250" s="234" t="s">
        <v>40</v>
      </c>
      <c r="X250" s="164"/>
      <c r="Y250" s="148"/>
      <c r="Z250" s="338">
        <v>46227</v>
      </c>
    </row>
    <row r="251" spans="1:26" s="163" customFormat="1" ht="21.6" hidden="1" customHeight="1">
      <c r="A251" s="177"/>
      <c r="B251" s="225"/>
      <c r="C251" s="225"/>
      <c r="D251" s="225"/>
      <c r="E251" s="225"/>
      <c r="F251" s="226"/>
      <c r="G251" s="225"/>
      <c r="H251" s="225"/>
      <c r="I251" s="225"/>
      <c r="J251" s="225"/>
      <c r="K251" s="225"/>
      <c r="L251" s="227"/>
      <c r="M251" s="225"/>
      <c r="N251" s="225"/>
      <c r="O251" s="290" t="s">
        <v>1696</v>
      </c>
      <c r="P251" s="258" t="s">
        <v>1697</v>
      </c>
      <c r="Q251" s="154">
        <f>I246-Q246-Q247-Q248-Q249-Q250</f>
        <v>55</v>
      </c>
      <c r="R251" s="231"/>
      <c r="S251" s="232"/>
      <c r="T251" s="225"/>
      <c r="U251" s="233"/>
      <c r="V251" s="165"/>
      <c r="W251" s="234" t="s">
        <v>40</v>
      </c>
      <c r="X251" s="164"/>
      <c r="Y251" s="148"/>
      <c r="Z251" s="338">
        <v>46227</v>
      </c>
    </row>
    <row r="252" spans="1:26" s="163" customFormat="1" ht="21.6" hidden="1" customHeight="1">
      <c r="A252" s="177" t="str">
        <f t="shared" si="19"/>
        <v>Aug03-07</v>
      </c>
      <c r="B252" s="225">
        <f>IFERROR(VLOOKUP(A252,PLAN!B:AA,5,0),"")</f>
        <v>11134232</v>
      </c>
      <c r="C252" s="225" t="str">
        <f>IFERROR(VLOOKUP(A252,PLAN!B:AA,6,0),"")</f>
        <v>1436302-K-AK</v>
      </c>
      <c r="D252" s="225" t="str">
        <f>IFERROR(VLOOKUP(A252,PLAN!B:AA,7,0),"")</f>
        <v>APW14R010S CN</v>
      </c>
      <c r="E252" s="225" t="str">
        <f>IFERROR(VLOOKUP(A252,PLAN!B:AA,4,0),"")</f>
        <v>1001921486</v>
      </c>
      <c r="F252" s="226">
        <f>IFERROR(VLOOKUP(A252,PLAN!B:AA,9,0),"")</f>
        <v>46237</v>
      </c>
      <c r="G252" s="225" t="str">
        <f>IFERROR(VLOOKUP(A252,PLAN!B:AA,10,0),"")</f>
        <v>0103563252</v>
      </c>
      <c r="H252" s="225" t="str">
        <f>IFERROR(VLOOKUP(A252,PLAN!B:AA,11,0),"")</f>
        <v>260720A07A</v>
      </c>
      <c r="I252" s="225">
        <f>IFERROR(VLOOKUP(A252,PLAN!B:AA,12,0),"")</f>
        <v>603</v>
      </c>
      <c r="J252" s="225" t="str">
        <f>IFERROR(VLOOKUP(A252,PLAN!B:AA,15,0),"")</f>
        <v>China</v>
      </c>
      <c r="K252" s="225">
        <f>IFERROR(VLOOKUP(A252,PLAN!B:AA,23,0),"")</f>
        <v>3</v>
      </c>
      <c r="L252" s="227">
        <f>IFERROR(VLOOKUP(A252,PLAN!B:AA,24,0),"")</f>
        <v>0</v>
      </c>
      <c r="M252" s="225" t="str">
        <f>IFERROR(VLOOKUP(A252,PLAN!B:AA,3,0),"")</f>
        <v>2332194-0-C-CN</v>
      </c>
      <c r="N252" s="225">
        <f>IFERROR(VLOOKUP(A252,PLAN!B:AA,2,0),"")</f>
        <v>12125006</v>
      </c>
      <c r="O252" s="290" t="s">
        <v>441</v>
      </c>
      <c r="P252" s="337" t="s">
        <v>442</v>
      </c>
      <c r="Q252" s="154">
        <v>44</v>
      </c>
      <c r="R252" s="231" t="str">
        <f>IFERROR(VLOOKUP(P252,[6]Sheet1!$F:$I,4,),"")</f>
        <v/>
      </c>
      <c r="S252" s="232">
        <f>IFERROR(VLOOKUP(A252,PLAN!B:AA,19,0),"")</f>
        <v>46227</v>
      </c>
      <c r="T252" s="225" t="str">
        <f>IFERROR(VLOOKUP(A252,PLAN!B:AA,20,0),"")</f>
        <v>M5</v>
      </c>
      <c r="U252" s="233"/>
      <c r="V252" s="165"/>
      <c r="W252" s="234" t="str">
        <f>IFERROR(VLOOKUP(A252,PLAN!B:AB,21,),"")</f>
        <v>F3</v>
      </c>
      <c r="X252" s="164"/>
      <c r="Y252" s="148" t="s">
        <v>1572</v>
      </c>
      <c r="Z252" s="338">
        <f>VLOOKUP(Y252,PLAN!B:AI,19,0)</f>
        <v>46227</v>
      </c>
    </row>
    <row r="253" spans="1:26" s="163" customFormat="1" ht="21.6" hidden="1" customHeight="1">
      <c r="A253" s="177"/>
      <c r="B253" s="225"/>
      <c r="C253" s="225"/>
      <c r="D253" s="225"/>
      <c r="E253" s="225"/>
      <c r="F253" s="226"/>
      <c r="G253" s="225"/>
      <c r="H253" s="225"/>
      <c r="I253" s="225"/>
      <c r="J253" s="225"/>
      <c r="K253" s="225"/>
      <c r="L253" s="227"/>
      <c r="M253" s="225"/>
      <c r="N253" s="225"/>
      <c r="O253" s="290" t="s">
        <v>1584</v>
      </c>
      <c r="P253" s="337" t="s">
        <v>1585</v>
      </c>
      <c r="Q253" s="154">
        <v>215</v>
      </c>
      <c r="R253" s="231" t="str">
        <f>IFERROR(VLOOKUP(P253,[6]Sheet1!$F:$I,4,),"")</f>
        <v/>
      </c>
      <c r="S253" s="232"/>
      <c r="T253" s="225"/>
      <c r="U253" s="233"/>
      <c r="V253" s="165"/>
      <c r="W253" s="234" t="s">
        <v>40</v>
      </c>
      <c r="X253" s="164"/>
      <c r="Y253" s="148"/>
      <c r="Z253" s="338">
        <v>46227</v>
      </c>
    </row>
    <row r="254" spans="1:26" s="163" customFormat="1" ht="21.6" hidden="1" customHeight="1">
      <c r="A254" s="177"/>
      <c r="B254" s="225"/>
      <c r="C254" s="225"/>
      <c r="D254" s="225"/>
      <c r="E254" s="225"/>
      <c r="F254" s="226"/>
      <c r="G254" s="225"/>
      <c r="H254" s="225"/>
      <c r="I254" s="225"/>
      <c r="J254" s="225"/>
      <c r="K254" s="225"/>
      <c r="L254" s="227"/>
      <c r="M254" s="225"/>
      <c r="N254" s="225"/>
      <c r="O254" s="290" t="s">
        <v>1586</v>
      </c>
      <c r="P254" s="337" t="s">
        <v>1587</v>
      </c>
      <c r="Q254" s="154">
        <v>215</v>
      </c>
      <c r="R254" s="231" t="str">
        <f>IFERROR(VLOOKUP(P254,[6]Sheet1!$F:$I,4,),"")</f>
        <v/>
      </c>
      <c r="S254" s="232"/>
      <c r="T254" s="225"/>
      <c r="U254" s="233"/>
      <c r="V254" s="165"/>
      <c r="W254" s="234" t="s">
        <v>40</v>
      </c>
      <c r="X254" s="164"/>
      <c r="Y254" s="148"/>
      <c r="Z254" s="338">
        <v>46227</v>
      </c>
    </row>
    <row r="255" spans="1:26" s="163" customFormat="1" ht="21.6" hidden="1" customHeight="1">
      <c r="A255" s="177"/>
      <c r="B255" s="225"/>
      <c r="C255" s="225"/>
      <c r="D255" s="225"/>
      <c r="E255" s="225"/>
      <c r="F255" s="226"/>
      <c r="G255" s="225"/>
      <c r="H255" s="225"/>
      <c r="I255" s="225"/>
      <c r="J255" s="225"/>
      <c r="K255" s="225"/>
      <c r="L255" s="227"/>
      <c r="M255" s="225"/>
      <c r="N255" s="225"/>
      <c r="O255" s="290" t="s">
        <v>1588</v>
      </c>
      <c r="P255" s="337" t="s">
        <v>1589</v>
      </c>
      <c r="Q255" s="154">
        <f>I252-Q252-Q253-Q254</f>
        <v>129</v>
      </c>
      <c r="R255" s="231" t="str">
        <f>IFERROR(VLOOKUP(P255,[6]Sheet1!$F:$I,4,),"")</f>
        <v/>
      </c>
      <c r="S255" s="232"/>
      <c r="T255" s="225"/>
      <c r="U255" s="233"/>
      <c r="V255" s="165"/>
      <c r="W255" s="234" t="s">
        <v>40</v>
      </c>
      <c r="X255" s="164"/>
      <c r="Y255" s="148"/>
      <c r="Z255" s="338">
        <v>46227</v>
      </c>
    </row>
    <row r="256" spans="1:26" s="163" customFormat="1" ht="21.6" hidden="1" customHeight="1">
      <c r="A256" s="177" t="str">
        <f t="shared" si="19"/>
        <v>Aug03-08</v>
      </c>
      <c r="B256" s="225">
        <f>IFERROR(VLOOKUP(A256,PLAN!B:AA,5,0),"")</f>
        <v>11134232</v>
      </c>
      <c r="C256" s="225" t="str">
        <f>IFERROR(VLOOKUP(A256,PLAN!B:AA,6,0),"")</f>
        <v>1436302-K-AK</v>
      </c>
      <c r="D256" s="225" t="str">
        <f>IFERROR(VLOOKUP(A256,PLAN!B:AA,7,0),"")</f>
        <v>APW14R010S CN</v>
      </c>
      <c r="E256" s="225" t="str">
        <f>IFERROR(VLOOKUP(A256,PLAN!B:AA,4,0),"")</f>
        <v>1001921487</v>
      </c>
      <c r="F256" s="226">
        <f>IFERROR(VLOOKUP(A256,PLAN!B:AA,9,0),"")</f>
        <v>46237</v>
      </c>
      <c r="G256" s="225" t="str">
        <f>IFERROR(VLOOKUP(A256,PLAN!B:AA,10,0),"")</f>
        <v>0103563253</v>
      </c>
      <c r="H256" s="225" t="str">
        <f>IFERROR(VLOOKUP(A256,PLAN!B:AA,11,0),"")</f>
        <v>260720A08A</v>
      </c>
      <c r="I256" s="225">
        <f>IFERROR(VLOOKUP(A256,PLAN!B:AA,12,0),"")</f>
        <v>1700</v>
      </c>
      <c r="J256" s="225" t="str">
        <f>IFERROR(VLOOKUP(A256,PLAN!B:AA,15,0),"")</f>
        <v>China</v>
      </c>
      <c r="K256" s="225">
        <f>IFERROR(VLOOKUP(A256,PLAN!B:AA,23,0),"")</f>
        <v>0</v>
      </c>
      <c r="L256" s="227">
        <f>IFERROR(VLOOKUP(A256,PLAN!B:AA,24,0),"")</f>
        <v>0</v>
      </c>
      <c r="M256" s="225" t="str">
        <f>IFERROR(VLOOKUP(A256,PLAN!B:AA,3,0),"")</f>
        <v>2332194-0-C-CN</v>
      </c>
      <c r="N256" s="225">
        <f>IFERROR(VLOOKUP(A256,PLAN!B:AA,2,0),"")</f>
        <v>12125006</v>
      </c>
      <c r="O256" s="290" t="s">
        <v>1590</v>
      </c>
      <c r="P256" s="257" t="s">
        <v>1591</v>
      </c>
      <c r="Q256" s="154">
        <v>215</v>
      </c>
      <c r="R256" s="231" t="str">
        <f>IFERROR(VLOOKUP(P256,[6]Sheet1!$F:$I,4,),"")</f>
        <v/>
      </c>
      <c r="S256" s="232">
        <f>IFERROR(VLOOKUP(A256,PLAN!B:AA,19,0),"")</f>
        <v>46227</v>
      </c>
      <c r="T256" s="225" t="str">
        <f>IFERROR(VLOOKUP(A256,PLAN!B:AA,20,0),"")</f>
        <v>M5</v>
      </c>
      <c r="U256" s="233"/>
      <c r="V256" s="165"/>
      <c r="W256" s="234" t="str">
        <f>IFERROR(VLOOKUP(A256,PLAN!B:AB,21,),"")</f>
        <v>F3</v>
      </c>
      <c r="X256" s="164"/>
      <c r="Y256" s="148" t="s">
        <v>1563</v>
      </c>
      <c r="Z256" s="338">
        <f>VLOOKUP(Y256,PLAN!B:AI,19,0)</f>
        <v>46227</v>
      </c>
    </row>
    <row r="257" spans="1:26" s="163" customFormat="1" ht="21.6" hidden="1" customHeight="1">
      <c r="A257" s="177"/>
      <c r="B257" s="225"/>
      <c r="C257" s="225"/>
      <c r="D257" s="225"/>
      <c r="E257" s="225"/>
      <c r="F257" s="226"/>
      <c r="G257" s="225"/>
      <c r="H257" s="225"/>
      <c r="I257" s="225"/>
      <c r="J257" s="225"/>
      <c r="K257" s="225"/>
      <c r="L257" s="227"/>
      <c r="M257" s="225"/>
      <c r="N257" s="225"/>
      <c r="O257" s="290" t="s">
        <v>1592</v>
      </c>
      <c r="P257" s="337" t="s">
        <v>1593</v>
      </c>
      <c r="Q257" s="154">
        <v>214</v>
      </c>
      <c r="R257" s="231" t="str">
        <f>IFERROR(VLOOKUP(P257,[6]Sheet1!$F:$I,4,),"")</f>
        <v/>
      </c>
      <c r="S257" s="232"/>
      <c r="T257" s="225"/>
      <c r="U257" s="233"/>
      <c r="V257" s="165"/>
      <c r="W257" s="234" t="s">
        <v>40</v>
      </c>
      <c r="X257" s="164"/>
      <c r="Y257" s="148"/>
      <c r="Z257" s="338">
        <v>46227</v>
      </c>
    </row>
    <row r="258" spans="1:26" s="163" customFormat="1" ht="21.6" hidden="1" customHeight="1">
      <c r="A258" s="177"/>
      <c r="B258" s="225"/>
      <c r="C258" s="225"/>
      <c r="D258" s="225"/>
      <c r="E258" s="225"/>
      <c r="F258" s="226"/>
      <c r="G258" s="225"/>
      <c r="H258" s="225"/>
      <c r="I258" s="225"/>
      <c r="J258" s="225"/>
      <c r="K258" s="225"/>
      <c r="L258" s="227"/>
      <c r="M258" s="225"/>
      <c r="N258" s="225"/>
      <c r="O258" s="290" t="s">
        <v>1594</v>
      </c>
      <c r="P258" s="337" t="s">
        <v>1595</v>
      </c>
      <c r="Q258" s="154">
        <v>216</v>
      </c>
      <c r="R258" s="231" t="str">
        <f>IFERROR(VLOOKUP(P258,[6]Sheet1!$F:$I,4,),"")</f>
        <v/>
      </c>
      <c r="S258" s="232"/>
      <c r="T258" s="225"/>
      <c r="U258" s="233"/>
      <c r="V258" s="165"/>
      <c r="W258" s="234" t="s">
        <v>40</v>
      </c>
      <c r="X258" s="164"/>
      <c r="Y258" s="148"/>
      <c r="Z258" s="338">
        <v>46227</v>
      </c>
    </row>
    <row r="259" spans="1:26" s="163" customFormat="1" ht="21.6" hidden="1" customHeight="1">
      <c r="A259" s="177"/>
      <c r="B259" s="225"/>
      <c r="C259" s="225"/>
      <c r="D259" s="225"/>
      <c r="E259" s="225"/>
      <c r="F259" s="226"/>
      <c r="G259" s="225"/>
      <c r="H259" s="225"/>
      <c r="I259" s="225"/>
      <c r="J259" s="225"/>
      <c r="K259" s="225"/>
      <c r="L259" s="227"/>
      <c r="M259" s="225"/>
      <c r="N259" s="225"/>
      <c r="O259" s="290" t="s">
        <v>1596</v>
      </c>
      <c r="P259" s="337" t="s">
        <v>1597</v>
      </c>
      <c r="Q259" s="154">
        <v>216</v>
      </c>
      <c r="R259" s="231" t="str">
        <f>IFERROR(VLOOKUP(P259,[6]Sheet1!$F:$I,4,),"")</f>
        <v/>
      </c>
      <c r="S259" s="232"/>
      <c r="T259" s="225"/>
      <c r="U259" s="233"/>
      <c r="V259" s="165"/>
      <c r="W259" s="234" t="s">
        <v>40</v>
      </c>
      <c r="X259" s="164"/>
      <c r="Y259" s="148"/>
      <c r="Z259" s="338">
        <v>46227</v>
      </c>
    </row>
    <row r="260" spans="1:26" s="163" customFormat="1" ht="21.6" hidden="1" customHeight="1">
      <c r="A260" s="177"/>
      <c r="B260" s="225"/>
      <c r="C260" s="225"/>
      <c r="D260" s="225"/>
      <c r="E260" s="225"/>
      <c r="F260" s="226"/>
      <c r="G260" s="225"/>
      <c r="H260" s="225"/>
      <c r="I260" s="225"/>
      <c r="J260" s="225"/>
      <c r="K260" s="225"/>
      <c r="L260" s="227"/>
      <c r="M260" s="225"/>
      <c r="N260" s="225"/>
      <c r="O260" s="290" t="s">
        <v>1598</v>
      </c>
      <c r="P260" s="337" t="s">
        <v>1599</v>
      </c>
      <c r="Q260" s="154">
        <v>216</v>
      </c>
      <c r="R260" s="231" t="str">
        <f>IFERROR(VLOOKUP(P260,[6]Sheet1!$F:$I,4,),"")</f>
        <v/>
      </c>
      <c r="S260" s="232"/>
      <c r="T260" s="225"/>
      <c r="U260" s="233"/>
      <c r="V260" s="165"/>
      <c r="W260" s="234" t="s">
        <v>40</v>
      </c>
      <c r="X260" s="164"/>
      <c r="Y260" s="148"/>
      <c r="Z260" s="338">
        <v>46227</v>
      </c>
    </row>
    <row r="261" spans="1:26" s="163" customFormat="1" ht="21.6" hidden="1" customHeight="1">
      <c r="A261" s="177"/>
      <c r="B261" s="225"/>
      <c r="C261" s="225"/>
      <c r="D261" s="225"/>
      <c r="E261" s="225"/>
      <c r="F261" s="226"/>
      <c r="G261" s="225"/>
      <c r="H261" s="225"/>
      <c r="I261" s="225"/>
      <c r="J261" s="225"/>
      <c r="K261" s="225"/>
      <c r="L261" s="227"/>
      <c r="M261" s="225"/>
      <c r="N261" s="225"/>
      <c r="O261" s="290" t="s">
        <v>1600</v>
      </c>
      <c r="P261" s="337" t="s">
        <v>1601</v>
      </c>
      <c r="Q261" s="154">
        <v>213</v>
      </c>
      <c r="R261" s="231" t="str">
        <f>IFERROR(VLOOKUP(P261,[6]Sheet1!$F:$I,4,),"")</f>
        <v/>
      </c>
      <c r="S261" s="232"/>
      <c r="T261" s="225"/>
      <c r="U261" s="233"/>
      <c r="V261" s="165"/>
      <c r="W261" s="234" t="s">
        <v>40</v>
      </c>
      <c r="X261" s="164"/>
      <c r="Y261" s="148"/>
      <c r="Z261" s="338">
        <v>46227</v>
      </c>
    </row>
    <row r="262" spans="1:26" s="163" customFormat="1" ht="21.6" hidden="1" customHeight="1">
      <c r="A262" s="177"/>
      <c r="B262" s="225"/>
      <c r="C262" s="225"/>
      <c r="D262" s="225"/>
      <c r="E262" s="225"/>
      <c r="F262" s="226"/>
      <c r="G262" s="225"/>
      <c r="H262" s="225"/>
      <c r="I262" s="225"/>
      <c r="J262" s="225"/>
      <c r="K262" s="225"/>
      <c r="L262" s="227"/>
      <c r="M262" s="225"/>
      <c r="N262" s="225"/>
      <c r="O262" s="290" t="s">
        <v>1602</v>
      </c>
      <c r="P262" s="257" t="s">
        <v>1603</v>
      </c>
      <c r="Q262" s="154">
        <v>214</v>
      </c>
      <c r="R262" s="231" t="str">
        <f>IFERROR(VLOOKUP(P262,[6]Sheet1!$F:$I,4,),"")</f>
        <v/>
      </c>
      <c r="S262" s="232"/>
      <c r="T262" s="225"/>
      <c r="U262" s="233"/>
      <c r="V262" s="165"/>
      <c r="W262" s="234" t="s">
        <v>40</v>
      </c>
      <c r="X262" s="164"/>
      <c r="Y262" s="148"/>
      <c r="Z262" s="338">
        <v>46227</v>
      </c>
    </row>
    <row r="263" spans="1:26" s="163" customFormat="1" ht="21.6" hidden="1" customHeight="1">
      <c r="A263" s="177"/>
      <c r="B263" s="225"/>
      <c r="C263" s="225"/>
      <c r="D263" s="225"/>
      <c r="E263" s="225"/>
      <c r="F263" s="226"/>
      <c r="G263" s="225"/>
      <c r="H263" s="225"/>
      <c r="I263" s="225"/>
      <c r="J263" s="225"/>
      <c r="K263" s="225"/>
      <c r="L263" s="227"/>
      <c r="M263" s="225"/>
      <c r="N263" s="225"/>
      <c r="O263" s="290" t="s">
        <v>1604</v>
      </c>
      <c r="P263" s="257" t="s">
        <v>1605</v>
      </c>
      <c r="Q263" s="154">
        <f>I256-Q256-Q257-Q258-Q259-Q260-Q261-Q262</f>
        <v>196</v>
      </c>
      <c r="R263" s="231" t="str">
        <f>IFERROR(VLOOKUP(P263,[6]Sheet1!$F:$I,4,),"")</f>
        <v/>
      </c>
      <c r="S263" s="232"/>
      <c r="T263" s="225"/>
      <c r="U263" s="233"/>
      <c r="V263" s="165"/>
      <c r="W263" s="234" t="s">
        <v>40</v>
      </c>
      <c r="X263" s="164"/>
      <c r="Y263" s="148"/>
      <c r="Z263" s="338">
        <v>46227</v>
      </c>
    </row>
    <row r="264" spans="1:26" s="163" customFormat="1" ht="27" hidden="1" customHeight="1">
      <c r="A264" s="177" t="str">
        <f t="shared" si="19"/>
        <v>Aug08-03</v>
      </c>
      <c r="B264" s="225">
        <f>IFERROR(VLOOKUP(A264,PLAN!B:AA,5,0),"")</f>
        <v>11133759</v>
      </c>
      <c r="C264" s="225" t="str">
        <f>IFERROR(VLOOKUP(A264,PLAN!B:AA,6,0),"")</f>
        <v>1456045-Q-A</v>
      </c>
      <c r="D264" s="225" t="str">
        <f>IFERROR(VLOOKUP(A264,PLAN!B:AA,7,0),"")</f>
        <v>STM180-14S CN</v>
      </c>
      <c r="E264" s="225" t="str">
        <f>IFERROR(VLOOKUP(A264,PLAN!B:AA,4,0),"")</f>
        <v>1001921490</v>
      </c>
      <c r="F264" s="226">
        <f>IFERROR(VLOOKUP(A264,PLAN!B:AA,9,0),"")</f>
        <v>46242</v>
      </c>
      <c r="G264" s="225" t="str">
        <f>IFERROR(VLOOKUP(A264,PLAN!B:AA,10,0),"")</f>
        <v>0103563256</v>
      </c>
      <c r="H264" s="225" t="str">
        <f>IFERROR(VLOOKUP(A264,PLAN!B:AA,11,0),"")</f>
        <v>260720A11A</v>
      </c>
      <c r="I264" s="225">
        <f>IFERROR(VLOOKUP(A264,PLAN!B:AA,12,0),"")</f>
        <v>182</v>
      </c>
      <c r="J264" s="225" t="str">
        <f>IFERROR(VLOOKUP(A264,PLAN!B:AA,15,0),"")</f>
        <v>China</v>
      </c>
      <c r="K264" s="225">
        <f>IFERROR(VLOOKUP(A264,PLAN!B:AA,23,0),"")</f>
        <v>0</v>
      </c>
      <c r="L264" s="227">
        <f>IFERROR(VLOOKUP(A264,PLAN!B:AA,24,0),"")</f>
        <v>0</v>
      </c>
      <c r="M264" s="225" t="str">
        <f>IFERROR(VLOOKUP(A264,PLAN!B:AA,3,0),"")</f>
        <v>2332447-0-C-CN</v>
      </c>
      <c r="N264" s="225">
        <f>IFERROR(VLOOKUP(A264,PLAN!B:AA,2,0),"")</f>
        <v>12125021</v>
      </c>
      <c r="O264" s="290" t="s">
        <v>1417</v>
      </c>
      <c r="P264" s="337" t="s">
        <v>1418</v>
      </c>
      <c r="Q264" s="154">
        <v>32</v>
      </c>
      <c r="R264" s="231" t="str">
        <f>IFERROR(VLOOKUP(P264,[6]Sheet1!$F:$I,4,),"")</f>
        <v/>
      </c>
      <c r="S264" s="232">
        <f>IFERROR(VLOOKUP(A264,PLAN!B:AA,19,0),"")</f>
        <v>46227</v>
      </c>
      <c r="T264" s="225" t="str">
        <f>IFERROR(VLOOKUP(A264,PLAN!B:AA,20,0),"")</f>
        <v>M7</v>
      </c>
      <c r="U264" s="233"/>
      <c r="V264" s="165"/>
      <c r="W264" s="234" t="str">
        <f>IFERROR(VLOOKUP(A264,PLAN!B:AB,21,),"")</f>
        <v>F2</v>
      </c>
      <c r="X264" s="164"/>
      <c r="Y264" s="148" t="s">
        <v>1558</v>
      </c>
      <c r="Z264" s="338">
        <f>VLOOKUP(Y264,PLAN!B:AI,19,0)</f>
        <v>46227</v>
      </c>
    </row>
    <row r="265" spans="1:26" s="163" customFormat="1" ht="27" hidden="1" customHeight="1">
      <c r="A265" s="177"/>
      <c r="B265" s="225"/>
      <c r="C265" s="225"/>
      <c r="D265" s="225"/>
      <c r="E265" s="225"/>
      <c r="F265" s="226"/>
      <c r="G265" s="225"/>
      <c r="H265" s="225"/>
      <c r="I265" s="225"/>
      <c r="J265" s="225"/>
      <c r="K265" s="225"/>
      <c r="L265" s="227"/>
      <c r="M265" s="225"/>
      <c r="N265" s="225"/>
      <c r="O265" s="290" t="s">
        <v>1618</v>
      </c>
      <c r="P265" s="257" t="s">
        <v>1619</v>
      </c>
      <c r="Q265" s="154">
        <f>I264-Q264</f>
        <v>150</v>
      </c>
      <c r="R265" s="231" t="str">
        <f>IFERROR(VLOOKUP(P265,[6]Sheet1!$F:$I,4,),"")</f>
        <v/>
      </c>
      <c r="S265" s="232"/>
      <c r="T265" s="225"/>
      <c r="U265" s="233"/>
      <c r="V265" s="165"/>
      <c r="W265" s="234" t="s">
        <v>45</v>
      </c>
      <c r="X265" s="164"/>
      <c r="Y265" s="148"/>
      <c r="Z265" s="338">
        <v>46227</v>
      </c>
    </row>
    <row r="266" spans="1:26" s="163" customFormat="1" ht="27" hidden="1" customHeight="1">
      <c r="A266" s="177" t="str">
        <f t="shared" si="19"/>
        <v>Aug08-04</v>
      </c>
      <c r="B266" s="225">
        <f>IFERROR(VLOOKUP(A266,PLAN!B:AA,5,0),"")</f>
        <v>11133764</v>
      </c>
      <c r="C266" s="225" t="str">
        <f>IFERROR(VLOOKUP(A266,PLAN!B:AA,6,0),"")</f>
        <v>1456050-Q-A</v>
      </c>
      <c r="D266" s="225" t="str">
        <f>IFERROR(VLOOKUP(A266,PLAN!B:AA,7,0),"")</f>
        <v>STM180-18S CN</v>
      </c>
      <c r="E266" s="225" t="str">
        <f>IFERROR(VLOOKUP(A266,PLAN!B:AA,4,0),"")</f>
        <v>1001921491</v>
      </c>
      <c r="F266" s="226">
        <f>IFERROR(VLOOKUP(A266,PLAN!B:AA,9,0),"")</f>
        <v>46242</v>
      </c>
      <c r="G266" s="225" t="str">
        <f>IFERROR(VLOOKUP(A266,PLAN!B:AA,10,0),"")</f>
        <v>0103563257</v>
      </c>
      <c r="H266" s="225" t="str">
        <f>IFERROR(VLOOKUP(A266,PLAN!B:AA,11,0),"")</f>
        <v>260720A12A</v>
      </c>
      <c r="I266" s="225">
        <f>IFERROR(VLOOKUP(A266,PLAN!B:AA,12,0),"")</f>
        <v>1234</v>
      </c>
      <c r="J266" s="225" t="str">
        <f>IFERROR(VLOOKUP(A266,PLAN!B:AA,15,0),"")</f>
        <v>China</v>
      </c>
      <c r="K266" s="225">
        <f>IFERROR(VLOOKUP(A266,PLAN!B:AA,23,0),"")</f>
        <v>0</v>
      </c>
      <c r="L266" s="227">
        <f>IFERROR(VLOOKUP(A266,PLAN!B:AA,24,0),"")</f>
        <v>0</v>
      </c>
      <c r="M266" s="225" t="str">
        <f>IFERROR(VLOOKUP(A266,PLAN!B:AA,3,0),"")</f>
        <v>2332451-0-C-CN</v>
      </c>
      <c r="N266" s="225">
        <f>IFERROR(VLOOKUP(A266,PLAN!B:AA,2,0),"")</f>
        <v>12125025</v>
      </c>
      <c r="O266" s="290" t="s">
        <v>400</v>
      </c>
      <c r="P266" s="337" t="s">
        <v>401</v>
      </c>
      <c r="Q266" s="154">
        <v>2</v>
      </c>
      <c r="R266" s="231" t="str">
        <f>IFERROR(VLOOKUP(P266,[6]Sheet1!$F:$I,4,),"")</f>
        <v/>
      </c>
      <c r="S266" s="232">
        <f>IFERROR(VLOOKUP(A266,PLAN!B:AA,19,0),"")</f>
        <v>46227</v>
      </c>
      <c r="T266" s="225" t="str">
        <f>IFERROR(VLOOKUP(A266,PLAN!B:AA,20,0),"")</f>
        <v>M7</v>
      </c>
      <c r="U266" s="233"/>
      <c r="V266" s="165"/>
      <c r="W266" s="234" t="str">
        <f>IFERROR(VLOOKUP(A266,PLAN!B:AB,21,),"")</f>
        <v>F2</v>
      </c>
      <c r="X266" s="164"/>
      <c r="Y266" s="148" t="s">
        <v>1559</v>
      </c>
      <c r="Z266" s="338">
        <f>VLOOKUP(Y266,PLAN!B:AI,19,0)</f>
        <v>46227</v>
      </c>
    </row>
    <row r="267" spans="1:26" s="163" customFormat="1" ht="27" hidden="1" customHeight="1">
      <c r="A267" s="177"/>
      <c r="B267" s="225"/>
      <c r="C267" s="225"/>
      <c r="D267" s="225"/>
      <c r="E267" s="225"/>
      <c r="F267" s="226"/>
      <c r="G267" s="225"/>
      <c r="H267" s="225"/>
      <c r="I267" s="225"/>
      <c r="J267" s="225"/>
      <c r="K267" s="225"/>
      <c r="L267" s="227"/>
      <c r="M267" s="225"/>
      <c r="N267" s="225"/>
      <c r="O267" s="290" t="s">
        <v>402</v>
      </c>
      <c r="P267" s="337" t="s">
        <v>403</v>
      </c>
      <c r="Q267" s="154">
        <v>5</v>
      </c>
      <c r="R267" s="231" t="str">
        <f>IFERROR(VLOOKUP(P267,[6]Sheet1!$F:$I,4,),"")</f>
        <v/>
      </c>
      <c r="S267" s="232"/>
      <c r="T267" s="225"/>
      <c r="U267" s="233"/>
      <c r="V267" s="165"/>
      <c r="W267" s="234" t="s">
        <v>45</v>
      </c>
      <c r="X267" s="164"/>
      <c r="Y267" s="148"/>
      <c r="Z267" s="338">
        <v>46227</v>
      </c>
    </row>
    <row r="268" spans="1:26" s="163" customFormat="1" ht="27" hidden="1" customHeight="1">
      <c r="A268" s="177"/>
      <c r="B268" s="225"/>
      <c r="C268" s="225"/>
      <c r="D268" s="225"/>
      <c r="E268" s="225"/>
      <c r="F268" s="226"/>
      <c r="G268" s="225"/>
      <c r="H268" s="225"/>
      <c r="I268" s="225"/>
      <c r="J268" s="225"/>
      <c r="K268" s="225"/>
      <c r="L268" s="227"/>
      <c r="M268" s="225"/>
      <c r="N268" s="225"/>
      <c r="O268" s="290" t="s">
        <v>412</v>
      </c>
      <c r="P268" s="337" t="s">
        <v>413</v>
      </c>
      <c r="Q268" s="154">
        <v>150</v>
      </c>
      <c r="R268" s="231" t="str">
        <f>IFERROR(VLOOKUP(P268,[6]Sheet1!$F:$I,4,),"")</f>
        <v/>
      </c>
      <c r="S268" s="232"/>
      <c r="T268" s="225"/>
      <c r="U268" s="233"/>
      <c r="V268" s="165"/>
      <c r="W268" s="234" t="s">
        <v>45</v>
      </c>
      <c r="X268" s="164"/>
      <c r="Y268" s="148"/>
      <c r="Z268" s="338">
        <v>46227</v>
      </c>
    </row>
    <row r="269" spans="1:26" s="163" customFormat="1" ht="27" hidden="1" customHeight="1">
      <c r="A269" s="177"/>
      <c r="B269" s="225"/>
      <c r="C269" s="225"/>
      <c r="D269" s="225"/>
      <c r="E269" s="225"/>
      <c r="F269" s="226"/>
      <c r="G269" s="225"/>
      <c r="H269" s="225"/>
      <c r="I269" s="225"/>
      <c r="J269" s="225"/>
      <c r="K269" s="225"/>
      <c r="L269" s="227"/>
      <c r="M269" s="225"/>
      <c r="N269" s="225"/>
      <c r="O269" s="290" t="s">
        <v>1620</v>
      </c>
      <c r="P269" s="337" t="s">
        <v>1621</v>
      </c>
      <c r="Q269" s="154">
        <v>215</v>
      </c>
      <c r="R269" s="231" t="str">
        <f>IFERROR(VLOOKUP(P269,[6]Sheet1!$F:$I,4,),"")</f>
        <v/>
      </c>
      <c r="S269" s="232"/>
      <c r="T269" s="225"/>
      <c r="U269" s="233"/>
      <c r="V269" s="165"/>
      <c r="W269" s="234" t="s">
        <v>45</v>
      </c>
      <c r="X269" s="164"/>
      <c r="Y269" s="148"/>
      <c r="Z269" s="338">
        <v>46227</v>
      </c>
    </row>
    <row r="270" spans="1:26" s="163" customFormat="1" ht="27" hidden="1" customHeight="1">
      <c r="A270" s="177"/>
      <c r="B270" s="225"/>
      <c r="C270" s="225"/>
      <c r="D270" s="225"/>
      <c r="E270" s="225"/>
      <c r="F270" s="226"/>
      <c r="G270" s="225"/>
      <c r="H270" s="225"/>
      <c r="I270" s="225"/>
      <c r="J270" s="225"/>
      <c r="K270" s="225"/>
      <c r="L270" s="227"/>
      <c r="M270" s="225"/>
      <c r="N270" s="225"/>
      <c r="O270" s="290" t="s">
        <v>1622</v>
      </c>
      <c r="P270" s="337" t="s">
        <v>1623</v>
      </c>
      <c r="Q270" s="154">
        <v>216</v>
      </c>
      <c r="R270" s="231" t="str">
        <f>IFERROR(VLOOKUP(P270,[6]Sheet1!$F:$I,4,),"")</f>
        <v/>
      </c>
      <c r="S270" s="232"/>
      <c r="T270" s="225"/>
      <c r="U270" s="233"/>
      <c r="V270" s="165"/>
      <c r="W270" s="234" t="s">
        <v>45</v>
      </c>
      <c r="X270" s="164"/>
      <c r="Y270" s="148"/>
      <c r="Z270" s="338">
        <v>46227</v>
      </c>
    </row>
    <row r="271" spans="1:26" s="163" customFormat="1" ht="27" hidden="1" customHeight="1">
      <c r="A271" s="177"/>
      <c r="B271" s="225"/>
      <c r="C271" s="225"/>
      <c r="D271" s="225"/>
      <c r="E271" s="225"/>
      <c r="F271" s="226"/>
      <c r="G271" s="225"/>
      <c r="H271" s="225"/>
      <c r="I271" s="225"/>
      <c r="J271" s="225"/>
      <c r="K271" s="225"/>
      <c r="L271" s="227"/>
      <c r="M271" s="225"/>
      <c r="N271" s="225"/>
      <c r="O271" s="290" t="s">
        <v>1624</v>
      </c>
      <c r="P271" s="337" t="s">
        <v>1625</v>
      </c>
      <c r="Q271" s="154">
        <v>216</v>
      </c>
      <c r="R271" s="231" t="str">
        <f>IFERROR(VLOOKUP(P271,[6]Sheet1!$F:$I,4,),"")</f>
        <v/>
      </c>
      <c r="S271" s="232"/>
      <c r="T271" s="225"/>
      <c r="U271" s="233"/>
      <c r="V271" s="165"/>
      <c r="W271" s="234" t="s">
        <v>45</v>
      </c>
      <c r="X271" s="164"/>
      <c r="Y271" s="148"/>
      <c r="Z271" s="338">
        <v>46227</v>
      </c>
    </row>
    <row r="272" spans="1:26" s="163" customFormat="1" ht="27" hidden="1" customHeight="1">
      <c r="A272" s="177"/>
      <c r="B272" s="225"/>
      <c r="C272" s="225"/>
      <c r="D272" s="225"/>
      <c r="E272" s="225"/>
      <c r="F272" s="226"/>
      <c r="G272" s="225"/>
      <c r="H272" s="225"/>
      <c r="I272" s="225"/>
      <c r="J272" s="225"/>
      <c r="K272" s="225"/>
      <c r="L272" s="227"/>
      <c r="M272" s="225"/>
      <c r="N272" s="225"/>
      <c r="O272" s="290" t="s">
        <v>1626</v>
      </c>
      <c r="P272" s="257" t="s">
        <v>1627</v>
      </c>
      <c r="Q272" s="154">
        <v>215</v>
      </c>
      <c r="R272" s="231" t="str">
        <f>IFERROR(VLOOKUP(P272,[6]Sheet1!$F:$I,4,),"")</f>
        <v/>
      </c>
      <c r="S272" s="232"/>
      <c r="T272" s="225"/>
      <c r="U272" s="233"/>
      <c r="V272" s="165"/>
      <c r="W272" s="234" t="s">
        <v>45</v>
      </c>
      <c r="X272" s="164"/>
      <c r="Y272" s="148"/>
      <c r="Z272" s="338">
        <v>46227</v>
      </c>
    </row>
    <row r="273" spans="1:26" s="163" customFormat="1" ht="27" hidden="1" customHeight="1">
      <c r="A273" s="177"/>
      <c r="B273" s="225"/>
      <c r="C273" s="225"/>
      <c r="D273" s="225"/>
      <c r="E273" s="225"/>
      <c r="F273" s="226"/>
      <c r="G273" s="225"/>
      <c r="H273" s="225"/>
      <c r="I273" s="225"/>
      <c r="J273" s="225"/>
      <c r="K273" s="225"/>
      <c r="L273" s="227"/>
      <c r="M273" s="225"/>
      <c r="N273" s="225"/>
      <c r="O273" s="290" t="s">
        <v>1628</v>
      </c>
      <c r="P273" s="337" t="s">
        <v>1629</v>
      </c>
      <c r="Q273" s="154">
        <v>215</v>
      </c>
      <c r="R273" s="231" t="str">
        <f>IFERROR(VLOOKUP(P273,[6]Sheet1!$F:$I,4,),"")</f>
        <v/>
      </c>
      <c r="S273" s="232"/>
      <c r="T273" s="225"/>
      <c r="U273" s="233"/>
      <c r="V273" s="165"/>
      <c r="W273" s="234" t="s">
        <v>45</v>
      </c>
      <c r="X273" s="164"/>
      <c r="Y273" s="148"/>
      <c r="Z273" s="338">
        <v>46227</v>
      </c>
    </row>
    <row r="274" spans="1:26" s="163" customFormat="1" ht="27" hidden="1" customHeight="1">
      <c r="A274" s="177" t="str">
        <f t="shared" si="19"/>
        <v>Aug08-05</v>
      </c>
      <c r="B274" s="225">
        <f>IFERROR(VLOOKUP(A274,PLAN!B:AA,5,0),"")</f>
        <v>11133764</v>
      </c>
      <c r="C274" s="225" t="str">
        <f>IFERROR(VLOOKUP(A274,PLAN!B:AA,6,0),"")</f>
        <v>1456050-Q-A</v>
      </c>
      <c r="D274" s="225" t="str">
        <f>IFERROR(VLOOKUP(A274,PLAN!B:AA,7,0),"")</f>
        <v>STM180-18S CN</v>
      </c>
      <c r="E274" s="225" t="str">
        <f>IFERROR(VLOOKUP(A274,PLAN!B:AA,4,0),"")</f>
        <v>1001921492</v>
      </c>
      <c r="F274" s="226">
        <f>IFERROR(VLOOKUP(A274,PLAN!B:AA,9,0),"")</f>
        <v>46242</v>
      </c>
      <c r="G274" s="225" t="str">
        <f>IFERROR(VLOOKUP(A274,PLAN!B:AA,10,0),"")</f>
        <v>0103563258</v>
      </c>
      <c r="H274" s="225" t="str">
        <f>IFERROR(VLOOKUP(A274,PLAN!B:AA,11,0),"")</f>
        <v>260720A13A</v>
      </c>
      <c r="I274" s="225">
        <f>IFERROR(VLOOKUP(A274,PLAN!B:AA,12,0),"")</f>
        <v>1304</v>
      </c>
      <c r="J274" s="225" t="str">
        <f>IFERROR(VLOOKUP(A274,PLAN!B:AA,15,0),"")</f>
        <v>China</v>
      </c>
      <c r="K274" s="225">
        <f>IFERROR(VLOOKUP(A274,PLAN!B:AA,23,0),"")</f>
        <v>0</v>
      </c>
      <c r="L274" s="227">
        <f>IFERROR(VLOOKUP(A274,PLAN!B:AA,24,0),"")</f>
        <v>0</v>
      </c>
      <c r="M274" s="225" t="str">
        <f>IFERROR(VLOOKUP(A274,PLAN!B:AA,3,0),"")</f>
        <v>2332451-0-C-CN</v>
      </c>
      <c r="N274" s="225">
        <f>IFERROR(VLOOKUP(A274,PLAN!B:AA,2,0),"")</f>
        <v>12125025</v>
      </c>
      <c r="O274" s="290" t="s">
        <v>404</v>
      </c>
      <c r="P274" s="337" t="s">
        <v>405</v>
      </c>
      <c r="Q274" s="154">
        <v>3</v>
      </c>
      <c r="R274" s="231" t="str">
        <f>IFERROR(VLOOKUP(P274,[6]Sheet1!$F:$I,4,),"")</f>
        <v/>
      </c>
      <c r="S274" s="232">
        <f>IFERROR(VLOOKUP(A274,PLAN!B:AA,19,0),"")</f>
        <v>46227</v>
      </c>
      <c r="T274" s="225" t="str">
        <f>IFERROR(VLOOKUP(A274,PLAN!B:AA,20,0),"")</f>
        <v>M7</v>
      </c>
      <c r="U274" s="233"/>
      <c r="V274" s="165"/>
      <c r="W274" s="234" t="str">
        <f>IFERROR(VLOOKUP(A274,PLAN!B:AB,21,),"")</f>
        <v>F2</v>
      </c>
      <c r="X274" s="164"/>
      <c r="Y274" s="148" t="s">
        <v>1560</v>
      </c>
      <c r="Z274" s="338">
        <f>VLOOKUP(Y274,PLAN!B:AI,19,0)</f>
        <v>46227</v>
      </c>
    </row>
    <row r="275" spans="1:26" s="163" customFormat="1" ht="27" hidden="1" customHeight="1">
      <c r="A275" s="177"/>
      <c r="B275" s="225"/>
      <c r="C275" s="225"/>
      <c r="D275" s="225"/>
      <c r="E275" s="225"/>
      <c r="F275" s="226"/>
      <c r="G275" s="225"/>
      <c r="H275" s="225"/>
      <c r="I275" s="225"/>
      <c r="J275" s="225"/>
      <c r="K275" s="225"/>
      <c r="L275" s="227"/>
      <c r="M275" s="225"/>
      <c r="N275" s="225"/>
      <c r="O275" s="290" t="s">
        <v>406</v>
      </c>
      <c r="P275" s="337" t="s">
        <v>407</v>
      </c>
      <c r="Q275" s="154">
        <v>5</v>
      </c>
      <c r="R275" s="231" t="str">
        <f>IFERROR(VLOOKUP(P275,[6]Sheet1!$F:$I,4,),"")</f>
        <v/>
      </c>
      <c r="S275" s="232"/>
      <c r="T275" s="225"/>
      <c r="U275" s="233"/>
      <c r="V275" s="165"/>
      <c r="W275" s="234" t="s">
        <v>45</v>
      </c>
      <c r="X275" s="164"/>
      <c r="Y275" s="148"/>
      <c r="Z275" s="338">
        <v>46227</v>
      </c>
    </row>
    <row r="276" spans="1:26" s="163" customFormat="1" ht="27" hidden="1" customHeight="1">
      <c r="A276" s="177"/>
      <c r="B276" s="225"/>
      <c r="C276" s="225"/>
      <c r="D276" s="225"/>
      <c r="E276" s="225"/>
      <c r="F276" s="226"/>
      <c r="G276" s="225"/>
      <c r="H276" s="225"/>
      <c r="I276" s="225"/>
      <c r="J276" s="225"/>
      <c r="K276" s="225"/>
      <c r="L276" s="227"/>
      <c r="M276" s="225"/>
      <c r="N276" s="225"/>
      <c r="O276" s="290" t="s">
        <v>1630</v>
      </c>
      <c r="P276" s="337" t="s">
        <v>1631</v>
      </c>
      <c r="Q276" s="154">
        <v>216</v>
      </c>
      <c r="R276" s="231" t="str">
        <f>IFERROR(VLOOKUP(P276,[6]Sheet1!$F:$I,4,),"")</f>
        <v/>
      </c>
      <c r="S276" s="232"/>
      <c r="T276" s="225"/>
      <c r="U276" s="233"/>
      <c r="V276" s="165"/>
      <c r="W276" s="234" t="s">
        <v>45</v>
      </c>
      <c r="X276" s="164"/>
      <c r="Y276" s="148"/>
      <c r="Z276" s="338">
        <v>46227</v>
      </c>
    </row>
    <row r="277" spans="1:26" s="163" customFormat="1" ht="27" hidden="1" customHeight="1">
      <c r="A277" s="177"/>
      <c r="B277" s="225"/>
      <c r="C277" s="225"/>
      <c r="D277" s="225"/>
      <c r="E277" s="225"/>
      <c r="F277" s="226"/>
      <c r="G277" s="225"/>
      <c r="H277" s="225"/>
      <c r="I277" s="225"/>
      <c r="J277" s="225"/>
      <c r="K277" s="225"/>
      <c r="L277" s="227"/>
      <c r="M277" s="225"/>
      <c r="N277" s="225"/>
      <c r="O277" s="290" t="s">
        <v>1632</v>
      </c>
      <c r="P277" s="337" t="s">
        <v>1633</v>
      </c>
      <c r="Q277" s="154">
        <v>216</v>
      </c>
      <c r="R277" s="231" t="str">
        <f>IFERROR(VLOOKUP(P277,[6]Sheet1!$F:$I,4,),"")</f>
        <v/>
      </c>
      <c r="S277" s="232"/>
      <c r="T277" s="225"/>
      <c r="U277" s="233"/>
      <c r="V277" s="165"/>
      <c r="W277" s="234" t="s">
        <v>45</v>
      </c>
      <c r="X277" s="164"/>
      <c r="Y277" s="148"/>
      <c r="Z277" s="338">
        <v>46227</v>
      </c>
    </row>
    <row r="278" spans="1:26" s="163" customFormat="1" ht="27" hidden="1" customHeight="1">
      <c r="A278" s="177"/>
      <c r="B278" s="225"/>
      <c r="C278" s="225"/>
      <c r="D278" s="225"/>
      <c r="E278" s="225"/>
      <c r="F278" s="226"/>
      <c r="G278" s="225"/>
      <c r="H278" s="225"/>
      <c r="I278" s="225"/>
      <c r="J278" s="225"/>
      <c r="K278" s="225"/>
      <c r="L278" s="227"/>
      <c r="M278" s="225"/>
      <c r="N278" s="225"/>
      <c r="O278" s="290" t="s">
        <v>1634</v>
      </c>
      <c r="P278" s="257" t="s">
        <v>1635</v>
      </c>
      <c r="Q278" s="154">
        <v>216</v>
      </c>
      <c r="R278" s="231" t="str">
        <f>IFERROR(VLOOKUP(P278,[6]Sheet1!$F:$I,4,),"")</f>
        <v/>
      </c>
      <c r="S278" s="232"/>
      <c r="T278" s="225"/>
      <c r="U278" s="233"/>
      <c r="V278" s="165"/>
      <c r="W278" s="234" t="s">
        <v>45</v>
      </c>
      <c r="X278" s="164"/>
      <c r="Y278" s="148"/>
      <c r="Z278" s="338">
        <v>46227</v>
      </c>
    </row>
    <row r="279" spans="1:26" s="163" customFormat="1" ht="27" hidden="1" customHeight="1">
      <c r="A279" s="177"/>
      <c r="B279" s="225"/>
      <c r="C279" s="225"/>
      <c r="D279" s="225"/>
      <c r="E279" s="225"/>
      <c r="F279" s="226"/>
      <c r="G279" s="225"/>
      <c r="H279" s="225"/>
      <c r="I279" s="225"/>
      <c r="J279" s="225"/>
      <c r="K279" s="225"/>
      <c r="L279" s="227"/>
      <c r="M279" s="225"/>
      <c r="N279" s="225"/>
      <c r="O279" s="290" t="s">
        <v>1636</v>
      </c>
      <c r="P279" s="257" t="s">
        <v>1637</v>
      </c>
      <c r="Q279" s="154">
        <v>216</v>
      </c>
      <c r="R279" s="231" t="str">
        <f>IFERROR(VLOOKUP(P279,[6]Sheet1!$F:$I,4,),"")</f>
        <v/>
      </c>
      <c r="S279" s="232"/>
      <c r="T279" s="225"/>
      <c r="U279" s="233"/>
      <c r="V279" s="165"/>
      <c r="W279" s="234" t="s">
        <v>45</v>
      </c>
      <c r="X279" s="164"/>
      <c r="Y279" s="148"/>
      <c r="Z279" s="338">
        <v>46227</v>
      </c>
    </row>
    <row r="280" spans="1:26" s="163" customFormat="1" ht="27" hidden="1" customHeight="1">
      <c r="A280" s="177"/>
      <c r="B280" s="225"/>
      <c r="C280" s="225"/>
      <c r="D280" s="225"/>
      <c r="E280" s="225"/>
      <c r="F280" s="226"/>
      <c r="G280" s="225"/>
      <c r="H280" s="225"/>
      <c r="I280" s="225"/>
      <c r="J280" s="225"/>
      <c r="K280" s="225"/>
      <c r="L280" s="227"/>
      <c r="M280" s="225"/>
      <c r="N280" s="225"/>
      <c r="O280" s="290" t="s">
        <v>1638</v>
      </c>
      <c r="P280" s="257" t="s">
        <v>1639</v>
      </c>
      <c r="Q280" s="154">
        <v>216</v>
      </c>
      <c r="R280" s="231" t="str">
        <f>IFERROR(VLOOKUP(P280,[6]Sheet1!$F:$I,4,),"")</f>
        <v/>
      </c>
      <c r="S280" s="232"/>
      <c r="T280" s="225"/>
      <c r="U280" s="233"/>
      <c r="V280" s="165"/>
      <c r="W280" s="234" t="s">
        <v>45</v>
      </c>
      <c r="X280" s="164"/>
      <c r="Y280" s="148"/>
      <c r="Z280" s="338">
        <v>46227</v>
      </c>
    </row>
    <row r="281" spans="1:26" s="163" customFormat="1" ht="27" hidden="1" customHeight="1">
      <c r="A281" s="177"/>
      <c r="B281" s="225"/>
      <c r="C281" s="225"/>
      <c r="D281" s="225"/>
      <c r="E281" s="225"/>
      <c r="F281" s="226"/>
      <c r="G281" s="225"/>
      <c r="H281" s="225"/>
      <c r="I281" s="225"/>
      <c r="J281" s="225"/>
      <c r="K281" s="225"/>
      <c r="L281" s="227"/>
      <c r="M281" s="225"/>
      <c r="N281" s="225"/>
      <c r="O281" s="290" t="s">
        <v>1640</v>
      </c>
      <c r="P281" s="337" t="s">
        <v>1641</v>
      </c>
      <c r="Q281" s="154">
        <v>216</v>
      </c>
      <c r="R281" s="231" t="str">
        <f>IFERROR(VLOOKUP(P281,[6]Sheet1!$F:$I,4,),"")</f>
        <v/>
      </c>
      <c r="S281" s="232"/>
      <c r="T281" s="225"/>
      <c r="U281" s="233"/>
      <c r="V281" s="165"/>
      <c r="W281" s="234" t="s">
        <v>45</v>
      </c>
      <c r="X281" s="164"/>
      <c r="Y281" s="148"/>
      <c r="Z281" s="338">
        <v>46227</v>
      </c>
    </row>
    <row r="282" spans="1:26" s="163" customFormat="1" ht="27" hidden="1" customHeight="1">
      <c r="A282" s="177" t="str">
        <f t="shared" si="19"/>
        <v>Aug08-06</v>
      </c>
      <c r="B282" s="225">
        <f>IFERROR(VLOOKUP(A282,PLAN!B:AA,5,0),"")</f>
        <v>11133764</v>
      </c>
      <c r="C282" s="225" t="str">
        <f>IFERROR(VLOOKUP(A282,PLAN!B:AA,6,0),"")</f>
        <v>1456050-Q-A</v>
      </c>
      <c r="D282" s="225" t="str">
        <f>IFERROR(VLOOKUP(A282,PLAN!B:AA,7,0),"")</f>
        <v>STM180-18S CN</v>
      </c>
      <c r="E282" s="225" t="str">
        <f>IFERROR(VLOOKUP(A282,PLAN!B:AA,4,0),"")</f>
        <v>1001921493</v>
      </c>
      <c r="F282" s="226">
        <f>IFERROR(VLOOKUP(A282,PLAN!B:AA,9,0),"")</f>
        <v>46242</v>
      </c>
      <c r="G282" s="225" t="str">
        <f>IFERROR(VLOOKUP(A282,PLAN!B:AA,10,0),"")</f>
        <v>0103563259</v>
      </c>
      <c r="H282" s="225" t="str">
        <f>IFERROR(VLOOKUP(A282,PLAN!B:AA,11,0),"")</f>
        <v>260720A14A</v>
      </c>
      <c r="I282" s="225">
        <f>IFERROR(VLOOKUP(A282,PLAN!B:AA,12,0),"")</f>
        <v>503</v>
      </c>
      <c r="J282" s="225" t="str">
        <f>IFERROR(VLOOKUP(A282,PLAN!B:AA,15,0),"")</f>
        <v>China</v>
      </c>
      <c r="K282" s="225">
        <f>IFERROR(VLOOKUP(A282,PLAN!B:AA,23,0),"")</f>
        <v>3</v>
      </c>
      <c r="L282" s="227">
        <f>IFERROR(VLOOKUP(A282,PLAN!B:AA,24,0),"")</f>
        <v>0</v>
      </c>
      <c r="M282" s="225" t="str">
        <f>IFERROR(VLOOKUP(A282,PLAN!B:AA,3,0),"")</f>
        <v>2332451-0-C-CN</v>
      </c>
      <c r="N282" s="225">
        <f>IFERROR(VLOOKUP(A282,PLAN!B:AA,2,0),"")</f>
        <v>12125025</v>
      </c>
      <c r="O282" s="290" t="s">
        <v>408</v>
      </c>
      <c r="P282" s="337" t="s">
        <v>409</v>
      </c>
      <c r="Q282" s="154">
        <v>5</v>
      </c>
      <c r="R282" s="231" t="str">
        <f>IFERROR(VLOOKUP(P282,[6]Sheet1!$F:$I,4,),"")</f>
        <v/>
      </c>
      <c r="S282" s="232">
        <f>IFERROR(VLOOKUP(A282,PLAN!B:AA,19,0),"")</f>
        <v>46227</v>
      </c>
      <c r="T282" s="225" t="str">
        <f>IFERROR(VLOOKUP(A282,PLAN!B:AA,20,0),"")</f>
        <v>M7</v>
      </c>
      <c r="U282" s="233"/>
      <c r="V282" s="165"/>
      <c r="W282" s="234" t="str">
        <f>IFERROR(VLOOKUP(A282,PLAN!B:AB,21,),"")</f>
        <v>F2</v>
      </c>
      <c r="X282" s="164"/>
      <c r="Y282" s="148" t="s">
        <v>1561</v>
      </c>
      <c r="Z282" s="338">
        <f>VLOOKUP(Y282,PLAN!B:AI,19,0)</f>
        <v>46227</v>
      </c>
    </row>
    <row r="283" spans="1:26" s="163" customFormat="1" ht="27" hidden="1" customHeight="1">
      <c r="A283" s="177"/>
      <c r="B283" s="225"/>
      <c r="C283" s="225"/>
      <c r="D283" s="225"/>
      <c r="E283" s="225"/>
      <c r="F283" s="226"/>
      <c r="G283" s="225"/>
      <c r="H283" s="225"/>
      <c r="I283" s="225"/>
      <c r="J283" s="225"/>
      <c r="K283" s="225"/>
      <c r="L283" s="227"/>
      <c r="M283" s="225"/>
      <c r="N283" s="225"/>
      <c r="O283" s="290" t="s">
        <v>410</v>
      </c>
      <c r="P283" s="337" t="s">
        <v>411</v>
      </c>
      <c r="Q283" s="154">
        <v>2</v>
      </c>
      <c r="R283" s="231" t="str">
        <f>IFERROR(VLOOKUP(P283,[6]Sheet1!$F:$I,4,),"")</f>
        <v/>
      </c>
      <c r="S283" s="232"/>
      <c r="T283" s="225"/>
      <c r="U283" s="233"/>
      <c r="V283" s="165"/>
      <c r="W283" s="234" t="s">
        <v>45</v>
      </c>
      <c r="X283" s="164"/>
      <c r="Y283" s="148"/>
      <c r="Z283" s="338">
        <v>46227</v>
      </c>
    </row>
    <row r="284" spans="1:26" s="163" customFormat="1" ht="27" hidden="1" customHeight="1">
      <c r="A284" s="177"/>
      <c r="B284" s="225"/>
      <c r="C284" s="225"/>
      <c r="D284" s="225"/>
      <c r="E284" s="225"/>
      <c r="F284" s="226"/>
      <c r="G284" s="225"/>
      <c r="H284" s="225"/>
      <c r="I284" s="225"/>
      <c r="J284" s="225"/>
      <c r="K284" s="225"/>
      <c r="L284" s="227"/>
      <c r="M284" s="225"/>
      <c r="N284" s="225"/>
      <c r="O284" s="290" t="s">
        <v>1642</v>
      </c>
      <c r="P284" s="337" t="s">
        <v>1643</v>
      </c>
      <c r="Q284" s="154">
        <v>216</v>
      </c>
      <c r="R284" s="231" t="str">
        <f>IFERROR(VLOOKUP(P284,[6]Sheet1!$F:$I,4,),"")</f>
        <v/>
      </c>
      <c r="S284" s="232"/>
      <c r="T284" s="225"/>
      <c r="U284" s="233"/>
      <c r="V284" s="165"/>
      <c r="W284" s="234" t="s">
        <v>45</v>
      </c>
      <c r="X284" s="164"/>
      <c r="Y284" s="148"/>
      <c r="Z284" s="338">
        <v>46227</v>
      </c>
    </row>
    <row r="285" spans="1:26" s="163" customFormat="1" ht="27" hidden="1" customHeight="1">
      <c r="A285" s="177"/>
      <c r="B285" s="225"/>
      <c r="C285" s="225"/>
      <c r="D285" s="225"/>
      <c r="E285" s="225"/>
      <c r="F285" s="226"/>
      <c r="G285" s="225"/>
      <c r="H285" s="225"/>
      <c r="I285" s="225"/>
      <c r="J285" s="225"/>
      <c r="K285" s="225"/>
      <c r="L285" s="227"/>
      <c r="M285" s="225"/>
      <c r="N285" s="225"/>
      <c r="O285" s="290" t="s">
        <v>1644</v>
      </c>
      <c r="P285" s="337" t="s">
        <v>1645</v>
      </c>
      <c r="Q285" s="154">
        <v>215</v>
      </c>
      <c r="R285" s="231" t="str">
        <f>IFERROR(VLOOKUP(P285,[6]Sheet1!$F:$I,4,),"")</f>
        <v/>
      </c>
      <c r="S285" s="232"/>
      <c r="T285" s="225"/>
      <c r="U285" s="233"/>
      <c r="V285" s="165"/>
      <c r="W285" s="234" t="s">
        <v>45</v>
      </c>
      <c r="X285" s="164"/>
      <c r="Y285" s="148"/>
      <c r="Z285" s="338">
        <v>46227</v>
      </c>
    </row>
    <row r="286" spans="1:26" s="163" customFormat="1" ht="27" hidden="1" customHeight="1">
      <c r="A286" s="177"/>
      <c r="B286" s="225"/>
      <c r="C286" s="225"/>
      <c r="D286" s="225"/>
      <c r="E286" s="225"/>
      <c r="F286" s="226"/>
      <c r="G286" s="225"/>
      <c r="H286" s="225"/>
      <c r="I286" s="225"/>
      <c r="J286" s="225"/>
      <c r="K286" s="225"/>
      <c r="L286" s="227"/>
      <c r="M286" s="225"/>
      <c r="N286" s="225"/>
      <c r="O286" s="290" t="s">
        <v>1646</v>
      </c>
      <c r="P286" s="257" t="s">
        <v>1647</v>
      </c>
      <c r="Q286" s="154">
        <f>I282-Q282-Q283-Q284-Q285</f>
        <v>65</v>
      </c>
      <c r="R286" s="231" t="str">
        <f>IFERROR(VLOOKUP(P286,[6]Sheet1!$F:$I,4,),"")</f>
        <v/>
      </c>
      <c r="S286" s="232"/>
      <c r="T286" s="225"/>
      <c r="U286" s="233"/>
      <c r="V286" s="165"/>
      <c r="W286" s="234" t="s">
        <v>45</v>
      </c>
      <c r="X286" s="164"/>
      <c r="Y286" s="148"/>
      <c r="Z286" s="338">
        <v>46227</v>
      </c>
    </row>
    <row r="287" spans="1:26" s="163" customFormat="1" ht="27" hidden="1" customHeight="1">
      <c r="A287" s="177" t="str">
        <f t="shared" si="19"/>
        <v>Aug04-01</v>
      </c>
      <c r="B287" s="225">
        <f>IFERROR(VLOOKUP(A287,PLAN!B:AA,5,0),"")</f>
        <v>11134235</v>
      </c>
      <c r="C287" s="225" t="str">
        <f>IFERROR(VLOOKUP(A287,PLAN!B:AA,6,0),"")</f>
        <v>1036068-S-AK</v>
      </c>
      <c r="D287" s="225" t="str">
        <f>IFERROR(VLOOKUP(A287,PLAN!B:AA,7,0),"")</f>
        <v>AHW14R001S CN</v>
      </c>
      <c r="E287" s="225" t="str">
        <f>IFERROR(VLOOKUP(A287,PLAN!B:AA,4,0),"")</f>
        <v>1001921494</v>
      </c>
      <c r="F287" s="226">
        <f>IFERROR(VLOOKUP(A287,PLAN!B:AA,9,0),"")</f>
        <v>46238</v>
      </c>
      <c r="G287" s="225" t="str">
        <f>IFERROR(VLOOKUP(A287,PLAN!B:AA,10,0),"")</f>
        <v>0103563260</v>
      </c>
      <c r="H287" s="225" t="str">
        <f>IFERROR(VLOOKUP(A287,PLAN!B:AA,11,0),"")</f>
        <v>260720A15A</v>
      </c>
      <c r="I287" s="225">
        <f>IFERROR(VLOOKUP(A287,PLAN!B:AA,12,0),"")</f>
        <v>3586</v>
      </c>
      <c r="J287" s="225" t="str">
        <f>IFERROR(VLOOKUP(A287,PLAN!B:AA,15,0),"")</f>
        <v>China</v>
      </c>
      <c r="K287" s="225">
        <f>IFERROR(VLOOKUP(A287,PLAN!B:AA,23,0),"")</f>
        <v>0</v>
      </c>
      <c r="L287" s="227">
        <f>IFERROR(VLOOKUP(A287,PLAN!B:AA,24,0),"")</f>
        <v>0</v>
      </c>
      <c r="M287" s="225" t="str">
        <f>IFERROR(VLOOKUP(A287,PLAN!B:AA,3,0),"")</f>
        <v>2332192-0-C-CN</v>
      </c>
      <c r="N287" s="225">
        <f>IFERROR(VLOOKUP(A287,PLAN!B:AA,2,0),"")</f>
        <v>12120774</v>
      </c>
      <c r="O287" s="290" t="s">
        <v>1079</v>
      </c>
      <c r="P287" s="258" t="s">
        <v>1080</v>
      </c>
      <c r="Q287" s="154">
        <v>17</v>
      </c>
      <c r="R287" s="231" t="str">
        <f>IFERROR(VLOOKUP(P287,[6]Sheet1!$F:$I,4,),"")</f>
        <v/>
      </c>
      <c r="S287" s="232">
        <f>IFERROR(VLOOKUP(A287,PLAN!B:AA,19,0),"")</f>
        <v>46230</v>
      </c>
      <c r="T287" s="225" t="str">
        <f>IFERROR(VLOOKUP(A287,PLAN!B:AA,20,0),"")</f>
        <v>M1</v>
      </c>
      <c r="U287" s="233"/>
      <c r="V287" s="165"/>
      <c r="W287" s="234" t="str">
        <f>IFERROR(VLOOKUP(A287,PLAN!B:AB,21,),"")</f>
        <v>F3</v>
      </c>
      <c r="X287" s="164"/>
      <c r="Y287" s="148" t="s">
        <v>1573</v>
      </c>
      <c r="Z287" s="338">
        <f>VLOOKUP(Y287,PLAN!B:AI,19,0)</f>
        <v>46230</v>
      </c>
    </row>
    <row r="288" spans="1:26" s="163" customFormat="1" ht="27" hidden="1" customHeight="1">
      <c r="A288" s="177"/>
      <c r="B288" s="225"/>
      <c r="C288" s="225"/>
      <c r="D288" s="225"/>
      <c r="E288" s="225"/>
      <c r="F288" s="226"/>
      <c r="G288" s="225"/>
      <c r="H288" s="225"/>
      <c r="I288" s="225"/>
      <c r="J288" s="225"/>
      <c r="K288" s="225"/>
      <c r="L288" s="227"/>
      <c r="M288" s="225"/>
      <c r="N288" s="225"/>
      <c r="O288" s="290" t="s">
        <v>1197</v>
      </c>
      <c r="P288" s="258" t="s">
        <v>1198</v>
      </c>
      <c r="Q288" s="154">
        <v>17</v>
      </c>
      <c r="R288" s="231" t="str">
        <f>IFERROR(VLOOKUP(P288,[6]Sheet1!$F:$I,4,),"")</f>
        <v/>
      </c>
      <c r="S288" s="232"/>
      <c r="T288" s="225"/>
      <c r="U288" s="233"/>
      <c r="V288" s="165"/>
      <c r="W288" s="234" t="s">
        <v>40</v>
      </c>
      <c r="X288" s="164"/>
      <c r="Y288" s="148"/>
      <c r="Z288" s="338">
        <v>46230</v>
      </c>
    </row>
    <row r="289" spans="1:26" s="163" customFormat="1" ht="27" hidden="1" customHeight="1">
      <c r="A289" s="177"/>
      <c r="B289" s="225"/>
      <c r="C289" s="225"/>
      <c r="D289" s="225"/>
      <c r="E289" s="225"/>
      <c r="F289" s="226"/>
      <c r="G289" s="225"/>
      <c r="H289" s="225"/>
      <c r="I289" s="225"/>
      <c r="J289" s="225"/>
      <c r="K289" s="225"/>
      <c r="L289" s="227"/>
      <c r="M289" s="225"/>
      <c r="N289" s="225"/>
      <c r="O289" s="290" t="s">
        <v>1457</v>
      </c>
      <c r="P289" s="258" t="s">
        <v>1458</v>
      </c>
      <c r="Q289" s="154">
        <v>15</v>
      </c>
      <c r="R289" s="231" t="str">
        <f>IFERROR(VLOOKUP(P289,[6]Sheet1!$F:$I,4,),"")</f>
        <v/>
      </c>
      <c r="S289" s="232"/>
      <c r="T289" s="225"/>
      <c r="U289" s="233"/>
      <c r="V289" s="165"/>
      <c r="W289" s="234" t="s">
        <v>40</v>
      </c>
      <c r="X289" s="164"/>
      <c r="Y289" s="148"/>
      <c r="Z289" s="338">
        <v>46230</v>
      </c>
    </row>
    <row r="290" spans="1:26" s="163" customFormat="1" ht="27" hidden="1" customHeight="1">
      <c r="A290" s="177"/>
      <c r="B290" s="225"/>
      <c r="C290" s="225"/>
      <c r="D290" s="225"/>
      <c r="E290" s="225"/>
      <c r="F290" s="226"/>
      <c r="G290" s="225"/>
      <c r="H290" s="225"/>
      <c r="I290" s="225"/>
      <c r="J290" s="225"/>
      <c r="K290" s="225"/>
      <c r="L290" s="227"/>
      <c r="M290" s="225"/>
      <c r="N290" s="225"/>
      <c r="O290" s="290" t="s">
        <v>1698</v>
      </c>
      <c r="P290" s="258" t="s">
        <v>1699</v>
      </c>
      <c r="Q290" s="154">
        <v>1277</v>
      </c>
      <c r="R290" s="231" t="str">
        <f>IFERROR(VLOOKUP(P290,[6]Sheet1!$F:$I,4,),"")</f>
        <v/>
      </c>
      <c r="S290" s="232"/>
      <c r="T290" s="225"/>
      <c r="U290" s="233"/>
      <c r="V290" s="165"/>
      <c r="W290" s="234" t="s">
        <v>40</v>
      </c>
      <c r="X290" s="164"/>
      <c r="Y290" s="148"/>
      <c r="Z290" s="338">
        <v>46230</v>
      </c>
    </row>
    <row r="291" spans="1:26" s="163" customFormat="1" ht="27" hidden="1" customHeight="1">
      <c r="A291" s="177"/>
      <c r="B291" s="225"/>
      <c r="C291" s="225"/>
      <c r="D291" s="225"/>
      <c r="E291" s="225"/>
      <c r="F291" s="226"/>
      <c r="G291" s="225"/>
      <c r="H291" s="225"/>
      <c r="I291" s="225"/>
      <c r="J291" s="225"/>
      <c r="K291" s="225"/>
      <c r="L291" s="227"/>
      <c r="M291" s="225"/>
      <c r="N291" s="225"/>
      <c r="O291" s="290" t="s">
        <v>1700</v>
      </c>
      <c r="P291" s="258" t="s">
        <v>1701</v>
      </c>
      <c r="Q291" s="154">
        <v>1275</v>
      </c>
      <c r="R291" s="231" t="str">
        <f>IFERROR(VLOOKUP(P291,[6]Sheet1!$F:$I,4,),"")</f>
        <v/>
      </c>
      <c r="S291" s="232"/>
      <c r="T291" s="225"/>
      <c r="U291" s="233"/>
      <c r="V291" s="165"/>
      <c r="W291" s="234" t="s">
        <v>40</v>
      </c>
      <c r="X291" s="164"/>
      <c r="Y291" s="148"/>
      <c r="Z291" s="338">
        <v>46230</v>
      </c>
    </row>
    <row r="292" spans="1:26" s="163" customFormat="1" ht="27" hidden="1" customHeight="1">
      <c r="A292" s="177"/>
      <c r="B292" s="225"/>
      <c r="C292" s="225"/>
      <c r="D292" s="225"/>
      <c r="E292" s="225"/>
      <c r="F292" s="226"/>
      <c r="G292" s="225"/>
      <c r="H292" s="225"/>
      <c r="I292" s="225"/>
      <c r="J292" s="225"/>
      <c r="K292" s="225"/>
      <c r="L292" s="227"/>
      <c r="M292" s="225"/>
      <c r="N292" s="225"/>
      <c r="O292" s="290" t="s">
        <v>1702</v>
      </c>
      <c r="P292" s="258" t="s">
        <v>1703</v>
      </c>
      <c r="Q292" s="154">
        <f>I287-Q287-Q288-Q289-Q290-Q291</f>
        <v>985</v>
      </c>
      <c r="R292" s="231"/>
      <c r="S292" s="232"/>
      <c r="T292" s="225"/>
      <c r="U292" s="233"/>
      <c r="V292" s="165"/>
      <c r="W292" s="234" t="s">
        <v>40</v>
      </c>
      <c r="X292" s="164"/>
      <c r="Y292" s="148"/>
      <c r="Z292" s="338">
        <v>46230</v>
      </c>
    </row>
    <row r="293" spans="1:26" s="163" customFormat="1" ht="27" hidden="1" customHeight="1">
      <c r="A293" s="177" t="str">
        <f t="shared" si="19"/>
        <v>Aug04-02</v>
      </c>
      <c r="B293" s="225">
        <f>IFERROR(VLOOKUP(A293,PLAN!B:AA,5,0),"")</f>
        <v>11134235</v>
      </c>
      <c r="C293" s="225" t="str">
        <f>IFERROR(VLOOKUP(A293,PLAN!B:AA,6,0),"")</f>
        <v>1036068-S-AK</v>
      </c>
      <c r="D293" s="225" t="str">
        <f>IFERROR(VLOOKUP(A293,PLAN!B:AA,7,0),"")</f>
        <v>AHW14R001S CN</v>
      </c>
      <c r="E293" s="225" t="str">
        <f>IFERROR(VLOOKUP(A293,PLAN!B:AA,4,0),"")</f>
        <v>1001921495</v>
      </c>
      <c r="F293" s="226">
        <f>IFERROR(VLOOKUP(A293,PLAN!B:AA,9,0),"")</f>
        <v>46238</v>
      </c>
      <c r="G293" s="225" t="str">
        <f>IFERROR(VLOOKUP(A293,PLAN!B:AA,10,0),"")</f>
        <v>0103563261</v>
      </c>
      <c r="H293" s="225" t="str">
        <f>IFERROR(VLOOKUP(A293,PLAN!B:AA,11,0),"")</f>
        <v>260720A16A</v>
      </c>
      <c r="I293" s="225">
        <f>IFERROR(VLOOKUP(A293,PLAN!B:AA,12,0),"")</f>
        <v>3586</v>
      </c>
      <c r="J293" s="225" t="str">
        <f>IFERROR(VLOOKUP(A293,PLAN!B:AA,15,0),"")</f>
        <v>China</v>
      </c>
      <c r="K293" s="225">
        <f>IFERROR(VLOOKUP(A293,PLAN!B:AA,23,0),"")</f>
        <v>0</v>
      </c>
      <c r="L293" s="227">
        <f>IFERROR(VLOOKUP(A293,PLAN!B:AA,24,0),"")</f>
        <v>0</v>
      </c>
      <c r="M293" s="225" t="str">
        <f>IFERROR(VLOOKUP(A293,PLAN!B:AA,3,0),"")</f>
        <v>2332192-0-C-CN</v>
      </c>
      <c r="N293" s="225">
        <f>IFERROR(VLOOKUP(A293,PLAN!B:AA,2,0),"")</f>
        <v>12120774</v>
      </c>
      <c r="O293" s="290" t="s">
        <v>1461</v>
      </c>
      <c r="P293" s="258" t="s">
        <v>1462</v>
      </c>
      <c r="Q293" s="154">
        <v>618</v>
      </c>
      <c r="R293" s="231" t="str">
        <f>IFERROR(VLOOKUP(P293,[6]Sheet1!$F:$I,4,),"")</f>
        <v/>
      </c>
      <c r="S293" s="232">
        <f>IFERROR(VLOOKUP(A293,PLAN!B:AA,19,0),"")</f>
        <v>46230</v>
      </c>
      <c r="T293" s="225" t="str">
        <f>IFERROR(VLOOKUP(A293,PLAN!B:AA,20,0),"")</f>
        <v>M2</v>
      </c>
      <c r="U293" s="233"/>
      <c r="V293" s="165"/>
      <c r="W293" s="234" t="str">
        <f>IFERROR(VLOOKUP(A293,PLAN!B:AB,21,),"")</f>
        <v>F3</v>
      </c>
      <c r="X293" s="164"/>
      <c r="Y293" s="148" t="s">
        <v>1575</v>
      </c>
      <c r="Z293" s="338">
        <f>VLOOKUP(Y293,PLAN!B:AI,19,0)</f>
        <v>46230</v>
      </c>
    </row>
    <row r="294" spans="1:26" s="163" customFormat="1" ht="27" hidden="1" customHeight="1">
      <c r="A294" s="177"/>
      <c r="B294" s="225"/>
      <c r="C294" s="225"/>
      <c r="D294" s="225"/>
      <c r="E294" s="225"/>
      <c r="F294" s="226"/>
      <c r="G294" s="225"/>
      <c r="H294" s="225"/>
      <c r="I294" s="225"/>
      <c r="J294" s="225"/>
      <c r="K294" s="225"/>
      <c r="L294" s="227"/>
      <c r="M294" s="225"/>
      <c r="N294" s="225"/>
      <c r="O294" s="290" t="s">
        <v>1463</v>
      </c>
      <c r="P294" s="258" t="s">
        <v>1464</v>
      </c>
      <c r="Q294" s="154">
        <v>15</v>
      </c>
      <c r="R294" s="231"/>
      <c r="S294" s="232"/>
      <c r="T294" s="225"/>
      <c r="U294" s="233"/>
      <c r="V294" s="165"/>
      <c r="W294" s="234" t="s">
        <v>40</v>
      </c>
      <c r="X294" s="164"/>
      <c r="Y294" s="148"/>
      <c r="Z294" s="338">
        <v>46230</v>
      </c>
    </row>
    <row r="295" spans="1:26" s="163" customFormat="1" ht="27" hidden="1" customHeight="1">
      <c r="A295" s="177"/>
      <c r="B295" s="225"/>
      <c r="C295" s="225"/>
      <c r="D295" s="225"/>
      <c r="E295" s="225"/>
      <c r="F295" s="226"/>
      <c r="G295" s="225"/>
      <c r="H295" s="225"/>
      <c r="I295" s="225"/>
      <c r="J295" s="225"/>
      <c r="K295" s="225"/>
      <c r="L295" s="227"/>
      <c r="M295" s="225"/>
      <c r="N295" s="225"/>
      <c r="O295" s="290" t="s">
        <v>1465</v>
      </c>
      <c r="P295" s="258" t="s">
        <v>1466</v>
      </c>
      <c r="Q295" s="154">
        <v>154</v>
      </c>
      <c r="R295" s="231"/>
      <c r="S295" s="232"/>
      <c r="T295" s="225"/>
      <c r="U295" s="233"/>
      <c r="V295" s="165"/>
      <c r="W295" s="234" t="s">
        <v>40</v>
      </c>
      <c r="X295" s="164"/>
      <c r="Y295" s="148"/>
      <c r="Z295" s="338">
        <v>46230</v>
      </c>
    </row>
    <row r="296" spans="1:26" s="163" customFormat="1" ht="27" hidden="1" customHeight="1">
      <c r="A296" s="177"/>
      <c r="B296" s="225"/>
      <c r="C296" s="225"/>
      <c r="D296" s="225"/>
      <c r="E296" s="225"/>
      <c r="F296" s="226"/>
      <c r="G296" s="225"/>
      <c r="H296" s="225"/>
      <c r="I296" s="225"/>
      <c r="J296" s="225"/>
      <c r="K296" s="225"/>
      <c r="L296" s="227"/>
      <c r="M296" s="225"/>
      <c r="N296" s="225"/>
      <c r="O296" s="290" t="s">
        <v>1704</v>
      </c>
      <c r="P296" s="258" t="s">
        <v>1705</v>
      </c>
      <c r="Q296" s="154">
        <v>1260</v>
      </c>
      <c r="R296" s="231"/>
      <c r="S296" s="232"/>
      <c r="T296" s="225"/>
      <c r="U296" s="233"/>
      <c r="V296" s="165"/>
      <c r="W296" s="234" t="s">
        <v>40</v>
      </c>
      <c r="X296" s="164"/>
      <c r="Y296" s="148"/>
      <c r="Z296" s="338">
        <v>46230</v>
      </c>
    </row>
    <row r="297" spans="1:26" s="163" customFormat="1" ht="27" hidden="1" customHeight="1">
      <c r="A297" s="177"/>
      <c r="B297" s="225"/>
      <c r="C297" s="225"/>
      <c r="D297" s="225"/>
      <c r="E297" s="225"/>
      <c r="F297" s="226"/>
      <c r="G297" s="225"/>
      <c r="H297" s="225"/>
      <c r="I297" s="225"/>
      <c r="J297" s="225"/>
      <c r="K297" s="225"/>
      <c r="L297" s="227"/>
      <c r="M297" s="225"/>
      <c r="N297" s="225"/>
      <c r="O297" s="290" t="s">
        <v>1706</v>
      </c>
      <c r="P297" s="258" t="s">
        <v>1707</v>
      </c>
      <c r="Q297" s="154">
        <v>1260</v>
      </c>
      <c r="R297" s="231"/>
      <c r="S297" s="232"/>
      <c r="T297" s="225"/>
      <c r="U297" s="233"/>
      <c r="V297" s="165"/>
      <c r="W297" s="234" t="s">
        <v>40</v>
      </c>
      <c r="X297" s="164"/>
      <c r="Y297" s="148"/>
      <c r="Z297" s="338">
        <v>46230</v>
      </c>
    </row>
    <row r="298" spans="1:26" s="163" customFormat="1" ht="27" hidden="1" customHeight="1">
      <c r="A298" s="177"/>
      <c r="B298" s="225"/>
      <c r="C298" s="225"/>
      <c r="D298" s="225"/>
      <c r="E298" s="225"/>
      <c r="F298" s="226"/>
      <c r="G298" s="225"/>
      <c r="H298" s="225"/>
      <c r="I298" s="225"/>
      <c r="J298" s="225"/>
      <c r="K298" s="225"/>
      <c r="L298" s="227"/>
      <c r="M298" s="225"/>
      <c r="N298" s="225"/>
      <c r="O298" s="290" t="s">
        <v>1708</v>
      </c>
      <c r="P298" s="258" t="s">
        <v>1709</v>
      </c>
      <c r="Q298" s="154">
        <f>I293-Q293-Q294-Q295-Q296-Q297</f>
        <v>279</v>
      </c>
      <c r="R298" s="231"/>
      <c r="S298" s="232"/>
      <c r="T298" s="225"/>
      <c r="U298" s="233"/>
      <c r="V298" s="165"/>
      <c r="W298" s="234" t="s">
        <v>40</v>
      </c>
      <c r="X298" s="164"/>
      <c r="Y298" s="148"/>
      <c r="Z298" s="338">
        <v>46230</v>
      </c>
    </row>
    <row r="299" spans="1:26" s="163" customFormat="1" ht="27" hidden="1" customHeight="1">
      <c r="A299" s="177" t="str">
        <f t="shared" si="19"/>
        <v>Aug04-03</v>
      </c>
      <c r="B299" s="225">
        <f>IFERROR(VLOOKUP(A299,PLAN!B:AA,5,0),"")</f>
        <v>11134235</v>
      </c>
      <c r="C299" s="225" t="str">
        <f>IFERROR(VLOOKUP(A299,PLAN!B:AA,6,0),"")</f>
        <v>1036068-S-AK</v>
      </c>
      <c r="D299" s="225" t="str">
        <f>IFERROR(VLOOKUP(A299,PLAN!B:AA,7,0),"")</f>
        <v>AHW14R001S CN</v>
      </c>
      <c r="E299" s="225" t="str">
        <f>IFERROR(VLOOKUP(A299,PLAN!B:AA,4,0),"")</f>
        <v>1001921496</v>
      </c>
      <c r="F299" s="226">
        <f>IFERROR(VLOOKUP(A299,PLAN!B:AA,9,0),"")</f>
        <v>46238</v>
      </c>
      <c r="G299" s="225" t="str">
        <f>IFERROR(VLOOKUP(A299,PLAN!B:AA,10,0),"")</f>
        <v>0103563262</v>
      </c>
      <c r="H299" s="225" t="str">
        <f>IFERROR(VLOOKUP(A299,PLAN!B:AA,11,0),"")</f>
        <v>260720A17A</v>
      </c>
      <c r="I299" s="225">
        <f>IFERROR(VLOOKUP(A299,PLAN!B:AA,12,0),"")</f>
        <v>2386</v>
      </c>
      <c r="J299" s="225" t="str">
        <f>IFERROR(VLOOKUP(A299,PLAN!B:AA,15,0),"")</f>
        <v>China</v>
      </c>
      <c r="K299" s="225">
        <f>IFERROR(VLOOKUP(A299,PLAN!B:AA,23,0),"")</f>
        <v>0</v>
      </c>
      <c r="L299" s="227">
        <f>IFERROR(VLOOKUP(A299,PLAN!B:AA,24,0),"")</f>
        <v>0</v>
      </c>
      <c r="M299" s="225" t="str">
        <f>IFERROR(VLOOKUP(A299,PLAN!B:AA,3,0),"")</f>
        <v>2332192-0-C-CN</v>
      </c>
      <c r="N299" s="225">
        <f>IFERROR(VLOOKUP(A299,PLAN!B:AA,2,0),"")</f>
        <v>12120774</v>
      </c>
      <c r="O299" s="290" t="s">
        <v>1702</v>
      </c>
      <c r="P299" s="258" t="s">
        <v>1703</v>
      </c>
      <c r="Q299" s="154">
        <v>294</v>
      </c>
      <c r="R299" s="231" t="str">
        <f>IFERROR(VLOOKUP(P299,[6]Sheet1!$F:$I,4,),"")</f>
        <v/>
      </c>
      <c r="S299" s="232">
        <f>IFERROR(VLOOKUP(A299,PLAN!B:AA,19,0),"")</f>
        <v>46230</v>
      </c>
      <c r="T299" s="225" t="str">
        <f>IFERROR(VLOOKUP(A299,PLAN!B:AA,20,0),"")</f>
        <v>M3</v>
      </c>
      <c r="U299" s="233"/>
      <c r="V299" s="165"/>
      <c r="W299" s="234" t="str">
        <f>IFERROR(VLOOKUP(A299,PLAN!B:AB,21,),"")</f>
        <v>F3</v>
      </c>
      <c r="X299" s="164"/>
      <c r="Y299" s="148" t="s">
        <v>1576</v>
      </c>
      <c r="Z299" s="338">
        <f>VLOOKUP(Y299,PLAN!B:AI,19,0)</f>
        <v>46230</v>
      </c>
    </row>
    <row r="300" spans="1:26" s="163" customFormat="1" ht="27" hidden="1" customHeight="1">
      <c r="A300" s="177"/>
      <c r="B300" s="225"/>
      <c r="C300" s="225"/>
      <c r="D300" s="225"/>
      <c r="E300" s="225"/>
      <c r="F300" s="226"/>
      <c r="G300" s="225"/>
      <c r="H300" s="225"/>
      <c r="I300" s="225"/>
      <c r="J300" s="225"/>
      <c r="K300" s="225"/>
      <c r="L300" s="227"/>
      <c r="M300" s="225"/>
      <c r="N300" s="225"/>
      <c r="O300" s="290" t="s">
        <v>1710</v>
      </c>
      <c r="P300" s="258" t="s">
        <v>1711</v>
      </c>
      <c r="Q300" s="154">
        <v>1260</v>
      </c>
      <c r="R300" s="231"/>
      <c r="S300" s="232"/>
      <c r="T300" s="225"/>
      <c r="U300" s="233"/>
      <c r="V300" s="165"/>
      <c r="W300" s="234" t="s">
        <v>40</v>
      </c>
      <c r="X300" s="164"/>
      <c r="Y300" s="148"/>
      <c r="Z300" s="338">
        <v>46230</v>
      </c>
    </row>
    <row r="301" spans="1:26" s="163" customFormat="1" ht="27" hidden="1" customHeight="1">
      <c r="A301" s="177"/>
      <c r="B301" s="225"/>
      <c r="C301" s="225"/>
      <c r="D301" s="225"/>
      <c r="E301" s="225"/>
      <c r="F301" s="226"/>
      <c r="G301" s="225"/>
      <c r="H301" s="225"/>
      <c r="I301" s="225"/>
      <c r="J301" s="225"/>
      <c r="K301" s="225"/>
      <c r="L301" s="227"/>
      <c r="M301" s="225"/>
      <c r="N301" s="225"/>
      <c r="O301" s="290" t="s">
        <v>1712</v>
      </c>
      <c r="P301" s="258" t="s">
        <v>1713</v>
      </c>
      <c r="Q301" s="154">
        <f>I299-Q299-Q300</f>
        <v>832</v>
      </c>
      <c r="R301" s="231"/>
      <c r="S301" s="232"/>
      <c r="T301" s="225"/>
      <c r="U301" s="233"/>
      <c r="V301" s="165"/>
      <c r="W301" s="234" t="s">
        <v>40</v>
      </c>
      <c r="X301" s="164"/>
      <c r="Y301" s="148"/>
      <c r="Z301" s="338">
        <v>46230</v>
      </c>
    </row>
    <row r="302" spans="1:26" s="163" customFormat="1" ht="27" hidden="1" customHeight="1">
      <c r="A302" s="177" t="str">
        <f t="shared" si="19"/>
        <v>Aug04-04</v>
      </c>
      <c r="B302" s="225">
        <f>IFERROR(VLOOKUP(A302,PLAN!B:AA,5,0),"")</f>
        <v>11134110</v>
      </c>
      <c r="C302" s="225" t="str">
        <f>IFERROR(VLOOKUP(A302,PLAN!B:AA,6,0),"")</f>
        <v>1236016-L-AK</v>
      </c>
      <c r="D302" s="225" t="str">
        <f>IFERROR(VLOOKUP(A302,PLAN!B:AA,7,0),"")</f>
        <v>AHW14S003S CN</v>
      </c>
      <c r="E302" s="225" t="str">
        <f>IFERROR(VLOOKUP(A302,PLAN!B:AA,4,0),"")</f>
        <v>1001921497</v>
      </c>
      <c r="F302" s="226">
        <f>IFERROR(VLOOKUP(A302,PLAN!B:AA,9,0),"")</f>
        <v>46238</v>
      </c>
      <c r="G302" s="225" t="str">
        <f>IFERROR(VLOOKUP(A302,PLAN!B:AA,10,0),"")</f>
        <v>0103563263</v>
      </c>
      <c r="H302" s="225" t="str">
        <f>IFERROR(VLOOKUP(A302,PLAN!B:AA,11,0),"")</f>
        <v>260720A18A</v>
      </c>
      <c r="I302" s="225">
        <f>IFERROR(VLOOKUP(A302,PLAN!B:AA,12,0),"")</f>
        <v>2620</v>
      </c>
      <c r="J302" s="225" t="str">
        <f>IFERROR(VLOOKUP(A302,PLAN!B:AA,15,0),"")</f>
        <v>China</v>
      </c>
      <c r="K302" s="225">
        <f>IFERROR(VLOOKUP(A302,PLAN!B:AA,23,0),"")</f>
        <v>0</v>
      </c>
      <c r="L302" s="227">
        <f>IFERROR(VLOOKUP(A302,PLAN!B:AA,24,0),"")</f>
        <v>0</v>
      </c>
      <c r="M302" s="225" t="str">
        <f>IFERROR(VLOOKUP(A302,PLAN!B:AA,3,0),"")</f>
        <v>2332542-0-C-CN</v>
      </c>
      <c r="N302" s="225">
        <f>IFERROR(VLOOKUP(A302,PLAN!B:AA,2,0),"")</f>
        <v>12125116</v>
      </c>
      <c r="O302" s="290" t="s">
        <v>491</v>
      </c>
      <c r="P302" s="257" t="s">
        <v>492</v>
      </c>
      <c r="Q302" s="154">
        <v>323</v>
      </c>
      <c r="R302" s="231" t="str">
        <f>IFERROR(VLOOKUP(P302,[6]Sheet1!$F:$I,4,),"")</f>
        <v/>
      </c>
      <c r="S302" s="232">
        <f>IFERROR(VLOOKUP(A302,PLAN!B:AA,19,0),"")</f>
        <v>46230</v>
      </c>
      <c r="T302" s="225" t="str">
        <f>IFERROR(VLOOKUP(A302,PLAN!B:AA,20,0),"")</f>
        <v>M4</v>
      </c>
      <c r="U302" s="233"/>
      <c r="V302" s="165"/>
      <c r="W302" s="234" t="str">
        <f>IFERROR(VLOOKUP(A302,PLAN!B:AB,21,),"")</f>
        <v>F3</v>
      </c>
      <c r="X302" s="164"/>
      <c r="Y302" s="148" t="s">
        <v>1577</v>
      </c>
      <c r="Z302" s="338">
        <f>VLOOKUP(Y302,PLAN!B:AI,19,0)</f>
        <v>46230</v>
      </c>
    </row>
    <row r="303" spans="1:26" s="163" customFormat="1" ht="27" hidden="1" customHeight="1">
      <c r="A303" s="177"/>
      <c r="B303" s="225"/>
      <c r="C303" s="225"/>
      <c r="D303" s="225"/>
      <c r="E303" s="225"/>
      <c r="F303" s="226"/>
      <c r="G303" s="225"/>
      <c r="H303" s="225"/>
      <c r="I303" s="225"/>
      <c r="J303" s="225"/>
      <c r="K303" s="225"/>
      <c r="L303" s="227"/>
      <c r="M303" s="225"/>
      <c r="N303" s="225"/>
      <c r="O303" s="290" t="s">
        <v>1648</v>
      </c>
      <c r="P303" s="257" t="s">
        <v>1649</v>
      </c>
      <c r="Q303" s="154">
        <v>434</v>
      </c>
      <c r="R303" s="231" t="str">
        <f>IFERROR(VLOOKUP(P303,[6]Sheet1!$F:$I,4,),"")</f>
        <v/>
      </c>
      <c r="S303" s="232"/>
      <c r="T303" s="225"/>
      <c r="U303" s="233"/>
      <c r="V303" s="165"/>
      <c r="W303" s="234" t="s">
        <v>40</v>
      </c>
      <c r="X303" s="164"/>
      <c r="Y303" s="148"/>
      <c r="Z303" s="338">
        <v>46230</v>
      </c>
    </row>
    <row r="304" spans="1:26" s="163" customFormat="1" ht="27" hidden="1" customHeight="1">
      <c r="A304" s="177"/>
      <c r="B304" s="225"/>
      <c r="C304" s="225"/>
      <c r="D304" s="225"/>
      <c r="E304" s="225"/>
      <c r="F304" s="226"/>
      <c r="G304" s="225"/>
      <c r="H304" s="225"/>
      <c r="I304" s="225"/>
      <c r="J304" s="225"/>
      <c r="K304" s="225"/>
      <c r="L304" s="227"/>
      <c r="M304" s="225"/>
      <c r="N304" s="225"/>
      <c r="O304" s="290" t="s">
        <v>1650</v>
      </c>
      <c r="P304" s="257" t="s">
        <v>1651</v>
      </c>
      <c r="Q304" s="154">
        <v>436</v>
      </c>
      <c r="R304" s="231" t="str">
        <f>IFERROR(VLOOKUP(P304,[6]Sheet1!$F:$I,4,),"")</f>
        <v/>
      </c>
      <c r="S304" s="232"/>
      <c r="T304" s="225"/>
      <c r="U304" s="233"/>
      <c r="V304" s="165"/>
      <c r="W304" s="234" t="s">
        <v>40</v>
      </c>
      <c r="X304" s="164"/>
      <c r="Y304" s="148"/>
      <c r="Z304" s="338">
        <v>46230</v>
      </c>
    </row>
    <row r="305" spans="1:26" s="163" customFormat="1" ht="27" hidden="1" customHeight="1">
      <c r="A305" s="177"/>
      <c r="B305" s="225"/>
      <c r="C305" s="225"/>
      <c r="D305" s="225"/>
      <c r="E305" s="225"/>
      <c r="F305" s="226"/>
      <c r="G305" s="225"/>
      <c r="H305" s="225"/>
      <c r="I305" s="225"/>
      <c r="J305" s="225"/>
      <c r="K305" s="225"/>
      <c r="L305" s="227"/>
      <c r="M305" s="225"/>
      <c r="N305" s="225"/>
      <c r="O305" s="290" t="s">
        <v>1652</v>
      </c>
      <c r="P305" s="257" t="s">
        <v>1653</v>
      </c>
      <c r="Q305" s="154">
        <v>436</v>
      </c>
      <c r="R305" s="231" t="str">
        <f>IFERROR(VLOOKUP(P305,[6]Sheet1!$F:$I,4,),"")</f>
        <v/>
      </c>
      <c r="S305" s="232"/>
      <c r="T305" s="225"/>
      <c r="U305" s="233"/>
      <c r="V305" s="165"/>
      <c r="W305" s="234" t="s">
        <v>40</v>
      </c>
      <c r="X305" s="164"/>
      <c r="Y305" s="148"/>
      <c r="Z305" s="338">
        <v>46230</v>
      </c>
    </row>
    <row r="306" spans="1:26" s="163" customFormat="1" ht="27" hidden="1" customHeight="1">
      <c r="A306" s="177"/>
      <c r="B306" s="225"/>
      <c r="C306" s="225"/>
      <c r="D306" s="225"/>
      <c r="E306" s="225"/>
      <c r="F306" s="226"/>
      <c r="G306" s="225"/>
      <c r="H306" s="225"/>
      <c r="I306" s="225"/>
      <c r="J306" s="225"/>
      <c r="K306" s="225"/>
      <c r="L306" s="227"/>
      <c r="M306" s="225"/>
      <c r="N306" s="225"/>
      <c r="O306" s="290" t="s">
        <v>1654</v>
      </c>
      <c r="P306" s="257" t="s">
        <v>1655</v>
      </c>
      <c r="Q306" s="154">
        <v>436</v>
      </c>
      <c r="R306" s="231" t="str">
        <f>IFERROR(VLOOKUP(P306,[6]Sheet1!$F:$I,4,),"")</f>
        <v/>
      </c>
      <c r="S306" s="232"/>
      <c r="T306" s="225"/>
      <c r="U306" s="233"/>
      <c r="V306" s="165"/>
      <c r="W306" s="234" t="s">
        <v>40</v>
      </c>
      <c r="X306" s="164"/>
      <c r="Y306" s="148"/>
      <c r="Z306" s="338">
        <v>46230</v>
      </c>
    </row>
    <row r="307" spans="1:26" s="163" customFormat="1" ht="27" hidden="1" customHeight="1">
      <c r="A307" s="177"/>
      <c r="B307" s="225"/>
      <c r="C307" s="225"/>
      <c r="D307" s="225"/>
      <c r="E307" s="225"/>
      <c r="F307" s="226"/>
      <c r="G307" s="225"/>
      <c r="H307" s="225"/>
      <c r="I307" s="225"/>
      <c r="J307" s="225"/>
      <c r="K307" s="225"/>
      <c r="L307" s="227"/>
      <c r="M307" s="225"/>
      <c r="N307" s="225"/>
      <c r="O307" s="290" t="s">
        <v>1656</v>
      </c>
      <c r="P307" s="257" t="s">
        <v>1657</v>
      </c>
      <c r="Q307" s="154">
        <v>434</v>
      </c>
      <c r="R307" s="231" t="str">
        <f>IFERROR(VLOOKUP(P307,[6]Sheet1!$F:$I,4,),"")</f>
        <v/>
      </c>
      <c r="S307" s="232"/>
      <c r="T307" s="225"/>
      <c r="U307" s="233"/>
      <c r="V307" s="165"/>
      <c r="W307" s="234" t="s">
        <v>40</v>
      </c>
      <c r="X307" s="164"/>
      <c r="Y307" s="148"/>
      <c r="Z307" s="338">
        <v>46230</v>
      </c>
    </row>
    <row r="308" spans="1:26" s="163" customFormat="1" ht="27" hidden="1" customHeight="1">
      <c r="A308" s="177"/>
      <c r="B308" s="225"/>
      <c r="C308" s="225"/>
      <c r="D308" s="225"/>
      <c r="E308" s="225"/>
      <c r="F308" s="226"/>
      <c r="G308" s="225"/>
      <c r="H308" s="225"/>
      <c r="I308" s="225"/>
      <c r="J308" s="225"/>
      <c r="K308" s="225"/>
      <c r="L308" s="227"/>
      <c r="M308" s="225"/>
      <c r="N308" s="225"/>
      <c r="O308" s="290" t="s">
        <v>1658</v>
      </c>
      <c r="P308" s="337" t="s">
        <v>1659</v>
      </c>
      <c r="Q308" s="154">
        <f>I302-Q302-Q303-Q304-Q305-Q306-Q307</f>
        <v>121</v>
      </c>
      <c r="R308" s="231" t="str">
        <f>IFERROR(VLOOKUP(P308,[6]Sheet1!$F:$I,4,),"")</f>
        <v>N3-14</v>
      </c>
      <c r="S308" s="232"/>
      <c r="T308" s="225"/>
      <c r="U308" s="233"/>
      <c r="V308" s="165"/>
      <c r="W308" s="234" t="s">
        <v>40</v>
      </c>
      <c r="X308" s="164"/>
      <c r="Y308" s="148"/>
      <c r="Z308" s="338">
        <v>46230</v>
      </c>
    </row>
    <row r="309" spans="1:26" s="163" customFormat="1" ht="27" hidden="1" customHeight="1">
      <c r="A309" s="177" t="str">
        <f t="shared" si="19"/>
        <v>Aug04-05</v>
      </c>
      <c r="B309" s="225">
        <f>IFERROR(VLOOKUP(A309,PLAN!B:AA,5,0),"")</f>
        <v>11134106</v>
      </c>
      <c r="C309" s="225" t="str">
        <f>IFERROR(VLOOKUP(A309,PLAN!B:AA,6,0),"")</f>
        <v>1236001-N-AK</v>
      </c>
      <c r="D309" s="225" t="str">
        <f>IFERROR(VLOOKUP(A309,PLAN!B:AA,7,0),"")</f>
        <v>AGH143090 CN</v>
      </c>
      <c r="E309" s="225" t="str">
        <f>IFERROR(VLOOKUP(A309,PLAN!B:AA,4,0),"")</f>
        <v>1001921498</v>
      </c>
      <c r="F309" s="226">
        <f>IFERROR(VLOOKUP(A309,PLAN!B:AA,9,0),"")</f>
        <v>46238</v>
      </c>
      <c r="G309" s="225" t="str">
        <f>IFERROR(VLOOKUP(A309,PLAN!B:AA,10,0),"")</f>
        <v>0103563264</v>
      </c>
      <c r="H309" s="225" t="str">
        <f>IFERROR(VLOOKUP(A309,PLAN!B:AA,11,0),"")</f>
        <v>260720A19A</v>
      </c>
      <c r="I309" s="225">
        <f>IFERROR(VLOOKUP(A309,PLAN!B:AA,12,0),"")</f>
        <v>310</v>
      </c>
      <c r="J309" s="225" t="str">
        <f>IFERROR(VLOOKUP(A309,PLAN!B:AA,15,0),"")</f>
        <v>China</v>
      </c>
      <c r="K309" s="225">
        <f>IFERROR(VLOOKUP(A309,PLAN!B:AA,23,0),"")</f>
        <v>0</v>
      </c>
      <c r="L309" s="227">
        <f>IFERROR(VLOOKUP(A309,PLAN!B:AA,24,0),"")</f>
        <v>0</v>
      </c>
      <c r="M309" s="225" t="str">
        <f>IFERROR(VLOOKUP(A309,PLAN!B:AA,3,0),"")</f>
        <v>2332501-0-C-CN</v>
      </c>
      <c r="N309" s="225">
        <f>IFERROR(VLOOKUP(A309,PLAN!B:AA,2,0),"")</f>
        <v>12125075</v>
      </c>
      <c r="O309" s="290" t="s">
        <v>1421</v>
      </c>
      <c r="P309" s="337" t="s">
        <v>1422</v>
      </c>
      <c r="Q309" s="154">
        <v>160</v>
      </c>
      <c r="R309" s="231" t="str">
        <f>IFERROR(VLOOKUP(P309,[6]Sheet1!$F:$I,4,),"")</f>
        <v/>
      </c>
      <c r="S309" s="232">
        <f>IFERROR(VLOOKUP(A309,PLAN!B:AA,19,0),"")</f>
        <v>46230</v>
      </c>
      <c r="T309" s="225" t="str">
        <f>IFERROR(VLOOKUP(A309,PLAN!B:AA,20,0),"")</f>
        <v>M4</v>
      </c>
      <c r="U309" s="233"/>
      <c r="V309" s="165"/>
      <c r="W309" s="234" t="str">
        <f>IFERROR(VLOOKUP(A309,PLAN!B:AB,21,),"")</f>
        <v>F3</v>
      </c>
      <c r="X309" s="164"/>
      <c r="Y309" s="148" t="s">
        <v>1578</v>
      </c>
      <c r="Z309" s="338">
        <f>VLOOKUP(Y309,PLAN!B:AI,19,0)</f>
        <v>46230</v>
      </c>
    </row>
    <row r="310" spans="1:26" s="163" customFormat="1" ht="27" hidden="1" customHeight="1">
      <c r="A310" s="177"/>
      <c r="B310" s="225"/>
      <c r="C310" s="225"/>
      <c r="D310" s="225"/>
      <c r="E310" s="225"/>
      <c r="F310" s="226"/>
      <c r="G310" s="225"/>
      <c r="H310" s="225"/>
      <c r="I310" s="225"/>
      <c r="J310" s="225"/>
      <c r="K310" s="225"/>
      <c r="L310" s="227"/>
      <c r="M310" s="225"/>
      <c r="N310" s="225"/>
      <c r="O310" s="290" t="s">
        <v>1660</v>
      </c>
      <c r="P310" s="257" t="s">
        <v>1661</v>
      </c>
      <c r="Q310" s="154">
        <f>I309-Q309</f>
        <v>150</v>
      </c>
      <c r="R310" s="231" t="str">
        <f>IFERROR(VLOOKUP(P310,[6]Sheet1!$F:$I,4,),"")</f>
        <v>N3-08</v>
      </c>
      <c r="S310" s="232"/>
      <c r="T310" s="225"/>
      <c r="U310" s="233"/>
      <c r="V310" s="165"/>
      <c r="W310" s="234" t="s">
        <v>40</v>
      </c>
      <c r="X310" s="164"/>
      <c r="Y310" s="148"/>
      <c r="Z310" s="338">
        <v>46230</v>
      </c>
    </row>
    <row r="311" spans="1:26" s="163" customFormat="1" ht="27" hidden="1" customHeight="1">
      <c r="A311" s="177" t="str">
        <f t="shared" si="19"/>
        <v>Aug04-06</v>
      </c>
      <c r="B311" s="225">
        <f>IFERROR(VLOOKUP(A311,PLAN!B:AA,5,0),"")</f>
        <v>11134107</v>
      </c>
      <c r="C311" s="225" t="str">
        <f>IFERROR(VLOOKUP(A311,PLAN!B:AA,6,0),"")</f>
        <v>1236005-N-AK</v>
      </c>
      <c r="D311" s="225" t="str">
        <f>IFERROR(VLOOKUP(A311,PLAN!B:AA,7,0),"")</f>
        <v>AGH143091 CN</v>
      </c>
      <c r="E311" s="225" t="str">
        <f>IFERROR(VLOOKUP(A311,PLAN!B:AA,4,0),"")</f>
        <v>1001921499</v>
      </c>
      <c r="F311" s="226">
        <f>IFERROR(VLOOKUP(A311,PLAN!B:AA,9,0),"")</f>
        <v>46238</v>
      </c>
      <c r="G311" s="225" t="str">
        <f>IFERROR(VLOOKUP(A311,PLAN!B:AA,10,0),"")</f>
        <v>0103563265</v>
      </c>
      <c r="H311" s="225" t="str">
        <f>IFERROR(VLOOKUP(A311,PLAN!B:AA,11,0),"")</f>
        <v>260720A20A</v>
      </c>
      <c r="I311" s="225">
        <f>IFERROR(VLOOKUP(A311,PLAN!B:AA,12,0),"")</f>
        <v>120</v>
      </c>
      <c r="J311" s="225" t="str">
        <f>IFERROR(VLOOKUP(A311,PLAN!B:AA,15,0),"")</f>
        <v>China</v>
      </c>
      <c r="K311" s="225">
        <f>IFERROR(VLOOKUP(A311,PLAN!B:AA,23,0),"")</f>
        <v>0</v>
      </c>
      <c r="L311" s="227">
        <f>IFERROR(VLOOKUP(A311,PLAN!B:AA,24,0),"")</f>
        <v>0</v>
      </c>
      <c r="M311" s="225" t="str">
        <f>IFERROR(VLOOKUP(A311,PLAN!B:AA,3,0),"")</f>
        <v>2332506-0-C-CN</v>
      </c>
      <c r="N311" s="225">
        <f>IFERROR(VLOOKUP(A311,PLAN!B:AA,2,0),"")</f>
        <v>12125080</v>
      </c>
      <c r="O311" s="290" t="s">
        <v>346</v>
      </c>
      <c r="P311" s="257" t="s">
        <v>347</v>
      </c>
      <c r="Q311" s="337">
        <f t="shared" ref="Q311" si="22">I311</f>
        <v>120</v>
      </c>
      <c r="R311" s="231" t="str">
        <f>IFERROR(VLOOKUP(P311,[6]Sheet1!$F:$I,4,),"")</f>
        <v/>
      </c>
      <c r="S311" s="232">
        <f>IFERROR(VLOOKUP(A311,PLAN!B:AA,19,0),"")</f>
        <v>46230</v>
      </c>
      <c r="T311" s="225" t="str">
        <f>IFERROR(VLOOKUP(A311,PLAN!B:AA,20,0),"")</f>
        <v>M4</v>
      </c>
      <c r="U311" s="233"/>
      <c r="V311" s="165"/>
      <c r="W311" s="234" t="str">
        <f>IFERROR(VLOOKUP(A311,PLAN!B:AB,21,),"")</f>
        <v>F3</v>
      </c>
      <c r="X311" s="164"/>
      <c r="Y311" s="148" t="s">
        <v>1579</v>
      </c>
      <c r="Z311" s="338">
        <f>VLOOKUP(Y311,PLAN!B:AI,19,0)</f>
        <v>46230</v>
      </c>
    </row>
    <row r="312" spans="1:26" s="163" customFormat="1" ht="27" hidden="1" customHeight="1">
      <c r="A312" s="177" t="str">
        <f t="shared" si="19"/>
        <v>Aug04-07</v>
      </c>
      <c r="B312" s="225">
        <f>IFERROR(VLOOKUP(A312,PLAN!B:AA,5,0),"")</f>
        <v>11134108</v>
      </c>
      <c r="C312" s="225" t="str">
        <f>IFERROR(VLOOKUP(A312,PLAN!B:AA,6,0),"")</f>
        <v>1236007-N-AK</v>
      </c>
      <c r="D312" s="225" t="str">
        <f>IFERROR(VLOOKUP(A312,PLAN!B:AA,7,0),"")</f>
        <v>AGH143092 CN</v>
      </c>
      <c r="E312" s="225" t="str">
        <f>IFERROR(VLOOKUP(A312,PLAN!B:AA,4,0),"")</f>
        <v>1001921500</v>
      </c>
      <c r="F312" s="226">
        <f>IFERROR(VLOOKUP(A312,PLAN!B:AA,9,0),"")</f>
        <v>46238</v>
      </c>
      <c r="G312" s="225" t="str">
        <f>IFERROR(VLOOKUP(A312,PLAN!B:AA,10,0),"")</f>
        <v>0103563266</v>
      </c>
      <c r="H312" s="225" t="str">
        <f>IFERROR(VLOOKUP(A312,PLAN!B:AA,11,0),"")</f>
        <v>260720A21A</v>
      </c>
      <c r="I312" s="225">
        <f>IFERROR(VLOOKUP(A312,PLAN!B:AA,12,0),"")</f>
        <v>123</v>
      </c>
      <c r="J312" s="225" t="str">
        <f>IFERROR(VLOOKUP(A312,PLAN!B:AA,15,0),"")</f>
        <v>China</v>
      </c>
      <c r="K312" s="225">
        <f>IFERROR(VLOOKUP(A312,PLAN!B:AA,23,0),"")</f>
        <v>3</v>
      </c>
      <c r="L312" s="227">
        <f>IFERROR(VLOOKUP(A312,PLAN!B:AA,24,0),"")</f>
        <v>0</v>
      </c>
      <c r="M312" s="225" t="str">
        <f>IFERROR(VLOOKUP(A312,PLAN!B:AA,3,0),"")</f>
        <v>2332505-0-C-CN</v>
      </c>
      <c r="N312" s="225">
        <f>IFERROR(VLOOKUP(A312,PLAN!B:AA,2,0),"")</f>
        <v>12125079</v>
      </c>
      <c r="O312" s="290" t="s">
        <v>1423</v>
      </c>
      <c r="P312" s="337" t="s">
        <v>1424</v>
      </c>
      <c r="Q312" s="154">
        <v>70</v>
      </c>
      <c r="R312" s="231" t="str">
        <f>IFERROR(VLOOKUP(P312,[6]Sheet1!$F:$I,4,),"")</f>
        <v/>
      </c>
      <c r="S312" s="232">
        <f>IFERROR(VLOOKUP(A312,PLAN!B:AA,19,0),"")</f>
        <v>46230</v>
      </c>
      <c r="T312" s="225" t="str">
        <f>IFERROR(VLOOKUP(A312,PLAN!B:AA,20,0),"")</f>
        <v>M4</v>
      </c>
      <c r="U312" s="233"/>
      <c r="V312" s="165"/>
      <c r="W312" s="234" t="str">
        <f>IFERROR(VLOOKUP(A312,PLAN!B:AB,21,),"")</f>
        <v>F3</v>
      </c>
      <c r="X312" s="164"/>
      <c r="Y312" s="148" t="s">
        <v>1580</v>
      </c>
      <c r="Z312" s="338">
        <f>VLOOKUP(Y312,PLAN!B:AI,19,0)</f>
        <v>46230</v>
      </c>
    </row>
    <row r="313" spans="1:26" s="163" customFormat="1" ht="27" hidden="1" customHeight="1">
      <c r="A313" s="177"/>
      <c r="B313" s="225"/>
      <c r="C313" s="225"/>
      <c r="D313" s="225"/>
      <c r="E313" s="225"/>
      <c r="F313" s="226"/>
      <c r="G313" s="225"/>
      <c r="H313" s="225"/>
      <c r="I313" s="225"/>
      <c r="J313" s="225"/>
      <c r="K313" s="225"/>
      <c r="L313" s="227"/>
      <c r="M313" s="225"/>
      <c r="N313" s="225"/>
      <c r="O313" s="290" t="s">
        <v>1662</v>
      </c>
      <c r="P313" s="337" t="s">
        <v>1663</v>
      </c>
      <c r="Q313" s="154">
        <f>I312-Q312</f>
        <v>53</v>
      </c>
      <c r="R313" s="231" t="str">
        <f>IFERROR(VLOOKUP(P313,[6]Sheet1!$F:$I,4,),"")</f>
        <v>N3-10</v>
      </c>
      <c r="S313" s="232"/>
      <c r="T313" s="225"/>
      <c r="U313" s="233"/>
      <c r="V313" s="165"/>
      <c r="W313" s="234" t="s">
        <v>40</v>
      </c>
      <c r="X313" s="164"/>
      <c r="Y313" s="148"/>
      <c r="Z313" s="338">
        <v>46230</v>
      </c>
    </row>
    <row r="314" spans="1:26" s="163" customFormat="1" ht="27" hidden="1" customHeight="1">
      <c r="A314" s="177" t="str">
        <f t="shared" si="19"/>
        <v>Aug04-08</v>
      </c>
      <c r="B314" s="225">
        <f>IFERROR(VLOOKUP(A314,PLAN!B:AA,5,0),"")</f>
        <v>11134112</v>
      </c>
      <c r="C314" s="225" t="str">
        <f>IFERROR(VLOOKUP(A314,PLAN!B:AA,6,0),"")</f>
        <v>1931119-D-A</v>
      </c>
      <c r="D314" s="225" t="str">
        <f>IFERROR(VLOOKUP(A314,PLAN!B:AA,7,0),"")</f>
        <v>AHW14R013P CN</v>
      </c>
      <c r="E314" s="225" t="str">
        <f>IFERROR(VLOOKUP(A314,PLAN!B:AA,4,0),"")</f>
        <v>1001921501</v>
      </c>
      <c r="F314" s="226">
        <f>IFERROR(VLOOKUP(A314,PLAN!B:AA,9,0),"")</f>
        <v>46238</v>
      </c>
      <c r="G314" s="225" t="str">
        <f>IFERROR(VLOOKUP(A314,PLAN!B:AA,10,0),"")</f>
        <v>0103563267</v>
      </c>
      <c r="H314" s="225" t="str">
        <f>IFERROR(VLOOKUP(A314,PLAN!B:AA,11,0),"")</f>
        <v>260720A22A</v>
      </c>
      <c r="I314" s="225">
        <f>IFERROR(VLOOKUP(A314,PLAN!B:AA,12,0),"")</f>
        <v>300</v>
      </c>
      <c r="J314" s="225" t="str">
        <f>IFERROR(VLOOKUP(A314,PLAN!B:AA,15,0),"")</f>
        <v>China</v>
      </c>
      <c r="K314" s="225">
        <f>IFERROR(VLOOKUP(A314,PLAN!B:AA,23,0),"")</f>
        <v>0</v>
      </c>
      <c r="L314" s="227">
        <f>IFERROR(VLOOKUP(A314,PLAN!B:AA,24,0),"")</f>
        <v>10</v>
      </c>
      <c r="M314" s="225" t="str">
        <f>IFERROR(VLOOKUP(A314,PLAN!B:AA,3,0),"")</f>
        <v>2332459-0-C-CN</v>
      </c>
      <c r="N314" s="225">
        <f>IFERROR(VLOOKUP(A314,PLAN!B:AA,2,0),"")</f>
        <v>12125033</v>
      </c>
      <c r="O314" s="290" t="s">
        <v>1664</v>
      </c>
      <c r="P314" s="337" t="s">
        <v>1665</v>
      </c>
      <c r="Q314" s="154">
        <v>215</v>
      </c>
      <c r="R314" s="231" t="str">
        <f>IFERROR(VLOOKUP(P314,[6]Sheet1!$F:$I,4,),"")</f>
        <v/>
      </c>
      <c r="S314" s="232">
        <f>IFERROR(VLOOKUP(A314,PLAN!B:AA,19,0),"")</f>
        <v>46230</v>
      </c>
      <c r="T314" s="225" t="str">
        <f>IFERROR(VLOOKUP(A314,PLAN!B:AA,20,0),"")</f>
        <v>M4</v>
      </c>
      <c r="U314" s="233"/>
      <c r="V314" s="165"/>
      <c r="W314" s="234" t="str">
        <f>IFERROR(VLOOKUP(A314,PLAN!B:AB,21,),"")</f>
        <v>F3</v>
      </c>
      <c r="X314" s="164"/>
      <c r="Y314" s="148" t="s">
        <v>1566</v>
      </c>
      <c r="Z314" s="338">
        <f>VLOOKUP(Y314,PLAN!B:AI,19,0)</f>
        <v>46230</v>
      </c>
    </row>
    <row r="315" spans="1:26" s="163" customFormat="1" ht="27" hidden="1" customHeight="1">
      <c r="A315" s="177"/>
      <c r="B315" s="225"/>
      <c r="C315" s="225"/>
      <c r="D315" s="225"/>
      <c r="E315" s="225"/>
      <c r="F315" s="226"/>
      <c r="G315" s="225"/>
      <c r="H315" s="225"/>
      <c r="I315" s="225"/>
      <c r="J315" s="225"/>
      <c r="K315" s="225"/>
      <c r="L315" s="227"/>
      <c r="M315" s="225"/>
      <c r="N315" s="225"/>
      <c r="O315" s="290" t="s">
        <v>414</v>
      </c>
      <c r="P315" s="337" t="s">
        <v>415</v>
      </c>
      <c r="Q315" s="154">
        <v>12</v>
      </c>
      <c r="R315" s="231" t="str">
        <f>IFERROR(VLOOKUP(P315,[6]Sheet1!$F:$I,4,),"")</f>
        <v/>
      </c>
      <c r="S315" s="232"/>
      <c r="T315" s="225"/>
      <c r="U315" s="233"/>
      <c r="V315" s="165"/>
      <c r="W315" s="234" t="s">
        <v>40</v>
      </c>
      <c r="X315" s="164"/>
      <c r="Y315" s="148"/>
      <c r="Z315" s="338">
        <v>46230</v>
      </c>
    </row>
    <row r="316" spans="1:26" s="163" customFormat="1" ht="27" hidden="1" customHeight="1">
      <c r="A316" s="177"/>
      <c r="B316" s="225"/>
      <c r="C316" s="225"/>
      <c r="D316" s="225"/>
      <c r="E316" s="225"/>
      <c r="F316" s="226"/>
      <c r="G316" s="225"/>
      <c r="H316" s="225"/>
      <c r="I316" s="225"/>
      <c r="J316" s="225"/>
      <c r="K316" s="225"/>
      <c r="L316" s="227"/>
      <c r="M316" s="225"/>
      <c r="N316" s="225"/>
      <c r="O316" s="290" t="s">
        <v>1666</v>
      </c>
      <c r="P316" s="257" t="s">
        <v>1667</v>
      </c>
      <c r="Q316" s="154">
        <f>I314-Q314-Q315</f>
        <v>73</v>
      </c>
      <c r="R316" s="231" t="str">
        <f>IFERROR(VLOOKUP(P316,[6]Sheet1!$F:$I,4,),"")</f>
        <v/>
      </c>
      <c r="S316" s="232"/>
      <c r="T316" s="225"/>
      <c r="U316" s="233"/>
      <c r="V316" s="165"/>
      <c r="W316" s="234" t="s">
        <v>40</v>
      </c>
      <c r="X316" s="164"/>
      <c r="Y316" s="148"/>
      <c r="Z316" s="338">
        <v>46230</v>
      </c>
    </row>
    <row r="317" spans="1:26" s="163" customFormat="1" ht="27" hidden="1" customHeight="1">
      <c r="A317" s="177" t="str">
        <f t="shared" si="19"/>
        <v>Aug04-09</v>
      </c>
      <c r="B317" s="225">
        <f>IFERROR(VLOOKUP(A317,PLAN!B:AA,5,0),"")</f>
        <v>11134240</v>
      </c>
      <c r="C317" s="225" t="str">
        <f>IFERROR(VLOOKUP(A317,PLAN!B:AA,6,0),"")</f>
        <v>1436296-J-AK</v>
      </c>
      <c r="D317" s="225" t="str">
        <f>IFERROR(VLOOKUP(A317,PLAN!B:AA,7,0),"")</f>
        <v>APW14R009S CN</v>
      </c>
      <c r="E317" s="225" t="str">
        <f>IFERROR(VLOOKUP(A317,PLAN!B:AA,4,0),"")</f>
        <v>1001921502</v>
      </c>
      <c r="F317" s="226">
        <f>IFERROR(VLOOKUP(A317,PLAN!B:AA,9,0),"")</f>
        <v>46238</v>
      </c>
      <c r="G317" s="225" t="str">
        <f>IFERROR(VLOOKUP(A317,PLAN!B:AA,10,0),"")</f>
        <v>0103563268</v>
      </c>
      <c r="H317" s="225" t="str">
        <f>IFERROR(VLOOKUP(A317,PLAN!B:AA,11,0),"")</f>
        <v>260720A23A</v>
      </c>
      <c r="I317" s="225">
        <f>IFERROR(VLOOKUP(A317,PLAN!B:AA,12,0),"")</f>
        <v>2373</v>
      </c>
      <c r="J317" s="225" t="str">
        <f>IFERROR(VLOOKUP(A317,PLAN!B:AA,15,0),"")</f>
        <v>China</v>
      </c>
      <c r="K317" s="225">
        <f>IFERROR(VLOOKUP(A317,PLAN!B:AA,23,0),"")</f>
        <v>3</v>
      </c>
      <c r="L317" s="227">
        <f>IFERROR(VLOOKUP(A317,PLAN!B:AA,24,0),"")</f>
        <v>0</v>
      </c>
      <c r="M317" s="225" t="str">
        <f>IFERROR(VLOOKUP(A317,PLAN!B:AA,3,0),"")</f>
        <v>2332495-0-C-CN</v>
      </c>
      <c r="N317" s="225">
        <f>IFERROR(VLOOKUP(A317,PLAN!B:AA,2,0),"")</f>
        <v>12125069</v>
      </c>
      <c r="O317" s="290" t="s">
        <v>1696</v>
      </c>
      <c r="P317" s="258" t="s">
        <v>1697</v>
      </c>
      <c r="Q317" s="154">
        <v>430</v>
      </c>
      <c r="R317" s="231" t="str">
        <f>IFERROR(VLOOKUP(P317,[6]Sheet1!$F:$I,4,),"")</f>
        <v/>
      </c>
      <c r="S317" s="232">
        <f>IFERROR(VLOOKUP(A317,PLAN!B:AA,19,0),"")</f>
        <v>46230</v>
      </c>
      <c r="T317" s="225" t="str">
        <f>IFERROR(VLOOKUP(A317,PLAN!B:AA,20,0),"")</f>
        <v>M5</v>
      </c>
      <c r="U317" s="233"/>
      <c r="V317" s="165"/>
      <c r="W317" s="234" t="str">
        <f>IFERROR(VLOOKUP(A317,PLAN!B:AB,21,),"")</f>
        <v>F3</v>
      </c>
      <c r="X317" s="164"/>
      <c r="Y317" s="148" t="s">
        <v>1565</v>
      </c>
      <c r="Z317" s="338">
        <f>VLOOKUP(Y317,PLAN!B:AI,19,0)</f>
        <v>46230</v>
      </c>
    </row>
    <row r="318" spans="1:26" s="163" customFormat="1" ht="27" hidden="1" customHeight="1">
      <c r="A318" s="177"/>
      <c r="B318" s="225"/>
      <c r="C318" s="225"/>
      <c r="D318" s="225"/>
      <c r="E318" s="225"/>
      <c r="F318" s="226"/>
      <c r="G318" s="225"/>
      <c r="H318" s="225"/>
      <c r="I318" s="225"/>
      <c r="J318" s="225"/>
      <c r="K318" s="225"/>
      <c r="L318" s="227"/>
      <c r="M318" s="225"/>
      <c r="N318" s="225"/>
      <c r="O318" s="290" t="s">
        <v>1714</v>
      </c>
      <c r="P318" s="258" t="s">
        <v>1715</v>
      </c>
      <c r="Q318" s="154">
        <v>490</v>
      </c>
      <c r="R318" s="231"/>
      <c r="S318" s="232"/>
      <c r="T318" s="225"/>
      <c r="U318" s="233"/>
      <c r="V318" s="165"/>
      <c r="W318" s="234" t="s">
        <v>40</v>
      </c>
      <c r="X318" s="164"/>
      <c r="Y318" s="148"/>
      <c r="Z318" s="338">
        <v>46230</v>
      </c>
    </row>
    <row r="319" spans="1:26" s="163" customFormat="1" ht="27" hidden="1" customHeight="1">
      <c r="A319" s="177"/>
      <c r="B319" s="225"/>
      <c r="C319" s="225"/>
      <c r="D319" s="225"/>
      <c r="E319" s="225"/>
      <c r="F319" s="226"/>
      <c r="G319" s="225"/>
      <c r="H319" s="225"/>
      <c r="I319" s="225"/>
      <c r="J319" s="225"/>
      <c r="K319" s="225"/>
      <c r="L319" s="227"/>
      <c r="M319" s="225"/>
      <c r="N319" s="225"/>
      <c r="O319" s="290" t="s">
        <v>1716</v>
      </c>
      <c r="P319" s="258" t="s">
        <v>1717</v>
      </c>
      <c r="Q319" s="154">
        <v>490</v>
      </c>
      <c r="R319" s="231"/>
      <c r="S319" s="232"/>
      <c r="T319" s="225"/>
      <c r="U319" s="233"/>
      <c r="V319" s="165"/>
      <c r="W319" s="234" t="s">
        <v>40</v>
      </c>
      <c r="X319" s="164"/>
      <c r="Y319" s="148"/>
      <c r="Z319" s="338">
        <v>46230</v>
      </c>
    </row>
    <row r="320" spans="1:26" s="163" customFormat="1" ht="27" hidden="1" customHeight="1">
      <c r="A320" s="177"/>
      <c r="B320" s="225"/>
      <c r="C320" s="225"/>
      <c r="D320" s="225"/>
      <c r="E320" s="225"/>
      <c r="F320" s="226"/>
      <c r="G320" s="225"/>
      <c r="H320" s="225"/>
      <c r="I320" s="225"/>
      <c r="J320" s="225"/>
      <c r="K320" s="225"/>
      <c r="L320" s="227"/>
      <c r="M320" s="225"/>
      <c r="N320" s="225"/>
      <c r="O320" s="290" t="s">
        <v>1718</v>
      </c>
      <c r="P320" s="258" t="s">
        <v>1719</v>
      </c>
      <c r="Q320" s="154">
        <v>490</v>
      </c>
      <c r="R320" s="231"/>
      <c r="S320" s="232"/>
      <c r="T320" s="225"/>
      <c r="U320" s="233"/>
      <c r="V320" s="165"/>
      <c r="W320" s="234" t="s">
        <v>40</v>
      </c>
      <c r="X320" s="164"/>
      <c r="Y320" s="148"/>
      <c r="Z320" s="338">
        <v>46230</v>
      </c>
    </row>
    <row r="321" spans="1:26" s="163" customFormat="1" ht="27" hidden="1" customHeight="1">
      <c r="A321" s="177"/>
      <c r="B321" s="225"/>
      <c r="C321" s="225"/>
      <c r="D321" s="225"/>
      <c r="E321" s="225"/>
      <c r="F321" s="226"/>
      <c r="G321" s="225"/>
      <c r="H321" s="225"/>
      <c r="I321" s="225"/>
      <c r="J321" s="225"/>
      <c r="K321" s="225"/>
      <c r="L321" s="227"/>
      <c r="M321" s="225"/>
      <c r="N321" s="225"/>
      <c r="O321" s="290" t="s">
        <v>1720</v>
      </c>
      <c r="P321" s="258" t="s">
        <v>1721</v>
      </c>
      <c r="Q321" s="154">
        <f>I317-Q317-Q318-Q319-Q320</f>
        <v>473</v>
      </c>
      <c r="R321" s="231"/>
      <c r="S321" s="232"/>
      <c r="T321" s="225"/>
      <c r="U321" s="233"/>
      <c r="V321" s="165"/>
      <c r="W321" s="234" t="s">
        <v>40</v>
      </c>
      <c r="X321" s="164"/>
      <c r="Y321" s="148"/>
      <c r="Z321" s="338">
        <v>46230</v>
      </c>
    </row>
    <row r="322" spans="1:26" s="163" customFormat="1" ht="21.6" hidden="1" customHeight="1">
      <c r="A322" s="177" t="str">
        <f t="shared" si="19"/>
        <v>Aug02-03</v>
      </c>
      <c r="B322" s="225">
        <f>IFERROR(VLOOKUP(A322,PLAN!B:AA,5,0),"")</f>
        <v>11132210</v>
      </c>
      <c r="C322" s="225" t="str">
        <f>IFERROR(VLOOKUP(A322,PLAN!B:AA,6,0),"")</f>
        <v>1731135-E-AK-P</v>
      </c>
      <c r="D322" s="225" t="str">
        <f>IFERROR(VLOOKUP(A322,PLAN!B:AA,7,0),"")</f>
        <v>AGH146000 US</v>
      </c>
      <c r="E322" s="225" t="str">
        <f>IFERROR(VLOOKUP(A322,PLAN!B:AA,4,0),"")</f>
        <v>1001921503</v>
      </c>
      <c r="F322" s="226">
        <f>IFERROR(VLOOKUP(A322,PLAN!B:AA,9,0),"")</f>
        <v>46236</v>
      </c>
      <c r="G322" s="225" t="str">
        <f>IFERROR(VLOOKUP(A322,PLAN!B:AA,10,0),"")</f>
        <v>0103563269</v>
      </c>
      <c r="H322" s="225" t="str">
        <f>IFERROR(VLOOKUP(A322,PLAN!B:AA,11,0),"")</f>
        <v>260720A24A</v>
      </c>
      <c r="I322" s="225">
        <f>IFERROR(VLOOKUP(A322,PLAN!B:AA,12,0),"")</f>
        <v>3440</v>
      </c>
      <c r="J322" s="225" t="str">
        <f>IFERROR(VLOOKUP(A322,PLAN!B:AA,15,0),"")</f>
        <v>USA</v>
      </c>
      <c r="K322" s="225">
        <f>IFERROR(VLOOKUP(A322,PLAN!B:AA,23,0),"")</f>
        <v>10</v>
      </c>
      <c r="L322" s="227">
        <f>IFERROR(VLOOKUP(A322,PLAN!B:AA,24,0),"")</f>
        <v>0</v>
      </c>
      <c r="M322" s="225" t="str">
        <f>IFERROR(VLOOKUP(A322,PLAN!B:AA,3,0),"")</f>
        <v>1832265-A-CK-H</v>
      </c>
      <c r="N322" s="225">
        <f>IFERROR(VLOOKUP(A322,PLAN!B:AA,2,0),"")</f>
        <v>12109833</v>
      </c>
      <c r="O322" s="290" t="s">
        <v>1722</v>
      </c>
      <c r="P322" s="258" t="s">
        <v>1723</v>
      </c>
      <c r="Q322" s="154">
        <v>430</v>
      </c>
      <c r="R322" s="231" t="str">
        <f>IFERROR(VLOOKUP(P322,[6]Sheet1!$F:$I,4,),"")</f>
        <v>X1</v>
      </c>
      <c r="S322" s="232">
        <f>IFERROR(VLOOKUP(A322,PLAN!B:AA,19,0),"")</f>
        <v>46230</v>
      </c>
      <c r="T322" s="225" t="str">
        <f>IFERROR(VLOOKUP(A322,PLAN!B:AA,20,0),"")</f>
        <v>M6</v>
      </c>
      <c r="U322" s="233"/>
      <c r="V322" s="165"/>
      <c r="W322" s="234" t="str">
        <f>IFERROR(VLOOKUP(A322,PLAN!B:AB,21,),"")</f>
        <v>F2</v>
      </c>
      <c r="X322" s="164"/>
      <c r="Y322" s="148" t="s">
        <v>1564</v>
      </c>
      <c r="Z322" s="338">
        <f>VLOOKUP(Y322,PLAN!B:AI,19,0)</f>
        <v>46230</v>
      </c>
    </row>
    <row r="323" spans="1:26" s="163" customFormat="1" ht="21.6" hidden="1" customHeight="1">
      <c r="A323" s="177">
        <f t="shared" si="19"/>
        <v>0</v>
      </c>
      <c r="B323" s="225" t="str">
        <f>IFERROR(VLOOKUP(A323,PLAN!B:AA,5,0),"")</f>
        <v/>
      </c>
      <c r="C323" s="225" t="str">
        <f>IFERROR(VLOOKUP(A323,PLAN!B:AA,6,0),"")</f>
        <v/>
      </c>
      <c r="D323" s="225" t="str">
        <f>IFERROR(VLOOKUP(A323,PLAN!B:AA,7,0),"")</f>
        <v/>
      </c>
      <c r="E323" s="225" t="str">
        <f>IFERROR(VLOOKUP(A323,PLAN!B:AA,4,0),"")</f>
        <v/>
      </c>
      <c r="F323" s="226" t="str">
        <f>IFERROR(VLOOKUP(A323,PLAN!B:AA,9,0),"")</f>
        <v/>
      </c>
      <c r="G323" s="225" t="str">
        <f>IFERROR(VLOOKUP(A323,PLAN!B:AA,10,0),"")</f>
        <v/>
      </c>
      <c r="H323" s="225" t="str">
        <f>IFERROR(VLOOKUP(A323,PLAN!B:AA,11,0),"")</f>
        <v/>
      </c>
      <c r="I323" s="225" t="str">
        <f>IFERROR(VLOOKUP(A323,PLAN!B:AA,12,0),"")</f>
        <v/>
      </c>
      <c r="J323" s="225" t="str">
        <f>IFERROR(VLOOKUP(A323,PLAN!B:AA,15,0),"")</f>
        <v/>
      </c>
      <c r="K323" s="225" t="str">
        <f>IFERROR(VLOOKUP(A323,PLAN!B:AA,23,0),"")</f>
        <v/>
      </c>
      <c r="L323" s="227" t="str">
        <f>IFERROR(VLOOKUP(A323,PLAN!B:AA,24,0),"")</f>
        <v/>
      </c>
      <c r="M323" s="225" t="str">
        <f>IFERROR(VLOOKUP(A323,PLAN!B:AA,3,0),"")</f>
        <v/>
      </c>
      <c r="N323" s="225" t="str">
        <f>IFERROR(VLOOKUP(A323,PLAN!B:AA,2,0),"")</f>
        <v/>
      </c>
      <c r="O323" s="290" t="s">
        <v>1724</v>
      </c>
      <c r="P323" s="258" t="s">
        <v>1725</v>
      </c>
      <c r="Q323" s="154">
        <v>430</v>
      </c>
      <c r="R323" s="231" t="str">
        <f>IFERROR(VLOOKUP(P323,[6]Sheet1!$F:$I,4,),"")</f>
        <v/>
      </c>
      <c r="S323" s="232" t="str">
        <f>IFERROR(VLOOKUP(A323,PLAN!B:AA,19,0),"")</f>
        <v/>
      </c>
      <c r="T323" s="225" t="str">
        <f>IFERROR(VLOOKUP(A323,PLAN!B:AA,20,0),"")</f>
        <v/>
      </c>
      <c r="U323" s="233"/>
      <c r="V323" s="165"/>
      <c r="W323" s="234" t="s">
        <v>45</v>
      </c>
      <c r="X323" s="164"/>
      <c r="Y323" s="148"/>
      <c r="Z323" s="338">
        <v>46230</v>
      </c>
    </row>
    <row r="324" spans="1:26" s="163" customFormat="1" ht="21.6" hidden="1" customHeight="1">
      <c r="A324" s="177">
        <f t="shared" si="19"/>
        <v>0</v>
      </c>
      <c r="B324" s="225" t="str">
        <f>IFERROR(VLOOKUP(A324,PLAN!B:AA,5,0),"")</f>
        <v/>
      </c>
      <c r="C324" s="225" t="str">
        <f>IFERROR(VLOOKUP(A324,PLAN!B:AA,6,0),"")</f>
        <v/>
      </c>
      <c r="D324" s="225" t="str">
        <f>IFERROR(VLOOKUP(A324,PLAN!B:AA,7,0),"")</f>
        <v/>
      </c>
      <c r="E324" s="225" t="str">
        <f>IFERROR(VLOOKUP(A324,PLAN!B:AA,4,0),"")</f>
        <v/>
      </c>
      <c r="F324" s="226" t="str">
        <f>IFERROR(VLOOKUP(A324,PLAN!B:AA,9,0),"")</f>
        <v/>
      </c>
      <c r="G324" s="225" t="str">
        <f>IFERROR(VLOOKUP(A324,PLAN!B:AA,10,0),"")</f>
        <v/>
      </c>
      <c r="H324" s="225" t="str">
        <f>IFERROR(VLOOKUP(A324,PLAN!B:AA,11,0),"")</f>
        <v/>
      </c>
      <c r="I324" s="225" t="str">
        <f>IFERROR(VLOOKUP(A324,PLAN!B:AA,12,0),"")</f>
        <v/>
      </c>
      <c r="J324" s="225" t="str">
        <f>IFERROR(VLOOKUP(A324,PLAN!B:AA,15,0),"")</f>
        <v/>
      </c>
      <c r="K324" s="225" t="str">
        <f>IFERROR(VLOOKUP(A324,PLAN!B:AA,23,0),"")</f>
        <v/>
      </c>
      <c r="L324" s="227" t="str">
        <f>IFERROR(VLOOKUP(A324,PLAN!B:AA,24,0),"")</f>
        <v/>
      </c>
      <c r="M324" s="225" t="str">
        <f>IFERROR(VLOOKUP(A324,PLAN!B:AA,3,0),"")</f>
        <v/>
      </c>
      <c r="N324" s="225" t="str">
        <f>IFERROR(VLOOKUP(A324,PLAN!B:AA,2,0),"")</f>
        <v/>
      </c>
      <c r="O324" s="290" t="s">
        <v>1726</v>
      </c>
      <c r="P324" s="258" t="s">
        <v>1727</v>
      </c>
      <c r="Q324" s="154">
        <v>430</v>
      </c>
      <c r="R324" s="231" t="str">
        <f>IFERROR(VLOOKUP(P324,[6]Sheet1!$F:$I,4,),"")</f>
        <v/>
      </c>
      <c r="S324" s="232" t="str">
        <f>IFERROR(VLOOKUP(A324,PLAN!B:AA,19,0),"")</f>
        <v/>
      </c>
      <c r="T324" s="225" t="str">
        <f>IFERROR(VLOOKUP(A324,PLAN!B:AA,20,0),"")</f>
        <v/>
      </c>
      <c r="U324" s="233"/>
      <c r="V324" s="165"/>
      <c r="W324" s="234" t="s">
        <v>45</v>
      </c>
      <c r="X324" s="164"/>
      <c r="Y324" s="148"/>
      <c r="Z324" s="338">
        <v>46230</v>
      </c>
    </row>
    <row r="325" spans="1:26" s="163" customFormat="1" ht="21.6" hidden="1" customHeight="1">
      <c r="A325" s="177">
        <f t="shared" si="19"/>
        <v>0</v>
      </c>
      <c r="B325" s="225" t="str">
        <f>IFERROR(VLOOKUP(A325,PLAN!B:AA,5,0),"")</f>
        <v/>
      </c>
      <c r="C325" s="225" t="str">
        <f>IFERROR(VLOOKUP(A325,PLAN!B:AA,6,0),"")</f>
        <v/>
      </c>
      <c r="D325" s="225" t="str">
        <f>IFERROR(VLOOKUP(A325,PLAN!B:AA,7,0),"")</f>
        <v/>
      </c>
      <c r="E325" s="225" t="str">
        <f>IFERROR(VLOOKUP(A325,PLAN!B:AA,4,0),"")</f>
        <v/>
      </c>
      <c r="F325" s="226" t="str">
        <f>IFERROR(VLOOKUP(A325,PLAN!B:AA,9,0),"")</f>
        <v/>
      </c>
      <c r="G325" s="225" t="str">
        <f>IFERROR(VLOOKUP(A325,PLAN!B:AA,10,0),"")</f>
        <v/>
      </c>
      <c r="H325" s="225" t="str">
        <f>IFERROR(VLOOKUP(A325,PLAN!B:AA,11,0),"")</f>
        <v/>
      </c>
      <c r="I325" s="225" t="str">
        <f>IFERROR(VLOOKUP(A325,PLAN!B:AA,12,0),"")</f>
        <v/>
      </c>
      <c r="J325" s="225" t="str">
        <f>IFERROR(VLOOKUP(A325,PLAN!B:AA,15,0),"")</f>
        <v/>
      </c>
      <c r="K325" s="225" t="str">
        <f>IFERROR(VLOOKUP(A325,PLAN!B:AA,23,0),"")</f>
        <v/>
      </c>
      <c r="L325" s="227" t="str">
        <f>IFERROR(VLOOKUP(A325,PLAN!B:AA,24,0),"")</f>
        <v/>
      </c>
      <c r="M325" s="225" t="str">
        <f>IFERROR(VLOOKUP(A325,PLAN!B:AA,3,0),"")</f>
        <v/>
      </c>
      <c r="N325" s="225" t="str">
        <f>IFERROR(VLOOKUP(A325,PLAN!B:AA,2,0),"")</f>
        <v/>
      </c>
      <c r="O325" s="290" t="s">
        <v>1728</v>
      </c>
      <c r="P325" s="258" t="s">
        <v>1729</v>
      </c>
      <c r="Q325" s="154">
        <v>430</v>
      </c>
      <c r="R325" s="231" t="str">
        <f>IFERROR(VLOOKUP(P325,[6]Sheet1!$F:$I,4,),"")</f>
        <v/>
      </c>
      <c r="S325" s="232" t="str">
        <f>IFERROR(VLOOKUP(A325,PLAN!B:AA,19,0),"")</f>
        <v/>
      </c>
      <c r="T325" s="225" t="str">
        <f>IFERROR(VLOOKUP(A325,PLAN!B:AA,20,0),"")</f>
        <v/>
      </c>
      <c r="U325" s="233"/>
      <c r="V325" s="165"/>
      <c r="W325" s="234" t="s">
        <v>45</v>
      </c>
      <c r="X325" s="164"/>
      <c r="Y325" s="148"/>
      <c r="Z325" s="338">
        <v>46230</v>
      </c>
    </row>
    <row r="326" spans="1:26" s="163" customFormat="1" ht="21.6" hidden="1" customHeight="1">
      <c r="A326" s="177">
        <f t="shared" si="19"/>
        <v>0</v>
      </c>
      <c r="B326" s="225" t="str">
        <f>IFERROR(VLOOKUP(A326,PLAN!B:AA,5,0),"")</f>
        <v/>
      </c>
      <c r="C326" s="225" t="str">
        <f>IFERROR(VLOOKUP(A326,PLAN!B:AA,6,0),"")</f>
        <v/>
      </c>
      <c r="D326" s="225" t="str">
        <f>IFERROR(VLOOKUP(A326,PLAN!B:AA,7,0),"")</f>
        <v/>
      </c>
      <c r="E326" s="225" t="str">
        <f>IFERROR(VLOOKUP(A326,PLAN!B:AA,4,0),"")</f>
        <v/>
      </c>
      <c r="F326" s="226" t="str">
        <f>IFERROR(VLOOKUP(A326,PLAN!B:AA,9,0),"")</f>
        <v/>
      </c>
      <c r="G326" s="225" t="str">
        <f>IFERROR(VLOOKUP(A326,PLAN!B:AA,10,0),"")</f>
        <v/>
      </c>
      <c r="H326" s="225" t="str">
        <f>IFERROR(VLOOKUP(A326,PLAN!B:AA,11,0),"")</f>
        <v/>
      </c>
      <c r="I326" s="225" t="str">
        <f>IFERROR(VLOOKUP(A326,PLAN!B:AA,12,0),"")</f>
        <v/>
      </c>
      <c r="J326" s="225" t="str">
        <f>IFERROR(VLOOKUP(A326,PLAN!B:AA,15,0),"")</f>
        <v/>
      </c>
      <c r="K326" s="225" t="str">
        <f>IFERROR(VLOOKUP(A326,PLAN!B:AA,23,0),"")</f>
        <v/>
      </c>
      <c r="L326" s="227" t="str">
        <f>IFERROR(VLOOKUP(A326,PLAN!B:AA,24,0),"")</f>
        <v/>
      </c>
      <c r="M326" s="225" t="str">
        <f>IFERROR(VLOOKUP(A326,PLAN!B:AA,3,0),"")</f>
        <v/>
      </c>
      <c r="N326" s="225" t="str">
        <f>IFERROR(VLOOKUP(A326,PLAN!B:AA,2,0),"")</f>
        <v/>
      </c>
      <c r="O326" s="290" t="s">
        <v>1730</v>
      </c>
      <c r="P326" s="258" t="s">
        <v>1731</v>
      </c>
      <c r="Q326" s="154">
        <v>430</v>
      </c>
      <c r="R326" s="231" t="str">
        <f>IFERROR(VLOOKUP(P326,[6]Sheet1!$F:$I,4,),"")</f>
        <v>N1-23</v>
      </c>
      <c r="S326" s="232" t="str">
        <f>IFERROR(VLOOKUP(A326,PLAN!B:AA,19,0),"")</f>
        <v/>
      </c>
      <c r="T326" s="225" t="str">
        <f>IFERROR(VLOOKUP(A326,PLAN!B:AA,20,0),"")</f>
        <v/>
      </c>
      <c r="U326" s="233"/>
      <c r="V326" s="165"/>
      <c r="W326" s="234" t="s">
        <v>45</v>
      </c>
      <c r="X326" s="164"/>
      <c r="Y326" s="148"/>
      <c r="Z326" s="338">
        <v>46230</v>
      </c>
    </row>
    <row r="327" spans="1:26" s="163" customFormat="1" ht="21.6" hidden="1" customHeight="1">
      <c r="A327" s="177">
        <f t="shared" si="19"/>
        <v>0</v>
      </c>
      <c r="B327" s="225" t="str">
        <f>IFERROR(VLOOKUP(A327,PLAN!B:AA,5,0),"")</f>
        <v/>
      </c>
      <c r="C327" s="225" t="str">
        <f>IFERROR(VLOOKUP(A327,PLAN!B:AA,6,0),"")</f>
        <v/>
      </c>
      <c r="D327" s="225" t="str">
        <f>IFERROR(VLOOKUP(A327,PLAN!B:AA,7,0),"")</f>
        <v/>
      </c>
      <c r="E327" s="225" t="str">
        <f>IFERROR(VLOOKUP(A327,PLAN!B:AA,4,0),"")</f>
        <v/>
      </c>
      <c r="F327" s="226" t="str">
        <f>IFERROR(VLOOKUP(A327,PLAN!B:AA,9,0),"")</f>
        <v/>
      </c>
      <c r="G327" s="225" t="str">
        <f>IFERROR(VLOOKUP(A327,PLAN!B:AA,10,0),"")</f>
        <v/>
      </c>
      <c r="H327" s="225" t="str">
        <f>IFERROR(VLOOKUP(A327,PLAN!B:AA,11,0),"")</f>
        <v/>
      </c>
      <c r="I327" s="225" t="str">
        <f>IFERROR(VLOOKUP(A327,PLAN!B:AA,12,0),"")</f>
        <v/>
      </c>
      <c r="J327" s="225" t="str">
        <f>IFERROR(VLOOKUP(A327,PLAN!B:AA,15,0),"")</f>
        <v/>
      </c>
      <c r="K327" s="225" t="str">
        <f>IFERROR(VLOOKUP(A327,PLAN!B:AA,23,0),"")</f>
        <v/>
      </c>
      <c r="L327" s="227" t="str">
        <f>IFERROR(VLOOKUP(A327,PLAN!B:AA,24,0),"")</f>
        <v/>
      </c>
      <c r="M327" s="225" t="str">
        <f>IFERROR(VLOOKUP(A327,PLAN!B:AA,3,0),"")</f>
        <v/>
      </c>
      <c r="N327" s="225" t="str">
        <f>IFERROR(VLOOKUP(A327,PLAN!B:AA,2,0),"")</f>
        <v/>
      </c>
      <c r="O327" s="290" t="s">
        <v>1732</v>
      </c>
      <c r="P327" s="258" t="s">
        <v>1733</v>
      </c>
      <c r="Q327" s="154">
        <v>430</v>
      </c>
      <c r="R327" s="231" t="str">
        <f>IFERROR(VLOOKUP(P327,[6]Sheet1!$F:$I,4,),"")</f>
        <v>N1-23</v>
      </c>
      <c r="S327" s="232" t="str">
        <f>IFERROR(VLOOKUP(A327,PLAN!B:AA,19,0),"")</f>
        <v/>
      </c>
      <c r="T327" s="225" t="str">
        <f>IFERROR(VLOOKUP(A327,PLAN!B:AA,20,0),"")</f>
        <v/>
      </c>
      <c r="U327" s="233"/>
      <c r="V327" s="165"/>
      <c r="W327" s="234" t="s">
        <v>45</v>
      </c>
      <c r="X327" s="164"/>
      <c r="Y327" s="148"/>
      <c r="Z327" s="338">
        <v>46230</v>
      </c>
    </row>
    <row r="328" spans="1:26" s="163" customFormat="1" ht="21.6" hidden="1" customHeight="1">
      <c r="A328" s="177">
        <f t="shared" si="19"/>
        <v>0</v>
      </c>
      <c r="B328" s="225" t="str">
        <f>IFERROR(VLOOKUP(A328,PLAN!B:AA,5,0),"")</f>
        <v/>
      </c>
      <c r="C328" s="225" t="str">
        <f>IFERROR(VLOOKUP(A328,PLAN!B:AA,6,0),"")</f>
        <v/>
      </c>
      <c r="D328" s="225" t="str">
        <f>IFERROR(VLOOKUP(A328,PLAN!B:AA,7,0),"")</f>
        <v/>
      </c>
      <c r="E328" s="225" t="str">
        <f>IFERROR(VLOOKUP(A328,PLAN!B:AA,4,0),"")</f>
        <v/>
      </c>
      <c r="F328" s="226" t="str">
        <f>IFERROR(VLOOKUP(A328,PLAN!B:AA,9,0),"")</f>
        <v/>
      </c>
      <c r="G328" s="225" t="str">
        <f>IFERROR(VLOOKUP(A328,PLAN!B:AA,10,0),"")</f>
        <v/>
      </c>
      <c r="H328" s="225" t="str">
        <f>IFERROR(VLOOKUP(A328,PLAN!B:AA,11,0),"")</f>
        <v/>
      </c>
      <c r="I328" s="225" t="str">
        <f>IFERROR(VLOOKUP(A328,PLAN!B:AA,12,0),"")</f>
        <v/>
      </c>
      <c r="J328" s="225" t="str">
        <f>IFERROR(VLOOKUP(A328,PLAN!B:AA,15,0),"")</f>
        <v/>
      </c>
      <c r="K328" s="225" t="str">
        <f>IFERROR(VLOOKUP(A328,PLAN!B:AA,23,0),"")</f>
        <v/>
      </c>
      <c r="L328" s="227" t="str">
        <f>IFERROR(VLOOKUP(A328,PLAN!B:AA,24,0),"")</f>
        <v/>
      </c>
      <c r="M328" s="225" t="str">
        <f>IFERROR(VLOOKUP(A328,PLAN!B:AA,3,0),"")</f>
        <v/>
      </c>
      <c r="N328" s="225" t="str">
        <f>IFERROR(VLOOKUP(A328,PLAN!B:AA,2,0),"")</f>
        <v/>
      </c>
      <c r="O328" s="290" t="s">
        <v>1734</v>
      </c>
      <c r="P328" s="258" t="s">
        <v>1735</v>
      </c>
      <c r="Q328" s="154">
        <v>430</v>
      </c>
      <c r="R328" s="231" t="str">
        <f>IFERROR(VLOOKUP(P328,[6]Sheet1!$F:$I,4,),"")</f>
        <v>N1-23</v>
      </c>
      <c r="S328" s="232" t="str">
        <f>IFERROR(VLOOKUP(A328,PLAN!B:AA,19,0),"")</f>
        <v/>
      </c>
      <c r="T328" s="225" t="str">
        <f>IFERROR(VLOOKUP(A328,PLAN!B:AA,20,0),"")</f>
        <v/>
      </c>
      <c r="U328" s="233"/>
      <c r="V328" s="165"/>
      <c r="W328" s="234" t="s">
        <v>45</v>
      </c>
      <c r="X328" s="164"/>
      <c r="Y328" s="148"/>
      <c r="Z328" s="338">
        <v>46230</v>
      </c>
    </row>
    <row r="329" spans="1:26" s="163" customFormat="1" ht="21.6" hidden="1" customHeight="1">
      <c r="A329" s="177">
        <f t="shared" si="19"/>
        <v>0</v>
      </c>
      <c r="B329" s="225" t="str">
        <f>IFERROR(VLOOKUP(A329,PLAN!B:AA,5,0),"")</f>
        <v/>
      </c>
      <c r="C329" s="225" t="str">
        <f>IFERROR(VLOOKUP(A329,PLAN!B:AA,6,0),"")</f>
        <v/>
      </c>
      <c r="D329" s="225" t="str">
        <f>IFERROR(VLOOKUP(A329,PLAN!B:AA,7,0),"")</f>
        <v/>
      </c>
      <c r="E329" s="225" t="str">
        <f>IFERROR(VLOOKUP(A329,PLAN!B:AA,4,0),"")</f>
        <v/>
      </c>
      <c r="F329" s="226" t="str">
        <f>IFERROR(VLOOKUP(A329,PLAN!B:AA,9,0),"")</f>
        <v/>
      </c>
      <c r="G329" s="225" t="str">
        <f>IFERROR(VLOOKUP(A329,PLAN!B:AA,10,0),"")</f>
        <v/>
      </c>
      <c r="H329" s="225" t="str">
        <f>IFERROR(VLOOKUP(A329,PLAN!B:AA,11,0),"")</f>
        <v/>
      </c>
      <c r="I329" s="225" t="str">
        <f>IFERROR(VLOOKUP(A329,PLAN!B:AA,12,0),"")</f>
        <v/>
      </c>
      <c r="J329" s="225" t="str">
        <f>IFERROR(VLOOKUP(A329,PLAN!B:AA,15,0),"")</f>
        <v/>
      </c>
      <c r="K329" s="225" t="str">
        <f>IFERROR(VLOOKUP(A329,PLAN!B:AA,23,0),"")</f>
        <v/>
      </c>
      <c r="L329" s="227" t="str">
        <f>IFERROR(VLOOKUP(A329,PLAN!B:AA,24,0),"")</f>
        <v/>
      </c>
      <c r="M329" s="225" t="str">
        <f>IFERROR(VLOOKUP(A329,PLAN!B:AA,3,0),"")</f>
        <v/>
      </c>
      <c r="N329" s="225" t="str">
        <f>IFERROR(VLOOKUP(A329,PLAN!B:AA,2,0),"")</f>
        <v/>
      </c>
      <c r="O329" s="290" t="s">
        <v>1736</v>
      </c>
      <c r="P329" s="258" t="s">
        <v>1737</v>
      </c>
      <c r="Q329" s="154">
        <f>I322-Q322-Q323-Q324-Q325-Q326-Q327-Q328</f>
        <v>430</v>
      </c>
      <c r="R329" s="231" t="str">
        <f>IFERROR(VLOOKUP(P329,[6]Sheet1!$F:$I,4,),"")</f>
        <v>N1-23</v>
      </c>
      <c r="S329" s="232" t="str">
        <f>IFERROR(VLOOKUP(A329,PLAN!B:AA,19,0),"")</f>
        <v/>
      </c>
      <c r="T329" s="225" t="str">
        <f>IFERROR(VLOOKUP(A329,PLAN!B:AA,20,0),"")</f>
        <v/>
      </c>
      <c r="U329" s="233"/>
      <c r="V329" s="165"/>
      <c r="W329" s="234" t="s">
        <v>45</v>
      </c>
      <c r="X329" s="164"/>
      <c r="Y329" s="148"/>
      <c r="Z329" s="338">
        <v>46230</v>
      </c>
    </row>
    <row r="330" spans="1:26" s="163" customFormat="1" ht="21.6" hidden="1" customHeight="1">
      <c r="A330" s="177" t="str">
        <f t="shared" ref="A330:A1140" si="23">Y330</f>
        <v>Jul24-21</v>
      </c>
      <c r="B330" s="225">
        <f>IFERROR(VLOOKUP(A330,PLAN!B:AA,5,0),"")</f>
        <v>11126730</v>
      </c>
      <c r="C330" s="225" t="str">
        <f>IFERROR(VLOOKUP(A330,PLAN!B:AA,6,0),"")</f>
        <v>1436075-J-AK</v>
      </c>
      <c r="D330" s="225" t="str">
        <f>IFERROR(VLOOKUP(A330,PLAN!B:AA,7,0),"")</f>
        <v>AGH143092 Q  NOCE</v>
      </c>
      <c r="E330" s="225" t="str">
        <f>IFERROR(VLOOKUP(A330,PLAN!B:AA,4,0),"")</f>
        <v>1001912027</v>
      </c>
      <c r="F330" s="226">
        <f>IFERROR(VLOOKUP(A330,PLAN!B:AA,9,0),"")</f>
        <v>46227</v>
      </c>
      <c r="G330" s="225" t="str">
        <f>IFERROR(VLOOKUP(A330,PLAN!B:AA,10,0),"")</f>
        <v>0103544281</v>
      </c>
      <c r="H330" s="225" t="str">
        <f>IFERROR(VLOOKUP(A330,PLAN!B:AA,11,0),"")</f>
        <v>260709A17A</v>
      </c>
      <c r="I330" s="225">
        <f>IFERROR(VLOOKUP(A330,PLAN!B:AA,12,0),"")</f>
        <v>25</v>
      </c>
      <c r="J330" s="225" t="str">
        <f>IFERROR(VLOOKUP(A330,PLAN!B:AA,15,0),"")</f>
        <v>Oversea</v>
      </c>
      <c r="K330" s="225">
        <f>IFERROR(VLOOKUP(A330,PLAN!B:AA,23,0),"")</f>
        <v>0</v>
      </c>
      <c r="L330" s="227">
        <f>IFERROR(VLOOKUP(A330,PLAN!B:AA,24,0),"")</f>
        <v>0</v>
      </c>
      <c r="M330" s="225" t="str">
        <f>IFERROR(VLOOKUP(A330,PLAN!B:AA,3,0),"")</f>
        <v>1832240-B-CK</v>
      </c>
      <c r="N330" s="225">
        <f>IFERROR(VLOOKUP(A330,PLAN!B:AA,2,0),"")</f>
        <v>12111412</v>
      </c>
      <c r="O330" s="290" t="s">
        <v>1738</v>
      </c>
      <c r="P330" s="258" t="s">
        <v>1739</v>
      </c>
      <c r="Q330" s="337">
        <f>I330</f>
        <v>25</v>
      </c>
      <c r="R330" s="231" t="str">
        <f>IFERROR(VLOOKUP(P330,[6]Sheet1!$F:$I,4,),"")</f>
        <v>X1</v>
      </c>
      <c r="S330" s="232">
        <f>IFERROR(VLOOKUP(A330,PLAN!B:AA,19,0),"")</f>
        <v>46230</v>
      </c>
      <c r="T330" s="225" t="str">
        <f>IFERROR(VLOOKUP(A330,PLAN!B:AA,20,0),"")</f>
        <v>M7</v>
      </c>
      <c r="U330" s="233"/>
      <c r="V330" s="165"/>
      <c r="W330" s="234" t="str">
        <f>IFERROR(VLOOKUP(A330,PLAN!B:AB,21,),"")</f>
        <v>F2</v>
      </c>
      <c r="X330" s="164"/>
      <c r="Y330" s="148" t="s">
        <v>722</v>
      </c>
      <c r="Z330" s="338">
        <f>VLOOKUP(Y330,PLAN!B:AI,19,0)</f>
        <v>46230</v>
      </c>
    </row>
    <row r="331" spans="1:26" s="163" customFormat="1" ht="21.6" hidden="1" customHeight="1">
      <c r="A331" s="177" t="str">
        <f t="shared" si="23"/>
        <v>Jul24-22</v>
      </c>
      <c r="B331" s="225">
        <f>IFERROR(VLOOKUP(A331,PLAN!B:AA,5,0),"")</f>
        <v>11126730</v>
      </c>
      <c r="C331" s="225" t="str">
        <f>IFERROR(VLOOKUP(A331,PLAN!B:AA,6,0),"")</f>
        <v>1436075-J-AK</v>
      </c>
      <c r="D331" s="225" t="str">
        <f>IFERROR(VLOOKUP(A331,PLAN!B:AA,7,0),"")</f>
        <v>AGH143092 Q  NO CE</v>
      </c>
      <c r="E331" s="225" t="str">
        <f>IFERROR(VLOOKUP(A331,PLAN!B:AA,4,0),"")</f>
        <v>1001912028</v>
      </c>
      <c r="F331" s="226">
        <f>IFERROR(VLOOKUP(A331,PLAN!B:AA,9,0),"")</f>
        <v>46227</v>
      </c>
      <c r="G331" s="225" t="str">
        <f>IFERROR(VLOOKUP(A331,PLAN!B:AA,10,0),"")</f>
        <v>0103544282</v>
      </c>
      <c r="H331" s="225" t="str">
        <f>IFERROR(VLOOKUP(A331,PLAN!B:AA,11,0),"")</f>
        <v>260709A18A</v>
      </c>
      <c r="I331" s="225">
        <f>IFERROR(VLOOKUP(A331,PLAN!B:AA,12,0),"")</f>
        <v>25</v>
      </c>
      <c r="J331" s="225" t="str">
        <f>IFERROR(VLOOKUP(A331,PLAN!B:AA,15,0),"")</f>
        <v>Oversea</v>
      </c>
      <c r="K331" s="225">
        <f>IFERROR(VLOOKUP(A331,PLAN!B:AA,23,0),"")</f>
        <v>0</v>
      </c>
      <c r="L331" s="227">
        <f>IFERROR(VLOOKUP(A331,PLAN!B:AA,24,0),"")</f>
        <v>0</v>
      </c>
      <c r="M331" s="225" t="str">
        <f>IFERROR(VLOOKUP(A331,PLAN!B:AA,3,0),"")</f>
        <v>1832240-B-CK</v>
      </c>
      <c r="N331" s="225">
        <f>IFERROR(VLOOKUP(A331,PLAN!B:AA,2,0),"")</f>
        <v>12111412</v>
      </c>
      <c r="O331" s="290" t="s">
        <v>1738</v>
      </c>
      <c r="P331" s="258" t="s">
        <v>1739</v>
      </c>
      <c r="Q331" s="337">
        <f>I331</f>
        <v>25</v>
      </c>
      <c r="R331" s="231" t="str">
        <f>IFERROR(VLOOKUP(P331,[6]Sheet1!$F:$I,4,),"")</f>
        <v>X1</v>
      </c>
      <c r="S331" s="232">
        <f>IFERROR(VLOOKUP(A331,PLAN!B:AA,19,0),"")</f>
        <v>46230</v>
      </c>
      <c r="T331" s="225" t="str">
        <f>IFERROR(VLOOKUP(A331,PLAN!B:AA,20,0),"")</f>
        <v>M7</v>
      </c>
      <c r="U331" s="233"/>
      <c r="V331" s="165"/>
      <c r="W331" s="234" t="str">
        <f>IFERROR(VLOOKUP(A331,PLAN!B:AB,21,),"")</f>
        <v>F2</v>
      </c>
      <c r="X331" s="164"/>
      <c r="Y331" s="148" t="s">
        <v>723</v>
      </c>
      <c r="Z331" s="338">
        <f>VLOOKUP(Y331,PLAN!B:AI,19,0)</f>
        <v>46230</v>
      </c>
    </row>
    <row r="332" spans="1:26" s="163" customFormat="1" ht="21.6" hidden="1" customHeight="1">
      <c r="A332" s="177" t="str">
        <f t="shared" si="23"/>
        <v>Jul29-30</v>
      </c>
      <c r="B332" s="225">
        <f>IFERROR(VLOOKUP(A332,PLAN!B:AA,5,0),"")</f>
        <v>11125017</v>
      </c>
      <c r="C332" s="225" t="str">
        <f>IFERROR(VLOOKUP(A332,PLAN!B:AA,6,0),"")</f>
        <v>1831234-C-AK</v>
      </c>
      <c r="D332" s="225" t="str">
        <f>IFERROR(VLOOKUP(A332,PLAN!B:AA,7,0),"")</f>
        <v>PAGH18M071R JP</v>
      </c>
      <c r="E332" s="225" t="str">
        <f>IFERROR(VLOOKUP(A332,PLAN!B:AA,4,0),"")</f>
        <v>1001916981</v>
      </c>
      <c r="F332" s="226">
        <f>IFERROR(VLOOKUP(A332,PLAN!B:AA,9,0),"")</f>
        <v>46232</v>
      </c>
      <c r="G332" s="225" t="str">
        <f>IFERROR(VLOOKUP(A332,PLAN!B:AA,10,0),"")</f>
        <v>0103553793</v>
      </c>
      <c r="H332" s="225" t="str">
        <f>IFERROR(VLOOKUP(A332,PLAN!B:AA,11,0),"")</f>
        <v>260715A10A</v>
      </c>
      <c r="I332" s="225">
        <f>IFERROR(VLOOKUP(A332,PLAN!B:AA,12,0),"")</f>
        <v>155</v>
      </c>
      <c r="J332" s="225" t="str">
        <f>IFERROR(VLOOKUP(A332,PLAN!B:AA,15,0),"")</f>
        <v>Japan</v>
      </c>
      <c r="K332" s="225">
        <f>IFERROR(VLOOKUP(A332,PLAN!B:AA,23,0),"")</f>
        <v>0</v>
      </c>
      <c r="L332" s="227">
        <f>IFERROR(VLOOKUP(A332,PLAN!B:AA,24,0),"")</f>
        <v>0</v>
      </c>
      <c r="M332" s="225" t="str">
        <f>IFERROR(VLOOKUP(A332,PLAN!B:AA,3,0),"")</f>
        <v>1832283-A-CK</v>
      </c>
      <c r="N332" s="225">
        <f>IFERROR(VLOOKUP(A332,PLAN!B:AA,2,0),"")</f>
        <v>12111488</v>
      </c>
      <c r="O332" s="288" t="s">
        <v>594</v>
      </c>
      <c r="P332" s="259" t="s">
        <v>595</v>
      </c>
      <c r="Q332" s="154">
        <v>3</v>
      </c>
      <c r="R332" s="231" t="str">
        <f>IFERROR(VLOOKUP(P332,[6]Sheet1!$F:$I,4,),"")</f>
        <v/>
      </c>
      <c r="S332" s="232">
        <f>IFERROR(VLOOKUP(A332,PLAN!B:AA,19,0),"")</f>
        <v>46230</v>
      </c>
      <c r="T332" s="225" t="str">
        <f>IFERROR(VLOOKUP(A332,PLAN!B:AA,20,0),"")</f>
        <v>M7</v>
      </c>
      <c r="U332" s="233"/>
      <c r="V332" s="165"/>
      <c r="W332" s="234" t="str">
        <f>IFERROR(VLOOKUP(A332,PLAN!B:AB,21,),"")</f>
        <v>F2</v>
      </c>
      <c r="X332" s="164"/>
      <c r="Y332" s="148" t="s">
        <v>995</v>
      </c>
      <c r="Z332" s="338">
        <f>VLOOKUP(Y332,PLAN!B:AI,19,0)</f>
        <v>46230</v>
      </c>
    </row>
    <row r="333" spans="1:26" s="163" customFormat="1" ht="21.6" hidden="1" customHeight="1">
      <c r="A333" s="177">
        <f t="shared" si="23"/>
        <v>0</v>
      </c>
      <c r="B333" s="225" t="str">
        <f>IFERROR(VLOOKUP(A333,PLAN!B:AA,5,0),"")</f>
        <v/>
      </c>
      <c r="C333" s="225" t="str">
        <f>IFERROR(VLOOKUP(A333,PLAN!B:AA,6,0),"")</f>
        <v/>
      </c>
      <c r="D333" s="225" t="str">
        <f>IFERROR(VLOOKUP(A333,PLAN!B:AA,7,0),"")</f>
        <v/>
      </c>
      <c r="E333" s="225" t="str">
        <f>IFERROR(VLOOKUP(A333,PLAN!B:AA,4,0),"")</f>
        <v/>
      </c>
      <c r="F333" s="226" t="str">
        <f>IFERROR(VLOOKUP(A333,PLAN!B:AA,9,0),"")</f>
        <v/>
      </c>
      <c r="G333" s="225" t="str">
        <f>IFERROR(VLOOKUP(A333,PLAN!B:AA,10,0),"")</f>
        <v/>
      </c>
      <c r="H333" s="225" t="str">
        <f>IFERROR(VLOOKUP(A333,PLAN!B:AA,11,0),"")</f>
        <v/>
      </c>
      <c r="I333" s="225" t="str">
        <f>IFERROR(VLOOKUP(A333,PLAN!B:AA,12,0),"")</f>
        <v/>
      </c>
      <c r="J333" s="225" t="str">
        <f>IFERROR(VLOOKUP(A333,PLAN!B:AA,15,0),"")</f>
        <v/>
      </c>
      <c r="K333" s="225" t="str">
        <f>IFERROR(VLOOKUP(A333,PLAN!B:AA,23,0),"")</f>
        <v/>
      </c>
      <c r="L333" s="227" t="str">
        <f>IFERROR(VLOOKUP(A333,PLAN!B:AA,24,0),"")</f>
        <v/>
      </c>
      <c r="M333" s="225" t="str">
        <f>IFERROR(VLOOKUP(A333,PLAN!B:AA,3,0),"")</f>
        <v/>
      </c>
      <c r="N333" s="225" t="str">
        <f>IFERROR(VLOOKUP(A333,PLAN!B:AA,2,0),"")</f>
        <v/>
      </c>
      <c r="O333" s="290" t="s">
        <v>1103</v>
      </c>
      <c r="P333" s="284" t="s">
        <v>1104</v>
      </c>
      <c r="Q333" s="154">
        <v>67</v>
      </c>
      <c r="R333" s="231" t="str">
        <f>IFERROR(VLOOKUP(P333,[6]Sheet1!$F:$I,4,),"")</f>
        <v/>
      </c>
      <c r="S333" s="232" t="str">
        <f>IFERROR(VLOOKUP(A333,PLAN!B:AA,19,0),"")</f>
        <v/>
      </c>
      <c r="T333" s="225" t="str">
        <f>IFERROR(VLOOKUP(A333,PLAN!B:AA,20,0),"")</f>
        <v/>
      </c>
      <c r="U333" s="233"/>
      <c r="V333" s="165"/>
      <c r="W333" s="234" t="s">
        <v>45</v>
      </c>
      <c r="X333" s="164"/>
      <c r="Y333" s="148"/>
      <c r="Z333" s="338">
        <v>46230</v>
      </c>
    </row>
    <row r="334" spans="1:26" s="163" customFormat="1" ht="21.6" hidden="1" customHeight="1">
      <c r="A334" s="177">
        <f t="shared" si="23"/>
        <v>0</v>
      </c>
      <c r="B334" s="225" t="str">
        <f>IFERROR(VLOOKUP(A334,PLAN!B:AA,5,0),"")</f>
        <v/>
      </c>
      <c r="C334" s="225" t="str">
        <f>IFERROR(VLOOKUP(A334,PLAN!B:AA,6,0),"")</f>
        <v/>
      </c>
      <c r="D334" s="225" t="str">
        <f>IFERROR(VLOOKUP(A334,PLAN!B:AA,7,0),"")</f>
        <v/>
      </c>
      <c r="E334" s="225" t="str">
        <f>IFERROR(VLOOKUP(A334,PLAN!B:AA,4,0),"")</f>
        <v/>
      </c>
      <c r="F334" s="226" t="str">
        <f>IFERROR(VLOOKUP(A334,PLAN!B:AA,9,0),"")</f>
        <v/>
      </c>
      <c r="G334" s="225" t="str">
        <f>IFERROR(VLOOKUP(A334,PLAN!B:AA,10,0),"")</f>
        <v/>
      </c>
      <c r="H334" s="225" t="str">
        <f>IFERROR(VLOOKUP(A334,PLAN!B:AA,11,0),"")</f>
        <v/>
      </c>
      <c r="I334" s="225" t="str">
        <f>IFERROR(VLOOKUP(A334,PLAN!B:AA,12,0),"")</f>
        <v/>
      </c>
      <c r="J334" s="225" t="str">
        <f>IFERROR(VLOOKUP(A334,PLAN!B:AA,15,0),"")</f>
        <v/>
      </c>
      <c r="K334" s="225" t="str">
        <f>IFERROR(VLOOKUP(A334,PLAN!B:AA,23,0),"")</f>
        <v/>
      </c>
      <c r="L334" s="227" t="str">
        <f>IFERROR(VLOOKUP(A334,PLAN!B:AA,24,0),"")</f>
        <v/>
      </c>
      <c r="M334" s="225" t="str">
        <f>IFERROR(VLOOKUP(A334,PLAN!B:AA,3,0),"")</f>
        <v/>
      </c>
      <c r="N334" s="225" t="str">
        <f>IFERROR(VLOOKUP(A334,PLAN!B:AA,2,0),"")</f>
        <v/>
      </c>
      <c r="O334" s="290" t="s">
        <v>1740</v>
      </c>
      <c r="P334" s="258" t="s">
        <v>1741</v>
      </c>
      <c r="Q334" s="154">
        <f>I332-Q332-Q333</f>
        <v>85</v>
      </c>
      <c r="R334" s="231" t="str">
        <f>IFERROR(VLOOKUP(P334,[6]Sheet1!$F:$I,4,),"")</f>
        <v>N1-22</v>
      </c>
      <c r="S334" s="232" t="str">
        <f>IFERROR(VLOOKUP(A334,PLAN!B:AA,19,0),"")</f>
        <v/>
      </c>
      <c r="T334" s="225" t="str">
        <f>IFERROR(VLOOKUP(A334,PLAN!B:AA,20,0),"")</f>
        <v/>
      </c>
      <c r="U334" s="233"/>
      <c r="V334" s="165"/>
      <c r="W334" s="234" t="s">
        <v>45</v>
      </c>
      <c r="X334" s="164"/>
      <c r="Y334" s="148"/>
      <c r="Z334" s="338">
        <v>46230</v>
      </c>
    </row>
    <row r="335" spans="1:26" s="163" customFormat="1" ht="21.6" hidden="1" customHeight="1">
      <c r="A335" s="177" t="str">
        <f t="shared" si="23"/>
        <v>Aug04-11</v>
      </c>
      <c r="B335" s="225">
        <f>IFERROR(VLOOKUP(A335,PLAN!B:AA,5,0),"")</f>
        <v>11125723</v>
      </c>
      <c r="C335" s="225" t="str">
        <f>IFERROR(VLOOKUP(A335,PLAN!B:AA,6,0),"")</f>
        <v>2131695-D-A</v>
      </c>
      <c r="D335" s="225" t="str">
        <f>IFERROR(VLOOKUP(A335,PLAN!B:AA,7,0),"")</f>
        <v>AHW14R004S NO CE</v>
      </c>
      <c r="E335" s="225" t="str">
        <f>IFERROR(VLOOKUP(A335,PLAN!B:AA,4,0),"")</f>
        <v>1001922265</v>
      </c>
      <c r="F335" s="226">
        <f>IFERROR(VLOOKUP(A335,PLAN!B:AA,9,0),"")</f>
        <v>46238</v>
      </c>
      <c r="G335" s="225" t="str">
        <f>IFERROR(VLOOKUP(A335,PLAN!B:AA,10,0),"")</f>
        <v>0103564657</v>
      </c>
      <c r="H335" s="225" t="str">
        <f>IFERROR(VLOOKUP(A335,PLAN!B:AA,11,0),"")</f>
        <v>260720A27A</v>
      </c>
      <c r="I335" s="225">
        <f>IFERROR(VLOOKUP(A335,PLAN!B:AA,12,0),"")</f>
        <v>1673</v>
      </c>
      <c r="J335" s="225" t="str">
        <f>IFERROR(VLOOKUP(A335,PLAN!B:AA,15,0),"")</f>
        <v>Oversea</v>
      </c>
      <c r="K335" s="225">
        <f>IFERROR(VLOOKUP(A335,PLAN!B:AA,23,0),"")</f>
        <v>0</v>
      </c>
      <c r="L335" s="227">
        <f>IFERROR(VLOOKUP(A335,PLAN!B:AA,24,0),"")</f>
        <v>0</v>
      </c>
      <c r="M335" s="225" t="str">
        <f>IFERROR(VLOOKUP(A335,PLAN!B:AA,3,0),"")</f>
        <v>1932109-A-CB</v>
      </c>
      <c r="N335" s="225">
        <f>IFERROR(VLOOKUP(A335,PLAN!B:AA,2,0),"")</f>
        <v>12112526</v>
      </c>
      <c r="O335" s="290" t="s">
        <v>1747</v>
      </c>
      <c r="P335" s="258" t="s">
        <v>1748</v>
      </c>
      <c r="Q335" s="154">
        <v>650</v>
      </c>
      <c r="R335" s="231" t="str">
        <f>IFERROR(VLOOKUP(P335,[6]Sheet1!$F:$I,4,),"")</f>
        <v/>
      </c>
      <c r="S335" s="232">
        <f>IFERROR(VLOOKUP(A335,PLAN!B:AA,19,0),"")</f>
        <v>46230</v>
      </c>
      <c r="T335" s="225" t="str">
        <f>IFERROR(VLOOKUP(A335,PLAN!B:AA,20,0),"")</f>
        <v>M7</v>
      </c>
      <c r="U335" s="233"/>
      <c r="V335" s="165"/>
      <c r="W335" s="234" t="str">
        <f>IFERROR(VLOOKUP(A335,PLAN!B:AB,21,),"")</f>
        <v>F2</v>
      </c>
      <c r="X335" s="164"/>
      <c r="Y335" s="148" t="s">
        <v>1746</v>
      </c>
      <c r="Z335" s="338">
        <f>VLOOKUP(Y335,PLAN!B:AI,19,0)</f>
        <v>46230</v>
      </c>
    </row>
    <row r="336" spans="1:26" s="163" customFormat="1" ht="21.6" hidden="1" customHeight="1">
      <c r="A336" s="177">
        <f t="shared" si="23"/>
        <v>0</v>
      </c>
      <c r="B336" s="225" t="str">
        <f>IFERROR(VLOOKUP(A336,PLAN!B:AA,5,0),"")</f>
        <v/>
      </c>
      <c r="C336" s="225" t="str">
        <f>IFERROR(VLOOKUP(A336,PLAN!B:AA,6,0),"")</f>
        <v/>
      </c>
      <c r="D336" s="225" t="str">
        <f>IFERROR(VLOOKUP(A336,PLAN!B:AA,7,0),"")</f>
        <v/>
      </c>
      <c r="E336" s="225" t="str">
        <f>IFERROR(VLOOKUP(A336,PLAN!B:AA,4,0),"")</f>
        <v/>
      </c>
      <c r="F336" s="226" t="str">
        <f>IFERROR(VLOOKUP(A336,PLAN!B:AA,9,0),"")</f>
        <v/>
      </c>
      <c r="G336" s="225" t="str">
        <f>IFERROR(VLOOKUP(A336,PLAN!B:AA,10,0),"")</f>
        <v/>
      </c>
      <c r="H336" s="225" t="str">
        <f>IFERROR(VLOOKUP(A336,PLAN!B:AA,11,0),"")</f>
        <v/>
      </c>
      <c r="I336" s="225" t="str">
        <f>IFERROR(VLOOKUP(A336,PLAN!B:AA,12,0),"")</f>
        <v/>
      </c>
      <c r="J336" s="225" t="str">
        <f>IFERROR(VLOOKUP(A336,PLAN!B:AA,15,0),"")</f>
        <v/>
      </c>
      <c r="K336" s="225" t="str">
        <f>IFERROR(VLOOKUP(A336,PLAN!B:AA,23,0),"")</f>
        <v/>
      </c>
      <c r="L336" s="227" t="str">
        <f>IFERROR(VLOOKUP(A336,PLAN!B:AA,24,0),"")</f>
        <v/>
      </c>
      <c r="M336" s="225" t="str">
        <f>IFERROR(VLOOKUP(A336,PLAN!B:AA,3,0),"")</f>
        <v/>
      </c>
      <c r="N336" s="225" t="str">
        <f>IFERROR(VLOOKUP(A336,PLAN!B:AA,2,0),"")</f>
        <v/>
      </c>
      <c r="O336" s="290" t="s">
        <v>1749</v>
      </c>
      <c r="P336" s="258" t="s">
        <v>1750</v>
      </c>
      <c r="Q336" s="154">
        <f>I335-Q335</f>
        <v>1023</v>
      </c>
      <c r="R336" s="231" t="str">
        <f>IFERROR(VLOOKUP(P336,[6]Sheet1!$F:$I,4,),"")</f>
        <v>N1-21</v>
      </c>
      <c r="S336" s="232" t="str">
        <f>IFERROR(VLOOKUP(A336,PLAN!B:AA,19,0),"")</f>
        <v/>
      </c>
      <c r="T336" s="225" t="str">
        <f>IFERROR(VLOOKUP(A336,PLAN!B:AA,20,0),"")</f>
        <v/>
      </c>
      <c r="U336" s="233"/>
      <c r="V336" s="165"/>
      <c r="W336" s="234" t="s">
        <v>45</v>
      </c>
      <c r="X336" s="164"/>
      <c r="Y336" s="148"/>
      <c r="Z336" s="338">
        <v>46230</v>
      </c>
    </row>
    <row r="337" spans="1:26" s="163" customFormat="1" ht="21.6" hidden="1" customHeight="1">
      <c r="A337" s="177" t="str">
        <f t="shared" si="23"/>
        <v>Aug04-10</v>
      </c>
      <c r="B337" s="225">
        <f>IFERROR(VLOOKUP(A337,PLAN!B:AA,5,0),"")</f>
        <v>11134235</v>
      </c>
      <c r="C337" s="225" t="str">
        <f>IFERROR(VLOOKUP(A337,PLAN!B:AA,6,0),"")</f>
        <v>1036068-S-AK</v>
      </c>
      <c r="D337" s="225" t="str">
        <f>IFERROR(VLOOKUP(A337,PLAN!B:AA,7,0),"")</f>
        <v>AHW14R001S CN</v>
      </c>
      <c r="E337" s="225" t="str">
        <f>IFERROR(VLOOKUP(A337,PLAN!B:AA,4,0),"")</f>
        <v>1001921504</v>
      </c>
      <c r="F337" s="226">
        <f>IFERROR(VLOOKUP(A337,PLAN!B:AA,9,0),"")</f>
        <v>46238</v>
      </c>
      <c r="G337" s="225" t="str">
        <f>IFERROR(VLOOKUP(A337,PLAN!B:AA,10,0),"")</f>
        <v>0103563270</v>
      </c>
      <c r="H337" s="225" t="str">
        <f>IFERROR(VLOOKUP(A337,PLAN!B:AA,11,0),"")</f>
        <v>260720A25A</v>
      </c>
      <c r="I337" s="225">
        <f>IFERROR(VLOOKUP(A337,PLAN!B:AA,12,0),"")</f>
        <v>2386</v>
      </c>
      <c r="J337" s="225" t="str">
        <f>IFERROR(VLOOKUP(A337,PLAN!B:AA,15,0),"")</f>
        <v>China</v>
      </c>
      <c r="K337" s="225">
        <f>IFERROR(VLOOKUP(A337,PLAN!B:AA,23,0),"")</f>
        <v>0</v>
      </c>
      <c r="L337" s="227">
        <f>IFERROR(VLOOKUP(A337,PLAN!B:AA,24,0),"")</f>
        <v>0</v>
      </c>
      <c r="M337" s="225" t="str">
        <f>IFERROR(VLOOKUP(A337,PLAN!B:AA,3,0),"")</f>
        <v>2332192-0-C-CN</v>
      </c>
      <c r="N337" s="225">
        <f>IFERROR(VLOOKUP(A337,PLAN!B:AA,2,0),"")</f>
        <v>12120774</v>
      </c>
      <c r="O337" s="290" t="s">
        <v>1751</v>
      </c>
      <c r="P337" s="258" t="s">
        <v>1752</v>
      </c>
      <c r="Q337" s="154">
        <v>1260</v>
      </c>
      <c r="R337" s="231" t="str">
        <f>IFERROR(VLOOKUP(P337,[6]Sheet1!$F:$I,4,),"")</f>
        <v/>
      </c>
      <c r="S337" s="232">
        <f>IFERROR(VLOOKUP(A337,PLAN!B:AA,19,0),"")</f>
        <v>46230</v>
      </c>
      <c r="T337" s="225" t="str">
        <f>IFERROR(VLOOKUP(A337,PLAN!B:AA,20,0),"")</f>
        <v>M8</v>
      </c>
      <c r="U337" s="233"/>
      <c r="V337" s="165"/>
      <c r="W337" s="234" t="str">
        <f>IFERROR(VLOOKUP(A337,PLAN!B:AB,21,),"")</f>
        <v>CAG</v>
      </c>
      <c r="X337" s="164"/>
      <c r="Y337" s="148" t="s">
        <v>1581</v>
      </c>
      <c r="Z337" s="338">
        <f>VLOOKUP(Y337,PLAN!B:AI,19,0)</f>
        <v>46230</v>
      </c>
    </row>
    <row r="338" spans="1:26" s="163" customFormat="1" ht="21.6" hidden="1" customHeight="1">
      <c r="A338" s="177">
        <f t="shared" si="23"/>
        <v>0</v>
      </c>
      <c r="B338" s="225" t="str">
        <f>IFERROR(VLOOKUP(A338,PLAN!B:AA,5,0),"")</f>
        <v/>
      </c>
      <c r="C338" s="225" t="str">
        <f>IFERROR(VLOOKUP(A338,PLAN!B:AA,6,0),"")</f>
        <v/>
      </c>
      <c r="D338" s="225" t="str">
        <f>IFERROR(VLOOKUP(A338,PLAN!B:AA,7,0),"")</f>
        <v/>
      </c>
      <c r="E338" s="225" t="str">
        <f>IFERROR(VLOOKUP(A338,PLAN!B:AA,4,0),"")</f>
        <v/>
      </c>
      <c r="F338" s="226" t="str">
        <f>IFERROR(VLOOKUP(A338,PLAN!B:AA,9,0),"")</f>
        <v/>
      </c>
      <c r="G338" s="225" t="str">
        <f>IFERROR(VLOOKUP(A338,PLAN!B:AA,10,0),"")</f>
        <v/>
      </c>
      <c r="H338" s="225" t="str">
        <f>IFERROR(VLOOKUP(A338,PLAN!B:AA,11,0),"")</f>
        <v/>
      </c>
      <c r="I338" s="225" t="str">
        <f>IFERROR(VLOOKUP(A338,PLAN!B:AA,12,0),"")</f>
        <v/>
      </c>
      <c r="J338" s="225" t="str">
        <f>IFERROR(VLOOKUP(A338,PLAN!B:AA,15,0),"")</f>
        <v/>
      </c>
      <c r="K338" s="225" t="str">
        <f>IFERROR(VLOOKUP(A338,PLAN!B:AA,23,0),"")</f>
        <v/>
      </c>
      <c r="L338" s="227" t="str">
        <f>IFERROR(VLOOKUP(A338,PLAN!B:AA,24,0),"")</f>
        <v/>
      </c>
      <c r="M338" s="225" t="str">
        <f>IFERROR(VLOOKUP(A338,PLAN!B:AA,3,0),"")</f>
        <v/>
      </c>
      <c r="N338" s="225" t="str">
        <f>IFERROR(VLOOKUP(A338,PLAN!B:AA,2,0),"")</f>
        <v/>
      </c>
      <c r="O338" s="290" t="s">
        <v>1753</v>
      </c>
      <c r="P338" s="258" t="s">
        <v>1754</v>
      </c>
      <c r="Q338" s="154">
        <f>I337-Q337</f>
        <v>1126</v>
      </c>
      <c r="R338" s="231" t="str">
        <f>IFERROR(VLOOKUP(P338,[6]Sheet1!$F:$I,4,),"")</f>
        <v/>
      </c>
      <c r="S338" s="232" t="str">
        <f>IFERROR(VLOOKUP(A338,PLAN!B:AA,19,0),"")</f>
        <v/>
      </c>
      <c r="T338" s="225" t="str">
        <f>IFERROR(VLOOKUP(A338,PLAN!B:AA,20,0),"")</f>
        <v/>
      </c>
      <c r="U338" s="233"/>
      <c r="V338" s="165"/>
      <c r="W338" s="234" t="s">
        <v>252</v>
      </c>
      <c r="X338" s="164"/>
      <c r="Y338" s="148"/>
      <c r="Z338" s="338">
        <v>46230</v>
      </c>
    </row>
    <row r="339" spans="1:26" s="163" customFormat="1" ht="21.6" hidden="1" customHeight="1">
      <c r="A339" s="177" t="str">
        <f t="shared" si="23"/>
        <v>Aug05-01</v>
      </c>
      <c r="B339" s="225">
        <f>IFERROR(VLOOKUP(A339,PLAN!B:AA,5,0),"")</f>
        <v>11134235</v>
      </c>
      <c r="C339" s="225" t="str">
        <f>IFERROR(VLOOKUP(A339,PLAN!B:AA,6,0),"")</f>
        <v>1036068-S-AK</v>
      </c>
      <c r="D339" s="225" t="str">
        <f>IFERROR(VLOOKUP(A339,PLAN!B:AA,7,0),"")</f>
        <v>AHW14R001S CN</v>
      </c>
      <c r="E339" s="225" t="str">
        <f>IFERROR(VLOOKUP(A339,PLAN!B:AA,4,0),"")</f>
        <v>1001923820</v>
      </c>
      <c r="F339" s="226">
        <f>IFERROR(VLOOKUP(A339,PLAN!B:AA,9,0),"")</f>
        <v>46239</v>
      </c>
      <c r="G339" s="225" t="str">
        <f>IFERROR(VLOOKUP(A339,PLAN!B:AA,10,0),"")</f>
        <v>0103567533</v>
      </c>
      <c r="H339" s="225" t="str">
        <f>IFERROR(VLOOKUP(A339,PLAN!B:AA,11,0),"")</f>
        <v>260721A01A</v>
      </c>
      <c r="I339" s="225">
        <f>IFERROR(VLOOKUP(A339,PLAN!B:AA,12,0),"")</f>
        <v>3586</v>
      </c>
      <c r="J339" s="225" t="str">
        <f>IFERROR(VLOOKUP(A339,PLAN!B:AA,15,0),"")</f>
        <v>China</v>
      </c>
      <c r="K339" s="225">
        <f>IFERROR(VLOOKUP(A339,PLAN!B:AA,23,0),"")</f>
        <v>0</v>
      </c>
      <c r="L339" s="227">
        <f>IFERROR(VLOOKUP(A339,PLAN!B:AA,24,0),"")</f>
        <v>0</v>
      </c>
      <c r="M339" s="225" t="str">
        <f>IFERROR(VLOOKUP(A339,PLAN!B:AA,3,0),"")</f>
        <v>2332192-0-C-CN</v>
      </c>
      <c r="N339" s="225">
        <f>IFERROR(VLOOKUP(A339,PLAN!B:AA,2,0),"")</f>
        <v>12120774</v>
      </c>
      <c r="O339" s="290" t="s">
        <v>1708</v>
      </c>
      <c r="P339" s="258" t="s">
        <v>1709</v>
      </c>
      <c r="Q339" s="154">
        <v>1000</v>
      </c>
      <c r="R339" s="231" t="str">
        <f>IFERROR(VLOOKUP(P339,[6]Sheet1!$F:$I,4,),"")</f>
        <v/>
      </c>
      <c r="S339" s="232">
        <f>IFERROR(VLOOKUP(A339,PLAN!B:AA,19,0),"")</f>
        <v>46231</v>
      </c>
      <c r="T339" s="225" t="str">
        <f>IFERROR(VLOOKUP(A339,PLAN!B:AA,20,0),"")</f>
        <v>M1</v>
      </c>
      <c r="U339" s="233"/>
      <c r="V339" s="165"/>
      <c r="W339" s="234" t="str">
        <f>IFERROR(VLOOKUP(A339,PLAN!B:AB,21,),"")</f>
        <v>F3</v>
      </c>
      <c r="X339" s="164"/>
      <c r="Y339" s="148" t="s">
        <v>1880</v>
      </c>
      <c r="Z339" s="338">
        <f>VLOOKUP(Y339,PLAN!B:AI,19,0)</f>
        <v>46231</v>
      </c>
    </row>
    <row r="340" spans="1:26" s="163" customFormat="1" ht="21.6" hidden="1" customHeight="1">
      <c r="A340" s="177"/>
      <c r="B340" s="225"/>
      <c r="C340" s="225"/>
      <c r="D340" s="225"/>
      <c r="E340" s="225"/>
      <c r="F340" s="226"/>
      <c r="G340" s="225"/>
      <c r="H340" s="225"/>
      <c r="I340" s="225"/>
      <c r="J340" s="225"/>
      <c r="K340" s="225"/>
      <c r="L340" s="227"/>
      <c r="M340" s="225"/>
      <c r="N340" s="225"/>
      <c r="O340" s="290" t="s">
        <v>1710</v>
      </c>
      <c r="P340" s="258" t="s">
        <v>1711</v>
      </c>
      <c r="Q340" s="154">
        <v>17</v>
      </c>
      <c r="R340" s="231"/>
      <c r="S340" s="232"/>
      <c r="T340" s="225"/>
      <c r="U340" s="233"/>
      <c r="V340" s="165"/>
      <c r="W340" s="234" t="s">
        <v>40</v>
      </c>
      <c r="X340" s="164"/>
      <c r="Y340" s="148"/>
      <c r="Z340" s="338">
        <v>46231</v>
      </c>
    </row>
    <row r="341" spans="1:26" s="163" customFormat="1" ht="21.6" hidden="1" customHeight="1">
      <c r="A341" s="177"/>
      <c r="B341" s="225"/>
      <c r="C341" s="225"/>
      <c r="D341" s="225"/>
      <c r="E341" s="225"/>
      <c r="F341" s="226"/>
      <c r="G341" s="225"/>
      <c r="H341" s="225"/>
      <c r="I341" s="225"/>
      <c r="J341" s="225"/>
      <c r="K341" s="225"/>
      <c r="L341" s="227"/>
      <c r="M341" s="225"/>
      <c r="N341" s="225"/>
      <c r="O341" s="290" t="s">
        <v>1712</v>
      </c>
      <c r="P341" s="258" t="s">
        <v>1713</v>
      </c>
      <c r="Q341" s="154">
        <v>443</v>
      </c>
      <c r="R341" s="231"/>
      <c r="S341" s="232"/>
      <c r="T341" s="225"/>
      <c r="U341" s="233"/>
      <c r="V341" s="165"/>
      <c r="W341" s="234" t="s">
        <v>40</v>
      </c>
      <c r="X341" s="164"/>
      <c r="Y341" s="148"/>
      <c r="Z341" s="338">
        <v>46231</v>
      </c>
    </row>
    <row r="342" spans="1:26" s="163" customFormat="1" ht="21.6" hidden="1" customHeight="1">
      <c r="A342" s="177"/>
      <c r="B342" s="225"/>
      <c r="C342" s="225"/>
      <c r="D342" s="225"/>
      <c r="E342" s="225"/>
      <c r="F342" s="226"/>
      <c r="G342" s="225"/>
      <c r="H342" s="225"/>
      <c r="I342" s="225"/>
      <c r="J342" s="225"/>
      <c r="K342" s="225"/>
      <c r="L342" s="227"/>
      <c r="M342" s="225"/>
      <c r="N342" s="225"/>
      <c r="O342" s="290" t="s">
        <v>1946</v>
      </c>
      <c r="P342" s="258" t="s">
        <v>1947</v>
      </c>
      <c r="Q342" s="154">
        <v>1260</v>
      </c>
      <c r="R342" s="231"/>
      <c r="S342" s="232"/>
      <c r="T342" s="225"/>
      <c r="U342" s="233"/>
      <c r="V342" s="165"/>
      <c r="W342" s="234" t="s">
        <v>40</v>
      </c>
      <c r="X342" s="164"/>
      <c r="Y342" s="148"/>
      <c r="Z342" s="338">
        <v>46231</v>
      </c>
    </row>
    <row r="343" spans="1:26" s="163" customFormat="1" ht="21.6" hidden="1" customHeight="1">
      <c r="A343" s="177"/>
      <c r="B343" s="225"/>
      <c r="C343" s="225"/>
      <c r="D343" s="225"/>
      <c r="E343" s="225"/>
      <c r="F343" s="226"/>
      <c r="G343" s="225"/>
      <c r="H343" s="225"/>
      <c r="I343" s="225"/>
      <c r="J343" s="225"/>
      <c r="K343" s="225"/>
      <c r="L343" s="227"/>
      <c r="M343" s="225"/>
      <c r="N343" s="225"/>
      <c r="O343" s="290" t="s">
        <v>1948</v>
      </c>
      <c r="P343" s="258" t="s">
        <v>1949</v>
      </c>
      <c r="Q343" s="154">
        <f>I339-Q339-Q340-Q341-Q342</f>
        <v>866</v>
      </c>
      <c r="R343" s="231"/>
      <c r="S343" s="232"/>
      <c r="T343" s="225"/>
      <c r="U343" s="233"/>
      <c r="V343" s="165"/>
      <c r="W343" s="234" t="s">
        <v>40</v>
      </c>
      <c r="X343" s="164"/>
      <c r="Y343" s="148"/>
      <c r="Z343" s="338">
        <v>46231</v>
      </c>
    </row>
    <row r="344" spans="1:26" s="163" customFormat="1" ht="21.6" hidden="1" customHeight="1">
      <c r="A344" s="177" t="str">
        <f t="shared" si="23"/>
        <v>Aug05-02</v>
      </c>
      <c r="B344" s="225">
        <f>IFERROR(VLOOKUP(A344,PLAN!B:AA,5,0),"")</f>
        <v>11134235</v>
      </c>
      <c r="C344" s="225" t="str">
        <f>IFERROR(VLOOKUP(A344,PLAN!B:AA,6,0),"")</f>
        <v>1036068-S-AK</v>
      </c>
      <c r="D344" s="225" t="str">
        <f>IFERROR(VLOOKUP(A344,PLAN!B:AA,7,0),"")</f>
        <v>AHW14R001S CN</v>
      </c>
      <c r="E344" s="225" t="str">
        <f>IFERROR(VLOOKUP(A344,PLAN!B:AA,4,0),"")</f>
        <v>1001923821</v>
      </c>
      <c r="F344" s="226">
        <f>IFERROR(VLOOKUP(A344,PLAN!B:AA,9,0),"")</f>
        <v>46239</v>
      </c>
      <c r="G344" s="225" t="str">
        <f>IFERROR(VLOOKUP(A344,PLAN!B:AA,10,0),"")</f>
        <v>0103567534</v>
      </c>
      <c r="H344" s="225" t="str">
        <f>IFERROR(VLOOKUP(A344,PLAN!B:AA,11,0),"")</f>
        <v>260721A02A</v>
      </c>
      <c r="I344" s="225">
        <f>IFERROR(VLOOKUP(A344,PLAN!B:AA,12,0),"")</f>
        <v>3586</v>
      </c>
      <c r="J344" s="225" t="str">
        <f>IFERROR(VLOOKUP(A344,PLAN!B:AA,15,0),"")</f>
        <v>China</v>
      </c>
      <c r="K344" s="225">
        <f>IFERROR(VLOOKUP(A344,PLAN!B:AA,23,0),"")</f>
        <v>0</v>
      </c>
      <c r="L344" s="227">
        <f>IFERROR(VLOOKUP(A344,PLAN!B:AA,24,0),"")</f>
        <v>0</v>
      </c>
      <c r="M344" s="225" t="str">
        <f>IFERROR(VLOOKUP(A344,PLAN!B:AA,3,0),"")</f>
        <v>2332192-0-C-CN</v>
      </c>
      <c r="N344" s="225">
        <f>IFERROR(VLOOKUP(A344,PLAN!B:AA,2,0),"")</f>
        <v>12120774</v>
      </c>
      <c r="O344" s="290" t="s">
        <v>1753</v>
      </c>
      <c r="P344" s="258" t="s">
        <v>1754</v>
      </c>
      <c r="Q344" s="154">
        <v>152</v>
      </c>
      <c r="R344" s="231" t="str">
        <f>IFERROR(VLOOKUP(P344,[6]Sheet1!$F:$I,4,),"")</f>
        <v/>
      </c>
      <c r="S344" s="232">
        <f>IFERROR(VLOOKUP(A344,PLAN!B:AA,19,0),"")</f>
        <v>46231</v>
      </c>
      <c r="T344" s="225" t="str">
        <f>IFERROR(VLOOKUP(A344,PLAN!B:AA,20,0),"")</f>
        <v>M2</v>
      </c>
      <c r="U344" s="233"/>
      <c r="V344" s="165"/>
      <c r="W344" s="234" t="str">
        <f>IFERROR(VLOOKUP(A344,PLAN!B:AB,21,),"")</f>
        <v>F3</v>
      </c>
      <c r="X344" s="164"/>
      <c r="Y344" s="148" t="s">
        <v>1881</v>
      </c>
      <c r="Z344" s="338">
        <f>VLOOKUP(Y344,PLAN!B:AI,19,0)</f>
        <v>46231</v>
      </c>
    </row>
    <row r="345" spans="1:26" s="163" customFormat="1" ht="21.6" hidden="1" customHeight="1">
      <c r="A345" s="177"/>
      <c r="B345" s="225"/>
      <c r="C345" s="225"/>
      <c r="D345" s="225"/>
      <c r="E345" s="225"/>
      <c r="F345" s="226"/>
      <c r="G345" s="225"/>
      <c r="H345" s="225"/>
      <c r="I345" s="225"/>
      <c r="J345" s="225"/>
      <c r="K345" s="225"/>
      <c r="L345" s="227"/>
      <c r="M345" s="225"/>
      <c r="N345" s="225"/>
      <c r="O345" s="290" t="s">
        <v>1950</v>
      </c>
      <c r="P345" s="258" t="s">
        <v>1951</v>
      </c>
      <c r="Q345" s="154">
        <v>1260</v>
      </c>
      <c r="R345" s="231"/>
      <c r="S345" s="232"/>
      <c r="T345" s="225"/>
      <c r="U345" s="233"/>
      <c r="V345" s="165"/>
      <c r="W345" s="234" t="s">
        <v>40</v>
      </c>
      <c r="X345" s="164"/>
      <c r="Y345" s="148"/>
      <c r="Z345" s="338">
        <v>46231</v>
      </c>
    </row>
    <row r="346" spans="1:26" s="163" customFormat="1" ht="21.6" hidden="1" customHeight="1">
      <c r="A346" s="177"/>
      <c r="B346" s="225"/>
      <c r="C346" s="225"/>
      <c r="D346" s="225"/>
      <c r="E346" s="225"/>
      <c r="F346" s="226"/>
      <c r="G346" s="225"/>
      <c r="H346" s="225"/>
      <c r="I346" s="225"/>
      <c r="J346" s="225"/>
      <c r="K346" s="225"/>
      <c r="L346" s="227"/>
      <c r="M346" s="225"/>
      <c r="N346" s="225"/>
      <c r="O346" s="290" t="s">
        <v>1952</v>
      </c>
      <c r="P346" s="258" t="s">
        <v>1953</v>
      </c>
      <c r="Q346" s="154">
        <v>1260</v>
      </c>
      <c r="R346" s="231"/>
      <c r="S346" s="232"/>
      <c r="T346" s="225"/>
      <c r="U346" s="233"/>
      <c r="V346" s="165"/>
      <c r="W346" s="234" t="s">
        <v>40</v>
      </c>
      <c r="X346" s="164"/>
      <c r="Y346" s="148"/>
      <c r="Z346" s="338">
        <v>46231</v>
      </c>
    </row>
    <row r="347" spans="1:26" s="163" customFormat="1" ht="21.6" hidden="1" customHeight="1">
      <c r="A347" s="177"/>
      <c r="B347" s="225"/>
      <c r="C347" s="225"/>
      <c r="D347" s="225"/>
      <c r="E347" s="225"/>
      <c r="F347" s="226"/>
      <c r="G347" s="225"/>
      <c r="H347" s="225"/>
      <c r="I347" s="225"/>
      <c r="J347" s="225"/>
      <c r="K347" s="225"/>
      <c r="L347" s="227"/>
      <c r="M347" s="225"/>
      <c r="N347" s="225"/>
      <c r="O347" s="290" t="s">
        <v>1954</v>
      </c>
      <c r="P347" s="258" t="s">
        <v>1955</v>
      </c>
      <c r="Q347" s="154">
        <f>I344-Q344-Q345-Q346</f>
        <v>914</v>
      </c>
      <c r="R347" s="231"/>
      <c r="S347" s="232"/>
      <c r="T347" s="225"/>
      <c r="U347" s="233"/>
      <c r="V347" s="165"/>
      <c r="W347" s="234" t="s">
        <v>40</v>
      </c>
      <c r="X347" s="164"/>
      <c r="Y347" s="148"/>
      <c r="Z347" s="338">
        <v>46231</v>
      </c>
    </row>
    <row r="348" spans="1:26" s="163" customFormat="1" ht="22.2" hidden="1" customHeight="1">
      <c r="A348" s="177" t="str">
        <f t="shared" si="23"/>
        <v>Aug05-03</v>
      </c>
      <c r="B348" s="225">
        <f>IFERROR(VLOOKUP(A348,PLAN!B:AA,5,0),"")</f>
        <v>11134237</v>
      </c>
      <c r="C348" s="225" t="str">
        <f>IFERROR(VLOOKUP(A348,PLAN!B:AA,6,0),"")</f>
        <v>1436196-Q-A</v>
      </c>
      <c r="D348" s="225" t="str">
        <f>IFERROR(VLOOKUP(A348,PLAN!B:AA,7,0),"")</f>
        <v>AHW14R004S CN</v>
      </c>
      <c r="E348" s="225" t="str">
        <f>IFERROR(VLOOKUP(A348,PLAN!B:AA,4,0),"")</f>
        <v>1001923822</v>
      </c>
      <c r="F348" s="226">
        <f>IFERROR(VLOOKUP(A348,PLAN!B:AA,9,0),"")</f>
        <v>46239</v>
      </c>
      <c r="G348" s="225" t="str">
        <f>IFERROR(VLOOKUP(A348,PLAN!B:AA,10,0),"")</f>
        <v>0103567535</v>
      </c>
      <c r="H348" s="225" t="str">
        <f>IFERROR(VLOOKUP(A348,PLAN!B:AA,11,0),"")</f>
        <v>260721A03A</v>
      </c>
      <c r="I348" s="225">
        <f>IFERROR(VLOOKUP(A348,PLAN!B:AA,12,0),"")</f>
        <v>2389</v>
      </c>
      <c r="J348" s="225" t="str">
        <f>IFERROR(VLOOKUP(A348,PLAN!B:AA,15,0),"")</f>
        <v>China</v>
      </c>
      <c r="K348" s="225">
        <f>IFERROR(VLOOKUP(A348,PLAN!B:AA,23,0),"")</f>
        <v>3</v>
      </c>
      <c r="L348" s="227">
        <f>IFERROR(VLOOKUP(A348,PLAN!B:AA,24,0),"")</f>
        <v>0</v>
      </c>
      <c r="M348" s="225" t="str">
        <f>IFERROR(VLOOKUP(A348,PLAN!B:AA,3,0),"")</f>
        <v>2332200-0-C-CN</v>
      </c>
      <c r="N348" s="225">
        <f>IFERROR(VLOOKUP(A348,PLAN!B:AA,2,0),"")</f>
        <v>12125012</v>
      </c>
      <c r="O348" s="290" t="s">
        <v>1475</v>
      </c>
      <c r="P348" s="258" t="s">
        <v>1476</v>
      </c>
      <c r="Q348" s="154">
        <v>90</v>
      </c>
      <c r="R348" s="231" t="str">
        <f>IFERROR(VLOOKUP(P348,[6]Sheet1!$F:$I,4,),"")</f>
        <v/>
      </c>
      <c r="S348" s="232">
        <f>IFERROR(VLOOKUP(A348,PLAN!B:AA,19,0),"")</f>
        <v>46231</v>
      </c>
      <c r="T348" s="225" t="str">
        <f>IFERROR(VLOOKUP(A348,PLAN!B:AA,20,0),"")</f>
        <v>M3</v>
      </c>
      <c r="U348" s="233"/>
      <c r="V348" s="165"/>
      <c r="W348" s="234" t="str">
        <f>IFERROR(VLOOKUP(A348,PLAN!B:AB,21,),"")</f>
        <v>F3</v>
      </c>
      <c r="X348" s="164"/>
      <c r="Y348" s="148" t="s">
        <v>1885</v>
      </c>
      <c r="Z348" s="338">
        <f>VLOOKUP(Y348,PLAN!B:AI,19,0)</f>
        <v>46231</v>
      </c>
    </row>
    <row r="349" spans="1:26" s="163" customFormat="1" ht="22.2" hidden="1" customHeight="1">
      <c r="A349" s="177"/>
      <c r="B349" s="225"/>
      <c r="C349" s="225"/>
      <c r="D349" s="225"/>
      <c r="E349" s="225"/>
      <c r="F349" s="226"/>
      <c r="G349" s="225"/>
      <c r="H349" s="225"/>
      <c r="I349" s="225"/>
      <c r="J349" s="225"/>
      <c r="K349" s="225"/>
      <c r="L349" s="227"/>
      <c r="M349" s="225"/>
      <c r="N349" s="225"/>
      <c r="O349" s="290" t="s">
        <v>1678</v>
      </c>
      <c r="P349" s="258" t="s">
        <v>1679</v>
      </c>
      <c r="Q349" s="154">
        <v>10</v>
      </c>
      <c r="R349" s="231"/>
      <c r="S349" s="232"/>
      <c r="T349" s="225"/>
      <c r="U349" s="233"/>
      <c r="V349" s="165"/>
      <c r="W349" s="234" t="s">
        <v>40</v>
      </c>
      <c r="X349" s="164"/>
      <c r="Y349" s="148"/>
      <c r="Z349" s="338">
        <v>46231</v>
      </c>
    </row>
    <row r="350" spans="1:26" s="163" customFormat="1" ht="22.2" hidden="1" customHeight="1">
      <c r="A350" s="177"/>
      <c r="B350" s="225"/>
      <c r="C350" s="225"/>
      <c r="D350" s="225"/>
      <c r="E350" s="225"/>
      <c r="F350" s="226"/>
      <c r="G350" s="225"/>
      <c r="H350" s="225"/>
      <c r="I350" s="225"/>
      <c r="J350" s="225"/>
      <c r="K350" s="225"/>
      <c r="L350" s="227"/>
      <c r="M350" s="225"/>
      <c r="N350" s="225"/>
      <c r="O350" s="290" t="s">
        <v>1935</v>
      </c>
      <c r="P350" s="258" t="s">
        <v>1936</v>
      </c>
      <c r="Q350" s="154">
        <v>440</v>
      </c>
      <c r="R350" s="231"/>
      <c r="S350" s="232"/>
      <c r="T350" s="225"/>
      <c r="U350" s="233"/>
      <c r="V350" s="165"/>
      <c r="W350" s="234" t="s">
        <v>40</v>
      </c>
      <c r="X350" s="164"/>
      <c r="Y350" s="148"/>
      <c r="Z350" s="338">
        <v>46231</v>
      </c>
    </row>
    <row r="351" spans="1:26" s="163" customFormat="1" ht="22.2" hidden="1" customHeight="1">
      <c r="A351" s="177"/>
      <c r="B351" s="225"/>
      <c r="C351" s="225"/>
      <c r="D351" s="225"/>
      <c r="E351" s="225"/>
      <c r="F351" s="226"/>
      <c r="G351" s="225"/>
      <c r="H351" s="225"/>
      <c r="I351" s="225"/>
      <c r="J351" s="225"/>
      <c r="K351" s="225"/>
      <c r="L351" s="227"/>
      <c r="M351" s="225"/>
      <c r="N351" s="225"/>
      <c r="O351" s="290" t="s">
        <v>1680</v>
      </c>
      <c r="P351" s="258" t="s">
        <v>1681</v>
      </c>
      <c r="Q351" s="154">
        <v>263</v>
      </c>
      <c r="R351" s="231"/>
      <c r="S351" s="232"/>
      <c r="T351" s="225"/>
      <c r="U351" s="233"/>
      <c r="V351" s="165"/>
      <c r="W351" s="234" t="s">
        <v>40</v>
      </c>
      <c r="X351" s="164"/>
      <c r="Y351" s="148"/>
      <c r="Z351" s="338">
        <v>46231</v>
      </c>
    </row>
    <row r="352" spans="1:26" s="163" customFormat="1" ht="22.2" hidden="1" customHeight="1">
      <c r="A352" s="177"/>
      <c r="B352" s="225"/>
      <c r="C352" s="225"/>
      <c r="D352" s="225"/>
      <c r="E352" s="225"/>
      <c r="F352" s="226"/>
      <c r="G352" s="225"/>
      <c r="H352" s="225"/>
      <c r="I352" s="225"/>
      <c r="J352" s="225"/>
      <c r="K352" s="225"/>
      <c r="L352" s="227"/>
      <c r="M352" s="225"/>
      <c r="N352" s="225"/>
      <c r="O352" s="290" t="s">
        <v>1937</v>
      </c>
      <c r="P352" s="258" t="s">
        <v>1938</v>
      </c>
      <c r="Q352" s="154">
        <v>439</v>
      </c>
      <c r="R352" s="231"/>
      <c r="S352" s="232"/>
      <c r="T352" s="225"/>
      <c r="U352" s="233"/>
      <c r="V352" s="165"/>
      <c r="W352" s="234" t="s">
        <v>40</v>
      </c>
      <c r="X352" s="164"/>
      <c r="Y352" s="148"/>
      <c r="Z352" s="338">
        <v>46231</v>
      </c>
    </row>
    <row r="353" spans="1:26" s="163" customFormat="1" ht="22.2" hidden="1" customHeight="1">
      <c r="A353" s="177"/>
      <c r="B353" s="225"/>
      <c r="C353" s="225"/>
      <c r="D353" s="225"/>
      <c r="E353" s="225"/>
      <c r="F353" s="226"/>
      <c r="G353" s="225"/>
      <c r="H353" s="225"/>
      <c r="I353" s="225"/>
      <c r="J353" s="225"/>
      <c r="K353" s="225"/>
      <c r="L353" s="227"/>
      <c r="M353" s="225"/>
      <c r="N353" s="225"/>
      <c r="O353" s="290" t="s">
        <v>1939</v>
      </c>
      <c r="P353" s="258" t="s">
        <v>1940</v>
      </c>
      <c r="Q353" s="154">
        <v>438</v>
      </c>
      <c r="R353" s="231"/>
      <c r="S353" s="232"/>
      <c r="T353" s="225"/>
      <c r="U353" s="233"/>
      <c r="V353" s="165"/>
      <c r="W353" s="234" t="s">
        <v>40</v>
      </c>
      <c r="X353" s="164"/>
      <c r="Y353" s="148"/>
      <c r="Z353" s="338">
        <v>46231</v>
      </c>
    </row>
    <row r="354" spans="1:26" s="163" customFormat="1" ht="22.2" hidden="1" customHeight="1">
      <c r="A354" s="177"/>
      <c r="B354" s="225"/>
      <c r="C354" s="225"/>
      <c r="D354" s="225"/>
      <c r="E354" s="225"/>
      <c r="F354" s="226"/>
      <c r="G354" s="225"/>
      <c r="H354" s="225"/>
      <c r="I354" s="225"/>
      <c r="J354" s="225"/>
      <c r="K354" s="225"/>
      <c r="L354" s="227"/>
      <c r="M354" s="225"/>
      <c r="N354" s="225"/>
      <c r="O354" s="290" t="s">
        <v>1941</v>
      </c>
      <c r="P354" s="258" t="s">
        <v>1942</v>
      </c>
      <c r="Q354" s="154">
        <v>437</v>
      </c>
      <c r="R354" s="231"/>
      <c r="S354" s="232"/>
      <c r="T354" s="225"/>
      <c r="U354" s="233"/>
      <c r="V354" s="165"/>
      <c r="W354" s="234" t="s">
        <v>40</v>
      </c>
      <c r="X354" s="164"/>
      <c r="Y354" s="148"/>
      <c r="Z354" s="338">
        <v>46231</v>
      </c>
    </row>
    <row r="355" spans="1:26" s="163" customFormat="1" ht="22.2" hidden="1" customHeight="1">
      <c r="A355" s="177"/>
      <c r="B355" s="225"/>
      <c r="C355" s="225"/>
      <c r="D355" s="225"/>
      <c r="E355" s="225"/>
      <c r="F355" s="226"/>
      <c r="G355" s="225"/>
      <c r="H355" s="225"/>
      <c r="I355" s="225"/>
      <c r="J355" s="225"/>
      <c r="K355" s="225"/>
      <c r="L355" s="227"/>
      <c r="M355" s="225"/>
      <c r="N355" s="225"/>
      <c r="O355" s="290" t="s">
        <v>1943</v>
      </c>
      <c r="P355" s="258" t="s">
        <v>1944</v>
      </c>
      <c r="Q355" s="154">
        <f>I348-Q348-Q349-Q350-Q351-Q352-Q353-Q354</f>
        <v>272</v>
      </c>
      <c r="R355" s="231"/>
      <c r="S355" s="232"/>
      <c r="T355" s="225"/>
      <c r="U355" s="233"/>
      <c r="V355" s="165"/>
      <c r="W355" s="234" t="s">
        <v>40</v>
      </c>
      <c r="X355" s="164"/>
      <c r="Y355" s="148"/>
      <c r="Z355" s="338">
        <v>46231</v>
      </c>
    </row>
    <row r="356" spans="1:26" s="163" customFormat="1" ht="21.6" hidden="1" customHeight="1">
      <c r="A356" s="177" t="str">
        <f t="shared" si="23"/>
        <v>Auh15-01</v>
      </c>
      <c r="B356" s="225">
        <f>IFERROR(VLOOKUP(A356,PLAN!B:AA,5,0),"")</f>
        <v>11133764</v>
      </c>
      <c r="C356" s="225" t="str">
        <f>IFERROR(VLOOKUP(A356,PLAN!B:AA,6,0),"")</f>
        <v>1456050-Q-A</v>
      </c>
      <c r="D356" s="225" t="str">
        <f>IFERROR(VLOOKUP(A356,PLAN!B:AA,7,0),"")</f>
        <v>STM180-18S CN</v>
      </c>
      <c r="E356" s="225" t="str">
        <f>IFERROR(VLOOKUP(A356,PLAN!B:AA,4,0),"")</f>
        <v>1001923823</v>
      </c>
      <c r="F356" s="226">
        <f>IFERROR(VLOOKUP(A356,PLAN!B:AA,9,0),"")</f>
        <v>46249</v>
      </c>
      <c r="G356" s="225" t="str">
        <f>IFERROR(VLOOKUP(A356,PLAN!B:AA,10,0),"")</f>
        <v>0103567536</v>
      </c>
      <c r="H356" s="225" t="str">
        <f>IFERROR(VLOOKUP(A356,PLAN!B:AA,11,0),"")</f>
        <v>260721A04A</v>
      </c>
      <c r="I356" s="225">
        <f>IFERROR(VLOOKUP(A356,PLAN!B:AA,12,0),"")</f>
        <v>482</v>
      </c>
      <c r="J356" s="225" t="str">
        <f>IFERROR(VLOOKUP(A356,PLAN!B:AA,15,0),"")</f>
        <v>China</v>
      </c>
      <c r="K356" s="225">
        <f>IFERROR(VLOOKUP(A356,PLAN!B:AA,23,0),"")</f>
        <v>3</v>
      </c>
      <c r="L356" s="227">
        <f>IFERROR(VLOOKUP(A356,PLAN!B:AA,24,0),"")</f>
        <v>0</v>
      </c>
      <c r="M356" s="225" t="str">
        <f>IFERROR(VLOOKUP(A356,PLAN!B:AA,3,0),"")</f>
        <v>2332451-0-C-CN</v>
      </c>
      <c r="N356" s="225">
        <f>IFERROR(VLOOKUP(A356,PLAN!B:AA,2,0),"")</f>
        <v>12125025</v>
      </c>
      <c r="O356" s="290" t="s">
        <v>1901</v>
      </c>
      <c r="P356" s="257" t="s">
        <v>1902</v>
      </c>
      <c r="Q356" s="154">
        <v>216</v>
      </c>
      <c r="R356" s="231" t="str">
        <f>IFERROR(VLOOKUP(P356,[6]Sheet1!$F:$I,4,),"")</f>
        <v/>
      </c>
      <c r="S356" s="232">
        <f>IFERROR(VLOOKUP(A356,PLAN!B:AA,19,0),"")</f>
        <v>46231</v>
      </c>
      <c r="T356" s="225" t="str">
        <f>IFERROR(VLOOKUP(A356,PLAN!B:AA,20,0),"")</f>
        <v>M4</v>
      </c>
      <c r="U356" s="233"/>
      <c r="V356" s="165"/>
      <c r="W356" s="234" t="str">
        <f>IFERROR(VLOOKUP(A356,PLAN!B:AB,21,),"")</f>
        <v>F3</v>
      </c>
      <c r="X356" s="164"/>
      <c r="Y356" s="148" t="s">
        <v>1895</v>
      </c>
      <c r="Z356" s="338">
        <f>VLOOKUP(Y356,PLAN!B:AI,19,0)</f>
        <v>46231</v>
      </c>
    </row>
    <row r="357" spans="1:26" s="163" customFormat="1" ht="21.6" hidden="1" customHeight="1">
      <c r="A357" s="177"/>
      <c r="B357" s="225"/>
      <c r="C357" s="225"/>
      <c r="D357" s="225"/>
      <c r="E357" s="225"/>
      <c r="F357" s="226"/>
      <c r="G357" s="225"/>
      <c r="H357" s="225"/>
      <c r="I357" s="225"/>
      <c r="J357" s="225"/>
      <c r="K357" s="225"/>
      <c r="L357" s="227"/>
      <c r="M357" s="225"/>
      <c r="N357" s="225"/>
      <c r="O357" s="290" t="s">
        <v>1903</v>
      </c>
      <c r="P357" s="337" t="s">
        <v>1904</v>
      </c>
      <c r="Q357" s="154">
        <v>216</v>
      </c>
      <c r="R357" s="231" t="str">
        <f>IFERROR(VLOOKUP(P357,[6]Sheet1!$F:$I,4,),"")</f>
        <v/>
      </c>
      <c r="S357" s="232"/>
      <c r="T357" s="225"/>
      <c r="U357" s="233"/>
      <c r="V357" s="165"/>
      <c r="W357" s="234" t="s">
        <v>40</v>
      </c>
      <c r="X357" s="164"/>
      <c r="Y357" s="148"/>
      <c r="Z357" s="338">
        <v>46231</v>
      </c>
    </row>
    <row r="358" spans="1:26" s="163" customFormat="1" ht="21.6" hidden="1" customHeight="1">
      <c r="A358" s="177"/>
      <c r="B358" s="225"/>
      <c r="C358" s="225"/>
      <c r="D358" s="225"/>
      <c r="E358" s="225"/>
      <c r="F358" s="226"/>
      <c r="G358" s="225"/>
      <c r="H358" s="225"/>
      <c r="I358" s="225"/>
      <c r="J358" s="225"/>
      <c r="K358" s="225"/>
      <c r="L358" s="227"/>
      <c r="M358" s="225"/>
      <c r="N358" s="225"/>
      <c r="O358" s="290" t="s">
        <v>1905</v>
      </c>
      <c r="P358" s="337" t="s">
        <v>1906</v>
      </c>
      <c r="Q358" s="154">
        <f>I356-Q356-Q357</f>
        <v>50</v>
      </c>
      <c r="R358" s="231" t="str">
        <f>IFERROR(VLOOKUP(P358,[6]Sheet1!$F:$I,4,),"")</f>
        <v/>
      </c>
      <c r="S358" s="232"/>
      <c r="T358" s="225"/>
      <c r="U358" s="233"/>
      <c r="V358" s="165"/>
      <c r="W358" s="234" t="s">
        <v>40</v>
      </c>
      <c r="X358" s="164"/>
      <c r="Y358" s="148"/>
      <c r="Z358" s="338">
        <v>46231</v>
      </c>
    </row>
    <row r="359" spans="1:26" s="163" customFormat="1" ht="21.6" hidden="1" customHeight="1">
      <c r="A359" s="177" t="str">
        <f t="shared" si="23"/>
        <v>Auh15-02</v>
      </c>
      <c r="B359" s="225">
        <f>IFERROR(VLOOKUP(A359,PLAN!B:AA,5,0),"")</f>
        <v>11133764</v>
      </c>
      <c r="C359" s="225" t="str">
        <f>IFERROR(VLOOKUP(A359,PLAN!B:AA,6,0),"")</f>
        <v>1456050-Q-A</v>
      </c>
      <c r="D359" s="225" t="str">
        <f>IFERROR(VLOOKUP(A359,PLAN!B:AA,7,0),"")</f>
        <v>STM180-18S CN</v>
      </c>
      <c r="E359" s="225" t="str">
        <f>IFERROR(VLOOKUP(A359,PLAN!B:AA,4,0),"")</f>
        <v>1001923824</v>
      </c>
      <c r="F359" s="226">
        <f>IFERROR(VLOOKUP(A359,PLAN!B:AA,9,0),"")</f>
        <v>46249</v>
      </c>
      <c r="G359" s="225" t="str">
        <f>IFERROR(VLOOKUP(A359,PLAN!B:AA,10,0),"")</f>
        <v>0103567537</v>
      </c>
      <c r="H359" s="225" t="str">
        <f>IFERROR(VLOOKUP(A359,PLAN!B:AA,11,0),"")</f>
        <v>260721A05A</v>
      </c>
      <c r="I359" s="225">
        <f>IFERROR(VLOOKUP(A359,PLAN!B:AA,12,0),"")</f>
        <v>1659</v>
      </c>
      <c r="J359" s="225" t="str">
        <f>IFERROR(VLOOKUP(A359,PLAN!B:AA,15,0),"")</f>
        <v>China</v>
      </c>
      <c r="K359" s="225">
        <f>IFERROR(VLOOKUP(A359,PLAN!B:AA,23,0),"")</f>
        <v>0</v>
      </c>
      <c r="L359" s="227">
        <f>IFERROR(VLOOKUP(A359,PLAN!B:AA,24,0),"")</f>
        <v>0</v>
      </c>
      <c r="M359" s="225" t="str">
        <f>IFERROR(VLOOKUP(A359,PLAN!B:AA,3,0),"")</f>
        <v>2332451-0-C-CN</v>
      </c>
      <c r="N359" s="225">
        <f>IFERROR(VLOOKUP(A359,PLAN!B:AA,2,0),"")</f>
        <v>12125025</v>
      </c>
      <c r="O359" s="290" t="s">
        <v>1646</v>
      </c>
      <c r="P359" s="257" t="s">
        <v>1647</v>
      </c>
      <c r="Q359" s="154">
        <v>150</v>
      </c>
      <c r="R359" s="231" t="str">
        <f>IFERROR(VLOOKUP(P359,[6]Sheet1!$F:$I,4,),"")</f>
        <v/>
      </c>
      <c r="S359" s="232">
        <f>IFERROR(VLOOKUP(A359,PLAN!B:AA,19,0),"")</f>
        <v>46231</v>
      </c>
      <c r="T359" s="225" t="str">
        <f>IFERROR(VLOOKUP(A359,PLAN!B:AA,20,0),"")</f>
        <v>M4</v>
      </c>
      <c r="U359" s="233"/>
      <c r="V359" s="165"/>
      <c r="W359" s="234" t="str">
        <f>IFERROR(VLOOKUP(A359,PLAN!B:AB,21,),"")</f>
        <v>F3</v>
      </c>
      <c r="X359" s="164"/>
      <c r="Y359" s="148" t="s">
        <v>1896</v>
      </c>
      <c r="Z359" s="338">
        <f>VLOOKUP(Y359,PLAN!B:AI,19,0)</f>
        <v>46231</v>
      </c>
    </row>
    <row r="360" spans="1:26" s="163" customFormat="1" ht="21.6" hidden="1" customHeight="1">
      <c r="A360" s="177"/>
      <c r="B360" s="225"/>
      <c r="C360" s="225"/>
      <c r="D360" s="225"/>
      <c r="E360" s="225"/>
      <c r="F360" s="226"/>
      <c r="G360" s="225"/>
      <c r="H360" s="225"/>
      <c r="I360" s="225"/>
      <c r="J360" s="225"/>
      <c r="K360" s="225"/>
      <c r="L360" s="227"/>
      <c r="M360" s="225"/>
      <c r="N360" s="225"/>
      <c r="O360" s="290" t="s">
        <v>1907</v>
      </c>
      <c r="P360" s="257" t="s">
        <v>1908</v>
      </c>
      <c r="Q360" s="154">
        <v>216</v>
      </c>
      <c r="R360" s="231" t="str">
        <f>IFERROR(VLOOKUP(P360,[6]Sheet1!$F:$I,4,),"")</f>
        <v/>
      </c>
      <c r="S360" s="232"/>
      <c r="T360" s="225"/>
      <c r="U360" s="233"/>
      <c r="V360" s="165"/>
      <c r="W360" s="234" t="s">
        <v>40</v>
      </c>
      <c r="X360" s="164"/>
      <c r="Y360" s="148"/>
      <c r="Z360" s="338">
        <v>46231</v>
      </c>
    </row>
    <row r="361" spans="1:26" s="163" customFormat="1" ht="21.6" hidden="1" customHeight="1">
      <c r="A361" s="177"/>
      <c r="B361" s="225"/>
      <c r="C361" s="225"/>
      <c r="D361" s="225"/>
      <c r="E361" s="225"/>
      <c r="F361" s="226"/>
      <c r="G361" s="225"/>
      <c r="H361" s="225"/>
      <c r="I361" s="225"/>
      <c r="J361" s="225"/>
      <c r="K361" s="225"/>
      <c r="L361" s="227"/>
      <c r="M361" s="225"/>
      <c r="N361" s="225"/>
      <c r="O361" s="290" t="s">
        <v>1909</v>
      </c>
      <c r="P361" s="257" t="s">
        <v>1910</v>
      </c>
      <c r="Q361" s="154">
        <v>216</v>
      </c>
      <c r="R361" s="231" t="str">
        <f>IFERROR(VLOOKUP(P361,[6]Sheet1!$F:$I,4,),"")</f>
        <v/>
      </c>
      <c r="S361" s="232"/>
      <c r="T361" s="225"/>
      <c r="U361" s="233"/>
      <c r="V361" s="165"/>
      <c r="W361" s="234" t="s">
        <v>40</v>
      </c>
      <c r="X361" s="164"/>
      <c r="Y361" s="148"/>
      <c r="Z361" s="338">
        <v>46231</v>
      </c>
    </row>
    <row r="362" spans="1:26" s="163" customFormat="1" ht="21.6" hidden="1" customHeight="1">
      <c r="A362" s="177"/>
      <c r="B362" s="225"/>
      <c r="C362" s="225"/>
      <c r="D362" s="225"/>
      <c r="E362" s="225"/>
      <c r="F362" s="226"/>
      <c r="G362" s="225"/>
      <c r="H362" s="225"/>
      <c r="I362" s="225"/>
      <c r="J362" s="225"/>
      <c r="K362" s="225"/>
      <c r="L362" s="227"/>
      <c r="M362" s="225"/>
      <c r="N362" s="225"/>
      <c r="O362" s="290" t="s">
        <v>1911</v>
      </c>
      <c r="P362" s="257" t="s">
        <v>1912</v>
      </c>
      <c r="Q362" s="154">
        <v>214</v>
      </c>
      <c r="R362" s="231" t="str">
        <f>IFERROR(VLOOKUP(P362,[6]Sheet1!$F:$I,4,),"")</f>
        <v/>
      </c>
      <c r="S362" s="232"/>
      <c r="T362" s="225"/>
      <c r="U362" s="233"/>
      <c r="V362" s="165"/>
      <c r="W362" s="234" t="s">
        <v>40</v>
      </c>
      <c r="X362" s="164"/>
      <c r="Y362" s="148"/>
      <c r="Z362" s="338">
        <v>46231</v>
      </c>
    </row>
    <row r="363" spans="1:26" s="163" customFormat="1" ht="21.6" hidden="1" customHeight="1">
      <c r="A363" s="177"/>
      <c r="B363" s="225"/>
      <c r="C363" s="225"/>
      <c r="D363" s="225"/>
      <c r="E363" s="225"/>
      <c r="F363" s="226"/>
      <c r="G363" s="225"/>
      <c r="H363" s="225"/>
      <c r="I363" s="225"/>
      <c r="J363" s="225"/>
      <c r="K363" s="225"/>
      <c r="L363" s="227"/>
      <c r="M363" s="225"/>
      <c r="N363" s="225"/>
      <c r="O363" s="290" t="s">
        <v>1913</v>
      </c>
      <c r="P363" s="337" t="s">
        <v>1914</v>
      </c>
      <c r="Q363" s="154">
        <v>216</v>
      </c>
      <c r="R363" s="231" t="str">
        <f>IFERROR(VLOOKUP(P363,[6]Sheet1!$F:$I,4,),"")</f>
        <v/>
      </c>
      <c r="S363" s="232"/>
      <c r="T363" s="225"/>
      <c r="U363" s="233"/>
      <c r="V363" s="165"/>
      <c r="W363" s="234" t="s">
        <v>40</v>
      </c>
      <c r="X363" s="164"/>
      <c r="Y363" s="148"/>
      <c r="Z363" s="338">
        <v>46231</v>
      </c>
    </row>
    <row r="364" spans="1:26" s="163" customFormat="1" ht="21.6" hidden="1" customHeight="1">
      <c r="A364" s="177"/>
      <c r="B364" s="225"/>
      <c r="C364" s="225"/>
      <c r="D364" s="225"/>
      <c r="E364" s="225"/>
      <c r="F364" s="226"/>
      <c r="G364" s="225"/>
      <c r="H364" s="225"/>
      <c r="I364" s="225"/>
      <c r="J364" s="225"/>
      <c r="K364" s="225"/>
      <c r="L364" s="227"/>
      <c r="M364" s="225"/>
      <c r="N364" s="225"/>
      <c r="O364" s="290" t="s">
        <v>1915</v>
      </c>
      <c r="P364" s="257" t="s">
        <v>1916</v>
      </c>
      <c r="Q364" s="154">
        <v>216</v>
      </c>
      <c r="R364" s="231" t="str">
        <f>IFERROR(VLOOKUP(P364,[6]Sheet1!$F:$I,4,),"")</f>
        <v/>
      </c>
      <c r="S364" s="232"/>
      <c r="T364" s="225"/>
      <c r="U364" s="233"/>
      <c r="V364" s="165"/>
      <c r="W364" s="234" t="s">
        <v>40</v>
      </c>
      <c r="X364" s="164"/>
      <c r="Y364" s="148"/>
      <c r="Z364" s="338">
        <v>46231</v>
      </c>
    </row>
    <row r="365" spans="1:26" s="163" customFormat="1" ht="21.6" hidden="1" customHeight="1">
      <c r="A365" s="177"/>
      <c r="B365" s="225"/>
      <c r="C365" s="225"/>
      <c r="D365" s="225"/>
      <c r="E365" s="225"/>
      <c r="F365" s="226"/>
      <c r="G365" s="225"/>
      <c r="H365" s="225"/>
      <c r="I365" s="225"/>
      <c r="J365" s="225"/>
      <c r="K365" s="225"/>
      <c r="L365" s="227"/>
      <c r="M365" s="225"/>
      <c r="N365" s="225"/>
      <c r="O365" s="290" t="s">
        <v>1917</v>
      </c>
      <c r="P365" s="257" t="s">
        <v>1918</v>
      </c>
      <c r="Q365" s="154">
        <v>216</v>
      </c>
      <c r="R365" s="231" t="str">
        <f>IFERROR(VLOOKUP(P365,[6]Sheet1!$F:$I,4,),"")</f>
        <v/>
      </c>
      <c r="S365" s="232"/>
      <c r="T365" s="225"/>
      <c r="U365" s="233"/>
      <c r="V365" s="165"/>
      <c r="W365" s="234" t="s">
        <v>40</v>
      </c>
      <c r="X365" s="164"/>
      <c r="Y365" s="148"/>
      <c r="Z365" s="338">
        <v>46231</v>
      </c>
    </row>
    <row r="366" spans="1:26" s="163" customFormat="1" ht="21.6" hidden="1" customHeight="1">
      <c r="A366" s="177"/>
      <c r="B366" s="225"/>
      <c r="C366" s="225"/>
      <c r="D366" s="225"/>
      <c r="E366" s="225"/>
      <c r="F366" s="226"/>
      <c r="G366" s="225"/>
      <c r="H366" s="225"/>
      <c r="I366" s="225"/>
      <c r="J366" s="225"/>
      <c r="K366" s="225"/>
      <c r="L366" s="227"/>
      <c r="M366" s="225"/>
      <c r="N366" s="225"/>
      <c r="O366" s="290" t="s">
        <v>1919</v>
      </c>
      <c r="P366" s="337" t="s">
        <v>1920</v>
      </c>
      <c r="Q366" s="154">
        <f>I359-Q359-Q360-Q361-Q362-Q363-Q364-Q365</f>
        <v>215</v>
      </c>
      <c r="R366" s="231" t="str">
        <f>IFERROR(VLOOKUP(P366,[6]Sheet1!$F:$I,4,),"")</f>
        <v/>
      </c>
      <c r="S366" s="232"/>
      <c r="T366" s="225"/>
      <c r="U366" s="233"/>
      <c r="V366" s="165"/>
      <c r="W366" s="234" t="s">
        <v>40</v>
      </c>
      <c r="X366" s="164"/>
      <c r="Y366" s="148"/>
      <c r="Z366" s="338">
        <v>46231</v>
      </c>
    </row>
    <row r="367" spans="1:26" s="163" customFormat="1" ht="21.6" hidden="1" customHeight="1">
      <c r="A367" s="177" t="str">
        <f t="shared" si="23"/>
        <v>Aug05-04</v>
      </c>
      <c r="B367" s="225">
        <f>IFERROR(VLOOKUP(A367,PLAN!B:AA,5,0),"")</f>
        <v>11134241</v>
      </c>
      <c r="C367" s="225" t="str">
        <f>IFERROR(VLOOKUP(A367,PLAN!B:AA,6,0),"")</f>
        <v>1436298-J-AK</v>
      </c>
      <c r="D367" s="225" t="str">
        <f>IFERROR(VLOOKUP(A367,PLAN!B:AA,7,0),"")</f>
        <v>APW14R005S CN</v>
      </c>
      <c r="E367" s="225" t="str">
        <f>IFERROR(VLOOKUP(A367,PLAN!B:AA,4,0),"")</f>
        <v>1001923825</v>
      </c>
      <c r="F367" s="226">
        <f>IFERROR(VLOOKUP(A367,PLAN!B:AA,9,0),"")</f>
        <v>46239</v>
      </c>
      <c r="G367" s="225" t="str">
        <f>IFERROR(VLOOKUP(A367,PLAN!B:AA,10,0),"")</f>
        <v>0103567538</v>
      </c>
      <c r="H367" s="225" t="str">
        <f>IFERROR(VLOOKUP(A367,PLAN!B:AA,11,0),"")</f>
        <v>260721A06A</v>
      </c>
      <c r="I367" s="225">
        <f>IFERROR(VLOOKUP(A367,PLAN!B:AA,12,0),"")</f>
        <v>124</v>
      </c>
      <c r="J367" s="225" t="str">
        <f>IFERROR(VLOOKUP(A367,PLAN!B:AA,15,0),"")</f>
        <v>China</v>
      </c>
      <c r="K367" s="225">
        <f>IFERROR(VLOOKUP(A367,PLAN!B:AA,23,0),"")</f>
        <v>0</v>
      </c>
      <c r="L367" s="227">
        <f>IFERROR(VLOOKUP(A367,PLAN!B:AA,24,0),"")</f>
        <v>0</v>
      </c>
      <c r="M367" s="225" t="str">
        <f>IFERROR(VLOOKUP(A367,PLAN!B:AA,3,0),"")</f>
        <v>2332497-0-C-CN</v>
      </c>
      <c r="N367" s="225">
        <f>IFERROR(VLOOKUP(A367,PLAN!B:AA,2,0),"")</f>
        <v>12125071</v>
      </c>
      <c r="O367" s="290" t="s">
        <v>1305</v>
      </c>
      <c r="P367" s="337" t="s">
        <v>1306</v>
      </c>
      <c r="Q367" s="154">
        <v>60</v>
      </c>
      <c r="R367" s="231" t="str">
        <f>IFERROR(VLOOKUP(P367,[6]Sheet1!$F:$I,4,),"")</f>
        <v/>
      </c>
      <c r="S367" s="232">
        <f>IFERROR(VLOOKUP(A367,PLAN!B:AA,19,0),"")</f>
        <v>46231</v>
      </c>
      <c r="T367" s="225" t="str">
        <f>IFERROR(VLOOKUP(A367,PLAN!B:AA,20,0),"")</f>
        <v>M5</v>
      </c>
      <c r="U367" s="233"/>
      <c r="V367" s="165"/>
      <c r="W367" s="234" t="str">
        <f>IFERROR(VLOOKUP(A367,PLAN!B:AB,21,),"")</f>
        <v>F3</v>
      </c>
      <c r="X367" s="164"/>
      <c r="Y367" s="148" t="s">
        <v>1883</v>
      </c>
      <c r="Z367" s="338">
        <f>VLOOKUP(Y367,PLAN!B:AI,19,0)</f>
        <v>46231</v>
      </c>
    </row>
    <row r="368" spans="1:26" s="163" customFormat="1" ht="21.6" hidden="1" customHeight="1">
      <c r="A368" s="177"/>
      <c r="B368" s="225"/>
      <c r="C368" s="225"/>
      <c r="D368" s="225"/>
      <c r="E368" s="225"/>
      <c r="F368" s="226"/>
      <c r="G368" s="225"/>
      <c r="H368" s="225"/>
      <c r="I368" s="225"/>
      <c r="J368" s="225"/>
      <c r="K368" s="225"/>
      <c r="L368" s="227"/>
      <c r="M368" s="225"/>
      <c r="N368" s="225"/>
      <c r="O368" s="290" t="s">
        <v>1307</v>
      </c>
      <c r="P368" s="337" t="s">
        <v>1308</v>
      </c>
      <c r="Q368" s="154">
        <v>9</v>
      </c>
      <c r="R368" s="231"/>
      <c r="S368" s="232"/>
      <c r="T368" s="225"/>
      <c r="U368" s="233"/>
      <c r="V368" s="165"/>
      <c r="W368" s="234" t="s">
        <v>40</v>
      </c>
      <c r="X368" s="164"/>
      <c r="Y368" s="148"/>
      <c r="Z368" s="338">
        <v>46231</v>
      </c>
    </row>
    <row r="369" spans="1:26" s="163" customFormat="1" ht="21.6" hidden="1" customHeight="1">
      <c r="A369" s="177"/>
      <c r="B369" s="225"/>
      <c r="C369" s="225"/>
      <c r="D369" s="225"/>
      <c r="E369" s="225"/>
      <c r="F369" s="226"/>
      <c r="G369" s="225"/>
      <c r="H369" s="225"/>
      <c r="I369" s="225"/>
      <c r="J369" s="225"/>
      <c r="K369" s="225"/>
      <c r="L369" s="227"/>
      <c r="M369" s="225"/>
      <c r="N369" s="225"/>
      <c r="O369" s="290" t="s">
        <v>1309</v>
      </c>
      <c r="P369" s="337" t="s">
        <v>1310</v>
      </c>
      <c r="Q369" s="154">
        <v>10</v>
      </c>
      <c r="R369" s="231"/>
      <c r="S369" s="232"/>
      <c r="T369" s="225"/>
      <c r="U369" s="233"/>
      <c r="V369" s="165"/>
      <c r="W369" s="234" t="s">
        <v>40</v>
      </c>
      <c r="X369" s="164"/>
      <c r="Y369" s="148"/>
      <c r="Z369" s="338">
        <v>46231</v>
      </c>
    </row>
    <row r="370" spans="1:26" s="163" customFormat="1" ht="21.6" hidden="1" customHeight="1">
      <c r="A370" s="177"/>
      <c r="B370" s="225"/>
      <c r="C370" s="225"/>
      <c r="D370" s="225"/>
      <c r="E370" s="225"/>
      <c r="F370" s="226"/>
      <c r="G370" s="225"/>
      <c r="H370" s="225"/>
      <c r="I370" s="225"/>
      <c r="J370" s="225"/>
      <c r="K370" s="225"/>
      <c r="L370" s="227"/>
      <c r="M370" s="225"/>
      <c r="N370" s="225"/>
      <c r="O370" s="290" t="s">
        <v>1311</v>
      </c>
      <c r="P370" s="337" t="s">
        <v>1312</v>
      </c>
      <c r="Q370" s="154">
        <v>8</v>
      </c>
      <c r="R370" s="231"/>
      <c r="S370" s="232"/>
      <c r="T370" s="225"/>
      <c r="U370" s="233"/>
      <c r="V370" s="165"/>
      <c r="W370" s="234" t="s">
        <v>40</v>
      </c>
      <c r="X370" s="164"/>
      <c r="Y370" s="148"/>
      <c r="Z370" s="338">
        <v>46231</v>
      </c>
    </row>
    <row r="371" spans="1:26" s="163" customFormat="1" ht="21.6" hidden="1" customHeight="1">
      <c r="A371" s="177"/>
      <c r="B371" s="225"/>
      <c r="C371" s="225"/>
      <c r="D371" s="225"/>
      <c r="E371" s="225"/>
      <c r="F371" s="226"/>
      <c r="G371" s="225"/>
      <c r="H371" s="225"/>
      <c r="I371" s="225"/>
      <c r="J371" s="225"/>
      <c r="K371" s="225"/>
      <c r="L371" s="227"/>
      <c r="M371" s="225"/>
      <c r="N371" s="225"/>
      <c r="O371" s="290" t="s">
        <v>1313</v>
      </c>
      <c r="P371" s="337" t="s">
        <v>1314</v>
      </c>
      <c r="Q371" s="154">
        <v>9</v>
      </c>
      <c r="R371" s="231"/>
      <c r="S371" s="232"/>
      <c r="T371" s="225"/>
      <c r="U371" s="233"/>
      <c r="V371" s="165"/>
      <c r="W371" s="234" t="s">
        <v>40</v>
      </c>
      <c r="X371" s="164"/>
      <c r="Y371" s="148"/>
      <c r="Z371" s="338">
        <v>46231</v>
      </c>
    </row>
    <row r="372" spans="1:26" s="163" customFormat="1" ht="21.6" hidden="1" customHeight="1">
      <c r="A372" s="177"/>
      <c r="B372" s="225"/>
      <c r="C372" s="225"/>
      <c r="D372" s="225"/>
      <c r="E372" s="225"/>
      <c r="F372" s="226"/>
      <c r="G372" s="225"/>
      <c r="H372" s="225"/>
      <c r="I372" s="225"/>
      <c r="J372" s="225"/>
      <c r="K372" s="225"/>
      <c r="L372" s="227"/>
      <c r="M372" s="225"/>
      <c r="N372" s="225"/>
      <c r="O372" s="290" t="s">
        <v>1315</v>
      </c>
      <c r="P372" s="337" t="s">
        <v>1316</v>
      </c>
      <c r="Q372" s="154">
        <v>8</v>
      </c>
      <c r="R372" s="231"/>
      <c r="S372" s="232"/>
      <c r="T372" s="225"/>
      <c r="U372" s="233"/>
      <c r="V372" s="165"/>
      <c r="W372" s="234" t="s">
        <v>40</v>
      </c>
      <c r="X372" s="164"/>
      <c r="Y372" s="148"/>
      <c r="Z372" s="338">
        <v>46231</v>
      </c>
    </row>
    <row r="373" spans="1:26" s="163" customFormat="1" ht="21.6" hidden="1" customHeight="1">
      <c r="A373" s="177"/>
      <c r="B373" s="225"/>
      <c r="C373" s="225"/>
      <c r="D373" s="225"/>
      <c r="E373" s="225"/>
      <c r="F373" s="226"/>
      <c r="G373" s="225"/>
      <c r="H373" s="225"/>
      <c r="I373" s="225"/>
      <c r="J373" s="225"/>
      <c r="K373" s="225"/>
      <c r="L373" s="227"/>
      <c r="M373" s="225"/>
      <c r="N373" s="225"/>
      <c r="O373" s="290" t="s">
        <v>1682</v>
      </c>
      <c r="P373" s="337" t="s">
        <v>1683</v>
      </c>
      <c r="Q373" s="154">
        <v>10</v>
      </c>
      <c r="R373" s="231"/>
      <c r="S373" s="232"/>
      <c r="T373" s="225"/>
      <c r="U373" s="233"/>
      <c r="V373" s="165"/>
      <c r="W373" s="234" t="s">
        <v>40</v>
      </c>
      <c r="X373" s="164"/>
      <c r="Y373" s="148"/>
      <c r="Z373" s="338">
        <v>46231</v>
      </c>
    </row>
    <row r="374" spans="1:26" s="163" customFormat="1" ht="21.6" hidden="1" customHeight="1">
      <c r="A374" s="177"/>
      <c r="B374" s="225"/>
      <c r="C374" s="225"/>
      <c r="D374" s="225"/>
      <c r="E374" s="225"/>
      <c r="F374" s="226"/>
      <c r="G374" s="225"/>
      <c r="H374" s="225"/>
      <c r="I374" s="225"/>
      <c r="J374" s="225"/>
      <c r="K374" s="225"/>
      <c r="L374" s="227"/>
      <c r="M374" s="225"/>
      <c r="N374" s="225"/>
      <c r="O374" s="290" t="s">
        <v>1684</v>
      </c>
      <c r="P374" s="337" t="s">
        <v>1685</v>
      </c>
      <c r="Q374" s="154">
        <v>10</v>
      </c>
      <c r="R374" s="231"/>
      <c r="S374" s="232"/>
      <c r="T374" s="225"/>
      <c r="U374" s="233"/>
      <c r="V374" s="165"/>
      <c r="W374" s="234" t="s">
        <v>40</v>
      </c>
      <c r="X374" s="164"/>
      <c r="Y374" s="148"/>
      <c r="Z374" s="338">
        <v>46231</v>
      </c>
    </row>
    <row r="375" spans="1:26" s="163" customFormat="1" ht="21.6" hidden="1" customHeight="1">
      <c r="A375" s="177" t="str">
        <f t="shared" si="23"/>
        <v>Aug05-05</v>
      </c>
      <c r="B375" s="225">
        <f>IFERROR(VLOOKUP(A375,PLAN!B:AA,5,0),"")</f>
        <v>11134241</v>
      </c>
      <c r="C375" s="225" t="str">
        <f>IFERROR(VLOOKUP(A375,PLAN!B:AA,6,0),"")</f>
        <v>1436298-J-AK</v>
      </c>
      <c r="D375" s="225" t="str">
        <f>IFERROR(VLOOKUP(A375,PLAN!B:AA,7,0),"")</f>
        <v>APW14R005S CN</v>
      </c>
      <c r="E375" s="225" t="str">
        <f>IFERROR(VLOOKUP(A375,PLAN!B:AA,4,0),"")</f>
        <v>1001923826</v>
      </c>
      <c r="F375" s="226">
        <f>IFERROR(VLOOKUP(A375,PLAN!B:AA,9,0),"")</f>
        <v>46239</v>
      </c>
      <c r="G375" s="225" t="str">
        <f>IFERROR(VLOOKUP(A375,PLAN!B:AA,10,0),"")</f>
        <v>0103567539</v>
      </c>
      <c r="H375" s="225" t="str">
        <f>IFERROR(VLOOKUP(A375,PLAN!B:AA,11,0),"")</f>
        <v>260721A07A</v>
      </c>
      <c r="I375" s="225">
        <f>IFERROR(VLOOKUP(A375,PLAN!B:AA,12,0),"")</f>
        <v>3469</v>
      </c>
      <c r="J375" s="225" t="str">
        <f>IFERROR(VLOOKUP(A375,PLAN!B:AA,15,0),"")</f>
        <v>China</v>
      </c>
      <c r="K375" s="225">
        <f>IFERROR(VLOOKUP(A375,PLAN!B:AA,23,0),"")</f>
        <v>3</v>
      </c>
      <c r="L375" s="227">
        <f>IFERROR(VLOOKUP(A375,PLAN!B:AA,24,0),"")</f>
        <v>0</v>
      </c>
      <c r="M375" s="225" t="str">
        <f>IFERROR(VLOOKUP(A375,PLAN!B:AA,3,0),"")</f>
        <v>2332497-0-C-CN</v>
      </c>
      <c r="N375" s="225">
        <f>IFERROR(VLOOKUP(A375,PLAN!B:AA,2,0),"")</f>
        <v>12125071</v>
      </c>
      <c r="O375" s="290" t="s">
        <v>1690</v>
      </c>
      <c r="P375" s="258" t="s">
        <v>1691</v>
      </c>
      <c r="Q375" s="154">
        <v>171</v>
      </c>
      <c r="R375" s="231" t="str">
        <f>IFERROR(VLOOKUP(P375,[6]Sheet1!$F:$I,4,),"")</f>
        <v/>
      </c>
      <c r="S375" s="232">
        <f>IFERROR(VLOOKUP(A375,PLAN!B:AA,19,0),"")</f>
        <v>46231</v>
      </c>
      <c r="T375" s="225" t="str">
        <f>IFERROR(VLOOKUP(A375,PLAN!B:AA,20,0),"")</f>
        <v>M5</v>
      </c>
      <c r="U375" s="233"/>
      <c r="V375" s="165"/>
      <c r="W375" s="234" t="str">
        <f>IFERROR(VLOOKUP(A375,PLAN!B:AB,21,),"")</f>
        <v>F3</v>
      </c>
      <c r="X375" s="164"/>
      <c r="Y375" s="148" t="s">
        <v>1882</v>
      </c>
      <c r="Z375" s="338">
        <f>VLOOKUP(Y375,PLAN!B:AI,19,0)</f>
        <v>46231</v>
      </c>
    </row>
    <row r="376" spans="1:26" s="163" customFormat="1" ht="21.6" hidden="1" customHeight="1">
      <c r="A376" s="177"/>
      <c r="B376" s="225"/>
      <c r="C376" s="225"/>
      <c r="D376" s="225"/>
      <c r="E376" s="225"/>
      <c r="F376" s="226"/>
      <c r="G376" s="225"/>
      <c r="H376" s="225"/>
      <c r="I376" s="225"/>
      <c r="J376" s="225"/>
      <c r="K376" s="225"/>
      <c r="L376" s="227"/>
      <c r="M376" s="225"/>
      <c r="N376" s="225"/>
      <c r="O376" s="290" t="s">
        <v>1960</v>
      </c>
      <c r="P376" s="258" t="s">
        <v>1961</v>
      </c>
      <c r="Q376" s="154">
        <v>490</v>
      </c>
      <c r="R376" s="231"/>
      <c r="S376" s="232"/>
      <c r="T376" s="225"/>
      <c r="U376" s="233"/>
      <c r="V376" s="165"/>
      <c r="W376" s="234" t="s">
        <v>40</v>
      </c>
      <c r="X376" s="164"/>
      <c r="Y376" s="148"/>
      <c r="Z376" s="338">
        <v>46231</v>
      </c>
    </row>
    <row r="377" spans="1:26" s="163" customFormat="1" ht="21.6" hidden="1" customHeight="1">
      <c r="A377" s="177"/>
      <c r="B377" s="225"/>
      <c r="C377" s="225"/>
      <c r="D377" s="225"/>
      <c r="E377" s="225"/>
      <c r="F377" s="226"/>
      <c r="G377" s="225"/>
      <c r="H377" s="225"/>
      <c r="I377" s="225"/>
      <c r="J377" s="225"/>
      <c r="K377" s="225"/>
      <c r="L377" s="227"/>
      <c r="M377" s="225"/>
      <c r="N377" s="225"/>
      <c r="O377" s="290" t="s">
        <v>1962</v>
      </c>
      <c r="P377" s="258" t="s">
        <v>1963</v>
      </c>
      <c r="Q377" s="154">
        <v>490</v>
      </c>
      <c r="R377" s="231"/>
      <c r="S377" s="232"/>
      <c r="T377" s="225"/>
      <c r="U377" s="233"/>
      <c r="V377" s="165"/>
      <c r="W377" s="234" t="s">
        <v>40</v>
      </c>
      <c r="X377" s="164"/>
      <c r="Y377" s="148"/>
      <c r="Z377" s="338">
        <v>46231</v>
      </c>
    </row>
    <row r="378" spans="1:26" s="163" customFormat="1" ht="21.6" hidden="1" customHeight="1">
      <c r="A378" s="177"/>
      <c r="B378" s="225"/>
      <c r="C378" s="225"/>
      <c r="D378" s="225"/>
      <c r="E378" s="225"/>
      <c r="F378" s="226"/>
      <c r="G378" s="225"/>
      <c r="H378" s="225"/>
      <c r="I378" s="225"/>
      <c r="J378" s="225"/>
      <c r="K378" s="225"/>
      <c r="L378" s="227"/>
      <c r="M378" s="225"/>
      <c r="N378" s="225"/>
      <c r="O378" s="290" t="s">
        <v>1964</v>
      </c>
      <c r="P378" s="258" t="s">
        <v>1965</v>
      </c>
      <c r="Q378" s="154">
        <v>490</v>
      </c>
      <c r="R378" s="231"/>
      <c r="S378" s="232"/>
      <c r="T378" s="225"/>
      <c r="U378" s="233"/>
      <c r="V378" s="165"/>
      <c r="W378" s="234" t="s">
        <v>40</v>
      </c>
      <c r="X378" s="164"/>
      <c r="Y378" s="148"/>
      <c r="Z378" s="338">
        <v>46231</v>
      </c>
    </row>
    <row r="379" spans="1:26" s="163" customFormat="1" ht="21.6" hidden="1" customHeight="1">
      <c r="A379" s="177"/>
      <c r="B379" s="225"/>
      <c r="C379" s="225"/>
      <c r="D379" s="225"/>
      <c r="E379" s="225"/>
      <c r="F379" s="226"/>
      <c r="G379" s="225"/>
      <c r="H379" s="225"/>
      <c r="I379" s="225"/>
      <c r="J379" s="225"/>
      <c r="K379" s="225"/>
      <c r="L379" s="227"/>
      <c r="M379" s="225"/>
      <c r="N379" s="225"/>
      <c r="O379" s="290" t="s">
        <v>1966</v>
      </c>
      <c r="P379" s="258" t="s">
        <v>1967</v>
      </c>
      <c r="Q379" s="154">
        <v>490</v>
      </c>
      <c r="R379" s="231"/>
      <c r="S379" s="232"/>
      <c r="T379" s="225"/>
      <c r="U379" s="233"/>
      <c r="V379" s="165"/>
      <c r="W379" s="234" t="s">
        <v>40</v>
      </c>
      <c r="X379" s="164"/>
      <c r="Y379" s="148"/>
      <c r="Z379" s="338">
        <v>46231</v>
      </c>
    </row>
    <row r="380" spans="1:26" s="163" customFormat="1" ht="21.6" hidden="1" customHeight="1">
      <c r="A380" s="177"/>
      <c r="B380" s="225"/>
      <c r="C380" s="225"/>
      <c r="D380" s="225"/>
      <c r="E380" s="225"/>
      <c r="F380" s="226"/>
      <c r="G380" s="225"/>
      <c r="H380" s="225"/>
      <c r="I380" s="225"/>
      <c r="J380" s="225"/>
      <c r="K380" s="225"/>
      <c r="L380" s="227"/>
      <c r="M380" s="225"/>
      <c r="N380" s="225"/>
      <c r="O380" s="290" t="s">
        <v>1968</v>
      </c>
      <c r="P380" s="258" t="s">
        <v>1969</v>
      </c>
      <c r="Q380" s="154">
        <v>490</v>
      </c>
      <c r="R380" s="231"/>
      <c r="S380" s="232"/>
      <c r="T380" s="225"/>
      <c r="U380" s="233"/>
      <c r="V380" s="165"/>
      <c r="W380" s="234" t="s">
        <v>40</v>
      </c>
      <c r="X380" s="164"/>
      <c r="Y380" s="148"/>
      <c r="Z380" s="338">
        <v>46231</v>
      </c>
    </row>
    <row r="381" spans="1:26" s="163" customFormat="1" ht="21.6" hidden="1" customHeight="1">
      <c r="A381" s="177"/>
      <c r="B381" s="225"/>
      <c r="C381" s="225"/>
      <c r="D381" s="225"/>
      <c r="E381" s="225"/>
      <c r="F381" s="226"/>
      <c r="G381" s="225"/>
      <c r="H381" s="225"/>
      <c r="I381" s="225"/>
      <c r="J381" s="225"/>
      <c r="K381" s="225"/>
      <c r="L381" s="227"/>
      <c r="M381" s="225"/>
      <c r="N381" s="225"/>
      <c r="O381" s="290" t="s">
        <v>1970</v>
      </c>
      <c r="P381" s="258" t="s">
        <v>1971</v>
      </c>
      <c r="Q381" s="154">
        <v>490</v>
      </c>
      <c r="R381" s="231"/>
      <c r="S381" s="232"/>
      <c r="T381" s="225"/>
      <c r="U381" s="233"/>
      <c r="V381" s="165"/>
      <c r="W381" s="234" t="s">
        <v>40</v>
      </c>
      <c r="X381" s="164"/>
      <c r="Y381" s="148"/>
      <c r="Z381" s="338">
        <v>46231</v>
      </c>
    </row>
    <row r="382" spans="1:26" s="163" customFormat="1" ht="21.6" hidden="1" customHeight="1">
      <c r="A382" s="177"/>
      <c r="B382" s="225"/>
      <c r="C382" s="225"/>
      <c r="D382" s="225"/>
      <c r="E382" s="225"/>
      <c r="F382" s="226"/>
      <c r="G382" s="225"/>
      <c r="H382" s="225"/>
      <c r="I382" s="225"/>
      <c r="J382" s="225"/>
      <c r="K382" s="225"/>
      <c r="L382" s="227"/>
      <c r="M382" s="225"/>
      <c r="N382" s="225"/>
      <c r="O382" s="290" t="s">
        <v>1972</v>
      </c>
      <c r="P382" s="258" t="s">
        <v>1973</v>
      </c>
      <c r="Q382" s="154">
        <f>I375-Q375-Q376-Q377-Q378-Q379-Q380-Q381</f>
        <v>358</v>
      </c>
      <c r="R382" s="231"/>
      <c r="S382" s="232"/>
      <c r="T382" s="225"/>
      <c r="U382" s="233"/>
      <c r="V382" s="165"/>
      <c r="W382" s="234" t="s">
        <v>40</v>
      </c>
      <c r="X382" s="164"/>
      <c r="Y382" s="148"/>
      <c r="Z382" s="338">
        <v>46231</v>
      </c>
    </row>
    <row r="383" spans="1:26" s="163" customFormat="1" ht="29.4" hidden="1" customHeight="1">
      <c r="A383" s="177" t="str">
        <f t="shared" si="23"/>
        <v>Aug05-06</v>
      </c>
      <c r="B383" s="225">
        <f>IFERROR(VLOOKUP(A383,PLAN!B:AA,5,0),"")</f>
        <v>11134236</v>
      </c>
      <c r="C383" s="225" t="str">
        <f>IFERROR(VLOOKUP(A383,PLAN!B:AA,6,0),"")</f>
        <v>1136431-Q-AK</v>
      </c>
      <c r="D383" s="225" t="str">
        <f>IFERROR(VLOOKUP(A383,PLAN!B:AA,7,0),"")</f>
        <v>AHW14R007P CN</v>
      </c>
      <c r="E383" s="225" t="str">
        <f>IFERROR(VLOOKUP(A383,PLAN!B:AA,4,0),"")</f>
        <v>1001923827</v>
      </c>
      <c r="F383" s="226">
        <f>IFERROR(VLOOKUP(A383,PLAN!B:AA,9,0),"")</f>
        <v>46239</v>
      </c>
      <c r="G383" s="225" t="str">
        <f>IFERROR(VLOOKUP(A383,PLAN!B:AA,10,0),"")</f>
        <v>0103567540</v>
      </c>
      <c r="H383" s="225" t="str">
        <f>IFERROR(VLOOKUP(A383,PLAN!B:AA,11,0),"")</f>
        <v>260721A08A</v>
      </c>
      <c r="I383" s="225">
        <f>IFERROR(VLOOKUP(A383,PLAN!B:AA,12,0),"")</f>
        <v>190</v>
      </c>
      <c r="J383" s="225" t="str">
        <f>IFERROR(VLOOKUP(A383,PLAN!B:AA,15,0),"")</f>
        <v>China</v>
      </c>
      <c r="K383" s="225">
        <f>IFERROR(VLOOKUP(A383,PLAN!B:AA,23,0),"")</f>
        <v>0</v>
      </c>
      <c r="L383" s="227">
        <f>IFERROR(VLOOKUP(A383,PLAN!B:AA,24,0),"")</f>
        <v>0</v>
      </c>
      <c r="M383" s="225" t="str">
        <f>IFERROR(VLOOKUP(A383,PLAN!B:AA,3,0),"")</f>
        <v>2332529-0-C-CN</v>
      </c>
      <c r="N383" s="225">
        <f>IFERROR(VLOOKUP(A383,PLAN!B:AA,2,0),"")</f>
        <v>12125103</v>
      </c>
      <c r="O383" s="290" t="s">
        <v>1931</v>
      </c>
      <c r="P383" s="257" t="s">
        <v>1932</v>
      </c>
      <c r="Q383" s="154">
        <v>4</v>
      </c>
      <c r="R383" s="231" t="str">
        <f>IFERROR(VLOOKUP(P383,[6]Sheet1!$F:$I,4,),"")</f>
        <v/>
      </c>
      <c r="S383" s="232">
        <f>IFERROR(VLOOKUP(A383,PLAN!B:AA,19,0),"")</f>
        <v>46231</v>
      </c>
      <c r="T383" s="225" t="str">
        <f>IFERROR(VLOOKUP(A383,PLAN!B:AA,20,0),"")</f>
        <v>M6</v>
      </c>
      <c r="U383" s="233"/>
      <c r="V383" s="165"/>
      <c r="W383" s="234" t="str">
        <f>IFERROR(VLOOKUP(A383,PLAN!B:AB,21,),"")</f>
        <v>F2</v>
      </c>
      <c r="X383" s="164"/>
      <c r="Y383" s="148" t="s">
        <v>1886</v>
      </c>
      <c r="Z383" s="338">
        <f>VLOOKUP(Y383,PLAN!B:AI,19,0)</f>
        <v>46231</v>
      </c>
    </row>
    <row r="384" spans="1:26" s="163" customFormat="1" ht="29.4" hidden="1" customHeight="1">
      <c r="A384" s="177"/>
      <c r="B384" s="225"/>
      <c r="C384" s="225"/>
      <c r="D384" s="225"/>
      <c r="E384" s="225"/>
      <c r="F384" s="226"/>
      <c r="G384" s="225"/>
      <c r="H384" s="225"/>
      <c r="I384" s="225"/>
      <c r="J384" s="225"/>
      <c r="K384" s="225"/>
      <c r="L384" s="227"/>
      <c r="M384" s="225"/>
      <c r="N384" s="225"/>
      <c r="O384" s="290" t="s">
        <v>1933</v>
      </c>
      <c r="P384" s="337" t="s">
        <v>1934</v>
      </c>
      <c r="Q384" s="154">
        <f>I383-Q383</f>
        <v>186</v>
      </c>
      <c r="R384" s="231" t="str">
        <f>IFERROR(VLOOKUP(P384,[6]Sheet1!$F:$I,4,),"")</f>
        <v/>
      </c>
      <c r="S384" s="232"/>
      <c r="T384" s="225"/>
      <c r="U384" s="233"/>
      <c r="V384" s="165"/>
      <c r="W384" s="234" t="s">
        <v>45</v>
      </c>
      <c r="X384" s="164"/>
      <c r="Y384" s="148"/>
      <c r="Z384" s="338">
        <v>46231</v>
      </c>
    </row>
    <row r="385" spans="1:26" s="163" customFormat="1" ht="29.4" hidden="1" customHeight="1">
      <c r="A385" s="177" t="str">
        <f t="shared" si="23"/>
        <v>Aug05-07</v>
      </c>
      <c r="B385" s="225">
        <f>IFERROR(VLOOKUP(A385,PLAN!B:AA,5,0),"")</f>
        <v>11134236</v>
      </c>
      <c r="C385" s="225" t="str">
        <f>IFERROR(VLOOKUP(A385,PLAN!B:AA,6,0),"")</f>
        <v>1136431-Q-AK</v>
      </c>
      <c r="D385" s="225" t="str">
        <f>IFERROR(VLOOKUP(A385,PLAN!B:AA,7,0),"")</f>
        <v>AHW14R007P CN</v>
      </c>
      <c r="E385" s="225" t="str">
        <f>IFERROR(VLOOKUP(A385,PLAN!B:AA,4,0),"")</f>
        <v>1001923829</v>
      </c>
      <c r="F385" s="226">
        <f>IFERROR(VLOOKUP(A385,PLAN!B:AA,9,0),"")</f>
        <v>46239</v>
      </c>
      <c r="G385" s="225" t="str">
        <f>IFERROR(VLOOKUP(A385,PLAN!B:AA,10,0),"")</f>
        <v>0103567541</v>
      </c>
      <c r="H385" s="225" t="str">
        <f>IFERROR(VLOOKUP(A385,PLAN!B:AA,11,0),"")</f>
        <v>260721A09A</v>
      </c>
      <c r="I385" s="225">
        <f>IFERROR(VLOOKUP(A385,PLAN!B:AA,12,0),"")</f>
        <v>3380</v>
      </c>
      <c r="J385" s="225" t="str">
        <f>IFERROR(VLOOKUP(A385,PLAN!B:AA,15,0),"")</f>
        <v>China</v>
      </c>
      <c r="K385" s="225">
        <f>IFERROR(VLOOKUP(A385,PLAN!B:AA,23,0),"")</f>
        <v>0</v>
      </c>
      <c r="L385" s="227">
        <f>IFERROR(VLOOKUP(A385,PLAN!B:AA,24,0),"")</f>
        <v>0</v>
      </c>
      <c r="M385" s="225" t="str">
        <f>IFERROR(VLOOKUP(A385,PLAN!B:AA,3,0),"")</f>
        <v>2332529-0-C-CN</v>
      </c>
      <c r="N385" s="225">
        <f>IFERROR(VLOOKUP(A385,PLAN!B:AA,2,0),"")</f>
        <v>12125103</v>
      </c>
      <c r="O385" s="290" t="s">
        <v>1427</v>
      </c>
      <c r="P385" s="257" t="s">
        <v>1428</v>
      </c>
      <c r="Q385" s="154">
        <v>64</v>
      </c>
      <c r="R385" s="231" t="str">
        <f>IFERROR(VLOOKUP(P385,[6]Sheet1!$F:$I,4,),"")</f>
        <v/>
      </c>
      <c r="S385" s="232">
        <f>IFERROR(VLOOKUP(A385,PLAN!B:AA,19,0),"")</f>
        <v>46231</v>
      </c>
      <c r="T385" s="225" t="str">
        <f>IFERROR(VLOOKUP(A385,PLAN!B:AA,20,0),"")</f>
        <v>M6</v>
      </c>
      <c r="U385" s="233"/>
      <c r="V385" s="165"/>
      <c r="W385" s="234" t="str">
        <f>IFERROR(VLOOKUP(A385,PLAN!B:AB,21,),"")</f>
        <v>F2</v>
      </c>
      <c r="X385" s="164"/>
      <c r="Y385" s="148" t="s">
        <v>1884</v>
      </c>
      <c r="Z385" s="338">
        <f>VLOOKUP(Y385,PLAN!B:AI,19,0)</f>
        <v>46231</v>
      </c>
    </row>
    <row r="386" spans="1:26" s="163" customFormat="1" ht="29.4" hidden="1" customHeight="1">
      <c r="A386" s="177"/>
      <c r="B386" s="225"/>
      <c r="C386" s="225"/>
      <c r="D386" s="225"/>
      <c r="E386" s="225"/>
      <c r="F386" s="226"/>
      <c r="G386" s="225"/>
      <c r="H386" s="225"/>
      <c r="I386" s="225"/>
      <c r="J386" s="225"/>
      <c r="K386" s="225"/>
      <c r="L386" s="227"/>
      <c r="M386" s="225"/>
      <c r="N386" s="225"/>
      <c r="O386" s="290" t="s">
        <v>493</v>
      </c>
      <c r="P386" s="257" t="s">
        <v>494</v>
      </c>
      <c r="Q386" s="154">
        <v>349</v>
      </c>
      <c r="R386" s="231" t="str">
        <f>IFERROR(VLOOKUP(P386,[6]Sheet1!$F:$I,4,),"")</f>
        <v/>
      </c>
      <c r="S386" s="232"/>
      <c r="T386" s="225"/>
      <c r="U386" s="233"/>
      <c r="V386" s="165"/>
      <c r="W386" s="234" t="s">
        <v>45</v>
      </c>
      <c r="X386" s="164"/>
      <c r="Y386" s="148"/>
      <c r="Z386" s="338">
        <v>46231</v>
      </c>
    </row>
    <row r="387" spans="1:26" s="163" customFormat="1" ht="29.4" hidden="1" customHeight="1">
      <c r="A387" s="177"/>
      <c r="B387" s="225"/>
      <c r="C387" s="225"/>
      <c r="D387" s="225"/>
      <c r="E387" s="225"/>
      <c r="F387" s="226"/>
      <c r="G387" s="225"/>
      <c r="H387" s="225"/>
      <c r="I387" s="225"/>
      <c r="J387" s="225"/>
      <c r="K387" s="225"/>
      <c r="L387" s="227"/>
      <c r="M387" s="225"/>
      <c r="N387" s="225"/>
      <c r="O387" s="290" t="s">
        <v>1921</v>
      </c>
      <c r="P387" s="257" t="s">
        <v>1922</v>
      </c>
      <c r="Q387" s="154">
        <v>496</v>
      </c>
      <c r="R387" s="231" t="str">
        <f>IFERROR(VLOOKUP(P387,[6]Sheet1!$F:$I,4,),"")</f>
        <v/>
      </c>
      <c r="S387" s="232"/>
      <c r="T387" s="225"/>
      <c r="U387" s="233"/>
      <c r="V387" s="165"/>
      <c r="W387" s="234" t="s">
        <v>45</v>
      </c>
      <c r="X387" s="164"/>
      <c r="Y387" s="148"/>
      <c r="Z387" s="338">
        <v>46231</v>
      </c>
    </row>
    <row r="388" spans="1:26" s="163" customFormat="1" ht="29.4" hidden="1" customHeight="1">
      <c r="A388" s="177"/>
      <c r="B388" s="225"/>
      <c r="C388" s="225"/>
      <c r="D388" s="225"/>
      <c r="E388" s="225"/>
      <c r="F388" s="226"/>
      <c r="G388" s="225"/>
      <c r="H388" s="225"/>
      <c r="I388" s="225"/>
      <c r="J388" s="225"/>
      <c r="K388" s="225"/>
      <c r="L388" s="227"/>
      <c r="M388" s="225"/>
      <c r="N388" s="225"/>
      <c r="O388" s="290" t="s">
        <v>1923</v>
      </c>
      <c r="P388" s="337" t="s">
        <v>1924</v>
      </c>
      <c r="Q388" s="154">
        <v>496</v>
      </c>
      <c r="R388" s="231" t="str">
        <f>IFERROR(VLOOKUP(P388,[6]Sheet1!$F:$I,4,),"")</f>
        <v/>
      </c>
      <c r="S388" s="232"/>
      <c r="T388" s="225"/>
      <c r="U388" s="233"/>
      <c r="V388" s="165"/>
      <c r="W388" s="234" t="s">
        <v>45</v>
      </c>
      <c r="X388" s="164"/>
      <c r="Y388" s="148"/>
      <c r="Z388" s="338">
        <v>46231</v>
      </c>
    </row>
    <row r="389" spans="1:26" s="163" customFormat="1" ht="29.4" hidden="1" customHeight="1">
      <c r="A389" s="177"/>
      <c r="B389" s="225"/>
      <c r="C389" s="225"/>
      <c r="D389" s="225"/>
      <c r="E389" s="225"/>
      <c r="F389" s="226"/>
      <c r="G389" s="225"/>
      <c r="H389" s="225"/>
      <c r="I389" s="225"/>
      <c r="J389" s="225"/>
      <c r="K389" s="225"/>
      <c r="L389" s="227"/>
      <c r="M389" s="225"/>
      <c r="N389" s="225"/>
      <c r="O389" s="290" t="s">
        <v>1925</v>
      </c>
      <c r="P389" s="257" t="s">
        <v>1926</v>
      </c>
      <c r="Q389" s="154">
        <v>495</v>
      </c>
      <c r="R389" s="231" t="str">
        <f>IFERROR(VLOOKUP(P389,[6]Sheet1!$F:$I,4,),"")</f>
        <v/>
      </c>
      <c r="S389" s="232"/>
      <c r="T389" s="225"/>
      <c r="U389" s="233"/>
      <c r="V389" s="165"/>
      <c r="W389" s="234" t="s">
        <v>45</v>
      </c>
      <c r="X389" s="164"/>
      <c r="Y389" s="148"/>
      <c r="Z389" s="338">
        <v>46231</v>
      </c>
    </row>
    <row r="390" spans="1:26" s="163" customFormat="1" ht="29.4" hidden="1" customHeight="1">
      <c r="A390" s="177"/>
      <c r="B390" s="225"/>
      <c r="C390" s="225"/>
      <c r="D390" s="225"/>
      <c r="E390" s="225"/>
      <c r="F390" s="226"/>
      <c r="G390" s="225"/>
      <c r="H390" s="225"/>
      <c r="I390" s="225"/>
      <c r="J390" s="225"/>
      <c r="K390" s="225"/>
      <c r="L390" s="227"/>
      <c r="M390" s="225"/>
      <c r="N390" s="225"/>
      <c r="O390" s="290" t="s">
        <v>1927</v>
      </c>
      <c r="P390" s="257" t="s">
        <v>1928</v>
      </c>
      <c r="Q390" s="154">
        <v>494</v>
      </c>
      <c r="R390" s="231" t="str">
        <f>IFERROR(VLOOKUP(P390,[6]Sheet1!$F:$I,4,),"")</f>
        <v/>
      </c>
      <c r="S390" s="232"/>
      <c r="T390" s="225"/>
      <c r="U390" s="233"/>
      <c r="V390" s="165"/>
      <c r="W390" s="234" t="s">
        <v>45</v>
      </c>
      <c r="X390" s="164"/>
      <c r="Y390" s="148"/>
      <c r="Z390" s="338">
        <v>46231</v>
      </c>
    </row>
    <row r="391" spans="1:26" s="163" customFormat="1" ht="29.4" hidden="1" customHeight="1">
      <c r="A391" s="177"/>
      <c r="B391" s="225"/>
      <c r="C391" s="225"/>
      <c r="D391" s="225"/>
      <c r="E391" s="225"/>
      <c r="F391" s="226"/>
      <c r="G391" s="225"/>
      <c r="H391" s="225"/>
      <c r="I391" s="225"/>
      <c r="J391" s="225"/>
      <c r="K391" s="225"/>
      <c r="L391" s="227"/>
      <c r="M391" s="225"/>
      <c r="N391" s="225"/>
      <c r="O391" s="290" t="s">
        <v>1929</v>
      </c>
      <c r="P391" s="257" t="s">
        <v>1930</v>
      </c>
      <c r="Q391" s="154">
        <v>495</v>
      </c>
      <c r="R391" s="231" t="str">
        <f>IFERROR(VLOOKUP(P391,[6]Sheet1!$F:$I,4,),"")</f>
        <v/>
      </c>
      <c r="S391" s="232"/>
      <c r="T391" s="225"/>
      <c r="U391" s="233"/>
      <c r="V391" s="165"/>
      <c r="W391" s="234" t="s">
        <v>45</v>
      </c>
      <c r="X391" s="164"/>
      <c r="Y391" s="148"/>
      <c r="Z391" s="338">
        <v>46231</v>
      </c>
    </row>
    <row r="392" spans="1:26" s="163" customFormat="1" ht="29.4" hidden="1" customHeight="1">
      <c r="A392" s="177"/>
      <c r="B392" s="225"/>
      <c r="C392" s="225"/>
      <c r="D392" s="225"/>
      <c r="E392" s="225"/>
      <c r="F392" s="226"/>
      <c r="G392" s="225"/>
      <c r="H392" s="225"/>
      <c r="I392" s="225"/>
      <c r="J392" s="225"/>
      <c r="K392" s="225"/>
      <c r="L392" s="227"/>
      <c r="M392" s="225"/>
      <c r="N392" s="225"/>
      <c r="O392" s="290" t="s">
        <v>1931</v>
      </c>
      <c r="P392" s="257" t="s">
        <v>1932</v>
      </c>
      <c r="Q392" s="154">
        <f>I385-Q385-Q386-Q387-Q388-Q389-Q390-Q391</f>
        <v>491</v>
      </c>
      <c r="R392" s="231" t="str">
        <f>IFERROR(VLOOKUP(P392,[6]Sheet1!$F:$I,4,),"")</f>
        <v/>
      </c>
      <c r="S392" s="232"/>
      <c r="T392" s="225"/>
      <c r="U392" s="233"/>
      <c r="V392" s="165"/>
      <c r="W392" s="234" t="s">
        <v>45</v>
      </c>
      <c r="X392" s="164"/>
      <c r="Y392" s="148"/>
      <c r="Z392" s="338">
        <v>46231</v>
      </c>
    </row>
    <row r="393" spans="1:26" s="163" customFormat="1" ht="29.4" hidden="1" customHeight="1">
      <c r="A393" s="177" t="str">
        <f t="shared" si="23"/>
        <v>Aug05-08</v>
      </c>
      <c r="B393" s="225">
        <f>IFERROR(VLOOKUP(A393,PLAN!B:AA,5,0),"")</f>
        <v>11111223</v>
      </c>
      <c r="C393" s="225" t="str">
        <f>IFERROR(VLOOKUP(A393,PLAN!B:AA,6,0),"")</f>
        <v>1631042-F-A</v>
      </c>
      <c r="D393" s="225" t="str">
        <f>IFERROR(VLOOKUP(A393,PLAN!B:AA,7,0),"")</f>
        <v>AMS-180-1445 JP</v>
      </c>
      <c r="E393" s="225" t="str">
        <f>IFERROR(VLOOKUP(A393,PLAN!B:AA,4,0),"")</f>
        <v>1001923831</v>
      </c>
      <c r="F393" s="226">
        <f>IFERROR(VLOOKUP(A393,PLAN!B:AA,9,0),"")</f>
        <v>46236</v>
      </c>
      <c r="G393" s="225" t="str">
        <f>IFERROR(VLOOKUP(A393,PLAN!B:AA,10,0),"")</f>
        <v>0103567543</v>
      </c>
      <c r="H393" s="225" t="str">
        <f>IFERROR(VLOOKUP(A393,PLAN!B:AA,11,0),"")</f>
        <v>260721A10A</v>
      </c>
      <c r="I393" s="225">
        <f>IFERROR(VLOOKUP(A393,PLAN!B:AA,12,0),"")</f>
        <v>196</v>
      </c>
      <c r="J393" s="225" t="str">
        <f>IFERROR(VLOOKUP(A393,PLAN!B:AA,15,0),"")</f>
        <v>Japan</v>
      </c>
      <c r="K393" s="225">
        <f>IFERROR(VLOOKUP(A393,PLAN!B:AA,23,0),"")</f>
        <v>0</v>
      </c>
      <c r="L393" s="227">
        <f>IFERROR(VLOOKUP(A393,PLAN!B:AA,24,0),"")</f>
        <v>0</v>
      </c>
      <c r="M393" s="225" t="str">
        <f>IFERROR(VLOOKUP(A393,PLAN!B:AA,3,0),"")</f>
        <v>1932090-A-C</v>
      </c>
      <c r="N393" s="225">
        <f>IFERROR(VLOOKUP(A393,PLAN!B:AA,2,0),"")</f>
        <v>12111088</v>
      </c>
      <c r="O393" s="290" t="s">
        <v>2039</v>
      </c>
      <c r="P393" s="284" t="s">
        <v>2040</v>
      </c>
      <c r="Q393" s="334">
        <f>I393</f>
        <v>196</v>
      </c>
      <c r="R393" s="231" t="str">
        <f>IFERROR(VLOOKUP(P393,[6]Sheet1!$F:$I,4,),"")</f>
        <v/>
      </c>
      <c r="S393" s="232">
        <f>IFERROR(VLOOKUP(A393,PLAN!B:AA,19,0),"")</f>
        <v>46233</v>
      </c>
      <c r="T393" s="225" t="str">
        <f>IFERROR(VLOOKUP(A393,PLAN!B:AA,20,0),"")</f>
        <v>M8</v>
      </c>
      <c r="U393" s="233"/>
      <c r="V393" s="165"/>
      <c r="W393" s="234" t="str">
        <f>IFERROR(VLOOKUP(A393,PLAN!B:AB,21,),"")</f>
        <v>F2</v>
      </c>
      <c r="X393" s="164"/>
      <c r="Y393" s="148" t="s">
        <v>1887</v>
      </c>
      <c r="Z393" s="338" t="s">
        <v>3864</v>
      </c>
    </row>
    <row r="394" spans="1:26" s="163" customFormat="1" ht="29.4" hidden="1" customHeight="1">
      <c r="A394" s="177" t="str">
        <f t="shared" si="23"/>
        <v>Aug05-09</v>
      </c>
      <c r="B394" s="225">
        <f>IFERROR(VLOOKUP(A394,PLAN!B:AA,5,0),"")</f>
        <v>11134329</v>
      </c>
      <c r="C394" s="225" t="str">
        <f>IFERROR(VLOOKUP(A394,PLAN!B:AA,6,0),"")</f>
        <v>2331157-A-A</v>
      </c>
      <c r="D394" s="225" t="str">
        <f>IFERROR(VLOOKUP(A394,PLAN!B:AA,7,0),"")</f>
        <v>WAIN-CKI-200 CE4</v>
      </c>
      <c r="E394" s="225" t="str">
        <f>IFERROR(VLOOKUP(A394,PLAN!B:AA,4,0),"")</f>
        <v>1001923834</v>
      </c>
      <c r="F394" s="226">
        <f>IFERROR(VLOOKUP(A394,PLAN!B:AA,9,0),"")</f>
        <v>46239</v>
      </c>
      <c r="G394" s="225" t="str">
        <f>IFERROR(VLOOKUP(A394,PLAN!B:AA,10,0),"")</f>
        <v>0103567545</v>
      </c>
      <c r="H394" s="225" t="str">
        <f>IFERROR(VLOOKUP(A394,PLAN!B:AA,11,0),"")</f>
        <v>260721A11A</v>
      </c>
      <c r="I394" s="225">
        <f>IFERROR(VLOOKUP(A394,PLAN!B:AA,12,0),"")</f>
        <v>200</v>
      </c>
      <c r="J394" s="225" t="str">
        <f>IFERROR(VLOOKUP(A394,PLAN!B:AA,15,0),"")</f>
        <v>Oversea</v>
      </c>
      <c r="K394" s="225">
        <f>IFERROR(VLOOKUP(A394,PLAN!B:AA,23,0),"")</f>
        <v>0</v>
      </c>
      <c r="L394" s="227">
        <f>IFERROR(VLOOKUP(A394,PLAN!B:AA,24,0),"")</f>
        <v>0</v>
      </c>
      <c r="M394" s="225" t="str">
        <f>IFERROR(VLOOKUP(A394,PLAN!B:AA,3,0),"")</f>
        <v>1832339-A-C</v>
      </c>
      <c r="N394" s="225">
        <f>IFERROR(VLOOKUP(A394,PLAN!B:AA,2,0),"")</f>
        <v>12114364</v>
      </c>
      <c r="O394" s="290" t="s">
        <v>1437</v>
      </c>
      <c r="P394" s="337" t="s">
        <v>1438</v>
      </c>
      <c r="Q394" s="154">
        <v>58</v>
      </c>
      <c r="R394" s="231" t="str">
        <f>IFERROR(VLOOKUP(P394,[6]Sheet1!$F:$I,4,),"")</f>
        <v/>
      </c>
      <c r="S394" s="232">
        <f>IFERROR(VLOOKUP(A394,PLAN!B:AA,19,0),"")</f>
        <v>46231</v>
      </c>
      <c r="T394" s="225" t="str">
        <f>IFERROR(VLOOKUP(A394,PLAN!B:AA,20,0),"")</f>
        <v>M7</v>
      </c>
      <c r="U394" s="233"/>
      <c r="V394" s="165"/>
      <c r="W394" s="234" t="str">
        <f>IFERROR(VLOOKUP(A394,PLAN!B:AB,21,),"")</f>
        <v>F2</v>
      </c>
      <c r="X394" s="164"/>
      <c r="Y394" s="148" t="s">
        <v>1888</v>
      </c>
      <c r="Z394" s="338">
        <f>VLOOKUP(Y394,PLAN!B:AI,19,0)</f>
        <v>46231</v>
      </c>
    </row>
    <row r="395" spans="1:26" s="163" customFormat="1" ht="29.4" hidden="1" customHeight="1">
      <c r="A395" s="177"/>
      <c r="B395" s="225"/>
      <c r="C395" s="225"/>
      <c r="D395" s="225"/>
      <c r="E395" s="225"/>
      <c r="F395" s="226"/>
      <c r="G395" s="225"/>
      <c r="H395" s="225"/>
      <c r="I395" s="225"/>
      <c r="J395" s="225"/>
      <c r="K395" s="225"/>
      <c r="L395" s="227"/>
      <c r="M395" s="225"/>
      <c r="N395" s="225"/>
      <c r="O395" s="290" t="s">
        <v>1974</v>
      </c>
      <c r="P395" s="337" t="s">
        <v>1975</v>
      </c>
      <c r="Q395" s="154">
        <f>I394-Q394</f>
        <v>142</v>
      </c>
      <c r="R395" s="231"/>
      <c r="S395" s="232"/>
      <c r="T395" s="225"/>
      <c r="U395" s="233"/>
      <c r="V395" s="165"/>
      <c r="W395" s="234" t="s">
        <v>45</v>
      </c>
      <c r="X395" s="164"/>
      <c r="Y395" s="148"/>
      <c r="Z395" s="338">
        <v>46231</v>
      </c>
    </row>
    <row r="396" spans="1:26" s="163" customFormat="1" ht="29.4" hidden="1" customHeight="1">
      <c r="A396" s="177" t="str">
        <f t="shared" si="23"/>
        <v>Aug05-10</v>
      </c>
      <c r="B396" s="225">
        <f>IFERROR(VLOOKUP(A396,PLAN!B:AA,5,0),"")</f>
        <v>11125004</v>
      </c>
      <c r="C396" s="225" t="str">
        <f>IFERROR(VLOOKUP(A396,PLAN!B:AA,6,0),"")</f>
        <v>1831221-C-AK</v>
      </c>
      <c r="D396" s="225" t="str">
        <f>IFERROR(VLOOKUP(A396,PLAN!B:AA,7,0),"")</f>
        <v>AH14R008PR JP</v>
      </c>
      <c r="E396" s="225" t="str">
        <f>IFERROR(VLOOKUP(A396,PLAN!B:AA,4,0),"")</f>
        <v>1001923836</v>
      </c>
      <c r="F396" s="226">
        <f>IFERROR(VLOOKUP(A396,PLAN!B:AA,9,0),"")</f>
        <v>46239</v>
      </c>
      <c r="G396" s="225" t="str">
        <f>IFERROR(VLOOKUP(A396,PLAN!B:AA,10,0),"")</f>
        <v>0103567547</v>
      </c>
      <c r="H396" s="225" t="str">
        <f>IFERROR(VLOOKUP(A396,PLAN!B:AA,11,0),"")</f>
        <v>260721A12A</v>
      </c>
      <c r="I396" s="225">
        <f>IFERROR(VLOOKUP(A396,PLAN!B:AA,12,0),"")</f>
        <v>5</v>
      </c>
      <c r="J396" s="225" t="str">
        <f>IFERROR(VLOOKUP(A396,PLAN!B:AA,15,0),"")</f>
        <v>Japan</v>
      </c>
      <c r="K396" s="225">
        <f>IFERROR(VLOOKUP(A396,PLAN!B:AA,23,0),"")</f>
        <v>0</v>
      </c>
      <c r="L396" s="227">
        <f>IFERROR(VLOOKUP(A396,PLAN!B:AA,24,0),"")</f>
        <v>0</v>
      </c>
      <c r="M396" s="225" t="str">
        <f>IFERROR(VLOOKUP(A396,PLAN!B:AA,3,0),"")</f>
        <v>1832257-A-CK</v>
      </c>
      <c r="N396" s="225">
        <f>IFERROR(VLOOKUP(A396,PLAN!B:AA,2,0),"")</f>
        <v>12111432</v>
      </c>
      <c r="O396" s="290" t="s">
        <v>1976</v>
      </c>
      <c r="P396" s="289" t="s">
        <v>1977</v>
      </c>
      <c r="Q396" s="337">
        <f t="shared" ref="Q396" si="24">I396</f>
        <v>5</v>
      </c>
      <c r="R396" s="231" t="str">
        <f>IFERROR(VLOOKUP(P396,[6]Sheet1!$F:$I,4,),"")</f>
        <v>X1</v>
      </c>
      <c r="S396" s="232">
        <f>IFERROR(VLOOKUP(A396,PLAN!B:AA,19,0),"")</f>
        <v>46231</v>
      </c>
      <c r="T396" s="225" t="str">
        <f>IFERROR(VLOOKUP(A396,PLAN!B:AA,20,0),"")</f>
        <v>M7</v>
      </c>
      <c r="U396" s="233"/>
      <c r="V396" s="165"/>
      <c r="W396" s="234" t="str">
        <f>IFERROR(VLOOKUP(A396,PLAN!B:AB,21,),"")</f>
        <v>F2</v>
      </c>
      <c r="X396" s="164"/>
      <c r="Y396" s="148" t="s">
        <v>1889</v>
      </c>
      <c r="Z396" s="338">
        <f>VLOOKUP(Y396,PLAN!B:AI,19,0)</f>
        <v>46231</v>
      </c>
    </row>
    <row r="397" spans="1:26" s="163" customFormat="1" ht="29.4" hidden="1" customHeight="1">
      <c r="A397" s="177" t="str">
        <f t="shared" si="23"/>
        <v>Aug05-11</v>
      </c>
      <c r="B397" s="225">
        <f>IFERROR(VLOOKUP(A397,PLAN!B:AA,5,0),"")</f>
        <v>11117357</v>
      </c>
      <c r="C397" s="225" t="str">
        <f>IFERROR(VLOOKUP(A397,PLAN!B:AA,6,0),"")</f>
        <v>2131729-B-A</v>
      </c>
      <c r="D397" s="225" t="str">
        <f>IFERROR(VLOOKUP(A397,PLAN!B:AA,7,0),"")</f>
        <v>AHW14R313P NO CE</v>
      </c>
      <c r="E397" s="225" t="str">
        <f>IFERROR(VLOOKUP(A397,PLAN!B:AA,4,0),"")</f>
        <v>1001923838</v>
      </c>
      <c r="F397" s="226">
        <f>IFERROR(VLOOKUP(A397,PLAN!B:AA,9,0),"")</f>
        <v>46239</v>
      </c>
      <c r="G397" s="225" t="str">
        <f>IFERROR(VLOOKUP(A397,PLAN!B:AA,10,0),"")</f>
        <v>0103567550</v>
      </c>
      <c r="H397" s="225" t="str">
        <f>IFERROR(VLOOKUP(A397,PLAN!B:AA,11,0),"")</f>
        <v>260721A13A</v>
      </c>
      <c r="I397" s="225">
        <f>IFERROR(VLOOKUP(A397,PLAN!B:AA,12,0),"")</f>
        <v>50</v>
      </c>
      <c r="J397" s="225" t="str">
        <f>IFERROR(VLOOKUP(A397,PLAN!B:AA,15,0),"")</f>
        <v>Oversea</v>
      </c>
      <c r="K397" s="225">
        <f>IFERROR(VLOOKUP(A397,PLAN!B:AA,23,0),"")</f>
        <v>0</v>
      </c>
      <c r="L397" s="227">
        <f>IFERROR(VLOOKUP(A397,PLAN!B:AA,24,0),"")</f>
        <v>0</v>
      </c>
      <c r="M397" s="225" t="str">
        <f>IFERROR(VLOOKUP(A397,PLAN!B:AA,3,0),"")</f>
        <v>2032220-A-CB</v>
      </c>
      <c r="N397" s="225">
        <f>IFERROR(VLOOKUP(A397,PLAN!B:AA,2,0),"")</f>
        <v>12114299</v>
      </c>
      <c r="O397" s="290" t="s">
        <v>1105</v>
      </c>
      <c r="P397" s="337" t="s">
        <v>1106</v>
      </c>
      <c r="Q397" s="154">
        <f>I397</f>
        <v>50</v>
      </c>
      <c r="R397" s="231" t="str">
        <f>IFERROR(VLOOKUP(P397,[6]Sheet1!$F:$I,4,),"")</f>
        <v/>
      </c>
      <c r="S397" s="232">
        <f>IFERROR(VLOOKUP(A397,PLAN!B:AA,19,0),"")</f>
        <v>46231</v>
      </c>
      <c r="T397" s="225" t="str">
        <f>IFERROR(VLOOKUP(A397,PLAN!B:AA,20,0),"")</f>
        <v>M7</v>
      </c>
      <c r="U397" s="233"/>
      <c r="V397" s="165"/>
      <c r="W397" s="234" t="str">
        <f>IFERROR(VLOOKUP(A397,PLAN!B:AB,21,),"")</f>
        <v>F2</v>
      </c>
      <c r="X397" s="164"/>
      <c r="Y397" s="148" t="s">
        <v>1890</v>
      </c>
      <c r="Z397" s="338">
        <f>VLOOKUP(Y397,PLAN!B:AI,19,0)</f>
        <v>46231</v>
      </c>
    </row>
    <row r="398" spans="1:26" s="163" customFormat="1" ht="29.4" hidden="1" customHeight="1">
      <c r="A398" s="177" t="str">
        <f t="shared" si="23"/>
        <v>Aug05-13</v>
      </c>
      <c r="B398" s="225">
        <f>IFERROR(VLOOKUP(A398,PLAN!B:AA,5,0),"")</f>
        <v>11132210</v>
      </c>
      <c r="C398" s="225" t="str">
        <f>IFERROR(VLOOKUP(A398,PLAN!B:AA,6,0),"")</f>
        <v>1731135-E-AK-P</v>
      </c>
      <c r="D398" s="225" t="str">
        <f>IFERROR(VLOOKUP(A398,PLAN!B:AA,7,0),"")</f>
        <v>AGH146000 US</v>
      </c>
      <c r="E398" s="225" t="str">
        <f>IFERROR(VLOOKUP(A398,PLAN!B:AA,4,0),"")</f>
        <v>1001923842</v>
      </c>
      <c r="F398" s="226">
        <f>IFERROR(VLOOKUP(A398,PLAN!B:AA,9,0),"")</f>
        <v>46236</v>
      </c>
      <c r="G398" s="225" t="str">
        <f>IFERROR(VLOOKUP(A398,PLAN!B:AA,10,0),"")</f>
        <v>0103567554</v>
      </c>
      <c r="H398" s="225" t="str">
        <f>IFERROR(VLOOKUP(A398,PLAN!B:AA,11,0),"")</f>
        <v>260721A15A</v>
      </c>
      <c r="I398" s="225">
        <f>IFERROR(VLOOKUP(A398,PLAN!B:AA,12,0),"")</f>
        <v>340</v>
      </c>
      <c r="J398" s="225" t="str">
        <f>IFERROR(VLOOKUP(A398,PLAN!B:AA,15,0),"")</f>
        <v>USA</v>
      </c>
      <c r="K398" s="225">
        <f>IFERROR(VLOOKUP(A398,PLAN!B:AA,23,0),"")</f>
        <v>0</v>
      </c>
      <c r="L398" s="227">
        <f>IFERROR(VLOOKUP(A398,PLAN!B:AA,24,0),"")</f>
        <v>0</v>
      </c>
      <c r="M398" s="225" t="str">
        <f>IFERROR(VLOOKUP(A398,PLAN!B:AA,3,0),"")</f>
        <v>1832265-A-CK-H</v>
      </c>
      <c r="N398" s="225">
        <f>IFERROR(VLOOKUP(A398,PLAN!B:AA,2,0),"")</f>
        <v>12109833</v>
      </c>
      <c r="O398" s="290" t="s">
        <v>1608</v>
      </c>
      <c r="P398" s="258" t="s">
        <v>1609</v>
      </c>
      <c r="Q398" s="154">
        <v>8</v>
      </c>
      <c r="R398" s="231" t="str">
        <f>IFERROR(VLOOKUP(P398,[6]Sheet1!$F:$I,4,),"")</f>
        <v/>
      </c>
      <c r="S398" s="232">
        <f>IFERROR(VLOOKUP(A398,PLAN!B:AA,19,0),"")</f>
        <v>46231</v>
      </c>
      <c r="T398" s="225" t="str">
        <f>IFERROR(VLOOKUP(A398,PLAN!B:AA,20,0),"")</f>
        <v>M7</v>
      </c>
      <c r="U398" s="233"/>
      <c r="V398" s="165"/>
      <c r="W398" s="234" t="str">
        <f>IFERROR(VLOOKUP(A398,PLAN!B:AB,21,),"")</f>
        <v>F2</v>
      </c>
      <c r="X398" s="164"/>
      <c r="Y398" s="148" t="s">
        <v>1892</v>
      </c>
      <c r="Z398" s="338">
        <f>VLOOKUP(Y398,PLAN!B:AI,19,0)</f>
        <v>46231</v>
      </c>
    </row>
    <row r="399" spans="1:26" s="163" customFormat="1" ht="29.4" hidden="1" customHeight="1">
      <c r="A399" s="177"/>
      <c r="B399" s="225"/>
      <c r="C399" s="225"/>
      <c r="D399" s="225"/>
      <c r="E399" s="225"/>
      <c r="F399" s="226"/>
      <c r="G399" s="225"/>
      <c r="H399" s="225"/>
      <c r="I399" s="225"/>
      <c r="J399" s="225"/>
      <c r="K399" s="225"/>
      <c r="L399" s="227"/>
      <c r="M399" s="225"/>
      <c r="N399" s="225"/>
      <c r="O399" s="290" t="s">
        <v>1610</v>
      </c>
      <c r="P399" s="258" t="s">
        <v>1611</v>
      </c>
      <c r="Q399" s="154">
        <v>7</v>
      </c>
      <c r="R399" s="231"/>
      <c r="S399" s="232"/>
      <c r="T399" s="225"/>
      <c r="U399" s="233"/>
      <c r="V399" s="165"/>
      <c r="W399" s="234" t="s">
        <v>45</v>
      </c>
      <c r="X399" s="164"/>
      <c r="Y399" s="148"/>
      <c r="Z399" s="338">
        <v>46231</v>
      </c>
    </row>
    <row r="400" spans="1:26" s="163" customFormat="1" ht="29.4" hidden="1" customHeight="1">
      <c r="A400" s="177"/>
      <c r="B400" s="225"/>
      <c r="C400" s="225"/>
      <c r="D400" s="225"/>
      <c r="E400" s="225"/>
      <c r="F400" s="226"/>
      <c r="G400" s="225"/>
      <c r="H400" s="225"/>
      <c r="I400" s="225"/>
      <c r="J400" s="225"/>
      <c r="K400" s="225"/>
      <c r="L400" s="227"/>
      <c r="M400" s="225"/>
      <c r="N400" s="225"/>
      <c r="O400" s="290" t="s">
        <v>1612</v>
      </c>
      <c r="P400" s="258" t="s">
        <v>1613</v>
      </c>
      <c r="Q400" s="154">
        <v>5</v>
      </c>
      <c r="R400" s="231"/>
      <c r="S400" s="232"/>
      <c r="T400" s="225"/>
      <c r="U400" s="233"/>
      <c r="V400" s="165"/>
      <c r="W400" s="234" t="s">
        <v>45</v>
      </c>
      <c r="X400" s="164"/>
      <c r="Y400" s="148"/>
      <c r="Z400" s="338">
        <v>46231</v>
      </c>
    </row>
    <row r="401" spans="1:26" s="163" customFormat="1" ht="29.4" hidden="1" customHeight="1">
      <c r="A401" s="177"/>
      <c r="B401" s="225"/>
      <c r="C401" s="225"/>
      <c r="D401" s="225"/>
      <c r="E401" s="225"/>
      <c r="F401" s="226"/>
      <c r="G401" s="225"/>
      <c r="H401" s="225"/>
      <c r="I401" s="225"/>
      <c r="J401" s="225"/>
      <c r="K401" s="225"/>
      <c r="L401" s="227"/>
      <c r="M401" s="225"/>
      <c r="N401" s="225"/>
      <c r="O401" s="290" t="s">
        <v>1614</v>
      </c>
      <c r="P401" s="258" t="s">
        <v>1615</v>
      </c>
      <c r="Q401" s="154">
        <v>6</v>
      </c>
      <c r="R401" s="231"/>
      <c r="S401" s="232"/>
      <c r="T401" s="225"/>
      <c r="U401" s="233"/>
      <c r="V401" s="165"/>
      <c r="W401" s="234" t="s">
        <v>45</v>
      </c>
      <c r="X401" s="164"/>
      <c r="Y401" s="148"/>
      <c r="Z401" s="338">
        <v>46231</v>
      </c>
    </row>
    <row r="402" spans="1:26" s="163" customFormat="1" ht="29.4" hidden="1" customHeight="1">
      <c r="A402" s="177"/>
      <c r="B402" s="225"/>
      <c r="C402" s="225"/>
      <c r="D402" s="225"/>
      <c r="E402" s="225"/>
      <c r="F402" s="226"/>
      <c r="G402" s="225"/>
      <c r="H402" s="225"/>
      <c r="I402" s="225"/>
      <c r="J402" s="225"/>
      <c r="K402" s="225"/>
      <c r="L402" s="227"/>
      <c r="M402" s="225"/>
      <c r="N402" s="225"/>
      <c r="O402" s="290" t="s">
        <v>1616</v>
      </c>
      <c r="P402" s="258" t="s">
        <v>1617</v>
      </c>
      <c r="Q402" s="154">
        <f>I398-Q398-Q399-Q400-Q401</f>
        <v>314</v>
      </c>
      <c r="R402" s="231"/>
      <c r="S402" s="232"/>
      <c r="T402" s="225"/>
      <c r="U402" s="233"/>
      <c r="V402" s="165"/>
      <c r="W402" s="234" t="s">
        <v>45</v>
      </c>
      <c r="X402" s="164"/>
      <c r="Y402" s="148"/>
      <c r="Z402" s="338">
        <v>46231</v>
      </c>
    </row>
    <row r="403" spans="1:26" s="163" customFormat="1" ht="29.4" hidden="1" customHeight="1">
      <c r="A403" s="177" t="str">
        <f t="shared" si="23"/>
        <v>Aug05-14</v>
      </c>
      <c r="B403" s="225">
        <f>IFERROR(VLOOKUP(A403,PLAN!B:AA,5,0),"")</f>
        <v>11132210</v>
      </c>
      <c r="C403" s="225" t="str">
        <f>IFERROR(VLOOKUP(A403,PLAN!B:AA,6,0),"")</f>
        <v>1731135-E-AK-P</v>
      </c>
      <c r="D403" s="225" t="str">
        <f>IFERROR(VLOOKUP(A403,PLAN!B:AA,7,0),"")</f>
        <v>AGH146000 US</v>
      </c>
      <c r="E403" s="225" t="str">
        <f>IFERROR(VLOOKUP(A403,PLAN!B:AA,4,0),"")</f>
        <v>1001923844</v>
      </c>
      <c r="F403" s="226">
        <f>IFERROR(VLOOKUP(A403,PLAN!B:AA,9,0),"")</f>
        <v>46236</v>
      </c>
      <c r="G403" s="225" t="str">
        <f>IFERROR(VLOOKUP(A403,PLAN!B:AA,10,0),"")</f>
        <v>0103567556</v>
      </c>
      <c r="H403" s="225" t="str">
        <f>IFERROR(VLOOKUP(A403,PLAN!B:AA,11,0),"")</f>
        <v>260721A16A</v>
      </c>
      <c r="I403" s="225">
        <f>IFERROR(VLOOKUP(A403,PLAN!B:AA,12,0),"")</f>
        <v>1260</v>
      </c>
      <c r="J403" s="225" t="str">
        <f>IFERROR(VLOOKUP(A403,PLAN!B:AA,15,0),"")</f>
        <v>USA</v>
      </c>
      <c r="K403" s="225">
        <f>IFERROR(VLOOKUP(A403,PLAN!B:AA,23,0),"")</f>
        <v>10</v>
      </c>
      <c r="L403" s="227">
        <f>IFERROR(VLOOKUP(A403,PLAN!B:AA,24,0),"")</f>
        <v>0</v>
      </c>
      <c r="M403" s="225" t="str">
        <f>IFERROR(VLOOKUP(A403,PLAN!B:AA,3,0),"")</f>
        <v>1832265-A-CK-H</v>
      </c>
      <c r="N403" s="225">
        <f>IFERROR(VLOOKUP(A403,PLAN!B:AA,2,0),"")</f>
        <v>12109833</v>
      </c>
      <c r="O403" s="290" t="s">
        <v>1616</v>
      </c>
      <c r="P403" s="337" t="s">
        <v>1617</v>
      </c>
      <c r="Q403" s="154">
        <v>5</v>
      </c>
      <c r="R403" s="231" t="str">
        <f>IFERROR(VLOOKUP(P403,[6]Sheet1!$F:$I,4,),"")</f>
        <v/>
      </c>
      <c r="S403" s="232">
        <f>IFERROR(VLOOKUP(A403,PLAN!B:AA,19,0),"")</f>
        <v>46231</v>
      </c>
      <c r="T403" s="225" t="str">
        <f>IFERROR(VLOOKUP(A403,PLAN!B:AA,20,0),"")</f>
        <v>M7</v>
      </c>
      <c r="U403" s="233"/>
      <c r="V403" s="165"/>
      <c r="W403" s="234" t="str">
        <f>IFERROR(VLOOKUP(A403,PLAN!B:AB,21,),"")</f>
        <v>F2</v>
      </c>
      <c r="X403" s="164"/>
      <c r="Y403" s="148" t="s">
        <v>1893</v>
      </c>
      <c r="Z403" s="338">
        <f>VLOOKUP(Y403,PLAN!B:AI,19,0)</f>
        <v>46231</v>
      </c>
    </row>
    <row r="404" spans="1:26" s="163" customFormat="1" ht="29.4" hidden="1" customHeight="1">
      <c r="A404" s="177"/>
      <c r="B404" s="225"/>
      <c r="C404" s="225"/>
      <c r="D404" s="225"/>
      <c r="E404" s="225"/>
      <c r="F404" s="226"/>
      <c r="G404" s="225"/>
      <c r="H404" s="225"/>
      <c r="I404" s="225"/>
      <c r="J404" s="225"/>
      <c r="K404" s="225"/>
      <c r="L404" s="227"/>
      <c r="M404" s="225"/>
      <c r="N404" s="225"/>
      <c r="O404" s="290" t="s">
        <v>1722</v>
      </c>
      <c r="P404" s="337" t="s">
        <v>1723</v>
      </c>
      <c r="Q404" s="312">
        <f>I403-Q403-Q405-Q406-Q407</f>
        <v>5</v>
      </c>
      <c r="R404" s="231"/>
      <c r="S404" s="232"/>
      <c r="T404" s="225"/>
      <c r="U404" s="233"/>
      <c r="V404" s="165"/>
      <c r="W404" s="234" t="s">
        <v>45</v>
      </c>
      <c r="X404" s="164"/>
      <c r="Y404" s="148"/>
      <c r="Z404" s="338">
        <v>46231</v>
      </c>
    </row>
    <row r="405" spans="1:26" s="163" customFormat="1" ht="29.4" hidden="1" customHeight="1">
      <c r="A405" s="177"/>
      <c r="B405" s="225"/>
      <c r="C405" s="225"/>
      <c r="D405" s="225"/>
      <c r="E405" s="225"/>
      <c r="F405" s="226"/>
      <c r="G405" s="225"/>
      <c r="H405" s="225"/>
      <c r="I405" s="225"/>
      <c r="J405" s="225"/>
      <c r="K405" s="225"/>
      <c r="L405" s="227"/>
      <c r="M405" s="225"/>
      <c r="N405" s="225"/>
      <c r="O405" s="290" t="s">
        <v>2042</v>
      </c>
      <c r="P405" s="337" t="s">
        <v>2043</v>
      </c>
      <c r="Q405" s="154">
        <v>430</v>
      </c>
      <c r="R405" s="231"/>
      <c r="S405" s="232"/>
      <c r="T405" s="225"/>
      <c r="U405" s="233"/>
      <c r="V405" s="165"/>
      <c r="W405" s="234" t="s">
        <v>45</v>
      </c>
      <c r="X405" s="164"/>
      <c r="Y405" s="148"/>
      <c r="Z405" s="338">
        <v>46231</v>
      </c>
    </row>
    <row r="406" spans="1:26" s="163" customFormat="1" ht="29.4" hidden="1" customHeight="1">
      <c r="A406" s="177"/>
      <c r="B406" s="225"/>
      <c r="C406" s="225"/>
      <c r="D406" s="225"/>
      <c r="E406" s="225"/>
      <c r="F406" s="226"/>
      <c r="G406" s="225"/>
      <c r="H406" s="225"/>
      <c r="I406" s="225"/>
      <c r="J406" s="225"/>
      <c r="K406" s="225"/>
      <c r="L406" s="227"/>
      <c r="M406" s="225"/>
      <c r="N406" s="225"/>
      <c r="O406" s="290" t="s">
        <v>2044</v>
      </c>
      <c r="P406" s="258" t="s">
        <v>2045</v>
      </c>
      <c r="Q406" s="154">
        <v>430</v>
      </c>
      <c r="R406" s="231"/>
      <c r="S406" s="232"/>
      <c r="T406" s="225"/>
      <c r="U406" s="233"/>
      <c r="V406" s="165"/>
      <c r="W406" s="234" t="s">
        <v>45</v>
      </c>
      <c r="X406" s="164"/>
      <c r="Y406" s="148"/>
      <c r="Z406" s="338">
        <v>46231</v>
      </c>
    </row>
    <row r="407" spans="1:26" s="163" customFormat="1" ht="29.4" hidden="1" customHeight="1">
      <c r="A407" s="177"/>
      <c r="B407" s="225"/>
      <c r="C407" s="225"/>
      <c r="D407" s="225"/>
      <c r="E407" s="225"/>
      <c r="F407" s="226"/>
      <c r="G407" s="225"/>
      <c r="H407" s="225"/>
      <c r="I407" s="225"/>
      <c r="J407" s="225"/>
      <c r="K407" s="225"/>
      <c r="L407" s="227"/>
      <c r="M407" s="225"/>
      <c r="N407" s="225"/>
      <c r="O407" s="290" t="s">
        <v>2046</v>
      </c>
      <c r="P407" s="258" t="s">
        <v>2047</v>
      </c>
      <c r="Q407" s="154">
        <v>390</v>
      </c>
      <c r="R407" s="231"/>
      <c r="S407" s="232"/>
      <c r="T407" s="225"/>
      <c r="U407" s="233"/>
      <c r="V407" s="165"/>
      <c r="W407" s="234" t="s">
        <v>45</v>
      </c>
      <c r="X407" s="164"/>
      <c r="Y407" s="148"/>
      <c r="Z407" s="338">
        <v>46231</v>
      </c>
    </row>
    <row r="408" spans="1:26" s="163" customFormat="1" ht="21.6" hidden="1" customHeight="1">
      <c r="A408" s="177" t="str">
        <f t="shared" si="23"/>
        <v>Aug05-15</v>
      </c>
      <c r="B408" s="225">
        <f>IFERROR(VLOOKUP(A408,PLAN!B:AA,5,0),"")</f>
        <v>11134237</v>
      </c>
      <c r="C408" s="225" t="str">
        <f>IFERROR(VLOOKUP(A408,PLAN!B:AA,6,0),"")</f>
        <v>1436196-Q-A</v>
      </c>
      <c r="D408" s="225" t="str">
        <f>IFERROR(VLOOKUP(A408,PLAN!B:AA,7,0),"")</f>
        <v>AHW14R004S CN</v>
      </c>
      <c r="E408" s="225" t="str">
        <f>IFERROR(VLOOKUP(A408,PLAN!B:AA,4,0),"")</f>
        <v>1001923846</v>
      </c>
      <c r="F408" s="226">
        <f>IFERROR(VLOOKUP(A408,PLAN!B:AA,9,0),"")</f>
        <v>46239</v>
      </c>
      <c r="G408" s="225" t="str">
        <f>IFERROR(VLOOKUP(A408,PLAN!B:AA,10,0),"")</f>
        <v>0103567558</v>
      </c>
      <c r="H408" s="225" t="str">
        <f>IFERROR(VLOOKUP(A408,PLAN!B:AA,11,0),"")</f>
        <v>260721A17A</v>
      </c>
      <c r="I408" s="225">
        <f>IFERROR(VLOOKUP(A408,PLAN!B:AA,12,0),"")</f>
        <v>2386</v>
      </c>
      <c r="J408" s="225" t="str">
        <f>IFERROR(VLOOKUP(A408,PLAN!B:AA,15,0),"")</f>
        <v>China</v>
      </c>
      <c r="K408" s="225">
        <f>IFERROR(VLOOKUP(A408,PLAN!B:AA,23,0),"")</f>
        <v>0</v>
      </c>
      <c r="L408" s="227">
        <f>IFERROR(VLOOKUP(A408,PLAN!B:AA,24,0),"")</f>
        <v>0</v>
      </c>
      <c r="M408" s="225" t="str">
        <f>IFERROR(VLOOKUP(A408,PLAN!B:AA,3,0),"")</f>
        <v>2332200-0-C-CN</v>
      </c>
      <c r="N408" s="225">
        <f>IFERROR(VLOOKUP(A408,PLAN!B:AA,2,0),"")</f>
        <v>12125012</v>
      </c>
      <c r="O408" s="290" t="s">
        <v>1331</v>
      </c>
      <c r="P408" s="337" t="s">
        <v>1332</v>
      </c>
      <c r="Q408" s="154">
        <v>11</v>
      </c>
      <c r="R408" s="231" t="str">
        <f>IFERROR(VLOOKUP(P408,[6]Sheet1!$F:$I,4,),"")</f>
        <v/>
      </c>
      <c r="S408" s="232">
        <f>IFERROR(VLOOKUP(A408,PLAN!B:AA,19,0),"")</f>
        <v>46231</v>
      </c>
      <c r="T408" s="225" t="str">
        <f>IFERROR(VLOOKUP(A408,PLAN!B:AA,20,0),"")</f>
        <v>M8</v>
      </c>
      <c r="U408" s="233"/>
      <c r="V408" s="165"/>
      <c r="W408" s="234" t="str">
        <f>IFERROR(VLOOKUP(A408,PLAN!B:AB,21,),"")</f>
        <v>CAG</v>
      </c>
      <c r="X408" s="164"/>
      <c r="Y408" s="148" t="s">
        <v>1894</v>
      </c>
      <c r="Z408" s="338">
        <f>VLOOKUP(Y408,PLAN!B:AI,19,0)</f>
        <v>46231</v>
      </c>
    </row>
    <row r="409" spans="1:26" s="163" customFormat="1" ht="21.6" hidden="1" customHeight="1">
      <c r="A409" s="177">
        <f t="shared" si="23"/>
        <v>0</v>
      </c>
      <c r="B409" s="225" t="str">
        <f>IFERROR(VLOOKUP(A409,PLAN!B:AA,5,0),"")</f>
        <v/>
      </c>
      <c r="C409" s="225" t="str">
        <f>IFERROR(VLOOKUP(A409,PLAN!B:AA,6,0),"")</f>
        <v/>
      </c>
      <c r="D409" s="225" t="str">
        <f>IFERROR(VLOOKUP(A409,PLAN!B:AA,7,0),"")</f>
        <v/>
      </c>
      <c r="E409" s="225" t="str">
        <f>IFERROR(VLOOKUP(A409,PLAN!B:AA,4,0),"")</f>
        <v/>
      </c>
      <c r="F409" s="226" t="str">
        <f>IFERROR(VLOOKUP(A409,PLAN!B:AA,9,0),"")</f>
        <v/>
      </c>
      <c r="G409" s="225" t="str">
        <f>IFERROR(VLOOKUP(A409,PLAN!B:AA,10,0),"")</f>
        <v/>
      </c>
      <c r="H409" s="225" t="str">
        <f>IFERROR(VLOOKUP(A409,PLAN!B:AA,11,0),"")</f>
        <v/>
      </c>
      <c r="I409" s="225" t="str">
        <f>IFERROR(VLOOKUP(A409,PLAN!B:AA,12,0),"")</f>
        <v/>
      </c>
      <c r="J409" s="225" t="str">
        <f>IFERROR(VLOOKUP(A409,PLAN!B:AA,15,0),"")</f>
        <v/>
      </c>
      <c r="K409" s="225" t="str">
        <f>IFERROR(VLOOKUP(A409,PLAN!B:AA,23,0),"")</f>
        <v/>
      </c>
      <c r="L409" s="227" t="str">
        <f>IFERROR(VLOOKUP(A409,PLAN!B:AA,24,0),"")</f>
        <v/>
      </c>
      <c r="M409" s="225" t="str">
        <f>IFERROR(VLOOKUP(A409,PLAN!B:AA,3,0),"")</f>
        <v/>
      </c>
      <c r="N409" s="225" t="str">
        <f>IFERROR(VLOOKUP(A409,PLAN!B:AA,2,0),"")</f>
        <v/>
      </c>
      <c r="O409" s="290" t="s">
        <v>1668</v>
      </c>
      <c r="P409" s="337" t="s">
        <v>1669</v>
      </c>
      <c r="Q409" s="154">
        <v>16</v>
      </c>
      <c r="R409" s="231" t="str">
        <f>IFERROR(VLOOKUP(P409,[6]Sheet1!$F:$I,4,),"")</f>
        <v/>
      </c>
      <c r="S409" s="232" t="str">
        <f>IFERROR(VLOOKUP(A409,PLAN!B:AA,19,0),"")</f>
        <v/>
      </c>
      <c r="T409" s="225" t="str">
        <f>IFERROR(VLOOKUP(A409,PLAN!B:AA,20,0),"")</f>
        <v/>
      </c>
      <c r="U409" s="233"/>
      <c r="V409" s="165"/>
      <c r="W409" s="234" t="s">
        <v>252</v>
      </c>
      <c r="X409" s="164"/>
      <c r="Y409" s="148"/>
      <c r="Z409" s="338">
        <v>46231</v>
      </c>
    </row>
    <row r="410" spans="1:26" s="163" customFormat="1" ht="21.6" hidden="1" customHeight="1">
      <c r="A410" s="177">
        <f t="shared" si="23"/>
        <v>0</v>
      </c>
      <c r="B410" s="225" t="str">
        <f>IFERROR(VLOOKUP(A410,PLAN!B:AA,5,0),"")</f>
        <v/>
      </c>
      <c r="C410" s="225" t="str">
        <f>IFERROR(VLOOKUP(A410,PLAN!B:AA,6,0),"")</f>
        <v/>
      </c>
      <c r="D410" s="225" t="str">
        <f>IFERROR(VLOOKUP(A410,PLAN!B:AA,7,0),"")</f>
        <v/>
      </c>
      <c r="E410" s="225" t="str">
        <f>IFERROR(VLOOKUP(A410,PLAN!B:AA,4,0),"")</f>
        <v/>
      </c>
      <c r="F410" s="226" t="str">
        <f>IFERROR(VLOOKUP(A410,PLAN!B:AA,9,0),"")</f>
        <v/>
      </c>
      <c r="G410" s="225" t="str">
        <f>IFERROR(VLOOKUP(A410,PLAN!B:AA,10,0),"")</f>
        <v/>
      </c>
      <c r="H410" s="225" t="str">
        <f>IFERROR(VLOOKUP(A410,PLAN!B:AA,11,0),"")</f>
        <v/>
      </c>
      <c r="I410" s="225" t="str">
        <f>IFERROR(VLOOKUP(A410,PLAN!B:AA,12,0),"")</f>
        <v/>
      </c>
      <c r="J410" s="225" t="str">
        <f>IFERROR(VLOOKUP(A410,PLAN!B:AA,15,0),"")</f>
        <v/>
      </c>
      <c r="K410" s="225" t="str">
        <f>IFERROR(VLOOKUP(A410,PLAN!B:AA,23,0),"")</f>
        <v/>
      </c>
      <c r="L410" s="227" t="str">
        <f>IFERROR(VLOOKUP(A410,PLAN!B:AA,24,0),"")</f>
        <v/>
      </c>
      <c r="M410" s="225" t="str">
        <f>IFERROR(VLOOKUP(A410,PLAN!B:AA,3,0),"")</f>
        <v/>
      </c>
      <c r="N410" s="225" t="str">
        <f>IFERROR(VLOOKUP(A410,PLAN!B:AA,2,0),"")</f>
        <v/>
      </c>
      <c r="O410" s="290" t="s">
        <v>1956</v>
      </c>
      <c r="P410" s="337" t="s">
        <v>1957</v>
      </c>
      <c r="Q410" s="154">
        <v>1277</v>
      </c>
      <c r="R410" s="231" t="str">
        <f>IFERROR(VLOOKUP(P410,[6]Sheet1!$F:$I,4,),"")</f>
        <v/>
      </c>
      <c r="S410" s="232" t="str">
        <f>IFERROR(VLOOKUP(A410,PLAN!B:AA,19,0),"")</f>
        <v/>
      </c>
      <c r="T410" s="225" t="str">
        <f>IFERROR(VLOOKUP(A410,PLAN!B:AA,20,0),"")</f>
        <v/>
      </c>
      <c r="U410" s="233"/>
      <c r="V410" s="165"/>
      <c r="W410" s="234" t="s">
        <v>252</v>
      </c>
      <c r="X410" s="164"/>
      <c r="Y410" s="148"/>
      <c r="Z410" s="338">
        <v>46231</v>
      </c>
    </row>
    <row r="411" spans="1:26" s="163" customFormat="1" ht="21.6" hidden="1" customHeight="1">
      <c r="A411" s="177">
        <f t="shared" si="23"/>
        <v>0</v>
      </c>
      <c r="B411" s="225" t="str">
        <f>IFERROR(VLOOKUP(A411,PLAN!B:AA,5,0),"")</f>
        <v/>
      </c>
      <c r="C411" s="225" t="str">
        <f>IFERROR(VLOOKUP(A411,PLAN!B:AA,6,0),"")</f>
        <v/>
      </c>
      <c r="D411" s="225" t="str">
        <f>IFERROR(VLOOKUP(A411,PLAN!B:AA,7,0),"")</f>
        <v/>
      </c>
      <c r="E411" s="225" t="str">
        <f>IFERROR(VLOOKUP(A411,PLAN!B:AA,4,0),"")</f>
        <v/>
      </c>
      <c r="F411" s="226" t="str">
        <f>IFERROR(VLOOKUP(A411,PLAN!B:AA,9,0),"")</f>
        <v/>
      </c>
      <c r="G411" s="225" t="str">
        <f>IFERROR(VLOOKUP(A411,PLAN!B:AA,10,0),"")</f>
        <v/>
      </c>
      <c r="H411" s="225" t="str">
        <f>IFERROR(VLOOKUP(A411,PLAN!B:AA,11,0),"")</f>
        <v/>
      </c>
      <c r="I411" s="225" t="str">
        <f>IFERROR(VLOOKUP(A411,PLAN!B:AA,12,0),"")</f>
        <v/>
      </c>
      <c r="J411" s="225" t="str">
        <f>IFERROR(VLOOKUP(A411,PLAN!B:AA,15,0),"")</f>
        <v/>
      </c>
      <c r="K411" s="225" t="str">
        <f>IFERROR(VLOOKUP(A411,PLAN!B:AA,23,0),"")</f>
        <v/>
      </c>
      <c r="L411" s="227" t="str">
        <f>IFERROR(VLOOKUP(A411,PLAN!B:AA,24,0),"")</f>
        <v/>
      </c>
      <c r="M411" s="225" t="str">
        <f>IFERROR(VLOOKUP(A411,PLAN!B:AA,3,0),"")</f>
        <v/>
      </c>
      <c r="N411" s="225" t="str">
        <f>IFERROR(VLOOKUP(A411,PLAN!B:AA,2,0),"")</f>
        <v/>
      </c>
      <c r="O411" s="290" t="s">
        <v>1670</v>
      </c>
      <c r="P411" s="258" t="s">
        <v>1671</v>
      </c>
      <c r="Q411" s="154">
        <v>282</v>
      </c>
      <c r="R411" s="231" t="str">
        <f>IFERROR(VLOOKUP(P411,[6]Sheet1!$F:$I,4,),"")</f>
        <v/>
      </c>
      <c r="S411" s="232" t="str">
        <f>IFERROR(VLOOKUP(A411,PLAN!B:AA,19,0),"")</f>
        <v/>
      </c>
      <c r="T411" s="225" t="str">
        <f>IFERROR(VLOOKUP(A411,PLAN!B:AA,20,0),"")</f>
        <v/>
      </c>
      <c r="U411" s="233"/>
      <c r="V411" s="165"/>
      <c r="W411" s="234" t="s">
        <v>252</v>
      </c>
      <c r="X411" s="164"/>
      <c r="Y411" s="148"/>
      <c r="Z411" s="338">
        <v>46231</v>
      </c>
    </row>
    <row r="412" spans="1:26" s="163" customFormat="1" ht="21.6" hidden="1" customHeight="1">
      <c r="A412" s="177">
        <f t="shared" si="23"/>
        <v>0</v>
      </c>
      <c r="B412" s="225" t="str">
        <f>IFERROR(VLOOKUP(A412,PLAN!B:AA,5,0),"")</f>
        <v/>
      </c>
      <c r="C412" s="225" t="str">
        <f>IFERROR(VLOOKUP(A412,PLAN!B:AA,6,0),"")</f>
        <v/>
      </c>
      <c r="D412" s="225" t="str">
        <f>IFERROR(VLOOKUP(A412,PLAN!B:AA,7,0),"")</f>
        <v/>
      </c>
      <c r="E412" s="225" t="str">
        <f>IFERROR(VLOOKUP(A412,PLAN!B:AA,4,0),"")</f>
        <v/>
      </c>
      <c r="F412" s="226" t="str">
        <f>IFERROR(VLOOKUP(A412,PLAN!B:AA,9,0),"")</f>
        <v/>
      </c>
      <c r="G412" s="225" t="str">
        <f>IFERROR(VLOOKUP(A412,PLAN!B:AA,10,0),"")</f>
        <v/>
      </c>
      <c r="H412" s="225" t="str">
        <f>IFERROR(VLOOKUP(A412,PLAN!B:AA,11,0),"")</f>
        <v/>
      </c>
      <c r="I412" s="225" t="str">
        <f>IFERROR(VLOOKUP(A412,PLAN!B:AA,12,0),"")</f>
        <v/>
      </c>
      <c r="J412" s="225" t="str">
        <f>IFERROR(VLOOKUP(A412,PLAN!B:AA,15,0),"")</f>
        <v/>
      </c>
      <c r="K412" s="225" t="str">
        <f>IFERROR(VLOOKUP(A412,PLAN!B:AA,23,0),"")</f>
        <v/>
      </c>
      <c r="L412" s="227" t="str">
        <f>IFERROR(VLOOKUP(A412,PLAN!B:AA,24,0),"")</f>
        <v/>
      </c>
      <c r="M412" s="225" t="str">
        <f>IFERROR(VLOOKUP(A412,PLAN!B:AA,3,0),"")</f>
        <v/>
      </c>
      <c r="N412" s="225" t="str">
        <f>IFERROR(VLOOKUP(A412,PLAN!B:AA,2,0),"")</f>
        <v/>
      </c>
      <c r="O412" s="290" t="s">
        <v>1958</v>
      </c>
      <c r="P412" s="258" t="s">
        <v>1959</v>
      </c>
      <c r="Q412" s="154">
        <f>I408-Q408-Q409-Q410-Q411</f>
        <v>800</v>
      </c>
      <c r="R412" s="231" t="str">
        <f>IFERROR(VLOOKUP(P412,[6]Sheet1!$F:$I,4,),"")</f>
        <v/>
      </c>
      <c r="S412" s="232" t="str">
        <f>IFERROR(VLOOKUP(A412,PLAN!B:AA,19,0),"")</f>
        <v/>
      </c>
      <c r="T412" s="225" t="str">
        <f>IFERROR(VLOOKUP(A412,PLAN!B:AA,20,0),"")</f>
        <v/>
      </c>
      <c r="U412" s="233"/>
      <c r="V412" s="165"/>
      <c r="W412" s="234" t="s">
        <v>252</v>
      </c>
      <c r="X412" s="164"/>
      <c r="Y412" s="148"/>
      <c r="Z412" s="338">
        <v>46231</v>
      </c>
    </row>
    <row r="413" spans="1:26" s="163" customFormat="1" ht="21.6" hidden="1" customHeight="1">
      <c r="A413" s="177" t="str">
        <f t="shared" si="23"/>
        <v>Aug06-01</v>
      </c>
      <c r="B413" s="225">
        <f>IFERROR(VLOOKUP(A413,PLAN!B:AA,5,0),"")</f>
        <v>11134235</v>
      </c>
      <c r="C413" s="225" t="str">
        <f>IFERROR(VLOOKUP(A413,PLAN!B:AA,6,0),"")</f>
        <v>1036068-S-AK</v>
      </c>
      <c r="D413" s="225" t="str">
        <f>IFERROR(VLOOKUP(A413,PLAN!B:AA,7,0),"")</f>
        <v>AHW14R001S CN</v>
      </c>
      <c r="E413" s="225" t="str">
        <f>IFERROR(VLOOKUP(A413,PLAN!B:AA,4,0),"")</f>
        <v>1001924819</v>
      </c>
      <c r="F413" s="226">
        <f>IFERROR(VLOOKUP(A413,PLAN!B:AA,9,0),"")</f>
        <v>46240</v>
      </c>
      <c r="G413" s="225" t="str">
        <f>IFERROR(VLOOKUP(A413,PLAN!B:AA,10,0),"")</f>
        <v>0103569512</v>
      </c>
      <c r="H413" s="225" t="str">
        <f>IFERROR(VLOOKUP(A413,PLAN!B:AA,11,0),"")</f>
        <v>260721A18A</v>
      </c>
      <c r="I413" s="225">
        <f>IFERROR(VLOOKUP(A413,PLAN!B:AA,12,0),"")</f>
        <v>3586</v>
      </c>
      <c r="J413" s="225" t="str">
        <f>IFERROR(VLOOKUP(A413,PLAN!B:AA,15,0),"")</f>
        <v>China</v>
      </c>
      <c r="K413" s="225">
        <f>IFERROR(VLOOKUP(A413,PLAN!B:AA,23,0),"")</f>
        <v>0</v>
      </c>
      <c r="L413" s="227">
        <f>IFERROR(VLOOKUP(A413,PLAN!B:AA,24,0),"")</f>
        <v>0</v>
      </c>
      <c r="M413" s="225" t="str">
        <f>IFERROR(VLOOKUP(A413,PLAN!B:AA,3,0),"")</f>
        <v>2332192-0-C-CN</v>
      </c>
      <c r="N413" s="225">
        <f>IFERROR(VLOOKUP(A413,PLAN!B:AA,2,0),"")</f>
        <v>12120774</v>
      </c>
      <c r="O413" s="290" t="s">
        <v>1704</v>
      </c>
      <c r="P413" s="258" t="s">
        <v>1705</v>
      </c>
      <c r="Q413" s="154">
        <v>9</v>
      </c>
      <c r="R413" s="231" t="str">
        <f>IFERROR(VLOOKUP(P413,[6]Sheet1!$F:$I,4,),"")</f>
        <v/>
      </c>
      <c r="S413" s="232">
        <f>IFERROR(VLOOKUP(A413,PLAN!B:AA,19,0),"")</f>
        <v>46232</v>
      </c>
      <c r="T413" s="225" t="str">
        <f>IFERROR(VLOOKUP(A413,PLAN!B:AA,20,0),"")</f>
        <v>M1</v>
      </c>
      <c r="U413" s="233"/>
      <c r="V413" s="165"/>
      <c r="W413" s="234" t="str">
        <f>IFERROR(VLOOKUP(A413,PLAN!B:AB,21,),"")</f>
        <v>F3</v>
      </c>
      <c r="X413" s="164"/>
      <c r="Y413" s="148" t="s">
        <v>2008</v>
      </c>
      <c r="Z413" s="338">
        <f>VLOOKUP(Y413,PLAN!B:AI,19,0)</f>
        <v>46232</v>
      </c>
    </row>
    <row r="414" spans="1:26" s="163" customFormat="1" ht="21.6" hidden="1" customHeight="1">
      <c r="A414" s="177"/>
      <c r="B414" s="225"/>
      <c r="C414" s="225"/>
      <c r="D414" s="225"/>
      <c r="E414" s="225"/>
      <c r="F414" s="226"/>
      <c r="G414" s="225"/>
      <c r="H414" s="225"/>
      <c r="I414" s="225"/>
      <c r="J414" s="225"/>
      <c r="K414" s="225"/>
      <c r="L414" s="227"/>
      <c r="M414" s="225"/>
      <c r="N414" s="225"/>
      <c r="O414" s="290" t="s">
        <v>1706</v>
      </c>
      <c r="P414" s="258" t="s">
        <v>1707</v>
      </c>
      <c r="Q414" s="154">
        <v>18</v>
      </c>
      <c r="R414" s="231"/>
      <c r="S414" s="232"/>
      <c r="T414" s="225"/>
      <c r="U414" s="233"/>
      <c r="V414" s="165"/>
      <c r="W414" s="234" t="s">
        <v>40</v>
      </c>
      <c r="X414" s="164"/>
      <c r="Y414" s="148"/>
      <c r="Z414" s="338">
        <v>46232</v>
      </c>
    </row>
    <row r="415" spans="1:26" s="163" customFormat="1" ht="21.6" hidden="1" customHeight="1">
      <c r="A415" s="177"/>
      <c r="B415" s="225"/>
      <c r="C415" s="225"/>
      <c r="D415" s="225"/>
      <c r="E415" s="225"/>
      <c r="F415" s="226"/>
      <c r="G415" s="225"/>
      <c r="H415" s="225"/>
      <c r="I415" s="225"/>
      <c r="J415" s="225"/>
      <c r="K415" s="225"/>
      <c r="L415" s="227"/>
      <c r="M415" s="225"/>
      <c r="N415" s="225"/>
      <c r="O415" s="290" t="s">
        <v>1751</v>
      </c>
      <c r="P415" s="258" t="s">
        <v>1752</v>
      </c>
      <c r="Q415" s="154">
        <v>14</v>
      </c>
      <c r="R415" s="231"/>
      <c r="S415" s="232"/>
      <c r="T415" s="225"/>
      <c r="U415" s="233"/>
      <c r="V415" s="165"/>
      <c r="W415" s="234" t="s">
        <v>40</v>
      </c>
      <c r="X415" s="164"/>
      <c r="Y415" s="148"/>
      <c r="Z415" s="338">
        <v>46232</v>
      </c>
    </row>
    <row r="416" spans="1:26" s="163" customFormat="1" ht="21.6" hidden="1" customHeight="1">
      <c r="A416" s="177"/>
      <c r="B416" s="225"/>
      <c r="C416" s="225"/>
      <c r="D416" s="225"/>
      <c r="E416" s="225"/>
      <c r="F416" s="226"/>
      <c r="G416" s="225"/>
      <c r="H416" s="225"/>
      <c r="I416" s="225"/>
      <c r="J416" s="225"/>
      <c r="K416" s="225"/>
      <c r="L416" s="227"/>
      <c r="M416" s="225"/>
      <c r="N416" s="225"/>
      <c r="O416" s="290" t="s">
        <v>2048</v>
      </c>
      <c r="P416" s="258" t="s">
        <v>2049</v>
      </c>
      <c r="Q416" s="154">
        <v>1260</v>
      </c>
      <c r="R416" s="231"/>
      <c r="S416" s="232"/>
      <c r="T416" s="225"/>
      <c r="U416" s="233"/>
      <c r="V416" s="165"/>
      <c r="W416" s="234" t="s">
        <v>40</v>
      </c>
      <c r="X416" s="164"/>
      <c r="Y416" s="148"/>
      <c r="Z416" s="338">
        <v>46232</v>
      </c>
    </row>
    <row r="417" spans="1:26" s="163" customFormat="1" ht="21.6" hidden="1" customHeight="1">
      <c r="A417" s="177"/>
      <c r="B417" s="225"/>
      <c r="C417" s="225"/>
      <c r="D417" s="225"/>
      <c r="E417" s="225"/>
      <c r="F417" s="226"/>
      <c r="G417" s="225"/>
      <c r="H417" s="225"/>
      <c r="I417" s="225"/>
      <c r="J417" s="225"/>
      <c r="K417" s="225"/>
      <c r="L417" s="227"/>
      <c r="M417" s="225"/>
      <c r="N417" s="225"/>
      <c r="O417" s="290" t="s">
        <v>2050</v>
      </c>
      <c r="P417" s="258" t="s">
        <v>2051</v>
      </c>
      <c r="Q417" s="154">
        <v>1260</v>
      </c>
      <c r="R417" s="231"/>
      <c r="S417" s="232"/>
      <c r="T417" s="225"/>
      <c r="U417" s="233"/>
      <c r="V417" s="165"/>
      <c r="W417" s="234" t="s">
        <v>40</v>
      </c>
      <c r="X417" s="164"/>
      <c r="Y417" s="148"/>
      <c r="Z417" s="338">
        <v>46232</v>
      </c>
    </row>
    <row r="418" spans="1:26" s="163" customFormat="1" ht="21.6" hidden="1" customHeight="1">
      <c r="A418" s="177"/>
      <c r="B418" s="225"/>
      <c r="C418" s="225"/>
      <c r="D418" s="225"/>
      <c r="E418" s="225"/>
      <c r="F418" s="226"/>
      <c r="G418" s="225"/>
      <c r="H418" s="225"/>
      <c r="I418" s="225"/>
      <c r="J418" s="225"/>
      <c r="K418" s="225"/>
      <c r="L418" s="227"/>
      <c r="M418" s="225"/>
      <c r="N418" s="225"/>
      <c r="O418" s="290" t="s">
        <v>2052</v>
      </c>
      <c r="P418" s="258" t="s">
        <v>2053</v>
      </c>
      <c r="Q418" s="154">
        <f>I413-Q413-Q414-Q415-Q416-Q417</f>
        <v>1025</v>
      </c>
      <c r="R418" s="231"/>
      <c r="S418" s="232"/>
      <c r="T418" s="225"/>
      <c r="U418" s="233"/>
      <c r="V418" s="165"/>
      <c r="W418" s="234" t="s">
        <v>40</v>
      </c>
      <c r="X418" s="164"/>
      <c r="Y418" s="148"/>
      <c r="Z418" s="338">
        <v>46232</v>
      </c>
    </row>
    <row r="419" spans="1:26" s="163" customFormat="1" ht="21.6" hidden="1" customHeight="1">
      <c r="A419" s="177" t="str">
        <f t="shared" si="23"/>
        <v>Aug06-02</v>
      </c>
      <c r="B419" s="225">
        <f>IFERROR(VLOOKUP(A419,PLAN!B:AA,5,0),"")</f>
        <v>11134235</v>
      </c>
      <c r="C419" s="225" t="str">
        <f>IFERROR(VLOOKUP(A419,PLAN!B:AA,6,0),"")</f>
        <v>1036068-S-AK</v>
      </c>
      <c r="D419" s="225" t="str">
        <f>IFERROR(VLOOKUP(A419,PLAN!B:AA,7,0),"")</f>
        <v>AHW14R001S CN</v>
      </c>
      <c r="E419" s="225" t="str">
        <f>IFERROR(VLOOKUP(A419,PLAN!B:AA,4,0),"")</f>
        <v>1001924820</v>
      </c>
      <c r="F419" s="226">
        <f>IFERROR(VLOOKUP(A419,PLAN!B:AA,9,0),"")</f>
        <v>46240</v>
      </c>
      <c r="G419" s="225" t="str">
        <f>IFERROR(VLOOKUP(A419,PLAN!B:AA,10,0),"")</f>
        <v>0103569513</v>
      </c>
      <c r="H419" s="225" t="str">
        <f>IFERROR(VLOOKUP(A419,PLAN!B:AA,11,0),"")</f>
        <v>260721A19A</v>
      </c>
      <c r="I419" s="225">
        <f>IFERROR(VLOOKUP(A419,PLAN!B:AA,12,0),"")</f>
        <v>3586</v>
      </c>
      <c r="J419" s="225" t="str">
        <f>IFERROR(VLOOKUP(A419,PLAN!B:AA,15,0),"")</f>
        <v>China</v>
      </c>
      <c r="K419" s="225">
        <f>IFERROR(VLOOKUP(A419,PLAN!B:AA,23,0),"")</f>
        <v>0</v>
      </c>
      <c r="L419" s="227">
        <f>IFERROR(VLOOKUP(A419,PLAN!B:AA,24,0),"")</f>
        <v>0</v>
      </c>
      <c r="M419" s="225" t="str">
        <f>IFERROR(VLOOKUP(A419,PLAN!B:AA,3,0),"")</f>
        <v>2332192-0-C-CN</v>
      </c>
      <c r="N419" s="225">
        <f>IFERROR(VLOOKUP(A419,PLAN!B:AA,2,0),"")</f>
        <v>12120774</v>
      </c>
      <c r="O419" s="290" t="s">
        <v>1950</v>
      </c>
      <c r="P419" s="258" t="s">
        <v>1951</v>
      </c>
      <c r="Q419" s="154">
        <v>17</v>
      </c>
      <c r="R419" s="231" t="str">
        <f>IFERROR(VLOOKUP(P419,[6]Sheet1!$F:$I,4,),"")</f>
        <v/>
      </c>
      <c r="S419" s="232">
        <f>IFERROR(VLOOKUP(A419,PLAN!B:AA,19,0),"")</f>
        <v>46232</v>
      </c>
      <c r="T419" s="225" t="str">
        <f>IFERROR(VLOOKUP(A419,PLAN!B:AA,20,0),"")</f>
        <v>M2</v>
      </c>
      <c r="U419" s="233"/>
      <c r="V419" s="165"/>
      <c r="W419" s="234" t="str">
        <f>IFERROR(VLOOKUP(A419,PLAN!B:AB,21,),"")</f>
        <v>F3</v>
      </c>
      <c r="X419" s="164"/>
      <c r="Y419" s="148" t="s">
        <v>2009</v>
      </c>
      <c r="Z419" s="338">
        <f>VLOOKUP(Y419,PLAN!B:AI,19,0)</f>
        <v>46232</v>
      </c>
    </row>
    <row r="420" spans="1:26" s="163" customFormat="1" ht="21.6" hidden="1" customHeight="1">
      <c r="A420" s="177"/>
      <c r="B420" s="225"/>
      <c r="C420" s="225"/>
      <c r="D420" s="225"/>
      <c r="E420" s="225"/>
      <c r="F420" s="226"/>
      <c r="G420" s="225"/>
      <c r="H420" s="225"/>
      <c r="I420" s="225"/>
      <c r="J420" s="225"/>
      <c r="K420" s="225"/>
      <c r="L420" s="227"/>
      <c r="M420" s="225"/>
      <c r="N420" s="225"/>
      <c r="O420" s="290" t="s">
        <v>1952</v>
      </c>
      <c r="P420" s="258" t="s">
        <v>1953</v>
      </c>
      <c r="Q420" s="154">
        <v>19</v>
      </c>
      <c r="R420" s="231"/>
      <c r="S420" s="232"/>
      <c r="T420" s="225"/>
      <c r="U420" s="233"/>
      <c r="V420" s="165"/>
      <c r="W420" s="234" t="s">
        <v>40</v>
      </c>
      <c r="X420" s="164"/>
      <c r="Y420" s="148"/>
      <c r="Z420" s="338">
        <v>46232</v>
      </c>
    </row>
    <row r="421" spans="1:26" s="163" customFormat="1" ht="21.6" hidden="1" customHeight="1">
      <c r="A421" s="177"/>
      <c r="B421" s="225"/>
      <c r="C421" s="225"/>
      <c r="D421" s="225"/>
      <c r="E421" s="225"/>
      <c r="F421" s="226"/>
      <c r="G421" s="225"/>
      <c r="H421" s="225"/>
      <c r="I421" s="225"/>
      <c r="J421" s="225"/>
      <c r="K421" s="225"/>
      <c r="L421" s="227"/>
      <c r="M421" s="225"/>
      <c r="N421" s="225"/>
      <c r="O421" s="290" t="s">
        <v>1954</v>
      </c>
      <c r="P421" s="258" t="s">
        <v>1955</v>
      </c>
      <c r="Q421" s="154">
        <v>363</v>
      </c>
      <c r="R421" s="231"/>
      <c r="S421" s="232"/>
      <c r="T421" s="225"/>
      <c r="U421" s="233"/>
      <c r="V421" s="165"/>
      <c r="W421" s="234" t="s">
        <v>40</v>
      </c>
      <c r="X421" s="164"/>
      <c r="Y421" s="148"/>
      <c r="Z421" s="338">
        <v>46232</v>
      </c>
    </row>
    <row r="422" spans="1:26" s="163" customFormat="1" ht="21.6" hidden="1" customHeight="1">
      <c r="A422" s="177"/>
      <c r="B422" s="225"/>
      <c r="C422" s="225"/>
      <c r="D422" s="225"/>
      <c r="E422" s="225"/>
      <c r="F422" s="226"/>
      <c r="G422" s="225"/>
      <c r="H422" s="225"/>
      <c r="I422" s="225"/>
      <c r="J422" s="225"/>
      <c r="K422" s="225"/>
      <c r="L422" s="227"/>
      <c r="M422" s="225"/>
      <c r="N422" s="225"/>
      <c r="O422" s="290" t="s">
        <v>2054</v>
      </c>
      <c r="P422" s="258" t="s">
        <v>2055</v>
      </c>
      <c r="Q422" s="154">
        <v>1260</v>
      </c>
      <c r="R422" s="231"/>
      <c r="S422" s="232"/>
      <c r="T422" s="225"/>
      <c r="U422" s="233"/>
      <c r="V422" s="165"/>
      <c r="W422" s="234" t="s">
        <v>40</v>
      </c>
      <c r="X422" s="164"/>
      <c r="Y422" s="148"/>
      <c r="Z422" s="338">
        <v>46232</v>
      </c>
    </row>
    <row r="423" spans="1:26" s="163" customFormat="1" ht="21.6" hidden="1" customHeight="1">
      <c r="A423" s="177"/>
      <c r="B423" s="225"/>
      <c r="C423" s="225"/>
      <c r="D423" s="225"/>
      <c r="E423" s="225"/>
      <c r="F423" s="226"/>
      <c r="G423" s="225"/>
      <c r="H423" s="225"/>
      <c r="I423" s="225"/>
      <c r="J423" s="225"/>
      <c r="K423" s="225"/>
      <c r="L423" s="227"/>
      <c r="M423" s="225"/>
      <c r="N423" s="225"/>
      <c r="O423" s="290" t="s">
        <v>2056</v>
      </c>
      <c r="P423" s="258" t="s">
        <v>2057</v>
      </c>
      <c r="Q423" s="154">
        <v>1260</v>
      </c>
      <c r="R423" s="231"/>
      <c r="S423" s="232"/>
      <c r="T423" s="225"/>
      <c r="U423" s="233"/>
      <c r="V423" s="165"/>
      <c r="W423" s="234" t="s">
        <v>40</v>
      </c>
      <c r="X423" s="164"/>
      <c r="Y423" s="148"/>
      <c r="Z423" s="338">
        <v>46232</v>
      </c>
    </row>
    <row r="424" spans="1:26" s="163" customFormat="1" ht="21.6" hidden="1" customHeight="1">
      <c r="A424" s="177"/>
      <c r="B424" s="225"/>
      <c r="C424" s="225"/>
      <c r="D424" s="225"/>
      <c r="E424" s="225"/>
      <c r="F424" s="226"/>
      <c r="G424" s="225"/>
      <c r="H424" s="225"/>
      <c r="I424" s="225"/>
      <c r="J424" s="225"/>
      <c r="K424" s="225"/>
      <c r="L424" s="227"/>
      <c r="M424" s="225"/>
      <c r="N424" s="225"/>
      <c r="O424" s="290" t="s">
        <v>2058</v>
      </c>
      <c r="P424" s="258" t="s">
        <v>2059</v>
      </c>
      <c r="Q424" s="154">
        <f>I419-Q419-Q420-Q421-Q422-Q423</f>
        <v>667</v>
      </c>
      <c r="R424" s="231"/>
      <c r="S424" s="232"/>
      <c r="T424" s="225"/>
      <c r="U424" s="233"/>
      <c r="V424" s="165"/>
      <c r="W424" s="234" t="s">
        <v>40</v>
      </c>
      <c r="X424" s="164"/>
      <c r="Y424" s="148"/>
      <c r="Z424" s="338">
        <v>46232</v>
      </c>
    </row>
    <row r="425" spans="1:26" s="163" customFormat="1" ht="21.6" hidden="1" customHeight="1">
      <c r="A425" s="177" t="str">
        <f t="shared" si="23"/>
        <v>Aug06-03</v>
      </c>
      <c r="B425" s="225">
        <f>IFERROR(VLOOKUP(A425,PLAN!B:AA,5,0),"")</f>
        <v>11134237</v>
      </c>
      <c r="C425" s="225" t="str">
        <f>IFERROR(VLOOKUP(A425,PLAN!B:AA,6,0),"")</f>
        <v>1436196-Q-A</v>
      </c>
      <c r="D425" s="225" t="str">
        <f>IFERROR(VLOOKUP(A425,PLAN!B:AA,7,0),"")</f>
        <v>AHW14R004S CN</v>
      </c>
      <c r="E425" s="225" t="str">
        <f>IFERROR(VLOOKUP(A425,PLAN!B:AA,4,0),"")</f>
        <v>1001924821</v>
      </c>
      <c r="F425" s="226">
        <f>IFERROR(VLOOKUP(A425,PLAN!B:AA,9,0),"")</f>
        <v>46240</v>
      </c>
      <c r="G425" s="225" t="str">
        <f>IFERROR(VLOOKUP(A425,PLAN!B:AA,10,0),"")</f>
        <v>0103569515</v>
      </c>
      <c r="H425" s="225" t="str">
        <f>IFERROR(VLOOKUP(A425,PLAN!B:AA,11,0),"")</f>
        <v>260721A20A</v>
      </c>
      <c r="I425" s="225">
        <f>IFERROR(VLOOKUP(A425,PLAN!B:AA,12,0),"")</f>
        <v>2386</v>
      </c>
      <c r="J425" s="225" t="str">
        <f>IFERROR(VLOOKUP(A425,PLAN!B:AA,15,0),"")</f>
        <v>China</v>
      </c>
      <c r="K425" s="225">
        <f>IFERROR(VLOOKUP(A425,PLAN!B:AA,23,0),"")</f>
        <v>0</v>
      </c>
      <c r="L425" s="227">
        <f>IFERROR(VLOOKUP(A425,PLAN!B:AA,24,0),"")</f>
        <v>0</v>
      </c>
      <c r="M425" s="225" t="str">
        <f>IFERROR(VLOOKUP(A425,PLAN!B:AA,3,0),"")</f>
        <v>2332200-0-C-CN</v>
      </c>
      <c r="N425" s="225">
        <f>IFERROR(VLOOKUP(A425,PLAN!B:AA,2,0),"")</f>
        <v>12125012</v>
      </c>
      <c r="O425" s="290" t="s">
        <v>1670</v>
      </c>
      <c r="P425" s="258" t="s">
        <v>1671</v>
      </c>
      <c r="Q425" s="154">
        <v>11</v>
      </c>
      <c r="R425" s="231" t="str">
        <f>IFERROR(VLOOKUP(P425,[6]Sheet1!$F:$I,4,),"")</f>
        <v/>
      </c>
      <c r="S425" s="232">
        <f>IFERROR(VLOOKUP(A425,PLAN!B:AA,19,0),"")</f>
        <v>46232</v>
      </c>
      <c r="T425" s="225" t="str">
        <f>IFERROR(VLOOKUP(A425,PLAN!B:AA,20,0),"")</f>
        <v>M3</v>
      </c>
      <c r="U425" s="233"/>
      <c r="V425" s="165"/>
      <c r="W425" s="234" t="str">
        <f>IFERROR(VLOOKUP(A425,PLAN!B:AB,21,),"")</f>
        <v>F3</v>
      </c>
      <c r="X425" s="164"/>
      <c r="Y425" s="148" t="s">
        <v>2010</v>
      </c>
      <c r="Z425" s="338">
        <f>VLOOKUP(Y425,PLAN!B:AI,19,0)</f>
        <v>46232</v>
      </c>
    </row>
    <row r="426" spans="1:26" s="163" customFormat="1" ht="21.6" hidden="1" customHeight="1">
      <c r="A426" s="177"/>
      <c r="B426" s="225"/>
      <c r="C426" s="225"/>
      <c r="D426" s="225"/>
      <c r="E426" s="225"/>
      <c r="F426" s="226"/>
      <c r="G426" s="225"/>
      <c r="H426" s="225"/>
      <c r="I426" s="225"/>
      <c r="J426" s="225"/>
      <c r="K426" s="225"/>
      <c r="L426" s="227"/>
      <c r="M426" s="225"/>
      <c r="N426" s="225"/>
      <c r="O426" s="290" t="s">
        <v>1674</v>
      </c>
      <c r="P426" s="337" t="s">
        <v>1675</v>
      </c>
      <c r="Q426" s="154">
        <v>36</v>
      </c>
      <c r="R426" s="231"/>
      <c r="S426" s="232"/>
      <c r="T426" s="225"/>
      <c r="U426" s="233"/>
      <c r="V426" s="165"/>
      <c r="W426" s="234" t="s">
        <v>40</v>
      </c>
      <c r="X426" s="164"/>
      <c r="Y426" s="148"/>
      <c r="Z426" s="338">
        <v>46232</v>
      </c>
    </row>
    <row r="427" spans="1:26" s="163" customFormat="1" ht="21.6" hidden="1" customHeight="1">
      <c r="A427" s="177"/>
      <c r="B427" s="225"/>
      <c r="C427" s="225"/>
      <c r="D427" s="225"/>
      <c r="E427" s="225"/>
      <c r="F427" s="226"/>
      <c r="G427" s="225"/>
      <c r="H427" s="225"/>
      <c r="I427" s="225"/>
      <c r="J427" s="225"/>
      <c r="K427" s="225"/>
      <c r="L427" s="227"/>
      <c r="M427" s="225"/>
      <c r="N427" s="225"/>
      <c r="O427" s="290" t="s">
        <v>2027</v>
      </c>
      <c r="P427" s="258" t="s">
        <v>2028</v>
      </c>
      <c r="Q427" s="154">
        <v>1274</v>
      </c>
      <c r="R427" s="231"/>
      <c r="S427" s="232"/>
      <c r="T427" s="225"/>
      <c r="U427" s="233"/>
      <c r="V427" s="165"/>
      <c r="W427" s="234" t="s">
        <v>40</v>
      </c>
      <c r="X427" s="164"/>
      <c r="Y427" s="148"/>
      <c r="Z427" s="338">
        <v>46232</v>
      </c>
    </row>
    <row r="428" spans="1:26" s="163" customFormat="1" ht="21.6" hidden="1" customHeight="1">
      <c r="A428" s="177"/>
      <c r="B428" s="225"/>
      <c r="C428" s="225"/>
      <c r="D428" s="225"/>
      <c r="E428" s="225"/>
      <c r="F428" s="226"/>
      <c r="G428" s="225"/>
      <c r="H428" s="225"/>
      <c r="I428" s="225"/>
      <c r="J428" s="225"/>
      <c r="K428" s="225"/>
      <c r="L428" s="227"/>
      <c r="M428" s="225"/>
      <c r="N428" s="225"/>
      <c r="O428" s="290" t="s">
        <v>2029</v>
      </c>
      <c r="P428" s="258" t="s">
        <v>2030</v>
      </c>
      <c r="Q428" s="154">
        <f>I425-Q425-Q426-Q427</f>
        <v>1065</v>
      </c>
      <c r="R428" s="231"/>
      <c r="S428" s="232"/>
      <c r="T428" s="225"/>
      <c r="U428" s="233"/>
      <c r="V428" s="165"/>
      <c r="W428" s="234" t="s">
        <v>40</v>
      </c>
      <c r="X428" s="164"/>
      <c r="Y428" s="148"/>
      <c r="Z428" s="338">
        <v>46232</v>
      </c>
    </row>
    <row r="429" spans="1:26" s="163" customFormat="1" ht="21.6" hidden="1" customHeight="1">
      <c r="A429" s="177" t="str">
        <f t="shared" si="23"/>
        <v>Aug06-04</v>
      </c>
      <c r="B429" s="225">
        <f>IFERROR(VLOOKUP(A429,PLAN!B:AA,5,0),"")</f>
        <v>11134237</v>
      </c>
      <c r="C429" s="225" t="str">
        <f>IFERROR(VLOOKUP(A429,PLAN!B:AA,6,0),"")</f>
        <v>1436196-Q-A</v>
      </c>
      <c r="D429" s="225" t="str">
        <f>IFERROR(VLOOKUP(A429,PLAN!B:AA,7,0),"")</f>
        <v>AHW14R004S CN</v>
      </c>
      <c r="E429" s="225" t="str">
        <f>IFERROR(VLOOKUP(A429,PLAN!B:AA,4,0),"")</f>
        <v>1001924822</v>
      </c>
      <c r="F429" s="226">
        <f>IFERROR(VLOOKUP(A429,PLAN!B:AA,9,0),"")</f>
        <v>46240</v>
      </c>
      <c r="G429" s="225" t="str">
        <f>IFERROR(VLOOKUP(A429,PLAN!B:AA,10,0),"")</f>
        <v>0103569517</v>
      </c>
      <c r="H429" s="225" t="str">
        <f>IFERROR(VLOOKUP(A429,PLAN!B:AA,11,0),"")</f>
        <v>260721A21A</v>
      </c>
      <c r="I429" s="225">
        <f>IFERROR(VLOOKUP(A429,PLAN!B:AA,12,0),"")</f>
        <v>2389</v>
      </c>
      <c r="J429" s="225" t="str">
        <f>IFERROR(VLOOKUP(A429,PLAN!B:AA,15,0),"")</f>
        <v>China</v>
      </c>
      <c r="K429" s="225">
        <f>IFERROR(VLOOKUP(A429,PLAN!B:AA,23,0),"")</f>
        <v>3</v>
      </c>
      <c r="L429" s="227">
        <f>IFERROR(VLOOKUP(A429,PLAN!B:AA,24,0),"")</f>
        <v>0</v>
      </c>
      <c r="M429" s="225" t="str">
        <f>IFERROR(VLOOKUP(A429,PLAN!B:AA,3,0),"")</f>
        <v>2332200-0-C-CN</v>
      </c>
      <c r="N429" s="225">
        <f>IFERROR(VLOOKUP(A429,PLAN!B:AA,2,0),"")</f>
        <v>12125012</v>
      </c>
      <c r="O429" s="290" t="s">
        <v>1958</v>
      </c>
      <c r="P429" s="258" t="s">
        <v>1959</v>
      </c>
      <c r="Q429" s="154">
        <v>476</v>
      </c>
      <c r="R429" s="231" t="str">
        <f>IFERROR(VLOOKUP(P429,[6]Sheet1!$F:$I,4,),"")</f>
        <v/>
      </c>
      <c r="S429" s="232">
        <f>IFERROR(VLOOKUP(A429,PLAN!B:AA,19,0),"")</f>
        <v>46232</v>
      </c>
      <c r="T429" s="225" t="str">
        <f>IFERROR(VLOOKUP(A429,PLAN!B:AA,20,0),"")</f>
        <v>M4</v>
      </c>
      <c r="U429" s="233"/>
      <c r="V429" s="165"/>
      <c r="W429" s="234" t="str">
        <f>IFERROR(VLOOKUP(A429,PLAN!B:AB,21,),"")</f>
        <v>F3</v>
      </c>
      <c r="X429" s="164"/>
      <c r="Y429" s="148" t="s">
        <v>2011</v>
      </c>
      <c r="Z429" s="338">
        <f>VLOOKUP(Y429,PLAN!B:AI,19,0)</f>
        <v>46232</v>
      </c>
    </row>
    <row r="430" spans="1:26" s="163" customFormat="1" ht="21.6" hidden="1" customHeight="1">
      <c r="A430" s="177"/>
      <c r="B430" s="225"/>
      <c r="C430" s="225"/>
      <c r="D430" s="225"/>
      <c r="E430" s="225"/>
      <c r="F430" s="226"/>
      <c r="G430" s="225"/>
      <c r="H430" s="225"/>
      <c r="I430" s="225"/>
      <c r="J430" s="225"/>
      <c r="K430" s="225"/>
      <c r="L430" s="227"/>
      <c r="M430" s="225"/>
      <c r="N430" s="225"/>
      <c r="O430" s="290" t="s">
        <v>2029</v>
      </c>
      <c r="P430" s="258" t="s">
        <v>2030</v>
      </c>
      <c r="Q430" s="154">
        <v>214</v>
      </c>
      <c r="R430" s="231"/>
      <c r="S430" s="232"/>
      <c r="T430" s="225"/>
      <c r="U430" s="233"/>
      <c r="V430" s="165"/>
      <c r="W430" s="234" t="s">
        <v>40</v>
      </c>
      <c r="X430" s="164"/>
      <c r="Y430" s="148"/>
      <c r="Z430" s="338">
        <v>46232</v>
      </c>
    </row>
    <row r="431" spans="1:26" s="163" customFormat="1" ht="21.6" hidden="1" customHeight="1">
      <c r="A431" s="177"/>
      <c r="B431" s="225"/>
      <c r="C431" s="225"/>
      <c r="D431" s="225"/>
      <c r="E431" s="225"/>
      <c r="F431" s="226"/>
      <c r="G431" s="225"/>
      <c r="H431" s="225"/>
      <c r="I431" s="225"/>
      <c r="J431" s="225"/>
      <c r="K431" s="225"/>
      <c r="L431" s="227"/>
      <c r="M431" s="225"/>
      <c r="N431" s="225"/>
      <c r="O431" s="290" t="s">
        <v>2031</v>
      </c>
      <c r="P431" s="258" t="s">
        <v>2032</v>
      </c>
      <c r="Q431" s="154">
        <v>1270</v>
      </c>
      <c r="R431" s="231"/>
      <c r="S431" s="232"/>
      <c r="T431" s="225"/>
      <c r="U431" s="233"/>
      <c r="V431" s="165"/>
      <c r="W431" s="234" t="s">
        <v>40</v>
      </c>
      <c r="X431" s="164"/>
      <c r="Y431" s="148"/>
      <c r="Z431" s="338">
        <v>46232</v>
      </c>
    </row>
    <row r="432" spans="1:26" s="163" customFormat="1" ht="21.6" hidden="1" customHeight="1">
      <c r="A432" s="177"/>
      <c r="B432" s="225"/>
      <c r="C432" s="225"/>
      <c r="D432" s="225"/>
      <c r="E432" s="225"/>
      <c r="F432" s="226"/>
      <c r="G432" s="225"/>
      <c r="H432" s="225"/>
      <c r="I432" s="225"/>
      <c r="J432" s="225"/>
      <c r="K432" s="225"/>
      <c r="L432" s="227"/>
      <c r="M432" s="225"/>
      <c r="N432" s="225"/>
      <c r="O432" s="290" t="s">
        <v>2033</v>
      </c>
      <c r="P432" s="258" t="s">
        <v>2034</v>
      </c>
      <c r="Q432" s="154">
        <f>I429-Q429-Q430-Q431</f>
        <v>429</v>
      </c>
      <c r="R432" s="231"/>
      <c r="S432" s="232"/>
      <c r="T432" s="225"/>
      <c r="U432" s="233"/>
      <c r="V432" s="165"/>
      <c r="W432" s="234" t="s">
        <v>40</v>
      </c>
      <c r="X432" s="164"/>
      <c r="Y432" s="148"/>
      <c r="Z432" s="338">
        <v>46232</v>
      </c>
    </row>
    <row r="433" spans="1:26" s="163" customFormat="1" ht="21.6" hidden="1" customHeight="1">
      <c r="A433" s="177" t="str">
        <f t="shared" si="23"/>
        <v>Aug06-05</v>
      </c>
      <c r="B433" s="225">
        <f>IFERROR(VLOOKUP(A433,PLAN!B:AA,5,0),"")</f>
        <v>11134237</v>
      </c>
      <c r="C433" s="225" t="str">
        <f>IFERROR(VLOOKUP(A433,PLAN!B:AA,6,0),"")</f>
        <v>1436196-Q-A</v>
      </c>
      <c r="D433" s="225" t="str">
        <f>IFERROR(VLOOKUP(A433,PLAN!B:AA,7,0),"")</f>
        <v>AHW14R004S CN</v>
      </c>
      <c r="E433" s="225" t="str">
        <f>IFERROR(VLOOKUP(A433,PLAN!B:AA,4,0),"")</f>
        <v>1001924823</v>
      </c>
      <c r="F433" s="226">
        <f>IFERROR(VLOOKUP(A433,PLAN!B:AA,9,0),"")</f>
        <v>46240</v>
      </c>
      <c r="G433" s="225" t="str">
        <f>IFERROR(VLOOKUP(A433,PLAN!B:AA,10,0),"")</f>
        <v>0103569518</v>
      </c>
      <c r="H433" s="225" t="str">
        <f>IFERROR(VLOOKUP(A433,PLAN!B:AA,11,0),"")</f>
        <v>260721A22A</v>
      </c>
      <c r="I433" s="225">
        <f>IFERROR(VLOOKUP(A433,PLAN!B:AA,12,0),"")</f>
        <v>2386</v>
      </c>
      <c r="J433" s="225" t="str">
        <f>IFERROR(VLOOKUP(A433,PLAN!B:AA,15,0),"")</f>
        <v>China</v>
      </c>
      <c r="K433" s="225">
        <f>IFERROR(VLOOKUP(A433,PLAN!B:AA,23,0),"")</f>
        <v>0</v>
      </c>
      <c r="L433" s="227">
        <f>IFERROR(VLOOKUP(A433,PLAN!B:AA,24,0),"")</f>
        <v>0</v>
      </c>
      <c r="M433" s="225" t="str">
        <f>IFERROR(VLOOKUP(A433,PLAN!B:AA,3,0),"")</f>
        <v>2332200-0-C-CN</v>
      </c>
      <c r="N433" s="225">
        <f>IFERROR(VLOOKUP(A433,PLAN!B:AA,2,0),"")</f>
        <v>12125012</v>
      </c>
      <c r="O433" s="290" t="s">
        <v>2035</v>
      </c>
      <c r="P433" s="258" t="s">
        <v>2036</v>
      </c>
      <c r="Q433" s="154">
        <v>1260</v>
      </c>
      <c r="R433" s="231" t="str">
        <f>IFERROR(VLOOKUP(P433,[6]Sheet1!$F:$I,4,),"")</f>
        <v/>
      </c>
      <c r="S433" s="232">
        <f>IFERROR(VLOOKUP(A433,PLAN!B:AA,19,0),"")</f>
        <v>46232</v>
      </c>
      <c r="T433" s="225" t="str">
        <f>IFERROR(VLOOKUP(A433,PLAN!B:AA,20,0),"")</f>
        <v>M5</v>
      </c>
      <c r="U433" s="233"/>
      <c r="V433" s="165"/>
      <c r="W433" s="234" t="str">
        <f>IFERROR(VLOOKUP(A433,PLAN!B:AB,21,),"")</f>
        <v>F3</v>
      </c>
      <c r="X433" s="164"/>
      <c r="Y433" s="148" t="s">
        <v>2012</v>
      </c>
      <c r="Z433" s="338">
        <f>VLOOKUP(Y433,PLAN!B:AI,19,0)</f>
        <v>46232</v>
      </c>
    </row>
    <row r="434" spans="1:26" s="163" customFormat="1" ht="21.6" hidden="1" customHeight="1">
      <c r="A434" s="177"/>
      <c r="B434" s="225"/>
      <c r="C434" s="225"/>
      <c r="D434" s="225"/>
      <c r="E434" s="225"/>
      <c r="F434" s="226"/>
      <c r="G434" s="225"/>
      <c r="H434" s="225"/>
      <c r="I434" s="225"/>
      <c r="J434" s="225"/>
      <c r="K434" s="225"/>
      <c r="L434" s="227"/>
      <c r="M434" s="225"/>
      <c r="N434" s="225"/>
      <c r="O434" s="290" t="s">
        <v>2037</v>
      </c>
      <c r="P434" s="258" t="s">
        <v>2038</v>
      </c>
      <c r="Q434" s="154">
        <f>I433-Q433</f>
        <v>1126</v>
      </c>
      <c r="R434" s="231"/>
      <c r="S434" s="232"/>
      <c r="T434" s="225"/>
      <c r="U434" s="233"/>
      <c r="V434" s="165"/>
      <c r="W434" s="234" t="s">
        <v>40</v>
      </c>
      <c r="X434" s="164"/>
      <c r="Y434" s="148"/>
      <c r="Z434" s="338">
        <v>46232</v>
      </c>
    </row>
    <row r="435" spans="1:26" s="163" customFormat="1" ht="21.6" hidden="1" customHeight="1">
      <c r="A435" s="177" t="str">
        <f t="shared" si="23"/>
        <v>Aug06-06</v>
      </c>
      <c r="B435" s="225">
        <f>IFERROR(VLOOKUP(A435,PLAN!B:AA,5,0),"")</f>
        <v>11134241</v>
      </c>
      <c r="C435" s="225" t="str">
        <f>IFERROR(VLOOKUP(A435,PLAN!B:AA,6,0),"")</f>
        <v>1436298-J-AK</v>
      </c>
      <c r="D435" s="225" t="str">
        <f>IFERROR(VLOOKUP(A435,PLAN!B:AA,7,0),"")</f>
        <v>APW14R005S CN</v>
      </c>
      <c r="E435" s="225" t="str">
        <f>IFERROR(VLOOKUP(A435,PLAN!B:AA,4,0),"")</f>
        <v>1001924824</v>
      </c>
      <c r="F435" s="226">
        <f>IFERROR(VLOOKUP(A435,PLAN!B:AA,9,0),"")</f>
        <v>46240</v>
      </c>
      <c r="G435" s="225" t="str">
        <f>IFERROR(VLOOKUP(A435,PLAN!B:AA,10,0),"")</f>
        <v>0103569519</v>
      </c>
      <c r="H435" s="225" t="str">
        <f>IFERROR(VLOOKUP(A435,PLAN!B:AA,11,0),"")</f>
        <v>260721A23A</v>
      </c>
      <c r="I435" s="225">
        <f>IFERROR(VLOOKUP(A435,PLAN!B:AA,12,0),"")</f>
        <v>819</v>
      </c>
      <c r="J435" s="225" t="str">
        <f>IFERROR(VLOOKUP(A435,PLAN!B:AA,15,0),"")</f>
        <v>China</v>
      </c>
      <c r="K435" s="225">
        <f>IFERROR(VLOOKUP(A435,PLAN!B:AA,23,0),"")</f>
        <v>3</v>
      </c>
      <c r="L435" s="227">
        <f>IFERROR(VLOOKUP(A435,PLAN!B:AA,24,0),"")</f>
        <v>0</v>
      </c>
      <c r="M435" s="225" t="str">
        <f>IFERROR(VLOOKUP(A435,PLAN!B:AA,3,0),"")</f>
        <v>2332497-0-C-CN</v>
      </c>
      <c r="N435" s="225">
        <f>IFERROR(VLOOKUP(A435,PLAN!B:AA,2,0),"")</f>
        <v>12125071</v>
      </c>
      <c r="O435" s="290" t="s">
        <v>1686</v>
      </c>
      <c r="P435" s="337" t="s">
        <v>1687</v>
      </c>
      <c r="Q435" s="260">
        <v>8</v>
      </c>
      <c r="R435" s="231" t="str">
        <f>IFERROR(VLOOKUP(P435,[6]Sheet1!$F:$I,4,),"")</f>
        <v/>
      </c>
      <c r="S435" s="232">
        <f>IFERROR(VLOOKUP(A435,PLAN!B:AA,19,0),"")</f>
        <v>46232</v>
      </c>
      <c r="T435" s="225" t="str">
        <f>IFERROR(VLOOKUP(A435,PLAN!B:AA,20,0),"")</f>
        <v>M6</v>
      </c>
      <c r="U435" s="233"/>
      <c r="V435" s="165"/>
      <c r="W435" s="234" t="str">
        <f>IFERROR(VLOOKUP(A435,PLAN!B:AB,21,),"")</f>
        <v>F2</v>
      </c>
      <c r="X435" s="164"/>
      <c r="Y435" s="148" t="s">
        <v>2013</v>
      </c>
      <c r="Z435" s="338">
        <f>VLOOKUP(Y435,PLAN!B:AI,19,0)</f>
        <v>46232</v>
      </c>
    </row>
    <row r="436" spans="1:26" s="163" customFormat="1" ht="21.6" hidden="1" customHeight="1">
      <c r="A436" s="177"/>
      <c r="B436" s="225"/>
      <c r="C436" s="225"/>
      <c r="D436" s="225"/>
      <c r="E436" s="225"/>
      <c r="F436" s="226"/>
      <c r="G436" s="225"/>
      <c r="H436" s="225"/>
      <c r="I436" s="225"/>
      <c r="J436" s="225"/>
      <c r="K436" s="225"/>
      <c r="L436" s="227"/>
      <c r="M436" s="225"/>
      <c r="N436" s="225"/>
      <c r="O436" s="290" t="s">
        <v>1688</v>
      </c>
      <c r="P436" s="258" t="s">
        <v>1689</v>
      </c>
      <c r="Q436" s="154">
        <v>6</v>
      </c>
      <c r="R436" s="231"/>
      <c r="S436" s="232"/>
      <c r="T436" s="225"/>
      <c r="U436" s="233"/>
      <c r="V436" s="165"/>
      <c r="W436" s="234" t="s">
        <v>45</v>
      </c>
      <c r="X436" s="164"/>
      <c r="Y436" s="148"/>
      <c r="Z436" s="338">
        <v>46232</v>
      </c>
    </row>
    <row r="437" spans="1:26" s="163" customFormat="1" ht="21.6" hidden="1" customHeight="1">
      <c r="A437" s="177"/>
      <c r="B437" s="225"/>
      <c r="C437" s="225"/>
      <c r="D437" s="225"/>
      <c r="E437" s="225"/>
      <c r="F437" s="226"/>
      <c r="G437" s="225"/>
      <c r="H437" s="225"/>
      <c r="I437" s="225"/>
      <c r="J437" s="225"/>
      <c r="K437" s="225"/>
      <c r="L437" s="227"/>
      <c r="M437" s="225"/>
      <c r="N437" s="225"/>
      <c r="O437" s="290" t="s">
        <v>1960</v>
      </c>
      <c r="P437" s="258" t="s">
        <v>1961</v>
      </c>
      <c r="Q437" s="154">
        <v>6</v>
      </c>
      <c r="R437" s="231"/>
      <c r="S437" s="232"/>
      <c r="T437" s="225"/>
      <c r="U437" s="233"/>
      <c r="V437" s="165"/>
      <c r="W437" s="234" t="s">
        <v>45</v>
      </c>
      <c r="X437" s="164"/>
      <c r="Y437" s="148"/>
      <c r="Z437" s="338">
        <v>46232</v>
      </c>
    </row>
    <row r="438" spans="1:26" s="163" customFormat="1" ht="21.6" hidden="1" customHeight="1">
      <c r="A438" s="177"/>
      <c r="B438" s="225"/>
      <c r="C438" s="225"/>
      <c r="D438" s="225"/>
      <c r="E438" s="225"/>
      <c r="F438" s="226"/>
      <c r="G438" s="225"/>
      <c r="H438" s="225"/>
      <c r="I438" s="225"/>
      <c r="J438" s="225"/>
      <c r="K438" s="225"/>
      <c r="L438" s="227"/>
      <c r="M438" s="225"/>
      <c r="N438" s="225"/>
      <c r="O438" s="290" t="s">
        <v>2064</v>
      </c>
      <c r="P438" s="258" t="s">
        <v>2065</v>
      </c>
      <c r="Q438" s="154">
        <v>490</v>
      </c>
      <c r="R438" s="231"/>
      <c r="S438" s="232"/>
      <c r="T438" s="225"/>
      <c r="U438" s="233"/>
      <c r="V438" s="165"/>
      <c r="W438" s="234" t="s">
        <v>45</v>
      </c>
      <c r="X438" s="164"/>
      <c r="Y438" s="148"/>
      <c r="Z438" s="338">
        <v>46232</v>
      </c>
    </row>
    <row r="439" spans="1:26" s="163" customFormat="1" ht="21.6" hidden="1" customHeight="1">
      <c r="A439" s="177"/>
      <c r="B439" s="225"/>
      <c r="C439" s="225"/>
      <c r="D439" s="225"/>
      <c r="E439" s="225"/>
      <c r="F439" s="226"/>
      <c r="G439" s="225"/>
      <c r="H439" s="225"/>
      <c r="I439" s="225"/>
      <c r="J439" s="225"/>
      <c r="K439" s="225"/>
      <c r="L439" s="227"/>
      <c r="M439" s="225"/>
      <c r="N439" s="225"/>
      <c r="O439" s="355" t="s">
        <v>2066</v>
      </c>
      <c r="P439" s="258" t="s">
        <v>2067</v>
      </c>
      <c r="Q439" s="154">
        <f>I435-Q435-Q436-Q437-Q438</f>
        <v>309</v>
      </c>
      <c r="R439" s="231"/>
      <c r="S439" s="232"/>
      <c r="T439" s="225"/>
      <c r="U439" s="233"/>
      <c r="V439" s="165"/>
      <c r="W439" s="234" t="s">
        <v>45</v>
      </c>
      <c r="X439" s="164"/>
      <c r="Y439" s="148"/>
      <c r="Z439" s="338">
        <v>46232</v>
      </c>
    </row>
    <row r="440" spans="1:26" s="163" customFormat="1" ht="21.6" hidden="1" customHeight="1">
      <c r="A440" s="177" t="str">
        <f t="shared" si="23"/>
        <v>Aug06-07</v>
      </c>
      <c r="B440" s="225">
        <f>IFERROR(VLOOKUP(A440,PLAN!B:AA,5,0),"")</f>
        <v>11134240</v>
      </c>
      <c r="C440" s="225" t="str">
        <f>IFERROR(VLOOKUP(A440,PLAN!B:AA,6,0),"")</f>
        <v>1436296-J-AK</v>
      </c>
      <c r="D440" s="225" t="str">
        <f>IFERROR(VLOOKUP(A440,PLAN!B:AA,7,0),"")</f>
        <v>APW14R009S CN</v>
      </c>
      <c r="E440" s="225" t="str">
        <f>IFERROR(VLOOKUP(A440,PLAN!B:AA,4,0),"")</f>
        <v>1001924825</v>
      </c>
      <c r="F440" s="226">
        <f>IFERROR(VLOOKUP(A440,PLAN!B:AA,9,0),"")</f>
        <v>46240</v>
      </c>
      <c r="G440" s="225" t="str">
        <f>IFERROR(VLOOKUP(A440,PLAN!B:AA,10,0),"")</f>
        <v>0103569520</v>
      </c>
      <c r="H440" s="225" t="str">
        <f>IFERROR(VLOOKUP(A440,PLAN!B:AA,11,0),"")</f>
        <v>260721A24A</v>
      </c>
      <c r="I440" s="225">
        <f>IFERROR(VLOOKUP(A440,PLAN!B:AA,12,0),"")</f>
        <v>2700</v>
      </c>
      <c r="J440" s="225" t="str">
        <f>IFERROR(VLOOKUP(A440,PLAN!B:AA,15,0),"")</f>
        <v>China</v>
      </c>
      <c r="K440" s="225">
        <f>IFERROR(VLOOKUP(A440,PLAN!B:AA,23,0),"")</f>
        <v>0</v>
      </c>
      <c r="L440" s="227">
        <f>IFERROR(VLOOKUP(A440,PLAN!B:AA,24,0),"")</f>
        <v>0</v>
      </c>
      <c r="M440" s="225" t="str">
        <f>IFERROR(VLOOKUP(A440,PLAN!B:AA,3,0),"")</f>
        <v>2332495-0-C-CN</v>
      </c>
      <c r="N440" s="225">
        <f>IFERROR(VLOOKUP(A440,PLAN!B:AA,2,0),"")</f>
        <v>12125069</v>
      </c>
      <c r="O440" s="290" t="s">
        <v>1447</v>
      </c>
      <c r="P440" s="337" t="s">
        <v>1448</v>
      </c>
      <c r="Q440" s="154">
        <v>99</v>
      </c>
      <c r="R440" s="231" t="str">
        <f>IFERROR(VLOOKUP(P440,[6]Sheet1!$F:$I,4,),"")</f>
        <v/>
      </c>
      <c r="S440" s="232">
        <f>IFERROR(VLOOKUP(A440,PLAN!B:AA,19,0),"")</f>
        <v>46232</v>
      </c>
      <c r="T440" s="225" t="str">
        <f>IFERROR(VLOOKUP(A440,PLAN!B:AA,20,0),"")</f>
        <v>M6</v>
      </c>
      <c r="U440" s="233"/>
      <c r="V440" s="165"/>
      <c r="W440" s="234" t="str">
        <f>IFERROR(VLOOKUP(A440,PLAN!B:AB,21,),"")</f>
        <v>F2</v>
      </c>
      <c r="X440" s="164"/>
      <c r="Y440" s="148" t="s">
        <v>2014</v>
      </c>
      <c r="Z440" s="338">
        <f>VLOOKUP(Y440,PLAN!B:AI,19,0)</f>
        <v>46232</v>
      </c>
    </row>
    <row r="441" spans="1:26" s="163" customFormat="1" ht="21.6" hidden="1" customHeight="1">
      <c r="A441" s="177"/>
      <c r="B441" s="225"/>
      <c r="C441" s="225"/>
      <c r="D441" s="225"/>
      <c r="E441" s="225"/>
      <c r="F441" s="226"/>
      <c r="G441" s="225"/>
      <c r="H441" s="225"/>
      <c r="I441" s="225"/>
      <c r="J441" s="225"/>
      <c r="K441" s="225"/>
      <c r="L441" s="227"/>
      <c r="M441" s="225"/>
      <c r="N441" s="225"/>
      <c r="O441" s="290" t="s">
        <v>1696</v>
      </c>
      <c r="P441" s="258" t="s">
        <v>1697</v>
      </c>
      <c r="Q441" s="154">
        <v>5</v>
      </c>
      <c r="R441" s="231"/>
      <c r="S441" s="232"/>
      <c r="T441" s="225"/>
      <c r="U441" s="233"/>
      <c r="V441" s="165"/>
      <c r="W441" s="234" t="s">
        <v>45</v>
      </c>
      <c r="X441" s="164"/>
      <c r="Y441" s="148"/>
      <c r="Z441" s="338">
        <v>46232</v>
      </c>
    </row>
    <row r="442" spans="1:26" s="163" customFormat="1" ht="21.6" hidden="1" customHeight="1">
      <c r="A442" s="177"/>
      <c r="B442" s="225"/>
      <c r="C442" s="225"/>
      <c r="D442" s="225"/>
      <c r="E442" s="225"/>
      <c r="F442" s="226"/>
      <c r="G442" s="225"/>
      <c r="H442" s="225"/>
      <c r="I442" s="225"/>
      <c r="J442" s="225"/>
      <c r="K442" s="225"/>
      <c r="L442" s="227"/>
      <c r="M442" s="225"/>
      <c r="N442" s="225"/>
      <c r="O442" s="290" t="s">
        <v>2068</v>
      </c>
      <c r="P442" s="258" t="s">
        <v>2069</v>
      </c>
      <c r="Q442" s="154">
        <v>490</v>
      </c>
      <c r="R442" s="231"/>
      <c r="S442" s="232"/>
      <c r="T442" s="225"/>
      <c r="U442" s="233"/>
      <c r="V442" s="165"/>
      <c r="W442" s="234" t="s">
        <v>45</v>
      </c>
      <c r="X442" s="164"/>
      <c r="Y442" s="148"/>
      <c r="Z442" s="338">
        <v>46232</v>
      </c>
    </row>
    <row r="443" spans="1:26" s="163" customFormat="1" ht="21.6" hidden="1" customHeight="1">
      <c r="A443" s="177"/>
      <c r="B443" s="225"/>
      <c r="C443" s="225"/>
      <c r="D443" s="225"/>
      <c r="E443" s="225"/>
      <c r="F443" s="226"/>
      <c r="G443" s="225"/>
      <c r="H443" s="225"/>
      <c r="I443" s="225"/>
      <c r="J443" s="225"/>
      <c r="K443" s="225"/>
      <c r="L443" s="227"/>
      <c r="M443" s="225"/>
      <c r="N443" s="225"/>
      <c r="O443" s="355" t="s">
        <v>2070</v>
      </c>
      <c r="P443" s="258" t="s">
        <v>2071</v>
      </c>
      <c r="Q443" s="154">
        <v>490</v>
      </c>
      <c r="R443" s="231"/>
      <c r="S443" s="232"/>
      <c r="T443" s="225"/>
      <c r="U443" s="233"/>
      <c r="V443" s="165"/>
      <c r="W443" s="234" t="s">
        <v>45</v>
      </c>
      <c r="X443" s="164"/>
      <c r="Y443" s="148"/>
      <c r="Z443" s="338">
        <v>46232</v>
      </c>
    </row>
    <row r="444" spans="1:26" s="163" customFormat="1" ht="21.6" hidden="1" customHeight="1">
      <c r="A444" s="177"/>
      <c r="B444" s="225"/>
      <c r="C444" s="225"/>
      <c r="D444" s="225"/>
      <c r="E444" s="225"/>
      <c r="F444" s="226"/>
      <c r="G444" s="225"/>
      <c r="H444" s="225"/>
      <c r="I444" s="225"/>
      <c r="J444" s="225"/>
      <c r="K444" s="225"/>
      <c r="L444" s="227"/>
      <c r="M444" s="225"/>
      <c r="N444" s="225"/>
      <c r="O444" s="290" t="s">
        <v>2072</v>
      </c>
      <c r="P444" s="258" t="s">
        <v>2073</v>
      </c>
      <c r="Q444" s="154">
        <v>490</v>
      </c>
      <c r="R444" s="231"/>
      <c r="S444" s="232"/>
      <c r="T444" s="225"/>
      <c r="U444" s="233"/>
      <c r="V444" s="165"/>
      <c r="W444" s="234" t="s">
        <v>45</v>
      </c>
      <c r="X444" s="164"/>
      <c r="Y444" s="148"/>
      <c r="Z444" s="338">
        <v>46232</v>
      </c>
    </row>
    <row r="445" spans="1:26" s="163" customFormat="1" ht="21.6" hidden="1" customHeight="1">
      <c r="A445" s="177"/>
      <c r="B445" s="225"/>
      <c r="C445" s="225"/>
      <c r="D445" s="225"/>
      <c r="E445" s="225"/>
      <c r="F445" s="226"/>
      <c r="G445" s="225"/>
      <c r="H445" s="225"/>
      <c r="I445" s="225"/>
      <c r="J445" s="225"/>
      <c r="K445" s="225"/>
      <c r="L445" s="227"/>
      <c r="M445" s="225"/>
      <c r="N445" s="225"/>
      <c r="O445" s="290" t="s">
        <v>2074</v>
      </c>
      <c r="P445" s="258" t="s">
        <v>2075</v>
      </c>
      <c r="Q445" s="154">
        <v>490</v>
      </c>
      <c r="R445" s="231"/>
      <c r="S445" s="232"/>
      <c r="T445" s="225"/>
      <c r="U445" s="233"/>
      <c r="V445" s="165"/>
      <c r="W445" s="234" t="s">
        <v>45</v>
      </c>
      <c r="X445" s="164"/>
      <c r="Y445" s="148"/>
      <c r="Z445" s="338">
        <v>46232</v>
      </c>
    </row>
    <row r="446" spans="1:26" s="163" customFormat="1" ht="21.6" hidden="1" customHeight="1">
      <c r="A446" s="177"/>
      <c r="B446" s="225"/>
      <c r="C446" s="225"/>
      <c r="D446" s="225"/>
      <c r="E446" s="225"/>
      <c r="F446" s="226"/>
      <c r="G446" s="225"/>
      <c r="H446" s="225"/>
      <c r="I446" s="225"/>
      <c r="J446" s="225"/>
      <c r="K446" s="225"/>
      <c r="L446" s="227"/>
      <c r="M446" s="225"/>
      <c r="N446" s="225"/>
      <c r="O446" s="290" t="s">
        <v>2076</v>
      </c>
      <c r="P446" s="258" t="s">
        <v>2077</v>
      </c>
      <c r="Q446" s="154">
        <v>490</v>
      </c>
      <c r="R446" s="231"/>
      <c r="S446" s="232"/>
      <c r="T446" s="225"/>
      <c r="U446" s="233"/>
      <c r="V446" s="165"/>
      <c r="W446" s="234" t="s">
        <v>45</v>
      </c>
      <c r="X446" s="164"/>
      <c r="Y446" s="148"/>
      <c r="Z446" s="338">
        <v>46232</v>
      </c>
    </row>
    <row r="447" spans="1:26" s="163" customFormat="1" ht="21.6" hidden="1" customHeight="1">
      <c r="A447" s="177"/>
      <c r="B447" s="225"/>
      <c r="C447" s="225"/>
      <c r="D447" s="225"/>
      <c r="E447" s="225"/>
      <c r="F447" s="226"/>
      <c r="G447" s="225"/>
      <c r="H447" s="225"/>
      <c r="I447" s="225"/>
      <c r="J447" s="225"/>
      <c r="K447" s="225"/>
      <c r="L447" s="227"/>
      <c r="M447" s="225"/>
      <c r="N447" s="225"/>
      <c r="O447" s="290" t="s">
        <v>2078</v>
      </c>
      <c r="P447" s="258" t="s">
        <v>2079</v>
      </c>
      <c r="Q447" s="154">
        <f>I440-Q440-Q441-Q442-Q443-Q444-Q445-Q446</f>
        <v>146</v>
      </c>
      <c r="R447" s="231"/>
      <c r="S447" s="232"/>
      <c r="T447" s="225"/>
      <c r="U447" s="233"/>
      <c r="V447" s="165"/>
      <c r="W447" s="234" t="s">
        <v>45</v>
      </c>
      <c r="X447" s="164"/>
      <c r="Y447" s="148"/>
      <c r="Z447" s="338">
        <v>46232</v>
      </c>
    </row>
    <row r="448" spans="1:26" s="163" customFormat="1" ht="21.6" hidden="1" customHeight="1">
      <c r="A448" s="177" t="str">
        <f t="shared" si="23"/>
        <v>Aug06-08</v>
      </c>
      <c r="B448" s="225">
        <f>IFERROR(VLOOKUP(A448,PLAN!B:AA,5,0),"")</f>
        <v>11134236</v>
      </c>
      <c r="C448" s="225" t="str">
        <f>IFERROR(VLOOKUP(A448,PLAN!B:AA,6,0),"")</f>
        <v>1136431-Q-AK</v>
      </c>
      <c r="D448" s="225" t="str">
        <f>IFERROR(VLOOKUP(A448,PLAN!B:AA,7,0),"")</f>
        <v>AHW14R007P CN</v>
      </c>
      <c r="E448" s="225" t="str">
        <f>IFERROR(VLOOKUP(A448,PLAN!B:AA,4,0),"")</f>
        <v>1001924826</v>
      </c>
      <c r="F448" s="226">
        <f>IFERROR(VLOOKUP(A448,PLAN!B:AA,9,0),"")</f>
        <v>46240</v>
      </c>
      <c r="G448" s="225" t="str">
        <f>IFERROR(VLOOKUP(A448,PLAN!B:AA,10,0),"")</f>
        <v>0103569522</v>
      </c>
      <c r="H448" s="225" t="str">
        <f>IFERROR(VLOOKUP(A448,PLAN!B:AA,11,0),"")</f>
        <v>260721A25A</v>
      </c>
      <c r="I448" s="225">
        <f>IFERROR(VLOOKUP(A448,PLAN!B:AA,12,0),"")</f>
        <v>2370</v>
      </c>
      <c r="J448" s="225" t="str">
        <f>IFERROR(VLOOKUP(A448,PLAN!B:AA,15,0),"")</f>
        <v>China</v>
      </c>
      <c r="K448" s="225">
        <f>IFERROR(VLOOKUP(A448,PLAN!B:AA,23,0),"")</f>
        <v>0</v>
      </c>
      <c r="L448" s="227">
        <f>IFERROR(VLOOKUP(A448,PLAN!B:AA,24,0),"")</f>
        <v>0</v>
      </c>
      <c r="M448" s="225" t="str">
        <f>IFERROR(VLOOKUP(A448,PLAN!B:AA,3,0),"")</f>
        <v>2332529-0-C-CN</v>
      </c>
      <c r="N448" s="225">
        <f>IFERROR(VLOOKUP(A448,PLAN!B:AA,2,0),"")</f>
        <v>12125103</v>
      </c>
      <c r="O448" s="290" t="s">
        <v>1933</v>
      </c>
      <c r="P448" s="337" t="s">
        <v>1934</v>
      </c>
      <c r="Q448" s="154">
        <v>309</v>
      </c>
      <c r="R448" s="231" t="str">
        <f>IFERROR(VLOOKUP(P448,[6]Sheet1!$F:$I,4,),"")</f>
        <v/>
      </c>
      <c r="S448" s="232">
        <f>IFERROR(VLOOKUP(A448,PLAN!B:AA,19,0),"")</f>
        <v>46232</v>
      </c>
      <c r="T448" s="225" t="str">
        <f>IFERROR(VLOOKUP(A448,PLAN!B:AA,20,0),"")</f>
        <v>M7</v>
      </c>
      <c r="U448" s="233"/>
      <c r="V448" s="165"/>
      <c r="W448" s="234" t="str">
        <f>IFERROR(VLOOKUP(A448,PLAN!B:AB,21,),"")</f>
        <v>F2</v>
      </c>
      <c r="X448" s="164"/>
      <c r="Y448" s="148" t="s">
        <v>2015</v>
      </c>
      <c r="Z448" s="338">
        <f>VLOOKUP(Y448,PLAN!B:AI,19,0)</f>
        <v>46232</v>
      </c>
    </row>
    <row r="449" spans="1:26" s="163" customFormat="1" ht="21.6" hidden="1" customHeight="1">
      <c r="A449" s="177">
        <f t="shared" si="23"/>
        <v>0</v>
      </c>
      <c r="B449" s="225" t="str">
        <f>IFERROR(VLOOKUP(A449,PLAN!B:AA,5,0),"")</f>
        <v/>
      </c>
      <c r="C449" s="225" t="str">
        <f>IFERROR(VLOOKUP(A449,PLAN!B:AA,6,0),"")</f>
        <v/>
      </c>
      <c r="D449" s="225" t="str">
        <f>IFERROR(VLOOKUP(A449,PLAN!B:AA,7,0),"")</f>
        <v/>
      </c>
      <c r="E449" s="225" t="str">
        <f>IFERROR(VLOOKUP(A449,PLAN!B:AA,4,0),"")</f>
        <v/>
      </c>
      <c r="F449" s="226" t="str">
        <f>IFERROR(VLOOKUP(A449,PLAN!B:AA,9,0),"")</f>
        <v/>
      </c>
      <c r="G449" s="225" t="str">
        <f>IFERROR(VLOOKUP(A449,PLAN!B:AA,10,0),"")</f>
        <v/>
      </c>
      <c r="H449" s="225" t="str">
        <f>IFERROR(VLOOKUP(A449,PLAN!B:AA,11,0),"")</f>
        <v/>
      </c>
      <c r="I449" s="225" t="str">
        <f>IFERROR(VLOOKUP(A449,PLAN!B:AA,12,0),"")</f>
        <v/>
      </c>
      <c r="J449" s="225" t="str">
        <f>IFERROR(VLOOKUP(A449,PLAN!B:AA,15,0),"")</f>
        <v/>
      </c>
      <c r="K449" s="225" t="str">
        <f>IFERROR(VLOOKUP(A449,PLAN!B:AA,23,0),"")</f>
        <v/>
      </c>
      <c r="L449" s="227" t="str">
        <f>IFERROR(VLOOKUP(A449,PLAN!B:AA,24,0),"")</f>
        <v/>
      </c>
      <c r="M449" s="225" t="str">
        <f>IFERROR(VLOOKUP(A449,PLAN!B:AA,3,0),"")</f>
        <v/>
      </c>
      <c r="N449" s="225" t="str">
        <f>IFERROR(VLOOKUP(A449,PLAN!B:AA,2,0),"")</f>
        <v/>
      </c>
      <c r="O449" s="290" t="s">
        <v>2017</v>
      </c>
      <c r="P449" s="337" t="s">
        <v>2018</v>
      </c>
      <c r="Q449" s="154">
        <v>495</v>
      </c>
      <c r="R449" s="231" t="str">
        <f>IFERROR(VLOOKUP(P449,[6]Sheet1!$F:$I,4,),"")</f>
        <v/>
      </c>
      <c r="S449" s="232" t="str">
        <f>IFERROR(VLOOKUP(A449,PLAN!B:AA,19,0),"")</f>
        <v/>
      </c>
      <c r="T449" s="225" t="str">
        <f>IFERROR(VLOOKUP(A449,PLAN!B:AA,20,0),"")</f>
        <v/>
      </c>
      <c r="U449" s="233"/>
      <c r="V449" s="165"/>
      <c r="W449" s="234" t="s">
        <v>45</v>
      </c>
      <c r="X449" s="164"/>
      <c r="Y449" s="148"/>
      <c r="Z449" s="338">
        <v>46232</v>
      </c>
    </row>
    <row r="450" spans="1:26" s="163" customFormat="1" ht="21.6" hidden="1" customHeight="1">
      <c r="A450" s="177">
        <f t="shared" si="23"/>
        <v>0</v>
      </c>
      <c r="B450" s="225" t="str">
        <f>IFERROR(VLOOKUP(A450,PLAN!B:AA,5,0),"")</f>
        <v/>
      </c>
      <c r="C450" s="225" t="str">
        <f>IFERROR(VLOOKUP(A450,PLAN!B:AA,6,0),"")</f>
        <v/>
      </c>
      <c r="D450" s="225" t="str">
        <f>IFERROR(VLOOKUP(A450,PLAN!B:AA,7,0),"")</f>
        <v/>
      </c>
      <c r="E450" s="225" t="str">
        <f>IFERROR(VLOOKUP(A450,PLAN!B:AA,4,0),"")</f>
        <v/>
      </c>
      <c r="F450" s="226" t="str">
        <f>IFERROR(VLOOKUP(A450,PLAN!B:AA,9,0),"")</f>
        <v/>
      </c>
      <c r="G450" s="225" t="str">
        <f>IFERROR(VLOOKUP(A450,PLAN!B:AA,10,0),"")</f>
        <v/>
      </c>
      <c r="H450" s="225" t="str">
        <f>IFERROR(VLOOKUP(A450,PLAN!B:AA,11,0),"")</f>
        <v/>
      </c>
      <c r="I450" s="225" t="str">
        <f>IFERROR(VLOOKUP(A450,PLAN!B:AA,12,0),"")</f>
        <v/>
      </c>
      <c r="J450" s="225" t="str">
        <f>IFERROR(VLOOKUP(A450,PLAN!B:AA,15,0),"")</f>
        <v/>
      </c>
      <c r="K450" s="225" t="str">
        <f>IFERROR(VLOOKUP(A450,PLAN!B:AA,23,0),"")</f>
        <v/>
      </c>
      <c r="L450" s="227" t="str">
        <f>IFERROR(VLOOKUP(A450,PLAN!B:AA,24,0),"")</f>
        <v/>
      </c>
      <c r="M450" s="225" t="str">
        <f>IFERROR(VLOOKUP(A450,PLAN!B:AA,3,0),"")</f>
        <v/>
      </c>
      <c r="N450" s="225" t="str">
        <f>IFERROR(VLOOKUP(A450,PLAN!B:AA,2,0),"")</f>
        <v/>
      </c>
      <c r="O450" s="290" t="s">
        <v>2019</v>
      </c>
      <c r="P450" s="337" t="s">
        <v>2020</v>
      </c>
      <c r="Q450" s="154">
        <v>496</v>
      </c>
      <c r="R450" s="231" t="str">
        <f>IFERROR(VLOOKUP(P450,[6]Sheet1!$F:$I,4,),"")</f>
        <v/>
      </c>
      <c r="S450" s="232" t="str">
        <f>IFERROR(VLOOKUP(A450,PLAN!B:AA,19,0),"")</f>
        <v/>
      </c>
      <c r="T450" s="225" t="str">
        <f>IFERROR(VLOOKUP(A450,PLAN!B:AA,20,0),"")</f>
        <v/>
      </c>
      <c r="U450" s="233"/>
      <c r="V450" s="165"/>
      <c r="W450" s="234" t="s">
        <v>45</v>
      </c>
      <c r="X450" s="164"/>
      <c r="Y450" s="148"/>
      <c r="Z450" s="338">
        <v>46232</v>
      </c>
    </row>
    <row r="451" spans="1:26" s="163" customFormat="1" ht="21.6" hidden="1" customHeight="1">
      <c r="A451" s="177">
        <f t="shared" si="23"/>
        <v>0</v>
      </c>
      <c r="B451" s="225" t="str">
        <f>IFERROR(VLOOKUP(A451,PLAN!B:AA,5,0),"")</f>
        <v/>
      </c>
      <c r="C451" s="225" t="str">
        <f>IFERROR(VLOOKUP(A451,PLAN!B:AA,6,0),"")</f>
        <v/>
      </c>
      <c r="D451" s="225" t="str">
        <f>IFERROR(VLOOKUP(A451,PLAN!B:AA,7,0),"")</f>
        <v/>
      </c>
      <c r="E451" s="225" t="str">
        <f>IFERROR(VLOOKUP(A451,PLAN!B:AA,4,0),"")</f>
        <v/>
      </c>
      <c r="F451" s="226" t="str">
        <f>IFERROR(VLOOKUP(A451,PLAN!B:AA,9,0),"")</f>
        <v/>
      </c>
      <c r="G451" s="225" t="str">
        <f>IFERROR(VLOOKUP(A451,PLAN!B:AA,10,0),"")</f>
        <v/>
      </c>
      <c r="H451" s="225" t="str">
        <f>IFERROR(VLOOKUP(A451,PLAN!B:AA,11,0),"")</f>
        <v/>
      </c>
      <c r="I451" s="225" t="str">
        <f>IFERROR(VLOOKUP(A451,PLAN!B:AA,12,0),"")</f>
        <v/>
      </c>
      <c r="J451" s="225" t="str">
        <f>IFERROR(VLOOKUP(A451,PLAN!B:AA,15,0),"")</f>
        <v/>
      </c>
      <c r="K451" s="225" t="str">
        <f>IFERROR(VLOOKUP(A451,PLAN!B:AA,23,0),"")</f>
        <v/>
      </c>
      <c r="L451" s="227" t="str">
        <f>IFERROR(VLOOKUP(A451,PLAN!B:AA,24,0),"")</f>
        <v/>
      </c>
      <c r="M451" s="225" t="str">
        <f>IFERROR(VLOOKUP(A451,PLAN!B:AA,3,0),"")</f>
        <v/>
      </c>
      <c r="N451" s="225" t="str">
        <f>IFERROR(VLOOKUP(A451,PLAN!B:AA,2,0),"")</f>
        <v/>
      </c>
      <c r="O451" s="290" t="s">
        <v>2021</v>
      </c>
      <c r="P451" s="257" t="s">
        <v>2022</v>
      </c>
      <c r="Q451" s="154">
        <v>495</v>
      </c>
      <c r="R451" s="231" t="str">
        <f>IFERROR(VLOOKUP(P451,[6]Sheet1!$F:$I,4,),"")</f>
        <v/>
      </c>
      <c r="S451" s="232" t="str">
        <f>IFERROR(VLOOKUP(A451,PLAN!B:AA,19,0),"")</f>
        <v/>
      </c>
      <c r="T451" s="225" t="str">
        <f>IFERROR(VLOOKUP(A451,PLAN!B:AA,20,0),"")</f>
        <v/>
      </c>
      <c r="U451" s="233"/>
      <c r="V451" s="165"/>
      <c r="W451" s="234" t="s">
        <v>45</v>
      </c>
      <c r="X451" s="164"/>
      <c r="Y451" s="148"/>
      <c r="Z451" s="338">
        <v>46232</v>
      </c>
    </row>
    <row r="452" spans="1:26" s="163" customFormat="1" ht="21.6" hidden="1" customHeight="1">
      <c r="A452" s="177">
        <f t="shared" si="23"/>
        <v>0</v>
      </c>
      <c r="B452" s="225" t="str">
        <f>IFERROR(VLOOKUP(A452,PLAN!B:AA,5,0),"")</f>
        <v/>
      </c>
      <c r="C452" s="225" t="str">
        <f>IFERROR(VLOOKUP(A452,PLAN!B:AA,6,0),"")</f>
        <v/>
      </c>
      <c r="D452" s="225" t="str">
        <f>IFERROR(VLOOKUP(A452,PLAN!B:AA,7,0),"")</f>
        <v/>
      </c>
      <c r="E452" s="225" t="str">
        <f>IFERROR(VLOOKUP(A452,PLAN!B:AA,4,0),"")</f>
        <v/>
      </c>
      <c r="F452" s="226" t="str">
        <f>IFERROR(VLOOKUP(A452,PLAN!B:AA,9,0),"")</f>
        <v/>
      </c>
      <c r="G452" s="225" t="str">
        <f>IFERROR(VLOOKUP(A452,PLAN!B:AA,10,0),"")</f>
        <v/>
      </c>
      <c r="H452" s="225" t="str">
        <f>IFERROR(VLOOKUP(A452,PLAN!B:AA,11,0),"")</f>
        <v/>
      </c>
      <c r="I452" s="225" t="str">
        <f>IFERROR(VLOOKUP(A452,PLAN!B:AA,12,0),"")</f>
        <v/>
      </c>
      <c r="J452" s="225" t="str">
        <f>IFERROR(VLOOKUP(A452,PLAN!B:AA,15,0),"")</f>
        <v/>
      </c>
      <c r="K452" s="225" t="str">
        <f>IFERROR(VLOOKUP(A452,PLAN!B:AA,23,0),"")</f>
        <v/>
      </c>
      <c r="L452" s="227" t="str">
        <f>IFERROR(VLOOKUP(A452,PLAN!B:AA,24,0),"")</f>
        <v/>
      </c>
      <c r="M452" s="225" t="str">
        <f>IFERROR(VLOOKUP(A452,PLAN!B:AA,3,0),"")</f>
        <v/>
      </c>
      <c r="N452" s="225" t="str">
        <f>IFERROR(VLOOKUP(A452,PLAN!B:AA,2,0),"")</f>
        <v/>
      </c>
      <c r="O452" s="290" t="s">
        <v>2023</v>
      </c>
      <c r="P452" s="258" t="s">
        <v>2024</v>
      </c>
      <c r="Q452" s="154">
        <f>I448-Q448-Q449-Q450-Q451-Q453</f>
        <v>79</v>
      </c>
      <c r="R452" s="231" t="str">
        <f>IFERROR(VLOOKUP(P452,[6]Sheet1!$F:$I,4,),"")</f>
        <v/>
      </c>
      <c r="S452" s="232" t="str">
        <f>IFERROR(VLOOKUP(A452,PLAN!B:AA,19,0),"")</f>
        <v/>
      </c>
      <c r="T452" s="225" t="str">
        <f>IFERROR(VLOOKUP(A452,PLAN!B:AA,20,0),"")</f>
        <v/>
      </c>
      <c r="U452" s="233"/>
      <c r="V452" s="165"/>
      <c r="W452" s="234" t="s">
        <v>45</v>
      </c>
      <c r="X452" s="164"/>
      <c r="Y452" s="148"/>
      <c r="Z452" s="338">
        <v>46232</v>
      </c>
    </row>
    <row r="453" spans="1:26" s="163" customFormat="1" ht="21.6" hidden="1" customHeight="1">
      <c r="A453" s="177">
        <f t="shared" si="23"/>
        <v>0</v>
      </c>
      <c r="B453" s="225" t="str">
        <f>IFERROR(VLOOKUP(A453,PLAN!B:AA,5,0),"")</f>
        <v/>
      </c>
      <c r="C453" s="225" t="str">
        <f>IFERROR(VLOOKUP(A453,PLAN!B:AA,6,0),"")</f>
        <v/>
      </c>
      <c r="D453" s="225" t="str">
        <f>IFERROR(VLOOKUP(A453,PLAN!B:AA,7,0),"")</f>
        <v/>
      </c>
      <c r="E453" s="225" t="str">
        <f>IFERROR(VLOOKUP(A453,PLAN!B:AA,4,0),"")</f>
        <v/>
      </c>
      <c r="F453" s="226" t="str">
        <f>IFERROR(VLOOKUP(A453,PLAN!B:AA,9,0),"")</f>
        <v/>
      </c>
      <c r="G453" s="225" t="str">
        <f>IFERROR(VLOOKUP(A453,PLAN!B:AA,10,0),"")</f>
        <v/>
      </c>
      <c r="H453" s="225" t="str">
        <f>IFERROR(VLOOKUP(A453,PLAN!B:AA,11,0),"")</f>
        <v/>
      </c>
      <c r="I453" s="225" t="str">
        <f>IFERROR(VLOOKUP(A453,PLAN!B:AA,12,0),"")</f>
        <v/>
      </c>
      <c r="J453" s="225" t="str">
        <f>IFERROR(VLOOKUP(A453,PLAN!B:AA,15,0),"")</f>
        <v/>
      </c>
      <c r="K453" s="225" t="str">
        <f>IFERROR(VLOOKUP(A453,PLAN!B:AA,23,0),"")</f>
        <v/>
      </c>
      <c r="L453" s="227" t="str">
        <f>IFERROR(VLOOKUP(A453,PLAN!B:AA,24,0),"")</f>
        <v/>
      </c>
      <c r="M453" s="225" t="str">
        <f>IFERROR(VLOOKUP(A453,PLAN!B:AA,3,0),"")</f>
        <v/>
      </c>
      <c r="N453" s="225" t="str">
        <f>IFERROR(VLOOKUP(A453,PLAN!B:AA,2,0),"")</f>
        <v/>
      </c>
      <c r="O453" s="290" t="s">
        <v>2025</v>
      </c>
      <c r="P453" s="337" t="s">
        <v>2026</v>
      </c>
      <c r="Q453" s="154">
        <v>496</v>
      </c>
      <c r="R453" s="231" t="str">
        <f>IFERROR(VLOOKUP(P453,[6]Sheet1!$F:$I,4,),"")</f>
        <v/>
      </c>
      <c r="S453" s="232" t="str">
        <f>IFERROR(VLOOKUP(A453,PLAN!B:AA,19,0),"")</f>
        <v/>
      </c>
      <c r="T453" s="225" t="str">
        <f>IFERROR(VLOOKUP(A453,PLAN!B:AA,20,0),"")</f>
        <v/>
      </c>
      <c r="U453" s="233"/>
      <c r="V453" s="165"/>
      <c r="W453" s="234" t="s">
        <v>45</v>
      </c>
      <c r="X453" s="164"/>
      <c r="Y453" s="148"/>
      <c r="Z453" s="338">
        <v>46232</v>
      </c>
    </row>
    <row r="454" spans="1:26" s="163" customFormat="1" ht="21.6" hidden="1" customHeight="1">
      <c r="A454" s="177" t="str">
        <f t="shared" si="23"/>
        <v>Aug06-09</v>
      </c>
      <c r="B454" s="225">
        <f>IFERROR(VLOOKUP(A454,PLAN!B:AA,5,0),"")</f>
        <v>11134235</v>
      </c>
      <c r="C454" s="225" t="str">
        <f>IFERROR(VLOOKUP(A454,PLAN!B:AA,6,0),"")</f>
        <v>1036068-S-AK</v>
      </c>
      <c r="D454" s="225" t="str">
        <f>IFERROR(VLOOKUP(A454,PLAN!B:AA,7,0),"")</f>
        <v>AHW14R001S CN</v>
      </c>
      <c r="E454" s="225" t="str">
        <f>IFERROR(VLOOKUP(A454,PLAN!B:AA,4,0),"")</f>
        <v>1001924827</v>
      </c>
      <c r="F454" s="226">
        <f>IFERROR(VLOOKUP(A454,PLAN!B:AA,9,0),"")</f>
        <v>46240</v>
      </c>
      <c r="G454" s="225" t="str">
        <f>IFERROR(VLOOKUP(A454,PLAN!B:AA,10,0),"")</f>
        <v>0103569523</v>
      </c>
      <c r="H454" s="225" t="str">
        <f>IFERROR(VLOOKUP(A454,PLAN!B:AA,11,0),"")</f>
        <v>260721A26A</v>
      </c>
      <c r="I454" s="225">
        <f>IFERROR(VLOOKUP(A454,PLAN!B:AA,12,0),"")</f>
        <v>2386</v>
      </c>
      <c r="J454" s="225" t="str">
        <f>IFERROR(VLOOKUP(A454,PLAN!B:AA,15,0),"")</f>
        <v>China</v>
      </c>
      <c r="K454" s="225">
        <f>IFERROR(VLOOKUP(A454,PLAN!B:AA,23,0),"")</f>
        <v>0</v>
      </c>
      <c r="L454" s="227">
        <f>IFERROR(VLOOKUP(A454,PLAN!B:AA,24,0),"")</f>
        <v>0</v>
      </c>
      <c r="M454" s="225" t="str">
        <f>IFERROR(VLOOKUP(A454,PLAN!B:AA,3,0),"")</f>
        <v>2332192-0-C-CN</v>
      </c>
      <c r="N454" s="225">
        <f>IFERROR(VLOOKUP(A454,PLAN!B:AA,2,0),"")</f>
        <v>12120774</v>
      </c>
      <c r="O454" s="290" t="s">
        <v>2060</v>
      </c>
      <c r="P454" s="258" t="s">
        <v>2061</v>
      </c>
      <c r="Q454" s="312">
        <v>1260</v>
      </c>
      <c r="R454" s="231" t="str">
        <f>IFERROR(VLOOKUP(P454,[6]Sheet1!$F:$I,4,),"")</f>
        <v/>
      </c>
      <c r="S454" s="232">
        <f>IFERROR(VLOOKUP(A454,PLAN!B:AA,19,0),"")</f>
        <v>46232</v>
      </c>
      <c r="T454" s="225" t="str">
        <f>IFERROR(VLOOKUP(A454,PLAN!B:AA,20,0),"")</f>
        <v>M8</v>
      </c>
      <c r="U454" s="233"/>
      <c r="V454" s="165"/>
      <c r="W454" s="234" t="str">
        <f>IFERROR(VLOOKUP(A454,PLAN!B:AB,21,),"")</f>
        <v>CAG</v>
      </c>
      <c r="X454" s="164"/>
      <c r="Y454" s="148" t="s">
        <v>2016</v>
      </c>
      <c r="Z454" s="338">
        <f>VLOOKUP(Y454,PLAN!B:AI,19,0)</f>
        <v>46232</v>
      </c>
    </row>
    <row r="455" spans="1:26" s="163" customFormat="1" ht="21.6" hidden="1" customHeight="1">
      <c r="A455" s="177">
        <f t="shared" si="23"/>
        <v>0</v>
      </c>
      <c r="B455" s="225" t="str">
        <f>IFERROR(VLOOKUP(A455,PLAN!B:AA,5,0),"")</f>
        <v/>
      </c>
      <c r="C455" s="225" t="str">
        <f>IFERROR(VLOOKUP(A455,PLAN!B:AA,6,0),"")</f>
        <v/>
      </c>
      <c r="D455" s="225" t="str">
        <f>IFERROR(VLOOKUP(A455,PLAN!B:AA,7,0),"")</f>
        <v/>
      </c>
      <c r="E455" s="225" t="str">
        <f>IFERROR(VLOOKUP(A455,PLAN!B:AA,4,0),"")</f>
        <v/>
      </c>
      <c r="F455" s="226" t="str">
        <f>IFERROR(VLOOKUP(A455,PLAN!B:AA,9,0),"")</f>
        <v/>
      </c>
      <c r="G455" s="225" t="str">
        <f>IFERROR(VLOOKUP(A455,PLAN!B:AA,10,0),"")</f>
        <v/>
      </c>
      <c r="H455" s="225" t="str">
        <f>IFERROR(VLOOKUP(A455,PLAN!B:AA,11,0),"")</f>
        <v/>
      </c>
      <c r="I455" s="225" t="str">
        <f>IFERROR(VLOOKUP(A455,PLAN!B:AA,12,0),"")</f>
        <v/>
      </c>
      <c r="J455" s="225" t="str">
        <f>IFERROR(VLOOKUP(A455,PLAN!B:AA,15,0),"")</f>
        <v/>
      </c>
      <c r="K455" s="225" t="str">
        <f>IFERROR(VLOOKUP(A455,PLAN!B:AA,23,0),"")</f>
        <v/>
      </c>
      <c r="L455" s="227" t="str">
        <f>IFERROR(VLOOKUP(A455,PLAN!B:AA,24,0),"")</f>
        <v/>
      </c>
      <c r="M455" s="225" t="str">
        <f>IFERROR(VLOOKUP(A455,PLAN!B:AA,3,0),"")</f>
        <v/>
      </c>
      <c r="N455" s="225" t="str">
        <f>IFERROR(VLOOKUP(A455,PLAN!B:AA,2,0),"")</f>
        <v/>
      </c>
      <c r="O455" s="290" t="s">
        <v>2062</v>
      </c>
      <c r="P455" s="258" t="s">
        <v>2063</v>
      </c>
      <c r="Q455" s="312">
        <f>I454-Q454</f>
        <v>1126</v>
      </c>
      <c r="R455" s="231" t="str">
        <f>IFERROR(VLOOKUP(P455,[6]Sheet1!$F:$I,4,),"")</f>
        <v/>
      </c>
      <c r="S455" s="232" t="str">
        <f>IFERROR(VLOOKUP(A455,PLAN!B:AA,19,0),"")</f>
        <v/>
      </c>
      <c r="T455" s="225" t="str">
        <f>IFERROR(VLOOKUP(A455,PLAN!B:AA,20,0),"")</f>
        <v/>
      </c>
      <c r="U455" s="233"/>
      <c r="V455" s="165"/>
      <c r="W455" s="234" t="s">
        <v>252</v>
      </c>
      <c r="X455" s="164"/>
      <c r="Y455" s="148"/>
      <c r="Z455" s="338">
        <v>46232</v>
      </c>
    </row>
    <row r="456" spans="1:26" s="163" customFormat="1" ht="31.2" hidden="1" customHeight="1">
      <c r="A456" s="177" t="str">
        <f t="shared" si="23"/>
        <v>Aug07-01</v>
      </c>
      <c r="B456" s="225">
        <f>IFERROR(VLOOKUP(A456,PLAN!B:AA,5,0),"")</f>
        <v>11134342</v>
      </c>
      <c r="C456" s="225" t="str">
        <f>IFERROR(VLOOKUP(A456,PLAN!B:AA,6,0),"")</f>
        <v>1036068-S-AK-P</v>
      </c>
      <c r="D456" s="225" t="str">
        <f>IFERROR(VLOOKUP(A456,PLAN!B:AA,7,0),"")</f>
        <v>AHW14R001S CN</v>
      </c>
      <c r="E456" s="225" t="str">
        <f>IFERROR(VLOOKUP(A456,PLAN!B:AA,4,0),"")</f>
        <v>1001926608</v>
      </c>
      <c r="F456" s="226">
        <f>IFERROR(VLOOKUP(A456,PLAN!B:AA,9,0),"")</f>
        <v>46241</v>
      </c>
      <c r="G456" s="225" t="str">
        <f>IFERROR(VLOOKUP(A456,PLAN!B:AA,10,0),"")</f>
        <v>0103573307</v>
      </c>
      <c r="H456" s="225" t="str">
        <f>IFERROR(VLOOKUP(A456,PLAN!B:AA,11,0),"")</f>
        <v>260709A47B</v>
      </c>
      <c r="I456" s="225">
        <f>IFERROR(VLOOKUP(A456,PLAN!B:AA,12,0),"")</f>
        <v>5</v>
      </c>
      <c r="J456" s="225" t="str">
        <f>IFERROR(VLOOKUP(A456,PLAN!B:AA,15,0),"")</f>
        <v>China</v>
      </c>
      <c r="K456" s="225">
        <f>IFERROR(VLOOKUP(A456,PLAN!B:AA,23,0),"")</f>
        <v>0</v>
      </c>
      <c r="L456" s="227">
        <f>IFERROR(VLOOKUP(A456,PLAN!B:AA,24,0),"")</f>
        <v>0</v>
      </c>
      <c r="M456" s="225" t="str">
        <f>IFERROR(VLOOKUP(A456,PLAN!B:AA,3,0),"")</f>
        <v>2332192-0-C-PH</v>
      </c>
      <c r="N456" s="225">
        <f>IFERROR(VLOOKUP(A456,PLAN!B:AA,2,0),"")</f>
        <v>12134058</v>
      </c>
      <c r="O456" s="290" t="s">
        <v>771</v>
      </c>
      <c r="P456" s="258" t="s">
        <v>772</v>
      </c>
      <c r="Q456" s="352">
        <f>I456</f>
        <v>5</v>
      </c>
      <c r="R456" s="231" t="str">
        <f>IFERROR(VLOOKUP(P456,[6]Sheet1!$F:$I,4,),"")</f>
        <v/>
      </c>
      <c r="S456" s="232">
        <f>IFERROR(VLOOKUP(A456,PLAN!B:AA,19,0),"")</f>
        <v>46233</v>
      </c>
      <c r="T456" s="225" t="str">
        <f>IFERROR(VLOOKUP(A456,PLAN!B:AA,20,0),"")</f>
        <v>M1</v>
      </c>
      <c r="U456" s="233"/>
      <c r="V456" s="165"/>
      <c r="W456" s="234" t="str">
        <f>IFERROR(VLOOKUP(A456,PLAN!B:AB,21,),"")</f>
        <v>F3</v>
      </c>
      <c r="X456" s="164"/>
      <c r="Y456" s="148" t="s">
        <v>2140</v>
      </c>
      <c r="Z456" s="338">
        <f>VLOOKUP(Y456,PLAN!B:AI,19,0)</f>
        <v>46233</v>
      </c>
    </row>
    <row r="457" spans="1:26" s="163" customFormat="1" ht="31.2" hidden="1" customHeight="1">
      <c r="A457" s="177" t="str">
        <f t="shared" si="23"/>
        <v>Aug07-02</v>
      </c>
      <c r="B457" s="225">
        <f>IFERROR(VLOOKUP(A457,PLAN!B:AA,5,0),"")</f>
        <v>11134237</v>
      </c>
      <c r="C457" s="225" t="str">
        <f>IFERROR(VLOOKUP(A457,PLAN!B:AA,6,0),"")</f>
        <v>1436196-Q-A</v>
      </c>
      <c r="D457" s="225" t="str">
        <f>IFERROR(VLOOKUP(A457,PLAN!B:AA,7,0),"")</f>
        <v>AHW14R004S CN</v>
      </c>
      <c r="E457" s="225" t="str">
        <f>IFERROR(VLOOKUP(A457,PLAN!B:AA,4,0),"")</f>
        <v>1001926590</v>
      </c>
      <c r="F457" s="226">
        <f>IFERROR(VLOOKUP(A457,PLAN!B:AA,9,0),"")</f>
        <v>46241</v>
      </c>
      <c r="G457" s="225" t="str">
        <f>IFERROR(VLOOKUP(A457,PLAN!B:AA,10,0),"")</f>
        <v>0103573288</v>
      </c>
      <c r="H457" s="225" t="str">
        <f>IFERROR(VLOOKUP(A457,PLAN!B:AA,11,0),"")</f>
        <v>260723A01A</v>
      </c>
      <c r="I457" s="225">
        <f>IFERROR(VLOOKUP(A457,PLAN!B:AA,12,0),"")</f>
        <v>3586</v>
      </c>
      <c r="J457" s="225" t="str">
        <f>IFERROR(VLOOKUP(A457,PLAN!B:AA,15,0),"")</f>
        <v>China</v>
      </c>
      <c r="K457" s="225">
        <f>IFERROR(VLOOKUP(A457,PLAN!B:AA,23,0),"")</f>
        <v>0</v>
      </c>
      <c r="L457" s="227">
        <f>IFERROR(VLOOKUP(A457,PLAN!B:AA,24,0),"")</f>
        <v>0</v>
      </c>
      <c r="M457" s="225" t="str">
        <f>IFERROR(VLOOKUP(A457,PLAN!B:AA,3,0),"")</f>
        <v>2332200-0-C-CN</v>
      </c>
      <c r="N457" s="225">
        <f>IFERROR(VLOOKUP(A457,PLAN!B:AA,2,0),"")</f>
        <v>12125012</v>
      </c>
      <c r="O457" s="290" t="s">
        <v>2033</v>
      </c>
      <c r="P457" s="258" t="s">
        <v>2034</v>
      </c>
      <c r="Q457" s="154">
        <v>849</v>
      </c>
      <c r="R457" s="231" t="str">
        <f>IFERROR(VLOOKUP(P457,[6]Sheet1!$F:$I,4,),"")</f>
        <v/>
      </c>
      <c r="S457" s="232">
        <f>IFERROR(VLOOKUP(A457,PLAN!B:AA,19,0),"")</f>
        <v>46233</v>
      </c>
      <c r="T457" s="225" t="str">
        <f>IFERROR(VLOOKUP(A457,PLAN!B:AA,20,0),"")</f>
        <v>M1</v>
      </c>
      <c r="U457" s="233"/>
      <c r="V457" s="165"/>
      <c r="W457" s="234" t="str">
        <f>IFERROR(VLOOKUP(A457,PLAN!B:AB,21,),"")</f>
        <v>F3</v>
      </c>
      <c r="X457" s="164"/>
      <c r="Y457" s="148" t="s">
        <v>2141</v>
      </c>
      <c r="Z457" s="338">
        <f>VLOOKUP(Y457,PLAN!B:AI,19,0)</f>
        <v>46233</v>
      </c>
    </row>
    <row r="458" spans="1:26" s="163" customFormat="1" ht="31.2" hidden="1" customHeight="1">
      <c r="A458" s="177"/>
      <c r="B458" s="225"/>
      <c r="C458" s="225"/>
      <c r="D458" s="225"/>
      <c r="E458" s="225"/>
      <c r="F458" s="226"/>
      <c r="G458" s="225"/>
      <c r="H458" s="225"/>
      <c r="I458" s="225"/>
      <c r="J458" s="225"/>
      <c r="K458" s="225"/>
      <c r="L458" s="227"/>
      <c r="M458" s="225"/>
      <c r="N458" s="225"/>
      <c r="O458" s="290" t="s">
        <v>2157</v>
      </c>
      <c r="P458" s="258" t="s">
        <v>2158</v>
      </c>
      <c r="Q458" s="154">
        <v>1260</v>
      </c>
      <c r="R458" s="231"/>
      <c r="S458" s="232"/>
      <c r="T458" s="225"/>
      <c r="U458" s="233"/>
      <c r="V458" s="165"/>
      <c r="W458" s="234" t="s">
        <v>40</v>
      </c>
      <c r="X458" s="164"/>
      <c r="Y458" s="148"/>
      <c r="Z458" s="338">
        <v>46233</v>
      </c>
    </row>
    <row r="459" spans="1:26" s="163" customFormat="1" ht="31.2" hidden="1" customHeight="1">
      <c r="A459" s="177"/>
      <c r="B459" s="225"/>
      <c r="C459" s="225"/>
      <c r="D459" s="225"/>
      <c r="E459" s="225"/>
      <c r="F459" s="226"/>
      <c r="G459" s="225"/>
      <c r="H459" s="225"/>
      <c r="I459" s="225"/>
      <c r="J459" s="225"/>
      <c r="K459" s="225"/>
      <c r="L459" s="227"/>
      <c r="M459" s="225"/>
      <c r="N459" s="225"/>
      <c r="O459" s="290" t="s">
        <v>2159</v>
      </c>
      <c r="P459" s="258" t="s">
        <v>2160</v>
      </c>
      <c r="Q459" s="154">
        <v>1260</v>
      </c>
      <c r="R459" s="231"/>
      <c r="S459" s="232"/>
      <c r="T459" s="225"/>
      <c r="U459" s="233"/>
      <c r="V459" s="165"/>
      <c r="W459" s="234" t="s">
        <v>40</v>
      </c>
      <c r="X459" s="164"/>
      <c r="Y459" s="148"/>
      <c r="Z459" s="338">
        <v>46233</v>
      </c>
    </row>
    <row r="460" spans="1:26" s="163" customFormat="1" ht="31.2" hidden="1" customHeight="1">
      <c r="A460" s="177"/>
      <c r="B460" s="225"/>
      <c r="C460" s="225"/>
      <c r="D460" s="225"/>
      <c r="E460" s="225"/>
      <c r="F460" s="226"/>
      <c r="G460" s="225"/>
      <c r="H460" s="225"/>
      <c r="I460" s="225"/>
      <c r="J460" s="225"/>
      <c r="K460" s="225"/>
      <c r="L460" s="227"/>
      <c r="M460" s="225"/>
      <c r="N460" s="225"/>
      <c r="O460" s="290" t="s">
        <v>2161</v>
      </c>
      <c r="P460" s="258" t="s">
        <v>2162</v>
      </c>
      <c r="Q460" s="353">
        <f>I457-Q457-Q458-Q459</f>
        <v>217</v>
      </c>
      <c r="R460" s="231"/>
      <c r="S460" s="232"/>
      <c r="T460" s="225"/>
      <c r="U460" s="233"/>
      <c r="V460" s="165"/>
      <c r="W460" s="234" t="s">
        <v>40</v>
      </c>
      <c r="X460" s="164"/>
      <c r="Y460" s="148"/>
      <c r="Z460" s="338">
        <v>46233</v>
      </c>
    </row>
    <row r="461" spans="1:26" s="163" customFormat="1" ht="31.2" hidden="1" customHeight="1">
      <c r="A461" s="177" t="str">
        <f t="shared" si="23"/>
        <v>Aug07-18</v>
      </c>
      <c r="B461" s="225">
        <f>IFERROR(VLOOKUP(A461,PLAN!B:AA,5,0),"")</f>
        <v>11134235</v>
      </c>
      <c r="C461" s="225" t="str">
        <f>IFERROR(VLOOKUP(A461,PLAN!B:AA,6,0),"")</f>
        <v>1036068-S-AK</v>
      </c>
      <c r="D461" s="225" t="str">
        <f>IFERROR(VLOOKUP(A461,PLAN!B:AA,7,0),"")</f>
        <v>AHW14R001S CN</v>
      </c>
      <c r="E461" s="225" t="str">
        <f>IFERROR(VLOOKUP(A461,PLAN!B:AA,4,0),"")</f>
        <v>1001926855</v>
      </c>
      <c r="F461" s="226">
        <f>IFERROR(VLOOKUP(A461,PLAN!B:AA,9,0),"")</f>
        <v>46241</v>
      </c>
      <c r="G461" s="225" t="str">
        <f>IFERROR(VLOOKUP(A461,PLAN!B:AA,10,0),"")</f>
        <v>0103573652</v>
      </c>
      <c r="H461" s="225" t="str">
        <f>IFERROR(VLOOKUP(A461,PLAN!B:AA,11,0),"")</f>
        <v>260713A03B</v>
      </c>
      <c r="I461" s="225">
        <f>IFERROR(VLOOKUP(A461,PLAN!B:AA,12,0),"")</f>
        <v>5</v>
      </c>
      <c r="J461" s="225" t="str">
        <f>IFERROR(VLOOKUP(A461,PLAN!B:AA,15,0),"")</f>
        <v>China</v>
      </c>
      <c r="K461" s="225">
        <f>IFERROR(VLOOKUP(A461,PLAN!B:AA,23,0),"")</f>
        <v>0</v>
      </c>
      <c r="L461" s="227">
        <f>IFERROR(VLOOKUP(A461,PLAN!B:AA,24,0),"")</f>
        <v>0</v>
      </c>
      <c r="M461" s="225" t="str">
        <f>IFERROR(VLOOKUP(A461,PLAN!B:AA,3,0),"")</f>
        <v>2332192-0-C-CN</v>
      </c>
      <c r="N461" s="225">
        <f>IFERROR(VLOOKUP(A461,PLAN!B:AA,2,0),"")</f>
        <v>12120774</v>
      </c>
      <c r="O461" s="290" t="s">
        <v>832</v>
      </c>
      <c r="P461" s="258" t="s">
        <v>833</v>
      </c>
      <c r="Q461" s="352">
        <f t="shared" ref="Q461:Q512" si="25">I461</f>
        <v>5</v>
      </c>
      <c r="R461" s="231" t="str">
        <f>IFERROR(VLOOKUP(P461,[6]Sheet1!$F:$I,4,),"")</f>
        <v/>
      </c>
      <c r="S461" s="232">
        <f>IFERROR(VLOOKUP(A461,PLAN!B:AA,19,0),"")</f>
        <v>46233</v>
      </c>
      <c r="T461" s="225" t="str">
        <f>IFERROR(VLOOKUP(A461,PLAN!B:AA,20,0),"")</f>
        <v>M2</v>
      </c>
      <c r="U461" s="233"/>
      <c r="V461" s="165"/>
      <c r="W461" s="234" t="str">
        <f>IFERROR(VLOOKUP(A461,PLAN!B:AB,21,),"")</f>
        <v>F3</v>
      </c>
      <c r="X461" s="164"/>
      <c r="Y461" s="148" t="s">
        <v>2203</v>
      </c>
      <c r="Z461" s="338">
        <f>VLOOKUP(Y461,PLAN!B:AI,19,0)</f>
        <v>46233</v>
      </c>
    </row>
    <row r="462" spans="1:26" s="163" customFormat="1" ht="31.2" hidden="1" customHeight="1">
      <c r="A462" s="177" t="str">
        <f t="shared" ref="A462" si="26">Y462</f>
        <v>Aug07-03</v>
      </c>
      <c r="B462" s="225">
        <f>IFERROR(VLOOKUP(A462,PLAN!B:AA,5,0),"")</f>
        <v>11134237</v>
      </c>
      <c r="C462" s="225" t="str">
        <f>IFERROR(VLOOKUP(A462,PLAN!B:AA,6,0),"")</f>
        <v>1436196-Q-A</v>
      </c>
      <c r="D462" s="225" t="str">
        <f>IFERROR(VLOOKUP(A462,PLAN!B:AA,7,0),"")</f>
        <v>AHW14R004S CN</v>
      </c>
      <c r="E462" s="225" t="str">
        <f>IFERROR(VLOOKUP(A462,PLAN!B:AA,4,0),"")</f>
        <v>1001926591</v>
      </c>
      <c r="F462" s="226">
        <f>IFERROR(VLOOKUP(A462,PLAN!B:AA,9,0),"")</f>
        <v>46241</v>
      </c>
      <c r="G462" s="225" t="str">
        <f>IFERROR(VLOOKUP(A462,PLAN!B:AA,10,0),"")</f>
        <v>0103573289</v>
      </c>
      <c r="H462" s="225" t="str">
        <f>IFERROR(VLOOKUP(A462,PLAN!B:AA,11,0),"")</f>
        <v>260723A02A</v>
      </c>
      <c r="I462" s="225">
        <f>IFERROR(VLOOKUP(A462,PLAN!B:AA,12,0),"")</f>
        <v>3586</v>
      </c>
      <c r="J462" s="225" t="str">
        <f>IFERROR(VLOOKUP(A462,PLAN!B:AA,15,0),"")</f>
        <v>China</v>
      </c>
      <c r="K462" s="225">
        <f>IFERROR(VLOOKUP(A462,PLAN!B:AA,23,0),"")</f>
        <v>0</v>
      </c>
      <c r="L462" s="227">
        <f>IFERROR(VLOOKUP(A462,PLAN!B:AA,24,0),"")</f>
        <v>0</v>
      </c>
      <c r="M462" s="225" t="str">
        <f>IFERROR(VLOOKUP(A462,PLAN!B:AA,3,0),"")</f>
        <v>2332200-0-C-CN</v>
      </c>
      <c r="N462" s="225">
        <f>IFERROR(VLOOKUP(A462,PLAN!B:AA,2,0),"")</f>
        <v>12125012</v>
      </c>
      <c r="O462" s="290" t="s">
        <v>2204</v>
      </c>
      <c r="P462" s="258" t="s">
        <v>2205</v>
      </c>
      <c r="Q462" s="154">
        <v>1260</v>
      </c>
      <c r="R462" s="231" t="str">
        <f>IFERROR(VLOOKUP(P462,[6]Sheet1!$F:$I,4,),"")</f>
        <v/>
      </c>
      <c r="S462" s="232">
        <f>IFERROR(VLOOKUP(A462,PLAN!B:AA,19,0),"")</f>
        <v>46233</v>
      </c>
      <c r="T462" s="225" t="str">
        <f>IFERROR(VLOOKUP(A462,PLAN!B:AA,20,0),"")</f>
        <v>M2</v>
      </c>
      <c r="U462" s="233"/>
      <c r="V462" s="165"/>
      <c r="W462" s="234" t="str">
        <f>IFERROR(VLOOKUP(A462,PLAN!B:AB,21,),"")</f>
        <v>F3</v>
      </c>
      <c r="X462" s="164"/>
      <c r="Y462" s="148" t="s">
        <v>2142</v>
      </c>
      <c r="Z462" s="338">
        <f>VLOOKUP(Y462,PLAN!B:AI,19,0)</f>
        <v>46233</v>
      </c>
    </row>
    <row r="463" spans="1:26" s="163" customFormat="1" ht="31.2" hidden="1" customHeight="1">
      <c r="A463" s="177"/>
      <c r="B463" s="225"/>
      <c r="C463" s="225"/>
      <c r="D463" s="225"/>
      <c r="E463" s="225"/>
      <c r="F463" s="226"/>
      <c r="G463" s="225"/>
      <c r="H463" s="225"/>
      <c r="I463" s="225"/>
      <c r="J463" s="225"/>
      <c r="K463" s="225"/>
      <c r="L463" s="227"/>
      <c r="M463" s="225"/>
      <c r="N463" s="225"/>
      <c r="O463" s="290" t="s">
        <v>2206</v>
      </c>
      <c r="P463" s="258" t="s">
        <v>2207</v>
      </c>
      <c r="Q463" s="154">
        <v>1260</v>
      </c>
      <c r="R463" s="231"/>
      <c r="S463" s="232"/>
      <c r="T463" s="225"/>
      <c r="U463" s="233"/>
      <c r="V463" s="165"/>
      <c r="W463" s="234" t="s">
        <v>40</v>
      </c>
      <c r="X463" s="164"/>
      <c r="Y463" s="148"/>
      <c r="Z463" s="338">
        <v>46233</v>
      </c>
    </row>
    <row r="464" spans="1:26" s="163" customFormat="1" ht="31.2" hidden="1" customHeight="1">
      <c r="A464" s="177"/>
      <c r="B464" s="225"/>
      <c r="C464" s="225"/>
      <c r="D464" s="225"/>
      <c r="E464" s="225"/>
      <c r="F464" s="226"/>
      <c r="G464" s="225"/>
      <c r="H464" s="225"/>
      <c r="I464" s="225"/>
      <c r="J464" s="225"/>
      <c r="K464" s="225"/>
      <c r="L464" s="227"/>
      <c r="M464" s="225"/>
      <c r="N464" s="225"/>
      <c r="O464" s="290" t="s">
        <v>2208</v>
      </c>
      <c r="P464" s="258" t="s">
        <v>2209</v>
      </c>
      <c r="Q464" s="154">
        <f>I462-Q462-Q463</f>
        <v>1066</v>
      </c>
      <c r="R464" s="231"/>
      <c r="S464" s="232"/>
      <c r="T464" s="225"/>
      <c r="U464" s="233"/>
      <c r="V464" s="165"/>
      <c r="W464" s="234" t="s">
        <v>40</v>
      </c>
      <c r="X464" s="164"/>
      <c r="Y464" s="148"/>
      <c r="Z464" s="338">
        <v>46233</v>
      </c>
    </row>
    <row r="465" spans="1:26" s="163" customFormat="1" ht="31.2" hidden="1" customHeight="1">
      <c r="A465" s="177" t="str">
        <f t="shared" si="23"/>
        <v>Aug07-04</v>
      </c>
      <c r="B465" s="225">
        <f>IFERROR(VLOOKUP(A465,PLAN!B:AA,5,0),"")</f>
        <v>11134237</v>
      </c>
      <c r="C465" s="225" t="str">
        <f>IFERROR(VLOOKUP(A465,PLAN!B:AA,6,0),"")</f>
        <v>1436196-Q-A</v>
      </c>
      <c r="D465" s="225" t="str">
        <f>IFERROR(VLOOKUP(A465,PLAN!B:AA,7,0),"")</f>
        <v>AHW14R004S CN</v>
      </c>
      <c r="E465" s="225" t="str">
        <f>IFERROR(VLOOKUP(A465,PLAN!B:AA,4,0),"")</f>
        <v>1001926592</v>
      </c>
      <c r="F465" s="226">
        <f>IFERROR(VLOOKUP(A465,PLAN!B:AA,9,0),"")</f>
        <v>46241</v>
      </c>
      <c r="G465" s="225" t="str">
        <f>IFERROR(VLOOKUP(A465,PLAN!B:AA,10,0),"")</f>
        <v>0103573290</v>
      </c>
      <c r="H465" s="225" t="str">
        <f>IFERROR(VLOOKUP(A465,PLAN!B:AA,11,0),"")</f>
        <v>260723A03A</v>
      </c>
      <c r="I465" s="225">
        <f>IFERROR(VLOOKUP(A465,PLAN!B:AA,12,0),"")</f>
        <v>2389</v>
      </c>
      <c r="J465" s="225" t="str">
        <f>IFERROR(VLOOKUP(A465,PLAN!B:AA,15,0),"")</f>
        <v>China</v>
      </c>
      <c r="K465" s="225">
        <f>IFERROR(VLOOKUP(A465,PLAN!B:AA,23,0),"")</f>
        <v>3</v>
      </c>
      <c r="L465" s="227">
        <f>IFERROR(VLOOKUP(A465,PLAN!B:AA,24,0),"")</f>
        <v>0</v>
      </c>
      <c r="M465" s="225" t="str">
        <f>IFERROR(VLOOKUP(A465,PLAN!B:AA,3,0),"")</f>
        <v>2332200-0-C-CN</v>
      </c>
      <c r="N465" s="225">
        <f>IFERROR(VLOOKUP(A465,PLAN!B:AA,2,0),"")</f>
        <v>12125012</v>
      </c>
      <c r="O465" s="290" t="s">
        <v>2037</v>
      </c>
      <c r="P465" s="258" t="s">
        <v>2038</v>
      </c>
      <c r="Q465" s="154">
        <v>134</v>
      </c>
      <c r="R465" s="231" t="str">
        <f>IFERROR(VLOOKUP(P465,[6]Sheet1!$F:$I,4,),"")</f>
        <v/>
      </c>
      <c r="S465" s="232">
        <f>IFERROR(VLOOKUP(A465,PLAN!B:AA,19,0),"")</f>
        <v>46233</v>
      </c>
      <c r="T465" s="225" t="str">
        <f>IFERROR(VLOOKUP(A465,PLAN!B:AA,20,0),"")</f>
        <v>M3</v>
      </c>
      <c r="U465" s="233"/>
      <c r="V465" s="165"/>
      <c r="W465" s="234" t="str">
        <f>IFERROR(VLOOKUP(A465,PLAN!B:AB,21,),"")</f>
        <v>F3</v>
      </c>
      <c r="X465" s="164"/>
      <c r="Y465" s="148" t="s">
        <v>2143</v>
      </c>
      <c r="Z465" s="338">
        <f>VLOOKUP(Y465,PLAN!B:AI,19,0)</f>
        <v>46233</v>
      </c>
    </row>
    <row r="466" spans="1:26" s="163" customFormat="1" ht="31.2" hidden="1" customHeight="1">
      <c r="A466" s="177"/>
      <c r="B466" s="225"/>
      <c r="C466" s="225"/>
      <c r="D466" s="225"/>
      <c r="E466" s="225"/>
      <c r="F466" s="226"/>
      <c r="G466" s="225"/>
      <c r="H466" s="225"/>
      <c r="I466" s="225"/>
      <c r="J466" s="225"/>
      <c r="K466" s="225"/>
      <c r="L466" s="227"/>
      <c r="M466" s="225"/>
      <c r="N466" s="225"/>
      <c r="O466" s="290" t="s">
        <v>2161</v>
      </c>
      <c r="P466" s="258" t="s">
        <v>2162</v>
      </c>
      <c r="Q466" s="154">
        <v>1043</v>
      </c>
      <c r="R466" s="231"/>
      <c r="S466" s="232"/>
      <c r="T466" s="225"/>
      <c r="U466" s="233"/>
      <c r="V466" s="165"/>
      <c r="W466" s="234" t="s">
        <v>40</v>
      </c>
      <c r="X466" s="164"/>
      <c r="Y466" s="148"/>
      <c r="Z466" s="338">
        <v>46233</v>
      </c>
    </row>
    <row r="467" spans="1:26" s="163" customFormat="1" ht="31.2" hidden="1" customHeight="1">
      <c r="A467" s="177"/>
      <c r="B467" s="225"/>
      <c r="C467" s="225"/>
      <c r="D467" s="225"/>
      <c r="E467" s="225"/>
      <c r="F467" s="226"/>
      <c r="G467" s="225"/>
      <c r="H467" s="225"/>
      <c r="I467" s="225"/>
      <c r="J467" s="225"/>
      <c r="K467" s="225"/>
      <c r="L467" s="227"/>
      <c r="M467" s="225"/>
      <c r="N467" s="225"/>
      <c r="O467" s="290" t="s">
        <v>2210</v>
      </c>
      <c r="P467" s="258" t="s">
        <v>2211</v>
      </c>
      <c r="Q467" s="154">
        <f>I465-Q465-Q466</f>
        <v>1212</v>
      </c>
      <c r="R467" s="231"/>
      <c r="S467" s="232"/>
      <c r="T467" s="225"/>
      <c r="U467" s="233"/>
      <c r="V467" s="165"/>
      <c r="W467" s="234" t="s">
        <v>40</v>
      </c>
      <c r="X467" s="164"/>
      <c r="Y467" s="148"/>
      <c r="Z467" s="338">
        <v>46233</v>
      </c>
    </row>
    <row r="468" spans="1:26" s="163" customFormat="1" ht="31.2" hidden="1" customHeight="1">
      <c r="A468" s="177" t="str">
        <f t="shared" si="23"/>
        <v>Aug07-05</v>
      </c>
      <c r="B468" s="225">
        <f>IFERROR(VLOOKUP(A468,PLAN!B:AA,5,0),"")</f>
        <v>11134240</v>
      </c>
      <c r="C468" s="225" t="str">
        <f>IFERROR(VLOOKUP(A468,PLAN!B:AA,6,0),"")</f>
        <v>1436296-J-AK</v>
      </c>
      <c r="D468" s="225" t="str">
        <f>IFERROR(VLOOKUP(A468,PLAN!B:AA,7,0),"")</f>
        <v>APW14R009S CN</v>
      </c>
      <c r="E468" s="225" t="str">
        <f>IFERROR(VLOOKUP(A468,PLAN!B:AA,4,0),"")</f>
        <v>1001926593</v>
      </c>
      <c r="F468" s="226">
        <f>IFERROR(VLOOKUP(A468,PLAN!B:AA,9,0),"")</f>
        <v>46241</v>
      </c>
      <c r="G468" s="225" t="str">
        <f>IFERROR(VLOOKUP(A468,PLAN!B:AA,10,0),"")</f>
        <v>0103573291</v>
      </c>
      <c r="H468" s="225" t="str">
        <f>IFERROR(VLOOKUP(A468,PLAN!B:AA,11,0),"")</f>
        <v>260723A04A</v>
      </c>
      <c r="I468" s="225">
        <f>IFERROR(VLOOKUP(A468,PLAN!B:AA,12,0),"")</f>
        <v>203</v>
      </c>
      <c r="J468" s="225" t="str">
        <f>IFERROR(VLOOKUP(A468,PLAN!B:AA,15,0),"")</f>
        <v>China</v>
      </c>
      <c r="K468" s="225">
        <f>IFERROR(VLOOKUP(A468,PLAN!B:AA,23,0),"")</f>
        <v>3</v>
      </c>
      <c r="L468" s="227">
        <f>IFERROR(VLOOKUP(A468,PLAN!B:AA,24,0),"")</f>
        <v>0</v>
      </c>
      <c r="M468" s="225" t="str">
        <f>IFERROR(VLOOKUP(A468,PLAN!B:AA,3,0),"")</f>
        <v>2332495-0-C-CN</v>
      </c>
      <c r="N468" s="225">
        <f>IFERROR(VLOOKUP(A468,PLAN!B:AA,2,0),"")</f>
        <v>12125069</v>
      </c>
      <c r="O468" s="290" t="s">
        <v>1692</v>
      </c>
      <c r="P468" s="258" t="s">
        <v>1693</v>
      </c>
      <c r="Q468" s="154">
        <v>6</v>
      </c>
      <c r="R468" s="231" t="str">
        <f>IFERROR(VLOOKUP(P468,[6]Sheet1!$F:$I,4,),"")</f>
        <v/>
      </c>
      <c r="S468" s="232">
        <f>IFERROR(VLOOKUP(A468,PLAN!B:AA,19,0),"")</f>
        <v>46233</v>
      </c>
      <c r="T468" s="225" t="str">
        <f>IFERROR(VLOOKUP(A468,PLAN!B:AA,20,0),"")</f>
        <v>M4</v>
      </c>
      <c r="U468" s="233"/>
      <c r="V468" s="165"/>
      <c r="W468" s="234" t="str">
        <f>IFERROR(VLOOKUP(A468,PLAN!B:AB,21,),"")</f>
        <v>F3</v>
      </c>
      <c r="X468" s="164"/>
      <c r="Y468" s="148" t="s">
        <v>2144</v>
      </c>
      <c r="Z468" s="338">
        <f>VLOOKUP(Y468,PLAN!B:AI,19,0)</f>
        <v>46233</v>
      </c>
    </row>
    <row r="469" spans="1:26" s="163" customFormat="1" ht="31.2" hidden="1" customHeight="1">
      <c r="A469" s="177"/>
      <c r="B469" s="225"/>
      <c r="C469" s="225"/>
      <c r="D469" s="225"/>
      <c r="E469" s="225"/>
      <c r="F469" s="226"/>
      <c r="G469" s="225"/>
      <c r="H469" s="225"/>
      <c r="I469" s="225"/>
      <c r="J469" s="225"/>
      <c r="K469" s="225"/>
      <c r="L469" s="227"/>
      <c r="M469" s="225"/>
      <c r="N469" s="225"/>
      <c r="O469" s="290" t="s">
        <v>1694</v>
      </c>
      <c r="P469" s="258" t="s">
        <v>1695</v>
      </c>
      <c r="Q469" s="154">
        <v>6</v>
      </c>
      <c r="R469" s="231"/>
      <c r="S469" s="232"/>
      <c r="T469" s="225"/>
      <c r="U469" s="233"/>
      <c r="V469" s="165"/>
      <c r="W469" s="234" t="s">
        <v>40</v>
      </c>
      <c r="X469" s="164"/>
      <c r="Y469" s="148"/>
      <c r="Z469" s="338">
        <v>46233</v>
      </c>
    </row>
    <row r="470" spans="1:26" s="163" customFormat="1" ht="31.2" hidden="1" customHeight="1">
      <c r="A470" s="177"/>
      <c r="B470" s="225"/>
      <c r="C470" s="225"/>
      <c r="D470" s="225"/>
      <c r="E470" s="225"/>
      <c r="F470" s="226"/>
      <c r="G470" s="225"/>
      <c r="H470" s="225"/>
      <c r="I470" s="225"/>
      <c r="J470" s="225"/>
      <c r="K470" s="225"/>
      <c r="L470" s="227"/>
      <c r="M470" s="225"/>
      <c r="N470" s="225"/>
      <c r="O470" s="290" t="s">
        <v>1696</v>
      </c>
      <c r="P470" s="258" t="s">
        <v>1697</v>
      </c>
      <c r="Q470" s="154">
        <v>6</v>
      </c>
      <c r="R470" s="231"/>
      <c r="S470" s="232"/>
      <c r="T470" s="225"/>
      <c r="U470" s="233"/>
      <c r="V470" s="165"/>
      <c r="W470" s="234" t="s">
        <v>40</v>
      </c>
      <c r="X470" s="164"/>
      <c r="Y470" s="148"/>
      <c r="Z470" s="338">
        <v>46233</v>
      </c>
    </row>
    <row r="471" spans="1:26" s="163" customFormat="1" ht="31.2" hidden="1" customHeight="1">
      <c r="A471" s="177"/>
      <c r="B471" s="225"/>
      <c r="C471" s="225"/>
      <c r="D471" s="225"/>
      <c r="E471" s="225"/>
      <c r="F471" s="226"/>
      <c r="G471" s="225"/>
      <c r="H471" s="225"/>
      <c r="I471" s="225"/>
      <c r="J471" s="225"/>
      <c r="K471" s="225"/>
      <c r="L471" s="227"/>
      <c r="M471" s="225"/>
      <c r="N471" s="225"/>
      <c r="O471" s="290" t="s">
        <v>1716</v>
      </c>
      <c r="P471" s="258" t="s">
        <v>1717</v>
      </c>
      <c r="Q471" s="154">
        <v>6</v>
      </c>
      <c r="R471" s="231"/>
      <c r="S471" s="232"/>
      <c r="T471" s="225"/>
      <c r="U471" s="233"/>
      <c r="V471" s="165"/>
      <c r="W471" s="234" t="s">
        <v>40</v>
      </c>
      <c r="X471" s="164"/>
      <c r="Y471" s="148"/>
      <c r="Z471" s="338">
        <v>46233</v>
      </c>
    </row>
    <row r="472" spans="1:26" s="163" customFormat="1" ht="31.2" hidden="1" customHeight="1">
      <c r="A472" s="177"/>
      <c r="B472" s="225"/>
      <c r="C472" s="225"/>
      <c r="D472" s="225"/>
      <c r="E472" s="225"/>
      <c r="F472" s="226"/>
      <c r="G472" s="225"/>
      <c r="H472" s="225"/>
      <c r="I472" s="225"/>
      <c r="J472" s="225"/>
      <c r="K472" s="225"/>
      <c r="L472" s="227"/>
      <c r="M472" s="225"/>
      <c r="N472" s="225"/>
      <c r="O472" s="290" t="s">
        <v>1718</v>
      </c>
      <c r="P472" s="258" t="s">
        <v>1719</v>
      </c>
      <c r="Q472" s="154">
        <v>5</v>
      </c>
      <c r="R472" s="231"/>
      <c r="S472" s="232"/>
      <c r="T472" s="225"/>
      <c r="U472" s="233"/>
      <c r="V472" s="165"/>
      <c r="W472" s="234" t="s">
        <v>40</v>
      </c>
      <c r="X472" s="164"/>
      <c r="Y472" s="148"/>
      <c r="Z472" s="338">
        <v>46233</v>
      </c>
    </row>
    <row r="473" spans="1:26" s="163" customFormat="1" ht="31.2" hidden="1" customHeight="1">
      <c r="A473" s="177"/>
      <c r="B473" s="225"/>
      <c r="C473" s="225"/>
      <c r="D473" s="225"/>
      <c r="E473" s="225"/>
      <c r="F473" s="226"/>
      <c r="G473" s="225"/>
      <c r="H473" s="225"/>
      <c r="I473" s="225"/>
      <c r="J473" s="225"/>
      <c r="K473" s="225"/>
      <c r="L473" s="227"/>
      <c r="M473" s="225"/>
      <c r="N473" s="225"/>
      <c r="O473" s="335" t="s">
        <v>1720</v>
      </c>
      <c r="P473" s="258" t="s">
        <v>1721</v>
      </c>
      <c r="Q473" s="334">
        <v>21</v>
      </c>
      <c r="R473" s="231"/>
      <c r="S473" s="232"/>
      <c r="T473" s="225"/>
      <c r="U473" s="233"/>
      <c r="V473" s="165"/>
      <c r="W473" s="234" t="s">
        <v>40</v>
      </c>
      <c r="X473" s="164"/>
      <c r="Y473" s="148"/>
      <c r="Z473" s="338">
        <v>46233</v>
      </c>
    </row>
    <row r="474" spans="1:26" s="163" customFormat="1" ht="31.2" hidden="1" customHeight="1">
      <c r="A474" s="177"/>
      <c r="B474" s="225"/>
      <c r="C474" s="225"/>
      <c r="D474" s="225"/>
      <c r="E474" s="225"/>
      <c r="F474" s="226"/>
      <c r="G474" s="225"/>
      <c r="H474" s="225"/>
      <c r="I474" s="225"/>
      <c r="J474" s="225"/>
      <c r="K474" s="225"/>
      <c r="L474" s="227"/>
      <c r="M474" s="225"/>
      <c r="N474" s="225"/>
      <c r="O474" s="290" t="s">
        <v>2078</v>
      </c>
      <c r="P474" s="258" t="s">
        <v>2079</v>
      </c>
      <c r="Q474" s="154">
        <f>I468-Q468-Q469-Q470-Q471-Q472-Q473</f>
        <v>153</v>
      </c>
      <c r="R474" s="231"/>
      <c r="S474" s="232"/>
      <c r="T474" s="225"/>
      <c r="U474" s="233"/>
      <c r="V474" s="165"/>
      <c r="W474" s="234" t="s">
        <v>40</v>
      </c>
      <c r="X474" s="164"/>
      <c r="Y474" s="148"/>
      <c r="Z474" s="338">
        <v>46233</v>
      </c>
    </row>
    <row r="475" spans="1:26" s="163" customFormat="1" ht="31.2" hidden="1" customHeight="1">
      <c r="A475" s="177" t="str">
        <f t="shared" si="23"/>
        <v>Aug07-06</v>
      </c>
      <c r="B475" s="225">
        <f>IFERROR(VLOOKUP(A475,PLAN!B:AA,5,0),"")</f>
        <v>11134240</v>
      </c>
      <c r="C475" s="225" t="str">
        <f>IFERROR(VLOOKUP(A475,PLAN!B:AA,6,0),"")</f>
        <v>1436296-J-AK</v>
      </c>
      <c r="D475" s="225" t="str">
        <f>IFERROR(VLOOKUP(A475,PLAN!B:AA,7,0),"")</f>
        <v>APW14R009S CN</v>
      </c>
      <c r="E475" s="225" t="str">
        <f>IFERROR(VLOOKUP(A475,PLAN!B:AA,4,0),"")</f>
        <v>1001926594</v>
      </c>
      <c r="F475" s="226">
        <f>IFERROR(VLOOKUP(A475,PLAN!B:AA,9,0),"")</f>
        <v>46241</v>
      </c>
      <c r="G475" s="225" t="str">
        <f>IFERROR(VLOOKUP(A475,PLAN!B:AA,10,0),"")</f>
        <v>0103573292</v>
      </c>
      <c r="H475" s="225" t="str">
        <f>IFERROR(VLOOKUP(A475,PLAN!B:AA,11,0),"")</f>
        <v>260723A05A</v>
      </c>
      <c r="I475" s="225">
        <f>IFERROR(VLOOKUP(A475,PLAN!B:AA,12,0),"")</f>
        <v>2160</v>
      </c>
      <c r="J475" s="225" t="str">
        <f>IFERROR(VLOOKUP(A475,PLAN!B:AA,15,0),"")</f>
        <v>China</v>
      </c>
      <c r="K475" s="225">
        <f>IFERROR(VLOOKUP(A475,PLAN!B:AA,23,0),"")</f>
        <v>0</v>
      </c>
      <c r="L475" s="227">
        <f>IFERROR(VLOOKUP(A475,PLAN!B:AA,24,0),"")</f>
        <v>0</v>
      </c>
      <c r="M475" s="225" t="str">
        <f>IFERROR(VLOOKUP(A475,PLAN!B:AA,3,0),"")</f>
        <v>2332495-0-C-CN</v>
      </c>
      <c r="N475" s="225">
        <f>IFERROR(VLOOKUP(A475,PLAN!B:AA,2,0),"")</f>
        <v>12125069</v>
      </c>
      <c r="O475" s="290" t="s">
        <v>2235</v>
      </c>
      <c r="P475" s="258" t="s">
        <v>2236</v>
      </c>
      <c r="Q475" s="352">
        <v>490</v>
      </c>
      <c r="R475" s="231" t="str">
        <f>IFERROR(VLOOKUP(P475,[6]Sheet1!$F:$I,4,),"")</f>
        <v/>
      </c>
      <c r="S475" s="232">
        <f>IFERROR(VLOOKUP(A475,PLAN!B:AA,19,0),"")</f>
        <v>46233</v>
      </c>
      <c r="T475" s="225" t="str">
        <f>IFERROR(VLOOKUP(A475,PLAN!B:AA,20,0),"")</f>
        <v>M4</v>
      </c>
      <c r="U475" s="233"/>
      <c r="V475" s="165"/>
      <c r="W475" s="234" t="str">
        <f>IFERROR(VLOOKUP(A475,PLAN!B:AB,21,),"")</f>
        <v>F3</v>
      </c>
      <c r="X475" s="164"/>
      <c r="Y475" s="148" t="s">
        <v>2145</v>
      </c>
      <c r="Z475" s="338">
        <f>VLOOKUP(Y475,PLAN!B:AI,19,0)</f>
        <v>46233</v>
      </c>
    </row>
    <row r="476" spans="1:26" s="163" customFormat="1" ht="31.2" hidden="1" customHeight="1">
      <c r="A476" s="177"/>
      <c r="B476" s="225"/>
      <c r="C476" s="225"/>
      <c r="D476" s="225"/>
      <c r="E476" s="225"/>
      <c r="F476" s="226"/>
      <c r="G476" s="225"/>
      <c r="H476" s="225"/>
      <c r="I476" s="225"/>
      <c r="J476" s="225"/>
      <c r="K476" s="225"/>
      <c r="L476" s="227"/>
      <c r="M476" s="225"/>
      <c r="N476" s="225"/>
      <c r="O476" s="290" t="s">
        <v>2237</v>
      </c>
      <c r="P476" s="258" t="s">
        <v>2238</v>
      </c>
      <c r="Q476" s="352">
        <v>490</v>
      </c>
      <c r="R476" s="231"/>
      <c r="S476" s="232"/>
      <c r="T476" s="225"/>
      <c r="U476" s="233"/>
      <c r="V476" s="165"/>
      <c r="W476" s="234" t="s">
        <v>40</v>
      </c>
      <c r="X476" s="164"/>
      <c r="Y476" s="148"/>
      <c r="Z476" s="338">
        <v>46233</v>
      </c>
    </row>
    <row r="477" spans="1:26" s="163" customFormat="1" ht="31.2" hidden="1" customHeight="1">
      <c r="A477" s="177"/>
      <c r="B477" s="225"/>
      <c r="C477" s="225"/>
      <c r="D477" s="225"/>
      <c r="E477" s="225"/>
      <c r="F477" s="226"/>
      <c r="G477" s="225"/>
      <c r="H477" s="225"/>
      <c r="I477" s="225"/>
      <c r="J477" s="225"/>
      <c r="K477" s="225"/>
      <c r="L477" s="227"/>
      <c r="M477" s="225"/>
      <c r="N477" s="225"/>
      <c r="O477" s="290" t="s">
        <v>2239</v>
      </c>
      <c r="P477" s="258" t="s">
        <v>2240</v>
      </c>
      <c r="Q477" s="352">
        <v>490</v>
      </c>
      <c r="R477" s="231"/>
      <c r="S477" s="232"/>
      <c r="T477" s="225"/>
      <c r="U477" s="233"/>
      <c r="V477" s="165"/>
      <c r="W477" s="234" t="s">
        <v>40</v>
      </c>
      <c r="X477" s="164"/>
      <c r="Y477" s="148"/>
      <c r="Z477" s="338">
        <v>46233</v>
      </c>
    </row>
    <row r="478" spans="1:26" s="163" customFormat="1" ht="31.2" hidden="1" customHeight="1">
      <c r="A478" s="177"/>
      <c r="B478" s="225"/>
      <c r="C478" s="225"/>
      <c r="D478" s="225"/>
      <c r="E478" s="225"/>
      <c r="F478" s="226"/>
      <c r="G478" s="225"/>
      <c r="H478" s="225"/>
      <c r="I478" s="225"/>
      <c r="J478" s="225"/>
      <c r="K478" s="225"/>
      <c r="L478" s="227"/>
      <c r="M478" s="225"/>
      <c r="N478" s="225"/>
      <c r="O478" s="290" t="s">
        <v>2241</v>
      </c>
      <c r="P478" s="258" t="s">
        <v>2242</v>
      </c>
      <c r="Q478" s="352">
        <v>490</v>
      </c>
      <c r="R478" s="231"/>
      <c r="S478" s="232"/>
      <c r="T478" s="225"/>
      <c r="U478" s="233"/>
      <c r="V478" s="165"/>
      <c r="W478" s="234" t="s">
        <v>40</v>
      </c>
      <c r="X478" s="164"/>
      <c r="Y478" s="148"/>
      <c r="Z478" s="338">
        <v>46233</v>
      </c>
    </row>
    <row r="479" spans="1:26" s="163" customFormat="1" ht="31.2" hidden="1" customHeight="1">
      <c r="A479" s="177"/>
      <c r="B479" s="225"/>
      <c r="C479" s="225"/>
      <c r="D479" s="225"/>
      <c r="E479" s="225"/>
      <c r="F479" s="226"/>
      <c r="G479" s="225"/>
      <c r="H479" s="225"/>
      <c r="I479" s="225"/>
      <c r="J479" s="225"/>
      <c r="K479" s="225"/>
      <c r="L479" s="227"/>
      <c r="M479" s="225"/>
      <c r="N479" s="225"/>
      <c r="O479" s="290" t="s">
        <v>2243</v>
      </c>
      <c r="P479" s="258" t="s">
        <v>2244</v>
      </c>
      <c r="Q479" s="352">
        <f>I475-Q475-Q476-Q477-Q478</f>
        <v>200</v>
      </c>
      <c r="R479" s="231"/>
      <c r="S479" s="232"/>
      <c r="T479" s="225"/>
      <c r="U479" s="233"/>
      <c r="V479" s="165"/>
      <c r="W479" s="234" t="s">
        <v>40</v>
      </c>
      <c r="X479" s="164"/>
      <c r="Y479" s="148"/>
      <c r="Z479" s="338">
        <v>46233</v>
      </c>
    </row>
    <row r="480" spans="1:26" s="163" customFormat="1" ht="31.2" hidden="1" customHeight="1">
      <c r="A480" s="177" t="str">
        <f t="shared" si="23"/>
        <v>Aug07-07</v>
      </c>
      <c r="B480" s="225">
        <f>IFERROR(VLOOKUP(A480,PLAN!B:AA,5,0),"")</f>
        <v>11134235</v>
      </c>
      <c r="C480" s="225" t="str">
        <f>IFERROR(VLOOKUP(A480,PLAN!B:AA,6,0),"")</f>
        <v>1036068-S-AK</v>
      </c>
      <c r="D480" s="225" t="str">
        <f>IFERROR(VLOOKUP(A480,PLAN!B:AA,7,0),"")</f>
        <v>AHW14R001S CN</v>
      </c>
      <c r="E480" s="225" t="str">
        <f>IFERROR(VLOOKUP(A480,PLAN!B:AA,4,0),"")</f>
        <v>1001926595</v>
      </c>
      <c r="F480" s="226">
        <f>IFERROR(VLOOKUP(A480,PLAN!B:AA,9,0),"")</f>
        <v>46241</v>
      </c>
      <c r="G480" s="225" t="str">
        <f>IFERROR(VLOOKUP(A480,PLAN!B:AA,10,0),"")</f>
        <v>0103573293</v>
      </c>
      <c r="H480" s="225" t="str">
        <f>IFERROR(VLOOKUP(A480,PLAN!B:AA,11,0),"")</f>
        <v>260723A06A</v>
      </c>
      <c r="I480" s="225">
        <f>IFERROR(VLOOKUP(A480,PLAN!B:AA,12,0),"")</f>
        <v>3586</v>
      </c>
      <c r="J480" s="225" t="str">
        <f>IFERROR(VLOOKUP(A480,PLAN!B:AA,15,0),"")</f>
        <v>China</v>
      </c>
      <c r="K480" s="225">
        <f>IFERROR(VLOOKUP(A480,PLAN!B:AA,23,0),"")</f>
        <v>0</v>
      </c>
      <c r="L480" s="227">
        <f>IFERROR(VLOOKUP(A480,PLAN!B:AA,24,0),"")</f>
        <v>0</v>
      </c>
      <c r="M480" s="225" t="str">
        <f>IFERROR(VLOOKUP(A480,PLAN!B:AA,3,0),"")</f>
        <v>2332192-0-C-CN</v>
      </c>
      <c r="N480" s="225">
        <f>IFERROR(VLOOKUP(A480,PLAN!B:AA,2,0),"")</f>
        <v>12120774</v>
      </c>
      <c r="O480" s="290" t="s">
        <v>2212</v>
      </c>
      <c r="P480" s="258" t="s">
        <v>2213</v>
      </c>
      <c r="Q480" s="154">
        <v>1278</v>
      </c>
      <c r="R480" s="231" t="str">
        <f>IFERROR(VLOOKUP(P480,[6]Sheet1!$F:$I,4,),"")</f>
        <v/>
      </c>
      <c r="S480" s="232">
        <f>IFERROR(VLOOKUP(A480,PLAN!B:AA,19,0),"")</f>
        <v>46233</v>
      </c>
      <c r="T480" s="225" t="str">
        <f>IFERROR(VLOOKUP(A480,PLAN!B:AA,20,0),"")</f>
        <v>M5</v>
      </c>
      <c r="U480" s="233"/>
      <c r="V480" s="165"/>
      <c r="W480" s="234" t="str">
        <f>IFERROR(VLOOKUP(A480,PLAN!B:AB,21,),"")</f>
        <v>F3</v>
      </c>
      <c r="X480" s="164"/>
      <c r="Y480" s="148" t="s">
        <v>2146</v>
      </c>
      <c r="Z480" s="338">
        <f>VLOOKUP(Y480,PLAN!B:AI,19,0)</f>
        <v>46233</v>
      </c>
    </row>
    <row r="481" spans="1:26" s="163" customFormat="1" ht="31.2" hidden="1" customHeight="1">
      <c r="A481" s="177"/>
      <c r="B481" s="225"/>
      <c r="C481" s="225"/>
      <c r="D481" s="225"/>
      <c r="E481" s="225"/>
      <c r="F481" s="226"/>
      <c r="G481" s="225"/>
      <c r="H481" s="225"/>
      <c r="I481" s="225"/>
      <c r="J481" s="225"/>
      <c r="K481" s="225"/>
      <c r="L481" s="227"/>
      <c r="M481" s="225"/>
      <c r="N481" s="225"/>
      <c r="O481" s="290" t="s">
        <v>2214</v>
      </c>
      <c r="P481" s="258" t="s">
        <v>2215</v>
      </c>
      <c r="Q481" s="154">
        <f>I480-Q480-Q482</f>
        <v>1029</v>
      </c>
      <c r="R481" s="231"/>
      <c r="S481" s="232"/>
      <c r="T481" s="225"/>
      <c r="U481" s="233"/>
      <c r="V481" s="165"/>
      <c r="W481" s="234" t="s">
        <v>40</v>
      </c>
      <c r="X481" s="164"/>
      <c r="Y481" s="148"/>
      <c r="Z481" s="338">
        <v>46233</v>
      </c>
    </row>
    <row r="482" spans="1:26" s="163" customFormat="1" ht="31.2" hidden="1" customHeight="1">
      <c r="A482" s="177"/>
      <c r="B482" s="225"/>
      <c r="C482" s="225"/>
      <c r="D482" s="225"/>
      <c r="E482" s="225"/>
      <c r="F482" s="226"/>
      <c r="G482" s="225"/>
      <c r="H482" s="225"/>
      <c r="I482" s="225"/>
      <c r="J482" s="225"/>
      <c r="K482" s="225"/>
      <c r="L482" s="227"/>
      <c r="M482" s="225"/>
      <c r="N482" s="225"/>
      <c r="O482" s="290" t="s">
        <v>2216</v>
      </c>
      <c r="P482" s="258" t="s">
        <v>2217</v>
      </c>
      <c r="Q482" s="154">
        <v>1279</v>
      </c>
      <c r="R482" s="231"/>
      <c r="S482" s="232"/>
      <c r="T482" s="225"/>
      <c r="U482" s="233"/>
      <c r="V482" s="165"/>
      <c r="W482" s="234" t="s">
        <v>40</v>
      </c>
      <c r="X482" s="164"/>
      <c r="Y482" s="148"/>
      <c r="Z482" s="338">
        <v>46233</v>
      </c>
    </row>
    <row r="483" spans="1:26" s="163" customFormat="1" ht="31.8" hidden="1" customHeight="1">
      <c r="A483" s="177" t="str">
        <f t="shared" ref="A483:A491" si="27">Y483</f>
        <v>Aug07-19</v>
      </c>
      <c r="B483" s="225">
        <f>IFERROR(VLOOKUP(A483,PLAN!B:AA,5,0),"")</f>
        <v>11132210</v>
      </c>
      <c r="C483" s="225" t="str">
        <f>IFERROR(VLOOKUP(A483,PLAN!B:AA,6,0),"")</f>
        <v>1731135-E-AK-P</v>
      </c>
      <c r="D483" s="225" t="str">
        <f>IFERROR(VLOOKUP(A483,PLAN!B:AA,7,0),"")</f>
        <v>AGH146000 US</v>
      </c>
      <c r="E483" s="225" t="str">
        <f>IFERROR(VLOOKUP(A483,PLAN!B:AA,4,0),"")</f>
        <v>1001927486</v>
      </c>
      <c r="F483" s="226">
        <f>IFERROR(VLOOKUP(A483,PLAN!B:AA,9,0),"")</f>
        <v>46235</v>
      </c>
      <c r="G483" s="225" t="str">
        <f>IFERROR(VLOOKUP(A483,PLAN!B:AA,10,0),"")</f>
        <v>0103574438</v>
      </c>
      <c r="H483" s="225" t="str">
        <f>IFERROR(VLOOKUP(A483,PLAN!B:AA,11,0),"")</f>
        <v>260723A17A</v>
      </c>
      <c r="I483" s="225">
        <f>IFERROR(VLOOKUP(A483,PLAN!B:AA,12,0),"")</f>
        <v>420</v>
      </c>
      <c r="J483" s="225" t="str">
        <f>IFERROR(VLOOKUP(A483,PLAN!B:AA,15,0),"")</f>
        <v>USA</v>
      </c>
      <c r="K483" s="225">
        <f>IFERROR(VLOOKUP(A483,PLAN!B:AA,23,0),"")</f>
        <v>0</v>
      </c>
      <c r="L483" s="227">
        <f>IFERROR(VLOOKUP(A483,PLAN!B:AA,24,0),"")</f>
        <v>0</v>
      </c>
      <c r="M483" s="225" t="str">
        <f>IFERROR(VLOOKUP(A483,PLAN!B:AA,3,0),"")</f>
        <v>1832265-A-CK-H</v>
      </c>
      <c r="N483" s="225">
        <f>IFERROR(VLOOKUP(A483,PLAN!B:AA,2,0),"")</f>
        <v>12109833</v>
      </c>
      <c r="O483" s="290" t="s">
        <v>1724</v>
      </c>
      <c r="P483" s="258" t="s">
        <v>1725</v>
      </c>
      <c r="Q483" s="154">
        <v>7</v>
      </c>
      <c r="R483" s="231" t="str">
        <f>IFERROR(VLOOKUP(P483,[6]Sheet1!$F:$I,4,),"")</f>
        <v/>
      </c>
      <c r="S483" s="232">
        <f>IFERROR(VLOOKUP(A483,PLAN!B:AA,19,0),"")</f>
        <v>46233</v>
      </c>
      <c r="T483" s="225" t="str">
        <f>IFERROR(VLOOKUP(A483,PLAN!B:AA,20,0),"")</f>
        <v>M6</v>
      </c>
      <c r="U483" s="233"/>
      <c r="V483" s="165"/>
      <c r="W483" s="234" t="str">
        <f>IFERROR(VLOOKUP(A483,PLAN!B:AB,21,),"")</f>
        <v>F2</v>
      </c>
      <c r="X483" s="164"/>
      <c r="Y483" s="148" t="s">
        <v>2233</v>
      </c>
      <c r="Z483" s="338">
        <f>VLOOKUP(Y483,PLAN!B:AI,19,0)</f>
        <v>46233</v>
      </c>
    </row>
    <row r="484" spans="1:26" s="163" customFormat="1" ht="31.8" hidden="1" customHeight="1">
      <c r="A484" s="177">
        <f t="shared" si="27"/>
        <v>0</v>
      </c>
      <c r="B484" s="225" t="str">
        <f>IFERROR(VLOOKUP(A484,PLAN!B:AA,5,0),"")</f>
        <v/>
      </c>
      <c r="C484" s="225" t="str">
        <f>IFERROR(VLOOKUP(A484,PLAN!B:AA,6,0),"")</f>
        <v/>
      </c>
      <c r="D484" s="225" t="str">
        <f>IFERROR(VLOOKUP(A484,PLAN!B:AA,7,0),"")</f>
        <v/>
      </c>
      <c r="E484" s="225" t="str">
        <f>IFERROR(VLOOKUP(A484,PLAN!B:AA,4,0),"")</f>
        <v/>
      </c>
      <c r="F484" s="226" t="str">
        <f>IFERROR(VLOOKUP(A484,PLAN!B:AA,9,0),"")</f>
        <v/>
      </c>
      <c r="G484" s="225" t="str">
        <f>IFERROR(VLOOKUP(A484,PLAN!B:AA,10,0),"")</f>
        <v/>
      </c>
      <c r="H484" s="225" t="str">
        <f>IFERROR(VLOOKUP(A484,PLAN!B:AA,11,0),"")</f>
        <v/>
      </c>
      <c r="I484" s="225" t="str">
        <f>IFERROR(VLOOKUP(A484,PLAN!B:AA,12,0),"")</f>
        <v/>
      </c>
      <c r="J484" s="225" t="str">
        <f>IFERROR(VLOOKUP(A484,PLAN!B:AA,15,0),"")</f>
        <v/>
      </c>
      <c r="K484" s="225" t="str">
        <f>IFERROR(VLOOKUP(A484,PLAN!B:AA,23,0),"")</f>
        <v/>
      </c>
      <c r="L484" s="227" t="str">
        <f>IFERROR(VLOOKUP(A484,PLAN!B:AA,24,0),"")</f>
        <v/>
      </c>
      <c r="M484" s="225" t="str">
        <f>IFERROR(VLOOKUP(A484,PLAN!B:AA,3,0),"")</f>
        <v/>
      </c>
      <c r="N484" s="225" t="str">
        <f>IFERROR(VLOOKUP(A484,PLAN!B:AA,2,0),"")</f>
        <v/>
      </c>
      <c r="O484" s="290" t="s">
        <v>1726</v>
      </c>
      <c r="P484" s="258" t="s">
        <v>1727</v>
      </c>
      <c r="Q484" s="154">
        <v>7</v>
      </c>
      <c r="R484" s="231" t="str">
        <f>IFERROR(VLOOKUP(P484,[6]Sheet1!$F:$I,4,),"")</f>
        <v/>
      </c>
      <c r="S484" s="232" t="str">
        <f>IFERROR(VLOOKUP(A484,PLAN!B:AA,19,0),"")</f>
        <v/>
      </c>
      <c r="T484" s="225" t="str">
        <f>IFERROR(VLOOKUP(A484,PLAN!B:AA,20,0),"")</f>
        <v/>
      </c>
      <c r="U484" s="233"/>
      <c r="V484" s="165"/>
      <c r="W484" s="234" t="s">
        <v>45</v>
      </c>
      <c r="X484" s="164"/>
      <c r="Y484" s="148"/>
      <c r="Z484" s="338">
        <v>46233</v>
      </c>
    </row>
    <row r="485" spans="1:26" s="163" customFormat="1" ht="31.8" hidden="1" customHeight="1">
      <c r="A485" s="177">
        <f t="shared" si="27"/>
        <v>0</v>
      </c>
      <c r="B485" s="225" t="str">
        <f>IFERROR(VLOOKUP(A485,PLAN!B:AA,5,0),"")</f>
        <v/>
      </c>
      <c r="C485" s="225" t="str">
        <f>IFERROR(VLOOKUP(A485,PLAN!B:AA,6,0),"")</f>
        <v/>
      </c>
      <c r="D485" s="225" t="str">
        <f>IFERROR(VLOOKUP(A485,PLAN!B:AA,7,0),"")</f>
        <v/>
      </c>
      <c r="E485" s="225" t="str">
        <f>IFERROR(VLOOKUP(A485,PLAN!B:AA,4,0),"")</f>
        <v/>
      </c>
      <c r="F485" s="226" t="str">
        <f>IFERROR(VLOOKUP(A485,PLAN!B:AA,9,0),"")</f>
        <v/>
      </c>
      <c r="G485" s="225" t="str">
        <f>IFERROR(VLOOKUP(A485,PLAN!B:AA,10,0),"")</f>
        <v/>
      </c>
      <c r="H485" s="225" t="str">
        <f>IFERROR(VLOOKUP(A485,PLAN!B:AA,11,0),"")</f>
        <v/>
      </c>
      <c r="I485" s="225" t="str">
        <f>IFERROR(VLOOKUP(A485,PLAN!B:AA,12,0),"")</f>
        <v/>
      </c>
      <c r="J485" s="225" t="str">
        <f>IFERROR(VLOOKUP(A485,PLAN!B:AA,15,0),"")</f>
        <v/>
      </c>
      <c r="K485" s="225" t="str">
        <f>IFERROR(VLOOKUP(A485,PLAN!B:AA,23,0),"")</f>
        <v/>
      </c>
      <c r="L485" s="227" t="str">
        <f>IFERROR(VLOOKUP(A485,PLAN!B:AA,24,0),"")</f>
        <v/>
      </c>
      <c r="M485" s="225" t="str">
        <f>IFERROR(VLOOKUP(A485,PLAN!B:AA,3,0),"")</f>
        <v/>
      </c>
      <c r="N485" s="225" t="str">
        <f>IFERROR(VLOOKUP(A485,PLAN!B:AA,2,0),"")</f>
        <v/>
      </c>
      <c r="O485" s="290" t="s">
        <v>1728</v>
      </c>
      <c r="P485" s="258" t="s">
        <v>1729</v>
      </c>
      <c r="Q485" s="154">
        <v>8</v>
      </c>
      <c r="R485" s="231" t="str">
        <f>IFERROR(VLOOKUP(P485,[6]Sheet1!$F:$I,4,),"")</f>
        <v/>
      </c>
      <c r="S485" s="232" t="str">
        <f>IFERROR(VLOOKUP(A485,PLAN!B:AA,19,0),"")</f>
        <v/>
      </c>
      <c r="T485" s="225" t="str">
        <f>IFERROR(VLOOKUP(A485,PLAN!B:AA,20,0),"")</f>
        <v/>
      </c>
      <c r="U485" s="233"/>
      <c r="V485" s="165"/>
      <c r="W485" s="234" t="s">
        <v>45</v>
      </c>
      <c r="X485" s="164"/>
      <c r="Y485" s="148"/>
      <c r="Z485" s="338">
        <v>46233</v>
      </c>
    </row>
    <row r="486" spans="1:26" s="163" customFormat="1" ht="31.8" hidden="1" customHeight="1">
      <c r="A486" s="177">
        <f t="shared" si="27"/>
        <v>0</v>
      </c>
      <c r="B486" s="225" t="str">
        <f>IFERROR(VLOOKUP(A486,PLAN!B:AA,5,0),"")</f>
        <v/>
      </c>
      <c r="C486" s="225" t="str">
        <f>IFERROR(VLOOKUP(A486,PLAN!B:AA,6,0),"")</f>
        <v/>
      </c>
      <c r="D486" s="225" t="str">
        <f>IFERROR(VLOOKUP(A486,PLAN!B:AA,7,0),"")</f>
        <v/>
      </c>
      <c r="E486" s="225" t="str">
        <f>IFERROR(VLOOKUP(A486,PLAN!B:AA,4,0),"")</f>
        <v/>
      </c>
      <c r="F486" s="226" t="str">
        <f>IFERROR(VLOOKUP(A486,PLAN!B:AA,9,0),"")</f>
        <v/>
      </c>
      <c r="G486" s="225" t="str">
        <f>IFERROR(VLOOKUP(A486,PLAN!B:AA,10,0),"")</f>
        <v/>
      </c>
      <c r="H486" s="225" t="str">
        <f>IFERROR(VLOOKUP(A486,PLAN!B:AA,11,0),"")</f>
        <v/>
      </c>
      <c r="I486" s="225" t="str">
        <f>IFERROR(VLOOKUP(A486,PLAN!B:AA,12,0),"")</f>
        <v/>
      </c>
      <c r="J486" s="225" t="str">
        <f>IFERROR(VLOOKUP(A486,PLAN!B:AA,15,0),"")</f>
        <v/>
      </c>
      <c r="K486" s="225" t="str">
        <f>IFERROR(VLOOKUP(A486,PLAN!B:AA,23,0),"")</f>
        <v/>
      </c>
      <c r="L486" s="227" t="str">
        <f>IFERROR(VLOOKUP(A486,PLAN!B:AA,24,0),"")</f>
        <v/>
      </c>
      <c r="M486" s="225" t="str">
        <f>IFERROR(VLOOKUP(A486,PLAN!B:AA,3,0),"")</f>
        <v/>
      </c>
      <c r="N486" s="225" t="str">
        <f>IFERROR(VLOOKUP(A486,PLAN!B:AA,2,0),"")</f>
        <v/>
      </c>
      <c r="O486" s="290" t="s">
        <v>2251</v>
      </c>
      <c r="P486" s="258" t="s">
        <v>2252</v>
      </c>
      <c r="Q486" s="154">
        <f>I483-Q483-Q484-Q485</f>
        <v>398</v>
      </c>
      <c r="R486" s="231" t="str">
        <f>IFERROR(VLOOKUP(P486,[6]Sheet1!$F:$I,4,),"")</f>
        <v>N1-23</v>
      </c>
      <c r="S486" s="232" t="str">
        <f>IFERROR(VLOOKUP(A486,PLAN!B:AA,19,0),"")</f>
        <v/>
      </c>
      <c r="T486" s="225" t="str">
        <f>IFERROR(VLOOKUP(A486,PLAN!B:AA,20,0),"")</f>
        <v/>
      </c>
      <c r="U486" s="233"/>
      <c r="V486" s="165"/>
      <c r="W486" s="234" t="s">
        <v>45</v>
      </c>
      <c r="X486" s="164"/>
      <c r="Y486" s="148"/>
      <c r="Z486" s="338">
        <v>46233</v>
      </c>
    </row>
    <row r="487" spans="1:26" s="163" customFormat="1" ht="31.8" hidden="1" customHeight="1">
      <c r="A487" s="177" t="str">
        <f t="shared" si="27"/>
        <v>Aug07-20</v>
      </c>
      <c r="B487" s="225">
        <f>IFERROR(VLOOKUP(A487,PLAN!B:AA,5,0),"")</f>
        <v>11132309</v>
      </c>
      <c r="C487" s="225" t="str">
        <f>IFERROR(VLOOKUP(A487,PLAN!B:AA,6,0),"")</f>
        <v>1731135-E-AK</v>
      </c>
      <c r="D487" s="225" t="str">
        <f>IFERROR(VLOOKUP(A487,PLAN!B:AA,7,0),"")</f>
        <v>AGH146000 US</v>
      </c>
      <c r="E487" s="225" t="str">
        <f>IFERROR(VLOOKUP(A487,PLAN!B:AA,4,0),"")</f>
        <v>1001927489</v>
      </c>
      <c r="F487" s="226">
        <f>IFERROR(VLOOKUP(A487,PLAN!B:AA,9,0),"")</f>
        <v>46235</v>
      </c>
      <c r="G487" s="225" t="str">
        <f>IFERROR(VLOOKUP(A487,PLAN!B:AA,10,0),"")</f>
        <v>0103574440</v>
      </c>
      <c r="H487" s="225" t="str">
        <f>IFERROR(VLOOKUP(A487,PLAN!B:AA,11,0),"")</f>
        <v>260723A18A</v>
      </c>
      <c r="I487" s="225">
        <f>IFERROR(VLOOKUP(A487,PLAN!B:AA,12,0),"")</f>
        <v>1605</v>
      </c>
      <c r="J487" s="225" t="str">
        <f>IFERROR(VLOOKUP(A487,PLAN!B:AA,15,0),"")</f>
        <v>USA</v>
      </c>
      <c r="K487" s="225">
        <f>IFERROR(VLOOKUP(A487,PLAN!B:AA,23,0),"")</f>
        <v>10</v>
      </c>
      <c r="L487" s="227">
        <f>IFERROR(VLOOKUP(A487,PLAN!B:AA,24,0),"")</f>
        <v>0</v>
      </c>
      <c r="M487" s="225" t="str">
        <f>IFERROR(VLOOKUP(A487,PLAN!B:AA,3,0),"")</f>
        <v>1832265-A-CK</v>
      </c>
      <c r="N487" s="225">
        <f>IFERROR(VLOOKUP(A487,PLAN!B:AA,2,0),"")</f>
        <v>12111386</v>
      </c>
      <c r="O487" s="290" t="s">
        <v>762</v>
      </c>
      <c r="P487" s="284" t="s">
        <v>763</v>
      </c>
      <c r="Q487" s="154">
        <v>12</v>
      </c>
      <c r="R487" s="231" t="str">
        <f>IFERROR(VLOOKUP(P487,[6]Sheet1!$F:$I,4,),"")</f>
        <v/>
      </c>
      <c r="S487" s="232">
        <f>IFERROR(VLOOKUP(A487,PLAN!B:AA,19,0),"")</f>
        <v>46233</v>
      </c>
      <c r="T487" s="225" t="str">
        <f>IFERROR(VLOOKUP(A487,PLAN!B:AA,20,0),"")</f>
        <v>M6</v>
      </c>
      <c r="U487" s="233"/>
      <c r="V487" s="165"/>
      <c r="W487" s="234" t="str">
        <f>IFERROR(VLOOKUP(A487,PLAN!B:AB,21,),"")</f>
        <v>F2</v>
      </c>
      <c r="X487" s="164"/>
      <c r="Y487" s="148" t="s">
        <v>2234</v>
      </c>
      <c r="Z487" s="338">
        <f>VLOOKUP(Y487,PLAN!B:AI,19,0)</f>
        <v>46233</v>
      </c>
    </row>
    <row r="488" spans="1:26" s="163" customFormat="1" ht="31.8" hidden="1" customHeight="1">
      <c r="A488" s="177">
        <f t="shared" si="27"/>
        <v>0</v>
      </c>
      <c r="B488" s="225" t="str">
        <f>IFERROR(VLOOKUP(A488,PLAN!B:AA,5,0),"")</f>
        <v/>
      </c>
      <c r="C488" s="225" t="str">
        <f>IFERROR(VLOOKUP(A488,PLAN!B:AA,6,0),"")</f>
        <v/>
      </c>
      <c r="D488" s="225" t="str">
        <f>IFERROR(VLOOKUP(A488,PLAN!B:AA,7,0),"")</f>
        <v/>
      </c>
      <c r="E488" s="225" t="str">
        <f>IFERROR(VLOOKUP(A488,PLAN!B:AA,4,0),"")</f>
        <v/>
      </c>
      <c r="F488" s="226" t="str">
        <f>IFERROR(VLOOKUP(A488,PLAN!B:AA,9,0),"")</f>
        <v/>
      </c>
      <c r="G488" s="225" t="str">
        <f>IFERROR(VLOOKUP(A488,PLAN!B:AA,10,0),"")</f>
        <v/>
      </c>
      <c r="H488" s="225" t="str">
        <f>IFERROR(VLOOKUP(A488,PLAN!B:AA,11,0),"")</f>
        <v/>
      </c>
      <c r="I488" s="225" t="str">
        <f>IFERROR(VLOOKUP(A488,PLAN!B:AA,12,0),"")</f>
        <v/>
      </c>
      <c r="J488" s="225" t="str">
        <f>IFERROR(VLOOKUP(A488,PLAN!B:AA,15,0),"")</f>
        <v/>
      </c>
      <c r="K488" s="225" t="str">
        <f>IFERROR(VLOOKUP(A488,PLAN!B:AA,23,0),"")</f>
        <v/>
      </c>
      <c r="L488" s="227" t="str">
        <f>IFERROR(VLOOKUP(A488,PLAN!B:AA,24,0),"")</f>
        <v/>
      </c>
      <c r="M488" s="225" t="str">
        <f>IFERROR(VLOOKUP(A488,PLAN!B:AA,3,0),"")</f>
        <v/>
      </c>
      <c r="N488" s="225" t="str">
        <f>IFERROR(VLOOKUP(A488,PLAN!B:AA,2,0),"")</f>
        <v/>
      </c>
      <c r="O488" s="290" t="s">
        <v>1978</v>
      </c>
      <c r="P488" s="289" t="s">
        <v>1979</v>
      </c>
      <c r="Q488" s="154">
        <v>435</v>
      </c>
      <c r="R488" s="231" t="str">
        <f>IFERROR(VLOOKUP(P488,[6]Sheet1!$F:$I,4,),"")</f>
        <v/>
      </c>
      <c r="S488" s="232" t="str">
        <f>IFERROR(VLOOKUP(A488,PLAN!B:AA,19,0),"")</f>
        <v/>
      </c>
      <c r="T488" s="225" t="str">
        <f>IFERROR(VLOOKUP(A488,PLAN!B:AA,20,0),"")</f>
        <v/>
      </c>
      <c r="U488" s="233"/>
      <c r="V488" s="165"/>
      <c r="W488" s="234" t="s">
        <v>45</v>
      </c>
      <c r="X488" s="164"/>
      <c r="Y488" s="148"/>
      <c r="Z488" s="338">
        <v>46233</v>
      </c>
    </row>
    <row r="489" spans="1:26" s="163" customFormat="1" ht="31.8" hidden="1" customHeight="1">
      <c r="A489" s="177">
        <f t="shared" si="27"/>
        <v>0</v>
      </c>
      <c r="B489" s="225" t="str">
        <f>IFERROR(VLOOKUP(A489,PLAN!B:AA,5,0),"")</f>
        <v/>
      </c>
      <c r="C489" s="225" t="str">
        <f>IFERROR(VLOOKUP(A489,PLAN!B:AA,6,0),"")</f>
        <v/>
      </c>
      <c r="D489" s="225" t="str">
        <f>IFERROR(VLOOKUP(A489,PLAN!B:AA,7,0),"")</f>
        <v/>
      </c>
      <c r="E489" s="225" t="str">
        <f>IFERROR(VLOOKUP(A489,PLAN!B:AA,4,0),"")</f>
        <v/>
      </c>
      <c r="F489" s="226" t="str">
        <f>IFERROR(VLOOKUP(A489,PLAN!B:AA,9,0),"")</f>
        <v/>
      </c>
      <c r="G489" s="225" t="str">
        <f>IFERROR(VLOOKUP(A489,PLAN!B:AA,10,0),"")</f>
        <v/>
      </c>
      <c r="H489" s="225" t="str">
        <f>IFERROR(VLOOKUP(A489,PLAN!B:AA,11,0),"")</f>
        <v/>
      </c>
      <c r="I489" s="225" t="str">
        <f>IFERROR(VLOOKUP(A489,PLAN!B:AA,12,0),"")</f>
        <v/>
      </c>
      <c r="J489" s="225" t="str">
        <f>IFERROR(VLOOKUP(A489,PLAN!B:AA,15,0),"")</f>
        <v/>
      </c>
      <c r="K489" s="225" t="str">
        <f>IFERROR(VLOOKUP(A489,PLAN!B:AA,23,0),"")</f>
        <v/>
      </c>
      <c r="L489" s="227" t="str">
        <f>IFERROR(VLOOKUP(A489,PLAN!B:AA,24,0),"")</f>
        <v/>
      </c>
      <c r="M489" s="225" t="str">
        <f>IFERROR(VLOOKUP(A489,PLAN!B:AA,3,0),"")</f>
        <v/>
      </c>
      <c r="N489" s="225" t="str">
        <f>IFERROR(VLOOKUP(A489,PLAN!B:AA,2,0),"")</f>
        <v/>
      </c>
      <c r="O489" s="290" t="s">
        <v>2253</v>
      </c>
      <c r="P489" s="258" t="s">
        <v>2254</v>
      </c>
      <c r="Q489" s="154">
        <v>420</v>
      </c>
      <c r="R489" s="231" t="str">
        <f>IFERROR(VLOOKUP(P489,[6]Sheet1!$F:$I,4,),"")</f>
        <v/>
      </c>
      <c r="S489" s="232" t="str">
        <f>IFERROR(VLOOKUP(A489,PLAN!B:AA,19,0),"")</f>
        <v/>
      </c>
      <c r="T489" s="225" t="str">
        <f>IFERROR(VLOOKUP(A489,PLAN!B:AA,20,0),"")</f>
        <v/>
      </c>
      <c r="U489" s="233"/>
      <c r="V489" s="165"/>
      <c r="W489" s="234" t="s">
        <v>45</v>
      </c>
      <c r="X489" s="164"/>
      <c r="Y489" s="148"/>
      <c r="Z489" s="338">
        <v>46233</v>
      </c>
    </row>
    <row r="490" spans="1:26" s="163" customFormat="1" ht="31.8" hidden="1" customHeight="1">
      <c r="A490" s="177">
        <f t="shared" si="27"/>
        <v>0</v>
      </c>
      <c r="B490" s="225" t="str">
        <f>IFERROR(VLOOKUP(A490,PLAN!B:AA,5,0),"")</f>
        <v/>
      </c>
      <c r="C490" s="225" t="str">
        <f>IFERROR(VLOOKUP(A490,PLAN!B:AA,6,0),"")</f>
        <v/>
      </c>
      <c r="D490" s="225" t="str">
        <f>IFERROR(VLOOKUP(A490,PLAN!B:AA,7,0),"")</f>
        <v/>
      </c>
      <c r="E490" s="225" t="str">
        <f>IFERROR(VLOOKUP(A490,PLAN!B:AA,4,0),"")</f>
        <v/>
      </c>
      <c r="F490" s="226" t="str">
        <f>IFERROR(VLOOKUP(A490,PLAN!B:AA,9,0),"")</f>
        <v/>
      </c>
      <c r="G490" s="225" t="str">
        <f>IFERROR(VLOOKUP(A490,PLAN!B:AA,10,0),"")</f>
        <v/>
      </c>
      <c r="H490" s="225" t="str">
        <f>IFERROR(VLOOKUP(A490,PLAN!B:AA,11,0),"")</f>
        <v/>
      </c>
      <c r="I490" s="225" t="str">
        <f>IFERROR(VLOOKUP(A490,PLAN!B:AA,12,0),"")</f>
        <v/>
      </c>
      <c r="J490" s="225" t="str">
        <f>IFERROR(VLOOKUP(A490,PLAN!B:AA,15,0),"")</f>
        <v/>
      </c>
      <c r="K490" s="225" t="str">
        <f>IFERROR(VLOOKUP(A490,PLAN!B:AA,23,0),"")</f>
        <v/>
      </c>
      <c r="L490" s="227" t="str">
        <f>IFERROR(VLOOKUP(A490,PLAN!B:AA,24,0),"")</f>
        <v/>
      </c>
      <c r="M490" s="225" t="str">
        <f>IFERROR(VLOOKUP(A490,PLAN!B:AA,3,0),"")</f>
        <v/>
      </c>
      <c r="N490" s="225" t="str">
        <f>IFERROR(VLOOKUP(A490,PLAN!B:AA,2,0),"")</f>
        <v/>
      </c>
      <c r="O490" s="290" t="s">
        <v>2255</v>
      </c>
      <c r="P490" s="258" t="s">
        <v>2256</v>
      </c>
      <c r="Q490" s="154">
        <v>420</v>
      </c>
      <c r="R490" s="231" t="str">
        <f>IFERROR(VLOOKUP(P490,[6]Sheet1!$F:$I,4,),"")</f>
        <v/>
      </c>
      <c r="S490" s="232" t="str">
        <f>IFERROR(VLOOKUP(A490,PLAN!B:AA,19,0),"")</f>
        <v/>
      </c>
      <c r="T490" s="225" t="str">
        <f>IFERROR(VLOOKUP(A490,PLAN!B:AA,20,0),"")</f>
        <v/>
      </c>
      <c r="U490" s="233"/>
      <c r="V490" s="165"/>
      <c r="W490" s="234" t="s">
        <v>45</v>
      </c>
      <c r="X490" s="164"/>
      <c r="Y490" s="148"/>
      <c r="Z490" s="338">
        <v>46233</v>
      </c>
    </row>
    <row r="491" spans="1:26" s="163" customFormat="1" ht="31.8" hidden="1" customHeight="1">
      <c r="A491" s="177">
        <f t="shared" si="27"/>
        <v>0</v>
      </c>
      <c r="B491" s="225" t="str">
        <f>IFERROR(VLOOKUP(A491,PLAN!B:AA,5,0),"")</f>
        <v/>
      </c>
      <c r="C491" s="225" t="str">
        <f>IFERROR(VLOOKUP(A491,PLAN!B:AA,6,0),"")</f>
        <v/>
      </c>
      <c r="D491" s="225" t="str">
        <f>IFERROR(VLOOKUP(A491,PLAN!B:AA,7,0),"")</f>
        <v/>
      </c>
      <c r="E491" s="225" t="str">
        <f>IFERROR(VLOOKUP(A491,PLAN!B:AA,4,0),"")</f>
        <v/>
      </c>
      <c r="F491" s="226" t="str">
        <f>IFERROR(VLOOKUP(A491,PLAN!B:AA,9,0),"")</f>
        <v/>
      </c>
      <c r="G491" s="225" t="str">
        <f>IFERROR(VLOOKUP(A491,PLAN!B:AA,10,0),"")</f>
        <v/>
      </c>
      <c r="H491" s="225" t="str">
        <f>IFERROR(VLOOKUP(A491,PLAN!B:AA,11,0),"")</f>
        <v/>
      </c>
      <c r="I491" s="225" t="str">
        <f>IFERROR(VLOOKUP(A491,PLAN!B:AA,12,0),"")</f>
        <v/>
      </c>
      <c r="J491" s="225" t="str">
        <f>IFERROR(VLOOKUP(A491,PLAN!B:AA,15,0),"")</f>
        <v/>
      </c>
      <c r="K491" s="225" t="str">
        <f>IFERROR(VLOOKUP(A491,PLAN!B:AA,23,0),"")</f>
        <v/>
      </c>
      <c r="L491" s="227" t="str">
        <f>IFERROR(VLOOKUP(A491,PLAN!B:AA,24,0),"")</f>
        <v/>
      </c>
      <c r="M491" s="225" t="str">
        <f>IFERROR(VLOOKUP(A491,PLAN!B:AA,3,0),"")</f>
        <v/>
      </c>
      <c r="N491" s="225" t="str">
        <f>IFERROR(VLOOKUP(A491,PLAN!B:AA,2,0),"")</f>
        <v/>
      </c>
      <c r="O491" s="290" t="s">
        <v>2257</v>
      </c>
      <c r="P491" s="258" t="s">
        <v>2258</v>
      </c>
      <c r="Q491" s="154">
        <f>I487-Q487-Q488-Q489-Q490</f>
        <v>318</v>
      </c>
      <c r="R491" s="231" t="str">
        <f>IFERROR(VLOOKUP(P491,[6]Sheet1!$F:$I,4,),"")</f>
        <v/>
      </c>
      <c r="S491" s="232" t="str">
        <f>IFERROR(VLOOKUP(A491,PLAN!B:AA,19,0),"")</f>
        <v/>
      </c>
      <c r="T491" s="225" t="str">
        <f>IFERROR(VLOOKUP(A491,PLAN!B:AA,20,0),"")</f>
        <v/>
      </c>
      <c r="U491" s="233"/>
      <c r="V491" s="165"/>
      <c r="W491" s="234" t="s">
        <v>45</v>
      </c>
      <c r="X491" s="164"/>
      <c r="Y491" s="148"/>
      <c r="Z491" s="338">
        <v>46233</v>
      </c>
    </row>
    <row r="492" spans="1:26" s="163" customFormat="1" ht="31.8" hidden="1" customHeight="1">
      <c r="A492" s="177" t="str">
        <f t="shared" si="23"/>
        <v>Aug07-10</v>
      </c>
      <c r="B492" s="225">
        <f>IFERROR(VLOOKUP(A492,PLAN!B:AA,5,0),"")</f>
        <v>11125715</v>
      </c>
      <c r="C492" s="225" t="str">
        <f>IFERROR(VLOOKUP(A492,PLAN!B:AA,6,0),"")</f>
        <v>2131687-C-AK</v>
      </c>
      <c r="D492" s="225" t="str">
        <f>IFERROR(VLOOKUP(A492,PLAN!B:AA,7,0),"")</f>
        <v>AHW14R001S NOCE</v>
      </c>
      <c r="E492" s="225" t="str">
        <f>IFERROR(VLOOKUP(A492,PLAN!B:AA,4,0),"")</f>
        <v>1001926598</v>
      </c>
      <c r="F492" s="226">
        <f>IFERROR(VLOOKUP(A492,PLAN!B:AA,9,0),"")</f>
        <v>46241</v>
      </c>
      <c r="G492" s="225" t="str">
        <f>IFERROR(VLOOKUP(A492,PLAN!B:AA,10,0),"")</f>
        <v>0103573297</v>
      </c>
      <c r="H492" s="225" t="str">
        <f>IFERROR(VLOOKUP(A492,PLAN!B:AA,11,0),"")</f>
        <v>260723A09A</v>
      </c>
      <c r="I492" s="225">
        <f>IFERROR(VLOOKUP(A492,PLAN!B:AA,12,0),"")</f>
        <v>608</v>
      </c>
      <c r="J492" s="225" t="str">
        <f>IFERROR(VLOOKUP(A492,PLAN!B:AA,15,0),"")</f>
        <v>Oversea</v>
      </c>
      <c r="K492" s="225">
        <f>IFERROR(VLOOKUP(A492,PLAN!B:AA,23,0),"")</f>
        <v>0</v>
      </c>
      <c r="L492" s="227">
        <f>IFERROR(VLOOKUP(A492,PLAN!B:AA,24,0),"")</f>
        <v>0</v>
      </c>
      <c r="M492" s="225" t="str">
        <f>IFERROR(VLOOKUP(A492,PLAN!B:AA,3,0),"")</f>
        <v>1832196-A-CK</v>
      </c>
      <c r="N492" s="225">
        <f>IFERROR(VLOOKUP(A492,PLAN!B:AA,2,0),"")</f>
        <v>12112517</v>
      </c>
      <c r="O492" s="290" t="s">
        <v>865</v>
      </c>
      <c r="P492" s="284" t="s">
        <v>866</v>
      </c>
      <c r="Q492" s="154">
        <v>14</v>
      </c>
      <c r="R492" s="231"/>
      <c r="S492" s="232">
        <f>IFERROR(VLOOKUP(A492,PLAN!B:AA,19,0),"")</f>
        <v>46233</v>
      </c>
      <c r="T492" s="225" t="str">
        <f>IFERROR(VLOOKUP(A492,PLAN!B:AA,20,0),"")</f>
        <v>M7</v>
      </c>
      <c r="U492" s="233"/>
      <c r="V492" s="165"/>
      <c r="W492" s="234" t="str">
        <f>IFERROR(VLOOKUP(A492,PLAN!B:AB,21,),"")</f>
        <v>F2</v>
      </c>
      <c r="X492" s="164"/>
      <c r="Y492" s="148" t="s">
        <v>2149</v>
      </c>
      <c r="Z492" s="338">
        <f>VLOOKUP(Y492,PLAN!B:AI,19,0)</f>
        <v>46233</v>
      </c>
    </row>
    <row r="493" spans="1:26" s="163" customFormat="1" ht="31.8" hidden="1" customHeight="1">
      <c r="A493" s="177"/>
      <c r="B493" s="225"/>
      <c r="C493" s="225"/>
      <c r="D493" s="225"/>
      <c r="E493" s="225"/>
      <c r="F493" s="226"/>
      <c r="G493" s="225"/>
      <c r="H493" s="225"/>
      <c r="I493" s="225"/>
      <c r="J493" s="225"/>
      <c r="K493" s="225"/>
      <c r="L493" s="227"/>
      <c r="M493" s="225"/>
      <c r="N493" s="225"/>
      <c r="O493" s="290" t="s">
        <v>1239</v>
      </c>
      <c r="P493" s="284" t="s">
        <v>1240</v>
      </c>
      <c r="Q493" s="154">
        <v>40</v>
      </c>
      <c r="R493" s="231"/>
      <c r="S493" s="232"/>
      <c r="T493" s="225"/>
      <c r="U493" s="233"/>
      <c r="V493" s="165"/>
      <c r="W493" s="234" t="s">
        <v>45</v>
      </c>
      <c r="X493" s="164"/>
      <c r="Y493" s="148"/>
      <c r="Z493" s="338">
        <v>46233</v>
      </c>
    </row>
    <row r="494" spans="1:26" s="163" customFormat="1" ht="31.8" hidden="1" customHeight="1">
      <c r="A494" s="177"/>
      <c r="B494" s="225"/>
      <c r="C494" s="225"/>
      <c r="D494" s="225"/>
      <c r="E494" s="225"/>
      <c r="F494" s="226"/>
      <c r="G494" s="225"/>
      <c r="H494" s="225"/>
      <c r="I494" s="225"/>
      <c r="J494" s="225"/>
      <c r="K494" s="225"/>
      <c r="L494" s="227"/>
      <c r="M494" s="225"/>
      <c r="N494" s="225"/>
      <c r="O494" s="290" t="s">
        <v>2218</v>
      </c>
      <c r="P494" s="289" t="s">
        <v>2219</v>
      </c>
      <c r="Q494" s="154">
        <f>I492-Q492-Q493</f>
        <v>554</v>
      </c>
      <c r="R494" s="231"/>
      <c r="S494" s="232"/>
      <c r="T494" s="225"/>
      <c r="U494" s="233"/>
      <c r="V494" s="165"/>
      <c r="W494" s="234" t="s">
        <v>45</v>
      </c>
      <c r="X494" s="164"/>
      <c r="Y494" s="148"/>
      <c r="Z494" s="338">
        <v>46233</v>
      </c>
    </row>
    <row r="495" spans="1:26" s="163" customFormat="1" ht="31.8" hidden="1" customHeight="1">
      <c r="A495" s="177" t="str">
        <f t="shared" si="23"/>
        <v>Aug07-11</v>
      </c>
      <c r="B495" s="225">
        <f>IFERROR(VLOOKUP(A495,PLAN!B:AA,5,0),"")</f>
        <v>11134332</v>
      </c>
      <c r="C495" s="225" t="str">
        <f>IFERROR(VLOOKUP(A495,PLAN!B:AA,6,0),"")</f>
        <v>2331166-A-AK</v>
      </c>
      <c r="D495" s="225" t="str">
        <f>IFERROR(VLOOKUP(A495,PLAN!B:AA,7,0),"")</f>
        <v>WAIN-CKI-300-RC CE3</v>
      </c>
      <c r="E495" s="225" t="str">
        <f>IFERROR(VLOOKUP(A495,PLAN!B:AA,4,0),"")</f>
        <v>1001926599</v>
      </c>
      <c r="F495" s="226">
        <f>IFERROR(VLOOKUP(A495,PLAN!B:AA,9,0),"")</f>
        <v>46241</v>
      </c>
      <c r="G495" s="225" t="str">
        <f>IFERROR(VLOOKUP(A495,PLAN!B:AA,10,0),"")</f>
        <v>0103573298</v>
      </c>
      <c r="H495" s="225" t="str">
        <f>IFERROR(VLOOKUP(A495,PLAN!B:AA,11,0),"")</f>
        <v>260723A10A</v>
      </c>
      <c r="I495" s="225">
        <f>IFERROR(VLOOKUP(A495,PLAN!B:AA,12,0),"")</f>
        <v>5</v>
      </c>
      <c r="J495" s="225" t="str">
        <f>IFERROR(VLOOKUP(A495,PLAN!B:AA,15,0),"")</f>
        <v>Oversea</v>
      </c>
      <c r="K495" s="225">
        <f>IFERROR(VLOOKUP(A495,PLAN!B:AA,23,0),"")</f>
        <v>0</v>
      </c>
      <c r="L495" s="227">
        <f>IFERROR(VLOOKUP(A495,PLAN!B:AA,24,0),"")</f>
        <v>0</v>
      </c>
      <c r="M495" s="225" t="str">
        <f>IFERROR(VLOOKUP(A495,PLAN!B:AA,3,0),"")</f>
        <v>1832342-A-CK</v>
      </c>
      <c r="N495" s="225">
        <f>IFERROR(VLOOKUP(A495,PLAN!B:AA,2,0),"")</f>
        <v>12114367</v>
      </c>
      <c r="O495" s="290" t="s">
        <v>2220</v>
      </c>
      <c r="P495" s="258" t="s">
        <v>2221</v>
      </c>
      <c r="Q495" s="352">
        <f t="shared" si="25"/>
        <v>5</v>
      </c>
      <c r="R495" s="231" t="str">
        <f>IFERROR(VLOOKUP(P495,[6]Sheet1!$F:$I,4,),"")</f>
        <v>N2-01</v>
      </c>
      <c r="S495" s="232">
        <f>IFERROR(VLOOKUP(A495,PLAN!B:AA,19,0),"")</f>
        <v>46233</v>
      </c>
      <c r="T495" s="225" t="str">
        <f>IFERROR(VLOOKUP(A495,PLAN!B:AA,20,0),"")</f>
        <v>M7</v>
      </c>
      <c r="U495" s="233"/>
      <c r="V495" s="165"/>
      <c r="W495" s="234" t="str">
        <f>IFERROR(VLOOKUP(A495,PLAN!B:AB,21,),"")</f>
        <v>F2</v>
      </c>
      <c r="X495" s="164"/>
      <c r="Y495" s="148" t="s">
        <v>2150</v>
      </c>
      <c r="Z495" s="338">
        <f>VLOOKUP(Y495,PLAN!B:AI,19,0)</f>
        <v>46233</v>
      </c>
    </row>
    <row r="496" spans="1:26" s="163" customFormat="1" ht="31.8" hidden="1" customHeight="1">
      <c r="A496" s="177" t="str">
        <f t="shared" si="23"/>
        <v>Aug07-12</v>
      </c>
      <c r="B496" s="225">
        <f>IFERROR(VLOOKUP(A496,PLAN!B:AA,5,0),"")</f>
        <v>11134337</v>
      </c>
      <c r="C496" s="225" t="str">
        <f>IFERROR(VLOOKUP(A496,PLAN!B:AA,6,0),"")</f>
        <v>2331163-A-A</v>
      </c>
      <c r="D496" s="225" t="str">
        <f>IFERROR(VLOOKUP(A496,PLAN!B:AA,7,0),"")</f>
        <v>WAIN-CKI-200-BS CE3</v>
      </c>
      <c r="E496" s="225" t="str">
        <f>IFERROR(VLOOKUP(A496,PLAN!B:AA,4,0),"")</f>
        <v>1001926600</v>
      </c>
      <c r="F496" s="226">
        <f>IFERROR(VLOOKUP(A496,PLAN!B:AA,9,0),"")</f>
        <v>46241</v>
      </c>
      <c r="G496" s="225" t="str">
        <f>IFERROR(VLOOKUP(A496,PLAN!B:AA,10,0),"")</f>
        <v>0103573299</v>
      </c>
      <c r="H496" s="225" t="str">
        <f>IFERROR(VLOOKUP(A496,PLAN!B:AA,11,0),"")</f>
        <v>260723A11A</v>
      </c>
      <c r="I496" s="225">
        <f>IFERROR(VLOOKUP(A496,PLAN!B:AA,12,0),"")</f>
        <v>36</v>
      </c>
      <c r="J496" s="225" t="str">
        <f>IFERROR(VLOOKUP(A496,PLAN!B:AA,15,0),"")</f>
        <v>Oversea</v>
      </c>
      <c r="K496" s="225">
        <f>IFERROR(VLOOKUP(A496,PLAN!B:AA,23,0),"")</f>
        <v>0</v>
      </c>
      <c r="L496" s="227">
        <f>IFERROR(VLOOKUP(A496,PLAN!B:AA,24,0),"")</f>
        <v>0</v>
      </c>
      <c r="M496" s="225" t="str">
        <f>IFERROR(VLOOKUP(A496,PLAN!B:AA,3,0),"")</f>
        <v>1832348-A-C</v>
      </c>
      <c r="N496" s="225">
        <f>IFERROR(VLOOKUP(A496,PLAN!B:AA,2,0),"")</f>
        <v>12114375</v>
      </c>
      <c r="O496" s="290" t="s">
        <v>1279</v>
      </c>
      <c r="P496" s="337" t="s">
        <v>1280</v>
      </c>
      <c r="Q496" s="154">
        <v>14</v>
      </c>
      <c r="R496" s="231" t="str">
        <f>IFERROR(VLOOKUP(P496,[6]Sheet1!$F:$I,4,),"")</f>
        <v/>
      </c>
      <c r="S496" s="232">
        <f>IFERROR(VLOOKUP(A496,PLAN!B:AA,19,0),"")</f>
        <v>46233</v>
      </c>
      <c r="T496" s="225" t="str">
        <f>IFERROR(VLOOKUP(A496,PLAN!B:AA,20,0),"")</f>
        <v>M7</v>
      </c>
      <c r="U496" s="233"/>
      <c r="V496" s="165"/>
      <c r="W496" s="234" t="str">
        <f>IFERROR(VLOOKUP(A496,PLAN!B:AB,21,),"")</f>
        <v>F2</v>
      </c>
      <c r="X496" s="164"/>
      <c r="Y496" s="148" t="s">
        <v>2151</v>
      </c>
      <c r="Z496" s="338">
        <f>VLOOKUP(Y496,PLAN!B:AI,19,0)</f>
        <v>46233</v>
      </c>
    </row>
    <row r="497" spans="1:26" s="163" customFormat="1" ht="31.8" hidden="1" customHeight="1">
      <c r="A497" s="177"/>
      <c r="B497" s="225"/>
      <c r="C497" s="225"/>
      <c r="D497" s="225"/>
      <c r="E497" s="225"/>
      <c r="F497" s="226"/>
      <c r="G497" s="225"/>
      <c r="H497" s="225"/>
      <c r="I497" s="225"/>
      <c r="J497" s="225"/>
      <c r="K497" s="225"/>
      <c r="L497" s="227"/>
      <c r="M497" s="225"/>
      <c r="N497" s="225"/>
      <c r="O497" s="290" t="s">
        <v>2222</v>
      </c>
      <c r="P497" s="337" t="s">
        <v>2223</v>
      </c>
      <c r="Q497" s="154">
        <f>I496-Q496</f>
        <v>22</v>
      </c>
      <c r="R497" s="231" t="str">
        <f>IFERROR(VLOOKUP(P497,[6]Sheet1!$F:$I,4,),"")</f>
        <v/>
      </c>
      <c r="S497" s="232"/>
      <c r="T497" s="225"/>
      <c r="U497" s="233"/>
      <c r="V497" s="165"/>
      <c r="W497" s="234" t="s">
        <v>45</v>
      </c>
      <c r="X497" s="164"/>
      <c r="Y497" s="148"/>
      <c r="Z497" s="338">
        <v>46233</v>
      </c>
    </row>
    <row r="498" spans="1:26" s="163" customFormat="1" ht="31.8" hidden="1" customHeight="1">
      <c r="A498" s="177" t="str">
        <f t="shared" si="23"/>
        <v>Aug07-13</v>
      </c>
      <c r="B498" s="225">
        <f>IFERROR(VLOOKUP(A498,PLAN!B:AA,5,0),"")</f>
        <v>11134338</v>
      </c>
      <c r="C498" s="225" t="str">
        <f>IFERROR(VLOOKUP(A498,PLAN!B:AA,6,0),"")</f>
        <v>2331164-A-A</v>
      </c>
      <c r="D498" s="225" t="str">
        <f>IFERROR(VLOOKUP(A498,PLAN!B:AA,7,0),"")</f>
        <v>WAIN-CKI-18-200-BS CE3</v>
      </c>
      <c r="E498" s="225" t="str">
        <f>IFERROR(VLOOKUP(A498,PLAN!B:AA,4,0),"")</f>
        <v>1001926601</v>
      </c>
      <c r="F498" s="226">
        <f>IFERROR(VLOOKUP(A498,PLAN!B:AA,9,0),"")</f>
        <v>46241</v>
      </c>
      <c r="G498" s="225" t="str">
        <f>IFERROR(VLOOKUP(A498,PLAN!B:AA,10,0),"")</f>
        <v>0103573300</v>
      </c>
      <c r="H498" s="225" t="str">
        <f>IFERROR(VLOOKUP(A498,PLAN!B:AA,11,0),"")</f>
        <v>260723A12A</v>
      </c>
      <c r="I498" s="225">
        <f>IFERROR(VLOOKUP(A498,PLAN!B:AA,12,0),"")</f>
        <v>3</v>
      </c>
      <c r="J498" s="225" t="str">
        <f>IFERROR(VLOOKUP(A498,PLAN!B:AA,15,0),"")</f>
        <v>Oversea</v>
      </c>
      <c r="K498" s="225">
        <f>IFERROR(VLOOKUP(A498,PLAN!B:AA,23,0),"")</f>
        <v>0</v>
      </c>
      <c r="L498" s="227">
        <f>IFERROR(VLOOKUP(A498,PLAN!B:AA,24,0),"")</f>
        <v>0</v>
      </c>
      <c r="M498" s="225" t="str">
        <f>IFERROR(VLOOKUP(A498,PLAN!B:AA,3,0),"")</f>
        <v>1832176-A-C</v>
      </c>
      <c r="N498" s="225">
        <f>IFERROR(VLOOKUP(A498,PLAN!B:AA,2,0),"")</f>
        <v>12114378</v>
      </c>
      <c r="O498" s="290" t="s">
        <v>418</v>
      </c>
      <c r="P498" s="337" t="s">
        <v>419</v>
      </c>
      <c r="Q498" s="352">
        <f t="shared" si="25"/>
        <v>3</v>
      </c>
      <c r="R498" s="231" t="str">
        <f>IFERROR(VLOOKUP(P498,[6]Sheet1!$F:$I,4,),"")</f>
        <v/>
      </c>
      <c r="S498" s="232">
        <f>IFERROR(VLOOKUP(A498,PLAN!B:AA,19,0),"")</f>
        <v>46233</v>
      </c>
      <c r="T498" s="225" t="str">
        <f>IFERROR(VLOOKUP(A498,PLAN!B:AA,20,0),"")</f>
        <v>M7</v>
      </c>
      <c r="U498" s="233"/>
      <c r="V498" s="165"/>
      <c r="W498" s="234" t="str">
        <f>IFERROR(VLOOKUP(A498,PLAN!B:AB,21,),"")</f>
        <v>F2</v>
      </c>
      <c r="X498" s="164"/>
      <c r="Y498" s="148" t="s">
        <v>2152</v>
      </c>
      <c r="Z498" s="338">
        <f>VLOOKUP(Y498,PLAN!B:AI,19,0)</f>
        <v>46233</v>
      </c>
    </row>
    <row r="499" spans="1:26" s="163" customFormat="1" ht="31.8" hidden="1" customHeight="1">
      <c r="A499" s="177" t="str">
        <f t="shared" si="23"/>
        <v>Aug07-14</v>
      </c>
      <c r="B499" s="225">
        <f>IFERROR(VLOOKUP(A499,PLAN!B:AA,5,0),"")</f>
        <v>11134339</v>
      </c>
      <c r="C499" s="225" t="str">
        <f>IFERROR(VLOOKUP(A499,PLAN!B:AA,6,0),"")</f>
        <v>2331167-A-A</v>
      </c>
      <c r="D499" s="225" t="str">
        <f>IFERROR(VLOOKUP(A499,PLAN!B:AA,7,0),"")</f>
        <v>AIN-CKX-10-200-R CE2</v>
      </c>
      <c r="E499" s="225" t="str">
        <f>IFERROR(VLOOKUP(A499,PLAN!B:AA,4,0),"")</f>
        <v>1001926602</v>
      </c>
      <c r="F499" s="226">
        <f>IFERROR(VLOOKUP(A499,PLAN!B:AA,9,0),"")</f>
        <v>46241</v>
      </c>
      <c r="G499" s="225" t="str">
        <f>IFERROR(VLOOKUP(A499,PLAN!B:AA,10,0),"")</f>
        <v>0103573301</v>
      </c>
      <c r="H499" s="225" t="str">
        <f>IFERROR(VLOOKUP(A499,PLAN!B:AA,11,0),"")</f>
        <v>260723A13A</v>
      </c>
      <c r="I499" s="225">
        <f>IFERROR(VLOOKUP(A499,PLAN!B:AA,12,0),"")</f>
        <v>10</v>
      </c>
      <c r="J499" s="225" t="str">
        <f>IFERROR(VLOOKUP(A499,PLAN!B:AA,15,0),"")</f>
        <v>Oversea</v>
      </c>
      <c r="K499" s="225">
        <f>IFERROR(VLOOKUP(A499,PLAN!B:AA,23,0),"")</f>
        <v>0</v>
      </c>
      <c r="L499" s="227">
        <f>IFERROR(VLOOKUP(A499,PLAN!B:AA,24,0),"")</f>
        <v>0</v>
      </c>
      <c r="M499" s="225" t="str">
        <f>IFERROR(VLOOKUP(A499,PLAN!B:AA,3,0),"")</f>
        <v>1932434-A-C</v>
      </c>
      <c r="N499" s="225">
        <f>IFERROR(VLOOKUP(A499,PLAN!B:AA,2,0),"")</f>
        <v>12114380</v>
      </c>
      <c r="O499" s="290" t="s">
        <v>861</v>
      </c>
      <c r="P499" s="257" t="s">
        <v>862</v>
      </c>
      <c r="Q499" s="352">
        <f t="shared" si="25"/>
        <v>10</v>
      </c>
      <c r="R499" s="231" t="str">
        <f>IFERROR(VLOOKUP(P499,[6]Sheet1!$F:$I,4,),"")</f>
        <v/>
      </c>
      <c r="S499" s="232">
        <f>IFERROR(VLOOKUP(A499,PLAN!B:AA,19,0),"")</f>
        <v>46233</v>
      </c>
      <c r="T499" s="225" t="str">
        <f>IFERROR(VLOOKUP(A499,PLAN!B:AA,20,0),"")</f>
        <v>M7</v>
      </c>
      <c r="U499" s="233"/>
      <c r="V499" s="165"/>
      <c r="W499" s="234" t="str">
        <f>IFERROR(VLOOKUP(A499,PLAN!B:AB,21,),"")</f>
        <v>F2</v>
      </c>
      <c r="X499" s="164"/>
      <c r="Y499" s="148" t="s">
        <v>2153</v>
      </c>
      <c r="Z499" s="338">
        <f>VLOOKUP(Y499,PLAN!B:AI,19,0)</f>
        <v>46233</v>
      </c>
    </row>
    <row r="500" spans="1:26" s="163" customFormat="1" ht="31.8" hidden="1" customHeight="1">
      <c r="A500" s="177" t="str">
        <f t="shared" si="23"/>
        <v>Aug07-15</v>
      </c>
      <c r="B500" s="225">
        <f>IFERROR(VLOOKUP(A500,PLAN!B:AA,5,0),"")</f>
        <v>11134340</v>
      </c>
      <c r="C500" s="225" t="str">
        <f>IFERROR(VLOOKUP(A500,PLAN!B:AA,6,0),"")</f>
        <v>2331156-A-A</v>
      </c>
      <c r="D500" s="225" t="str">
        <f>IFERROR(VLOOKUP(A500,PLAN!B:AA,7,0),"")</f>
        <v>AIN-CKI-200-B-SFT CE2</v>
      </c>
      <c r="E500" s="225" t="str">
        <f>IFERROR(VLOOKUP(A500,PLAN!B:AA,4,0),"")</f>
        <v>1001926603</v>
      </c>
      <c r="F500" s="226">
        <f>IFERROR(VLOOKUP(A500,PLAN!B:AA,9,0),"")</f>
        <v>46241</v>
      </c>
      <c r="G500" s="225" t="str">
        <f>IFERROR(VLOOKUP(A500,PLAN!B:AA,10,0),"")</f>
        <v>0103573302</v>
      </c>
      <c r="H500" s="225" t="str">
        <f>IFERROR(VLOOKUP(A500,PLAN!B:AA,11,0),"")</f>
        <v>260723A14A</v>
      </c>
      <c r="I500" s="225">
        <f>IFERROR(VLOOKUP(A500,PLAN!B:AA,12,0),"")</f>
        <v>36</v>
      </c>
      <c r="J500" s="225" t="str">
        <f>IFERROR(VLOOKUP(A500,PLAN!B:AA,15,0),"")</f>
        <v>Oversea</v>
      </c>
      <c r="K500" s="225">
        <f>IFERROR(VLOOKUP(A500,PLAN!B:AA,23,0),"")</f>
        <v>0</v>
      </c>
      <c r="L500" s="227">
        <f>IFERROR(VLOOKUP(A500,PLAN!B:AA,24,0),"")</f>
        <v>0</v>
      </c>
      <c r="M500" s="225" t="str">
        <f>IFERROR(VLOOKUP(A500,PLAN!B:AA,3,0),"")</f>
        <v>1832350-A-C</v>
      </c>
      <c r="N500" s="225">
        <f>IFERROR(VLOOKUP(A500,PLAN!B:AA,2,0),"")</f>
        <v>12114377</v>
      </c>
      <c r="O500" s="290" t="s">
        <v>859</v>
      </c>
      <c r="P500" s="337" t="s">
        <v>860</v>
      </c>
      <c r="Q500" s="154">
        <v>22</v>
      </c>
      <c r="R500" s="231" t="str">
        <f>IFERROR(VLOOKUP(P500,[6]Sheet1!$F:$I,4,),"")</f>
        <v/>
      </c>
      <c r="S500" s="232">
        <f>IFERROR(VLOOKUP(A500,PLAN!B:AA,19,0),"")</f>
        <v>46233</v>
      </c>
      <c r="T500" s="225" t="str">
        <f>IFERROR(VLOOKUP(A500,PLAN!B:AA,20,0),"")</f>
        <v>M7</v>
      </c>
      <c r="U500" s="233"/>
      <c r="V500" s="165"/>
      <c r="W500" s="234" t="str">
        <f>IFERROR(VLOOKUP(A500,PLAN!B:AB,21,),"")</f>
        <v>F2</v>
      </c>
      <c r="X500" s="164"/>
      <c r="Y500" s="148" t="s">
        <v>2154</v>
      </c>
      <c r="Z500" s="338">
        <f>VLOOKUP(Y500,PLAN!B:AI,19,0)</f>
        <v>46233</v>
      </c>
    </row>
    <row r="501" spans="1:26" s="163" customFormat="1" ht="31.8" hidden="1" customHeight="1">
      <c r="A501" s="177"/>
      <c r="B501" s="225"/>
      <c r="C501" s="225"/>
      <c r="D501" s="225"/>
      <c r="E501" s="225"/>
      <c r="F501" s="226"/>
      <c r="G501" s="225"/>
      <c r="H501" s="225"/>
      <c r="I501" s="225"/>
      <c r="J501" s="225"/>
      <c r="K501" s="225"/>
      <c r="L501" s="227"/>
      <c r="M501" s="225"/>
      <c r="N501" s="225"/>
      <c r="O501" s="290" t="s">
        <v>2224</v>
      </c>
      <c r="P501" s="257" t="s">
        <v>2225</v>
      </c>
      <c r="Q501" s="154">
        <f>I500-Q500</f>
        <v>14</v>
      </c>
      <c r="R501" s="231" t="str">
        <f>IFERROR(VLOOKUP(P501,[6]Sheet1!$F:$I,4,),"")</f>
        <v/>
      </c>
      <c r="S501" s="232"/>
      <c r="T501" s="225"/>
      <c r="U501" s="233"/>
      <c r="V501" s="165"/>
      <c r="W501" s="234" t="s">
        <v>45</v>
      </c>
      <c r="X501" s="164"/>
      <c r="Y501" s="148"/>
      <c r="Z501" s="338">
        <v>46233</v>
      </c>
    </row>
    <row r="502" spans="1:26" s="163" customFormat="1" ht="31.8" hidden="1" customHeight="1">
      <c r="A502" s="177" t="str">
        <f t="shared" si="23"/>
        <v>Aug07-16</v>
      </c>
      <c r="B502" s="225">
        <f>IFERROR(VLOOKUP(A502,PLAN!B:AA,5,0),"")</f>
        <v>11134235</v>
      </c>
      <c r="C502" s="225" t="str">
        <f>IFERROR(VLOOKUP(A502,PLAN!B:AA,6,0),"")</f>
        <v>1036068-S-AK</v>
      </c>
      <c r="D502" s="225" t="str">
        <f>IFERROR(VLOOKUP(A502,PLAN!B:AA,7,0),"")</f>
        <v>AHW14R001S CN</v>
      </c>
      <c r="E502" s="225" t="str">
        <f>IFERROR(VLOOKUP(A502,PLAN!B:AA,4,0),"")</f>
        <v>1001926604</v>
      </c>
      <c r="F502" s="226">
        <f>IFERROR(VLOOKUP(A502,PLAN!B:AA,9,0),"")</f>
        <v>46241</v>
      </c>
      <c r="G502" s="225" t="str">
        <f>IFERROR(VLOOKUP(A502,PLAN!B:AA,10,0),"")</f>
        <v>0103573303</v>
      </c>
      <c r="H502" s="225" t="str">
        <f>IFERROR(VLOOKUP(A502,PLAN!B:AA,11,0),"")</f>
        <v>260723A15A</v>
      </c>
      <c r="I502" s="225">
        <f>IFERROR(VLOOKUP(A502,PLAN!B:AA,12,0),"")</f>
        <v>2416</v>
      </c>
      <c r="J502" s="225" t="str">
        <f>IFERROR(VLOOKUP(A502,PLAN!B:AA,15,0),"")</f>
        <v>China</v>
      </c>
      <c r="K502" s="225">
        <f>IFERROR(VLOOKUP(A502,PLAN!B:AA,23,0),"")</f>
        <v>0</v>
      </c>
      <c r="L502" s="227">
        <f>IFERROR(VLOOKUP(A502,PLAN!B:AA,24,0),"")</f>
        <v>0</v>
      </c>
      <c r="M502" s="225" t="str">
        <f>IFERROR(VLOOKUP(A502,PLAN!B:AA,3,0),"")</f>
        <v>2332192-0-C-CN</v>
      </c>
      <c r="N502" s="225">
        <f>IFERROR(VLOOKUP(A502,PLAN!B:AA,2,0),"")</f>
        <v>12120774</v>
      </c>
      <c r="O502" s="290" t="s">
        <v>1459</v>
      </c>
      <c r="P502" s="337" t="s">
        <v>1460</v>
      </c>
      <c r="Q502" s="154">
        <v>15</v>
      </c>
      <c r="R502" s="231" t="str">
        <f>IFERROR(VLOOKUP(P502,[6]Sheet1!$F:$I,4,),"")</f>
        <v/>
      </c>
      <c r="S502" s="232">
        <f>IFERROR(VLOOKUP(A502,PLAN!B:AA,19,0),"")</f>
        <v>46233</v>
      </c>
      <c r="T502" s="225" t="str">
        <f>IFERROR(VLOOKUP(A502,PLAN!B:AA,20,0),"")</f>
        <v>M7</v>
      </c>
      <c r="U502" s="233"/>
      <c r="V502" s="165"/>
      <c r="W502" s="234" t="str">
        <f>IFERROR(VLOOKUP(A502,PLAN!B:AB,21,),"")</f>
        <v>F2</v>
      </c>
      <c r="X502" s="164"/>
      <c r="Y502" s="148" t="s">
        <v>2155</v>
      </c>
      <c r="Z502" s="338">
        <f>VLOOKUP(Y502,PLAN!B:AI,19,0)</f>
        <v>46233</v>
      </c>
    </row>
    <row r="503" spans="1:26" s="163" customFormat="1" ht="31.8" hidden="1" customHeight="1">
      <c r="A503" s="177"/>
      <c r="B503" s="225"/>
      <c r="C503" s="225"/>
      <c r="D503" s="225"/>
      <c r="E503" s="225"/>
      <c r="F503" s="226"/>
      <c r="G503" s="225"/>
      <c r="H503" s="225"/>
      <c r="I503" s="225"/>
      <c r="J503" s="225"/>
      <c r="K503" s="225"/>
      <c r="L503" s="227"/>
      <c r="M503" s="225"/>
      <c r="N503" s="225"/>
      <c r="O503" s="290" t="s">
        <v>1946</v>
      </c>
      <c r="P503" s="258" t="s">
        <v>1947</v>
      </c>
      <c r="Q503" s="154">
        <v>13</v>
      </c>
      <c r="R503" s="231" t="str">
        <f>IFERROR(VLOOKUP(P503,[6]Sheet1!$F:$I,4,),"")</f>
        <v/>
      </c>
      <c r="S503" s="232"/>
      <c r="T503" s="225"/>
      <c r="U503" s="233"/>
      <c r="V503" s="165"/>
      <c r="W503" s="234" t="s">
        <v>45</v>
      </c>
      <c r="X503" s="164"/>
      <c r="Y503" s="148"/>
      <c r="Z503" s="338">
        <v>46233</v>
      </c>
    </row>
    <row r="504" spans="1:26" s="163" customFormat="1" ht="31.8" hidden="1" customHeight="1">
      <c r="A504" s="177"/>
      <c r="B504" s="225"/>
      <c r="C504" s="225"/>
      <c r="D504" s="225"/>
      <c r="E504" s="225"/>
      <c r="F504" s="226"/>
      <c r="G504" s="225"/>
      <c r="H504" s="225"/>
      <c r="I504" s="225"/>
      <c r="J504" s="225"/>
      <c r="K504" s="225"/>
      <c r="L504" s="227"/>
      <c r="M504" s="225"/>
      <c r="N504" s="225"/>
      <c r="O504" s="290" t="s">
        <v>2048</v>
      </c>
      <c r="P504" s="258" t="s">
        <v>2049</v>
      </c>
      <c r="Q504" s="154">
        <v>15</v>
      </c>
      <c r="R504" s="231" t="str">
        <f>IFERROR(VLOOKUP(P504,[6]Sheet1!$F:$I,4,),"")</f>
        <v/>
      </c>
      <c r="S504" s="232"/>
      <c r="T504" s="225"/>
      <c r="U504" s="233"/>
      <c r="V504" s="165"/>
      <c r="W504" s="234" t="s">
        <v>45</v>
      </c>
      <c r="X504" s="164"/>
      <c r="Y504" s="148"/>
      <c r="Z504" s="338">
        <v>46233</v>
      </c>
    </row>
    <row r="505" spans="1:26" s="163" customFormat="1" ht="31.8" hidden="1" customHeight="1">
      <c r="A505" s="177"/>
      <c r="B505" s="225"/>
      <c r="C505" s="225"/>
      <c r="D505" s="225"/>
      <c r="E505" s="225"/>
      <c r="F505" s="226"/>
      <c r="G505" s="225"/>
      <c r="H505" s="225"/>
      <c r="I505" s="225"/>
      <c r="J505" s="225"/>
      <c r="K505" s="225"/>
      <c r="L505" s="227"/>
      <c r="M505" s="225"/>
      <c r="N505" s="225"/>
      <c r="O505" s="290" t="s">
        <v>2245</v>
      </c>
      <c r="P505" s="258" t="s">
        <v>2246</v>
      </c>
      <c r="Q505" s="154">
        <v>1260</v>
      </c>
      <c r="R505" s="231" t="str">
        <f>IFERROR(VLOOKUP(P505,[6]Sheet1!$F:$I,4,),"")</f>
        <v/>
      </c>
      <c r="S505" s="232"/>
      <c r="T505" s="225"/>
      <c r="U505" s="233"/>
      <c r="V505" s="165"/>
      <c r="W505" s="234" t="s">
        <v>45</v>
      </c>
      <c r="X505" s="164"/>
      <c r="Y505" s="148"/>
      <c r="Z505" s="338">
        <v>46233</v>
      </c>
    </row>
    <row r="506" spans="1:26" s="163" customFormat="1" ht="31.8" hidden="1" customHeight="1">
      <c r="A506" s="177"/>
      <c r="B506" s="225"/>
      <c r="C506" s="225"/>
      <c r="D506" s="225"/>
      <c r="E506" s="225"/>
      <c r="F506" s="226"/>
      <c r="G506" s="225"/>
      <c r="H506" s="225"/>
      <c r="I506" s="225"/>
      <c r="J506" s="225"/>
      <c r="K506" s="225"/>
      <c r="L506" s="227"/>
      <c r="M506" s="225"/>
      <c r="N506" s="225"/>
      <c r="O506" s="290" t="s">
        <v>2247</v>
      </c>
      <c r="P506" s="258" t="s">
        <v>2248</v>
      </c>
      <c r="Q506" s="154">
        <f>I502-Q502-Q503-Q504-Q505</f>
        <v>1113</v>
      </c>
      <c r="R506" s="231" t="str">
        <f>IFERROR(VLOOKUP(P506,[6]Sheet1!$F:$I,4,),"")</f>
        <v/>
      </c>
      <c r="S506" s="232"/>
      <c r="T506" s="225"/>
      <c r="U506" s="233"/>
      <c r="V506" s="165"/>
      <c r="W506" s="234" t="s">
        <v>45</v>
      </c>
      <c r="X506" s="164"/>
      <c r="Y506" s="148"/>
      <c r="Z506" s="338">
        <v>46233</v>
      </c>
    </row>
    <row r="507" spans="1:26" s="163" customFormat="1" ht="21.6" hidden="1" customHeight="1">
      <c r="A507" s="177" t="str">
        <f t="shared" si="23"/>
        <v>Aug07-17</v>
      </c>
      <c r="B507" s="225">
        <f>IFERROR(VLOOKUP(A507,PLAN!B:AA,5,0),"")</f>
        <v>11134235</v>
      </c>
      <c r="C507" s="225" t="str">
        <f>IFERROR(VLOOKUP(A507,PLAN!B:AA,6,0),"")</f>
        <v>1036068-S-AK</v>
      </c>
      <c r="D507" s="225" t="str">
        <f>IFERROR(VLOOKUP(A507,PLAN!B:AA,7,0),"")</f>
        <v>AHW14R001S CN</v>
      </c>
      <c r="E507" s="225" t="str">
        <f>IFERROR(VLOOKUP(A507,PLAN!B:AA,4,0),"")</f>
        <v>1001926605</v>
      </c>
      <c r="F507" s="226">
        <f>IFERROR(VLOOKUP(A507,PLAN!B:AA,9,0),"")</f>
        <v>46241</v>
      </c>
      <c r="G507" s="225" t="str">
        <f>IFERROR(VLOOKUP(A507,PLAN!B:AA,10,0),"")</f>
        <v>0103573306</v>
      </c>
      <c r="H507" s="225" t="str">
        <f>IFERROR(VLOOKUP(A507,PLAN!B:AA,11,0),"")</f>
        <v>260723A16A</v>
      </c>
      <c r="I507" s="225">
        <f>IFERROR(VLOOKUP(A507,PLAN!B:AA,12,0),"")</f>
        <v>2296</v>
      </c>
      <c r="J507" s="225" t="str">
        <f>IFERROR(VLOOKUP(A507,PLAN!B:AA,15,0),"")</f>
        <v>China</v>
      </c>
      <c r="K507" s="225">
        <f>IFERROR(VLOOKUP(A507,PLAN!B:AA,23,0),"")</f>
        <v>0</v>
      </c>
      <c r="L507" s="227">
        <f>IFERROR(VLOOKUP(A507,PLAN!B:AA,24,0),"")</f>
        <v>0</v>
      </c>
      <c r="M507" s="225" t="str">
        <f>IFERROR(VLOOKUP(A507,PLAN!B:AA,3,0),"")</f>
        <v>2332192-0-C-CN</v>
      </c>
      <c r="N507" s="225">
        <f>IFERROR(VLOOKUP(A507,PLAN!B:AA,2,0),"")</f>
        <v>12120774</v>
      </c>
      <c r="O507" s="290" t="s">
        <v>2050</v>
      </c>
      <c r="P507" s="258" t="s">
        <v>2051</v>
      </c>
      <c r="Q507" s="154">
        <v>18</v>
      </c>
      <c r="R507" s="231" t="str">
        <f>IFERROR(VLOOKUP(P507,[6]Sheet1!$F:$I,4,),"")</f>
        <v/>
      </c>
      <c r="S507" s="232">
        <f>IFERROR(VLOOKUP(A507,PLAN!B:AA,19,0),"")</f>
        <v>46233</v>
      </c>
      <c r="T507" s="225" t="str">
        <f>IFERROR(VLOOKUP(A507,PLAN!B:AA,20,0),"")</f>
        <v>M8</v>
      </c>
      <c r="U507" s="233"/>
      <c r="V507" s="165"/>
      <c r="W507" s="234" t="str">
        <f>IFERROR(VLOOKUP(A507,PLAN!B:AB,21,),"")</f>
        <v>CAG</v>
      </c>
      <c r="X507" s="164"/>
      <c r="Y507" s="148" t="s">
        <v>2156</v>
      </c>
      <c r="Z507" s="338">
        <f>VLOOKUP(Y507,PLAN!B:AI,19,0)</f>
        <v>46233</v>
      </c>
    </row>
    <row r="508" spans="1:26" s="163" customFormat="1" ht="21.6" hidden="1" customHeight="1">
      <c r="A508" s="177"/>
      <c r="B508" s="225"/>
      <c r="C508" s="225"/>
      <c r="D508" s="225"/>
      <c r="E508" s="225"/>
      <c r="F508" s="226"/>
      <c r="G508" s="225"/>
      <c r="H508" s="225"/>
      <c r="I508" s="225"/>
      <c r="J508" s="225"/>
      <c r="K508" s="225"/>
      <c r="L508" s="227"/>
      <c r="M508" s="225"/>
      <c r="N508" s="225"/>
      <c r="O508" s="290" t="s">
        <v>2052</v>
      </c>
      <c r="P508" s="258" t="s">
        <v>2053</v>
      </c>
      <c r="Q508" s="154">
        <v>253</v>
      </c>
      <c r="R508" s="231"/>
      <c r="S508" s="232"/>
      <c r="T508" s="225"/>
      <c r="U508" s="233"/>
      <c r="V508" s="165"/>
      <c r="W508" s="234" t="s">
        <v>252</v>
      </c>
      <c r="X508" s="164"/>
      <c r="Y508" s="148"/>
      <c r="Z508" s="338">
        <v>46233</v>
      </c>
    </row>
    <row r="509" spans="1:26" s="163" customFormat="1" ht="21.6" hidden="1" customHeight="1">
      <c r="A509" s="177"/>
      <c r="B509" s="225"/>
      <c r="C509" s="225"/>
      <c r="D509" s="225"/>
      <c r="E509" s="225"/>
      <c r="F509" s="226"/>
      <c r="G509" s="225"/>
      <c r="H509" s="225"/>
      <c r="I509" s="225"/>
      <c r="J509" s="225"/>
      <c r="K509" s="225"/>
      <c r="L509" s="227"/>
      <c r="M509" s="225"/>
      <c r="N509" s="225"/>
      <c r="O509" s="290" t="s">
        <v>2058</v>
      </c>
      <c r="P509" s="258" t="s">
        <v>2059</v>
      </c>
      <c r="Q509" s="154">
        <v>612</v>
      </c>
      <c r="R509" s="231"/>
      <c r="S509" s="232"/>
      <c r="T509" s="225"/>
      <c r="U509" s="233"/>
      <c r="V509" s="165"/>
      <c r="W509" s="234" t="s">
        <v>252</v>
      </c>
      <c r="X509" s="164"/>
      <c r="Y509" s="148"/>
      <c r="Z509" s="338">
        <v>46233</v>
      </c>
    </row>
    <row r="510" spans="1:26" s="163" customFormat="1" ht="21.6" hidden="1" customHeight="1">
      <c r="A510" s="177"/>
      <c r="B510" s="225"/>
      <c r="C510" s="225"/>
      <c r="D510" s="225"/>
      <c r="E510" s="225"/>
      <c r="F510" s="226"/>
      <c r="G510" s="225"/>
      <c r="H510" s="225"/>
      <c r="I510" s="225"/>
      <c r="J510" s="225"/>
      <c r="K510" s="225"/>
      <c r="L510" s="227"/>
      <c r="M510" s="225"/>
      <c r="N510" s="225"/>
      <c r="O510" s="290" t="s">
        <v>2062</v>
      </c>
      <c r="P510" s="258" t="s">
        <v>2063</v>
      </c>
      <c r="Q510" s="154">
        <v>154</v>
      </c>
      <c r="R510" s="231"/>
      <c r="S510" s="232"/>
      <c r="T510" s="225"/>
      <c r="U510" s="233"/>
      <c r="V510" s="165"/>
      <c r="W510" s="234" t="s">
        <v>252</v>
      </c>
      <c r="X510" s="164"/>
      <c r="Y510" s="148"/>
      <c r="Z510" s="338">
        <v>46233</v>
      </c>
    </row>
    <row r="511" spans="1:26" s="163" customFormat="1" ht="21.6" hidden="1" customHeight="1">
      <c r="A511" s="177"/>
      <c r="B511" s="225"/>
      <c r="C511" s="225"/>
      <c r="D511" s="225"/>
      <c r="E511" s="225"/>
      <c r="F511" s="226"/>
      <c r="G511" s="225"/>
      <c r="H511" s="225"/>
      <c r="I511" s="225"/>
      <c r="J511" s="225"/>
      <c r="K511" s="225"/>
      <c r="L511" s="227"/>
      <c r="M511" s="225"/>
      <c r="N511" s="225"/>
      <c r="O511" s="290" t="s">
        <v>2249</v>
      </c>
      <c r="P511" s="258" t="s">
        <v>2250</v>
      </c>
      <c r="Q511" s="354">
        <f>I507-Q507-Q508-Q509-Q510</f>
        <v>1259</v>
      </c>
      <c r="R511" s="231"/>
      <c r="S511" s="232"/>
      <c r="T511" s="225"/>
      <c r="U511" s="233"/>
      <c r="V511" s="165"/>
      <c r="W511" s="234" t="s">
        <v>252</v>
      </c>
      <c r="X511" s="164"/>
      <c r="Y511" s="148"/>
      <c r="Z511" s="338">
        <v>46233</v>
      </c>
    </row>
    <row r="512" spans="1:26" s="163" customFormat="1" ht="21.6" hidden="1" customHeight="1">
      <c r="A512" s="177" t="str">
        <f t="shared" si="23"/>
        <v>Jul31-27</v>
      </c>
      <c r="B512" s="225" t="str">
        <f>IFERROR(VLOOKUP(A512,PLAN!B:AA,5,0),"")</f>
        <v/>
      </c>
      <c r="C512" s="225" t="str">
        <f>IFERROR(VLOOKUP(A512,PLAN!B:AA,6,0),"")</f>
        <v/>
      </c>
      <c r="D512" s="225" t="str">
        <f>IFERROR(VLOOKUP(A512,PLAN!B:AA,7,0),"")</f>
        <v/>
      </c>
      <c r="E512" s="225" t="str">
        <f>IFERROR(VLOOKUP(A512,PLAN!B:AA,4,0),"")</f>
        <v/>
      </c>
      <c r="F512" s="226" t="str">
        <f>IFERROR(VLOOKUP(A512,PLAN!B:AA,9,0),"")</f>
        <v/>
      </c>
      <c r="G512" s="225" t="str">
        <f>IFERROR(VLOOKUP(A512,PLAN!B:AA,10,0),"")</f>
        <v/>
      </c>
      <c r="H512" s="225" t="str">
        <f>IFERROR(VLOOKUP(A512,PLAN!B:AA,11,0),"")</f>
        <v/>
      </c>
      <c r="I512" s="225" t="str">
        <f>IFERROR(VLOOKUP(A512,PLAN!B:AA,12,0),"")</f>
        <v/>
      </c>
      <c r="J512" s="225" t="str">
        <f>IFERROR(VLOOKUP(A512,PLAN!B:AA,15,0),"")</f>
        <v/>
      </c>
      <c r="K512" s="225" t="str">
        <f>IFERROR(VLOOKUP(A512,PLAN!B:AA,23,0),"")</f>
        <v/>
      </c>
      <c r="L512" s="227" t="str">
        <f>IFERROR(VLOOKUP(A512,PLAN!B:AA,24,0),"")</f>
        <v/>
      </c>
      <c r="M512" s="225" t="str">
        <f>IFERROR(VLOOKUP(A512,PLAN!B:AA,3,0),"")</f>
        <v/>
      </c>
      <c r="N512" s="225" t="str">
        <f>IFERROR(VLOOKUP(A512,PLAN!B:AA,2,0),"")</f>
        <v/>
      </c>
      <c r="O512" s="290" t="s">
        <v>840</v>
      </c>
      <c r="P512" s="257" t="s">
        <v>841</v>
      </c>
      <c r="Q512" s="352" t="str">
        <f t="shared" si="25"/>
        <v/>
      </c>
      <c r="R512" s="231" t="str">
        <f>IFERROR(VLOOKUP(P512,[6]Sheet1!$F:$I,4,),"")</f>
        <v/>
      </c>
      <c r="S512" s="232" t="str">
        <f>IFERROR(VLOOKUP(A512,PLAN!B:AA,19,0),"")</f>
        <v/>
      </c>
      <c r="T512" s="225" t="str">
        <f>IFERROR(VLOOKUP(A512,PLAN!B:AA,20,0),"")</f>
        <v/>
      </c>
      <c r="U512" s="233"/>
      <c r="V512" s="165"/>
      <c r="W512" s="234" t="str">
        <f>IFERROR(VLOOKUP(A512,PLAN!B:AB,21,),"")</f>
        <v/>
      </c>
      <c r="X512" s="164"/>
      <c r="Y512" s="148" t="s">
        <v>2201</v>
      </c>
      <c r="Z512" s="338" t="s">
        <v>2202</v>
      </c>
    </row>
    <row r="513" spans="1:26" s="163" customFormat="1" ht="25.8" hidden="1" customHeight="1">
      <c r="A513" s="177" t="str">
        <f t="shared" si="23"/>
        <v>Aug08-07</v>
      </c>
      <c r="B513" s="225">
        <f>IFERROR(VLOOKUP(A513,PLAN!B:AA,5,0),"")</f>
        <v>11134235</v>
      </c>
      <c r="C513" s="225" t="str">
        <f>IFERROR(VLOOKUP(A513,PLAN!B:AA,6,0),"")</f>
        <v>1036068-S-AK</v>
      </c>
      <c r="D513" s="225" t="str">
        <f>IFERROR(VLOOKUP(A513,PLAN!B:AA,7,0),"")</f>
        <v>AHW14R001S CN</v>
      </c>
      <c r="E513" s="225" t="str">
        <f>IFERROR(VLOOKUP(A513,PLAN!B:AA,4,0),"")</f>
        <v>1001927858</v>
      </c>
      <c r="F513" s="226">
        <f>IFERROR(VLOOKUP(A513,PLAN!B:AA,9,0),"")</f>
        <v>46242</v>
      </c>
      <c r="G513" s="225" t="str">
        <f>IFERROR(VLOOKUP(A513,PLAN!B:AA,10,0),"")</f>
        <v>0103575109</v>
      </c>
      <c r="H513" s="225" t="str">
        <f>IFERROR(VLOOKUP(A513,PLAN!B:AA,11,0),"")</f>
        <v>260723A19A</v>
      </c>
      <c r="I513" s="225">
        <f>IFERROR(VLOOKUP(A513,PLAN!B:AA,12,0),"")</f>
        <v>3586</v>
      </c>
      <c r="J513" s="225" t="str">
        <f>IFERROR(VLOOKUP(A513,PLAN!B:AA,15,0),"")</f>
        <v>China</v>
      </c>
      <c r="K513" s="225">
        <f>IFERROR(VLOOKUP(A513,PLAN!B:AA,23,0),"")</f>
        <v>0</v>
      </c>
      <c r="L513" s="227">
        <f>IFERROR(VLOOKUP(A513,PLAN!B:AA,24,0),"")</f>
        <v>0</v>
      </c>
      <c r="M513" s="225" t="str">
        <f>IFERROR(VLOOKUP(A513,PLAN!B:AA,3,0),"")</f>
        <v>2332192-0-C-CN</v>
      </c>
      <c r="N513" s="225">
        <f>IFERROR(VLOOKUP(A513,PLAN!B:AA,2,0),"")</f>
        <v>12120774</v>
      </c>
      <c r="O513" s="290" t="s">
        <v>1948</v>
      </c>
      <c r="P513" s="257" t="s">
        <v>1949</v>
      </c>
      <c r="Q513" s="154">
        <v>410</v>
      </c>
      <c r="R513" s="231" t="str">
        <f>IFERROR(VLOOKUP(P513,[6]Sheet1!$F:$I,4,),"")</f>
        <v/>
      </c>
      <c r="S513" s="232">
        <f>IFERROR(VLOOKUP(A513,PLAN!B:AA,19,0),"")</f>
        <v>46234</v>
      </c>
      <c r="T513" s="225" t="str">
        <f>IFERROR(VLOOKUP(A513,PLAN!B:AA,20,0),"")</f>
        <v>M1</v>
      </c>
      <c r="U513" s="233"/>
      <c r="V513" s="165"/>
      <c r="W513" s="234" t="str">
        <f>IFERROR(VLOOKUP(A513,PLAN!B:AB,21,),"")</f>
        <v>F3</v>
      </c>
      <c r="X513" s="164"/>
      <c r="Y513" s="148" t="s">
        <v>2296</v>
      </c>
      <c r="Z513" s="338">
        <f>VLOOKUP(Y513,PLAN!B:AI,19,0)</f>
        <v>46234</v>
      </c>
    </row>
    <row r="514" spans="1:26" s="163" customFormat="1" ht="25.8" hidden="1" customHeight="1">
      <c r="A514" s="177"/>
      <c r="B514" s="225"/>
      <c r="C514" s="225"/>
      <c r="D514" s="225"/>
      <c r="E514" s="225"/>
      <c r="F514" s="226"/>
      <c r="G514" s="225"/>
      <c r="H514" s="225"/>
      <c r="I514" s="225"/>
      <c r="J514" s="225"/>
      <c r="K514" s="225"/>
      <c r="L514" s="227"/>
      <c r="M514" s="225"/>
      <c r="N514" s="225"/>
      <c r="O514" s="290" t="s">
        <v>2054</v>
      </c>
      <c r="P514" s="258" t="s">
        <v>2055</v>
      </c>
      <c r="Q514" s="154">
        <v>16</v>
      </c>
      <c r="R514" s="231"/>
      <c r="S514" s="232"/>
      <c r="T514" s="225"/>
      <c r="U514" s="233"/>
      <c r="V514" s="165"/>
      <c r="W514" s="234" t="s">
        <v>40</v>
      </c>
      <c r="X514" s="164"/>
      <c r="Y514" s="148"/>
      <c r="Z514" s="338">
        <v>46234</v>
      </c>
    </row>
    <row r="515" spans="1:26" s="163" customFormat="1" ht="25.8" hidden="1" customHeight="1">
      <c r="A515" s="177"/>
      <c r="B515" s="225"/>
      <c r="C515" s="225"/>
      <c r="D515" s="225"/>
      <c r="E515" s="225"/>
      <c r="F515" s="226"/>
      <c r="G515" s="225"/>
      <c r="H515" s="225"/>
      <c r="I515" s="225"/>
      <c r="J515" s="225"/>
      <c r="K515" s="225"/>
      <c r="L515" s="227"/>
      <c r="M515" s="225"/>
      <c r="N515" s="225"/>
      <c r="O515" s="290" t="s">
        <v>2214</v>
      </c>
      <c r="P515" s="258" t="s">
        <v>2215</v>
      </c>
      <c r="Q515" s="154">
        <v>248</v>
      </c>
      <c r="R515" s="231"/>
      <c r="S515" s="232"/>
      <c r="T515" s="225"/>
      <c r="U515" s="233"/>
      <c r="V515" s="165"/>
      <c r="W515" s="234" t="s">
        <v>40</v>
      </c>
      <c r="X515" s="164"/>
      <c r="Y515" s="148"/>
      <c r="Z515" s="338">
        <v>46234</v>
      </c>
    </row>
    <row r="516" spans="1:26" s="163" customFormat="1" ht="25.8" hidden="1" customHeight="1">
      <c r="A516" s="177"/>
      <c r="B516" s="225"/>
      <c r="C516" s="225"/>
      <c r="D516" s="225"/>
      <c r="E516" s="225"/>
      <c r="F516" s="226"/>
      <c r="G516" s="225"/>
      <c r="H516" s="225"/>
      <c r="I516" s="225"/>
      <c r="J516" s="225"/>
      <c r="K516" s="225"/>
      <c r="L516" s="227"/>
      <c r="M516" s="225"/>
      <c r="N516" s="225"/>
      <c r="O516" s="290" t="s">
        <v>2473</v>
      </c>
      <c r="P516" s="258" t="s">
        <v>2474</v>
      </c>
      <c r="Q516" s="154">
        <v>1260</v>
      </c>
      <c r="R516" s="231"/>
      <c r="S516" s="232"/>
      <c r="T516" s="225"/>
      <c r="U516" s="233"/>
      <c r="V516" s="165"/>
      <c r="W516" s="234" t="s">
        <v>40</v>
      </c>
      <c r="X516" s="164"/>
      <c r="Y516" s="148"/>
      <c r="Z516" s="338">
        <v>46234</v>
      </c>
    </row>
    <row r="517" spans="1:26" s="163" customFormat="1" ht="25.8" hidden="1" customHeight="1">
      <c r="A517" s="177"/>
      <c r="B517" s="225"/>
      <c r="C517" s="225"/>
      <c r="D517" s="225"/>
      <c r="E517" s="225"/>
      <c r="F517" s="226"/>
      <c r="G517" s="225"/>
      <c r="H517" s="225"/>
      <c r="I517" s="225"/>
      <c r="J517" s="225"/>
      <c r="K517" s="225"/>
      <c r="L517" s="227"/>
      <c r="M517" s="225"/>
      <c r="N517" s="225"/>
      <c r="O517" s="290" t="s">
        <v>2475</v>
      </c>
      <c r="P517" s="258" t="s">
        <v>2476</v>
      </c>
      <c r="Q517" s="154">
        <v>1279</v>
      </c>
      <c r="R517" s="231"/>
      <c r="S517" s="232"/>
      <c r="T517" s="225"/>
      <c r="U517" s="233"/>
      <c r="V517" s="165"/>
      <c r="W517" s="234" t="s">
        <v>40</v>
      </c>
      <c r="X517" s="164"/>
      <c r="Y517" s="148"/>
      <c r="Z517" s="338">
        <v>46234</v>
      </c>
    </row>
    <row r="518" spans="1:26" s="163" customFormat="1" ht="25.8" hidden="1" customHeight="1">
      <c r="A518" s="177"/>
      <c r="B518" s="225"/>
      <c r="C518" s="225"/>
      <c r="D518" s="225"/>
      <c r="E518" s="225"/>
      <c r="F518" s="226"/>
      <c r="G518" s="225"/>
      <c r="H518" s="225"/>
      <c r="I518" s="225"/>
      <c r="J518" s="225"/>
      <c r="K518" s="225"/>
      <c r="L518" s="227"/>
      <c r="M518" s="225"/>
      <c r="N518" s="225"/>
      <c r="O518" s="290" t="s">
        <v>2477</v>
      </c>
      <c r="P518" s="258" t="s">
        <v>2478</v>
      </c>
      <c r="Q518" s="154">
        <f>I513-Q513-Q514-Q515-Q516-Q517</f>
        <v>373</v>
      </c>
      <c r="R518" s="231"/>
      <c r="S518" s="232"/>
      <c r="T518" s="225"/>
      <c r="U518" s="233"/>
      <c r="V518" s="165"/>
      <c r="W518" s="234" t="s">
        <v>40</v>
      </c>
      <c r="X518" s="164"/>
      <c r="Y518" s="148"/>
      <c r="Z518" s="338">
        <v>46234</v>
      </c>
    </row>
    <row r="519" spans="1:26" s="163" customFormat="1" ht="25.8" hidden="1" customHeight="1">
      <c r="A519" s="177" t="str">
        <f t="shared" ref="A519" si="28">Y519</f>
        <v>Aug08-08</v>
      </c>
      <c r="B519" s="225">
        <f>IFERROR(VLOOKUP(A519,PLAN!B:AA,5,0),"")</f>
        <v>11134235</v>
      </c>
      <c r="C519" s="225" t="str">
        <f>IFERROR(VLOOKUP(A519,PLAN!B:AA,6,0),"")</f>
        <v>1036068-S-AK</v>
      </c>
      <c r="D519" s="225" t="str">
        <f>IFERROR(VLOOKUP(A519,PLAN!B:AA,7,0),"")</f>
        <v>AHW14R001S CN</v>
      </c>
      <c r="E519" s="225" t="str">
        <f>IFERROR(VLOOKUP(A519,PLAN!B:AA,4,0),"")</f>
        <v>1001927859</v>
      </c>
      <c r="F519" s="226">
        <f>IFERROR(VLOOKUP(A519,PLAN!B:AA,9,0),"")</f>
        <v>46242</v>
      </c>
      <c r="G519" s="225" t="str">
        <f>IFERROR(VLOOKUP(A519,PLAN!B:AA,10,0),"")</f>
        <v>0103575110</v>
      </c>
      <c r="H519" s="225" t="str">
        <f>IFERROR(VLOOKUP(A519,PLAN!B:AA,11,0),"")</f>
        <v>260723A20A</v>
      </c>
      <c r="I519" s="225">
        <f>IFERROR(VLOOKUP(A519,PLAN!B:AA,12,0),"")</f>
        <v>3586</v>
      </c>
      <c r="J519" s="225" t="str">
        <f>IFERROR(VLOOKUP(A519,PLAN!B:AA,15,0),"")</f>
        <v>China</v>
      </c>
      <c r="K519" s="225">
        <f>IFERROR(VLOOKUP(A519,PLAN!B:AA,23,0),"")</f>
        <v>0</v>
      </c>
      <c r="L519" s="227">
        <f>IFERROR(VLOOKUP(A519,PLAN!B:AA,24,0),"")</f>
        <v>0</v>
      </c>
      <c r="M519" s="225" t="str">
        <f>IFERROR(VLOOKUP(A519,PLAN!B:AA,3,0),"")</f>
        <v>2332192-0-C-CN</v>
      </c>
      <c r="N519" s="225">
        <f>IFERROR(VLOOKUP(A519,PLAN!B:AA,2,0),"")</f>
        <v>12120774</v>
      </c>
      <c r="O519" s="290" t="s">
        <v>2245</v>
      </c>
      <c r="P519" s="258" t="s">
        <v>2246</v>
      </c>
      <c r="Q519" s="154">
        <v>19</v>
      </c>
      <c r="R519" s="231" t="str">
        <f>IFERROR(VLOOKUP(P519,[6]Sheet1!$F:$I,4,),"")</f>
        <v/>
      </c>
      <c r="S519" s="232">
        <f>IFERROR(VLOOKUP(A519,PLAN!B:AA,19,0),"")</f>
        <v>46234</v>
      </c>
      <c r="T519" s="225" t="str">
        <f>IFERROR(VLOOKUP(A519,PLAN!B:AA,20,0),"")</f>
        <v>M2</v>
      </c>
      <c r="U519" s="233"/>
      <c r="V519" s="165"/>
      <c r="W519" s="234" t="str">
        <f>IFERROR(VLOOKUP(A519,PLAN!B:AB,21,),"")</f>
        <v>F3</v>
      </c>
      <c r="X519" s="164"/>
      <c r="Y519" s="148" t="s">
        <v>2297</v>
      </c>
      <c r="Z519" s="338">
        <f>VLOOKUP(Y519,PLAN!B:AI,19,0)</f>
        <v>46234</v>
      </c>
    </row>
    <row r="520" spans="1:26" s="163" customFormat="1" ht="25.8" hidden="1" customHeight="1">
      <c r="A520" s="177"/>
      <c r="B520" s="225"/>
      <c r="C520" s="225"/>
      <c r="D520" s="225"/>
      <c r="E520" s="225"/>
      <c r="F520" s="226"/>
      <c r="G520" s="225"/>
      <c r="H520" s="225"/>
      <c r="I520" s="225"/>
      <c r="J520" s="225"/>
      <c r="K520" s="225"/>
      <c r="L520" s="227"/>
      <c r="M520" s="225"/>
      <c r="N520" s="225"/>
      <c r="O520" s="290" t="s">
        <v>2247</v>
      </c>
      <c r="P520" s="258" t="s">
        <v>2248</v>
      </c>
      <c r="Q520" s="154">
        <v>164</v>
      </c>
      <c r="R520" s="231"/>
      <c r="S520" s="232"/>
      <c r="T520" s="225"/>
      <c r="U520" s="233"/>
      <c r="V520" s="165"/>
      <c r="W520" s="234" t="s">
        <v>40</v>
      </c>
      <c r="X520" s="164"/>
      <c r="Y520" s="148"/>
      <c r="Z520" s="338">
        <v>46234</v>
      </c>
    </row>
    <row r="521" spans="1:26" s="163" customFormat="1" ht="25.8" hidden="1" customHeight="1">
      <c r="A521" s="177"/>
      <c r="B521" s="225"/>
      <c r="C521" s="225"/>
      <c r="D521" s="225"/>
      <c r="E521" s="225"/>
      <c r="F521" s="226"/>
      <c r="G521" s="225"/>
      <c r="H521" s="225"/>
      <c r="I521" s="225"/>
      <c r="J521" s="225"/>
      <c r="K521" s="225"/>
      <c r="L521" s="227"/>
      <c r="M521" s="225"/>
      <c r="N521" s="225"/>
      <c r="O521" s="290" t="s">
        <v>2249</v>
      </c>
      <c r="P521" s="258" t="s">
        <v>2250</v>
      </c>
      <c r="Q521" s="154">
        <v>21</v>
      </c>
      <c r="R521" s="231"/>
      <c r="S521" s="232"/>
      <c r="T521" s="225"/>
      <c r="U521" s="233"/>
      <c r="V521" s="165"/>
      <c r="W521" s="234" t="s">
        <v>40</v>
      </c>
      <c r="X521" s="164"/>
      <c r="Y521" s="148"/>
      <c r="Z521" s="338">
        <v>46234</v>
      </c>
    </row>
    <row r="522" spans="1:26" s="163" customFormat="1" ht="25.8" hidden="1" customHeight="1">
      <c r="A522" s="177"/>
      <c r="B522" s="225"/>
      <c r="C522" s="225"/>
      <c r="D522" s="225"/>
      <c r="E522" s="225"/>
      <c r="F522" s="226"/>
      <c r="G522" s="225"/>
      <c r="H522" s="225"/>
      <c r="I522" s="225"/>
      <c r="J522" s="225"/>
      <c r="K522" s="225"/>
      <c r="L522" s="227"/>
      <c r="M522" s="225"/>
      <c r="N522" s="225"/>
      <c r="O522" s="290" t="s">
        <v>2479</v>
      </c>
      <c r="P522" s="258" t="s">
        <v>2480</v>
      </c>
      <c r="Q522" s="154">
        <v>1260</v>
      </c>
      <c r="R522" s="231"/>
      <c r="S522" s="232"/>
      <c r="T522" s="225"/>
      <c r="U522" s="233"/>
      <c r="V522" s="165"/>
      <c r="W522" s="234" t="s">
        <v>40</v>
      </c>
      <c r="X522" s="164"/>
      <c r="Y522" s="148"/>
      <c r="Z522" s="338">
        <v>46234</v>
      </c>
    </row>
    <row r="523" spans="1:26" s="163" customFormat="1" ht="25.8" hidden="1" customHeight="1">
      <c r="A523" s="177"/>
      <c r="B523" s="225"/>
      <c r="C523" s="225"/>
      <c r="D523" s="225"/>
      <c r="E523" s="225"/>
      <c r="F523" s="226"/>
      <c r="G523" s="225"/>
      <c r="H523" s="225"/>
      <c r="I523" s="225"/>
      <c r="J523" s="225"/>
      <c r="K523" s="225"/>
      <c r="L523" s="227"/>
      <c r="M523" s="225"/>
      <c r="N523" s="225"/>
      <c r="O523" s="290" t="s">
        <v>2481</v>
      </c>
      <c r="P523" s="258" t="s">
        <v>2482</v>
      </c>
      <c r="Q523" s="154">
        <v>1260</v>
      </c>
      <c r="R523" s="231"/>
      <c r="S523" s="232"/>
      <c r="T523" s="225"/>
      <c r="U523" s="233"/>
      <c r="V523" s="165"/>
      <c r="W523" s="234" t="s">
        <v>40</v>
      </c>
      <c r="X523" s="164"/>
      <c r="Y523" s="148"/>
      <c r="Z523" s="338">
        <v>46234</v>
      </c>
    </row>
    <row r="524" spans="1:26" s="163" customFormat="1" ht="25.8" hidden="1" customHeight="1">
      <c r="A524" s="177"/>
      <c r="B524" s="225"/>
      <c r="C524" s="225"/>
      <c r="D524" s="225"/>
      <c r="E524" s="225"/>
      <c r="F524" s="226"/>
      <c r="G524" s="225"/>
      <c r="H524" s="225"/>
      <c r="I524" s="225"/>
      <c r="J524" s="225"/>
      <c r="K524" s="225"/>
      <c r="L524" s="227"/>
      <c r="M524" s="225"/>
      <c r="N524" s="225"/>
      <c r="O524" s="290" t="s">
        <v>2483</v>
      </c>
      <c r="P524" s="258" t="s">
        <v>2484</v>
      </c>
      <c r="Q524" s="154">
        <f>I519-Q519-Q520-Q521-Q522-Q523</f>
        <v>862</v>
      </c>
      <c r="R524" s="231"/>
      <c r="S524" s="232"/>
      <c r="T524" s="225"/>
      <c r="U524" s="233"/>
      <c r="V524" s="165"/>
      <c r="W524" s="234" t="s">
        <v>40</v>
      </c>
      <c r="X524" s="164"/>
      <c r="Y524" s="148"/>
      <c r="Z524" s="338">
        <v>46234</v>
      </c>
    </row>
    <row r="525" spans="1:26" s="163" customFormat="1" ht="25.8" hidden="1" customHeight="1">
      <c r="A525" s="177" t="str">
        <f t="shared" si="23"/>
        <v>Aug08-09</v>
      </c>
      <c r="B525" s="225">
        <f>IFERROR(VLOOKUP(A525,PLAN!B:AA,5,0),"")</f>
        <v>11134235</v>
      </c>
      <c r="C525" s="225" t="str">
        <f>IFERROR(VLOOKUP(A525,PLAN!B:AA,6,0),"")</f>
        <v>1036068-S-AK</v>
      </c>
      <c r="D525" s="225" t="str">
        <f>IFERROR(VLOOKUP(A525,PLAN!B:AA,7,0),"")</f>
        <v>AHW14R001S CN</v>
      </c>
      <c r="E525" s="225" t="str">
        <f>IFERROR(VLOOKUP(A525,PLAN!B:AA,4,0),"")</f>
        <v>1001927860</v>
      </c>
      <c r="F525" s="226">
        <f>IFERROR(VLOOKUP(A525,PLAN!B:AA,9,0),"")</f>
        <v>46242</v>
      </c>
      <c r="G525" s="225" t="str">
        <f>IFERROR(VLOOKUP(A525,PLAN!B:AA,10,0),"")</f>
        <v>0103575111</v>
      </c>
      <c r="H525" s="225" t="str">
        <f>IFERROR(VLOOKUP(A525,PLAN!B:AA,11,0),"")</f>
        <v>260723A21A</v>
      </c>
      <c r="I525" s="225">
        <f>IFERROR(VLOOKUP(A525,PLAN!B:AA,12,0),"")</f>
        <v>2386</v>
      </c>
      <c r="J525" s="225" t="str">
        <f>IFERROR(VLOOKUP(A525,PLAN!B:AA,15,0),"")</f>
        <v>China</v>
      </c>
      <c r="K525" s="225">
        <f>IFERROR(VLOOKUP(A525,PLAN!B:AA,23,0),"")</f>
        <v>0</v>
      </c>
      <c r="L525" s="227">
        <f>IFERROR(VLOOKUP(A525,PLAN!B:AA,24,0),"")</f>
        <v>0</v>
      </c>
      <c r="M525" s="225" t="str">
        <f>IFERROR(VLOOKUP(A525,PLAN!B:AA,3,0),"")</f>
        <v>2332192-0-C-CN</v>
      </c>
      <c r="N525" s="225">
        <f>IFERROR(VLOOKUP(A525,PLAN!B:AA,2,0),"")</f>
        <v>12120774</v>
      </c>
      <c r="O525" s="290" t="s">
        <v>2485</v>
      </c>
      <c r="P525" s="258" t="s">
        <v>2486</v>
      </c>
      <c r="Q525" s="154">
        <v>1260</v>
      </c>
      <c r="R525" s="231" t="str">
        <f>IFERROR(VLOOKUP(P525,[6]Sheet1!$F:$I,4,),"")</f>
        <v/>
      </c>
      <c r="S525" s="232">
        <f>IFERROR(VLOOKUP(A525,PLAN!B:AA,19,0),"")</f>
        <v>46234</v>
      </c>
      <c r="T525" s="225" t="str">
        <f>IFERROR(VLOOKUP(A525,PLAN!B:AA,20,0),"")</f>
        <v>M3</v>
      </c>
      <c r="U525" s="233"/>
      <c r="V525" s="165"/>
      <c r="W525" s="234" t="str">
        <f>IFERROR(VLOOKUP(A525,PLAN!B:AB,21,),"")</f>
        <v>F3</v>
      </c>
      <c r="X525" s="164"/>
      <c r="Y525" s="148" t="s">
        <v>2298</v>
      </c>
      <c r="Z525" s="338">
        <f>VLOOKUP(Y525,PLAN!B:AI,19,0)</f>
        <v>46234</v>
      </c>
    </row>
    <row r="526" spans="1:26" s="163" customFormat="1" ht="25.8" hidden="1" customHeight="1">
      <c r="A526" s="177">
        <f t="shared" si="23"/>
        <v>0</v>
      </c>
      <c r="B526" s="225" t="str">
        <f>IFERROR(VLOOKUP(A526,PLAN!B:AA,5,0),"")</f>
        <v/>
      </c>
      <c r="C526" s="225" t="str">
        <f>IFERROR(VLOOKUP(A526,PLAN!B:AA,6,0),"")</f>
        <v/>
      </c>
      <c r="D526" s="225" t="str">
        <f>IFERROR(VLOOKUP(A526,PLAN!B:AA,7,0),"")</f>
        <v/>
      </c>
      <c r="E526" s="225" t="str">
        <f>IFERROR(VLOOKUP(A526,PLAN!B:AA,4,0),"")</f>
        <v/>
      </c>
      <c r="F526" s="226" t="str">
        <f>IFERROR(VLOOKUP(A526,PLAN!B:AA,9,0),"")</f>
        <v/>
      </c>
      <c r="G526" s="225" t="str">
        <f>IFERROR(VLOOKUP(A526,PLAN!B:AA,10,0),"")</f>
        <v/>
      </c>
      <c r="H526" s="225" t="str">
        <f>IFERROR(VLOOKUP(A526,PLAN!B:AA,11,0),"")</f>
        <v/>
      </c>
      <c r="I526" s="225" t="str">
        <f>IFERROR(VLOOKUP(A526,PLAN!B:AA,12,0),"")</f>
        <v/>
      </c>
      <c r="J526" s="225" t="str">
        <f>IFERROR(VLOOKUP(A526,PLAN!B:AA,15,0),"")</f>
        <v/>
      </c>
      <c r="K526" s="225" t="str">
        <f>IFERROR(VLOOKUP(A526,PLAN!B:AA,23,0),"")</f>
        <v/>
      </c>
      <c r="L526" s="227" t="str">
        <f>IFERROR(VLOOKUP(A526,PLAN!B:AA,24,0),"")</f>
        <v/>
      </c>
      <c r="M526" s="225" t="str">
        <f>IFERROR(VLOOKUP(A526,PLAN!B:AA,3,0),"")</f>
        <v/>
      </c>
      <c r="N526" s="225" t="str">
        <f>IFERROR(VLOOKUP(A526,PLAN!B:AA,2,0),"")</f>
        <v/>
      </c>
      <c r="O526" s="290" t="s">
        <v>2487</v>
      </c>
      <c r="P526" s="258" t="s">
        <v>2488</v>
      </c>
      <c r="Q526" s="154">
        <f>I525-Q525</f>
        <v>1126</v>
      </c>
      <c r="R526" s="231" t="str">
        <f>IFERROR(VLOOKUP(P526,[6]Sheet1!$F:$I,4,),"")</f>
        <v/>
      </c>
      <c r="S526" s="232" t="str">
        <f>IFERROR(VLOOKUP(A526,PLAN!B:AA,19,0),"")</f>
        <v/>
      </c>
      <c r="T526" s="225" t="str">
        <f>IFERROR(VLOOKUP(A526,PLAN!B:AA,20,0),"")</f>
        <v/>
      </c>
      <c r="U526" s="233"/>
      <c r="V526" s="165"/>
      <c r="W526" s="234" t="s">
        <v>40</v>
      </c>
      <c r="X526" s="164"/>
      <c r="Y526" s="148"/>
      <c r="Z526" s="338">
        <v>46234</v>
      </c>
    </row>
    <row r="527" spans="1:26" s="163" customFormat="1" ht="25.8" hidden="1" customHeight="1">
      <c r="A527" s="177" t="str">
        <f t="shared" si="23"/>
        <v>Aug08-10</v>
      </c>
      <c r="B527" s="225">
        <f>IFERROR(VLOOKUP(A527,PLAN!B:AA,5,0),"")</f>
        <v>11134109</v>
      </c>
      <c r="C527" s="225" t="str">
        <f>IFERROR(VLOOKUP(A527,PLAN!B:AA,6,0),"")</f>
        <v>1236008-M-AK</v>
      </c>
      <c r="D527" s="225" t="str">
        <f>IFERROR(VLOOKUP(A527,PLAN!B:AA,7,0),"")</f>
        <v>AGP140000 CN</v>
      </c>
      <c r="E527" s="225" t="str">
        <f>IFERROR(VLOOKUP(A527,PLAN!B:AA,4,0),"")</f>
        <v>1001927861</v>
      </c>
      <c r="F527" s="226">
        <f>IFERROR(VLOOKUP(A527,PLAN!B:AA,9,0),"")</f>
        <v>46242</v>
      </c>
      <c r="G527" s="225" t="str">
        <f>IFERROR(VLOOKUP(A527,PLAN!B:AA,10,0),"")</f>
        <v>0103575112</v>
      </c>
      <c r="H527" s="225" t="str">
        <f>IFERROR(VLOOKUP(A527,PLAN!B:AA,11,0),"")</f>
        <v>260723A22A</v>
      </c>
      <c r="I527" s="225">
        <f>IFERROR(VLOOKUP(A527,PLAN!B:AA,12,0),"")</f>
        <v>948</v>
      </c>
      <c r="J527" s="225" t="str">
        <f>IFERROR(VLOOKUP(A527,PLAN!B:AA,15,0),"")</f>
        <v>China</v>
      </c>
      <c r="K527" s="225">
        <f>IFERROR(VLOOKUP(A527,PLAN!B:AA,23,0),"")</f>
        <v>3</v>
      </c>
      <c r="L527" s="227">
        <f>IFERROR(VLOOKUP(A527,PLAN!B:AA,24,0),"")</f>
        <v>0</v>
      </c>
      <c r="M527" s="225" t="str">
        <f>IFERROR(VLOOKUP(A527,PLAN!B:AA,3,0),"")</f>
        <v>2332520-0-C-CN</v>
      </c>
      <c r="N527" s="225">
        <f>IFERROR(VLOOKUP(A527,PLAN!B:AA,2,0),"")</f>
        <v>12125094</v>
      </c>
      <c r="O527" s="290" t="s">
        <v>422</v>
      </c>
      <c r="P527" s="337" t="s">
        <v>423</v>
      </c>
      <c r="Q527" s="154">
        <v>50</v>
      </c>
      <c r="R527" s="231" t="str">
        <f>IFERROR(VLOOKUP(P527,[6]Sheet1!$F:$I,4,),"")</f>
        <v/>
      </c>
      <c r="S527" s="232">
        <f>IFERROR(VLOOKUP(A527,PLAN!B:AA,19,0),"")</f>
        <v>46234</v>
      </c>
      <c r="T527" s="225" t="str">
        <f>IFERROR(VLOOKUP(A527,PLAN!B:AA,20,0),"")</f>
        <v>M4</v>
      </c>
      <c r="U527" s="233"/>
      <c r="V527" s="165"/>
      <c r="W527" s="234" t="str">
        <f>IFERROR(VLOOKUP(A527,PLAN!B:AB,21,),"")</f>
        <v>F3</v>
      </c>
      <c r="X527" s="164"/>
      <c r="Y527" s="148" t="s">
        <v>2299</v>
      </c>
      <c r="Z527" s="338">
        <f>VLOOKUP(Y527,PLAN!B:AI,19,0)</f>
        <v>46234</v>
      </c>
    </row>
    <row r="528" spans="1:26" s="163" customFormat="1" ht="25.8" hidden="1" customHeight="1">
      <c r="A528" s="177"/>
      <c r="B528" s="225"/>
      <c r="C528" s="225"/>
      <c r="D528" s="225"/>
      <c r="E528" s="225"/>
      <c r="F528" s="226"/>
      <c r="G528" s="225"/>
      <c r="H528" s="225"/>
      <c r="I528" s="225"/>
      <c r="J528" s="225"/>
      <c r="K528" s="225"/>
      <c r="L528" s="227"/>
      <c r="M528" s="225"/>
      <c r="N528" s="225"/>
      <c r="O528" s="290" t="s">
        <v>2306</v>
      </c>
      <c r="P528" s="257" t="s">
        <v>2307</v>
      </c>
      <c r="Q528" s="154">
        <v>489</v>
      </c>
      <c r="R528" s="231" t="str">
        <f>IFERROR(VLOOKUP(P528,[6]Sheet1!$F:$I,4,),"")</f>
        <v/>
      </c>
      <c r="S528" s="232"/>
      <c r="T528" s="225"/>
      <c r="U528" s="233"/>
      <c r="V528" s="165"/>
      <c r="W528" s="234" t="s">
        <v>40</v>
      </c>
      <c r="X528" s="164"/>
      <c r="Y528" s="148"/>
      <c r="Z528" s="338">
        <v>46234</v>
      </c>
    </row>
    <row r="529" spans="1:26" s="163" customFormat="1" ht="25.8" hidden="1" customHeight="1">
      <c r="A529" s="177"/>
      <c r="B529" s="225"/>
      <c r="C529" s="225"/>
      <c r="D529" s="225"/>
      <c r="E529" s="225"/>
      <c r="F529" s="226"/>
      <c r="G529" s="225"/>
      <c r="H529" s="225"/>
      <c r="I529" s="225"/>
      <c r="J529" s="225"/>
      <c r="K529" s="225"/>
      <c r="L529" s="227"/>
      <c r="M529" s="225"/>
      <c r="N529" s="225"/>
      <c r="O529" s="290" t="s">
        <v>2308</v>
      </c>
      <c r="P529" s="337" t="s">
        <v>2309</v>
      </c>
      <c r="Q529" s="154">
        <f>I527-Q527-Q528</f>
        <v>409</v>
      </c>
      <c r="R529" s="231" t="str">
        <f>IFERROR(VLOOKUP(P529,[6]Sheet1!$F:$I,4,),"")</f>
        <v/>
      </c>
      <c r="S529" s="232"/>
      <c r="T529" s="225"/>
      <c r="U529" s="233"/>
      <c r="V529" s="165"/>
      <c r="W529" s="234" t="s">
        <v>40</v>
      </c>
      <c r="X529" s="164"/>
      <c r="Y529" s="148"/>
      <c r="Z529" s="338">
        <v>46234</v>
      </c>
    </row>
    <row r="530" spans="1:26" s="163" customFormat="1" ht="25.8" hidden="1" customHeight="1">
      <c r="A530" s="177" t="str">
        <f t="shared" si="23"/>
        <v>Aug08-11</v>
      </c>
      <c r="B530" s="225">
        <f>IFERROR(VLOOKUP(A530,PLAN!B:AA,5,0),"")</f>
        <v>11134233</v>
      </c>
      <c r="C530" s="225" t="str">
        <f>IFERROR(VLOOKUP(A530,PLAN!B:AA,6,0),"")</f>
        <v>1036062-R-AK</v>
      </c>
      <c r="D530" s="225" t="str">
        <f>IFERROR(VLOOKUP(A530,PLAN!B:AA,7,0),"")</f>
        <v>AGP140001 CN</v>
      </c>
      <c r="E530" s="225" t="str">
        <f>IFERROR(VLOOKUP(A530,PLAN!B:AA,4,0),"")</f>
        <v>1001927862</v>
      </c>
      <c r="F530" s="226">
        <f>IFERROR(VLOOKUP(A530,PLAN!B:AA,9,0),"")</f>
        <v>46242</v>
      </c>
      <c r="G530" s="225" t="str">
        <f>IFERROR(VLOOKUP(A530,PLAN!B:AA,10,0),"")</f>
        <v>0103575113</v>
      </c>
      <c r="H530" s="225" t="str">
        <f>IFERROR(VLOOKUP(A530,PLAN!B:AA,11,0),"")</f>
        <v>260723A23A</v>
      </c>
      <c r="I530" s="225">
        <f>IFERROR(VLOOKUP(A530,PLAN!B:AA,12,0),"")</f>
        <v>675</v>
      </c>
      <c r="J530" s="225" t="str">
        <f>IFERROR(VLOOKUP(A530,PLAN!B:AA,15,0),"")</f>
        <v>China</v>
      </c>
      <c r="K530" s="225">
        <f>IFERROR(VLOOKUP(A530,PLAN!B:AA,23,0),"")</f>
        <v>0</v>
      </c>
      <c r="L530" s="227">
        <f>IFERROR(VLOOKUP(A530,PLAN!B:AA,24,0),"")</f>
        <v>0</v>
      </c>
      <c r="M530" s="225" t="str">
        <f>IFERROR(VLOOKUP(A530,PLAN!B:AA,3,0),"")</f>
        <v>2332514-0-C-CN</v>
      </c>
      <c r="N530" s="225">
        <f>IFERROR(VLOOKUP(A530,PLAN!B:AA,2,0),"")</f>
        <v>12125088</v>
      </c>
      <c r="O530" s="290" t="s">
        <v>503</v>
      </c>
      <c r="P530" s="337" t="s">
        <v>504</v>
      </c>
      <c r="Q530" s="154">
        <v>197</v>
      </c>
      <c r="R530" s="231" t="str">
        <f>IFERROR(VLOOKUP(P530,[6]Sheet1!$F:$I,4,),"")</f>
        <v/>
      </c>
      <c r="S530" s="232">
        <f>IFERROR(VLOOKUP(A530,PLAN!B:AA,19,0),"")</f>
        <v>46234</v>
      </c>
      <c r="T530" s="225" t="str">
        <f>IFERROR(VLOOKUP(A530,PLAN!B:AA,20,0),"")</f>
        <v>M4</v>
      </c>
      <c r="U530" s="233"/>
      <c r="V530" s="165"/>
      <c r="W530" s="234" t="str">
        <f>IFERROR(VLOOKUP(A530,PLAN!B:AB,21,),"")</f>
        <v>F3</v>
      </c>
      <c r="X530" s="164"/>
      <c r="Y530" s="148" t="s">
        <v>2300</v>
      </c>
      <c r="Z530" s="338">
        <f>VLOOKUP(Y530,PLAN!B:AI,19,0)</f>
        <v>46234</v>
      </c>
    </row>
    <row r="531" spans="1:26" s="163" customFormat="1" ht="25.8" hidden="1" customHeight="1">
      <c r="A531" s="177"/>
      <c r="B531" s="225"/>
      <c r="C531" s="225"/>
      <c r="D531" s="225"/>
      <c r="E531" s="225"/>
      <c r="F531" s="226"/>
      <c r="G531" s="225"/>
      <c r="H531" s="225"/>
      <c r="I531" s="225"/>
      <c r="J531" s="225"/>
      <c r="K531" s="225"/>
      <c r="L531" s="227"/>
      <c r="M531" s="225"/>
      <c r="N531" s="225"/>
      <c r="O531" s="290" t="s">
        <v>2310</v>
      </c>
      <c r="P531" s="257" t="s">
        <v>2311</v>
      </c>
      <c r="Q531" s="154">
        <f>I530-Q530</f>
        <v>478</v>
      </c>
      <c r="R531" s="231" t="str">
        <f>IFERROR(VLOOKUP(P531,[6]Sheet1!$F:$I,4,),"")</f>
        <v>N1-23</v>
      </c>
      <c r="S531" s="232"/>
      <c r="T531" s="225"/>
      <c r="U531" s="233"/>
      <c r="V531" s="165"/>
      <c r="W531" s="234" t="s">
        <v>40</v>
      </c>
      <c r="X531" s="164"/>
      <c r="Y531" s="148"/>
      <c r="Z531" s="338">
        <v>46234</v>
      </c>
    </row>
    <row r="532" spans="1:26" s="163" customFormat="1" ht="25.8" hidden="1" customHeight="1">
      <c r="A532" s="177" t="str">
        <f t="shared" si="23"/>
        <v>Aug08-12</v>
      </c>
      <c r="B532" s="225">
        <f>IFERROR(VLOOKUP(A532,PLAN!B:AA,5,0),"")</f>
        <v>11134234</v>
      </c>
      <c r="C532" s="225" t="str">
        <f>IFERROR(VLOOKUP(A532,PLAN!B:AA,6,0),"")</f>
        <v>1036066-R-AK</v>
      </c>
      <c r="D532" s="225" t="str">
        <f>IFERROR(VLOOKUP(A532,PLAN!B:AA,7,0),"")</f>
        <v>AGP140002 CN</v>
      </c>
      <c r="E532" s="225" t="str">
        <f>IFERROR(VLOOKUP(A532,PLAN!B:AA,4,0),"")</f>
        <v>1001927863</v>
      </c>
      <c r="F532" s="226">
        <f>IFERROR(VLOOKUP(A532,PLAN!B:AA,9,0),"")</f>
        <v>46242</v>
      </c>
      <c r="G532" s="225" t="str">
        <f>IFERROR(VLOOKUP(A532,PLAN!B:AA,10,0),"")</f>
        <v>0103575114</v>
      </c>
      <c r="H532" s="225" t="str">
        <f>IFERROR(VLOOKUP(A532,PLAN!B:AA,11,0),"")</f>
        <v>260723A24A</v>
      </c>
      <c r="I532" s="225">
        <f>IFERROR(VLOOKUP(A532,PLAN!B:AA,12,0),"")</f>
        <v>710</v>
      </c>
      <c r="J532" s="225" t="str">
        <f>IFERROR(VLOOKUP(A532,PLAN!B:AA,15,0),"")</f>
        <v>China</v>
      </c>
      <c r="K532" s="225">
        <f>IFERROR(VLOOKUP(A532,PLAN!B:AA,23,0),"")</f>
        <v>0</v>
      </c>
      <c r="L532" s="227">
        <f>IFERROR(VLOOKUP(A532,PLAN!B:AA,24,0),"")</f>
        <v>0</v>
      </c>
      <c r="M532" s="225" t="str">
        <f>IFERROR(VLOOKUP(A532,PLAN!B:AA,3,0),"")</f>
        <v>2332499-0-C-CN</v>
      </c>
      <c r="N532" s="225">
        <f>IFERROR(VLOOKUP(A532,PLAN!B:AA,2,0),"")</f>
        <v>12125073</v>
      </c>
      <c r="O532" s="290" t="s">
        <v>842</v>
      </c>
      <c r="P532" s="337" t="s">
        <v>843</v>
      </c>
      <c r="Q532" s="334">
        <v>3</v>
      </c>
      <c r="R532" s="231" t="str">
        <f>IFERROR(VLOOKUP(P532,[6]Sheet1!$F:$I,4,),"")</f>
        <v/>
      </c>
      <c r="S532" s="232">
        <f>IFERROR(VLOOKUP(A532,PLAN!B:AA,19,0),"")</f>
        <v>46234</v>
      </c>
      <c r="T532" s="225" t="str">
        <f>IFERROR(VLOOKUP(A532,PLAN!B:AA,20,0),"")</f>
        <v>M4</v>
      </c>
      <c r="U532" s="233"/>
      <c r="V532" s="165"/>
      <c r="W532" s="234" t="str">
        <f>IFERROR(VLOOKUP(A532,PLAN!B:AB,21,),"")</f>
        <v>F3</v>
      </c>
      <c r="X532" s="164"/>
      <c r="Y532" s="148" t="s">
        <v>2301</v>
      </c>
      <c r="Z532" s="338">
        <f>VLOOKUP(Y532,PLAN!B:AI,19,0)</f>
        <v>46234</v>
      </c>
    </row>
    <row r="533" spans="1:26" s="163" customFormat="1" ht="25.8" hidden="1" customHeight="1">
      <c r="A533" s="177">
        <f t="shared" si="23"/>
        <v>0</v>
      </c>
      <c r="B533" s="225" t="str">
        <f>IFERROR(VLOOKUP(A533,PLAN!B:AA,5,0),"")</f>
        <v/>
      </c>
      <c r="C533" s="225" t="str">
        <f>IFERROR(VLOOKUP(A533,PLAN!B:AA,6,0),"")</f>
        <v/>
      </c>
      <c r="D533" s="225" t="str">
        <f>IFERROR(VLOOKUP(A533,PLAN!B:AA,7,0),"")</f>
        <v/>
      </c>
      <c r="E533" s="225" t="str">
        <f>IFERROR(VLOOKUP(A533,PLAN!B:AA,4,0),"")</f>
        <v/>
      </c>
      <c r="F533" s="226" t="str">
        <f>IFERROR(VLOOKUP(A533,PLAN!B:AA,9,0),"")</f>
        <v/>
      </c>
      <c r="G533" s="225" t="str">
        <f>IFERROR(VLOOKUP(A533,PLAN!B:AA,10,0),"")</f>
        <v/>
      </c>
      <c r="H533" s="225" t="str">
        <f>IFERROR(VLOOKUP(A533,PLAN!B:AA,11,0),"")</f>
        <v/>
      </c>
      <c r="I533" s="225" t="str">
        <f>IFERROR(VLOOKUP(A533,PLAN!B:AA,12,0),"")</f>
        <v/>
      </c>
      <c r="J533" s="225" t="str">
        <f>IFERROR(VLOOKUP(A533,PLAN!B:AA,15,0),"")</f>
        <v/>
      </c>
      <c r="K533" s="225" t="str">
        <f>IFERROR(VLOOKUP(A533,PLAN!B:AA,23,0),"")</f>
        <v/>
      </c>
      <c r="L533" s="227" t="str">
        <f>IFERROR(VLOOKUP(A533,PLAN!B:AA,24,0),"")</f>
        <v/>
      </c>
      <c r="M533" s="225" t="str">
        <f>IFERROR(VLOOKUP(A533,PLAN!B:AA,3,0),"")</f>
        <v/>
      </c>
      <c r="N533" s="225" t="str">
        <f>IFERROR(VLOOKUP(A533,PLAN!B:AA,2,0),"")</f>
        <v/>
      </c>
      <c r="O533" s="290" t="s">
        <v>844</v>
      </c>
      <c r="P533" s="337" t="s">
        <v>845</v>
      </c>
      <c r="Q533" s="334">
        <v>5</v>
      </c>
      <c r="R533" s="231" t="str">
        <f>IFERROR(VLOOKUP(P533,[6]Sheet1!$F:$I,4,),"")</f>
        <v/>
      </c>
      <c r="S533" s="232" t="str">
        <f>IFERROR(VLOOKUP(A533,PLAN!B:AA,19,0),"")</f>
        <v/>
      </c>
      <c r="T533" s="225" t="str">
        <f>IFERROR(VLOOKUP(A533,PLAN!B:AA,20,0),"")</f>
        <v/>
      </c>
      <c r="U533" s="233"/>
      <c r="V533" s="165"/>
      <c r="W533" s="234" t="s">
        <v>40</v>
      </c>
      <c r="X533" s="164"/>
      <c r="Y533" s="148"/>
      <c r="Z533" s="338">
        <v>46234</v>
      </c>
    </row>
    <row r="534" spans="1:26" s="163" customFormat="1" ht="25.8" hidden="1" customHeight="1">
      <c r="A534" s="177">
        <f t="shared" si="23"/>
        <v>0</v>
      </c>
      <c r="B534" s="225" t="str">
        <f>IFERROR(VLOOKUP(A534,PLAN!B:AA,5,0),"")</f>
        <v/>
      </c>
      <c r="C534" s="225" t="str">
        <f>IFERROR(VLOOKUP(A534,PLAN!B:AA,6,0),"")</f>
        <v/>
      </c>
      <c r="D534" s="225" t="str">
        <f>IFERROR(VLOOKUP(A534,PLAN!B:AA,7,0),"")</f>
        <v/>
      </c>
      <c r="E534" s="225" t="str">
        <f>IFERROR(VLOOKUP(A534,PLAN!B:AA,4,0),"")</f>
        <v/>
      </c>
      <c r="F534" s="226" t="str">
        <f>IFERROR(VLOOKUP(A534,PLAN!B:AA,9,0),"")</f>
        <v/>
      </c>
      <c r="G534" s="225" t="str">
        <f>IFERROR(VLOOKUP(A534,PLAN!B:AA,10,0),"")</f>
        <v/>
      </c>
      <c r="H534" s="225" t="str">
        <f>IFERROR(VLOOKUP(A534,PLAN!B:AA,11,0),"")</f>
        <v/>
      </c>
      <c r="I534" s="225" t="str">
        <f>IFERROR(VLOOKUP(A534,PLAN!B:AA,12,0),"")</f>
        <v/>
      </c>
      <c r="J534" s="225" t="str">
        <f>IFERROR(VLOOKUP(A534,PLAN!B:AA,15,0),"")</f>
        <v/>
      </c>
      <c r="K534" s="225" t="str">
        <f>IFERROR(VLOOKUP(A534,PLAN!B:AA,23,0),"")</f>
        <v/>
      </c>
      <c r="L534" s="227" t="str">
        <f>IFERROR(VLOOKUP(A534,PLAN!B:AA,24,0),"")</f>
        <v/>
      </c>
      <c r="M534" s="225" t="str">
        <f>IFERROR(VLOOKUP(A534,PLAN!B:AA,3,0),"")</f>
        <v/>
      </c>
      <c r="N534" s="225" t="str">
        <f>IFERROR(VLOOKUP(A534,PLAN!B:AA,2,0),"")</f>
        <v/>
      </c>
      <c r="O534" s="290" t="s">
        <v>877</v>
      </c>
      <c r="P534" s="337" t="s">
        <v>878</v>
      </c>
      <c r="Q534" s="334">
        <v>2</v>
      </c>
      <c r="R534" s="231" t="str">
        <f>IFERROR(VLOOKUP(P534,[6]Sheet1!$F:$I,4,),"")</f>
        <v>N1-23</v>
      </c>
      <c r="S534" s="232" t="str">
        <f>IFERROR(VLOOKUP(A534,PLAN!B:AA,19,0),"")</f>
        <v/>
      </c>
      <c r="T534" s="225" t="str">
        <f>IFERROR(VLOOKUP(A534,PLAN!B:AA,20,0),"")</f>
        <v/>
      </c>
      <c r="U534" s="233"/>
      <c r="V534" s="165"/>
      <c r="W534" s="234" t="s">
        <v>40</v>
      </c>
      <c r="X534" s="164"/>
      <c r="Y534" s="148"/>
      <c r="Z534" s="338">
        <v>46234</v>
      </c>
    </row>
    <row r="535" spans="1:26" s="163" customFormat="1" ht="25.8" hidden="1" customHeight="1">
      <c r="A535" s="177">
        <f t="shared" si="23"/>
        <v>0</v>
      </c>
      <c r="B535" s="225" t="str">
        <f>IFERROR(VLOOKUP(A535,PLAN!B:AA,5,0),"")</f>
        <v/>
      </c>
      <c r="C535" s="225" t="str">
        <f>IFERROR(VLOOKUP(A535,PLAN!B:AA,6,0),"")</f>
        <v/>
      </c>
      <c r="D535" s="225" t="str">
        <f>IFERROR(VLOOKUP(A535,PLAN!B:AA,7,0),"")</f>
        <v/>
      </c>
      <c r="E535" s="225" t="str">
        <f>IFERROR(VLOOKUP(A535,PLAN!B:AA,4,0),"")</f>
        <v/>
      </c>
      <c r="F535" s="226" t="str">
        <f>IFERROR(VLOOKUP(A535,PLAN!B:AA,9,0),"")</f>
        <v/>
      </c>
      <c r="G535" s="225" t="str">
        <f>IFERROR(VLOOKUP(A535,PLAN!B:AA,10,0),"")</f>
        <v/>
      </c>
      <c r="H535" s="225" t="str">
        <f>IFERROR(VLOOKUP(A535,PLAN!B:AA,11,0),"")</f>
        <v/>
      </c>
      <c r="I535" s="225" t="str">
        <f>IFERROR(VLOOKUP(A535,PLAN!B:AA,12,0),"")</f>
        <v/>
      </c>
      <c r="J535" s="225" t="str">
        <f>IFERROR(VLOOKUP(A535,PLAN!B:AA,15,0),"")</f>
        <v/>
      </c>
      <c r="K535" s="225" t="str">
        <f>IFERROR(VLOOKUP(A535,PLAN!B:AA,23,0),"")</f>
        <v/>
      </c>
      <c r="L535" s="227" t="str">
        <f>IFERROR(VLOOKUP(A535,PLAN!B:AA,24,0),"")</f>
        <v/>
      </c>
      <c r="M535" s="225" t="str">
        <f>IFERROR(VLOOKUP(A535,PLAN!B:AA,3,0),"")</f>
        <v/>
      </c>
      <c r="N535" s="225" t="str">
        <f>IFERROR(VLOOKUP(A535,PLAN!B:AA,2,0),"")</f>
        <v/>
      </c>
      <c r="O535" s="290" t="s">
        <v>879</v>
      </c>
      <c r="P535" s="337" t="s">
        <v>880</v>
      </c>
      <c r="Q535" s="334">
        <v>5</v>
      </c>
      <c r="R535" s="231" t="str">
        <f>IFERROR(VLOOKUP(P535,[6]Sheet1!$F:$I,4,),"")</f>
        <v/>
      </c>
      <c r="S535" s="232" t="str">
        <f>IFERROR(VLOOKUP(A535,PLAN!B:AA,19,0),"")</f>
        <v/>
      </c>
      <c r="T535" s="225" t="str">
        <f>IFERROR(VLOOKUP(A535,PLAN!B:AA,20,0),"")</f>
        <v/>
      </c>
      <c r="U535" s="233"/>
      <c r="V535" s="165"/>
      <c r="W535" s="234" t="s">
        <v>40</v>
      </c>
      <c r="X535" s="164"/>
      <c r="Y535" s="148"/>
      <c r="Z535" s="338">
        <v>46234</v>
      </c>
    </row>
    <row r="536" spans="1:26" s="163" customFormat="1" ht="25.8" hidden="1" customHeight="1">
      <c r="A536" s="177">
        <f t="shared" si="23"/>
        <v>0</v>
      </c>
      <c r="B536" s="225" t="str">
        <f>IFERROR(VLOOKUP(A536,PLAN!B:AA,5,0),"")</f>
        <v/>
      </c>
      <c r="C536" s="225" t="str">
        <f>IFERROR(VLOOKUP(A536,PLAN!B:AA,6,0),"")</f>
        <v/>
      </c>
      <c r="D536" s="225" t="str">
        <f>IFERROR(VLOOKUP(A536,PLAN!B:AA,7,0),"")</f>
        <v/>
      </c>
      <c r="E536" s="225" t="str">
        <f>IFERROR(VLOOKUP(A536,PLAN!B:AA,4,0),"")</f>
        <v/>
      </c>
      <c r="F536" s="226" t="str">
        <f>IFERROR(VLOOKUP(A536,PLAN!B:AA,9,0),"")</f>
        <v/>
      </c>
      <c r="G536" s="225" t="str">
        <f>IFERROR(VLOOKUP(A536,PLAN!B:AA,10,0),"")</f>
        <v/>
      </c>
      <c r="H536" s="225" t="str">
        <f>IFERROR(VLOOKUP(A536,PLAN!B:AA,11,0),"")</f>
        <v/>
      </c>
      <c r="I536" s="225" t="str">
        <f>IFERROR(VLOOKUP(A536,PLAN!B:AA,12,0),"")</f>
        <v/>
      </c>
      <c r="J536" s="225" t="str">
        <f>IFERROR(VLOOKUP(A536,PLAN!B:AA,15,0),"")</f>
        <v/>
      </c>
      <c r="K536" s="225" t="str">
        <f>IFERROR(VLOOKUP(A536,PLAN!B:AA,23,0),"")</f>
        <v/>
      </c>
      <c r="L536" s="227" t="str">
        <f>IFERROR(VLOOKUP(A536,PLAN!B:AA,24,0),"")</f>
        <v/>
      </c>
      <c r="M536" s="225" t="str">
        <f>IFERROR(VLOOKUP(A536,PLAN!B:AA,3,0),"")</f>
        <v/>
      </c>
      <c r="N536" s="225" t="str">
        <f>IFERROR(VLOOKUP(A536,PLAN!B:AA,2,0),"")</f>
        <v/>
      </c>
      <c r="O536" s="290" t="s">
        <v>881</v>
      </c>
      <c r="P536" s="337" t="s">
        <v>882</v>
      </c>
      <c r="Q536" s="334">
        <v>79</v>
      </c>
      <c r="R536" s="231" t="str">
        <f>IFERROR(VLOOKUP(P536,[6]Sheet1!$F:$I,4,),"")</f>
        <v/>
      </c>
      <c r="S536" s="232" t="str">
        <f>IFERROR(VLOOKUP(A536,PLAN!B:AA,19,0),"")</f>
        <v/>
      </c>
      <c r="T536" s="225" t="str">
        <f>IFERROR(VLOOKUP(A536,PLAN!B:AA,20,0),"")</f>
        <v/>
      </c>
      <c r="U536" s="233"/>
      <c r="V536" s="165"/>
      <c r="W536" s="234" t="s">
        <v>40</v>
      </c>
      <c r="X536" s="164"/>
      <c r="Y536" s="148"/>
      <c r="Z536" s="338">
        <v>46234</v>
      </c>
    </row>
    <row r="537" spans="1:26" s="163" customFormat="1" ht="25.8" hidden="1" customHeight="1">
      <c r="A537" s="177">
        <f t="shared" si="23"/>
        <v>0</v>
      </c>
      <c r="B537" s="225" t="str">
        <f>IFERROR(VLOOKUP(A537,PLAN!B:AA,5,0),"")</f>
        <v/>
      </c>
      <c r="C537" s="225" t="str">
        <f>IFERROR(VLOOKUP(A537,PLAN!B:AA,6,0),"")</f>
        <v/>
      </c>
      <c r="D537" s="225" t="str">
        <f>IFERROR(VLOOKUP(A537,PLAN!B:AA,7,0),"")</f>
        <v/>
      </c>
      <c r="E537" s="225" t="str">
        <f>IFERROR(VLOOKUP(A537,PLAN!B:AA,4,0),"")</f>
        <v/>
      </c>
      <c r="F537" s="226" t="str">
        <f>IFERROR(VLOOKUP(A537,PLAN!B:AA,9,0),"")</f>
        <v/>
      </c>
      <c r="G537" s="225" t="str">
        <f>IFERROR(VLOOKUP(A537,PLAN!B:AA,10,0),"")</f>
        <v/>
      </c>
      <c r="H537" s="225" t="str">
        <f>IFERROR(VLOOKUP(A537,PLAN!B:AA,11,0),"")</f>
        <v/>
      </c>
      <c r="I537" s="225" t="str">
        <f>IFERROR(VLOOKUP(A537,PLAN!B:AA,12,0),"")</f>
        <v/>
      </c>
      <c r="J537" s="225" t="str">
        <f>IFERROR(VLOOKUP(A537,PLAN!B:AA,15,0),"")</f>
        <v/>
      </c>
      <c r="K537" s="225" t="str">
        <f>IFERROR(VLOOKUP(A537,PLAN!B:AA,23,0),"")</f>
        <v/>
      </c>
      <c r="L537" s="227" t="str">
        <f>IFERROR(VLOOKUP(A537,PLAN!B:AA,24,0),"")</f>
        <v/>
      </c>
      <c r="M537" s="225" t="str">
        <f>IFERROR(VLOOKUP(A537,PLAN!B:AA,3,0),"")</f>
        <v/>
      </c>
      <c r="N537" s="225" t="str">
        <f>IFERROR(VLOOKUP(A537,PLAN!B:AA,2,0),"")</f>
        <v/>
      </c>
      <c r="O537" s="290" t="s">
        <v>1083</v>
      </c>
      <c r="P537" s="337" t="s">
        <v>1084</v>
      </c>
      <c r="Q537" s="334">
        <v>5</v>
      </c>
      <c r="R537" s="231" t="str">
        <f>IFERROR(VLOOKUP(P537,[6]Sheet1!$F:$I,4,),"")</f>
        <v/>
      </c>
      <c r="S537" s="232" t="str">
        <f>IFERROR(VLOOKUP(A537,PLAN!B:AA,19,0),"")</f>
        <v/>
      </c>
      <c r="T537" s="225" t="str">
        <f>IFERROR(VLOOKUP(A537,PLAN!B:AA,20,0),"")</f>
        <v/>
      </c>
      <c r="U537" s="233"/>
      <c r="V537" s="165"/>
      <c r="W537" s="234" t="s">
        <v>40</v>
      </c>
      <c r="X537" s="164"/>
      <c r="Y537" s="148"/>
      <c r="Z537" s="338">
        <v>46234</v>
      </c>
    </row>
    <row r="538" spans="1:26" s="163" customFormat="1" ht="25.8" hidden="1" customHeight="1">
      <c r="A538" s="177">
        <f t="shared" si="23"/>
        <v>0</v>
      </c>
      <c r="B538" s="225" t="str">
        <f>IFERROR(VLOOKUP(A538,PLAN!B:AA,5,0),"")</f>
        <v/>
      </c>
      <c r="C538" s="225" t="str">
        <f>IFERROR(VLOOKUP(A538,PLAN!B:AA,6,0),"")</f>
        <v/>
      </c>
      <c r="D538" s="225" t="str">
        <f>IFERROR(VLOOKUP(A538,PLAN!B:AA,7,0),"")</f>
        <v/>
      </c>
      <c r="E538" s="225" t="str">
        <f>IFERROR(VLOOKUP(A538,PLAN!B:AA,4,0),"")</f>
        <v/>
      </c>
      <c r="F538" s="226" t="str">
        <f>IFERROR(VLOOKUP(A538,PLAN!B:AA,9,0),"")</f>
        <v/>
      </c>
      <c r="G538" s="225" t="str">
        <f>IFERROR(VLOOKUP(A538,PLAN!B:AA,10,0),"")</f>
        <v/>
      </c>
      <c r="H538" s="225" t="str">
        <f>IFERROR(VLOOKUP(A538,PLAN!B:AA,11,0),"")</f>
        <v/>
      </c>
      <c r="I538" s="225" t="str">
        <f>IFERROR(VLOOKUP(A538,PLAN!B:AA,12,0),"")</f>
        <v/>
      </c>
      <c r="J538" s="225" t="str">
        <f>IFERROR(VLOOKUP(A538,PLAN!B:AA,15,0),"")</f>
        <v/>
      </c>
      <c r="K538" s="225" t="str">
        <f>IFERROR(VLOOKUP(A538,PLAN!B:AA,23,0),"")</f>
        <v/>
      </c>
      <c r="L538" s="227" t="str">
        <f>IFERROR(VLOOKUP(A538,PLAN!B:AA,24,0),"")</f>
        <v/>
      </c>
      <c r="M538" s="225" t="str">
        <f>IFERROR(VLOOKUP(A538,PLAN!B:AA,3,0),"")</f>
        <v/>
      </c>
      <c r="N538" s="225" t="str">
        <f>IFERROR(VLOOKUP(A538,PLAN!B:AA,2,0),"")</f>
        <v/>
      </c>
      <c r="O538" s="290" t="s">
        <v>2342</v>
      </c>
      <c r="P538" s="337" t="s">
        <v>2343</v>
      </c>
      <c r="Q538" s="334">
        <v>200</v>
      </c>
      <c r="R538" s="231" t="str">
        <f>IFERROR(VLOOKUP(P538,[6]Sheet1!$F:$I,4,),"")</f>
        <v/>
      </c>
      <c r="S538" s="232" t="str">
        <f>IFERROR(VLOOKUP(A538,PLAN!B:AA,19,0),"")</f>
        <v/>
      </c>
      <c r="T538" s="225" t="str">
        <f>IFERROR(VLOOKUP(A538,PLAN!B:AA,20,0),"")</f>
        <v/>
      </c>
      <c r="U538" s="233"/>
      <c r="V538" s="165"/>
      <c r="W538" s="234" t="s">
        <v>40</v>
      </c>
      <c r="X538" s="164"/>
      <c r="Y538" s="148"/>
      <c r="Z538" s="338">
        <v>46234</v>
      </c>
    </row>
    <row r="539" spans="1:26" s="163" customFormat="1" ht="25.8" hidden="1" customHeight="1">
      <c r="A539" s="177">
        <f t="shared" si="23"/>
        <v>0</v>
      </c>
      <c r="B539" s="225" t="str">
        <f>IFERROR(VLOOKUP(A539,PLAN!B:AA,5,0),"")</f>
        <v/>
      </c>
      <c r="C539" s="225" t="str">
        <f>IFERROR(VLOOKUP(A539,PLAN!B:AA,6,0),"")</f>
        <v/>
      </c>
      <c r="D539" s="225" t="str">
        <f>IFERROR(VLOOKUP(A539,PLAN!B:AA,7,0),"")</f>
        <v/>
      </c>
      <c r="E539" s="225" t="str">
        <f>IFERROR(VLOOKUP(A539,PLAN!B:AA,4,0),"")</f>
        <v/>
      </c>
      <c r="F539" s="226" t="str">
        <f>IFERROR(VLOOKUP(A539,PLAN!B:AA,9,0),"")</f>
        <v/>
      </c>
      <c r="G539" s="225" t="str">
        <f>IFERROR(VLOOKUP(A539,PLAN!B:AA,10,0),"")</f>
        <v/>
      </c>
      <c r="H539" s="225" t="str">
        <f>IFERROR(VLOOKUP(A539,PLAN!B:AA,11,0),"")</f>
        <v/>
      </c>
      <c r="I539" s="225" t="str">
        <f>IFERROR(VLOOKUP(A539,PLAN!B:AA,12,0),"")</f>
        <v/>
      </c>
      <c r="J539" s="225" t="str">
        <f>IFERROR(VLOOKUP(A539,PLAN!B:AA,15,0),"")</f>
        <v/>
      </c>
      <c r="K539" s="225" t="str">
        <f>IFERROR(VLOOKUP(A539,PLAN!B:AA,23,0),"")</f>
        <v/>
      </c>
      <c r="L539" s="227" t="str">
        <f>IFERROR(VLOOKUP(A539,PLAN!B:AA,24,0),"")</f>
        <v/>
      </c>
      <c r="M539" s="225" t="str">
        <f>IFERROR(VLOOKUP(A539,PLAN!B:AA,3,0),"")</f>
        <v/>
      </c>
      <c r="N539" s="225" t="str">
        <f>IFERROR(VLOOKUP(A539,PLAN!B:AA,2,0),"")</f>
        <v/>
      </c>
      <c r="O539" s="290" t="s">
        <v>2312</v>
      </c>
      <c r="P539" s="337" t="s">
        <v>2313</v>
      </c>
      <c r="Q539" s="334">
        <f>I532-Q532-Q533-Q534-Q535-Q536-Q537-Q538</f>
        <v>411</v>
      </c>
      <c r="R539" s="231" t="str">
        <f>IFERROR(VLOOKUP(P539,[6]Sheet1!$F:$I,4,),"")</f>
        <v/>
      </c>
      <c r="S539" s="232" t="str">
        <f>IFERROR(VLOOKUP(A539,PLAN!B:AA,19,0),"")</f>
        <v/>
      </c>
      <c r="T539" s="225" t="str">
        <f>IFERROR(VLOOKUP(A539,PLAN!B:AA,20,0),"")</f>
        <v/>
      </c>
      <c r="U539" s="233"/>
      <c r="V539" s="165"/>
      <c r="W539" s="234" t="s">
        <v>40</v>
      </c>
      <c r="X539" s="164"/>
      <c r="Y539" s="148"/>
      <c r="Z539" s="338">
        <v>46234</v>
      </c>
    </row>
    <row r="540" spans="1:26" s="163" customFormat="1" ht="25.8" hidden="1" customHeight="1">
      <c r="A540" s="177" t="str">
        <f t="shared" si="23"/>
        <v>Aug08-13</v>
      </c>
      <c r="B540" s="225">
        <f>IFERROR(VLOOKUP(A540,PLAN!B:AA,5,0),"")</f>
        <v>11134238</v>
      </c>
      <c r="C540" s="225" t="str">
        <f>IFERROR(VLOOKUP(A540,PLAN!B:AA,6,0),"")</f>
        <v>1436288-K-AK</v>
      </c>
      <c r="D540" s="225" t="str">
        <f>IFERROR(VLOOKUP(A540,PLAN!B:AA,7,0),"")</f>
        <v>AHW14R008P CN</v>
      </c>
      <c r="E540" s="225" t="str">
        <f>IFERROR(VLOOKUP(A540,PLAN!B:AA,4,0),"")</f>
        <v>1001927864</v>
      </c>
      <c r="F540" s="226">
        <f>IFERROR(VLOOKUP(A540,PLAN!B:AA,9,0),"")</f>
        <v>46242</v>
      </c>
      <c r="G540" s="225" t="str">
        <f>IFERROR(VLOOKUP(A540,PLAN!B:AA,10,0),"")</f>
        <v>0103575115</v>
      </c>
      <c r="H540" s="225" t="str">
        <f>IFERROR(VLOOKUP(A540,PLAN!B:AA,11,0),"")</f>
        <v>260723A25A</v>
      </c>
      <c r="I540" s="225">
        <f>IFERROR(VLOOKUP(A540,PLAN!B:AA,12,0),"")</f>
        <v>2373</v>
      </c>
      <c r="J540" s="225" t="str">
        <f>IFERROR(VLOOKUP(A540,PLAN!B:AA,15,0),"")</f>
        <v>China</v>
      </c>
      <c r="K540" s="225">
        <f>IFERROR(VLOOKUP(A540,PLAN!B:AA,23,0),"")</f>
        <v>3</v>
      </c>
      <c r="L540" s="227">
        <f>IFERROR(VLOOKUP(A540,PLAN!B:AA,24,0),"")</f>
        <v>0</v>
      </c>
      <c r="M540" s="225" t="str">
        <f>IFERROR(VLOOKUP(A540,PLAN!B:AA,3,0),"")</f>
        <v>2332525-0-C-CN</v>
      </c>
      <c r="N540" s="225">
        <f>IFERROR(VLOOKUP(A540,PLAN!B:AA,2,0),"")</f>
        <v>12125099</v>
      </c>
      <c r="O540" s="290" t="s">
        <v>1429</v>
      </c>
      <c r="P540" s="337" t="s">
        <v>1430</v>
      </c>
      <c r="Q540" s="154">
        <v>183</v>
      </c>
      <c r="R540" s="231" t="str">
        <f>IFERROR(VLOOKUP(P540,[6]Sheet1!$F:$I,4,),"")</f>
        <v/>
      </c>
      <c r="S540" s="232">
        <f>IFERROR(VLOOKUP(A540,PLAN!B:AA,19,0),"")</f>
        <v>46234</v>
      </c>
      <c r="T540" s="225" t="str">
        <f>IFERROR(VLOOKUP(A540,PLAN!B:AA,20,0),"")</f>
        <v>M5</v>
      </c>
      <c r="U540" s="233"/>
      <c r="V540" s="165"/>
      <c r="W540" s="234" t="str">
        <f>IFERROR(VLOOKUP(A540,PLAN!B:AB,21,),"")</f>
        <v>F3</v>
      </c>
      <c r="X540" s="164"/>
      <c r="Y540" s="148" t="s">
        <v>2302</v>
      </c>
      <c r="Z540" s="338">
        <f>VLOOKUP(Y540,PLAN!B:AI,19,0)</f>
        <v>46234</v>
      </c>
    </row>
    <row r="541" spans="1:26" s="163" customFormat="1" ht="25.8" hidden="1" customHeight="1">
      <c r="A541" s="177">
        <f t="shared" si="23"/>
        <v>0</v>
      </c>
      <c r="B541" s="225" t="str">
        <f>IFERROR(VLOOKUP(A541,PLAN!B:AA,5,0),"")</f>
        <v/>
      </c>
      <c r="C541" s="225" t="str">
        <f>IFERROR(VLOOKUP(A541,PLAN!B:AA,6,0),"")</f>
        <v/>
      </c>
      <c r="D541" s="225" t="str">
        <f>IFERROR(VLOOKUP(A541,PLAN!B:AA,7,0),"")</f>
        <v/>
      </c>
      <c r="E541" s="225" t="str">
        <f>IFERROR(VLOOKUP(A541,PLAN!B:AA,4,0),"")</f>
        <v/>
      </c>
      <c r="F541" s="226" t="str">
        <f>IFERROR(VLOOKUP(A541,PLAN!B:AA,9,0),"")</f>
        <v/>
      </c>
      <c r="G541" s="225" t="str">
        <f>IFERROR(VLOOKUP(A541,PLAN!B:AA,10,0),"")</f>
        <v/>
      </c>
      <c r="H541" s="225" t="str">
        <f>IFERROR(VLOOKUP(A541,PLAN!B:AA,11,0),"")</f>
        <v/>
      </c>
      <c r="I541" s="225" t="str">
        <f>IFERROR(VLOOKUP(A541,PLAN!B:AA,12,0),"")</f>
        <v/>
      </c>
      <c r="J541" s="225" t="str">
        <f>IFERROR(VLOOKUP(A541,PLAN!B:AA,15,0),"")</f>
        <v/>
      </c>
      <c r="K541" s="225" t="str">
        <f>IFERROR(VLOOKUP(A541,PLAN!B:AA,23,0),"")</f>
        <v/>
      </c>
      <c r="L541" s="227" t="str">
        <f>IFERROR(VLOOKUP(A541,PLAN!B:AA,24,0),"")</f>
        <v/>
      </c>
      <c r="M541" s="225" t="str">
        <f>IFERROR(VLOOKUP(A541,PLAN!B:AA,3,0),"")</f>
        <v/>
      </c>
      <c r="N541" s="225" t="str">
        <f>IFERROR(VLOOKUP(A541,PLAN!B:AA,2,0),"")</f>
        <v/>
      </c>
      <c r="O541" s="290" t="s">
        <v>2314</v>
      </c>
      <c r="P541" s="337" t="s">
        <v>2315</v>
      </c>
      <c r="Q541" s="154">
        <v>492</v>
      </c>
      <c r="R541" s="231" t="str">
        <f>IFERROR(VLOOKUP(P541,[6]Sheet1!$F:$I,4,),"")</f>
        <v/>
      </c>
      <c r="S541" s="232" t="str">
        <f>IFERROR(VLOOKUP(A541,PLAN!B:AA,19,0),"")</f>
        <v/>
      </c>
      <c r="T541" s="225" t="str">
        <f>IFERROR(VLOOKUP(A541,PLAN!B:AA,20,0),"")</f>
        <v/>
      </c>
      <c r="U541" s="233"/>
      <c r="V541" s="165"/>
      <c r="W541" s="234" t="s">
        <v>40</v>
      </c>
      <c r="X541" s="164"/>
      <c r="Y541" s="148"/>
      <c r="Z541" s="338">
        <v>46234</v>
      </c>
    </row>
    <row r="542" spans="1:26" s="163" customFormat="1" ht="25.8" hidden="1" customHeight="1">
      <c r="A542" s="177">
        <f t="shared" ref="A542:A594" si="29">Y542</f>
        <v>0</v>
      </c>
      <c r="B542" s="225" t="str">
        <f>IFERROR(VLOOKUP(A542,PLAN!B:AA,5,0),"")</f>
        <v/>
      </c>
      <c r="C542" s="225" t="str">
        <f>IFERROR(VLOOKUP(A542,PLAN!B:AA,6,0),"")</f>
        <v/>
      </c>
      <c r="D542" s="225" t="str">
        <f>IFERROR(VLOOKUP(A542,PLAN!B:AA,7,0),"")</f>
        <v/>
      </c>
      <c r="E542" s="225" t="str">
        <f>IFERROR(VLOOKUP(A542,PLAN!B:AA,4,0),"")</f>
        <v/>
      </c>
      <c r="F542" s="226" t="str">
        <f>IFERROR(VLOOKUP(A542,PLAN!B:AA,9,0),"")</f>
        <v/>
      </c>
      <c r="G542" s="225" t="str">
        <f>IFERROR(VLOOKUP(A542,PLAN!B:AA,10,0),"")</f>
        <v/>
      </c>
      <c r="H542" s="225" t="str">
        <f>IFERROR(VLOOKUP(A542,PLAN!B:AA,11,0),"")</f>
        <v/>
      </c>
      <c r="I542" s="225" t="str">
        <f>IFERROR(VLOOKUP(A542,PLAN!B:AA,12,0),"")</f>
        <v/>
      </c>
      <c r="J542" s="225" t="str">
        <f>IFERROR(VLOOKUP(A542,PLAN!B:AA,15,0),"")</f>
        <v/>
      </c>
      <c r="K542" s="225" t="str">
        <f>IFERROR(VLOOKUP(A542,PLAN!B:AA,23,0),"")</f>
        <v/>
      </c>
      <c r="L542" s="227" t="str">
        <f>IFERROR(VLOOKUP(A542,PLAN!B:AA,24,0),"")</f>
        <v/>
      </c>
      <c r="M542" s="225" t="str">
        <f>IFERROR(VLOOKUP(A542,PLAN!B:AA,3,0),"")</f>
        <v/>
      </c>
      <c r="N542" s="225" t="str">
        <f>IFERROR(VLOOKUP(A542,PLAN!B:AA,2,0),"")</f>
        <v/>
      </c>
      <c r="O542" s="290" t="s">
        <v>2316</v>
      </c>
      <c r="P542" s="337" t="s">
        <v>2317</v>
      </c>
      <c r="Q542" s="154">
        <v>494</v>
      </c>
      <c r="R542" s="231" t="str">
        <f>IFERROR(VLOOKUP(P542,[6]Sheet1!$F:$I,4,),"")</f>
        <v/>
      </c>
      <c r="S542" s="232" t="str">
        <f>IFERROR(VLOOKUP(A542,PLAN!B:AA,19,0),"")</f>
        <v/>
      </c>
      <c r="T542" s="225" t="str">
        <f>IFERROR(VLOOKUP(A542,PLAN!B:AA,20,0),"")</f>
        <v/>
      </c>
      <c r="U542" s="233"/>
      <c r="V542" s="165"/>
      <c r="W542" s="234" t="s">
        <v>40</v>
      </c>
      <c r="X542" s="164"/>
      <c r="Y542" s="148"/>
      <c r="Z542" s="338">
        <v>46234</v>
      </c>
    </row>
    <row r="543" spans="1:26" s="163" customFormat="1" ht="25.8" hidden="1" customHeight="1">
      <c r="A543" s="177">
        <f t="shared" si="29"/>
        <v>0</v>
      </c>
      <c r="B543" s="225" t="str">
        <f>IFERROR(VLOOKUP(A543,PLAN!B:AA,5,0),"")</f>
        <v/>
      </c>
      <c r="C543" s="225" t="str">
        <f>IFERROR(VLOOKUP(A543,PLAN!B:AA,6,0),"")</f>
        <v/>
      </c>
      <c r="D543" s="225" t="str">
        <f>IFERROR(VLOOKUP(A543,PLAN!B:AA,7,0),"")</f>
        <v/>
      </c>
      <c r="E543" s="225" t="str">
        <f>IFERROR(VLOOKUP(A543,PLAN!B:AA,4,0),"")</f>
        <v/>
      </c>
      <c r="F543" s="226" t="str">
        <f>IFERROR(VLOOKUP(A543,PLAN!B:AA,9,0),"")</f>
        <v/>
      </c>
      <c r="G543" s="225" t="str">
        <f>IFERROR(VLOOKUP(A543,PLAN!B:AA,10,0),"")</f>
        <v/>
      </c>
      <c r="H543" s="225" t="str">
        <f>IFERROR(VLOOKUP(A543,PLAN!B:AA,11,0),"")</f>
        <v/>
      </c>
      <c r="I543" s="225" t="str">
        <f>IFERROR(VLOOKUP(A543,PLAN!B:AA,12,0),"")</f>
        <v/>
      </c>
      <c r="J543" s="225" t="str">
        <f>IFERROR(VLOOKUP(A543,PLAN!B:AA,15,0),"")</f>
        <v/>
      </c>
      <c r="K543" s="225" t="str">
        <f>IFERROR(VLOOKUP(A543,PLAN!B:AA,23,0),"")</f>
        <v/>
      </c>
      <c r="L543" s="227" t="str">
        <f>IFERROR(VLOOKUP(A543,PLAN!B:AA,24,0),"")</f>
        <v/>
      </c>
      <c r="M543" s="225" t="str">
        <f>IFERROR(VLOOKUP(A543,PLAN!B:AA,3,0),"")</f>
        <v/>
      </c>
      <c r="N543" s="225" t="str">
        <f>IFERROR(VLOOKUP(A543,PLAN!B:AA,2,0),"")</f>
        <v/>
      </c>
      <c r="O543" s="290" t="s">
        <v>2318</v>
      </c>
      <c r="P543" s="337" t="s">
        <v>2319</v>
      </c>
      <c r="Q543" s="154">
        <v>493</v>
      </c>
      <c r="R543" s="231" t="str">
        <f>IFERROR(VLOOKUP(P543,[6]Sheet1!$F:$I,4,),"")</f>
        <v/>
      </c>
      <c r="S543" s="232" t="str">
        <f>IFERROR(VLOOKUP(A543,PLAN!B:AA,19,0),"")</f>
        <v/>
      </c>
      <c r="T543" s="225" t="str">
        <f>IFERROR(VLOOKUP(A543,PLAN!B:AA,20,0),"")</f>
        <v/>
      </c>
      <c r="U543" s="233"/>
      <c r="V543" s="165"/>
      <c r="W543" s="234" t="s">
        <v>40</v>
      </c>
      <c r="X543" s="164"/>
      <c r="Y543" s="148"/>
      <c r="Z543" s="338">
        <v>46234</v>
      </c>
    </row>
    <row r="544" spans="1:26" s="163" customFormat="1" ht="25.8" hidden="1" customHeight="1">
      <c r="A544" s="177">
        <f t="shared" si="29"/>
        <v>0</v>
      </c>
      <c r="B544" s="225" t="str">
        <f>IFERROR(VLOOKUP(A544,PLAN!B:AA,5,0),"")</f>
        <v/>
      </c>
      <c r="C544" s="225" t="str">
        <f>IFERROR(VLOOKUP(A544,PLAN!B:AA,6,0),"")</f>
        <v/>
      </c>
      <c r="D544" s="225" t="str">
        <f>IFERROR(VLOOKUP(A544,PLAN!B:AA,7,0),"")</f>
        <v/>
      </c>
      <c r="E544" s="225" t="str">
        <f>IFERROR(VLOOKUP(A544,PLAN!B:AA,4,0),"")</f>
        <v/>
      </c>
      <c r="F544" s="226" t="str">
        <f>IFERROR(VLOOKUP(A544,PLAN!B:AA,9,0),"")</f>
        <v/>
      </c>
      <c r="G544" s="225" t="str">
        <f>IFERROR(VLOOKUP(A544,PLAN!B:AA,10,0),"")</f>
        <v/>
      </c>
      <c r="H544" s="225" t="str">
        <f>IFERROR(VLOOKUP(A544,PLAN!B:AA,11,0),"")</f>
        <v/>
      </c>
      <c r="I544" s="225" t="str">
        <f>IFERROR(VLOOKUP(A544,PLAN!B:AA,12,0),"")</f>
        <v/>
      </c>
      <c r="J544" s="225" t="str">
        <f>IFERROR(VLOOKUP(A544,PLAN!B:AA,15,0),"")</f>
        <v/>
      </c>
      <c r="K544" s="225" t="str">
        <f>IFERROR(VLOOKUP(A544,PLAN!B:AA,23,0),"")</f>
        <v/>
      </c>
      <c r="L544" s="227" t="str">
        <f>IFERROR(VLOOKUP(A544,PLAN!B:AA,24,0),"")</f>
        <v/>
      </c>
      <c r="M544" s="225" t="str">
        <f>IFERROR(VLOOKUP(A544,PLAN!B:AA,3,0),"")</f>
        <v/>
      </c>
      <c r="N544" s="225" t="str">
        <f>IFERROR(VLOOKUP(A544,PLAN!B:AA,2,0),"")</f>
        <v/>
      </c>
      <c r="O544" s="290" t="s">
        <v>2320</v>
      </c>
      <c r="P544" s="337" t="s">
        <v>2321</v>
      </c>
      <c r="Q544" s="154">
        <v>493</v>
      </c>
      <c r="R544" s="231" t="str">
        <f>IFERROR(VLOOKUP(P544,[6]Sheet1!$F:$I,4,),"")</f>
        <v/>
      </c>
      <c r="S544" s="232" t="str">
        <f>IFERROR(VLOOKUP(A544,PLAN!B:AA,19,0),"")</f>
        <v/>
      </c>
      <c r="T544" s="225" t="str">
        <f>IFERROR(VLOOKUP(A544,PLAN!B:AA,20,0),"")</f>
        <v/>
      </c>
      <c r="U544" s="233"/>
      <c r="V544" s="165"/>
      <c r="W544" s="234" t="s">
        <v>40</v>
      </c>
      <c r="X544" s="164"/>
      <c r="Y544" s="148"/>
      <c r="Z544" s="338">
        <v>46234</v>
      </c>
    </row>
    <row r="545" spans="1:26" s="163" customFormat="1" ht="25.8" hidden="1" customHeight="1">
      <c r="A545" s="177">
        <f t="shared" si="29"/>
        <v>0</v>
      </c>
      <c r="B545" s="225" t="str">
        <f>IFERROR(VLOOKUP(A545,PLAN!B:AA,5,0),"")</f>
        <v/>
      </c>
      <c r="C545" s="225" t="str">
        <f>IFERROR(VLOOKUP(A545,PLAN!B:AA,6,0),"")</f>
        <v/>
      </c>
      <c r="D545" s="225" t="str">
        <f>IFERROR(VLOOKUP(A545,PLAN!B:AA,7,0),"")</f>
        <v/>
      </c>
      <c r="E545" s="225" t="str">
        <f>IFERROR(VLOOKUP(A545,PLAN!B:AA,4,0),"")</f>
        <v/>
      </c>
      <c r="F545" s="226" t="str">
        <f>IFERROR(VLOOKUP(A545,PLAN!B:AA,9,0),"")</f>
        <v/>
      </c>
      <c r="G545" s="225" t="str">
        <f>IFERROR(VLOOKUP(A545,PLAN!B:AA,10,0),"")</f>
        <v/>
      </c>
      <c r="H545" s="225" t="str">
        <f>IFERROR(VLOOKUP(A545,PLAN!B:AA,11,0),"")</f>
        <v/>
      </c>
      <c r="I545" s="225" t="str">
        <f>IFERROR(VLOOKUP(A545,PLAN!B:AA,12,0),"")</f>
        <v/>
      </c>
      <c r="J545" s="225" t="str">
        <f>IFERROR(VLOOKUP(A545,PLAN!B:AA,15,0),"")</f>
        <v/>
      </c>
      <c r="K545" s="225" t="str">
        <f>IFERROR(VLOOKUP(A545,PLAN!B:AA,23,0),"")</f>
        <v/>
      </c>
      <c r="L545" s="227" t="str">
        <f>IFERROR(VLOOKUP(A545,PLAN!B:AA,24,0),"")</f>
        <v/>
      </c>
      <c r="M545" s="225" t="str">
        <f>IFERROR(VLOOKUP(A545,PLAN!B:AA,3,0),"")</f>
        <v/>
      </c>
      <c r="N545" s="225" t="str">
        <f>IFERROR(VLOOKUP(A545,PLAN!B:AA,2,0),"")</f>
        <v/>
      </c>
      <c r="O545" s="290" t="s">
        <v>2322</v>
      </c>
      <c r="P545" s="337" t="s">
        <v>2323</v>
      </c>
      <c r="Q545" s="312">
        <f>I540-Q540-Q541-Q542-Q543-Q544</f>
        <v>218</v>
      </c>
      <c r="R545" s="231" t="str">
        <f>IFERROR(VLOOKUP(P545,[6]Sheet1!$F:$I,4,),"")</f>
        <v/>
      </c>
      <c r="S545" s="232" t="str">
        <f>IFERROR(VLOOKUP(A545,PLAN!B:AA,19,0),"")</f>
        <v/>
      </c>
      <c r="T545" s="225" t="str">
        <f>IFERROR(VLOOKUP(A545,PLAN!B:AA,20,0),"")</f>
        <v/>
      </c>
      <c r="U545" s="233"/>
      <c r="V545" s="165"/>
      <c r="W545" s="234" t="s">
        <v>40</v>
      </c>
      <c r="X545" s="164"/>
      <c r="Y545" s="148"/>
      <c r="Z545" s="338">
        <v>46234</v>
      </c>
    </row>
    <row r="546" spans="1:26" s="163" customFormat="1" ht="21.6" hidden="1" customHeight="1">
      <c r="A546" s="177" t="str">
        <f t="shared" si="29"/>
        <v>Aug08-14</v>
      </c>
      <c r="B546" s="225">
        <f>IFERROR(VLOOKUP(A546,PLAN!B:AA,5,0),"")</f>
        <v>11134239</v>
      </c>
      <c r="C546" s="225" t="str">
        <f>IFERROR(VLOOKUP(A546,PLAN!B:AA,6,0),"")</f>
        <v>1436292-K-AK</v>
      </c>
      <c r="D546" s="225" t="str">
        <f>IFERROR(VLOOKUP(A546,PLAN!B:AA,7,0),"")</f>
        <v>AHW14R011P CN</v>
      </c>
      <c r="E546" s="225" t="str">
        <f>IFERROR(VLOOKUP(A546,PLAN!B:AA,4,0),"")</f>
        <v>1001927865</v>
      </c>
      <c r="F546" s="226">
        <f>IFERROR(VLOOKUP(A546,PLAN!B:AA,9,0),"")</f>
        <v>46242</v>
      </c>
      <c r="G546" s="225" t="str">
        <f>IFERROR(VLOOKUP(A546,PLAN!B:AA,10,0),"")</f>
        <v>0103575116</v>
      </c>
      <c r="H546" s="225" t="str">
        <f>IFERROR(VLOOKUP(A546,PLAN!B:AA,11,0),"")</f>
        <v>260723A26A</v>
      </c>
      <c r="I546" s="225">
        <f>IFERROR(VLOOKUP(A546,PLAN!B:AA,12,0),"")</f>
        <v>3555</v>
      </c>
      <c r="J546" s="225" t="str">
        <f>IFERROR(VLOOKUP(A546,PLAN!B:AA,15,0),"")</f>
        <v>China</v>
      </c>
      <c r="K546" s="225">
        <f>IFERROR(VLOOKUP(A546,PLAN!B:AA,23,0),"")</f>
        <v>0</v>
      </c>
      <c r="L546" s="227">
        <f>IFERROR(VLOOKUP(A546,PLAN!B:AA,24,0),"")</f>
        <v>0</v>
      </c>
      <c r="M546" s="225" t="str">
        <f>IFERROR(VLOOKUP(A546,PLAN!B:AA,3,0),"")</f>
        <v>2332533-0-C-CN</v>
      </c>
      <c r="N546" s="225">
        <f>IFERROR(VLOOKUP(A546,PLAN!B:AA,2,0),"")</f>
        <v>12125107</v>
      </c>
      <c r="O546" s="290" t="s">
        <v>1425</v>
      </c>
      <c r="P546" s="257" t="s">
        <v>1426</v>
      </c>
      <c r="Q546" s="154">
        <v>88</v>
      </c>
      <c r="R546" s="231" t="str">
        <f>IFERROR(VLOOKUP(P546,[6]Sheet1!$F:$I,4,),"")</f>
        <v/>
      </c>
      <c r="S546" s="232">
        <f>IFERROR(VLOOKUP(A546,PLAN!B:AA,19,0),"")</f>
        <v>46234</v>
      </c>
      <c r="T546" s="225" t="str">
        <f>IFERROR(VLOOKUP(A546,PLAN!B:AA,20,0),"")</f>
        <v>M6</v>
      </c>
      <c r="U546" s="233"/>
      <c r="V546" s="165"/>
      <c r="W546" s="234" t="str">
        <f>IFERROR(VLOOKUP(A546,PLAN!B:AB,21,),"")</f>
        <v>F2</v>
      </c>
      <c r="X546" s="164"/>
      <c r="Y546" s="148" t="s">
        <v>2303</v>
      </c>
      <c r="Z546" s="338">
        <f>VLOOKUP(Y546,PLAN!B:AI,19,0)</f>
        <v>46234</v>
      </c>
    </row>
    <row r="547" spans="1:26" s="163" customFormat="1" ht="21.6" hidden="1" customHeight="1">
      <c r="A547" s="177">
        <f t="shared" si="29"/>
        <v>0</v>
      </c>
      <c r="B547" s="225" t="str">
        <f>IFERROR(VLOOKUP(A547,PLAN!B:AA,5,0),"")</f>
        <v/>
      </c>
      <c r="C547" s="225" t="str">
        <f>IFERROR(VLOOKUP(A547,PLAN!B:AA,6,0),"")</f>
        <v/>
      </c>
      <c r="D547" s="225" t="str">
        <f>IFERROR(VLOOKUP(A547,PLAN!B:AA,7,0),"")</f>
        <v/>
      </c>
      <c r="E547" s="225" t="str">
        <f>IFERROR(VLOOKUP(A547,PLAN!B:AA,4,0),"")</f>
        <v/>
      </c>
      <c r="F547" s="226" t="str">
        <f>IFERROR(VLOOKUP(A547,PLAN!B:AA,9,0),"")</f>
        <v/>
      </c>
      <c r="G547" s="225" t="str">
        <f>IFERROR(VLOOKUP(A547,PLAN!B:AA,10,0),"")</f>
        <v/>
      </c>
      <c r="H547" s="225" t="str">
        <f>IFERROR(VLOOKUP(A547,PLAN!B:AA,11,0),"")</f>
        <v/>
      </c>
      <c r="I547" s="225" t="str">
        <f>IFERROR(VLOOKUP(A547,PLAN!B:AA,12,0),"")</f>
        <v/>
      </c>
      <c r="J547" s="225" t="str">
        <f>IFERROR(VLOOKUP(A547,PLAN!B:AA,15,0),"")</f>
        <v/>
      </c>
      <c r="K547" s="225" t="str">
        <f>IFERROR(VLOOKUP(A547,PLAN!B:AA,23,0),"")</f>
        <v/>
      </c>
      <c r="L547" s="227" t="str">
        <f>IFERROR(VLOOKUP(A547,PLAN!B:AA,24,0),"")</f>
        <v/>
      </c>
      <c r="M547" s="225" t="str">
        <f>IFERROR(VLOOKUP(A547,PLAN!B:AA,3,0),"")</f>
        <v/>
      </c>
      <c r="N547" s="225" t="str">
        <f>IFERROR(VLOOKUP(A547,PLAN!B:AA,2,0),"")</f>
        <v/>
      </c>
      <c r="O547" s="290" t="s">
        <v>2324</v>
      </c>
      <c r="P547" s="257" t="s">
        <v>2325</v>
      </c>
      <c r="Q547" s="154">
        <v>496</v>
      </c>
      <c r="R547" s="231" t="str">
        <f>IFERROR(VLOOKUP(P547,[6]Sheet1!$F:$I,4,),"")</f>
        <v/>
      </c>
      <c r="S547" s="232" t="str">
        <f>IFERROR(VLOOKUP(A547,PLAN!B:AA,19,0),"")</f>
        <v/>
      </c>
      <c r="T547" s="225" t="str">
        <f>IFERROR(VLOOKUP(A547,PLAN!B:AA,20,0),"")</f>
        <v/>
      </c>
      <c r="U547" s="233"/>
      <c r="V547" s="165"/>
      <c r="W547" s="234" t="s">
        <v>45</v>
      </c>
      <c r="X547" s="164"/>
      <c r="Y547" s="148"/>
      <c r="Z547" s="338">
        <v>46234</v>
      </c>
    </row>
    <row r="548" spans="1:26" s="163" customFormat="1" ht="21.6" hidden="1" customHeight="1">
      <c r="A548" s="177">
        <f t="shared" si="29"/>
        <v>0</v>
      </c>
      <c r="B548" s="225" t="str">
        <f>IFERROR(VLOOKUP(A548,PLAN!B:AA,5,0),"")</f>
        <v/>
      </c>
      <c r="C548" s="225" t="str">
        <f>IFERROR(VLOOKUP(A548,PLAN!B:AA,6,0),"")</f>
        <v/>
      </c>
      <c r="D548" s="225" t="str">
        <f>IFERROR(VLOOKUP(A548,PLAN!B:AA,7,0),"")</f>
        <v/>
      </c>
      <c r="E548" s="225" t="str">
        <f>IFERROR(VLOOKUP(A548,PLAN!B:AA,4,0),"")</f>
        <v/>
      </c>
      <c r="F548" s="226" t="str">
        <f>IFERROR(VLOOKUP(A548,PLAN!B:AA,9,0),"")</f>
        <v/>
      </c>
      <c r="G548" s="225" t="str">
        <f>IFERROR(VLOOKUP(A548,PLAN!B:AA,10,0),"")</f>
        <v/>
      </c>
      <c r="H548" s="225" t="str">
        <f>IFERROR(VLOOKUP(A548,PLAN!B:AA,11,0),"")</f>
        <v/>
      </c>
      <c r="I548" s="225" t="str">
        <f>IFERROR(VLOOKUP(A548,PLAN!B:AA,12,0),"")</f>
        <v/>
      </c>
      <c r="J548" s="225" t="str">
        <f>IFERROR(VLOOKUP(A548,PLAN!B:AA,15,0),"")</f>
        <v/>
      </c>
      <c r="K548" s="225" t="str">
        <f>IFERROR(VLOOKUP(A548,PLAN!B:AA,23,0),"")</f>
        <v/>
      </c>
      <c r="L548" s="227" t="str">
        <f>IFERROR(VLOOKUP(A548,PLAN!B:AA,24,0),"")</f>
        <v/>
      </c>
      <c r="M548" s="225" t="str">
        <f>IFERROR(VLOOKUP(A548,PLAN!B:AA,3,0),"")</f>
        <v/>
      </c>
      <c r="N548" s="225" t="str">
        <f>IFERROR(VLOOKUP(A548,PLAN!B:AA,2,0),"")</f>
        <v/>
      </c>
      <c r="O548" s="290" t="s">
        <v>2326</v>
      </c>
      <c r="P548" s="257" t="s">
        <v>2327</v>
      </c>
      <c r="Q548" s="154">
        <v>495</v>
      </c>
      <c r="R548" s="231" t="str">
        <f>IFERROR(VLOOKUP(P548,[6]Sheet1!$F:$I,4,),"")</f>
        <v/>
      </c>
      <c r="S548" s="232" t="str">
        <f>IFERROR(VLOOKUP(A548,PLAN!B:AA,19,0),"")</f>
        <v/>
      </c>
      <c r="T548" s="225" t="str">
        <f>IFERROR(VLOOKUP(A548,PLAN!B:AA,20,0),"")</f>
        <v/>
      </c>
      <c r="U548" s="233"/>
      <c r="V548" s="165"/>
      <c r="W548" s="234" t="s">
        <v>45</v>
      </c>
      <c r="X548" s="164"/>
      <c r="Y548" s="148"/>
      <c r="Z548" s="338">
        <v>46234</v>
      </c>
    </row>
    <row r="549" spans="1:26" s="163" customFormat="1" ht="21.6" hidden="1" customHeight="1">
      <c r="A549" s="177">
        <f t="shared" si="29"/>
        <v>0</v>
      </c>
      <c r="B549" s="225" t="str">
        <f>IFERROR(VLOOKUP(A549,PLAN!B:AA,5,0),"")</f>
        <v/>
      </c>
      <c r="C549" s="225" t="str">
        <f>IFERROR(VLOOKUP(A549,PLAN!B:AA,6,0),"")</f>
        <v/>
      </c>
      <c r="D549" s="225" t="str">
        <f>IFERROR(VLOOKUP(A549,PLAN!B:AA,7,0),"")</f>
        <v/>
      </c>
      <c r="E549" s="225" t="str">
        <f>IFERROR(VLOOKUP(A549,PLAN!B:AA,4,0),"")</f>
        <v/>
      </c>
      <c r="F549" s="226" t="str">
        <f>IFERROR(VLOOKUP(A549,PLAN!B:AA,9,0),"")</f>
        <v/>
      </c>
      <c r="G549" s="225" t="str">
        <f>IFERROR(VLOOKUP(A549,PLAN!B:AA,10,0),"")</f>
        <v/>
      </c>
      <c r="H549" s="225" t="str">
        <f>IFERROR(VLOOKUP(A549,PLAN!B:AA,11,0),"")</f>
        <v/>
      </c>
      <c r="I549" s="225" t="str">
        <f>IFERROR(VLOOKUP(A549,PLAN!B:AA,12,0),"")</f>
        <v/>
      </c>
      <c r="J549" s="225" t="str">
        <f>IFERROR(VLOOKUP(A549,PLAN!B:AA,15,0),"")</f>
        <v/>
      </c>
      <c r="K549" s="225" t="str">
        <f>IFERROR(VLOOKUP(A549,PLAN!B:AA,23,0),"")</f>
        <v/>
      </c>
      <c r="L549" s="227" t="str">
        <f>IFERROR(VLOOKUP(A549,PLAN!B:AA,24,0),"")</f>
        <v/>
      </c>
      <c r="M549" s="225" t="str">
        <f>IFERROR(VLOOKUP(A549,PLAN!B:AA,3,0),"")</f>
        <v/>
      </c>
      <c r="N549" s="225" t="str">
        <f>IFERROR(VLOOKUP(A549,PLAN!B:AA,2,0),"")</f>
        <v/>
      </c>
      <c r="O549" s="290" t="s">
        <v>2328</v>
      </c>
      <c r="P549" s="257" t="s">
        <v>2329</v>
      </c>
      <c r="Q549" s="154">
        <v>495</v>
      </c>
      <c r="R549" s="231" t="str">
        <f>IFERROR(VLOOKUP(P549,[6]Sheet1!$F:$I,4,),"")</f>
        <v/>
      </c>
      <c r="S549" s="232" t="str">
        <f>IFERROR(VLOOKUP(A549,PLAN!B:AA,19,0),"")</f>
        <v/>
      </c>
      <c r="T549" s="225" t="str">
        <f>IFERROR(VLOOKUP(A549,PLAN!B:AA,20,0),"")</f>
        <v/>
      </c>
      <c r="U549" s="233"/>
      <c r="V549" s="165"/>
      <c r="W549" s="234" t="s">
        <v>45</v>
      </c>
      <c r="X549" s="164"/>
      <c r="Y549" s="148"/>
      <c r="Z549" s="338">
        <v>46234</v>
      </c>
    </row>
    <row r="550" spans="1:26" s="163" customFormat="1" ht="21.6" hidden="1" customHeight="1">
      <c r="A550" s="177">
        <f t="shared" si="29"/>
        <v>0</v>
      </c>
      <c r="B550" s="225" t="str">
        <f>IFERROR(VLOOKUP(A550,PLAN!B:AA,5,0),"")</f>
        <v/>
      </c>
      <c r="C550" s="225" t="str">
        <f>IFERROR(VLOOKUP(A550,PLAN!B:AA,6,0),"")</f>
        <v/>
      </c>
      <c r="D550" s="225" t="str">
        <f>IFERROR(VLOOKUP(A550,PLAN!B:AA,7,0),"")</f>
        <v/>
      </c>
      <c r="E550" s="225" t="str">
        <f>IFERROR(VLOOKUP(A550,PLAN!B:AA,4,0),"")</f>
        <v/>
      </c>
      <c r="F550" s="226" t="str">
        <f>IFERROR(VLOOKUP(A550,PLAN!B:AA,9,0),"")</f>
        <v/>
      </c>
      <c r="G550" s="225" t="str">
        <f>IFERROR(VLOOKUP(A550,PLAN!B:AA,10,0),"")</f>
        <v/>
      </c>
      <c r="H550" s="225" t="str">
        <f>IFERROR(VLOOKUP(A550,PLAN!B:AA,11,0),"")</f>
        <v/>
      </c>
      <c r="I550" s="225" t="str">
        <f>IFERROR(VLOOKUP(A550,PLAN!B:AA,12,0),"")</f>
        <v/>
      </c>
      <c r="J550" s="225" t="str">
        <f>IFERROR(VLOOKUP(A550,PLAN!B:AA,15,0),"")</f>
        <v/>
      </c>
      <c r="K550" s="225" t="str">
        <f>IFERROR(VLOOKUP(A550,PLAN!B:AA,23,0),"")</f>
        <v/>
      </c>
      <c r="L550" s="227" t="str">
        <f>IFERROR(VLOOKUP(A550,PLAN!B:AA,24,0),"")</f>
        <v/>
      </c>
      <c r="M550" s="225" t="str">
        <f>IFERROR(VLOOKUP(A550,PLAN!B:AA,3,0),"")</f>
        <v/>
      </c>
      <c r="N550" s="225" t="str">
        <f>IFERROR(VLOOKUP(A550,PLAN!B:AA,2,0),"")</f>
        <v/>
      </c>
      <c r="O550" s="290" t="s">
        <v>2330</v>
      </c>
      <c r="P550" s="337" t="s">
        <v>2331</v>
      </c>
      <c r="Q550" s="154">
        <v>493</v>
      </c>
      <c r="R550" s="231" t="str">
        <f>IFERROR(VLOOKUP(P550,[6]Sheet1!$F:$I,4,),"")</f>
        <v/>
      </c>
      <c r="S550" s="232" t="str">
        <f>IFERROR(VLOOKUP(A550,PLAN!B:AA,19,0),"")</f>
        <v/>
      </c>
      <c r="T550" s="225" t="str">
        <f>IFERROR(VLOOKUP(A550,PLAN!B:AA,20,0),"")</f>
        <v/>
      </c>
      <c r="U550" s="233"/>
      <c r="V550" s="165"/>
      <c r="W550" s="234" t="s">
        <v>45</v>
      </c>
      <c r="X550" s="164"/>
      <c r="Y550" s="148"/>
      <c r="Z550" s="338">
        <v>46234</v>
      </c>
    </row>
    <row r="551" spans="1:26" s="163" customFormat="1" ht="21.6" hidden="1" customHeight="1">
      <c r="A551" s="177">
        <f t="shared" si="29"/>
        <v>0</v>
      </c>
      <c r="B551" s="225" t="str">
        <f>IFERROR(VLOOKUP(A551,PLAN!B:AA,5,0),"")</f>
        <v/>
      </c>
      <c r="C551" s="225" t="str">
        <f>IFERROR(VLOOKUP(A551,PLAN!B:AA,6,0),"")</f>
        <v/>
      </c>
      <c r="D551" s="225" t="str">
        <f>IFERROR(VLOOKUP(A551,PLAN!B:AA,7,0),"")</f>
        <v/>
      </c>
      <c r="E551" s="225" t="str">
        <f>IFERROR(VLOOKUP(A551,PLAN!B:AA,4,0),"")</f>
        <v/>
      </c>
      <c r="F551" s="226" t="str">
        <f>IFERROR(VLOOKUP(A551,PLAN!B:AA,9,0),"")</f>
        <v/>
      </c>
      <c r="G551" s="225" t="str">
        <f>IFERROR(VLOOKUP(A551,PLAN!B:AA,10,0),"")</f>
        <v/>
      </c>
      <c r="H551" s="225" t="str">
        <f>IFERROR(VLOOKUP(A551,PLAN!B:AA,11,0),"")</f>
        <v/>
      </c>
      <c r="I551" s="225" t="str">
        <f>IFERROR(VLOOKUP(A551,PLAN!B:AA,12,0),"")</f>
        <v/>
      </c>
      <c r="J551" s="225" t="str">
        <f>IFERROR(VLOOKUP(A551,PLAN!B:AA,15,0),"")</f>
        <v/>
      </c>
      <c r="K551" s="225" t="str">
        <f>IFERROR(VLOOKUP(A551,PLAN!B:AA,23,0),"")</f>
        <v/>
      </c>
      <c r="L551" s="227" t="str">
        <f>IFERROR(VLOOKUP(A551,PLAN!B:AA,24,0),"")</f>
        <v/>
      </c>
      <c r="M551" s="225" t="str">
        <f>IFERROR(VLOOKUP(A551,PLAN!B:AA,3,0),"")</f>
        <v/>
      </c>
      <c r="N551" s="225" t="str">
        <f>IFERROR(VLOOKUP(A551,PLAN!B:AA,2,0),"")</f>
        <v/>
      </c>
      <c r="O551" s="290" t="s">
        <v>2332</v>
      </c>
      <c r="P551" s="337" t="s">
        <v>2333</v>
      </c>
      <c r="Q551" s="154">
        <v>496</v>
      </c>
      <c r="R551" s="231" t="str">
        <f>IFERROR(VLOOKUP(P551,[6]Sheet1!$F:$I,4,),"")</f>
        <v/>
      </c>
      <c r="S551" s="232" t="str">
        <f>IFERROR(VLOOKUP(A551,PLAN!B:AA,19,0),"")</f>
        <v/>
      </c>
      <c r="T551" s="225" t="str">
        <f>IFERROR(VLOOKUP(A551,PLAN!B:AA,20,0),"")</f>
        <v/>
      </c>
      <c r="U551" s="233"/>
      <c r="V551" s="165"/>
      <c r="W551" s="234" t="s">
        <v>45</v>
      </c>
      <c r="X551" s="164"/>
      <c r="Y551" s="148"/>
      <c r="Z551" s="338">
        <v>46234</v>
      </c>
    </row>
    <row r="552" spans="1:26" s="163" customFormat="1" ht="21.6" hidden="1" customHeight="1">
      <c r="A552" s="177">
        <f t="shared" si="29"/>
        <v>0</v>
      </c>
      <c r="B552" s="225" t="str">
        <f>IFERROR(VLOOKUP(A552,PLAN!B:AA,5,0),"")</f>
        <v/>
      </c>
      <c r="C552" s="225" t="str">
        <f>IFERROR(VLOOKUP(A552,PLAN!B:AA,6,0),"")</f>
        <v/>
      </c>
      <c r="D552" s="225" t="str">
        <f>IFERROR(VLOOKUP(A552,PLAN!B:AA,7,0),"")</f>
        <v/>
      </c>
      <c r="E552" s="225" t="str">
        <f>IFERROR(VLOOKUP(A552,PLAN!B:AA,4,0),"")</f>
        <v/>
      </c>
      <c r="F552" s="226" t="str">
        <f>IFERROR(VLOOKUP(A552,PLAN!B:AA,9,0),"")</f>
        <v/>
      </c>
      <c r="G552" s="225" t="str">
        <f>IFERROR(VLOOKUP(A552,PLAN!B:AA,10,0),"")</f>
        <v/>
      </c>
      <c r="H552" s="225" t="str">
        <f>IFERROR(VLOOKUP(A552,PLAN!B:AA,11,0),"")</f>
        <v/>
      </c>
      <c r="I552" s="225" t="str">
        <f>IFERROR(VLOOKUP(A552,PLAN!B:AA,12,0),"")</f>
        <v/>
      </c>
      <c r="J552" s="225" t="str">
        <f>IFERROR(VLOOKUP(A552,PLAN!B:AA,15,0),"")</f>
        <v/>
      </c>
      <c r="K552" s="225" t="str">
        <f>IFERROR(VLOOKUP(A552,PLAN!B:AA,23,0),"")</f>
        <v/>
      </c>
      <c r="L552" s="227" t="str">
        <f>IFERROR(VLOOKUP(A552,PLAN!B:AA,24,0),"")</f>
        <v/>
      </c>
      <c r="M552" s="225" t="str">
        <f>IFERROR(VLOOKUP(A552,PLAN!B:AA,3,0),"")</f>
        <v/>
      </c>
      <c r="N552" s="225" t="str">
        <f>IFERROR(VLOOKUP(A552,PLAN!B:AA,2,0),"")</f>
        <v/>
      </c>
      <c r="O552" s="290" t="s">
        <v>2334</v>
      </c>
      <c r="P552" s="337" t="s">
        <v>2335</v>
      </c>
      <c r="Q552" s="154">
        <v>496</v>
      </c>
      <c r="R552" s="231" t="str">
        <f>IFERROR(VLOOKUP(P552,[6]Sheet1!$F:$I,4,),"")</f>
        <v/>
      </c>
      <c r="S552" s="232" t="str">
        <f>IFERROR(VLOOKUP(A552,PLAN!B:AA,19,0),"")</f>
        <v/>
      </c>
      <c r="T552" s="225" t="str">
        <f>IFERROR(VLOOKUP(A552,PLAN!B:AA,20,0),"")</f>
        <v/>
      </c>
      <c r="U552" s="233"/>
      <c r="V552" s="165"/>
      <c r="W552" s="234" t="s">
        <v>45</v>
      </c>
      <c r="X552" s="164"/>
      <c r="Y552" s="148"/>
      <c r="Z552" s="338">
        <v>46234</v>
      </c>
    </row>
    <row r="553" spans="1:26" s="163" customFormat="1" ht="21.6" hidden="1" customHeight="1">
      <c r="A553" s="177">
        <f t="shared" si="29"/>
        <v>0</v>
      </c>
      <c r="B553" s="225" t="str">
        <f>IFERROR(VLOOKUP(A553,PLAN!B:AA,5,0),"")</f>
        <v/>
      </c>
      <c r="C553" s="225" t="str">
        <f>IFERROR(VLOOKUP(A553,PLAN!B:AA,6,0),"")</f>
        <v/>
      </c>
      <c r="D553" s="225" t="str">
        <f>IFERROR(VLOOKUP(A553,PLAN!B:AA,7,0),"")</f>
        <v/>
      </c>
      <c r="E553" s="225" t="str">
        <f>IFERROR(VLOOKUP(A553,PLAN!B:AA,4,0),"")</f>
        <v/>
      </c>
      <c r="F553" s="226" t="str">
        <f>IFERROR(VLOOKUP(A553,PLAN!B:AA,9,0),"")</f>
        <v/>
      </c>
      <c r="G553" s="225" t="str">
        <f>IFERROR(VLOOKUP(A553,PLAN!B:AA,10,0),"")</f>
        <v/>
      </c>
      <c r="H553" s="225" t="str">
        <f>IFERROR(VLOOKUP(A553,PLAN!B:AA,11,0),"")</f>
        <v/>
      </c>
      <c r="I553" s="225" t="str">
        <f>IFERROR(VLOOKUP(A553,PLAN!B:AA,12,0),"")</f>
        <v/>
      </c>
      <c r="J553" s="225" t="str">
        <f>IFERROR(VLOOKUP(A553,PLAN!B:AA,15,0),"")</f>
        <v/>
      </c>
      <c r="K553" s="225" t="str">
        <f>IFERROR(VLOOKUP(A553,PLAN!B:AA,23,0),"")</f>
        <v/>
      </c>
      <c r="L553" s="227" t="str">
        <f>IFERROR(VLOOKUP(A553,PLAN!B:AA,24,0),"")</f>
        <v/>
      </c>
      <c r="M553" s="225" t="str">
        <f>IFERROR(VLOOKUP(A553,PLAN!B:AA,3,0),"")</f>
        <v/>
      </c>
      <c r="N553" s="225" t="str">
        <f>IFERROR(VLOOKUP(A553,PLAN!B:AA,2,0),"")</f>
        <v/>
      </c>
      <c r="O553" s="290" t="s">
        <v>2336</v>
      </c>
      <c r="P553" s="337" t="s">
        <v>2337</v>
      </c>
      <c r="Q553" s="154">
        <v>496</v>
      </c>
      <c r="R553" s="231" t="str">
        <f>IFERROR(VLOOKUP(P553,[6]Sheet1!$F:$I,4,),"")</f>
        <v/>
      </c>
      <c r="S553" s="232" t="str">
        <f>IFERROR(VLOOKUP(A553,PLAN!B:AA,19,0),"")</f>
        <v/>
      </c>
      <c r="T553" s="225" t="str">
        <f>IFERROR(VLOOKUP(A553,PLAN!B:AA,20,0),"")</f>
        <v/>
      </c>
      <c r="U553" s="233"/>
      <c r="V553" s="165"/>
      <c r="W553" s="234" t="s">
        <v>45</v>
      </c>
      <c r="X553" s="164"/>
      <c r="Y553" s="148"/>
      <c r="Z553" s="338">
        <v>46234</v>
      </c>
    </row>
    <row r="554" spans="1:26" s="163" customFormat="1" ht="21.6" hidden="1" customHeight="1">
      <c r="A554" s="177" t="str">
        <f t="shared" si="29"/>
        <v>Aug05-12</v>
      </c>
      <c r="B554" s="225">
        <f>IFERROR(VLOOKUP(A554,PLAN!B:AA,5,0),"")</f>
        <v>11126777</v>
      </c>
      <c r="C554" s="225" t="str">
        <f>IFERROR(VLOOKUP(A554,PLAN!B:AA,6,0),"")</f>
        <v>2131639-D-AK</v>
      </c>
      <c r="D554" s="225" t="str">
        <f>IFERROR(VLOOKUP(A554,PLAN!B:AA,7,0),"")</f>
        <v>AGH146000 R NOCE</v>
      </c>
      <c r="E554" s="225" t="str">
        <f>IFERROR(VLOOKUP(A554,PLAN!B:AA,4,0),"")</f>
        <v>1001923840</v>
      </c>
      <c r="F554" s="226">
        <f>IFERROR(VLOOKUP(A554,PLAN!B:AA,9,0),"")</f>
        <v>46239</v>
      </c>
      <c r="G554" s="225" t="str">
        <f>IFERROR(VLOOKUP(A554,PLAN!B:AA,10,0),"")</f>
        <v>0103567552</v>
      </c>
      <c r="H554" s="225" t="str">
        <f>IFERROR(VLOOKUP(A554,PLAN!B:AA,11,0),"")</f>
        <v>260721A14A</v>
      </c>
      <c r="I554" s="225">
        <f>IFERROR(VLOOKUP(A554,PLAN!B:AA,12,0),"")</f>
        <v>190</v>
      </c>
      <c r="J554" s="225" t="str">
        <f>IFERROR(VLOOKUP(A554,PLAN!B:AA,15,0),"")</f>
        <v>Oversea</v>
      </c>
      <c r="K554" s="225">
        <f>IFERROR(VLOOKUP(A554,PLAN!B:AA,23,0),"")</f>
        <v>0</v>
      </c>
      <c r="L554" s="227">
        <f>IFERROR(VLOOKUP(A554,PLAN!B:AA,24,0),"")</f>
        <v>0</v>
      </c>
      <c r="M554" s="225" t="str">
        <f>IFERROR(VLOOKUP(A554,PLAN!B:AA,3,0),"")</f>
        <v>1832265-A-CK</v>
      </c>
      <c r="N554" s="225">
        <f>IFERROR(VLOOKUP(A554,PLAN!B:AA,2,0),"")</f>
        <v>12111386</v>
      </c>
      <c r="O554" s="290" t="s">
        <v>2257</v>
      </c>
      <c r="P554" s="258" t="s">
        <v>2258</v>
      </c>
      <c r="Q554" s="154">
        <v>102</v>
      </c>
      <c r="R554" s="231" t="str">
        <f>IFERROR(VLOOKUP(P554,[6]Sheet1!$F:$I,4,),"")</f>
        <v/>
      </c>
      <c r="S554" s="232">
        <f>IFERROR(VLOOKUP(A554,PLAN!B:AA,19,0),"")</f>
        <v>46234</v>
      </c>
      <c r="T554" s="225" t="str">
        <f>IFERROR(VLOOKUP(A554,PLAN!B:AA,20,0),"")</f>
        <v>M7</v>
      </c>
      <c r="U554" s="233"/>
      <c r="V554" s="165"/>
      <c r="W554" s="234" t="str">
        <f>IFERROR(VLOOKUP(A554,PLAN!B:AB,21,),"")</f>
        <v>F2</v>
      </c>
      <c r="X554" s="164"/>
      <c r="Y554" s="148" t="s">
        <v>1891</v>
      </c>
      <c r="Z554" s="338">
        <f>VLOOKUP(Y554,PLAN!B:AI,19,0)</f>
        <v>46234</v>
      </c>
    </row>
    <row r="555" spans="1:26" s="163" customFormat="1" ht="21.6" hidden="1" customHeight="1">
      <c r="A555" s="177"/>
      <c r="B555" s="225"/>
      <c r="C555" s="225"/>
      <c r="D555" s="225"/>
      <c r="E555" s="225"/>
      <c r="F555" s="226"/>
      <c r="G555" s="225"/>
      <c r="H555" s="225"/>
      <c r="I555" s="225"/>
      <c r="J555" s="225"/>
      <c r="K555" s="225"/>
      <c r="L555" s="227"/>
      <c r="M555" s="225"/>
      <c r="N555" s="225"/>
      <c r="O555" s="290" t="s">
        <v>2489</v>
      </c>
      <c r="P555" s="258" t="s">
        <v>2490</v>
      </c>
      <c r="Q555" s="154">
        <f>I554-Q554</f>
        <v>88</v>
      </c>
      <c r="R555" s="231"/>
      <c r="S555" s="232"/>
      <c r="T555" s="225"/>
      <c r="U555" s="233"/>
      <c r="V555" s="165"/>
      <c r="W555" s="234" t="s">
        <v>45</v>
      </c>
      <c r="X555" s="164"/>
      <c r="Y555" s="148"/>
      <c r="Z555" s="338">
        <v>46234</v>
      </c>
    </row>
    <row r="556" spans="1:26" s="163" customFormat="1" ht="21.6" hidden="1" customHeight="1">
      <c r="A556" s="177" t="str">
        <f t="shared" si="29"/>
        <v>Aug08-17</v>
      </c>
      <c r="B556" s="225">
        <f>IFERROR(VLOOKUP(A556,PLAN!B:AA,5,0),"")</f>
        <v>11113858</v>
      </c>
      <c r="C556" s="225" t="str">
        <f>IFERROR(VLOOKUP(A556,PLAN!B:AA,6,0),"")</f>
        <v>1831248-B-AK</v>
      </c>
      <c r="D556" s="225" t="str">
        <f>IFERROR(VLOOKUP(A556,PLAN!B:AA,7,0),"")</f>
        <v>AH14R000SR JP</v>
      </c>
      <c r="E556" s="225" t="str">
        <f>IFERROR(VLOOKUP(A556,PLAN!B:AA,4,0),"")</f>
        <v>1001928034</v>
      </c>
      <c r="F556" s="226">
        <f>IFERROR(VLOOKUP(A556,PLAN!B:AA,9,0),"")</f>
        <v>46242</v>
      </c>
      <c r="G556" s="225" t="str">
        <f>IFERROR(VLOOKUP(A556,PLAN!B:AA,10,0),"")</f>
        <v>0103575877</v>
      </c>
      <c r="H556" s="225" t="str">
        <f>IFERROR(VLOOKUP(A556,PLAN!B:AA,11,0),"")</f>
        <v>260723A29A</v>
      </c>
      <c r="I556" s="225">
        <f>IFERROR(VLOOKUP(A556,PLAN!B:AA,12,0),"")</f>
        <v>5</v>
      </c>
      <c r="J556" s="225" t="str">
        <f>IFERROR(VLOOKUP(A556,PLAN!B:AA,15,0),"")</f>
        <v>Japan</v>
      </c>
      <c r="K556" s="225">
        <f>IFERROR(VLOOKUP(A556,PLAN!B:AA,23,0),"")</f>
        <v>0</v>
      </c>
      <c r="L556" s="227">
        <f>IFERROR(VLOOKUP(A556,PLAN!B:AA,24,0),"")</f>
        <v>0</v>
      </c>
      <c r="M556" s="225" t="str">
        <f>IFERROR(VLOOKUP(A556,PLAN!B:AA,3,0),"")</f>
        <v>1832301-A-CK</v>
      </c>
      <c r="N556" s="225">
        <f>IFERROR(VLOOKUP(A556,PLAN!B:AA,2,0),"")</f>
        <v>12111445</v>
      </c>
      <c r="O556" s="290" t="s">
        <v>564</v>
      </c>
      <c r="P556" s="284" t="s">
        <v>565</v>
      </c>
      <c r="Q556" s="154">
        <v>4</v>
      </c>
      <c r="R556" s="231" t="str">
        <f>IFERROR(VLOOKUP(P556,[6]Sheet1!$F:$I,4,),"")</f>
        <v/>
      </c>
      <c r="S556" s="232">
        <f>IFERROR(VLOOKUP(A556,PLAN!B:AA,19,0),"")</f>
        <v>46234</v>
      </c>
      <c r="T556" s="225" t="str">
        <f>IFERROR(VLOOKUP(A556,PLAN!B:AA,20,0),"")</f>
        <v>M7</v>
      </c>
      <c r="U556" s="233"/>
      <c r="V556" s="165"/>
      <c r="W556" s="234" t="str">
        <f>IFERROR(VLOOKUP(A556,PLAN!B:AB,21,),"")</f>
        <v>F2</v>
      </c>
      <c r="X556" s="164"/>
      <c r="Y556" s="148" t="s">
        <v>2430</v>
      </c>
      <c r="Z556" s="338">
        <f>VLOOKUP(Y556,PLAN!B:AI,19,0)</f>
        <v>46234</v>
      </c>
    </row>
    <row r="557" spans="1:26" s="163" customFormat="1" ht="21.6" hidden="1" customHeight="1">
      <c r="A557" s="177"/>
      <c r="B557" s="225"/>
      <c r="C557" s="225"/>
      <c r="D557" s="225"/>
      <c r="E557" s="225"/>
      <c r="F557" s="226"/>
      <c r="G557" s="225"/>
      <c r="H557" s="225"/>
      <c r="I557" s="225"/>
      <c r="J557" s="225"/>
      <c r="K557" s="225"/>
      <c r="L557" s="227"/>
      <c r="M557" s="225"/>
      <c r="N557" s="225"/>
      <c r="O557" s="290" t="s">
        <v>2449</v>
      </c>
      <c r="P557" s="289" t="s">
        <v>2450</v>
      </c>
      <c r="Q557" s="154">
        <f>I556-Q556</f>
        <v>1</v>
      </c>
      <c r="R557" s="231" t="str">
        <f>IFERROR(VLOOKUP(P557,[6]Sheet1!$F:$I,4,),"")</f>
        <v>N2-10</v>
      </c>
      <c r="S557" s="232" t="str">
        <f>IFERROR(VLOOKUP(A557,PLAN!B:AA,19,0),"")</f>
        <v/>
      </c>
      <c r="T557" s="225"/>
      <c r="U557" s="233"/>
      <c r="V557" s="165"/>
      <c r="W557" s="234" t="s">
        <v>45</v>
      </c>
      <c r="X557" s="164"/>
      <c r="Y557" s="148"/>
      <c r="Z557" s="338">
        <v>46234</v>
      </c>
    </row>
    <row r="558" spans="1:26" s="163" customFormat="1" ht="21.6" hidden="1" customHeight="1">
      <c r="A558" s="177" t="str">
        <f t="shared" si="29"/>
        <v>Aug08-18</v>
      </c>
      <c r="B558" s="225">
        <f>IFERROR(VLOOKUP(A558,PLAN!B:AA,5,0),"")</f>
        <v>11125062</v>
      </c>
      <c r="C558" s="225" t="str">
        <f>IFERROR(VLOOKUP(A558,PLAN!B:AA,6,0),"")</f>
        <v>1831279-C-A</v>
      </c>
      <c r="D558" s="225" t="str">
        <f>IFERROR(VLOOKUP(A558,PLAN!B:AA,7,0),"")</f>
        <v>AIN-CKI-180-B-SFTR JP</v>
      </c>
      <c r="E558" s="225" t="str">
        <f>IFERROR(VLOOKUP(A558,PLAN!B:AA,4,0),"")</f>
        <v>1001928035</v>
      </c>
      <c r="F558" s="226">
        <f>IFERROR(VLOOKUP(A558,PLAN!B:AA,9,0),"")</f>
        <v>46242</v>
      </c>
      <c r="G558" s="225" t="str">
        <f>IFERROR(VLOOKUP(A558,PLAN!B:AA,10,0),"")</f>
        <v>0103575879</v>
      </c>
      <c r="H558" s="225" t="str">
        <f>IFERROR(VLOOKUP(A558,PLAN!B:AA,11,0),"")</f>
        <v>260723A30A</v>
      </c>
      <c r="I558" s="225">
        <f>IFERROR(VLOOKUP(A558,PLAN!B:AA,12,0),"")</f>
        <v>3</v>
      </c>
      <c r="J558" s="225" t="str">
        <f>IFERROR(VLOOKUP(A558,PLAN!B:AA,15,0),"")</f>
        <v>Japan</v>
      </c>
      <c r="K558" s="225">
        <f>IFERROR(VLOOKUP(A558,PLAN!B:AA,23,0),"")</f>
        <v>0</v>
      </c>
      <c r="L558" s="227">
        <f>IFERROR(VLOOKUP(A558,PLAN!B:AA,24,0),"")</f>
        <v>0</v>
      </c>
      <c r="M558" s="225" t="str">
        <f>IFERROR(VLOOKUP(A558,PLAN!B:AA,3,0),"")</f>
        <v>1832349-A-C</v>
      </c>
      <c r="N558" s="225">
        <f>IFERROR(VLOOKUP(A558,PLAN!B:AA,2,0),"")</f>
        <v>12114376</v>
      </c>
      <c r="O558" s="290" t="s">
        <v>535</v>
      </c>
      <c r="P558" s="337" t="s">
        <v>536</v>
      </c>
      <c r="Q558" s="337">
        <f t="shared" ref="Q558:Q570" si="30">I558</f>
        <v>3</v>
      </c>
      <c r="R558" s="231" t="str">
        <f>IFERROR(VLOOKUP(P558,[6]Sheet1!$F:$I,4,),"")</f>
        <v>N1-24</v>
      </c>
      <c r="S558" s="232">
        <f>IFERROR(VLOOKUP(A558,PLAN!B:AA,19,0),"")</f>
        <v>46234</v>
      </c>
      <c r="T558" s="225" t="str">
        <f>IFERROR(VLOOKUP(A558,PLAN!B:AA,20,0),"")</f>
        <v>M7</v>
      </c>
      <c r="U558" s="233"/>
      <c r="V558" s="165"/>
      <c r="W558" s="234" t="str">
        <f>IFERROR(VLOOKUP(A558,PLAN!B:AB,21,),"")</f>
        <v>F2</v>
      </c>
      <c r="X558" s="164"/>
      <c r="Y558" s="148" t="s">
        <v>2431</v>
      </c>
      <c r="Z558" s="338">
        <f>VLOOKUP(Y558,PLAN!B:AI,19,0)</f>
        <v>46234</v>
      </c>
    </row>
    <row r="559" spans="1:26" s="163" customFormat="1" ht="21.6" hidden="1" customHeight="1">
      <c r="A559" s="177" t="str">
        <f t="shared" si="29"/>
        <v>Aug08-19</v>
      </c>
      <c r="B559" s="225">
        <f>IFERROR(VLOOKUP(A559,PLAN!B:AA,5,0),"")</f>
        <v>11124946</v>
      </c>
      <c r="C559" s="225" t="str">
        <f>IFERROR(VLOOKUP(A559,PLAN!B:AA,6,0),"")</f>
        <v>1631059-G-A</v>
      </c>
      <c r="D559" s="225" t="str">
        <f>IFERROR(VLOOKUP(A559,PLAN!B:AA,7,0),"")</f>
        <v>AIN-CKI-18-200-SFT JP</v>
      </c>
      <c r="E559" s="225" t="str">
        <f>IFERROR(VLOOKUP(A559,PLAN!B:AA,4,0),"")</f>
        <v>1001928036</v>
      </c>
      <c r="F559" s="226">
        <f>IFERROR(VLOOKUP(A559,PLAN!B:AA,9,0),"")</f>
        <v>46242</v>
      </c>
      <c r="G559" s="225" t="str">
        <f>IFERROR(VLOOKUP(A559,PLAN!B:AA,10,0),"")</f>
        <v>0103575880</v>
      </c>
      <c r="H559" s="225" t="str">
        <f>IFERROR(VLOOKUP(A559,PLAN!B:AA,11,0),"")</f>
        <v>260723A31A</v>
      </c>
      <c r="I559" s="225">
        <f>IFERROR(VLOOKUP(A559,PLAN!B:AA,12,0),"")</f>
        <v>2</v>
      </c>
      <c r="J559" s="225" t="str">
        <f>IFERROR(VLOOKUP(A559,PLAN!B:AA,15,0),"")</f>
        <v>Japan</v>
      </c>
      <c r="K559" s="225">
        <f>IFERROR(VLOOKUP(A559,PLAN!B:AA,23,0),"")</f>
        <v>0</v>
      </c>
      <c r="L559" s="227">
        <f>IFERROR(VLOOKUP(A559,PLAN!B:AA,24,0),"")</f>
        <v>0</v>
      </c>
      <c r="M559" s="225" t="str">
        <f>IFERROR(VLOOKUP(A559,PLAN!B:AA,3,0),"")</f>
        <v>1832376-A-C</v>
      </c>
      <c r="N559" s="225">
        <f>IFERROR(VLOOKUP(A559,PLAN!B:AA,2,0),"")</f>
        <v>12114379</v>
      </c>
      <c r="O559" s="228" t="s">
        <v>313</v>
      </c>
      <c r="P559" s="257" t="s">
        <v>314</v>
      </c>
      <c r="Q559" s="337">
        <f t="shared" si="30"/>
        <v>2</v>
      </c>
      <c r="R559" s="231" t="str">
        <f>IFERROR(VLOOKUP(P559,[6]Sheet1!$F:$I,4,),"")</f>
        <v/>
      </c>
      <c r="S559" s="232">
        <f>IFERROR(VLOOKUP(A559,PLAN!B:AA,19,0),"")</f>
        <v>46234</v>
      </c>
      <c r="T559" s="225" t="str">
        <f>IFERROR(VLOOKUP(A559,PLAN!B:AA,20,0),"")</f>
        <v>M7</v>
      </c>
      <c r="U559" s="233"/>
      <c r="V559" s="165"/>
      <c r="W559" s="234" t="str">
        <f>IFERROR(VLOOKUP(A559,PLAN!B:AB,21,),"")</f>
        <v>F2</v>
      </c>
      <c r="X559" s="164"/>
      <c r="Y559" s="148" t="s">
        <v>2432</v>
      </c>
      <c r="Z559" s="338">
        <f>VLOOKUP(Y559,PLAN!B:AI,19,0)</f>
        <v>46234</v>
      </c>
    </row>
    <row r="560" spans="1:26" s="163" customFormat="1" ht="21.6" hidden="1" customHeight="1">
      <c r="A560" s="177" t="str">
        <f t="shared" si="29"/>
        <v>Aug08-20</v>
      </c>
      <c r="B560" s="225">
        <f>IFERROR(VLOOKUP(A560,PLAN!B:AA,5,0),"")</f>
        <v>11125061</v>
      </c>
      <c r="C560" s="225" t="str">
        <f>IFERROR(VLOOKUP(A560,PLAN!B:AA,6,0),"")</f>
        <v>1831278-C-A</v>
      </c>
      <c r="D560" s="225" t="str">
        <f>IFERROR(VLOOKUP(A560,PLAN!B:AA,7,0),"")</f>
        <v>AIN-CKI-200-B-SFTR JP</v>
      </c>
      <c r="E560" s="225" t="str">
        <f>IFERROR(VLOOKUP(A560,PLAN!B:AA,4,0),"")</f>
        <v>1001928037</v>
      </c>
      <c r="F560" s="226">
        <f>IFERROR(VLOOKUP(A560,PLAN!B:AA,9,0),"")</f>
        <v>46242</v>
      </c>
      <c r="G560" s="225" t="str">
        <f>IFERROR(VLOOKUP(A560,PLAN!B:AA,10,0),"")</f>
        <v>0103575881</v>
      </c>
      <c r="H560" s="225" t="str">
        <f>IFERROR(VLOOKUP(A560,PLAN!B:AA,11,0),"")</f>
        <v>260723A32A</v>
      </c>
      <c r="I560" s="225">
        <f>IFERROR(VLOOKUP(A560,PLAN!B:AA,12,0),"")</f>
        <v>6</v>
      </c>
      <c r="J560" s="225" t="str">
        <f>IFERROR(VLOOKUP(A560,PLAN!B:AA,15,0),"")</f>
        <v>Japan</v>
      </c>
      <c r="K560" s="225">
        <f>IFERROR(VLOOKUP(A560,PLAN!B:AA,23,0),"")</f>
        <v>0</v>
      </c>
      <c r="L560" s="227">
        <f>IFERROR(VLOOKUP(A560,PLAN!B:AA,24,0),"")</f>
        <v>0</v>
      </c>
      <c r="M560" s="225" t="str">
        <f>IFERROR(VLOOKUP(A560,PLAN!B:AA,3,0),"")</f>
        <v>1832350-A-C</v>
      </c>
      <c r="N560" s="225">
        <f>IFERROR(VLOOKUP(A560,PLAN!B:AA,2,0),"")</f>
        <v>12114377</v>
      </c>
      <c r="O560" s="290" t="s">
        <v>2224</v>
      </c>
      <c r="P560" s="257" t="s">
        <v>2225</v>
      </c>
      <c r="Q560" s="337">
        <f t="shared" si="30"/>
        <v>6</v>
      </c>
      <c r="R560" s="231" t="str">
        <f>IFERROR(VLOOKUP(P560,[6]Sheet1!$F:$I,4,),"")</f>
        <v/>
      </c>
      <c r="S560" s="232">
        <f>IFERROR(VLOOKUP(A560,PLAN!B:AA,19,0),"")</f>
        <v>46234</v>
      </c>
      <c r="T560" s="225" t="str">
        <f>IFERROR(VLOOKUP(A560,PLAN!B:AA,20,0),"")</f>
        <v>M7</v>
      </c>
      <c r="U560" s="233"/>
      <c r="V560" s="165"/>
      <c r="W560" s="234" t="str">
        <f>IFERROR(VLOOKUP(A560,PLAN!B:AB,21,),"")</f>
        <v>F2</v>
      </c>
      <c r="X560" s="164"/>
      <c r="Y560" s="148" t="s">
        <v>2433</v>
      </c>
      <c r="Z560" s="338">
        <f>VLOOKUP(Y560,PLAN!B:AI,19,0)</f>
        <v>46234</v>
      </c>
    </row>
    <row r="561" spans="1:26" s="163" customFormat="1" ht="21.6" hidden="1" customHeight="1">
      <c r="A561" s="177" t="str">
        <f t="shared" si="29"/>
        <v>Aug08-21</v>
      </c>
      <c r="B561" s="225">
        <f>IFERROR(VLOOKUP(A561,PLAN!B:AA,5,0),"")</f>
        <v>11125054</v>
      </c>
      <c r="C561" s="225" t="str">
        <f>IFERROR(VLOOKUP(A561,PLAN!B:AA,6,0),"")</f>
        <v>1831271-C-A</v>
      </c>
      <c r="D561" s="225" t="str">
        <f>IFERROR(VLOOKUP(A561,PLAN!B:AA,7,0),"")</f>
        <v>AIN-CKI-200-RCR JP</v>
      </c>
      <c r="E561" s="225" t="str">
        <f>IFERROR(VLOOKUP(A561,PLAN!B:AA,4,0),"")</f>
        <v>1001928038</v>
      </c>
      <c r="F561" s="226">
        <f>IFERROR(VLOOKUP(A561,PLAN!B:AA,9,0),"")</f>
        <v>46242</v>
      </c>
      <c r="G561" s="225" t="str">
        <f>IFERROR(VLOOKUP(A561,PLAN!B:AA,10,0),"")</f>
        <v>0103575882</v>
      </c>
      <c r="H561" s="225" t="str">
        <f>IFERROR(VLOOKUP(A561,PLAN!B:AA,11,0),"")</f>
        <v>260723A33A</v>
      </c>
      <c r="I561" s="225">
        <f>IFERROR(VLOOKUP(A561,PLAN!B:AA,12,0),"")</f>
        <v>7</v>
      </c>
      <c r="J561" s="225" t="str">
        <f>IFERROR(VLOOKUP(A561,PLAN!B:AA,15,0),"")</f>
        <v>Japan</v>
      </c>
      <c r="K561" s="225">
        <f>IFERROR(VLOOKUP(A561,PLAN!B:AA,23,0),"")</f>
        <v>0</v>
      </c>
      <c r="L561" s="227">
        <f>IFERROR(VLOOKUP(A561,PLAN!B:AA,24,0),"")</f>
        <v>0</v>
      </c>
      <c r="M561" s="225" t="str">
        <f>IFERROR(VLOOKUP(A561,PLAN!B:AA,3,0),"")</f>
        <v>1832341-A-C</v>
      </c>
      <c r="N561" s="225">
        <f>IFERROR(VLOOKUP(A561,PLAN!B:AA,2,0),"")</f>
        <v>12114366</v>
      </c>
      <c r="O561" s="290" t="s">
        <v>596</v>
      </c>
      <c r="P561" s="337" t="s">
        <v>597</v>
      </c>
      <c r="Q561" s="337">
        <f t="shared" si="30"/>
        <v>7</v>
      </c>
      <c r="R561" s="231" t="str">
        <f>IFERROR(VLOOKUP(P561,[6]Sheet1!$F:$I,4,),"")</f>
        <v/>
      </c>
      <c r="S561" s="232">
        <f>IFERROR(VLOOKUP(A561,PLAN!B:AA,19,0),"")</f>
        <v>46234</v>
      </c>
      <c r="T561" s="225" t="str">
        <f>IFERROR(VLOOKUP(A561,PLAN!B:AA,20,0),"")</f>
        <v>M7</v>
      </c>
      <c r="U561" s="233"/>
      <c r="V561" s="165"/>
      <c r="W561" s="234" t="str">
        <f>IFERROR(VLOOKUP(A561,PLAN!B:AB,21,),"")</f>
        <v>F2</v>
      </c>
      <c r="X561" s="164"/>
      <c r="Y561" s="148" t="s">
        <v>2434</v>
      </c>
      <c r="Z561" s="338">
        <f>VLOOKUP(Y561,PLAN!B:AI,19,0)</f>
        <v>46234</v>
      </c>
    </row>
    <row r="562" spans="1:26" s="163" customFormat="1" ht="21.6" hidden="1" customHeight="1">
      <c r="A562" s="177" t="str">
        <f t="shared" si="29"/>
        <v>Aug08-22</v>
      </c>
      <c r="B562" s="225">
        <f>IFERROR(VLOOKUP(A562,PLAN!B:AA,5,0),"")</f>
        <v>11111221</v>
      </c>
      <c r="C562" s="225" t="str">
        <f>IFERROR(VLOOKUP(A562,PLAN!B:AA,6,0),"")</f>
        <v>1631040-F-A</v>
      </c>
      <c r="D562" s="225" t="str">
        <f>IFERROR(VLOOKUP(A562,PLAN!B:AA,7,0),"")</f>
        <v>AMS-135-1445 JP</v>
      </c>
      <c r="E562" s="225" t="str">
        <f>IFERROR(VLOOKUP(A562,PLAN!B:AA,4,0),"")</f>
        <v>1001928039</v>
      </c>
      <c r="F562" s="226">
        <f>IFERROR(VLOOKUP(A562,PLAN!B:AA,9,0),"")</f>
        <v>46242</v>
      </c>
      <c r="G562" s="225" t="str">
        <f>IFERROR(VLOOKUP(A562,PLAN!B:AA,10,0),"")</f>
        <v>0103575884</v>
      </c>
      <c r="H562" s="225" t="str">
        <f>IFERROR(VLOOKUP(A562,PLAN!B:AA,11,0),"")</f>
        <v>260723A34A</v>
      </c>
      <c r="I562" s="225">
        <f>IFERROR(VLOOKUP(A562,PLAN!B:AA,12,0),"")</f>
        <v>1</v>
      </c>
      <c r="J562" s="225" t="str">
        <f>IFERROR(VLOOKUP(A562,PLAN!B:AA,15,0),"")</f>
        <v>Japan</v>
      </c>
      <c r="K562" s="225">
        <f>IFERROR(VLOOKUP(A562,PLAN!B:AA,23,0),"")</f>
        <v>0</v>
      </c>
      <c r="L562" s="227">
        <f>IFERROR(VLOOKUP(A562,PLAN!B:AA,24,0),"")</f>
        <v>0</v>
      </c>
      <c r="M562" s="225" t="str">
        <f>IFERROR(VLOOKUP(A562,PLAN!B:AA,3,0),"")</f>
        <v>1932092-A-C</v>
      </c>
      <c r="N562" s="225">
        <f>IFERROR(VLOOKUP(A562,PLAN!B:AA,2,0),"")</f>
        <v>12111090</v>
      </c>
      <c r="O562" s="290" t="s">
        <v>495</v>
      </c>
      <c r="P562" s="284" t="s">
        <v>496</v>
      </c>
      <c r="Q562" s="337">
        <f t="shared" si="30"/>
        <v>1</v>
      </c>
      <c r="R562" s="231" t="str">
        <f>IFERROR(VLOOKUP(P562,[6]Sheet1!$F:$I,4,),"")</f>
        <v>C8</v>
      </c>
      <c r="S562" s="232">
        <f>IFERROR(VLOOKUP(A562,PLAN!B:AA,19,0),"")</f>
        <v>46234</v>
      </c>
      <c r="T562" s="225" t="str">
        <f>IFERROR(VLOOKUP(A562,PLAN!B:AA,20,0),"")</f>
        <v>M7</v>
      </c>
      <c r="U562" s="233"/>
      <c r="V562" s="165"/>
      <c r="W562" s="234" t="str">
        <f>IFERROR(VLOOKUP(A562,PLAN!B:AB,21,),"")</f>
        <v>F2</v>
      </c>
      <c r="X562" s="164"/>
      <c r="Y562" s="148" t="s">
        <v>2435</v>
      </c>
      <c r="Z562" s="338">
        <f>VLOOKUP(Y562,PLAN!B:AI,19,0)</f>
        <v>46234</v>
      </c>
    </row>
    <row r="563" spans="1:26" s="163" customFormat="1" ht="21.6" hidden="1" customHeight="1">
      <c r="A563" s="177" t="str">
        <f t="shared" si="29"/>
        <v>Aug08-23</v>
      </c>
      <c r="B563" s="225">
        <f>IFERROR(VLOOKUP(A563,PLAN!B:AA,5,0),"")</f>
        <v>11113860</v>
      </c>
      <c r="C563" s="225" t="str">
        <f>IFERROR(VLOOKUP(A563,PLAN!B:AA,6,0),"")</f>
        <v>1831250-C-A</v>
      </c>
      <c r="D563" s="225" t="str">
        <f>IFERROR(VLOOKUP(A563,PLAN!B:AA,7,0),"")</f>
        <v>AH14R013SR JP</v>
      </c>
      <c r="E563" s="225" t="str">
        <f>IFERROR(VLOOKUP(A563,PLAN!B:AA,4,0),"")</f>
        <v>1001928040</v>
      </c>
      <c r="F563" s="226">
        <f>IFERROR(VLOOKUP(A563,PLAN!B:AA,9,0),"")</f>
        <v>46242</v>
      </c>
      <c r="G563" s="225" t="str">
        <f>IFERROR(VLOOKUP(A563,PLAN!B:AA,10,0),"")</f>
        <v>0103575886</v>
      </c>
      <c r="H563" s="225" t="str">
        <f>IFERROR(VLOOKUP(A563,PLAN!B:AA,11,0),"")</f>
        <v>260723A35A</v>
      </c>
      <c r="I563" s="225">
        <f>IFERROR(VLOOKUP(A563,PLAN!B:AA,12,0),"")</f>
        <v>5</v>
      </c>
      <c r="J563" s="225" t="str">
        <f>IFERROR(VLOOKUP(A563,PLAN!B:AA,15,0),"")</f>
        <v>Japan</v>
      </c>
      <c r="K563" s="225">
        <f>IFERROR(VLOOKUP(A563,PLAN!B:AA,23,0),"")</f>
        <v>0</v>
      </c>
      <c r="L563" s="227">
        <f>IFERROR(VLOOKUP(A563,PLAN!B:AA,24,0),"")</f>
        <v>0</v>
      </c>
      <c r="M563" s="225" t="str">
        <f>IFERROR(VLOOKUP(A563,PLAN!B:AA,3,0),"")</f>
        <v>1832304-B-CB</v>
      </c>
      <c r="N563" s="225">
        <f>IFERROR(VLOOKUP(A563,PLAN!B:AA,2,0),"")</f>
        <v>12111448</v>
      </c>
      <c r="O563" s="290" t="s">
        <v>1606</v>
      </c>
      <c r="P563" s="284" t="s">
        <v>1607</v>
      </c>
      <c r="Q563" s="337">
        <f t="shared" si="30"/>
        <v>5</v>
      </c>
      <c r="R563" s="231" t="str">
        <f>IFERROR(VLOOKUP(P563,[6]Sheet1!$F:$I,4,),"")</f>
        <v>X1</v>
      </c>
      <c r="S563" s="232">
        <f>IFERROR(VLOOKUP(A563,PLAN!B:AA,19,0),"")</f>
        <v>46234</v>
      </c>
      <c r="T563" s="225" t="str">
        <f>IFERROR(VLOOKUP(A563,PLAN!B:AA,20,0),"")</f>
        <v>M7</v>
      </c>
      <c r="U563" s="233"/>
      <c r="V563" s="165"/>
      <c r="W563" s="234" t="str">
        <f>IFERROR(VLOOKUP(A563,PLAN!B:AB,21,),"")</f>
        <v>F2</v>
      </c>
      <c r="X563" s="164"/>
      <c r="Y563" s="148" t="s">
        <v>2436</v>
      </c>
      <c r="Z563" s="338">
        <f>VLOOKUP(Y563,PLAN!B:AI,19,0)</f>
        <v>46234</v>
      </c>
    </row>
    <row r="564" spans="1:26" s="163" customFormat="1" ht="21.6" hidden="1" customHeight="1">
      <c r="A564" s="177" t="str">
        <f t="shared" si="29"/>
        <v>Aug08-24</v>
      </c>
      <c r="B564" s="225">
        <f>IFERROR(VLOOKUP(A564,PLAN!B:AA,5,0),"")</f>
        <v>11125739</v>
      </c>
      <c r="C564" s="225" t="str">
        <f>IFERROR(VLOOKUP(A564,PLAN!B:AA,6,0),"")</f>
        <v>2431003-0-A</v>
      </c>
      <c r="D564" s="225" t="str">
        <f>IFERROR(VLOOKUP(A564,PLAN!B:AA,7,0),"")</f>
        <v>AIN-CNX-14-215 JP</v>
      </c>
      <c r="E564" s="225" t="str">
        <f>IFERROR(VLOOKUP(A564,PLAN!B:AA,4,0),"")</f>
        <v>1001928041</v>
      </c>
      <c r="F564" s="226">
        <f>IFERROR(VLOOKUP(A564,PLAN!B:AA,9,0),"")</f>
        <v>46242</v>
      </c>
      <c r="G564" s="225" t="str">
        <f>IFERROR(VLOOKUP(A564,PLAN!B:AA,10,0),"")</f>
        <v>0103575887</v>
      </c>
      <c r="H564" s="225" t="str">
        <f>IFERROR(VLOOKUP(A564,PLAN!B:AA,11,0),"")</f>
        <v>260723A36A</v>
      </c>
      <c r="I564" s="225">
        <f>IFERROR(VLOOKUP(A564,PLAN!B:AA,12,0),"")</f>
        <v>8</v>
      </c>
      <c r="J564" s="225" t="str">
        <f>IFERROR(VLOOKUP(A564,PLAN!B:AA,15,0),"")</f>
        <v>Japan</v>
      </c>
      <c r="K564" s="225">
        <f>IFERROR(VLOOKUP(A564,PLAN!B:AA,23,0),"")</f>
        <v>0</v>
      </c>
      <c r="L564" s="227">
        <f>IFERROR(VLOOKUP(A564,PLAN!B:AA,24,0),"")</f>
        <v>0</v>
      </c>
      <c r="M564" s="225" t="str">
        <f>IFERROR(VLOOKUP(A564,PLAN!B:AA,3,0),"")</f>
        <v>2432014-0-C</v>
      </c>
      <c r="N564" s="225">
        <f>IFERROR(VLOOKUP(A564,PLAN!B:AA,2,0),"")</f>
        <v>12126656</v>
      </c>
      <c r="O564" s="290" t="s">
        <v>1101</v>
      </c>
      <c r="P564" s="337" t="s">
        <v>1102</v>
      </c>
      <c r="Q564" s="337">
        <f t="shared" si="30"/>
        <v>8</v>
      </c>
      <c r="R564" s="231" t="str">
        <f>IFERROR(VLOOKUP(P564,[6]Sheet1!$F:$I,4,),"")</f>
        <v/>
      </c>
      <c r="S564" s="232">
        <f>IFERROR(VLOOKUP(A564,PLAN!B:AA,19,0),"")</f>
        <v>46234</v>
      </c>
      <c r="T564" s="225" t="str">
        <f>IFERROR(VLOOKUP(A564,PLAN!B:AA,20,0),"")</f>
        <v>M7</v>
      </c>
      <c r="U564" s="233"/>
      <c r="V564" s="165"/>
      <c r="W564" s="234" t="str">
        <f>IFERROR(VLOOKUP(A564,PLAN!B:AB,21,),"")</f>
        <v>F2</v>
      </c>
      <c r="X564" s="164"/>
      <c r="Y564" s="148" t="s">
        <v>2437</v>
      </c>
      <c r="Z564" s="338">
        <f>VLOOKUP(Y564,PLAN!B:AI,19,0)</f>
        <v>46234</v>
      </c>
    </row>
    <row r="565" spans="1:26" s="163" customFormat="1" ht="21.6" hidden="1" customHeight="1">
      <c r="A565" s="177" t="str">
        <f t="shared" si="29"/>
        <v>Aug08-25</v>
      </c>
      <c r="B565" s="225">
        <f>IFERROR(VLOOKUP(A565,PLAN!B:AA,5,0),"")</f>
        <v>11134339</v>
      </c>
      <c r="C565" s="225" t="str">
        <f>IFERROR(VLOOKUP(A565,PLAN!B:AA,6,0),"")</f>
        <v>2331167-A-A</v>
      </c>
      <c r="D565" s="225" t="str">
        <f>IFERROR(VLOOKUP(A565,PLAN!B:AA,7,0),"")</f>
        <v>AIN-CKX-10-200-R CE2</v>
      </c>
      <c r="E565" s="225" t="str">
        <f>IFERROR(VLOOKUP(A565,PLAN!B:AA,4,0),"")</f>
        <v>1001928042</v>
      </c>
      <c r="F565" s="226">
        <f>IFERROR(VLOOKUP(A565,PLAN!B:AA,9,0),"")</f>
        <v>46242</v>
      </c>
      <c r="G565" s="225" t="str">
        <f>IFERROR(VLOOKUP(A565,PLAN!B:AA,10,0),"")</f>
        <v>0103575888</v>
      </c>
      <c r="H565" s="225" t="str">
        <f>IFERROR(VLOOKUP(A565,PLAN!B:AA,11,0),"")</f>
        <v>260723A37A</v>
      </c>
      <c r="I565" s="225">
        <f>IFERROR(VLOOKUP(A565,PLAN!B:AA,12,0),"")</f>
        <v>150</v>
      </c>
      <c r="J565" s="225" t="str">
        <f>IFERROR(VLOOKUP(A565,PLAN!B:AA,15,0),"")</f>
        <v>Oversea</v>
      </c>
      <c r="K565" s="225">
        <f>IFERROR(VLOOKUP(A565,PLAN!B:AA,23,0),"")</f>
        <v>0</v>
      </c>
      <c r="L565" s="227">
        <f>IFERROR(VLOOKUP(A565,PLAN!B:AA,24,0),"")</f>
        <v>0</v>
      </c>
      <c r="M565" s="225" t="str">
        <f>IFERROR(VLOOKUP(A565,PLAN!B:AA,3,0),"")</f>
        <v>1932434-A-C</v>
      </c>
      <c r="N565" s="225">
        <f>IFERROR(VLOOKUP(A565,PLAN!B:AA,2,0),"")</f>
        <v>12114380</v>
      </c>
      <c r="O565" s="290" t="s">
        <v>861</v>
      </c>
      <c r="P565" s="257" t="s">
        <v>862</v>
      </c>
      <c r="Q565" s="154">
        <v>16</v>
      </c>
      <c r="R565" s="231" t="str">
        <f>IFERROR(VLOOKUP(P565,[6]Sheet1!$F:$I,4,),"")</f>
        <v/>
      </c>
      <c r="S565" s="232">
        <f>IFERROR(VLOOKUP(A565,PLAN!B:AA,19,0),"")</f>
        <v>46234</v>
      </c>
      <c r="T565" s="225" t="str">
        <f>IFERROR(VLOOKUP(A565,PLAN!B:AA,20,0),"")</f>
        <v>M7</v>
      </c>
      <c r="U565" s="233"/>
      <c r="V565" s="165"/>
      <c r="W565" s="234" t="str">
        <f>IFERROR(VLOOKUP(A565,PLAN!B:AB,21,),"")</f>
        <v>F2</v>
      </c>
      <c r="X565" s="164"/>
      <c r="Y565" s="148" t="s">
        <v>2438</v>
      </c>
      <c r="Z565" s="338">
        <f>VLOOKUP(Y565,PLAN!B:AI,19,0)</f>
        <v>46234</v>
      </c>
    </row>
    <row r="566" spans="1:26" s="163" customFormat="1" ht="21.6" hidden="1" customHeight="1">
      <c r="A566" s="177">
        <f t="shared" si="29"/>
        <v>0</v>
      </c>
      <c r="B566" s="225" t="str">
        <f>IFERROR(VLOOKUP(A566,PLAN!B:AA,5,0),"")</f>
        <v/>
      </c>
      <c r="C566" s="225" t="str">
        <f>IFERROR(VLOOKUP(A566,PLAN!B:AA,6,0),"")</f>
        <v/>
      </c>
      <c r="D566" s="225" t="str">
        <f>IFERROR(VLOOKUP(A566,PLAN!B:AA,7,0),"")</f>
        <v/>
      </c>
      <c r="E566" s="225" t="str">
        <f>IFERROR(VLOOKUP(A566,PLAN!B:AA,4,0),"")</f>
        <v/>
      </c>
      <c r="F566" s="226" t="str">
        <f>IFERROR(VLOOKUP(A566,PLAN!B:AA,9,0),"")</f>
        <v/>
      </c>
      <c r="G566" s="225" t="str">
        <f>IFERROR(VLOOKUP(A566,PLAN!B:AA,10,0),"")</f>
        <v/>
      </c>
      <c r="H566" s="225" t="str">
        <f>IFERROR(VLOOKUP(A566,PLAN!B:AA,11,0),"")</f>
        <v/>
      </c>
      <c r="I566" s="225" t="str">
        <f>IFERROR(VLOOKUP(A566,PLAN!B:AA,12,0),"")</f>
        <v/>
      </c>
      <c r="J566" s="225" t="str">
        <f>IFERROR(VLOOKUP(A566,PLAN!B:AA,15,0),"")</f>
        <v/>
      </c>
      <c r="K566" s="225" t="str">
        <f>IFERROR(VLOOKUP(A566,PLAN!B:AA,23,0),"")</f>
        <v/>
      </c>
      <c r="L566" s="227" t="str">
        <f>IFERROR(VLOOKUP(A566,PLAN!B:AA,24,0),"")</f>
        <v/>
      </c>
      <c r="M566" s="225" t="str">
        <f>IFERROR(VLOOKUP(A566,PLAN!B:AA,3,0),"")</f>
        <v/>
      </c>
      <c r="N566" s="225" t="str">
        <f>IFERROR(VLOOKUP(A566,PLAN!B:AA,2,0),"")</f>
        <v/>
      </c>
      <c r="O566" s="335" t="s">
        <v>2451</v>
      </c>
      <c r="P566" s="337" t="s">
        <v>2452</v>
      </c>
      <c r="Q566" s="334">
        <v>69</v>
      </c>
      <c r="R566" s="231" t="str">
        <f>IFERROR(VLOOKUP(P566,[6]Sheet1!$F:$I,4,),"")</f>
        <v/>
      </c>
      <c r="S566" s="232" t="str">
        <f>IFERROR(VLOOKUP(A566,PLAN!B:AA,19,0),"")</f>
        <v/>
      </c>
      <c r="T566" s="225" t="str">
        <f>IFERROR(VLOOKUP(A566,PLAN!B:AA,20,0),"")</f>
        <v/>
      </c>
      <c r="U566" s="233"/>
      <c r="V566" s="165"/>
      <c r="W566" s="234" t="s">
        <v>45</v>
      </c>
      <c r="X566" s="164"/>
      <c r="Y566" s="148"/>
      <c r="Z566" s="338">
        <v>46234</v>
      </c>
    </row>
    <row r="567" spans="1:26" s="163" customFormat="1" ht="21.6" hidden="1" customHeight="1">
      <c r="A567" s="177">
        <f t="shared" si="29"/>
        <v>0</v>
      </c>
      <c r="B567" s="225" t="str">
        <f>IFERROR(VLOOKUP(A567,PLAN!B:AA,5,0),"")</f>
        <v/>
      </c>
      <c r="C567" s="225" t="str">
        <f>IFERROR(VLOOKUP(A567,PLAN!B:AA,6,0),"")</f>
        <v/>
      </c>
      <c r="D567" s="225" t="str">
        <f>IFERROR(VLOOKUP(A567,PLAN!B:AA,7,0),"")</f>
        <v/>
      </c>
      <c r="E567" s="225" t="str">
        <f>IFERROR(VLOOKUP(A567,PLAN!B:AA,4,0),"")</f>
        <v/>
      </c>
      <c r="F567" s="226" t="str">
        <f>IFERROR(VLOOKUP(A567,PLAN!B:AA,9,0),"")</f>
        <v/>
      </c>
      <c r="G567" s="225" t="str">
        <f>IFERROR(VLOOKUP(A567,PLAN!B:AA,10,0),"")</f>
        <v/>
      </c>
      <c r="H567" s="225" t="str">
        <f>IFERROR(VLOOKUP(A567,PLAN!B:AA,11,0),"")</f>
        <v/>
      </c>
      <c r="I567" s="225" t="str">
        <f>IFERROR(VLOOKUP(A567,PLAN!B:AA,12,0),"")</f>
        <v/>
      </c>
      <c r="J567" s="225" t="str">
        <f>IFERROR(VLOOKUP(A567,PLAN!B:AA,15,0),"")</f>
        <v/>
      </c>
      <c r="K567" s="225" t="str">
        <f>IFERROR(VLOOKUP(A567,PLAN!B:AA,23,0),"")</f>
        <v/>
      </c>
      <c r="L567" s="227" t="str">
        <f>IFERROR(VLOOKUP(A567,PLAN!B:AA,24,0),"")</f>
        <v/>
      </c>
      <c r="M567" s="225" t="str">
        <f>IFERROR(VLOOKUP(A567,PLAN!B:AA,3,0),"")</f>
        <v/>
      </c>
      <c r="N567" s="225" t="str">
        <f>IFERROR(VLOOKUP(A567,PLAN!B:AA,2,0),"")</f>
        <v/>
      </c>
      <c r="O567" s="290" t="s">
        <v>2453</v>
      </c>
      <c r="P567" s="337" t="s">
        <v>2454</v>
      </c>
      <c r="Q567" s="334">
        <f>I565-Q565-Q566</f>
        <v>65</v>
      </c>
      <c r="R567" s="231" t="str">
        <f>IFERROR(VLOOKUP(P567,[6]Sheet1!$F:$I,4,),"")</f>
        <v/>
      </c>
      <c r="S567" s="232" t="str">
        <f>IFERROR(VLOOKUP(A567,PLAN!B:AA,19,0),"")</f>
        <v/>
      </c>
      <c r="T567" s="225" t="str">
        <f>IFERROR(VLOOKUP(A567,PLAN!B:AA,20,0),"")</f>
        <v/>
      </c>
      <c r="U567" s="233"/>
      <c r="V567" s="165"/>
      <c r="W567" s="234" t="s">
        <v>45</v>
      </c>
      <c r="X567" s="164"/>
      <c r="Y567" s="148"/>
      <c r="Z567" s="338">
        <v>46234</v>
      </c>
    </row>
    <row r="568" spans="1:26" s="163" customFormat="1" ht="21.6" hidden="1" customHeight="1">
      <c r="A568" s="177" t="str">
        <f t="shared" si="29"/>
        <v>Aug08-26</v>
      </c>
      <c r="B568" s="225">
        <f>IFERROR(VLOOKUP(A568,PLAN!B:AA,5,0),"")</f>
        <v>11117107</v>
      </c>
      <c r="C568" s="225" t="str">
        <f>IFERROR(VLOOKUP(A568,PLAN!B:AA,6,0),"")</f>
        <v>2331065-0-A</v>
      </c>
      <c r="D568" s="225" t="str">
        <f>IFERROR(VLOOKUP(A568,PLAN!B:AA,7,0),"")</f>
        <v>AHW10S302S CE4</v>
      </c>
      <c r="E568" s="225" t="str">
        <f>IFERROR(VLOOKUP(A568,PLAN!B:AA,4,0),"")</f>
        <v>1001928043</v>
      </c>
      <c r="F568" s="226">
        <f>IFERROR(VLOOKUP(A568,PLAN!B:AA,9,0),"")</f>
        <v>46242</v>
      </c>
      <c r="G568" s="225" t="str">
        <f>IFERROR(VLOOKUP(A568,PLAN!B:AA,10,0),"")</f>
        <v>0103575890</v>
      </c>
      <c r="H568" s="225" t="str">
        <f>IFERROR(VLOOKUP(A568,PLAN!B:AA,11,0),"")</f>
        <v>260723A38A</v>
      </c>
      <c r="I568" s="225">
        <f>IFERROR(VLOOKUP(A568,PLAN!B:AA,12,0),"")</f>
        <v>65</v>
      </c>
      <c r="J568" s="225" t="str">
        <f>IFERROR(VLOOKUP(A568,PLAN!B:AA,15,0),"")</f>
        <v>Oversea</v>
      </c>
      <c r="K568" s="225">
        <f>IFERROR(VLOOKUP(A568,PLAN!B:AA,23,0),"")</f>
        <v>0</v>
      </c>
      <c r="L568" s="227">
        <f>IFERROR(VLOOKUP(A568,PLAN!B:AA,24,0),"")</f>
        <v>0</v>
      </c>
      <c r="M568" s="225" t="str">
        <f>IFERROR(VLOOKUP(A568,PLAN!B:AA,3,0),"")</f>
        <v>1832175-A-C</v>
      </c>
      <c r="N568" s="225">
        <f>IFERROR(VLOOKUP(A568,PLAN!B:AA,2,0),"")</f>
        <v>12111377</v>
      </c>
      <c r="O568" s="290" t="s">
        <v>1229</v>
      </c>
      <c r="P568" s="284" t="s">
        <v>1230</v>
      </c>
      <c r="Q568" s="337">
        <f t="shared" si="30"/>
        <v>65</v>
      </c>
      <c r="R568" s="231" t="str">
        <f>IFERROR(VLOOKUP(P568,[6]Sheet1!$F:$I,4,),"")</f>
        <v/>
      </c>
      <c r="S568" s="232">
        <f>IFERROR(VLOOKUP(A568,PLAN!B:AA,19,0),"")</f>
        <v>46234</v>
      </c>
      <c r="T568" s="225" t="str">
        <f>IFERROR(VLOOKUP(A568,PLAN!B:AA,20,0),"")</f>
        <v>M7</v>
      </c>
      <c r="U568" s="233"/>
      <c r="V568" s="165"/>
      <c r="W568" s="234" t="str">
        <f>IFERROR(VLOOKUP(A568,PLAN!B:AB,21,),"")</f>
        <v>F2</v>
      </c>
      <c r="X568" s="164"/>
      <c r="Y568" s="148" t="s">
        <v>2439</v>
      </c>
      <c r="Z568" s="338">
        <f>VLOOKUP(Y568,PLAN!B:AI,19,0)</f>
        <v>46234</v>
      </c>
    </row>
    <row r="569" spans="1:26" s="163" customFormat="1" ht="21.6" hidden="1" customHeight="1">
      <c r="A569" s="177" t="str">
        <f t="shared" si="29"/>
        <v>Aug08-27</v>
      </c>
      <c r="B569" s="225">
        <f>IFERROR(VLOOKUP(A569,PLAN!B:AA,5,0),"")</f>
        <v>11117355</v>
      </c>
      <c r="C569" s="225" t="str">
        <f>IFERROR(VLOOKUP(A569,PLAN!B:AA,6,0),"")</f>
        <v>2131727-B-A</v>
      </c>
      <c r="D569" s="225" t="str">
        <f>IFERROR(VLOOKUP(A569,PLAN!B:AA,7,0),"")</f>
        <v>AHW14R013P NO CE</v>
      </c>
      <c r="E569" s="225" t="str">
        <f>IFERROR(VLOOKUP(A569,PLAN!B:AA,4,0),"")</f>
        <v>1001928044</v>
      </c>
      <c r="F569" s="226">
        <f>IFERROR(VLOOKUP(A569,PLAN!B:AA,9,0),"")</f>
        <v>46242</v>
      </c>
      <c r="G569" s="225" t="str">
        <f>IFERROR(VLOOKUP(A569,PLAN!B:AA,10,0),"")</f>
        <v>0103575891</v>
      </c>
      <c r="H569" s="225" t="str">
        <f>IFERROR(VLOOKUP(A569,PLAN!B:AA,11,0),"")</f>
        <v>260723A39A</v>
      </c>
      <c r="I569" s="225">
        <f>IFERROR(VLOOKUP(A569,PLAN!B:AA,12,0),"")</f>
        <v>10</v>
      </c>
      <c r="J569" s="225" t="str">
        <f>IFERROR(VLOOKUP(A569,PLAN!B:AA,15,0),"")</f>
        <v>Oversea</v>
      </c>
      <c r="K569" s="225">
        <f>IFERROR(VLOOKUP(A569,PLAN!B:AA,23,0),"")</f>
        <v>0</v>
      </c>
      <c r="L569" s="227">
        <f>IFERROR(VLOOKUP(A569,PLAN!B:AA,24,0),"")</f>
        <v>0</v>
      </c>
      <c r="M569" s="225" t="str">
        <f>IFERROR(VLOOKUP(A569,PLAN!B:AA,3,0),"")</f>
        <v>2032218-A-CB</v>
      </c>
      <c r="N569" s="225">
        <f>IFERROR(VLOOKUP(A569,PLAN!B:AA,2,0),"")</f>
        <v>12114297</v>
      </c>
      <c r="O569" s="290" t="s">
        <v>1433</v>
      </c>
      <c r="P569" s="337" t="s">
        <v>1434</v>
      </c>
      <c r="Q569" s="337">
        <f t="shared" si="30"/>
        <v>10</v>
      </c>
      <c r="R569" s="231" t="str">
        <f>IFERROR(VLOOKUP(P569,[6]Sheet1!$F:$I,4,),"")</f>
        <v/>
      </c>
      <c r="S569" s="232">
        <f>IFERROR(VLOOKUP(A569,PLAN!B:AA,19,0),"")</f>
        <v>46234</v>
      </c>
      <c r="T569" s="225" t="str">
        <f>IFERROR(VLOOKUP(A569,PLAN!B:AA,20,0),"")</f>
        <v>M7</v>
      </c>
      <c r="U569" s="233"/>
      <c r="V569" s="165"/>
      <c r="W569" s="234" t="str">
        <f>IFERROR(VLOOKUP(A569,PLAN!B:AB,21,),"")</f>
        <v>F2</v>
      </c>
      <c r="X569" s="164"/>
      <c r="Y569" s="148" t="s">
        <v>2440</v>
      </c>
      <c r="Z569" s="338">
        <f>VLOOKUP(Y569,PLAN!B:AI,19,0)</f>
        <v>46234</v>
      </c>
    </row>
    <row r="570" spans="1:26" s="163" customFormat="1" ht="21.6" hidden="1" customHeight="1">
      <c r="A570" s="177" t="str">
        <f t="shared" si="29"/>
        <v>Aug08-28</v>
      </c>
      <c r="B570" s="225">
        <f>IFERROR(VLOOKUP(A570,PLAN!B:AA,5,0),"")</f>
        <v>11118078</v>
      </c>
      <c r="C570" s="225" t="str">
        <f>IFERROR(VLOOKUP(A570,PLAN!B:AA,6,0),"")</f>
        <v>2331068-A-A</v>
      </c>
      <c r="D570" s="225" t="str">
        <f>IFERROR(VLOOKUP(A570,PLAN!B:AA,7,0),"")</f>
        <v>WAMS-180-1645 CE3</v>
      </c>
      <c r="E570" s="225" t="str">
        <f>IFERROR(VLOOKUP(A570,PLAN!B:AA,4,0),"")</f>
        <v>1001928045</v>
      </c>
      <c r="F570" s="226">
        <f>IFERROR(VLOOKUP(A570,PLAN!B:AA,9,0),"")</f>
        <v>46242</v>
      </c>
      <c r="G570" s="225" t="str">
        <f>IFERROR(VLOOKUP(A570,PLAN!B:AA,10,0),"")</f>
        <v>0103575892</v>
      </c>
      <c r="H570" s="225" t="str">
        <f>IFERROR(VLOOKUP(A570,PLAN!B:AA,11,0),"")</f>
        <v>260723A40A</v>
      </c>
      <c r="I570" s="225">
        <f>IFERROR(VLOOKUP(A570,PLAN!B:AA,12,0),"")</f>
        <v>160</v>
      </c>
      <c r="J570" s="225" t="str">
        <f>IFERROR(VLOOKUP(A570,PLAN!B:AA,15,0),"")</f>
        <v>Oversea</v>
      </c>
      <c r="K570" s="225">
        <f>IFERROR(VLOOKUP(A570,PLAN!B:AA,23,0),"")</f>
        <v>0</v>
      </c>
      <c r="L570" s="227">
        <f>IFERROR(VLOOKUP(A570,PLAN!B:AA,24,0),"")</f>
        <v>0</v>
      </c>
      <c r="M570" s="225" t="str">
        <f>IFERROR(VLOOKUP(A570,PLAN!B:AA,3,0),"")</f>
        <v>1832353-A-C</v>
      </c>
      <c r="N570" s="225">
        <f>IFERROR(VLOOKUP(A570,PLAN!B:AA,2,0),"")</f>
        <v>12111079</v>
      </c>
      <c r="O570" s="290" t="s">
        <v>1275</v>
      </c>
      <c r="P570" s="337" t="s">
        <v>1276</v>
      </c>
      <c r="Q570" s="337">
        <f t="shared" si="30"/>
        <v>160</v>
      </c>
      <c r="R570" s="231" t="str">
        <f>IFERROR(VLOOKUP(P570,[6]Sheet1!$F:$I,4,),"")</f>
        <v/>
      </c>
      <c r="S570" s="232">
        <f>IFERROR(VLOOKUP(A570,PLAN!B:AA,19,0),"")</f>
        <v>46234</v>
      </c>
      <c r="T570" s="225" t="str">
        <f>IFERROR(VLOOKUP(A570,PLAN!B:AA,20,0),"")</f>
        <v>M7</v>
      </c>
      <c r="U570" s="233"/>
      <c r="V570" s="165"/>
      <c r="W570" s="234" t="str">
        <f>IFERROR(VLOOKUP(A570,PLAN!B:AB,21,),"")</f>
        <v>F2</v>
      </c>
      <c r="X570" s="164"/>
      <c r="Y570" s="148" t="s">
        <v>2441</v>
      </c>
      <c r="Z570" s="338">
        <f>VLOOKUP(Y570,PLAN!B:AI,19,0)</f>
        <v>46234</v>
      </c>
    </row>
    <row r="571" spans="1:26" s="163" customFormat="1" ht="21.6" hidden="1" customHeight="1">
      <c r="A571" s="177" t="str">
        <f t="shared" si="29"/>
        <v>Aug08-29</v>
      </c>
      <c r="B571" s="225">
        <f>IFERROR(VLOOKUP(A571,PLAN!B:AA,5,0),"")</f>
        <v>11131245</v>
      </c>
      <c r="C571" s="225" t="str">
        <f>IFERROR(VLOOKUP(A571,PLAN!B:AA,6,0),"")</f>
        <v>2331230-A-A</v>
      </c>
      <c r="D571" s="225" t="str">
        <f>IFERROR(VLOOKUP(A571,PLAN!B:AA,7,0),"")</f>
        <v>WAMS-165-1645 NO CE</v>
      </c>
      <c r="E571" s="225" t="str">
        <f>IFERROR(VLOOKUP(A571,PLAN!B:AA,4,0),"")</f>
        <v>1001928046</v>
      </c>
      <c r="F571" s="226">
        <f>IFERROR(VLOOKUP(A571,PLAN!B:AA,9,0),"")</f>
        <v>46242</v>
      </c>
      <c r="G571" s="225" t="str">
        <f>IFERROR(VLOOKUP(A571,PLAN!B:AA,10,0),"")</f>
        <v>0103575893</v>
      </c>
      <c r="H571" s="225" t="str">
        <f>IFERROR(VLOOKUP(A571,PLAN!B:AA,11,0),"")</f>
        <v>260723A41A</v>
      </c>
      <c r="I571" s="225">
        <f>IFERROR(VLOOKUP(A571,PLAN!B:AA,12,0),"")</f>
        <v>700</v>
      </c>
      <c r="J571" s="225" t="str">
        <f>IFERROR(VLOOKUP(A571,PLAN!B:AA,15,0),"")</f>
        <v>Oversea</v>
      </c>
      <c r="K571" s="225">
        <f>IFERROR(VLOOKUP(A571,PLAN!B:AA,23,0),"")</f>
        <v>0</v>
      </c>
      <c r="L571" s="227">
        <f>IFERROR(VLOOKUP(A571,PLAN!B:AA,24,0),"")</f>
        <v>0</v>
      </c>
      <c r="M571" s="225" t="str">
        <f>IFERROR(VLOOKUP(A571,PLAN!B:AA,3,0),"")</f>
        <v>1832354-A-C</v>
      </c>
      <c r="N571" s="225">
        <f>IFERROR(VLOOKUP(A571,PLAN!B:AA,2,0),"")</f>
        <v>12111080</v>
      </c>
      <c r="O571" s="290" t="s">
        <v>1205</v>
      </c>
      <c r="P571" s="337" t="s">
        <v>1206</v>
      </c>
      <c r="Q571" s="154">
        <v>32</v>
      </c>
      <c r="R571" s="231" t="str">
        <f>IFERROR(VLOOKUP(P571,[6]Sheet1!$F:$I,4,),"")</f>
        <v/>
      </c>
      <c r="S571" s="232">
        <f>IFERROR(VLOOKUP(A571,PLAN!B:AA,19,0),"")</f>
        <v>46234</v>
      </c>
      <c r="T571" s="225" t="str">
        <f>IFERROR(VLOOKUP(A571,PLAN!B:AA,20,0),"")</f>
        <v>M7</v>
      </c>
      <c r="U571" s="233"/>
      <c r="V571" s="165"/>
      <c r="W571" s="234" t="str">
        <f>IFERROR(VLOOKUP(A571,PLAN!B:AB,21,),"")</f>
        <v>F2</v>
      </c>
      <c r="X571" s="164"/>
      <c r="Y571" s="148" t="s">
        <v>2442</v>
      </c>
      <c r="Z571" s="338">
        <f>VLOOKUP(Y571,PLAN!B:AI,19,0)</f>
        <v>46234</v>
      </c>
    </row>
    <row r="572" spans="1:26" s="163" customFormat="1" ht="21.6" hidden="1" customHeight="1">
      <c r="A572" s="177">
        <f t="shared" si="29"/>
        <v>0</v>
      </c>
      <c r="B572" s="225" t="str">
        <f>IFERROR(VLOOKUP(A572,PLAN!B:AA,5,0),"")</f>
        <v/>
      </c>
      <c r="C572" s="225" t="str">
        <f>IFERROR(VLOOKUP(A572,PLAN!B:AA,6,0),"")</f>
        <v/>
      </c>
      <c r="D572" s="225" t="str">
        <f>IFERROR(VLOOKUP(A572,PLAN!B:AA,7,0),"")</f>
        <v/>
      </c>
      <c r="E572" s="225" t="str">
        <f>IFERROR(VLOOKUP(A572,PLAN!B:AA,4,0),"")</f>
        <v/>
      </c>
      <c r="F572" s="226" t="str">
        <f>IFERROR(VLOOKUP(A572,PLAN!B:AA,9,0),"")</f>
        <v/>
      </c>
      <c r="G572" s="225" t="str">
        <f>IFERROR(VLOOKUP(A572,PLAN!B:AA,10,0),"")</f>
        <v/>
      </c>
      <c r="H572" s="225" t="str">
        <f>IFERROR(VLOOKUP(A572,PLAN!B:AA,11,0),"")</f>
        <v/>
      </c>
      <c r="I572" s="225" t="str">
        <f>IFERROR(VLOOKUP(A572,PLAN!B:AA,12,0),"")</f>
        <v/>
      </c>
      <c r="J572" s="225" t="str">
        <f>IFERROR(VLOOKUP(A572,PLAN!B:AA,15,0),"")</f>
        <v/>
      </c>
      <c r="K572" s="225" t="str">
        <f>IFERROR(VLOOKUP(A572,PLAN!B:AA,23,0),"")</f>
        <v/>
      </c>
      <c r="L572" s="227" t="str">
        <f>IFERROR(VLOOKUP(A572,PLAN!B:AA,24,0),"")</f>
        <v/>
      </c>
      <c r="M572" s="225" t="str">
        <f>IFERROR(VLOOKUP(A572,PLAN!B:AA,3,0),"")</f>
        <v/>
      </c>
      <c r="N572" s="225" t="str">
        <f>IFERROR(VLOOKUP(A572,PLAN!B:AA,2,0),"")</f>
        <v/>
      </c>
      <c r="O572" s="290" t="s">
        <v>2455</v>
      </c>
      <c r="P572" s="337" t="s">
        <v>2456</v>
      </c>
      <c r="Q572" s="154">
        <v>217</v>
      </c>
      <c r="R572" s="231" t="str">
        <f>IFERROR(VLOOKUP(P572,[6]Sheet1!$F:$I,4,),"")</f>
        <v/>
      </c>
      <c r="S572" s="232" t="str">
        <f>IFERROR(VLOOKUP(A572,PLAN!B:AA,19,0),"")</f>
        <v/>
      </c>
      <c r="T572" s="225" t="str">
        <f>IFERROR(VLOOKUP(A572,PLAN!B:AA,20,0),"")</f>
        <v/>
      </c>
      <c r="U572" s="233"/>
      <c r="V572" s="165"/>
      <c r="W572" s="234" t="s">
        <v>45</v>
      </c>
      <c r="X572" s="164"/>
      <c r="Y572" s="148"/>
      <c r="Z572" s="338">
        <v>46234</v>
      </c>
    </row>
    <row r="573" spans="1:26" s="163" customFormat="1" ht="21.6" hidden="1" customHeight="1">
      <c r="A573" s="177">
        <f t="shared" si="29"/>
        <v>0</v>
      </c>
      <c r="B573" s="225" t="str">
        <f>IFERROR(VLOOKUP(A573,PLAN!B:AA,5,0),"")</f>
        <v/>
      </c>
      <c r="C573" s="225" t="str">
        <f>IFERROR(VLOOKUP(A573,PLAN!B:AA,6,0),"")</f>
        <v/>
      </c>
      <c r="D573" s="225" t="str">
        <f>IFERROR(VLOOKUP(A573,PLAN!B:AA,7,0),"")</f>
        <v/>
      </c>
      <c r="E573" s="225" t="str">
        <f>IFERROR(VLOOKUP(A573,PLAN!B:AA,4,0),"")</f>
        <v/>
      </c>
      <c r="F573" s="226" t="str">
        <f>IFERROR(VLOOKUP(A573,PLAN!B:AA,9,0),"")</f>
        <v/>
      </c>
      <c r="G573" s="225" t="str">
        <f>IFERROR(VLOOKUP(A573,PLAN!B:AA,10,0),"")</f>
        <v/>
      </c>
      <c r="H573" s="225" t="str">
        <f>IFERROR(VLOOKUP(A573,PLAN!B:AA,11,0),"")</f>
        <v/>
      </c>
      <c r="I573" s="225" t="str">
        <f>IFERROR(VLOOKUP(A573,PLAN!B:AA,12,0),"")</f>
        <v/>
      </c>
      <c r="J573" s="225" t="str">
        <f>IFERROR(VLOOKUP(A573,PLAN!B:AA,15,0),"")</f>
        <v/>
      </c>
      <c r="K573" s="225" t="str">
        <f>IFERROR(VLOOKUP(A573,PLAN!B:AA,23,0),"")</f>
        <v/>
      </c>
      <c r="L573" s="227" t="str">
        <f>IFERROR(VLOOKUP(A573,PLAN!B:AA,24,0),"")</f>
        <v/>
      </c>
      <c r="M573" s="225" t="str">
        <f>IFERROR(VLOOKUP(A573,PLAN!B:AA,3,0),"")</f>
        <v/>
      </c>
      <c r="N573" s="225" t="str">
        <f>IFERROR(VLOOKUP(A573,PLAN!B:AA,2,0),"")</f>
        <v/>
      </c>
      <c r="O573" s="290" t="s">
        <v>2457</v>
      </c>
      <c r="P573" s="337" t="s">
        <v>2458</v>
      </c>
      <c r="Q573" s="154">
        <v>214</v>
      </c>
      <c r="R573" s="231" t="str">
        <f>IFERROR(VLOOKUP(P573,[6]Sheet1!$F:$I,4,),"")</f>
        <v/>
      </c>
      <c r="S573" s="232" t="str">
        <f>IFERROR(VLOOKUP(A573,PLAN!B:AA,19,0),"")</f>
        <v/>
      </c>
      <c r="T573" s="225" t="str">
        <f>IFERROR(VLOOKUP(A573,PLAN!B:AA,20,0),"")</f>
        <v/>
      </c>
      <c r="U573" s="233"/>
      <c r="V573" s="165"/>
      <c r="W573" s="234" t="s">
        <v>45</v>
      </c>
      <c r="X573" s="164"/>
      <c r="Y573" s="148"/>
      <c r="Z573" s="338">
        <v>46234</v>
      </c>
    </row>
    <row r="574" spans="1:26" s="163" customFormat="1" ht="21.6" hidden="1" customHeight="1">
      <c r="A574" s="177">
        <f t="shared" si="29"/>
        <v>0</v>
      </c>
      <c r="B574" s="225" t="str">
        <f>IFERROR(VLOOKUP(A574,PLAN!B:AA,5,0),"")</f>
        <v/>
      </c>
      <c r="C574" s="225" t="str">
        <f>IFERROR(VLOOKUP(A574,PLAN!B:AA,6,0),"")</f>
        <v/>
      </c>
      <c r="D574" s="225" t="str">
        <f>IFERROR(VLOOKUP(A574,PLAN!B:AA,7,0),"")</f>
        <v/>
      </c>
      <c r="E574" s="225" t="str">
        <f>IFERROR(VLOOKUP(A574,PLAN!B:AA,4,0),"")</f>
        <v/>
      </c>
      <c r="F574" s="226" t="str">
        <f>IFERROR(VLOOKUP(A574,PLAN!B:AA,9,0),"")</f>
        <v/>
      </c>
      <c r="G574" s="225" t="str">
        <f>IFERROR(VLOOKUP(A574,PLAN!B:AA,10,0),"")</f>
        <v/>
      </c>
      <c r="H574" s="225" t="str">
        <f>IFERROR(VLOOKUP(A574,PLAN!B:AA,11,0),"")</f>
        <v/>
      </c>
      <c r="I574" s="225" t="str">
        <f>IFERROR(VLOOKUP(A574,PLAN!B:AA,12,0),"")</f>
        <v/>
      </c>
      <c r="J574" s="225" t="str">
        <f>IFERROR(VLOOKUP(A574,PLAN!B:AA,15,0),"")</f>
        <v/>
      </c>
      <c r="K574" s="225" t="str">
        <f>IFERROR(VLOOKUP(A574,PLAN!B:AA,23,0),"")</f>
        <v/>
      </c>
      <c r="L574" s="227" t="str">
        <f>IFERROR(VLOOKUP(A574,PLAN!B:AA,24,0),"")</f>
        <v/>
      </c>
      <c r="M574" s="225" t="str">
        <f>IFERROR(VLOOKUP(A574,PLAN!B:AA,3,0),"")</f>
        <v/>
      </c>
      <c r="N574" s="225" t="str">
        <f>IFERROR(VLOOKUP(A574,PLAN!B:AA,2,0),"")</f>
        <v/>
      </c>
      <c r="O574" s="290" t="s">
        <v>2459</v>
      </c>
      <c r="P574" s="337" t="s">
        <v>2460</v>
      </c>
      <c r="Q574" s="154">
        <v>217</v>
      </c>
      <c r="R574" s="231" t="str">
        <f>IFERROR(VLOOKUP(P574,[6]Sheet1!$F:$I,4,),"")</f>
        <v/>
      </c>
      <c r="S574" s="232" t="str">
        <f>IFERROR(VLOOKUP(A574,PLAN!B:AA,19,0),"")</f>
        <v/>
      </c>
      <c r="T574" s="225" t="str">
        <f>IFERROR(VLOOKUP(A574,PLAN!B:AA,20,0),"")</f>
        <v/>
      </c>
      <c r="U574" s="233"/>
      <c r="V574" s="165"/>
      <c r="W574" s="234" t="s">
        <v>45</v>
      </c>
      <c r="X574" s="164"/>
      <c r="Y574" s="148"/>
      <c r="Z574" s="338">
        <v>46234</v>
      </c>
    </row>
    <row r="575" spans="1:26" s="163" customFormat="1" ht="21.6" hidden="1" customHeight="1">
      <c r="A575" s="177">
        <f t="shared" si="29"/>
        <v>0</v>
      </c>
      <c r="B575" s="225" t="str">
        <f>IFERROR(VLOOKUP(A575,PLAN!B:AA,5,0),"")</f>
        <v/>
      </c>
      <c r="C575" s="225" t="str">
        <f>IFERROR(VLOOKUP(A575,PLAN!B:AA,6,0),"")</f>
        <v/>
      </c>
      <c r="D575" s="225" t="str">
        <f>IFERROR(VLOOKUP(A575,PLAN!B:AA,7,0),"")</f>
        <v/>
      </c>
      <c r="E575" s="225" t="str">
        <f>IFERROR(VLOOKUP(A575,PLAN!B:AA,4,0),"")</f>
        <v/>
      </c>
      <c r="F575" s="226" t="str">
        <f>IFERROR(VLOOKUP(A575,PLAN!B:AA,9,0),"")</f>
        <v/>
      </c>
      <c r="G575" s="225" t="str">
        <f>IFERROR(VLOOKUP(A575,PLAN!B:AA,10,0),"")</f>
        <v/>
      </c>
      <c r="H575" s="225" t="str">
        <f>IFERROR(VLOOKUP(A575,PLAN!B:AA,11,0),"")</f>
        <v/>
      </c>
      <c r="I575" s="225" t="str">
        <f>IFERROR(VLOOKUP(A575,PLAN!B:AA,12,0),"")</f>
        <v/>
      </c>
      <c r="J575" s="225" t="str">
        <f>IFERROR(VLOOKUP(A575,PLAN!B:AA,15,0),"")</f>
        <v/>
      </c>
      <c r="K575" s="225" t="str">
        <f>IFERROR(VLOOKUP(A575,PLAN!B:AA,23,0),"")</f>
        <v/>
      </c>
      <c r="L575" s="227" t="str">
        <f>IFERROR(VLOOKUP(A575,PLAN!B:AA,24,0),"")</f>
        <v/>
      </c>
      <c r="M575" s="225" t="str">
        <f>IFERROR(VLOOKUP(A575,PLAN!B:AA,3,0),"")</f>
        <v/>
      </c>
      <c r="N575" s="225" t="str">
        <f>IFERROR(VLOOKUP(A575,PLAN!B:AA,2,0),"")</f>
        <v/>
      </c>
      <c r="O575" s="290" t="s">
        <v>2461</v>
      </c>
      <c r="P575" s="257" t="s">
        <v>2462</v>
      </c>
      <c r="Q575" s="154">
        <f>I571-Q571-Q572-Q573-Q574</f>
        <v>20</v>
      </c>
      <c r="R575" s="231" t="str">
        <f>IFERROR(VLOOKUP(P575,[6]Sheet1!$F:$I,4,),"")</f>
        <v>E3</v>
      </c>
      <c r="S575" s="232" t="str">
        <f>IFERROR(VLOOKUP(A575,PLAN!B:AA,19,0),"")</f>
        <v/>
      </c>
      <c r="T575" s="225" t="str">
        <f>IFERROR(VLOOKUP(A575,PLAN!B:AA,20,0),"")</f>
        <v/>
      </c>
      <c r="U575" s="233"/>
      <c r="V575" s="165"/>
      <c r="W575" s="234" t="s">
        <v>45</v>
      </c>
      <c r="X575" s="164"/>
      <c r="Y575" s="148"/>
      <c r="Z575" s="338">
        <v>46234</v>
      </c>
    </row>
    <row r="576" spans="1:26" s="163" customFormat="1" ht="21.6" hidden="1" customHeight="1">
      <c r="A576" s="177" t="str">
        <f t="shared" si="29"/>
        <v>Aug08-30</v>
      </c>
      <c r="B576" s="225">
        <f>IFERROR(VLOOKUP(A576,PLAN!B:AA,5,0),"")</f>
        <v>11131246</v>
      </c>
      <c r="C576" s="225" t="str">
        <f>IFERROR(VLOOKUP(A576,PLAN!B:AA,6,0),"")</f>
        <v>2331231-A-A</v>
      </c>
      <c r="D576" s="225" t="str">
        <f>IFERROR(VLOOKUP(A576,PLAN!B:AA,7,0),"")</f>
        <v>WAMS-180-1645 NOCE</v>
      </c>
      <c r="E576" s="225" t="str">
        <f>IFERROR(VLOOKUP(A576,PLAN!B:AA,4,0),"")</f>
        <v>1001928047</v>
      </c>
      <c r="F576" s="226">
        <f>IFERROR(VLOOKUP(A576,PLAN!B:AA,9,0),"")</f>
        <v>46242</v>
      </c>
      <c r="G576" s="225" t="str">
        <f>IFERROR(VLOOKUP(A576,PLAN!B:AA,10,0),"")</f>
        <v>0103575895</v>
      </c>
      <c r="H576" s="225" t="str">
        <f>IFERROR(VLOOKUP(A576,PLAN!B:AA,11,0),"")</f>
        <v>260723A42A</v>
      </c>
      <c r="I576" s="225">
        <f>IFERROR(VLOOKUP(A576,PLAN!B:AA,12,0),"")</f>
        <v>100</v>
      </c>
      <c r="J576" s="225" t="str">
        <f>IFERROR(VLOOKUP(A576,PLAN!B:AA,15,0),"")</f>
        <v>Oversea</v>
      </c>
      <c r="K576" s="225">
        <f>IFERROR(VLOOKUP(A576,PLAN!B:AA,23,0),"")</f>
        <v>0</v>
      </c>
      <c r="L576" s="227">
        <f>IFERROR(VLOOKUP(A576,PLAN!B:AA,24,0),"")</f>
        <v>0</v>
      </c>
      <c r="M576" s="225" t="str">
        <f>IFERROR(VLOOKUP(A576,PLAN!B:AA,3,0),"")</f>
        <v>1832353-A-C</v>
      </c>
      <c r="N576" s="225">
        <f>IFERROR(VLOOKUP(A576,PLAN!B:AA,2,0),"")</f>
        <v>12111079</v>
      </c>
      <c r="O576" s="290" t="s">
        <v>1275</v>
      </c>
      <c r="P576" s="337" t="s">
        <v>1276</v>
      </c>
      <c r="Q576" s="154">
        <v>39</v>
      </c>
      <c r="R576" s="231" t="str">
        <f>IFERROR(VLOOKUP(P576,[6]Sheet1!$F:$I,4,),"")</f>
        <v/>
      </c>
      <c r="S576" s="232">
        <f>IFERROR(VLOOKUP(A576,PLAN!B:AA,19,0),"")</f>
        <v>46234</v>
      </c>
      <c r="T576" s="225" t="str">
        <f>IFERROR(VLOOKUP(A576,PLAN!B:AA,20,0),"")</f>
        <v>M7</v>
      </c>
      <c r="U576" s="233"/>
      <c r="V576" s="165"/>
      <c r="W576" s="234" t="str">
        <f>IFERROR(VLOOKUP(A576,PLAN!B:AB,21,),"")</f>
        <v>F2</v>
      </c>
      <c r="X576" s="164"/>
      <c r="Y576" s="148" t="s">
        <v>2443</v>
      </c>
      <c r="Z576" s="338">
        <f>VLOOKUP(Y576,PLAN!B:AI,19,0)</f>
        <v>46234</v>
      </c>
    </row>
    <row r="577" spans="1:26" s="163" customFormat="1" ht="21.6" hidden="1" customHeight="1">
      <c r="A577" s="177">
        <f t="shared" si="29"/>
        <v>0</v>
      </c>
      <c r="B577" s="225" t="str">
        <f>IFERROR(VLOOKUP(A577,PLAN!B:AA,5,0),"")</f>
        <v/>
      </c>
      <c r="C577" s="225" t="str">
        <f>IFERROR(VLOOKUP(A577,PLAN!B:AA,6,0),"")</f>
        <v/>
      </c>
      <c r="D577" s="225" t="str">
        <f>IFERROR(VLOOKUP(A577,PLAN!B:AA,7,0),"")</f>
        <v/>
      </c>
      <c r="E577" s="225" t="str">
        <f>IFERROR(VLOOKUP(A577,PLAN!B:AA,4,0),"")</f>
        <v/>
      </c>
      <c r="F577" s="226" t="str">
        <f>IFERROR(VLOOKUP(A577,PLAN!B:AA,9,0),"")</f>
        <v/>
      </c>
      <c r="G577" s="225" t="str">
        <f>IFERROR(VLOOKUP(A577,PLAN!B:AA,10,0),"")</f>
        <v/>
      </c>
      <c r="H577" s="225" t="str">
        <f>IFERROR(VLOOKUP(A577,PLAN!B:AA,11,0),"")</f>
        <v/>
      </c>
      <c r="I577" s="225" t="str">
        <f>IFERROR(VLOOKUP(A577,PLAN!B:AA,12,0),"")</f>
        <v/>
      </c>
      <c r="J577" s="225" t="str">
        <f>IFERROR(VLOOKUP(A577,PLAN!B:AA,15,0),"")</f>
        <v/>
      </c>
      <c r="K577" s="225" t="str">
        <f>IFERROR(VLOOKUP(A577,PLAN!B:AA,23,0),"")</f>
        <v/>
      </c>
      <c r="L577" s="227" t="str">
        <f>IFERROR(VLOOKUP(A577,PLAN!B:AA,24,0),"")</f>
        <v/>
      </c>
      <c r="M577" s="225" t="str">
        <f>IFERROR(VLOOKUP(A577,PLAN!B:AA,3,0),"")</f>
        <v/>
      </c>
      <c r="N577" s="225" t="str">
        <f>IFERROR(VLOOKUP(A577,PLAN!B:AA,2,0),"")</f>
        <v/>
      </c>
      <c r="O577" s="290" t="s">
        <v>2463</v>
      </c>
      <c r="P577" s="337" t="s">
        <v>2464</v>
      </c>
      <c r="Q577" s="154">
        <f>I576-Q576</f>
        <v>61</v>
      </c>
      <c r="R577" s="231" t="str">
        <f>IFERROR(VLOOKUP(P577,[6]Sheet1!$F:$I,4,),"")</f>
        <v/>
      </c>
      <c r="S577" s="232" t="str">
        <f>IFERROR(VLOOKUP(A577,PLAN!B:AA,19,0),"")</f>
        <v/>
      </c>
      <c r="T577" s="225" t="str">
        <f>IFERROR(VLOOKUP(A577,PLAN!B:AA,20,0),"")</f>
        <v/>
      </c>
      <c r="U577" s="233"/>
      <c r="V577" s="165"/>
      <c r="W577" s="234" t="s">
        <v>45</v>
      </c>
      <c r="X577" s="164"/>
      <c r="Y577" s="148"/>
      <c r="Z577" s="338">
        <v>46234</v>
      </c>
    </row>
    <row r="578" spans="1:26" s="163" customFormat="1" ht="21.6" hidden="1" customHeight="1">
      <c r="A578" s="177" t="str">
        <f t="shared" si="29"/>
        <v>Aug08-31</v>
      </c>
      <c r="B578" s="225">
        <f>IFERROR(VLOOKUP(A578,PLAN!B:AA,5,0),"")</f>
        <v>11131248</v>
      </c>
      <c r="C578" s="225" t="str">
        <f>IFERROR(VLOOKUP(A578,PLAN!B:AA,6,0),"")</f>
        <v>2331233-A-A</v>
      </c>
      <c r="D578" s="225" t="str">
        <f>IFERROR(VLOOKUP(A578,PLAN!B:AA,7,0),"")</f>
        <v>WAMS-165-16ST NO CE</v>
      </c>
      <c r="E578" s="225" t="str">
        <f>IFERROR(VLOOKUP(A578,PLAN!B:AA,4,0),"")</f>
        <v>1001928048</v>
      </c>
      <c r="F578" s="226">
        <f>IFERROR(VLOOKUP(A578,PLAN!B:AA,9,0),"")</f>
        <v>46242</v>
      </c>
      <c r="G578" s="225" t="str">
        <f>IFERROR(VLOOKUP(A578,PLAN!B:AA,10,0),"")</f>
        <v>0103575896</v>
      </c>
      <c r="H578" s="225" t="str">
        <f>IFERROR(VLOOKUP(A578,PLAN!B:AA,11,0),"")</f>
        <v>260723A43A</v>
      </c>
      <c r="I578" s="225">
        <f>IFERROR(VLOOKUP(A578,PLAN!B:AA,12,0),"")</f>
        <v>120</v>
      </c>
      <c r="J578" s="225" t="str">
        <f>IFERROR(VLOOKUP(A578,PLAN!B:AA,15,0),"")</f>
        <v>Oversea</v>
      </c>
      <c r="K578" s="225">
        <f>IFERROR(VLOOKUP(A578,PLAN!B:AA,23,0),"")</f>
        <v>0</v>
      </c>
      <c r="L578" s="227">
        <f>IFERROR(VLOOKUP(A578,PLAN!B:AA,24,0),"")</f>
        <v>0</v>
      </c>
      <c r="M578" s="225" t="str">
        <f>IFERROR(VLOOKUP(A578,PLAN!B:AA,3,0),"")</f>
        <v>1832356-A-C</v>
      </c>
      <c r="N578" s="225">
        <f>IFERROR(VLOOKUP(A578,PLAN!B:AA,2,0),"")</f>
        <v>12111082</v>
      </c>
      <c r="O578" s="290" t="s">
        <v>615</v>
      </c>
      <c r="P578" s="257" t="s">
        <v>616</v>
      </c>
      <c r="Q578" s="154">
        <v>119</v>
      </c>
      <c r="R578" s="231" t="str">
        <f>IFERROR(VLOOKUP(P578,[6]Sheet1!$F:$I,4,),"")</f>
        <v/>
      </c>
      <c r="S578" s="232">
        <f>IFERROR(VLOOKUP(A578,PLAN!B:AA,19,0),"")</f>
        <v>46234</v>
      </c>
      <c r="T578" s="225" t="str">
        <f>IFERROR(VLOOKUP(A578,PLAN!B:AA,20,0),"")</f>
        <v>M7</v>
      </c>
      <c r="U578" s="233"/>
      <c r="V578" s="165"/>
      <c r="W578" s="234" t="str">
        <f>IFERROR(VLOOKUP(A578,PLAN!B:AB,21,),"")</f>
        <v>F2</v>
      </c>
      <c r="X578" s="164"/>
      <c r="Y578" s="148" t="s">
        <v>2444</v>
      </c>
      <c r="Z578" s="338">
        <f>VLOOKUP(Y578,PLAN!B:AI,19,0)</f>
        <v>46234</v>
      </c>
    </row>
    <row r="579" spans="1:26" s="163" customFormat="1" ht="21.6" hidden="1" customHeight="1">
      <c r="A579" s="177">
        <f t="shared" si="29"/>
        <v>0</v>
      </c>
      <c r="B579" s="225" t="str">
        <f>IFERROR(VLOOKUP(A579,PLAN!B:AA,5,0),"")</f>
        <v/>
      </c>
      <c r="C579" s="225" t="str">
        <f>IFERROR(VLOOKUP(A579,PLAN!B:AA,6,0),"")</f>
        <v/>
      </c>
      <c r="D579" s="225" t="str">
        <f>IFERROR(VLOOKUP(A579,PLAN!B:AA,7,0),"")</f>
        <v/>
      </c>
      <c r="E579" s="225" t="str">
        <f>IFERROR(VLOOKUP(A579,PLAN!B:AA,4,0),"")</f>
        <v/>
      </c>
      <c r="F579" s="226" t="str">
        <f>IFERROR(VLOOKUP(A579,PLAN!B:AA,9,0),"")</f>
        <v/>
      </c>
      <c r="G579" s="225" t="str">
        <f>IFERROR(VLOOKUP(A579,PLAN!B:AA,10,0),"")</f>
        <v/>
      </c>
      <c r="H579" s="225" t="str">
        <f>IFERROR(VLOOKUP(A579,PLAN!B:AA,11,0),"")</f>
        <v/>
      </c>
      <c r="I579" s="225" t="str">
        <f>IFERROR(VLOOKUP(A579,PLAN!B:AA,12,0),"")</f>
        <v/>
      </c>
      <c r="J579" s="225" t="str">
        <f>IFERROR(VLOOKUP(A579,PLAN!B:AA,15,0),"")</f>
        <v/>
      </c>
      <c r="K579" s="225" t="str">
        <f>IFERROR(VLOOKUP(A579,PLAN!B:AA,23,0),"")</f>
        <v/>
      </c>
      <c r="L579" s="227" t="str">
        <f>IFERROR(VLOOKUP(A579,PLAN!B:AA,24,0),"")</f>
        <v/>
      </c>
      <c r="M579" s="225" t="str">
        <f>IFERROR(VLOOKUP(A579,PLAN!B:AA,3,0),"")</f>
        <v/>
      </c>
      <c r="N579" s="225" t="str">
        <f>IFERROR(VLOOKUP(A579,PLAN!B:AA,2,0),"")</f>
        <v/>
      </c>
      <c r="O579" s="290" t="s">
        <v>2465</v>
      </c>
      <c r="P579" s="258" t="s">
        <v>2466</v>
      </c>
      <c r="Q579" s="154">
        <f>I578-Q578</f>
        <v>1</v>
      </c>
      <c r="R579" s="231" t="str">
        <f>IFERROR(VLOOKUP(P579,[6]Sheet1!$F:$I,4,),"")</f>
        <v>N1-16</v>
      </c>
      <c r="S579" s="232" t="str">
        <f>IFERROR(VLOOKUP(A579,PLAN!B:AA,19,0),"")</f>
        <v/>
      </c>
      <c r="T579" s="225" t="str">
        <f>IFERROR(VLOOKUP(A579,PLAN!B:AA,20,0),"")</f>
        <v/>
      </c>
      <c r="U579" s="233"/>
      <c r="V579" s="165"/>
      <c r="W579" s="234" t="s">
        <v>45</v>
      </c>
      <c r="X579" s="164"/>
      <c r="Y579" s="148"/>
      <c r="Z579" s="338">
        <v>46234</v>
      </c>
    </row>
    <row r="580" spans="1:26" s="163" customFormat="1" ht="21.6" hidden="1" customHeight="1">
      <c r="A580" s="177" t="str">
        <f t="shared" si="29"/>
        <v>Aug08-32</v>
      </c>
      <c r="B580" s="225">
        <f>IFERROR(VLOOKUP(A580,PLAN!B:AA,5,0),"")</f>
        <v>11132761</v>
      </c>
      <c r="C580" s="225" t="str">
        <f>IFERROR(VLOOKUP(A580,PLAN!B:AA,6,0),"")</f>
        <v>2231043-A-A</v>
      </c>
      <c r="D580" s="225" t="str">
        <f>IFERROR(VLOOKUP(A580,PLAN!B:AA,7,0),"")</f>
        <v>WCKV165-14 NOCE</v>
      </c>
      <c r="E580" s="225" t="str">
        <f>IFERROR(VLOOKUP(A580,PLAN!B:AA,4,0),"")</f>
        <v>1001928049</v>
      </c>
      <c r="F580" s="226">
        <f>IFERROR(VLOOKUP(A580,PLAN!B:AA,9,0),"")</f>
        <v>46242</v>
      </c>
      <c r="G580" s="225" t="str">
        <f>IFERROR(VLOOKUP(A580,PLAN!B:AA,10,0),"")</f>
        <v>0103575897</v>
      </c>
      <c r="H580" s="225" t="str">
        <f>IFERROR(VLOOKUP(A580,PLAN!B:AA,11,0),"")</f>
        <v>260723A44A</v>
      </c>
      <c r="I580" s="225">
        <f>IFERROR(VLOOKUP(A580,PLAN!B:AA,12,0),"")</f>
        <v>150</v>
      </c>
      <c r="J580" s="225" t="str">
        <f>IFERROR(VLOOKUP(A580,PLAN!B:AA,15,0),"")</f>
        <v>Oversea</v>
      </c>
      <c r="K580" s="225">
        <f>IFERROR(VLOOKUP(A580,PLAN!B:AA,23,0),"")</f>
        <v>0</v>
      </c>
      <c r="L580" s="227">
        <f>IFERROR(VLOOKUP(A580,PLAN!B:AA,24,0),"")</f>
        <v>0</v>
      </c>
      <c r="M580" s="225" t="str">
        <f>IFERROR(VLOOKUP(A580,PLAN!B:AA,3,0),"")</f>
        <v>1832352-A-C</v>
      </c>
      <c r="N580" s="225">
        <f>IFERROR(VLOOKUP(A580,PLAN!B:AA,2,0),"")</f>
        <v>12114372</v>
      </c>
      <c r="O580" s="290" t="s">
        <v>598</v>
      </c>
      <c r="P580" s="337" t="s">
        <v>599</v>
      </c>
      <c r="Q580" s="154">
        <v>25</v>
      </c>
      <c r="R580" s="231" t="str">
        <f>IFERROR(VLOOKUP(P580,[6]Sheet1!$F:$I,4,),"")</f>
        <v/>
      </c>
      <c r="S580" s="232">
        <f>IFERROR(VLOOKUP(A580,PLAN!B:AA,19,0),"")</f>
        <v>46234</v>
      </c>
      <c r="T580" s="225" t="str">
        <f>IFERROR(VLOOKUP(A580,PLAN!B:AA,20,0),"")</f>
        <v>M7</v>
      </c>
      <c r="U580" s="233"/>
      <c r="V580" s="165"/>
      <c r="W580" s="234" t="str">
        <f>IFERROR(VLOOKUP(A580,PLAN!B:AB,21,),"")</f>
        <v>F2</v>
      </c>
      <c r="X580" s="164"/>
      <c r="Y580" s="148" t="s">
        <v>2445</v>
      </c>
      <c r="Z580" s="338">
        <f>VLOOKUP(Y580,PLAN!B:AI,19,0)</f>
        <v>46234</v>
      </c>
    </row>
    <row r="581" spans="1:26" s="163" customFormat="1" ht="21.6" hidden="1" customHeight="1">
      <c r="A581" s="177">
        <f t="shared" si="29"/>
        <v>0</v>
      </c>
      <c r="B581" s="225" t="str">
        <f>IFERROR(VLOOKUP(A581,PLAN!B:AA,5,0),"")</f>
        <v/>
      </c>
      <c r="C581" s="225" t="str">
        <f>IFERROR(VLOOKUP(A581,PLAN!B:AA,6,0),"")</f>
        <v/>
      </c>
      <c r="D581" s="225" t="str">
        <f>IFERROR(VLOOKUP(A581,PLAN!B:AA,7,0),"")</f>
        <v/>
      </c>
      <c r="E581" s="225" t="str">
        <f>IFERROR(VLOOKUP(A581,PLAN!B:AA,4,0),"")</f>
        <v/>
      </c>
      <c r="F581" s="226" t="str">
        <f>IFERROR(VLOOKUP(A581,PLAN!B:AA,9,0),"")</f>
        <v/>
      </c>
      <c r="G581" s="225" t="str">
        <f>IFERROR(VLOOKUP(A581,PLAN!B:AA,10,0),"")</f>
        <v/>
      </c>
      <c r="H581" s="225" t="str">
        <f>IFERROR(VLOOKUP(A581,PLAN!B:AA,11,0),"")</f>
        <v/>
      </c>
      <c r="I581" s="225" t="str">
        <f>IFERROR(VLOOKUP(A581,PLAN!B:AA,12,0),"")</f>
        <v/>
      </c>
      <c r="J581" s="225" t="str">
        <f>IFERROR(VLOOKUP(A581,PLAN!B:AA,15,0),"")</f>
        <v/>
      </c>
      <c r="K581" s="225" t="str">
        <f>IFERROR(VLOOKUP(A581,PLAN!B:AA,23,0),"")</f>
        <v/>
      </c>
      <c r="L581" s="227" t="str">
        <f>IFERROR(VLOOKUP(A581,PLAN!B:AA,24,0),"")</f>
        <v/>
      </c>
      <c r="M581" s="225" t="str">
        <f>IFERROR(VLOOKUP(A581,PLAN!B:AA,3,0),"")</f>
        <v/>
      </c>
      <c r="N581" s="225" t="str">
        <f>IFERROR(VLOOKUP(A581,PLAN!B:AA,2,0),"")</f>
        <v/>
      </c>
      <c r="O581" s="290" t="s">
        <v>2467</v>
      </c>
      <c r="P581" s="337" t="s">
        <v>2468</v>
      </c>
      <c r="Q581" s="154">
        <f>I580-Q580</f>
        <v>125</v>
      </c>
      <c r="R581" s="231" t="str">
        <f>IFERROR(VLOOKUP(P581,[6]Sheet1!$F:$I,4,),"")</f>
        <v>C10</v>
      </c>
      <c r="S581" s="232" t="str">
        <f>IFERROR(VLOOKUP(A581,PLAN!B:AA,19,0),"")</f>
        <v/>
      </c>
      <c r="T581" s="225" t="str">
        <f>IFERROR(VLOOKUP(A581,PLAN!B:AA,20,0),"")</f>
        <v/>
      </c>
      <c r="U581" s="233"/>
      <c r="V581" s="165"/>
      <c r="W581" s="234" t="s">
        <v>45</v>
      </c>
      <c r="X581" s="164"/>
      <c r="Y581" s="148"/>
      <c r="Z581" s="338">
        <v>46234</v>
      </c>
    </row>
    <row r="582" spans="1:26" s="163" customFormat="1" ht="21.6" hidden="1" customHeight="1">
      <c r="A582" s="177" t="str">
        <f t="shared" si="29"/>
        <v>Aug08-33</v>
      </c>
      <c r="B582" s="225">
        <f>IFERROR(VLOOKUP(A582,PLAN!B:AA,5,0),"")</f>
        <v>11134335</v>
      </c>
      <c r="C582" s="225" t="str">
        <f>IFERROR(VLOOKUP(A582,PLAN!B:AA,6,0),"")</f>
        <v>2331161-A-A</v>
      </c>
      <c r="D582" s="225" t="str">
        <f>IFERROR(VLOOKUP(A582,PLAN!B:AA,7,0),"")</f>
        <v>WAIN-CKI-008-200 CE3</v>
      </c>
      <c r="E582" s="225" t="str">
        <f>IFERROR(VLOOKUP(A582,PLAN!B:AA,4,0),"")</f>
        <v>1001928050</v>
      </c>
      <c r="F582" s="226">
        <f>IFERROR(VLOOKUP(A582,PLAN!B:AA,9,0),"")</f>
        <v>46242</v>
      </c>
      <c r="G582" s="225" t="str">
        <f>IFERROR(VLOOKUP(A582,PLAN!B:AA,10,0),"")</f>
        <v>0103575898</v>
      </c>
      <c r="H582" s="225" t="str">
        <f>IFERROR(VLOOKUP(A582,PLAN!B:AA,11,0),"")</f>
        <v>260723A45A</v>
      </c>
      <c r="I582" s="225">
        <f>IFERROR(VLOOKUP(A582,PLAN!B:AA,12,0),"")</f>
        <v>120</v>
      </c>
      <c r="J582" s="225" t="str">
        <f>IFERROR(VLOOKUP(A582,PLAN!B:AA,15,0),"")</f>
        <v>Oversea</v>
      </c>
      <c r="K582" s="225">
        <f>IFERROR(VLOOKUP(A582,PLAN!B:AA,23,0),"")</f>
        <v>0</v>
      </c>
      <c r="L582" s="227">
        <f>IFERROR(VLOOKUP(A582,PLAN!B:AA,24,0),"")</f>
        <v>0</v>
      </c>
      <c r="M582" s="225" t="str">
        <f>IFERROR(VLOOKUP(A582,PLAN!B:AA,3,0),"")</f>
        <v>1832345-A-C</v>
      </c>
      <c r="N582" s="225">
        <f>IFERROR(VLOOKUP(A582,PLAN!B:AA,2,0),"")</f>
        <v>12114370</v>
      </c>
      <c r="O582" s="290" t="s">
        <v>1277</v>
      </c>
      <c r="P582" s="257" t="s">
        <v>1278</v>
      </c>
      <c r="Q582" s="337">
        <f t="shared" ref="Q582:Q584" si="31">I582</f>
        <v>120</v>
      </c>
      <c r="R582" s="231" t="str">
        <f>IFERROR(VLOOKUP(P582,[6]Sheet1!$F:$I,4,),"")</f>
        <v/>
      </c>
      <c r="S582" s="232">
        <f>IFERROR(VLOOKUP(A582,PLAN!B:AA,19,0),"")</f>
        <v>46234</v>
      </c>
      <c r="T582" s="225" t="str">
        <f>IFERROR(VLOOKUP(A582,PLAN!B:AA,20,0),"")</f>
        <v>M7</v>
      </c>
      <c r="U582" s="233"/>
      <c r="V582" s="165"/>
      <c r="W582" s="234" t="str">
        <f>IFERROR(VLOOKUP(A582,PLAN!B:AB,21,),"")</f>
        <v>F2</v>
      </c>
      <c r="X582" s="164"/>
      <c r="Y582" s="148" t="s">
        <v>2446</v>
      </c>
      <c r="Z582" s="338">
        <f>VLOOKUP(Y582,PLAN!B:AI,19,0)</f>
        <v>46234</v>
      </c>
    </row>
    <row r="583" spans="1:26" s="163" customFormat="1" ht="21.6" hidden="1" customHeight="1">
      <c r="A583" s="177" t="str">
        <f t="shared" si="29"/>
        <v>Aug08-34</v>
      </c>
      <c r="B583" s="225">
        <f>IFERROR(VLOOKUP(A583,PLAN!B:AA,5,0),"")</f>
        <v>11134334</v>
      </c>
      <c r="C583" s="225" t="str">
        <f>IFERROR(VLOOKUP(A583,PLAN!B:AA,6,0),"")</f>
        <v>2331159-A-A</v>
      </c>
      <c r="D583" s="225" t="str">
        <f>IFERROR(VLOOKUP(A583,PLAN!B:AA,7,0),"")</f>
        <v>WAIN-CKI-10-200 CE4</v>
      </c>
      <c r="E583" s="225" t="str">
        <f>IFERROR(VLOOKUP(A583,PLAN!B:AA,4,0),"")</f>
        <v>1001928051</v>
      </c>
      <c r="F583" s="226">
        <f>IFERROR(VLOOKUP(A583,PLAN!B:AA,9,0),"")</f>
        <v>46242</v>
      </c>
      <c r="G583" s="225" t="str">
        <f>IFERROR(VLOOKUP(A583,PLAN!B:AA,10,0),"")</f>
        <v>0103575899</v>
      </c>
      <c r="H583" s="225" t="str">
        <f>IFERROR(VLOOKUP(A583,PLAN!B:AA,11,0),"")</f>
        <v>260723A46A</v>
      </c>
      <c r="I583" s="225">
        <f>IFERROR(VLOOKUP(A583,PLAN!B:AA,12,0),"")</f>
        <v>90</v>
      </c>
      <c r="J583" s="225" t="str">
        <f>IFERROR(VLOOKUP(A583,PLAN!B:AA,15,0),"")</f>
        <v>Oversea</v>
      </c>
      <c r="K583" s="225">
        <f>IFERROR(VLOOKUP(A583,PLAN!B:AA,23,0),"")</f>
        <v>0</v>
      </c>
      <c r="L583" s="227">
        <f>IFERROR(VLOOKUP(A583,PLAN!B:AA,24,0),"")</f>
        <v>0</v>
      </c>
      <c r="M583" s="225" t="str">
        <f>IFERROR(VLOOKUP(A583,PLAN!B:AA,3,0),"")</f>
        <v>1832343-A-C</v>
      </c>
      <c r="N583" s="225">
        <f>IFERROR(VLOOKUP(A583,PLAN!B:AA,2,0),"")</f>
        <v>12114368</v>
      </c>
      <c r="O583" s="290" t="s">
        <v>863</v>
      </c>
      <c r="P583" s="337" t="s">
        <v>864</v>
      </c>
      <c r="Q583" s="337">
        <f t="shared" si="31"/>
        <v>90</v>
      </c>
      <c r="R583" s="231" t="str">
        <f>IFERROR(VLOOKUP(P583,[6]Sheet1!$F:$I,4,),"")</f>
        <v/>
      </c>
      <c r="S583" s="232">
        <f>IFERROR(VLOOKUP(A583,PLAN!B:AA,19,0),"")</f>
        <v>46234</v>
      </c>
      <c r="T583" s="225" t="str">
        <f>IFERROR(VLOOKUP(A583,PLAN!B:AA,20,0),"")</f>
        <v>M7</v>
      </c>
      <c r="U583" s="233"/>
      <c r="V583" s="165"/>
      <c r="W583" s="234" t="str">
        <f>IFERROR(VLOOKUP(A583,PLAN!B:AB,21,),"")</f>
        <v>F2</v>
      </c>
      <c r="X583" s="164"/>
      <c r="Y583" s="148" t="s">
        <v>2447</v>
      </c>
      <c r="Z583" s="338">
        <f>VLOOKUP(Y583,PLAN!B:AI,19,0)</f>
        <v>46234</v>
      </c>
    </row>
    <row r="584" spans="1:26" s="163" customFormat="1" ht="21.6" hidden="1" customHeight="1">
      <c r="A584" s="177" t="str">
        <f t="shared" si="29"/>
        <v>Aug08-35</v>
      </c>
      <c r="B584" s="225">
        <f>IFERROR(VLOOKUP(A584,PLAN!B:AA,5,0),"")</f>
        <v>11127822</v>
      </c>
      <c r="C584" s="225" t="str">
        <f>IFERROR(VLOOKUP(A584,PLAN!B:AA,6,0),"")</f>
        <v>2131620-B-A</v>
      </c>
      <c r="D584" s="225" t="str">
        <f>IFERROR(VLOOKUP(A584,PLAN!B:AA,7,0),"")</f>
        <v>WAIN-CKI-10-200 NO CE</v>
      </c>
      <c r="E584" s="225" t="str">
        <f>IFERROR(VLOOKUP(A584,PLAN!B:AA,4,0),"")</f>
        <v>1001928052</v>
      </c>
      <c r="F584" s="226">
        <f>IFERROR(VLOOKUP(A584,PLAN!B:AA,9,0),"")</f>
        <v>46242</v>
      </c>
      <c r="G584" s="225" t="str">
        <f>IFERROR(VLOOKUP(A584,PLAN!B:AA,10,0),"")</f>
        <v>0103575900</v>
      </c>
      <c r="H584" s="225" t="str">
        <f>IFERROR(VLOOKUP(A584,PLAN!B:AA,11,0),"")</f>
        <v>260723A47A</v>
      </c>
      <c r="I584" s="225">
        <f>IFERROR(VLOOKUP(A584,PLAN!B:AA,12,0),"")</f>
        <v>50</v>
      </c>
      <c r="J584" s="225" t="str">
        <f>IFERROR(VLOOKUP(A584,PLAN!B:AA,15,0),"")</f>
        <v>Oversea</v>
      </c>
      <c r="K584" s="225">
        <f>IFERROR(VLOOKUP(A584,PLAN!B:AA,23,0),"")</f>
        <v>0</v>
      </c>
      <c r="L584" s="227">
        <f>IFERROR(VLOOKUP(A584,PLAN!B:AA,24,0),"")</f>
        <v>0</v>
      </c>
      <c r="M584" s="225" t="str">
        <f>IFERROR(VLOOKUP(A584,PLAN!B:AA,3,0),"")</f>
        <v>1832343-A-C</v>
      </c>
      <c r="N584" s="225">
        <f>IFERROR(VLOOKUP(A584,PLAN!B:AA,2,0),"")</f>
        <v>12114368</v>
      </c>
      <c r="O584" s="290" t="s">
        <v>863</v>
      </c>
      <c r="P584" s="337" t="s">
        <v>864</v>
      </c>
      <c r="Q584" s="337">
        <f t="shared" si="31"/>
        <v>50</v>
      </c>
      <c r="R584" s="231" t="str">
        <f>IFERROR(VLOOKUP(P584,[6]Sheet1!$F:$I,4,),"")</f>
        <v/>
      </c>
      <c r="S584" s="232">
        <f>IFERROR(VLOOKUP(A584,PLAN!B:AA,19,0),"")</f>
        <v>46234</v>
      </c>
      <c r="T584" s="225" t="str">
        <f>IFERROR(VLOOKUP(A584,PLAN!B:AA,20,0),"")</f>
        <v>M7</v>
      </c>
      <c r="U584" s="233"/>
      <c r="V584" s="165"/>
      <c r="W584" s="234" t="str">
        <f>IFERROR(VLOOKUP(A584,PLAN!B:AB,21,),"")</f>
        <v>F2</v>
      </c>
      <c r="X584" s="164"/>
      <c r="Y584" s="148" t="s">
        <v>2448</v>
      </c>
      <c r="Z584" s="338">
        <f>VLOOKUP(Y584,PLAN!B:AI,19,0)</f>
        <v>46234</v>
      </c>
    </row>
    <row r="585" spans="1:26" s="163" customFormat="1" ht="21.6" hidden="1" customHeight="1">
      <c r="A585" s="177" t="str">
        <f t="shared" si="29"/>
        <v>Aug08-15</v>
      </c>
      <c r="B585" s="225">
        <f>IFERROR(VLOOKUP(A585,PLAN!B:AA,5,0),"")</f>
        <v>11134234</v>
      </c>
      <c r="C585" s="225" t="str">
        <f>IFERROR(VLOOKUP(A585,PLAN!B:AA,6,0),"")</f>
        <v>1036066-R-AK</v>
      </c>
      <c r="D585" s="225" t="str">
        <f>IFERROR(VLOOKUP(A585,PLAN!B:AA,7,0),"")</f>
        <v>AGP140002 CN</v>
      </c>
      <c r="E585" s="225" t="str">
        <f>IFERROR(VLOOKUP(A585,PLAN!B:AA,4,0),"")</f>
        <v>1001927866</v>
      </c>
      <c r="F585" s="226">
        <f>IFERROR(VLOOKUP(A585,PLAN!B:AA,9,0),"")</f>
        <v>46242</v>
      </c>
      <c r="G585" s="225" t="str">
        <f>IFERROR(VLOOKUP(A585,PLAN!B:AA,10,0),"")</f>
        <v>0103575117</v>
      </c>
      <c r="H585" s="225" t="str">
        <f>IFERROR(VLOOKUP(A585,PLAN!B:AA,11,0),"")</f>
        <v>260723A27A</v>
      </c>
      <c r="I585" s="225">
        <f>IFERROR(VLOOKUP(A585,PLAN!B:AA,12,0),"")</f>
        <v>1170</v>
      </c>
      <c r="J585" s="225" t="str">
        <f>IFERROR(VLOOKUP(A585,PLAN!B:AA,15,0),"")</f>
        <v>China</v>
      </c>
      <c r="K585" s="225">
        <f>IFERROR(VLOOKUP(A585,PLAN!B:AA,23,0),"")</f>
        <v>0</v>
      </c>
      <c r="L585" s="227">
        <f>IFERROR(VLOOKUP(A585,PLAN!B:AA,24,0),"")</f>
        <v>0</v>
      </c>
      <c r="M585" s="225" t="str">
        <f>IFERROR(VLOOKUP(A585,PLAN!B:AA,3,0),"")</f>
        <v>2332499-0-C-CN</v>
      </c>
      <c r="N585" s="225">
        <f>IFERROR(VLOOKUP(A585,PLAN!B:AA,2,0),"")</f>
        <v>12125073</v>
      </c>
      <c r="O585" s="290" t="s">
        <v>1085</v>
      </c>
      <c r="P585" s="337" t="s">
        <v>1086</v>
      </c>
      <c r="Q585" s="334">
        <v>4</v>
      </c>
      <c r="R585" s="231" t="str">
        <f>IFERROR(VLOOKUP(P585,[6]Sheet1!$F:$I,4,),"")</f>
        <v/>
      </c>
      <c r="S585" s="232">
        <f>IFERROR(VLOOKUP(A585,PLAN!B:AA,19,0),"")</f>
        <v>46234</v>
      </c>
      <c r="T585" s="225" t="str">
        <f>IFERROR(VLOOKUP(A585,PLAN!B:AA,20,0),"")</f>
        <v>M8</v>
      </c>
      <c r="U585" s="233"/>
      <c r="V585" s="165"/>
      <c r="W585" s="234" t="str">
        <f>IFERROR(VLOOKUP(A585,PLAN!B:AB,21,),"")</f>
        <v>CAG</v>
      </c>
      <c r="X585" s="164"/>
      <c r="Y585" s="148" t="s">
        <v>2304</v>
      </c>
      <c r="Z585" s="338">
        <v>46234</v>
      </c>
    </row>
    <row r="586" spans="1:26" s="163" customFormat="1" ht="21.6" hidden="1" customHeight="1">
      <c r="A586" s="177">
        <f t="shared" si="29"/>
        <v>0</v>
      </c>
      <c r="B586" s="225" t="str">
        <f>IFERROR(VLOOKUP(A586,PLAN!B:AA,5,0),"")</f>
        <v/>
      </c>
      <c r="C586" s="225" t="str">
        <f>IFERROR(VLOOKUP(A586,PLAN!B:AA,6,0),"")</f>
        <v/>
      </c>
      <c r="D586" s="225" t="str">
        <f>IFERROR(VLOOKUP(A586,PLAN!B:AA,7,0),"")</f>
        <v/>
      </c>
      <c r="E586" s="225" t="str">
        <f>IFERROR(VLOOKUP(A586,PLAN!B:AA,4,0),"")</f>
        <v/>
      </c>
      <c r="F586" s="226" t="str">
        <f>IFERROR(VLOOKUP(A586,PLAN!B:AA,9,0),"")</f>
        <v/>
      </c>
      <c r="G586" s="225" t="str">
        <f>IFERROR(VLOOKUP(A586,PLAN!B:AA,10,0),"")</f>
        <v/>
      </c>
      <c r="H586" s="225" t="str">
        <f>IFERROR(VLOOKUP(A586,PLAN!B:AA,11,0),"")</f>
        <v/>
      </c>
      <c r="I586" s="225" t="str">
        <f>IFERROR(VLOOKUP(A586,PLAN!B:AA,12,0),"")</f>
        <v/>
      </c>
      <c r="J586" s="225" t="str">
        <f>IFERROR(VLOOKUP(A586,PLAN!B:AA,15,0),"")</f>
        <v/>
      </c>
      <c r="K586" s="225" t="str">
        <f>IFERROR(VLOOKUP(A586,PLAN!B:AA,23,0),"")</f>
        <v/>
      </c>
      <c r="L586" s="227" t="str">
        <f>IFERROR(VLOOKUP(A586,PLAN!B:AA,24,0),"")</f>
        <v/>
      </c>
      <c r="M586" s="225" t="str">
        <f>IFERROR(VLOOKUP(A586,PLAN!B:AA,3,0),"")</f>
        <v/>
      </c>
      <c r="N586" s="225" t="str">
        <f>IFERROR(VLOOKUP(A586,PLAN!B:AA,2,0),"")</f>
        <v/>
      </c>
      <c r="O586" s="290" t="s">
        <v>1087</v>
      </c>
      <c r="P586" s="337" t="s">
        <v>1088</v>
      </c>
      <c r="Q586" s="334">
        <v>5</v>
      </c>
      <c r="R586" s="231" t="str">
        <f>IFERROR(VLOOKUP(P586,[6]Sheet1!$F:$I,4,),"")</f>
        <v/>
      </c>
      <c r="S586" s="232" t="str">
        <f>IFERROR(VLOOKUP(A586,PLAN!B:AA,19,0),"")</f>
        <v/>
      </c>
      <c r="T586" s="225" t="str">
        <f>IFERROR(VLOOKUP(A586,PLAN!B:AA,20,0),"")</f>
        <v/>
      </c>
      <c r="U586" s="233"/>
      <c r="V586" s="165"/>
      <c r="W586" s="234" t="s">
        <v>252</v>
      </c>
      <c r="X586" s="164"/>
      <c r="Y586" s="148"/>
      <c r="Z586" s="338">
        <v>46234</v>
      </c>
    </row>
    <row r="587" spans="1:26" s="163" customFormat="1" ht="21.6" hidden="1" customHeight="1">
      <c r="A587" s="177">
        <f t="shared" si="29"/>
        <v>0</v>
      </c>
      <c r="B587" s="225" t="str">
        <f>IFERROR(VLOOKUP(A587,PLAN!B:AA,5,0),"")</f>
        <v/>
      </c>
      <c r="C587" s="225" t="str">
        <f>IFERROR(VLOOKUP(A587,PLAN!B:AA,6,0),"")</f>
        <v/>
      </c>
      <c r="D587" s="225" t="str">
        <f>IFERROR(VLOOKUP(A587,PLAN!B:AA,7,0),"")</f>
        <v/>
      </c>
      <c r="E587" s="225" t="str">
        <f>IFERROR(VLOOKUP(A587,PLAN!B:AA,4,0),"")</f>
        <v/>
      </c>
      <c r="F587" s="226" t="str">
        <f>IFERROR(VLOOKUP(A587,PLAN!B:AA,9,0),"")</f>
        <v/>
      </c>
      <c r="G587" s="225" t="str">
        <f>IFERROR(VLOOKUP(A587,PLAN!B:AA,10,0),"")</f>
        <v/>
      </c>
      <c r="H587" s="225" t="str">
        <f>IFERROR(VLOOKUP(A587,PLAN!B:AA,11,0),"")</f>
        <v/>
      </c>
      <c r="I587" s="225" t="str">
        <f>IFERROR(VLOOKUP(A587,PLAN!B:AA,12,0),"")</f>
        <v/>
      </c>
      <c r="J587" s="225" t="str">
        <f>IFERROR(VLOOKUP(A587,PLAN!B:AA,15,0),"")</f>
        <v/>
      </c>
      <c r="K587" s="225" t="str">
        <f>IFERROR(VLOOKUP(A587,PLAN!B:AA,23,0),"")</f>
        <v/>
      </c>
      <c r="L587" s="227" t="str">
        <f>IFERROR(VLOOKUP(A587,PLAN!B:AA,24,0),"")</f>
        <v/>
      </c>
      <c r="M587" s="225" t="str">
        <f>IFERROR(VLOOKUP(A587,PLAN!B:AA,3,0),"")</f>
        <v/>
      </c>
      <c r="N587" s="225" t="str">
        <f>IFERROR(VLOOKUP(A587,PLAN!B:AA,2,0),"")</f>
        <v/>
      </c>
      <c r="O587" s="290" t="s">
        <v>1089</v>
      </c>
      <c r="P587" s="337" t="s">
        <v>1090</v>
      </c>
      <c r="Q587" s="334">
        <v>5</v>
      </c>
      <c r="R587" s="231" t="str">
        <f>IFERROR(VLOOKUP(P587,[6]Sheet1!$F:$I,4,),"")</f>
        <v/>
      </c>
      <c r="S587" s="232" t="str">
        <f>IFERROR(VLOOKUP(A587,PLAN!B:AA,19,0),"")</f>
        <v/>
      </c>
      <c r="T587" s="225" t="str">
        <f>IFERROR(VLOOKUP(A587,PLAN!B:AA,20,0),"")</f>
        <v/>
      </c>
      <c r="U587" s="233"/>
      <c r="V587" s="165"/>
      <c r="W587" s="234" t="s">
        <v>252</v>
      </c>
      <c r="X587" s="164"/>
      <c r="Y587" s="148"/>
      <c r="Z587" s="338">
        <v>46234</v>
      </c>
    </row>
    <row r="588" spans="1:26" s="163" customFormat="1" ht="21.6" hidden="1" customHeight="1">
      <c r="A588" s="177">
        <f t="shared" si="29"/>
        <v>0</v>
      </c>
      <c r="B588" s="225" t="str">
        <f>IFERROR(VLOOKUP(A588,PLAN!B:AA,5,0),"")</f>
        <v/>
      </c>
      <c r="C588" s="225" t="str">
        <f>IFERROR(VLOOKUP(A588,PLAN!B:AA,6,0),"")</f>
        <v/>
      </c>
      <c r="D588" s="225" t="str">
        <f>IFERROR(VLOOKUP(A588,PLAN!B:AA,7,0),"")</f>
        <v/>
      </c>
      <c r="E588" s="225" t="str">
        <f>IFERROR(VLOOKUP(A588,PLAN!B:AA,4,0),"")</f>
        <v/>
      </c>
      <c r="F588" s="226" t="str">
        <f>IFERROR(VLOOKUP(A588,PLAN!B:AA,9,0),"")</f>
        <v/>
      </c>
      <c r="G588" s="225" t="str">
        <f>IFERROR(VLOOKUP(A588,PLAN!B:AA,10,0),"")</f>
        <v/>
      </c>
      <c r="H588" s="225" t="str">
        <f>IFERROR(VLOOKUP(A588,PLAN!B:AA,11,0),"")</f>
        <v/>
      </c>
      <c r="I588" s="225" t="str">
        <f>IFERROR(VLOOKUP(A588,PLAN!B:AA,12,0),"")</f>
        <v/>
      </c>
      <c r="J588" s="225" t="str">
        <f>IFERROR(VLOOKUP(A588,PLAN!B:AA,15,0),"")</f>
        <v/>
      </c>
      <c r="K588" s="225" t="str">
        <f>IFERROR(VLOOKUP(A588,PLAN!B:AA,23,0),"")</f>
        <v/>
      </c>
      <c r="L588" s="227" t="str">
        <f>IFERROR(VLOOKUP(A588,PLAN!B:AA,24,0),"")</f>
        <v/>
      </c>
      <c r="M588" s="225" t="str">
        <f>IFERROR(VLOOKUP(A588,PLAN!B:AA,3,0),"")</f>
        <v/>
      </c>
      <c r="N588" s="225" t="str">
        <f>IFERROR(VLOOKUP(A588,PLAN!B:AA,2,0),"")</f>
        <v/>
      </c>
      <c r="O588" s="290" t="s">
        <v>2338</v>
      </c>
      <c r="P588" s="258" t="s">
        <v>2339</v>
      </c>
      <c r="Q588" s="334">
        <v>495</v>
      </c>
      <c r="R588" s="231" t="str">
        <f>IFERROR(VLOOKUP(P588,[6]Sheet1!$F:$I,4,),"")</f>
        <v/>
      </c>
      <c r="S588" s="232" t="str">
        <f>IFERROR(VLOOKUP(A588,PLAN!B:AA,19,0),"")</f>
        <v/>
      </c>
      <c r="T588" s="225" t="str">
        <f>IFERROR(VLOOKUP(A588,PLAN!B:AA,20,0),"")</f>
        <v/>
      </c>
      <c r="U588" s="233"/>
      <c r="V588" s="165"/>
      <c r="W588" s="234" t="s">
        <v>252</v>
      </c>
      <c r="X588" s="164"/>
      <c r="Y588" s="148"/>
      <c r="Z588" s="338">
        <v>46234</v>
      </c>
    </row>
    <row r="589" spans="1:26" s="163" customFormat="1" ht="21.6" hidden="1" customHeight="1">
      <c r="A589" s="177">
        <f t="shared" si="29"/>
        <v>0</v>
      </c>
      <c r="B589" s="225" t="str">
        <f>IFERROR(VLOOKUP(A589,PLAN!B:AA,5,0),"")</f>
        <v/>
      </c>
      <c r="C589" s="225" t="str">
        <f>IFERROR(VLOOKUP(A589,PLAN!B:AA,6,0),"")</f>
        <v/>
      </c>
      <c r="D589" s="225" t="str">
        <f>IFERROR(VLOOKUP(A589,PLAN!B:AA,7,0),"")</f>
        <v/>
      </c>
      <c r="E589" s="225" t="str">
        <f>IFERROR(VLOOKUP(A589,PLAN!B:AA,4,0),"")</f>
        <v/>
      </c>
      <c r="F589" s="226" t="str">
        <f>IFERROR(VLOOKUP(A589,PLAN!B:AA,9,0),"")</f>
        <v/>
      </c>
      <c r="G589" s="225" t="str">
        <f>IFERROR(VLOOKUP(A589,PLAN!B:AA,10,0),"")</f>
        <v/>
      </c>
      <c r="H589" s="225" t="str">
        <f>IFERROR(VLOOKUP(A589,PLAN!B:AA,11,0),"")</f>
        <v/>
      </c>
      <c r="I589" s="225" t="str">
        <f>IFERROR(VLOOKUP(A589,PLAN!B:AA,12,0),"")</f>
        <v/>
      </c>
      <c r="J589" s="225" t="str">
        <f>IFERROR(VLOOKUP(A589,PLAN!B:AA,15,0),"")</f>
        <v/>
      </c>
      <c r="K589" s="225" t="str">
        <f>IFERROR(VLOOKUP(A589,PLAN!B:AA,23,0),"")</f>
        <v/>
      </c>
      <c r="L589" s="227" t="str">
        <f>IFERROR(VLOOKUP(A589,PLAN!B:AA,24,0),"")</f>
        <v/>
      </c>
      <c r="M589" s="225" t="str">
        <f>IFERROR(VLOOKUP(A589,PLAN!B:AA,3,0),"")</f>
        <v/>
      </c>
      <c r="N589" s="225" t="str">
        <f>IFERROR(VLOOKUP(A589,PLAN!B:AA,2,0),"")</f>
        <v/>
      </c>
      <c r="O589" s="290" t="s">
        <v>2340</v>
      </c>
      <c r="P589" s="258" t="s">
        <v>2341</v>
      </c>
      <c r="Q589" s="334">
        <v>495</v>
      </c>
      <c r="R589" s="231" t="str">
        <f>IFERROR(VLOOKUP(P589,[6]Sheet1!$F:$I,4,),"")</f>
        <v/>
      </c>
      <c r="S589" s="232" t="str">
        <f>IFERROR(VLOOKUP(A589,PLAN!B:AA,19,0),"")</f>
        <v/>
      </c>
      <c r="T589" s="225" t="str">
        <f>IFERROR(VLOOKUP(A589,PLAN!B:AA,20,0),"")</f>
        <v/>
      </c>
      <c r="U589" s="233"/>
      <c r="V589" s="165"/>
      <c r="W589" s="234" t="s">
        <v>252</v>
      </c>
      <c r="X589" s="164"/>
      <c r="Y589" s="148"/>
      <c r="Z589" s="338">
        <v>46234</v>
      </c>
    </row>
    <row r="590" spans="1:26" s="163" customFormat="1" ht="21.6" hidden="1" customHeight="1">
      <c r="A590" s="177">
        <f t="shared" si="29"/>
        <v>0</v>
      </c>
      <c r="B590" s="225" t="str">
        <f>IFERROR(VLOOKUP(A590,PLAN!B:AA,5,0),"")</f>
        <v/>
      </c>
      <c r="C590" s="225" t="str">
        <f>IFERROR(VLOOKUP(A590,PLAN!B:AA,6,0),"")</f>
        <v/>
      </c>
      <c r="D590" s="225" t="str">
        <f>IFERROR(VLOOKUP(A590,PLAN!B:AA,7,0),"")</f>
        <v/>
      </c>
      <c r="E590" s="225" t="str">
        <f>IFERROR(VLOOKUP(A590,PLAN!B:AA,4,0),"")</f>
        <v/>
      </c>
      <c r="F590" s="226" t="str">
        <f>IFERROR(VLOOKUP(A590,PLAN!B:AA,9,0),"")</f>
        <v/>
      </c>
      <c r="G590" s="225" t="str">
        <f>IFERROR(VLOOKUP(A590,PLAN!B:AA,10,0),"")</f>
        <v/>
      </c>
      <c r="H590" s="225" t="str">
        <f>IFERROR(VLOOKUP(A590,PLAN!B:AA,11,0),"")</f>
        <v/>
      </c>
      <c r="I590" s="225" t="str">
        <f>IFERROR(VLOOKUP(A590,PLAN!B:AA,12,0),"")</f>
        <v/>
      </c>
      <c r="J590" s="225" t="str">
        <f>IFERROR(VLOOKUP(A590,PLAN!B:AA,15,0),"")</f>
        <v/>
      </c>
      <c r="K590" s="225" t="str">
        <f>IFERROR(VLOOKUP(A590,PLAN!B:AA,23,0),"")</f>
        <v/>
      </c>
      <c r="L590" s="227" t="str">
        <f>IFERROR(VLOOKUP(A590,PLAN!B:AA,24,0),"")</f>
        <v/>
      </c>
      <c r="M590" s="225" t="str">
        <f>IFERROR(VLOOKUP(A590,PLAN!B:AA,3,0),"")</f>
        <v/>
      </c>
      <c r="N590" s="225" t="str">
        <f>IFERROR(VLOOKUP(A590,PLAN!B:AA,2,0),"")</f>
        <v/>
      </c>
      <c r="O590" s="290" t="s">
        <v>2342</v>
      </c>
      <c r="P590" s="258" t="s">
        <v>2343</v>
      </c>
      <c r="Q590" s="334">
        <f>I585-Q585-Q586-Q587-Q588-Q589</f>
        <v>166</v>
      </c>
      <c r="R590" s="231" t="str">
        <f>IFERROR(VLOOKUP(P590,[6]Sheet1!$F:$I,4,),"")</f>
        <v/>
      </c>
      <c r="S590" s="232" t="str">
        <f>IFERROR(VLOOKUP(A590,PLAN!B:AA,19,0),"")</f>
        <v/>
      </c>
      <c r="T590" s="225" t="str">
        <f>IFERROR(VLOOKUP(A590,PLAN!B:AA,20,0),"")</f>
        <v/>
      </c>
      <c r="U590" s="233"/>
      <c r="V590" s="165"/>
      <c r="W590" s="234" t="s">
        <v>252</v>
      </c>
      <c r="X590" s="164"/>
      <c r="Y590" s="148"/>
      <c r="Z590" s="338">
        <v>46234</v>
      </c>
    </row>
    <row r="591" spans="1:26" s="163" customFormat="1" ht="21.6" hidden="1" customHeight="1">
      <c r="A591" s="177" t="str">
        <f t="shared" si="29"/>
        <v>Aug08-16</v>
      </c>
      <c r="B591" s="225">
        <f>IFERROR(VLOOKUP(A591,PLAN!B:AA,5,0),"")</f>
        <v>11134234</v>
      </c>
      <c r="C591" s="225" t="str">
        <f>IFERROR(VLOOKUP(A591,PLAN!B:AA,6,0),"")</f>
        <v>1036066-R-AK</v>
      </c>
      <c r="D591" s="225" t="str">
        <f>IFERROR(VLOOKUP(A591,PLAN!B:AA,7,0),"")</f>
        <v>AGP140002 CN</v>
      </c>
      <c r="E591" s="225" t="str">
        <f>IFERROR(VLOOKUP(A591,PLAN!B:AA,4,0),"")</f>
        <v>1001927867</v>
      </c>
      <c r="F591" s="226">
        <f>IFERROR(VLOOKUP(A591,PLAN!B:AA,9,0),"")</f>
        <v>46242</v>
      </c>
      <c r="G591" s="225" t="str">
        <f>IFERROR(VLOOKUP(A591,PLAN!B:AA,10,0),"")</f>
        <v>0103575118</v>
      </c>
      <c r="H591" s="225" t="str">
        <f>IFERROR(VLOOKUP(A591,PLAN!B:AA,11,0),"")</f>
        <v>260723A28A</v>
      </c>
      <c r="I591" s="225">
        <f>IFERROR(VLOOKUP(A591,PLAN!B:AA,12,0),"")</f>
        <v>2400</v>
      </c>
      <c r="J591" s="225" t="str">
        <f>IFERROR(VLOOKUP(A591,PLAN!B:AA,15,0),"")</f>
        <v>China</v>
      </c>
      <c r="K591" s="225">
        <f>IFERROR(VLOOKUP(A591,PLAN!B:AA,23,0),"")</f>
        <v>0</v>
      </c>
      <c r="L591" s="227">
        <f>IFERROR(VLOOKUP(A591,PLAN!B:AA,24,0),"")</f>
        <v>0</v>
      </c>
      <c r="M591" s="225" t="str">
        <f>IFERROR(VLOOKUP(A591,PLAN!B:AA,3,0),"")</f>
        <v>2332499-0-C-CN</v>
      </c>
      <c r="N591" s="225">
        <f>IFERROR(VLOOKUP(A591,PLAN!B:AA,2,0),"")</f>
        <v>12125073</v>
      </c>
      <c r="O591" s="290" t="s">
        <v>2344</v>
      </c>
      <c r="P591" s="258" t="s">
        <v>2345</v>
      </c>
      <c r="Q591" s="154">
        <v>490</v>
      </c>
      <c r="R591" s="231" t="str">
        <f>IFERROR(VLOOKUP(P591,[6]Sheet1!$F:$I,4,),"")</f>
        <v/>
      </c>
      <c r="S591" s="232">
        <f>IFERROR(VLOOKUP(A591,PLAN!B:AA,19,0),"")</f>
        <v>46234</v>
      </c>
      <c r="T591" s="225" t="str">
        <f>IFERROR(VLOOKUP(A591,PLAN!B:AA,20,0),"")</f>
        <v>M8</v>
      </c>
      <c r="U591" s="233"/>
      <c r="V591" s="165"/>
      <c r="W591" s="234" t="str">
        <f>IFERROR(VLOOKUP(A591,PLAN!B:AB,21,),"")</f>
        <v>CAG</v>
      </c>
      <c r="X591" s="164"/>
      <c r="Y591" s="148" t="s">
        <v>2305</v>
      </c>
      <c r="Z591" s="338">
        <f>VLOOKUP(Y591,PLAN!B:AI,19,0)</f>
        <v>46234</v>
      </c>
    </row>
    <row r="592" spans="1:26" s="163" customFormat="1" ht="21.6" hidden="1" customHeight="1">
      <c r="A592" s="177">
        <f t="shared" si="29"/>
        <v>0</v>
      </c>
      <c r="B592" s="225" t="str">
        <f>IFERROR(VLOOKUP(A592,PLAN!B:AA,5,0),"")</f>
        <v/>
      </c>
      <c r="C592" s="225" t="str">
        <f>IFERROR(VLOOKUP(A592,PLAN!B:AA,6,0),"")</f>
        <v/>
      </c>
      <c r="D592" s="225" t="str">
        <f>IFERROR(VLOOKUP(A592,PLAN!B:AA,7,0),"")</f>
        <v/>
      </c>
      <c r="E592" s="225" t="str">
        <f>IFERROR(VLOOKUP(A592,PLAN!B:AA,4,0),"")</f>
        <v/>
      </c>
      <c r="F592" s="226" t="str">
        <f>IFERROR(VLOOKUP(A592,PLAN!B:AA,9,0),"")</f>
        <v/>
      </c>
      <c r="G592" s="225" t="str">
        <f>IFERROR(VLOOKUP(A592,PLAN!B:AA,10,0),"")</f>
        <v/>
      </c>
      <c r="H592" s="225" t="str">
        <f>IFERROR(VLOOKUP(A592,PLAN!B:AA,11,0),"")</f>
        <v/>
      </c>
      <c r="I592" s="225" t="str">
        <f>IFERROR(VLOOKUP(A592,PLAN!B:AA,12,0),"")</f>
        <v/>
      </c>
      <c r="J592" s="225" t="str">
        <f>IFERROR(VLOOKUP(A592,PLAN!B:AA,15,0),"")</f>
        <v/>
      </c>
      <c r="K592" s="225" t="str">
        <f>IFERROR(VLOOKUP(A592,PLAN!B:AA,23,0),"")</f>
        <v/>
      </c>
      <c r="L592" s="227" t="str">
        <f>IFERROR(VLOOKUP(A592,PLAN!B:AA,24,0),"")</f>
        <v/>
      </c>
      <c r="M592" s="225" t="str">
        <f>IFERROR(VLOOKUP(A592,PLAN!B:AA,3,0),"")</f>
        <v/>
      </c>
      <c r="N592" s="225" t="str">
        <f>IFERROR(VLOOKUP(A592,PLAN!B:AA,2,0),"")</f>
        <v/>
      </c>
      <c r="O592" s="290" t="s">
        <v>2346</v>
      </c>
      <c r="P592" s="258" t="s">
        <v>2347</v>
      </c>
      <c r="Q592" s="154">
        <v>490</v>
      </c>
      <c r="R592" s="231" t="str">
        <f>IFERROR(VLOOKUP(P592,[6]Sheet1!$F:$I,4,),"")</f>
        <v/>
      </c>
      <c r="S592" s="232" t="str">
        <f>IFERROR(VLOOKUP(A592,PLAN!B:AA,19,0),"")</f>
        <v/>
      </c>
      <c r="T592" s="225" t="str">
        <f>IFERROR(VLOOKUP(A592,PLAN!B:AA,20,0),"")</f>
        <v/>
      </c>
      <c r="U592" s="233"/>
      <c r="V592" s="165"/>
      <c r="W592" s="234" t="s">
        <v>252</v>
      </c>
      <c r="X592" s="164"/>
      <c r="Y592" s="148"/>
      <c r="Z592" s="338">
        <v>46234</v>
      </c>
    </row>
    <row r="593" spans="1:26" s="163" customFormat="1" ht="21.6" hidden="1" customHeight="1">
      <c r="A593" s="177">
        <f t="shared" si="29"/>
        <v>0</v>
      </c>
      <c r="B593" s="225" t="str">
        <f>IFERROR(VLOOKUP(A593,PLAN!B:AA,5,0),"")</f>
        <v/>
      </c>
      <c r="C593" s="225" t="str">
        <f>IFERROR(VLOOKUP(A593,PLAN!B:AA,6,0),"")</f>
        <v/>
      </c>
      <c r="D593" s="225" t="str">
        <f>IFERROR(VLOOKUP(A593,PLAN!B:AA,7,0),"")</f>
        <v/>
      </c>
      <c r="E593" s="225" t="str">
        <f>IFERROR(VLOOKUP(A593,PLAN!B:AA,4,0),"")</f>
        <v/>
      </c>
      <c r="F593" s="226" t="str">
        <f>IFERROR(VLOOKUP(A593,PLAN!B:AA,9,0),"")</f>
        <v/>
      </c>
      <c r="G593" s="225" t="str">
        <f>IFERROR(VLOOKUP(A593,PLAN!B:AA,10,0),"")</f>
        <v/>
      </c>
      <c r="H593" s="225" t="str">
        <f>IFERROR(VLOOKUP(A593,PLAN!B:AA,11,0),"")</f>
        <v/>
      </c>
      <c r="I593" s="225" t="str">
        <f>IFERROR(VLOOKUP(A593,PLAN!B:AA,12,0),"")</f>
        <v/>
      </c>
      <c r="J593" s="225" t="str">
        <f>IFERROR(VLOOKUP(A593,PLAN!B:AA,15,0),"")</f>
        <v/>
      </c>
      <c r="K593" s="225" t="str">
        <f>IFERROR(VLOOKUP(A593,PLAN!B:AA,23,0),"")</f>
        <v/>
      </c>
      <c r="L593" s="227" t="str">
        <f>IFERROR(VLOOKUP(A593,PLAN!B:AA,24,0),"")</f>
        <v/>
      </c>
      <c r="M593" s="225" t="str">
        <f>IFERROR(VLOOKUP(A593,PLAN!B:AA,3,0),"")</f>
        <v/>
      </c>
      <c r="N593" s="225" t="str">
        <f>IFERROR(VLOOKUP(A593,PLAN!B:AA,2,0),"")</f>
        <v/>
      </c>
      <c r="O593" s="290" t="s">
        <v>2348</v>
      </c>
      <c r="P593" s="258" t="s">
        <v>2349</v>
      </c>
      <c r="Q593" s="154">
        <v>490</v>
      </c>
      <c r="R593" s="231" t="str">
        <f>IFERROR(VLOOKUP(P593,[6]Sheet1!$F:$I,4,),"")</f>
        <v/>
      </c>
      <c r="S593" s="232" t="str">
        <f>IFERROR(VLOOKUP(A593,PLAN!B:AA,19,0),"")</f>
        <v/>
      </c>
      <c r="T593" s="225" t="str">
        <f>IFERROR(VLOOKUP(A593,PLAN!B:AA,20,0),"")</f>
        <v/>
      </c>
      <c r="U593" s="233"/>
      <c r="V593" s="165"/>
      <c r="W593" s="234" t="s">
        <v>252</v>
      </c>
      <c r="X593" s="164"/>
      <c r="Y593" s="148"/>
      <c r="Z593" s="338">
        <v>46234</v>
      </c>
    </row>
    <row r="594" spans="1:26" s="163" customFormat="1" ht="21.6" hidden="1" customHeight="1">
      <c r="A594" s="177">
        <f t="shared" si="29"/>
        <v>0</v>
      </c>
      <c r="B594" s="225" t="str">
        <f>IFERROR(VLOOKUP(A594,PLAN!B:AA,5,0),"")</f>
        <v/>
      </c>
      <c r="C594" s="225" t="str">
        <f>IFERROR(VLOOKUP(A594,PLAN!B:AA,6,0),"")</f>
        <v/>
      </c>
      <c r="D594" s="225" t="str">
        <f>IFERROR(VLOOKUP(A594,PLAN!B:AA,7,0),"")</f>
        <v/>
      </c>
      <c r="E594" s="225" t="str">
        <f>IFERROR(VLOOKUP(A594,PLAN!B:AA,4,0),"")</f>
        <v/>
      </c>
      <c r="F594" s="226" t="str">
        <f>IFERROR(VLOOKUP(A594,PLAN!B:AA,9,0),"")</f>
        <v/>
      </c>
      <c r="G594" s="225" t="str">
        <f>IFERROR(VLOOKUP(A594,PLAN!B:AA,10,0),"")</f>
        <v/>
      </c>
      <c r="H594" s="225" t="str">
        <f>IFERROR(VLOOKUP(A594,PLAN!B:AA,11,0),"")</f>
        <v/>
      </c>
      <c r="I594" s="225" t="str">
        <f>IFERROR(VLOOKUP(A594,PLAN!B:AA,12,0),"")</f>
        <v/>
      </c>
      <c r="J594" s="225" t="str">
        <f>IFERROR(VLOOKUP(A594,PLAN!B:AA,15,0),"")</f>
        <v/>
      </c>
      <c r="K594" s="225" t="str">
        <f>IFERROR(VLOOKUP(A594,PLAN!B:AA,23,0),"")</f>
        <v/>
      </c>
      <c r="L594" s="227" t="str">
        <f>IFERROR(VLOOKUP(A594,PLAN!B:AA,24,0),"")</f>
        <v/>
      </c>
      <c r="M594" s="225" t="str">
        <f>IFERROR(VLOOKUP(A594,PLAN!B:AA,3,0),"")</f>
        <v/>
      </c>
      <c r="N594" s="225" t="str">
        <f>IFERROR(VLOOKUP(A594,PLAN!B:AA,2,0),"")</f>
        <v/>
      </c>
      <c r="O594" s="290" t="s">
        <v>2350</v>
      </c>
      <c r="P594" s="258" t="s">
        <v>2351</v>
      </c>
      <c r="Q594" s="154">
        <v>490</v>
      </c>
      <c r="R594" s="231" t="str">
        <f>IFERROR(VLOOKUP(P594,[6]Sheet1!$F:$I,4,),"")</f>
        <v/>
      </c>
      <c r="S594" s="232" t="str">
        <f>IFERROR(VLOOKUP(A594,PLAN!B:AA,19,0),"")</f>
        <v/>
      </c>
      <c r="T594" s="225" t="str">
        <f>IFERROR(VLOOKUP(A594,PLAN!B:AA,20,0),"")</f>
        <v/>
      </c>
      <c r="U594" s="233"/>
      <c r="V594" s="165"/>
      <c r="W594" s="234" t="s">
        <v>252</v>
      </c>
      <c r="X594" s="164"/>
      <c r="Y594" s="148"/>
      <c r="Z594" s="338">
        <v>46234</v>
      </c>
    </row>
    <row r="595" spans="1:26" s="163" customFormat="1" ht="21.6" hidden="1" customHeight="1">
      <c r="A595" s="177">
        <f t="shared" si="23"/>
        <v>0</v>
      </c>
      <c r="B595" s="225" t="str">
        <f>IFERROR(VLOOKUP(A595,PLAN!B:AA,5,0),"")</f>
        <v/>
      </c>
      <c r="C595" s="225" t="str">
        <f>IFERROR(VLOOKUP(A595,PLAN!B:AA,6,0),"")</f>
        <v/>
      </c>
      <c r="D595" s="225" t="str">
        <f>IFERROR(VLOOKUP(A595,PLAN!B:AA,7,0),"")</f>
        <v/>
      </c>
      <c r="E595" s="225" t="str">
        <f>IFERROR(VLOOKUP(A595,PLAN!B:AA,4,0),"")</f>
        <v/>
      </c>
      <c r="F595" s="226" t="str">
        <f>IFERROR(VLOOKUP(A595,PLAN!B:AA,9,0),"")</f>
        <v/>
      </c>
      <c r="G595" s="225" t="str">
        <f>IFERROR(VLOOKUP(A595,PLAN!B:AA,10,0),"")</f>
        <v/>
      </c>
      <c r="H595" s="225" t="str">
        <f>IFERROR(VLOOKUP(A595,PLAN!B:AA,11,0),"")</f>
        <v/>
      </c>
      <c r="I595" s="225" t="str">
        <f>IFERROR(VLOOKUP(A595,PLAN!B:AA,12,0),"")</f>
        <v/>
      </c>
      <c r="J595" s="225" t="str">
        <f>IFERROR(VLOOKUP(A595,PLAN!B:AA,15,0),"")</f>
        <v/>
      </c>
      <c r="K595" s="225" t="str">
        <f>IFERROR(VLOOKUP(A595,PLAN!B:AA,23,0),"")</f>
        <v/>
      </c>
      <c r="L595" s="227" t="str">
        <f>IFERROR(VLOOKUP(A595,PLAN!B:AA,24,0),"")</f>
        <v/>
      </c>
      <c r="M595" s="225" t="str">
        <f>IFERROR(VLOOKUP(A595,PLAN!B:AA,3,0),"")</f>
        <v/>
      </c>
      <c r="N595" s="225" t="str">
        <f>IFERROR(VLOOKUP(A595,PLAN!B:AA,2,0),"")</f>
        <v/>
      </c>
      <c r="O595" s="290" t="s">
        <v>2352</v>
      </c>
      <c r="P595" s="258" t="s">
        <v>2353</v>
      </c>
      <c r="Q595" s="154">
        <f>I591-Q591-Q592-Q593-Q594</f>
        <v>440</v>
      </c>
      <c r="R595" s="231" t="str">
        <f>IFERROR(VLOOKUP(P595,[6]Sheet1!$F:$I,4,),"")</f>
        <v/>
      </c>
      <c r="S595" s="232" t="str">
        <f>IFERROR(VLOOKUP(A595,PLAN!B:AA,19,0),"")</f>
        <v/>
      </c>
      <c r="T595" s="225" t="str">
        <f>IFERROR(VLOOKUP(A595,PLAN!B:AA,20,0),"")</f>
        <v/>
      </c>
      <c r="U595" s="233"/>
      <c r="V595" s="165"/>
      <c r="W595" s="234" t="s">
        <v>252</v>
      </c>
      <c r="X595" s="164"/>
      <c r="Y595" s="148"/>
      <c r="Z595" s="338">
        <v>46234</v>
      </c>
    </row>
    <row r="596" spans="1:26" s="163" customFormat="1" ht="21.6" hidden="1" customHeight="1">
      <c r="A596" s="177" t="str">
        <f t="shared" si="23"/>
        <v>Aug13-01</v>
      </c>
      <c r="B596" s="225">
        <f>IFERROR(VLOOKUP(A596,PLAN!B:AA,5,0),"")</f>
        <v>11134237</v>
      </c>
      <c r="C596" s="225" t="str">
        <f>IFERROR(VLOOKUP(A596,PLAN!B:AA,6,0),"")</f>
        <v>1436196-Q-A</v>
      </c>
      <c r="D596" s="225" t="str">
        <f>IFERROR(VLOOKUP(A596,PLAN!B:AA,7,0),"")</f>
        <v>AHW14R004S CN</v>
      </c>
      <c r="E596" s="225" t="str">
        <f>IFERROR(VLOOKUP(A596,PLAN!B:AA,4,0),"")</f>
        <v>1001929201</v>
      </c>
      <c r="F596" s="226">
        <f>IFERROR(VLOOKUP(A596,PLAN!B:AA,9,0),"")</f>
        <v>46247</v>
      </c>
      <c r="G596" s="225" t="str">
        <f>IFERROR(VLOOKUP(A596,PLAN!B:AA,10,0),"")</f>
        <v>0103578279</v>
      </c>
      <c r="H596" s="225" t="str">
        <f>IFERROR(VLOOKUP(A596,PLAN!B:AA,11,0),"")</f>
        <v>260727A01A</v>
      </c>
      <c r="I596" s="225">
        <f>IFERROR(VLOOKUP(A596,PLAN!B:AA,12,0),"")</f>
        <v>3586</v>
      </c>
      <c r="J596" s="225" t="str">
        <f>IFERROR(VLOOKUP(A596,PLAN!B:AA,15,0),"")</f>
        <v>China</v>
      </c>
      <c r="K596" s="225">
        <f>IFERROR(VLOOKUP(A596,PLAN!B:AA,23,0),"")</f>
        <v>0</v>
      </c>
      <c r="L596" s="227">
        <f>IFERROR(VLOOKUP(A596,PLAN!B:AA,24,0),"")</f>
        <v>0</v>
      </c>
      <c r="M596" s="225" t="str">
        <f>IFERROR(VLOOKUP(A596,PLAN!B:AA,3,0),"")</f>
        <v>2332200-0-C-CN</v>
      </c>
      <c r="N596" s="225">
        <f>IFERROR(VLOOKUP(A596,PLAN!B:AA,2,0),"")</f>
        <v>12125012</v>
      </c>
      <c r="O596" s="290" t="s">
        <v>2157</v>
      </c>
      <c r="P596" s="258" t="s">
        <v>2158</v>
      </c>
      <c r="Q596" s="154">
        <v>19</v>
      </c>
      <c r="R596" s="231" t="str">
        <f>IFERROR(VLOOKUP(P596,[6]Sheet1!$F:$I,4,),"")</f>
        <v/>
      </c>
      <c r="S596" s="232">
        <f>IFERROR(VLOOKUP(A596,PLAN!B:AA,19,0),"")</f>
        <v>46235</v>
      </c>
      <c r="T596" s="225" t="str">
        <f>IFERROR(VLOOKUP(A596,PLAN!B:AA,20,0),"")</f>
        <v>M1</v>
      </c>
      <c r="U596" s="233"/>
      <c r="V596" s="165"/>
      <c r="W596" s="234" t="str">
        <f>IFERROR(VLOOKUP(A596,PLAN!B:AB,21,),"")</f>
        <v>F3</v>
      </c>
      <c r="X596" s="164"/>
      <c r="Y596" s="148" t="s">
        <v>2721</v>
      </c>
      <c r="Z596" s="338">
        <f>VLOOKUP(Y596,PLAN!B:AI,19,0)</f>
        <v>46235</v>
      </c>
    </row>
    <row r="597" spans="1:26" s="163" customFormat="1" ht="21.6" hidden="1" customHeight="1">
      <c r="A597" s="177"/>
      <c r="B597" s="225"/>
      <c r="C597" s="225"/>
      <c r="D597" s="225"/>
      <c r="E597" s="225"/>
      <c r="F597" s="226"/>
      <c r="G597" s="225"/>
      <c r="H597" s="225"/>
      <c r="I597" s="225"/>
      <c r="J597" s="225"/>
      <c r="K597" s="225"/>
      <c r="L597" s="227"/>
      <c r="M597" s="225"/>
      <c r="N597" s="225"/>
      <c r="O597" s="290" t="s">
        <v>2204</v>
      </c>
      <c r="P597" s="258" t="s">
        <v>2205</v>
      </c>
      <c r="Q597" s="154">
        <v>17</v>
      </c>
      <c r="R597" s="231"/>
      <c r="S597" s="232"/>
      <c r="T597" s="225"/>
      <c r="U597" s="233"/>
      <c r="V597" s="165"/>
      <c r="W597" s="234" t="s">
        <v>40</v>
      </c>
      <c r="X597" s="164"/>
      <c r="Y597" s="148"/>
      <c r="Z597" s="338">
        <v>46235</v>
      </c>
    </row>
    <row r="598" spans="1:26" s="163" customFormat="1" ht="21.6" hidden="1" customHeight="1">
      <c r="A598" s="177"/>
      <c r="B598" s="225"/>
      <c r="C598" s="225"/>
      <c r="D598" s="225"/>
      <c r="E598" s="225"/>
      <c r="F598" s="226"/>
      <c r="G598" s="225"/>
      <c r="H598" s="225"/>
      <c r="I598" s="225"/>
      <c r="J598" s="225"/>
      <c r="K598" s="225"/>
      <c r="L598" s="227"/>
      <c r="M598" s="225"/>
      <c r="N598" s="225"/>
      <c r="O598" s="290" t="s">
        <v>2775</v>
      </c>
      <c r="P598" s="258" t="s">
        <v>2776</v>
      </c>
      <c r="Q598" s="154">
        <v>1260</v>
      </c>
      <c r="R598" s="231"/>
      <c r="S598" s="232"/>
      <c r="T598" s="225"/>
      <c r="U598" s="233"/>
      <c r="V598" s="165"/>
      <c r="W598" s="234" t="s">
        <v>40</v>
      </c>
      <c r="X598" s="164"/>
      <c r="Y598" s="148"/>
      <c r="Z598" s="338">
        <v>46235</v>
      </c>
    </row>
    <row r="599" spans="1:26" s="163" customFormat="1" ht="21.6" hidden="1" customHeight="1">
      <c r="A599" s="177"/>
      <c r="B599" s="225"/>
      <c r="C599" s="225"/>
      <c r="D599" s="225"/>
      <c r="E599" s="225"/>
      <c r="F599" s="226"/>
      <c r="G599" s="225"/>
      <c r="H599" s="225"/>
      <c r="I599" s="225"/>
      <c r="J599" s="225"/>
      <c r="K599" s="225"/>
      <c r="L599" s="227"/>
      <c r="M599" s="225"/>
      <c r="N599" s="225"/>
      <c r="O599" s="290" t="s">
        <v>2777</v>
      </c>
      <c r="P599" s="258" t="s">
        <v>2778</v>
      </c>
      <c r="Q599" s="154">
        <v>1260</v>
      </c>
      <c r="R599" s="231"/>
      <c r="S599" s="232"/>
      <c r="T599" s="225"/>
      <c r="U599" s="233"/>
      <c r="V599" s="165"/>
      <c r="W599" s="234" t="s">
        <v>40</v>
      </c>
      <c r="X599" s="164"/>
      <c r="Y599" s="148"/>
      <c r="Z599" s="338">
        <v>46235</v>
      </c>
    </row>
    <row r="600" spans="1:26" s="163" customFormat="1" ht="21.6" hidden="1" customHeight="1">
      <c r="A600" s="177"/>
      <c r="B600" s="225"/>
      <c r="C600" s="225"/>
      <c r="D600" s="225"/>
      <c r="E600" s="225"/>
      <c r="F600" s="226"/>
      <c r="G600" s="225"/>
      <c r="H600" s="225"/>
      <c r="I600" s="225"/>
      <c r="J600" s="225"/>
      <c r="K600" s="225"/>
      <c r="L600" s="227"/>
      <c r="M600" s="225"/>
      <c r="N600" s="225"/>
      <c r="O600" s="290" t="s">
        <v>2035</v>
      </c>
      <c r="P600" s="258" t="s">
        <v>2036</v>
      </c>
      <c r="Q600" s="154">
        <v>15</v>
      </c>
      <c r="R600" s="231"/>
      <c r="S600" s="232"/>
      <c r="T600" s="225"/>
      <c r="U600" s="233"/>
      <c r="V600" s="165"/>
      <c r="W600" s="234" t="s">
        <v>40</v>
      </c>
      <c r="X600" s="164"/>
      <c r="Y600" s="148"/>
      <c r="Z600" s="338">
        <v>46235</v>
      </c>
    </row>
    <row r="601" spans="1:26" s="163" customFormat="1" ht="21.6" hidden="1" customHeight="1">
      <c r="A601" s="177"/>
      <c r="B601" s="225"/>
      <c r="C601" s="225"/>
      <c r="D601" s="225"/>
      <c r="E601" s="225"/>
      <c r="F601" s="226"/>
      <c r="G601" s="225"/>
      <c r="H601" s="225"/>
      <c r="I601" s="225"/>
      <c r="J601" s="225"/>
      <c r="K601" s="225"/>
      <c r="L601" s="227"/>
      <c r="M601" s="225"/>
      <c r="N601" s="225"/>
      <c r="O601" s="290" t="s">
        <v>2779</v>
      </c>
      <c r="P601" s="258" t="s">
        <v>2780</v>
      </c>
      <c r="Q601" s="312">
        <f>I596-Q596-Q597-Q598-Q599-Q600</f>
        <v>1015</v>
      </c>
      <c r="R601" s="231"/>
      <c r="S601" s="232"/>
      <c r="T601" s="225"/>
      <c r="U601" s="233"/>
      <c r="V601" s="165"/>
      <c r="W601" s="234" t="s">
        <v>40</v>
      </c>
      <c r="X601" s="164"/>
      <c r="Y601" s="148"/>
      <c r="Z601" s="338">
        <v>46235</v>
      </c>
    </row>
    <row r="602" spans="1:26" s="163" customFormat="1" ht="21.6" hidden="1" customHeight="1">
      <c r="A602" s="177" t="str">
        <f t="shared" ref="A602" si="32">Y602</f>
        <v>Aug13-02</v>
      </c>
      <c r="B602" s="225">
        <f>IFERROR(VLOOKUP(A602,PLAN!B:AA,5,0),"")</f>
        <v>11134237</v>
      </c>
      <c r="C602" s="225" t="str">
        <f>IFERROR(VLOOKUP(A602,PLAN!B:AA,6,0),"")</f>
        <v>1436196-Q-A</v>
      </c>
      <c r="D602" s="225" t="str">
        <f>IFERROR(VLOOKUP(A602,PLAN!B:AA,7,0),"")</f>
        <v>AHW14R004S CN</v>
      </c>
      <c r="E602" s="225" t="str">
        <f>IFERROR(VLOOKUP(A602,PLAN!B:AA,4,0),"")</f>
        <v>1001929203</v>
      </c>
      <c r="F602" s="226">
        <f>IFERROR(VLOOKUP(A602,PLAN!B:AA,9,0),"")</f>
        <v>46247</v>
      </c>
      <c r="G602" s="225" t="str">
        <f>IFERROR(VLOOKUP(A602,PLAN!B:AA,10,0),"")</f>
        <v>0103578280</v>
      </c>
      <c r="H602" s="225" t="str">
        <f>IFERROR(VLOOKUP(A602,PLAN!B:AA,11,0),"")</f>
        <v>260727A02A</v>
      </c>
      <c r="I602" s="225">
        <f>IFERROR(VLOOKUP(A602,PLAN!B:AA,12,0),"")</f>
        <v>3586</v>
      </c>
      <c r="J602" s="225" t="str">
        <f>IFERROR(VLOOKUP(A602,PLAN!B:AA,15,0),"")</f>
        <v>China</v>
      </c>
      <c r="K602" s="225">
        <f>IFERROR(VLOOKUP(A602,PLAN!B:AA,23,0),"")</f>
        <v>0</v>
      </c>
      <c r="L602" s="227">
        <f>IFERROR(VLOOKUP(A602,PLAN!B:AA,24,0),"")</f>
        <v>0</v>
      </c>
      <c r="M602" s="225" t="str">
        <f>IFERROR(VLOOKUP(A602,PLAN!B:AA,3,0),"")</f>
        <v>2332200-0-C-CN</v>
      </c>
      <c r="N602" s="225">
        <f>IFERROR(VLOOKUP(A602,PLAN!B:AA,2,0),"")</f>
        <v>12125012</v>
      </c>
      <c r="O602" s="290" t="s">
        <v>2037</v>
      </c>
      <c r="P602" s="258" t="s">
        <v>2038</v>
      </c>
      <c r="Q602" s="154">
        <v>16</v>
      </c>
      <c r="R602" s="231" t="str">
        <f>IFERROR(VLOOKUP(P602,[6]Sheet1!$F:$I,4,),"")</f>
        <v/>
      </c>
      <c r="S602" s="232">
        <f>IFERROR(VLOOKUP(A602,PLAN!B:AA,19,0),"")</f>
        <v>46235</v>
      </c>
      <c r="T602" s="225" t="str">
        <f>IFERROR(VLOOKUP(A602,PLAN!B:AA,20,0),"")</f>
        <v>M2</v>
      </c>
      <c r="U602" s="233"/>
      <c r="V602" s="165"/>
      <c r="W602" s="234" t="str">
        <f>IFERROR(VLOOKUP(A602,PLAN!B:AB,21,),"")</f>
        <v>F3</v>
      </c>
      <c r="X602" s="164"/>
      <c r="Y602" s="148" t="s">
        <v>2722</v>
      </c>
      <c r="Z602" s="338">
        <f>VLOOKUP(Y602,PLAN!B:AI,19,0)</f>
        <v>46235</v>
      </c>
    </row>
    <row r="603" spans="1:26" s="163" customFormat="1" ht="21.6" hidden="1" customHeight="1">
      <c r="A603" s="177"/>
      <c r="B603" s="225"/>
      <c r="C603" s="225"/>
      <c r="D603" s="225"/>
      <c r="E603" s="225"/>
      <c r="F603" s="226"/>
      <c r="G603" s="225"/>
      <c r="H603" s="225"/>
      <c r="I603" s="225"/>
      <c r="J603" s="225"/>
      <c r="K603" s="225"/>
      <c r="L603" s="227"/>
      <c r="M603" s="225"/>
      <c r="N603" s="225"/>
      <c r="O603" s="290" t="s">
        <v>2161</v>
      </c>
      <c r="P603" s="258" t="s">
        <v>2162</v>
      </c>
      <c r="Q603" s="154">
        <v>17</v>
      </c>
      <c r="R603" s="231" t="str">
        <f>IFERROR(VLOOKUP(P603,[6]Sheet1!$F:$I,4,),"")</f>
        <v/>
      </c>
      <c r="S603" s="232"/>
      <c r="T603" s="225"/>
      <c r="U603" s="233"/>
      <c r="V603" s="165"/>
      <c r="W603" s="234" t="s">
        <v>40</v>
      </c>
      <c r="X603" s="164"/>
      <c r="Y603" s="148"/>
      <c r="Z603" s="338">
        <v>46235</v>
      </c>
    </row>
    <row r="604" spans="1:26" s="163" customFormat="1" ht="21.6" hidden="1" customHeight="1">
      <c r="A604" s="177"/>
      <c r="B604" s="225"/>
      <c r="C604" s="225"/>
      <c r="D604" s="225"/>
      <c r="E604" s="225"/>
      <c r="F604" s="226"/>
      <c r="G604" s="225"/>
      <c r="H604" s="225"/>
      <c r="I604" s="225"/>
      <c r="J604" s="225"/>
      <c r="K604" s="225"/>
      <c r="L604" s="227"/>
      <c r="M604" s="225"/>
      <c r="N604" s="225"/>
      <c r="O604" s="290" t="s">
        <v>2206</v>
      </c>
      <c r="P604" s="258" t="s">
        <v>2207</v>
      </c>
      <c r="Q604" s="154">
        <v>16</v>
      </c>
      <c r="R604" s="231" t="str">
        <f>IFERROR(VLOOKUP(P604,[6]Sheet1!$F:$I,4,),"")</f>
        <v/>
      </c>
      <c r="S604" s="232"/>
      <c r="T604" s="225"/>
      <c r="U604" s="233"/>
      <c r="V604" s="165"/>
      <c r="W604" s="234" t="s">
        <v>40</v>
      </c>
      <c r="X604" s="164"/>
      <c r="Y604" s="148"/>
      <c r="Z604" s="338">
        <v>46235</v>
      </c>
    </row>
    <row r="605" spans="1:26" s="163" customFormat="1" ht="21.6" hidden="1" customHeight="1">
      <c r="A605" s="177"/>
      <c r="B605" s="225"/>
      <c r="C605" s="225"/>
      <c r="D605" s="225"/>
      <c r="E605" s="225"/>
      <c r="F605" s="226"/>
      <c r="G605" s="225"/>
      <c r="H605" s="225"/>
      <c r="I605" s="225"/>
      <c r="J605" s="225"/>
      <c r="K605" s="225"/>
      <c r="L605" s="227"/>
      <c r="M605" s="225"/>
      <c r="N605" s="225"/>
      <c r="O605" s="290" t="s">
        <v>2208</v>
      </c>
      <c r="P605" s="258" t="s">
        <v>2209</v>
      </c>
      <c r="Q605" s="154">
        <v>210</v>
      </c>
      <c r="R605" s="231" t="str">
        <f>IFERROR(VLOOKUP(P605,[6]Sheet1!$F:$I,4,),"")</f>
        <v/>
      </c>
      <c r="S605" s="232"/>
      <c r="T605" s="225"/>
      <c r="U605" s="233"/>
      <c r="V605" s="165"/>
      <c r="W605" s="234" t="s">
        <v>40</v>
      </c>
      <c r="X605" s="164"/>
      <c r="Y605" s="148"/>
      <c r="Z605" s="338">
        <v>46235</v>
      </c>
    </row>
    <row r="606" spans="1:26" s="163" customFormat="1" ht="21.6" hidden="1" customHeight="1">
      <c r="A606" s="177"/>
      <c r="B606" s="225"/>
      <c r="C606" s="225"/>
      <c r="D606" s="225"/>
      <c r="E606" s="225"/>
      <c r="F606" s="226"/>
      <c r="G606" s="225"/>
      <c r="H606" s="225"/>
      <c r="I606" s="225"/>
      <c r="J606" s="225"/>
      <c r="K606" s="225"/>
      <c r="L606" s="227"/>
      <c r="M606" s="225"/>
      <c r="N606" s="225"/>
      <c r="O606" s="290" t="s">
        <v>2781</v>
      </c>
      <c r="P606" s="258" t="s">
        <v>2782</v>
      </c>
      <c r="Q606" s="154">
        <v>1260</v>
      </c>
      <c r="R606" s="231" t="str">
        <f>IFERROR(VLOOKUP(P606,[6]Sheet1!$F:$I,4,),"")</f>
        <v/>
      </c>
      <c r="S606" s="232"/>
      <c r="T606" s="225"/>
      <c r="U606" s="233"/>
      <c r="V606" s="165"/>
      <c r="W606" s="234" t="s">
        <v>40</v>
      </c>
      <c r="X606" s="164"/>
      <c r="Y606" s="148"/>
      <c r="Z606" s="338">
        <v>46235</v>
      </c>
    </row>
    <row r="607" spans="1:26" s="163" customFormat="1" ht="21.6" hidden="1" customHeight="1">
      <c r="A607" s="177"/>
      <c r="B607" s="225"/>
      <c r="C607" s="225"/>
      <c r="D607" s="225"/>
      <c r="E607" s="225"/>
      <c r="F607" s="226"/>
      <c r="G607" s="225"/>
      <c r="H607" s="225"/>
      <c r="I607" s="225"/>
      <c r="J607" s="225"/>
      <c r="K607" s="225"/>
      <c r="L607" s="227"/>
      <c r="M607" s="225"/>
      <c r="N607" s="225"/>
      <c r="O607" s="290" t="s">
        <v>2783</v>
      </c>
      <c r="P607" s="258" t="s">
        <v>2784</v>
      </c>
      <c r="Q607" s="154">
        <v>1260</v>
      </c>
      <c r="R607" s="231" t="str">
        <f>IFERROR(VLOOKUP(P607,[6]Sheet1!$F:$I,4,),"")</f>
        <v/>
      </c>
      <c r="S607" s="232"/>
      <c r="T607" s="225"/>
      <c r="U607" s="233"/>
      <c r="V607" s="165"/>
      <c r="W607" s="234" t="s">
        <v>40</v>
      </c>
      <c r="X607" s="164"/>
      <c r="Y607" s="148"/>
      <c r="Z607" s="338">
        <v>46235</v>
      </c>
    </row>
    <row r="608" spans="1:26" s="163" customFormat="1" ht="21.6" hidden="1" customHeight="1">
      <c r="A608" s="177"/>
      <c r="B608" s="225"/>
      <c r="C608" s="225"/>
      <c r="D608" s="225"/>
      <c r="E608" s="225"/>
      <c r="F608" s="226"/>
      <c r="G608" s="225"/>
      <c r="H608" s="225"/>
      <c r="I608" s="225"/>
      <c r="J608" s="225"/>
      <c r="K608" s="225"/>
      <c r="L608" s="227"/>
      <c r="M608" s="225"/>
      <c r="N608" s="225"/>
      <c r="O608" s="290" t="s">
        <v>2785</v>
      </c>
      <c r="P608" s="258" t="s">
        <v>2786</v>
      </c>
      <c r="Q608" s="154">
        <f>I602-Q602-Q603-Q604-Q605-Q606-Q607</f>
        <v>807</v>
      </c>
      <c r="R608" s="231" t="str">
        <f>IFERROR(VLOOKUP(P608,[6]Sheet1!$F:$I,4,),"")</f>
        <v/>
      </c>
      <c r="S608" s="232"/>
      <c r="T608" s="225"/>
      <c r="U608" s="233"/>
      <c r="V608" s="165"/>
      <c r="W608" s="234" t="s">
        <v>40</v>
      </c>
      <c r="X608" s="164"/>
      <c r="Y608" s="148"/>
      <c r="Z608" s="338">
        <v>46235</v>
      </c>
    </row>
    <row r="609" spans="1:26" s="163" customFormat="1" ht="21.6" hidden="1" customHeight="1">
      <c r="A609" s="177" t="str">
        <f t="shared" ref="A609" si="33">Y609</f>
        <v>Aug13-03</v>
      </c>
      <c r="B609" s="225">
        <f>IFERROR(VLOOKUP(A609,PLAN!B:AA,5,0),"")</f>
        <v>11134237</v>
      </c>
      <c r="C609" s="225" t="str">
        <f>IFERROR(VLOOKUP(A609,PLAN!B:AA,6,0),"")</f>
        <v>1436196-Q-A</v>
      </c>
      <c r="D609" s="225" t="str">
        <f>IFERROR(VLOOKUP(A609,PLAN!B:AA,7,0),"")</f>
        <v>AHW14R004S CN</v>
      </c>
      <c r="E609" s="225" t="str">
        <f>IFERROR(VLOOKUP(A609,PLAN!B:AA,4,0),"")</f>
        <v>1001929204</v>
      </c>
      <c r="F609" s="226">
        <f>IFERROR(VLOOKUP(A609,PLAN!B:AA,9,0),"")</f>
        <v>46247</v>
      </c>
      <c r="G609" s="225" t="str">
        <f>IFERROR(VLOOKUP(A609,PLAN!B:AA,10,0),"")</f>
        <v>0103578283</v>
      </c>
      <c r="H609" s="225" t="str">
        <f>IFERROR(VLOOKUP(A609,PLAN!B:AA,11,0),"")</f>
        <v>260727A03A</v>
      </c>
      <c r="I609" s="225">
        <f>IFERROR(VLOOKUP(A609,PLAN!B:AA,12,0),"")</f>
        <v>2389</v>
      </c>
      <c r="J609" s="225" t="str">
        <f>IFERROR(VLOOKUP(A609,PLAN!B:AA,15,0),"")</f>
        <v>China</v>
      </c>
      <c r="K609" s="225">
        <f>IFERROR(VLOOKUP(A609,PLAN!B:AA,23,0),"")</f>
        <v>3</v>
      </c>
      <c r="L609" s="227">
        <f>IFERROR(VLOOKUP(A609,PLAN!B:AA,24,0),"")</f>
        <v>0</v>
      </c>
      <c r="M609" s="225" t="str">
        <f>IFERROR(VLOOKUP(A609,PLAN!B:AA,3,0),"")</f>
        <v>2332200-0-C-CN</v>
      </c>
      <c r="N609" s="225">
        <f>IFERROR(VLOOKUP(A609,PLAN!B:AA,2,0),"")</f>
        <v>12125012</v>
      </c>
      <c r="O609" s="290" t="s">
        <v>1676</v>
      </c>
      <c r="P609" s="337" t="s">
        <v>1677</v>
      </c>
      <c r="Q609" s="154">
        <v>9</v>
      </c>
      <c r="R609" s="231" t="str">
        <f>IFERROR(VLOOKUP(P609,[6]Sheet1!$F:$I,4,),"")</f>
        <v/>
      </c>
      <c r="S609" s="232">
        <f>IFERROR(VLOOKUP(A609,PLAN!B:AA,19,0),"")</f>
        <v>46235</v>
      </c>
      <c r="T609" s="225" t="str">
        <f>IFERROR(VLOOKUP(A609,PLAN!B:AA,20,0),"")</f>
        <v>M3</v>
      </c>
      <c r="U609" s="233"/>
      <c r="V609" s="165"/>
      <c r="W609" s="234" t="str">
        <f>IFERROR(VLOOKUP(A609,PLAN!B:AB,21,),"")</f>
        <v>F3</v>
      </c>
      <c r="X609" s="164"/>
      <c r="Y609" s="148" t="s">
        <v>2726</v>
      </c>
      <c r="Z609" s="338">
        <f>VLOOKUP(Y609,PLAN!B:AI,19,0)</f>
        <v>46235</v>
      </c>
    </row>
    <row r="610" spans="1:26" s="163" customFormat="1" ht="21.6" hidden="1" customHeight="1">
      <c r="A610" s="177"/>
      <c r="B610" s="225"/>
      <c r="C610" s="225"/>
      <c r="D610" s="225"/>
      <c r="E610" s="225"/>
      <c r="F610" s="226"/>
      <c r="G610" s="225"/>
      <c r="H610" s="225"/>
      <c r="I610" s="225"/>
      <c r="J610" s="225"/>
      <c r="K610" s="225"/>
      <c r="L610" s="227"/>
      <c r="M610" s="225"/>
      <c r="N610" s="225"/>
      <c r="O610" s="290" t="s">
        <v>1943</v>
      </c>
      <c r="P610" s="258" t="s">
        <v>1944</v>
      </c>
      <c r="Q610" s="154">
        <v>164</v>
      </c>
      <c r="R610" s="231" t="str">
        <f>IFERROR(VLOOKUP(P610,[6]Sheet1!$F:$I,4,),"")</f>
        <v/>
      </c>
      <c r="S610" s="232"/>
      <c r="T610" s="225"/>
      <c r="U610" s="233"/>
      <c r="V610" s="165"/>
      <c r="W610" s="234" t="s">
        <v>40</v>
      </c>
      <c r="X610" s="164"/>
      <c r="Y610" s="148"/>
      <c r="Z610" s="338">
        <v>46235</v>
      </c>
    </row>
    <row r="611" spans="1:26" s="163" customFormat="1" ht="21.6" hidden="1" customHeight="1">
      <c r="A611" s="177"/>
      <c r="B611" s="225"/>
      <c r="C611" s="225"/>
      <c r="D611" s="225"/>
      <c r="E611" s="225"/>
      <c r="F611" s="226"/>
      <c r="G611" s="225"/>
      <c r="H611" s="225"/>
      <c r="I611" s="225"/>
      <c r="J611" s="225"/>
      <c r="K611" s="225"/>
      <c r="L611" s="227"/>
      <c r="M611" s="225"/>
      <c r="N611" s="225"/>
      <c r="O611" s="290" t="s">
        <v>2787</v>
      </c>
      <c r="P611" s="337" t="s">
        <v>2788</v>
      </c>
      <c r="Q611" s="154">
        <v>438</v>
      </c>
      <c r="R611" s="231" t="str">
        <f>IFERROR(VLOOKUP(P611,[6]Sheet1!$F:$I,4,),"")</f>
        <v/>
      </c>
      <c r="S611" s="232"/>
      <c r="T611" s="225"/>
      <c r="U611" s="233"/>
      <c r="V611" s="165"/>
      <c r="W611" s="234" t="s">
        <v>40</v>
      </c>
      <c r="X611" s="164"/>
      <c r="Y611" s="148"/>
      <c r="Z611" s="338">
        <v>46235</v>
      </c>
    </row>
    <row r="612" spans="1:26" s="163" customFormat="1" ht="21.6" hidden="1" customHeight="1">
      <c r="A612" s="177"/>
      <c r="B612" s="225"/>
      <c r="C612" s="225"/>
      <c r="D612" s="225"/>
      <c r="E612" s="225"/>
      <c r="F612" s="226"/>
      <c r="G612" s="225"/>
      <c r="H612" s="225"/>
      <c r="I612" s="225"/>
      <c r="J612" s="225"/>
      <c r="K612" s="225"/>
      <c r="L612" s="227"/>
      <c r="M612" s="225"/>
      <c r="N612" s="225"/>
      <c r="O612" s="290" t="s">
        <v>2789</v>
      </c>
      <c r="P612" s="258" t="s">
        <v>2790</v>
      </c>
      <c r="Q612" s="154">
        <v>430</v>
      </c>
      <c r="R612" s="231" t="str">
        <f>IFERROR(VLOOKUP(P612,[6]Sheet1!$F:$I,4,),"")</f>
        <v/>
      </c>
      <c r="S612" s="232"/>
      <c r="T612" s="225"/>
      <c r="U612" s="233"/>
      <c r="V612" s="165"/>
      <c r="W612" s="234" t="s">
        <v>40</v>
      </c>
      <c r="X612" s="164"/>
      <c r="Y612" s="148"/>
      <c r="Z612" s="338">
        <v>46235</v>
      </c>
    </row>
    <row r="613" spans="1:26" s="163" customFormat="1" ht="21.6" hidden="1" customHeight="1">
      <c r="A613" s="177"/>
      <c r="B613" s="225"/>
      <c r="C613" s="225"/>
      <c r="D613" s="225"/>
      <c r="E613" s="225"/>
      <c r="F613" s="226"/>
      <c r="G613" s="225"/>
      <c r="H613" s="225"/>
      <c r="I613" s="225"/>
      <c r="J613" s="225"/>
      <c r="K613" s="225"/>
      <c r="L613" s="227"/>
      <c r="M613" s="225"/>
      <c r="N613" s="225"/>
      <c r="O613" s="290" t="s">
        <v>2791</v>
      </c>
      <c r="P613" s="258" t="s">
        <v>2792</v>
      </c>
      <c r="Q613" s="154">
        <v>430</v>
      </c>
      <c r="R613" s="231" t="str">
        <f>IFERROR(VLOOKUP(P613,[6]Sheet1!$F:$I,4,),"")</f>
        <v/>
      </c>
      <c r="S613" s="232"/>
      <c r="T613" s="225"/>
      <c r="U613" s="233"/>
      <c r="V613" s="165"/>
      <c r="W613" s="234" t="s">
        <v>40</v>
      </c>
      <c r="X613" s="164"/>
      <c r="Y613" s="148"/>
      <c r="Z613" s="338">
        <v>46235</v>
      </c>
    </row>
    <row r="614" spans="1:26" s="163" customFormat="1" ht="21.6" hidden="1" customHeight="1">
      <c r="A614" s="177"/>
      <c r="B614" s="225"/>
      <c r="C614" s="225"/>
      <c r="D614" s="225"/>
      <c r="E614" s="225"/>
      <c r="F614" s="226"/>
      <c r="G614" s="225"/>
      <c r="H614" s="225"/>
      <c r="I614" s="225"/>
      <c r="J614" s="225"/>
      <c r="K614" s="225"/>
      <c r="L614" s="227"/>
      <c r="M614" s="225"/>
      <c r="N614" s="225"/>
      <c r="O614" s="290" t="s">
        <v>2793</v>
      </c>
      <c r="P614" s="258" t="s">
        <v>2794</v>
      </c>
      <c r="Q614" s="154">
        <v>439</v>
      </c>
      <c r="R614" s="231" t="str">
        <f>IFERROR(VLOOKUP(P614,[6]Sheet1!$F:$I,4,),"")</f>
        <v/>
      </c>
      <c r="S614" s="232"/>
      <c r="T614" s="225"/>
      <c r="U614" s="233"/>
      <c r="V614" s="165"/>
      <c r="W614" s="234" t="s">
        <v>40</v>
      </c>
      <c r="X614" s="164"/>
      <c r="Y614" s="148"/>
      <c r="Z614" s="338">
        <v>46235</v>
      </c>
    </row>
    <row r="615" spans="1:26" s="163" customFormat="1" ht="21.6" hidden="1" customHeight="1">
      <c r="A615" s="177">
        <f t="shared" si="23"/>
        <v>0</v>
      </c>
      <c r="B615" s="225" t="str">
        <f>IFERROR(VLOOKUP(A615,PLAN!B:AA,5,0),"")</f>
        <v/>
      </c>
      <c r="C615" s="225" t="str">
        <f>IFERROR(VLOOKUP(A615,PLAN!B:AA,6,0),"")</f>
        <v/>
      </c>
      <c r="D615" s="225" t="str">
        <f>IFERROR(VLOOKUP(A615,PLAN!B:AA,7,0),"")</f>
        <v/>
      </c>
      <c r="E615" s="225" t="str">
        <f>IFERROR(VLOOKUP(A615,PLAN!B:AA,4,0),"")</f>
        <v/>
      </c>
      <c r="F615" s="226" t="str">
        <f>IFERROR(VLOOKUP(A615,PLAN!B:AA,9,0),"")</f>
        <v/>
      </c>
      <c r="G615" s="225" t="str">
        <f>IFERROR(VLOOKUP(A615,PLAN!B:AA,10,0),"")</f>
        <v/>
      </c>
      <c r="H615" s="225" t="str">
        <f>IFERROR(VLOOKUP(A615,PLAN!B:AA,11,0),"")</f>
        <v/>
      </c>
      <c r="I615" s="225" t="str">
        <f>IFERROR(VLOOKUP(A615,PLAN!B:AA,12,0),"")</f>
        <v/>
      </c>
      <c r="J615" s="225" t="str">
        <f>IFERROR(VLOOKUP(A615,PLAN!B:AA,15,0),"")</f>
        <v/>
      </c>
      <c r="K615" s="225" t="str">
        <f>IFERROR(VLOOKUP(A615,PLAN!B:AA,23,0),"")</f>
        <v/>
      </c>
      <c r="L615" s="227" t="str">
        <f>IFERROR(VLOOKUP(A615,PLAN!B:AA,24,0),"")</f>
        <v/>
      </c>
      <c r="M615" s="225" t="str">
        <f>IFERROR(VLOOKUP(A615,PLAN!B:AA,3,0),"")</f>
        <v/>
      </c>
      <c r="N615" s="225" t="str">
        <f>IFERROR(VLOOKUP(A615,PLAN!B:AA,2,0),"")</f>
        <v/>
      </c>
      <c r="O615" s="290" t="s">
        <v>2795</v>
      </c>
      <c r="P615" s="258" t="s">
        <v>2796</v>
      </c>
      <c r="Q615" s="154">
        <v>430</v>
      </c>
      <c r="R615" s="231" t="str">
        <f>IFERROR(VLOOKUP(P615,[6]Sheet1!$F:$I,4,),"")</f>
        <v/>
      </c>
      <c r="S615" s="232" t="str">
        <f>IFERROR(VLOOKUP(A615,PLAN!B:AA,19,0),"")</f>
        <v/>
      </c>
      <c r="T615" s="225" t="str">
        <f>IFERROR(VLOOKUP(A615,PLAN!B:AA,20,0),"")</f>
        <v/>
      </c>
      <c r="U615" s="233"/>
      <c r="V615" s="165"/>
      <c r="W615" s="234" t="s">
        <v>40</v>
      </c>
      <c r="X615" s="164"/>
      <c r="Y615" s="148"/>
      <c r="Z615" s="338">
        <v>46235</v>
      </c>
    </row>
    <row r="616" spans="1:26" s="163" customFormat="1" ht="21.6" hidden="1" customHeight="1">
      <c r="A616" s="177">
        <f t="shared" si="23"/>
        <v>0</v>
      </c>
      <c r="B616" s="225" t="str">
        <f>IFERROR(VLOOKUP(A616,PLAN!B:AA,5,0),"")</f>
        <v/>
      </c>
      <c r="C616" s="225" t="str">
        <f>IFERROR(VLOOKUP(A616,PLAN!B:AA,6,0),"")</f>
        <v/>
      </c>
      <c r="D616" s="225" t="str">
        <f>IFERROR(VLOOKUP(A616,PLAN!B:AA,7,0),"")</f>
        <v/>
      </c>
      <c r="E616" s="225" t="str">
        <f>IFERROR(VLOOKUP(A616,PLAN!B:AA,4,0),"")</f>
        <v/>
      </c>
      <c r="F616" s="226" t="str">
        <f>IFERROR(VLOOKUP(A616,PLAN!B:AA,9,0),"")</f>
        <v/>
      </c>
      <c r="G616" s="225" t="str">
        <f>IFERROR(VLOOKUP(A616,PLAN!B:AA,10,0),"")</f>
        <v/>
      </c>
      <c r="H616" s="225" t="str">
        <f>IFERROR(VLOOKUP(A616,PLAN!B:AA,11,0),"")</f>
        <v/>
      </c>
      <c r="I616" s="225" t="str">
        <f>IFERROR(VLOOKUP(A616,PLAN!B:AA,12,0),"")</f>
        <v/>
      </c>
      <c r="J616" s="225" t="str">
        <f>IFERROR(VLOOKUP(A616,PLAN!B:AA,15,0),"")</f>
        <v/>
      </c>
      <c r="K616" s="225" t="str">
        <f>IFERROR(VLOOKUP(A616,PLAN!B:AA,23,0),"")</f>
        <v/>
      </c>
      <c r="L616" s="227" t="str">
        <f>IFERROR(VLOOKUP(A616,PLAN!B:AA,24,0),"")</f>
        <v/>
      </c>
      <c r="M616" s="225" t="str">
        <f>IFERROR(VLOOKUP(A616,PLAN!B:AA,3,0),"")</f>
        <v/>
      </c>
      <c r="N616" s="225" t="str">
        <f>IFERROR(VLOOKUP(A616,PLAN!B:AA,2,0),"")</f>
        <v/>
      </c>
      <c r="O616" s="290" t="s">
        <v>2797</v>
      </c>
      <c r="P616" s="258" t="s">
        <v>2798</v>
      </c>
      <c r="Q616" s="154">
        <f>I609-Q609-Q610-Q611-Q612-Q613-Q614-Q615</f>
        <v>49</v>
      </c>
      <c r="R616" s="231" t="str">
        <f>IFERROR(VLOOKUP(P616,[6]Sheet1!$F:$I,4,),"")</f>
        <v/>
      </c>
      <c r="S616" s="232" t="str">
        <f>IFERROR(VLOOKUP(A616,PLAN!B:AA,19,0),"")</f>
        <v/>
      </c>
      <c r="T616" s="225" t="str">
        <f>IFERROR(VLOOKUP(A616,PLAN!B:AA,20,0),"")</f>
        <v/>
      </c>
      <c r="U616" s="233"/>
      <c r="V616" s="165"/>
      <c r="W616" s="234" t="s">
        <v>40</v>
      </c>
      <c r="X616" s="164"/>
      <c r="Y616" s="148"/>
      <c r="Z616" s="338">
        <v>46235</v>
      </c>
    </row>
    <row r="617" spans="1:26" s="163" customFormat="1" ht="21.6" hidden="1" customHeight="1">
      <c r="A617" s="177" t="str">
        <f t="shared" si="23"/>
        <v>Aug13-04</v>
      </c>
      <c r="B617" s="225">
        <f>IFERROR(VLOOKUP(A617,PLAN!B:AA,5,0),"")</f>
        <v>11134241</v>
      </c>
      <c r="C617" s="225" t="str">
        <f>IFERROR(VLOOKUP(A617,PLAN!B:AA,6,0),"")</f>
        <v>1436298-J-AK</v>
      </c>
      <c r="D617" s="225" t="str">
        <f>IFERROR(VLOOKUP(A617,PLAN!B:AA,7,0),"")</f>
        <v>APW14R005S CN</v>
      </c>
      <c r="E617" s="225" t="str">
        <f>IFERROR(VLOOKUP(A617,PLAN!B:AA,4,0),"")</f>
        <v>1001929205</v>
      </c>
      <c r="F617" s="226">
        <f>IFERROR(VLOOKUP(A617,PLAN!B:AA,9,0),"")</f>
        <v>46247</v>
      </c>
      <c r="G617" s="225" t="str">
        <f>IFERROR(VLOOKUP(A617,PLAN!B:AA,10,0),"")</f>
        <v>0103578284</v>
      </c>
      <c r="H617" s="225" t="str">
        <f>IFERROR(VLOOKUP(A617,PLAN!B:AA,11,0),"")</f>
        <v>260727A04A</v>
      </c>
      <c r="I617" s="225">
        <f>IFERROR(VLOOKUP(A617,PLAN!B:AA,12,0),"")</f>
        <v>189</v>
      </c>
      <c r="J617" s="225" t="str">
        <f>IFERROR(VLOOKUP(A617,PLAN!B:AA,15,0),"")</f>
        <v>China</v>
      </c>
      <c r="K617" s="225">
        <f>IFERROR(VLOOKUP(A617,PLAN!B:AA,23,0),"")</f>
        <v>0</v>
      </c>
      <c r="L617" s="227">
        <f>IFERROR(VLOOKUP(A617,PLAN!B:AA,24,0),"")</f>
        <v>0</v>
      </c>
      <c r="M617" s="225" t="str">
        <f>IFERROR(VLOOKUP(A617,PLAN!B:AA,3,0),"")</f>
        <v>2332497-0-C-CN</v>
      </c>
      <c r="N617" s="225">
        <f>IFERROR(VLOOKUP(A617,PLAN!B:AA,2,0),"")</f>
        <v>12125071</v>
      </c>
      <c r="O617" s="290" t="s">
        <v>1962</v>
      </c>
      <c r="P617" s="258" t="s">
        <v>1963</v>
      </c>
      <c r="Q617" s="154">
        <v>7</v>
      </c>
      <c r="R617" s="231" t="str">
        <f>IFERROR(VLOOKUP(P617,[6]Sheet1!$F:$I,4,),"")</f>
        <v/>
      </c>
      <c r="S617" s="232">
        <f>IFERROR(VLOOKUP(A617,PLAN!B:AA,19,0),"")</f>
        <v>46235</v>
      </c>
      <c r="T617" s="225" t="str">
        <f>IFERROR(VLOOKUP(A617,PLAN!B:AA,20,0),"")</f>
        <v>M4</v>
      </c>
      <c r="U617" s="233"/>
      <c r="V617" s="165"/>
      <c r="W617" s="234" t="str">
        <f>IFERROR(VLOOKUP(A617,PLAN!B:AB,21,),"")</f>
        <v>F3</v>
      </c>
      <c r="X617" s="164"/>
      <c r="Y617" s="148" t="s">
        <v>2723</v>
      </c>
      <c r="Z617" s="338">
        <f>VLOOKUP(Y617,PLAN!B:AI,19,0)</f>
        <v>46235</v>
      </c>
    </row>
    <row r="618" spans="1:26" s="163" customFormat="1" ht="21.6" hidden="1" customHeight="1">
      <c r="A618" s="177"/>
      <c r="B618" s="225"/>
      <c r="C618" s="225"/>
      <c r="D618" s="225"/>
      <c r="E618" s="225"/>
      <c r="F618" s="226"/>
      <c r="G618" s="225"/>
      <c r="H618" s="225"/>
      <c r="I618" s="225"/>
      <c r="J618" s="225"/>
      <c r="K618" s="225"/>
      <c r="L618" s="227"/>
      <c r="M618" s="225"/>
      <c r="N618" s="225"/>
      <c r="O618" s="290" t="s">
        <v>1964</v>
      </c>
      <c r="P618" s="258" t="s">
        <v>1965</v>
      </c>
      <c r="Q618" s="154">
        <v>7</v>
      </c>
      <c r="R618" s="231" t="str">
        <f>IFERROR(VLOOKUP(P618,[6]Sheet1!$F:$I,4,),"")</f>
        <v/>
      </c>
      <c r="S618" s="232"/>
      <c r="T618" s="225"/>
      <c r="U618" s="233"/>
      <c r="V618" s="165"/>
      <c r="W618" s="234" t="s">
        <v>40</v>
      </c>
      <c r="X618" s="164"/>
      <c r="Y618" s="148"/>
      <c r="Z618" s="338">
        <v>46235</v>
      </c>
    </row>
    <row r="619" spans="1:26" s="163" customFormat="1" ht="21.6" hidden="1" customHeight="1">
      <c r="A619" s="177"/>
      <c r="B619" s="225"/>
      <c r="C619" s="225"/>
      <c r="D619" s="225"/>
      <c r="E619" s="225"/>
      <c r="F619" s="226"/>
      <c r="G619" s="225"/>
      <c r="H619" s="225"/>
      <c r="I619" s="225"/>
      <c r="J619" s="225"/>
      <c r="K619" s="225"/>
      <c r="L619" s="227"/>
      <c r="M619" s="225"/>
      <c r="N619" s="225"/>
      <c r="O619" s="290" t="s">
        <v>1966</v>
      </c>
      <c r="P619" s="257" t="s">
        <v>1967</v>
      </c>
      <c r="Q619" s="154">
        <v>8</v>
      </c>
      <c r="R619" s="231" t="str">
        <f>IFERROR(VLOOKUP(P619,[6]Sheet1!$F:$I,4,),"")</f>
        <v/>
      </c>
      <c r="S619" s="232"/>
      <c r="T619" s="225"/>
      <c r="U619" s="233"/>
      <c r="V619" s="165"/>
      <c r="W619" s="234" t="s">
        <v>40</v>
      </c>
      <c r="X619" s="164"/>
      <c r="Y619" s="148"/>
      <c r="Z619" s="338">
        <v>46235</v>
      </c>
    </row>
    <row r="620" spans="1:26" s="163" customFormat="1" ht="21.6" hidden="1" customHeight="1">
      <c r="A620" s="177"/>
      <c r="B620" s="225"/>
      <c r="C620" s="225"/>
      <c r="D620" s="225"/>
      <c r="E620" s="225"/>
      <c r="F620" s="226"/>
      <c r="G620" s="225"/>
      <c r="H620" s="225"/>
      <c r="I620" s="225"/>
      <c r="J620" s="225"/>
      <c r="K620" s="225"/>
      <c r="L620" s="227"/>
      <c r="M620" s="225"/>
      <c r="N620" s="225"/>
      <c r="O620" s="290" t="s">
        <v>1968</v>
      </c>
      <c r="P620" s="257" t="s">
        <v>1969</v>
      </c>
      <c r="Q620" s="154">
        <v>9</v>
      </c>
      <c r="R620" s="231" t="str">
        <f>IFERROR(VLOOKUP(P620,[6]Sheet1!$F:$I,4,),"")</f>
        <v/>
      </c>
      <c r="S620" s="232"/>
      <c r="T620" s="225"/>
      <c r="U620" s="233"/>
      <c r="V620" s="165"/>
      <c r="W620" s="234" t="s">
        <v>40</v>
      </c>
      <c r="X620" s="164"/>
      <c r="Y620" s="148"/>
      <c r="Z620" s="338">
        <v>46235</v>
      </c>
    </row>
    <row r="621" spans="1:26" s="163" customFormat="1" ht="21.6" hidden="1" customHeight="1">
      <c r="A621" s="177"/>
      <c r="B621" s="225"/>
      <c r="C621" s="225"/>
      <c r="D621" s="225"/>
      <c r="E621" s="225"/>
      <c r="F621" s="226"/>
      <c r="G621" s="225"/>
      <c r="H621" s="225"/>
      <c r="I621" s="225"/>
      <c r="J621" s="225"/>
      <c r="K621" s="225"/>
      <c r="L621" s="227"/>
      <c r="M621" s="225"/>
      <c r="N621" s="225"/>
      <c r="O621" s="290" t="s">
        <v>1970</v>
      </c>
      <c r="P621" s="257" t="s">
        <v>1971</v>
      </c>
      <c r="Q621" s="154">
        <v>9</v>
      </c>
      <c r="R621" s="231" t="str">
        <f>IFERROR(VLOOKUP(P621,[6]Sheet1!$F:$I,4,),"")</f>
        <v/>
      </c>
      <c r="S621" s="232"/>
      <c r="T621" s="225"/>
      <c r="U621" s="233"/>
      <c r="V621" s="165"/>
      <c r="W621" s="234" t="s">
        <v>40</v>
      </c>
      <c r="X621" s="164"/>
      <c r="Y621" s="148"/>
      <c r="Z621" s="338">
        <v>46235</v>
      </c>
    </row>
    <row r="622" spans="1:26" s="163" customFormat="1" ht="21.6" hidden="1" customHeight="1">
      <c r="A622" s="177"/>
      <c r="B622" s="225"/>
      <c r="C622" s="225"/>
      <c r="D622" s="225"/>
      <c r="E622" s="225"/>
      <c r="F622" s="226"/>
      <c r="G622" s="225"/>
      <c r="H622" s="225"/>
      <c r="I622" s="225"/>
      <c r="J622" s="225"/>
      <c r="K622" s="225"/>
      <c r="L622" s="227"/>
      <c r="M622" s="225"/>
      <c r="N622" s="225"/>
      <c r="O622" s="290" t="s">
        <v>1972</v>
      </c>
      <c r="P622" s="258" t="s">
        <v>1973</v>
      </c>
      <c r="Q622" s="154">
        <v>139</v>
      </c>
      <c r="R622" s="231" t="str">
        <f>IFERROR(VLOOKUP(P622,[6]Sheet1!$F:$I,4,),"")</f>
        <v/>
      </c>
      <c r="S622" s="232"/>
      <c r="T622" s="225"/>
      <c r="U622" s="233"/>
      <c r="V622" s="165"/>
      <c r="W622" s="234" t="s">
        <v>40</v>
      </c>
      <c r="X622" s="164"/>
      <c r="Y622" s="148"/>
      <c r="Z622" s="338">
        <v>46235</v>
      </c>
    </row>
    <row r="623" spans="1:26" s="163" customFormat="1" ht="21.6" hidden="1" customHeight="1">
      <c r="A623" s="177"/>
      <c r="B623" s="225"/>
      <c r="C623" s="225"/>
      <c r="D623" s="225"/>
      <c r="E623" s="225"/>
      <c r="F623" s="226"/>
      <c r="G623" s="225"/>
      <c r="H623" s="225"/>
      <c r="I623" s="225"/>
      <c r="J623" s="225"/>
      <c r="K623" s="225"/>
      <c r="L623" s="227"/>
      <c r="M623" s="225"/>
      <c r="N623" s="225"/>
      <c r="O623" s="290" t="s">
        <v>2064</v>
      </c>
      <c r="P623" s="258" t="s">
        <v>2065</v>
      </c>
      <c r="Q623" s="154">
        <f>I617-Q617-Q618-Q619-Q620-Q621-Q622</f>
        <v>10</v>
      </c>
      <c r="R623" s="231" t="str">
        <f>IFERROR(VLOOKUP(P623,[6]Sheet1!$F:$I,4,),"")</f>
        <v/>
      </c>
      <c r="S623" s="232"/>
      <c r="T623" s="225"/>
      <c r="U623" s="233"/>
      <c r="V623" s="165"/>
      <c r="W623" s="234" t="s">
        <v>40</v>
      </c>
      <c r="X623" s="164"/>
      <c r="Y623" s="148"/>
      <c r="Z623" s="338">
        <v>46235</v>
      </c>
    </row>
    <row r="624" spans="1:26" s="163" customFormat="1" ht="21.6" hidden="1" customHeight="1">
      <c r="A624" s="177" t="str">
        <f t="shared" ref="A624" si="34">Y624</f>
        <v>Aug13-05</v>
      </c>
      <c r="B624" s="225">
        <f>IFERROR(VLOOKUP(A624,PLAN!B:AA,5,0),"")</f>
        <v>11134241</v>
      </c>
      <c r="C624" s="225" t="str">
        <f>IFERROR(VLOOKUP(A624,PLAN!B:AA,6,0),"")</f>
        <v>1436298-J-AK</v>
      </c>
      <c r="D624" s="225" t="str">
        <f>IFERROR(VLOOKUP(A624,PLAN!B:AA,7,0),"")</f>
        <v>APW14R005S CN</v>
      </c>
      <c r="E624" s="225" t="str">
        <f>IFERROR(VLOOKUP(A624,PLAN!B:AA,4,0),"")</f>
        <v>1001929206</v>
      </c>
      <c r="F624" s="226">
        <f>IFERROR(VLOOKUP(A624,PLAN!B:AA,9,0),"")</f>
        <v>46247</v>
      </c>
      <c r="G624" s="225" t="str">
        <f>IFERROR(VLOOKUP(A624,PLAN!B:AA,10,0),"")</f>
        <v>0103578285</v>
      </c>
      <c r="H624" s="225" t="str">
        <f>IFERROR(VLOOKUP(A624,PLAN!B:AA,11,0),"")</f>
        <v>260727A05A</v>
      </c>
      <c r="I624" s="225">
        <f>IFERROR(VLOOKUP(A624,PLAN!B:AA,12,0),"")</f>
        <v>2141</v>
      </c>
      <c r="J624" s="225" t="str">
        <f>IFERROR(VLOOKUP(A624,PLAN!B:AA,15,0),"")</f>
        <v>China</v>
      </c>
      <c r="K624" s="225">
        <f>IFERROR(VLOOKUP(A624,PLAN!B:AA,23,0),"")</f>
        <v>0</v>
      </c>
      <c r="L624" s="227">
        <f>IFERROR(VLOOKUP(A624,PLAN!B:AA,24,0),"")</f>
        <v>0</v>
      </c>
      <c r="M624" s="225" t="str">
        <f>IFERROR(VLOOKUP(A624,PLAN!B:AA,3,0),"")</f>
        <v>2332497-0-C-CN</v>
      </c>
      <c r="N624" s="225">
        <f>IFERROR(VLOOKUP(A624,PLAN!B:AA,2,0),"")</f>
        <v>12125071</v>
      </c>
      <c r="O624" s="290" t="s">
        <v>2066</v>
      </c>
      <c r="P624" s="258" t="s">
        <v>2067</v>
      </c>
      <c r="Q624" s="154">
        <v>181</v>
      </c>
      <c r="R624" s="231" t="str">
        <f>IFERROR(VLOOKUP(P624,[6]Sheet1!$F:$I,4,),"")</f>
        <v/>
      </c>
      <c r="S624" s="232">
        <f>IFERROR(VLOOKUP(A624,PLAN!B:AA,19,0),"")</f>
        <v>46235</v>
      </c>
      <c r="T624" s="225" t="str">
        <f>IFERROR(VLOOKUP(A624,PLAN!B:AA,20,0),"")</f>
        <v>M4</v>
      </c>
      <c r="U624" s="233"/>
      <c r="V624" s="165"/>
      <c r="W624" s="234" t="str">
        <f>IFERROR(VLOOKUP(A624,PLAN!B:AB,21,),"")</f>
        <v>F3</v>
      </c>
      <c r="X624" s="164"/>
      <c r="Y624" s="148" t="s">
        <v>2727</v>
      </c>
      <c r="Z624" s="338">
        <f>VLOOKUP(Y624,PLAN!B:AI,19,0)</f>
        <v>46235</v>
      </c>
    </row>
    <row r="625" spans="1:26" s="163" customFormat="1" ht="21.6" hidden="1" customHeight="1">
      <c r="A625" s="177"/>
      <c r="B625" s="225"/>
      <c r="C625" s="225"/>
      <c r="D625" s="225"/>
      <c r="E625" s="225"/>
      <c r="F625" s="226"/>
      <c r="G625" s="225"/>
      <c r="H625" s="225"/>
      <c r="I625" s="225"/>
      <c r="J625" s="225"/>
      <c r="K625" s="225"/>
      <c r="L625" s="227"/>
      <c r="M625" s="225"/>
      <c r="N625" s="225"/>
      <c r="O625" s="290" t="s">
        <v>2799</v>
      </c>
      <c r="P625" s="258" t="s">
        <v>2800</v>
      </c>
      <c r="Q625" s="154">
        <v>490</v>
      </c>
      <c r="R625" s="231" t="str">
        <f>IFERROR(VLOOKUP(P625,[6]Sheet1!$F:$I,4,),"")</f>
        <v/>
      </c>
      <c r="S625" s="232"/>
      <c r="T625" s="225"/>
      <c r="U625" s="233"/>
      <c r="V625" s="165"/>
      <c r="W625" s="234" t="s">
        <v>40</v>
      </c>
      <c r="X625" s="164"/>
      <c r="Y625" s="148"/>
      <c r="Z625" s="338">
        <v>46235</v>
      </c>
    </row>
    <row r="626" spans="1:26" s="163" customFormat="1" ht="21.6" hidden="1" customHeight="1">
      <c r="A626" s="177"/>
      <c r="B626" s="225"/>
      <c r="C626" s="225"/>
      <c r="D626" s="225"/>
      <c r="E626" s="225"/>
      <c r="F626" s="226"/>
      <c r="G626" s="225"/>
      <c r="H626" s="225"/>
      <c r="I626" s="225"/>
      <c r="J626" s="225"/>
      <c r="K626" s="225"/>
      <c r="L626" s="227"/>
      <c r="M626" s="225"/>
      <c r="N626" s="225"/>
      <c r="O626" s="290" t="s">
        <v>2801</v>
      </c>
      <c r="P626" s="258" t="s">
        <v>2802</v>
      </c>
      <c r="Q626" s="154">
        <v>490</v>
      </c>
      <c r="R626" s="231" t="str">
        <f>IFERROR(VLOOKUP(P626,[6]Sheet1!$F:$I,4,),"")</f>
        <v/>
      </c>
      <c r="S626" s="232"/>
      <c r="T626" s="225"/>
      <c r="U626" s="233"/>
      <c r="V626" s="165"/>
      <c r="W626" s="234" t="s">
        <v>40</v>
      </c>
      <c r="X626" s="164"/>
      <c r="Y626" s="148"/>
      <c r="Z626" s="338">
        <v>46235</v>
      </c>
    </row>
    <row r="627" spans="1:26" s="163" customFormat="1" ht="21.6" hidden="1" customHeight="1">
      <c r="A627" s="177"/>
      <c r="B627" s="225"/>
      <c r="C627" s="225"/>
      <c r="D627" s="225"/>
      <c r="E627" s="225"/>
      <c r="F627" s="226"/>
      <c r="G627" s="225"/>
      <c r="H627" s="225"/>
      <c r="I627" s="225"/>
      <c r="J627" s="225"/>
      <c r="K627" s="225"/>
      <c r="L627" s="227"/>
      <c r="M627" s="225"/>
      <c r="N627" s="225"/>
      <c r="O627" s="290" t="s">
        <v>2803</v>
      </c>
      <c r="P627" s="258" t="s">
        <v>2804</v>
      </c>
      <c r="Q627" s="154">
        <v>490</v>
      </c>
      <c r="R627" s="231" t="str">
        <f>IFERROR(VLOOKUP(P627,[6]Sheet1!$F:$I,4,),"")</f>
        <v/>
      </c>
      <c r="S627" s="232"/>
      <c r="T627" s="225"/>
      <c r="U627" s="233"/>
      <c r="V627" s="165"/>
      <c r="W627" s="234" t="s">
        <v>40</v>
      </c>
      <c r="X627" s="164"/>
      <c r="Y627" s="148"/>
      <c r="Z627" s="338">
        <v>46235</v>
      </c>
    </row>
    <row r="628" spans="1:26" s="163" customFormat="1" ht="21.6" hidden="1" customHeight="1">
      <c r="A628" s="177">
        <f t="shared" si="23"/>
        <v>0</v>
      </c>
      <c r="B628" s="225" t="str">
        <f>IFERROR(VLOOKUP(A628,PLAN!B:AA,5,0),"")</f>
        <v/>
      </c>
      <c r="C628" s="225" t="str">
        <f>IFERROR(VLOOKUP(A628,PLAN!B:AA,6,0),"")</f>
        <v/>
      </c>
      <c r="D628" s="225" t="str">
        <f>IFERROR(VLOOKUP(A628,PLAN!B:AA,7,0),"")</f>
        <v/>
      </c>
      <c r="E628" s="225" t="str">
        <f>IFERROR(VLOOKUP(A628,PLAN!B:AA,4,0),"")</f>
        <v/>
      </c>
      <c r="F628" s="226" t="str">
        <f>IFERROR(VLOOKUP(A628,PLAN!B:AA,9,0),"")</f>
        <v/>
      </c>
      <c r="G628" s="225" t="str">
        <f>IFERROR(VLOOKUP(A628,PLAN!B:AA,10,0),"")</f>
        <v/>
      </c>
      <c r="H628" s="225" t="str">
        <f>IFERROR(VLOOKUP(A628,PLAN!B:AA,11,0),"")</f>
        <v/>
      </c>
      <c r="I628" s="225" t="str">
        <f>IFERROR(VLOOKUP(A628,PLAN!B:AA,12,0),"")</f>
        <v/>
      </c>
      <c r="J628" s="225" t="str">
        <f>IFERROR(VLOOKUP(A628,PLAN!B:AA,15,0),"")</f>
        <v/>
      </c>
      <c r="K628" s="225" t="str">
        <f>IFERROR(VLOOKUP(A628,PLAN!B:AA,23,0),"")</f>
        <v/>
      </c>
      <c r="L628" s="227" t="str">
        <f>IFERROR(VLOOKUP(A628,PLAN!B:AA,24,0),"")</f>
        <v/>
      </c>
      <c r="M628" s="225" t="str">
        <f>IFERROR(VLOOKUP(A628,PLAN!B:AA,3,0),"")</f>
        <v/>
      </c>
      <c r="N628" s="225" t="str">
        <f>IFERROR(VLOOKUP(A628,PLAN!B:AA,2,0),"")</f>
        <v/>
      </c>
      <c r="O628" s="290" t="s">
        <v>2805</v>
      </c>
      <c r="P628" s="258" t="s">
        <v>2806</v>
      </c>
      <c r="Q628" s="154">
        <f>I624-Q624-Q625-Q626-Q627</f>
        <v>490</v>
      </c>
      <c r="R628" s="231" t="str">
        <f>IFERROR(VLOOKUP(P628,[6]Sheet1!$F:$I,4,),"")</f>
        <v/>
      </c>
      <c r="S628" s="232" t="str">
        <f>IFERROR(VLOOKUP(A628,PLAN!B:AA,19,0),"")</f>
        <v/>
      </c>
      <c r="T628" s="225" t="str">
        <f>IFERROR(VLOOKUP(A628,PLAN!B:AA,20,0),"")</f>
        <v/>
      </c>
      <c r="U628" s="233"/>
      <c r="V628" s="165"/>
      <c r="W628" s="234" t="s">
        <v>40</v>
      </c>
      <c r="X628" s="164"/>
      <c r="Y628" s="148"/>
      <c r="Z628" s="338">
        <v>46235</v>
      </c>
    </row>
    <row r="629" spans="1:26" s="163" customFormat="1" ht="21.6" hidden="1" customHeight="1">
      <c r="A629" s="177" t="str">
        <f t="shared" si="23"/>
        <v>Aug13-06</v>
      </c>
      <c r="B629" s="225">
        <f>IFERROR(VLOOKUP(A629,PLAN!B:AA,5,0),"")</f>
        <v>11135707</v>
      </c>
      <c r="C629" s="225" t="str">
        <f>IFERROR(VLOOKUP(A629,PLAN!B:AA,6,0),"")</f>
        <v>1931095-H-AK</v>
      </c>
      <c r="D629" s="225" t="str">
        <f>IFERROR(VLOOKUP(A629,PLAN!B:AA,7,0),"")</f>
        <v>PPW14R300S CN</v>
      </c>
      <c r="E629" s="225" t="str">
        <f>IFERROR(VLOOKUP(A629,PLAN!B:AA,4,0),"")</f>
        <v>1001929207</v>
      </c>
      <c r="F629" s="226">
        <f>IFERROR(VLOOKUP(A629,PLAN!B:AA,9,0),"")</f>
        <v>46247</v>
      </c>
      <c r="G629" s="225" t="str">
        <f>IFERROR(VLOOKUP(A629,PLAN!B:AA,10,0),"")</f>
        <v>0103578286</v>
      </c>
      <c r="H629" s="225" t="str">
        <f>IFERROR(VLOOKUP(A629,PLAN!B:AA,11,0),"")</f>
        <v>260727A06A</v>
      </c>
      <c r="I629" s="225">
        <f>IFERROR(VLOOKUP(A629,PLAN!B:AA,12,0),"")</f>
        <v>80</v>
      </c>
      <c r="J629" s="225" t="str">
        <f>IFERROR(VLOOKUP(A629,PLAN!B:AA,15,0),"")</f>
        <v>China</v>
      </c>
      <c r="K629" s="225">
        <f>IFERROR(VLOOKUP(A629,PLAN!B:AA,23,0),"")</f>
        <v>0</v>
      </c>
      <c r="L629" s="227">
        <f>IFERROR(VLOOKUP(A629,PLAN!B:AA,24,0),"")</f>
        <v>0</v>
      </c>
      <c r="M629" s="225" t="str">
        <f>IFERROR(VLOOKUP(A629,PLAN!B:AA,3,0),"")</f>
        <v>2332483-0-C-CN</v>
      </c>
      <c r="N629" s="225">
        <f>IFERROR(VLOOKUP(A629,PLAN!B:AA,2,0),"")</f>
        <v>12125057</v>
      </c>
      <c r="O629" s="290" t="s">
        <v>641</v>
      </c>
      <c r="P629" s="257" t="s">
        <v>642</v>
      </c>
      <c r="Q629" s="154">
        <v>6</v>
      </c>
      <c r="R629" s="231" t="str">
        <f>IFERROR(VLOOKUP(P629,[6]Sheet1!$F:$I,4,),"")</f>
        <v/>
      </c>
      <c r="S629" s="232">
        <f>IFERROR(VLOOKUP(A629,PLAN!B:AA,19,0),"")</f>
        <v>46235</v>
      </c>
      <c r="T629" s="225" t="str">
        <f>IFERROR(VLOOKUP(A629,PLAN!B:AA,20,0),"")</f>
        <v>M5</v>
      </c>
      <c r="U629" s="233"/>
      <c r="V629" s="165"/>
      <c r="W629" s="234" t="str">
        <f>IFERROR(VLOOKUP(A629,PLAN!B:AB,21,),"")</f>
        <v>F3</v>
      </c>
      <c r="X629" s="164"/>
      <c r="Y629" s="148" t="s">
        <v>2724</v>
      </c>
      <c r="Z629" s="338">
        <f>VLOOKUP(Y629,PLAN!B:AI,19,0)</f>
        <v>46235</v>
      </c>
    </row>
    <row r="630" spans="1:26" s="163" customFormat="1" ht="21.6" hidden="1" customHeight="1">
      <c r="A630" s="177"/>
      <c r="B630" s="225"/>
      <c r="C630" s="225"/>
      <c r="D630" s="225"/>
      <c r="E630" s="225"/>
      <c r="F630" s="226"/>
      <c r="G630" s="225"/>
      <c r="H630" s="225"/>
      <c r="I630" s="225"/>
      <c r="J630" s="225"/>
      <c r="K630" s="225"/>
      <c r="L630" s="227"/>
      <c r="M630" s="225"/>
      <c r="N630" s="225"/>
      <c r="O630" s="290" t="s">
        <v>643</v>
      </c>
      <c r="P630" s="257" t="s">
        <v>644</v>
      </c>
      <c r="Q630" s="154">
        <f>I629-Q629</f>
        <v>74</v>
      </c>
      <c r="R630" s="231" t="str">
        <f>IFERROR(VLOOKUP(P630,[6]Sheet1!$F:$I,4,),"")</f>
        <v>N1-24</v>
      </c>
      <c r="S630" s="232"/>
      <c r="T630" s="225"/>
      <c r="U630" s="233"/>
      <c r="V630" s="165"/>
      <c r="W630" s="234" t="s">
        <v>40</v>
      </c>
      <c r="X630" s="164"/>
      <c r="Y630" s="148"/>
      <c r="Z630" s="338">
        <v>46235</v>
      </c>
    </row>
    <row r="631" spans="1:26" s="163" customFormat="1" ht="21.6" hidden="1" customHeight="1">
      <c r="A631" s="177" t="str">
        <f t="shared" si="23"/>
        <v>Aug13-07</v>
      </c>
      <c r="B631" s="225">
        <f>IFERROR(VLOOKUP(A631,PLAN!B:AA,5,0),"")</f>
        <v>11135708</v>
      </c>
      <c r="C631" s="225" t="str">
        <f>IFERROR(VLOOKUP(A631,PLAN!B:AA,6,0),"")</f>
        <v>1931096-H-AK</v>
      </c>
      <c r="D631" s="225" t="str">
        <f>IFERROR(VLOOKUP(A631,PLAN!B:AA,7,0),"")</f>
        <v>PPW14R300P CN</v>
      </c>
      <c r="E631" s="225" t="str">
        <f>IFERROR(VLOOKUP(A631,PLAN!B:AA,4,0),"")</f>
        <v>1001929208</v>
      </c>
      <c r="F631" s="226">
        <f>IFERROR(VLOOKUP(A631,PLAN!B:AA,9,0),"")</f>
        <v>46247</v>
      </c>
      <c r="G631" s="225" t="str">
        <f>IFERROR(VLOOKUP(A631,PLAN!B:AA,10,0),"")</f>
        <v>0103578287</v>
      </c>
      <c r="H631" s="225" t="str">
        <f>IFERROR(VLOOKUP(A631,PLAN!B:AA,11,0),"")</f>
        <v>260727A07A</v>
      </c>
      <c r="I631" s="225">
        <f>IFERROR(VLOOKUP(A631,PLAN!B:AA,12,0),"")</f>
        <v>640</v>
      </c>
      <c r="J631" s="225" t="str">
        <f>IFERROR(VLOOKUP(A631,PLAN!B:AA,15,0),"")</f>
        <v>China</v>
      </c>
      <c r="K631" s="225">
        <f>IFERROR(VLOOKUP(A631,PLAN!B:AA,23,0),"")</f>
        <v>0</v>
      </c>
      <c r="L631" s="227">
        <f>IFERROR(VLOOKUP(A631,PLAN!B:AA,24,0),"")</f>
        <v>0</v>
      </c>
      <c r="M631" s="225" t="str">
        <f>IFERROR(VLOOKUP(A631,PLAN!B:AA,3,0),"")</f>
        <v>2332484-0-C-CN</v>
      </c>
      <c r="N631" s="225">
        <f>IFERROR(VLOOKUP(A631,PLAN!B:AA,2,0),"")</f>
        <v>12125058</v>
      </c>
      <c r="O631" s="290" t="s">
        <v>645</v>
      </c>
      <c r="P631" s="257" t="s">
        <v>646</v>
      </c>
      <c r="Q631" s="154">
        <v>67</v>
      </c>
      <c r="R631" s="231" t="str">
        <f>IFERROR(VLOOKUP(P631,[6]Sheet1!$F:$I,4,),"")</f>
        <v/>
      </c>
      <c r="S631" s="232">
        <f>IFERROR(VLOOKUP(A631,PLAN!B:AA,19,0),"")</f>
        <v>46235</v>
      </c>
      <c r="T631" s="225" t="str">
        <f>IFERROR(VLOOKUP(A631,PLAN!B:AA,20,0),"")</f>
        <v>M5</v>
      </c>
      <c r="U631" s="233"/>
      <c r="V631" s="165"/>
      <c r="W631" s="234" t="str">
        <f>IFERROR(VLOOKUP(A631,PLAN!B:AB,21,),"")</f>
        <v>F3</v>
      </c>
      <c r="X631" s="164"/>
      <c r="Y631" s="148" t="s">
        <v>2728</v>
      </c>
      <c r="Z631" s="338">
        <f>VLOOKUP(Y631,PLAN!B:AI,19,0)</f>
        <v>46235</v>
      </c>
    </row>
    <row r="632" spans="1:26" s="163" customFormat="1" ht="21.6" hidden="1" customHeight="1">
      <c r="A632" s="177"/>
      <c r="B632" s="225"/>
      <c r="C632" s="225"/>
      <c r="D632" s="225"/>
      <c r="E632" s="225"/>
      <c r="F632" s="226"/>
      <c r="G632" s="225"/>
      <c r="H632" s="225"/>
      <c r="I632" s="225"/>
      <c r="J632" s="225"/>
      <c r="K632" s="225"/>
      <c r="L632" s="227"/>
      <c r="M632" s="225"/>
      <c r="N632" s="225"/>
      <c r="O632" s="290" t="s">
        <v>2807</v>
      </c>
      <c r="P632" s="257" t="s">
        <v>2808</v>
      </c>
      <c r="Q632" s="154">
        <v>213</v>
      </c>
      <c r="R632" s="231" t="str">
        <f>IFERROR(VLOOKUP(P632,[6]Sheet1!$F:$I,4,),"")</f>
        <v/>
      </c>
      <c r="S632" s="232"/>
      <c r="T632" s="225"/>
      <c r="U632" s="233"/>
      <c r="V632" s="165"/>
      <c r="W632" s="234" t="s">
        <v>40</v>
      </c>
      <c r="X632" s="164"/>
      <c r="Y632" s="148"/>
      <c r="Z632" s="338">
        <v>46235</v>
      </c>
    </row>
    <row r="633" spans="1:26" s="163" customFormat="1" ht="21.6" hidden="1" customHeight="1">
      <c r="A633" s="177"/>
      <c r="B633" s="225"/>
      <c r="C633" s="225"/>
      <c r="D633" s="225"/>
      <c r="E633" s="225"/>
      <c r="F633" s="226"/>
      <c r="G633" s="225"/>
      <c r="H633" s="225"/>
      <c r="I633" s="225"/>
      <c r="J633" s="225"/>
      <c r="K633" s="225"/>
      <c r="L633" s="227"/>
      <c r="M633" s="225"/>
      <c r="N633" s="225"/>
      <c r="O633" s="290" t="s">
        <v>2809</v>
      </c>
      <c r="P633" s="337" t="s">
        <v>2810</v>
      </c>
      <c r="Q633" s="154">
        <v>210</v>
      </c>
      <c r="R633" s="231" t="str">
        <f>IFERROR(VLOOKUP(P633,[6]Sheet1!$F:$I,4,),"")</f>
        <v/>
      </c>
      <c r="S633" s="232"/>
      <c r="T633" s="225"/>
      <c r="U633" s="233"/>
      <c r="V633" s="165"/>
      <c r="W633" s="234" t="s">
        <v>40</v>
      </c>
      <c r="X633" s="164"/>
      <c r="Y633" s="148"/>
      <c r="Z633" s="338">
        <v>46235</v>
      </c>
    </row>
    <row r="634" spans="1:26" s="163" customFormat="1" ht="21.6" hidden="1" customHeight="1">
      <c r="A634" s="177"/>
      <c r="B634" s="225"/>
      <c r="C634" s="225"/>
      <c r="D634" s="225"/>
      <c r="E634" s="225"/>
      <c r="F634" s="226"/>
      <c r="G634" s="225"/>
      <c r="H634" s="225"/>
      <c r="I634" s="225"/>
      <c r="J634" s="225"/>
      <c r="K634" s="225"/>
      <c r="L634" s="227"/>
      <c r="M634" s="225"/>
      <c r="N634" s="225"/>
      <c r="O634" s="290" t="s">
        <v>2811</v>
      </c>
      <c r="P634" s="337" t="s">
        <v>2812</v>
      </c>
      <c r="Q634" s="154">
        <f>I631-Q631-Q632-Q633</f>
        <v>150</v>
      </c>
      <c r="R634" s="231" t="str">
        <f>IFERROR(VLOOKUP(P634,[6]Sheet1!$F:$I,4,),"")</f>
        <v>N1-04</v>
      </c>
      <c r="S634" s="232"/>
      <c r="T634" s="225"/>
      <c r="U634" s="233"/>
      <c r="V634" s="165"/>
      <c r="W634" s="234" t="s">
        <v>40</v>
      </c>
      <c r="X634" s="164"/>
      <c r="Y634" s="148"/>
      <c r="Z634" s="338">
        <v>46235</v>
      </c>
    </row>
    <row r="635" spans="1:26" s="163" customFormat="1" ht="21.6" hidden="1" customHeight="1">
      <c r="A635" s="177" t="str">
        <f t="shared" si="23"/>
        <v>Aug13-08</v>
      </c>
      <c r="B635" s="225">
        <f>IFERROR(VLOOKUP(A635,PLAN!B:AA,5,0),"")</f>
        <v>11135711</v>
      </c>
      <c r="C635" s="225" t="str">
        <f>IFERROR(VLOOKUP(A635,PLAN!B:AA,6,0),"")</f>
        <v>1931101-G-AK</v>
      </c>
      <c r="D635" s="225" t="str">
        <f>IFERROR(VLOOKUP(A635,PLAN!B:AA,7,0),"")</f>
        <v>PPW18R300S CN</v>
      </c>
      <c r="E635" s="225" t="str">
        <f>IFERROR(VLOOKUP(A635,PLAN!B:AA,4,0),"")</f>
        <v>1001929209</v>
      </c>
      <c r="F635" s="226">
        <f>IFERROR(VLOOKUP(A635,PLAN!B:AA,9,0),"")</f>
        <v>46247</v>
      </c>
      <c r="G635" s="225" t="str">
        <f>IFERROR(VLOOKUP(A635,PLAN!B:AA,10,0),"")</f>
        <v>0103578288</v>
      </c>
      <c r="H635" s="225" t="str">
        <f>IFERROR(VLOOKUP(A635,PLAN!B:AA,11,0),"")</f>
        <v>260727A08A</v>
      </c>
      <c r="I635" s="225">
        <f>IFERROR(VLOOKUP(A635,PLAN!B:AA,12,0),"")</f>
        <v>883</v>
      </c>
      <c r="J635" s="225" t="str">
        <f>IFERROR(VLOOKUP(A635,PLAN!B:AA,15,0),"")</f>
        <v>China</v>
      </c>
      <c r="K635" s="225">
        <f>IFERROR(VLOOKUP(A635,PLAN!B:AA,23,0),"")</f>
        <v>3</v>
      </c>
      <c r="L635" s="227">
        <f>IFERROR(VLOOKUP(A635,PLAN!B:AA,24,0),"")</f>
        <v>0</v>
      </c>
      <c r="M635" s="225" t="str">
        <f>IFERROR(VLOOKUP(A635,PLAN!B:AA,3,0),"")</f>
        <v>2332489-0-C-CN</v>
      </c>
      <c r="N635" s="225">
        <f>IFERROR(VLOOKUP(A635,PLAN!B:AA,2,0),"")</f>
        <v>12125063</v>
      </c>
      <c r="O635" s="228" t="s">
        <v>769</v>
      </c>
      <c r="P635" s="257" t="s">
        <v>770</v>
      </c>
      <c r="Q635" s="154">
        <v>41</v>
      </c>
      <c r="R635" s="231" t="str">
        <f>IFERROR(VLOOKUP(P635,[6]Sheet1!$F:$I,4,),"")</f>
        <v/>
      </c>
      <c r="S635" s="232">
        <f>IFERROR(VLOOKUP(A635,PLAN!B:AA,19,0),"")</f>
        <v>46235</v>
      </c>
      <c r="T635" s="225" t="str">
        <f>IFERROR(VLOOKUP(A635,PLAN!B:AA,20,0),"")</f>
        <v>M5</v>
      </c>
      <c r="U635" s="233"/>
      <c r="V635" s="165"/>
      <c r="W635" s="234" t="str">
        <f>IFERROR(VLOOKUP(A635,PLAN!B:AB,21,),"")</f>
        <v>F3</v>
      </c>
      <c r="X635" s="164"/>
      <c r="Y635" s="148" t="s">
        <v>2729</v>
      </c>
      <c r="Z635" s="338">
        <f>VLOOKUP(Y635,PLAN!B:AI,19,0)</f>
        <v>46235</v>
      </c>
    </row>
    <row r="636" spans="1:26" s="163" customFormat="1" ht="21.6" hidden="1" customHeight="1">
      <c r="A636" s="177"/>
      <c r="B636" s="225"/>
      <c r="C636" s="225"/>
      <c r="D636" s="225"/>
      <c r="E636" s="225"/>
      <c r="F636" s="226"/>
      <c r="G636" s="225"/>
      <c r="H636" s="225"/>
      <c r="I636" s="225"/>
      <c r="J636" s="225"/>
      <c r="K636" s="225"/>
      <c r="L636" s="227"/>
      <c r="M636" s="225"/>
      <c r="N636" s="225"/>
      <c r="O636" s="228" t="s">
        <v>2813</v>
      </c>
      <c r="P636" s="257" t="s">
        <v>2814</v>
      </c>
      <c r="Q636" s="154">
        <v>214</v>
      </c>
      <c r="R636" s="231" t="str">
        <f>IFERROR(VLOOKUP(P636,[6]Sheet1!$F:$I,4,),"")</f>
        <v/>
      </c>
      <c r="S636" s="232"/>
      <c r="T636" s="225"/>
      <c r="U636" s="233"/>
      <c r="V636" s="165"/>
      <c r="W636" s="234" t="s">
        <v>40</v>
      </c>
      <c r="X636" s="164"/>
      <c r="Y636" s="148"/>
      <c r="Z636" s="338">
        <v>46235</v>
      </c>
    </row>
    <row r="637" spans="1:26" s="163" customFormat="1" ht="21.6" hidden="1" customHeight="1">
      <c r="A637" s="177"/>
      <c r="B637" s="225"/>
      <c r="C637" s="225"/>
      <c r="D637" s="225"/>
      <c r="E637" s="225"/>
      <c r="F637" s="226"/>
      <c r="G637" s="225"/>
      <c r="H637" s="225"/>
      <c r="I637" s="225"/>
      <c r="J637" s="225"/>
      <c r="K637" s="225"/>
      <c r="L637" s="227"/>
      <c r="M637" s="225"/>
      <c r="N637" s="225"/>
      <c r="O637" s="228" t="s">
        <v>2815</v>
      </c>
      <c r="P637" s="257" t="s">
        <v>2816</v>
      </c>
      <c r="Q637" s="154">
        <v>213</v>
      </c>
      <c r="R637" s="231" t="str">
        <f>IFERROR(VLOOKUP(P637,[6]Sheet1!$F:$I,4,),"")</f>
        <v/>
      </c>
      <c r="S637" s="232"/>
      <c r="T637" s="225"/>
      <c r="U637" s="233"/>
      <c r="V637" s="165"/>
      <c r="W637" s="234" t="s">
        <v>40</v>
      </c>
      <c r="X637" s="164"/>
      <c r="Y637" s="148"/>
      <c r="Z637" s="338">
        <v>46235</v>
      </c>
    </row>
    <row r="638" spans="1:26" s="163" customFormat="1" ht="21.6" hidden="1" customHeight="1">
      <c r="A638" s="177"/>
      <c r="B638" s="225"/>
      <c r="C638" s="225"/>
      <c r="D638" s="225"/>
      <c r="E638" s="225"/>
      <c r="F638" s="226"/>
      <c r="G638" s="225"/>
      <c r="H638" s="225"/>
      <c r="I638" s="225"/>
      <c r="J638" s="225"/>
      <c r="K638" s="225"/>
      <c r="L638" s="227"/>
      <c r="M638" s="225"/>
      <c r="N638" s="225"/>
      <c r="O638" s="228" t="s">
        <v>2817</v>
      </c>
      <c r="P638" s="257" t="s">
        <v>2818</v>
      </c>
      <c r="Q638" s="154">
        <v>215</v>
      </c>
      <c r="R638" s="231" t="str">
        <f>IFERROR(VLOOKUP(P638,[6]Sheet1!$F:$I,4,),"")</f>
        <v/>
      </c>
      <c r="S638" s="232"/>
      <c r="T638" s="225"/>
      <c r="U638" s="233"/>
      <c r="V638" s="165"/>
      <c r="W638" s="234" t="s">
        <v>40</v>
      </c>
      <c r="X638" s="164"/>
      <c r="Y638" s="148"/>
      <c r="Z638" s="338">
        <v>46235</v>
      </c>
    </row>
    <row r="639" spans="1:26" s="163" customFormat="1" ht="21.6" hidden="1" customHeight="1">
      <c r="A639" s="177"/>
      <c r="B639" s="225"/>
      <c r="C639" s="225"/>
      <c r="D639" s="225"/>
      <c r="E639" s="225"/>
      <c r="F639" s="226"/>
      <c r="G639" s="225"/>
      <c r="H639" s="225"/>
      <c r="I639" s="225"/>
      <c r="J639" s="225"/>
      <c r="K639" s="225"/>
      <c r="L639" s="227"/>
      <c r="M639" s="225"/>
      <c r="N639" s="225"/>
      <c r="O639" s="228" t="s">
        <v>2819</v>
      </c>
      <c r="P639" s="257" t="s">
        <v>2820</v>
      </c>
      <c r="Q639" s="154">
        <f>I635-Q635-Q636-Q637-Q638</f>
        <v>200</v>
      </c>
      <c r="R639" s="231" t="str">
        <f>IFERROR(VLOOKUP(P639,[6]Sheet1!$F:$I,4,),"")</f>
        <v>N1-24</v>
      </c>
      <c r="S639" s="232"/>
      <c r="T639" s="225"/>
      <c r="U639" s="233"/>
      <c r="V639" s="165"/>
      <c r="W639" s="234" t="s">
        <v>40</v>
      </c>
      <c r="X639" s="164"/>
      <c r="Y639" s="148"/>
      <c r="Z639" s="338">
        <v>46235</v>
      </c>
    </row>
    <row r="640" spans="1:26" s="163" customFormat="1" ht="21.6" hidden="1" customHeight="1">
      <c r="A640" s="177" t="str">
        <f t="shared" si="23"/>
        <v>Aug13-09</v>
      </c>
      <c r="B640" s="225">
        <f>IFERROR(VLOOKUP(A640,PLAN!B:AA,5,0),"")</f>
        <v>11135712</v>
      </c>
      <c r="C640" s="225" t="str">
        <f>IFERROR(VLOOKUP(A640,PLAN!B:AA,6,0),"")</f>
        <v>1931102-G-AK</v>
      </c>
      <c r="D640" s="225" t="str">
        <f>IFERROR(VLOOKUP(A640,PLAN!B:AA,7,0),"")</f>
        <v>PPW18R300P CN</v>
      </c>
      <c r="E640" s="225" t="str">
        <f>IFERROR(VLOOKUP(A640,PLAN!B:AA,4,0),"")</f>
        <v>1001929211</v>
      </c>
      <c r="F640" s="226">
        <f>IFERROR(VLOOKUP(A640,PLAN!B:AA,9,0),"")</f>
        <v>46247</v>
      </c>
      <c r="G640" s="225" t="str">
        <f>IFERROR(VLOOKUP(A640,PLAN!B:AA,10,0),"")</f>
        <v>0103578289</v>
      </c>
      <c r="H640" s="225" t="str">
        <f>IFERROR(VLOOKUP(A640,PLAN!B:AA,11,0),"")</f>
        <v>260727A09A</v>
      </c>
      <c r="I640" s="225">
        <f>IFERROR(VLOOKUP(A640,PLAN!B:AA,12,0),"")</f>
        <v>880</v>
      </c>
      <c r="J640" s="225" t="str">
        <f>IFERROR(VLOOKUP(A640,PLAN!B:AA,15,0),"")</f>
        <v>China</v>
      </c>
      <c r="K640" s="225">
        <f>IFERROR(VLOOKUP(A640,PLAN!B:AA,23,0),"")</f>
        <v>0</v>
      </c>
      <c r="L640" s="227">
        <f>IFERROR(VLOOKUP(A640,PLAN!B:AA,24,0),"")</f>
        <v>0</v>
      </c>
      <c r="M640" s="225" t="str">
        <f>IFERROR(VLOOKUP(A640,PLAN!B:AA,3,0),"")</f>
        <v>2332490-0-C-CN</v>
      </c>
      <c r="N640" s="225">
        <f>IFERROR(VLOOKUP(A640,PLAN!B:AA,2,0),"")</f>
        <v>12125064</v>
      </c>
      <c r="O640" s="290" t="s">
        <v>2821</v>
      </c>
      <c r="P640" s="257" t="s">
        <v>2822</v>
      </c>
      <c r="Q640" s="154">
        <v>213</v>
      </c>
      <c r="R640" s="231" t="str">
        <f>IFERROR(VLOOKUP(P640,[6]Sheet1!$F:$I,4,),"")</f>
        <v/>
      </c>
      <c r="S640" s="232">
        <f>IFERROR(VLOOKUP(A640,PLAN!B:AA,19,0),"")</f>
        <v>46235</v>
      </c>
      <c r="T640" s="225" t="str">
        <f>IFERROR(VLOOKUP(A640,PLAN!B:AA,20,0),"")</f>
        <v>M5</v>
      </c>
      <c r="U640" s="233"/>
      <c r="V640" s="165"/>
      <c r="W640" s="234" t="str">
        <f>IFERROR(VLOOKUP(A640,PLAN!B:AB,21,),"")</f>
        <v>F3</v>
      </c>
      <c r="X640" s="164"/>
      <c r="Y640" s="148" t="s">
        <v>2725</v>
      </c>
      <c r="Z640" s="338">
        <f>VLOOKUP(Y640,PLAN!B:AI,19,0)</f>
        <v>46235</v>
      </c>
    </row>
    <row r="641" spans="1:26" s="163" customFormat="1" ht="21.6" hidden="1" customHeight="1">
      <c r="A641" s="177"/>
      <c r="B641" s="225"/>
      <c r="C641" s="225"/>
      <c r="D641" s="225"/>
      <c r="E641" s="225"/>
      <c r="F641" s="226"/>
      <c r="G641" s="225"/>
      <c r="H641" s="225"/>
      <c r="I641" s="225"/>
      <c r="J641" s="225"/>
      <c r="K641" s="225"/>
      <c r="L641" s="227"/>
      <c r="M641" s="225"/>
      <c r="N641" s="225"/>
      <c r="O641" s="290" t="s">
        <v>647</v>
      </c>
      <c r="P641" s="257" t="s">
        <v>648</v>
      </c>
      <c r="Q641" s="154">
        <v>175</v>
      </c>
      <c r="R641" s="231" t="str">
        <f>IFERROR(VLOOKUP(P641,[6]Sheet1!$F:$I,4,),"")</f>
        <v/>
      </c>
      <c r="S641" s="232"/>
      <c r="T641" s="225"/>
      <c r="U641" s="233"/>
      <c r="V641" s="165"/>
      <c r="W641" s="234" t="s">
        <v>40</v>
      </c>
      <c r="X641" s="164"/>
      <c r="Y641" s="148"/>
      <c r="Z641" s="338">
        <v>46235</v>
      </c>
    </row>
    <row r="642" spans="1:26" s="163" customFormat="1" ht="21.6" hidden="1" customHeight="1">
      <c r="A642" s="177"/>
      <c r="B642" s="225"/>
      <c r="C642" s="225"/>
      <c r="D642" s="225"/>
      <c r="E642" s="225"/>
      <c r="F642" s="226"/>
      <c r="G642" s="225"/>
      <c r="H642" s="225"/>
      <c r="I642" s="225"/>
      <c r="J642" s="225"/>
      <c r="K642" s="225"/>
      <c r="L642" s="227"/>
      <c r="M642" s="225"/>
      <c r="N642" s="225"/>
      <c r="O642" s="290" t="s">
        <v>2823</v>
      </c>
      <c r="P642" s="257" t="s">
        <v>2824</v>
      </c>
      <c r="Q642" s="154">
        <v>215</v>
      </c>
      <c r="R642" s="231" t="str">
        <f>IFERROR(VLOOKUP(P642,[6]Sheet1!$F:$I,4,),"")</f>
        <v/>
      </c>
      <c r="S642" s="232"/>
      <c r="T642" s="225"/>
      <c r="U642" s="233"/>
      <c r="V642" s="165"/>
      <c r="W642" s="234" t="s">
        <v>40</v>
      </c>
      <c r="X642" s="164"/>
      <c r="Y642" s="148"/>
      <c r="Z642" s="338">
        <v>46235</v>
      </c>
    </row>
    <row r="643" spans="1:26" s="163" customFormat="1" ht="21.6" hidden="1" customHeight="1">
      <c r="A643" s="177"/>
      <c r="B643" s="225"/>
      <c r="C643" s="225"/>
      <c r="D643" s="225"/>
      <c r="E643" s="225"/>
      <c r="F643" s="226"/>
      <c r="G643" s="225"/>
      <c r="H643" s="225"/>
      <c r="I643" s="225"/>
      <c r="J643" s="225"/>
      <c r="K643" s="225"/>
      <c r="L643" s="227"/>
      <c r="M643" s="225"/>
      <c r="N643" s="225"/>
      <c r="O643" s="290" t="s">
        <v>2825</v>
      </c>
      <c r="P643" s="257" t="s">
        <v>2826</v>
      </c>
      <c r="Q643" s="154">
        <v>213</v>
      </c>
      <c r="R643" s="231" t="str">
        <f>IFERROR(VLOOKUP(P643,[6]Sheet1!$F:$I,4,),"")</f>
        <v/>
      </c>
      <c r="S643" s="232"/>
      <c r="T643" s="225"/>
      <c r="U643" s="233"/>
      <c r="V643" s="165"/>
      <c r="W643" s="234" t="s">
        <v>40</v>
      </c>
      <c r="X643" s="164"/>
      <c r="Y643" s="148"/>
      <c r="Z643" s="338">
        <v>46235</v>
      </c>
    </row>
    <row r="644" spans="1:26" s="163" customFormat="1" ht="21.6" hidden="1" customHeight="1">
      <c r="A644" s="177"/>
      <c r="B644" s="225"/>
      <c r="C644" s="225"/>
      <c r="D644" s="225"/>
      <c r="E644" s="225"/>
      <c r="F644" s="226"/>
      <c r="G644" s="225"/>
      <c r="H644" s="225"/>
      <c r="I644" s="225"/>
      <c r="J644" s="225"/>
      <c r="K644" s="225"/>
      <c r="L644" s="227"/>
      <c r="M644" s="225"/>
      <c r="N644" s="225"/>
      <c r="O644" s="290" t="s">
        <v>2827</v>
      </c>
      <c r="P644" s="257" t="s">
        <v>2828</v>
      </c>
      <c r="Q644" s="154">
        <f>I640-Q640-Q641-Q642-Q643</f>
        <v>64</v>
      </c>
      <c r="R644" s="231" t="str">
        <f>IFERROR(VLOOKUP(P644,[6]Sheet1!$F:$I,4,),"")</f>
        <v>N1-17</v>
      </c>
      <c r="S644" s="232"/>
      <c r="T644" s="225"/>
      <c r="U644" s="233"/>
      <c r="V644" s="165"/>
      <c r="W644" s="234" t="s">
        <v>40</v>
      </c>
      <c r="X644" s="164"/>
      <c r="Y644" s="148"/>
      <c r="Z644" s="338">
        <v>46235</v>
      </c>
    </row>
    <row r="645" spans="1:26" s="163" customFormat="1" ht="21.6" hidden="1" customHeight="1">
      <c r="A645" s="177" t="str">
        <f t="shared" si="23"/>
        <v>Aug13-10</v>
      </c>
      <c r="B645" s="225">
        <f>IFERROR(VLOOKUP(A645,PLAN!B:AA,5,0),"")</f>
        <v>11134234</v>
      </c>
      <c r="C645" s="225" t="str">
        <f>IFERROR(VLOOKUP(A645,PLAN!B:AA,6,0),"")</f>
        <v>1036066-R-AK</v>
      </c>
      <c r="D645" s="225" t="str">
        <f>IFERROR(VLOOKUP(A645,PLAN!B:AA,7,0),"")</f>
        <v>AGP140002 CN</v>
      </c>
      <c r="E645" s="225" t="str">
        <f>IFERROR(VLOOKUP(A645,PLAN!B:AA,4,0),"")</f>
        <v>1001929212</v>
      </c>
      <c r="F645" s="226">
        <f>IFERROR(VLOOKUP(A645,PLAN!B:AA,9,0),"")</f>
        <v>46247</v>
      </c>
      <c r="G645" s="225" t="str">
        <f>IFERROR(VLOOKUP(A645,PLAN!B:AA,10,0),"")</f>
        <v>0103578291</v>
      </c>
      <c r="H645" s="225" t="str">
        <f>IFERROR(VLOOKUP(A645,PLAN!B:AA,11,0),"")</f>
        <v>260727A10A</v>
      </c>
      <c r="I645" s="225">
        <f>IFERROR(VLOOKUP(A645,PLAN!B:AA,12,0),"")</f>
        <v>930</v>
      </c>
      <c r="J645" s="225" t="str">
        <f>IFERROR(VLOOKUP(A645,PLAN!B:AA,15,0),"")</f>
        <v>China</v>
      </c>
      <c r="K645" s="225">
        <f>IFERROR(VLOOKUP(A645,PLAN!B:AA,23,0),"")</f>
        <v>0</v>
      </c>
      <c r="L645" s="227">
        <f>IFERROR(VLOOKUP(A645,PLAN!B:AA,24,0),"")</f>
        <v>0</v>
      </c>
      <c r="M645" s="225" t="str">
        <f>IFERROR(VLOOKUP(A645,PLAN!B:AA,3,0),"")</f>
        <v>2332499-0-C-CN</v>
      </c>
      <c r="N645" s="225">
        <f>IFERROR(VLOOKUP(A645,PLAN!B:AA,2,0),"")</f>
        <v>12125073</v>
      </c>
      <c r="O645" s="290" t="s">
        <v>2342</v>
      </c>
      <c r="P645" s="258" t="s">
        <v>2343</v>
      </c>
      <c r="Q645" s="154">
        <v>130</v>
      </c>
      <c r="R645" s="231" t="str">
        <f>IFERROR(VLOOKUP(P645,[6]Sheet1!$F:$I,4,),"")</f>
        <v/>
      </c>
      <c r="S645" s="232">
        <f>IFERROR(VLOOKUP(A645,PLAN!B:AA,19,0),"")</f>
        <v>46235</v>
      </c>
      <c r="T645" s="225" t="str">
        <f>IFERROR(VLOOKUP(A645,PLAN!B:AA,20,0),"")</f>
        <v>M5</v>
      </c>
      <c r="U645" s="233"/>
      <c r="V645" s="165"/>
      <c r="W645" s="234" t="str">
        <f>IFERROR(VLOOKUP(A645,PLAN!B:AB,21,),"")</f>
        <v>F3</v>
      </c>
      <c r="X645" s="164"/>
      <c r="Y645" s="148" t="s">
        <v>2730</v>
      </c>
      <c r="Z645" s="338">
        <f>VLOOKUP(Y645,PLAN!B:AI,19,0)</f>
        <v>46235</v>
      </c>
    </row>
    <row r="646" spans="1:26" s="163" customFormat="1" ht="21.6" hidden="1" customHeight="1">
      <c r="A646" s="177"/>
      <c r="B646" s="225"/>
      <c r="C646" s="225"/>
      <c r="D646" s="225"/>
      <c r="E646" s="225"/>
      <c r="F646" s="226"/>
      <c r="G646" s="225"/>
      <c r="H646" s="225"/>
      <c r="I646" s="225"/>
      <c r="J646" s="225"/>
      <c r="K646" s="225"/>
      <c r="L646" s="227"/>
      <c r="M646" s="225"/>
      <c r="N646" s="225"/>
      <c r="O646" s="290" t="s">
        <v>2829</v>
      </c>
      <c r="P646" s="258" t="s">
        <v>2830</v>
      </c>
      <c r="Q646" s="154">
        <v>400</v>
      </c>
      <c r="R646" s="231"/>
      <c r="S646" s="232"/>
      <c r="T646" s="225"/>
      <c r="U646" s="233"/>
      <c r="V646" s="165"/>
      <c r="W646" s="234" t="s">
        <v>40</v>
      </c>
      <c r="X646" s="164"/>
      <c r="Y646" s="148"/>
      <c r="Z646" s="338">
        <v>46235</v>
      </c>
    </row>
    <row r="647" spans="1:26" s="163" customFormat="1" ht="21.6" hidden="1" customHeight="1">
      <c r="A647" s="177"/>
      <c r="B647" s="225"/>
      <c r="C647" s="225"/>
      <c r="D647" s="225"/>
      <c r="E647" s="225"/>
      <c r="F647" s="226"/>
      <c r="G647" s="225"/>
      <c r="H647" s="225"/>
      <c r="I647" s="225"/>
      <c r="J647" s="225"/>
      <c r="K647" s="225"/>
      <c r="L647" s="227"/>
      <c r="M647" s="225"/>
      <c r="N647" s="225"/>
      <c r="O647" s="290" t="s">
        <v>2831</v>
      </c>
      <c r="P647" s="258" t="s">
        <v>2832</v>
      </c>
      <c r="Q647" s="154">
        <v>400</v>
      </c>
      <c r="R647" s="231"/>
      <c r="S647" s="232"/>
      <c r="T647" s="225"/>
      <c r="U647" s="233"/>
      <c r="V647" s="165"/>
      <c r="W647" s="234" t="s">
        <v>40</v>
      </c>
      <c r="X647" s="164"/>
      <c r="Y647" s="148"/>
      <c r="Z647" s="338">
        <v>46235</v>
      </c>
    </row>
    <row r="648" spans="1:26" s="163" customFormat="1" ht="21.6" hidden="1" customHeight="1">
      <c r="A648" s="177" t="str">
        <f t="shared" si="23"/>
        <v>Aug13-11</v>
      </c>
      <c r="B648" s="225">
        <f>IFERROR(VLOOKUP(A648,PLAN!B:AA,5,0),"")</f>
        <v>11133764</v>
      </c>
      <c r="C648" s="225" t="str">
        <f>IFERROR(VLOOKUP(A648,PLAN!B:AA,6,0),"")</f>
        <v>1456050-Q-A</v>
      </c>
      <c r="D648" s="225" t="str">
        <f>IFERROR(VLOOKUP(A648,PLAN!B:AA,7,0),"")</f>
        <v>STM180-18S CN</v>
      </c>
      <c r="E648" s="225" t="str">
        <f>IFERROR(VLOOKUP(A648,PLAN!B:AA,4,0),"")</f>
        <v>1001929213</v>
      </c>
      <c r="F648" s="226">
        <f>IFERROR(VLOOKUP(A648,PLAN!B:AA,9,0),"")</f>
        <v>46253</v>
      </c>
      <c r="G648" s="225" t="str">
        <f>IFERROR(VLOOKUP(A648,PLAN!B:AA,10,0),"")</f>
        <v>0103578292</v>
      </c>
      <c r="H648" s="225" t="str">
        <f>IFERROR(VLOOKUP(A648,PLAN!B:AA,11,0),"")</f>
        <v>260727A11A</v>
      </c>
      <c r="I648" s="225">
        <f>IFERROR(VLOOKUP(A648,PLAN!B:AA,12,0),"")</f>
        <v>1672</v>
      </c>
      <c r="J648" s="225" t="str">
        <f>IFERROR(VLOOKUP(A648,PLAN!B:AA,15,0),"")</f>
        <v>China</v>
      </c>
      <c r="K648" s="225">
        <f>IFERROR(VLOOKUP(A648,PLAN!B:AA,23,0),"")</f>
        <v>0</v>
      </c>
      <c r="L648" s="227">
        <f>IFERROR(VLOOKUP(A648,PLAN!B:AA,24,0),"")</f>
        <v>0</v>
      </c>
      <c r="M648" s="225" t="str">
        <f>IFERROR(VLOOKUP(A648,PLAN!B:AA,3,0),"")</f>
        <v>2332451-0-C-CN</v>
      </c>
      <c r="N648" s="225">
        <f>IFERROR(VLOOKUP(A648,PLAN!B:AA,2,0),"")</f>
        <v>12125025</v>
      </c>
      <c r="O648" s="290" t="s">
        <v>2833</v>
      </c>
      <c r="P648" s="337" t="s">
        <v>2834</v>
      </c>
      <c r="Q648" s="154">
        <v>216</v>
      </c>
      <c r="R648" s="231" t="str">
        <f>IFERROR(VLOOKUP(P648,[6]Sheet1!$F:$I,4,),"")</f>
        <v/>
      </c>
      <c r="S648" s="232">
        <f>IFERROR(VLOOKUP(A648,PLAN!B:AA,19,0),"")</f>
        <v>46235</v>
      </c>
      <c r="T648" s="225" t="str">
        <f>IFERROR(VLOOKUP(A648,PLAN!B:AA,20,0),"")</f>
        <v>M6</v>
      </c>
      <c r="U648" s="233"/>
      <c r="V648" s="165"/>
      <c r="W648" s="234" t="str">
        <f>IFERROR(VLOOKUP(A648,PLAN!B:AB,21,),"")</f>
        <v>F2</v>
      </c>
      <c r="X648" s="164"/>
      <c r="Y648" s="148" t="s">
        <v>2731</v>
      </c>
      <c r="Z648" s="338">
        <f>VLOOKUP(Y648,PLAN!B:AI,19,0)</f>
        <v>46235</v>
      </c>
    </row>
    <row r="649" spans="1:26" s="163" customFormat="1" ht="21.6" hidden="1" customHeight="1">
      <c r="A649" s="177"/>
      <c r="B649" s="225"/>
      <c r="C649" s="225"/>
      <c r="D649" s="225"/>
      <c r="E649" s="225"/>
      <c r="F649" s="226"/>
      <c r="G649" s="225"/>
      <c r="H649" s="225"/>
      <c r="I649" s="225"/>
      <c r="J649" s="225"/>
      <c r="K649" s="225"/>
      <c r="L649" s="227"/>
      <c r="M649" s="225"/>
      <c r="N649" s="225"/>
      <c r="O649" s="290" t="s">
        <v>2835</v>
      </c>
      <c r="P649" s="337" t="s">
        <v>2836</v>
      </c>
      <c r="Q649" s="154">
        <v>214</v>
      </c>
      <c r="R649" s="231" t="str">
        <f>IFERROR(VLOOKUP(P649,[6]Sheet1!$F:$I,4,),"")</f>
        <v/>
      </c>
      <c r="S649" s="232"/>
      <c r="T649" s="225"/>
      <c r="U649" s="233"/>
      <c r="V649" s="165"/>
      <c r="W649" s="234" t="s">
        <v>45</v>
      </c>
      <c r="X649" s="164"/>
      <c r="Y649" s="148"/>
      <c r="Z649" s="338">
        <v>46235</v>
      </c>
    </row>
    <row r="650" spans="1:26" s="163" customFormat="1" ht="21.6" hidden="1" customHeight="1">
      <c r="A650" s="177"/>
      <c r="B650" s="225"/>
      <c r="C650" s="225"/>
      <c r="D650" s="225"/>
      <c r="E650" s="225"/>
      <c r="F650" s="226"/>
      <c r="G650" s="225"/>
      <c r="H650" s="225"/>
      <c r="I650" s="225"/>
      <c r="J650" s="225"/>
      <c r="K650" s="225"/>
      <c r="L650" s="227"/>
      <c r="M650" s="225"/>
      <c r="N650" s="225"/>
      <c r="O650" s="290" t="s">
        <v>2837</v>
      </c>
      <c r="P650" s="337" t="s">
        <v>2838</v>
      </c>
      <c r="Q650" s="154">
        <v>214</v>
      </c>
      <c r="R650" s="231" t="str">
        <f>IFERROR(VLOOKUP(P650,[6]Sheet1!$F:$I,4,),"")</f>
        <v/>
      </c>
      <c r="S650" s="232"/>
      <c r="T650" s="225"/>
      <c r="U650" s="233"/>
      <c r="V650" s="165"/>
      <c r="W650" s="234" t="s">
        <v>45</v>
      </c>
      <c r="X650" s="164"/>
      <c r="Y650" s="148"/>
      <c r="Z650" s="338">
        <v>46235</v>
      </c>
    </row>
    <row r="651" spans="1:26" s="163" customFormat="1" ht="21.6" hidden="1" customHeight="1">
      <c r="A651" s="177"/>
      <c r="B651" s="225"/>
      <c r="C651" s="225"/>
      <c r="D651" s="225"/>
      <c r="E651" s="225"/>
      <c r="F651" s="226"/>
      <c r="G651" s="225"/>
      <c r="H651" s="225"/>
      <c r="I651" s="225"/>
      <c r="J651" s="225"/>
      <c r="K651" s="225"/>
      <c r="L651" s="227"/>
      <c r="M651" s="225"/>
      <c r="N651" s="225"/>
      <c r="O651" s="290" t="s">
        <v>2839</v>
      </c>
      <c r="P651" s="337" t="s">
        <v>2840</v>
      </c>
      <c r="Q651" s="154">
        <v>216</v>
      </c>
      <c r="R651" s="231" t="str">
        <f>IFERROR(VLOOKUP(P651,[6]Sheet1!$F:$I,4,),"")</f>
        <v/>
      </c>
      <c r="S651" s="232"/>
      <c r="T651" s="225"/>
      <c r="U651" s="233"/>
      <c r="V651" s="165"/>
      <c r="W651" s="234" t="s">
        <v>45</v>
      </c>
      <c r="X651" s="164"/>
      <c r="Y651" s="148"/>
      <c r="Z651" s="338">
        <v>46235</v>
      </c>
    </row>
    <row r="652" spans="1:26" s="163" customFormat="1" ht="21.6" hidden="1" customHeight="1">
      <c r="A652" s="177"/>
      <c r="B652" s="225"/>
      <c r="C652" s="225"/>
      <c r="D652" s="225"/>
      <c r="E652" s="225"/>
      <c r="F652" s="226"/>
      <c r="G652" s="225"/>
      <c r="H652" s="225"/>
      <c r="I652" s="225"/>
      <c r="J652" s="225"/>
      <c r="K652" s="225"/>
      <c r="L652" s="227"/>
      <c r="M652" s="225"/>
      <c r="N652" s="225"/>
      <c r="O652" s="290" t="s">
        <v>2841</v>
      </c>
      <c r="P652" s="257" t="s">
        <v>2842</v>
      </c>
      <c r="Q652" s="154">
        <v>216</v>
      </c>
      <c r="R652" s="231" t="str">
        <f>IFERROR(VLOOKUP(P652,[6]Sheet1!$F:$I,4,),"")</f>
        <v/>
      </c>
      <c r="S652" s="232"/>
      <c r="T652" s="225"/>
      <c r="U652" s="233"/>
      <c r="V652" s="165"/>
      <c r="W652" s="234" t="s">
        <v>45</v>
      </c>
      <c r="X652" s="164"/>
      <c r="Y652" s="148"/>
      <c r="Z652" s="338">
        <v>46235</v>
      </c>
    </row>
    <row r="653" spans="1:26" s="163" customFormat="1" ht="21.6" hidden="1" customHeight="1">
      <c r="A653" s="177"/>
      <c r="B653" s="225"/>
      <c r="C653" s="225"/>
      <c r="D653" s="225"/>
      <c r="E653" s="225"/>
      <c r="F653" s="226"/>
      <c r="G653" s="225"/>
      <c r="H653" s="225"/>
      <c r="I653" s="225"/>
      <c r="J653" s="225"/>
      <c r="K653" s="225"/>
      <c r="L653" s="227"/>
      <c r="M653" s="225"/>
      <c r="N653" s="225"/>
      <c r="O653" s="290" t="s">
        <v>2843</v>
      </c>
      <c r="P653" s="257" t="s">
        <v>2844</v>
      </c>
      <c r="Q653" s="154">
        <v>216</v>
      </c>
      <c r="R653" s="231" t="str">
        <f>IFERROR(VLOOKUP(P653,[6]Sheet1!$F:$I,4,),"")</f>
        <v/>
      </c>
      <c r="S653" s="232"/>
      <c r="T653" s="225"/>
      <c r="U653" s="233"/>
      <c r="V653" s="165"/>
      <c r="W653" s="234" t="s">
        <v>45</v>
      </c>
      <c r="X653" s="164"/>
      <c r="Y653" s="148"/>
      <c r="Z653" s="338">
        <v>46235</v>
      </c>
    </row>
    <row r="654" spans="1:26" s="163" customFormat="1" ht="21.6" hidden="1" customHeight="1">
      <c r="A654" s="177"/>
      <c r="B654" s="225"/>
      <c r="C654" s="225"/>
      <c r="D654" s="225"/>
      <c r="E654" s="225"/>
      <c r="F654" s="226"/>
      <c r="G654" s="225"/>
      <c r="H654" s="225"/>
      <c r="I654" s="225"/>
      <c r="J654" s="225"/>
      <c r="K654" s="225"/>
      <c r="L654" s="227"/>
      <c r="M654" s="225"/>
      <c r="N654" s="225"/>
      <c r="O654" s="290" t="s">
        <v>1905</v>
      </c>
      <c r="P654" s="337" t="s">
        <v>1906</v>
      </c>
      <c r="Q654" s="154">
        <v>166</v>
      </c>
      <c r="R654" s="231" t="str">
        <f>IFERROR(VLOOKUP(P654,[6]Sheet1!$F:$I,4,),"")</f>
        <v/>
      </c>
      <c r="S654" s="232"/>
      <c r="T654" s="225"/>
      <c r="U654" s="233"/>
      <c r="V654" s="165"/>
      <c r="W654" s="234" t="s">
        <v>45</v>
      </c>
      <c r="X654" s="164"/>
      <c r="Y654" s="148"/>
      <c r="Z654" s="338">
        <v>46235</v>
      </c>
    </row>
    <row r="655" spans="1:26" s="163" customFormat="1" ht="21.6" hidden="1" customHeight="1">
      <c r="A655" s="177"/>
      <c r="B655" s="225"/>
      <c r="C655" s="225"/>
      <c r="D655" s="225"/>
      <c r="E655" s="225"/>
      <c r="F655" s="226"/>
      <c r="G655" s="225"/>
      <c r="H655" s="225"/>
      <c r="I655" s="225"/>
      <c r="J655" s="225"/>
      <c r="K655" s="225"/>
      <c r="L655" s="227"/>
      <c r="M655" s="225"/>
      <c r="N655" s="225"/>
      <c r="O655" s="290" t="s">
        <v>2845</v>
      </c>
      <c r="P655" s="337" t="s">
        <v>2846</v>
      </c>
      <c r="Q655" s="154">
        <f>I648-Q648-Q649-Q650-Q651-Q652-Q653-Q654</f>
        <v>214</v>
      </c>
      <c r="R655" s="231" t="str">
        <f>IFERROR(VLOOKUP(P655,[6]Sheet1!$F:$I,4,),"")</f>
        <v/>
      </c>
      <c r="S655" s="232"/>
      <c r="T655" s="225"/>
      <c r="U655" s="233"/>
      <c r="V655" s="165"/>
      <c r="W655" s="234" t="s">
        <v>45</v>
      </c>
      <c r="X655" s="164"/>
      <c r="Y655" s="148"/>
      <c r="Z655" s="338">
        <v>46235</v>
      </c>
    </row>
    <row r="656" spans="1:26" s="163" customFormat="1" ht="21.6" hidden="1" customHeight="1">
      <c r="A656" s="177" t="str">
        <f t="shared" si="23"/>
        <v>Aug13-12</v>
      </c>
      <c r="B656" s="225">
        <f>IFERROR(VLOOKUP(A656,PLAN!B:AA,5,0),"")</f>
        <v>11133764</v>
      </c>
      <c r="C656" s="225" t="str">
        <f>IFERROR(VLOOKUP(A656,PLAN!B:AA,6,0),"")</f>
        <v>1456050-Q-A</v>
      </c>
      <c r="D656" s="225" t="str">
        <f>IFERROR(VLOOKUP(A656,PLAN!B:AA,7,0),"")</f>
        <v>STM180-18S CN</v>
      </c>
      <c r="E656" s="225" t="str">
        <f>IFERROR(VLOOKUP(A656,PLAN!B:AA,4,0),"")</f>
        <v>1001929215</v>
      </c>
      <c r="F656" s="226">
        <f>IFERROR(VLOOKUP(A656,PLAN!B:AA,9,0),"")</f>
        <v>46253</v>
      </c>
      <c r="G656" s="225" t="str">
        <f>IFERROR(VLOOKUP(A656,PLAN!B:AA,10,0),"")</f>
        <v>0103578293</v>
      </c>
      <c r="H656" s="225" t="str">
        <f>IFERROR(VLOOKUP(A656,PLAN!B:AA,11,0),"")</f>
        <v>260727A12A</v>
      </c>
      <c r="I656" s="225">
        <f>IFERROR(VLOOKUP(A656,PLAN!B:AA,12,0),"")</f>
        <v>1508</v>
      </c>
      <c r="J656" s="225" t="str">
        <f>IFERROR(VLOOKUP(A656,PLAN!B:AA,15,0),"")</f>
        <v>China</v>
      </c>
      <c r="K656" s="225">
        <f>IFERROR(VLOOKUP(A656,PLAN!B:AA,23,0),"")</f>
        <v>3</v>
      </c>
      <c r="L656" s="227">
        <f>IFERROR(VLOOKUP(A656,PLAN!B:AA,24,0),"")</f>
        <v>0</v>
      </c>
      <c r="M656" s="225" t="str">
        <f>IFERROR(VLOOKUP(A656,PLAN!B:AA,3,0),"")</f>
        <v>2332451-0-C-CN</v>
      </c>
      <c r="N656" s="225">
        <f>IFERROR(VLOOKUP(A656,PLAN!B:AA,2,0),"")</f>
        <v>12125025</v>
      </c>
      <c r="O656" s="290" t="s">
        <v>2847</v>
      </c>
      <c r="P656" s="257" t="s">
        <v>2848</v>
      </c>
      <c r="Q656" s="154">
        <v>216</v>
      </c>
      <c r="R656" s="231" t="str">
        <f>IFERROR(VLOOKUP(P656,[6]Sheet1!$F:$I,4,),"")</f>
        <v/>
      </c>
      <c r="S656" s="232">
        <f>IFERROR(VLOOKUP(A656,PLAN!B:AA,19,0),"")</f>
        <v>46235</v>
      </c>
      <c r="T656" s="225" t="str">
        <f>IFERROR(VLOOKUP(A656,PLAN!B:AA,20,0),"")</f>
        <v>M6</v>
      </c>
      <c r="U656" s="233"/>
      <c r="V656" s="165"/>
      <c r="W656" s="234" t="str">
        <f>IFERROR(VLOOKUP(A656,PLAN!B:AB,21,),"")</f>
        <v>F2</v>
      </c>
      <c r="X656" s="164"/>
      <c r="Y656" s="148" t="s">
        <v>2732</v>
      </c>
      <c r="Z656" s="338">
        <f>VLOOKUP(Y656,PLAN!B:AI,19,0)</f>
        <v>46235</v>
      </c>
    </row>
    <row r="657" spans="1:26" s="163" customFormat="1" ht="21.6" hidden="1" customHeight="1">
      <c r="A657" s="177"/>
      <c r="B657" s="225"/>
      <c r="C657" s="225"/>
      <c r="D657" s="225"/>
      <c r="E657" s="225"/>
      <c r="F657" s="226"/>
      <c r="G657" s="225"/>
      <c r="H657" s="225"/>
      <c r="I657" s="225"/>
      <c r="J657" s="225"/>
      <c r="K657" s="225"/>
      <c r="L657" s="227"/>
      <c r="M657" s="225"/>
      <c r="N657" s="225"/>
      <c r="O657" s="290" t="s">
        <v>2849</v>
      </c>
      <c r="P657" s="257" t="s">
        <v>2850</v>
      </c>
      <c r="Q657" s="154">
        <v>216</v>
      </c>
      <c r="R657" s="231" t="str">
        <f>IFERROR(VLOOKUP(P657,[6]Sheet1!$F:$I,4,),"")</f>
        <v/>
      </c>
      <c r="S657" s="232"/>
      <c r="T657" s="225"/>
      <c r="U657" s="233"/>
      <c r="V657" s="165"/>
      <c r="W657" s="234" t="s">
        <v>45</v>
      </c>
      <c r="X657" s="164"/>
      <c r="Y657" s="148"/>
      <c r="Z657" s="338">
        <v>46235</v>
      </c>
    </row>
    <row r="658" spans="1:26" s="163" customFormat="1" ht="21.6" hidden="1" customHeight="1">
      <c r="A658" s="177"/>
      <c r="B658" s="225"/>
      <c r="C658" s="225"/>
      <c r="D658" s="225"/>
      <c r="E658" s="225"/>
      <c r="F658" s="226"/>
      <c r="G658" s="225"/>
      <c r="H658" s="225"/>
      <c r="I658" s="225"/>
      <c r="J658" s="225"/>
      <c r="K658" s="225"/>
      <c r="L658" s="227"/>
      <c r="M658" s="225"/>
      <c r="N658" s="225"/>
      <c r="O658" s="290" t="s">
        <v>2851</v>
      </c>
      <c r="P658" s="257" t="s">
        <v>2852</v>
      </c>
      <c r="Q658" s="154">
        <v>216</v>
      </c>
      <c r="R658" s="231" t="str">
        <f>IFERROR(VLOOKUP(P658,[6]Sheet1!$F:$I,4,),"")</f>
        <v/>
      </c>
      <c r="S658" s="232"/>
      <c r="T658" s="225"/>
      <c r="U658" s="233"/>
      <c r="V658" s="165"/>
      <c r="W658" s="234" t="s">
        <v>45</v>
      </c>
      <c r="X658" s="164"/>
      <c r="Y658" s="148"/>
      <c r="Z658" s="338">
        <v>46235</v>
      </c>
    </row>
    <row r="659" spans="1:26" s="163" customFormat="1" ht="21.6" hidden="1" customHeight="1">
      <c r="A659" s="177"/>
      <c r="B659" s="225"/>
      <c r="C659" s="225"/>
      <c r="D659" s="225"/>
      <c r="E659" s="225"/>
      <c r="F659" s="226"/>
      <c r="G659" s="225"/>
      <c r="H659" s="225"/>
      <c r="I659" s="225"/>
      <c r="J659" s="225"/>
      <c r="K659" s="225"/>
      <c r="L659" s="227"/>
      <c r="M659" s="225"/>
      <c r="N659" s="225"/>
      <c r="O659" s="290" t="s">
        <v>2853</v>
      </c>
      <c r="P659" s="257" t="s">
        <v>2854</v>
      </c>
      <c r="Q659" s="154">
        <v>215</v>
      </c>
      <c r="R659" s="231" t="str">
        <f>IFERROR(VLOOKUP(P659,[6]Sheet1!$F:$I,4,),"")</f>
        <v/>
      </c>
      <c r="S659" s="232"/>
      <c r="T659" s="225"/>
      <c r="U659" s="233"/>
      <c r="V659" s="165"/>
      <c r="W659" s="234" t="s">
        <v>45</v>
      </c>
      <c r="X659" s="164"/>
      <c r="Y659" s="148"/>
      <c r="Z659" s="338">
        <v>46235</v>
      </c>
    </row>
    <row r="660" spans="1:26" s="163" customFormat="1" ht="21.6" hidden="1" customHeight="1">
      <c r="A660" s="177"/>
      <c r="B660" s="225"/>
      <c r="C660" s="225"/>
      <c r="D660" s="225"/>
      <c r="E660" s="225"/>
      <c r="F660" s="226"/>
      <c r="G660" s="225"/>
      <c r="H660" s="225"/>
      <c r="I660" s="225"/>
      <c r="J660" s="225"/>
      <c r="K660" s="225"/>
      <c r="L660" s="227"/>
      <c r="M660" s="225"/>
      <c r="N660" s="225"/>
      <c r="O660" s="290" t="s">
        <v>2855</v>
      </c>
      <c r="P660" s="337" t="s">
        <v>2856</v>
      </c>
      <c r="Q660" s="154">
        <v>216</v>
      </c>
      <c r="R660" s="231" t="str">
        <f>IFERROR(VLOOKUP(P660,[6]Sheet1!$F:$I,4,),"")</f>
        <v/>
      </c>
      <c r="S660" s="232"/>
      <c r="T660" s="225"/>
      <c r="U660" s="233"/>
      <c r="V660" s="165"/>
      <c r="W660" s="234" t="s">
        <v>45</v>
      </c>
      <c r="X660" s="164"/>
      <c r="Y660" s="148"/>
      <c r="Z660" s="338">
        <v>46235</v>
      </c>
    </row>
    <row r="661" spans="1:26" s="163" customFormat="1" ht="21.6" hidden="1" customHeight="1">
      <c r="A661" s="177"/>
      <c r="B661" s="225"/>
      <c r="C661" s="225"/>
      <c r="D661" s="225"/>
      <c r="E661" s="225"/>
      <c r="F661" s="226"/>
      <c r="G661" s="225"/>
      <c r="H661" s="225"/>
      <c r="I661" s="225"/>
      <c r="J661" s="225"/>
      <c r="K661" s="225"/>
      <c r="L661" s="227"/>
      <c r="M661" s="225"/>
      <c r="N661" s="225"/>
      <c r="O661" s="290" t="s">
        <v>2857</v>
      </c>
      <c r="P661" s="257" t="s">
        <v>2858</v>
      </c>
      <c r="Q661" s="154">
        <v>216</v>
      </c>
      <c r="R661" s="231" t="str">
        <f>IFERROR(VLOOKUP(P661,[6]Sheet1!$F:$I,4,),"")</f>
        <v/>
      </c>
      <c r="S661" s="232"/>
      <c r="T661" s="225"/>
      <c r="U661" s="233"/>
      <c r="V661" s="165"/>
      <c r="W661" s="234" t="s">
        <v>45</v>
      </c>
      <c r="X661" s="164"/>
      <c r="Y661" s="148"/>
      <c r="Z661" s="338">
        <v>46235</v>
      </c>
    </row>
    <row r="662" spans="1:26" s="163" customFormat="1" ht="21.6" hidden="1" customHeight="1">
      <c r="A662" s="177"/>
      <c r="B662" s="225"/>
      <c r="C662" s="225"/>
      <c r="D662" s="225"/>
      <c r="E662" s="225"/>
      <c r="F662" s="226"/>
      <c r="G662" s="225"/>
      <c r="H662" s="225"/>
      <c r="I662" s="225"/>
      <c r="J662" s="225"/>
      <c r="K662" s="225"/>
      <c r="L662" s="227"/>
      <c r="M662" s="225"/>
      <c r="N662" s="225"/>
      <c r="O662" s="290" t="s">
        <v>2859</v>
      </c>
      <c r="P662" s="257" t="s">
        <v>2860</v>
      </c>
      <c r="Q662" s="154">
        <v>213</v>
      </c>
      <c r="R662" s="231" t="str">
        <f>IFERROR(VLOOKUP(P662,[6]Sheet1!$F:$I,4,),"")</f>
        <v/>
      </c>
      <c r="S662" s="232"/>
      <c r="T662" s="225"/>
      <c r="U662" s="233"/>
      <c r="V662" s="165"/>
      <c r="W662" s="234" t="s">
        <v>45</v>
      </c>
      <c r="X662" s="164"/>
      <c r="Y662" s="148"/>
      <c r="Z662" s="338">
        <v>46235</v>
      </c>
    </row>
    <row r="663" spans="1:26" s="163" customFormat="1" ht="21.6" hidden="1" customHeight="1">
      <c r="A663" s="177" t="str">
        <f t="shared" ref="A663" si="35">Y663</f>
        <v>Aug13-13</v>
      </c>
      <c r="B663" s="225">
        <f>IFERROR(VLOOKUP(A663,PLAN!B:AA,5,0),"")</f>
        <v>11132336</v>
      </c>
      <c r="C663" s="225" t="str">
        <f>IFERROR(VLOOKUP(A663,PLAN!B:AA,6,0),"")</f>
        <v>1731162-F-A</v>
      </c>
      <c r="D663" s="225" t="str">
        <f>IFERROR(VLOOKUP(A663,PLAN!B:AA,7,0),"")</f>
        <v>AHW14R313S US</v>
      </c>
      <c r="E663" s="225" t="str">
        <f>IFERROR(VLOOKUP(A663,PLAN!B:AA,4,0),"")</f>
        <v>1001929216</v>
      </c>
      <c r="F663" s="226">
        <f>IFERROR(VLOOKUP(A663,PLAN!B:AA,9,0),"")</f>
        <v>46247</v>
      </c>
      <c r="G663" s="225" t="str">
        <f>IFERROR(VLOOKUP(A663,PLAN!B:AA,10,0),"")</f>
        <v>0103578294</v>
      </c>
      <c r="H663" s="225" t="str">
        <f>IFERROR(VLOOKUP(A663,PLAN!B:AA,11,0),"")</f>
        <v>260727A13A</v>
      </c>
      <c r="I663" s="225">
        <f>IFERROR(VLOOKUP(A663,PLAN!B:AA,12,0),"")</f>
        <v>10</v>
      </c>
      <c r="J663" s="225" t="str">
        <f>IFERROR(VLOOKUP(A663,PLAN!B:AA,15,0),"")</f>
        <v>USA</v>
      </c>
      <c r="K663" s="225">
        <f>IFERROR(VLOOKUP(A663,PLAN!B:AA,23,0),"")</f>
        <v>0</v>
      </c>
      <c r="L663" s="227">
        <f>IFERROR(VLOOKUP(A663,PLAN!B:AA,24,0),"")</f>
        <v>0</v>
      </c>
      <c r="M663" s="225" t="str">
        <f>IFERROR(VLOOKUP(A663,PLAN!B:AA,3,0),"")</f>
        <v>2032219-A-CB</v>
      </c>
      <c r="N663" s="225">
        <f>IFERROR(VLOOKUP(A663,PLAN!B:AA,2,0),"")</f>
        <v>12114298</v>
      </c>
      <c r="O663" s="290" t="s">
        <v>895</v>
      </c>
      <c r="P663" s="337" t="s">
        <v>896</v>
      </c>
      <c r="Q663" s="337">
        <f t="shared" ref="Q663" si="36">I663</f>
        <v>10</v>
      </c>
      <c r="R663" s="231" t="str">
        <f>IFERROR(VLOOKUP(P663,[6]Sheet1!$F:$I,4,),"")</f>
        <v/>
      </c>
      <c r="S663" s="232">
        <f>IFERROR(VLOOKUP(A663,PLAN!B:AA,19,0),"")</f>
        <v>46235</v>
      </c>
      <c r="T663" s="225" t="str">
        <f>IFERROR(VLOOKUP(A663,PLAN!B:AA,20,0),"")</f>
        <v>M7</v>
      </c>
      <c r="U663" s="233"/>
      <c r="V663" s="165"/>
      <c r="W663" s="234" t="str">
        <f>IFERROR(VLOOKUP(A663,PLAN!B:AB,21,),"")</f>
        <v>F2</v>
      </c>
      <c r="X663" s="164"/>
      <c r="Y663" s="148" t="s">
        <v>2733</v>
      </c>
      <c r="Z663" s="338">
        <f>VLOOKUP(Y663,PLAN!B:AI,19,0)</f>
        <v>46235</v>
      </c>
    </row>
    <row r="664" spans="1:26" s="163" customFormat="1" ht="21.6" hidden="1" customHeight="1">
      <c r="A664" s="177" t="str">
        <f t="shared" si="23"/>
        <v>Aug13-14</v>
      </c>
      <c r="B664" s="225">
        <f>IFERROR(VLOOKUP(A664,PLAN!B:AA,5,0),"")</f>
        <v>11134951</v>
      </c>
      <c r="C664" s="225" t="str">
        <f>IFERROR(VLOOKUP(A664,PLAN!B:AA,6,0),"")</f>
        <v>2131567-0-A</v>
      </c>
      <c r="D664" s="225" t="str">
        <f>IFERROR(VLOOKUP(A664,PLAN!B:AA,7,0),"")</f>
        <v>AHW14R313P MDR</v>
      </c>
      <c r="E664" s="225" t="str">
        <f>IFERROR(VLOOKUP(A664,PLAN!B:AA,4,0),"")</f>
        <v>1001929217</v>
      </c>
      <c r="F664" s="226">
        <f>IFERROR(VLOOKUP(A664,PLAN!B:AA,9,0),"")</f>
        <v>46247</v>
      </c>
      <c r="G664" s="225" t="str">
        <f>IFERROR(VLOOKUP(A664,PLAN!B:AA,10,0),"")</f>
        <v>0103578295</v>
      </c>
      <c r="H664" s="225" t="str">
        <f>IFERROR(VLOOKUP(A664,PLAN!B:AA,11,0),"")</f>
        <v>260727A14A</v>
      </c>
      <c r="I664" s="225">
        <f>IFERROR(VLOOKUP(A664,PLAN!B:AA,12,0),"")</f>
        <v>20</v>
      </c>
      <c r="J664" s="225" t="str">
        <f>IFERROR(VLOOKUP(A664,PLAN!B:AA,15,0),"")</f>
        <v>Oversea</v>
      </c>
      <c r="K664" s="225">
        <f>IFERROR(VLOOKUP(A664,PLAN!B:AA,23,0),"")</f>
        <v>0</v>
      </c>
      <c r="L664" s="227">
        <f>IFERROR(VLOOKUP(A664,PLAN!B:AA,24,0),"")</f>
        <v>0</v>
      </c>
      <c r="M664" s="225" t="str">
        <f>IFERROR(VLOOKUP(A664,PLAN!B:AA,3,0),"")</f>
        <v>2032220-A-CB</v>
      </c>
      <c r="N664" s="225">
        <f>IFERROR(VLOOKUP(A664,PLAN!B:AA,2,0),"")</f>
        <v>12114299</v>
      </c>
      <c r="O664" s="290" t="s">
        <v>1105</v>
      </c>
      <c r="P664" s="337" t="s">
        <v>1106</v>
      </c>
      <c r="Q664" s="154">
        <v>1</v>
      </c>
      <c r="R664" s="231" t="str">
        <f>IFERROR(VLOOKUP(P664,[6]Sheet1!$F:$I,4,),"")</f>
        <v/>
      </c>
      <c r="S664" s="232">
        <f>IFERROR(VLOOKUP(A664,PLAN!B:AA,19,0),"")</f>
        <v>46235</v>
      </c>
      <c r="T664" s="225" t="str">
        <f>IFERROR(VLOOKUP(A664,PLAN!B:AA,20,0),"")</f>
        <v>M7</v>
      </c>
      <c r="U664" s="233"/>
      <c r="V664" s="165"/>
      <c r="W664" s="234" t="str">
        <f>IFERROR(VLOOKUP(A664,PLAN!B:AB,21,),"")</f>
        <v>F2</v>
      </c>
      <c r="X664" s="164"/>
      <c r="Y664" s="148" t="s">
        <v>2734</v>
      </c>
      <c r="Z664" s="338">
        <f>VLOOKUP(Y664,PLAN!B:AI,19,0)</f>
        <v>46235</v>
      </c>
    </row>
    <row r="665" spans="1:26" s="163" customFormat="1" ht="21.6" hidden="1" customHeight="1">
      <c r="A665" s="177">
        <f t="shared" si="23"/>
        <v>0</v>
      </c>
      <c r="B665" s="225" t="str">
        <f>IFERROR(VLOOKUP(A665,PLAN!B:AA,5,0),"")</f>
        <v/>
      </c>
      <c r="C665" s="225" t="str">
        <f>IFERROR(VLOOKUP(A665,PLAN!B:AA,6,0),"")</f>
        <v/>
      </c>
      <c r="D665" s="225" t="str">
        <f>IFERROR(VLOOKUP(A665,PLAN!B:AA,7,0),"")</f>
        <v/>
      </c>
      <c r="E665" s="225" t="str">
        <f>IFERROR(VLOOKUP(A665,PLAN!B:AA,4,0),"")</f>
        <v/>
      </c>
      <c r="F665" s="226" t="str">
        <f>IFERROR(VLOOKUP(A665,PLAN!B:AA,9,0),"")</f>
        <v/>
      </c>
      <c r="G665" s="225" t="str">
        <f>IFERROR(VLOOKUP(A665,PLAN!B:AA,10,0),"")</f>
        <v/>
      </c>
      <c r="H665" s="225" t="str">
        <f>IFERROR(VLOOKUP(A665,PLAN!B:AA,11,0),"")</f>
        <v/>
      </c>
      <c r="I665" s="225" t="str">
        <f>IFERROR(VLOOKUP(A665,PLAN!B:AA,12,0),"")</f>
        <v/>
      </c>
      <c r="J665" s="225" t="str">
        <f>IFERROR(VLOOKUP(A665,PLAN!B:AA,15,0),"")</f>
        <v/>
      </c>
      <c r="K665" s="225" t="str">
        <f>IFERROR(VLOOKUP(A665,PLAN!B:AA,23,0),"")</f>
        <v/>
      </c>
      <c r="L665" s="227" t="str">
        <f>IFERROR(VLOOKUP(A665,PLAN!B:AA,24,0),"")</f>
        <v/>
      </c>
      <c r="M665" s="225" t="str">
        <f>IFERROR(VLOOKUP(A665,PLAN!B:AA,3,0),"")</f>
        <v/>
      </c>
      <c r="N665" s="225" t="str">
        <f>IFERROR(VLOOKUP(A665,PLAN!B:AA,2,0),"")</f>
        <v/>
      </c>
      <c r="O665" s="290" t="s">
        <v>2861</v>
      </c>
      <c r="P665" s="258" t="s">
        <v>2862</v>
      </c>
      <c r="Q665" s="154">
        <f>I664-Q664</f>
        <v>19</v>
      </c>
      <c r="R665" s="231" t="str">
        <f>IFERROR(VLOOKUP(P665,[6]Sheet1!$F:$I,4,),"")</f>
        <v>N1-24</v>
      </c>
      <c r="S665" s="232" t="str">
        <f>IFERROR(VLOOKUP(A665,PLAN!B:AA,19,0),"")</f>
        <v/>
      </c>
      <c r="T665" s="225" t="str">
        <f>IFERROR(VLOOKUP(A665,PLAN!B:AA,20,0),"")</f>
        <v/>
      </c>
      <c r="U665" s="233"/>
      <c r="V665" s="165"/>
      <c r="W665" s="234" t="s">
        <v>45</v>
      </c>
      <c r="X665" s="164"/>
      <c r="Y665" s="148"/>
      <c r="Z665" s="338">
        <v>46235</v>
      </c>
    </row>
    <row r="666" spans="1:26" s="163" customFormat="1" ht="21.6" hidden="1" customHeight="1">
      <c r="A666" s="177" t="str">
        <f t="shared" si="23"/>
        <v>Aug13-15</v>
      </c>
      <c r="B666" s="225">
        <f>IFERROR(VLOOKUP(A666,PLAN!B:AA,5,0),"")</f>
        <v>11134949</v>
      </c>
      <c r="C666" s="225" t="str">
        <f>IFERROR(VLOOKUP(A666,PLAN!B:AA,6,0),"")</f>
        <v>2131565-0-A</v>
      </c>
      <c r="D666" s="225" t="str">
        <f>IFERROR(VLOOKUP(A666,PLAN!B:AA,7,0),"")</f>
        <v>AHW14R013P MDR</v>
      </c>
      <c r="E666" s="225" t="str">
        <f>IFERROR(VLOOKUP(A666,PLAN!B:AA,4,0),"")</f>
        <v>1001929218</v>
      </c>
      <c r="F666" s="226">
        <f>IFERROR(VLOOKUP(A666,PLAN!B:AA,9,0),"")</f>
        <v>46247</v>
      </c>
      <c r="G666" s="225" t="str">
        <f>IFERROR(VLOOKUP(A666,PLAN!B:AA,10,0),"")</f>
        <v>0103578296</v>
      </c>
      <c r="H666" s="225" t="str">
        <f>IFERROR(VLOOKUP(A666,PLAN!B:AA,11,0),"")</f>
        <v>260727A15A</v>
      </c>
      <c r="I666" s="225">
        <f>IFERROR(VLOOKUP(A666,PLAN!B:AA,12,0),"")</f>
        <v>30</v>
      </c>
      <c r="J666" s="225" t="str">
        <f>IFERROR(VLOOKUP(A666,PLAN!B:AA,15,0),"")</f>
        <v>Oversea</v>
      </c>
      <c r="K666" s="225">
        <f>IFERROR(VLOOKUP(A666,PLAN!B:AA,23,0),"")</f>
        <v>0</v>
      </c>
      <c r="L666" s="227">
        <f>IFERROR(VLOOKUP(A666,PLAN!B:AA,24,0),"")</f>
        <v>0</v>
      </c>
      <c r="M666" s="225" t="str">
        <f>IFERROR(VLOOKUP(A666,PLAN!B:AA,3,0),"")</f>
        <v>2032218-A-CB</v>
      </c>
      <c r="N666" s="225">
        <f>IFERROR(VLOOKUP(A666,PLAN!B:AA,2,0),"")</f>
        <v>12114297</v>
      </c>
      <c r="O666" s="290" t="s">
        <v>1433</v>
      </c>
      <c r="P666" s="337" t="s">
        <v>1434</v>
      </c>
      <c r="Q666" s="337">
        <f t="shared" ref="Q666:Q708" si="37">I666</f>
        <v>30</v>
      </c>
      <c r="R666" s="231" t="str">
        <f>IFERROR(VLOOKUP(P666,[6]Sheet1!$F:$I,4,),"")</f>
        <v/>
      </c>
      <c r="S666" s="232">
        <f>IFERROR(VLOOKUP(A666,PLAN!B:AA,19,0),"")</f>
        <v>46235</v>
      </c>
      <c r="T666" s="225" t="str">
        <f>IFERROR(VLOOKUP(A666,PLAN!B:AA,20,0),"")</f>
        <v>M7</v>
      </c>
      <c r="U666" s="233"/>
      <c r="V666" s="165"/>
      <c r="W666" s="234" t="str">
        <f>IFERROR(VLOOKUP(A666,PLAN!B:AB,21,),"")</f>
        <v>F2</v>
      </c>
      <c r="X666" s="164"/>
      <c r="Y666" s="148" t="s">
        <v>2735</v>
      </c>
      <c r="Z666" s="338">
        <f>VLOOKUP(Y666,PLAN!B:AI,19,0)</f>
        <v>46235</v>
      </c>
    </row>
    <row r="667" spans="1:26" s="163" customFormat="1" ht="21.6" hidden="1" customHeight="1">
      <c r="A667" s="177" t="str">
        <f t="shared" si="23"/>
        <v>Aug13-16</v>
      </c>
      <c r="B667" s="225">
        <f>IFERROR(VLOOKUP(A667,PLAN!B:AA,5,0),"")</f>
        <v>11135011</v>
      </c>
      <c r="C667" s="225" t="str">
        <f>IFERROR(VLOOKUP(A667,PLAN!B:AA,6,0),"")</f>
        <v>2331264-0-AK</v>
      </c>
      <c r="D667" s="225" t="str">
        <f>IFERROR(VLOOKUP(A667,PLAN!B:AA,7,0),"")</f>
        <v>AG149001 MDR</v>
      </c>
      <c r="E667" s="225" t="str">
        <f>IFERROR(VLOOKUP(A667,PLAN!B:AA,4,0),"")</f>
        <v>1001929219</v>
      </c>
      <c r="F667" s="226">
        <f>IFERROR(VLOOKUP(A667,PLAN!B:AA,9,0),"")</f>
        <v>46247</v>
      </c>
      <c r="G667" s="225" t="str">
        <f>IFERROR(VLOOKUP(A667,PLAN!B:AA,10,0),"")</f>
        <v>0103578297</v>
      </c>
      <c r="H667" s="225" t="str">
        <f>IFERROR(VLOOKUP(A667,PLAN!B:AA,11,0),"")</f>
        <v>260727A16A</v>
      </c>
      <c r="I667" s="225">
        <f>IFERROR(VLOOKUP(A667,PLAN!B:AA,12,0),"")</f>
        <v>120</v>
      </c>
      <c r="J667" s="225" t="str">
        <f>IFERROR(VLOOKUP(A667,PLAN!B:AA,15,0),"")</f>
        <v>Oversea</v>
      </c>
      <c r="K667" s="225">
        <f>IFERROR(VLOOKUP(A667,PLAN!B:AA,23,0),"")</f>
        <v>0</v>
      </c>
      <c r="L667" s="227">
        <f>IFERROR(VLOOKUP(A667,PLAN!B:AA,24,0),"")</f>
        <v>0</v>
      </c>
      <c r="M667" s="225" t="str">
        <f>IFERROR(VLOOKUP(A667,PLAN!B:AA,3,0),"")</f>
        <v>1832373-0-CK</v>
      </c>
      <c r="N667" s="225">
        <f>IFERROR(VLOOKUP(A667,PLAN!B:AA,2,0),"")</f>
        <v>12001365</v>
      </c>
      <c r="O667" s="290" t="s">
        <v>1431</v>
      </c>
      <c r="P667" s="337" t="s">
        <v>1432</v>
      </c>
      <c r="Q667" s="337">
        <f t="shared" si="37"/>
        <v>120</v>
      </c>
      <c r="R667" s="231" t="str">
        <f>IFERROR(VLOOKUP(P667,[6]Sheet1!$F:$I,4,),"")</f>
        <v/>
      </c>
      <c r="S667" s="232">
        <f>IFERROR(VLOOKUP(A667,PLAN!B:AA,19,0),"")</f>
        <v>46235</v>
      </c>
      <c r="T667" s="225" t="str">
        <f>IFERROR(VLOOKUP(A667,PLAN!B:AA,20,0),"")</f>
        <v>M7</v>
      </c>
      <c r="U667" s="233"/>
      <c r="V667" s="165"/>
      <c r="W667" s="234" t="str">
        <f>IFERROR(VLOOKUP(A667,PLAN!B:AB,21,),"")</f>
        <v>F2</v>
      </c>
      <c r="X667" s="164"/>
      <c r="Y667" s="148" t="s">
        <v>2736</v>
      </c>
      <c r="Z667" s="338">
        <f>VLOOKUP(Y667,PLAN!B:AI,19,0)</f>
        <v>46235</v>
      </c>
    </row>
    <row r="668" spans="1:26" s="163" customFormat="1" ht="21.6" hidden="1" customHeight="1">
      <c r="A668" s="177" t="str">
        <f t="shared" si="23"/>
        <v>Aug13-17</v>
      </c>
      <c r="B668" s="225">
        <f>IFERROR(VLOOKUP(A668,PLAN!B:AA,5,0),"")</f>
        <v>11135011</v>
      </c>
      <c r="C668" s="225" t="str">
        <f>IFERROR(VLOOKUP(A668,PLAN!B:AA,6,0),"")</f>
        <v>2331264-0-AK</v>
      </c>
      <c r="D668" s="225" t="str">
        <f>IFERROR(VLOOKUP(A668,PLAN!B:AA,7,0),"")</f>
        <v>AG149001 MDR</v>
      </c>
      <c r="E668" s="225" t="str">
        <f>IFERROR(VLOOKUP(A668,PLAN!B:AA,4,0),"")</f>
        <v>1001929220</v>
      </c>
      <c r="F668" s="226">
        <f>IFERROR(VLOOKUP(A668,PLAN!B:AA,9,0),"")</f>
        <v>46247</v>
      </c>
      <c r="G668" s="225" t="str">
        <f>IFERROR(VLOOKUP(A668,PLAN!B:AA,10,0),"")</f>
        <v>0103578299</v>
      </c>
      <c r="H668" s="225" t="str">
        <f>IFERROR(VLOOKUP(A668,PLAN!B:AA,11,0),"")</f>
        <v>260727A17A</v>
      </c>
      <c r="I668" s="225">
        <f>IFERROR(VLOOKUP(A668,PLAN!B:AA,12,0),"")</f>
        <v>25</v>
      </c>
      <c r="J668" s="225" t="str">
        <f>IFERROR(VLOOKUP(A668,PLAN!B:AA,15,0),"")</f>
        <v>Oversea</v>
      </c>
      <c r="K668" s="225">
        <f>IFERROR(VLOOKUP(A668,PLAN!B:AA,23,0),"")</f>
        <v>0</v>
      </c>
      <c r="L668" s="227">
        <f>IFERROR(VLOOKUP(A668,PLAN!B:AA,24,0),"")</f>
        <v>0</v>
      </c>
      <c r="M668" s="225" t="str">
        <f>IFERROR(VLOOKUP(A668,PLAN!B:AA,3,0),"")</f>
        <v>1832373-0-CK</v>
      </c>
      <c r="N668" s="225">
        <f>IFERROR(VLOOKUP(A668,PLAN!B:AA,2,0),"")</f>
        <v>12001365</v>
      </c>
      <c r="O668" s="290" t="s">
        <v>1431</v>
      </c>
      <c r="P668" s="337" t="s">
        <v>1432</v>
      </c>
      <c r="Q668" s="337">
        <f t="shared" si="37"/>
        <v>25</v>
      </c>
      <c r="R668" s="231" t="str">
        <f>IFERROR(VLOOKUP(P668,[6]Sheet1!$F:$I,4,),"")</f>
        <v/>
      </c>
      <c r="S668" s="232">
        <f>IFERROR(VLOOKUP(A668,PLAN!B:AA,19,0),"")</f>
        <v>46235</v>
      </c>
      <c r="T668" s="225" t="str">
        <f>IFERROR(VLOOKUP(A668,PLAN!B:AA,20,0),"")</f>
        <v>M7</v>
      </c>
      <c r="U668" s="233"/>
      <c r="V668" s="165"/>
      <c r="W668" s="234" t="str">
        <f>IFERROR(VLOOKUP(A668,PLAN!B:AB,21,),"")</f>
        <v>F2</v>
      </c>
      <c r="X668" s="164"/>
      <c r="Y668" s="148" t="s">
        <v>2737</v>
      </c>
      <c r="Z668" s="338">
        <f>VLOOKUP(Y668,PLAN!B:AI,19,0)</f>
        <v>46235</v>
      </c>
    </row>
    <row r="669" spans="1:26" s="163" customFormat="1" ht="21.6" hidden="1" customHeight="1">
      <c r="A669" s="177" t="str">
        <f t="shared" si="23"/>
        <v>Aug13-18</v>
      </c>
      <c r="B669" s="225">
        <f>IFERROR(VLOOKUP(A669,PLAN!B:AA,5,0),"")</f>
        <v>11134949</v>
      </c>
      <c r="C669" s="225" t="str">
        <f>IFERROR(VLOOKUP(A669,PLAN!B:AA,6,0),"")</f>
        <v>2131565-0-A</v>
      </c>
      <c r="D669" s="225" t="str">
        <f>IFERROR(VLOOKUP(A669,PLAN!B:AA,7,0),"")</f>
        <v>AHW14R013P MDR</v>
      </c>
      <c r="E669" s="225" t="str">
        <f>IFERROR(VLOOKUP(A669,PLAN!B:AA,4,0),"")</f>
        <v>1001929221</v>
      </c>
      <c r="F669" s="226">
        <f>IFERROR(VLOOKUP(A669,PLAN!B:AA,9,0),"")</f>
        <v>46247</v>
      </c>
      <c r="G669" s="225" t="str">
        <f>IFERROR(VLOOKUP(A669,PLAN!B:AA,10,0),"")</f>
        <v>0103578300</v>
      </c>
      <c r="H669" s="225" t="str">
        <f>IFERROR(VLOOKUP(A669,PLAN!B:AA,11,0),"")</f>
        <v>260727A18A</v>
      </c>
      <c r="I669" s="225">
        <f>IFERROR(VLOOKUP(A669,PLAN!B:AA,12,0),"")</f>
        <v>50</v>
      </c>
      <c r="J669" s="225" t="str">
        <f>IFERROR(VLOOKUP(A669,PLAN!B:AA,15,0),"")</f>
        <v>Oversea</v>
      </c>
      <c r="K669" s="225">
        <f>IFERROR(VLOOKUP(A669,PLAN!B:AA,23,0),"")</f>
        <v>0</v>
      </c>
      <c r="L669" s="227">
        <f>IFERROR(VLOOKUP(A669,PLAN!B:AA,24,0),"")</f>
        <v>0</v>
      </c>
      <c r="M669" s="225" t="str">
        <f>IFERROR(VLOOKUP(A669,PLAN!B:AA,3,0),"")</f>
        <v>2032218-A-CB</v>
      </c>
      <c r="N669" s="225">
        <f>IFERROR(VLOOKUP(A669,PLAN!B:AA,2,0),"")</f>
        <v>12114297</v>
      </c>
      <c r="O669" s="290" t="s">
        <v>1433</v>
      </c>
      <c r="P669" s="337" t="s">
        <v>1434</v>
      </c>
      <c r="Q669" s="337">
        <f t="shared" si="37"/>
        <v>50</v>
      </c>
      <c r="R669" s="231" t="str">
        <f>IFERROR(VLOOKUP(P669,[6]Sheet1!$F:$I,4,),"")</f>
        <v/>
      </c>
      <c r="S669" s="232">
        <f>IFERROR(VLOOKUP(A669,PLAN!B:AA,19,0),"")</f>
        <v>46235</v>
      </c>
      <c r="T669" s="225" t="str">
        <f>IFERROR(VLOOKUP(A669,PLAN!B:AA,20,0),"")</f>
        <v>M7</v>
      </c>
      <c r="U669" s="233"/>
      <c r="V669" s="165"/>
      <c r="W669" s="234" t="str">
        <f>IFERROR(VLOOKUP(A669,PLAN!B:AB,21,),"")</f>
        <v>F2</v>
      </c>
      <c r="X669" s="164"/>
      <c r="Y669" s="148" t="s">
        <v>2738</v>
      </c>
      <c r="Z669" s="338">
        <f>VLOOKUP(Y669,PLAN!B:AI,19,0)</f>
        <v>46235</v>
      </c>
    </row>
    <row r="670" spans="1:26" s="163" customFormat="1" ht="21.6" hidden="1" customHeight="1">
      <c r="A670" s="177" t="str">
        <f t="shared" si="23"/>
        <v>Aug13-19</v>
      </c>
      <c r="B670" s="225">
        <f>IFERROR(VLOOKUP(A670,PLAN!B:AA,5,0),"")</f>
        <v>11135011</v>
      </c>
      <c r="C670" s="225" t="str">
        <f>IFERROR(VLOOKUP(A670,PLAN!B:AA,6,0),"")</f>
        <v>2331264-0-AK</v>
      </c>
      <c r="D670" s="225" t="str">
        <f>IFERROR(VLOOKUP(A670,PLAN!B:AA,7,0),"")</f>
        <v>AG149001 MDR</v>
      </c>
      <c r="E670" s="225" t="str">
        <f>IFERROR(VLOOKUP(A670,PLAN!B:AA,4,0),"")</f>
        <v>1001929222</v>
      </c>
      <c r="F670" s="226">
        <f>IFERROR(VLOOKUP(A670,PLAN!B:AA,9,0),"")</f>
        <v>46247</v>
      </c>
      <c r="G670" s="225" t="str">
        <f>IFERROR(VLOOKUP(A670,PLAN!B:AA,10,0),"")</f>
        <v>0103578301</v>
      </c>
      <c r="H670" s="225" t="str">
        <f>IFERROR(VLOOKUP(A670,PLAN!B:AA,11,0),"")</f>
        <v>260727A19A</v>
      </c>
      <c r="I670" s="225">
        <f>IFERROR(VLOOKUP(A670,PLAN!B:AA,12,0),"")</f>
        <v>75</v>
      </c>
      <c r="J670" s="225" t="str">
        <f>IFERROR(VLOOKUP(A670,PLAN!B:AA,15,0),"")</f>
        <v>Oversea</v>
      </c>
      <c r="K670" s="225">
        <f>IFERROR(VLOOKUP(A670,PLAN!B:AA,23,0),"")</f>
        <v>10</v>
      </c>
      <c r="L670" s="227">
        <f>IFERROR(VLOOKUP(A670,PLAN!B:AA,24,0),"")</f>
        <v>0</v>
      </c>
      <c r="M670" s="225" t="str">
        <f>IFERROR(VLOOKUP(A670,PLAN!B:AA,3,0),"")</f>
        <v>1832373-0-CK</v>
      </c>
      <c r="N670" s="225">
        <f>IFERROR(VLOOKUP(A670,PLAN!B:AA,2,0),"")</f>
        <v>12001365</v>
      </c>
      <c r="O670" s="290" t="s">
        <v>1431</v>
      </c>
      <c r="P670" s="337" t="s">
        <v>1432</v>
      </c>
      <c r="Q670" s="337">
        <f t="shared" si="37"/>
        <v>75</v>
      </c>
      <c r="R670" s="231" t="str">
        <f>IFERROR(VLOOKUP(P670,[6]Sheet1!$F:$I,4,),"")</f>
        <v/>
      </c>
      <c r="S670" s="232">
        <f>IFERROR(VLOOKUP(A670,PLAN!B:AA,19,0),"")</f>
        <v>46235</v>
      </c>
      <c r="T670" s="225" t="str">
        <f>IFERROR(VLOOKUP(A670,PLAN!B:AA,20,0),"")</f>
        <v>M7</v>
      </c>
      <c r="U670" s="233"/>
      <c r="V670" s="165"/>
      <c r="W670" s="234" t="str">
        <f>IFERROR(VLOOKUP(A670,PLAN!B:AB,21,),"")</f>
        <v>F2</v>
      </c>
      <c r="X670" s="164"/>
      <c r="Y670" s="148" t="s">
        <v>2739</v>
      </c>
      <c r="Z670" s="338">
        <f>VLOOKUP(Y670,PLAN!B:AI,19,0)</f>
        <v>46235</v>
      </c>
    </row>
    <row r="671" spans="1:26" s="163" customFormat="1" ht="21.6" hidden="1" customHeight="1">
      <c r="A671" s="177" t="str">
        <f t="shared" si="23"/>
        <v>Aug13-20</v>
      </c>
      <c r="B671" s="225">
        <f>IFERROR(VLOOKUP(A671,PLAN!B:AA,5,0),"")</f>
        <v>11134949</v>
      </c>
      <c r="C671" s="225" t="str">
        <f>IFERROR(VLOOKUP(A671,PLAN!B:AA,6,0),"")</f>
        <v>2131565-0-A</v>
      </c>
      <c r="D671" s="225" t="str">
        <f>IFERROR(VLOOKUP(A671,PLAN!B:AA,7,0),"")</f>
        <v>AHW14R013P MDR</v>
      </c>
      <c r="E671" s="225" t="str">
        <f>IFERROR(VLOOKUP(A671,PLAN!B:AA,4,0),"")</f>
        <v>1001929223</v>
      </c>
      <c r="F671" s="226">
        <f>IFERROR(VLOOKUP(A671,PLAN!B:AA,9,0),"")</f>
        <v>46247</v>
      </c>
      <c r="G671" s="225" t="str">
        <f>IFERROR(VLOOKUP(A671,PLAN!B:AA,10,0),"")</f>
        <v>0103578302</v>
      </c>
      <c r="H671" s="225" t="str">
        <f>IFERROR(VLOOKUP(A671,PLAN!B:AA,11,0),"")</f>
        <v>260727A20A</v>
      </c>
      <c r="I671" s="225">
        <f>IFERROR(VLOOKUP(A671,PLAN!B:AA,12,0),"")</f>
        <v>90</v>
      </c>
      <c r="J671" s="225" t="str">
        <f>IFERROR(VLOOKUP(A671,PLAN!B:AA,15,0),"")</f>
        <v>Oversea</v>
      </c>
      <c r="K671" s="225">
        <f>IFERROR(VLOOKUP(A671,PLAN!B:AA,23,0),"")</f>
        <v>0</v>
      </c>
      <c r="L671" s="227">
        <f>IFERROR(VLOOKUP(A671,PLAN!B:AA,24,0),"")</f>
        <v>0</v>
      </c>
      <c r="M671" s="225" t="str">
        <f>IFERROR(VLOOKUP(A671,PLAN!B:AA,3,0),"")</f>
        <v>2032218-A-CB</v>
      </c>
      <c r="N671" s="225">
        <f>IFERROR(VLOOKUP(A671,PLAN!B:AA,2,0),"")</f>
        <v>12114297</v>
      </c>
      <c r="O671" s="290" t="s">
        <v>1433</v>
      </c>
      <c r="P671" s="337" t="s">
        <v>1434</v>
      </c>
      <c r="Q671" s="154">
        <v>56</v>
      </c>
      <c r="R671" s="231" t="str">
        <f>IFERROR(VLOOKUP(P671,[6]Sheet1!$F:$I,4,),"")</f>
        <v/>
      </c>
      <c r="S671" s="232">
        <f>IFERROR(VLOOKUP(A671,PLAN!B:AA,19,0),"")</f>
        <v>46235</v>
      </c>
      <c r="T671" s="225" t="str">
        <f>IFERROR(VLOOKUP(A671,PLAN!B:AA,20,0),"")</f>
        <v>M7</v>
      </c>
      <c r="U671" s="233"/>
      <c r="V671" s="165"/>
      <c r="W671" s="234" t="str">
        <f>IFERROR(VLOOKUP(A671,PLAN!B:AB,21,),"")</f>
        <v>F2</v>
      </c>
      <c r="X671" s="164"/>
      <c r="Y671" s="148" t="s">
        <v>2740</v>
      </c>
      <c r="Z671" s="338">
        <f>VLOOKUP(Y671,PLAN!B:AI,19,0)</f>
        <v>46235</v>
      </c>
    </row>
    <row r="672" spans="1:26" s="163" customFormat="1" ht="21.6" hidden="1" customHeight="1">
      <c r="A672" s="177"/>
      <c r="B672" s="225"/>
      <c r="C672" s="225"/>
      <c r="D672" s="225"/>
      <c r="E672" s="225"/>
      <c r="F672" s="226"/>
      <c r="G672" s="225"/>
      <c r="H672" s="225"/>
      <c r="I672" s="225"/>
      <c r="J672" s="225"/>
      <c r="K672" s="225"/>
      <c r="L672" s="227"/>
      <c r="M672" s="225"/>
      <c r="N672" s="225"/>
      <c r="O672" s="290" t="s">
        <v>2863</v>
      </c>
      <c r="P672" s="337" t="s">
        <v>2864</v>
      </c>
      <c r="Q672" s="154">
        <f>I671-Q671</f>
        <v>34</v>
      </c>
      <c r="R672" s="231"/>
      <c r="S672" s="232"/>
      <c r="T672" s="225"/>
      <c r="U672" s="233"/>
      <c r="V672" s="165"/>
      <c r="W672" s="234" t="s">
        <v>45</v>
      </c>
      <c r="X672" s="164"/>
      <c r="Y672" s="148"/>
      <c r="Z672" s="338">
        <v>46235</v>
      </c>
    </row>
    <row r="673" spans="1:26" s="163" customFormat="1" ht="21.6" hidden="1" customHeight="1">
      <c r="A673" s="177" t="str">
        <f t="shared" si="23"/>
        <v>Aug13-21</v>
      </c>
      <c r="B673" s="225">
        <f>IFERROR(VLOOKUP(A673,PLAN!B:AA,5,0),"")</f>
        <v>11131249</v>
      </c>
      <c r="C673" s="225" t="str">
        <f>IFERROR(VLOOKUP(A673,PLAN!B:AA,6,0),"")</f>
        <v>2331234-A-A</v>
      </c>
      <c r="D673" s="225" t="str">
        <f>IFERROR(VLOOKUP(A673,PLAN!B:AA,7,0),"")</f>
        <v>WAMS-180-16ST NOCE</v>
      </c>
      <c r="E673" s="225" t="str">
        <f>IFERROR(VLOOKUP(A673,PLAN!B:AA,4,0),"")</f>
        <v>1001929224</v>
      </c>
      <c r="F673" s="226">
        <f>IFERROR(VLOOKUP(A673,PLAN!B:AA,9,0),"")</f>
        <v>46247</v>
      </c>
      <c r="G673" s="225" t="str">
        <f>IFERROR(VLOOKUP(A673,PLAN!B:AA,10,0),"")</f>
        <v>0103578303</v>
      </c>
      <c r="H673" s="225" t="str">
        <f>IFERROR(VLOOKUP(A673,PLAN!B:AA,11,0),"")</f>
        <v>260727A21A</v>
      </c>
      <c r="I673" s="225">
        <f>IFERROR(VLOOKUP(A673,PLAN!B:AA,12,0),"")</f>
        <v>30</v>
      </c>
      <c r="J673" s="225" t="str">
        <f>IFERROR(VLOOKUP(A673,PLAN!B:AA,15,0),"")</f>
        <v>Australia</v>
      </c>
      <c r="K673" s="225">
        <f>IFERROR(VLOOKUP(A673,PLAN!B:AA,23,0),"")</f>
        <v>0</v>
      </c>
      <c r="L673" s="227">
        <f>IFERROR(VLOOKUP(A673,PLAN!B:AA,24,0),"")</f>
        <v>0</v>
      </c>
      <c r="M673" s="225" t="str">
        <f>IFERROR(VLOOKUP(A673,PLAN!B:AA,3,0),"")</f>
        <v>1832355-A-C</v>
      </c>
      <c r="N673" s="225">
        <f>IFERROR(VLOOKUP(A673,PLAN!B:AA,2,0),"")</f>
        <v>12111081</v>
      </c>
      <c r="O673" s="290" t="s">
        <v>1231</v>
      </c>
      <c r="P673" s="257" t="s">
        <v>1232</v>
      </c>
      <c r="Q673" s="337">
        <f t="shared" si="37"/>
        <v>30</v>
      </c>
      <c r="R673" s="231" t="str">
        <f>IFERROR(VLOOKUP(P673,[6]Sheet1!$F:$I,4,),"")</f>
        <v>P101</v>
      </c>
      <c r="S673" s="232">
        <f>IFERROR(VLOOKUP(A673,PLAN!B:AA,19,0),"")</f>
        <v>46235</v>
      </c>
      <c r="T673" s="225" t="str">
        <f>IFERROR(VLOOKUP(A673,PLAN!B:AA,20,0),"")</f>
        <v>M7</v>
      </c>
      <c r="U673" s="233"/>
      <c r="V673" s="165"/>
      <c r="W673" s="234" t="str">
        <f>IFERROR(VLOOKUP(A673,PLAN!B:AB,21,),"")</f>
        <v>F2</v>
      </c>
      <c r="X673" s="164"/>
      <c r="Y673" s="148" t="s">
        <v>2741</v>
      </c>
      <c r="Z673" s="338">
        <f>VLOOKUP(Y673,PLAN!B:AI,19,0)</f>
        <v>46235</v>
      </c>
    </row>
    <row r="674" spans="1:26" s="163" customFormat="1" ht="21.6" hidden="1" customHeight="1">
      <c r="A674" s="177" t="str">
        <f t="shared" si="23"/>
        <v>Aug13-22</v>
      </c>
      <c r="B674" s="225">
        <f>IFERROR(VLOOKUP(A674,PLAN!B:AA,5,0),"")</f>
        <v>11127820</v>
      </c>
      <c r="C674" s="225" t="str">
        <f>IFERROR(VLOOKUP(A674,PLAN!B:AA,6,0),"")</f>
        <v>2131618-B-A</v>
      </c>
      <c r="D674" s="225" t="str">
        <f>IFERROR(VLOOKUP(A674,PLAN!B:AA,7,0),"")</f>
        <v>WAIN-CKI-200 NO CE</v>
      </c>
      <c r="E674" s="225" t="str">
        <f>IFERROR(VLOOKUP(A674,PLAN!B:AA,4,0),"")</f>
        <v>1001929225</v>
      </c>
      <c r="F674" s="226">
        <f>IFERROR(VLOOKUP(A674,PLAN!B:AA,9,0),"")</f>
        <v>46247</v>
      </c>
      <c r="G674" s="225" t="str">
        <f>IFERROR(VLOOKUP(A674,PLAN!B:AA,10,0),"")</f>
        <v>0103578304</v>
      </c>
      <c r="H674" s="225" t="str">
        <f>IFERROR(VLOOKUP(A674,PLAN!B:AA,11,0),"")</f>
        <v>260727A22A</v>
      </c>
      <c r="I674" s="225">
        <f>IFERROR(VLOOKUP(A674,PLAN!B:AA,12,0),"")</f>
        <v>30</v>
      </c>
      <c r="J674" s="225" t="str">
        <f>IFERROR(VLOOKUP(A674,PLAN!B:AA,15,0),"")</f>
        <v>Australia</v>
      </c>
      <c r="K674" s="225">
        <f>IFERROR(VLOOKUP(A674,PLAN!B:AA,23,0),"")</f>
        <v>0</v>
      </c>
      <c r="L674" s="227">
        <f>IFERROR(VLOOKUP(A674,PLAN!B:AA,24,0),"")</f>
        <v>0</v>
      </c>
      <c r="M674" s="225" t="str">
        <f>IFERROR(VLOOKUP(A674,PLAN!B:AA,3,0),"")</f>
        <v>1832339-A-C</v>
      </c>
      <c r="N674" s="225">
        <f>IFERROR(VLOOKUP(A674,PLAN!B:AA,2,0),"")</f>
        <v>12114364</v>
      </c>
      <c r="O674" s="290" t="s">
        <v>1974</v>
      </c>
      <c r="P674" s="337" t="s">
        <v>1975</v>
      </c>
      <c r="Q674" s="337">
        <f t="shared" si="37"/>
        <v>30</v>
      </c>
      <c r="R674" s="231" t="str">
        <f>IFERROR(VLOOKUP(P674,[6]Sheet1!$F:$I,4,),"")</f>
        <v/>
      </c>
      <c r="S674" s="232">
        <f>IFERROR(VLOOKUP(A674,PLAN!B:AA,19,0),"")</f>
        <v>46235</v>
      </c>
      <c r="T674" s="225" t="str">
        <f>IFERROR(VLOOKUP(A674,PLAN!B:AA,20,0),"")</f>
        <v>M7</v>
      </c>
      <c r="U674" s="233"/>
      <c r="V674" s="165"/>
      <c r="W674" s="234" t="str">
        <f>IFERROR(VLOOKUP(A674,PLAN!B:AB,21,),"")</f>
        <v>F2</v>
      </c>
      <c r="X674" s="164"/>
      <c r="Y674" s="148" t="s">
        <v>2742</v>
      </c>
      <c r="Z674" s="338">
        <f>VLOOKUP(Y674,PLAN!B:AI,19,0)</f>
        <v>46235</v>
      </c>
    </row>
    <row r="675" spans="1:26" s="163" customFormat="1" ht="21.6" hidden="1" customHeight="1">
      <c r="A675" s="177" t="str">
        <f t="shared" si="23"/>
        <v>Aug13-23</v>
      </c>
      <c r="B675" s="225">
        <f>IFERROR(VLOOKUP(A675,PLAN!B:AA,5,0),"")</f>
        <v>11127824</v>
      </c>
      <c r="C675" s="225" t="str">
        <f>IFERROR(VLOOKUP(A675,PLAN!B:AA,6,0),"")</f>
        <v>2131622-B-A</v>
      </c>
      <c r="D675" s="225" t="str">
        <f>IFERROR(VLOOKUP(A675,PLAN!B:AA,7,0),"")</f>
        <v>WAIN-CKI-008-200 NO CE</v>
      </c>
      <c r="E675" s="225" t="str">
        <f>IFERROR(VLOOKUP(A675,PLAN!B:AA,4,0),"")</f>
        <v>1001929226</v>
      </c>
      <c r="F675" s="226">
        <f>IFERROR(VLOOKUP(A675,PLAN!B:AA,9,0),"")</f>
        <v>46247</v>
      </c>
      <c r="G675" s="225" t="str">
        <f>IFERROR(VLOOKUP(A675,PLAN!B:AA,10,0),"")</f>
        <v>0103578305</v>
      </c>
      <c r="H675" s="225" t="str">
        <f>IFERROR(VLOOKUP(A675,PLAN!B:AA,11,0),"")</f>
        <v>260727A23A</v>
      </c>
      <c r="I675" s="225">
        <f>IFERROR(VLOOKUP(A675,PLAN!B:AA,12,0),"")</f>
        <v>6</v>
      </c>
      <c r="J675" s="225" t="str">
        <f>IFERROR(VLOOKUP(A675,PLAN!B:AA,15,0),"")</f>
        <v>Australia</v>
      </c>
      <c r="K675" s="225">
        <f>IFERROR(VLOOKUP(A675,PLAN!B:AA,23,0),"")</f>
        <v>0</v>
      </c>
      <c r="L675" s="227">
        <f>IFERROR(VLOOKUP(A675,PLAN!B:AA,24,0),"")</f>
        <v>0</v>
      </c>
      <c r="M675" s="225" t="str">
        <f>IFERROR(VLOOKUP(A675,PLAN!B:AA,3,0),"")</f>
        <v>1832345-A-C</v>
      </c>
      <c r="N675" s="225">
        <f>IFERROR(VLOOKUP(A675,PLAN!B:AA,2,0),"")</f>
        <v>12114370</v>
      </c>
      <c r="O675" s="290" t="s">
        <v>1277</v>
      </c>
      <c r="P675" s="257" t="s">
        <v>1278</v>
      </c>
      <c r="Q675" s="337">
        <f t="shared" si="37"/>
        <v>6</v>
      </c>
      <c r="R675" s="231" t="str">
        <f>IFERROR(VLOOKUP(P675,[6]Sheet1!$F:$I,4,),"")</f>
        <v/>
      </c>
      <c r="S675" s="232">
        <f>IFERROR(VLOOKUP(A675,PLAN!B:AA,19,0),"")</f>
        <v>46235</v>
      </c>
      <c r="T675" s="225" t="str">
        <f>IFERROR(VLOOKUP(A675,PLAN!B:AA,20,0),"")</f>
        <v>M7</v>
      </c>
      <c r="U675" s="233"/>
      <c r="V675" s="165"/>
      <c r="W675" s="234" t="str">
        <f>IFERROR(VLOOKUP(A675,PLAN!B:AB,21,),"")</f>
        <v>F2</v>
      </c>
      <c r="X675" s="164"/>
      <c r="Y675" s="148" t="s">
        <v>2743</v>
      </c>
      <c r="Z675" s="338">
        <f>VLOOKUP(Y675,PLAN!B:AI,19,0)</f>
        <v>46235</v>
      </c>
    </row>
    <row r="676" spans="1:26" s="163" customFormat="1" ht="21.6" hidden="1" customHeight="1">
      <c r="A676" s="177" t="str">
        <f t="shared" si="23"/>
        <v>Aug13-24</v>
      </c>
      <c r="B676" s="225">
        <f>IFERROR(VLOOKUP(A676,PLAN!B:AA,5,0),"")</f>
        <v>11127220</v>
      </c>
      <c r="C676" s="225" t="str">
        <f>IFERROR(VLOOKUP(A676,PLAN!B:AA,6,0),"")</f>
        <v>2131628-B-A</v>
      </c>
      <c r="D676" s="225" t="str">
        <f>IFERROR(VLOOKUP(A676,PLAN!B:AA,7,0),"")</f>
        <v>AIN-CKI-200-B-SFT NO CE</v>
      </c>
      <c r="E676" s="225" t="str">
        <f>IFERROR(VLOOKUP(A676,PLAN!B:AA,4,0),"")</f>
        <v>1001929227</v>
      </c>
      <c r="F676" s="226">
        <f>IFERROR(VLOOKUP(A676,PLAN!B:AA,9,0),"")</f>
        <v>46247</v>
      </c>
      <c r="G676" s="225" t="str">
        <f>IFERROR(VLOOKUP(A676,PLAN!B:AA,10,0),"")</f>
        <v>0103578306</v>
      </c>
      <c r="H676" s="225" t="str">
        <f>IFERROR(VLOOKUP(A676,PLAN!B:AA,11,0),"")</f>
        <v>260727A24A</v>
      </c>
      <c r="I676" s="225">
        <f>IFERROR(VLOOKUP(A676,PLAN!B:AA,12,0),"")</f>
        <v>8</v>
      </c>
      <c r="J676" s="225" t="str">
        <f>IFERROR(VLOOKUP(A676,PLAN!B:AA,15,0),"")</f>
        <v>Australia</v>
      </c>
      <c r="K676" s="225">
        <f>IFERROR(VLOOKUP(A676,PLAN!B:AA,23,0),"")</f>
        <v>0</v>
      </c>
      <c r="L676" s="227">
        <f>IFERROR(VLOOKUP(A676,PLAN!B:AA,24,0),"")</f>
        <v>0</v>
      </c>
      <c r="M676" s="225" t="str">
        <f>IFERROR(VLOOKUP(A676,PLAN!B:AA,3,0),"")</f>
        <v>1832350-A-C</v>
      </c>
      <c r="N676" s="225">
        <f>IFERROR(VLOOKUP(A676,PLAN!B:AA,2,0),"")</f>
        <v>12114377</v>
      </c>
      <c r="O676" s="290" t="s">
        <v>2224</v>
      </c>
      <c r="P676" s="257" t="s">
        <v>2225</v>
      </c>
      <c r="Q676" s="337">
        <f t="shared" si="37"/>
        <v>8</v>
      </c>
      <c r="R676" s="231" t="str">
        <f>IFERROR(VLOOKUP(P676,[6]Sheet1!$F:$I,4,),"")</f>
        <v/>
      </c>
      <c r="S676" s="232">
        <f>IFERROR(VLOOKUP(A676,PLAN!B:AA,19,0),"")</f>
        <v>46235</v>
      </c>
      <c r="T676" s="225" t="str">
        <f>IFERROR(VLOOKUP(A676,PLAN!B:AA,20,0),"")</f>
        <v>M7</v>
      </c>
      <c r="U676" s="233"/>
      <c r="V676" s="165"/>
      <c r="W676" s="234" t="str">
        <f>IFERROR(VLOOKUP(A676,PLAN!B:AB,21,),"")</f>
        <v>F2</v>
      </c>
      <c r="X676" s="164"/>
      <c r="Y676" s="148" t="s">
        <v>2744</v>
      </c>
      <c r="Z676" s="338">
        <f>VLOOKUP(Y676,PLAN!B:AI,19,0)</f>
        <v>46235</v>
      </c>
    </row>
    <row r="677" spans="1:26" s="163" customFormat="1" ht="21.6" hidden="1" customHeight="1">
      <c r="A677" s="177" t="str">
        <f t="shared" si="23"/>
        <v>Aug13-25</v>
      </c>
      <c r="B677" s="225">
        <f>IFERROR(VLOOKUP(A677,PLAN!B:AA,5,0),"")</f>
        <v>11127219</v>
      </c>
      <c r="C677" s="225" t="str">
        <f>IFERROR(VLOOKUP(A677,PLAN!B:AA,6,0),"")</f>
        <v>2131627-B-A</v>
      </c>
      <c r="D677" s="225" t="str">
        <f>IFERROR(VLOOKUP(A677,PLAN!B:AA,7,0),"")</f>
        <v>WAIN-CKI-18-200-BS NO CE</v>
      </c>
      <c r="E677" s="225" t="str">
        <f>IFERROR(VLOOKUP(A677,PLAN!B:AA,4,0),"")</f>
        <v>1001929228</v>
      </c>
      <c r="F677" s="226">
        <f>IFERROR(VLOOKUP(A677,PLAN!B:AA,9,0),"")</f>
        <v>46247</v>
      </c>
      <c r="G677" s="225" t="str">
        <f>IFERROR(VLOOKUP(A677,PLAN!B:AA,10,0),"")</f>
        <v>0103578307</v>
      </c>
      <c r="H677" s="225" t="str">
        <f>IFERROR(VLOOKUP(A677,PLAN!B:AA,11,0),"")</f>
        <v>260727A25A</v>
      </c>
      <c r="I677" s="225">
        <f>IFERROR(VLOOKUP(A677,PLAN!B:AA,12,0),"")</f>
        <v>4</v>
      </c>
      <c r="J677" s="225" t="str">
        <f>IFERROR(VLOOKUP(A677,PLAN!B:AA,15,0),"")</f>
        <v>Australia</v>
      </c>
      <c r="K677" s="225">
        <f>IFERROR(VLOOKUP(A677,PLAN!B:AA,23,0),"")</f>
        <v>0</v>
      </c>
      <c r="L677" s="227">
        <f>IFERROR(VLOOKUP(A677,PLAN!B:AA,24,0),"")</f>
        <v>0</v>
      </c>
      <c r="M677" s="225" t="str">
        <f>IFERROR(VLOOKUP(A677,PLAN!B:AA,3,0),"")</f>
        <v>1832176-A-C</v>
      </c>
      <c r="N677" s="225">
        <f>IFERROR(VLOOKUP(A677,PLAN!B:AA,2,0),"")</f>
        <v>12114378</v>
      </c>
      <c r="O677" s="290" t="s">
        <v>418</v>
      </c>
      <c r="P677" s="337" t="s">
        <v>419</v>
      </c>
      <c r="Q677" s="337">
        <f t="shared" si="37"/>
        <v>4</v>
      </c>
      <c r="R677" s="231" t="str">
        <f>IFERROR(VLOOKUP(P677,[6]Sheet1!$F:$I,4,),"")</f>
        <v/>
      </c>
      <c r="S677" s="232">
        <f>IFERROR(VLOOKUP(A677,PLAN!B:AA,19,0),"")</f>
        <v>46235</v>
      </c>
      <c r="T677" s="225" t="str">
        <f>IFERROR(VLOOKUP(A677,PLAN!B:AA,20,0),"")</f>
        <v>M7</v>
      </c>
      <c r="U677" s="233"/>
      <c r="V677" s="165"/>
      <c r="W677" s="234" t="str">
        <f>IFERROR(VLOOKUP(A677,PLAN!B:AB,21,),"")</f>
        <v>F2</v>
      </c>
      <c r="X677" s="164"/>
      <c r="Y677" s="148" t="s">
        <v>2745</v>
      </c>
      <c r="Z677" s="338">
        <f>VLOOKUP(Y677,PLAN!B:AI,19,0)</f>
        <v>46235</v>
      </c>
    </row>
    <row r="678" spans="1:26" s="163" customFormat="1" ht="21.6" hidden="1" customHeight="1">
      <c r="A678" s="177" t="str">
        <f t="shared" si="23"/>
        <v>Aug13-26</v>
      </c>
      <c r="B678" s="225">
        <f>IFERROR(VLOOKUP(A678,PLAN!B:AA,5,0),"")</f>
        <v>11132203</v>
      </c>
      <c r="C678" s="225" t="str">
        <f>IFERROR(VLOOKUP(A678,PLAN!B:AA,6,0),"")</f>
        <v>2131630-B-A</v>
      </c>
      <c r="D678" s="225" t="str">
        <f>IFERROR(VLOOKUP(A678,PLAN!B:AA,7,0),"")</f>
        <v>AIN-CKX-10-200-R NO CE</v>
      </c>
      <c r="E678" s="225" t="str">
        <f>IFERROR(VLOOKUP(A678,PLAN!B:AA,4,0),"")</f>
        <v>1001929229</v>
      </c>
      <c r="F678" s="226">
        <f>IFERROR(VLOOKUP(A678,PLAN!B:AA,9,0),"")</f>
        <v>46247</v>
      </c>
      <c r="G678" s="225" t="str">
        <f>IFERROR(VLOOKUP(A678,PLAN!B:AA,10,0),"")</f>
        <v>0103578308</v>
      </c>
      <c r="H678" s="225" t="str">
        <f>IFERROR(VLOOKUP(A678,PLAN!B:AA,11,0),"")</f>
        <v>260727A26A</v>
      </c>
      <c r="I678" s="225">
        <f>IFERROR(VLOOKUP(A678,PLAN!B:AA,12,0),"")</f>
        <v>6</v>
      </c>
      <c r="J678" s="225" t="str">
        <f>IFERROR(VLOOKUP(A678,PLAN!B:AA,15,0),"")</f>
        <v>Australia</v>
      </c>
      <c r="K678" s="225">
        <f>IFERROR(VLOOKUP(A678,PLAN!B:AA,23,0),"")</f>
        <v>0</v>
      </c>
      <c r="L678" s="227">
        <f>IFERROR(VLOOKUP(A678,PLAN!B:AA,24,0),"")</f>
        <v>0</v>
      </c>
      <c r="M678" s="225" t="str">
        <f>IFERROR(VLOOKUP(A678,PLAN!B:AA,3,0),"")</f>
        <v>1932434-A-C</v>
      </c>
      <c r="N678" s="225">
        <f>IFERROR(VLOOKUP(A678,PLAN!B:AA,2,0),"")</f>
        <v>12114380</v>
      </c>
      <c r="O678" s="290" t="s">
        <v>2865</v>
      </c>
      <c r="P678" s="257" t="s">
        <v>2866</v>
      </c>
      <c r="Q678" s="337">
        <f t="shared" si="37"/>
        <v>6</v>
      </c>
      <c r="R678" s="231" t="str">
        <f>IFERROR(VLOOKUP(P678,[6]Sheet1!$F:$I,4,),"")</f>
        <v/>
      </c>
      <c r="S678" s="232">
        <f>IFERROR(VLOOKUP(A678,PLAN!B:AA,19,0),"")</f>
        <v>46235</v>
      </c>
      <c r="T678" s="225" t="str">
        <f>IFERROR(VLOOKUP(A678,PLAN!B:AA,20,0),"")</f>
        <v>M7</v>
      </c>
      <c r="U678" s="233"/>
      <c r="V678" s="165"/>
      <c r="W678" s="234" t="str">
        <f>IFERROR(VLOOKUP(A678,PLAN!B:AB,21,),"")</f>
        <v>F2</v>
      </c>
      <c r="X678" s="164"/>
      <c r="Y678" s="148" t="s">
        <v>2746</v>
      </c>
      <c r="Z678" s="338">
        <f>VLOOKUP(Y678,PLAN!B:AI,19,0)</f>
        <v>46235</v>
      </c>
    </row>
    <row r="679" spans="1:26" s="163" customFormat="1" ht="21.6" hidden="1" customHeight="1">
      <c r="A679" s="177" t="str">
        <f t="shared" si="23"/>
        <v>Aug13-27</v>
      </c>
      <c r="B679" s="225">
        <f>IFERROR(VLOOKUP(A679,PLAN!B:AA,5,0),"")</f>
        <v>11117355</v>
      </c>
      <c r="C679" s="225" t="str">
        <f>IFERROR(VLOOKUP(A679,PLAN!B:AA,6,0),"")</f>
        <v>2131727-B-A</v>
      </c>
      <c r="D679" s="225" t="str">
        <f>IFERROR(VLOOKUP(A679,PLAN!B:AA,7,0),"")</f>
        <v>AHW14R013P NO CE</v>
      </c>
      <c r="E679" s="225" t="str">
        <f>IFERROR(VLOOKUP(A679,PLAN!B:AA,4,0),"")</f>
        <v>1001929230</v>
      </c>
      <c r="F679" s="226">
        <f>IFERROR(VLOOKUP(A679,PLAN!B:AA,9,0),"")</f>
        <v>46247</v>
      </c>
      <c r="G679" s="225" t="str">
        <f>IFERROR(VLOOKUP(A679,PLAN!B:AA,10,0),"")</f>
        <v>0103578309</v>
      </c>
      <c r="H679" s="225" t="str">
        <f>IFERROR(VLOOKUP(A679,PLAN!B:AA,11,0),"")</f>
        <v>260727A27A</v>
      </c>
      <c r="I679" s="225">
        <f>IFERROR(VLOOKUP(A679,PLAN!B:AA,12,0),"")</f>
        <v>70</v>
      </c>
      <c r="J679" s="225" t="str">
        <f>IFERROR(VLOOKUP(A679,PLAN!B:AA,15,0),"")</f>
        <v>Australia</v>
      </c>
      <c r="K679" s="225">
        <f>IFERROR(VLOOKUP(A679,PLAN!B:AA,23,0),"")</f>
        <v>0</v>
      </c>
      <c r="L679" s="227">
        <f>IFERROR(VLOOKUP(A679,PLAN!B:AA,24,0),"")</f>
        <v>0</v>
      </c>
      <c r="M679" s="225" t="str">
        <f>IFERROR(VLOOKUP(A679,PLAN!B:AA,3,0),"")</f>
        <v>2032218-A-CB</v>
      </c>
      <c r="N679" s="225">
        <f>IFERROR(VLOOKUP(A679,PLAN!B:AA,2,0),"")</f>
        <v>12114297</v>
      </c>
      <c r="O679" s="290" t="s">
        <v>2863</v>
      </c>
      <c r="P679" s="337" t="s">
        <v>2864</v>
      </c>
      <c r="Q679" s="337">
        <f t="shared" si="37"/>
        <v>70</v>
      </c>
      <c r="R679" s="231" t="str">
        <f>IFERROR(VLOOKUP(P679,[6]Sheet1!$F:$I,4,),"")</f>
        <v/>
      </c>
      <c r="S679" s="232">
        <f>IFERROR(VLOOKUP(A679,PLAN!B:AA,19,0),"")</f>
        <v>46235</v>
      </c>
      <c r="T679" s="225" t="str">
        <f>IFERROR(VLOOKUP(A679,PLAN!B:AA,20,0),"")</f>
        <v>M7</v>
      </c>
      <c r="U679" s="233"/>
      <c r="V679" s="165"/>
      <c r="W679" s="234" t="str">
        <f>IFERROR(VLOOKUP(A679,PLAN!B:AB,21,),"")</f>
        <v>F2</v>
      </c>
      <c r="X679" s="164"/>
      <c r="Y679" s="148" t="s">
        <v>2747</v>
      </c>
      <c r="Z679" s="338">
        <f>VLOOKUP(Y679,PLAN!B:AI,19,0)</f>
        <v>46235</v>
      </c>
    </row>
    <row r="680" spans="1:26" s="163" customFormat="1" ht="21.6" hidden="1" customHeight="1">
      <c r="A680" s="177" t="str">
        <f t="shared" si="23"/>
        <v>Aug13-28</v>
      </c>
      <c r="B680" s="225">
        <f>IFERROR(VLOOKUP(A680,PLAN!B:AA,5,0),"")</f>
        <v>11131245</v>
      </c>
      <c r="C680" s="225" t="str">
        <f>IFERROR(VLOOKUP(A680,PLAN!B:AA,6,0),"")</f>
        <v>2331230-A-A</v>
      </c>
      <c r="D680" s="225" t="str">
        <f>IFERROR(VLOOKUP(A680,PLAN!B:AA,7,0),"")</f>
        <v>WAMS-165-1645 NO CE</v>
      </c>
      <c r="E680" s="225" t="str">
        <f>IFERROR(VLOOKUP(A680,PLAN!B:AA,4,0),"")</f>
        <v>1001929231</v>
      </c>
      <c r="F680" s="226">
        <f>IFERROR(VLOOKUP(A680,PLAN!B:AA,9,0),"")</f>
        <v>46247</v>
      </c>
      <c r="G680" s="225" t="str">
        <f>IFERROR(VLOOKUP(A680,PLAN!B:AA,10,0),"")</f>
        <v>0103578310</v>
      </c>
      <c r="H680" s="225" t="str">
        <f>IFERROR(VLOOKUP(A680,PLAN!B:AA,11,0),"")</f>
        <v>260727A28A</v>
      </c>
      <c r="I680" s="225">
        <f>IFERROR(VLOOKUP(A680,PLAN!B:AA,12,0),"")</f>
        <v>30</v>
      </c>
      <c r="J680" s="225" t="str">
        <f>IFERROR(VLOOKUP(A680,PLAN!B:AA,15,0),"")</f>
        <v>Australia</v>
      </c>
      <c r="K680" s="225">
        <f>IFERROR(VLOOKUP(A680,PLAN!B:AA,23,0),"")</f>
        <v>0</v>
      </c>
      <c r="L680" s="227">
        <f>IFERROR(VLOOKUP(A680,PLAN!B:AA,24,0),"")</f>
        <v>0</v>
      </c>
      <c r="M680" s="225" t="str">
        <f>IFERROR(VLOOKUP(A680,PLAN!B:AA,3,0),"")</f>
        <v>1832354-A-C</v>
      </c>
      <c r="N680" s="225">
        <f>IFERROR(VLOOKUP(A680,PLAN!B:AA,2,0),"")</f>
        <v>12111080</v>
      </c>
      <c r="O680" s="290" t="s">
        <v>2461</v>
      </c>
      <c r="P680" s="257" t="s">
        <v>2462</v>
      </c>
      <c r="Q680" s="337">
        <f t="shared" si="37"/>
        <v>30</v>
      </c>
      <c r="R680" s="231" t="str">
        <f>IFERROR(VLOOKUP(P680,[6]Sheet1!$F:$I,4,),"")</f>
        <v>E3</v>
      </c>
      <c r="S680" s="232">
        <f>IFERROR(VLOOKUP(A680,PLAN!B:AA,19,0),"")</f>
        <v>46235</v>
      </c>
      <c r="T680" s="225" t="str">
        <f>IFERROR(VLOOKUP(A680,PLAN!B:AA,20,0),"")</f>
        <v>M7</v>
      </c>
      <c r="U680" s="233"/>
      <c r="V680" s="165"/>
      <c r="W680" s="234" t="str">
        <f>IFERROR(VLOOKUP(A680,PLAN!B:AB,21,),"")</f>
        <v>F2</v>
      </c>
      <c r="X680" s="164"/>
      <c r="Y680" s="148" t="s">
        <v>2748</v>
      </c>
      <c r="Z680" s="338">
        <f>VLOOKUP(Y680,PLAN!B:AI,19,0)</f>
        <v>46235</v>
      </c>
    </row>
    <row r="681" spans="1:26" s="163" customFormat="1" ht="21.6" hidden="1" customHeight="1">
      <c r="A681" s="177" t="str">
        <f t="shared" si="23"/>
        <v>Aug13-29</v>
      </c>
      <c r="B681" s="225">
        <f>IFERROR(VLOOKUP(A681,PLAN!B:AA,5,0),"")</f>
        <v>11131246</v>
      </c>
      <c r="C681" s="225" t="str">
        <f>IFERROR(VLOOKUP(A681,PLAN!B:AA,6,0),"")</f>
        <v>2331231-A-A</v>
      </c>
      <c r="D681" s="225" t="str">
        <f>IFERROR(VLOOKUP(A681,PLAN!B:AA,7,0),"")</f>
        <v>WAMS-180-1645 NOCE</v>
      </c>
      <c r="E681" s="225" t="str">
        <f>IFERROR(VLOOKUP(A681,PLAN!B:AA,4,0),"")</f>
        <v>1001929232</v>
      </c>
      <c r="F681" s="226">
        <f>IFERROR(VLOOKUP(A681,PLAN!B:AA,9,0),"")</f>
        <v>46247</v>
      </c>
      <c r="G681" s="225" t="str">
        <f>IFERROR(VLOOKUP(A681,PLAN!B:AA,10,0),"")</f>
        <v>0103578311</v>
      </c>
      <c r="H681" s="225" t="str">
        <f>IFERROR(VLOOKUP(A681,PLAN!B:AA,11,0),"")</f>
        <v>260727A29A</v>
      </c>
      <c r="I681" s="225">
        <f>IFERROR(VLOOKUP(A681,PLAN!B:AA,12,0),"")</f>
        <v>50</v>
      </c>
      <c r="J681" s="225" t="str">
        <f>IFERROR(VLOOKUP(A681,PLAN!B:AA,15,0),"")</f>
        <v>Australia</v>
      </c>
      <c r="K681" s="225">
        <f>IFERROR(VLOOKUP(A681,PLAN!B:AA,23,0),"")</f>
        <v>0</v>
      </c>
      <c r="L681" s="227">
        <f>IFERROR(VLOOKUP(A681,PLAN!B:AA,24,0),"")</f>
        <v>0</v>
      </c>
      <c r="M681" s="225" t="str">
        <f>IFERROR(VLOOKUP(A681,PLAN!B:AA,3,0),"")</f>
        <v>1832353-A-C</v>
      </c>
      <c r="N681" s="225">
        <f>IFERROR(VLOOKUP(A681,PLAN!B:AA,2,0),"")</f>
        <v>12111079</v>
      </c>
      <c r="O681" s="290" t="s">
        <v>2463</v>
      </c>
      <c r="P681" s="337" t="s">
        <v>2464</v>
      </c>
      <c r="Q681" s="337">
        <f t="shared" si="37"/>
        <v>50</v>
      </c>
      <c r="R681" s="231" t="str">
        <f>IFERROR(VLOOKUP(P681,[6]Sheet1!$F:$I,4,),"")</f>
        <v/>
      </c>
      <c r="S681" s="232">
        <f>IFERROR(VLOOKUP(A681,PLAN!B:AA,19,0),"")</f>
        <v>46235</v>
      </c>
      <c r="T681" s="225" t="str">
        <f>IFERROR(VLOOKUP(A681,PLAN!B:AA,20,0),"")</f>
        <v>M7</v>
      </c>
      <c r="U681" s="233"/>
      <c r="V681" s="165"/>
      <c r="W681" s="234" t="str">
        <f>IFERROR(VLOOKUP(A681,PLAN!B:AB,21,),"")</f>
        <v>F2</v>
      </c>
      <c r="X681" s="164"/>
      <c r="Y681" s="148" t="s">
        <v>2749</v>
      </c>
      <c r="Z681" s="338">
        <f>VLOOKUP(Y681,PLAN!B:AI,19,0)</f>
        <v>46235</v>
      </c>
    </row>
    <row r="682" spans="1:26" s="163" customFormat="1" ht="21.6" hidden="1" customHeight="1">
      <c r="A682" s="177" t="str">
        <f t="shared" si="23"/>
        <v>Aug13-30</v>
      </c>
      <c r="B682" s="225">
        <f>IFERROR(VLOOKUP(A682,PLAN!B:AA,5,0),"")</f>
        <v>11127219</v>
      </c>
      <c r="C682" s="225" t="str">
        <f>IFERROR(VLOOKUP(A682,PLAN!B:AA,6,0),"")</f>
        <v>2131627-B-A</v>
      </c>
      <c r="D682" s="225" t="str">
        <f>IFERROR(VLOOKUP(A682,PLAN!B:AA,7,0),"")</f>
        <v>WAIN-CKI-18-200-BS NO CE</v>
      </c>
      <c r="E682" s="225" t="str">
        <f>IFERROR(VLOOKUP(A682,PLAN!B:AA,4,0),"")</f>
        <v>1001929233</v>
      </c>
      <c r="F682" s="226">
        <f>IFERROR(VLOOKUP(A682,PLAN!B:AA,9,0),"")</f>
        <v>46247</v>
      </c>
      <c r="G682" s="225" t="str">
        <f>IFERROR(VLOOKUP(A682,PLAN!B:AA,10,0),"")</f>
        <v>0103578312</v>
      </c>
      <c r="H682" s="225" t="str">
        <f>IFERROR(VLOOKUP(A682,PLAN!B:AA,11,0),"")</f>
        <v>260727A30A</v>
      </c>
      <c r="I682" s="225">
        <f>IFERROR(VLOOKUP(A682,PLAN!B:AA,12,0),"")</f>
        <v>40</v>
      </c>
      <c r="J682" s="225" t="str">
        <f>IFERROR(VLOOKUP(A682,PLAN!B:AA,15,0),"")</f>
        <v>Oversea</v>
      </c>
      <c r="K682" s="225">
        <f>IFERROR(VLOOKUP(A682,PLAN!B:AA,23,0),"")</f>
        <v>0</v>
      </c>
      <c r="L682" s="227">
        <f>IFERROR(VLOOKUP(A682,PLAN!B:AA,24,0),"")</f>
        <v>0</v>
      </c>
      <c r="M682" s="225" t="str">
        <f>IFERROR(VLOOKUP(A682,PLAN!B:AA,3,0),"")</f>
        <v>1832176-A-C</v>
      </c>
      <c r="N682" s="225">
        <f>IFERROR(VLOOKUP(A682,PLAN!B:AA,2,0),"")</f>
        <v>12114378</v>
      </c>
      <c r="O682" s="290" t="s">
        <v>418</v>
      </c>
      <c r="P682" s="337" t="s">
        <v>419</v>
      </c>
      <c r="Q682" s="154">
        <v>24</v>
      </c>
      <c r="R682" s="231" t="str">
        <f>IFERROR(VLOOKUP(P682,[6]Sheet1!$F:$I,4,),"")</f>
        <v/>
      </c>
      <c r="S682" s="232">
        <f>IFERROR(VLOOKUP(A682,PLAN!B:AA,19,0),"")</f>
        <v>46235</v>
      </c>
      <c r="T682" s="225" t="str">
        <f>IFERROR(VLOOKUP(A682,PLAN!B:AA,20,0),"")</f>
        <v>M7</v>
      </c>
      <c r="U682" s="233"/>
      <c r="V682" s="165"/>
      <c r="W682" s="234" t="str">
        <f>IFERROR(VLOOKUP(A682,PLAN!B:AB,21,),"")</f>
        <v>F2</v>
      </c>
      <c r="X682" s="164"/>
      <c r="Y682" s="148" t="s">
        <v>2750</v>
      </c>
      <c r="Z682" s="338">
        <f>VLOOKUP(Y682,PLAN!B:AI,19,0)</f>
        <v>46235</v>
      </c>
    </row>
    <row r="683" spans="1:26" s="163" customFormat="1" ht="21.6" hidden="1" customHeight="1">
      <c r="A683" s="177">
        <f t="shared" si="23"/>
        <v>0</v>
      </c>
      <c r="B683" s="225" t="str">
        <f>IFERROR(VLOOKUP(A683,PLAN!B:AA,5,0),"")</f>
        <v/>
      </c>
      <c r="C683" s="225" t="str">
        <f>IFERROR(VLOOKUP(A683,PLAN!B:AA,6,0),"")</f>
        <v/>
      </c>
      <c r="D683" s="225" t="str">
        <f>IFERROR(VLOOKUP(A683,PLAN!B:AA,7,0),"")</f>
        <v/>
      </c>
      <c r="E683" s="225" t="str">
        <f>IFERROR(VLOOKUP(A683,PLAN!B:AA,4,0),"")</f>
        <v/>
      </c>
      <c r="F683" s="226" t="str">
        <f>IFERROR(VLOOKUP(A683,PLAN!B:AA,9,0),"")</f>
        <v/>
      </c>
      <c r="G683" s="225" t="str">
        <f>IFERROR(VLOOKUP(A683,PLAN!B:AA,10,0),"")</f>
        <v/>
      </c>
      <c r="H683" s="225" t="str">
        <f>IFERROR(VLOOKUP(A683,PLAN!B:AA,11,0),"")</f>
        <v/>
      </c>
      <c r="I683" s="225" t="str">
        <f>IFERROR(VLOOKUP(A683,PLAN!B:AA,12,0),"")</f>
        <v/>
      </c>
      <c r="J683" s="225" t="str">
        <f>IFERROR(VLOOKUP(A683,PLAN!B:AA,15,0),"")</f>
        <v/>
      </c>
      <c r="K683" s="225" t="str">
        <f>IFERROR(VLOOKUP(A683,PLAN!B:AA,23,0),"")</f>
        <v/>
      </c>
      <c r="L683" s="227" t="str">
        <f>IFERROR(VLOOKUP(A683,PLAN!B:AA,24,0),"")</f>
        <v/>
      </c>
      <c r="M683" s="225" t="str">
        <f>IFERROR(VLOOKUP(A683,PLAN!B:AA,3,0),"")</f>
        <v/>
      </c>
      <c r="N683" s="225" t="str">
        <f>IFERROR(VLOOKUP(A683,PLAN!B:AA,2,0),"")</f>
        <v/>
      </c>
      <c r="O683" s="290" t="s">
        <v>2867</v>
      </c>
      <c r="P683" s="337" t="s">
        <v>2868</v>
      </c>
      <c r="Q683" s="154">
        <f>I682-Q682</f>
        <v>16</v>
      </c>
      <c r="R683" s="231" t="str">
        <f>IFERROR(VLOOKUP(P683,[6]Sheet1!$F:$I,4,),"")</f>
        <v>D1</v>
      </c>
      <c r="S683" s="232" t="str">
        <f>IFERROR(VLOOKUP(A683,PLAN!B:AA,19,0),"")</f>
        <v/>
      </c>
      <c r="T683" s="225" t="str">
        <f>IFERROR(VLOOKUP(A683,PLAN!B:AA,20,0),"")</f>
        <v/>
      </c>
      <c r="U683" s="233"/>
      <c r="V683" s="165"/>
      <c r="W683" s="234" t="s">
        <v>45</v>
      </c>
      <c r="X683" s="164"/>
      <c r="Y683" s="148"/>
      <c r="Z683" s="338">
        <v>46235</v>
      </c>
    </row>
    <row r="684" spans="1:26" s="163" customFormat="1" ht="21.6" hidden="1" customHeight="1">
      <c r="A684" s="177" t="str">
        <f t="shared" si="23"/>
        <v>Aug13-31</v>
      </c>
      <c r="B684" s="225">
        <f>IFERROR(VLOOKUP(A684,PLAN!B:AA,5,0),"")</f>
        <v>11131247</v>
      </c>
      <c r="C684" s="225" t="str">
        <f>IFERROR(VLOOKUP(A684,PLAN!B:AA,6,0),"")</f>
        <v>2331232-A-A</v>
      </c>
      <c r="D684" s="225" t="str">
        <f>IFERROR(VLOOKUP(A684,PLAN!B:AA,7,0),"")</f>
        <v>WAMS-135-16ST NOCE</v>
      </c>
      <c r="E684" s="225" t="str">
        <f>IFERROR(VLOOKUP(A684,PLAN!B:AA,4,0),"")</f>
        <v>1001929234</v>
      </c>
      <c r="F684" s="226">
        <f>IFERROR(VLOOKUP(A684,PLAN!B:AA,9,0),"")</f>
        <v>46247</v>
      </c>
      <c r="G684" s="225" t="str">
        <f>IFERROR(VLOOKUP(A684,PLAN!B:AA,10,0),"")</f>
        <v>0103578313</v>
      </c>
      <c r="H684" s="225" t="str">
        <f>IFERROR(VLOOKUP(A684,PLAN!B:AA,11,0),"")</f>
        <v>260727A31A</v>
      </c>
      <c r="I684" s="225">
        <f>IFERROR(VLOOKUP(A684,PLAN!B:AA,12,0),"")</f>
        <v>60</v>
      </c>
      <c r="J684" s="225" t="str">
        <f>IFERROR(VLOOKUP(A684,PLAN!B:AA,15,0),"")</f>
        <v>Oversea</v>
      </c>
      <c r="K684" s="225">
        <f>IFERROR(VLOOKUP(A684,PLAN!B:AA,23,0),"")</f>
        <v>0</v>
      </c>
      <c r="L684" s="227">
        <f>IFERROR(VLOOKUP(A684,PLAN!B:AA,24,0),"")</f>
        <v>0</v>
      </c>
      <c r="M684" s="225" t="str">
        <f>IFERROR(VLOOKUP(A684,PLAN!B:AA,3,0),"")</f>
        <v>1832360-A-C</v>
      </c>
      <c r="N684" s="225">
        <f>IFERROR(VLOOKUP(A684,PLAN!B:AA,2,0),"")</f>
        <v>12111086</v>
      </c>
      <c r="O684" s="290" t="s">
        <v>758</v>
      </c>
      <c r="P684" s="259" t="s">
        <v>759</v>
      </c>
      <c r="Q684" s="337">
        <f t="shared" si="37"/>
        <v>60</v>
      </c>
      <c r="R684" s="231" t="str">
        <f>IFERROR(VLOOKUP(P684,[6]Sheet1!$F:$I,4,),"")</f>
        <v>E5</v>
      </c>
      <c r="S684" s="232">
        <f>IFERROR(VLOOKUP(A684,PLAN!B:AA,19,0),"")</f>
        <v>46235</v>
      </c>
      <c r="T684" s="225" t="str">
        <f>IFERROR(VLOOKUP(A684,PLAN!B:AA,20,0),"")</f>
        <v>M7</v>
      </c>
      <c r="U684" s="233"/>
      <c r="V684" s="165"/>
      <c r="W684" s="234" t="str">
        <f>IFERROR(VLOOKUP(A684,PLAN!B:AB,21,),"")</f>
        <v>F2</v>
      </c>
      <c r="X684" s="164"/>
      <c r="Y684" s="148" t="s">
        <v>2751</v>
      </c>
      <c r="Z684" s="338">
        <f>VLOOKUP(Y684,PLAN!B:AI,19,0)</f>
        <v>46235</v>
      </c>
    </row>
    <row r="685" spans="1:26" s="163" customFormat="1" ht="21.6" hidden="1" customHeight="1">
      <c r="A685" s="177" t="str">
        <f t="shared" si="23"/>
        <v>Aug13-32</v>
      </c>
      <c r="B685" s="225">
        <f>IFERROR(VLOOKUP(A685,PLAN!B:AA,5,0),"")</f>
        <v>11112774</v>
      </c>
      <c r="C685" s="225" t="str">
        <f>IFERROR(VLOOKUP(A685,PLAN!B:AA,6,0),"")</f>
        <v>1831059-F-A</v>
      </c>
      <c r="D685" s="225" t="str">
        <f>IFERROR(VLOOKUP(A685,PLAN!B:AA,7,0),"")</f>
        <v>SA0025N22S JP</v>
      </c>
      <c r="E685" s="225" t="str">
        <f>IFERROR(VLOOKUP(A685,PLAN!B:AA,4,0),"")</f>
        <v>1001929235</v>
      </c>
      <c r="F685" s="226">
        <f>IFERROR(VLOOKUP(A685,PLAN!B:AA,9,0),"")</f>
        <v>46247</v>
      </c>
      <c r="G685" s="225" t="str">
        <f>IFERROR(VLOOKUP(A685,PLAN!B:AA,10,0),"")</f>
        <v>0103578314</v>
      </c>
      <c r="H685" s="225" t="str">
        <f>IFERROR(VLOOKUP(A685,PLAN!B:AA,11,0),"")</f>
        <v>260727T01A</v>
      </c>
      <c r="I685" s="225">
        <f>IFERROR(VLOOKUP(A685,PLAN!B:AA,12,0),"")</f>
        <v>5</v>
      </c>
      <c r="J685" s="225" t="str">
        <f>IFERROR(VLOOKUP(A685,PLAN!B:AA,15,0),"")</f>
        <v>Japan</v>
      </c>
      <c r="K685" s="225">
        <f>IFERROR(VLOOKUP(A685,PLAN!B:AA,23,0),"")</f>
        <v>0</v>
      </c>
      <c r="L685" s="227">
        <f>IFERROR(VLOOKUP(A685,PLAN!B:AA,24,0),"")</f>
        <v>0</v>
      </c>
      <c r="M685" s="225" t="str">
        <f>IFERROR(VLOOKUP(A685,PLAN!B:AA,3,0),"")</f>
        <v>1932165-A-C</v>
      </c>
      <c r="N685" s="225">
        <f>IFERROR(VLOOKUP(A685,PLAN!B:AA,2,0),"")</f>
        <v>12115079</v>
      </c>
      <c r="O685" s="290" t="s">
        <v>537</v>
      </c>
      <c r="P685" s="337" t="s">
        <v>538</v>
      </c>
      <c r="Q685" s="337">
        <f t="shared" si="37"/>
        <v>5</v>
      </c>
      <c r="R685" s="231" t="str">
        <f>IFERROR(VLOOKUP(P685,[6]Sheet1!$F:$I,4,),"")</f>
        <v/>
      </c>
      <c r="S685" s="232">
        <f>IFERROR(VLOOKUP(A685,PLAN!B:AA,19,0),"")</f>
        <v>46235</v>
      </c>
      <c r="T685" s="225" t="str">
        <f>IFERROR(VLOOKUP(A685,PLAN!B:AA,20,0),"")</f>
        <v>M7</v>
      </c>
      <c r="U685" s="233"/>
      <c r="V685" s="165"/>
      <c r="W685" s="234" t="str">
        <f>IFERROR(VLOOKUP(A685,PLAN!B:AB,21,),"")</f>
        <v>F2</v>
      </c>
      <c r="X685" s="164"/>
      <c r="Y685" s="148" t="s">
        <v>2752</v>
      </c>
      <c r="Z685" s="338">
        <f>VLOOKUP(Y685,PLAN!B:AI,19,0)</f>
        <v>46235</v>
      </c>
    </row>
    <row r="686" spans="1:26" s="163" customFormat="1" ht="21.6" hidden="1" customHeight="1">
      <c r="A686" s="177" t="str">
        <f t="shared" si="23"/>
        <v>Aug13-33</v>
      </c>
      <c r="B686" s="225">
        <f>IFERROR(VLOOKUP(A686,PLAN!B:AA,5,0),"")</f>
        <v>11114087</v>
      </c>
      <c r="C686" s="225" t="str">
        <f>IFERROR(VLOOKUP(A686,PLAN!B:AA,6,0),"")</f>
        <v>1931162-C-A</v>
      </c>
      <c r="D686" s="225" t="str">
        <f>IFERROR(VLOOKUP(A686,PLAN!B:AA,7,0),"")</f>
        <v>SJ3035N15SP JP</v>
      </c>
      <c r="E686" s="225" t="str">
        <f>IFERROR(VLOOKUP(A686,PLAN!B:AA,4,0),"")</f>
        <v>1001929236</v>
      </c>
      <c r="F686" s="226">
        <f>IFERROR(VLOOKUP(A686,PLAN!B:AA,9,0),"")</f>
        <v>46247</v>
      </c>
      <c r="G686" s="225" t="str">
        <f>IFERROR(VLOOKUP(A686,PLAN!B:AA,10,0),"")</f>
        <v>0103578315</v>
      </c>
      <c r="H686" s="225" t="str">
        <f>IFERROR(VLOOKUP(A686,PLAN!B:AA,11,0),"")</f>
        <v>260727T02A</v>
      </c>
      <c r="I686" s="225">
        <f>IFERROR(VLOOKUP(A686,PLAN!B:AA,12,0),"")</f>
        <v>5</v>
      </c>
      <c r="J686" s="225" t="str">
        <f>IFERROR(VLOOKUP(A686,PLAN!B:AA,15,0),"")</f>
        <v>Japan</v>
      </c>
      <c r="K686" s="225">
        <f>IFERROR(VLOOKUP(A686,PLAN!B:AA,23,0),"")</f>
        <v>0</v>
      </c>
      <c r="L686" s="227">
        <f>IFERROR(VLOOKUP(A686,PLAN!B:AA,24,0),"")</f>
        <v>0</v>
      </c>
      <c r="M686" s="225" t="str">
        <f>IFERROR(VLOOKUP(A686,PLAN!B:AA,3,0),"")</f>
        <v>1932252-B-C</v>
      </c>
      <c r="N686" s="225">
        <f>IFERROR(VLOOKUP(A686,PLAN!B:AA,2,0),"")</f>
        <v>12115126</v>
      </c>
      <c r="O686" s="290" t="s">
        <v>828</v>
      </c>
      <c r="P686" s="337" t="s">
        <v>829</v>
      </c>
      <c r="Q686" s="337">
        <f t="shared" si="37"/>
        <v>5</v>
      </c>
      <c r="R686" s="231" t="str">
        <f>IFERROR(VLOOKUP(P686,[6]Sheet1!$F:$I,4,),"")</f>
        <v>B4</v>
      </c>
      <c r="S686" s="232">
        <f>IFERROR(VLOOKUP(A686,PLAN!B:AA,19,0),"")</f>
        <v>46235</v>
      </c>
      <c r="T686" s="225" t="str">
        <f>IFERROR(VLOOKUP(A686,PLAN!B:AA,20,0),"")</f>
        <v>M7</v>
      </c>
      <c r="U686" s="233"/>
      <c r="V686" s="165"/>
      <c r="W686" s="234" t="str">
        <f>IFERROR(VLOOKUP(A686,PLAN!B:AB,21,),"")</f>
        <v>F2</v>
      </c>
      <c r="X686" s="164"/>
      <c r="Y686" s="148" t="s">
        <v>2753</v>
      </c>
      <c r="Z686" s="338">
        <f>VLOOKUP(Y686,PLAN!B:AI,19,0)</f>
        <v>46235</v>
      </c>
    </row>
    <row r="687" spans="1:26" s="163" customFormat="1" ht="21.6" hidden="1" customHeight="1">
      <c r="A687" s="177" t="str">
        <f t="shared" si="23"/>
        <v>Aug13-34</v>
      </c>
      <c r="B687" s="225">
        <f>IFERROR(VLOOKUP(A687,PLAN!B:AA,5,0),"")</f>
        <v>11112818</v>
      </c>
      <c r="C687" s="225" t="str">
        <f>IFERROR(VLOOKUP(A687,PLAN!B:AA,6,0),"")</f>
        <v>1631114-G-A</v>
      </c>
      <c r="D687" s="225" t="str">
        <f>IFERROR(VLOOKUP(A687,PLAN!B:AA,7,0),"")</f>
        <v>SJ3035N30S JP</v>
      </c>
      <c r="E687" s="225" t="str">
        <f>IFERROR(VLOOKUP(A687,PLAN!B:AA,4,0),"")</f>
        <v>1001929237</v>
      </c>
      <c r="F687" s="226">
        <f>IFERROR(VLOOKUP(A687,PLAN!B:AA,9,0),"")</f>
        <v>46247</v>
      </c>
      <c r="G687" s="225" t="str">
        <f>IFERROR(VLOOKUP(A687,PLAN!B:AA,10,0),"")</f>
        <v>0103578316</v>
      </c>
      <c r="H687" s="225" t="str">
        <f>IFERROR(VLOOKUP(A687,PLAN!B:AA,11,0),"")</f>
        <v>260727T03A</v>
      </c>
      <c r="I687" s="225">
        <f>IFERROR(VLOOKUP(A687,PLAN!B:AA,12,0),"")</f>
        <v>10</v>
      </c>
      <c r="J687" s="225" t="str">
        <f>IFERROR(VLOOKUP(A687,PLAN!B:AA,15,0),"")</f>
        <v>Japan</v>
      </c>
      <c r="K687" s="225">
        <f>IFERROR(VLOOKUP(A687,PLAN!B:AA,23,0),"")</f>
        <v>0</v>
      </c>
      <c r="L687" s="227">
        <f>IFERROR(VLOOKUP(A687,PLAN!B:AA,24,0),"")</f>
        <v>0</v>
      </c>
      <c r="M687" s="225" t="str">
        <f>IFERROR(VLOOKUP(A687,PLAN!B:AA,3,0),"")</f>
        <v>1932154-A-C</v>
      </c>
      <c r="N687" s="225">
        <f>IFERROR(VLOOKUP(A687,PLAN!B:AA,2,0),"")</f>
        <v>12115105</v>
      </c>
      <c r="O687" s="290" t="s">
        <v>830</v>
      </c>
      <c r="P687" s="257" t="s">
        <v>831</v>
      </c>
      <c r="Q687" s="337">
        <f t="shared" si="37"/>
        <v>10</v>
      </c>
      <c r="R687" s="231" t="str">
        <f>IFERROR(VLOOKUP(P687,[6]Sheet1!$F:$I,4,),"")</f>
        <v>B24</v>
      </c>
      <c r="S687" s="232">
        <f>IFERROR(VLOOKUP(A687,PLAN!B:AA,19,0),"")</f>
        <v>46235</v>
      </c>
      <c r="T687" s="225" t="str">
        <f>IFERROR(VLOOKUP(A687,PLAN!B:AA,20,0),"")</f>
        <v>M7</v>
      </c>
      <c r="U687" s="233"/>
      <c r="V687" s="165"/>
      <c r="W687" s="234" t="str">
        <f>IFERROR(VLOOKUP(A687,PLAN!B:AB,21,),"")</f>
        <v>F2</v>
      </c>
      <c r="X687" s="164"/>
      <c r="Y687" s="148" t="s">
        <v>2754</v>
      </c>
      <c r="Z687" s="338">
        <f>VLOOKUP(Y687,PLAN!B:AI,19,0)</f>
        <v>46235</v>
      </c>
    </row>
    <row r="688" spans="1:26" s="163" customFormat="1" ht="21.6" hidden="1" customHeight="1">
      <c r="A688" s="177" t="str">
        <f t="shared" si="23"/>
        <v>Aug13-35</v>
      </c>
      <c r="B688" s="225">
        <f>IFERROR(VLOOKUP(A688,PLAN!B:AA,5,0),"")</f>
        <v>11114097</v>
      </c>
      <c r="C688" s="225" t="str">
        <f>IFERROR(VLOOKUP(A688,PLAN!B:AA,6,0),"")</f>
        <v>1931172-C-A</v>
      </c>
      <c r="D688" s="225" t="str">
        <f>IFERROR(VLOOKUP(A688,PLAN!B:AA,7,0),"")</f>
        <v>SA0035N26SP JP</v>
      </c>
      <c r="E688" s="225" t="str">
        <f>IFERROR(VLOOKUP(A688,PLAN!B:AA,4,0),"")</f>
        <v>1001929238</v>
      </c>
      <c r="F688" s="226">
        <f>IFERROR(VLOOKUP(A688,PLAN!B:AA,9,0),"")</f>
        <v>46247</v>
      </c>
      <c r="G688" s="225" t="str">
        <f>IFERROR(VLOOKUP(A688,PLAN!B:AA,10,0),"")</f>
        <v>0103578317</v>
      </c>
      <c r="H688" s="225" t="str">
        <f>IFERROR(VLOOKUP(A688,PLAN!B:AA,11,0),"")</f>
        <v>260727T04A</v>
      </c>
      <c r="I688" s="225">
        <f>IFERROR(VLOOKUP(A688,PLAN!B:AA,12,0),"")</f>
        <v>25</v>
      </c>
      <c r="J688" s="225" t="str">
        <f>IFERROR(VLOOKUP(A688,PLAN!B:AA,15,0),"")</f>
        <v>Japan</v>
      </c>
      <c r="K688" s="225">
        <f>IFERROR(VLOOKUP(A688,PLAN!B:AA,23,0),"")</f>
        <v>0</v>
      </c>
      <c r="L688" s="227">
        <f>IFERROR(VLOOKUP(A688,PLAN!B:AA,24,0),"")</f>
        <v>0</v>
      </c>
      <c r="M688" s="225" t="str">
        <f>IFERROR(VLOOKUP(A688,PLAN!B:AA,3,0),"")</f>
        <v>1932262-B-C</v>
      </c>
      <c r="N688" s="225">
        <f>IFERROR(VLOOKUP(A688,PLAN!B:AA,2,0),"")</f>
        <v>12115136</v>
      </c>
      <c r="O688" s="290" t="s">
        <v>826</v>
      </c>
      <c r="P688" s="337" t="s">
        <v>827</v>
      </c>
      <c r="Q688" s="337">
        <f t="shared" si="37"/>
        <v>25</v>
      </c>
      <c r="R688" s="231" t="str">
        <f>IFERROR(VLOOKUP(P688,[6]Sheet1!$F:$I,4,),"")</f>
        <v>Z100</v>
      </c>
      <c r="S688" s="232">
        <f>IFERROR(VLOOKUP(A688,PLAN!B:AA,19,0),"")</f>
        <v>46235</v>
      </c>
      <c r="T688" s="225" t="str">
        <f>IFERROR(VLOOKUP(A688,PLAN!B:AA,20,0),"")</f>
        <v>M7</v>
      </c>
      <c r="U688" s="233"/>
      <c r="V688" s="165"/>
      <c r="W688" s="234" t="str">
        <f>IFERROR(VLOOKUP(A688,PLAN!B:AB,21,),"")</f>
        <v>F2</v>
      </c>
      <c r="X688" s="164"/>
      <c r="Y688" s="148" t="s">
        <v>2755</v>
      </c>
      <c r="Z688" s="338">
        <f>VLOOKUP(Y688,PLAN!B:AI,19,0)</f>
        <v>46235</v>
      </c>
    </row>
    <row r="689" spans="1:26" s="163" customFormat="1" ht="21.6" hidden="1" customHeight="1">
      <c r="A689" s="177" t="str">
        <f t="shared" si="23"/>
        <v>Aug13-36</v>
      </c>
      <c r="B689" s="225">
        <f>IFERROR(VLOOKUP(A689,PLAN!B:AA,5,0),"")</f>
        <v>11112805</v>
      </c>
      <c r="C689" s="225" t="str">
        <f>IFERROR(VLOOKUP(A689,PLAN!B:AA,6,0),"")</f>
        <v>1631101-G-A</v>
      </c>
      <c r="D689" s="225" t="str">
        <f>IFERROR(VLOOKUP(A689,PLAN!B:AA,7,0),"")</f>
        <v>SJ1535N18S JP</v>
      </c>
      <c r="E689" s="225" t="str">
        <f>IFERROR(VLOOKUP(A689,PLAN!B:AA,4,0),"")</f>
        <v>1001929239</v>
      </c>
      <c r="F689" s="226">
        <f>IFERROR(VLOOKUP(A689,PLAN!B:AA,9,0),"")</f>
        <v>46247</v>
      </c>
      <c r="G689" s="225" t="str">
        <f>IFERROR(VLOOKUP(A689,PLAN!B:AA,10,0),"")</f>
        <v>0103578318</v>
      </c>
      <c r="H689" s="225" t="str">
        <f>IFERROR(VLOOKUP(A689,PLAN!B:AA,11,0),"")</f>
        <v>260727T05A</v>
      </c>
      <c r="I689" s="225">
        <f>IFERROR(VLOOKUP(A689,PLAN!B:AA,12,0),"")</f>
        <v>40</v>
      </c>
      <c r="J689" s="225" t="str">
        <f>IFERROR(VLOOKUP(A689,PLAN!B:AA,15,0),"")</f>
        <v>Japan</v>
      </c>
      <c r="K689" s="225">
        <f>IFERROR(VLOOKUP(A689,PLAN!B:AA,23,0),"")</f>
        <v>0</v>
      </c>
      <c r="L689" s="227">
        <f>IFERROR(VLOOKUP(A689,PLAN!B:AA,24,0),"")</f>
        <v>0</v>
      </c>
      <c r="M689" s="225" t="str">
        <f>IFERROR(VLOOKUP(A689,PLAN!B:AA,3,0),"")</f>
        <v>1932141-A-C</v>
      </c>
      <c r="N689" s="225">
        <f>IFERROR(VLOOKUP(A689,PLAN!B:AA,2,0),"")</f>
        <v>12115092</v>
      </c>
      <c r="O689" s="290" t="s">
        <v>1439</v>
      </c>
      <c r="P689" s="337" t="s">
        <v>1440</v>
      </c>
      <c r="Q689" s="337">
        <f t="shared" si="37"/>
        <v>40</v>
      </c>
      <c r="R689" s="231" t="str">
        <f>IFERROR(VLOOKUP(P689,[6]Sheet1!$F:$I,4,),"")</f>
        <v/>
      </c>
      <c r="S689" s="232">
        <f>IFERROR(VLOOKUP(A689,PLAN!B:AA,19,0),"")</f>
        <v>46235</v>
      </c>
      <c r="T689" s="225" t="str">
        <f>IFERROR(VLOOKUP(A689,PLAN!B:AA,20,0),"")</f>
        <v>M7</v>
      </c>
      <c r="U689" s="233"/>
      <c r="V689" s="165"/>
      <c r="W689" s="234" t="str">
        <f>IFERROR(VLOOKUP(A689,PLAN!B:AB,21,),"")</f>
        <v>F2</v>
      </c>
      <c r="X689" s="164"/>
      <c r="Y689" s="148" t="s">
        <v>2756</v>
      </c>
      <c r="Z689" s="338">
        <f>VLOOKUP(Y689,PLAN!B:AI,19,0)</f>
        <v>46235</v>
      </c>
    </row>
    <row r="690" spans="1:26" s="163" customFormat="1" ht="21.6" hidden="1" customHeight="1">
      <c r="A690" s="177" t="str">
        <f t="shared" si="23"/>
        <v>Aug13-37</v>
      </c>
      <c r="B690" s="225">
        <f>IFERROR(VLOOKUP(A690,PLAN!B:AA,5,0),"")</f>
        <v>11112814</v>
      </c>
      <c r="C690" s="225" t="str">
        <f>IFERROR(VLOOKUP(A690,PLAN!B:AA,6,0),"")</f>
        <v>1631110-G-A</v>
      </c>
      <c r="D690" s="225" t="str">
        <f>IFERROR(VLOOKUP(A690,PLAN!B:AA,7,0),"")</f>
        <v>SJ1535N26S JP</v>
      </c>
      <c r="E690" s="225" t="str">
        <f>IFERROR(VLOOKUP(A690,PLAN!B:AA,4,0),"")</f>
        <v>1001929240</v>
      </c>
      <c r="F690" s="226">
        <f>IFERROR(VLOOKUP(A690,PLAN!B:AA,9,0),"")</f>
        <v>46247</v>
      </c>
      <c r="G690" s="225" t="str">
        <f>IFERROR(VLOOKUP(A690,PLAN!B:AA,10,0),"")</f>
        <v>0103578319</v>
      </c>
      <c r="H690" s="225" t="str">
        <f>IFERROR(VLOOKUP(A690,PLAN!B:AA,11,0),"")</f>
        <v>260727T06A</v>
      </c>
      <c r="I690" s="225">
        <f>IFERROR(VLOOKUP(A690,PLAN!B:AA,12,0),"")</f>
        <v>55</v>
      </c>
      <c r="J690" s="225" t="str">
        <f>IFERROR(VLOOKUP(A690,PLAN!B:AA,15,0),"")</f>
        <v>Japan</v>
      </c>
      <c r="K690" s="225">
        <f>IFERROR(VLOOKUP(A690,PLAN!B:AA,23,0),"")</f>
        <v>0</v>
      </c>
      <c r="L690" s="227">
        <f>IFERROR(VLOOKUP(A690,PLAN!B:AA,24,0),"")</f>
        <v>0</v>
      </c>
      <c r="M690" s="225" t="str">
        <f>IFERROR(VLOOKUP(A690,PLAN!B:AA,3,0),"")</f>
        <v>1932150-A-C</v>
      </c>
      <c r="N690" s="225">
        <f>IFERROR(VLOOKUP(A690,PLAN!B:AA,2,0),"")</f>
        <v>12115101</v>
      </c>
      <c r="O690" s="290" t="s">
        <v>661</v>
      </c>
      <c r="P690" s="337" t="s">
        <v>662</v>
      </c>
      <c r="Q690" s="337">
        <f t="shared" si="37"/>
        <v>55</v>
      </c>
      <c r="R690" s="231" t="str">
        <f>IFERROR(VLOOKUP(P690,[6]Sheet1!$F:$I,4,),"")</f>
        <v>B1</v>
      </c>
      <c r="S690" s="232">
        <f>IFERROR(VLOOKUP(A690,PLAN!B:AA,19,0),"")</f>
        <v>46235</v>
      </c>
      <c r="T690" s="225" t="str">
        <f>IFERROR(VLOOKUP(A690,PLAN!B:AA,20,0),"")</f>
        <v>M7</v>
      </c>
      <c r="U690" s="233"/>
      <c r="V690" s="165"/>
      <c r="W690" s="234" t="str">
        <f>IFERROR(VLOOKUP(A690,PLAN!B:AB,21,),"")</f>
        <v>F2</v>
      </c>
      <c r="X690" s="164"/>
      <c r="Y690" s="148" t="s">
        <v>2757</v>
      </c>
      <c r="Z690" s="338">
        <f>VLOOKUP(Y690,PLAN!B:AI,19,0)</f>
        <v>46235</v>
      </c>
    </row>
    <row r="691" spans="1:26" s="163" customFormat="1" ht="21.6" hidden="1" customHeight="1">
      <c r="A691" s="177" t="str">
        <f t="shared" si="23"/>
        <v>Aug13-38</v>
      </c>
      <c r="B691" s="225">
        <f>IFERROR(VLOOKUP(A691,PLAN!B:AA,5,0),"")</f>
        <v>11112803</v>
      </c>
      <c r="C691" s="225" t="str">
        <f>IFERROR(VLOOKUP(A691,PLAN!B:AA,6,0),"")</f>
        <v>1631099-G-A</v>
      </c>
      <c r="D691" s="225" t="str">
        <f>IFERROR(VLOOKUP(A691,PLAN!B:AA,7,0),"")</f>
        <v>SJ3035N15S JP</v>
      </c>
      <c r="E691" s="225" t="str">
        <f>IFERROR(VLOOKUP(A691,PLAN!B:AA,4,0),"")</f>
        <v>1001929241</v>
      </c>
      <c r="F691" s="226">
        <f>IFERROR(VLOOKUP(A691,PLAN!B:AA,9,0),"")</f>
        <v>46247</v>
      </c>
      <c r="G691" s="225" t="str">
        <f>IFERROR(VLOOKUP(A691,PLAN!B:AA,10,0),"")</f>
        <v>0103578320</v>
      </c>
      <c r="H691" s="225" t="str">
        <f>IFERROR(VLOOKUP(A691,PLAN!B:AA,11,0),"")</f>
        <v>260727T07A</v>
      </c>
      <c r="I691" s="225">
        <f>IFERROR(VLOOKUP(A691,PLAN!B:AA,12,0),"")</f>
        <v>130</v>
      </c>
      <c r="J691" s="225" t="str">
        <f>IFERROR(VLOOKUP(A691,PLAN!B:AA,15,0),"")</f>
        <v>Japan</v>
      </c>
      <c r="K691" s="225">
        <f>IFERROR(VLOOKUP(A691,PLAN!B:AA,23,0),"")</f>
        <v>0</v>
      </c>
      <c r="L691" s="227">
        <f>IFERROR(VLOOKUP(A691,PLAN!B:AA,24,0),"")</f>
        <v>0</v>
      </c>
      <c r="M691" s="225" t="str">
        <f>IFERROR(VLOOKUP(A691,PLAN!B:AA,3,0),"")</f>
        <v>1932139-A-C</v>
      </c>
      <c r="N691" s="225">
        <f>IFERROR(VLOOKUP(A691,PLAN!B:AA,2,0),"")</f>
        <v>12115090</v>
      </c>
      <c r="O691" s="290" t="s">
        <v>588</v>
      </c>
      <c r="P691" s="337" t="s">
        <v>589</v>
      </c>
      <c r="Q691" s="337">
        <f t="shared" si="37"/>
        <v>130</v>
      </c>
      <c r="R691" s="231" t="str">
        <f>IFERROR(VLOOKUP(P691,[6]Sheet1!$F:$I,4,),"")</f>
        <v/>
      </c>
      <c r="S691" s="232">
        <f>IFERROR(VLOOKUP(A691,PLAN!B:AA,19,0),"")</f>
        <v>46235</v>
      </c>
      <c r="T691" s="225" t="str">
        <f>IFERROR(VLOOKUP(A691,PLAN!B:AA,20,0),"")</f>
        <v>M7</v>
      </c>
      <c r="U691" s="233"/>
      <c r="V691" s="165"/>
      <c r="W691" s="234" t="str">
        <f>IFERROR(VLOOKUP(A691,PLAN!B:AB,21,),"")</f>
        <v>F2</v>
      </c>
      <c r="X691" s="164"/>
      <c r="Y691" s="148" t="s">
        <v>2758</v>
      </c>
      <c r="Z691" s="338">
        <f>VLOOKUP(Y691,PLAN!B:AI,19,0)</f>
        <v>46235</v>
      </c>
    </row>
    <row r="692" spans="1:26" s="163" customFormat="1" ht="21.6" hidden="1" customHeight="1">
      <c r="A692" s="177" t="str">
        <f t="shared" si="23"/>
        <v>Aug13-39</v>
      </c>
      <c r="B692" s="225">
        <f>IFERROR(VLOOKUP(A692,PLAN!B:AA,5,0),"")</f>
        <v>11112908</v>
      </c>
      <c r="C692" s="225" t="str">
        <f>IFERROR(VLOOKUP(A692,PLAN!B:AA,6,0),"")</f>
        <v>1831140-B-A</v>
      </c>
      <c r="D692" s="225" t="str">
        <f>IFERROR(VLOOKUP(A692,PLAN!B:AA,7,0),"")</f>
        <v>SA0035N22S US</v>
      </c>
      <c r="E692" s="225" t="str">
        <f>IFERROR(VLOOKUP(A692,PLAN!B:AA,4,0),"")</f>
        <v>1001929242</v>
      </c>
      <c r="F692" s="226">
        <f>IFERROR(VLOOKUP(A692,PLAN!B:AA,9,0),"")</f>
        <v>46247</v>
      </c>
      <c r="G692" s="225" t="str">
        <f>IFERROR(VLOOKUP(A692,PLAN!B:AA,10,0),"")</f>
        <v>0103578321</v>
      </c>
      <c r="H692" s="225" t="str">
        <f>IFERROR(VLOOKUP(A692,PLAN!B:AA,11,0),"")</f>
        <v>260727T08A</v>
      </c>
      <c r="I692" s="225">
        <f>IFERROR(VLOOKUP(A692,PLAN!B:AA,12,0),"")</f>
        <v>25</v>
      </c>
      <c r="J692" s="225" t="str">
        <f>IFERROR(VLOOKUP(A692,PLAN!B:AA,15,0),"")</f>
        <v>USA</v>
      </c>
      <c r="K692" s="225">
        <f>IFERROR(VLOOKUP(A692,PLAN!B:AA,23,0),"")</f>
        <v>0</v>
      </c>
      <c r="L692" s="227">
        <f>IFERROR(VLOOKUP(A692,PLAN!B:AA,24,0),"")</f>
        <v>0</v>
      </c>
      <c r="M692" s="225" t="str">
        <f>IFERROR(VLOOKUP(A692,PLAN!B:AA,3,0),"")</f>
        <v>1932146-A-C</v>
      </c>
      <c r="N692" s="225">
        <f>IFERROR(VLOOKUP(A692,PLAN!B:AA,2,0),"")</f>
        <v>12115097</v>
      </c>
      <c r="O692" s="290" t="s">
        <v>600</v>
      </c>
      <c r="P692" s="257" t="s">
        <v>601</v>
      </c>
      <c r="Q692" s="337">
        <f t="shared" si="37"/>
        <v>25</v>
      </c>
      <c r="R692" s="231" t="str">
        <f>IFERROR(VLOOKUP(P692,[6]Sheet1!$F:$I,4,),"")</f>
        <v>B4</v>
      </c>
      <c r="S692" s="232">
        <f>IFERROR(VLOOKUP(A692,PLAN!B:AA,19,0),"")</f>
        <v>46235</v>
      </c>
      <c r="T692" s="225" t="str">
        <f>IFERROR(VLOOKUP(A692,PLAN!B:AA,20,0),"")</f>
        <v>M7</v>
      </c>
      <c r="U692" s="233"/>
      <c r="V692" s="165"/>
      <c r="W692" s="234" t="str">
        <f>IFERROR(VLOOKUP(A692,PLAN!B:AB,21,),"")</f>
        <v>F2</v>
      </c>
      <c r="X692" s="164"/>
      <c r="Y692" s="148" t="s">
        <v>2759</v>
      </c>
      <c r="Z692" s="338">
        <f>VLOOKUP(Y692,PLAN!B:AI,19,0)</f>
        <v>46235</v>
      </c>
    </row>
    <row r="693" spans="1:26" s="163" customFormat="1" ht="21.6" hidden="1" customHeight="1">
      <c r="A693" s="177" t="str">
        <f t="shared" si="23"/>
        <v>Aug13-40</v>
      </c>
      <c r="B693" s="225">
        <f>IFERROR(VLOOKUP(A693,PLAN!B:AA,5,0),"")</f>
        <v>11112915</v>
      </c>
      <c r="C693" s="225" t="str">
        <f>IFERROR(VLOOKUP(A693,PLAN!B:AA,6,0),"")</f>
        <v>1831147-B-A</v>
      </c>
      <c r="D693" s="225" t="str">
        <f>IFERROR(VLOOKUP(A693,PLAN!B:AA,7,0),"")</f>
        <v>SJ1535N30S US</v>
      </c>
      <c r="E693" s="225" t="str">
        <f>IFERROR(VLOOKUP(A693,PLAN!B:AA,4,0),"")</f>
        <v>1001929243</v>
      </c>
      <c r="F693" s="226">
        <f>IFERROR(VLOOKUP(A693,PLAN!B:AA,9,0),"")</f>
        <v>46247</v>
      </c>
      <c r="G693" s="225" t="str">
        <f>IFERROR(VLOOKUP(A693,PLAN!B:AA,10,0),"")</f>
        <v>0103578322</v>
      </c>
      <c r="H693" s="225" t="str">
        <f>IFERROR(VLOOKUP(A693,PLAN!B:AA,11,0),"")</f>
        <v>260727T09A</v>
      </c>
      <c r="I693" s="225">
        <f>IFERROR(VLOOKUP(A693,PLAN!B:AA,12,0),"")</f>
        <v>50</v>
      </c>
      <c r="J693" s="225" t="str">
        <f>IFERROR(VLOOKUP(A693,PLAN!B:AA,15,0),"")</f>
        <v>USA</v>
      </c>
      <c r="K693" s="225">
        <f>IFERROR(VLOOKUP(A693,PLAN!B:AA,23,0),"")</f>
        <v>0</v>
      </c>
      <c r="L693" s="227">
        <f>IFERROR(VLOOKUP(A693,PLAN!B:AA,24,0),"")</f>
        <v>0</v>
      </c>
      <c r="M693" s="225" t="str">
        <f>IFERROR(VLOOKUP(A693,PLAN!B:AA,3,0),"")</f>
        <v>1932153-A-C</v>
      </c>
      <c r="N693" s="225">
        <f>IFERROR(VLOOKUP(A693,PLAN!B:AA,2,0),"")</f>
        <v>12115104</v>
      </c>
      <c r="O693" s="290" t="s">
        <v>541</v>
      </c>
      <c r="P693" s="337" t="s">
        <v>542</v>
      </c>
      <c r="Q693" s="154">
        <v>44</v>
      </c>
      <c r="R693" s="231" t="str">
        <f>IFERROR(VLOOKUP(P693,[6]Sheet1!$F:$I,4,),"")</f>
        <v/>
      </c>
      <c r="S693" s="232">
        <f>IFERROR(VLOOKUP(A693,PLAN!B:AA,19,0),"")</f>
        <v>46235</v>
      </c>
      <c r="T693" s="225" t="str">
        <f>IFERROR(VLOOKUP(A693,PLAN!B:AA,20,0),"")</f>
        <v>M7</v>
      </c>
      <c r="U693" s="233"/>
      <c r="V693" s="165"/>
      <c r="W693" s="234" t="str">
        <f>IFERROR(VLOOKUP(A693,PLAN!B:AB,21,),"")</f>
        <v>F2</v>
      </c>
      <c r="X693" s="164"/>
      <c r="Y693" s="148" t="s">
        <v>2760</v>
      </c>
      <c r="Z693" s="338">
        <f>VLOOKUP(Y693,PLAN!B:AI,19,0)</f>
        <v>46235</v>
      </c>
    </row>
    <row r="694" spans="1:26" s="163" customFormat="1" ht="21.6" hidden="1" customHeight="1">
      <c r="A694" s="177">
        <f t="shared" si="23"/>
        <v>0</v>
      </c>
      <c r="B694" s="225" t="str">
        <f>IFERROR(VLOOKUP(A694,PLAN!B:AA,5,0),"")</f>
        <v/>
      </c>
      <c r="C694" s="225" t="str">
        <f>IFERROR(VLOOKUP(A694,PLAN!B:AA,6,0),"")</f>
        <v/>
      </c>
      <c r="D694" s="225" t="str">
        <f>IFERROR(VLOOKUP(A694,PLAN!B:AA,7,0),"")</f>
        <v/>
      </c>
      <c r="E694" s="225" t="str">
        <f>IFERROR(VLOOKUP(A694,PLAN!B:AA,4,0),"")</f>
        <v/>
      </c>
      <c r="F694" s="226" t="str">
        <f>IFERROR(VLOOKUP(A694,PLAN!B:AA,9,0),"")</f>
        <v/>
      </c>
      <c r="G694" s="225" t="str">
        <f>IFERROR(VLOOKUP(A694,PLAN!B:AA,10,0),"")</f>
        <v/>
      </c>
      <c r="H694" s="225" t="str">
        <f>IFERROR(VLOOKUP(A694,PLAN!B:AA,11,0),"")</f>
        <v/>
      </c>
      <c r="I694" s="225" t="str">
        <f>IFERROR(VLOOKUP(A694,PLAN!B:AA,12,0),"")</f>
        <v/>
      </c>
      <c r="J694" s="225" t="str">
        <f>IFERROR(VLOOKUP(A694,PLAN!B:AA,15,0),"")</f>
        <v/>
      </c>
      <c r="K694" s="225" t="str">
        <f>IFERROR(VLOOKUP(A694,PLAN!B:AA,23,0),"")</f>
        <v/>
      </c>
      <c r="L694" s="227" t="str">
        <f>IFERROR(VLOOKUP(A694,PLAN!B:AA,24,0),"")</f>
        <v/>
      </c>
      <c r="M694" s="225" t="str">
        <f>IFERROR(VLOOKUP(A694,PLAN!B:AA,3,0),"")</f>
        <v/>
      </c>
      <c r="N694" s="225" t="str">
        <f>IFERROR(VLOOKUP(A694,PLAN!B:AA,2,0),"")</f>
        <v/>
      </c>
      <c r="O694" s="290" t="s">
        <v>2869</v>
      </c>
      <c r="P694" s="258" t="s">
        <v>2870</v>
      </c>
      <c r="Q694" s="154">
        <f>I693-Q693</f>
        <v>6</v>
      </c>
      <c r="R694" s="231" t="str">
        <f>IFERROR(VLOOKUP(P694,[6]Sheet1!$F:$I,4,),"")</f>
        <v>B13</v>
      </c>
      <c r="S694" s="232" t="str">
        <f>IFERROR(VLOOKUP(A694,PLAN!B:AA,19,0),"")</f>
        <v/>
      </c>
      <c r="T694" s="225" t="str">
        <f>IFERROR(VLOOKUP(A694,PLAN!B:AA,20,0),"")</f>
        <v/>
      </c>
      <c r="U694" s="233"/>
      <c r="V694" s="165"/>
      <c r="W694" s="234" t="s">
        <v>45</v>
      </c>
      <c r="X694" s="164"/>
      <c r="Y694" s="148"/>
      <c r="Z694" s="338">
        <v>46235</v>
      </c>
    </row>
    <row r="695" spans="1:26" s="163" customFormat="1" ht="21.6" hidden="1" customHeight="1">
      <c r="A695" s="177" t="str">
        <f t="shared" si="23"/>
        <v>Aug13-41</v>
      </c>
      <c r="B695" s="225">
        <f>IFERROR(VLOOKUP(A695,PLAN!B:AA,5,0),"")</f>
        <v>11112906</v>
      </c>
      <c r="C695" s="225" t="str">
        <f>IFERROR(VLOOKUP(A695,PLAN!B:AA,6,0),"")</f>
        <v>1831138-B-A</v>
      </c>
      <c r="D695" s="225" t="str">
        <f>IFERROR(VLOOKUP(A695,PLAN!B:AA,7,0),"")</f>
        <v>SJ1535N20S US</v>
      </c>
      <c r="E695" s="225" t="str">
        <f>IFERROR(VLOOKUP(A695,PLAN!B:AA,4,0),"")</f>
        <v>1001929244</v>
      </c>
      <c r="F695" s="226">
        <f>IFERROR(VLOOKUP(A695,PLAN!B:AA,9,0),"")</f>
        <v>46247</v>
      </c>
      <c r="G695" s="225" t="str">
        <f>IFERROR(VLOOKUP(A695,PLAN!B:AA,10,0),"")</f>
        <v>0103578323</v>
      </c>
      <c r="H695" s="225" t="str">
        <f>IFERROR(VLOOKUP(A695,PLAN!B:AA,11,0),"")</f>
        <v>260727T10A</v>
      </c>
      <c r="I695" s="225">
        <f>IFERROR(VLOOKUP(A695,PLAN!B:AA,12,0),"")</f>
        <v>95</v>
      </c>
      <c r="J695" s="225" t="str">
        <f>IFERROR(VLOOKUP(A695,PLAN!B:AA,15,0),"")</f>
        <v>USA</v>
      </c>
      <c r="K695" s="225">
        <f>IFERROR(VLOOKUP(A695,PLAN!B:AA,23,0),"")</f>
        <v>0</v>
      </c>
      <c r="L695" s="227">
        <f>IFERROR(VLOOKUP(A695,PLAN!B:AA,24,0),"")</f>
        <v>0</v>
      </c>
      <c r="M695" s="225" t="str">
        <f>IFERROR(VLOOKUP(A695,PLAN!B:AA,3,0),"")</f>
        <v>1932144-A-C</v>
      </c>
      <c r="N695" s="225">
        <f>IFERROR(VLOOKUP(A695,PLAN!B:AA,2,0),"")</f>
        <v>12115095</v>
      </c>
      <c r="O695" s="290" t="s">
        <v>590</v>
      </c>
      <c r="P695" s="337" t="s">
        <v>591</v>
      </c>
      <c r="Q695" s="337">
        <f t="shared" si="37"/>
        <v>95</v>
      </c>
      <c r="R695" s="231" t="str">
        <f>IFERROR(VLOOKUP(P695,[6]Sheet1!$F:$I,4,),"")</f>
        <v/>
      </c>
      <c r="S695" s="232">
        <f>IFERROR(VLOOKUP(A695,PLAN!B:AA,19,0),"")</f>
        <v>46235</v>
      </c>
      <c r="T695" s="225" t="str">
        <f>IFERROR(VLOOKUP(A695,PLAN!B:AA,20,0),"")</f>
        <v>M7</v>
      </c>
      <c r="U695" s="233"/>
      <c r="V695" s="165"/>
      <c r="W695" s="234" t="str">
        <f>IFERROR(VLOOKUP(A695,PLAN!B:AB,21,),"")</f>
        <v>F2</v>
      </c>
      <c r="X695" s="164"/>
      <c r="Y695" s="148" t="s">
        <v>2761</v>
      </c>
      <c r="Z695" s="338">
        <f>VLOOKUP(Y695,PLAN!B:AI,19,0)</f>
        <v>46235</v>
      </c>
    </row>
    <row r="696" spans="1:26" s="163" customFormat="1" ht="21.6" hidden="1" customHeight="1">
      <c r="A696" s="177" t="str">
        <f t="shared" si="23"/>
        <v>Aug13-42</v>
      </c>
      <c r="B696" s="225">
        <f>IFERROR(VLOOKUP(A696,PLAN!B:AA,5,0),"")</f>
        <v>11112912</v>
      </c>
      <c r="C696" s="225" t="str">
        <f>IFERROR(VLOOKUP(A696,PLAN!B:AA,6,0),"")</f>
        <v>1831144-B-A</v>
      </c>
      <c r="D696" s="225" t="str">
        <f>IFERROR(VLOOKUP(A696,PLAN!B:AA,7,0),"")</f>
        <v>SJ1535N26S US</v>
      </c>
      <c r="E696" s="225" t="str">
        <f>IFERROR(VLOOKUP(A696,PLAN!B:AA,4,0),"")</f>
        <v>1001929245</v>
      </c>
      <c r="F696" s="226">
        <f>IFERROR(VLOOKUP(A696,PLAN!B:AA,9,0),"")</f>
        <v>46247</v>
      </c>
      <c r="G696" s="225" t="str">
        <f>IFERROR(VLOOKUP(A696,PLAN!B:AA,10,0),"")</f>
        <v>0103578324</v>
      </c>
      <c r="H696" s="225" t="str">
        <f>IFERROR(VLOOKUP(A696,PLAN!B:AA,11,0),"")</f>
        <v>260727T11A</v>
      </c>
      <c r="I696" s="225">
        <f>IFERROR(VLOOKUP(A696,PLAN!B:AA,12,0),"")</f>
        <v>110</v>
      </c>
      <c r="J696" s="225" t="str">
        <f>IFERROR(VLOOKUP(A696,PLAN!B:AA,15,0),"")</f>
        <v>USA</v>
      </c>
      <c r="K696" s="225">
        <f>IFERROR(VLOOKUP(A696,PLAN!B:AA,23,0),"")</f>
        <v>10</v>
      </c>
      <c r="L696" s="227">
        <f>IFERROR(VLOOKUP(A696,PLAN!B:AA,24,0),"")</f>
        <v>0</v>
      </c>
      <c r="M696" s="225" t="str">
        <f>IFERROR(VLOOKUP(A696,PLAN!B:AA,3,0),"")</f>
        <v>1932150-A-C</v>
      </c>
      <c r="N696" s="225">
        <f>IFERROR(VLOOKUP(A696,PLAN!B:AA,2,0),"")</f>
        <v>12115101</v>
      </c>
      <c r="O696" s="290" t="s">
        <v>661</v>
      </c>
      <c r="P696" s="337" t="s">
        <v>662</v>
      </c>
      <c r="Q696" s="154">
        <v>81</v>
      </c>
      <c r="R696" s="231" t="str">
        <f>IFERROR(VLOOKUP(P696,[6]Sheet1!$F:$I,4,),"")</f>
        <v>B1</v>
      </c>
      <c r="S696" s="232">
        <f>IFERROR(VLOOKUP(A696,PLAN!B:AA,19,0),"")</f>
        <v>46235</v>
      </c>
      <c r="T696" s="225" t="str">
        <f>IFERROR(VLOOKUP(A696,PLAN!B:AA,20,0),"")</f>
        <v>M7</v>
      </c>
      <c r="U696" s="233"/>
      <c r="V696" s="165"/>
      <c r="W696" s="234" t="str">
        <f>IFERROR(VLOOKUP(A696,PLAN!B:AB,21,),"")</f>
        <v>F2</v>
      </c>
      <c r="X696" s="164"/>
      <c r="Y696" s="148" t="s">
        <v>2762</v>
      </c>
      <c r="Z696" s="338">
        <f>VLOOKUP(Y696,PLAN!B:AI,19,0)</f>
        <v>46235</v>
      </c>
    </row>
    <row r="697" spans="1:26" s="163" customFormat="1" ht="21.6" hidden="1" customHeight="1">
      <c r="A697" s="177">
        <f t="shared" si="23"/>
        <v>0</v>
      </c>
      <c r="B697" s="225" t="str">
        <f>IFERROR(VLOOKUP(A697,PLAN!B:AA,5,0),"")</f>
        <v/>
      </c>
      <c r="C697" s="225" t="str">
        <f>IFERROR(VLOOKUP(A697,PLAN!B:AA,6,0),"")</f>
        <v/>
      </c>
      <c r="D697" s="225" t="str">
        <f>IFERROR(VLOOKUP(A697,PLAN!B:AA,7,0),"")</f>
        <v/>
      </c>
      <c r="E697" s="225" t="str">
        <f>IFERROR(VLOOKUP(A697,PLAN!B:AA,4,0),"")</f>
        <v/>
      </c>
      <c r="F697" s="226" t="str">
        <f>IFERROR(VLOOKUP(A697,PLAN!B:AA,9,0),"")</f>
        <v/>
      </c>
      <c r="G697" s="225" t="str">
        <f>IFERROR(VLOOKUP(A697,PLAN!B:AA,10,0),"")</f>
        <v/>
      </c>
      <c r="H697" s="225" t="str">
        <f>IFERROR(VLOOKUP(A697,PLAN!B:AA,11,0),"")</f>
        <v/>
      </c>
      <c r="I697" s="225" t="str">
        <f>IFERROR(VLOOKUP(A697,PLAN!B:AA,12,0),"")</f>
        <v/>
      </c>
      <c r="J697" s="225" t="str">
        <f>IFERROR(VLOOKUP(A697,PLAN!B:AA,15,0),"")</f>
        <v/>
      </c>
      <c r="K697" s="225" t="str">
        <f>IFERROR(VLOOKUP(A697,PLAN!B:AA,23,0),"")</f>
        <v/>
      </c>
      <c r="L697" s="227" t="str">
        <f>IFERROR(VLOOKUP(A697,PLAN!B:AA,24,0),"")</f>
        <v/>
      </c>
      <c r="M697" s="225" t="str">
        <f>IFERROR(VLOOKUP(A697,PLAN!B:AA,3,0),"")</f>
        <v/>
      </c>
      <c r="N697" s="225" t="str">
        <f>IFERROR(VLOOKUP(A697,PLAN!B:AA,2,0),"")</f>
        <v/>
      </c>
      <c r="O697" s="290" t="s">
        <v>2871</v>
      </c>
      <c r="P697" s="337" t="s">
        <v>2872</v>
      </c>
      <c r="Q697" s="154">
        <f>I696-Q696</f>
        <v>29</v>
      </c>
      <c r="R697" s="231" t="str">
        <f>IFERROR(VLOOKUP(P697,[6]Sheet1!$F:$I,4,),"")</f>
        <v/>
      </c>
      <c r="S697" s="232" t="str">
        <f>IFERROR(VLOOKUP(A697,PLAN!B:AA,19,0),"")</f>
        <v/>
      </c>
      <c r="T697" s="225" t="str">
        <f>IFERROR(VLOOKUP(A697,PLAN!B:AA,20,0),"")</f>
        <v/>
      </c>
      <c r="U697" s="233"/>
      <c r="V697" s="165"/>
      <c r="W697" s="234" t="s">
        <v>45</v>
      </c>
      <c r="X697" s="164"/>
      <c r="Y697" s="148"/>
      <c r="Z697" s="338">
        <v>46235</v>
      </c>
    </row>
    <row r="698" spans="1:26" s="163" customFormat="1" ht="21.6" hidden="1" customHeight="1">
      <c r="A698" s="177" t="str">
        <f t="shared" si="23"/>
        <v>Aug13-43</v>
      </c>
      <c r="B698" s="225">
        <f>IFERROR(VLOOKUP(A698,PLAN!B:AA,5,0),"")</f>
        <v>11112911</v>
      </c>
      <c r="C698" s="225" t="str">
        <f>IFERROR(VLOOKUP(A698,PLAN!B:AA,6,0),"")</f>
        <v>1831143-B-A</v>
      </c>
      <c r="D698" s="225" t="str">
        <f>IFERROR(VLOOKUP(A698,PLAN!B:AA,7,0),"")</f>
        <v>SA0035N26S US</v>
      </c>
      <c r="E698" s="225" t="str">
        <f>IFERROR(VLOOKUP(A698,PLAN!B:AA,4,0),"")</f>
        <v>1001929246</v>
      </c>
      <c r="F698" s="226">
        <f>IFERROR(VLOOKUP(A698,PLAN!B:AA,9,0),"")</f>
        <v>46247</v>
      </c>
      <c r="G698" s="225" t="str">
        <f>IFERROR(VLOOKUP(A698,PLAN!B:AA,10,0),"")</f>
        <v>0103578325</v>
      </c>
      <c r="H698" s="225" t="str">
        <f>IFERROR(VLOOKUP(A698,PLAN!B:AA,11,0),"")</f>
        <v>260727T12A</v>
      </c>
      <c r="I698" s="225">
        <f>IFERROR(VLOOKUP(A698,PLAN!B:AA,12,0),"")</f>
        <v>125</v>
      </c>
      <c r="J698" s="225" t="str">
        <f>IFERROR(VLOOKUP(A698,PLAN!B:AA,15,0),"")</f>
        <v>USA</v>
      </c>
      <c r="K698" s="225">
        <f>IFERROR(VLOOKUP(A698,PLAN!B:AA,23,0),"")</f>
        <v>0</v>
      </c>
      <c r="L698" s="227">
        <f>IFERROR(VLOOKUP(A698,PLAN!B:AA,24,0),"")</f>
        <v>0</v>
      </c>
      <c r="M698" s="225" t="str">
        <f>IFERROR(VLOOKUP(A698,PLAN!B:AA,3,0),"")</f>
        <v>1932149-A-C</v>
      </c>
      <c r="N698" s="225">
        <f>IFERROR(VLOOKUP(A698,PLAN!B:AA,2,0),"")</f>
        <v>12115100</v>
      </c>
      <c r="O698" s="290" t="s">
        <v>659</v>
      </c>
      <c r="P698" s="337" t="s">
        <v>660</v>
      </c>
      <c r="Q698" s="337">
        <f t="shared" si="37"/>
        <v>125</v>
      </c>
      <c r="R698" s="231" t="str">
        <f>IFERROR(VLOOKUP(P698,[6]Sheet1!$F:$I,4,),"")</f>
        <v/>
      </c>
      <c r="S698" s="232">
        <f>IFERROR(VLOOKUP(A698,PLAN!B:AA,19,0),"")</f>
        <v>46235</v>
      </c>
      <c r="T698" s="225" t="str">
        <f>IFERROR(VLOOKUP(A698,PLAN!B:AA,20,0),"")</f>
        <v>M7</v>
      </c>
      <c r="U698" s="233"/>
      <c r="V698" s="165"/>
      <c r="W698" s="234" t="str">
        <f>IFERROR(VLOOKUP(A698,PLAN!B:AB,21,),"")</f>
        <v>F2</v>
      </c>
      <c r="X698" s="164"/>
      <c r="Y698" s="148" t="s">
        <v>2763</v>
      </c>
      <c r="Z698" s="338">
        <f>VLOOKUP(Y698,PLAN!B:AI,19,0)</f>
        <v>46235</v>
      </c>
    </row>
    <row r="699" spans="1:26" s="163" customFormat="1" ht="21.6" hidden="1" customHeight="1">
      <c r="A699" s="177" t="str">
        <f t="shared" si="23"/>
        <v>Aug13-44</v>
      </c>
      <c r="B699" s="225">
        <f>IFERROR(VLOOKUP(A699,PLAN!B:AA,5,0),"")</f>
        <v>11112788</v>
      </c>
      <c r="C699" s="225" t="str">
        <f>IFERROR(VLOOKUP(A699,PLAN!B:AA,6,0),"")</f>
        <v>1931211-B-A</v>
      </c>
      <c r="D699" s="225" t="str">
        <f>IFERROR(VLOOKUP(A699,PLAN!B:AA,7,0),"")</f>
        <v>SA0025N18S NO CE</v>
      </c>
      <c r="E699" s="225" t="str">
        <f>IFERROR(VLOOKUP(A699,PLAN!B:AA,4,0),"")</f>
        <v>1001929247</v>
      </c>
      <c r="F699" s="226">
        <f>IFERROR(VLOOKUP(A699,PLAN!B:AA,9,0),"")</f>
        <v>46247</v>
      </c>
      <c r="G699" s="225" t="str">
        <f>IFERROR(VLOOKUP(A699,PLAN!B:AA,10,0),"")</f>
        <v>0103578326</v>
      </c>
      <c r="H699" s="225" t="str">
        <f>IFERROR(VLOOKUP(A699,PLAN!B:AA,11,0),"")</f>
        <v>260727T13A</v>
      </c>
      <c r="I699" s="225">
        <f>IFERROR(VLOOKUP(A699,PLAN!B:AA,12,0),"")</f>
        <v>5</v>
      </c>
      <c r="J699" s="225" t="str">
        <f>IFERROR(VLOOKUP(A699,PLAN!B:AA,15,0),"")</f>
        <v>Oversea</v>
      </c>
      <c r="K699" s="225">
        <f>IFERROR(VLOOKUP(A699,PLAN!B:AA,23,0),"")</f>
        <v>0</v>
      </c>
      <c r="L699" s="227">
        <f>IFERROR(VLOOKUP(A699,PLAN!B:AA,24,0),"")</f>
        <v>0</v>
      </c>
      <c r="M699" s="225" t="str">
        <f>IFERROR(VLOOKUP(A699,PLAN!B:AA,3,0),"")</f>
        <v>1932159-A-C</v>
      </c>
      <c r="N699" s="225">
        <f>IFERROR(VLOOKUP(A699,PLAN!B:AA,2,0),"")</f>
        <v>12115073</v>
      </c>
      <c r="O699" s="290" t="s">
        <v>539</v>
      </c>
      <c r="P699" s="337" t="s">
        <v>540</v>
      </c>
      <c r="Q699" s="337">
        <f t="shared" si="37"/>
        <v>5</v>
      </c>
      <c r="R699" s="231" t="str">
        <f>IFERROR(VLOOKUP(P699,[6]Sheet1!$F:$I,4,),"")</f>
        <v>Z100</v>
      </c>
      <c r="S699" s="232">
        <f>IFERROR(VLOOKUP(A699,PLAN!B:AA,19,0),"")</f>
        <v>46235</v>
      </c>
      <c r="T699" s="225" t="str">
        <f>IFERROR(VLOOKUP(A699,PLAN!B:AA,20,0),"")</f>
        <v>M7</v>
      </c>
      <c r="U699" s="233"/>
      <c r="V699" s="165"/>
      <c r="W699" s="234" t="str">
        <f>IFERROR(VLOOKUP(A699,PLAN!B:AB,21,),"")</f>
        <v>F2</v>
      </c>
      <c r="X699" s="164"/>
      <c r="Y699" s="148" t="s">
        <v>2764</v>
      </c>
      <c r="Z699" s="338">
        <f>VLOOKUP(Y699,PLAN!B:AI,19,0)</f>
        <v>46235</v>
      </c>
    </row>
    <row r="700" spans="1:26" s="163" customFormat="1" ht="21.6" hidden="1" customHeight="1">
      <c r="A700" s="177" t="str">
        <f t="shared" si="23"/>
        <v>Aug13-45</v>
      </c>
      <c r="B700" s="225">
        <f>IFERROR(VLOOKUP(A700,PLAN!B:AA,5,0),"")</f>
        <v>11112800</v>
      </c>
      <c r="C700" s="225" t="str">
        <f>IFERROR(VLOOKUP(A700,PLAN!B:AA,6,0),"")</f>
        <v>1931223-B-A</v>
      </c>
      <c r="D700" s="225" t="str">
        <f>IFERROR(VLOOKUP(A700,PLAN!B:AA,7,0),"")</f>
        <v>SA0025N30S NO CE</v>
      </c>
      <c r="E700" s="225" t="str">
        <f>IFERROR(VLOOKUP(A700,PLAN!B:AA,4,0),"")</f>
        <v>1001929248</v>
      </c>
      <c r="F700" s="226">
        <f>IFERROR(VLOOKUP(A700,PLAN!B:AA,9,0),"")</f>
        <v>46247</v>
      </c>
      <c r="G700" s="225" t="str">
        <f>IFERROR(VLOOKUP(A700,PLAN!B:AA,10,0),"")</f>
        <v>0103578327</v>
      </c>
      <c r="H700" s="225" t="str">
        <f>IFERROR(VLOOKUP(A700,PLAN!B:AA,11,0),"")</f>
        <v>260727T14A</v>
      </c>
      <c r="I700" s="225">
        <f>IFERROR(VLOOKUP(A700,PLAN!B:AA,12,0),"")</f>
        <v>5</v>
      </c>
      <c r="J700" s="225" t="str">
        <f>IFERROR(VLOOKUP(A700,PLAN!B:AA,15,0),"")</f>
        <v>Oversea</v>
      </c>
      <c r="K700" s="225">
        <f>IFERROR(VLOOKUP(A700,PLAN!B:AA,23,0),"")</f>
        <v>0</v>
      </c>
      <c r="L700" s="227">
        <f>IFERROR(VLOOKUP(A700,PLAN!B:AA,24,0),"")</f>
        <v>0</v>
      </c>
      <c r="M700" s="225" t="str">
        <f>IFERROR(VLOOKUP(A700,PLAN!B:AA,3,0),"")</f>
        <v>1932171-A-C</v>
      </c>
      <c r="N700" s="225">
        <f>IFERROR(VLOOKUP(A700,PLAN!B:AA,2,0),"")</f>
        <v>12115085</v>
      </c>
      <c r="O700" s="290" t="s">
        <v>387</v>
      </c>
      <c r="P700" s="337" t="s">
        <v>388</v>
      </c>
      <c r="Q700" s="337">
        <f t="shared" si="37"/>
        <v>5</v>
      </c>
      <c r="R700" s="231" t="str">
        <f>IFERROR(VLOOKUP(P700,[6]Sheet1!$F:$I,4,),"")</f>
        <v>Z101</v>
      </c>
      <c r="S700" s="232">
        <f>IFERROR(VLOOKUP(A700,PLAN!B:AA,19,0),"")</f>
        <v>46235</v>
      </c>
      <c r="T700" s="225" t="str">
        <f>IFERROR(VLOOKUP(A700,PLAN!B:AA,20,0),"")</f>
        <v>M7</v>
      </c>
      <c r="U700" s="233"/>
      <c r="V700" s="165"/>
      <c r="W700" s="234" t="str">
        <f>IFERROR(VLOOKUP(A700,PLAN!B:AB,21,),"")</f>
        <v>F2</v>
      </c>
      <c r="X700" s="164"/>
      <c r="Y700" s="148" t="s">
        <v>2765</v>
      </c>
      <c r="Z700" s="338">
        <f>VLOOKUP(Y700,PLAN!B:AI,19,0)</f>
        <v>46235</v>
      </c>
    </row>
    <row r="701" spans="1:26" s="163" customFormat="1" ht="21.6" hidden="1" customHeight="1">
      <c r="A701" s="177" t="str">
        <f t="shared" si="23"/>
        <v>Aug13-46</v>
      </c>
      <c r="B701" s="225">
        <f>IFERROR(VLOOKUP(A701,PLAN!B:AA,5,0),"")</f>
        <v>11112799</v>
      </c>
      <c r="C701" s="225" t="str">
        <f>IFERROR(VLOOKUP(A701,PLAN!B:AA,6,0),"")</f>
        <v>1931222-B-A</v>
      </c>
      <c r="D701" s="225" t="str">
        <f>IFERROR(VLOOKUP(A701,PLAN!B:AA,7,0),"")</f>
        <v>SJ3025N30S NO CE</v>
      </c>
      <c r="E701" s="225" t="str">
        <f>IFERROR(VLOOKUP(A701,PLAN!B:AA,4,0),"")</f>
        <v>1001929249</v>
      </c>
      <c r="F701" s="226">
        <f>IFERROR(VLOOKUP(A701,PLAN!B:AA,9,0),"")</f>
        <v>46247</v>
      </c>
      <c r="G701" s="225" t="str">
        <f>IFERROR(VLOOKUP(A701,PLAN!B:AA,10,0),"")</f>
        <v>0103578328</v>
      </c>
      <c r="H701" s="225" t="str">
        <f>IFERROR(VLOOKUP(A701,PLAN!B:AA,11,0),"")</f>
        <v>260727T15A</v>
      </c>
      <c r="I701" s="225">
        <f>IFERROR(VLOOKUP(A701,PLAN!B:AA,12,0),"")</f>
        <v>5</v>
      </c>
      <c r="J701" s="225" t="str">
        <f>IFERROR(VLOOKUP(A701,PLAN!B:AA,15,0),"")</f>
        <v>Oversea</v>
      </c>
      <c r="K701" s="225">
        <f>IFERROR(VLOOKUP(A701,PLAN!B:AA,23,0),"")</f>
        <v>0</v>
      </c>
      <c r="L701" s="227">
        <f>IFERROR(VLOOKUP(A701,PLAN!B:AA,24,0),"")</f>
        <v>0</v>
      </c>
      <c r="M701" s="225" t="str">
        <f>IFERROR(VLOOKUP(A701,PLAN!B:AA,3,0),"")</f>
        <v>1932173-A-C</v>
      </c>
      <c r="N701" s="225">
        <f>IFERROR(VLOOKUP(A701,PLAN!B:AA,2,0),"")</f>
        <v>12115087</v>
      </c>
      <c r="O701" s="228" t="s">
        <v>2873</v>
      </c>
      <c r="P701" s="257" t="s">
        <v>2874</v>
      </c>
      <c r="Q701" s="337">
        <f t="shared" si="37"/>
        <v>5</v>
      </c>
      <c r="R701" s="231" t="str">
        <f>IFERROR(VLOOKUP(P701,[6]Sheet1!$F:$I,4,),"")</f>
        <v>Z100</v>
      </c>
      <c r="S701" s="232">
        <f>IFERROR(VLOOKUP(A701,PLAN!B:AA,19,0),"")</f>
        <v>46235</v>
      </c>
      <c r="T701" s="225" t="str">
        <f>IFERROR(VLOOKUP(A701,PLAN!B:AA,20,0),"")</f>
        <v>M7</v>
      </c>
      <c r="U701" s="233"/>
      <c r="V701" s="165"/>
      <c r="W701" s="234" t="str">
        <f>IFERROR(VLOOKUP(A701,PLAN!B:AB,21,),"")</f>
        <v>F2</v>
      </c>
      <c r="X701" s="164"/>
      <c r="Y701" s="148" t="s">
        <v>2766</v>
      </c>
      <c r="Z701" s="338">
        <f>VLOOKUP(Y701,PLAN!B:AI,19,0)</f>
        <v>46235</v>
      </c>
    </row>
    <row r="702" spans="1:26" s="163" customFormat="1" ht="21.6" hidden="1" customHeight="1">
      <c r="A702" s="177" t="str">
        <f t="shared" si="23"/>
        <v>Aug13-47</v>
      </c>
      <c r="B702" s="225">
        <f>IFERROR(VLOOKUP(A702,PLAN!B:AA,5,0),"")</f>
        <v>11112787</v>
      </c>
      <c r="C702" s="225" t="str">
        <f>IFERROR(VLOOKUP(A702,PLAN!B:AA,6,0),"")</f>
        <v>1931210-B-A</v>
      </c>
      <c r="D702" s="225" t="str">
        <f>IFERROR(VLOOKUP(A702,PLAN!B:AA,7,0),"")</f>
        <v>SJ3025N18S NO CE</v>
      </c>
      <c r="E702" s="225" t="str">
        <f>IFERROR(VLOOKUP(A702,PLAN!B:AA,4,0),"")</f>
        <v>1001929250</v>
      </c>
      <c r="F702" s="226">
        <f>IFERROR(VLOOKUP(A702,PLAN!B:AA,9,0),"")</f>
        <v>46247</v>
      </c>
      <c r="G702" s="225" t="str">
        <f>IFERROR(VLOOKUP(A702,PLAN!B:AA,10,0),"")</f>
        <v>0103578329</v>
      </c>
      <c r="H702" s="225" t="str">
        <f>IFERROR(VLOOKUP(A702,PLAN!B:AA,11,0),"")</f>
        <v>260727T16A</v>
      </c>
      <c r="I702" s="225">
        <f>IFERROR(VLOOKUP(A702,PLAN!B:AA,12,0),"")</f>
        <v>10</v>
      </c>
      <c r="J702" s="225" t="str">
        <f>IFERROR(VLOOKUP(A702,PLAN!B:AA,15,0),"")</f>
        <v>Oversea</v>
      </c>
      <c r="K702" s="225">
        <f>IFERROR(VLOOKUP(A702,PLAN!B:AA,23,0),"")</f>
        <v>0</v>
      </c>
      <c r="L702" s="227">
        <f>IFERROR(VLOOKUP(A702,PLAN!B:AA,24,0),"")</f>
        <v>0</v>
      </c>
      <c r="M702" s="225" t="str">
        <f>IFERROR(VLOOKUP(A702,PLAN!B:AA,3,0),"")</f>
        <v>1932161-A-C</v>
      </c>
      <c r="N702" s="225">
        <f>IFERROR(VLOOKUP(A702,PLAN!B:AA,2,0),"")</f>
        <v>12115075</v>
      </c>
      <c r="O702" s="290" t="s">
        <v>389</v>
      </c>
      <c r="P702" s="284" t="s">
        <v>390</v>
      </c>
      <c r="Q702" s="337">
        <f t="shared" si="37"/>
        <v>10</v>
      </c>
      <c r="R702" s="231" t="str">
        <f>IFERROR(VLOOKUP(P702,[6]Sheet1!$F:$I,4,),"")</f>
        <v>Z101</v>
      </c>
      <c r="S702" s="232">
        <f>IFERROR(VLOOKUP(A702,PLAN!B:AA,19,0),"")</f>
        <v>46235</v>
      </c>
      <c r="T702" s="225" t="str">
        <f>IFERROR(VLOOKUP(A702,PLAN!B:AA,20,0),"")</f>
        <v>M7</v>
      </c>
      <c r="U702" s="233"/>
      <c r="V702" s="165"/>
      <c r="W702" s="234" t="str">
        <f>IFERROR(VLOOKUP(A702,PLAN!B:AB,21,),"")</f>
        <v>F2</v>
      </c>
      <c r="X702" s="164"/>
      <c r="Y702" s="148" t="s">
        <v>2767</v>
      </c>
      <c r="Z702" s="338">
        <f>VLOOKUP(Y702,PLAN!B:AI,19,0)</f>
        <v>46235</v>
      </c>
    </row>
    <row r="703" spans="1:26" s="163" customFormat="1" ht="21.6" hidden="1" customHeight="1">
      <c r="A703" s="177" t="str">
        <f t="shared" si="23"/>
        <v>Aug13-48</v>
      </c>
      <c r="B703" s="225">
        <f>IFERROR(VLOOKUP(A703,PLAN!B:AA,5,0),"")</f>
        <v>11120216</v>
      </c>
      <c r="C703" s="225" t="str">
        <f>IFERROR(VLOOKUP(A703,PLAN!B:AA,6,0),"")</f>
        <v>1831159-E-A</v>
      </c>
      <c r="D703" s="225" t="str">
        <f>IFERROR(VLOOKUP(A703,PLAN!B:AA,7,0),"")</f>
        <v>SA0035N20S NO CE</v>
      </c>
      <c r="E703" s="225" t="str">
        <f>IFERROR(VLOOKUP(A703,PLAN!B:AA,4,0),"")</f>
        <v>1001929252</v>
      </c>
      <c r="F703" s="226">
        <f>IFERROR(VLOOKUP(A703,PLAN!B:AA,9,0),"")</f>
        <v>46247</v>
      </c>
      <c r="G703" s="225" t="str">
        <f>IFERROR(VLOOKUP(A703,PLAN!B:AA,10,0),"")</f>
        <v>0103578330</v>
      </c>
      <c r="H703" s="225" t="str">
        <f>IFERROR(VLOOKUP(A703,PLAN!B:AA,11,0),"")</f>
        <v>260727T17A</v>
      </c>
      <c r="I703" s="225">
        <f>IFERROR(VLOOKUP(A703,PLAN!B:AA,12,0),"")</f>
        <v>50</v>
      </c>
      <c r="J703" s="225" t="str">
        <f>IFERROR(VLOOKUP(A703,PLAN!B:AA,15,0),"")</f>
        <v>Oversea</v>
      </c>
      <c r="K703" s="225">
        <f>IFERROR(VLOOKUP(A703,PLAN!B:AA,23,0),"")</f>
        <v>0</v>
      </c>
      <c r="L703" s="227">
        <f>IFERROR(VLOOKUP(A703,PLAN!B:AA,24,0),"")</f>
        <v>0</v>
      </c>
      <c r="M703" s="225" t="str">
        <f>IFERROR(VLOOKUP(A703,PLAN!B:AA,3,0),"")</f>
        <v>1932143-A-C</v>
      </c>
      <c r="N703" s="225">
        <f>IFERROR(VLOOKUP(A703,PLAN!B:AA,2,0),"")</f>
        <v>12115094</v>
      </c>
      <c r="O703" s="290" t="s">
        <v>545</v>
      </c>
      <c r="P703" s="337" t="s">
        <v>546</v>
      </c>
      <c r="Q703" s="154">
        <v>47</v>
      </c>
      <c r="R703" s="231" t="str">
        <f>IFERROR(VLOOKUP(P703,[6]Sheet1!$F:$I,4,),"")</f>
        <v/>
      </c>
      <c r="S703" s="232">
        <f>IFERROR(VLOOKUP(A703,PLAN!B:AA,19,0),"")</f>
        <v>46235</v>
      </c>
      <c r="T703" s="225" t="str">
        <f>IFERROR(VLOOKUP(A703,PLAN!B:AA,20,0),"")</f>
        <v>M7</v>
      </c>
      <c r="U703" s="233"/>
      <c r="V703" s="165"/>
      <c r="W703" s="234" t="str">
        <f>IFERROR(VLOOKUP(A703,PLAN!B:AB,21,),"")</f>
        <v>F2</v>
      </c>
      <c r="X703" s="164"/>
      <c r="Y703" s="148" t="s">
        <v>2768</v>
      </c>
      <c r="Z703" s="338">
        <f>VLOOKUP(Y703,PLAN!B:AI,19,0)</f>
        <v>46235</v>
      </c>
    </row>
    <row r="704" spans="1:26" s="163" customFormat="1" ht="21.6" hidden="1" customHeight="1">
      <c r="A704" s="177">
        <f t="shared" si="23"/>
        <v>0</v>
      </c>
      <c r="B704" s="225" t="str">
        <f>IFERROR(VLOOKUP(A704,PLAN!B:AA,5,0),"")</f>
        <v/>
      </c>
      <c r="C704" s="225" t="str">
        <f>IFERROR(VLOOKUP(A704,PLAN!B:AA,6,0),"")</f>
        <v/>
      </c>
      <c r="D704" s="225" t="str">
        <f>IFERROR(VLOOKUP(A704,PLAN!B:AA,7,0),"")</f>
        <v/>
      </c>
      <c r="E704" s="225" t="str">
        <f>IFERROR(VLOOKUP(A704,PLAN!B:AA,4,0),"")</f>
        <v/>
      </c>
      <c r="F704" s="226" t="str">
        <f>IFERROR(VLOOKUP(A704,PLAN!B:AA,9,0),"")</f>
        <v/>
      </c>
      <c r="G704" s="225" t="str">
        <f>IFERROR(VLOOKUP(A704,PLAN!B:AA,10,0),"")</f>
        <v/>
      </c>
      <c r="H704" s="225" t="str">
        <f>IFERROR(VLOOKUP(A704,PLAN!B:AA,11,0),"")</f>
        <v/>
      </c>
      <c r="I704" s="225" t="str">
        <f>IFERROR(VLOOKUP(A704,PLAN!B:AA,12,0),"")</f>
        <v/>
      </c>
      <c r="J704" s="225" t="str">
        <f>IFERROR(VLOOKUP(A704,PLAN!B:AA,15,0),"")</f>
        <v/>
      </c>
      <c r="K704" s="225" t="str">
        <f>IFERROR(VLOOKUP(A704,PLAN!B:AA,23,0),"")</f>
        <v/>
      </c>
      <c r="L704" s="227" t="str">
        <f>IFERROR(VLOOKUP(A704,PLAN!B:AA,24,0),"")</f>
        <v/>
      </c>
      <c r="M704" s="225" t="str">
        <f>IFERROR(VLOOKUP(A704,PLAN!B:AA,3,0),"")</f>
        <v/>
      </c>
      <c r="N704" s="225" t="str">
        <f>IFERROR(VLOOKUP(A704,PLAN!B:AA,2,0),"")</f>
        <v/>
      </c>
      <c r="O704" s="290" t="s">
        <v>2875</v>
      </c>
      <c r="P704" s="337" t="s">
        <v>2876</v>
      </c>
      <c r="Q704" s="154">
        <f>I703-Q703</f>
        <v>3</v>
      </c>
      <c r="R704" s="231" t="str">
        <f>IFERROR(VLOOKUP(P704,[6]Sheet1!$F:$I,4,),"")</f>
        <v/>
      </c>
      <c r="S704" s="232" t="str">
        <f>IFERROR(VLOOKUP(A704,PLAN!B:AA,19,0),"")</f>
        <v/>
      </c>
      <c r="T704" s="225" t="str">
        <f>IFERROR(VLOOKUP(A704,PLAN!B:AA,20,0),"")</f>
        <v/>
      </c>
      <c r="U704" s="233"/>
      <c r="V704" s="165"/>
      <c r="W704" s="234" t="s">
        <v>45</v>
      </c>
      <c r="X704" s="164"/>
      <c r="Y704" s="148"/>
      <c r="Z704" s="338">
        <v>46235</v>
      </c>
    </row>
    <row r="705" spans="1:26" s="163" customFormat="1" ht="21.6" hidden="1" customHeight="1">
      <c r="A705" s="177" t="str">
        <f t="shared" si="23"/>
        <v>Aug13-49</v>
      </c>
      <c r="B705" s="225">
        <f>IFERROR(VLOOKUP(A705,PLAN!B:AA,5,0),"")</f>
        <v>11120210</v>
      </c>
      <c r="C705" s="225" t="str">
        <f>IFERROR(VLOOKUP(A705,PLAN!B:AA,6,0),"")</f>
        <v>1831153-E-A</v>
      </c>
      <c r="D705" s="225" t="str">
        <f>IFERROR(VLOOKUP(A705,PLAN!B:AA,7,0),"")</f>
        <v>SA0035N15S NO CE</v>
      </c>
      <c r="E705" s="225" t="str">
        <f>IFERROR(VLOOKUP(A705,PLAN!B:AA,4,0),"")</f>
        <v>1001929253</v>
      </c>
      <c r="F705" s="226">
        <f>IFERROR(VLOOKUP(A705,PLAN!B:AA,9,0),"")</f>
        <v>46247</v>
      </c>
      <c r="G705" s="225" t="str">
        <f>IFERROR(VLOOKUP(A705,PLAN!B:AA,10,0),"")</f>
        <v>0103578331</v>
      </c>
      <c r="H705" s="225" t="str">
        <f>IFERROR(VLOOKUP(A705,PLAN!B:AA,11,0),"")</f>
        <v>260727T18A</v>
      </c>
      <c r="I705" s="225">
        <f>IFERROR(VLOOKUP(A705,PLAN!B:AA,12,0),"")</f>
        <v>50</v>
      </c>
      <c r="J705" s="225" t="str">
        <f>IFERROR(VLOOKUP(A705,PLAN!B:AA,15,0),"")</f>
        <v>Oversea</v>
      </c>
      <c r="K705" s="225">
        <f>IFERROR(VLOOKUP(A705,PLAN!B:AA,23,0),"")</f>
        <v>0</v>
      </c>
      <c r="L705" s="227">
        <f>IFERROR(VLOOKUP(A705,PLAN!B:AA,24,0),"")</f>
        <v>0</v>
      </c>
      <c r="M705" s="225" t="str">
        <f>IFERROR(VLOOKUP(A705,PLAN!B:AA,3,0),"")</f>
        <v>1932137-A-C</v>
      </c>
      <c r="N705" s="225">
        <f>IFERROR(VLOOKUP(A705,PLAN!B:AA,2,0),"")</f>
        <v>12115088</v>
      </c>
      <c r="O705" s="290" t="s">
        <v>543</v>
      </c>
      <c r="P705" s="337" t="s">
        <v>544</v>
      </c>
      <c r="Q705" s="337">
        <f t="shared" si="37"/>
        <v>50</v>
      </c>
      <c r="R705" s="231" t="str">
        <f>IFERROR(VLOOKUP(P705,[6]Sheet1!$F:$I,4,),"")</f>
        <v/>
      </c>
      <c r="S705" s="232">
        <f>IFERROR(VLOOKUP(A705,PLAN!B:AA,19,0),"")</f>
        <v>46235</v>
      </c>
      <c r="T705" s="225" t="str">
        <f>IFERROR(VLOOKUP(A705,PLAN!B:AA,20,0),"")</f>
        <v>M7</v>
      </c>
      <c r="U705" s="233"/>
      <c r="V705" s="165"/>
      <c r="W705" s="234" t="str">
        <f>IFERROR(VLOOKUP(A705,PLAN!B:AB,21,),"")</f>
        <v>F2</v>
      </c>
      <c r="X705" s="164"/>
      <c r="Y705" s="148" t="s">
        <v>2769</v>
      </c>
      <c r="Z705" s="338">
        <f>VLOOKUP(Y705,PLAN!B:AI,19,0)</f>
        <v>46235</v>
      </c>
    </row>
    <row r="706" spans="1:26" s="163" customFormat="1" ht="21.6" hidden="1" customHeight="1">
      <c r="A706" s="177" t="str">
        <f t="shared" si="23"/>
        <v>Aug13-50</v>
      </c>
      <c r="B706" s="225">
        <f>IFERROR(VLOOKUP(A706,PLAN!B:AA,5,0),"")</f>
        <v>11120222</v>
      </c>
      <c r="C706" s="225" t="str">
        <f>IFERROR(VLOOKUP(A706,PLAN!B:AA,6,0),"")</f>
        <v>1831165-E-A</v>
      </c>
      <c r="D706" s="225" t="str">
        <f>IFERROR(VLOOKUP(A706,PLAN!B:AA,7,0),"")</f>
        <v>SA0035N26S NOCE</v>
      </c>
      <c r="E706" s="225" t="str">
        <f>IFERROR(VLOOKUP(A706,PLAN!B:AA,4,0),"")</f>
        <v>1001929254</v>
      </c>
      <c r="F706" s="226">
        <f>IFERROR(VLOOKUP(A706,PLAN!B:AA,9,0),"")</f>
        <v>46247</v>
      </c>
      <c r="G706" s="225" t="str">
        <f>IFERROR(VLOOKUP(A706,PLAN!B:AA,10,0),"")</f>
        <v>0103578332</v>
      </c>
      <c r="H706" s="225" t="str">
        <f>IFERROR(VLOOKUP(A706,PLAN!B:AA,11,0),"")</f>
        <v>260727T19A</v>
      </c>
      <c r="I706" s="225">
        <f>IFERROR(VLOOKUP(A706,PLAN!B:AA,12,0),"")</f>
        <v>100</v>
      </c>
      <c r="J706" s="225" t="str">
        <f>IFERROR(VLOOKUP(A706,PLAN!B:AA,15,0),"")</f>
        <v>Oversea</v>
      </c>
      <c r="K706" s="225">
        <f>IFERROR(VLOOKUP(A706,PLAN!B:AA,23,0),"")</f>
        <v>0</v>
      </c>
      <c r="L706" s="227">
        <f>IFERROR(VLOOKUP(A706,PLAN!B:AA,24,0),"")</f>
        <v>0</v>
      </c>
      <c r="M706" s="225" t="str">
        <f>IFERROR(VLOOKUP(A706,PLAN!B:AA,3,0),"")</f>
        <v>1932149-A-C</v>
      </c>
      <c r="N706" s="225">
        <f>IFERROR(VLOOKUP(A706,PLAN!B:AA,2,0),"")</f>
        <v>12115100</v>
      </c>
      <c r="O706" s="290" t="s">
        <v>659</v>
      </c>
      <c r="P706" s="337" t="s">
        <v>660</v>
      </c>
      <c r="Q706" s="337">
        <f t="shared" si="37"/>
        <v>100</v>
      </c>
      <c r="R706" s="231" t="str">
        <f>IFERROR(VLOOKUP(P706,[6]Sheet1!$F:$I,4,),"")</f>
        <v/>
      </c>
      <c r="S706" s="232">
        <f>IFERROR(VLOOKUP(A706,PLAN!B:AA,19,0),"")</f>
        <v>46235</v>
      </c>
      <c r="T706" s="225" t="str">
        <f>IFERROR(VLOOKUP(A706,PLAN!B:AA,20,0),"")</f>
        <v>M7</v>
      </c>
      <c r="U706" s="233"/>
      <c r="V706" s="165"/>
      <c r="W706" s="234" t="str">
        <f>IFERROR(VLOOKUP(A706,PLAN!B:AB,21,),"")</f>
        <v>F2</v>
      </c>
      <c r="X706" s="164"/>
      <c r="Y706" s="148" t="s">
        <v>2770</v>
      </c>
      <c r="Z706" s="338">
        <f>VLOOKUP(Y706,PLAN!B:AI,19,0)</f>
        <v>46235</v>
      </c>
    </row>
    <row r="707" spans="1:26" s="163" customFormat="1" ht="21.6" hidden="1" customHeight="1">
      <c r="A707" s="177" t="str">
        <f t="shared" si="23"/>
        <v>Aug13-51</v>
      </c>
      <c r="B707" s="225">
        <f>IFERROR(VLOOKUP(A707,PLAN!B:AA,5,0),"")</f>
        <v>11120216</v>
      </c>
      <c r="C707" s="225" t="str">
        <f>IFERROR(VLOOKUP(A707,PLAN!B:AA,6,0),"")</f>
        <v>1831159-E-A</v>
      </c>
      <c r="D707" s="225" t="str">
        <f>IFERROR(VLOOKUP(A707,PLAN!B:AA,7,0),"")</f>
        <v>SA0035N20S NO CE</v>
      </c>
      <c r="E707" s="225" t="str">
        <f>IFERROR(VLOOKUP(A707,PLAN!B:AA,4,0),"")</f>
        <v>1001929255</v>
      </c>
      <c r="F707" s="226">
        <f>IFERROR(VLOOKUP(A707,PLAN!B:AA,9,0),"")</f>
        <v>46247</v>
      </c>
      <c r="G707" s="225" t="str">
        <f>IFERROR(VLOOKUP(A707,PLAN!B:AA,10,0),"")</f>
        <v>0103578333</v>
      </c>
      <c r="H707" s="225" t="str">
        <f>IFERROR(VLOOKUP(A707,PLAN!B:AA,11,0),"")</f>
        <v>260727T20A</v>
      </c>
      <c r="I707" s="225">
        <f>IFERROR(VLOOKUP(A707,PLAN!B:AA,12,0),"")</f>
        <v>50</v>
      </c>
      <c r="J707" s="225" t="str">
        <f>IFERROR(VLOOKUP(A707,PLAN!B:AA,15,0),"")</f>
        <v>Oversea</v>
      </c>
      <c r="K707" s="225">
        <f>IFERROR(VLOOKUP(A707,PLAN!B:AA,23,0),"")</f>
        <v>0</v>
      </c>
      <c r="L707" s="227">
        <f>IFERROR(VLOOKUP(A707,PLAN!B:AA,24,0),"")</f>
        <v>0</v>
      </c>
      <c r="M707" s="225" t="str">
        <f>IFERROR(VLOOKUP(A707,PLAN!B:AA,3,0),"")</f>
        <v>1932143-A-C</v>
      </c>
      <c r="N707" s="225">
        <f>IFERROR(VLOOKUP(A707,PLAN!B:AA,2,0),"")</f>
        <v>12115094</v>
      </c>
      <c r="O707" s="290" t="s">
        <v>2875</v>
      </c>
      <c r="P707" s="337" t="s">
        <v>2876</v>
      </c>
      <c r="Q707" s="337">
        <f t="shared" si="37"/>
        <v>50</v>
      </c>
      <c r="R707" s="231" t="str">
        <f>IFERROR(VLOOKUP(P707,[6]Sheet1!$F:$I,4,),"")</f>
        <v/>
      </c>
      <c r="S707" s="232">
        <f>IFERROR(VLOOKUP(A707,PLAN!B:AA,19,0),"")</f>
        <v>46235</v>
      </c>
      <c r="T707" s="225" t="str">
        <f>IFERROR(VLOOKUP(A707,PLAN!B:AA,20,0),"")</f>
        <v>M7</v>
      </c>
      <c r="U707" s="233"/>
      <c r="V707" s="165"/>
      <c r="W707" s="234" t="str">
        <f>IFERROR(VLOOKUP(A707,PLAN!B:AB,21,),"")</f>
        <v>F2</v>
      </c>
      <c r="X707" s="164"/>
      <c r="Y707" s="148" t="s">
        <v>2771</v>
      </c>
      <c r="Z707" s="338">
        <f>VLOOKUP(Y707,PLAN!B:AI,19,0)</f>
        <v>46235</v>
      </c>
    </row>
    <row r="708" spans="1:26" s="163" customFormat="1" ht="21.6" hidden="1" customHeight="1">
      <c r="A708" s="177" t="str">
        <f t="shared" si="23"/>
        <v>Aug13-52</v>
      </c>
      <c r="B708" s="225">
        <f>IFERROR(VLOOKUP(A708,PLAN!B:AA,5,0),"")</f>
        <v>11120211</v>
      </c>
      <c r="C708" s="225" t="str">
        <f>IFERROR(VLOOKUP(A708,PLAN!B:AA,6,0),"")</f>
        <v>1831154-E-A</v>
      </c>
      <c r="D708" s="225" t="str">
        <f>IFERROR(VLOOKUP(A708,PLAN!B:AA,7,0),"")</f>
        <v>SJ1535N15S NO CE</v>
      </c>
      <c r="E708" s="225" t="str">
        <f>IFERROR(VLOOKUP(A708,PLAN!B:AA,4,0),"")</f>
        <v>1001929256</v>
      </c>
      <c r="F708" s="226">
        <f>IFERROR(VLOOKUP(A708,PLAN!B:AA,9,0),"")</f>
        <v>46247</v>
      </c>
      <c r="G708" s="225" t="str">
        <f>IFERROR(VLOOKUP(A708,PLAN!B:AA,10,0),"")</f>
        <v>0103578336</v>
      </c>
      <c r="H708" s="225" t="str">
        <f>IFERROR(VLOOKUP(A708,PLAN!B:AA,11,0),"")</f>
        <v>260727T21A</v>
      </c>
      <c r="I708" s="225">
        <f>IFERROR(VLOOKUP(A708,PLAN!B:AA,12,0),"")</f>
        <v>50</v>
      </c>
      <c r="J708" s="225" t="str">
        <f>IFERROR(VLOOKUP(A708,PLAN!B:AA,15,0),"")</f>
        <v>Oversea</v>
      </c>
      <c r="K708" s="225">
        <f>IFERROR(VLOOKUP(A708,PLAN!B:AA,23,0),"")</f>
        <v>0</v>
      </c>
      <c r="L708" s="227">
        <f>IFERROR(VLOOKUP(A708,PLAN!B:AA,24,0),"")</f>
        <v>0</v>
      </c>
      <c r="M708" s="225" t="str">
        <f>IFERROR(VLOOKUP(A708,PLAN!B:AA,3,0),"")</f>
        <v>1932138-A-C</v>
      </c>
      <c r="N708" s="225">
        <f>IFERROR(VLOOKUP(A708,PLAN!B:AA,2,0),"")</f>
        <v>12115089</v>
      </c>
      <c r="O708" s="290" t="s">
        <v>547</v>
      </c>
      <c r="P708" s="337" t="s">
        <v>548</v>
      </c>
      <c r="Q708" s="337">
        <f t="shared" si="37"/>
        <v>50</v>
      </c>
      <c r="R708" s="231" t="str">
        <f>IFERROR(VLOOKUP(P708,[6]Sheet1!$F:$I,4,),"")</f>
        <v/>
      </c>
      <c r="S708" s="232">
        <f>IFERROR(VLOOKUP(A708,PLAN!B:AA,19,0),"")</f>
        <v>46235</v>
      </c>
      <c r="T708" s="225" t="str">
        <f>IFERROR(VLOOKUP(A708,PLAN!B:AA,20,0),"")</f>
        <v>M7</v>
      </c>
      <c r="U708" s="233"/>
      <c r="V708" s="165"/>
      <c r="W708" s="234" t="str">
        <f>IFERROR(VLOOKUP(A708,PLAN!B:AB,21,),"")</f>
        <v>F2</v>
      </c>
      <c r="X708" s="164"/>
      <c r="Y708" s="148" t="s">
        <v>2772</v>
      </c>
      <c r="Z708" s="338">
        <f>VLOOKUP(Y708,PLAN!B:AI,19,0)</f>
        <v>46235</v>
      </c>
    </row>
    <row r="709" spans="1:26" s="163" customFormat="1" ht="21.6" hidden="1" customHeight="1">
      <c r="A709" s="177" t="str">
        <f t="shared" si="23"/>
        <v>Aug13-53</v>
      </c>
      <c r="B709" s="225">
        <f>IFERROR(VLOOKUP(A709,PLAN!B:AA,5,0),"")</f>
        <v>11120214</v>
      </c>
      <c r="C709" s="225" t="str">
        <f>IFERROR(VLOOKUP(A709,PLAN!B:AA,6,0),"")</f>
        <v>1831157-E-A</v>
      </c>
      <c r="D709" s="225" t="str">
        <f>IFERROR(VLOOKUP(A709,PLAN!B:AA,7,0),"")</f>
        <v>SJ1535N18S NO CE</v>
      </c>
      <c r="E709" s="225" t="str">
        <f>IFERROR(VLOOKUP(A709,PLAN!B:AA,4,0),"")</f>
        <v>1001929257</v>
      </c>
      <c r="F709" s="226">
        <f>IFERROR(VLOOKUP(A709,PLAN!B:AA,9,0),"")</f>
        <v>46247</v>
      </c>
      <c r="G709" s="225" t="str">
        <f>IFERROR(VLOOKUP(A709,PLAN!B:AA,10,0),"")</f>
        <v>0103578337</v>
      </c>
      <c r="H709" s="225" t="str">
        <f>IFERROR(VLOOKUP(A709,PLAN!B:AA,11,0),"")</f>
        <v>260727T22A</v>
      </c>
      <c r="I709" s="225">
        <f>IFERROR(VLOOKUP(A709,PLAN!B:AA,12,0),"")</f>
        <v>300</v>
      </c>
      <c r="J709" s="225" t="str">
        <f>IFERROR(VLOOKUP(A709,PLAN!B:AA,15,0),"")</f>
        <v>Oversea</v>
      </c>
      <c r="K709" s="225">
        <f>IFERROR(VLOOKUP(A709,PLAN!B:AA,23,0),"")</f>
        <v>0</v>
      </c>
      <c r="L709" s="227">
        <f>IFERROR(VLOOKUP(A709,PLAN!B:AA,24,0),"")</f>
        <v>0</v>
      </c>
      <c r="M709" s="225" t="str">
        <f>IFERROR(VLOOKUP(A709,PLAN!B:AA,3,0),"")</f>
        <v>1932141-A-C</v>
      </c>
      <c r="N709" s="225">
        <f>IFERROR(VLOOKUP(A709,PLAN!B:AA,2,0),"")</f>
        <v>12115092</v>
      </c>
      <c r="O709" s="290" t="s">
        <v>1439</v>
      </c>
      <c r="P709" s="337" t="s">
        <v>1440</v>
      </c>
      <c r="Q709" s="154">
        <v>105</v>
      </c>
      <c r="R709" s="231" t="str">
        <f>IFERROR(VLOOKUP(P709,[6]Sheet1!$F:$I,4,),"")</f>
        <v/>
      </c>
      <c r="S709" s="232">
        <f>IFERROR(VLOOKUP(A709,PLAN!B:AA,19,0),"")</f>
        <v>46235</v>
      </c>
      <c r="T709" s="225" t="str">
        <f>IFERROR(VLOOKUP(A709,PLAN!B:AA,20,0),"")</f>
        <v>M7</v>
      </c>
      <c r="U709" s="233"/>
      <c r="V709" s="165"/>
      <c r="W709" s="234" t="str">
        <f>IFERROR(VLOOKUP(A709,PLAN!B:AB,21,),"")</f>
        <v>F2</v>
      </c>
      <c r="X709" s="164"/>
      <c r="Y709" s="148" t="s">
        <v>2773</v>
      </c>
      <c r="Z709" s="338">
        <f>VLOOKUP(Y709,PLAN!B:AI,19,0)</f>
        <v>46235</v>
      </c>
    </row>
    <row r="710" spans="1:26" s="163" customFormat="1" ht="21.6" hidden="1" customHeight="1">
      <c r="A710" s="177">
        <f t="shared" si="23"/>
        <v>0</v>
      </c>
      <c r="B710" s="225" t="str">
        <f>IFERROR(VLOOKUP(A710,PLAN!B:AA,5,0),"")</f>
        <v/>
      </c>
      <c r="C710" s="225" t="str">
        <f>IFERROR(VLOOKUP(A710,PLAN!B:AA,6,0),"")</f>
        <v/>
      </c>
      <c r="D710" s="225" t="str">
        <f>IFERROR(VLOOKUP(A710,PLAN!B:AA,7,0),"")</f>
        <v/>
      </c>
      <c r="E710" s="225" t="str">
        <f>IFERROR(VLOOKUP(A710,PLAN!B:AA,4,0),"")</f>
        <v/>
      </c>
      <c r="F710" s="226" t="str">
        <f>IFERROR(VLOOKUP(A710,PLAN!B:AA,9,0),"")</f>
        <v/>
      </c>
      <c r="G710" s="225" t="str">
        <f>IFERROR(VLOOKUP(A710,PLAN!B:AA,10,0),"")</f>
        <v/>
      </c>
      <c r="H710" s="225" t="str">
        <f>IFERROR(VLOOKUP(A710,PLAN!B:AA,11,0),"")</f>
        <v/>
      </c>
      <c r="I710" s="225" t="str">
        <f>IFERROR(VLOOKUP(A710,PLAN!B:AA,12,0),"")</f>
        <v/>
      </c>
      <c r="J710" s="225" t="str">
        <f>IFERROR(VLOOKUP(A710,PLAN!B:AA,15,0),"")</f>
        <v/>
      </c>
      <c r="K710" s="225" t="str">
        <f>IFERROR(VLOOKUP(A710,PLAN!B:AA,23,0),"")</f>
        <v/>
      </c>
      <c r="L710" s="227" t="str">
        <f>IFERROR(VLOOKUP(A710,PLAN!B:AA,24,0),"")</f>
        <v/>
      </c>
      <c r="M710" s="225" t="str">
        <f>IFERROR(VLOOKUP(A710,PLAN!B:AA,3,0),"")</f>
        <v/>
      </c>
      <c r="N710" s="225" t="str">
        <f>IFERROR(VLOOKUP(A710,PLAN!B:AA,2,0),"")</f>
        <v/>
      </c>
      <c r="O710" s="290" t="s">
        <v>2877</v>
      </c>
      <c r="P710" s="337" t="s">
        <v>2878</v>
      </c>
      <c r="Q710" s="154">
        <f>I709-Q709</f>
        <v>195</v>
      </c>
      <c r="R710" s="231" t="str">
        <f>IFERROR(VLOOKUP(P710,[6]Sheet1!$F:$I,4,),"")</f>
        <v/>
      </c>
      <c r="S710" s="232" t="str">
        <f>IFERROR(VLOOKUP(A710,PLAN!B:AA,19,0),"")</f>
        <v/>
      </c>
      <c r="T710" s="225" t="str">
        <f>IFERROR(VLOOKUP(A710,PLAN!B:AA,20,0),"")</f>
        <v/>
      </c>
      <c r="U710" s="233"/>
      <c r="V710" s="165"/>
      <c r="W710" s="234" t="s">
        <v>45</v>
      </c>
      <c r="X710" s="164"/>
      <c r="Y710" s="148"/>
      <c r="Z710" s="338">
        <v>46235</v>
      </c>
    </row>
    <row r="711" spans="1:26" s="163" customFormat="1" ht="21.6" hidden="1" customHeight="1">
      <c r="A711" s="177" t="str">
        <f t="shared" si="23"/>
        <v>Aug14-01</v>
      </c>
      <c r="B711" s="225">
        <f>IFERROR(VLOOKUP(A711,PLAN!B:AA,5,0),"")</f>
        <v>11134235</v>
      </c>
      <c r="C711" s="225" t="str">
        <f>IFERROR(VLOOKUP(A711,PLAN!B:AA,6,0),"")</f>
        <v>1036068-S-AK</v>
      </c>
      <c r="D711" s="225" t="str">
        <f>IFERROR(VLOOKUP(A711,PLAN!B:AA,7,0),"")</f>
        <v>AHW14R001S CN</v>
      </c>
      <c r="E711" s="225" t="str">
        <f>IFERROR(VLOOKUP(A711,PLAN!B:AA,4,0),"")</f>
        <v>1001929928</v>
      </c>
      <c r="F711" s="226">
        <f>IFERROR(VLOOKUP(A711,PLAN!B:AA,9,0),"")</f>
        <v>46248</v>
      </c>
      <c r="G711" s="225" t="str">
        <f>IFERROR(VLOOKUP(A711,PLAN!B:AA,10,0),"")</f>
        <v>0103579522</v>
      </c>
      <c r="H711" s="225" t="str">
        <f>IFERROR(VLOOKUP(A711,PLAN!B:AA,11,0),"")</f>
        <v>260727A32A</v>
      </c>
      <c r="I711" s="225">
        <f>IFERROR(VLOOKUP(A711,PLAN!B:AA,12,0),"")</f>
        <v>596</v>
      </c>
      <c r="J711" s="225" t="str">
        <f>IFERROR(VLOOKUP(A711,PLAN!B:AA,15,0),"")</f>
        <v>China</v>
      </c>
      <c r="K711" s="225">
        <f>IFERROR(VLOOKUP(A711,PLAN!B:AA,23,0),"")</f>
        <v>0</v>
      </c>
      <c r="L711" s="227">
        <f>IFERROR(VLOOKUP(A711,PLAN!B:AA,24,0),"")</f>
        <v>0</v>
      </c>
      <c r="M711" s="225" t="str">
        <f>IFERROR(VLOOKUP(A711,PLAN!B:AA,3,0),"")</f>
        <v>2332192-0-C-CN</v>
      </c>
      <c r="N711" s="225">
        <f>IFERROR(VLOOKUP(A711,PLAN!B:AA,2,0),"")</f>
        <v>12120774</v>
      </c>
      <c r="O711" s="290" t="s">
        <v>2056</v>
      </c>
      <c r="P711" s="258" t="s">
        <v>2057</v>
      </c>
      <c r="Q711" s="154">
        <v>12</v>
      </c>
      <c r="R711" s="231" t="str">
        <f>IFERROR(VLOOKUP(P711,[6]Sheet1!$F:$I,4,),"")</f>
        <v/>
      </c>
      <c r="S711" s="232">
        <f>IFERROR(VLOOKUP(A711,PLAN!B:AA,19,0),"")</f>
        <v>46237</v>
      </c>
      <c r="T711" s="225" t="str">
        <f>IFERROR(VLOOKUP(A711,PLAN!B:AA,20,0),"")</f>
        <v>M1</v>
      </c>
      <c r="U711" s="233"/>
      <c r="V711" s="165"/>
      <c r="W711" s="234" t="str">
        <f>IFERROR(VLOOKUP(A711,PLAN!B:AB,21,),"")</f>
        <v>F3</v>
      </c>
      <c r="X711" s="164"/>
      <c r="Y711" s="148" t="s">
        <v>2977</v>
      </c>
      <c r="Z711" s="338">
        <f>VLOOKUP(Y711,PLAN!B:AI,19,0)</f>
        <v>46237</v>
      </c>
    </row>
    <row r="712" spans="1:26" s="163" customFormat="1" ht="21.6" hidden="1" customHeight="1">
      <c r="A712" s="177"/>
      <c r="B712" s="225"/>
      <c r="C712" s="225"/>
      <c r="D712" s="225"/>
      <c r="E712" s="225"/>
      <c r="F712" s="226"/>
      <c r="G712" s="225"/>
      <c r="H712" s="225"/>
      <c r="I712" s="225"/>
      <c r="J712" s="225"/>
      <c r="K712" s="225"/>
      <c r="L712" s="227"/>
      <c r="M712" s="225"/>
      <c r="N712" s="225"/>
      <c r="O712" s="290" t="s">
        <v>2060</v>
      </c>
      <c r="P712" s="258" t="s">
        <v>2061</v>
      </c>
      <c r="Q712" s="154">
        <v>17</v>
      </c>
      <c r="R712" s="231"/>
      <c r="S712" s="232"/>
      <c r="T712" s="225"/>
      <c r="U712" s="233"/>
      <c r="V712" s="165"/>
      <c r="W712" s="234" t="s">
        <v>40</v>
      </c>
      <c r="X712" s="164"/>
      <c r="Y712" s="148"/>
      <c r="Z712" s="338">
        <v>46237</v>
      </c>
    </row>
    <row r="713" spans="1:26" s="163" customFormat="1" ht="21.6" hidden="1" customHeight="1">
      <c r="A713" s="177"/>
      <c r="B713" s="225"/>
      <c r="C713" s="225"/>
      <c r="D713" s="225"/>
      <c r="E713" s="225"/>
      <c r="F713" s="226"/>
      <c r="G713" s="225"/>
      <c r="H713" s="225"/>
      <c r="I713" s="225"/>
      <c r="J713" s="225"/>
      <c r="K713" s="225"/>
      <c r="L713" s="227"/>
      <c r="M713" s="225"/>
      <c r="N713" s="225"/>
      <c r="O713" s="290" t="s">
        <v>2477</v>
      </c>
      <c r="P713" s="258" t="s">
        <v>2478</v>
      </c>
      <c r="Q713" s="312">
        <f>I711-Q711-Q712</f>
        <v>567</v>
      </c>
      <c r="R713" s="231"/>
      <c r="S713" s="232"/>
      <c r="T713" s="225"/>
      <c r="U713" s="233"/>
      <c r="V713" s="165"/>
      <c r="W713" s="234" t="s">
        <v>40</v>
      </c>
      <c r="X713" s="164"/>
      <c r="Y713" s="148"/>
      <c r="Z713" s="338">
        <v>46237</v>
      </c>
    </row>
    <row r="714" spans="1:26" s="163" customFormat="1" ht="21.6" hidden="1" customHeight="1">
      <c r="A714" s="177" t="str">
        <f t="shared" ref="A714" si="38">Y714</f>
        <v>Aug14-02</v>
      </c>
      <c r="B714" s="225">
        <f>IFERROR(VLOOKUP(A714,PLAN!B:AA,5,0),"")</f>
        <v>11134235</v>
      </c>
      <c r="C714" s="225" t="str">
        <f>IFERROR(VLOOKUP(A714,PLAN!B:AA,6,0),"")</f>
        <v>1036068-S-AK</v>
      </c>
      <c r="D714" s="225" t="str">
        <f>IFERROR(VLOOKUP(A714,PLAN!B:AA,7,0),"")</f>
        <v>AHW14R001S CN</v>
      </c>
      <c r="E714" s="225" t="str">
        <f>IFERROR(VLOOKUP(A714,PLAN!B:AA,4,0),"")</f>
        <v>1001929929</v>
      </c>
      <c r="F714" s="226">
        <f>IFERROR(VLOOKUP(A714,PLAN!B:AA,9,0),"")</f>
        <v>46248</v>
      </c>
      <c r="G714" s="225" t="str">
        <f>IFERROR(VLOOKUP(A714,PLAN!B:AA,10,0),"")</f>
        <v>0103579523</v>
      </c>
      <c r="H714" s="225" t="str">
        <f>IFERROR(VLOOKUP(A714,PLAN!B:AA,11,0),"")</f>
        <v>260727A33A</v>
      </c>
      <c r="I714" s="225">
        <f>IFERROR(VLOOKUP(A714,PLAN!B:AA,12,0),"")</f>
        <v>2996</v>
      </c>
      <c r="J714" s="225" t="str">
        <f>IFERROR(VLOOKUP(A714,PLAN!B:AA,15,0),"")</f>
        <v>China</v>
      </c>
      <c r="K714" s="225">
        <f>IFERROR(VLOOKUP(A714,PLAN!B:AA,23,0),"")</f>
        <v>0</v>
      </c>
      <c r="L714" s="227">
        <f>IFERROR(VLOOKUP(A714,PLAN!B:AA,24,0),"")</f>
        <v>0</v>
      </c>
      <c r="M714" s="225" t="str">
        <f>IFERROR(VLOOKUP(A714,PLAN!B:AA,3,0),"")</f>
        <v>2332192-0-C-CN</v>
      </c>
      <c r="N714" s="225">
        <f>IFERROR(VLOOKUP(A714,PLAN!B:AA,2,0),"")</f>
        <v>12120774</v>
      </c>
      <c r="O714" s="290" t="s">
        <v>2473</v>
      </c>
      <c r="P714" s="258" t="s">
        <v>2474</v>
      </c>
      <c r="Q714" s="154">
        <v>17</v>
      </c>
      <c r="R714" s="231" t="str">
        <f>IFERROR(VLOOKUP(P714,[6]Sheet1!$F:$I,4,),"")</f>
        <v/>
      </c>
      <c r="S714" s="232">
        <f>IFERROR(VLOOKUP(A714,PLAN!B:AA,19,0),"")</f>
        <v>46237</v>
      </c>
      <c r="T714" s="225" t="str">
        <f>IFERROR(VLOOKUP(A714,PLAN!B:AA,20,0),"")</f>
        <v>M1</v>
      </c>
      <c r="U714" s="233"/>
      <c r="V714" s="165"/>
      <c r="W714" s="234" t="str">
        <f>IFERROR(VLOOKUP(A714,PLAN!B:AB,21,),"")</f>
        <v>F3</v>
      </c>
      <c r="X714" s="164"/>
      <c r="Y714" s="148" t="s">
        <v>2978</v>
      </c>
      <c r="Z714" s="338">
        <f>VLOOKUP(Y714,PLAN!B:AI,19,0)</f>
        <v>46237</v>
      </c>
    </row>
    <row r="715" spans="1:26" s="163" customFormat="1" ht="21.6" hidden="1" customHeight="1">
      <c r="A715" s="177">
        <f t="shared" si="23"/>
        <v>0</v>
      </c>
      <c r="B715" s="225" t="str">
        <f>IFERROR(VLOOKUP(A715,PLAN!B:AA,5,0),"")</f>
        <v/>
      </c>
      <c r="C715" s="225" t="str">
        <f>IFERROR(VLOOKUP(A715,PLAN!B:AA,6,0),"")</f>
        <v/>
      </c>
      <c r="D715" s="225" t="str">
        <f>IFERROR(VLOOKUP(A715,PLAN!B:AA,7,0),"")</f>
        <v/>
      </c>
      <c r="E715" s="225" t="str">
        <f>IFERROR(VLOOKUP(A715,PLAN!B:AA,4,0),"")</f>
        <v/>
      </c>
      <c r="F715" s="226" t="str">
        <f>IFERROR(VLOOKUP(A715,PLAN!B:AA,9,0),"")</f>
        <v/>
      </c>
      <c r="G715" s="225" t="str">
        <f>IFERROR(VLOOKUP(A715,PLAN!B:AA,10,0),"")</f>
        <v/>
      </c>
      <c r="H715" s="225" t="str">
        <f>IFERROR(VLOOKUP(A715,PLAN!B:AA,11,0),"")</f>
        <v/>
      </c>
      <c r="I715" s="225" t="str">
        <f>IFERROR(VLOOKUP(A715,PLAN!B:AA,12,0),"")</f>
        <v/>
      </c>
      <c r="J715" s="225" t="str">
        <f>IFERROR(VLOOKUP(A715,PLAN!B:AA,15,0),"")</f>
        <v/>
      </c>
      <c r="K715" s="225" t="str">
        <f>IFERROR(VLOOKUP(A715,PLAN!B:AA,23,0),"")</f>
        <v/>
      </c>
      <c r="L715" s="227" t="str">
        <f>IFERROR(VLOOKUP(A715,PLAN!B:AA,24,0),"")</f>
        <v/>
      </c>
      <c r="M715" s="225" t="str">
        <f>IFERROR(VLOOKUP(A715,PLAN!B:AA,3,0),"")</f>
        <v/>
      </c>
      <c r="N715" s="225" t="str">
        <f>IFERROR(VLOOKUP(A715,PLAN!B:AA,2,0),"")</f>
        <v/>
      </c>
      <c r="O715" s="290" t="s">
        <v>2479</v>
      </c>
      <c r="P715" s="258" t="s">
        <v>2480</v>
      </c>
      <c r="Q715" s="154">
        <v>18</v>
      </c>
      <c r="R715" s="231" t="str">
        <f>IFERROR(VLOOKUP(P715,[6]Sheet1!$F:$I,4,),"")</f>
        <v/>
      </c>
      <c r="S715" s="232" t="str">
        <f>IFERROR(VLOOKUP(A715,PLAN!B:AA,19,0),"")</f>
        <v/>
      </c>
      <c r="T715" s="225" t="str">
        <f>IFERROR(VLOOKUP(A715,PLAN!B:AA,20,0),"")</f>
        <v/>
      </c>
      <c r="U715" s="233"/>
      <c r="V715" s="165"/>
      <c r="W715" s="234" t="s">
        <v>40</v>
      </c>
      <c r="X715" s="164"/>
      <c r="Y715" s="148"/>
      <c r="Z715" s="338">
        <v>46237</v>
      </c>
    </row>
    <row r="716" spans="1:26" s="163" customFormat="1" ht="21.6" hidden="1" customHeight="1">
      <c r="A716" s="177"/>
      <c r="B716" s="225"/>
      <c r="C716" s="225"/>
      <c r="D716" s="225"/>
      <c r="E716" s="225"/>
      <c r="F716" s="226"/>
      <c r="G716" s="225"/>
      <c r="H716" s="225"/>
      <c r="I716" s="225"/>
      <c r="J716" s="225"/>
      <c r="K716" s="225"/>
      <c r="L716" s="227"/>
      <c r="M716" s="225"/>
      <c r="N716" s="225"/>
      <c r="O716" s="290" t="s">
        <v>3002</v>
      </c>
      <c r="P716" s="258" t="s">
        <v>3003</v>
      </c>
      <c r="Q716" s="154">
        <v>1260</v>
      </c>
      <c r="R716" s="231"/>
      <c r="S716" s="232"/>
      <c r="T716" s="225"/>
      <c r="U716" s="233"/>
      <c r="V716" s="165"/>
      <c r="W716" s="234" t="s">
        <v>40</v>
      </c>
      <c r="X716" s="164"/>
      <c r="Y716" s="148"/>
      <c r="Z716" s="338">
        <v>46237</v>
      </c>
    </row>
    <row r="717" spans="1:26" s="163" customFormat="1" ht="21.6" hidden="1" customHeight="1">
      <c r="A717" s="177"/>
      <c r="B717" s="225"/>
      <c r="C717" s="225"/>
      <c r="D717" s="225"/>
      <c r="E717" s="225"/>
      <c r="F717" s="226"/>
      <c r="G717" s="225"/>
      <c r="H717" s="225"/>
      <c r="I717" s="225"/>
      <c r="J717" s="225"/>
      <c r="K717" s="225"/>
      <c r="L717" s="227"/>
      <c r="M717" s="225"/>
      <c r="N717" s="225"/>
      <c r="O717" s="290" t="s">
        <v>3004</v>
      </c>
      <c r="P717" s="258" t="s">
        <v>3005</v>
      </c>
      <c r="Q717" s="154">
        <v>1260</v>
      </c>
      <c r="R717" s="231"/>
      <c r="S717" s="232"/>
      <c r="T717" s="225"/>
      <c r="U717" s="233"/>
      <c r="V717" s="165"/>
      <c r="W717" s="234" t="s">
        <v>40</v>
      </c>
      <c r="X717" s="164"/>
      <c r="Y717" s="148"/>
      <c r="Z717" s="338">
        <v>46237</v>
      </c>
    </row>
    <row r="718" spans="1:26" s="163" customFormat="1" ht="21.6" hidden="1" customHeight="1">
      <c r="A718" s="177"/>
      <c r="B718" s="225"/>
      <c r="C718" s="225"/>
      <c r="D718" s="225"/>
      <c r="E718" s="225"/>
      <c r="F718" s="226"/>
      <c r="G718" s="225"/>
      <c r="H718" s="225"/>
      <c r="I718" s="225"/>
      <c r="J718" s="225"/>
      <c r="K718" s="225"/>
      <c r="L718" s="227"/>
      <c r="M718" s="225"/>
      <c r="N718" s="225"/>
      <c r="O718" s="290" t="s">
        <v>3006</v>
      </c>
      <c r="P718" s="258" t="s">
        <v>3007</v>
      </c>
      <c r="Q718" s="154">
        <f>I714-Q714-Q715-Q716-Q717</f>
        <v>441</v>
      </c>
      <c r="R718" s="231"/>
      <c r="S718" s="232"/>
      <c r="T718" s="225"/>
      <c r="U718" s="233"/>
      <c r="V718" s="165"/>
      <c r="W718" s="234" t="s">
        <v>40</v>
      </c>
      <c r="X718" s="164"/>
      <c r="Y718" s="148"/>
      <c r="Z718" s="338">
        <v>46237</v>
      </c>
    </row>
    <row r="719" spans="1:26" s="163" customFormat="1" ht="21.6" hidden="1" customHeight="1">
      <c r="A719" s="177" t="str">
        <f t="shared" si="23"/>
        <v>Aug14-03</v>
      </c>
      <c r="B719" s="225">
        <f>IFERROR(VLOOKUP(A719,PLAN!B:AA,5,0),"")</f>
        <v>11134235</v>
      </c>
      <c r="C719" s="225" t="str">
        <f>IFERROR(VLOOKUP(A719,PLAN!B:AA,6,0),"")</f>
        <v>1036068-S-AK</v>
      </c>
      <c r="D719" s="225" t="str">
        <f>IFERROR(VLOOKUP(A719,PLAN!B:AA,7,0),"")</f>
        <v>AHW14R001S CN</v>
      </c>
      <c r="E719" s="225" t="str">
        <f>IFERROR(VLOOKUP(A719,PLAN!B:AA,4,0),"")</f>
        <v>1001929930</v>
      </c>
      <c r="F719" s="226">
        <f>IFERROR(VLOOKUP(A719,PLAN!B:AA,9,0),"")</f>
        <v>46248</v>
      </c>
      <c r="G719" s="225" t="str">
        <f>IFERROR(VLOOKUP(A719,PLAN!B:AA,10,0),"")</f>
        <v>0103579524</v>
      </c>
      <c r="H719" s="225" t="str">
        <f>IFERROR(VLOOKUP(A719,PLAN!B:AA,11,0),"")</f>
        <v>260727A34A</v>
      </c>
      <c r="I719" s="225">
        <f>IFERROR(VLOOKUP(A719,PLAN!B:AA,12,0),"")</f>
        <v>3586</v>
      </c>
      <c r="J719" s="225" t="str">
        <f>IFERROR(VLOOKUP(A719,PLAN!B:AA,15,0),"")</f>
        <v>China</v>
      </c>
      <c r="K719" s="225">
        <f>IFERROR(VLOOKUP(A719,PLAN!B:AA,23,0),"")</f>
        <v>0</v>
      </c>
      <c r="L719" s="227">
        <f>IFERROR(VLOOKUP(A719,PLAN!B:AA,24,0),"")</f>
        <v>0</v>
      </c>
      <c r="M719" s="225" t="str">
        <f>IFERROR(VLOOKUP(A719,PLAN!B:AA,3,0),"")</f>
        <v>2332192-0-C-CN</v>
      </c>
      <c r="N719" s="225">
        <f>IFERROR(VLOOKUP(A719,PLAN!B:AA,2,0),"")</f>
        <v>12120774</v>
      </c>
      <c r="O719" s="290" t="s">
        <v>2485</v>
      </c>
      <c r="P719" s="258" t="s">
        <v>2486</v>
      </c>
      <c r="Q719" s="154">
        <v>19</v>
      </c>
      <c r="R719" s="231" t="str">
        <f>IFERROR(VLOOKUP(P719,[6]Sheet1!$F:$I,4,),"")</f>
        <v/>
      </c>
      <c r="S719" s="232">
        <f>IFERROR(VLOOKUP(A719,PLAN!B:AA,19,0),"")</f>
        <v>46237</v>
      </c>
      <c r="T719" s="225" t="str">
        <f>IFERROR(VLOOKUP(A719,PLAN!B:AA,20,0),"")</f>
        <v>M2</v>
      </c>
      <c r="U719" s="233"/>
      <c r="V719" s="165"/>
      <c r="W719" s="234" t="str">
        <f>IFERROR(VLOOKUP(A719,PLAN!B:AB,21,),"")</f>
        <v>F3</v>
      </c>
      <c r="X719" s="164"/>
      <c r="Y719" s="148" t="s">
        <v>2982</v>
      </c>
      <c r="Z719" s="338">
        <f>VLOOKUP(Y719,PLAN!B:AI,19,0)</f>
        <v>46237</v>
      </c>
    </row>
    <row r="720" spans="1:26" s="163" customFormat="1" ht="21.6" hidden="1" customHeight="1">
      <c r="A720" s="177"/>
      <c r="B720" s="225"/>
      <c r="C720" s="225"/>
      <c r="D720" s="225"/>
      <c r="E720" s="225"/>
      <c r="F720" s="226"/>
      <c r="G720" s="225"/>
      <c r="H720" s="225"/>
      <c r="I720" s="225"/>
      <c r="J720" s="225"/>
      <c r="K720" s="225"/>
      <c r="L720" s="227"/>
      <c r="M720" s="225"/>
      <c r="N720" s="225"/>
      <c r="O720" s="290" t="s">
        <v>3008</v>
      </c>
      <c r="P720" s="258" t="s">
        <v>3009</v>
      </c>
      <c r="Q720" s="154">
        <v>1260</v>
      </c>
      <c r="R720" s="231"/>
      <c r="S720" s="232"/>
      <c r="T720" s="225"/>
      <c r="U720" s="233"/>
      <c r="V720" s="165"/>
      <c r="W720" s="234" t="s">
        <v>40</v>
      </c>
      <c r="X720" s="164"/>
      <c r="Y720" s="148"/>
      <c r="Z720" s="338">
        <v>46237</v>
      </c>
    </row>
    <row r="721" spans="1:26" s="163" customFormat="1" ht="21.6" hidden="1" customHeight="1">
      <c r="A721" s="177"/>
      <c r="B721" s="225"/>
      <c r="C721" s="225"/>
      <c r="D721" s="225"/>
      <c r="E721" s="225"/>
      <c r="F721" s="226"/>
      <c r="G721" s="225"/>
      <c r="H721" s="225"/>
      <c r="I721" s="225"/>
      <c r="J721" s="225"/>
      <c r="K721" s="225"/>
      <c r="L721" s="227"/>
      <c r="M721" s="225"/>
      <c r="N721" s="225"/>
      <c r="O721" s="290" t="s">
        <v>3010</v>
      </c>
      <c r="P721" s="258" t="s">
        <v>3011</v>
      </c>
      <c r="Q721" s="154">
        <v>1260</v>
      </c>
      <c r="R721" s="231"/>
      <c r="S721" s="232"/>
      <c r="T721" s="225"/>
      <c r="U721" s="233"/>
      <c r="V721" s="165"/>
      <c r="W721" s="234" t="s">
        <v>40</v>
      </c>
      <c r="X721" s="164"/>
      <c r="Y721" s="148"/>
      <c r="Z721" s="338">
        <v>46237</v>
      </c>
    </row>
    <row r="722" spans="1:26" s="163" customFormat="1" ht="21.6" hidden="1" customHeight="1">
      <c r="A722" s="177"/>
      <c r="B722" s="225"/>
      <c r="C722" s="225"/>
      <c r="D722" s="225"/>
      <c r="E722" s="225"/>
      <c r="F722" s="226"/>
      <c r="G722" s="225"/>
      <c r="H722" s="225"/>
      <c r="I722" s="225"/>
      <c r="J722" s="225"/>
      <c r="K722" s="225"/>
      <c r="L722" s="227"/>
      <c r="M722" s="225"/>
      <c r="N722" s="225"/>
      <c r="O722" s="290" t="s">
        <v>3012</v>
      </c>
      <c r="P722" s="258" t="s">
        <v>3013</v>
      </c>
      <c r="Q722" s="154">
        <f>I719-Q719-Q720-Q721</f>
        <v>1047</v>
      </c>
      <c r="R722" s="231"/>
      <c r="S722" s="232"/>
      <c r="T722" s="225"/>
      <c r="U722" s="233"/>
      <c r="V722" s="165"/>
      <c r="W722" s="234" t="s">
        <v>40</v>
      </c>
      <c r="X722" s="164"/>
      <c r="Y722" s="148"/>
      <c r="Z722" s="338">
        <v>46237</v>
      </c>
    </row>
    <row r="723" spans="1:26" s="163" customFormat="1" ht="21.6" hidden="1" customHeight="1">
      <c r="A723" s="177" t="str">
        <f t="shared" si="23"/>
        <v>Aug14-04</v>
      </c>
      <c r="B723" s="225">
        <f>IFERROR(VLOOKUP(A723,PLAN!B:AA,5,0),"")</f>
        <v>11134237</v>
      </c>
      <c r="C723" s="225" t="str">
        <f>IFERROR(VLOOKUP(A723,PLAN!B:AA,6,0),"")</f>
        <v>1436196-Q-A</v>
      </c>
      <c r="D723" s="225" t="str">
        <f>IFERROR(VLOOKUP(A723,PLAN!B:AA,7,0),"")</f>
        <v>AHW14R004S CN</v>
      </c>
      <c r="E723" s="225" t="str">
        <f>IFERROR(VLOOKUP(A723,PLAN!B:AA,4,0),"")</f>
        <v>1001929931</v>
      </c>
      <c r="F723" s="226">
        <f>IFERROR(VLOOKUP(A723,PLAN!B:AA,9,0),"")</f>
        <v>46248</v>
      </c>
      <c r="G723" s="225" t="str">
        <f>IFERROR(VLOOKUP(A723,PLAN!B:AA,10,0),"")</f>
        <v>0103579525</v>
      </c>
      <c r="H723" s="225" t="str">
        <f>IFERROR(VLOOKUP(A723,PLAN!B:AA,11,0),"")</f>
        <v>260727A35A</v>
      </c>
      <c r="I723" s="225">
        <f>IFERROR(VLOOKUP(A723,PLAN!B:AA,12,0),"")</f>
        <v>2386</v>
      </c>
      <c r="J723" s="225" t="str">
        <f>IFERROR(VLOOKUP(A723,PLAN!B:AA,15,0),"")</f>
        <v>China</v>
      </c>
      <c r="K723" s="225">
        <f>IFERROR(VLOOKUP(A723,PLAN!B:AA,23,0),"")</f>
        <v>0</v>
      </c>
      <c r="L723" s="227">
        <f>IFERROR(VLOOKUP(A723,PLAN!B:AA,24,0),"")</f>
        <v>0</v>
      </c>
      <c r="M723" s="225" t="str">
        <f>IFERROR(VLOOKUP(A723,PLAN!B:AA,3,0),"")</f>
        <v>2332200-0-C-CN</v>
      </c>
      <c r="N723" s="225">
        <f>IFERROR(VLOOKUP(A723,PLAN!B:AA,2,0),"")</f>
        <v>12125012</v>
      </c>
      <c r="O723" s="290" t="s">
        <v>2789</v>
      </c>
      <c r="P723" s="258" t="s">
        <v>2790</v>
      </c>
      <c r="Q723" s="154">
        <v>7</v>
      </c>
      <c r="R723" s="231" t="str">
        <f>IFERROR(VLOOKUP(P723,[6]Sheet1!$F:$I,4,),"")</f>
        <v/>
      </c>
      <c r="S723" s="232">
        <f>IFERROR(VLOOKUP(A723,PLAN!B:AA,19,0),"")</f>
        <v>46237</v>
      </c>
      <c r="T723" s="225" t="str">
        <f>IFERROR(VLOOKUP(A723,PLAN!B:AA,20,0),"")</f>
        <v>M3</v>
      </c>
      <c r="U723" s="233"/>
      <c r="V723" s="165"/>
      <c r="W723" s="234" t="str">
        <f>IFERROR(VLOOKUP(A723,PLAN!B:AB,21,),"")</f>
        <v>F3</v>
      </c>
      <c r="X723" s="164"/>
      <c r="Y723" s="148" t="s">
        <v>2983</v>
      </c>
      <c r="Z723" s="338">
        <f>VLOOKUP(Y723,PLAN!B:AI,19,0)</f>
        <v>46237</v>
      </c>
    </row>
    <row r="724" spans="1:26" s="163" customFormat="1" ht="21.6" hidden="1" customHeight="1">
      <c r="A724" s="177"/>
      <c r="B724" s="225"/>
      <c r="C724" s="225"/>
      <c r="D724" s="225"/>
      <c r="E724" s="225"/>
      <c r="F724" s="226"/>
      <c r="G724" s="225"/>
      <c r="H724" s="225"/>
      <c r="I724" s="225"/>
      <c r="J724" s="225"/>
      <c r="K724" s="225"/>
      <c r="L724" s="227"/>
      <c r="M724" s="225"/>
      <c r="N724" s="225"/>
      <c r="O724" s="290" t="s">
        <v>2791</v>
      </c>
      <c r="P724" s="258" t="s">
        <v>2792</v>
      </c>
      <c r="Q724" s="154">
        <v>9</v>
      </c>
      <c r="R724" s="231"/>
      <c r="S724" s="232"/>
      <c r="T724" s="225"/>
      <c r="U724" s="233"/>
      <c r="V724" s="165"/>
      <c r="W724" s="234" t="s">
        <v>40</v>
      </c>
      <c r="X724" s="164"/>
      <c r="Y724" s="148"/>
      <c r="Z724" s="338">
        <v>46237</v>
      </c>
    </row>
    <row r="725" spans="1:26" s="163" customFormat="1" ht="21.6" hidden="1" customHeight="1">
      <c r="A725" s="177"/>
      <c r="B725" s="225"/>
      <c r="C725" s="225"/>
      <c r="D725" s="225"/>
      <c r="E725" s="225"/>
      <c r="F725" s="226"/>
      <c r="G725" s="225"/>
      <c r="H725" s="225"/>
      <c r="I725" s="225"/>
      <c r="J725" s="225"/>
      <c r="K725" s="225"/>
      <c r="L725" s="227"/>
      <c r="M725" s="225"/>
      <c r="N725" s="225"/>
      <c r="O725" s="290" t="s">
        <v>2797</v>
      </c>
      <c r="P725" s="258" t="s">
        <v>2798</v>
      </c>
      <c r="Q725" s="154">
        <v>381</v>
      </c>
      <c r="R725" s="231"/>
      <c r="S725" s="232"/>
      <c r="T725" s="225"/>
      <c r="U725" s="233"/>
      <c r="V725" s="165"/>
      <c r="W725" s="234" t="s">
        <v>40</v>
      </c>
      <c r="X725" s="164"/>
      <c r="Y725" s="148"/>
      <c r="Z725" s="338">
        <v>46237</v>
      </c>
    </row>
    <row r="726" spans="1:26" s="163" customFormat="1" ht="21.6" hidden="1" customHeight="1">
      <c r="A726" s="177"/>
      <c r="B726" s="225"/>
      <c r="C726" s="225"/>
      <c r="D726" s="225"/>
      <c r="E726" s="225"/>
      <c r="F726" s="226"/>
      <c r="G726" s="225"/>
      <c r="H726" s="225"/>
      <c r="I726" s="225"/>
      <c r="J726" s="225"/>
      <c r="K726" s="225"/>
      <c r="L726" s="227"/>
      <c r="M726" s="225"/>
      <c r="N726" s="225"/>
      <c r="O726" s="290" t="s">
        <v>3014</v>
      </c>
      <c r="P726" s="258" t="s">
        <v>3015</v>
      </c>
      <c r="Q726" s="154">
        <v>438</v>
      </c>
      <c r="R726" s="231"/>
      <c r="S726" s="232"/>
      <c r="T726" s="225"/>
      <c r="U726" s="233"/>
      <c r="V726" s="165"/>
      <c r="W726" s="234" t="s">
        <v>40</v>
      </c>
      <c r="X726" s="164"/>
      <c r="Y726" s="148"/>
      <c r="Z726" s="338">
        <v>46237</v>
      </c>
    </row>
    <row r="727" spans="1:26" s="163" customFormat="1" ht="21.6" hidden="1" customHeight="1">
      <c r="A727" s="177"/>
      <c r="B727" s="225"/>
      <c r="C727" s="225"/>
      <c r="D727" s="225"/>
      <c r="E727" s="225"/>
      <c r="F727" s="226"/>
      <c r="G727" s="225"/>
      <c r="H727" s="225"/>
      <c r="I727" s="225"/>
      <c r="J727" s="225"/>
      <c r="K727" s="225"/>
      <c r="L727" s="227"/>
      <c r="M727" s="225"/>
      <c r="N727" s="225"/>
      <c r="O727" s="290" t="s">
        <v>3016</v>
      </c>
      <c r="P727" s="258" t="s">
        <v>3017</v>
      </c>
      <c r="Q727" s="154">
        <v>440</v>
      </c>
      <c r="R727" s="231"/>
      <c r="S727" s="232"/>
      <c r="T727" s="225"/>
      <c r="U727" s="233"/>
      <c r="V727" s="165"/>
      <c r="W727" s="234" t="s">
        <v>40</v>
      </c>
      <c r="X727" s="164"/>
      <c r="Y727" s="148"/>
      <c r="Z727" s="338">
        <v>46237</v>
      </c>
    </row>
    <row r="728" spans="1:26" s="163" customFormat="1" ht="21.6" hidden="1" customHeight="1">
      <c r="A728" s="177"/>
      <c r="B728" s="225"/>
      <c r="C728" s="225"/>
      <c r="D728" s="225"/>
      <c r="E728" s="225"/>
      <c r="F728" s="226"/>
      <c r="G728" s="225"/>
      <c r="H728" s="225"/>
      <c r="I728" s="225"/>
      <c r="J728" s="225"/>
      <c r="K728" s="225"/>
      <c r="L728" s="227"/>
      <c r="M728" s="225"/>
      <c r="N728" s="225"/>
      <c r="O728" s="290" t="s">
        <v>3018</v>
      </c>
      <c r="P728" s="258" t="s">
        <v>3019</v>
      </c>
      <c r="Q728" s="154">
        <v>430</v>
      </c>
      <c r="R728" s="231"/>
      <c r="S728" s="232"/>
      <c r="T728" s="225"/>
      <c r="U728" s="233"/>
      <c r="V728" s="165"/>
      <c r="W728" s="234" t="s">
        <v>40</v>
      </c>
      <c r="X728" s="164"/>
      <c r="Y728" s="148"/>
      <c r="Z728" s="338">
        <v>46237</v>
      </c>
    </row>
    <row r="729" spans="1:26" s="163" customFormat="1" ht="21.6" hidden="1" customHeight="1">
      <c r="A729" s="177"/>
      <c r="B729" s="225"/>
      <c r="C729" s="225"/>
      <c r="D729" s="225"/>
      <c r="E729" s="225"/>
      <c r="F729" s="226"/>
      <c r="G729" s="225"/>
      <c r="H729" s="225"/>
      <c r="I729" s="225"/>
      <c r="J729" s="225"/>
      <c r="K729" s="225"/>
      <c r="L729" s="227"/>
      <c r="M729" s="225"/>
      <c r="N729" s="225"/>
      <c r="O729" s="290" t="s">
        <v>3020</v>
      </c>
      <c r="P729" s="258" t="s">
        <v>3021</v>
      </c>
      <c r="Q729" s="154">
        <v>430</v>
      </c>
      <c r="R729" s="231"/>
      <c r="S729" s="232"/>
      <c r="T729" s="225"/>
      <c r="U729" s="233"/>
      <c r="V729" s="165"/>
      <c r="W729" s="234" t="s">
        <v>40</v>
      </c>
      <c r="X729" s="164"/>
      <c r="Y729" s="148"/>
      <c r="Z729" s="338">
        <v>46237</v>
      </c>
    </row>
    <row r="730" spans="1:26" s="163" customFormat="1" ht="21.6" hidden="1" customHeight="1">
      <c r="A730" s="177"/>
      <c r="B730" s="225"/>
      <c r="C730" s="225"/>
      <c r="D730" s="225"/>
      <c r="E730" s="225"/>
      <c r="F730" s="226"/>
      <c r="G730" s="225"/>
      <c r="H730" s="225"/>
      <c r="I730" s="225"/>
      <c r="J730" s="225"/>
      <c r="K730" s="225"/>
      <c r="L730" s="227"/>
      <c r="M730" s="225"/>
      <c r="N730" s="225"/>
      <c r="O730" s="290" t="s">
        <v>3022</v>
      </c>
      <c r="P730" s="258" t="s">
        <v>3023</v>
      </c>
      <c r="Q730" s="154">
        <f>I723-Q723-Q724-Q725-Q726-Q727-Q728-Q729</f>
        <v>251</v>
      </c>
      <c r="R730" s="231"/>
      <c r="S730" s="232"/>
      <c r="T730" s="225"/>
      <c r="U730" s="233"/>
      <c r="V730" s="165"/>
      <c r="W730" s="234" t="s">
        <v>40</v>
      </c>
      <c r="X730" s="164"/>
      <c r="Y730" s="148"/>
      <c r="Z730" s="338">
        <v>46237</v>
      </c>
    </row>
    <row r="731" spans="1:26" s="163" customFormat="1" ht="21.6" hidden="1" customHeight="1">
      <c r="A731" s="177" t="str">
        <f t="shared" si="23"/>
        <v>Aug14-05</v>
      </c>
      <c r="B731" s="225">
        <f>IFERROR(VLOOKUP(A731,PLAN!B:AA,5,0),"")</f>
        <v>11134480</v>
      </c>
      <c r="C731" s="225" t="str">
        <f>IFERROR(VLOOKUP(A731,PLAN!B:AA,6,0),"")</f>
        <v>1236037-M-AK</v>
      </c>
      <c r="D731" s="225" t="str">
        <f>IFERROR(VLOOKUP(A731,PLAN!B:AA,7,0),"")</f>
        <v>AG141002 CN</v>
      </c>
      <c r="E731" s="225" t="str">
        <f>IFERROR(VLOOKUP(A731,PLAN!B:AA,4,0),"")</f>
        <v>1001929932</v>
      </c>
      <c r="F731" s="226">
        <f>IFERROR(VLOOKUP(A731,PLAN!B:AA,9,0),"")</f>
        <v>46248</v>
      </c>
      <c r="G731" s="225" t="str">
        <f>IFERROR(VLOOKUP(A731,PLAN!B:AA,10,0),"")</f>
        <v>0103579526</v>
      </c>
      <c r="H731" s="225" t="str">
        <f>IFERROR(VLOOKUP(A731,PLAN!B:AA,11,0),"")</f>
        <v>260727A36A</v>
      </c>
      <c r="I731" s="225">
        <f>IFERROR(VLOOKUP(A731,PLAN!B:AA,12,0),"")</f>
        <v>20</v>
      </c>
      <c r="J731" s="225" t="str">
        <f>IFERROR(VLOOKUP(A731,PLAN!B:AA,15,0),"")</f>
        <v>China</v>
      </c>
      <c r="K731" s="225">
        <f>IFERROR(VLOOKUP(A731,PLAN!B:AA,23,0),"")</f>
        <v>0</v>
      </c>
      <c r="L731" s="227">
        <f>IFERROR(VLOOKUP(A731,PLAN!B:AA,24,0),"")</f>
        <v>0</v>
      </c>
      <c r="M731" s="225" t="str">
        <f>IFERROR(VLOOKUP(A731,PLAN!B:AA,3,0),"")</f>
        <v>2332550-0-C-CN</v>
      </c>
      <c r="N731" s="225">
        <f>IFERROR(VLOOKUP(A731,PLAN!B:AA,2,0),"")</f>
        <v>12125124</v>
      </c>
      <c r="O731" s="290" t="s">
        <v>449</v>
      </c>
      <c r="P731" s="257" t="s">
        <v>450</v>
      </c>
      <c r="Q731" s="154">
        <v>9</v>
      </c>
      <c r="R731" s="231" t="str">
        <f>IFERROR(VLOOKUP(P731,[6]Sheet1!$F:$I,4,),"")</f>
        <v/>
      </c>
      <c r="S731" s="232">
        <f>IFERROR(VLOOKUP(A731,PLAN!B:AA,19,0),"")</f>
        <v>46237</v>
      </c>
      <c r="T731" s="225" t="str">
        <f>IFERROR(VLOOKUP(A731,PLAN!B:AA,20,0),"")</f>
        <v>M4</v>
      </c>
      <c r="U731" s="233"/>
      <c r="V731" s="165"/>
      <c r="W731" s="234" t="str">
        <f>IFERROR(VLOOKUP(A731,PLAN!B:AB,21,),"")</f>
        <v>F3</v>
      </c>
      <c r="X731" s="164"/>
      <c r="Y731" s="148" t="s">
        <v>2984</v>
      </c>
      <c r="Z731" s="338">
        <f>VLOOKUP(Y731,PLAN!B:AI,19,0)</f>
        <v>46237</v>
      </c>
    </row>
    <row r="732" spans="1:26" s="163" customFormat="1" ht="21.6" hidden="1" customHeight="1">
      <c r="A732" s="177"/>
      <c r="B732" s="225"/>
      <c r="C732" s="225"/>
      <c r="D732" s="225"/>
      <c r="E732" s="225"/>
      <c r="F732" s="226"/>
      <c r="G732" s="225"/>
      <c r="H732" s="225"/>
      <c r="I732" s="225"/>
      <c r="J732" s="225"/>
      <c r="K732" s="225"/>
      <c r="L732" s="227"/>
      <c r="M732" s="225"/>
      <c r="N732" s="225"/>
      <c r="O732" s="290" t="s">
        <v>3024</v>
      </c>
      <c r="P732" s="257" t="s">
        <v>3025</v>
      </c>
      <c r="Q732" s="154">
        <f>I731-Q731</f>
        <v>11</v>
      </c>
      <c r="R732" s="231" t="str">
        <f>IFERROR(VLOOKUP(P732,[6]Sheet1!$F:$I,4,),"")</f>
        <v>N3-01</v>
      </c>
      <c r="S732" s="232"/>
      <c r="T732" s="225"/>
      <c r="U732" s="233"/>
      <c r="V732" s="165"/>
      <c r="W732" s="234" t="s">
        <v>40</v>
      </c>
      <c r="X732" s="164"/>
      <c r="Y732" s="148"/>
      <c r="Z732" s="338">
        <v>46237</v>
      </c>
    </row>
    <row r="733" spans="1:26" s="163" customFormat="1" ht="21.6" hidden="1" customHeight="1">
      <c r="A733" s="177" t="str">
        <f t="shared" si="23"/>
        <v>Aug14-06</v>
      </c>
      <c r="B733" s="225">
        <f>IFERROR(VLOOKUP(A733,PLAN!B:AA,5,0),"")</f>
        <v>11134481</v>
      </c>
      <c r="C733" s="225" t="str">
        <f>IFERROR(VLOOKUP(A733,PLAN!B:AA,6,0),"")</f>
        <v>1236042-N-AK</v>
      </c>
      <c r="D733" s="225" t="str">
        <f>IFERROR(VLOOKUP(A733,PLAN!B:AA,7,0),"")</f>
        <v>AG14M050 CN</v>
      </c>
      <c r="E733" s="225" t="str">
        <f>IFERROR(VLOOKUP(A733,PLAN!B:AA,4,0),"")</f>
        <v>1001929933</v>
      </c>
      <c r="F733" s="226">
        <f>IFERROR(VLOOKUP(A733,PLAN!B:AA,9,0),"")</f>
        <v>46248</v>
      </c>
      <c r="G733" s="225" t="str">
        <f>IFERROR(VLOOKUP(A733,PLAN!B:AA,10,0),"")</f>
        <v>0103579527</v>
      </c>
      <c r="H733" s="225" t="str">
        <f>IFERROR(VLOOKUP(A733,PLAN!B:AA,11,0),"")</f>
        <v>260727A37A</v>
      </c>
      <c r="I733" s="225">
        <f>IFERROR(VLOOKUP(A733,PLAN!B:AA,12,0),"")</f>
        <v>20</v>
      </c>
      <c r="J733" s="225" t="str">
        <f>IFERROR(VLOOKUP(A733,PLAN!B:AA,15,0),"")</f>
        <v>China</v>
      </c>
      <c r="K733" s="225">
        <f>IFERROR(VLOOKUP(A733,PLAN!B:AA,23,0),"")</f>
        <v>0</v>
      </c>
      <c r="L733" s="227">
        <f>IFERROR(VLOOKUP(A733,PLAN!B:AA,24,0),"")</f>
        <v>0</v>
      </c>
      <c r="M733" s="225" t="str">
        <f>IFERROR(VLOOKUP(A733,PLAN!B:AA,3,0),"")</f>
        <v>2332549-0-C-CN</v>
      </c>
      <c r="N733" s="225">
        <f>IFERROR(VLOOKUP(A733,PLAN!B:AA,2,0),"")</f>
        <v>12125123</v>
      </c>
      <c r="O733" s="290" t="s">
        <v>447</v>
      </c>
      <c r="P733" s="257" t="s">
        <v>448</v>
      </c>
      <c r="Q733" s="154">
        <v>6</v>
      </c>
      <c r="R733" s="231" t="str">
        <f>IFERROR(VLOOKUP(P733,[6]Sheet1!$F:$I,4,),"")</f>
        <v/>
      </c>
      <c r="S733" s="232">
        <f>IFERROR(VLOOKUP(A733,PLAN!B:AA,19,0),"")</f>
        <v>46237</v>
      </c>
      <c r="T733" s="225" t="str">
        <f>IFERROR(VLOOKUP(A733,PLAN!B:AA,20,0),"")</f>
        <v>M4</v>
      </c>
      <c r="U733" s="233"/>
      <c r="V733" s="165"/>
      <c r="W733" s="234" t="str">
        <f>IFERROR(VLOOKUP(A733,PLAN!B:AB,21,),"")</f>
        <v>F3</v>
      </c>
      <c r="X733" s="164"/>
      <c r="Y733" s="148" t="s">
        <v>2985</v>
      </c>
      <c r="Z733" s="338">
        <f>VLOOKUP(Y733,PLAN!B:AI,19,0)</f>
        <v>46237</v>
      </c>
    </row>
    <row r="734" spans="1:26" s="163" customFormat="1" ht="21.6" hidden="1" customHeight="1">
      <c r="A734" s="177"/>
      <c r="B734" s="225"/>
      <c r="C734" s="225"/>
      <c r="D734" s="225"/>
      <c r="E734" s="225"/>
      <c r="F734" s="226"/>
      <c r="G734" s="225"/>
      <c r="H734" s="225"/>
      <c r="I734" s="225"/>
      <c r="J734" s="225"/>
      <c r="K734" s="225"/>
      <c r="L734" s="227"/>
      <c r="M734" s="225"/>
      <c r="N734" s="225"/>
      <c r="O734" s="290" t="s">
        <v>3026</v>
      </c>
      <c r="P734" s="257" t="s">
        <v>3027</v>
      </c>
      <c r="Q734" s="154">
        <f>I733-Q733</f>
        <v>14</v>
      </c>
      <c r="R734" s="231" t="str">
        <f>IFERROR(VLOOKUP(P734,[6]Sheet1!$F:$I,4,),"")</f>
        <v>N3-02</v>
      </c>
      <c r="S734" s="232"/>
      <c r="T734" s="225"/>
      <c r="U734" s="233"/>
      <c r="V734" s="165"/>
      <c r="W734" s="234" t="s">
        <v>40</v>
      </c>
      <c r="X734" s="164"/>
      <c r="Y734" s="148"/>
      <c r="Z734" s="338">
        <v>46237</v>
      </c>
    </row>
    <row r="735" spans="1:26" s="163" customFormat="1" ht="21.6" hidden="1" customHeight="1">
      <c r="A735" s="177" t="str">
        <f t="shared" si="23"/>
        <v>Aug14-07</v>
      </c>
      <c r="B735" s="225">
        <f>IFERROR(VLOOKUP(A735,PLAN!B:AA,5,0),"")</f>
        <v>11134482</v>
      </c>
      <c r="C735" s="225" t="str">
        <f>IFERROR(VLOOKUP(A735,PLAN!B:AA,6,0),"")</f>
        <v>1236044-P-AK</v>
      </c>
      <c r="D735" s="225" t="str">
        <f>IFERROR(VLOOKUP(A735,PLAN!B:AA,7,0),"")</f>
        <v>AG14M060 CN</v>
      </c>
      <c r="E735" s="225" t="str">
        <f>IFERROR(VLOOKUP(A735,PLAN!B:AA,4,0),"")</f>
        <v>1001929934</v>
      </c>
      <c r="F735" s="226">
        <f>IFERROR(VLOOKUP(A735,PLAN!B:AA,9,0),"")</f>
        <v>46248</v>
      </c>
      <c r="G735" s="225" t="str">
        <f>IFERROR(VLOOKUP(A735,PLAN!B:AA,10,0),"")</f>
        <v>0103579528</v>
      </c>
      <c r="H735" s="225" t="str">
        <f>IFERROR(VLOOKUP(A735,PLAN!B:AA,11,0),"")</f>
        <v>260727A38A</v>
      </c>
      <c r="I735" s="225">
        <f>IFERROR(VLOOKUP(A735,PLAN!B:AA,12,0),"")</f>
        <v>80</v>
      </c>
      <c r="J735" s="225" t="str">
        <f>IFERROR(VLOOKUP(A735,PLAN!B:AA,15,0),"")</f>
        <v>China</v>
      </c>
      <c r="K735" s="225">
        <f>IFERROR(VLOOKUP(A735,PLAN!B:AA,23,0),"")</f>
        <v>0</v>
      </c>
      <c r="L735" s="227">
        <f>IFERROR(VLOOKUP(A735,PLAN!B:AA,24,0),"")</f>
        <v>0</v>
      </c>
      <c r="M735" s="225" t="str">
        <f>IFERROR(VLOOKUP(A735,PLAN!B:AA,3,0),"")</f>
        <v>2332548-0-C-CN</v>
      </c>
      <c r="N735" s="225">
        <f>IFERROR(VLOOKUP(A735,PLAN!B:AA,2,0),"")</f>
        <v>12125122</v>
      </c>
      <c r="O735" s="290" t="s">
        <v>3028</v>
      </c>
      <c r="P735" s="337" t="s">
        <v>3029</v>
      </c>
      <c r="Q735" s="154">
        <v>44</v>
      </c>
      <c r="R735" s="231" t="str">
        <f>IFERROR(VLOOKUP(P735,[6]Sheet1!$F:$I,4,),"")</f>
        <v/>
      </c>
      <c r="S735" s="232">
        <f>IFERROR(VLOOKUP(A735,PLAN!B:AA,19,0),"")</f>
        <v>46237</v>
      </c>
      <c r="T735" s="225" t="str">
        <f>IFERROR(VLOOKUP(A735,PLAN!B:AA,20,0),"")</f>
        <v>M4</v>
      </c>
      <c r="U735" s="233"/>
      <c r="V735" s="165"/>
      <c r="W735" s="234" t="str">
        <f>IFERROR(VLOOKUP(A735,PLAN!B:AB,21,),"")</f>
        <v>F3</v>
      </c>
      <c r="X735" s="164"/>
      <c r="Y735" s="148" t="s">
        <v>2986</v>
      </c>
      <c r="Z735" s="338">
        <f>VLOOKUP(Y735,PLAN!B:AI,19,0)</f>
        <v>46237</v>
      </c>
    </row>
    <row r="736" spans="1:26" s="163" customFormat="1" ht="21.6" hidden="1" customHeight="1">
      <c r="A736" s="177"/>
      <c r="B736" s="225"/>
      <c r="C736" s="225"/>
      <c r="D736" s="225"/>
      <c r="E736" s="225"/>
      <c r="F736" s="226"/>
      <c r="G736" s="225"/>
      <c r="H736" s="225"/>
      <c r="I736" s="225"/>
      <c r="J736" s="225"/>
      <c r="K736" s="225"/>
      <c r="L736" s="227"/>
      <c r="M736" s="225"/>
      <c r="N736" s="225"/>
      <c r="O736" s="290" t="s">
        <v>3030</v>
      </c>
      <c r="P736" s="337" t="s">
        <v>3031</v>
      </c>
      <c r="Q736" s="154">
        <f>I735-Q735</f>
        <v>36</v>
      </c>
      <c r="R736" s="231" t="str">
        <f>IFERROR(VLOOKUP(P736,[6]Sheet1!$F:$I,4,),"")</f>
        <v>N3-14</v>
      </c>
      <c r="S736" s="232"/>
      <c r="T736" s="225"/>
      <c r="U736" s="233"/>
      <c r="V736" s="165"/>
      <c r="W736" s="234" t="s">
        <v>40</v>
      </c>
      <c r="X736" s="164"/>
      <c r="Y736" s="148"/>
      <c r="Z736" s="338">
        <v>46237</v>
      </c>
    </row>
    <row r="737" spans="1:26" s="163" customFormat="1" ht="21.6" hidden="1" customHeight="1">
      <c r="A737" s="177" t="str">
        <f t="shared" si="23"/>
        <v>Aug14-08</v>
      </c>
      <c r="B737" s="225">
        <f>IFERROR(VLOOKUP(A737,PLAN!B:AA,5,0),"")</f>
        <v>11134485</v>
      </c>
      <c r="C737" s="225" t="str">
        <f>IFERROR(VLOOKUP(A737,PLAN!B:AA,6,0),"")</f>
        <v>1336013-L-AK</v>
      </c>
      <c r="D737" s="225" t="str">
        <f>IFERROR(VLOOKUP(A737,PLAN!B:AA,7,0),"")</f>
        <v>AG149001 CN</v>
      </c>
      <c r="E737" s="225" t="str">
        <f>IFERROR(VLOOKUP(A737,PLAN!B:AA,4,0),"")</f>
        <v>1001929935</v>
      </c>
      <c r="F737" s="226">
        <f>IFERROR(VLOOKUP(A737,PLAN!B:AA,9,0),"")</f>
        <v>46248</v>
      </c>
      <c r="G737" s="225" t="str">
        <f>IFERROR(VLOOKUP(A737,PLAN!B:AA,10,0),"")</f>
        <v>0103579529</v>
      </c>
      <c r="H737" s="225" t="str">
        <f>IFERROR(VLOOKUP(A737,PLAN!B:AA,11,0),"")</f>
        <v>260727A39A</v>
      </c>
      <c r="I737" s="225">
        <f>IFERROR(VLOOKUP(A737,PLAN!B:AA,12,0),"")</f>
        <v>1348</v>
      </c>
      <c r="J737" s="225" t="str">
        <f>IFERROR(VLOOKUP(A737,PLAN!B:AA,15,0),"")</f>
        <v>China</v>
      </c>
      <c r="K737" s="225">
        <f>IFERROR(VLOOKUP(A737,PLAN!B:AA,23,0),"")</f>
        <v>3</v>
      </c>
      <c r="L737" s="227">
        <f>IFERROR(VLOOKUP(A737,PLAN!B:AA,24,0),"")</f>
        <v>0</v>
      </c>
      <c r="M737" s="225" t="str">
        <f>IFERROR(VLOOKUP(A737,PLAN!B:AA,3,0),"")</f>
        <v>2332546-0-C-CN</v>
      </c>
      <c r="N737" s="225">
        <f>IFERROR(VLOOKUP(A737,PLAN!B:AA,2,0),"")</f>
        <v>12125120</v>
      </c>
      <c r="O737" s="290" t="s">
        <v>451</v>
      </c>
      <c r="P737" s="337" t="s">
        <v>452</v>
      </c>
      <c r="Q737" s="154">
        <v>220</v>
      </c>
      <c r="R737" s="231" t="str">
        <f>IFERROR(VLOOKUP(P737,[6]Sheet1!$F:$I,4,),"")</f>
        <v>N1-23</v>
      </c>
      <c r="S737" s="232">
        <f>IFERROR(VLOOKUP(A737,PLAN!B:AA,19,0),"")</f>
        <v>46237</v>
      </c>
      <c r="T737" s="225" t="str">
        <f>IFERROR(VLOOKUP(A737,PLAN!B:AA,20,0),"")</f>
        <v>M4</v>
      </c>
      <c r="U737" s="233"/>
      <c r="V737" s="165"/>
      <c r="W737" s="234" t="str">
        <f>IFERROR(VLOOKUP(A737,PLAN!B:AB,21,),"")</f>
        <v>F3</v>
      </c>
      <c r="X737" s="164"/>
      <c r="Y737" s="148" t="s">
        <v>2987</v>
      </c>
      <c r="Z737" s="338">
        <f>VLOOKUP(Y737,PLAN!B:AI,19,0)</f>
        <v>46237</v>
      </c>
    </row>
    <row r="738" spans="1:26" s="163" customFormat="1" ht="21.6" hidden="1" customHeight="1">
      <c r="A738" s="177"/>
      <c r="B738" s="225"/>
      <c r="C738" s="225"/>
      <c r="D738" s="225"/>
      <c r="E738" s="225"/>
      <c r="F738" s="226"/>
      <c r="G738" s="225"/>
      <c r="H738" s="225"/>
      <c r="I738" s="225"/>
      <c r="J738" s="225"/>
      <c r="K738" s="225"/>
      <c r="L738" s="227"/>
      <c r="M738" s="225"/>
      <c r="N738" s="225"/>
      <c r="O738" s="290" t="s">
        <v>3032</v>
      </c>
      <c r="P738" s="337" t="s">
        <v>3033</v>
      </c>
      <c r="Q738" s="154">
        <v>498</v>
      </c>
      <c r="R738" s="231" t="str">
        <f>IFERROR(VLOOKUP(P738,[6]Sheet1!$F:$I,4,),"")</f>
        <v/>
      </c>
      <c r="S738" s="232"/>
      <c r="T738" s="225"/>
      <c r="U738" s="233"/>
      <c r="V738" s="165"/>
      <c r="W738" s="234" t="s">
        <v>40</v>
      </c>
      <c r="X738" s="164"/>
      <c r="Y738" s="148"/>
      <c r="Z738" s="338">
        <v>46237</v>
      </c>
    </row>
    <row r="739" spans="1:26" s="163" customFormat="1" ht="21.6" hidden="1" customHeight="1">
      <c r="A739" s="177"/>
      <c r="B739" s="225"/>
      <c r="C739" s="225"/>
      <c r="D739" s="225"/>
      <c r="E739" s="225"/>
      <c r="F739" s="226"/>
      <c r="G739" s="225"/>
      <c r="H739" s="225"/>
      <c r="I739" s="225"/>
      <c r="J739" s="225"/>
      <c r="K739" s="225"/>
      <c r="L739" s="227"/>
      <c r="M739" s="225"/>
      <c r="N739" s="225"/>
      <c r="O739" s="290" t="s">
        <v>3034</v>
      </c>
      <c r="P739" s="337" t="s">
        <v>3035</v>
      </c>
      <c r="Q739" s="154">
        <v>498</v>
      </c>
      <c r="R739" s="231" t="str">
        <f>IFERROR(VLOOKUP(P739,[6]Sheet1!$F:$I,4,),"")</f>
        <v/>
      </c>
      <c r="S739" s="232"/>
      <c r="T739" s="225"/>
      <c r="U739" s="233"/>
      <c r="V739" s="165"/>
      <c r="W739" s="234" t="s">
        <v>40</v>
      </c>
      <c r="X739" s="164"/>
      <c r="Y739" s="148"/>
      <c r="Z739" s="338">
        <v>46237</v>
      </c>
    </row>
    <row r="740" spans="1:26" s="163" customFormat="1" ht="21.6" hidden="1" customHeight="1">
      <c r="A740" s="177"/>
      <c r="B740" s="225"/>
      <c r="C740" s="225"/>
      <c r="D740" s="225"/>
      <c r="E740" s="225"/>
      <c r="F740" s="226"/>
      <c r="G740" s="225"/>
      <c r="H740" s="225"/>
      <c r="I740" s="225"/>
      <c r="J740" s="225"/>
      <c r="K740" s="225"/>
      <c r="L740" s="227"/>
      <c r="M740" s="225"/>
      <c r="N740" s="225"/>
      <c r="O740" s="290" t="s">
        <v>3036</v>
      </c>
      <c r="P740" s="257" t="s">
        <v>3037</v>
      </c>
      <c r="Q740" s="154">
        <f>I737-Q737-Q738-Q739</f>
        <v>132</v>
      </c>
      <c r="R740" s="231" t="str">
        <f>IFERROR(VLOOKUP(P740,[6]Sheet1!$F:$I,4,),"")</f>
        <v>N3-02</v>
      </c>
      <c r="S740" s="232"/>
      <c r="T740" s="225"/>
      <c r="U740" s="233"/>
      <c r="V740" s="165"/>
      <c r="W740" s="234" t="s">
        <v>40</v>
      </c>
      <c r="X740" s="164"/>
      <c r="Y740" s="148"/>
      <c r="Z740" s="338">
        <v>46237</v>
      </c>
    </row>
    <row r="741" spans="1:26" s="163" customFormat="1" ht="21.6" hidden="1" customHeight="1">
      <c r="A741" s="177" t="str">
        <f t="shared" si="23"/>
        <v>Aug14-09</v>
      </c>
      <c r="B741" s="225">
        <f>IFERROR(VLOOKUP(A741,PLAN!B:AA,5,0),"")</f>
        <v>11134468</v>
      </c>
      <c r="C741" s="225" t="str">
        <f>IFERROR(VLOOKUP(A741,PLAN!B:AA,6,0),"")</f>
        <v>1236034-M-A</v>
      </c>
      <c r="D741" s="225" t="str">
        <f>IFERROR(VLOOKUP(A741,PLAN!B:AA,7,0),"")</f>
        <v>AHW10S302S CN</v>
      </c>
      <c r="E741" s="225" t="str">
        <f>IFERROR(VLOOKUP(A741,PLAN!B:AA,4,0),"")</f>
        <v>1001929936</v>
      </c>
      <c r="F741" s="226">
        <f>IFERROR(VLOOKUP(A741,PLAN!B:AA,9,0),"")</f>
        <v>46248</v>
      </c>
      <c r="G741" s="225" t="str">
        <f>IFERROR(VLOOKUP(A741,PLAN!B:AA,10,0),"")</f>
        <v>0103579530</v>
      </c>
      <c r="H741" s="225" t="str">
        <f>IFERROR(VLOOKUP(A741,PLAN!B:AA,11,0),"")</f>
        <v>260727A40A</v>
      </c>
      <c r="I741" s="225">
        <f>IFERROR(VLOOKUP(A741,PLAN!B:AA,12,0),"")</f>
        <v>150</v>
      </c>
      <c r="J741" s="225" t="str">
        <f>IFERROR(VLOOKUP(A741,PLAN!B:AA,15,0),"")</f>
        <v>China</v>
      </c>
      <c r="K741" s="225">
        <f>IFERROR(VLOOKUP(A741,PLAN!B:AA,23,0),"")</f>
        <v>0</v>
      </c>
      <c r="L741" s="227">
        <f>IFERROR(VLOOKUP(A741,PLAN!B:AA,24,0),"")</f>
        <v>0</v>
      </c>
      <c r="M741" s="225" t="str">
        <f>IFERROR(VLOOKUP(A741,PLAN!B:AA,3,0),"")</f>
        <v>2332560-0-C-CN</v>
      </c>
      <c r="N741" s="225">
        <f>IFERROR(VLOOKUP(A741,PLAN!B:AA,2,0),"")</f>
        <v>12125134</v>
      </c>
      <c r="O741" s="290" t="s">
        <v>437</v>
      </c>
      <c r="P741" s="337" t="s">
        <v>438</v>
      </c>
      <c r="Q741" s="154">
        <v>60</v>
      </c>
      <c r="R741" s="231" t="str">
        <f>IFERROR(VLOOKUP(P741,[6]Sheet1!$F:$I,4,),"")</f>
        <v/>
      </c>
      <c r="S741" s="232">
        <f>IFERROR(VLOOKUP(A741,PLAN!B:AA,19,0),"")</f>
        <v>46237</v>
      </c>
      <c r="T741" s="225" t="str">
        <f>IFERROR(VLOOKUP(A741,PLAN!B:AA,20,0),"")</f>
        <v>M4</v>
      </c>
      <c r="U741" s="233"/>
      <c r="V741" s="165"/>
      <c r="W741" s="234" t="str">
        <f>IFERROR(VLOOKUP(A741,PLAN!B:AB,21,),"")</f>
        <v>F3</v>
      </c>
      <c r="X741" s="164"/>
      <c r="Y741" s="148" t="s">
        <v>2988</v>
      </c>
      <c r="Z741" s="338">
        <f>VLOOKUP(Y741,PLAN!B:AI,19,0)</f>
        <v>46237</v>
      </c>
    </row>
    <row r="742" spans="1:26" s="163" customFormat="1" ht="21.6" hidden="1" customHeight="1">
      <c r="A742" s="177"/>
      <c r="B742" s="225"/>
      <c r="C742" s="225"/>
      <c r="D742" s="225"/>
      <c r="E742" s="225"/>
      <c r="F742" s="226"/>
      <c r="G742" s="225"/>
      <c r="H742" s="225"/>
      <c r="I742" s="225"/>
      <c r="J742" s="225"/>
      <c r="K742" s="225"/>
      <c r="L742" s="227"/>
      <c r="M742" s="225"/>
      <c r="N742" s="225"/>
      <c r="O742" s="290" t="s">
        <v>3038</v>
      </c>
      <c r="P742" s="257" t="s">
        <v>3039</v>
      </c>
      <c r="Q742" s="154">
        <f>I741-Q741</f>
        <v>90</v>
      </c>
      <c r="R742" s="231" t="str">
        <f>IFERROR(VLOOKUP(P742,[6]Sheet1!$F:$I,4,),"")</f>
        <v/>
      </c>
      <c r="S742" s="232"/>
      <c r="T742" s="225"/>
      <c r="U742" s="233"/>
      <c r="V742" s="165"/>
      <c r="W742" s="234" t="s">
        <v>40</v>
      </c>
      <c r="X742" s="164"/>
      <c r="Y742" s="148"/>
      <c r="Z742" s="338">
        <v>46237</v>
      </c>
    </row>
    <row r="743" spans="1:26" s="163" customFormat="1" ht="21.6" hidden="1" customHeight="1">
      <c r="A743" s="177" t="str">
        <f t="shared" si="23"/>
        <v>Aug14-10</v>
      </c>
      <c r="B743" s="225">
        <f>IFERROR(VLOOKUP(A743,PLAN!B:AA,5,0),"")</f>
        <v>11134468</v>
      </c>
      <c r="C743" s="225" t="str">
        <f>IFERROR(VLOOKUP(A743,PLAN!B:AA,6,0),"")</f>
        <v>1236034-M-A</v>
      </c>
      <c r="D743" s="225" t="str">
        <f>IFERROR(VLOOKUP(A743,PLAN!B:AA,7,0),"")</f>
        <v>AHW10S302S CN</v>
      </c>
      <c r="E743" s="225" t="str">
        <f>IFERROR(VLOOKUP(A743,PLAN!B:AA,4,0),"")</f>
        <v>1001929938</v>
      </c>
      <c r="F743" s="226">
        <f>IFERROR(VLOOKUP(A743,PLAN!B:AA,9,0),"")</f>
        <v>46248</v>
      </c>
      <c r="G743" s="225" t="str">
        <f>IFERROR(VLOOKUP(A743,PLAN!B:AA,10,0),"")</f>
        <v>0103579531</v>
      </c>
      <c r="H743" s="225" t="str">
        <f>IFERROR(VLOOKUP(A743,PLAN!B:AA,11,0),"")</f>
        <v>260727A41A</v>
      </c>
      <c r="I743" s="225">
        <f>IFERROR(VLOOKUP(A743,PLAN!B:AA,12,0),"")</f>
        <v>100</v>
      </c>
      <c r="J743" s="225" t="str">
        <f>IFERROR(VLOOKUP(A743,PLAN!B:AA,15,0),"")</f>
        <v>China</v>
      </c>
      <c r="K743" s="225">
        <f>IFERROR(VLOOKUP(A743,PLAN!B:AA,23,0),"")</f>
        <v>0</v>
      </c>
      <c r="L743" s="227">
        <f>IFERROR(VLOOKUP(A743,PLAN!B:AA,24,0),"")</f>
        <v>0</v>
      </c>
      <c r="M743" s="225" t="str">
        <f>IFERROR(VLOOKUP(A743,PLAN!B:AA,3,0),"")</f>
        <v>2332560-0-C-CN</v>
      </c>
      <c r="N743" s="225">
        <f>IFERROR(VLOOKUP(A743,PLAN!B:AA,2,0),"")</f>
        <v>12125134</v>
      </c>
      <c r="O743" s="290" t="s">
        <v>3038</v>
      </c>
      <c r="P743" s="257" t="s">
        <v>3039</v>
      </c>
      <c r="Q743" s="154">
        <v>4</v>
      </c>
      <c r="R743" s="231" t="str">
        <f>IFERROR(VLOOKUP(P743,[6]Sheet1!$F:$I,4,),"")</f>
        <v/>
      </c>
      <c r="S743" s="232">
        <f>IFERROR(VLOOKUP(A743,PLAN!B:AA,19,0),"")</f>
        <v>46237</v>
      </c>
      <c r="T743" s="225" t="str">
        <f>IFERROR(VLOOKUP(A743,PLAN!B:AA,20,0),"")</f>
        <v>M4</v>
      </c>
      <c r="U743" s="233"/>
      <c r="V743" s="165"/>
      <c r="W743" s="234" t="str">
        <f>IFERROR(VLOOKUP(A743,PLAN!B:AB,21,),"")</f>
        <v>F3</v>
      </c>
      <c r="X743" s="164"/>
      <c r="Y743" s="148" t="s">
        <v>2989</v>
      </c>
      <c r="Z743" s="338">
        <f>VLOOKUP(Y743,PLAN!B:AI,19,0)</f>
        <v>46237</v>
      </c>
    </row>
    <row r="744" spans="1:26" s="163" customFormat="1" ht="21.6" hidden="1" customHeight="1">
      <c r="A744" s="177"/>
      <c r="B744" s="225"/>
      <c r="C744" s="225"/>
      <c r="D744" s="225"/>
      <c r="E744" s="225"/>
      <c r="F744" s="226"/>
      <c r="G744" s="225"/>
      <c r="H744" s="225"/>
      <c r="I744" s="225"/>
      <c r="J744" s="225"/>
      <c r="K744" s="225"/>
      <c r="L744" s="227"/>
      <c r="M744" s="225"/>
      <c r="N744" s="225"/>
      <c r="O744" s="290" t="s">
        <v>3040</v>
      </c>
      <c r="P744" s="337" t="s">
        <v>3041</v>
      </c>
      <c r="Q744" s="154">
        <v>96</v>
      </c>
      <c r="R744" s="231" t="str">
        <f>IFERROR(VLOOKUP(P744,[6]Sheet1!$F:$I,4,),"")</f>
        <v/>
      </c>
      <c r="S744" s="232"/>
      <c r="T744" s="225"/>
      <c r="U744" s="233"/>
      <c r="V744" s="165"/>
      <c r="W744" s="234" t="s">
        <v>40</v>
      </c>
      <c r="X744" s="164"/>
      <c r="Y744" s="148"/>
      <c r="Z744" s="338">
        <v>46237</v>
      </c>
    </row>
    <row r="745" spans="1:26" s="163" customFormat="1" ht="21.6" hidden="1" customHeight="1">
      <c r="A745" s="177" t="str">
        <f t="shared" si="23"/>
        <v>Aug14-11</v>
      </c>
      <c r="B745" s="225">
        <f>IFERROR(VLOOKUP(A745,PLAN!B:AA,5,0),"")</f>
        <v>11134468</v>
      </c>
      <c r="C745" s="225" t="str">
        <f>IFERROR(VLOOKUP(A745,PLAN!B:AA,6,0),"")</f>
        <v>1236034-M-A</v>
      </c>
      <c r="D745" s="225" t="str">
        <f>IFERROR(VLOOKUP(A745,PLAN!B:AA,7,0),"")</f>
        <v>AHW10S302S CN</v>
      </c>
      <c r="E745" s="225" t="str">
        <f>IFERROR(VLOOKUP(A745,PLAN!B:AA,4,0),"")</f>
        <v>1001929939</v>
      </c>
      <c r="F745" s="226">
        <f>IFERROR(VLOOKUP(A745,PLAN!B:AA,9,0),"")</f>
        <v>46248</v>
      </c>
      <c r="G745" s="225" t="str">
        <f>IFERROR(VLOOKUP(A745,PLAN!B:AA,10,0),"")</f>
        <v>0103579532</v>
      </c>
      <c r="H745" s="225" t="str">
        <f>IFERROR(VLOOKUP(A745,PLAN!B:AA,11,0),"")</f>
        <v>260727A42A</v>
      </c>
      <c r="I745" s="225">
        <f>IFERROR(VLOOKUP(A745,PLAN!B:AA,12,0),"")</f>
        <v>190</v>
      </c>
      <c r="J745" s="225" t="str">
        <f>IFERROR(VLOOKUP(A745,PLAN!B:AA,15,0),"")</f>
        <v>China</v>
      </c>
      <c r="K745" s="225">
        <f>IFERROR(VLOOKUP(A745,PLAN!B:AA,23,0),"")</f>
        <v>0</v>
      </c>
      <c r="L745" s="227">
        <f>IFERROR(VLOOKUP(A745,PLAN!B:AA,24,0),"")</f>
        <v>0</v>
      </c>
      <c r="M745" s="225" t="str">
        <f>IFERROR(VLOOKUP(A745,PLAN!B:AA,3,0),"")</f>
        <v>2332560-0-C-CN</v>
      </c>
      <c r="N745" s="225">
        <f>IFERROR(VLOOKUP(A745,PLAN!B:AA,2,0),"")</f>
        <v>12125134</v>
      </c>
      <c r="O745" s="290" t="s">
        <v>3042</v>
      </c>
      <c r="P745" s="337" t="s">
        <v>3043</v>
      </c>
      <c r="Q745" s="154">
        <v>96</v>
      </c>
      <c r="R745" s="231" t="str">
        <f>IFERROR(VLOOKUP(P745,[6]Sheet1!$F:$I,4,),"")</f>
        <v/>
      </c>
      <c r="S745" s="232">
        <f>IFERROR(VLOOKUP(A745,PLAN!B:AA,19,0),"")</f>
        <v>46237</v>
      </c>
      <c r="T745" s="225" t="str">
        <f>IFERROR(VLOOKUP(A745,PLAN!B:AA,20,0),"")</f>
        <v>M4</v>
      </c>
      <c r="U745" s="233"/>
      <c r="V745" s="165"/>
      <c r="W745" s="234" t="str">
        <f>IFERROR(VLOOKUP(A745,PLAN!B:AB,21,),"")</f>
        <v>F3</v>
      </c>
      <c r="X745" s="164"/>
      <c r="Y745" s="148" t="s">
        <v>2990</v>
      </c>
      <c r="Z745" s="338">
        <f>VLOOKUP(Y745,PLAN!B:AI,19,0)</f>
        <v>46237</v>
      </c>
    </row>
    <row r="746" spans="1:26" s="163" customFormat="1" ht="21.6" hidden="1" customHeight="1">
      <c r="A746" s="177"/>
      <c r="B746" s="225"/>
      <c r="C746" s="225"/>
      <c r="D746" s="225"/>
      <c r="E746" s="225"/>
      <c r="F746" s="226"/>
      <c r="G746" s="225"/>
      <c r="H746" s="225"/>
      <c r="I746" s="225"/>
      <c r="J746" s="225"/>
      <c r="K746" s="225"/>
      <c r="L746" s="227"/>
      <c r="M746" s="225"/>
      <c r="N746" s="225"/>
      <c r="O746" s="290" t="s">
        <v>3044</v>
      </c>
      <c r="P746" s="337" t="s">
        <v>3045</v>
      </c>
      <c r="Q746" s="154">
        <v>94</v>
      </c>
      <c r="R746" s="231" t="str">
        <f>IFERROR(VLOOKUP(P746,[6]Sheet1!$F:$I,4,),"")</f>
        <v/>
      </c>
      <c r="S746" s="232"/>
      <c r="T746" s="225"/>
      <c r="U746" s="233"/>
      <c r="V746" s="165"/>
      <c r="W746" s="234" t="s">
        <v>40</v>
      </c>
      <c r="X746" s="164"/>
      <c r="Y746" s="148"/>
      <c r="Z746" s="338">
        <v>46237</v>
      </c>
    </row>
    <row r="747" spans="1:26" s="163" customFormat="1" ht="21.6" hidden="1" customHeight="1">
      <c r="A747" s="177" t="str">
        <f t="shared" si="23"/>
        <v>Aug14-12</v>
      </c>
      <c r="B747" s="225">
        <f>IFERROR(VLOOKUP(A747,PLAN!B:AA,5,0),"")</f>
        <v>11134468</v>
      </c>
      <c r="C747" s="225" t="str">
        <f>IFERROR(VLOOKUP(A747,PLAN!B:AA,6,0),"")</f>
        <v>1236034-M-A</v>
      </c>
      <c r="D747" s="225" t="str">
        <f>IFERROR(VLOOKUP(A747,PLAN!B:AA,7,0),"")</f>
        <v>AHW10S302S CN</v>
      </c>
      <c r="E747" s="225" t="str">
        <f>IFERROR(VLOOKUP(A747,PLAN!B:AA,4,0),"")</f>
        <v>1001929940</v>
      </c>
      <c r="F747" s="226">
        <f>IFERROR(VLOOKUP(A747,PLAN!B:AA,9,0),"")</f>
        <v>46248</v>
      </c>
      <c r="G747" s="225" t="str">
        <f>IFERROR(VLOOKUP(A747,PLAN!B:AA,10,0),"")</f>
        <v>0103579533</v>
      </c>
      <c r="H747" s="225" t="str">
        <f>IFERROR(VLOOKUP(A747,PLAN!B:AA,11,0),"")</f>
        <v>260727A43A</v>
      </c>
      <c r="I747" s="225">
        <f>IFERROR(VLOOKUP(A747,PLAN!B:AA,12,0),"")</f>
        <v>23</v>
      </c>
      <c r="J747" s="225" t="str">
        <f>IFERROR(VLOOKUP(A747,PLAN!B:AA,15,0),"")</f>
        <v>China</v>
      </c>
      <c r="K747" s="225">
        <f>IFERROR(VLOOKUP(A747,PLAN!B:AA,23,0),"")</f>
        <v>3</v>
      </c>
      <c r="L747" s="227">
        <f>IFERROR(VLOOKUP(A747,PLAN!B:AA,24,0),"")</f>
        <v>0</v>
      </c>
      <c r="M747" s="225" t="str">
        <f>IFERROR(VLOOKUP(A747,PLAN!B:AA,3,0),"")</f>
        <v>2332560-0-C-CN</v>
      </c>
      <c r="N747" s="225">
        <f>IFERROR(VLOOKUP(A747,PLAN!B:AA,2,0),"")</f>
        <v>12125134</v>
      </c>
      <c r="O747" s="290" t="s">
        <v>3046</v>
      </c>
      <c r="P747" s="337" t="s">
        <v>3047</v>
      </c>
      <c r="Q747" s="337">
        <f t="shared" ref="Q747:Q777" si="39">I747</f>
        <v>23</v>
      </c>
      <c r="R747" s="231" t="str">
        <f>IFERROR(VLOOKUP(P747,[6]Sheet1!$F:$I,4,),"")</f>
        <v>N2-08</v>
      </c>
      <c r="S747" s="232">
        <f>IFERROR(VLOOKUP(A747,PLAN!B:AA,19,0),"")</f>
        <v>46237</v>
      </c>
      <c r="T747" s="225" t="str">
        <f>IFERROR(VLOOKUP(A747,PLAN!B:AA,20,0),"")</f>
        <v>M4</v>
      </c>
      <c r="U747" s="233"/>
      <c r="V747" s="165"/>
      <c r="W747" s="234" t="str">
        <f>IFERROR(VLOOKUP(A747,PLAN!B:AB,21,),"")</f>
        <v>F3</v>
      </c>
      <c r="X747" s="164"/>
      <c r="Y747" s="148" t="s">
        <v>2991</v>
      </c>
      <c r="Z747" s="338">
        <f>VLOOKUP(Y747,PLAN!B:AI,19,0)</f>
        <v>46237</v>
      </c>
    </row>
    <row r="748" spans="1:26" s="163" customFormat="1" ht="21.6" hidden="1" customHeight="1">
      <c r="A748" s="177" t="str">
        <f t="shared" si="23"/>
        <v>Aug14-13</v>
      </c>
      <c r="B748" s="225">
        <f>IFERROR(VLOOKUP(A748,PLAN!B:AA,5,0),"")</f>
        <v>11134107</v>
      </c>
      <c r="C748" s="225" t="str">
        <f>IFERROR(VLOOKUP(A748,PLAN!B:AA,6,0),"")</f>
        <v>1236005-N-AK</v>
      </c>
      <c r="D748" s="225" t="str">
        <f>IFERROR(VLOOKUP(A748,PLAN!B:AA,7,0),"")</f>
        <v>AGH143091 CN</v>
      </c>
      <c r="E748" s="225" t="str">
        <f>IFERROR(VLOOKUP(A748,PLAN!B:AA,4,0),"")</f>
        <v>1001929941</v>
      </c>
      <c r="F748" s="226">
        <f>IFERROR(VLOOKUP(A748,PLAN!B:AA,9,0),"")</f>
        <v>46248</v>
      </c>
      <c r="G748" s="225" t="str">
        <f>IFERROR(VLOOKUP(A748,PLAN!B:AA,10,0),"")</f>
        <v>0103579534</v>
      </c>
      <c r="H748" s="225" t="str">
        <f>IFERROR(VLOOKUP(A748,PLAN!B:AA,11,0),"")</f>
        <v>260727A44A</v>
      </c>
      <c r="I748" s="225">
        <f>IFERROR(VLOOKUP(A748,PLAN!B:AA,12,0),"")</f>
        <v>430</v>
      </c>
      <c r="J748" s="225" t="str">
        <f>IFERROR(VLOOKUP(A748,PLAN!B:AA,15,0),"")</f>
        <v>China</v>
      </c>
      <c r="K748" s="225">
        <f>IFERROR(VLOOKUP(A748,PLAN!B:AA,23,0),"")</f>
        <v>0</v>
      </c>
      <c r="L748" s="227">
        <f>IFERROR(VLOOKUP(A748,PLAN!B:AA,24,0),"")</f>
        <v>0</v>
      </c>
      <c r="M748" s="225" t="str">
        <f>IFERROR(VLOOKUP(A748,PLAN!B:AA,3,0),"")</f>
        <v>2332506-0-C-CN</v>
      </c>
      <c r="N748" s="225">
        <f>IFERROR(VLOOKUP(A748,PLAN!B:AA,2,0),"")</f>
        <v>12125080</v>
      </c>
      <c r="O748" s="290" t="s">
        <v>346</v>
      </c>
      <c r="P748" s="257" t="s">
        <v>347</v>
      </c>
      <c r="Q748" s="154">
        <v>42</v>
      </c>
      <c r="R748" s="231" t="str">
        <f>IFERROR(VLOOKUP(P748,[6]Sheet1!$F:$I,4,),"")</f>
        <v/>
      </c>
      <c r="S748" s="232">
        <f>IFERROR(VLOOKUP(A748,PLAN!B:AA,19,0),"")</f>
        <v>46237</v>
      </c>
      <c r="T748" s="225" t="str">
        <f>IFERROR(VLOOKUP(A748,PLAN!B:AA,20,0),"")</f>
        <v>M4</v>
      </c>
      <c r="U748" s="233"/>
      <c r="V748" s="165"/>
      <c r="W748" s="234" t="str">
        <f>IFERROR(VLOOKUP(A748,PLAN!B:AB,21,),"")</f>
        <v>F3</v>
      </c>
      <c r="X748" s="164"/>
      <c r="Y748" s="148" t="s">
        <v>2992</v>
      </c>
      <c r="Z748" s="338">
        <f>VLOOKUP(Y748,PLAN!B:AI,19,0)</f>
        <v>46237</v>
      </c>
    </row>
    <row r="749" spans="1:26" s="163" customFormat="1" ht="21.6" hidden="1" customHeight="1">
      <c r="A749" s="177"/>
      <c r="B749" s="225"/>
      <c r="C749" s="225"/>
      <c r="D749" s="225"/>
      <c r="E749" s="225"/>
      <c r="F749" s="226"/>
      <c r="G749" s="225"/>
      <c r="H749" s="225"/>
      <c r="I749" s="225"/>
      <c r="J749" s="225"/>
      <c r="K749" s="225"/>
      <c r="L749" s="227"/>
      <c r="M749" s="225"/>
      <c r="N749" s="225"/>
      <c r="O749" s="290" t="s">
        <v>3048</v>
      </c>
      <c r="P749" s="257" t="s">
        <v>3049</v>
      </c>
      <c r="Q749" s="154">
        <f>I748-Q748</f>
        <v>388</v>
      </c>
      <c r="R749" s="231" t="str">
        <f>IFERROR(VLOOKUP(P749,[6]Sheet1!$F:$I,4,),"")</f>
        <v>N2-11</v>
      </c>
      <c r="S749" s="232"/>
      <c r="T749" s="225"/>
      <c r="U749" s="233"/>
      <c r="V749" s="165"/>
      <c r="W749" s="234" t="s">
        <v>40</v>
      </c>
      <c r="X749" s="164"/>
      <c r="Y749" s="148"/>
      <c r="Z749" s="338">
        <v>46237</v>
      </c>
    </row>
    <row r="750" spans="1:26" s="163" customFormat="1" ht="21.6" hidden="1" customHeight="1">
      <c r="A750" s="177" t="str">
        <f t="shared" si="23"/>
        <v>Aug14-14</v>
      </c>
      <c r="B750" s="225">
        <f>IFERROR(VLOOKUP(A750,PLAN!B:AA,5,0),"")</f>
        <v>11134112</v>
      </c>
      <c r="C750" s="225" t="str">
        <f>IFERROR(VLOOKUP(A750,PLAN!B:AA,6,0),"")</f>
        <v>1931119-D-A</v>
      </c>
      <c r="D750" s="225" t="str">
        <f>IFERROR(VLOOKUP(A750,PLAN!B:AA,7,0),"")</f>
        <v>AHW14R013P CN</v>
      </c>
      <c r="E750" s="225" t="str">
        <f>IFERROR(VLOOKUP(A750,PLAN!B:AA,4,0),"")</f>
        <v>1001929942</v>
      </c>
      <c r="F750" s="226">
        <f>IFERROR(VLOOKUP(A750,PLAN!B:AA,9,0),"")</f>
        <v>46248</v>
      </c>
      <c r="G750" s="225" t="str">
        <f>IFERROR(VLOOKUP(A750,PLAN!B:AA,10,0),"")</f>
        <v>0103579535</v>
      </c>
      <c r="H750" s="225" t="str">
        <f>IFERROR(VLOOKUP(A750,PLAN!B:AA,11,0),"")</f>
        <v>260727A45A</v>
      </c>
      <c r="I750" s="225">
        <f>IFERROR(VLOOKUP(A750,PLAN!B:AA,12,0),"")</f>
        <v>1295</v>
      </c>
      <c r="J750" s="225" t="str">
        <f>IFERROR(VLOOKUP(A750,PLAN!B:AA,15,0),"")</f>
        <v>China</v>
      </c>
      <c r="K750" s="225">
        <f>IFERROR(VLOOKUP(A750,PLAN!B:AA,23,0),"")</f>
        <v>0</v>
      </c>
      <c r="L750" s="227">
        <f>IFERROR(VLOOKUP(A750,PLAN!B:AA,24,0),"")</f>
        <v>10</v>
      </c>
      <c r="M750" s="225" t="str">
        <f>IFERROR(VLOOKUP(A750,PLAN!B:AA,3,0),"")</f>
        <v>2332459-0-C-CN</v>
      </c>
      <c r="N750" s="225">
        <f>IFERROR(VLOOKUP(A750,PLAN!B:AA,2,0),"")</f>
        <v>12125033</v>
      </c>
      <c r="O750" s="290" t="s">
        <v>1666</v>
      </c>
      <c r="P750" s="257" t="s">
        <v>1667</v>
      </c>
      <c r="Q750" s="154">
        <v>140</v>
      </c>
      <c r="R750" s="231" t="str">
        <f>IFERROR(VLOOKUP(P750,[6]Sheet1!$F:$I,4,),"")</f>
        <v/>
      </c>
      <c r="S750" s="232">
        <f>IFERROR(VLOOKUP(A750,PLAN!B:AA,19,0),"")</f>
        <v>46237</v>
      </c>
      <c r="T750" s="225" t="str">
        <f>IFERROR(VLOOKUP(A750,PLAN!B:AA,20,0),"")</f>
        <v>M5</v>
      </c>
      <c r="U750" s="233"/>
      <c r="V750" s="165"/>
      <c r="W750" s="234" t="str">
        <f>IFERROR(VLOOKUP(A750,PLAN!B:AB,21,),"")</f>
        <v>F3</v>
      </c>
      <c r="X750" s="164"/>
      <c r="Y750" s="148" t="s">
        <v>2993</v>
      </c>
      <c r="Z750" s="338">
        <f>VLOOKUP(Y750,PLAN!B:AI,19,0)</f>
        <v>46237</v>
      </c>
    </row>
    <row r="751" spans="1:26" s="163" customFormat="1" ht="21.6" hidden="1" customHeight="1">
      <c r="A751" s="177"/>
      <c r="B751" s="225"/>
      <c r="C751" s="225"/>
      <c r="D751" s="225"/>
      <c r="E751" s="225"/>
      <c r="F751" s="226"/>
      <c r="G751" s="225"/>
      <c r="H751" s="225"/>
      <c r="I751" s="225"/>
      <c r="J751" s="225"/>
      <c r="K751" s="225"/>
      <c r="L751" s="227"/>
      <c r="M751" s="225"/>
      <c r="N751" s="225"/>
      <c r="O751" s="290" t="s">
        <v>3050</v>
      </c>
      <c r="P751" s="337" t="s">
        <v>3051</v>
      </c>
      <c r="Q751" s="154">
        <v>215</v>
      </c>
      <c r="R751" s="231" t="str">
        <f>IFERROR(VLOOKUP(P751,[6]Sheet1!$F:$I,4,),"")</f>
        <v/>
      </c>
      <c r="S751" s="232"/>
      <c r="T751" s="225"/>
      <c r="U751" s="233"/>
      <c r="V751" s="165"/>
      <c r="W751" s="234" t="s">
        <v>40</v>
      </c>
      <c r="X751" s="164"/>
      <c r="Y751" s="148"/>
      <c r="Z751" s="338">
        <v>46237</v>
      </c>
    </row>
    <row r="752" spans="1:26" s="163" customFormat="1" ht="21.6" hidden="1" customHeight="1">
      <c r="A752" s="177"/>
      <c r="B752" s="225"/>
      <c r="C752" s="225"/>
      <c r="D752" s="225"/>
      <c r="E752" s="225"/>
      <c r="F752" s="226"/>
      <c r="G752" s="225"/>
      <c r="H752" s="225"/>
      <c r="I752" s="225"/>
      <c r="J752" s="225"/>
      <c r="K752" s="225"/>
      <c r="L752" s="227"/>
      <c r="M752" s="225"/>
      <c r="N752" s="225"/>
      <c r="O752" s="290" t="s">
        <v>3052</v>
      </c>
      <c r="P752" s="337" t="s">
        <v>3053</v>
      </c>
      <c r="Q752" s="154">
        <v>216</v>
      </c>
      <c r="R752" s="231" t="str">
        <f>IFERROR(VLOOKUP(P752,[6]Sheet1!$F:$I,4,),"")</f>
        <v/>
      </c>
      <c r="S752" s="232"/>
      <c r="T752" s="225"/>
      <c r="U752" s="233"/>
      <c r="V752" s="165"/>
      <c r="W752" s="234" t="s">
        <v>40</v>
      </c>
      <c r="X752" s="164"/>
      <c r="Y752" s="148"/>
      <c r="Z752" s="338">
        <v>46237</v>
      </c>
    </row>
    <row r="753" spans="1:26" s="163" customFormat="1" ht="21.6" hidden="1" customHeight="1">
      <c r="A753" s="177"/>
      <c r="B753" s="225"/>
      <c r="C753" s="225"/>
      <c r="D753" s="225"/>
      <c r="E753" s="225"/>
      <c r="F753" s="226"/>
      <c r="G753" s="225"/>
      <c r="H753" s="225"/>
      <c r="I753" s="225"/>
      <c r="J753" s="225"/>
      <c r="K753" s="225"/>
      <c r="L753" s="227"/>
      <c r="M753" s="225"/>
      <c r="N753" s="225"/>
      <c r="O753" s="290" t="s">
        <v>3054</v>
      </c>
      <c r="P753" s="337" t="s">
        <v>3055</v>
      </c>
      <c r="Q753" s="154">
        <v>215</v>
      </c>
      <c r="R753" s="231" t="str">
        <f>IFERROR(VLOOKUP(P753,[6]Sheet1!$F:$I,4,),"")</f>
        <v/>
      </c>
      <c r="S753" s="232"/>
      <c r="T753" s="225"/>
      <c r="U753" s="233"/>
      <c r="V753" s="165"/>
      <c r="W753" s="234" t="s">
        <v>40</v>
      </c>
      <c r="X753" s="164"/>
      <c r="Y753" s="148"/>
      <c r="Z753" s="338">
        <v>46237</v>
      </c>
    </row>
    <row r="754" spans="1:26" s="163" customFormat="1" ht="21.6" hidden="1" customHeight="1">
      <c r="A754" s="177"/>
      <c r="B754" s="225"/>
      <c r="C754" s="225"/>
      <c r="D754" s="225"/>
      <c r="E754" s="225"/>
      <c r="F754" s="226"/>
      <c r="G754" s="225"/>
      <c r="H754" s="225"/>
      <c r="I754" s="225"/>
      <c r="J754" s="225"/>
      <c r="K754" s="225"/>
      <c r="L754" s="227"/>
      <c r="M754" s="225"/>
      <c r="N754" s="225"/>
      <c r="O754" s="290" t="s">
        <v>3056</v>
      </c>
      <c r="P754" s="337" t="s">
        <v>3057</v>
      </c>
      <c r="Q754" s="154">
        <v>215</v>
      </c>
      <c r="R754" s="231" t="str">
        <f>IFERROR(VLOOKUP(P754,[6]Sheet1!$F:$I,4,),"")</f>
        <v/>
      </c>
      <c r="S754" s="232"/>
      <c r="T754" s="225"/>
      <c r="U754" s="233"/>
      <c r="V754" s="165"/>
      <c r="W754" s="234" t="s">
        <v>40</v>
      </c>
      <c r="X754" s="164"/>
      <c r="Y754" s="148"/>
      <c r="Z754" s="338">
        <v>46237</v>
      </c>
    </row>
    <row r="755" spans="1:26" s="163" customFormat="1" ht="21.6" hidden="1" customHeight="1">
      <c r="A755" s="177"/>
      <c r="B755" s="225"/>
      <c r="C755" s="225"/>
      <c r="D755" s="225"/>
      <c r="E755" s="225"/>
      <c r="F755" s="226"/>
      <c r="G755" s="225"/>
      <c r="H755" s="225"/>
      <c r="I755" s="225"/>
      <c r="J755" s="225"/>
      <c r="K755" s="225"/>
      <c r="L755" s="227"/>
      <c r="M755" s="225"/>
      <c r="N755" s="225"/>
      <c r="O755" s="290" t="s">
        <v>3058</v>
      </c>
      <c r="P755" s="337" t="s">
        <v>3059</v>
      </c>
      <c r="Q755" s="154">
        <v>215</v>
      </c>
      <c r="R755" s="231" t="str">
        <f>IFERROR(VLOOKUP(P755,[6]Sheet1!$F:$I,4,),"")</f>
        <v/>
      </c>
      <c r="S755" s="232"/>
      <c r="T755" s="225"/>
      <c r="U755" s="233"/>
      <c r="V755" s="165"/>
      <c r="W755" s="234" t="s">
        <v>40</v>
      </c>
      <c r="X755" s="164"/>
      <c r="Y755" s="148"/>
      <c r="Z755" s="338">
        <v>46237</v>
      </c>
    </row>
    <row r="756" spans="1:26" s="163" customFormat="1" ht="21.6" hidden="1" customHeight="1">
      <c r="A756" s="177"/>
      <c r="B756" s="225"/>
      <c r="C756" s="225"/>
      <c r="D756" s="225"/>
      <c r="E756" s="225"/>
      <c r="F756" s="226"/>
      <c r="G756" s="225"/>
      <c r="H756" s="225"/>
      <c r="I756" s="225"/>
      <c r="J756" s="225"/>
      <c r="K756" s="225"/>
      <c r="L756" s="227"/>
      <c r="M756" s="225"/>
      <c r="N756" s="225"/>
      <c r="O756" s="290" t="s">
        <v>3060</v>
      </c>
      <c r="P756" s="257" t="s">
        <v>3061</v>
      </c>
      <c r="Q756" s="154">
        <f>I750-Q750-Q751-Q752-Q753-Q754-Q755</f>
        <v>79</v>
      </c>
      <c r="R756" s="231" t="str">
        <f>IFERROR(VLOOKUP(P756,[6]Sheet1!$F:$I,4,),"")</f>
        <v>N2-17</v>
      </c>
      <c r="S756" s="232"/>
      <c r="T756" s="225"/>
      <c r="U756" s="233"/>
      <c r="V756" s="165"/>
      <c r="W756" s="234" t="s">
        <v>40</v>
      </c>
      <c r="X756" s="164"/>
      <c r="Y756" s="148"/>
      <c r="Z756" s="338">
        <v>46237</v>
      </c>
    </row>
    <row r="757" spans="1:26" s="163" customFormat="1" ht="21.6" hidden="1" customHeight="1">
      <c r="A757" s="177" t="str">
        <f t="shared" si="23"/>
        <v>Aug14-15</v>
      </c>
      <c r="B757" s="225">
        <f>IFERROR(VLOOKUP(A757,PLAN!B:AA,5,0),"")</f>
        <v>11134242</v>
      </c>
      <c r="C757" s="225" t="str">
        <f>IFERROR(VLOOKUP(A757,PLAN!B:AA,6,0),"")</f>
        <v>1931039-G-A</v>
      </c>
      <c r="D757" s="225" t="str">
        <f>IFERROR(VLOOKUP(A757,PLAN!B:AA,7,0),"")</f>
        <v>AHW14R017S CN</v>
      </c>
      <c r="E757" s="225" t="str">
        <f>IFERROR(VLOOKUP(A757,PLAN!B:AA,4,0),"")</f>
        <v>1001929943</v>
      </c>
      <c r="F757" s="226">
        <f>IFERROR(VLOOKUP(A757,PLAN!B:AA,9,0),"")</f>
        <v>46248</v>
      </c>
      <c r="G757" s="225" t="str">
        <f>IFERROR(VLOOKUP(A757,PLAN!B:AA,10,0),"")</f>
        <v>0103579536</v>
      </c>
      <c r="H757" s="225" t="str">
        <f>IFERROR(VLOOKUP(A757,PLAN!B:AA,11,0),"")</f>
        <v>260727A46A</v>
      </c>
      <c r="I757" s="225">
        <f>IFERROR(VLOOKUP(A757,PLAN!B:AA,12,0),"")</f>
        <v>10</v>
      </c>
      <c r="J757" s="225" t="str">
        <f>IFERROR(VLOOKUP(A757,PLAN!B:AA,15,0),"")</f>
        <v>China</v>
      </c>
      <c r="K757" s="225">
        <f>IFERROR(VLOOKUP(A757,PLAN!B:AA,23,0),"")</f>
        <v>0</v>
      </c>
      <c r="L757" s="227">
        <f>IFERROR(VLOOKUP(A757,PLAN!B:AA,24,0),"")</f>
        <v>0</v>
      </c>
      <c r="M757" s="225" t="str">
        <f>IFERROR(VLOOKUP(A757,PLAN!B:AA,3,0),"")</f>
        <v>2332204-0-C-CN</v>
      </c>
      <c r="N757" s="225">
        <f>IFERROR(VLOOKUP(A757,PLAN!B:AA,2,0),"")</f>
        <v>12125016</v>
      </c>
      <c r="O757" s="290" t="s">
        <v>562</v>
      </c>
      <c r="P757" s="337" t="s">
        <v>563</v>
      </c>
      <c r="Q757" s="154">
        <v>6</v>
      </c>
      <c r="R757" s="231" t="str">
        <f>IFERROR(VLOOKUP(P757,[6]Sheet1!$F:$I,4,),"")</f>
        <v/>
      </c>
      <c r="S757" s="232">
        <f>IFERROR(VLOOKUP(A757,PLAN!B:AA,19,0),"")</f>
        <v>46237</v>
      </c>
      <c r="T757" s="225" t="str">
        <f>IFERROR(VLOOKUP(A757,PLAN!B:AA,20,0),"")</f>
        <v>M4</v>
      </c>
      <c r="U757" s="233"/>
      <c r="V757" s="165"/>
      <c r="W757" s="234" t="str">
        <f>IFERROR(VLOOKUP(A757,PLAN!B:AB,21,),"")</f>
        <v>F3</v>
      </c>
      <c r="X757" s="164"/>
      <c r="Y757" s="148" t="s">
        <v>2994</v>
      </c>
      <c r="Z757" s="338">
        <f>VLOOKUP(Y757,PLAN!B:AI,19,0)</f>
        <v>46237</v>
      </c>
    </row>
    <row r="758" spans="1:26" s="163" customFormat="1" ht="21.6" hidden="1" customHeight="1">
      <c r="A758" s="177">
        <f t="shared" si="23"/>
        <v>0</v>
      </c>
      <c r="B758" s="225" t="str">
        <f>IFERROR(VLOOKUP(A758,PLAN!B:AA,5,0),"")</f>
        <v/>
      </c>
      <c r="C758" s="225" t="str">
        <f>IFERROR(VLOOKUP(A758,PLAN!B:AA,6,0),"")</f>
        <v/>
      </c>
      <c r="D758" s="225" t="str">
        <f>IFERROR(VLOOKUP(A758,PLAN!B:AA,7,0),"")</f>
        <v/>
      </c>
      <c r="E758" s="225" t="str">
        <f>IFERROR(VLOOKUP(A758,PLAN!B:AA,4,0),"")</f>
        <v/>
      </c>
      <c r="F758" s="226" t="str">
        <f>IFERROR(VLOOKUP(A758,PLAN!B:AA,9,0),"")</f>
        <v/>
      </c>
      <c r="G758" s="225" t="str">
        <f>IFERROR(VLOOKUP(A758,PLAN!B:AA,10,0),"")</f>
        <v/>
      </c>
      <c r="H758" s="225" t="str">
        <f>IFERROR(VLOOKUP(A758,PLAN!B:AA,11,0),"")</f>
        <v/>
      </c>
      <c r="I758" s="225" t="str">
        <f>IFERROR(VLOOKUP(A758,PLAN!B:AA,12,0),"")</f>
        <v/>
      </c>
      <c r="J758" s="225" t="str">
        <f>IFERROR(VLOOKUP(A758,PLAN!B:AA,15,0),"")</f>
        <v/>
      </c>
      <c r="K758" s="225" t="str">
        <f>IFERROR(VLOOKUP(A758,PLAN!B:AA,23,0),"")</f>
        <v/>
      </c>
      <c r="L758" s="227" t="str">
        <f>IFERROR(VLOOKUP(A758,PLAN!B:AA,24,0),"")</f>
        <v/>
      </c>
      <c r="M758" s="225" t="str">
        <f>IFERROR(VLOOKUP(A758,PLAN!B:AA,3,0),"")</f>
        <v/>
      </c>
      <c r="N758" s="225" t="str">
        <f>IFERROR(VLOOKUP(A758,PLAN!B:AA,2,0),"")</f>
        <v/>
      </c>
      <c r="O758" s="290" t="s">
        <v>3062</v>
      </c>
      <c r="P758" s="337" t="s">
        <v>3063</v>
      </c>
      <c r="Q758" s="154">
        <f>I757-Q757</f>
        <v>4</v>
      </c>
      <c r="R758" s="231" t="str">
        <f>IFERROR(VLOOKUP(P758,[6]Sheet1!$F:$I,4,),"")</f>
        <v>N2-10</v>
      </c>
      <c r="S758" s="232" t="str">
        <f>IFERROR(VLOOKUP(A758,PLAN!B:AA,19,0),"")</f>
        <v/>
      </c>
      <c r="T758" s="225" t="str">
        <f>IFERROR(VLOOKUP(A758,PLAN!B:AA,20,0),"")</f>
        <v/>
      </c>
      <c r="U758" s="233"/>
      <c r="V758" s="165"/>
      <c r="W758" s="234" t="s">
        <v>40</v>
      </c>
      <c r="X758" s="164"/>
      <c r="Y758" s="148"/>
      <c r="Z758" s="338">
        <v>46237</v>
      </c>
    </row>
    <row r="759" spans="1:26" s="163" customFormat="1" ht="21.6" hidden="1" customHeight="1">
      <c r="A759" s="177" t="str">
        <f t="shared" si="23"/>
        <v>Aug14-16</v>
      </c>
      <c r="B759" s="225">
        <f>IFERROR(VLOOKUP(A759,PLAN!B:AA,5,0),"")</f>
        <v>11134238</v>
      </c>
      <c r="C759" s="225" t="str">
        <f>IFERROR(VLOOKUP(A759,PLAN!B:AA,6,0),"")</f>
        <v>1436288-K-AK</v>
      </c>
      <c r="D759" s="225" t="str">
        <f>IFERROR(VLOOKUP(A759,PLAN!B:AA,7,0),"")</f>
        <v>AHW14R008P CN</v>
      </c>
      <c r="E759" s="225" t="str">
        <f>IFERROR(VLOOKUP(A759,PLAN!B:AA,4,0),"")</f>
        <v>1001929944</v>
      </c>
      <c r="F759" s="226">
        <f>IFERROR(VLOOKUP(A759,PLAN!B:AA,9,0),"")</f>
        <v>46248</v>
      </c>
      <c r="G759" s="225" t="str">
        <f>IFERROR(VLOOKUP(A759,PLAN!B:AA,10,0),"")</f>
        <v>0103579537</v>
      </c>
      <c r="H759" s="225" t="str">
        <f>IFERROR(VLOOKUP(A759,PLAN!B:AA,11,0),"")</f>
        <v>260727A47A</v>
      </c>
      <c r="I759" s="225">
        <f>IFERROR(VLOOKUP(A759,PLAN!B:AA,12,0),"")</f>
        <v>2250</v>
      </c>
      <c r="J759" s="225" t="str">
        <f>IFERROR(VLOOKUP(A759,PLAN!B:AA,15,0),"")</f>
        <v>China</v>
      </c>
      <c r="K759" s="225">
        <f>IFERROR(VLOOKUP(A759,PLAN!B:AA,23,0),"")</f>
        <v>0</v>
      </c>
      <c r="L759" s="227">
        <f>IFERROR(VLOOKUP(A759,PLAN!B:AA,24,0),"")</f>
        <v>0</v>
      </c>
      <c r="M759" s="225" t="str">
        <f>IFERROR(VLOOKUP(A759,PLAN!B:AA,3,0),"")</f>
        <v>2332525-0-C-CN</v>
      </c>
      <c r="N759" s="225">
        <f>IFERROR(VLOOKUP(A759,PLAN!B:AA,2,0),"")</f>
        <v>12125099</v>
      </c>
      <c r="O759" s="290" t="s">
        <v>3064</v>
      </c>
      <c r="P759" s="257" t="s">
        <v>3065</v>
      </c>
      <c r="Q759" s="154">
        <v>492</v>
      </c>
      <c r="R759" s="231" t="str">
        <f>IFERROR(VLOOKUP(P759,[6]Sheet1!$F:$I,4,),"")</f>
        <v/>
      </c>
      <c r="S759" s="232">
        <f>IFERROR(VLOOKUP(A759,PLAN!B:AA,19,0),"")</f>
        <v>46237</v>
      </c>
      <c r="T759" s="225" t="str">
        <f>IFERROR(VLOOKUP(A759,PLAN!B:AA,20,0),"")</f>
        <v>M5</v>
      </c>
      <c r="U759" s="233"/>
      <c r="V759" s="165"/>
      <c r="W759" s="234" t="str">
        <f>IFERROR(VLOOKUP(A759,PLAN!B:AB,21,),"")</f>
        <v>F3</v>
      </c>
      <c r="X759" s="164"/>
      <c r="Y759" s="148" t="s">
        <v>2995</v>
      </c>
      <c r="Z759" s="338">
        <f>VLOOKUP(Y759,PLAN!B:AI,19,0)</f>
        <v>46237</v>
      </c>
    </row>
    <row r="760" spans="1:26" s="163" customFormat="1" ht="21.6" hidden="1" customHeight="1">
      <c r="A760" s="177">
        <f t="shared" si="23"/>
        <v>0</v>
      </c>
      <c r="B760" s="225" t="str">
        <f>IFERROR(VLOOKUP(A760,PLAN!B:AA,5,0),"")</f>
        <v/>
      </c>
      <c r="C760" s="225" t="str">
        <f>IFERROR(VLOOKUP(A760,PLAN!B:AA,6,0),"")</f>
        <v/>
      </c>
      <c r="D760" s="225" t="str">
        <f>IFERROR(VLOOKUP(A760,PLAN!B:AA,7,0),"")</f>
        <v/>
      </c>
      <c r="E760" s="225" t="str">
        <f>IFERROR(VLOOKUP(A760,PLAN!B:AA,4,0),"")</f>
        <v/>
      </c>
      <c r="F760" s="226" t="str">
        <f>IFERROR(VLOOKUP(A760,PLAN!B:AA,9,0),"")</f>
        <v/>
      </c>
      <c r="G760" s="225" t="str">
        <f>IFERROR(VLOOKUP(A760,PLAN!B:AA,10,0),"")</f>
        <v/>
      </c>
      <c r="H760" s="225" t="str">
        <f>IFERROR(VLOOKUP(A760,PLAN!B:AA,11,0),"")</f>
        <v/>
      </c>
      <c r="I760" s="225" t="str">
        <f>IFERROR(VLOOKUP(A760,PLAN!B:AA,12,0),"")</f>
        <v/>
      </c>
      <c r="J760" s="225" t="str">
        <f>IFERROR(VLOOKUP(A760,PLAN!B:AA,15,0),"")</f>
        <v/>
      </c>
      <c r="K760" s="225" t="str">
        <f>IFERROR(VLOOKUP(A760,PLAN!B:AA,23,0),"")</f>
        <v/>
      </c>
      <c r="L760" s="227" t="str">
        <f>IFERROR(VLOOKUP(A760,PLAN!B:AA,24,0),"")</f>
        <v/>
      </c>
      <c r="M760" s="225" t="str">
        <f>IFERROR(VLOOKUP(A760,PLAN!B:AA,3,0),"")</f>
        <v/>
      </c>
      <c r="N760" s="225" t="str">
        <f>IFERROR(VLOOKUP(A760,PLAN!B:AA,2,0),"")</f>
        <v/>
      </c>
      <c r="O760" s="290" t="s">
        <v>2322</v>
      </c>
      <c r="P760" s="337" t="s">
        <v>2323</v>
      </c>
      <c r="Q760" s="313">
        <v>278</v>
      </c>
      <c r="R760" s="231" t="str">
        <f>IFERROR(VLOOKUP(P760,[6]Sheet1!$F:$I,4,),"")</f>
        <v/>
      </c>
      <c r="S760" s="232" t="str">
        <f>IFERROR(VLOOKUP(A760,PLAN!B:AA,19,0),"")</f>
        <v/>
      </c>
      <c r="T760" s="225" t="str">
        <f>IFERROR(VLOOKUP(A760,PLAN!B:AA,20,0),"")</f>
        <v/>
      </c>
      <c r="U760" s="233"/>
      <c r="V760" s="165"/>
      <c r="W760" s="234" t="s">
        <v>40</v>
      </c>
      <c r="X760" s="164"/>
      <c r="Y760" s="148"/>
      <c r="Z760" s="338">
        <v>46237</v>
      </c>
    </row>
    <row r="761" spans="1:26" s="163" customFormat="1" ht="21.6" hidden="1" customHeight="1">
      <c r="A761" s="177">
        <f t="shared" si="23"/>
        <v>0</v>
      </c>
      <c r="B761" s="225" t="str">
        <f>IFERROR(VLOOKUP(A761,PLAN!B:AA,5,0),"")</f>
        <v/>
      </c>
      <c r="C761" s="225" t="str">
        <f>IFERROR(VLOOKUP(A761,PLAN!B:AA,6,0),"")</f>
        <v/>
      </c>
      <c r="D761" s="225" t="str">
        <f>IFERROR(VLOOKUP(A761,PLAN!B:AA,7,0),"")</f>
        <v/>
      </c>
      <c r="E761" s="225" t="str">
        <f>IFERROR(VLOOKUP(A761,PLAN!B:AA,4,0),"")</f>
        <v/>
      </c>
      <c r="F761" s="226" t="str">
        <f>IFERROR(VLOOKUP(A761,PLAN!B:AA,9,0),"")</f>
        <v/>
      </c>
      <c r="G761" s="225" t="str">
        <f>IFERROR(VLOOKUP(A761,PLAN!B:AA,10,0),"")</f>
        <v/>
      </c>
      <c r="H761" s="225" t="str">
        <f>IFERROR(VLOOKUP(A761,PLAN!B:AA,11,0),"")</f>
        <v/>
      </c>
      <c r="I761" s="225" t="str">
        <f>IFERROR(VLOOKUP(A761,PLAN!B:AA,12,0),"")</f>
        <v/>
      </c>
      <c r="J761" s="225" t="str">
        <f>IFERROR(VLOOKUP(A761,PLAN!B:AA,15,0),"")</f>
        <v/>
      </c>
      <c r="K761" s="225" t="str">
        <f>IFERROR(VLOOKUP(A761,PLAN!B:AA,23,0),"")</f>
        <v/>
      </c>
      <c r="L761" s="227" t="str">
        <f>IFERROR(VLOOKUP(A761,PLAN!B:AA,24,0),"")</f>
        <v/>
      </c>
      <c r="M761" s="225" t="str">
        <f>IFERROR(VLOOKUP(A761,PLAN!B:AA,3,0),"")</f>
        <v/>
      </c>
      <c r="N761" s="225" t="str">
        <f>IFERROR(VLOOKUP(A761,PLAN!B:AA,2,0),"")</f>
        <v/>
      </c>
      <c r="O761" s="290" t="s">
        <v>3066</v>
      </c>
      <c r="P761" s="337" t="s">
        <v>3067</v>
      </c>
      <c r="Q761" s="154">
        <v>496</v>
      </c>
      <c r="R761" s="231" t="str">
        <f>IFERROR(VLOOKUP(P761,[6]Sheet1!$F:$I,4,),"")</f>
        <v/>
      </c>
      <c r="S761" s="232" t="str">
        <f>IFERROR(VLOOKUP(A761,PLAN!B:AA,19,0),"")</f>
        <v/>
      </c>
      <c r="T761" s="225" t="str">
        <f>IFERROR(VLOOKUP(A761,PLAN!B:AA,20,0),"")</f>
        <v/>
      </c>
      <c r="U761" s="233"/>
      <c r="V761" s="165"/>
      <c r="W761" s="234" t="s">
        <v>40</v>
      </c>
      <c r="X761" s="164"/>
      <c r="Y761" s="148"/>
      <c r="Z761" s="338">
        <v>46237</v>
      </c>
    </row>
    <row r="762" spans="1:26" s="163" customFormat="1" ht="21.6" hidden="1" customHeight="1">
      <c r="A762" s="177">
        <f t="shared" si="23"/>
        <v>0</v>
      </c>
      <c r="B762" s="225" t="str">
        <f>IFERROR(VLOOKUP(A762,PLAN!B:AA,5,0),"")</f>
        <v/>
      </c>
      <c r="C762" s="225" t="str">
        <f>IFERROR(VLOOKUP(A762,PLAN!B:AA,6,0),"")</f>
        <v/>
      </c>
      <c r="D762" s="225" t="str">
        <f>IFERROR(VLOOKUP(A762,PLAN!B:AA,7,0),"")</f>
        <v/>
      </c>
      <c r="E762" s="225" t="str">
        <f>IFERROR(VLOOKUP(A762,PLAN!B:AA,4,0),"")</f>
        <v/>
      </c>
      <c r="F762" s="226" t="str">
        <f>IFERROR(VLOOKUP(A762,PLAN!B:AA,9,0),"")</f>
        <v/>
      </c>
      <c r="G762" s="225" t="str">
        <f>IFERROR(VLOOKUP(A762,PLAN!B:AA,10,0),"")</f>
        <v/>
      </c>
      <c r="H762" s="225" t="str">
        <f>IFERROR(VLOOKUP(A762,PLAN!B:AA,11,0),"")</f>
        <v/>
      </c>
      <c r="I762" s="225" t="str">
        <f>IFERROR(VLOOKUP(A762,PLAN!B:AA,12,0),"")</f>
        <v/>
      </c>
      <c r="J762" s="225" t="str">
        <f>IFERROR(VLOOKUP(A762,PLAN!B:AA,15,0),"")</f>
        <v/>
      </c>
      <c r="K762" s="225" t="str">
        <f>IFERROR(VLOOKUP(A762,PLAN!B:AA,23,0),"")</f>
        <v/>
      </c>
      <c r="L762" s="227" t="str">
        <f>IFERROR(VLOOKUP(A762,PLAN!B:AA,24,0),"")</f>
        <v/>
      </c>
      <c r="M762" s="225" t="str">
        <f>IFERROR(VLOOKUP(A762,PLAN!B:AA,3,0),"")</f>
        <v/>
      </c>
      <c r="N762" s="225" t="str">
        <f>IFERROR(VLOOKUP(A762,PLAN!B:AA,2,0),"")</f>
        <v/>
      </c>
      <c r="O762" s="290" t="s">
        <v>3068</v>
      </c>
      <c r="P762" s="337" t="s">
        <v>3069</v>
      </c>
      <c r="Q762" s="313">
        <v>492</v>
      </c>
      <c r="R762" s="231" t="str">
        <f>IFERROR(VLOOKUP(P762,[6]Sheet1!$F:$I,4,),"")</f>
        <v/>
      </c>
      <c r="S762" s="232" t="str">
        <f>IFERROR(VLOOKUP(A762,PLAN!B:AA,19,0),"")</f>
        <v/>
      </c>
      <c r="T762" s="225" t="str">
        <f>IFERROR(VLOOKUP(A762,PLAN!B:AA,20,0),"")</f>
        <v/>
      </c>
      <c r="U762" s="233"/>
      <c r="V762" s="165"/>
      <c r="W762" s="234" t="s">
        <v>40</v>
      </c>
      <c r="X762" s="164"/>
      <c r="Y762" s="148"/>
      <c r="Z762" s="338">
        <v>46237</v>
      </c>
    </row>
    <row r="763" spans="1:26" s="163" customFormat="1" ht="21.6" hidden="1" customHeight="1">
      <c r="A763" s="177">
        <f t="shared" si="23"/>
        <v>0</v>
      </c>
      <c r="B763" s="225" t="str">
        <f>IFERROR(VLOOKUP(A763,PLAN!B:AA,5,0),"")</f>
        <v/>
      </c>
      <c r="C763" s="225" t="str">
        <f>IFERROR(VLOOKUP(A763,PLAN!B:AA,6,0),"")</f>
        <v/>
      </c>
      <c r="D763" s="225" t="str">
        <f>IFERROR(VLOOKUP(A763,PLAN!B:AA,7,0),"")</f>
        <v/>
      </c>
      <c r="E763" s="225" t="str">
        <f>IFERROR(VLOOKUP(A763,PLAN!B:AA,4,0),"")</f>
        <v/>
      </c>
      <c r="F763" s="226" t="str">
        <f>IFERROR(VLOOKUP(A763,PLAN!B:AA,9,0),"")</f>
        <v/>
      </c>
      <c r="G763" s="225" t="str">
        <f>IFERROR(VLOOKUP(A763,PLAN!B:AA,10,0),"")</f>
        <v/>
      </c>
      <c r="H763" s="225" t="str">
        <f>IFERROR(VLOOKUP(A763,PLAN!B:AA,11,0),"")</f>
        <v/>
      </c>
      <c r="I763" s="225" t="str">
        <f>IFERROR(VLOOKUP(A763,PLAN!B:AA,12,0),"")</f>
        <v/>
      </c>
      <c r="J763" s="225" t="str">
        <f>IFERROR(VLOOKUP(A763,PLAN!B:AA,15,0),"")</f>
        <v/>
      </c>
      <c r="K763" s="225" t="str">
        <f>IFERROR(VLOOKUP(A763,PLAN!B:AA,23,0),"")</f>
        <v/>
      </c>
      <c r="L763" s="227" t="str">
        <f>IFERROR(VLOOKUP(A763,PLAN!B:AA,24,0),"")</f>
        <v/>
      </c>
      <c r="M763" s="225" t="str">
        <f>IFERROR(VLOOKUP(A763,PLAN!B:AA,3,0),"")</f>
        <v/>
      </c>
      <c r="N763" s="225" t="str">
        <f>IFERROR(VLOOKUP(A763,PLAN!B:AA,2,0),"")</f>
        <v/>
      </c>
      <c r="O763" s="290" t="s">
        <v>3070</v>
      </c>
      <c r="P763" s="258" t="s">
        <v>3071</v>
      </c>
      <c r="Q763" s="312">
        <f>I759-Q759-Q760-Q761-Q762</f>
        <v>492</v>
      </c>
      <c r="R763" s="231" t="str">
        <f>IFERROR(VLOOKUP(P763,[6]Sheet1!$F:$I,4,),"")</f>
        <v/>
      </c>
      <c r="S763" s="232" t="str">
        <f>IFERROR(VLOOKUP(A763,PLAN!B:AA,19,0),"")</f>
        <v/>
      </c>
      <c r="T763" s="225" t="str">
        <f>IFERROR(VLOOKUP(A763,PLAN!B:AA,20,0),"")</f>
        <v/>
      </c>
      <c r="U763" s="233"/>
      <c r="V763" s="165"/>
      <c r="W763" s="234" t="s">
        <v>40</v>
      </c>
      <c r="X763" s="164"/>
      <c r="Y763" s="148"/>
      <c r="Z763" s="338">
        <v>46237</v>
      </c>
    </row>
    <row r="764" spans="1:26" s="163" customFormat="1" ht="21.6" hidden="1" customHeight="1">
      <c r="A764" s="177" t="str">
        <f t="shared" si="23"/>
        <v>Aug20-01</v>
      </c>
      <c r="B764" s="225">
        <f>IFERROR(VLOOKUP(A764,PLAN!B:AA,5,0),"")</f>
        <v>11133764</v>
      </c>
      <c r="C764" s="225" t="str">
        <f>IFERROR(VLOOKUP(A764,PLAN!B:AA,6,0),"")</f>
        <v>1456050-Q-A</v>
      </c>
      <c r="D764" s="225" t="str">
        <f>IFERROR(VLOOKUP(A764,PLAN!B:AA,7,0),"")</f>
        <v>STM180-18S CN</v>
      </c>
      <c r="E764" s="225" t="str">
        <f>IFERROR(VLOOKUP(A764,PLAN!B:AA,4,0),"")</f>
        <v>1001929945</v>
      </c>
      <c r="F764" s="226">
        <f>IFERROR(VLOOKUP(A764,PLAN!B:AA,9,0),"")</f>
        <v>46254</v>
      </c>
      <c r="G764" s="225" t="str">
        <f>IFERROR(VLOOKUP(A764,PLAN!B:AA,10,0),"")</f>
        <v>0103579538</v>
      </c>
      <c r="H764" s="225" t="str">
        <f>IFERROR(VLOOKUP(A764,PLAN!B:AA,11,0),"")</f>
        <v>260727A48A</v>
      </c>
      <c r="I764" s="225">
        <f>IFERROR(VLOOKUP(A764,PLAN!B:AA,12,0),"")</f>
        <v>147</v>
      </c>
      <c r="J764" s="225" t="str">
        <f>IFERROR(VLOOKUP(A764,PLAN!B:AA,15,0),"")</f>
        <v>China</v>
      </c>
      <c r="K764" s="225">
        <f>IFERROR(VLOOKUP(A764,PLAN!B:AA,23,0),"")</f>
        <v>0</v>
      </c>
      <c r="L764" s="227">
        <f>IFERROR(VLOOKUP(A764,PLAN!B:AA,24,0),"")</f>
        <v>0</v>
      </c>
      <c r="M764" s="225" t="str">
        <f>IFERROR(VLOOKUP(A764,PLAN!B:AA,3,0),"")</f>
        <v>2332451-0-C-CN</v>
      </c>
      <c r="N764" s="225">
        <f>IFERROR(VLOOKUP(A764,PLAN!B:AA,2,0),"")</f>
        <v>12125025</v>
      </c>
      <c r="O764" s="290" t="s">
        <v>3072</v>
      </c>
      <c r="P764" s="337" t="s">
        <v>3073</v>
      </c>
      <c r="Q764" s="337">
        <f t="shared" si="39"/>
        <v>147</v>
      </c>
      <c r="R764" s="231" t="str">
        <f>IFERROR(VLOOKUP(P764,[6]Sheet1!$F:$I,4,),"")</f>
        <v/>
      </c>
      <c r="S764" s="232">
        <f>IFERROR(VLOOKUP(A764,PLAN!B:AA,19,0),"")</f>
        <v>46237</v>
      </c>
      <c r="T764" s="225" t="str">
        <f>IFERROR(VLOOKUP(A764,PLAN!B:AA,20,0),"")</f>
        <v>M6</v>
      </c>
      <c r="U764" s="233"/>
      <c r="V764" s="165"/>
      <c r="W764" s="234" t="str">
        <f>IFERROR(VLOOKUP(A764,PLAN!B:AB,21,),"")</f>
        <v>F2</v>
      </c>
      <c r="X764" s="164"/>
      <c r="Y764" s="148" t="s">
        <v>2997</v>
      </c>
      <c r="Z764" s="338">
        <f>VLOOKUP(Y764,PLAN!B:AI,19,0)</f>
        <v>46237</v>
      </c>
    </row>
    <row r="765" spans="1:26" s="163" customFormat="1" ht="21.6" hidden="1" customHeight="1">
      <c r="A765" s="177" t="str">
        <f t="shared" si="23"/>
        <v>Aug20-02</v>
      </c>
      <c r="B765" s="225">
        <f>IFERROR(VLOOKUP(A765,PLAN!B:AA,5,0),"")</f>
        <v>11134541</v>
      </c>
      <c r="C765" s="225" t="str">
        <f>IFERROR(VLOOKUP(A765,PLAN!B:AA,6,0),"")</f>
        <v>1831112-H-A</v>
      </c>
      <c r="D765" s="225" t="str">
        <f>IFERROR(VLOOKUP(A765,PLAN!B:AA,7,0),"")</f>
        <v>WAMS-180-16STC CN</v>
      </c>
      <c r="E765" s="225" t="str">
        <f>IFERROR(VLOOKUP(A765,PLAN!B:AA,4,0),"")</f>
        <v>1001929946</v>
      </c>
      <c r="F765" s="226">
        <f>IFERROR(VLOOKUP(A765,PLAN!B:AA,9,0),"")</f>
        <v>46254</v>
      </c>
      <c r="G765" s="225" t="str">
        <f>IFERROR(VLOOKUP(A765,PLAN!B:AA,10,0),"")</f>
        <v>0103579539</v>
      </c>
      <c r="H765" s="225" t="str">
        <f>IFERROR(VLOOKUP(A765,PLAN!B:AA,11,0),"")</f>
        <v>260727A49A</v>
      </c>
      <c r="I765" s="225">
        <f>IFERROR(VLOOKUP(A765,PLAN!B:AA,12,0),"")</f>
        <v>132</v>
      </c>
      <c r="J765" s="225" t="str">
        <f>IFERROR(VLOOKUP(A765,PLAN!B:AA,15,0),"")</f>
        <v>China</v>
      </c>
      <c r="K765" s="225">
        <f>IFERROR(VLOOKUP(A765,PLAN!B:AA,23,0),"")</f>
        <v>0</v>
      </c>
      <c r="L765" s="227">
        <f>IFERROR(VLOOKUP(A765,PLAN!B:AA,24,0),"")</f>
        <v>0</v>
      </c>
      <c r="M765" s="225" t="str">
        <f>IFERROR(VLOOKUP(A765,PLAN!B:AA,3,0),"")</f>
        <v>2332462-0-C-CN</v>
      </c>
      <c r="N765" s="225">
        <f>IFERROR(VLOOKUP(A765,PLAN!B:AA,2,0),"")</f>
        <v>12125036</v>
      </c>
      <c r="O765" s="290" t="s">
        <v>377</v>
      </c>
      <c r="P765" s="337" t="s">
        <v>378</v>
      </c>
      <c r="Q765" s="337">
        <f t="shared" si="39"/>
        <v>132</v>
      </c>
      <c r="R765" s="231" t="str">
        <f>IFERROR(VLOOKUP(P765,[6]Sheet1!$F:$I,4,),"")</f>
        <v>X1</v>
      </c>
      <c r="S765" s="232">
        <f>IFERROR(VLOOKUP(A765,PLAN!B:AA,19,0),"")</f>
        <v>46237</v>
      </c>
      <c r="T765" s="225" t="str">
        <f>IFERROR(VLOOKUP(A765,PLAN!B:AA,20,0),"")</f>
        <v>M6</v>
      </c>
      <c r="U765" s="233"/>
      <c r="V765" s="165"/>
      <c r="W765" s="234" t="str">
        <f>IFERROR(VLOOKUP(A765,PLAN!B:AB,21,),"")</f>
        <v>F2</v>
      </c>
      <c r="X765" s="164"/>
      <c r="Y765" s="148" t="s">
        <v>2998</v>
      </c>
      <c r="Z765" s="338">
        <f>VLOOKUP(Y765,PLAN!B:AI,19,0)</f>
        <v>46237</v>
      </c>
    </row>
    <row r="766" spans="1:26" s="163" customFormat="1" ht="21.6" hidden="1" customHeight="1">
      <c r="A766" s="177" t="str">
        <f t="shared" si="23"/>
        <v>Aug20-03</v>
      </c>
      <c r="B766" s="225">
        <f>IFERROR(VLOOKUP(A766,PLAN!B:AA,5,0),"")</f>
        <v>11134540</v>
      </c>
      <c r="C766" s="225" t="str">
        <f>IFERROR(VLOOKUP(A766,PLAN!B:AA,6,0),"")</f>
        <v>1831109-H-A</v>
      </c>
      <c r="D766" s="225" t="str">
        <f>IFERROR(VLOOKUP(A766,PLAN!B:AA,7,0),"")</f>
        <v>WAMS-180-16WAC CN</v>
      </c>
      <c r="E766" s="225" t="str">
        <f>IFERROR(VLOOKUP(A766,PLAN!B:AA,4,0),"")</f>
        <v>1001929947</v>
      </c>
      <c r="F766" s="226">
        <f>IFERROR(VLOOKUP(A766,PLAN!B:AA,9,0),"")</f>
        <v>46254</v>
      </c>
      <c r="G766" s="225" t="str">
        <f>IFERROR(VLOOKUP(A766,PLAN!B:AA,10,0),"")</f>
        <v>0103579540</v>
      </c>
      <c r="H766" s="225" t="str">
        <f>IFERROR(VLOOKUP(A766,PLAN!B:AA,11,0),"")</f>
        <v>260727A50A</v>
      </c>
      <c r="I766" s="225">
        <f>IFERROR(VLOOKUP(A766,PLAN!B:AA,12,0),"")</f>
        <v>333</v>
      </c>
      <c r="J766" s="225" t="str">
        <f>IFERROR(VLOOKUP(A766,PLAN!B:AA,15,0),"")</f>
        <v>China</v>
      </c>
      <c r="K766" s="225">
        <f>IFERROR(VLOOKUP(A766,PLAN!B:AA,23,0),"")</f>
        <v>3</v>
      </c>
      <c r="L766" s="227">
        <f>IFERROR(VLOOKUP(A766,PLAN!B:AA,24,0),"")</f>
        <v>0</v>
      </c>
      <c r="M766" s="225" t="str">
        <f>IFERROR(VLOOKUP(A766,PLAN!B:AA,3,0),"")</f>
        <v>2332464-0-C-CN</v>
      </c>
      <c r="N766" s="225">
        <f>IFERROR(VLOOKUP(A766,PLAN!B:AA,2,0),"")</f>
        <v>12125038</v>
      </c>
      <c r="O766" s="290" t="s">
        <v>375</v>
      </c>
      <c r="P766" s="337" t="s">
        <v>376</v>
      </c>
      <c r="Q766" s="154">
        <v>73</v>
      </c>
      <c r="R766" s="231" t="str">
        <f>IFERROR(VLOOKUP(P766,[6]Sheet1!$F:$I,4,),"")</f>
        <v/>
      </c>
      <c r="S766" s="232">
        <f>IFERROR(VLOOKUP(A766,PLAN!B:AA,19,0),"")</f>
        <v>46237</v>
      </c>
      <c r="T766" s="225" t="str">
        <f>IFERROR(VLOOKUP(A766,PLAN!B:AA,20,0),"")</f>
        <v>M6</v>
      </c>
      <c r="U766" s="233"/>
      <c r="V766" s="165"/>
      <c r="W766" s="234" t="str">
        <f>IFERROR(VLOOKUP(A766,PLAN!B:AB,21,),"")</f>
        <v>F2</v>
      </c>
      <c r="X766" s="164"/>
      <c r="Y766" s="148" t="s">
        <v>2979</v>
      </c>
      <c r="Z766" s="338">
        <f>VLOOKUP(Y766,PLAN!B:AI,19,0)</f>
        <v>46237</v>
      </c>
    </row>
    <row r="767" spans="1:26" s="163" customFormat="1" ht="21.6" hidden="1" customHeight="1">
      <c r="A767" s="177">
        <f t="shared" si="23"/>
        <v>0</v>
      </c>
      <c r="B767" s="225" t="str">
        <f>IFERROR(VLOOKUP(A767,PLAN!B:AA,5,0),"")</f>
        <v/>
      </c>
      <c r="C767" s="225" t="str">
        <f>IFERROR(VLOOKUP(A767,PLAN!B:AA,6,0),"")</f>
        <v/>
      </c>
      <c r="D767" s="225" t="str">
        <f>IFERROR(VLOOKUP(A767,PLAN!B:AA,7,0),"")</f>
        <v/>
      </c>
      <c r="E767" s="225" t="str">
        <f>IFERROR(VLOOKUP(A767,PLAN!B:AA,4,0),"")</f>
        <v/>
      </c>
      <c r="F767" s="226" t="str">
        <f>IFERROR(VLOOKUP(A767,PLAN!B:AA,9,0),"")</f>
        <v/>
      </c>
      <c r="G767" s="225" t="str">
        <f>IFERROR(VLOOKUP(A767,PLAN!B:AA,10,0),"")</f>
        <v/>
      </c>
      <c r="H767" s="225" t="str">
        <f>IFERROR(VLOOKUP(A767,PLAN!B:AA,11,0),"")</f>
        <v/>
      </c>
      <c r="I767" s="225" t="str">
        <f>IFERROR(VLOOKUP(A767,PLAN!B:AA,12,0),"")</f>
        <v/>
      </c>
      <c r="J767" s="225" t="str">
        <f>IFERROR(VLOOKUP(A767,PLAN!B:AA,15,0),"")</f>
        <v/>
      </c>
      <c r="K767" s="225" t="str">
        <f>IFERROR(VLOOKUP(A767,PLAN!B:AA,23,0),"")</f>
        <v/>
      </c>
      <c r="L767" s="227" t="str">
        <f>IFERROR(VLOOKUP(A767,PLAN!B:AA,24,0),"")</f>
        <v/>
      </c>
      <c r="M767" s="225" t="str">
        <f>IFERROR(VLOOKUP(A767,PLAN!B:AA,3,0),"")</f>
        <v/>
      </c>
      <c r="N767" s="225" t="str">
        <f>IFERROR(VLOOKUP(A767,PLAN!B:AA,2,0),"")</f>
        <v/>
      </c>
      <c r="O767" s="290" t="s">
        <v>3074</v>
      </c>
      <c r="P767" s="337" t="s">
        <v>3075</v>
      </c>
      <c r="Q767" s="154">
        <v>212</v>
      </c>
      <c r="R767" s="231" t="str">
        <f>IFERROR(VLOOKUP(P767,[6]Sheet1!$F:$I,4,),"")</f>
        <v/>
      </c>
      <c r="S767" s="232" t="str">
        <f>IFERROR(VLOOKUP(A767,PLAN!B:AA,19,0),"")</f>
        <v/>
      </c>
      <c r="T767" s="225" t="str">
        <f>IFERROR(VLOOKUP(A767,PLAN!B:AA,20,0),"")</f>
        <v/>
      </c>
      <c r="U767" s="233"/>
      <c r="V767" s="165"/>
      <c r="W767" s="234" t="s">
        <v>45</v>
      </c>
      <c r="X767" s="164"/>
      <c r="Y767" s="148"/>
      <c r="Z767" s="338">
        <v>46237</v>
      </c>
    </row>
    <row r="768" spans="1:26" s="163" customFormat="1" ht="21.6" hidden="1" customHeight="1">
      <c r="A768" s="177">
        <f t="shared" si="23"/>
        <v>0</v>
      </c>
      <c r="B768" s="225" t="str">
        <f>IFERROR(VLOOKUP(A768,PLAN!B:AA,5,0),"")</f>
        <v/>
      </c>
      <c r="C768" s="225" t="str">
        <f>IFERROR(VLOOKUP(A768,PLAN!B:AA,6,0),"")</f>
        <v/>
      </c>
      <c r="D768" s="225" t="str">
        <f>IFERROR(VLOOKUP(A768,PLAN!B:AA,7,0),"")</f>
        <v/>
      </c>
      <c r="E768" s="225" t="str">
        <f>IFERROR(VLOOKUP(A768,PLAN!B:AA,4,0),"")</f>
        <v/>
      </c>
      <c r="F768" s="226" t="str">
        <f>IFERROR(VLOOKUP(A768,PLAN!B:AA,9,0),"")</f>
        <v/>
      </c>
      <c r="G768" s="225" t="str">
        <f>IFERROR(VLOOKUP(A768,PLAN!B:AA,10,0),"")</f>
        <v/>
      </c>
      <c r="H768" s="225" t="str">
        <f>IFERROR(VLOOKUP(A768,PLAN!B:AA,11,0),"")</f>
        <v/>
      </c>
      <c r="I768" s="225" t="str">
        <f>IFERROR(VLOOKUP(A768,PLAN!B:AA,12,0),"")</f>
        <v/>
      </c>
      <c r="J768" s="225" t="str">
        <f>IFERROR(VLOOKUP(A768,PLAN!B:AA,15,0),"")</f>
        <v/>
      </c>
      <c r="K768" s="225" t="str">
        <f>IFERROR(VLOOKUP(A768,PLAN!B:AA,23,0),"")</f>
        <v/>
      </c>
      <c r="L768" s="227" t="str">
        <f>IFERROR(VLOOKUP(A768,PLAN!B:AA,24,0),"")</f>
        <v/>
      </c>
      <c r="M768" s="225" t="str">
        <f>IFERROR(VLOOKUP(A768,PLAN!B:AA,3,0),"")</f>
        <v/>
      </c>
      <c r="N768" s="225" t="str">
        <f>IFERROR(VLOOKUP(A768,PLAN!B:AA,2,0),"")</f>
        <v/>
      </c>
      <c r="O768" s="290" t="s">
        <v>3076</v>
      </c>
      <c r="P768" s="337" t="s">
        <v>3077</v>
      </c>
      <c r="Q768" s="154">
        <f>I766-Q766-Q767</f>
        <v>48</v>
      </c>
      <c r="R768" s="231" t="str">
        <f>IFERROR(VLOOKUP(P768,[6]Sheet1!$F:$I,4,),"")</f>
        <v/>
      </c>
      <c r="S768" s="232" t="str">
        <f>IFERROR(VLOOKUP(A768,PLAN!B:AA,19,0),"")</f>
        <v/>
      </c>
      <c r="T768" s="225" t="str">
        <f>IFERROR(VLOOKUP(A768,PLAN!B:AA,20,0),"")</f>
        <v/>
      </c>
      <c r="U768" s="233"/>
      <c r="V768" s="165"/>
      <c r="W768" s="234" t="s">
        <v>45</v>
      </c>
      <c r="X768" s="164"/>
      <c r="Y768" s="148"/>
      <c r="Z768" s="338">
        <v>46237</v>
      </c>
    </row>
    <row r="769" spans="1:26" s="163" customFormat="1" ht="21.6" hidden="1" customHeight="1">
      <c r="A769" s="177" t="str">
        <f t="shared" si="23"/>
        <v>Aug20-04</v>
      </c>
      <c r="B769" s="225">
        <f>IFERROR(VLOOKUP(A769,PLAN!B:AA,5,0),"")</f>
        <v>11134539</v>
      </c>
      <c r="C769" s="225" t="str">
        <f>IFERROR(VLOOKUP(A769,PLAN!B:AA,6,0),"")</f>
        <v>1831106-H-A</v>
      </c>
      <c r="D769" s="225" t="str">
        <f>IFERROR(VLOOKUP(A769,PLAN!B:AA,7,0),"")</f>
        <v>WAMS-180-1645C CN</v>
      </c>
      <c r="E769" s="225" t="str">
        <f>IFERROR(VLOOKUP(A769,PLAN!B:AA,4,0),"")</f>
        <v>1001929948</v>
      </c>
      <c r="F769" s="226">
        <f>IFERROR(VLOOKUP(A769,PLAN!B:AA,9,0),"")</f>
        <v>46254</v>
      </c>
      <c r="G769" s="225" t="str">
        <f>IFERROR(VLOOKUP(A769,PLAN!B:AA,10,0),"")</f>
        <v>0103579541</v>
      </c>
      <c r="H769" s="225" t="str">
        <f>IFERROR(VLOOKUP(A769,PLAN!B:AA,11,0),"")</f>
        <v>260727A51A</v>
      </c>
      <c r="I769" s="225">
        <f>IFERROR(VLOOKUP(A769,PLAN!B:AA,12,0),"")</f>
        <v>528</v>
      </c>
      <c r="J769" s="225" t="str">
        <f>IFERROR(VLOOKUP(A769,PLAN!B:AA,15,0),"")</f>
        <v>China</v>
      </c>
      <c r="K769" s="225">
        <f>IFERROR(VLOOKUP(A769,PLAN!B:AA,23,0),"")</f>
        <v>0</v>
      </c>
      <c r="L769" s="227">
        <f>IFERROR(VLOOKUP(A769,PLAN!B:AA,24,0),"")</f>
        <v>0</v>
      </c>
      <c r="M769" s="225" t="str">
        <f>IFERROR(VLOOKUP(A769,PLAN!B:AA,3,0),"")</f>
        <v>2332463-0-C-CN</v>
      </c>
      <c r="N769" s="225">
        <f>IFERROR(VLOOKUP(A769,PLAN!B:AA,2,0),"")</f>
        <v>12125037</v>
      </c>
      <c r="O769" s="290" t="s">
        <v>532</v>
      </c>
      <c r="P769" s="337" t="s">
        <v>533</v>
      </c>
      <c r="Q769" s="154">
        <v>25</v>
      </c>
      <c r="R769" s="231" t="str">
        <f>IFERROR(VLOOKUP(P769,[6]Sheet1!$F:$I,4,),"")</f>
        <v/>
      </c>
      <c r="S769" s="232">
        <f>IFERROR(VLOOKUP(A769,PLAN!B:AA,19,0),"")</f>
        <v>46237</v>
      </c>
      <c r="T769" s="225" t="str">
        <f>IFERROR(VLOOKUP(A769,PLAN!B:AA,20,0),"")</f>
        <v>M6</v>
      </c>
      <c r="U769" s="233"/>
      <c r="V769" s="165"/>
      <c r="W769" s="234" t="str">
        <f>IFERROR(VLOOKUP(A769,PLAN!B:AB,21,),"")</f>
        <v>F2</v>
      </c>
      <c r="X769" s="164"/>
      <c r="Y769" s="148" t="s">
        <v>2980</v>
      </c>
      <c r="Z769" s="338">
        <f>VLOOKUP(Y769,PLAN!B:AI,19,0)</f>
        <v>46237</v>
      </c>
    </row>
    <row r="770" spans="1:26" s="163" customFormat="1" ht="21.6" hidden="1" customHeight="1">
      <c r="A770" s="177">
        <f t="shared" si="23"/>
        <v>0</v>
      </c>
      <c r="B770" s="225" t="str">
        <f>IFERROR(VLOOKUP(A770,PLAN!B:AA,5,0),"")</f>
        <v/>
      </c>
      <c r="C770" s="225" t="str">
        <f>IFERROR(VLOOKUP(A770,PLAN!B:AA,6,0),"")</f>
        <v/>
      </c>
      <c r="D770" s="225" t="str">
        <f>IFERROR(VLOOKUP(A770,PLAN!B:AA,7,0),"")</f>
        <v/>
      </c>
      <c r="E770" s="225" t="str">
        <f>IFERROR(VLOOKUP(A770,PLAN!B:AA,4,0),"")</f>
        <v/>
      </c>
      <c r="F770" s="226" t="str">
        <f>IFERROR(VLOOKUP(A770,PLAN!B:AA,9,0),"")</f>
        <v/>
      </c>
      <c r="G770" s="225" t="str">
        <f>IFERROR(VLOOKUP(A770,PLAN!B:AA,10,0),"")</f>
        <v/>
      </c>
      <c r="H770" s="225" t="str">
        <f>IFERROR(VLOOKUP(A770,PLAN!B:AA,11,0),"")</f>
        <v/>
      </c>
      <c r="I770" s="225" t="str">
        <f>IFERROR(VLOOKUP(A770,PLAN!B:AA,12,0),"")</f>
        <v/>
      </c>
      <c r="J770" s="225" t="str">
        <f>IFERROR(VLOOKUP(A770,PLAN!B:AA,15,0),"")</f>
        <v/>
      </c>
      <c r="K770" s="225" t="str">
        <f>IFERROR(VLOOKUP(A770,PLAN!B:AA,23,0),"")</f>
        <v/>
      </c>
      <c r="L770" s="227" t="str">
        <f>IFERROR(VLOOKUP(A770,PLAN!B:AA,24,0),"")</f>
        <v/>
      </c>
      <c r="M770" s="225" t="str">
        <f>IFERROR(VLOOKUP(A770,PLAN!B:AA,3,0),"")</f>
        <v/>
      </c>
      <c r="N770" s="225" t="str">
        <f>IFERROR(VLOOKUP(A770,PLAN!B:AA,2,0),"")</f>
        <v/>
      </c>
      <c r="O770" s="290" t="s">
        <v>3078</v>
      </c>
      <c r="P770" s="257" t="s">
        <v>3079</v>
      </c>
      <c r="Q770" s="154">
        <v>216</v>
      </c>
      <c r="R770" s="231" t="str">
        <f>IFERROR(VLOOKUP(P770,[6]Sheet1!$F:$I,4,),"")</f>
        <v/>
      </c>
      <c r="S770" s="232" t="str">
        <f>IFERROR(VLOOKUP(A770,PLAN!B:AA,19,0),"")</f>
        <v/>
      </c>
      <c r="T770" s="225" t="str">
        <f>IFERROR(VLOOKUP(A770,PLAN!B:AA,20,0),"")</f>
        <v/>
      </c>
      <c r="U770" s="233"/>
      <c r="V770" s="165"/>
      <c r="W770" s="234" t="s">
        <v>45</v>
      </c>
      <c r="X770" s="164"/>
      <c r="Y770" s="148"/>
      <c r="Z770" s="338">
        <v>46237</v>
      </c>
    </row>
    <row r="771" spans="1:26" s="163" customFormat="1" ht="21.6" hidden="1" customHeight="1">
      <c r="A771" s="177">
        <f t="shared" si="23"/>
        <v>0</v>
      </c>
      <c r="B771" s="225" t="str">
        <f>IFERROR(VLOOKUP(A771,PLAN!B:AA,5,0),"")</f>
        <v/>
      </c>
      <c r="C771" s="225" t="str">
        <f>IFERROR(VLOOKUP(A771,PLAN!B:AA,6,0),"")</f>
        <v/>
      </c>
      <c r="D771" s="225" t="str">
        <f>IFERROR(VLOOKUP(A771,PLAN!B:AA,7,0),"")</f>
        <v/>
      </c>
      <c r="E771" s="225" t="str">
        <f>IFERROR(VLOOKUP(A771,PLAN!B:AA,4,0),"")</f>
        <v/>
      </c>
      <c r="F771" s="226" t="str">
        <f>IFERROR(VLOOKUP(A771,PLAN!B:AA,9,0),"")</f>
        <v/>
      </c>
      <c r="G771" s="225" t="str">
        <f>IFERROR(VLOOKUP(A771,PLAN!B:AA,10,0),"")</f>
        <v/>
      </c>
      <c r="H771" s="225" t="str">
        <f>IFERROR(VLOOKUP(A771,PLAN!B:AA,11,0),"")</f>
        <v/>
      </c>
      <c r="I771" s="225" t="str">
        <f>IFERROR(VLOOKUP(A771,PLAN!B:AA,12,0),"")</f>
        <v/>
      </c>
      <c r="J771" s="225" t="str">
        <f>IFERROR(VLOOKUP(A771,PLAN!B:AA,15,0),"")</f>
        <v/>
      </c>
      <c r="K771" s="225" t="str">
        <f>IFERROR(VLOOKUP(A771,PLAN!B:AA,23,0),"")</f>
        <v/>
      </c>
      <c r="L771" s="227" t="str">
        <f>IFERROR(VLOOKUP(A771,PLAN!B:AA,24,0),"")</f>
        <v/>
      </c>
      <c r="M771" s="225" t="str">
        <f>IFERROR(VLOOKUP(A771,PLAN!B:AA,3,0),"")</f>
        <v/>
      </c>
      <c r="N771" s="225" t="str">
        <f>IFERROR(VLOOKUP(A771,PLAN!B:AA,2,0),"")</f>
        <v/>
      </c>
      <c r="O771" s="290" t="s">
        <v>3080</v>
      </c>
      <c r="P771" s="257" t="s">
        <v>3081</v>
      </c>
      <c r="Q771" s="154">
        <v>214</v>
      </c>
      <c r="R771" s="231" t="str">
        <f>IFERROR(VLOOKUP(P771,[6]Sheet1!$F:$I,4,),"")</f>
        <v/>
      </c>
      <c r="S771" s="232" t="str">
        <f>IFERROR(VLOOKUP(A771,PLAN!B:AA,19,0),"")</f>
        <v/>
      </c>
      <c r="T771" s="225" t="str">
        <f>IFERROR(VLOOKUP(A771,PLAN!B:AA,20,0),"")</f>
        <v/>
      </c>
      <c r="U771" s="233"/>
      <c r="V771" s="165"/>
      <c r="W771" s="234" t="s">
        <v>45</v>
      </c>
      <c r="X771" s="164"/>
      <c r="Y771" s="148"/>
      <c r="Z771" s="338">
        <v>46237</v>
      </c>
    </row>
    <row r="772" spans="1:26" s="163" customFormat="1" ht="21.6" hidden="1" customHeight="1">
      <c r="A772" s="177">
        <f t="shared" si="23"/>
        <v>0</v>
      </c>
      <c r="B772" s="225" t="str">
        <f>IFERROR(VLOOKUP(A772,PLAN!B:AA,5,0),"")</f>
        <v/>
      </c>
      <c r="C772" s="225" t="str">
        <f>IFERROR(VLOOKUP(A772,PLAN!B:AA,6,0),"")</f>
        <v/>
      </c>
      <c r="D772" s="225" t="str">
        <f>IFERROR(VLOOKUP(A772,PLAN!B:AA,7,0),"")</f>
        <v/>
      </c>
      <c r="E772" s="225" t="str">
        <f>IFERROR(VLOOKUP(A772,PLAN!B:AA,4,0),"")</f>
        <v/>
      </c>
      <c r="F772" s="226" t="str">
        <f>IFERROR(VLOOKUP(A772,PLAN!B:AA,9,0),"")</f>
        <v/>
      </c>
      <c r="G772" s="225" t="str">
        <f>IFERROR(VLOOKUP(A772,PLAN!B:AA,10,0),"")</f>
        <v/>
      </c>
      <c r="H772" s="225" t="str">
        <f>IFERROR(VLOOKUP(A772,PLAN!B:AA,11,0),"")</f>
        <v/>
      </c>
      <c r="I772" s="225" t="str">
        <f>IFERROR(VLOOKUP(A772,PLAN!B:AA,12,0),"")</f>
        <v/>
      </c>
      <c r="J772" s="225" t="str">
        <f>IFERROR(VLOOKUP(A772,PLAN!B:AA,15,0),"")</f>
        <v/>
      </c>
      <c r="K772" s="225" t="str">
        <f>IFERROR(VLOOKUP(A772,PLAN!B:AA,23,0),"")</f>
        <v/>
      </c>
      <c r="L772" s="227" t="str">
        <f>IFERROR(VLOOKUP(A772,PLAN!B:AA,24,0),"")</f>
        <v/>
      </c>
      <c r="M772" s="225" t="str">
        <f>IFERROR(VLOOKUP(A772,PLAN!B:AA,3,0),"")</f>
        <v/>
      </c>
      <c r="N772" s="225" t="str">
        <f>IFERROR(VLOOKUP(A772,PLAN!B:AA,2,0),"")</f>
        <v/>
      </c>
      <c r="O772" s="290" t="s">
        <v>3082</v>
      </c>
      <c r="P772" s="337" t="s">
        <v>3083</v>
      </c>
      <c r="Q772" s="154">
        <f>I769-Q769-Q770-Q771</f>
        <v>73</v>
      </c>
      <c r="R772" s="231" t="str">
        <f>IFERROR(VLOOKUP(P772,[6]Sheet1!$F:$I,4,),"")</f>
        <v/>
      </c>
      <c r="S772" s="232" t="str">
        <f>IFERROR(VLOOKUP(A772,PLAN!B:AA,19,0),"")</f>
        <v/>
      </c>
      <c r="T772" s="225" t="str">
        <f>IFERROR(VLOOKUP(A772,PLAN!B:AA,20,0),"")</f>
        <v/>
      </c>
      <c r="U772" s="233"/>
      <c r="V772" s="165"/>
      <c r="W772" s="234" t="s">
        <v>45</v>
      </c>
      <c r="X772" s="164"/>
      <c r="Y772" s="148"/>
      <c r="Z772" s="338">
        <v>46237</v>
      </c>
    </row>
    <row r="773" spans="1:26" s="163" customFormat="1" ht="21.6" hidden="1" customHeight="1">
      <c r="A773" s="177" t="str">
        <f t="shared" si="23"/>
        <v>Aug20-05</v>
      </c>
      <c r="B773" s="225">
        <f>IFERROR(VLOOKUP(A773,PLAN!B:AA,5,0),"")</f>
        <v>11134538</v>
      </c>
      <c r="C773" s="225" t="str">
        <f>IFERROR(VLOOKUP(A773,PLAN!B:AA,6,0),"")</f>
        <v>1831103-J-A</v>
      </c>
      <c r="D773" s="225" t="str">
        <f>IFERROR(VLOOKUP(A773,PLAN!B:AA,7,0),"")</f>
        <v>WCKV180-14C CN</v>
      </c>
      <c r="E773" s="225" t="str">
        <f>IFERROR(VLOOKUP(A773,PLAN!B:AA,4,0),"")</f>
        <v>1001929949</v>
      </c>
      <c r="F773" s="226">
        <f>IFERROR(VLOOKUP(A773,PLAN!B:AA,9,0),"")</f>
        <v>46254</v>
      </c>
      <c r="G773" s="225" t="str">
        <f>IFERROR(VLOOKUP(A773,PLAN!B:AA,10,0),"")</f>
        <v>0103579542</v>
      </c>
      <c r="H773" s="225" t="str">
        <f>IFERROR(VLOOKUP(A773,PLAN!B:AA,11,0),"")</f>
        <v>260727A52A</v>
      </c>
      <c r="I773" s="225">
        <f>IFERROR(VLOOKUP(A773,PLAN!B:AA,12,0),"")</f>
        <v>660</v>
      </c>
      <c r="J773" s="225" t="str">
        <f>IFERROR(VLOOKUP(A773,PLAN!B:AA,15,0),"")</f>
        <v>China</v>
      </c>
      <c r="K773" s="225">
        <f>IFERROR(VLOOKUP(A773,PLAN!B:AA,23,0),"")</f>
        <v>0</v>
      </c>
      <c r="L773" s="227">
        <f>IFERROR(VLOOKUP(A773,PLAN!B:AA,24,0),"")</f>
        <v>0</v>
      </c>
      <c r="M773" s="225" t="str">
        <f>IFERROR(VLOOKUP(A773,PLAN!B:AA,3,0),"")</f>
        <v>2332556-0-C-CN</v>
      </c>
      <c r="N773" s="225">
        <f>IFERROR(VLOOKUP(A773,PLAN!B:AA,2,0),"")</f>
        <v>12125130</v>
      </c>
      <c r="O773" s="290" t="s">
        <v>396</v>
      </c>
      <c r="P773" s="337" t="s">
        <v>397</v>
      </c>
      <c r="Q773" s="154">
        <v>205</v>
      </c>
      <c r="R773" s="231" t="str">
        <f>IFERROR(VLOOKUP(P773,[6]Sheet1!$F:$I,4,),"")</f>
        <v/>
      </c>
      <c r="S773" s="232">
        <f>IFERROR(VLOOKUP(A773,PLAN!B:AA,19,0),"")</f>
        <v>46237</v>
      </c>
      <c r="T773" s="225" t="str">
        <f>IFERROR(VLOOKUP(A773,PLAN!B:AA,20,0),"")</f>
        <v>M6</v>
      </c>
      <c r="U773" s="233"/>
      <c r="V773" s="165"/>
      <c r="W773" s="234" t="str">
        <f>IFERROR(VLOOKUP(A773,PLAN!B:AB,21,),"")</f>
        <v>F2</v>
      </c>
      <c r="X773" s="164"/>
      <c r="Y773" s="148" t="s">
        <v>2981</v>
      </c>
      <c r="Z773" s="338">
        <f>VLOOKUP(Y773,PLAN!B:AI,19,0)</f>
        <v>46237</v>
      </c>
    </row>
    <row r="774" spans="1:26" s="163" customFormat="1" ht="21.6" hidden="1" customHeight="1">
      <c r="A774" s="177">
        <f t="shared" si="23"/>
        <v>0</v>
      </c>
      <c r="B774" s="225" t="str">
        <f>IFERROR(VLOOKUP(A774,PLAN!B:AA,5,0),"")</f>
        <v/>
      </c>
      <c r="C774" s="225" t="str">
        <f>IFERROR(VLOOKUP(A774,PLAN!B:AA,6,0),"")</f>
        <v/>
      </c>
      <c r="D774" s="225" t="str">
        <f>IFERROR(VLOOKUP(A774,PLAN!B:AA,7,0),"")</f>
        <v/>
      </c>
      <c r="E774" s="225" t="str">
        <f>IFERROR(VLOOKUP(A774,PLAN!B:AA,4,0),"")</f>
        <v/>
      </c>
      <c r="F774" s="226" t="str">
        <f>IFERROR(VLOOKUP(A774,PLAN!B:AA,9,0),"")</f>
        <v/>
      </c>
      <c r="G774" s="225" t="str">
        <f>IFERROR(VLOOKUP(A774,PLAN!B:AA,10,0),"")</f>
        <v/>
      </c>
      <c r="H774" s="225" t="str">
        <f>IFERROR(VLOOKUP(A774,PLAN!B:AA,11,0),"")</f>
        <v/>
      </c>
      <c r="I774" s="225" t="str">
        <f>IFERROR(VLOOKUP(A774,PLAN!B:AA,12,0),"")</f>
        <v/>
      </c>
      <c r="J774" s="225" t="str">
        <f>IFERROR(VLOOKUP(A774,PLAN!B:AA,15,0),"")</f>
        <v/>
      </c>
      <c r="K774" s="225" t="str">
        <f>IFERROR(VLOOKUP(A774,PLAN!B:AA,23,0),"")</f>
        <v/>
      </c>
      <c r="L774" s="227" t="str">
        <f>IFERROR(VLOOKUP(A774,PLAN!B:AA,24,0),"")</f>
        <v/>
      </c>
      <c r="M774" s="225" t="str">
        <f>IFERROR(VLOOKUP(A774,PLAN!B:AA,3,0),"")</f>
        <v/>
      </c>
      <c r="N774" s="225" t="str">
        <f>IFERROR(VLOOKUP(A774,PLAN!B:AA,2,0),"")</f>
        <v/>
      </c>
      <c r="O774" s="290" t="s">
        <v>3084</v>
      </c>
      <c r="P774" s="337" t="s">
        <v>3085</v>
      </c>
      <c r="Q774" s="154">
        <v>215</v>
      </c>
      <c r="R774" s="231" t="str">
        <f>IFERROR(VLOOKUP(P774,[6]Sheet1!$F:$I,4,),"")</f>
        <v/>
      </c>
      <c r="S774" s="232" t="str">
        <f>IFERROR(VLOOKUP(A774,PLAN!B:AA,19,0),"")</f>
        <v/>
      </c>
      <c r="T774" s="225" t="str">
        <f>IFERROR(VLOOKUP(A774,PLAN!B:AA,20,0),"")</f>
        <v/>
      </c>
      <c r="U774" s="233"/>
      <c r="V774" s="165"/>
      <c r="W774" s="234" t="s">
        <v>45</v>
      </c>
      <c r="X774" s="164"/>
      <c r="Y774" s="148"/>
      <c r="Z774" s="338">
        <v>46237</v>
      </c>
    </row>
    <row r="775" spans="1:26" s="163" customFormat="1" ht="21.6" hidden="1" customHeight="1">
      <c r="A775" s="177">
        <f t="shared" si="23"/>
        <v>0</v>
      </c>
      <c r="B775" s="225" t="str">
        <f>IFERROR(VLOOKUP(A775,PLAN!B:AA,5,0),"")</f>
        <v/>
      </c>
      <c r="C775" s="225" t="str">
        <f>IFERROR(VLOOKUP(A775,PLAN!B:AA,6,0),"")</f>
        <v/>
      </c>
      <c r="D775" s="225" t="str">
        <f>IFERROR(VLOOKUP(A775,PLAN!B:AA,7,0),"")</f>
        <v/>
      </c>
      <c r="E775" s="225" t="str">
        <f>IFERROR(VLOOKUP(A775,PLAN!B:AA,4,0),"")</f>
        <v/>
      </c>
      <c r="F775" s="226" t="str">
        <f>IFERROR(VLOOKUP(A775,PLAN!B:AA,9,0),"")</f>
        <v/>
      </c>
      <c r="G775" s="225" t="str">
        <f>IFERROR(VLOOKUP(A775,PLAN!B:AA,10,0),"")</f>
        <v/>
      </c>
      <c r="H775" s="225" t="str">
        <f>IFERROR(VLOOKUP(A775,PLAN!B:AA,11,0),"")</f>
        <v/>
      </c>
      <c r="I775" s="225" t="str">
        <f>IFERROR(VLOOKUP(A775,PLAN!B:AA,12,0),"")</f>
        <v/>
      </c>
      <c r="J775" s="225" t="str">
        <f>IFERROR(VLOOKUP(A775,PLAN!B:AA,15,0),"")</f>
        <v/>
      </c>
      <c r="K775" s="225" t="str">
        <f>IFERROR(VLOOKUP(A775,PLAN!B:AA,23,0),"")</f>
        <v/>
      </c>
      <c r="L775" s="227" t="str">
        <f>IFERROR(VLOOKUP(A775,PLAN!B:AA,24,0),"")</f>
        <v/>
      </c>
      <c r="M775" s="225" t="str">
        <f>IFERROR(VLOOKUP(A775,PLAN!B:AA,3,0),"")</f>
        <v/>
      </c>
      <c r="N775" s="225" t="str">
        <f>IFERROR(VLOOKUP(A775,PLAN!B:AA,2,0),"")</f>
        <v/>
      </c>
      <c r="O775" s="290" t="s">
        <v>3086</v>
      </c>
      <c r="P775" s="257" t="s">
        <v>3087</v>
      </c>
      <c r="Q775" s="154">
        <v>215</v>
      </c>
      <c r="R775" s="231" t="str">
        <f>IFERROR(VLOOKUP(P775,[6]Sheet1!$F:$I,4,),"")</f>
        <v/>
      </c>
      <c r="S775" s="232" t="str">
        <f>IFERROR(VLOOKUP(A775,PLAN!B:AA,19,0),"")</f>
        <v/>
      </c>
      <c r="T775" s="225" t="str">
        <f>IFERROR(VLOOKUP(A775,PLAN!B:AA,20,0),"")</f>
        <v/>
      </c>
      <c r="U775" s="233"/>
      <c r="V775" s="165"/>
      <c r="W775" s="234" t="s">
        <v>45</v>
      </c>
      <c r="X775" s="164"/>
      <c r="Y775" s="148"/>
      <c r="Z775" s="338">
        <v>46237</v>
      </c>
    </row>
    <row r="776" spans="1:26" s="163" customFormat="1" ht="21.6" hidden="1" customHeight="1">
      <c r="A776" s="177">
        <f t="shared" si="23"/>
        <v>0</v>
      </c>
      <c r="B776" s="225" t="str">
        <f>IFERROR(VLOOKUP(A776,PLAN!B:AA,5,0),"")</f>
        <v/>
      </c>
      <c r="C776" s="225" t="str">
        <f>IFERROR(VLOOKUP(A776,PLAN!B:AA,6,0),"")</f>
        <v/>
      </c>
      <c r="D776" s="225" t="str">
        <f>IFERROR(VLOOKUP(A776,PLAN!B:AA,7,0),"")</f>
        <v/>
      </c>
      <c r="E776" s="225" t="str">
        <f>IFERROR(VLOOKUP(A776,PLAN!B:AA,4,0),"")</f>
        <v/>
      </c>
      <c r="F776" s="226" t="str">
        <f>IFERROR(VLOOKUP(A776,PLAN!B:AA,9,0),"")</f>
        <v/>
      </c>
      <c r="G776" s="225" t="str">
        <f>IFERROR(VLOOKUP(A776,PLAN!B:AA,10,0),"")</f>
        <v/>
      </c>
      <c r="H776" s="225" t="str">
        <f>IFERROR(VLOOKUP(A776,PLAN!B:AA,11,0),"")</f>
        <v/>
      </c>
      <c r="I776" s="225" t="str">
        <f>IFERROR(VLOOKUP(A776,PLAN!B:AA,12,0),"")</f>
        <v/>
      </c>
      <c r="J776" s="225" t="str">
        <f>IFERROR(VLOOKUP(A776,PLAN!B:AA,15,0),"")</f>
        <v/>
      </c>
      <c r="K776" s="225" t="str">
        <f>IFERROR(VLOOKUP(A776,PLAN!B:AA,23,0),"")</f>
        <v/>
      </c>
      <c r="L776" s="227" t="str">
        <f>IFERROR(VLOOKUP(A776,PLAN!B:AA,24,0),"")</f>
        <v/>
      </c>
      <c r="M776" s="225" t="str">
        <f>IFERROR(VLOOKUP(A776,PLAN!B:AA,3,0),"")</f>
        <v/>
      </c>
      <c r="N776" s="225" t="str">
        <f>IFERROR(VLOOKUP(A776,PLAN!B:AA,2,0),"")</f>
        <v/>
      </c>
      <c r="O776" s="290" t="s">
        <v>3088</v>
      </c>
      <c r="P776" s="337" t="s">
        <v>3089</v>
      </c>
      <c r="Q776" s="154">
        <f>I773-Q773-Q774-Q775</f>
        <v>25</v>
      </c>
      <c r="R776" s="231" t="str">
        <f>IFERROR(VLOOKUP(P776,[6]Sheet1!$F:$I,4,),"")</f>
        <v>N2-08</v>
      </c>
      <c r="S776" s="232" t="str">
        <f>IFERROR(VLOOKUP(A776,PLAN!B:AA,19,0),"")</f>
        <v/>
      </c>
      <c r="T776" s="225" t="str">
        <f>IFERROR(VLOOKUP(A776,PLAN!B:AA,20,0),"")</f>
        <v/>
      </c>
      <c r="U776" s="233"/>
      <c r="V776" s="165"/>
      <c r="W776" s="234" t="s">
        <v>45</v>
      </c>
      <c r="X776" s="164"/>
      <c r="Y776" s="148"/>
      <c r="Z776" s="338">
        <v>46237</v>
      </c>
    </row>
    <row r="777" spans="1:26" s="163" customFormat="1" ht="21.6" hidden="1" customHeight="1">
      <c r="A777" s="177" t="str">
        <f t="shared" si="23"/>
        <v>Aug20-06</v>
      </c>
      <c r="B777" s="225">
        <f>IFERROR(VLOOKUP(A777,PLAN!B:AA,5,0),"")</f>
        <v>11134536</v>
      </c>
      <c r="C777" s="225" t="str">
        <f>IFERROR(VLOOKUP(A777,PLAN!B:AA,6,0),"")</f>
        <v>1831068-K-A</v>
      </c>
      <c r="D777" s="225" t="str">
        <f>IFERROR(VLOOKUP(A777,PLAN!B:AA,7,0),"")</f>
        <v>WAIN-CKI-200-RC CN</v>
      </c>
      <c r="E777" s="225" t="str">
        <f>IFERROR(VLOOKUP(A777,PLAN!B:AA,4,0),"")</f>
        <v>1001929950</v>
      </c>
      <c r="F777" s="226">
        <f>IFERROR(VLOOKUP(A777,PLAN!B:AA,9,0),"")</f>
        <v>46254</v>
      </c>
      <c r="G777" s="225" t="str">
        <f>IFERROR(VLOOKUP(A777,PLAN!B:AA,10,0),"")</f>
        <v>0103579543</v>
      </c>
      <c r="H777" s="225" t="str">
        <f>IFERROR(VLOOKUP(A777,PLAN!B:AA,11,0),"")</f>
        <v>260727A53A</v>
      </c>
      <c r="I777" s="225">
        <f>IFERROR(VLOOKUP(A777,PLAN!B:AA,12,0),"")</f>
        <v>50</v>
      </c>
      <c r="J777" s="225" t="str">
        <f>IFERROR(VLOOKUP(A777,PLAN!B:AA,15,0),"")</f>
        <v>China</v>
      </c>
      <c r="K777" s="225">
        <f>IFERROR(VLOOKUP(A777,PLAN!B:AA,23,0),"")</f>
        <v>0</v>
      </c>
      <c r="L777" s="227">
        <f>IFERROR(VLOOKUP(A777,PLAN!B:AA,24,0),"")</f>
        <v>0</v>
      </c>
      <c r="M777" s="225" t="str">
        <f>IFERROR(VLOOKUP(A777,PLAN!B:AA,3,0),"")</f>
        <v>2332553-0-C-CN</v>
      </c>
      <c r="N777" s="225">
        <f>IFERROR(VLOOKUP(A777,PLAN!B:AA,2,0),"")</f>
        <v>12125127</v>
      </c>
      <c r="O777" s="228" t="s">
        <v>398</v>
      </c>
      <c r="P777" s="257" t="s">
        <v>399</v>
      </c>
      <c r="Q777" s="337">
        <f t="shared" si="39"/>
        <v>50</v>
      </c>
      <c r="R777" s="231" t="str">
        <f>IFERROR(VLOOKUP(P777,[6]Sheet1!$F:$I,4,),"")</f>
        <v>N3-16</v>
      </c>
      <c r="S777" s="232">
        <f>IFERROR(VLOOKUP(A777,PLAN!B:AA,19,0),"")</f>
        <v>46237</v>
      </c>
      <c r="T777" s="225" t="str">
        <f>IFERROR(VLOOKUP(A777,PLAN!B:AA,20,0),"")</f>
        <v>M6</v>
      </c>
      <c r="U777" s="233"/>
      <c r="V777" s="165"/>
      <c r="W777" s="234" t="str">
        <f>IFERROR(VLOOKUP(A777,PLAN!B:AB,21,),"")</f>
        <v>F2</v>
      </c>
      <c r="X777" s="164"/>
      <c r="Y777" s="148" t="s">
        <v>2999</v>
      </c>
      <c r="Z777" s="338">
        <f>VLOOKUP(Y777,PLAN!B:AI,19,0)</f>
        <v>46237</v>
      </c>
    </row>
    <row r="778" spans="1:26" s="163" customFormat="1" ht="21.6" hidden="1" customHeight="1">
      <c r="A778" s="177" t="str">
        <f t="shared" si="23"/>
        <v>Aug20-07</v>
      </c>
      <c r="B778" s="225">
        <f>IFERROR(VLOOKUP(A778,PLAN!B:AA,5,0),"")</f>
        <v>11134537</v>
      </c>
      <c r="C778" s="225" t="str">
        <f>IFERROR(VLOOKUP(A778,PLAN!B:AA,6,0),"")</f>
        <v>1831069-K-AK</v>
      </c>
      <c r="D778" s="225" t="str">
        <f>IFERROR(VLOOKUP(A778,PLAN!B:AA,7,0),"")</f>
        <v>WAIN-CKI-300-RC CN</v>
      </c>
      <c r="E778" s="225" t="str">
        <f>IFERROR(VLOOKUP(A778,PLAN!B:AA,4,0),"")</f>
        <v>1001929951</v>
      </c>
      <c r="F778" s="226">
        <f>IFERROR(VLOOKUP(A778,PLAN!B:AA,9,0),"")</f>
        <v>46254</v>
      </c>
      <c r="G778" s="225" t="str">
        <f>IFERROR(VLOOKUP(A778,PLAN!B:AA,10,0),"")</f>
        <v>0103579544</v>
      </c>
      <c r="H778" s="225" t="str">
        <f>IFERROR(VLOOKUP(A778,PLAN!B:AA,11,0),"")</f>
        <v>260727A54A</v>
      </c>
      <c r="I778" s="225">
        <f>IFERROR(VLOOKUP(A778,PLAN!B:AA,12,0),"")</f>
        <v>30</v>
      </c>
      <c r="J778" s="225" t="str">
        <f>IFERROR(VLOOKUP(A778,PLAN!B:AA,15,0),"")</f>
        <v>China</v>
      </c>
      <c r="K778" s="225">
        <f>IFERROR(VLOOKUP(A778,PLAN!B:AA,23,0),"")</f>
        <v>0</v>
      </c>
      <c r="L778" s="227">
        <f>IFERROR(VLOOKUP(A778,PLAN!B:AA,24,0),"")</f>
        <v>0</v>
      </c>
      <c r="M778" s="225" t="str">
        <f>IFERROR(VLOOKUP(A778,PLAN!B:AA,3,0),"")</f>
        <v>2332555-0-C-CN</v>
      </c>
      <c r="N778" s="225">
        <f>IFERROR(VLOOKUP(A778,PLAN!B:AA,2,0),"")</f>
        <v>12125129</v>
      </c>
      <c r="O778" s="290" t="s">
        <v>3090</v>
      </c>
      <c r="P778" s="337" t="s">
        <v>3091</v>
      </c>
      <c r="Q778" s="154">
        <v>29</v>
      </c>
      <c r="R778" s="231" t="str">
        <f>IFERROR(VLOOKUP(P778,[6]Sheet1!$F:$I,4,),"")</f>
        <v/>
      </c>
      <c r="S778" s="232">
        <f>IFERROR(VLOOKUP(A778,PLAN!B:AA,19,0),"")</f>
        <v>46237</v>
      </c>
      <c r="T778" s="225" t="str">
        <f>IFERROR(VLOOKUP(A778,PLAN!B:AA,20,0),"")</f>
        <v>M6</v>
      </c>
      <c r="U778" s="233"/>
      <c r="V778" s="165"/>
      <c r="W778" s="234" t="str">
        <f>IFERROR(VLOOKUP(A778,PLAN!B:AB,21,),"")</f>
        <v>F2</v>
      </c>
      <c r="X778" s="164"/>
      <c r="Y778" s="148" t="s">
        <v>3000</v>
      </c>
      <c r="Z778" s="338">
        <f>VLOOKUP(Y778,PLAN!B:AI,19,0)</f>
        <v>46237</v>
      </c>
    </row>
    <row r="779" spans="1:26" s="163" customFormat="1" ht="21.6" hidden="1" customHeight="1">
      <c r="A779" s="177">
        <f t="shared" si="23"/>
        <v>0</v>
      </c>
      <c r="B779" s="225" t="str">
        <f>IFERROR(VLOOKUP(A779,PLAN!B:AA,5,0),"")</f>
        <v/>
      </c>
      <c r="C779" s="225" t="str">
        <f>IFERROR(VLOOKUP(A779,PLAN!B:AA,6,0),"")</f>
        <v/>
      </c>
      <c r="D779" s="225" t="str">
        <f>IFERROR(VLOOKUP(A779,PLAN!B:AA,7,0),"")</f>
        <v/>
      </c>
      <c r="E779" s="225" t="str">
        <f>IFERROR(VLOOKUP(A779,PLAN!B:AA,4,0),"")</f>
        <v/>
      </c>
      <c r="F779" s="226" t="str">
        <f>IFERROR(VLOOKUP(A779,PLAN!B:AA,9,0),"")</f>
        <v/>
      </c>
      <c r="G779" s="225" t="str">
        <f>IFERROR(VLOOKUP(A779,PLAN!B:AA,10,0),"")</f>
        <v/>
      </c>
      <c r="H779" s="225" t="str">
        <f>IFERROR(VLOOKUP(A779,PLAN!B:AA,11,0),"")</f>
        <v/>
      </c>
      <c r="I779" s="225" t="str">
        <f>IFERROR(VLOOKUP(A779,PLAN!B:AA,12,0),"")</f>
        <v/>
      </c>
      <c r="J779" s="225" t="str">
        <f>IFERROR(VLOOKUP(A779,PLAN!B:AA,15,0),"")</f>
        <v/>
      </c>
      <c r="K779" s="225" t="str">
        <f>IFERROR(VLOOKUP(A779,PLAN!B:AA,23,0),"")</f>
        <v/>
      </c>
      <c r="L779" s="227" t="str">
        <f>IFERROR(VLOOKUP(A779,PLAN!B:AA,24,0),"")</f>
        <v/>
      </c>
      <c r="M779" s="225" t="str">
        <f>IFERROR(VLOOKUP(A779,PLAN!B:AA,3,0),"")</f>
        <v/>
      </c>
      <c r="N779" s="225" t="str">
        <f>IFERROR(VLOOKUP(A779,PLAN!B:AA,2,0),"")</f>
        <v/>
      </c>
      <c r="O779" s="290" t="s">
        <v>3092</v>
      </c>
      <c r="P779" s="337" t="s">
        <v>3093</v>
      </c>
      <c r="Q779" s="154">
        <f>I778-Q778</f>
        <v>1</v>
      </c>
      <c r="R779" s="231" t="str">
        <f>IFERROR(VLOOKUP(P779,[6]Sheet1!$F:$I,4,),"")</f>
        <v>P104</v>
      </c>
      <c r="S779" s="232" t="str">
        <f>IFERROR(VLOOKUP(A779,PLAN!B:AA,19,0),"")</f>
        <v/>
      </c>
      <c r="T779" s="225" t="str">
        <f>IFERROR(VLOOKUP(A779,PLAN!B:AA,20,0),"")</f>
        <v/>
      </c>
      <c r="U779" s="233"/>
      <c r="V779" s="165"/>
      <c r="W779" s="234" t="s">
        <v>45</v>
      </c>
      <c r="X779" s="164"/>
      <c r="Y779" s="148"/>
      <c r="Z779" s="338">
        <v>46237</v>
      </c>
    </row>
    <row r="780" spans="1:26" s="163" customFormat="1" ht="21.6" hidden="1" customHeight="1">
      <c r="A780" s="177" t="str">
        <f t="shared" si="23"/>
        <v>Aug20-08</v>
      </c>
      <c r="B780" s="225">
        <f>IFERROR(VLOOKUP(A780,PLAN!B:AA,5,0),"")</f>
        <v>11134558</v>
      </c>
      <c r="C780" s="225" t="str">
        <f>IFERROR(VLOOKUP(A780,PLAN!B:AA,6,0),"")</f>
        <v>1931123-F-A</v>
      </c>
      <c r="D780" s="225" t="str">
        <f>IFERROR(VLOOKUP(A780,PLAN!B:AA,7,0),"")</f>
        <v>WAIN-CKI-200-BS CN</v>
      </c>
      <c r="E780" s="225" t="str">
        <f>IFERROR(VLOOKUP(A780,PLAN!B:AA,4,0),"")</f>
        <v>1001929952</v>
      </c>
      <c r="F780" s="226">
        <f>IFERROR(VLOOKUP(A780,PLAN!B:AA,9,0),"")</f>
        <v>46254</v>
      </c>
      <c r="G780" s="225" t="str">
        <f>IFERROR(VLOOKUP(A780,PLAN!B:AA,10,0),"")</f>
        <v>0103579545</v>
      </c>
      <c r="H780" s="225" t="str">
        <f>IFERROR(VLOOKUP(A780,PLAN!B:AA,11,0),"")</f>
        <v>260727A55A</v>
      </c>
      <c r="I780" s="225">
        <f>IFERROR(VLOOKUP(A780,PLAN!B:AA,12,0),"")</f>
        <v>120</v>
      </c>
      <c r="J780" s="225" t="str">
        <f>IFERROR(VLOOKUP(A780,PLAN!B:AA,15,0),"")</f>
        <v>China</v>
      </c>
      <c r="K780" s="225">
        <f>IFERROR(VLOOKUP(A780,PLAN!B:AA,23,0),"")</f>
        <v>0</v>
      </c>
      <c r="L780" s="227">
        <f>IFERROR(VLOOKUP(A780,PLAN!B:AA,24,0),"")</f>
        <v>0</v>
      </c>
      <c r="M780" s="225" t="str">
        <f>IFERROR(VLOOKUP(A780,PLAN!B:AA,3,0),"")</f>
        <v>2332558-0-C-CN</v>
      </c>
      <c r="N780" s="225">
        <f>IFERROR(VLOOKUP(A780,PLAN!B:AA,2,0),"")</f>
        <v>12125132</v>
      </c>
      <c r="O780" s="290" t="s">
        <v>394</v>
      </c>
      <c r="P780" s="337" t="s">
        <v>395</v>
      </c>
      <c r="Q780" s="154">
        <v>73</v>
      </c>
      <c r="R780" s="231" t="str">
        <f>IFERROR(VLOOKUP(P780,[6]Sheet1!$F:$I,4,),"")</f>
        <v/>
      </c>
      <c r="S780" s="232">
        <f>IFERROR(VLOOKUP(A780,PLAN!B:AA,19,0),"")</f>
        <v>46237</v>
      </c>
      <c r="T780" s="225" t="str">
        <f>IFERROR(VLOOKUP(A780,PLAN!B:AA,20,0),"")</f>
        <v>M6</v>
      </c>
      <c r="U780" s="233"/>
      <c r="V780" s="165"/>
      <c r="W780" s="234" t="str">
        <f>IFERROR(VLOOKUP(A780,PLAN!B:AB,21,),"")</f>
        <v>F2</v>
      </c>
      <c r="X780" s="164"/>
      <c r="Y780" s="148" t="s">
        <v>3001</v>
      </c>
      <c r="Z780" s="338">
        <f>VLOOKUP(Y780,PLAN!B:AI,19,0)</f>
        <v>46237</v>
      </c>
    </row>
    <row r="781" spans="1:26" s="163" customFormat="1" ht="21.6" hidden="1" customHeight="1">
      <c r="A781" s="177">
        <f t="shared" si="23"/>
        <v>0</v>
      </c>
      <c r="B781" s="225" t="str">
        <f>IFERROR(VLOOKUP(A781,PLAN!B:AA,5,0),"")</f>
        <v/>
      </c>
      <c r="C781" s="225" t="str">
        <f>IFERROR(VLOOKUP(A781,PLAN!B:AA,6,0),"")</f>
        <v/>
      </c>
      <c r="D781" s="225" t="str">
        <f>IFERROR(VLOOKUP(A781,PLAN!B:AA,7,0),"")</f>
        <v/>
      </c>
      <c r="E781" s="225" t="str">
        <f>IFERROR(VLOOKUP(A781,PLAN!B:AA,4,0),"")</f>
        <v/>
      </c>
      <c r="F781" s="226" t="str">
        <f>IFERROR(VLOOKUP(A781,PLAN!B:AA,9,0),"")</f>
        <v/>
      </c>
      <c r="G781" s="225" t="str">
        <f>IFERROR(VLOOKUP(A781,PLAN!B:AA,10,0),"")</f>
        <v/>
      </c>
      <c r="H781" s="225" t="str">
        <f>IFERROR(VLOOKUP(A781,PLAN!B:AA,11,0),"")</f>
        <v/>
      </c>
      <c r="I781" s="225" t="str">
        <f>IFERROR(VLOOKUP(A781,PLAN!B:AA,12,0),"")</f>
        <v/>
      </c>
      <c r="J781" s="225" t="str">
        <f>IFERROR(VLOOKUP(A781,PLAN!B:AA,15,0),"")</f>
        <v/>
      </c>
      <c r="K781" s="225" t="str">
        <f>IFERROR(VLOOKUP(A781,PLAN!B:AA,23,0),"")</f>
        <v/>
      </c>
      <c r="L781" s="227" t="str">
        <f>IFERROR(VLOOKUP(A781,PLAN!B:AA,24,0),"")</f>
        <v/>
      </c>
      <c r="M781" s="225" t="str">
        <f>IFERROR(VLOOKUP(A781,PLAN!B:AA,3,0),"")</f>
        <v/>
      </c>
      <c r="N781" s="225" t="str">
        <f>IFERROR(VLOOKUP(A781,PLAN!B:AA,2,0),"")</f>
        <v/>
      </c>
      <c r="O781" s="290" t="s">
        <v>3094</v>
      </c>
      <c r="P781" s="337" t="s">
        <v>3095</v>
      </c>
      <c r="Q781" s="154">
        <f>I780-Q780</f>
        <v>47</v>
      </c>
      <c r="R781" s="231" t="str">
        <f>IFERROR(VLOOKUP(P781,[6]Sheet1!$F:$I,4,),"")</f>
        <v/>
      </c>
      <c r="S781" s="232" t="str">
        <f>IFERROR(VLOOKUP(A781,PLAN!B:AA,19,0),"")</f>
        <v/>
      </c>
      <c r="T781" s="225" t="str">
        <f>IFERROR(VLOOKUP(A781,PLAN!B:AA,20,0),"")</f>
        <v/>
      </c>
      <c r="U781" s="233"/>
      <c r="V781" s="165"/>
      <c r="W781" s="234" t="s">
        <v>45</v>
      </c>
      <c r="X781" s="164"/>
      <c r="Y781" s="148"/>
      <c r="Z781" s="338">
        <v>46237</v>
      </c>
    </row>
    <row r="782" spans="1:26" s="163" customFormat="1" ht="21.6" hidden="1" customHeight="1">
      <c r="A782" s="177" t="str">
        <f t="shared" si="23"/>
        <v>Aug14-17</v>
      </c>
      <c r="B782" s="225">
        <f>IFERROR(VLOOKUP(A782,PLAN!B:AA,5,0),"")</f>
        <v>11134234</v>
      </c>
      <c r="C782" s="225" t="str">
        <f>IFERROR(VLOOKUP(A782,PLAN!B:AA,6,0),"")</f>
        <v>1036066-R-AK</v>
      </c>
      <c r="D782" s="225" t="str">
        <f>IFERROR(VLOOKUP(A782,PLAN!B:AA,7,0),"")</f>
        <v>AGP140002 CN</v>
      </c>
      <c r="E782" s="225" t="str">
        <f>IFERROR(VLOOKUP(A782,PLAN!B:AA,4,0),"")</f>
        <v>1001929953</v>
      </c>
      <c r="F782" s="226">
        <f>IFERROR(VLOOKUP(A782,PLAN!B:AA,9,0),"")</f>
        <v>46248</v>
      </c>
      <c r="G782" s="225" t="str">
        <f>IFERROR(VLOOKUP(A782,PLAN!B:AA,10,0),"")</f>
        <v>0103579546</v>
      </c>
      <c r="H782" s="225" t="str">
        <f>IFERROR(VLOOKUP(A782,PLAN!B:AA,11,0),"")</f>
        <v>260727A56A</v>
      </c>
      <c r="I782" s="225">
        <f>IFERROR(VLOOKUP(A782,PLAN!B:AA,12,0),"")</f>
        <v>1303</v>
      </c>
      <c r="J782" s="225" t="str">
        <f>IFERROR(VLOOKUP(A782,PLAN!B:AA,15,0),"")</f>
        <v>China</v>
      </c>
      <c r="K782" s="225">
        <f>IFERROR(VLOOKUP(A782,PLAN!B:AA,23,0),"")</f>
        <v>3</v>
      </c>
      <c r="L782" s="227">
        <f>IFERROR(VLOOKUP(A782,PLAN!B:AA,24,0),"")</f>
        <v>0</v>
      </c>
      <c r="M782" s="225" t="str">
        <f>IFERROR(VLOOKUP(A782,PLAN!B:AA,3,0),"")</f>
        <v>2332499-0-C-CN</v>
      </c>
      <c r="N782" s="225">
        <f>IFERROR(VLOOKUP(A782,PLAN!B:AA,2,0),"")</f>
        <v>12125073</v>
      </c>
      <c r="O782" s="290" t="s">
        <v>3096</v>
      </c>
      <c r="P782" s="258" t="s">
        <v>3097</v>
      </c>
      <c r="Q782" s="154">
        <v>490</v>
      </c>
      <c r="R782" s="231" t="str">
        <f>IFERROR(VLOOKUP(P782,[6]Sheet1!$F:$I,4,),"")</f>
        <v/>
      </c>
      <c r="S782" s="232">
        <f>IFERROR(VLOOKUP(A782,PLAN!B:AA,19,0),"")</f>
        <v>46237</v>
      </c>
      <c r="T782" s="225" t="str">
        <f>IFERROR(VLOOKUP(A782,PLAN!B:AA,20,0),"")</f>
        <v>M6</v>
      </c>
      <c r="U782" s="233"/>
      <c r="V782" s="165"/>
      <c r="W782" s="234" t="str">
        <f>IFERROR(VLOOKUP(A782,PLAN!B:AB,21,),"")</f>
        <v>F2</v>
      </c>
      <c r="X782" s="164"/>
      <c r="Y782" s="148" t="s">
        <v>2996</v>
      </c>
      <c r="Z782" s="338">
        <f>VLOOKUP(Y782,PLAN!B:AI,19,0)</f>
        <v>46237</v>
      </c>
    </row>
    <row r="783" spans="1:26" s="163" customFormat="1" ht="21.6" hidden="1" customHeight="1">
      <c r="A783" s="177">
        <f t="shared" si="23"/>
        <v>0</v>
      </c>
      <c r="B783" s="225" t="str">
        <f>IFERROR(VLOOKUP(A783,PLAN!B:AA,5,0),"")</f>
        <v/>
      </c>
      <c r="C783" s="225" t="str">
        <f>IFERROR(VLOOKUP(A783,PLAN!B:AA,6,0),"")</f>
        <v/>
      </c>
      <c r="D783" s="225" t="str">
        <f>IFERROR(VLOOKUP(A783,PLAN!B:AA,7,0),"")</f>
        <v/>
      </c>
      <c r="E783" s="225" t="str">
        <f>IFERROR(VLOOKUP(A783,PLAN!B:AA,4,0),"")</f>
        <v/>
      </c>
      <c r="F783" s="226" t="str">
        <f>IFERROR(VLOOKUP(A783,PLAN!B:AA,9,0),"")</f>
        <v/>
      </c>
      <c r="G783" s="225" t="str">
        <f>IFERROR(VLOOKUP(A783,PLAN!B:AA,10,0),"")</f>
        <v/>
      </c>
      <c r="H783" s="225" t="str">
        <f>IFERROR(VLOOKUP(A783,PLAN!B:AA,11,0),"")</f>
        <v/>
      </c>
      <c r="I783" s="225" t="str">
        <f>IFERROR(VLOOKUP(A783,PLAN!B:AA,12,0),"")</f>
        <v/>
      </c>
      <c r="J783" s="225" t="str">
        <f>IFERROR(VLOOKUP(A783,PLAN!B:AA,15,0),"")</f>
        <v/>
      </c>
      <c r="K783" s="225" t="str">
        <f>IFERROR(VLOOKUP(A783,PLAN!B:AA,23,0),"")</f>
        <v/>
      </c>
      <c r="L783" s="227" t="str">
        <f>IFERROR(VLOOKUP(A783,PLAN!B:AA,24,0),"")</f>
        <v/>
      </c>
      <c r="M783" s="225" t="str">
        <f>IFERROR(VLOOKUP(A783,PLAN!B:AA,3,0),"")</f>
        <v/>
      </c>
      <c r="N783" s="225" t="str">
        <f>IFERROR(VLOOKUP(A783,PLAN!B:AA,2,0),"")</f>
        <v/>
      </c>
      <c r="O783" s="290" t="s">
        <v>3098</v>
      </c>
      <c r="P783" s="258" t="s">
        <v>3099</v>
      </c>
      <c r="Q783" s="154">
        <v>490</v>
      </c>
      <c r="R783" s="231" t="str">
        <f>IFERROR(VLOOKUP(P783,[6]Sheet1!$F:$I,4,),"")</f>
        <v/>
      </c>
      <c r="S783" s="232" t="str">
        <f>IFERROR(VLOOKUP(A783,PLAN!B:AA,19,0),"")</f>
        <v/>
      </c>
      <c r="T783" s="225" t="str">
        <f>IFERROR(VLOOKUP(A783,PLAN!B:AA,20,0),"")</f>
        <v/>
      </c>
      <c r="U783" s="233"/>
      <c r="V783" s="165"/>
      <c r="W783" s="234" t="s">
        <v>45</v>
      </c>
      <c r="X783" s="164"/>
      <c r="Y783" s="148"/>
      <c r="Z783" s="338">
        <v>46237</v>
      </c>
    </row>
    <row r="784" spans="1:26" s="163" customFormat="1" ht="21.6" hidden="1" customHeight="1">
      <c r="A784" s="177">
        <f t="shared" si="23"/>
        <v>0</v>
      </c>
      <c r="B784" s="225" t="str">
        <f>IFERROR(VLOOKUP(A784,PLAN!B:AA,5,0),"")</f>
        <v/>
      </c>
      <c r="C784" s="225" t="str">
        <f>IFERROR(VLOOKUP(A784,PLAN!B:AA,6,0),"")</f>
        <v/>
      </c>
      <c r="D784" s="225" t="str">
        <f>IFERROR(VLOOKUP(A784,PLAN!B:AA,7,0),"")</f>
        <v/>
      </c>
      <c r="E784" s="225" t="str">
        <f>IFERROR(VLOOKUP(A784,PLAN!B:AA,4,0),"")</f>
        <v/>
      </c>
      <c r="F784" s="226" t="str">
        <f>IFERROR(VLOOKUP(A784,PLAN!B:AA,9,0),"")</f>
        <v/>
      </c>
      <c r="G784" s="225" t="str">
        <f>IFERROR(VLOOKUP(A784,PLAN!B:AA,10,0),"")</f>
        <v/>
      </c>
      <c r="H784" s="225" t="str">
        <f>IFERROR(VLOOKUP(A784,PLAN!B:AA,11,0),"")</f>
        <v/>
      </c>
      <c r="I784" s="225" t="str">
        <f>IFERROR(VLOOKUP(A784,PLAN!B:AA,12,0),"")</f>
        <v/>
      </c>
      <c r="J784" s="225" t="str">
        <f>IFERROR(VLOOKUP(A784,PLAN!B:AA,15,0),"")</f>
        <v/>
      </c>
      <c r="K784" s="225" t="str">
        <f>IFERROR(VLOOKUP(A784,PLAN!B:AA,23,0),"")</f>
        <v/>
      </c>
      <c r="L784" s="227" t="str">
        <f>IFERROR(VLOOKUP(A784,PLAN!B:AA,24,0),"")</f>
        <v/>
      </c>
      <c r="M784" s="225" t="str">
        <f>IFERROR(VLOOKUP(A784,PLAN!B:AA,3,0),"")</f>
        <v/>
      </c>
      <c r="N784" s="225" t="str">
        <f>IFERROR(VLOOKUP(A784,PLAN!B:AA,2,0),"")</f>
        <v/>
      </c>
      <c r="O784" s="290" t="s">
        <v>3100</v>
      </c>
      <c r="P784" s="258" t="s">
        <v>3101</v>
      </c>
      <c r="Q784" s="154">
        <f>I782-Q782-Q783</f>
        <v>323</v>
      </c>
      <c r="R784" s="231" t="str">
        <f>IFERROR(VLOOKUP(P784,[6]Sheet1!$F:$I,4,),"")</f>
        <v/>
      </c>
      <c r="S784" s="232" t="str">
        <f>IFERROR(VLOOKUP(A784,PLAN!B:AA,19,0),"")</f>
        <v/>
      </c>
      <c r="T784" s="225" t="str">
        <f>IFERROR(VLOOKUP(A784,PLAN!B:AA,20,0),"")</f>
        <v/>
      </c>
      <c r="U784" s="233"/>
      <c r="V784" s="165"/>
      <c r="W784" s="234" t="s">
        <v>45</v>
      </c>
      <c r="X784" s="164"/>
      <c r="Y784" s="148"/>
      <c r="Z784" s="338">
        <v>46237</v>
      </c>
    </row>
    <row r="785" spans="1:26" s="163" customFormat="1" ht="21.6" hidden="1" customHeight="1">
      <c r="A785" s="177" t="str">
        <f t="shared" si="23"/>
        <v>Aug14-24</v>
      </c>
      <c r="B785" s="225">
        <f>IFERROR(VLOOKUP(A785,PLAN!B:AA,5,0),"")</f>
        <v>11127226</v>
      </c>
      <c r="C785" s="225" t="str">
        <f>IFERROR(VLOOKUP(A785,PLAN!B:AA,6,0),"")</f>
        <v>2351005-0-A</v>
      </c>
      <c r="D785" s="225" t="str">
        <f>IFERROR(VLOOKUP(A785,PLAN!B:AA,7,0),"")</f>
        <v>TES0018S US</v>
      </c>
      <c r="E785" s="225" t="str">
        <f>IFERROR(VLOOKUP(A785,PLAN!B:AA,4,0),"")</f>
        <v>1001930165</v>
      </c>
      <c r="F785" s="226">
        <f>IFERROR(VLOOKUP(A785,PLAN!B:AA,9,0),"")</f>
        <v>46248</v>
      </c>
      <c r="G785" s="225" t="str">
        <f>IFERROR(VLOOKUP(A785,PLAN!B:AA,10,0),"")</f>
        <v>0103580105</v>
      </c>
      <c r="H785" s="225" t="str">
        <f>IFERROR(VLOOKUP(A785,PLAN!B:AA,11,0),"")</f>
        <v>260727G01A</v>
      </c>
      <c r="I785" s="225">
        <f>IFERROR(VLOOKUP(A785,PLAN!B:AA,12,0),"")</f>
        <v>26</v>
      </c>
      <c r="J785" s="225" t="str">
        <f>IFERROR(VLOOKUP(A785,PLAN!B:AA,15,0),"")</f>
        <v>USA</v>
      </c>
      <c r="K785" s="225">
        <f>IFERROR(VLOOKUP(A785,PLAN!B:AA,23,0),"")</f>
        <v>2</v>
      </c>
      <c r="L785" s="227">
        <f>IFERROR(VLOOKUP(A785,PLAN!B:AA,24,0),"")</f>
        <v>0</v>
      </c>
      <c r="M785" s="225" t="str">
        <f>IFERROR(VLOOKUP(A785,PLAN!B:AA,3,0),"")</f>
        <v>2052002-B-C</v>
      </c>
      <c r="N785" s="225">
        <f>IFERROR(VLOOKUP(A785,PLAN!B:AA,2,0),"")</f>
        <v>12126472</v>
      </c>
      <c r="O785" s="290" t="s">
        <v>3306</v>
      </c>
      <c r="P785" s="257" t="s">
        <v>3307</v>
      </c>
      <c r="Q785" s="154">
        <v>10</v>
      </c>
      <c r="R785" s="231" t="str">
        <f>IFERROR(VLOOKUP(P785,[6]Sheet1!$F:$I,4,),"")</f>
        <v/>
      </c>
      <c r="S785" s="232">
        <f>IFERROR(VLOOKUP(A785,PLAN!B:AA,19,0),"")</f>
        <v>46237</v>
      </c>
      <c r="T785" s="225" t="str">
        <f>IFERROR(VLOOKUP(A785,PLAN!B:AA,20,0),"")</f>
        <v>M7</v>
      </c>
      <c r="U785" s="233"/>
      <c r="V785" s="165"/>
      <c r="W785" s="234" t="str">
        <f>IFERROR(VLOOKUP(A785,PLAN!B:AB,21,),"")</f>
        <v>F2</v>
      </c>
      <c r="X785" s="164"/>
      <c r="Y785" s="148" t="s">
        <v>3170</v>
      </c>
      <c r="Z785" s="338">
        <f>VLOOKUP(Y785,PLAN!B:AI,19,0)</f>
        <v>46237</v>
      </c>
    </row>
    <row r="786" spans="1:26" s="163" customFormat="1" ht="21.6" hidden="1" customHeight="1">
      <c r="A786" s="177"/>
      <c r="B786" s="225"/>
      <c r="C786" s="225"/>
      <c r="D786" s="225"/>
      <c r="E786" s="225"/>
      <c r="F786" s="226"/>
      <c r="G786" s="225"/>
      <c r="H786" s="225"/>
      <c r="I786" s="225"/>
      <c r="J786" s="225"/>
      <c r="K786" s="225"/>
      <c r="L786" s="227"/>
      <c r="M786" s="225"/>
      <c r="N786" s="225"/>
      <c r="O786" s="290" t="s">
        <v>3308</v>
      </c>
      <c r="P786" s="258" t="s">
        <v>3309</v>
      </c>
      <c r="Q786" s="154">
        <f>I785-Q785</f>
        <v>16</v>
      </c>
      <c r="R786" s="231"/>
      <c r="S786" s="232"/>
      <c r="T786" s="225"/>
      <c r="U786" s="233"/>
      <c r="V786" s="165"/>
      <c r="W786" s="234" t="s">
        <v>45</v>
      </c>
      <c r="X786" s="164"/>
      <c r="Y786" s="148"/>
      <c r="Z786" s="338">
        <v>46237</v>
      </c>
    </row>
    <row r="787" spans="1:26" s="163" customFormat="1" ht="21.6" hidden="1" customHeight="1">
      <c r="A787" s="177" t="str">
        <f t="shared" si="23"/>
        <v>Aug14-25</v>
      </c>
      <c r="B787" s="225">
        <f>IFERROR(VLOOKUP(A787,PLAN!B:AA,5,0),"")</f>
        <v>11134977</v>
      </c>
      <c r="C787" s="225" t="str">
        <f>IFERROR(VLOOKUP(A787,PLAN!B:AA,6,0),"")</f>
        <v>1931204-K-A</v>
      </c>
      <c r="D787" s="225" t="str">
        <f>IFERROR(VLOOKUP(A787,PLAN!B:AA,7,0),"")</f>
        <v>E0018450AG-2 JP</v>
      </c>
      <c r="E787" s="225" t="str">
        <f>IFERROR(VLOOKUP(A787,PLAN!B:AA,4,0),"")</f>
        <v>4000017403</v>
      </c>
      <c r="F787" s="226">
        <f>IFERROR(VLOOKUP(A787,PLAN!B:AA,9,0),"")</f>
        <v>46248</v>
      </c>
      <c r="G787" s="225" t="str">
        <f>IFERROR(VLOOKUP(A787,PLAN!B:AA,10,0),"")</f>
        <v>0103580099</v>
      </c>
      <c r="H787" s="225" t="str">
        <f>IFERROR(VLOOKUP(A787,PLAN!B:AA,11,0),"")</f>
        <v>260409S02B</v>
      </c>
      <c r="I787" s="225">
        <f>IFERROR(VLOOKUP(A787,PLAN!B:AA,12,0),"")</f>
        <v>1</v>
      </c>
      <c r="J787" s="225" t="str">
        <f>IFERROR(VLOOKUP(A787,PLAN!B:AA,15,0),"")</f>
        <v>Japan</v>
      </c>
      <c r="K787" s="225">
        <f>IFERROR(VLOOKUP(A787,PLAN!B:AA,23,0),"")</f>
        <v>0</v>
      </c>
      <c r="L787" s="227">
        <f>IFERROR(VLOOKUP(A787,PLAN!B:AA,24,0),"")</f>
        <v>0</v>
      </c>
      <c r="M787" s="225" t="str">
        <f>IFERROR(VLOOKUP(A787,PLAN!B:AA,3,0),"")</f>
        <v>1931204-J-A</v>
      </c>
      <c r="N787" s="225">
        <f>IFERROR(VLOOKUP(A787,PLAN!B:AA,2,0),"")</f>
        <v>11122028</v>
      </c>
      <c r="O787" s="228" t="s">
        <v>3294</v>
      </c>
      <c r="P787" s="337" t="s">
        <v>3295</v>
      </c>
      <c r="Q787" s="337">
        <f t="shared" ref="Q787:Q822" si="40">I787</f>
        <v>1</v>
      </c>
      <c r="R787" s="231" t="str">
        <f>IFERROR(VLOOKUP(P787,[6]Sheet1!$F:$I,4,),"")</f>
        <v/>
      </c>
      <c r="S787" s="232">
        <f>IFERROR(VLOOKUP(A787,PLAN!B:AA,19,0),"")</f>
        <v>46237</v>
      </c>
      <c r="T787" s="225" t="str">
        <f>IFERROR(VLOOKUP(A787,PLAN!B:AA,20,0),"")</f>
        <v>M7</v>
      </c>
      <c r="U787" s="233"/>
      <c r="V787" s="165"/>
      <c r="W787" s="234" t="str">
        <f>IFERROR(VLOOKUP(A787,PLAN!B:AB,21,),"")</f>
        <v>F2</v>
      </c>
      <c r="X787" s="164"/>
      <c r="Y787" s="148" t="s">
        <v>3171</v>
      </c>
      <c r="Z787" s="338">
        <f>VLOOKUP(Y787,PLAN!B:AI,19,0)</f>
        <v>46237</v>
      </c>
    </row>
    <row r="788" spans="1:26" s="163" customFormat="1" ht="21.6" hidden="1" customHeight="1">
      <c r="A788" s="177" t="str">
        <f t="shared" si="23"/>
        <v>Aug14-26</v>
      </c>
      <c r="B788" s="225">
        <f>IFERROR(VLOOKUP(A788,PLAN!B:AA,5,0),"")</f>
        <v>11134977</v>
      </c>
      <c r="C788" s="225" t="str">
        <f>IFERROR(VLOOKUP(A788,PLAN!B:AA,6,0),"")</f>
        <v>1931204-K-A</v>
      </c>
      <c r="D788" s="225" t="str">
        <f>IFERROR(VLOOKUP(A788,PLAN!B:AA,7,0),"")</f>
        <v>E0018450AG-2 JP</v>
      </c>
      <c r="E788" s="225" t="str">
        <f>IFERROR(VLOOKUP(A788,PLAN!B:AA,4,0),"")</f>
        <v>4000017404</v>
      </c>
      <c r="F788" s="226">
        <f>IFERROR(VLOOKUP(A788,PLAN!B:AA,9,0),"")</f>
        <v>46248</v>
      </c>
      <c r="G788" s="225" t="str">
        <f>IFERROR(VLOOKUP(A788,PLAN!B:AA,10,0),"")</f>
        <v>0103580100</v>
      </c>
      <c r="H788" s="225" t="str">
        <f>IFERROR(VLOOKUP(A788,PLAN!B:AA,11,0),"")</f>
        <v>260428S02B</v>
      </c>
      <c r="I788" s="225">
        <f>IFERROR(VLOOKUP(A788,PLAN!B:AA,12,0),"")</f>
        <v>1</v>
      </c>
      <c r="J788" s="225" t="str">
        <f>IFERROR(VLOOKUP(A788,PLAN!B:AA,15,0),"")</f>
        <v>Japan</v>
      </c>
      <c r="K788" s="225">
        <f>IFERROR(VLOOKUP(A788,PLAN!B:AA,23,0),"")</f>
        <v>0</v>
      </c>
      <c r="L788" s="227">
        <f>IFERROR(VLOOKUP(A788,PLAN!B:AA,24,0),"")</f>
        <v>0</v>
      </c>
      <c r="M788" s="225" t="str">
        <f>IFERROR(VLOOKUP(A788,PLAN!B:AA,3,0),"")</f>
        <v>1931204-J-A</v>
      </c>
      <c r="N788" s="225">
        <f>IFERROR(VLOOKUP(A788,PLAN!B:AA,2,0),"")</f>
        <v>11122028</v>
      </c>
      <c r="O788" s="228" t="s">
        <v>3296</v>
      </c>
      <c r="P788" s="337" t="s">
        <v>3297</v>
      </c>
      <c r="Q788" s="337">
        <f t="shared" si="40"/>
        <v>1</v>
      </c>
      <c r="R788" s="231" t="str">
        <f>IFERROR(VLOOKUP(P788,[6]Sheet1!$F:$I,4,),"")</f>
        <v/>
      </c>
      <c r="S788" s="232">
        <f>IFERROR(VLOOKUP(A788,PLAN!B:AA,19,0),"")</f>
        <v>46237</v>
      </c>
      <c r="T788" s="225" t="str">
        <f>IFERROR(VLOOKUP(A788,PLAN!B:AA,20,0),"")</f>
        <v>M7</v>
      </c>
      <c r="U788" s="233"/>
      <c r="V788" s="165"/>
      <c r="W788" s="234" t="str">
        <f>IFERROR(VLOOKUP(A788,PLAN!B:AB,21,),"")</f>
        <v>F2</v>
      </c>
      <c r="X788" s="164"/>
      <c r="Y788" s="148" t="s">
        <v>3172</v>
      </c>
      <c r="Z788" s="338">
        <f>VLOOKUP(Y788,PLAN!B:AI,19,0)</f>
        <v>46237</v>
      </c>
    </row>
    <row r="789" spans="1:26" s="163" customFormat="1" ht="21.6" hidden="1" customHeight="1">
      <c r="A789" s="177" t="str">
        <f t="shared" si="23"/>
        <v>Aug14-27</v>
      </c>
      <c r="B789" s="225">
        <f>IFERROR(VLOOKUP(A789,PLAN!B:AA,5,0),"")</f>
        <v>11134978</v>
      </c>
      <c r="C789" s="225" t="str">
        <f>IFERROR(VLOOKUP(A789,PLAN!B:AA,6,0),"")</f>
        <v>2051001-D-A</v>
      </c>
      <c r="D789" s="225" t="str">
        <f>IFERROR(VLOOKUP(A789,PLAN!B:AA,7,0),"")</f>
        <v>TES0025S JP</v>
      </c>
      <c r="E789" s="225" t="str">
        <f>IFERROR(VLOOKUP(A789,PLAN!B:AA,4,0),"")</f>
        <v>4000017405</v>
      </c>
      <c r="F789" s="226">
        <f>IFERROR(VLOOKUP(A789,PLAN!B:AA,9,0),"")</f>
        <v>46248</v>
      </c>
      <c r="G789" s="225" t="str">
        <f>IFERROR(VLOOKUP(A789,PLAN!B:AA,10,0),"")</f>
        <v>0103580101</v>
      </c>
      <c r="H789" s="225" t="str">
        <f>IFERROR(VLOOKUP(A789,PLAN!B:AA,11,0),"")</f>
        <v>260415G03B</v>
      </c>
      <c r="I789" s="225">
        <f>IFERROR(VLOOKUP(A789,PLAN!B:AA,12,0),"")</f>
        <v>251</v>
      </c>
      <c r="J789" s="225" t="str">
        <f>IFERROR(VLOOKUP(A789,PLAN!B:AA,15,0),"")</f>
        <v>Japan</v>
      </c>
      <c r="K789" s="225">
        <f>IFERROR(VLOOKUP(A789,PLAN!B:AA,23,0),"")</f>
        <v>0</v>
      </c>
      <c r="L789" s="227">
        <f>IFERROR(VLOOKUP(A789,PLAN!B:AA,24,0),"")</f>
        <v>0</v>
      </c>
      <c r="M789" s="225" t="str">
        <f>IFERROR(VLOOKUP(A789,PLAN!B:AA,3,0),"")</f>
        <v>2051001-C-A</v>
      </c>
      <c r="N789" s="225">
        <f>IFERROR(VLOOKUP(A789,PLAN!B:AA,2,0),"")</f>
        <v>11123531</v>
      </c>
      <c r="O789" s="228" t="s">
        <v>3298</v>
      </c>
      <c r="P789" s="337" t="s">
        <v>3299</v>
      </c>
      <c r="Q789" s="337">
        <f t="shared" si="40"/>
        <v>251</v>
      </c>
      <c r="R789" s="231" t="str">
        <f>IFERROR(VLOOKUP(P789,[6]Sheet1!$F:$I,4,),"")</f>
        <v/>
      </c>
      <c r="S789" s="232">
        <f>IFERROR(VLOOKUP(A789,PLAN!B:AA,19,0),"")</f>
        <v>46237</v>
      </c>
      <c r="T789" s="225" t="str">
        <f>IFERROR(VLOOKUP(A789,PLAN!B:AA,20,0),"")</f>
        <v>M7</v>
      </c>
      <c r="U789" s="233"/>
      <c r="V789" s="165"/>
      <c r="W789" s="234" t="str">
        <f>IFERROR(VLOOKUP(A789,PLAN!B:AB,21,),"")</f>
        <v>F2</v>
      </c>
      <c r="X789" s="164"/>
      <c r="Y789" s="148" t="s">
        <v>3173</v>
      </c>
      <c r="Z789" s="338">
        <f>VLOOKUP(Y789,PLAN!B:AI,19,0)</f>
        <v>46237</v>
      </c>
    </row>
    <row r="790" spans="1:26" s="163" customFormat="1" ht="21.6" hidden="1" customHeight="1">
      <c r="A790" s="177" t="str">
        <f t="shared" si="23"/>
        <v>Aug14-28</v>
      </c>
      <c r="B790" s="225">
        <f>IFERROR(VLOOKUP(A790,PLAN!B:AA,5,0),"")</f>
        <v>11134978</v>
      </c>
      <c r="C790" s="225" t="str">
        <f>IFERROR(VLOOKUP(A790,PLAN!B:AA,6,0),"")</f>
        <v>2051001-D-A</v>
      </c>
      <c r="D790" s="225" t="str">
        <f>IFERROR(VLOOKUP(A790,PLAN!B:AA,7,0),"")</f>
        <v>TES0025S JP</v>
      </c>
      <c r="E790" s="225" t="str">
        <f>IFERROR(VLOOKUP(A790,PLAN!B:AA,4,0),"")</f>
        <v>4000017406</v>
      </c>
      <c r="F790" s="226">
        <f>IFERROR(VLOOKUP(A790,PLAN!B:AA,9,0),"")</f>
        <v>46248</v>
      </c>
      <c r="G790" s="225" t="str">
        <f>IFERROR(VLOOKUP(A790,PLAN!B:AA,10,0),"")</f>
        <v>0103580102</v>
      </c>
      <c r="H790" s="225" t="str">
        <f>IFERROR(VLOOKUP(A790,PLAN!B:AA,11,0),"")</f>
        <v>260428G02B</v>
      </c>
      <c r="I790" s="225">
        <f>IFERROR(VLOOKUP(A790,PLAN!B:AA,12,0),"")</f>
        <v>26</v>
      </c>
      <c r="J790" s="225" t="str">
        <f>IFERROR(VLOOKUP(A790,PLAN!B:AA,15,0),"")</f>
        <v>Japan</v>
      </c>
      <c r="K790" s="225">
        <f>IFERROR(VLOOKUP(A790,PLAN!B:AA,23,0),"")</f>
        <v>0</v>
      </c>
      <c r="L790" s="227">
        <f>IFERROR(VLOOKUP(A790,PLAN!B:AA,24,0),"")</f>
        <v>0</v>
      </c>
      <c r="M790" s="225" t="str">
        <f>IFERROR(VLOOKUP(A790,PLAN!B:AA,3,0),"")</f>
        <v>2051001-C-A</v>
      </c>
      <c r="N790" s="225">
        <f>IFERROR(VLOOKUP(A790,PLAN!B:AA,2,0),"")</f>
        <v>11123531</v>
      </c>
      <c r="O790" s="228" t="s">
        <v>3300</v>
      </c>
      <c r="P790" s="337" t="s">
        <v>3301</v>
      </c>
      <c r="Q790" s="337">
        <f t="shared" si="40"/>
        <v>26</v>
      </c>
      <c r="R790" s="231" t="str">
        <f>IFERROR(VLOOKUP(P790,[6]Sheet1!$F:$I,4,),"")</f>
        <v/>
      </c>
      <c r="S790" s="232">
        <f>IFERROR(VLOOKUP(A790,PLAN!B:AA,19,0),"")</f>
        <v>46237</v>
      </c>
      <c r="T790" s="225" t="str">
        <f>IFERROR(VLOOKUP(A790,PLAN!B:AA,20,0),"")</f>
        <v>M7</v>
      </c>
      <c r="U790" s="233"/>
      <c r="V790" s="165"/>
      <c r="W790" s="234" t="str">
        <f>IFERROR(VLOOKUP(A790,PLAN!B:AB,21,),"")</f>
        <v>F2</v>
      </c>
      <c r="X790" s="164"/>
      <c r="Y790" s="148" t="s">
        <v>3174</v>
      </c>
      <c r="Z790" s="338">
        <f>VLOOKUP(Y790,PLAN!B:AI,19,0)</f>
        <v>46237</v>
      </c>
    </row>
    <row r="791" spans="1:26" s="163" customFormat="1" ht="21.6" hidden="1" customHeight="1">
      <c r="A791" s="177" t="str">
        <f t="shared" si="23"/>
        <v>Aug14-29</v>
      </c>
      <c r="B791" s="225">
        <f>IFERROR(VLOOKUP(A791,PLAN!B:AA,5,0),"")</f>
        <v>11134979</v>
      </c>
      <c r="C791" s="225" t="str">
        <f>IFERROR(VLOOKUP(A791,PLAN!B:AA,6,0),"")</f>
        <v>2051002-D-A</v>
      </c>
      <c r="D791" s="225" t="str">
        <f>IFERROR(VLOOKUP(A791,PLAN!B:AA,7,0),"")</f>
        <v>TES0018S JP</v>
      </c>
      <c r="E791" s="225" t="str">
        <f>IFERROR(VLOOKUP(A791,PLAN!B:AA,4,0),"")</f>
        <v>4000017407</v>
      </c>
      <c r="F791" s="226">
        <f>IFERROR(VLOOKUP(A791,PLAN!B:AA,9,0),"")</f>
        <v>46248</v>
      </c>
      <c r="G791" s="225" t="str">
        <f>IFERROR(VLOOKUP(A791,PLAN!B:AA,10,0),"")</f>
        <v>0103580103</v>
      </c>
      <c r="H791" s="225" t="str">
        <f>IFERROR(VLOOKUP(A791,PLAN!B:AA,11,0),"")</f>
        <v>260209G02B</v>
      </c>
      <c r="I791" s="225">
        <f>IFERROR(VLOOKUP(A791,PLAN!B:AA,12,0),"")</f>
        <v>1</v>
      </c>
      <c r="J791" s="225" t="str">
        <f>IFERROR(VLOOKUP(A791,PLAN!B:AA,15,0),"")</f>
        <v>Japan</v>
      </c>
      <c r="K791" s="225">
        <f>IFERROR(VLOOKUP(A791,PLAN!B:AA,23,0),"")</f>
        <v>0</v>
      </c>
      <c r="L791" s="227">
        <f>IFERROR(VLOOKUP(A791,PLAN!B:AA,24,0),"")</f>
        <v>0</v>
      </c>
      <c r="M791" s="225" t="str">
        <f>IFERROR(VLOOKUP(A791,PLAN!B:AA,3,0),"")</f>
        <v>2051002-C-A</v>
      </c>
      <c r="N791" s="225">
        <f>IFERROR(VLOOKUP(A791,PLAN!B:AA,2,0),"")</f>
        <v>11123532</v>
      </c>
      <c r="O791" s="228" t="s">
        <v>3302</v>
      </c>
      <c r="P791" s="337" t="s">
        <v>3303</v>
      </c>
      <c r="Q791" s="337">
        <f t="shared" si="40"/>
        <v>1</v>
      </c>
      <c r="R791" s="231" t="str">
        <f>IFERROR(VLOOKUP(P791,[6]Sheet1!$F:$I,4,),"")</f>
        <v/>
      </c>
      <c r="S791" s="232">
        <f>IFERROR(VLOOKUP(A791,PLAN!B:AA,19,0),"")</f>
        <v>46237</v>
      </c>
      <c r="T791" s="225" t="str">
        <f>IFERROR(VLOOKUP(A791,PLAN!B:AA,20,0),"")</f>
        <v>M7</v>
      </c>
      <c r="U791" s="233"/>
      <c r="V791" s="165"/>
      <c r="W791" s="234" t="str">
        <f>IFERROR(VLOOKUP(A791,PLAN!B:AB,21,),"")</f>
        <v>F2</v>
      </c>
      <c r="X791" s="164"/>
      <c r="Y791" s="148" t="s">
        <v>3175</v>
      </c>
      <c r="Z791" s="338">
        <f>VLOOKUP(Y791,PLAN!B:AI,19,0)</f>
        <v>46237</v>
      </c>
    </row>
    <row r="792" spans="1:26" s="163" customFormat="1" ht="21.6" hidden="1" customHeight="1">
      <c r="A792" s="177" t="str">
        <f t="shared" si="23"/>
        <v>Aug14-30</v>
      </c>
      <c r="B792" s="225">
        <f>IFERROR(VLOOKUP(A792,PLAN!B:AA,5,0),"")</f>
        <v>11134979</v>
      </c>
      <c r="C792" s="225" t="str">
        <f>IFERROR(VLOOKUP(A792,PLAN!B:AA,6,0),"")</f>
        <v>2051002-D-A</v>
      </c>
      <c r="D792" s="225" t="str">
        <f>IFERROR(VLOOKUP(A792,PLAN!B:AA,7,0),"")</f>
        <v>TES0018S JP</v>
      </c>
      <c r="E792" s="225" t="str">
        <f>IFERROR(VLOOKUP(A792,PLAN!B:AA,4,0),"")</f>
        <v>4000017408</v>
      </c>
      <c r="F792" s="226">
        <f>IFERROR(VLOOKUP(A792,PLAN!B:AA,9,0),"")</f>
        <v>46248</v>
      </c>
      <c r="G792" s="225" t="str">
        <f>IFERROR(VLOOKUP(A792,PLAN!B:AA,10,0),"")</f>
        <v>0103580104</v>
      </c>
      <c r="H792" s="225" t="str">
        <f>IFERROR(VLOOKUP(A792,PLAN!B:AA,11,0),"")</f>
        <v>260415G01B</v>
      </c>
      <c r="I792" s="225">
        <f>IFERROR(VLOOKUP(A792,PLAN!B:AA,12,0),"")</f>
        <v>8</v>
      </c>
      <c r="J792" s="225" t="str">
        <f>IFERROR(VLOOKUP(A792,PLAN!B:AA,15,0),"")</f>
        <v>Japan</v>
      </c>
      <c r="K792" s="225">
        <f>IFERROR(VLOOKUP(A792,PLAN!B:AA,23,0),"")</f>
        <v>0</v>
      </c>
      <c r="L792" s="227">
        <f>IFERROR(VLOOKUP(A792,PLAN!B:AA,24,0),"")</f>
        <v>0</v>
      </c>
      <c r="M792" s="225" t="str">
        <f>IFERROR(VLOOKUP(A792,PLAN!B:AA,3,0),"")</f>
        <v>2051002-C-A</v>
      </c>
      <c r="N792" s="225">
        <f>IFERROR(VLOOKUP(A792,PLAN!B:AA,2,0),"")</f>
        <v>11123532</v>
      </c>
      <c r="O792" s="228" t="s">
        <v>3304</v>
      </c>
      <c r="P792" s="337" t="s">
        <v>3305</v>
      </c>
      <c r="Q792" s="337">
        <f t="shared" si="40"/>
        <v>8</v>
      </c>
      <c r="R792" s="231" t="str">
        <f>IFERROR(VLOOKUP(P792,[6]Sheet1!$F:$I,4,),"")</f>
        <v/>
      </c>
      <c r="S792" s="232">
        <f>IFERROR(VLOOKUP(A792,PLAN!B:AA,19,0),"")</f>
        <v>46237</v>
      </c>
      <c r="T792" s="225" t="str">
        <f>IFERROR(VLOOKUP(A792,PLAN!B:AA,20,0),"")</f>
        <v>M7</v>
      </c>
      <c r="U792" s="233"/>
      <c r="V792" s="165"/>
      <c r="W792" s="234" t="str">
        <f>IFERROR(VLOOKUP(A792,PLAN!B:AB,21,),"")</f>
        <v>F2</v>
      </c>
      <c r="X792" s="164"/>
      <c r="Y792" s="148" t="s">
        <v>3176</v>
      </c>
      <c r="Z792" s="338">
        <f>VLOOKUP(Y792,PLAN!B:AI,19,0)</f>
        <v>46237</v>
      </c>
    </row>
    <row r="793" spans="1:26" s="163" customFormat="1" ht="21.6" hidden="1" customHeight="1">
      <c r="A793" s="177" t="str">
        <f t="shared" si="23"/>
        <v>Aug14-31</v>
      </c>
      <c r="B793" s="225">
        <f>IFERROR(VLOOKUP(A793,PLAN!B:AA,5,0),"")</f>
        <v>11122032</v>
      </c>
      <c r="C793" s="225" t="str">
        <f>IFERROR(VLOOKUP(A793,PLAN!B:AA,6,0),"")</f>
        <v>2051047-E-A</v>
      </c>
      <c r="D793" s="225" t="str">
        <f>IFERROR(VLOOKUP(A793,PLAN!B:AA,7,0),"")</f>
        <v>MTS0025N45S JP</v>
      </c>
      <c r="E793" s="225" t="str">
        <f>IFERROR(VLOOKUP(A793,PLAN!B:AA,4,0),"")</f>
        <v>1001930166</v>
      </c>
      <c r="F793" s="226">
        <f>IFERROR(VLOOKUP(A793,PLAN!B:AA,9,0),"")</f>
        <v>46248</v>
      </c>
      <c r="G793" s="225" t="str">
        <f>IFERROR(VLOOKUP(A793,PLAN!B:AA,10,0),"")</f>
        <v>0103580106</v>
      </c>
      <c r="H793" s="225" t="str">
        <f>IFERROR(VLOOKUP(A793,PLAN!B:AA,11,0),"")</f>
        <v>260727S01A</v>
      </c>
      <c r="I793" s="225">
        <f>IFERROR(VLOOKUP(A793,PLAN!B:AA,12,0),"")</f>
        <v>9</v>
      </c>
      <c r="J793" s="225" t="str">
        <f>IFERROR(VLOOKUP(A793,PLAN!B:AA,15,0),"")</f>
        <v>Japan</v>
      </c>
      <c r="K793" s="225">
        <f>IFERROR(VLOOKUP(A793,PLAN!B:AA,23,0),"")</f>
        <v>0</v>
      </c>
      <c r="L793" s="227">
        <f>IFERROR(VLOOKUP(A793,PLAN!B:AA,24,0),"")</f>
        <v>0</v>
      </c>
      <c r="M793" s="225" t="str">
        <f>IFERROR(VLOOKUP(A793,PLAN!B:AA,3,0),"")</f>
        <v>2052012-D-C</v>
      </c>
      <c r="N793" s="225">
        <f>IFERROR(VLOOKUP(A793,PLAN!B:AA,2,0),"")</f>
        <v>12120940</v>
      </c>
      <c r="O793" s="228" t="s">
        <v>592</v>
      </c>
      <c r="P793" s="257" t="s">
        <v>593</v>
      </c>
      <c r="Q793" s="337">
        <f t="shared" si="40"/>
        <v>9</v>
      </c>
      <c r="R793" s="231" t="str">
        <f>IFERROR(VLOOKUP(P793,[6]Sheet1!$F:$I,4,),"")</f>
        <v>A8</v>
      </c>
      <c r="S793" s="232">
        <f>IFERROR(VLOOKUP(A793,PLAN!B:AA,19,0),"")</f>
        <v>46237</v>
      </c>
      <c r="T793" s="225" t="str">
        <f>IFERROR(VLOOKUP(A793,PLAN!B:AA,20,0),"")</f>
        <v>M7</v>
      </c>
      <c r="U793" s="233"/>
      <c r="V793" s="165"/>
      <c r="W793" s="234" t="str">
        <f>IFERROR(VLOOKUP(A793,PLAN!B:AB,21,),"")</f>
        <v>F2</v>
      </c>
      <c r="X793" s="164"/>
      <c r="Y793" s="148" t="s">
        <v>3177</v>
      </c>
      <c r="Z793" s="338">
        <f>VLOOKUP(Y793,PLAN!B:AI,19,0)</f>
        <v>46237</v>
      </c>
    </row>
    <row r="794" spans="1:26" s="163" customFormat="1" ht="21.6" hidden="1" customHeight="1">
      <c r="A794" s="177" t="str">
        <f t="shared" si="23"/>
        <v>Aug14-32</v>
      </c>
      <c r="B794" s="225">
        <f>IFERROR(VLOOKUP(A794,PLAN!B:AA,5,0),"")</f>
        <v>11134977</v>
      </c>
      <c r="C794" s="225" t="str">
        <f>IFERROR(VLOOKUP(A794,PLAN!B:AA,6,0),"")</f>
        <v>1931204-K-A</v>
      </c>
      <c r="D794" s="225" t="str">
        <f>IFERROR(VLOOKUP(A794,PLAN!B:AA,7,0),"")</f>
        <v>E0018450AG-2 JP</v>
      </c>
      <c r="E794" s="225" t="str">
        <f>IFERROR(VLOOKUP(A794,PLAN!B:AA,4,0),"")</f>
        <v>1001930167</v>
      </c>
      <c r="F794" s="226">
        <f>IFERROR(VLOOKUP(A794,PLAN!B:AA,9,0),"")</f>
        <v>46248</v>
      </c>
      <c r="G794" s="225" t="str">
        <f>IFERROR(VLOOKUP(A794,PLAN!B:AA,10,0),"")</f>
        <v>0103580107</v>
      </c>
      <c r="H794" s="225" t="str">
        <f>IFERROR(VLOOKUP(A794,PLAN!B:AA,11,0),"")</f>
        <v>260727S02A</v>
      </c>
      <c r="I794" s="225">
        <f>IFERROR(VLOOKUP(A794,PLAN!B:AA,12,0),"")</f>
        <v>232</v>
      </c>
      <c r="J794" s="225" t="str">
        <f>IFERROR(VLOOKUP(A794,PLAN!B:AA,15,0),"")</f>
        <v>Japan</v>
      </c>
      <c r="K794" s="225">
        <f>IFERROR(VLOOKUP(A794,PLAN!B:AA,23,0),"")</f>
        <v>0</v>
      </c>
      <c r="L794" s="227">
        <f>IFERROR(VLOOKUP(A794,PLAN!B:AA,24,0),"")</f>
        <v>0</v>
      </c>
      <c r="M794" s="225" t="str">
        <f>IFERROR(VLOOKUP(A794,PLAN!B:AA,3,0),"")</f>
        <v>1932131-E-C</v>
      </c>
      <c r="N794" s="225">
        <f>IFERROR(VLOOKUP(A794,PLAN!B:AA,2,0),"")</f>
        <v>12120936</v>
      </c>
      <c r="O794" s="290" t="s">
        <v>820</v>
      </c>
      <c r="P794" s="257" t="s">
        <v>821</v>
      </c>
      <c r="Q794" s="154">
        <v>35</v>
      </c>
      <c r="R794" s="231" t="str">
        <f>IFERROR(VLOOKUP(P794,[6]Sheet1!$F:$I,4,),"")</f>
        <v/>
      </c>
      <c r="S794" s="232">
        <f>IFERROR(VLOOKUP(A794,PLAN!B:AA,19,0),"")</f>
        <v>46237</v>
      </c>
      <c r="T794" s="225" t="str">
        <f>IFERROR(VLOOKUP(A794,PLAN!B:AA,20,0),"")</f>
        <v>M7</v>
      </c>
      <c r="U794" s="233"/>
      <c r="V794" s="165"/>
      <c r="W794" s="234" t="str">
        <f>IFERROR(VLOOKUP(A794,PLAN!B:AB,21,),"")</f>
        <v>F2</v>
      </c>
      <c r="X794" s="164"/>
      <c r="Y794" s="148" t="s">
        <v>3178</v>
      </c>
      <c r="Z794" s="338">
        <f>VLOOKUP(Y794,PLAN!B:AI,19,0)</f>
        <v>46237</v>
      </c>
    </row>
    <row r="795" spans="1:26" s="163" customFormat="1" ht="21.6" hidden="1" customHeight="1">
      <c r="A795" s="177"/>
      <c r="B795" s="225"/>
      <c r="C795" s="225"/>
      <c r="D795" s="225"/>
      <c r="E795" s="225"/>
      <c r="F795" s="226"/>
      <c r="G795" s="225"/>
      <c r="H795" s="225"/>
      <c r="I795" s="225"/>
      <c r="J795" s="225"/>
      <c r="K795" s="225"/>
      <c r="L795" s="227"/>
      <c r="M795" s="225"/>
      <c r="N795" s="225"/>
      <c r="O795" s="290" t="s">
        <v>3310</v>
      </c>
      <c r="P795" s="337" t="s">
        <v>3311</v>
      </c>
      <c r="Q795" s="154">
        <v>98</v>
      </c>
      <c r="R795" s="231"/>
      <c r="S795" s="232"/>
      <c r="T795" s="225"/>
      <c r="U795" s="233"/>
      <c r="V795" s="165"/>
      <c r="W795" s="234" t="s">
        <v>45</v>
      </c>
      <c r="X795" s="164"/>
      <c r="Y795" s="148"/>
      <c r="Z795" s="338">
        <v>46237</v>
      </c>
    </row>
    <row r="796" spans="1:26" s="163" customFormat="1" ht="21.6" hidden="1" customHeight="1">
      <c r="A796" s="177"/>
      <c r="B796" s="225"/>
      <c r="C796" s="225"/>
      <c r="D796" s="225"/>
      <c r="E796" s="225"/>
      <c r="F796" s="226"/>
      <c r="G796" s="225"/>
      <c r="H796" s="225"/>
      <c r="I796" s="225"/>
      <c r="J796" s="225"/>
      <c r="K796" s="225"/>
      <c r="L796" s="227"/>
      <c r="M796" s="225"/>
      <c r="N796" s="225"/>
      <c r="O796" s="290" t="s">
        <v>3312</v>
      </c>
      <c r="P796" s="258" t="s">
        <v>3313</v>
      </c>
      <c r="Q796" s="154">
        <v>64</v>
      </c>
      <c r="R796" s="231"/>
      <c r="S796" s="232"/>
      <c r="T796" s="225"/>
      <c r="U796" s="233"/>
      <c r="V796" s="165"/>
      <c r="W796" s="234" t="s">
        <v>45</v>
      </c>
      <c r="X796" s="164"/>
      <c r="Y796" s="148"/>
      <c r="Z796" s="338">
        <v>46237</v>
      </c>
    </row>
    <row r="797" spans="1:26" s="163" customFormat="1" ht="21.6" hidden="1" customHeight="1">
      <c r="A797" s="177"/>
      <c r="B797" s="225"/>
      <c r="C797" s="225"/>
      <c r="D797" s="225"/>
      <c r="E797" s="225"/>
      <c r="F797" s="226"/>
      <c r="G797" s="225"/>
      <c r="H797" s="225"/>
      <c r="I797" s="225"/>
      <c r="J797" s="225"/>
      <c r="K797" s="225"/>
      <c r="L797" s="227"/>
      <c r="M797" s="225"/>
      <c r="N797" s="225"/>
      <c r="O797" s="290" t="s">
        <v>3314</v>
      </c>
      <c r="P797" s="258" t="s">
        <v>3315</v>
      </c>
      <c r="Q797" s="154">
        <v>35</v>
      </c>
      <c r="R797" s="231"/>
      <c r="S797" s="232"/>
      <c r="T797" s="225"/>
      <c r="U797" s="233"/>
      <c r="V797" s="165"/>
      <c r="W797" s="234" t="s">
        <v>45</v>
      </c>
      <c r="X797" s="164"/>
      <c r="Y797" s="148"/>
      <c r="Z797" s="338">
        <v>46237</v>
      </c>
    </row>
    <row r="798" spans="1:26" s="163" customFormat="1" ht="21.6" hidden="1" customHeight="1">
      <c r="A798" s="177" t="str">
        <f t="shared" si="23"/>
        <v>Aug14-33</v>
      </c>
      <c r="B798" s="225">
        <f>IFERROR(VLOOKUP(A798,PLAN!B:AA,5,0),"")</f>
        <v>11118084</v>
      </c>
      <c r="C798" s="225" t="str">
        <f>IFERROR(VLOOKUP(A798,PLAN!B:AA,6,0),"")</f>
        <v>2331074-A-A</v>
      </c>
      <c r="D798" s="225" t="str">
        <f>IFERROR(VLOOKUP(A798,PLAN!B:AA,7,0),"")</f>
        <v>WAMS-180-16WA CE3</v>
      </c>
      <c r="E798" s="225" t="str">
        <f>IFERROR(VLOOKUP(A798,PLAN!B:AA,4,0),"")</f>
        <v>1001930195</v>
      </c>
      <c r="F798" s="226">
        <f>IFERROR(VLOOKUP(A798,PLAN!B:AA,9,0),"")</f>
        <v>46248</v>
      </c>
      <c r="G798" s="225" t="str">
        <f>IFERROR(VLOOKUP(A798,PLAN!B:AA,10,0),"")</f>
        <v>0103580257</v>
      </c>
      <c r="H798" s="225" t="str">
        <f>IFERROR(VLOOKUP(A798,PLAN!B:AA,11,0),"")</f>
        <v>260727A63A</v>
      </c>
      <c r="I798" s="225">
        <f>IFERROR(VLOOKUP(A798,PLAN!B:AA,12,0),"")</f>
        <v>120</v>
      </c>
      <c r="J798" s="225" t="str">
        <f>IFERROR(VLOOKUP(A798,PLAN!B:AA,15,0),"")</f>
        <v>Oversea</v>
      </c>
      <c r="K798" s="225">
        <f>IFERROR(VLOOKUP(A798,PLAN!B:AA,23,0),"")</f>
        <v>0</v>
      </c>
      <c r="L798" s="227">
        <f>IFERROR(VLOOKUP(A798,PLAN!B:AA,24,0),"")</f>
        <v>0</v>
      </c>
      <c r="M798" s="225" t="str">
        <f>IFERROR(VLOOKUP(A798,PLAN!B:AA,3,0),"")</f>
        <v>1832357-A-C</v>
      </c>
      <c r="N798" s="225">
        <f>IFERROR(VLOOKUP(A798,PLAN!B:AA,2,0),"")</f>
        <v>12111083</v>
      </c>
      <c r="O798" s="290" t="s">
        <v>897</v>
      </c>
      <c r="P798" s="337" t="s">
        <v>898</v>
      </c>
      <c r="Q798" s="154">
        <v>60</v>
      </c>
      <c r="R798" s="231" t="str">
        <f>IFERROR(VLOOKUP(P798,[6]Sheet1!$F:$I,4,),"")</f>
        <v/>
      </c>
      <c r="S798" s="232">
        <f>IFERROR(VLOOKUP(A798,PLAN!B:AA,19,0),"")</f>
        <v>46237</v>
      </c>
      <c r="T798" s="225" t="str">
        <f>IFERROR(VLOOKUP(A798,PLAN!B:AA,20,0),"")</f>
        <v>M7</v>
      </c>
      <c r="U798" s="233"/>
      <c r="V798" s="165"/>
      <c r="W798" s="234" t="str">
        <f>IFERROR(VLOOKUP(A798,PLAN!B:AB,21,),"")</f>
        <v>F2</v>
      </c>
      <c r="X798" s="164"/>
      <c r="Y798" s="148" t="s">
        <v>3272</v>
      </c>
      <c r="Z798" s="338">
        <f>VLOOKUP(Y798,PLAN!B:AI,19,0)</f>
        <v>46237</v>
      </c>
    </row>
    <row r="799" spans="1:26" s="163" customFormat="1" ht="21.6" hidden="1" customHeight="1">
      <c r="A799" s="177"/>
      <c r="B799" s="225"/>
      <c r="C799" s="225"/>
      <c r="D799" s="225"/>
      <c r="E799" s="225"/>
      <c r="F799" s="226"/>
      <c r="G799" s="225"/>
      <c r="H799" s="225"/>
      <c r="I799" s="225"/>
      <c r="J799" s="225"/>
      <c r="K799" s="225"/>
      <c r="L799" s="227"/>
      <c r="M799" s="225"/>
      <c r="N799" s="225"/>
      <c r="O799" s="290" t="s">
        <v>3316</v>
      </c>
      <c r="P799" s="257" t="s">
        <v>3317</v>
      </c>
      <c r="Q799" s="154">
        <f>I798-Q798</f>
        <v>60</v>
      </c>
      <c r="R799" s="231"/>
      <c r="S799" s="232"/>
      <c r="T799" s="225"/>
      <c r="U799" s="233"/>
      <c r="V799" s="165"/>
      <c r="W799" s="234" t="s">
        <v>45</v>
      </c>
      <c r="X799" s="164"/>
      <c r="Y799" s="148"/>
      <c r="Z799" s="338">
        <v>46237</v>
      </c>
    </row>
    <row r="800" spans="1:26" s="163" customFormat="1" ht="21.6" hidden="1" customHeight="1">
      <c r="A800" s="177" t="str">
        <f t="shared" si="23"/>
        <v>Aug14-34</v>
      </c>
      <c r="B800" s="225">
        <f>IFERROR(VLOOKUP(A800,PLAN!B:AA,5,0),"")</f>
        <v>11127218</v>
      </c>
      <c r="C800" s="225" t="str">
        <f>IFERROR(VLOOKUP(A800,PLAN!B:AA,6,0),"")</f>
        <v>2131626-B-A</v>
      </c>
      <c r="D800" s="225" t="str">
        <f>IFERROR(VLOOKUP(A800,PLAN!B:AA,7,0),"")</f>
        <v>WAIN-CKI-200-BS NO CE</v>
      </c>
      <c r="E800" s="225" t="str">
        <f>IFERROR(VLOOKUP(A800,PLAN!B:AA,4,0),"")</f>
        <v>1001930196</v>
      </c>
      <c r="F800" s="226">
        <f>IFERROR(VLOOKUP(A800,PLAN!B:AA,9,0),"")</f>
        <v>46248</v>
      </c>
      <c r="G800" s="225" t="str">
        <f>IFERROR(VLOOKUP(A800,PLAN!B:AA,10,0),"")</f>
        <v>0103580258</v>
      </c>
      <c r="H800" s="225" t="str">
        <f>IFERROR(VLOOKUP(A800,PLAN!B:AA,11,0),"")</f>
        <v>260727A64A</v>
      </c>
      <c r="I800" s="225">
        <f>IFERROR(VLOOKUP(A800,PLAN!B:AA,12,0),"")</f>
        <v>10</v>
      </c>
      <c r="J800" s="225" t="str">
        <f>IFERROR(VLOOKUP(A800,PLAN!B:AA,15,0),"")</f>
        <v>Oversea</v>
      </c>
      <c r="K800" s="225">
        <f>IFERROR(VLOOKUP(A800,PLAN!B:AA,23,0),"")</f>
        <v>0</v>
      </c>
      <c r="L800" s="227">
        <f>IFERROR(VLOOKUP(A800,PLAN!B:AA,24,0),"")</f>
        <v>0</v>
      </c>
      <c r="M800" s="225" t="str">
        <f>IFERROR(VLOOKUP(A800,PLAN!B:AA,3,0),"")</f>
        <v>1832348-A-C</v>
      </c>
      <c r="N800" s="225">
        <f>IFERROR(VLOOKUP(A800,PLAN!B:AA,2,0),"")</f>
        <v>12114375</v>
      </c>
      <c r="O800" s="290" t="s">
        <v>2222</v>
      </c>
      <c r="P800" s="337" t="s">
        <v>2223</v>
      </c>
      <c r="Q800" s="337">
        <f t="shared" si="40"/>
        <v>10</v>
      </c>
      <c r="R800" s="231" t="str">
        <f>IFERROR(VLOOKUP(P800,[6]Sheet1!$F:$I,4,),"")</f>
        <v/>
      </c>
      <c r="S800" s="232">
        <f>IFERROR(VLOOKUP(A800,PLAN!B:AA,19,0),"")</f>
        <v>46237</v>
      </c>
      <c r="T800" s="225" t="str">
        <f>IFERROR(VLOOKUP(A800,PLAN!B:AA,20,0),"")</f>
        <v>M7</v>
      </c>
      <c r="U800" s="233"/>
      <c r="V800" s="165"/>
      <c r="W800" s="234" t="str">
        <f>IFERROR(VLOOKUP(A800,PLAN!B:AB,21,),"")</f>
        <v>F2</v>
      </c>
      <c r="X800" s="164"/>
      <c r="Y800" s="148" t="s">
        <v>3273</v>
      </c>
      <c r="Z800" s="338">
        <f>VLOOKUP(Y800,PLAN!B:AI,19,0)</f>
        <v>46237</v>
      </c>
    </row>
    <row r="801" spans="1:26" s="163" customFormat="1" ht="21.6" hidden="1" customHeight="1">
      <c r="A801" s="177" t="str">
        <f t="shared" si="23"/>
        <v>Aug14-35</v>
      </c>
      <c r="B801" s="225">
        <f>IFERROR(VLOOKUP(A801,PLAN!B:AA,5,0),"")</f>
        <v>11127219</v>
      </c>
      <c r="C801" s="225" t="str">
        <f>IFERROR(VLOOKUP(A801,PLAN!B:AA,6,0),"")</f>
        <v>2131627-B-A</v>
      </c>
      <c r="D801" s="225" t="str">
        <f>IFERROR(VLOOKUP(A801,PLAN!B:AA,7,0),"")</f>
        <v>WAIN-CKI-18-200-BS NO CE</v>
      </c>
      <c r="E801" s="225" t="str">
        <f>IFERROR(VLOOKUP(A801,PLAN!B:AA,4,0),"")</f>
        <v>1001930197</v>
      </c>
      <c r="F801" s="226">
        <f>IFERROR(VLOOKUP(A801,PLAN!B:AA,9,0),"")</f>
        <v>46248</v>
      </c>
      <c r="G801" s="225" t="str">
        <f>IFERROR(VLOOKUP(A801,PLAN!B:AA,10,0),"")</f>
        <v>0103580259</v>
      </c>
      <c r="H801" s="225" t="str">
        <f>IFERROR(VLOOKUP(A801,PLAN!B:AA,11,0),"")</f>
        <v>260727A65A</v>
      </c>
      <c r="I801" s="225">
        <f>IFERROR(VLOOKUP(A801,PLAN!B:AA,12,0),"")</f>
        <v>15</v>
      </c>
      <c r="J801" s="225" t="str">
        <f>IFERROR(VLOOKUP(A801,PLAN!B:AA,15,0),"")</f>
        <v>Oversea</v>
      </c>
      <c r="K801" s="225">
        <f>IFERROR(VLOOKUP(A801,PLAN!B:AA,23,0),"")</f>
        <v>0</v>
      </c>
      <c r="L801" s="227">
        <f>IFERROR(VLOOKUP(A801,PLAN!B:AA,24,0),"")</f>
        <v>0</v>
      </c>
      <c r="M801" s="225" t="str">
        <f>IFERROR(VLOOKUP(A801,PLAN!B:AA,3,0),"")</f>
        <v>1832176-A-C</v>
      </c>
      <c r="N801" s="225">
        <f>IFERROR(VLOOKUP(A801,PLAN!B:AA,2,0),"")</f>
        <v>12114378</v>
      </c>
      <c r="O801" s="290" t="s">
        <v>2867</v>
      </c>
      <c r="P801" s="337" t="s">
        <v>2868</v>
      </c>
      <c r="Q801" s="337">
        <f t="shared" si="40"/>
        <v>15</v>
      </c>
      <c r="R801" s="231" t="str">
        <f>IFERROR(VLOOKUP(P801,[6]Sheet1!$F:$I,4,),"")</f>
        <v>D1</v>
      </c>
      <c r="S801" s="232">
        <f>IFERROR(VLOOKUP(A801,PLAN!B:AA,19,0),"")</f>
        <v>46237</v>
      </c>
      <c r="T801" s="225" t="str">
        <f>IFERROR(VLOOKUP(A801,PLAN!B:AA,20,0),"")</f>
        <v>M7</v>
      </c>
      <c r="U801" s="233"/>
      <c r="V801" s="165"/>
      <c r="W801" s="234" t="str">
        <f>IFERROR(VLOOKUP(A801,PLAN!B:AB,21,),"")</f>
        <v>F2</v>
      </c>
      <c r="X801" s="164"/>
      <c r="Y801" s="148" t="s">
        <v>3274</v>
      </c>
      <c r="Z801" s="338">
        <f>VLOOKUP(Y801,PLAN!B:AI,19,0)</f>
        <v>46237</v>
      </c>
    </row>
    <row r="802" spans="1:26" s="163" customFormat="1" ht="21.6" hidden="1" customHeight="1">
      <c r="A802" s="177" t="str">
        <f t="shared" si="23"/>
        <v>Aug14-36</v>
      </c>
      <c r="B802" s="225">
        <f>IFERROR(VLOOKUP(A802,PLAN!B:AA,5,0),"")</f>
        <v>11127820</v>
      </c>
      <c r="C802" s="225" t="str">
        <f>IFERROR(VLOOKUP(A802,PLAN!B:AA,6,0),"")</f>
        <v>2131618-B-A</v>
      </c>
      <c r="D802" s="225" t="str">
        <f>IFERROR(VLOOKUP(A802,PLAN!B:AA,7,0),"")</f>
        <v>WAIN-CKI-200 NO CE</v>
      </c>
      <c r="E802" s="225" t="str">
        <f>IFERROR(VLOOKUP(A802,PLAN!B:AA,4,0),"")</f>
        <v>1001930198</v>
      </c>
      <c r="F802" s="226">
        <f>IFERROR(VLOOKUP(A802,PLAN!B:AA,9,0),"")</f>
        <v>46248</v>
      </c>
      <c r="G802" s="225" t="str">
        <f>IFERROR(VLOOKUP(A802,PLAN!B:AA,10,0),"")</f>
        <v>0103580260</v>
      </c>
      <c r="H802" s="225" t="str">
        <f>IFERROR(VLOOKUP(A802,PLAN!B:AA,11,0),"")</f>
        <v>260727A66A</v>
      </c>
      <c r="I802" s="225">
        <f>IFERROR(VLOOKUP(A802,PLAN!B:AA,12,0),"")</f>
        <v>30</v>
      </c>
      <c r="J802" s="225" t="str">
        <f>IFERROR(VLOOKUP(A802,PLAN!B:AA,15,0),"")</f>
        <v>Oversea</v>
      </c>
      <c r="K802" s="225">
        <f>IFERROR(VLOOKUP(A802,PLAN!B:AA,23,0),"")</f>
        <v>0</v>
      </c>
      <c r="L802" s="227">
        <f>IFERROR(VLOOKUP(A802,PLAN!B:AA,24,0),"")</f>
        <v>0</v>
      </c>
      <c r="M802" s="225" t="str">
        <f>IFERROR(VLOOKUP(A802,PLAN!B:AA,3,0),"")</f>
        <v>1832339-A-C</v>
      </c>
      <c r="N802" s="225">
        <f>IFERROR(VLOOKUP(A802,PLAN!B:AA,2,0),"")</f>
        <v>12114364</v>
      </c>
      <c r="O802" s="290" t="s">
        <v>1974</v>
      </c>
      <c r="P802" s="337" t="s">
        <v>1975</v>
      </c>
      <c r="Q802" s="337">
        <f t="shared" si="40"/>
        <v>30</v>
      </c>
      <c r="R802" s="231" t="str">
        <f>IFERROR(VLOOKUP(P802,[6]Sheet1!$F:$I,4,),"")</f>
        <v/>
      </c>
      <c r="S802" s="232">
        <f>IFERROR(VLOOKUP(A802,PLAN!B:AA,19,0),"")</f>
        <v>46237</v>
      </c>
      <c r="T802" s="225" t="str">
        <f>IFERROR(VLOOKUP(A802,PLAN!B:AA,20,0),"")</f>
        <v>M7</v>
      </c>
      <c r="U802" s="233"/>
      <c r="V802" s="165"/>
      <c r="W802" s="234" t="str">
        <f>IFERROR(VLOOKUP(A802,PLAN!B:AB,21,),"")</f>
        <v>F2</v>
      </c>
      <c r="X802" s="164"/>
      <c r="Y802" s="148" t="s">
        <v>3275</v>
      </c>
      <c r="Z802" s="338">
        <f>VLOOKUP(Y802,PLAN!B:AI,19,0)</f>
        <v>46237</v>
      </c>
    </row>
    <row r="803" spans="1:26" s="163" customFormat="1" ht="21.6" hidden="1" customHeight="1">
      <c r="A803" s="177" t="str">
        <f t="shared" si="23"/>
        <v>Aug14-37</v>
      </c>
      <c r="B803" s="225">
        <f>IFERROR(VLOOKUP(A803,PLAN!B:AA,5,0),"")</f>
        <v>11134337</v>
      </c>
      <c r="C803" s="225" t="str">
        <f>IFERROR(VLOOKUP(A803,PLAN!B:AA,6,0),"")</f>
        <v>2331163-A-A</v>
      </c>
      <c r="D803" s="225" t="str">
        <f>IFERROR(VLOOKUP(A803,PLAN!B:AA,7,0),"")</f>
        <v>WAIN-CKI-200-BS CE3</v>
      </c>
      <c r="E803" s="225" t="str">
        <f>IFERROR(VLOOKUP(A803,PLAN!B:AA,4,0),"")</f>
        <v>1001930199</v>
      </c>
      <c r="F803" s="226">
        <f>IFERROR(VLOOKUP(A803,PLAN!B:AA,9,0),"")</f>
        <v>46248</v>
      </c>
      <c r="G803" s="225" t="str">
        <f>IFERROR(VLOOKUP(A803,PLAN!B:AA,10,0),"")</f>
        <v>0103580261</v>
      </c>
      <c r="H803" s="225" t="str">
        <f>IFERROR(VLOOKUP(A803,PLAN!B:AA,11,0),"")</f>
        <v>260727A67A</v>
      </c>
      <c r="I803" s="225">
        <f>IFERROR(VLOOKUP(A803,PLAN!B:AA,12,0),"")</f>
        <v>15</v>
      </c>
      <c r="J803" s="225" t="str">
        <f>IFERROR(VLOOKUP(A803,PLAN!B:AA,15,0),"")</f>
        <v>Oversea</v>
      </c>
      <c r="K803" s="225">
        <f>IFERROR(VLOOKUP(A803,PLAN!B:AA,23,0),"")</f>
        <v>0</v>
      </c>
      <c r="L803" s="227">
        <f>IFERROR(VLOOKUP(A803,PLAN!B:AA,24,0),"")</f>
        <v>0</v>
      </c>
      <c r="M803" s="225" t="str">
        <f>IFERROR(VLOOKUP(A803,PLAN!B:AA,3,0),"")</f>
        <v>1832348-A-C</v>
      </c>
      <c r="N803" s="225">
        <f>IFERROR(VLOOKUP(A803,PLAN!B:AA,2,0),"")</f>
        <v>12114375</v>
      </c>
      <c r="O803" s="290" t="s">
        <v>2222</v>
      </c>
      <c r="P803" s="337" t="s">
        <v>2223</v>
      </c>
      <c r="Q803" s="337">
        <f t="shared" si="40"/>
        <v>15</v>
      </c>
      <c r="R803" s="231" t="str">
        <f>IFERROR(VLOOKUP(P803,[6]Sheet1!$F:$I,4,),"")</f>
        <v/>
      </c>
      <c r="S803" s="232">
        <f>IFERROR(VLOOKUP(A803,PLAN!B:AA,19,0),"")</f>
        <v>46237</v>
      </c>
      <c r="T803" s="225" t="str">
        <f>IFERROR(VLOOKUP(A803,PLAN!B:AA,20,0),"")</f>
        <v>M7</v>
      </c>
      <c r="U803" s="233"/>
      <c r="V803" s="165"/>
      <c r="W803" s="234" t="str">
        <f>IFERROR(VLOOKUP(A803,PLAN!B:AB,21,),"")</f>
        <v>F2</v>
      </c>
      <c r="X803" s="164"/>
      <c r="Y803" s="148" t="s">
        <v>3276</v>
      </c>
      <c r="Z803" s="338">
        <f>VLOOKUP(Y803,PLAN!B:AI,19,0)</f>
        <v>46237</v>
      </c>
    </row>
    <row r="804" spans="1:26" s="163" customFormat="1" ht="21.6" hidden="1" customHeight="1">
      <c r="A804" s="177" t="str">
        <f t="shared" si="23"/>
        <v>Aug14-38</v>
      </c>
      <c r="B804" s="225">
        <f>IFERROR(VLOOKUP(A804,PLAN!B:AA,5,0),"")</f>
        <v>11134340</v>
      </c>
      <c r="C804" s="225" t="str">
        <f>IFERROR(VLOOKUP(A804,PLAN!B:AA,6,0),"")</f>
        <v>2331156-A-A</v>
      </c>
      <c r="D804" s="225" t="str">
        <f>IFERROR(VLOOKUP(A804,PLAN!B:AA,7,0),"")</f>
        <v>AIN-CKI-200-B-SFT CE2</v>
      </c>
      <c r="E804" s="225" t="str">
        <f>IFERROR(VLOOKUP(A804,PLAN!B:AA,4,0),"")</f>
        <v>1001930200</v>
      </c>
      <c r="F804" s="226">
        <f>IFERROR(VLOOKUP(A804,PLAN!B:AA,9,0),"")</f>
        <v>46248</v>
      </c>
      <c r="G804" s="225" t="str">
        <f>IFERROR(VLOOKUP(A804,PLAN!B:AA,10,0),"")</f>
        <v>0103580262</v>
      </c>
      <c r="H804" s="225" t="str">
        <f>IFERROR(VLOOKUP(A804,PLAN!B:AA,11,0),"")</f>
        <v>260727A68A</v>
      </c>
      <c r="I804" s="225">
        <f>IFERROR(VLOOKUP(A804,PLAN!B:AA,12,0),"")</f>
        <v>5</v>
      </c>
      <c r="J804" s="225" t="str">
        <f>IFERROR(VLOOKUP(A804,PLAN!B:AA,15,0),"")</f>
        <v>Oversea</v>
      </c>
      <c r="K804" s="225">
        <f>IFERROR(VLOOKUP(A804,PLAN!B:AA,23,0),"")</f>
        <v>0</v>
      </c>
      <c r="L804" s="227">
        <f>IFERROR(VLOOKUP(A804,PLAN!B:AA,24,0),"")</f>
        <v>0</v>
      </c>
      <c r="M804" s="225" t="str">
        <f>IFERROR(VLOOKUP(A804,PLAN!B:AA,3,0),"")</f>
        <v>1832350-A-C</v>
      </c>
      <c r="N804" s="225">
        <f>IFERROR(VLOOKUP(A804,PLAN!B:AA,2,0),"")</f>
        <v>12114377</v>
      </c>
      <c r="O804" s="290" t="s">
        <v>2224</v>
      </c>
      <c r="P804" s="257" t="s">
        <v>2225</v>
      </c>
      <c r="Q804" s="337">
        <f t="shared" si="40"/>
        <v>5</v>
      </c>
      <c r="R804" s="231" t="str">
        <f>IFERROR(VLOOKUP(P804,[6]Sheet1!$F:$I,4,),"")</f>
        <v/>
      </c>
      <c r="S804" s="232">
        <f>IFERROR(VLOOKUP(A804,PLAN!B:AA,19,0),"")</f>
        <v>46237</v>
      </c>
      <c r="T804" s="225" t="str">
        <f>IFERROR(VLOOKUP(A804,PLAN!B:AA,20,0),"")</f>
        <v>M7</v>
      </c>
      <c r="U804" s="233"/>
      <c r="V804" s="165"/>
      <c r="W804" s="234" t="str">
        <f>IFERROR(VLOOKUP(A804,PLAN!B:AB,21,),"")</f>
        <v>F2</v>
      </c>
      <c r="X804" s="164"/>
      <c r="Y804" s="148" t="s">
        <v>3277</v>
      </c>
      <c r="Z804" s="338">
        <f>VLOOKUP(Y804,PLAN!B:AI,19,0)</f>
        <v>46237</v>
      </c>
    </row>
    <row r="805" spans="1:26" s="163" customFormat="1" ht="21.6" hidden="1" customHeight="1">
      <c r="A805" s="177" t="str">
        <f t="shared" si="23"/>
        <v>Aug14-39</v>
      </c>
      <c r="B805" s="225">
        <f>IFERROR(VLOOKUP(A805,PLAN!B:AA,5,0),"")</f>
        <v>11134341</v>
      </c>
      <c r="C805" s="225" t="str">
        <f>IFERROR(VLOOKUP(A805,PLAN!B:AA,6,0),"")</f>
        <v>2331155-A-A</v>
      </c>
      <c r="D805" s="225" t="str">
        <f>IFERROR(VLOOKUP(A805,PLAN!B:AA,7,0),"")</f>
        <v>AIN-CKI-18-200-SFT CE2</v>
      </c>
      <c r="E805" s="225" t="str">
        <f>IFERROR(VLOOKUP(A805,PLAN!B:AA,4,0),"")</f>
        <v>1001930201</v>
      </c>
      <c r="F805" s="226">
        <f>IFERROR(VLOOKUP(A805,PLAN!B:AA,9,0),"")</f>
        <v>46248</v>
      </c>
      <c r="G805" s="225" t="str">
        <f>IFERROR(VLOOKUP(A805,PLAN!B:AA,10,0),"")</f>
        <v>0103580263</v>
      </c>
      <c r="H805" s="225" t="str">
        <f>IFERROR(VLOOKUP(A805,PLAN!B:AA,11,0),"")</f>
        <v>260727A69A</v>
      </c>
      <c r="I805" s="225">
        <f>IFERROR(VLOOKUP(A805,PLAN!B:AA,12,0),"")</f>
        <v>2</v>
      </c>
      <c r="J805" s="225" t="str">
        <f>IFERROR(VLOOKUP(A805,PLAN!B:AA,15,0),"")</f>
        <v>Oversea</v>
      </c>
      <c r="K805" s="225">
        <f>IFERROR(VLOOKUP(A805,PLAN!B:AA,23,0),"")</f>
        <v>0</v>
      </c>
      <c r="L805" s="227">
        <f>IFERROR(VLOOKUP(A805,PLAN!B:AA,24,0),"")</f>
        <v>0</v>
      </c>
      <c r="M805" s="225" t="str">
        <f>IFERROR(VLOOKUP(A805,PLAN!B:AA,3,0),"")</f>
        <v>1832376-A-C</v>
      </c>
      <c r="N805" s="225">
        <f>IFERROR(VLOOKUP(A805,PLAN!B:AA,2,0),"")</f>
        <v>12114379</v>
      </c>
      <c r="O805" s="228" t="s">
        <v>313</v>
      </c>
      <c r="P805" s="257" t="s">
        <v>314</v>
      </c>
      <c r="Q805" s="337">
        <f t="shared" si="40"/>
        <v>2</v>
      </c>
      <c r="R805" s="231" t="str">
        <f>IFERROR(VLOOKUP(P805,[6]Sheet1!$F:$I,4,),"")</f>
        <v/>
      </c>
      <c r="S805" s="232">
        <f>IFERROR(VLOOKUP(A805,PLAN!B:AA,19,0),"")</f>
        <v>46237</v>
      </c>
      <c r="T805" s="225" t="str">
        <f>IFERROR(VLOOKUP(A805,PLAN!B:AA,20,0),"")</f>
        <v>M7</v>
      </c>
      <c r="U805" s="233"/>
      <c r="V805" s="165"/>
      <c r="W805" s="234" t="str">
        <f>IFERROR(VLOOKUP(A805,PLAN!B:AB,21,),"")</f>
        <v>F2</v>
      </c>
      <c r="X805" s="164"/>
      <c r="Y805" s="148" t="s">
        <v>3278</v>
      </c>
      <c r="Z805" s="338">
        <f>VLOOKUP(Y805,PLAN!B:AI,19,0)</f>
        <v>46237</v>
      </c>
    </row>
    <row r="806" spans="1:26" s="163" customFormat="1" ht="21.6" hidden="1" customHeight="1">
      <c r="A806" s="177" t="str">
        <f t="shared" si="23"/>
        <v>Aug14-40</v>
      </c>
      <c r="B806" s="225">
        <f>IFERROR(VLOOKUP(A806,PLAN!B:AA,5,0),"")</f>
        <v>11131246</v>
      </c>
      <c r="C806" s="225" t="str">
        <f>IFERROR(VLOOKUP(A806,PLAN!B:AA,6,0),"")</f>
        <v>2331231-A-A</v>
      </c>
      <c r="D806" s="225" t="str">
        <f>IFERROR(VLOOKUP(A806,PLAN!B:AA,7,0),"")</f>
        <v>WAMS-180-1645 NOCE</v>
      </c>
      <c r="E806" s="225" t="str">
        <f>IFERROR(VLOOKUP(A806,PLAN!B:AA,4,0),"")</f>
        <v>1001930202</v>
      </c>
      <c r="F806" s="226">
        <f>IFERROR(VLOOKUP(A806,PLAN!B:AA,9,0),"")</f>
        <v>46248</v>
      </c>
      <c r="G806" s="225" t="str">
        <f>IFERROR(VLOOKUP(A806,PLAN!B:AA,10,0),"")</f>
        <v>0103580264</v>
      </c>
      <c r="H806" s="225" t="str">
        <f>IFERROR(VLOOKUP(A806,PLAN!B:AA,11,0),"")</f>
        <v>260727A70A</v>
      </c>
      <c r="I806" s="225">
        <f>IFERROR(VLOOKUP(A806,PLAN!B:AA,12,0),"")</f>
        <v>10</v>
      </c>
      <c r="J806" s="225" t="str">
        <f>IFERROR(VLOOKUP(A806,PLAN!B:AA,15,0),"")</f>
        <v>Oversea</v>
      </c>
      <c r="K806" s="225">
        <f>IFERROR(VLOOKUP(A806,PLAN!B:AA,23,0),"")</f>
        <v>0</v>
      </c>
      <c r="L806" s="227">
        <f>IFERROR(VLOOKUP(A806,PLAN!B:AA,24,0),"")</f>
        <v>0</v>
      </c>
      <c r="M806" s="225" t="str">
        <f>IFERROR(VLOOKUP(A806,PLAN!B:AA,3,0),"")</f>
        <v>1832353-A-C</v>
      </c>
      <c r="N806" s="225">
        <f>IFERROR(VLOOKUP(A806,PLAN!B:AA,2,0),"")</f>
        <v>12111079</v>
      </c>
      <c r="O806" s="290" t="s">
        <v>2463</v>
      </c>
      <c r="P806" s="337" t="s">
        <v>2464</v>
      </c>
      <c r="Q806" s="337">
        <f t="shared" si="40"/>
        <v>10</v>
      </c>
      <c r="R806" s="231" t="str">
        <f>IFERROR(VLOOKUP(P806,[6]Sheet1!$F:$I,4,),"")</f>
        <v/>
      </c>
      <c r="S806" s="232">
        <f>IFERROR(VLOOKUP(A806,PLAN!B:AA,19,0),"")</f>
        <v>46237</v>
      </c>
      <c r="T806" s="225" t="str">
        <f>IFERROR(VLOOKUP(A806,PLAN!B:AA,20,0),"")</f>
        <v>M7</v>
      </c>
      <c r="U806" s="233"/>
      <c r="V806" s="165"/>
      <c r="W806" s="234" t="str">
        <f>IFERROR(VLOOKUP(A806,PLAN!B:AB,21,),"")</f>
        <v>F2</v>
      </c>
      <c r="X806" s="164"/>
      <c r="Y806" s="148" t="s">
        <v>3279</v>
      </c>
      <c r="Z806" s="338">
        <f>VLOOKUP(Y806,PLAN!B:AI,19,0)</f>
        <v>46237</v>
      </c>
    </row>
    <row r="807" spans="1:26" s="163" customFormat="1" ht="21.6" hidden="1" customHeight="1">
      <c r="A807" s="177" t="str">
        <f t="shared" si="23"/>
        <v>Aug14-41</v>
      </c>
      <c r="B807" s="225">
        <f>IFERROR(VLOOKUP(A807,PLAN!B:AA,5,0),"")</f>
        <v>11131252</v>
      </c>
      <c r="C807" s="225" t="str">
        <f>IFERROR(VLOOKUP(A807,PLAN!B:AA,6,0),"")</f>
        <v>2331237-A-A</v>
      </c>
      <c r="D807" s="225" t="str">
        <f>IFERROR(VLOOKUP(A807,PLAN!B:AA,7,0),"")</f>
        <v>WAMS-180-16WA NOCE</v>
      </c>
      <c r="E807" s="225" t="str">
        <f>IFERROR(VLOOKUP(A807,PLAN!B:AA,4,0),"")</f>
        <v>1001930203</v>
      </c>
      <c r="F807" s="226">
        <f>IFERROR(VLOOKUP(A807,PLAN!B:AA,9,0),"")</f>
        <v>46248</v>
      </c>
      <c r="G807" s="225" t="str">
        <f>IFERROR(VLOOKUP(A807,PLAN!B:AA,10,0),"")</f>
        <v>0103580265</v>
      </c>
      <c r="H807" s="225" t="str">
        <f>IFERROR(VLOOKUP(A807,PLAN!B:AA,11,0),"")</f>
        <v>260727A71A</v>
      </c>
      <c r="I807" s="225">
        <f>IFERROR(VLOOKUP(A807,PLAN!B:AA,12,0),"")</f>
        <v>25</v>
      </c>
      <c r="J807" s="225" t="str">
        <f>IFERROR(VLOOKUP(A807,PLAN!B:AA,15,0),"")</f>
        <v>Oversea</v>
      </c>
      <c r="K807" s="225">
        <f>IFERROR(VLOOKUP(A807,PLAN!B:AA,23,0),"")</f>
        <v>0</v>
      </c>
      <c r="L807" s="227">
        <f>IFERROR(VLOOKUP(A807,PLAN!B:AA,24,0),"")</f>
        <v>0</v>
      </c>
      <c r="M807" s="225" t="str">
        <f>IFERROR(VLOOKUP(A807,PLAN!B:AA,3,0),"")</f>
        <v>1832357-A-C</v>
      </c>
      <c r="N807" s="225">
        <f>IFERROR(VLOOKUP(A807,PLAN!B:AA,2,0),"")</f>
        <v>12111083</v>
      </c>
      <c r="O807" s="290" t="s">
        <v>3316</v>
      </c>
      <c r="P807" s="257" t="s">
        <v>3317</v>
      </c>
      <c r="Q807" s="337">
        <f t="shared" si="40"/>
        <v>25</v>
      </c>
      <c r="R807" s="231" t="str">
        <f>IFERROR(VLOOKUP(P807,[6]Sheet1!$F:$I,4,),"")</f>
        <v/>
      </c>
      <c r="S807" s="232">
        <f>IFERROR(VLOOKUP(A807,PLAN!B:AA,19,0),"")</f>
        <v>46237</v>
      </c>
      <c r="T807" s="225" t="str">
        <f>IFERROR(VLOOKUP(A807,PLAN!B:AA,20,0),"")</f>
        <v>M7</v>
      </c>
      <c r="U807" s="233"/>
      <c r="V807" s="165"/>
      <c r="W807" s="234" t="str">
        <f>IFERROR(VLOOKUP(A807,PLAN!B:AB,21,),"")</f>
        <v>F2</v>
      </c>
      <c r="X807" s="164"/>
      <c r="Y807" s="148" t="s">
        <v>3280</v>
      </c>
      <c r="Z807" s="338">
        <f>VLOOKUP(Y807,PLAN!B:AI,19,0)</f>
        <v>46237</v>
      </c>
    </row>
    <row r="808" spans="1:26" s="163" customFormat="1" ht="21.6" hidden="1" customHeight="1">
      <c r="A808" s="177" t="str">
        <f t="shared" si="23"/>
        <v>Aug14-42</v>
      </c>
      <c r="B808" s="225">
        <f>IFERROR(VLOOKUP(A808,PLAN!B:AA,5,0),"")</f>
        <v>11127824</v>
      </c>
      <c r="C808" s="225" t="str">
        <f>IFERROR(VLOOKUP(A808,PLAN!B:AA,6,0),"")</f>
        <v>2131622-B-A</v>
      </c>
      <c r="D808" s="225" t="str">
        <f>IFERROR(VLOOKUP(A808,PLAN!B:AA,7,0),"")</f>
        <v>WAIN-CKI-008-200 NO CE</v>
      </c>
      <c r="E808" s="225" t="str">
        <f>IFERROR(VLOOKUP(A808,PLAN!B:AA,4,0),"")</f>
        <v>1001930204</v>
      </c>
      <c r="F808" s="226">
        <f>IFERROR(VLOOKUP(A808,PLAN!B:AA,9,0),"")</f>
        <v>46248</v>
      </c>
      <c r="G808" s="225" t="str">
        <f>IFERROR(VLOOKUP(A808,PLAN!B:AA,10,0),"")</f>
        <v>0103580266</v>
      </c>
      <c r="H808" s="225" t="str">
        <f>IFERROR(VLOOKUP(A808,PLAN!B:AA,11,0),"")</f>
        <v>260727A72A</v>
      </c>
      <c r="I808" s="225">
        <f>IFERROR(VLOOKUP(A808,PLAN!B:AA,12,0),"")</f>
        <v>40</v>
      </c>
      <c r="J808" s="225" t="str">
        <f>IFERROR(VLOOKUP(A808,PLAN!B:AA,15,0),"")</f>
        <v>Oversea</v>
      </c>
      <c r="K808" s="225">
        <f>IFERROR(VLOOKUP(A808,PLAN!B:AA,23,0),"")</f>
        <v>0</v>
      </c>
      <c r="L808" s="227">
        <f>IFERROR(VLOOKUP(A808,PLAN!B:AA,24,0),"")</f>
        <v>0</v>
      </c>
      <c r="M808" s="225" t="str">
        <f>IFERROR(VLOOKUP(A808,PLAN!B:AA,3,0),"")</f>
        <v>1832345-A-C</v>
      </c>
      <c r="N808" s="225">
        <f>IFERROR(VLOOKUP(A808,PLAN!B:AA,2,0),"")</f>
        <v>12114370</v>
      </c>
      <c r="O808" s="290" t="s">
        <v>1277</v>
      </c>
      <c r="P808" s="257" t="s">
        <v>1278</v>
      </c>
      <c r="Q808" s="337">
        <f t="shared" si="40"/>
        <v>40</v>
      </c>
      <c r="R808" s="231" t="str">
        <f>IFERROR(VLOOKUP(P808,[6]Sheet1!$F:$I,4,),"")</f>
        <v/>
      </c>
      <c r="S808" s="232">
        <f>IFERROR(VLOOKUP(A808,PLAN!B:AA,19,0),"")</f>
        <v>46237</v>
      </c>
      <c r="T808" s="225" t="str">
        <f>IFERROR(VLOOKUP(A808,PLAN!B:AA,20,0),"")</f>
        <v>M7</v>
      </c>
      <c r="U808" s="233"/>
      <c r="V808" s="165"/>
      <c r="W808" s="234" t="str">
        <f>IFERROR(VLOOKUP(A808,PLAN!B:AB,21,),"")</f>
        <v>F2</v>
      </c>
      <c r="X808" s="164"/>
      <c r="Y808" s="148" t="s">
        <v>3281</v>
      </c>
      <c r="Z808" s="338">
        <f>VLOOKUP(Y808,PLAN!B:AI,19,0)</f>
        <v>46237</v>
      </c>
    </row>
    <row r="809" spans="1:26" s="163" customFormat="1" ht="21.6" hidden="1" customHeight="1">
      <c r="A809" s="177" t="str">
        <f t="shared" si="23"/>
        <v>Aug14-43</v>
      </c>
      <c r="B809" s="225">
        <f>IFERROR(VLOOKUP(A809,PLAN!B:AA,5,0),"")</f>
        <v>11127823</v>
      </c>
      <c r="C809" s="225" t="str">
        <f>IFERROR(VLOOKUP(A809,PLAN!B:AA,6,0),"")</f>
        <v>2131621-B-AK</v>
      </c>
      <c r="D809" s="225" t="str">
        <f>IFERROR(VLOOKUP(A809,PLAN!B:AA,7,0),"")</f>
        <v>WAIN-CKI-10-300 NOCE</v>
      </c>
      <c r="E809" s="225" t="str">
        <f>IFERROR(VLOOKUP(A809,PLAN!B:AA,4,0),"")</f>
        <v>1001930205</v>
      </c>
      <c r="F809" s="226">
        <f>IFERROR(VLOOKUP(A809,PLAN!B:AA,9,0),"")</f>
        <v>46248</v>
      </c>
      <c r="G809" s="225" t="str">
        <f>IFERROR(VLOOKUP(A809,PLAN!B:AA,10,0),"")</f>
        <v>0103580267</v>
      </c>
      <c r="H809" s="225" t="str">
        <f>IFERROR(VLOOKUP(A809,PLAN!B:AA,11,0),"")</f>
        <v>260727A73A</v>
      </c>
      <c r="I809" s="225">
        <f>IFERROR(VLOOKUP(A809,PLAN!B:AA,12,0),"")</f>
        <v>2</v>
      </c>
      <c r="J809" s="225" t="str">
        <f>IFERROR(VLOOKUP(A809,PLAN!B:AA,15,0),"")</f>
        <v>Oversea</v>
      </c>
      <c r="K809" s="225">
        <f>IFERROR(VLOOKUP(A809,PLAN!B:AA,23,0),"")</f>
        <v>0</v>
      </c>
      <c r="L809" s="227">
        <f>IFERROR(VLOOKUP(A809,PLAN!B:AA,24,0),"")</f>
        <v>0</v>
      </c>
      <c r="M809" s="225" t="str">
        <f>IFERROR(VLOOKUP(A809,PLAN!B:AA,3,0),"")</f>
        <v>1832344-A-CK</v>
      </c>
      <c r="N809" s="225">
        <f>IFERROR(VLOOKUP(A809,PLAN!B:AA,2,0),"")</f>
        <v>12114369</v>
      </c>
      <c r="O809" s="290" t="s">
        <v>657</v>
      </c>
      <c r="P809" s="337" t="s">
        <v>658</v>
      </c>
      <c r="Q809" s="337">
        <f t="shared" si="40"/>
        <v>2</v>
      </c>
      <c r="R809" s="231" t="str">
        <f>IFERROR(VLOOKUP(P809,[6]Sheet1!$F:$I,4,),"")</f>
        <v>C1</v>
      </c>
      <c r="S809" s="232">
        <f>IFERROR(VLOOKUP(A809,PLAN!B:AA,19,0),"")</f>
        <v>46237</v>
      </c>
      <c r="T809" s="225" t="str">
        <f>IFERROR(VLOOKUP(A809,PLAN!B:AA,20,0),"")</f>
        <v>M7</v>
      </c>
      <c r="U809" s="233"/>
      <c r="V809" s="165"/>
      <c r="W809" s="234" t="str">
        <f>IFERROR(VLOOKUP(A809,PLAN!B:AB,21,),"")</f>
        <v>F2</v>
      </c>
      <c r="X809" s="164"/>
      <c r="Y809" s="148" t="s">
        <v>3282</v>
      </c>
      <c r="Z809" s="338">
        <f>VLOOKUP(Y809,PLAN!B:AI,19,0)</f>
        <v>46237</v>
      </c>
    </row>
    <row r="810" spans="1:26" s="163" customFormat="1" ht="21.6" hidden="1" customHeight="1">
      <c r="A810" s="177" t="str">
        <f t="shared" si="23"/>
        <v>Aug14-44</v>
      </c>
      <c r="B810" s="225">
        <f>IFERROR(VLOOKUP(A810,PLAN!B:AA,5,0),"")</f>
        <v>11131250</v>
      </c>
      <c r="C810" s="225" t="str">
        <f>IFERROR(VLOOKUP(A810,PLAN!B:AA,6,0),"")</f>
        <v>2331235-A-A</v>
      </c>
      <c r="D810" s="225" t="str">
        <f>IFERROR(VLOOKUP(A810,PLAN!B:AA,7,0),"")</f>
        <v>WAMS-135-16WA NOCE</v>
      </c>
      <c r="E810" s="225" t="str">
        <f>IFERROR(VLOOKUP(A810,PLAN!B:AA,4,0),"")</f>
        <v>1001930206</v>
      </c>
      <c r="F810" s="226">
        <f>IFERROR(VLOOKUP(A810,PLAN!B:AA,9,0),"")</f>
        <v>46248</v>
      </c>
      <c r="G810" s="225" t="str">
        <f>IFERROR(VLOOKUP(A810,PLAN!B:AA,10,0),"")</f>
        <v>0103580268</v>
      </c>
      <c r="H810" s="225" t="str">
        <f>IFERROR(VLOOKUP(A810,PLAN!B:AA,11,0),"")</f>
        <v>260727A74A</v>
      </c>
      <c r="I810" s="225">
        <f>IFERROR(VLOOKUP(A810,PLAN!B:AA,12,0),"")</f>
        <v>70</v>
      </c>
      <c r="J810" s="225" t="str">
        <f>IFERROR(VLOOKUP(A810,PLAN!B:AA,15,0),"")</f>
        <v>Oversea</v>
      </c>
      <c r="K810" s="225">
        <f>IFERROR(VLOOKUP(A810,PLAN!B:AA,23,0),"")</f>
        <v>0</v>
      </c>
      <c r="L810" s="227">
        <f>IFERROR(VLOOKUP(A810,PLAN!B:AA,24,0),"")</f>
        <v>0</v>
      </c>
      <c r="M810" s="225" t="str">
        <f>IFERROR(VLOOKUP(A810,PLAN!B:AA,3,0),"")</f>
        <v>1832361-A-C</v>
      </c>
      <c r="N810" s="225">
        <f>IFERROR(VLOOKUP(A810,PLAN!B:AA,2,0),"")</f>
        <v>12111087</v>
      </c>
      <c r="O810" s="290" t="s">
        <v>420</v>
      </c>
      <c r="P810" s="284" t="s">
        <v>421</v>
      </c>
      <c r="Q810" s="337">
        <f t="shared" si="40"/>
        <v>70</v>
      </c>
      <c r="R810" s="231" t="str">
        <f>IFERROR(VLOOKUP(P810,[6]Sheet1!$F:$I,4,),"")</f>
        <v>E6</v>
      </c>
      <c r="S810" s="232">
        <f>IFERROR(VLOOKUP(A810,PLAN!B:AA,19,0),"")</f>
        <v>46237</v>
      </c>
      <c r="T810" s="225" t="str">
        <f>IFERROR(VLOOKUP(A810,PLAN!B:AA,20,0),"")</f>
        <v>M7</v>
      </c>
      <c r="U810" s="233"/>
      <c r="V810" s="165"/>
      <c r="W810" s="234" t="str">
        <f>IFERROR(VLOOKUP(A810,PLAN!B:AB,21,),"")</f>
        <v>F2</v>
      </c>
      <c r="X810" s="164"/>
      <c r="Y810" s="148" t="s">
        <v>3283</v>
      </c>
      <c r="Z810" s="338">
        <f>VLOOKUP(Y810,PLAN!B:AI,19,0)</f>
        <v>46237</v>
      </c>
    </row>
    <row r="811" spans="1:26" s="163" customFormat="1" ht="21.6" hidden="1" customHeight="1">
      <c r="A811" s="177" t="str">
        <f t="shared" si="23"/>
        <v>Aug14-45</v>
      </c>
      <c r="B811" s="225">
        <f>IFERROR(VLOOKUP(A811,PLAN!B:AA,5,0),"")</f>
        <v>11131251</v>
      </c>
      <c r="C811" s="225" t="str">
        <f>IFERROR(VLOOKUP(A811,PLAN!B:AA,6,0),"")</f>
        <v>2331236-A-A</v>
      </c>
      <c r="D811" s="225" t="str">
        <f>IFERROR(VLOOKUP(A811,PLAN!B:AA,7,0),"")</f>
        <v>WAMS-165-16WA NOCE</v>
      </c>
      <c r="E811" s="225" t="str">
        <f>IFERROR(VLOOKUP(A811,PLAN!B:AA,4,0),"")</f>
        <v>1001930207</v>
      </c>
      <c r="F811" s="226">
        <f>IFERROR(VLOOKUP(A811,PLAN!B:AA,9,0),"")</f>
        <v>46248</v>
      </c>
      <c r="G811" s="225" t="str">
        <f>IFERROR(VLOOKUP(A811,PLAN!B:AA,10,0),"")</f>
        <v>0103580269</v>
      </c>
      <c r="H811" s="225" t="str">
        <f>IFERROR(VLOOKUP(A811,PLAN!B:AA,11,0),"")</f>
        <v>260727A75A</v>
      </c>
      <c r="I811" s="225">
        <f>IFERROR(VLOOKUP(A811,PLAN!B:AA,12,0),"")</f>
        <v>40</v>
      </c>
      <c r="J811" s="225" t="str">
        <f>IFERROR(VLOOKUP(A811,PLAN!B:AA,15,0),"")</f>
        <v>Oversea</v>
      </c>
      <c r="K811" s="225">
        <f>IFERROR(VLOOKUP(A811,PLAN!B:AA,23,0),"")</f>
        <v>0</v>
      </c>
      <c r="L811" s="227">
        <f>IFERROR(VLOOKUP(A811,PLAN!B:AA,24,0),"")</f>
        <v>0</v>
      </c>
      <c r="M811" s="225" t="str">
        <f>IFERROR(VLOOKUP(A811,PLAN!B:AA,3,0),"")</f>
        <v>1832358-A-C</v>
      </c>
      <c r="N811" s="225">
        <f>IFERROR(VLOOKUP(A811,PLAN!B:AA,2,0),"")</f>
        <v>12111084</v>
      </c>
      <c r="O811" s="290" t="s">
        <v>1201</v>
      </c>
      <c r="P811" s="257" t="s">
        <v>1202</v>
      </c>
      <c r="Q811" s="337">
        <f t="shared" si="40"/>
        <v>40</v>
      </c>
      <c r="R811" s="231" t="str">
        <f>IFERROR(VLOOKUP(P811,[6]Sheet1!$F:$I,4,),"")</f>
        <v>E4</v>
      </c>
      <c r="S811" s="232">
        <f>IFERROR(VLOOKUP(A811,PLAN!B:AA,19,0),"")</f>
        <v>46237</v>
      </c>
      <c r="T811" s="225" t="str">
        <f>IFERROR(VLOOKUP(A811,PLAN!B:AA,20,0),"")</f>
        <v>M7</v>
      </c>
      <c r="U811" s="233"/>
      <c r="V811" s="165"/>
      <c r="W811" s="234" t="str">
        <f>IFERROR(VLOOKUP(A811,PLAN!B:AB,21,),"")</f>
        <v>F2</v>
      </c>
      <c r="X811" s="164"/>
      <c r="Y811" s="148" t="s">
        <v>3284</v>
      </c>
      <c r="Z811" s="338">
        <f>VLOOKUP(Y811,PLAN!B:AI,19,0)</f>
        <v>46237</v>
      </c>
    </row>
    <row r="812" spans="1:26" s="163" customFormat="1" ht="21.6" hidden="1" customHeight="1">
      <c r="A812" s="177" t="str">
        <f t="shared" si="23"/>
        <v>Aug14-46</v>
      </c>
      <c r="B812" s="225">
        <f>IFERROR(VLOOKUP(A812,PLAN!B:AA,5,0),"")</f>
        <v>11131246</v>
      </c>
      <c r="C812" s="225" t="str">
        <f>IFERROR(VLOOKUP(A812,PLAN!B:AA,6,0),"")</f>
        <v>2331231-A-A</v>
      </c>
      <c r="D812" s="225" t="str">
        <f>IFERROR(VLOOKUP(A812,PLAN!B:AA,7,0),"")</f>
        <v>WAMS-180-1645 NOCE</v>
      </c>
      <c r="E812" s="225" t="str">
        <f>IFERROR(VLOOKUP(A812,PLAN!B:AA,4,0),"")</f>
        <v>1001930208</v>
      </c>
      <c r="F812" s="226">
        <f>IFERROR(VLOOKUP(A812,PLAN!B:AA,9,0),"")</f>
        <v>46248</v>
      </c>
      <c r="G812" s="225" t="str">
        <f>IFERROR(VLOOKUP(A812,PLAN!B:AA,10,0),"")</f>
        <v>0103580270</v>
      </c>
      <c r="H812" s="225" t="str">
        <f>IFERROR(VLOOKUP(A812,PLAN!B:AA,11,0),"")</f>
        <v>260727A76A</v>
      </c>
      <c r="I812" s="225">
        <f>IFERROR(VLOOKUP(A812,PLAN!B:AA,12,0),"")</f>
        <v>80</v>
      </c>
      <c r="J812" s="225" t="str">
        <f>IFERROR(VLOOKUP(A812,PLAN!B:AA,15,0),"")</f>
        <v>Oversea</v>
      </c>
      <c r="K812" s="225">
        <f>IFERROR(VLOOKUP(A812,PLAN!B:AA,23,0),"")</f>
        <v>0</v>
      </c>
      <c r="L812" s="227">
        <f>IFERROR(VLOOKUP(A812,PLAN!B:AA,24,0),"")</f>
        <v>0</v>
      </c>
      <c r="M812" s="225" t="str">
        <f>IFERROR(VLOOKUP(A812,PLAN!B:AA,3,0),"")</f>
        <v>1832353-A-C</v>
      </c>
      <c r="N812" s="225">
        <f>IFERROR(VLOOKUP(A812,PLAN!B:AA,2,0),"")</f>
        <v>12111079</v>
      </c>
      <c r="O812" s="290" t="s">
        <v>2463</v>
      </c>
      <c r="P812" s="337" t="s">
        <v>2464</v>
      </c>
      <c r="Q812" s="337">
        <f t="shared" si="40"/>
        <v>80</v>
      </c>
      <c r="R812" s="231" t="str">
        <f>IFERROR(VLOOKUP(P812,[6]Sheet1!$F:$I,4,),"")</f>
        <v/>
      </c>
      <c r="S812" s="232">
        <f>IFERROR(VLOOKUP(A812,PLAN!B:AA,19,0),"")</f>
        <v>46237</v>
      </c>
      <c r="T812" s="225" t="str">
        <f>IFERROR(VLOOKUP(A812,PLAN!B:AA,20,0),"")</f>
        <v>M7</v>
      </c>
      <c r="U812" s="233"/>
      <c r="V812" s="165"/>
      <c r="W812" s="234" t="str">
        <f>IFERROR(VLOOKUP(A812,PLAN!B:AB,21,),"")</f>
        <v>F2</v>
      </c>
      <c r="X812" s="164"/>
      <c r="Y812" s="148" t="s">
        <v>3285</v>
      </c>
      <c r="Z812" s="338">
        <f>VLOOKUP(Y812,PLAN!B:AI,19,0)</f>
        <v>46237</v>
      </c>
    </row>
    <row r="813" spans="1:26" s="163" customFormat="1" ht="21.6" hidden="1" customHeight="1">
      <c r="A813" s="177" t="str">
        <f t="shared" si="23"/>
        <v>Aug14-47</v>
      </c>
      <c r="B813" s="225">
        <f>IFERROR(VLOOKUP(A813,PLAN!B:AA,5,0),"")</f>
        <v>11131249</v>
      </c>
      <c r="C813" s="225" t="str">
        <f>IFERROR(VLOOKUP(A813,PLAN!B:AA,6,0),"")</f>
        <v>2331234-A-A</v>
      </c>
      <c r="D813" s="225" t="str">
        <f>IFERROR(VLOOKUP(A813,PLAN!B:AA,7,0),"")</f>
        <v>WAMS-180-16ST NOCE</v>
      </c>
      <c r="E813" s="225" t="str">
        <f>IFERROR(VLOOKUP(A813,PLAN!B:AA,4,0),"")</f>
        <v>1001930209</v>
      </c>
      <c r="F813" s="226">
        <f>IFERROR(VLOOKUP(A813,PLAN!B:AA,9,0),"")</f>
        <v>46248</v>
      </c>
      <c r="G813" s="225" t="str">
        <f>IFERROR(VLOOKUP(A813,PLAN!B:AA,10,0),"")</f>
        <v>0103580271</v>
      </c>
      <c r="H813" s="225" t="str">
        <f>IFERROR(VLOOKUP(A813,PLAN!B:AA,11,0),"")</f>
        <v>260727A77A</v>
      </c>
      <c r="I813" s="225">
        <f>IFERROR(VLOOKUP(A813,PLAN!B:AA,12,0),"")</f>
        <v>90</v>
      </c>
      <c r="J813" s="225" t="str">
        <f>IFERROR(VLOOKUP(A813,PLAN!B:AA,15,0),"")</f>
        <v>Oversea</v>
      </c>
      <c r="K813" s="225">
        <f>IFERROR(VLOOKUP(A813,PLAN!B:AA,23,0),"")</f>
        <v>0</v>
      </c>
      <c r="L813" s="227">
        <f>IFERROR(VLOOKUP(A813,PLAN!B:AA,24,0),"")</f>
        <v>0</v>
      </c>
      <c r="M813" s="225" t="str">
        <f>IFERROR(VLOOKUP(A813,PLAN!B:AA,3,0),"")</f>
        <v>1832355-A-C</v>
      </c>
      <c r="N813" s="225">
        <f>IFERROR(VLOOKUP(A813,PLAN!B:AA,2,0),"")</f>
        <v>12111081</v>
      </c>
      <c r="O813" s="290" t="s">
        <v>1231</v>
      </c>
      <c r="P813" s="257" t="s">
        <v>1232</v>
      </c>
      <c r="Q813" s="337">
        <f t="shared" si="40"/>
        <v>90</v>
      </c>
      <c r="R813" s="231" t="str">
        <f>IFERROR(VLOOKUP(P813,[6]Sheet1!$F:$I,4,),"")</f>
        <v>P101</v>
      </c>
      <c r="S813" s="232">
        <f>IFERROR(VLOOKUP(A813,PLAN!B:AA,19,0),"")</f>
        <v>46237</v>
      </c>
      <c r="T813" s="225" t="str">
        <f>IFERROR(VLOOKUP(A813,PLAN!B:AA,20,0),"")</f>
        <v>M7</v>
      </c>
      <c r="U813" s="233"/>
      <c r="V813" s="165"/>
      <c r="W813" s="234" t="str">
        <f>IFERROR(VLOOKUP(A813,PLAN!B:AB,21,),"")</f>
        <v>F2</v>
      </c>
      <c r="X813" s="164"/>
      <c r="Y813" s="148" t="s">
        <v>3286</v>
      </c>
      <c r="Z813" s="338">
        <f>VLOOKUP(Y813,PLAN!B:AI,19,0)</f>
        <v>46237</v>
      </c>
    </row>
    <row r="814" spans="1:26" s="163" customFormat="1" ht="21.6" hidden="1" customHeight="1">
      <c r="A814" s="177" t="str">
        <f t="shared" si="23"/>
        <v>Aug14-48</v>
      </c>
      <c r="B814" s="225">
        <f>IFERROR(VLOOKUP(A814,PLAN!B:AA,5,0),"")</f>
        <v>11117107</v>
      </c>
      <c r="C814" s="225" t="str">
        <f>IFERROR(VLOOKUP(A814,PLAN!B:AA,6,0),"")</f>
        <v>2331065-0-A</v>
      </c>
      <c r="D814" s="225" t="str">
        <f>IFERROR(VLOOKUP(A814,PLAN!B:AA,7,0),"")</f>
        <v>AHW10S302S CE4</v>
      </c>
      <c r="E814" s="225" t="str">
        <f>IFERROR(VLOOKUP(A814,PLAN!B:AA,4,0),"")</f>
        <v>1001930210</v>
      </c>
      <c r="F814" s="226">
        <f>IFERROR(VLOOKUP(A814,PLAN!B:AA,9,0),"")</f>
        <v>46248</v>
      </c>
      <c r="G814" s="225" t="str">
        <f>IFERROR(VLOOKUP(A814,PLAN!B:AA,10,0),"")</f>
        <v>0103580272</v>
      </c>
      <c r="H814" s="225" t="str">
        <f>IFERROR(VLOOKUP(A814,PLAN!B:AA,11,0),"")</f>
        <v>260727A78A</v>
      </c>
      <c r="I814" s="225">
        <f>IFERROR(VLOOKUP(A814,PLAN!B:AA,12,0),"")</f>
        <v>103</v>
      </c>
      <c r="J814" s="225" t="str">
        <f>IFERROR(VLOOKUP(A814,PLAN!B:AA,15,0),"")</f>
        <v>Oversea</v>
      </c>
      <c r="K814" s="225">
        <f>IFERROR(VLOOKUP(A814,PLAN!B:AA,23,0),"")</f>
        <v>0</v>
      </c>
      <c r="L814" s="227">
        <f>IFERROR(VLOOKUP(A814,PLAN!B:AA,24,0),"")</f>
        <v>0</v>
      </c>
      <c r="M814" s="225" t="str">
        <f>IFERROR(VLOOKUP(A814,PLAN!B:AA,3,0),"")</f>
        <v>1832175-A-C</v>
      </c>
      <c r="N814" s="225">
        <f>IFERROR(VLOOKUP(A814,PLAN!B:AA,2,0),"")</f>
        <v>12111377</v>
      </c>
      <c r="O814" s="290" t="s">
        <v>1229</v>
      </c>
      <c r="P814" s="284" t="s">
        <v>1230</v>
      </c>
      <c r="Q814" s="154">
        <v>16</v>
      </c>
      <c r="R814" s="231" t="str">
        <f>IFERROR(VLOOKUP(P814,[6]Sheet1!$F:$I,4,),"")</f>
        <v/>
      </c>
      <c r="S814" s="232">
        <f>IFERROR(VLOOKUP(A814,PLAN!B:AA,19,0),"")</f>
        <v>46237</v>
      </c>
      <c r="T814" s="225" t="str">
        <f>IFERROR(VLOOKUP(A814,PLAN!B:AA,20,0),"")</f>
        <v>M7</v>
      </c>
      <c r="U814" s="233"/>
      <c r="V814" s="165"/>
      <c r="W814" s="234" t="str">
        <f>IFERROR(VLOOKUP(A814,PLAN!B:AB,21,),"")</f>
        <v>F2</v>
      </c>
      <c r="X814" s="164"/>
      <c r="Y814" s="148" t="s">
        <v>3287</v>
      </c>
      <c r="Z814" s="338">
        <f>VLOOKUP(Y814,PLAN!B:AI,19,0)</f>
        <v>46237</v>
      </c>
    </row>
    <row r="815" spans="1:26" s="163" customFormat="1" ht="21.6" hidden="1" customHeight="1">
      <c r="A815" s="177"/>
      <c r="B815" s="225"/>
      <c r="C815" s="225"/>
      <c r="D815" s="225"/>
      <c r="E815" s="225"/>
      <c r="F815" s="226"/>
      <c r="G815" s="225"/>
      <c r="H815" s="225"/>
      <c r="I815" s="225"/>
      <c r="J815" s="225"/>
      <c r="K815" s="225"/>
      <c r="L815" s="227"/>
      <c r="M815" s="225"/>
      <c r="N815" s="225"/>
      <c r="O815" s="290" t="s">
        <v>3318</v>
      </c>
      <c r="P815" s="284" t="s">
        <v>3319</v>
      </c>
      <c r="Q815" s="154">
        <f>I814-Q814</f>
        <v>87</v>
      </c>
      <c r="R815" s="231" t="str">
        <f>IFERROR(VLOOKUP(P815,[6]Sheet1!$F:$I,4,),"")</f>
        <v/>
      </c>
      <c r="S815" s="232"/>
      <c r="T815" s="225"/>
      <c r="U815" s="233"/>
      <c r="V815" s="165"/>
      <c r="W815" s="234" t="s">
        <v>45</v>
      </c>
      <c r="X815" s="164"/>
      <c r="Y815" s="148"/>
      <c r="Z815" s="338">
        <v>46237</v>
      </c>
    </row>
    <row r="816" spans="1:26" s="163" customFormat="1" ht="21.6" hidden="1" customHeight="1">
      <c r="A816" s="177" t="str">
        <f t="shared" si="23"/>
        <v>Aug14-49</v>
      </c>
      <c r="B816" s="225">
        <f>IFERROR(VLOOKUP(A816,PLAN!B:AA,5,0),"")</f>
        <v>11117354</v>
      </c>
      <c r="C816" s="225" t="str">
        <f>IFERROR(VLOOKUP(A816,PLAN!B:AA,6,0),"")</f>
        <v>2131726-B-A</v>
      </c>
      <c r="D816" s="225" t="str">
        <f>IFERROR(VLOOKUP(A816,PLAN!B:AA,7,0),"")</f>
        <v>AHW14R013S NO CE</v>
      </c>
      <c r="E816" s="225" t="str">
        <f>IFERROR(VLOOKUP(A816,PLAN!B:AA,4,0),"")</f>
        <v>1001930211</v>
      </c>
      <c r="F816" s="226">
        <f>IFERROR(VLOOKUP(A816,PLAN!B:AA,9,0),"")</f>
        <v>46248</v>
      </c>
      <c r="G816" s="225" t="str">
        <f>IFERROR(VLOOKUP(A816,PLAN!B:AA,10,0),"")</f>
        <v>0103580273</v>
      </c>
      <c r="H816" s="225" t="str">
        <f>IFERROR(VLOOKUP(A816,PLAN!B:AA,11,0),"")</f>
        <v>260727A79A</v>
      </c>
      <c r="I816" s="225">
        <f>IFERROR(VLOOKUP(A816,PLAN!B:AA,12,0),"")</f>
        <v>20</v>
      </c>
      <c r="J816" s="225" t="str">
        <f>IFERROR(VLOOKUP(A816,PLAN!B:AA,15,0),"")</f>
        <v>Oversea</v>
      </c>
      <c r="K816" s="225">
        <f>IFERROR(VLOOKUP(A816,PLAN!B:AA,23,0),"")</f>
        <v>0</v>
      </c>
      <c r="L816" s="227">
        <f>IFERROR(VLOOKUP(A816,PLAN!B:AA,24,0),"")</f>
        <v>0</v>
      </c>
      <c r="M816" s="225" t="str">
        <f>IFERROR(VLOOKUP(A816,PLAN!B:AA,3,0),"")</f>
        <v>2032217-A-CB</v>
      </c>
      <c r="N816" s="225">
        <f>IFERROR(VLOOKUP(A816,PLAN!B:AA,2,0),"")</f>
        <v>12114296</v>
      </c>
      <c r="O816" s="290" t="s">
        <v>3320</v>
      </c>
      <c r="P816" s="257" t="s">
        <v>3321</v>
      </c>
      <c r="Q816" s="337">
        <f t="shared" si="40"/>
        <v>20</v>
      </c>
      <c r="R816" s="231" t="str">
        <f>IFERROR(VLOOKUP(P816,[6]Sheet1!$F:$I,4,),"")</f>
        <v/>
      </c>
      <c r="S816" s="232">
        <f>IFERROR(VLOOKUP(A816,PLAN!B:AA,19,0),"")</f>
        <v>46237</v>
      </c>
      <c r="T816" s="225" t="str">
        <f>IFERROR(VLOOKUP(A816,PLAN!B:AA,20,0),"")</f>
        <v>M7</v>
      </c>
      <c r="U816" s="233"/>
      <c r="V816" s="165"/>
      <c r="W816" s="234" t="str">
        <f>IFERROR(VLOOKUP(A816,PLAN!B:AB,21,),"")</f>
        <v>F2</v>
      </c>
      <c r="X816" s="164"/>
      <c r="Y816" s="148" t="s">
        <v>3288</v>
      </c>
      <c r="Z816" s="338">
        <f>VLOOKUP(Y816,PLAN!B:AI,19,0)</f>
        <v>46237</v>
      </c>
    </row>
    <row r="817" spans="1:26" s="163" customFormat="1" ht="21.6" hidden="1" customHeight="1">
      <c r="A817" s="177" t="str">
        <f t="shared" si="23"/>
        <v>Aug14-50</v>
      </c>
      <c r="B817" s="225">
        <f>IFERROR(VLOOKUP(A817,PLAN!B:AA,5,0),"")</f>
        <v>11125715</v>
      </c>
      <c r="C817" s="225" t="str">
        <f>IFERROR(VLOOKUP(A817,PLAN!B:AA,6,0),"")</f>
        <v>2131687-C-AK</v>
      </c>
      <c r="D817" s="225" t="str">
        <f>IFERROR(VLOOKUP(A817,PLAN!B:AA,7,0),"")</f>
        <v>AHW14R001S NOCE</v>
      </c>
      <c r="E817" s="225" t="str">
        <f>IFERROR(VLOOKUP(A817,PLAN!B:AA,4,0),"")</f>
        <v>1001930212</v>
      </c>
      <c r="F817" s="226">
        <f>IFERROR(VLOOKUP(A817,PLAN!B:AA,9,0),"")</f>
        <v>46248</v>
      </c>
      <c r="G817" s="225" t="str">
        <f>IFERROR(VLOOKUP(A817,PLAN!B:AA,10,0),"")</f>
        <v>0103580274</v>
      </c>
      <c r="H817" s="225" t="str">
        <f>IFERROR(VLOOKUP(A817,PLAN!B:AA,11,0),"")</f>
        <v>260727A80A</v>
      </c>
      <c r="I817" s="225">
        <f>IFERROR(VLOOKUP(A817,PLAN!B:AA,12,0),"")</f>
        <v>420</v>
      </c>
      <c r="J817" s="225" t="str">
        <f>IFERROR(VLOOKUP(A817,PLAN!B:AA,15,0),"")</f>
        <v>Oversea</v>
      </c>
      <c r="K817" s="225">
        <f>IFERROR(VLOOKUP(A817,PLAN!B:AA,23,0),"")</f>
        <v>0</v>
      </c>
      <c r="L817" s="227">
        <f>IFERROR(VLOOKUP(A817,PLAN!B:AA,24,0),"")</f>
        <v>0</v>
      </c>
      <c r="M817" s="225" t="str">
        <f>IFERROR(VLOOKUP(A817,PLAN!B:AA,3,0),"")</f>
        <v>1832196-A-CK</v>
      </c>
      <c r="N817" s="225">
        <f>IFERROR(VLOOKUP(A817,PLAN!B:AA,2,0),"")</f>
        <v>12112517</v>
      </c>
      <c r="O817" s="290" t="s">
        <v>2218</v>
      </c>
      <c r="P817" s="289" t="s">
        <v>2219</v>
      </c>
      <c r="Q817" s="337">
        <f t="shared" si="40"/>
        <v>420</v>
      </c>
      <c r="R817" s="231" t="str">
        <f>IFERROR(VLOOKUP(P817,[6]Sheet1!$F:$I,4,),"")</f>
        <v/>
      </c>
      <c r="S817" s="232">
        <f>IFERROR(VLOOKUP(A817,PLAN!B:AA,19,0),"")</f>
        <v>46237</v>
      </c>
      <c r="T817" s="225" t="str">
        <f>IFERROR(VLOOKUP(A817,PLAN!B:AA,20,0),"")</f>
        <v>M7</v>
      </c>
      <c r="U817" s="233"/>
      <c r="V817" s="165"/>
      <c r="W817" s="234" t="str">
        <f>IFERROR(VLOOKUP(A817,PLAN!B:AB,21,),"")</f>
        <v>F2</v>
      </c>
      <c r="X817" s="164"/>
      <c r="Y817" s="148" t="s">
        <v>3289</v>
      </c>
      <c r="Z817" s="338">
        <f>VLOOKUP(Y817,PLAN!B:AI,19,0)</f>
        <v>46237</v>
      </c>
    </row>
    <row r="818" spans="1:26" s="163" customFormat="1" ht="21.6" hidden="1" customHeight="1">
      <c r="A818" s="177" t="str">
        <f t="shared" si="23"/>
        <v>Aug14-51</v>
      </c>
      <c r="B818" s="225">
        <f>IFERROR(VLOOKUP(A818,PLAN!B:AA,5,0),"")</f>
        <v>11126837</v>
      </c>
      <c r="C818" s="225" t="str">
        <f>IFERROR(VLOOKUP(A818,PLAN!B:AA,6,0),"")</f>
        <v>2131721-C-AK</v>
      </c>
      <c r="D818" s="225" t="str">
        <f>IFERROR(VLOOKUP(A818,PLAN!B:AA,7,0),"")</f>
        <v>APW14R009S NOCE</v>
      </c>
      <c r="E818" s="225" t="str">
        <f>IFERROR(VLOOKUP(A818,PLAN!B:AA,4,0),"")</f>
        <v>1001930213</v>
      </c>
      <c r="F818" s="226">
        <f>IFERROR(VLOOKUP(A818,PLAN!B:AA,9,0),"")</f>
        <v>46248</v>
      </c>
      <c r="G818" s="225" t="str">
        <f>IFERROR(VLOOKUP(A818,PLAN!B:AA,10,0),"")</f>
        <v>0103580275</v>
      </c>
      <c r="H818" s="225" t="str">
        <f>IFERROR(VLOOKUP(A818,PLAN!B:AA,11,0),"")</f>
        <v>260727A81A</v>
      </c>
      <c r="I818" s="225">
        <f>IFERROR(VLOOKUP(A818,PLAN!B:AA,12,0),"")</f>
        <v>85</v>
      </c>
      <c r="J818" s="225" t="str">
        <f>IFERROR(VLOOKUP(A818,PLAN!B:AA,15,0),"")</f>
        <v>Oversea</v>
      </c>
      <c r="K818" s="225">
        <f>IFERROR(VLOOKUP(A818,PLAN!B:AA,23,0),"")</f>
        <v>0</v>
      </c>
      <c r="L818" s="227">
        <f>IFERROR(VLOOKUP(A818,PLAN!B:AA,24,0),"")</f>
        <v>0</v>
      </c>
      <c r="M818" s="225" t="str">
        <f>IFERROR(VLOOKUP(A818,PLAN!B:AA,3,0),"")</f>
        <v>1832327-A-CK</v>
      </c>
      <c r="N818" s="225">
        <f>IFERROR(VLOOKUP(A818,PLAN!B:AA,2,0),"")</f>
        <v>12110579</v>
      </c>
      <c r="O818" s="290" t="s">
        <v>1107</v>
      </c>
      <c r="P818" s="337" t="s">
        <v>1108</v>
      </c>
      <c r="Q818" s="337">
        <f t="shared" si="40"/>
        <v>85</v>
      </c>
      <c r="R818" s="231" t="str">
        <f>IFERROR(VLOOKUP(P818,[6]Sheet1!$F:$I,4,),"")</f>
        <v>E4</v>
      </c>
      <c r="S818" s="232">
        <f>IFERROR(VLOOKUP(A818,PLAN!B:AA,19,0),"")</f>
        <v>46237</v>
      </c>
      <c r="T818" s="225" t="str">
        <f>IFERROR(VLOOKUP(A818,PLAN!B:AA,20,0),"")</f>
        <v>M7</v>
      </c>
      <c r="U818" s="233"/>
      <c r="V818" s="165"/>
      <c r="W818" s="234" t="str">
        <f>IFERROR(VLOOKUP(A818,PLAN!B:AB,21,),"")</f>
        <v>F2</v>
      </c>
      <c r="X818" s="164"/>
      <c r="Y818" s="148" t="s">
        <v>3290</v>
      </c>
      <c r="Z818" s="338">
        <f>VLOOKUP(Y818,PLAN!B:AI,19,0)</f>
        <v>46237</v>
      </c>
    </row>
    <row r="819" spans="1:26" s="163" customFormat="1" ht="21.6" hidden="1" customHeight="1">
      <c r="A819" s="177" t="str">
        <f t="shared" si="23"/>
        <v>Aug14-52</v>
      </c>
      <c r="B819" s="225">
        <f>IFERROR(VLOOKUP(A819,PLAN!B:AA,5,0),"")</f>
        <v>11126839</v>
      </c>
      <c r="C819" s="225" t="str">
        <f>IFERROR(VLOOKUP(A819,PLAN!B:AA,6,0),"")</f>
        <v>2131723-C-AK</v>
      </c>
      <c r="D819" s="225" t="str">
        <f>IFERROR(VLOOKUP(A819,PLAN!B:AA,7,0),"")</f>
        <v>APW14R005S NOCE</v>
      </c>
      <c r="E819" s="225" t="str">
        <f>IFERROR(VLOOKUP(A819,PLAN!B:AA,4,0),"")</f>
        <v>1001930214</v>
      </c>
      <c r="F819" s="226">
        <f>IFERROR(VLOOKUP(A819,PLAN!B:AA,9,0),"")</f>
        <v>46248</v>
      </c>
      <c r="G819" s="225" t="str">
        <f>IFERROR(VLOOKUP(A819,PLAN!B:AA,10,0),"")</f>
        <v>0103580276</v>
      </c>
      <c r="H819" s="225" t="str">
        <f>IFERROR(VLOOKUP(A819,PLAN!B:AA,11,0),"")</f>
        <v>260727A82A</v>
      </c>
      <c r="I819" s="225">
        <f>IFERROR(VLOOKUP(A819,PLAN!B:AA,12,0),"")</f>
        <v>95</v>
      </c>
      <c r="J819" s="225" t="str">
        <f>IFERROR(VLOOKUP(A819,PLAN!B:AA,15,0),"")</f>
        <v>Oversea</v>
      </c>
      <c r="K819" s="225">
        <f>IFERROR(VLOOKUP(A819,PLAN!B:AA,23,0),"")</f>
        <v>0</v>
      </c>
      <c r="L819" s="227">
        <f>IFERROR(VLOOKUP(A819,PLAN!B:AA,24,0),"")</f>
        <v>0</v>
      </c>
      <c r="M819" s="225" t="str">
        <f>IFERROR(VLOOKUP(A819,PLAN!B:AA,3,0),"")</f>
        <v>1832308-A-CK</v>
      </c>
      <c r="N819" s="225">
        <f>IFERROR(VLOOKUP(A819,PLAN!B:AA,2,0),"")</f>
        <v>12110581</v>
      </c>
      <c r="O819" s="290" t="s">
        <v>1203</v>
      </c>
      <c r="P819" s="337" t="s">
        <v>1204</v>
      </c>
      <c r="Q819" s="337">
        <f t="shared" si="40"/>
        <v>95</v>
      </c>
      <c r="R819" s="231" t="str">
        <f>IFERROR(VLOOKUP(P819,[6]Sheet1!$F:$I,4,),"")</f>
        <v>E5</v>
      </c>
      <c r="S819" s="232">
        <f>IFERROR(VLOOKUP(A819,PLAN!B:AA,19,0),"")</f>
        <v>46237</v>
      </c>
      <c r="T819" s="225" t="str">
        <f>IFERROR(VLOOKUP(A819,PLAN!B:AA,20,0),"")</f>
        <v>M7</v>
      </c>
      <c r="U819" s="233"/>
      <c r="V819" s="165"/>
      <c r="W819" s="234" t="str">
        <f>IFERROR(VLOOKUP(A819,PLAN!B:AB,21,),"")</f>
        <v>F2</v>
      </c>
      <c r="X819" s="164"/>
      <c r="Y819" s="148" t="s">
        <v>3291</v>
      </c>
      <c r="Z819" s="338">
        <f>VLOOKUP(Y819,PLAN!B:AI,19,0)</f>
        <v>46237</v>
      </c>
    </row>
    <row r="820" spans="1:26" s="163" customFormat="1" ht="21.6" hidden="1" customHeight="1">
      <c r="A820" s="177" t="str">
        <f t="shared" si="23"/>
        <v>Aug14-53</v>
      </c>
      <c r="B820" s="225">
        <f>IFERROR(VLOOKUP(A820,PLAN!B:AA,5,0),"")</f>
        <v>11126842</v>
      </c>
      <c r="C820" s="225" t="str">
        <f>IFERROR(VLOOKUP(A820,PLAN!B:AA,6,0),"")</f>
        <v>2131730-C-AK</v>
      </c>
      <c r="D820" s="225" t="str">
        <f>IFERROR(VLOOKUP(A820,PLAN!B:AA,7,0),"")</f>
        <v>APW14R010S NOCE</v>
      </c>
      <c r="E820" s="225" t="str">
        <f>IFERROR(VLOOKUP(A820,PLAN!B:AA,4,0),"")</f>
        <v>1001930215</v>
      </c>
      <c r="F820" s="226">
        <f>IFERROR(VLOOKUP(A820,PLAN!B:AA,9,0),"")</f>
        <v>46248</v>
      </c>
      <c r="G820" s="225" t="str">
        <f>IFERROR(VLOOKUP(A820,PLAN!B:AA,10,0),"")</f>
        <v>0103580277</v>
      </c>
      <c r="H820" s="225" t="str">
        <f>IFERROR(VLOOKUP(A820,PLAN!B:AA,11,0),"")</f>
        <v>260727A83A</v>
      </c>
      <c r="I820" s="225">
        <f>IFERROR(VLOOKUP(A820,PLAN!B:AA,12,0),"")</f>
        <v>5</v>
      </c>
      <c r="J820" s="225" t="str">
        <f>IFERROR(VLOOKUP(A820,PLAN!B:AA,15,0),"")</f>
        <v>Oversea</v>
      </c>
      <c r="K820" s="225">
        <f>IFERROR(VLOOKUP(A820,PLAN!B:AA,23,0),"")</f>
        <v>0</v>
      </c>
      <c r="L820" s="227">
        <f>IFERROR(VLOOKUP(A820,PLAN!B:AA,24,0),"")</f>
        <v>0</v>
      </c>
      <c r="M820" s="225" t="str">
        <f>IFERROR(VLOOKUP(A820,PLAN!B:AA,3,0),"")</f>
        <v>1832277-A-CK</v>
      </c>
      <c r="N820" s="225">
        <f>IFERROR(VLOOKUP(A820,PLAN!B:AA,2,0),"")</f>
        <v>12110586</v>
      </c>
      <c r="O820" s="228" t="s">
        <v>3322</v>
      </c>
      <c r="P820" s="257" t="s">
        <v>3323</v>
      </c>
      <c r="Q820" s="154">
        <v>2</v>
      </c>
      <c r="R820" s="231" t="str">
        <f>IFERROR(VLOOKUP(P820,[6]Sheet1!$F:$I,4,),"")</f>
        <v/>
      </c>
      <c r="S820" s="232">
        <f>IFERROR(VLOOKUP(A820,PLAN!B:AA,19,0),"")</f>
        <v>46237</v>
      </c>
      <c r="T820" s="225" t="str">
        <f>IFERROR(VLOOKUP(A820,PLAN!B:AA,20,0),"")</f>
        <v>M7</v>
      </c>
      <c r="U820" s="233"/>
      <c r="V820" s="165"/>
      <c r="W820" s="234" t="str">
        <f>IFERROR(VLOOKUP(A820,PLAN!B:AB,21,),"")</f>
        <v>F2</v>
      </c>
      <c r="X820" s="164"/>
      <c r="Y820" s="148" t="s">
        <v>3292</v>
      </c>
      <c r="Z820" s="338">
        <f>VLOOKUP(Y820,PLAN!B:AI,19,0)</f>
        <v>46237</v>
      </c>
    </row>
    <row r="821" spans="1:26" s="163" customFormat="1" ht="21.6" hidden="1" customHeight="1">
      <c r="A821" s="177">
        <f t="shared" si="23"/>
        <v>0</v>
      </c>
      <c r="B821" s="225" t="str">
        <f>IFERROR(VLOOKUP(A821,PLAN!B:AA,5,0),"")</f>
        <v/>
      </c>
      <c r="C821" s="225" t="str">
        <f>IFERROR(VLOOKUP(A821,PLAN!B:AA,6,0),"")</f>
        <v/>
      </c>
      <c r="D821" s="225" t="str">
        <f>IFERROR(VLOOKUP(A821,PLAN!B:AA,7,0),"")</f>
        <v/>
      </c>
      <c r="E821" s="225" t="str">
        <f>IFERROR(VLOOKUP(A821,PLAN!B:AA,4,0),"")</f>
        <v/>
      </c>
      <c r="F821" s="226" t="str">
        <f>IFERROR(VLOOKUP(A821,PLAN!B:AA,9,0),"")</f>
        <v/>
      </c>
      <c r="G821" s="225" t="str">
        <f>IFERROR(VLOOKUP(A821,PLAN!B:AA,10,0),"")</f>
        <v/>
      </c>
      <c r="H821" s="225" t="str">
        <f>IFERROR(VLOOKUP(A821,PLAN!B:AA,11,0),"")</f>
        <v/>
      </c>
      <c r="I821" s="225" t="str">
        <f>IFERROR(VLOOKUP(A821,PLAN!B:AA,12,0),"")</f>
        <v/>
      </c>
      <c r="J821" s="225" t="str">
        <f>IFERROR(VLOOKUP(A821,PLAN!B:AA,15,0),"")</f>
        <v/>
      </c>
      <c r="K821" s="225" t="str">
        <f>IFERROR(VLOOKUP(A821,PLAN!B:AA,23,0),"")</f>
        <v/>
      </c>
      <c r="L821" s="227" t="str">
        <f>IFERROR(VLOOKUP(A821,PLAN!B:AA,24,0),"")</f>
        <v/>
      </c>
      <c r="M821" s="225" t="str">
        <f>IFERROR(VLOOKUP(A821,PLAN!B:AA,3,0),"")</f>
        <v/>
      </c>
      <c r="N821" s="225" t="str">
        <f>IFERROR(VLOOKUP(A821,PLAN!B:AA,2,0),"")</f>
        <v/>
      </c>
      <c r="O821" s="228" t="s">
        <v>3324</v>
      </c>
      <c r="P821" s="257" t="s">
        <v>3325</v>
      </c>
      <c r="Q821" s="154">
        <f>I820-Q820</f>
        <v>3</v>
      </c>
      <c r="R821" s="231" t="str">
        <f>IFERROR(VLOOKUP(P821,[6]Sheet1!$F:$I,4,),"")</f>
        <v>C10</v>
      </c>
      <c r="S821" s="232" t="str">
        <f>IFERROR(VLOOKUP(A821,PLAN!B:AA,19,0),"")</f>
        <v/>
      </c>
      <c r="T821" s="225" t="str">
        <f>IFERROR(VLOOKUP(A821,PLAN!B:AA,20,0),"")</f>
        <v/>
      </c>
      <c r="U821" s="233"/>
      <c r="V821" s="165"/>
      <c r="W821" s="234" t="s">
        <v>45</v>
      </c>
      <c r="X821" s="164"/>
      <c r="Y821" s="148"/>
      <c r="Z821" s="338">
        <v>46237</v>
      </c>
    </row>
    <row r="822" spans="1:26" s="163" customFormat="1" ht="21.6" hidden="1" customHeight="1">
      <c r="A822" s="177" t="str">
        <f t="shared" si="23"/>
        <v>Aug14-54</v>
      </c>
      <c r="B822" s="225">
        <f>IFERROR(VLOOKUP(A822,PLAN!B:AA,5,0),"")</f>
        <v>11126890</v>
      </c>
      <c r="C822" s="225" t="str">
        <f>IFERROR(VLOOKUP(A822,PLAN!B:AA,6,0),"")</f>
        <v>2331263-A-AK</v>
      </c>
      <c r="D822" s="225" t="str">
        <f>IFERROR(VLOOKUP(A822,PLAN!B:AA,7,0),"")</f>
        <v>AG149001 NOCE</v>
      </c>
      <c r="E822" s="225" t="str">
        <f>IFERROR(VLOOKUP(A822,PLAN!B:AA,4,0),"")</f>
        <v>1001930216</v>
      </c>
      <c r="F822" s="226">
        <f>IFERROR(VLOOKUP(A822,PLAN!B:AA,9,0),"")</f>
        <v>46248</v>
      </c>
      <c r="G822" s="225" t="str">
        <f>IFERROR(VLOOKUP(A822,PLAN!B:AA,10,0),"")</f>
        <v>0103580278</v>
      </c>
      <c r="H822" s="225" t="str">
        <f>IFERROR(VLOOKUP(A822,PLAN!B:AA,11,0),"")</f>
        <v>260727A84A</v>
      </c>
      <c r="I822" s="225">
        <f>IFERROR(VLOOKUP(A822,PLAN!B:AA,12,0),"")</f>
        <v>23</v>
      </c>
      <c r="J822" s="225" t="str">
        <f>IFERROR(VLOOKUP(A822,PLAN!B:AA,15,0),"")</f>
        <v>Oversea</v>
      </c>
      <c r="K822" s="225">
        <f>IFERROR(VLOOKUP(A822,PLAN!B:AA,23,0),"")</f>
        <v>0</v>
      </c>
      <c r="L822" s="227">
        <f>IFERROR(VLOOKUP(A822,PLAN!B:AA,24,0),"")</f>
        <v>0</v>
      </c>
      <c r="M822" s="225" t="str">
        <f>IFERROR(VLOOKUP(A822,PLAN!B:AA,3,0),"")</f>
        <v>1832373-0-CK</v>
      </c>
      <c r="N822" s="225">
        <f>IFERROR(VLOOKUP(A822,PLAN!B:AA,2,0),"")</f>
        <v>12001365</v>
      </c>
      <c r="O822" s="290" t="s">
        <v>1431</v>
      </c>
      <c r="P822" s="337" t="s">
        <v>1432</v>
      </c>
      <c r="Q822" s="337">
        <f t="shared" si="40"/>
        <v>23</v>
      </c>
      <c r="R822" s="231" t="str">
        <f>IFERROR(VLOOKUP(P822,[6]Sheet1!$F:$I,4,),"")</f>
        <v/>
      </c>
      <c r="S822" s="232">
        <f>IFERROR(VLOOKUP(A822,PLAN!B:AA,19,0),"")</f>
        <v>46237</v>
      </c>
      <c r="T822" s="225" t="str">
        <f>IFERROR(VLOOKUP(A822,PLAN!B:AA,20,0),"")</f>
        <v>M7</v>
      </c>
      <c r="U822" s="233"/>
      <c r="V822" s="165"/>
      <c r="W822" s="234" t="str">
        <f>IFERROR(VLOOKUP(A822,PLAN!B:AB,21,),"")</f>
        <v>F2</v>
      </c>
      <c r="X822" s="164"/>
      <c r="Y822" s="148" t="s">
        <v>3293</v>
      </c>
      <c r="Z822" s="338">
        <f>VLOOKUP(Y822,PLAN!B:AI,19,0)</f>
        <v>46237</v>
      </c>
    </row>
    <row r="823" spans="1:26" s="163" customFormat="1" ht="21.6" hidden="1" customHeight="1">
      <c r="A823" s="177" t="str">
        <f t="shared" si="23"/>
        <v>Aug14-18</v>
      </c>
      <c r="B823" s="225">
        <f>IFERROR(VLOOKUP(A823,PLAN!B:AA,5,0),"")</f>
        <v>11134109</v>
      </c>
      <c r="C823" s="225" t="str">
        <f>IFERROR(VLOOKUP(A823,PLAN!B:AA,6,0),"")</f>
        <v>1236008-M-AK</v>
      </c>
      <c r="D823" s="225" t="str">
        <f>IFERROR(VLOOKUP(A823,PLAN!B:AA,7,0),"")</f>
        <v>AGP140000 CN</v>
      </c>
      <c r="E823" s="225" t="str">
        <f>IFERROR(VLOOKUP(A823,PLAN!B:AA,4,0),"")</f>
        <v>1001930159</v>
      </c>
      <c r="F823" s="226">
        <f>IFERROR(VLOOKUP(A823,PLAN!B:AA,9,0),"")</f>
        <v>46248</v>
      </c>
      <c r="G823" s="225" t="str">
        <f>IFERROR(VLOOKUP(A823,PLAN!B:AA,10,0),"")</f>
        <v>0103580093</v>
      </c>
      <c r="H823" s="225" t="str">
        <f>IFERROR(VLOOKUP(A823,PLAN!B:AA,11,0),"")</f>
        <v>260727A57A</v>
      </c>
      <c r="I823" s="225">
        <f>IFERROR(VLOOKUP(A823,PLAN!B:AA,12,0),"")</f>
        <v>240</v>
      </c>
      <c r="J823" s="225" t="str">
        <f>IFERROR(VLOOKUP(A823,PLAN!B:AA,15,0),"")</f>
        <v>China</v>
      </c>
      <c r="K823" s="225">
        <f>IFERROR(VLOOKUP(A823,PLAN!B:AA,23,0),"")</f>
        <v>0</v>
      </c>
      <c r="L823" s="227">
        <f>IFERROR(VLOOKUP(A823,PLAN!B:AA,24,0),"")</f>
        <v>0</v>
      </c>
      <c r="M823" s="225" t="str">
        <f>IFERROR(VLOOKUP(A823,PLAN!B:AA,3,0),"")</f>
        <v>2332520-0-C-CN</v>
      </c>
      <c r="N823" s="225">
        <f>IFERROR(VLOOKUP(A823,PLAN!B:AA,2,0),"")</f>
        <v>12125094</v>
      </c>
      <c r="O823" s="290" t="s">
        <v>2308</v>
      </c>
      <c r="P823" s="337" t="s">
        <v>2309</v>
      </c>
      <c r="Q823" s="154">
        <v>85</v>
      </c>
      <c r="R823" s="231" t="str">
        <f>IFERROR(VLOOKUP(P823,[6]Sheet1!$F:$I,4,),"")</f>
        <v/>
      </c>
      <c r="S823" s="232">
        <f>IFERROR(VLOOKUP(A823,PLAN!B:AA,19,0),"")</f>
        <v>46237</v>
      </c>
      <c r="T823" s="225" t="str">
        <f>IFERROR(VLOOKUP(A823,PLAN!B:AA,20,0),"")</f>
        <v>M8</v>
      </c>
      <c r="U823" s="233"/>
      <c r="V823" s="165"/>
      <c r="W823" s="234" t="str">
        <f>IFERROR(VLOOKUP(A823,PLAN!B:AB,21,),"")</f>
        <v>CAG</v>
      </c>
      <c r="X823" s="164"/>
      <c r="Y823" s="148" t="s">
        <v>3164</v>
      </c>
      <c r="Z823" s="338">
        <f>VLOOKUP(Y823,PLAN!B:AI,19,0)</f>
        <v>46237</v>
      </c>
    </row>
    <row r="824" spans="1:26" s="163" customFormat="1" ht="21.6" hidden="1" customHeight="1">
      <c r="A824" s="177">
        <f t="shared" si="23"/>
        <v>0</v>
      </c>
      <c r="B824" s="225" t="str">
        <f>IFERROR(VLOOKUP(A824,PLAN!B:AA,5,0),"")</f>
        <v/>
      </c>
      <c r="C824" s="225" t="str">
        <f>IFERROR(VLOOKUP(A824,PLAN!B:AA,6,0),"")</f>
        <v/>
      </c>
      <c r="D824" s="225" t="str">
        <f>IFERROR(VLOOKUP(A824,PLAN!B:AA,7,0),"")</f>
        <v/>
      </c>
      <c r="E824" s="225" t="str">
        <f>IFERROR(VLOOKUP(A824,PLAN!B:AA,4,0),"")</f>
        <v/>
      </c>
      <c r="F824" s="226" t="str">
        <f>IFERROR(VLOOKUP(A824,PLAN!B:AA,9,0),"")</f>
        <v/>
      </c>
      <c r="G824" s="225" t="str">
        <f>IFERROR(VLOOKUP(A824,PLAN!B:AA,10,0),"")</f>
        <v/>
      </c>
      <c r="H824" s="225" t="str">
        <f>IFERROR(VLOOKUP(A824,PLAN!B:AA,11,0),"")</f>
        <v/>
      </c>
      <c r="I824" s="225" t="str">
        <f>IFERROR(VLOOKUP(A824,PLAN!B:AA,12,0),"")</f>
        <v/>
      </c>
      <c r="J824" s="225" t="str">
        <f>IFERROR(VLOOKUP(A824,PLAN!B:AA,15,0),"")</f>
        <v/>
      </c>
      <c r="K824" s="225" t="str">
        <f>IFERROR(VLOOKUP(A824,PLAN!B:AA,23,0),"")</f>
        <v/>
      </c>
      <c r="L824" s="227" t="str">
        <f>IFERROR(VLOOKUP(A824,PLAN!B:AA,24,0),"")</f>
        <v/>
      </c>
      <c r="M824" s="225" t="str">
        <f>IFERROR(VLOOKUP(A824,PLAN!B:AA,3,0),"")</f>
        <v/>
      </c>
      <c r="N824" s="225" t="str">
        <f>IFERROR(VLOOKUP(A824,PLAN!B:AA,2,0),"")</f>
        <v/>
      </c>
      <c r="O824" s="290" t="s">
        <v>3326</v>
      </c>
      <c r="P824" s="257" t="s">
        <v>3327</v>
      </c>
      <c r="Q824" s="154">
        <f>I823-Q823</f>
        <v>155</v>
      </c>
      <c r="R824" s="231" t="str">
        <f>IFERROR(VLOOKUP(P824,[6]Sheet1!$F:$I,4,),"")</f>
        <v/>
      </c>
      <c r="S824" s="232" t="str">
        <f>IFERROR(VLOOKUP(A824,PLAN!B:AA,19,0),"")</f>
        <v/>
      </c>
      <c r="T824" s="225" t="str">
        <f>IFERROR(VLOOKUP(A824,PLAN!B:AA,20,0),"")</f>
        <v/>
      </c>
      <c r="U824" s="233"/>
      <c r="V824" s="165"/>
      <c r="W824" s="234" t="s">
        <v>252</v>
      </c>
      <c r="X824" s="164"/>
      <c r="Y824" s="148"/>
      <c r="Z824" s="338">
        <v>46237</v>
      </c>
    </row>
    <row r="825" spans="1:26" s="163" customFormat="1" ht="21.6" hidden="1" customHeight="1">
      <c r="A825" s="177" t="str">
        <f t="shared" si="23"/>
        <v>Aug14-19</v>
      </c>
      <c r="B825" s="225">
        <f>IFERROR(VLOOKUP(A825,PLAN!B:AA,5,0),"")</f>
        <v>11134238</v>
      </c>
      <c r="C825" s="225" t="str">
        <f>IFERROR(VLOOKUP(A825,PLAN!B:AA,6,0),"")</f>
        <v>1436288-K-AK</v>
      </c>
      <c r="D825" s="225" t="str">
        <f>IFERROR(VLOOKUP(A825,PLAN!B:AA,7,0),"")</f>
        <v>AHW14R008P CN</v>
      </c>
      <c r="E825" s="225" t="str">
        <f>IFERROR(VLOOKUP(A825,PLAN!B:AA,4,0),"")</f>
        <v>1001930160</v>
      </c>
      <c r="F825" s="226">
        <f>IFERROR(VLOOKUP(A825,PLAN!B:AA,9,0),"")</f>
        <v>46248</v>
      </c>
      <c r="G825" s="225" t="str">
        <f>IFERROR(VLOOKUP(A825,PLAN!B:AA,10,0),"")</f>
        <v>0103580094</v>
      </c>
      <c r="H825" s="225" t="str">
        <f>IFERROR(VLOOKUP(A825,PLAN!B:AA,11,0),"")</f>
        <v>260727A58A</v>
      </c>
      <c r="I825" s="225">
        <f>IFERROR(VLOOKUP(A825,PLAN!B:AA,12,0),"")</f>
        <v>1335</v>
      </c>
      <c r="J825" s="225" t="str">
        <f>IFERROR(VLOOKUP(A825,PLAN!B:AA,15,0),"")</f>
        <v>China</v>
      </c>
      <c r="K825" s="225">
        <f>IFERROR(VLOOKUP(A825,PLAN!B:AA,23,0),"")</f>
        <v>0</v>
      </c>
      <c r="L825" s="227">
        <f>IFERROR(VLOOKUP(A825,PLAN!B:AA,24,0),"")</f>
        <v>0</v>
      </c>
      <c r="M825" s="225" t="str">
        <f>IFERROR(VLOOKUP(A825,PLAN!B:AA,3,0),"")</f>
        <v>2332525-0-C-CN</v>
      </c>
      <c r="N825" s="225">
        <f>IFERROR(VLOOKUP(A825,PLAN!B:AA,2,0),"")</f>
        <v>12125099</v>
      </c>
      <c r="O825" s="290" t="s">
        <v>3070</v>
      </c>
      <c r="P825" s="258" t="s">
        <v>3071</v>
      </c>
      <c r="Q825" s="313">
        <v>3</v>
      </c>
      <c r="R825" s="231" t="str">
        <f>IFERROR(VLOOKUP(P825,[6]Sheet1!$F:$I,4,),"")</f>
        <v/>
      </c>
      <c r="S825" s="232">
        <f>IFERROR(VLOOKUP(A825,PLAN!B:AA,19,0),"")</f>
        <v>46237</v>
      </c>
      <c r="T825" s="225" t="str">
        <f>IFERROR(VLOOKUP(A825,PLAN!B:AA,20,0),"")</f>
        <v>M8</v>
      </c>
      <c r="U825" s="233"/>
      <c r="V825" s="165"/>
      <c r="W825" s="234" t="str">
        <f>IFERROR(VLOOKUP(A825,PLAN!B:AB,21,),"")</f>
        <v>CAG</v>
      </c>
      <c r="X825" s="164"/>
      <c r="Y825" s="148" t="s">
        <v>3165</v>
      </c>
      <c r="Z825" s="338">
        <f>VLOOKUP(Y825,PLAN!B:AI,19,0)</f>
        <v>46237</v>
      </c>
    </row>
    <row r="826" spans="1:26" s="163" customFormat="1" ht="21.6" hidden="1" customHeight="1">
      <c r="A826" s="177">
        <f t="shared" si="23"/>
        <v>0</v>
      </c>
      <c r="B826" s="225" t="str">
        <f>IFERROR(VLOOKUP(A826,PLAN!B:AA,5,0),"")</f>
        <v/>
      </c>
      <c r="C826" s="225" t="str">
        <f>IFERROR(VLOOKUP(A826,PLAN!B:AA,6,0),"")</f>
        <v/>
      </c>
      <c r="D826" s="225" t="str">
        <f>IFERROR(VLOOKUP(A826,PLAN!B:AA,7,0),"")</f>
        <v/>
      </c>
      <c r="E826" s="225" t="str">
        <f>IFERROR(VLOOKUP(A826,PLAN!B:AA,4,0),"")</f>
        <v/>
      </c>
      <c r="F826" s="226" t="str">
        <f>IFERROR(VLOOKUP(A826,PLAN!B:AA,9,0),"")</f>
        <v/>
      </c>
      <c r="G826" s="225" t="str">
        <f>IFERROR(VLOOKUP(A826,PLAN!B:AA,10,0),"")</f>
        <v/>
      </c>
      <c r="H826" s="225" t="str">
        <f>IFERROR(VLOOKUP(A826,PLAN!B:AA,11,0),"")</f>
        <v/>
      </c>
      <c r="I826" s="225" t="str">
        <f>IFERROR(VLOOKUP(A826,PLAN!B:AA,12,0),"")</f>
        <v/>
      </c>
      <c r="J826" s="225" t="str">
        <f>IFERROR(VLOOKUP(A826,PLAN!B:AA,15,0),"")</f>
        <v/>
      </c>
      <c r="K826" s="225" t="str">
        <f>IFERROR(VLOOKUP(A826,PLAN!B:AA,23,0),"")</f>
        <v/>
      </c>
      <c r="L826" s="227" t="str">
        <f>IFERROR(VLOOKUP(A826,PLAN!B:AA,24,0),"")</f>
        <v/>
      </c>
      <c r="M826" s="225" t="str">
        <f>IFERROR(VLOOKUP(A826,PLAN!B:AA,3,0),"")</f>
        <v/>
      </c>
      <c r="N826" s="225" t="str">
        <f>IFERROR(VLOOKUP(A826,PLAN!B:AA,2,0),"")</f>
        <v/>
      </c>
      <c r="O826" s="290" t="s">
        <v>3328</v>
      </c>
      <c r="P826" s="258" t="s">
        <v>3329</v>
      </c>
      <c r="Q826" s="154">
        <v>496</v>
      </c>
      <c r="R826" s="231" t="str">
        <f>IFERROR(VLOOKUP(P826,[6]Sheet1!$F:$I,4,),"")</f>
        <v/>
      </c>
      <c r="S826" s="232" t="str">
        <f>IFERROR(VLOOKUP(A826,PLAN!B:AA,19,0),"")</f>
        <v/>
      </c>
      <c r="T826" s="225" t="str">
        <f>IFERROR(VLOOKUP(A826,PLAN!B:AA,20,0),"")</f>
        <v/>
      </c>
      <c r="U826" s="233"/>
      <c r="V826" s="165"/>
      <c r="W826" s="234" t="s">
        <v>252</v>
      </c>
      <c r="X826" s="164"/>
      <c r="Y826" s="148"/>
      <c r="Z826" s="338">
        <v>46237</v>
      </c>
    </row>
    <row r="827" spans="1:26" s="163" customFormat="1" ht="21.6" hidden="1" customHeight="1">
      <c r="A827" s="177">
        <f t="shared" si="23"/>
        <v>0</v>
      </c>
      <c r="B827" s="225" t="str">
        <f>IFERROR(VLOOKUP(A827,PLAN!B:AA,5,0),"")</f>
        <v/>
      </c>
      <c r="C827" s="225" t="str">
        <f>IFERROR(VLOOKUP(A827,PLAN!B:AA,6,0),"")</f>
        <v/>
      </c>
      <c r="D827" s="225" t="str">
        <f>IFERROR(VLOOKUP(A827,PLAN!B:AA,7,0),"")</f>
        <v/>
      </c>
      <c r="E827" s="225" t="str">
        <f>IFERROR(VLOOKUP(A827,PLAN!B:AA,4,0),"")</f>
        <v/>
      </c>
      <c r="F827" s="226" t="str">
        <f>IFERROR(VLOOKUP(A827,PLAN!B:AA,9,0),"")</f>
        <v/>
      </c>
      <c r="G827" s="225" t="str">
        <f>IFERROR(VLOOKUP(A827,PLAN!B:AA,10,0),"")</f>
        <v/>
      </c>
      <c r="H827" s="225" t="str">
        <f>IFERROR(VLOOKUP(A827,PLAN!B:AA,11,0),"")</f>
        <v/>
      </c>
      <c r="I827" s="225" t="str">
        <f>IFERROR(VLOOKUP(A827,PLAN!B:AA,12,0),"")</f>
        <v/>
      </c>
      <c r="J827" s="225" t="str">
        <f>IFERROR(VLOOKUP(A827,PLAN!B:AA,15,0),"")</f>
        <v/>
      </c>
      <c r="K827" s="225" t="str">
        <f>IFERROR(VLOOKUP(A827,PLAN!B:AA,23,0),"")</f>
        <v/>
      </c>
      <c r="L827" s="227" t="str">
        <f>IFERROR(VLOOKUP(A827,PLAN!B:AA,24,0),"")</f>
        <v/>
      </c>
      <c r="M827" s="225" t="str">
        <f>IFERROR(VLOOKUP(A827,PLAN!B:AA,3,0),"")</f>
        <v/>
      </c>
      <c r="N827" s="225" t="str">
        <f>IFERROR(VLOOKUP(A827,PLAN!B:AA,2,0),"")</f>
        <v/>
      </c>
      <c r="O827" s="290" t="s">
        <v>3330</v>
      </c>
      <c r="P827" s="258" t="s">
        <v>3331</v>
      </c>
      <c r="Q827" s="154">
        <v>494</v>
      </c>
      <c r="R827" s="231" t="str">
        <f>IFERROR(VLOOKUP(P827,[6]Sheet1!$F:$I,4,),"")</f>
        <v/>
      </c>
      <c r="S827" s="232" t="str">
        <f>IFERROR(VLOOKUP(A827,PLAN!B:AA,19,0),"")</f>
        <v/>
      </c>
      <c r="T827" s="225" t="str">
        <f>IFERROR(VLOOKUP(A827,PLAN!B:AA,20,0),"")</f>
        <v/>
      </c>
      <c r="U827" s="233"/>
      <c r="V827" s="165"/>
      <c r="W827" s="234" t="s">
        <v>252</v>
      </c>
      <c r="X827" s="164"/>
      <c r="Y827" s="148"/>
      <c r="Z827" s="338">
        <v>46237</v>
      </c>
    </row>
    <row r="828" spans="1:26" s="163" customFormat="1" ht="21.6" hidden="1" customHeight="1">
      <c r="A828" s="177">
        <f t="shared" si="23"/>
        <v>0</v>
      </c>
      <c r="B828" s="225" t="str">
        <f>IFERROR(VLOOKUP(A828,PLAN!B:AA,5,0),"")</f>
        <v/>
      </c>
      <c r="C828" s="225" t="str">
        <f>IFERROR(VLOOKUP(A828,PLAN!B:AA,6,0),"")</f>
        <v/>
      </c>
      <c r="D828" s="225" t="str">
        <f>IFERROR(VLOOKUP(A828,PLAN!B:AA,7,0),"")</f>
        <v/>
      </c>
      <c r="E828" s="225" t="str">
        <f>IFERROR(VLOOKUP(A828,PLAN!B:AA,4,0),"")</f>
        <v/>
      </c>
      <c r="F828" s="226" t="str">
        <f>IFERROR(VLOOKUP(A828,PLAN!B:AA,9,0),"")</f>
        <v/>
      </c>
      <c r="G828" s="225" t="str">
        <f>IFERROR(VLOOKUP(A828,PLAN!B:AA,10,0),"")</f>
        <v/>
      </c>
      <c r="H828" s="225" t="str">
        <f>IFERROR(VLOOKUP(A828,PLAN!B:AA,11,0),"")</f>
        <v/>
      </c>
      <c r="I828" s="225" t="str">
        <f>IFERROR(VLOOKUP(A828,PLAN!B:AA,12,0),"")</f>
        <v/>
      </c>
      <c r="J828" s="225" t="str">
        <f>IFERROR(VLOOKUP(A828,PLAN!B:AA,15,0),"")</f>
        <v/>
      </c>
      <c r="K828" s="225" t="str">
        <f>IFERROR(VLOOKUP(A828,PLAN!B:AA,23,0),"")</f>
        <v/>
      </c>
      <c r="L828" s="227" t="str">
        <f>IFERROR(VLOOKUP(A828,PLAN!B:AA,24,0),"")</f>
        <v/>
      </c>
      <c r="M828" s="225" t="str">
        <f>IFERROR(VLOOKUP(A828,PLAN!B:AA,3,0),"")</f>
        <v/>
      </c>
      <c r="N828" s="225" t="str">
        <f>IFERROR(VLOOKUP(A828,PLAN!B:AA,2,0),"")</f>
        <v/>
      </c>
      <c r="O828" s="290" t="s">
        <v>3332</v>
      </c>
      <c r="P828" s="258" t="s">
        <v>3333</v>
      </c>
      <c r="Q828" s="313">
        <f>I825-Q825-Q826-Q827</f>
        <v>342</v>
      </c>
      <c r="R828" s="231" t="str">
        <f>IFERROR(VLOOKUP(P828,[6]Sheet1!$F:$I,4,),"")</f>
        <v>N2-04</v>
      </c>
      <c r="S828" s="232" t="str">
        <f>IFERROR(VLOOKUP(A828,PLAN!B:AA,19,0),"")</f>
        <v/>
      </c>
      <c r="T828" s="225" t="str">
        <f>IFERROR(VLOOKUP(A828,PLAN!B:AA,20,0),"")</f>
        <v/>
      </c>
      <c r="U828" s="233"/>
      <c r="V828" s="165"/>
      <c r="W828" s="234" t="s">
        <v>252</v>
      </c>
      <c r="X828" s="164"/>
      <c r="Y828" s="148"/>
      <c r="Z828" s="338">
        <v>46237</v>
      </c>
    </row>
    <row r="829" spans="1:26" s="163" customFormat="1" ht="21.6" hidden="1" customHeight="1">
      <c r="A829" s="177" t="str">
        <f t="shared" si="23"/>
        <v>Aug14-20</v>
      </c>
      <c r="B829" s="225">
        <f>IFERROR(VLOOKUP(A829,PLAN!B:AA,5,0),"")</f>
        <v>11134484</v>
      </c>
      <c r="C829" s="225" t="str">
        <f>IFERROR(VLOOKUP(A829,PLAN!B:AA,6,0),"")</f>
        <v>1236046-P-AK</v>
      </c>
      <c r="D829" s="225" t="str">
        <f>IFERROR(VLOOKUP(A829,PLAN!B:AA,7,0),"")</f>
        <v>AGH146000 CN</v>
      </c>
      <c r="E829" s="225" t="str">
        <f>IFERROR(VLOOKUP(A829,PLAN!B:AA,4,0),"")</f>
        <v>1001930161</v>
      </c>
      <c r="F829" s="226">
        <f>IFERROR(VLOOKUP(A829,PLAN!B:AA,9,0),"")</f>
        <v>46248</v>
      </c>
      <c r="G829" s="225" t="str">
        <f>IFERROR(VLOOKUP(A829,PLAN!B:AA,10,0),"")</f>
        <v>0103580095</v>
      </c>
      <c r="H829" s="225" t="str">
        <f>IFERROR(VLOOKUP(A829,PLAN!B:AA,11,0),"")</f>
        <v>260727A59A</v>
      </c>
      <c r="I829" s="225">
        <f>IFERROR(VLOOKUP(A829,PLAN!B:AA,12,0),"")</f>
        <v>15</v>
      </c>
      <c r="J829" s="225" t="str">
        <f>IFERROR(VLOOKUP(A829,PLAN!B:AA,15,0),"")</f>
        <v>China</v>
      </c>
      <c r="K829" s="225">
        <f>IFERROR(VLOOKUP(A829,PLAN!B:AA,23,0),"")</f>
        <v>0</v>
      </c>
      <c r="L829" s="227">
        <f>IFERROR(VLOOKUP(A829,PLAN!B:AA,24,0),"")</f>
        <v>0</v>
      </c>
      <c r="M829" s="225" t="str">
        <f>IFERROR(VLOOKUP(A829,PLAN!B:AA,3,0),"")</f>
        <v>2332561-0-C-CN</v>
      </c>
      <c r="N829" s="225">
        <f>IFERROR(VLOOKUP(A829,PLAN!B:AA,2,0),"")</f>
        <v>12125135</v>
      </c>
      <c r="O829" s="290" t="s">
        <v>651</v>
      </c>
      <c r="P829" s="257" t="s">
        <v>652</v>
      </c>
      <c r="Q829" s="154">
        <v>5</v>
      </c>
      <c r="R829" s="231" t="str">
        <f>IFERROR(VLOOKUP(P829,[6]Sheet1!$F:$I,4,),"")</f>
        <v/>
      </c>
      <c r="S829" s="232">
        <f>IFERROR(VLOOKUP(A829,PLAN!B:AA,19,0),"")</f>
        <v>46237</v>
      </c>
      <c r="T829" s="225" t="str">
        <f>IFERROR(VLOOKUP(A829,PLAN!B:AA,20,0),"")</f>
        <v>M8</v>
      </c>
      <c r="U829" s="233"/>
      <c r="V829" s="165"/>
      <c r="W829" s="234" t="str">
        <f>IFERROR(VLOOKUP(A829,PLAN!B:AB,21,),"")</f>
        <v>CAG</v>
      </c>
      <c r="X829" s="164"/>
      <c r="Y829" s="148" t="s">
        <v>3166</v>
      </c>
      <c r="Z829" s="338">
        <f>VLOOKUP(Y829,PLAN!B:AI,19,0)</f>
        <v>46237</v>
      </c>
    </row>
    <row r="830" spans="1:26" s="163" customFormat="1" ht="21.6" hidden="1" customHeight="1">
      <c r="A830" s="177">
        <f t="shared" si="23"/>
        <v>0</v>
      </c>
      <c r="B830" s="225" t="str">
        <f>IFERROR(VLOOKUP(A830,PLAN!B:AA,5,0),"")</f>
        <v/>
      </c>
      <c r="C830" s="225" t="str">
        <f>IFERROR(VLOOKUP(A830,PLAN!B:AA,6,0),"")</f>
        <v/>
      </c>
      <c r="D830" s="225" t="str">
        <f>IFERROR(VLOOKUP(A830,PLAN!B:AA,7,0),"")</f>
        <v/>
      </c>
      <c r="E830" s="225" t="str">
        <f>IFERROR(VLOOKUP(A830,PLAN!B:AA,4,0),"")</f>
        <v/>
      </c>
      <c r="F830" s="226" t="str">
        <f>IFERROR(VLOOKUP(A830,PLAN!B:AA,9,0),"")</f>
        <v/>
      </c>
      <c r="G830" s="225" t="str">
        <f>IFERROR(VLOOKUP(A830,PLAN!B:AA,10,0),"")</f>
        <v/>
      </c>
      <c r="H830" s="225" t="str">
        <f>IFERROR(VLOOKUP(A830,PLAN!B:AA,11,0),"")</f>
        <v/>
      </c>
      <c r="I830" s="225" t="str">
        <f>IFERROR(VLOOKUP(A830,PLAN!B:AA,12,0),"")</f>
        <v/>
      </c>
      <c r="J830" s="225" t="str">
        <f>IFERROR(VLOOKUP(A830,PLAN!B:AA,15,0),"")</f>
        <v/>
      </c>
      <c r="K830" s="225" t="str">
        <f>IFERROR(VLOOKUP(A830,PLAN!B:AA,23,0),"")</f>
        <v/>
      </c>
      <c r="L830" s="227" t="str">
        <f>IFERROR(VLOOKUP(A830,PLAN!B:AA,24,0),"")</f>
        <v/>
      </c>
      <c r="M830" s="225" t="str">
        <f>IFERROR(VLOOKUP(A830,PLAN!B:AA,3,0),"")</f>
        <v/>
      </c>
      <c r="N830" s="225" t="str">
        <f>IFERROR(VLOOKUP(A830,PLAN!B:AA,2,0),"")</f>
        <v/>
      </c>
      <c r="O830" s="290" t="s">
        <v>3334</v>
      </c>
      <c r="P830" s="257" t="s">
        <v>3335</v>
      </c>
      <c r="Q830" s="154">
        <f>I829-Q829</f>
        <v>10</v>
      </c>
      <c r="R830" s="231" t="str">
        <f>IFERROR(VLOOKUP(P830,[6]Sheet1!$F:$I,4,),"")</f>
        <v>N2-10</v>
      </c>
      <c r="S830" s="232" t="str">
        <f>IFERROR(VLOOKUP(A830,PLAN!B:AA,19,0),"")</f>
        <v/>
      </c>
      <c r="T830" s="225" t="str">
        <f>IFERROR(VLOOKUP(A830,PLAN!B:AA,20,0),"")</f>
        <v/>
      </c>
      <c r="U830" s="233"/>
      <c r="V830" s="165"/>
      <c r="W830" s="234" t="s">
        <v>252</v>
      </c>
      <c r="X830" s="164"/>
      <c r="Y830" s="148"/>
      <c r="Z830" s="338">
        <v>46237</v>
      </c>
    </row>
    <row r="831" spans="1:26" s="163" customFormat="1" ht="21.6" hidden="1" customHeight="1">
      <c r="A831" s="177" t="str">
        <f t="shared" si="23"/>
        <v>Aug14-21</v>
      </c>
      <c r="B831" s="225">
        <f>IFERROR(VLOOKUP(A831,PLAN!B:AA,5,0),"")</f>
        <v>11135704</v>
      </c>
      <c r="C831" s="225" t="str">
        <f>IFERROR(VLOOKUP(A831,PLAN!B:AA,6,0),"")</f>
        <v>1931089-G-AK</v>
      </c>
      <c r="D831" s="225" t="str">
        <f>IFERROR(VLOOKUP(A831,PLAN!B:AA,7,0),"")</f>
        <v>PHW18R302S CN</v>
      </c>
      <c r="E831" s="225" t="str">
        <f>IFERROR(VLOOKUP(A831,PLAN!B:AA,4,0),"")</f>
        <v>1001930162</v>
      </c>
      <c r="F831" s="226">
        <f>IFERROR(VLOOKUP(A831,PLAN!B:AA,9,0),"")</f>
        <v>46248</v>
      </c>
      <c r="G831" s="225" t="str">
        <f>IFERROR(VLOOKUP(A831,PLAN!B:AA,10,0),"")</f>
        <v>0103580096</v>
      </c>
      <c r="H831" s="225" t="str">
        <f>IFERROR(VLOOKUP(A831,PLAN!B:AA,11,0),"")</f>
        <v>260727A60A</v>
      </c>
      <c r="I831" s="225">
        <f>IFERROR(VLOOKUP(A831,PLAN!B:AA,12,0),"")</f>
        <v>60</v>
      </c>
      <c r="J831" s="225" t="str">
        <f>IFERROR(VLOOKUP(A831,PLAN!B:AA,15,0),"")</f>
        <v>China</v>
      </c>
      <c r="K831" s="225">
        <f>IFERROR(VLOOKUP(A831,PLAN!B:AA,23,0),"")</f>
        <v>0</v>
      </c>
      <c r="L831" s="227">
        <f>IFERROR(VLOOKUP(A831,PLAN!B:AA,24,0),"")</f>
        <v>0</v>
      </c>
      <c r="M831" s="225" t="str">
        <f>IFERROR(VLOOKUP(A831,PLAN!B:AA,3,0),"")</f>
        <v>2332540-0-C-CN</v>
      </c>
      <c r="N831" s="225">
        <f>IFERROR(VLOOKUP(A831,PLAN!B:AA,2,0),"")</f>
        <v>12125114</v>
      </c>
      <c r="O831" s="290" t="s">
        <v>439</v>
      </c>
      <c r="P831" s="337" t="s">
        <v>440</v>
      </c>
      <c r="Q831" s="154">
        <v>48</v>
      </c>
      <c r="R831" s="231" t="str">
        <f>IFERROR(VLOOKUP(P831,[6]Sheet1!$F:$I,4,),"")</f>
        <v/>
      </c>
      <c r="S831" s="232">
        <f>IFERROR(VLOOKUP(A831,PLAN!B:AA,19,0),"")</f>
        <v>46237</v>
      </c>
      <c r="T831" s="225" t="str">
        <f>IFERROR(VLOOKUP(A831,PLAN!B:AA,20,0),"")</f>
        <v>M8</v>
      </c>
      <c r="U831" s="233"/>
      <c r="V831" s="165"/>
      <c r="W831" s="234" t="str">
        <f>IFERROR(VLOOKUP(A831,PLAN!B:AB,21,),"")</f>
        <v>CAG</v>
      </c>
      <c r="X831" s="164"/>
      <c r="Y831" s="148" t="s">
        <v>3167</v>
      </c>
      <c r="Z831" s="338">
        <f>VLOOKUP(Y831,PLAN!B:AI,19,0)</f>
        <v>46237</v>
      </c>
    </row>
    <row r="832" spans="1:26" s="163" customFormat="1" ht="21.6" hidden="1" customHeight="1">
      <c r="A832" s="177">
        <f t="shared" si="23"/>
        <v>0</v>
      </c>
      <c r="B832" s="225" t="str">
        <f>IFERROR(VLOOKUP(A832,PLAN!B:AA,5,0),"")</f>
        <v/>
      </c>
      <c r="C832" s="225" t="str">
        <f>IFERROR(VLOOKUP(A832,PLAN!B:AA,6,0),"")</f>
        <v/>
      </c>
      <c r="D832" s="225" t="str">
        <f>IFERROR(VLOOKUP(A832,PLAN!B:AA,7,0),"")</f>
        <v/>
      </c>
      <c r="E832" s="225" t="str">
        <f>IFERROR(VLOOKUP(A832,PLAN!B:AA,4,0),"")</f>
        <v/>
      </c>
      <c r="F832" s="226" t="str">
        <f>IFERROR(VLOOKUP(A832,PLAN!B:AA,9,0),"")</f>
        <v/>
      </c>
      <c r="G832" s="225" t="str">
        <f>IFERROR(VLOOKUP(A832,PLAN!B:AA,10,0),"")</f>
        <v/>
      </c>
      <c r="H832" s="225" t="str">
        <f>IFERROR(VLOOKUP(A832,PLAN!B:AA,11,0),"")</f>
        <v/>
      </c>
      <c r="I832" s="225" t="str">
        <f>IFERROR(VLOOKUP(A832,PLAN!B:AA,12,0),"")</f>
        <v/>
      </c>
      <c r="J832" s="225" t="str">
        <f>IFERROR(VLOOKUP(A832,PLAN!B:AA,15,0),"")</f>
        <v/>
      </c>
      <c r="K832" s="225" t="str">
        <f>IFERROR(VLOOKUP(A832,PLAN!B:AA,23,0),"")</f>
        <v/>
      </c>
      <c r="L832" s="227" t="str">
        <f>IFERROR(VLOOKUP(A832,PLAN!B:AA,24,0),"")</f>
        <v/>
      </c>
      <c r="M832" s="225" t="str">
        <f>IFERROR(VLOOKUP(A832,PLAN!B:AA,3,0),"")</f>
        <v/>
      </c>
      <c r="N832" s="225" t="str">
        <f>IFERROR(VLOOKUP(A832,PLAN!B:AA,2,0),"")</f>
        <v/>
      </c>
      <c r="O832" s="290" t="s">
        <v>3336</v>
      </c>
      <c r="P832" s="337" t="s">
        <v>3337</v>
      </c>
      <c r="Q832" s="154">
        <f>I831-Q831</f>
        <v>12</v>
      </c>
      <c r="R832" s="231" t="str">
        <f>IFERROR(VLOOKUP(P832,[6]Sheet1!$F:$I,4,),"")</f>
        <v>N2-16</v>
      </c>
      <c r="S832" s="232" t="str">
        <f>IFERROR(VLOOKUP(A832,PLAN!B:AA,19,0),"")</f>
        <v/>
      </c>
      <c r="T832" s="225" t="str">
        <f>IFERROR(VLOOKUP(A832,PLAN!B:AA,20,0),"")</f>
        <v/>
      </c>
      <c r="U832" s="233"/>
      <c r="V832" s="165"/>
      <c r="W832" s="234" t="s">
        <v>252</v>
      </c>
      <c r="X832" s="164"/>
      <c r="Y832" s="148"/>
      <c r="Z832" s="338">
        <v>46237</v>
      </c>
    </row>
    <row r="833" spans="1:26" s="163" customFormat="1" ht="21.6" hidden="1" customHeight="1">
      <c r="A833" s="177" t="str">
        <f t="shared" si="23"/>
        <v>Aug14-22</v>
      </c>
      <c r="B833" s="225">
        <f>IFERROR(VLOOKUP(A833,PLAN!B:AA,5,0),"")</f>
        <v>11135717</v>
      </c>
      <c r="C833" s="225" t="str">
        <f>IFERROR(VLOOKUP(A833,PLAN!B:AA,6,0),"")</f>
        <v>1931114-G-AK</v>
      </c>
      <c r="D833" s="225" t="str">
        <f>IFERROR(VLOOKUP(A833,PLAN!B:AA,7,0),"")</f>
        <v>PHW18R301P CN</v>
      </c>
      <c r="E833" s="225" t="str">
        <f>IFERROR(VLOOKUP(A833,PLAN!B:AA,4,0),"")</f>
        <v>1001930163</v>
      </c>
      <c r="F833" s="226">
        <f>IFERROR(VLOOKUP(A833,PLAN!B:AA,9,0),"")</f>
        <v>46248</v>
      </c>
      <c r="G833" s="225" t="str">
        <f>IFERROR(VLOOKUP(A833,PLAN!B:AA,10,0),"")</f>
        <v>0103580097</v>
      </c>
      <c r="H833" s="225" t="str">
        <f>IFERROR(VLOOKUP(A833,PLAN!B:AA,11,0),"")</f>
        <v>260727A61A</v>
      </c>
      <c r="I833" s="225">
        <f>IFERROR(VLOOKUP(A833,PLAN!B:AA,12,0),"")</f>
        <v>80</v>
      </c>
      <c r="J833" s="225" t="str">
        <f>IFERROR(VLOOKUP(A833,PLAN!B:AA,15,0),"")</f>
        <v>China</v>
      </c>
      <c r="K833" s="225">
        <f>IFERROR(VLOOKUP(A833,PLAN!B:AA,23,0),"")</f>
        <v>0</v>
      </c>
      <c r="L833" s="227">
        <f>IFERROR(VLOOKUP(A833,PLAN!B:AA,24,0),"")</f>
        <v>0</v>
      </c>
      <c r="M833" s="225" t="str">
        <f>IFERROR(VLOOKUP(A833,PLAN!B:AA,3,0),"")</f>
        <v>2332478-0-C-CN</v>
      </c>
      <c r="N833" s="225">
        <f>IFERROR(VLOOKUP(A833,PLAN!B:AA,2,0),"")</f>
        <v>12125052</v>
      </c>
      <c r="O833" s="228" t="s">
        <v>367</v>
      </c>
      <c r="P833" s="337" t="s">
        <v>368</v>
      </c>
      <c r="Q833" s="154">
        <v>74</v>
      </c>
      <c r="R833" s="231" t="str">
        <f>IFERROR(VLOOKUP(P833,[6]Sheet1!$F:$I,4,),"")</f>
        <v/>
      </c>
      <c r="S833" s="232">
        <f>IFERROR(VLOOKUP(A833,PLAN!B:AA,19,0),"")</f>
        <v>46237</v>
      </c>
      <c r="T833" s="225" t="str">
        <f>IFERROR(VLOOKUP(A833,PLAN!B:AA,20,0),"")</f>
        <v>M8</v>
      </c>
      <c r="U833" s="233"/>
      <c r="V833" s="165"/>
      <c r="W833" s="234" t="str">
        <f>IFERROR(VLOOKUP(A833,PLAN!B:AB,21,),"")</f>
        <v>CAG</v>
      </c>
      <c r="X833" s="164"/>
      <c r="Y833" s="148" t="s">
        <v>3168</v>
      </c>
      <c r="Z833" s="338">
        <f>VLOOKUP(Y833,PLAN!B:AI,19,0)</f>
        <v>46237</v>
      </c>
    </row>
    <row r="834" spans="1:26" s="163" customFormat="1" ht="21.6" hidden="1" customHeight="1">
      <c r="A834" s="177">
        <f t="shared" si="23"/>
        <v>0</v>
      </c>
      <c r="B834" s="225" t="str">
        <f>IFERROR(VLOOKUP(A834,PLAN!B:AA,5,0),"")</f>
        <v/>
      </c>
      <c r="C834" s="225" t="str">
        <f>IFERROR(VLOOKUP(A834,PLAN!B:AA,6,0),"")</f>
        <v/>
      </c>
      <c r="D834" s="225" t="str">
        <f>IFERROR(VLOOKUP(A834,PLAN!B:AA,7,0),"")</f>
        <v/>
      </c>
      <c r="E834" s="225" t="str">
        <f>IFERROR(VLOOKUP(A834,PLAN!B:AA,4,0),"")</f>
        <v/>
      </c>
      <c r="F834" s="226" t="str">
        <f>IFERROR(VLOOKUP(A834,PLAN!B:AA,9,0),"")</f>
        <v/>
      </c>
      <c r="G834" s="225" t="str">
        <f>IFERROR(VLOOKUP(A834,PLAN!B:AA,10,0),"")</f>
        <v/>
      </c>
      <c r="H834" s="225" t="str">
        <f>IFERROR(VLOOKUP(A834,PLAN!B:AA,11,0),"")</f>
        <v/>
      </c>
      <c r="I834" s="225" t="str">
        <f>IFERROR(VLOOKUP(A834,PLAN!B:AA,12,0),"")</f>
        <v/>
      </c>
      <c r="J834" s="225" t="str">
        <f>IFERROR(VLOOKUP(A834,PLAN!B:AA,15,0),"")</f>
        <v/>
      </c>
      <c r="K834" s="225" t="str">
        <f>IFERROR(VLOOKUP(A834,PLAN!B:AA,23,0),"")</f>
        <v/>
      </c>
      <c r="L834" s="227" t="str">
        <f>IFERROR(VLOOKUP(A834,PLAN!B:AA,24,0),"")</f>
        <v/>
      </c>
      <c r="M834" s="225" t="str">
        <f>IFERROR(VLOOKUP(A834,PLAN!B:AA,3,0),"")</f>
        <v/>
      </c>
      <c r="N834" s="225" t="str">
        <f>IFERROR(VLOOKUP(A834,PLAN!B:AA,2,0),"")</f>
        <v/>
      </c>
      <c r="O834" s="290" t="s">
        <v>3338</v>
      </c>
      <c r="P834" s="337" t="s">
        <v>3339</v>
      </c>
      <c r="Q834" s="154">
        <f>I833-Q833</f>
        <v>6</v>
      </c>
      <c r="R834" s="231" t="str">
        <f>IFERROR(VLOOKUP(P834,[6]Sheet1!$F:$I,4,),"")</f>
        <v>N3-14</v>
      </c>
      <c r="S834" s="232" t="str">
        <f>IFERROR(VLOOKUP(A834,PLAN!B:AA,19,0),"")</f>
        <v/>
      </c>
      <c r="T834" s="225" t="str">
        <f>IFERROR(VLOOKUP(A834,PLAN!B:AA,20,0),"")</f>
        <v/>
      </c>
      <c r="U834" s="233"/>
      <c r="V834" s="165"/>
      <c r="W834" s="234" t="s">
        <v>252</v>
      </c>
      <c r="X834" s="164"/>
      <c r="Y834" s="148"/>
      <c r="Z834" s="338">
        <v>46237</v>
      </c>
    </row>
    <row r="835" spans="1:26" s="163" customFormat="1" ht="21.6" hidden="1" customHeight="1">
      <c r="A835" s="177" t="str">
        <f t="shared" si="23"/>
        <v>Aug14-23</v>
      </c>
      <c r="B835" s="225">
        <f>IFERROR(VLOOKUP(A835,PLAN!B:AA,5,0),"")</f>
        <v>11134239</v>
      </c>
      <c r="C835" s="225" t="str">
        <f>IFERROR(VLOOKUP(A835,PLAN!B:AA,6,0),"")</f>
        <v>1436292-K-AK</v>
      </c>
      <c r="D835" s="225" t="str">
        <f>IFERROR(VLOOKUP(A835,PLAN!B:AA,7,0),"")</f>
        <v>AHW14R011P CN</v>
      </c>
      <c r="E835" s="225" t="str">
        <f>IFERROR(VLOOKUP(A835,PLAN!B:AA,4,0),"")</f>
        <v>1001930164</v>
      </c>
      <c r="F835" s="226">
        <f>IFERROR(VLOOKUP(A835,PLAN!B:AA,9,0),"")</f>
        <v>46248</v>
      </c>
      <c r="G835" s="225" t="str">
        <f>IFERROR(VLOOKUP(A835,PLAN!B:AA,10,0),"")</f>
        <v>0103580098</v>
      </c>
      <c r="H835" s="225" t="str">
        <f>IFERROR(VLOOKUP(A835,PLAN!B:AA,11,0),"")</f>
        <v>260727A62A</v>
      </c>
      <c r="I835" s="225">
        <f>IFERROR(VLOOKUP(A835,PLAN!B:AA,12,0),"")</f>
        <v>600</v>
      </c>
      <c r="J835" s="225" t="str">
        <f>IFERROR(VLOOKUP(A835,PLAN!B:AA,15,0),"")</f>
        <v>China</v>
      </c>
      <c r="K835" s="225">
        <f>IFERROR(VLOOKUP(A835,PLAN!B:AA,23,0),"")</f>
        <v>0</v>
      </c>
      <c r="L835" s="227">
        <f>IFERROR(VLOOKUP(A835,PLAN!B:AA,24,0),"")</f>
        <v>0</v>
      </c>
      <c r="M835" s="225" t="str">
        <f>IFERROR(VLOOKUP(A835,PLAN!B:AA,3,0),"")</f>
        <v>2332533-0-C-CN</v>
      </c>
      <c r="N835" s="225">
        <f>IFERROR(VLOOKUP(A835,PLAN!B:AA,2,0),"")</f>
        <v>12125107</v>
      </c>
      <c r="O835" s="290" t="s">
        <v>379</v>
      </c>
      <c r="P835" s="337" t="s">
        <v>380</v>
      </c>
      <c r="Q835" s="154">
        <v>300</v>
      </c>
      <c r="R835" s="231" t="str">
        <f>IFERROR(VLOOKUP(P835,[6]Sheet1!$F:$I,4,),"")</f>
        <v/>
      </c>
      <c r="S835" s="232">
        <f>IFERROR(VLOOKUP(A835,PLAN!B:AA,19,0),"")</f>
        <v>46237</v>
      </c>
      <c r="T835" s="225" t="str">
        <f>IFERROR(VLOOKUP(A835,PLAN!B:AA,20,0),"")</f>
        <v>M8</v>
      </c>
      <c r="U835" s="233"/>
      <c r="V835" s="165"/>
      <c r="W835" s="234" t="str">
        <f>IFERROR(VLOOKUP(A835,PLAN!B:AB,21,),"")</f>
        <v>CAG</v>
      </c>
      <c r="X835" s="164"/>
      <c r="Y835" s="148" t="s">
        <v>3169</v>
      </c>
      <c r="Z835" s="338">
        <f>VLOOKUP(Y835,PLAN!B:AI,19,0)</f>
        <v>46237</v>
      </c>
    </row>
    <row r="836" spans="1:26" s="163" customFormat="1" ht="21.6" hidden="1" customHeight="1">
      <c r="A836" s="177">
        <f t="shared" si="23"/>
        <v>0</v>
      </c>
      <c r="B836" s="225" t="str">
        <f>IFERROR(VLOOKUP(A836,PLAN!B:AA,5,0),"")</f>
        <v/>
      </c>
      <c r="C836" s="225" t="str">
        <f>IFERROR(VLOOKUP(A836,PLAN!B:AA,6,0),"")</f>
        <v/>
      </c>
      <c r="D836" s="225" t="str">
        <f>IFERROR(VLOOKUP(A836,PLAN!B:AA,7,0),"")</f>
        <v/>
      </c>
      <c r="E836" s="225" t="str">
        <f>IFERROR(VLOOKUP(A836,PLAN!B:AA,4,0),"")</f>
        <v/>
      </c>
      <c r="F836" s="226" t="str">
        <f>IFERROR(VLOOKUP(A836,PLAN!B:AA,9,0),"")</f>
        <v/>
      </c>
      <c r="G836" s="225" t="str">
        <f>IFERROR(VLOOKUP(A836,PLAN!B:AA,10,0),"")</f>
        <v/>
      </c>
      <c r="H836" s="225" t="str">
        <f>IFERROR(VLOOKUP(A836,PLAN!B:AA,11,0),"")</f>
        <v/>
      </c>
      <c r="I836" s="225" t="str">
        <f>IFERROR(VLOOKUP(A836,PLAN!B:AA,12,0),"")</f>
        <v/>
      </c>
      <c r="J836" s="225" t="str">
        <f>IFERROR(VLOOKUP(A836,PLAN!B:AA,15,0),"")</f>
        <v/>
      </c>
      <c r="K836" s="225" t="str">
        <f>IFERROR(VLOOKUP(A836,PLAN!B:AA,23,0),"")</f>
        <v/>
      </c>
      <c r="L836" s="227" t="str">
        <f>IFERROR(VLOOKUP(A836,PLAN!B:AA,24,0),"")</f>
        <v/>
      </c>
      <c r="M836" s="225" t="str">
        <f>IFERROR(VLOOKUP(A836,PLAN!B:AA,3,0),"")</f>
        <v/>
      </c>
      <c r="N836" s="225" t="str">
        <f>IFERROR(VLOOKUP(A836,PLAN!B:AA,2,0),"")</f>
        <v/>
      </c>
      <c r="O836" s="290" t="s">
        <v>3340</v>
      </c>
      <c r="P836" s="337" t="s">
        <v>3341</v>
      </c>
      <c r="Q836" s="154">
        <f>I835-Q835</f>
        <v>300</v>
      </c>
      <c r="R836" s="231" t="str">
        <f>IFERROR(VLOOKUP(P836,[6]Sheet1!$F:$I,4,),"")</f>
        <v/>
      </c>
      <c r="S836" s="232" t="str">
        <f>IFERROR(VLOOKUP(A836,PLAN!B:AA,19,0),"")</f>
        <v/>
      </c>
      <c r="T836" s="225" t="str">
        <f>IFERROR(VLOOKUP(A836,PLAN!B:AA,20,0),"")</f>
        <v/>
      </c>
      <c r="U836" s="233"/>
      <c r="V836" s="165"/>
      <c r="W836" s="234" t="s">
        <v>252</v>
      </c>
      <c r="X836" s="164"/>
      <c r="Y836" s="148"/>
      <c r="Z836" s="338">
        <v>46237</v>
      </c>
    </row>
    <row r="837" spans="1:26" s="163" customFormat="1" ht="21.6" hidden="1" customHeight="1">
      <c r="A837" s="177" t="str">
        <f t="shared" si="23"/>
        <v>Aug03-09</v>
      </c>
      <c r="B837" s="225">
        <f>IFERROR(VLOOKUP(A837,PLAN!B:AA,5,0),"")</f>
        <v>11132335</v>
      </c>
      <c r="C837" s="225" t="str">
        <f>IFERROR(VLOOKUP(A837,PLAN!B:AA,6,0),"")</f>
        <v>1731161-F-A</v>
      </c>
      <c r="D837" s="225" t="str">
        <f>IFERROR(VLOOKUP(A837,PLAN!B:AA,7,0),"")</f>
        <v>AHW14R013P US</v>
      </c>
      <c r="E837" s="225" t="str">
        <f>IFERROR(VLOOKUP(A837,PLAN!B:AA,4,0),"")</f>
        <v>4000017424</v>
      </c>
      <c r="F837" s="226">
        <f>IFERROR(VLOOKUP(A837,PLAN!B:AA,9,0),"")</f>
        <v>46237</v>
      </c>
      <c r="G837" s="225" t="str">
        <f>IFERROR(VLOOKUP(A837,PLAN!B:AA,10,0),"")</f>
        <v>0103581484</v>
      </c>
      <c r="H837" s="225" t="str">
        <f>IFERROR(VLOOKUP(A837,PLAN!B:AA,11,0),"")</f>
        <v>260511A43B</v>
      </c>
      <c r="I837" s="225">
        <f>IFERROR(VLOOKUP(A837,PLAN!B:AA,12,0),"")</f>
        <v>30</v>
      </c>
      <c r="J837" s="225" t="str">
        <f>IFERROR(VLOOKUP(A837,PLAN!B:AA,15,0),"")</f>
        <v>USA</v>
      </c>
      <c r="K837" s="225">
        <f>IFERROR(VLOOKUP(A837,PLAN!B:AA,23,0),"")</f>
        <v>0</v>
      </c>
      <c r="L837" s="227">
        <f>IFERROR(VLOOKUP(A837,PLAN!B:AA,24,0),"")</f>
        <v>0</v>
      </c>
      <c r="M837" s="225" t="str">
        <f>IFERROR(VLOOKUP(A837,PLAN!B:AA,3,0),"")</f>
        <v>1731161-F-A</v>
      </c>
      <c r="N837" s="225">
        <f>IFERROR(VLOOKUP(A837,PLAN!B:AA,2,0),"")</f>
        <v>11132335</v>
      </c>
      <c r="O837" s="228" t="s">
        <v>3354</v>
      </c>
      <c r="P837" s="337" t="s">
        <v>3355</v>
      </c>
      <c r="Q837" s="337">
        <f>I837</f>
        <v>30</v>
      </c>
      <c r="R837" s="231" t="str">
        <f>IFERROR(VLOOKUP(P837,[6]Sheet1!$F:$I,4,),"")</f>
        <v/>
      </c>
      <c r="S837" s="232">
        <f>IFERROR(VLOOKUP(A837,PLAN!B:AA,19,0),"")</f>
        <v>46233</v>
      </c>
      <c r="T837" s="225" t="str">
        <f>IFERROR(VLOOKUP(A837,PLAN!B:AA,20,0),"")</f>
        <v>M6</v>
      </c>
      <c r="U837" s="233"/>
      <c r="V837" s="165"/>
      <c r="W837" s="234" t="str">
        <f>IFERROR(VLOOKUP(A837,PLAN!B:AB,21,),"")</f>
        <v>F2</v>
      </c>
      <c r="X837" s="164"/>
      <c r="Y837" s="148" t="s">
        <v>3351</v>
      </c>
      <c r="Z837" s="338" t="s">
        <v>3353</v>
      </c>
    </row>
    <row r="838" spans="1:26" s="163" customFormat="1" ht="21.6" hidden="1" customHeight="1">
      <c r="A838" s="177" t="str">
        <f t="shared" si="23"/>
        <v>Aug03-10</v>
      </c>
      <c r="B838" s="225">
        <f>IFERROR(VLOOKUP(A838,PLAN!B:AA,5,0),"")</f>
        <v>11132335</v>
      </c>
      <c r="C838" s="225" t="str">
        <f>IFERROR(VLOOKUP(A838,PLAN!B:AA,6,0),"")</f>
        <v>1731161-F-A</v>
      </c>
      <c r="D838" s="225" t="str">
        <f>IFERROR(VLOOKUP(A838,PLAN!B:AA,7,0),"")</f>
        <v>AHW14R013P US</v>
      </c>
      <c r="E838" s="225" t="str">
        <f>IFERROR(VLOOKUP(A838,PLAN!B:AA,4,0),"")</f>
        <v>4000017425</v>
      </c>
      <c r="F838" s="226">
        <f>IFERROR(VLOOKUP(A838,PLAN!B:AA,9,0),"")</f>
        <v>46237</v>
      </c>
      <c r="G838" s="225" t="str">
        <f>IFERROR(VLOOKUP(A838,PLAN!B:AA,10,0),"")</f>
        <v>0103581487</v>
      </c>
      <c r="H838" s="225" t="str">
        <f>IFERROR(VLOOKUP(A838,PLAN!B:AA,11,0),"")</f>
        <v>260606A21B</v>
      </c>
      <c r="I838" s="225">
        <f>IFERROR(VLOOKUP(A838,PLAN!B:AA,12,0),"")</f>
        <v>185</v>
      </c>
      <c r="J838" s="225" t="str">
        <f>IFERROR(VLOOKUP(A838,PLAN!B:AA,15,0),"")</f>
        <v>USA</v>
      </c>
      <c r="K838" s="225">
        <f>IFERROR(VLOOKUP(A838,PLAN!B:AA,23,0),"")</f>
        <v>0</v>
      </c>
      <c r="L838" s="227">
        <f>IFERROR(VLOOKUP(A838,PLAN!B:AA,24,0),"")</f>
        <v>0</v>
      </c>
      <c r="M838" s="225" t="str">
        <f>IFERROR(VLOOKUP(A838,PLAN!B:AA,3,0),"")</f>
        <v>1731161-F-A</v>
      </c>
      <c r="N838" s="225">
        <f>IFERROR(VLOOKUP(A838,PLAN!B:AA,2,0),"")</f>
        <v>11132335</v>
      </c>
      <c r="O838" s="228" t="s">
        <v>3356</v>
      </c>
      <c r="P838" s="337" t="s">
        <v>3357</v>
      </c>
      <c r="Q838" s="337">
        <f>I838</f>
        <v>185</v>
      </c>
      <c r="R838" s="231" t="str">
        <f>IFERROR(VLOOKUP(P838,[6]Sheet1!$F:$I,4,),"")</f>
        <v/>
      </c>
      <c r="S838" s="232">
        <f>IFERROR(VLOOKUP(A838,PLAN!B:AA,19,0),"")</f>
        <v>46233</v>
      </c>
      <c r="T838" s="225" t="str">
        <f>IFERROR(VLOOKUP(A838,PLAN!B:AA,20,0),"")</f>
        <v>M6</v>
      </c>
      <c r="U838" s="233"/>
      <c r="V838" s="165"/>
      <c r="W838" s="234" t="str">
        <f>IFERROR(VLOOKUP(A838,PLAN!B:AB,21,),"")</f>
        <v>F2</v>
      </c>
      <c r="X838" s="164"/>
      <c r="Y838" s="148" t="s">
        <v>3352</v>
      </c>
      <c r="Z838" s="338" t="s">
        <v>3353</v>
      </c>
    </row>
    <row r="839" spans="1:26" s="163" customFormat="1" ht="21.6" hidden="1" customHeight="1">
      <c r="A839" s="177" t="str">
        <f t="shared" si="23"/>
        <v>Aug03-11</v>
      </c>
      <c r="B839" s="225">
        <f>IFERROR(VLOOKUP(A839,PLAN!B:AA,5,0),"")</f>
        <v>11132336</v>
      </c>
      <c r="C839" s="225" t="str">
        <f>IFERROR(VLOOKUP(A839,PLAN!B:AA,6,0),"")</f>
        <v>1731162-F-A</v>
      </c>
      <c r="D839" s="225" t="str">
        <f>IFERROR(VLOOKUP(A839,PLAN!B:AA,7,0),"")</f>
        <v>AHW14R313S US</v>
      </c>
      <c r="E839" s="225" t="str">
        <f>IFERROR(VLOOKUP(A839,PLAN!B:AA,4,0),"")</f>
        <v>4000017426</v>
      </c>
      <c r="F839" s="226">
        <f>IFERROR(VLOOKUP(A839,PLAN!B:AA,9,0),"")</f>
        <v>46237</v>
      </c>
      <c r="G839" s="225" t="str">
        <f>IFERROR(VLOOKUP(A839,PLAN!B:AA,10,0),"")</f>
        <v>0103582012</v>
      </c>
      <c r="H839" s="225" t="str">
        <f>IFERROR(VLOOKUP(A839,PLAN!B:AA,11,0),"")</f>
        <v>260408A40B</v>
      </c>
      <c r="I839" s="225">
        <f>IFERROR(VLOOKUP(A839,PLAN!B:AA,12,0),"")</f>
        <v>10</v>
      </c>
      <c r="J839" s="225" t="str">
        <f>IFERROR(VLOOKUP(A839,PLAN!B:AA,15,0),"")</f>
        <v>USA</v>
      </c>
      <c r="K839" s="225">
        <f>IFERROR(VLOOKUP(A839,PLAN!B:AA,23,0),"")</f>
        <v>0</v>
      </c>
      <c r="L839" s="227">
        <f>IFERROR(VLOOKUP(A839,PLAN!B:AA,24,0),"")</f>
        <v>0</v>
      </c>
      <c r="M839" s="225" t="str">
        <f>IFERROR(VLOOKUP(A839,PLAN!B:AA,3,0),"")</f>
        <v>1731162-F-A</v>
      </c>
      <c r="N839" s="225">
        <f>IFERROR(VLOOKUP(A839,PLAN!B:AA,2,0),"")</f>
        <v>11132336</v>
      </c>
      <c r="O839" s="228" t="s">
        <v>3363</v>
      </c>
      <c r="P839" s="225" t="s">
        <v>3364</v>
      </c>
      <c r="Q839" s="337">
        <f>I839</f>
        <v>10</v>
      </c>
      <c r="R839" s="231" t="str">
        <f>IFERROR(VLOOKUP(P839,[6]Sheet1!$F:$I,4,),"")</f>
        <v/>
      </c>
      <c r="S839" s="232">
        <f>IFERROR(VLOOKUP(A839,PLAN!B:AA,19,0),"")</f>
        <v>46233</v>
      </c>
      <c r="T839" s="225" t="str">
        <f>IFERROR(VLOOKUP(A839,PLAN!B:AA,20,0),"")</f>
        <v>M6</v>
      </c>
      <c r="U839" s="233"/>
      <c r="V839" s="165"/>
      <c r="W839" s="234" t="str">
        <f>IFERROR(VLOOKUP(A839,PLAN!B:AB,21,),"")</f>
        <v>F2</v>
      </c>
      <c r="X839" s="164"/>
      <c r="Y839" s="148" t="s">
        <v>3362</v>
      </c>
      <c r="Z839" s="338" t="s">
        <v>3353</v>
      </c>
    </row>
    <row r="840" spans="1:26" s="163" customFormat="1" ht="31.2" hidden="1" customHeight="1">
      <c r="A840" s="177" t="str">
        <f t="shared" ref="A840:A934" si="41">Y840</f>
        <v>Aug15-01</v>
      </c>
      <c r="B840" s="225">
        <f>IFERROR(VLOOKUP(A840,PLAN!B:AA,5,0),"")</f>
        <v>11134342</v>
      </c>
      <c r="C840" s="225" t="str">
        <f>IFERROR(VLOOKUP(A840,PLAN!B:AA,6,0),"")</f>
        <v>1036068-S-AK-P</v>
      </c>
      <c r="D840" s="225" t="str">
        <f>IFERROR(VLOOKUP(A840,PLAN!B:AA,7,0),"")</f>
        <v>AHW14R001S CN</v>
      </c>
      <c r="E840" s="225" t="str">
        <f>IFERROR(VLOOKUP(A840,PLAN!B:AA,4,0),"")</f>
        <v>1001930860</v>
      </c>
      <c r="F840" s="226">
        <f>IFERROR(VLOOKUP(A840,PLAN!B:AA,9,0),"")</f>
        <v>46249</v>
      </c>
      <c r="G840" s="225" t="str">
        <f>IFERROR(VLOOKUP(A840,PLAN!B:AA,10,0),"")</f>
        <v>0103582057</v>
      </c>
      <c r="H840" s="225" t="str">
        <f>IFERROR(VLOOKUP(A840,PLAN!B:AA,11,0),"")</f>
        <v>260729A01A</v>
      </c>
      <c r="I840" s="225">
        <f>IFERROR(VLOOKUP(A840,PLAN!B:AA,12,0),"")</f>
        <v>3586</v>
      </c>
      <c r="J840" s="225" t="str">
        <f>IFERROR(VLOOKUP(A840,PLAN!B:AA,15,0),"")</f>
        <v>China</v>
      </c>
      <c r="K840" s="225">
        <f>IFERROR(VLOOKUP(A840,PLAN!B:AA,23,0),"")</f>
        <v>0</v>
      </c>
      <c r="L840" s="227">
        <f>IFERROR(VLOOKUP(A840,PLAN!B:AA,24,0),"")</f>
        <v>0</v>
      </c>
      <c r="M840" s="225" t="str">
        <f>IFERROR(VLOOKUP(A840,PLAN!B:AA,3,0),"")</f>
        <v>2332192-0-C-PH</v>
      </c>
      <c r="N840" s="225">
        <f>IFERROR(VLOOKUP(A840,PLAN!B:AA,2,0),"")</f>
        <v>12134058</v>
      </c>
      <c r="O840" s="290" t="s">
        <v>3534</v>
      </c>
      <c r="P840" s="258" t="s">
        <v>3535</v>
      </c>
      <c r="Q840" s="154">
        <v>1260</v>
      </c>
      <c r="R840" s="231" t="str">
        <f>IFERROR(VLOOKUP(P840,[6]Sheet1!$F:$I,4,),"")</f>
        <v/>
      </c>
      <c r="S840" s="232">
        <f>IFERROR(VLOOKUP(A840,PLAN!B:AA,19,0),"")</f>
        <v>46238</v>
      </c>
      <c r="T840" s="225" t="str">
        <f>IFERROR(VLOOKUP(A840,PLAN!B:AA,20,0),"")</f>
        <v>M1</v>
      </c>
      <c r="U840" s="233"/>
      <c r="V840" s="165"/>
      <c r="W840" s="234" t="str">
        <f>IFERROR(VLOOKUP(A840,PLAN!B:AB,21,),"")</f>
        <v>F3</v>
      </c>
      <c r="X840" s="164"/>
      <c r="Y840" s="148" t="s">
        <v>3495</v>
      </c>
      <c r="Z840" s="338">
        <f>VLOOKUP(Y840,PLAN!B:AI,19,0)</f>
        <v>46238</v>
      </c>
    </row>
    <row r="841" spans="1:26" s="163" customFormat="1" ht="31.2" hidden="1" customHeight="1">
      <c r="A841" s="177"/>
      <c r="B841" s="225"/>
      <c r="C841" s="225"/>
      <c r="D841" s="225"/>
      <c r="E841" s="225"/>
      <c r="F841" s="226"/>
      <c r="G841" s="225"/>
      <c r="H841" s="225"/>
      <c r="I841" s="225"/>
      <c r="J841" s="225"/>
      <c r="K841" s="225"/>
      <c r="L841" s="227"/>
      <c r="M841" s="225"/>
      <c r="N841" s="225"/>
      <c r="O841" s="290" t="s">
        <v>3536</v>
      </c>
      <c r="P841" s="258" t="s">
        <v>3537</v>
      </c>
      <c r="Q841" s="154">
        <v>1260</v>
      </c>
      <c r="R841" s="231"/>
      <c r="S841" s="232"/>
      <c r="T841" s="225"/>
      <c r="U841" s="233"/>
      <c r="V841" s="165"/>
      <c r="W841" s="234" t="s">
        <v>40</v>
      </c>
      <c r="X841" s="164"/>
      <c r="Y841" s="148"/>
      <c r="Z841" s="338">
        <v>46238</v>
      </c>
    </row>
    <row r="842" spans="1:26" s="163" customFormat="1" ht="31.2" hidden="1" customHeight="1">
      <c r="A842" s="177"/>
      <c r="B842" s="225"/>
      <c r="C842" s="225"/>
      <c r="D842" s="225"/>
      <c r="E842" s="225"/>
      <c r="F842" s="226"/>
      <c r="G842" s="225"/>
      <c r="H842" s="225"/>
      <c r="I842" s="225"/>
      <c r="J842" s="225"/>
      <c r="K842" s="225"/>
      <c r="L842" s="227"/>
      <c r="M842" s="225"/>
      <c r="N842" s="225"/>
      <c r="O842" s="290" t="s">
        <v>3538</v>
      </c>
      <c r="P842" s="258" t="s">
        <v>3539</v>
      </c>
      <c r="Q842" s="154">
        <f>I840-Q840-Q841</f>
        <v>1066</v>
      </c>
      <c r="R842" s="231"/>
      <c r="S842" s="232"/>
      <c r="T842" s="225"/>
      <c r="U842" s="233"/>
      <c r="V842" s="165"/>
      <c r="W842" s="234" t="s">
        <v>40</v>
      </c>
      <c r="X842" s="164"/>
      <c r="Y842" s="148"/>
      <c r="Z842" s="338">
        <v>46238</v>
      </c>
    </row>
    <row r="843" spans="1:26" s="163" customFormat="1" ht="31.2" hidden="1" customHeight="1">
      <c r="A843" s="177" t="str">
        <f t="shared" si="41"/>
        <v>Aug15-02</v>
      </c>
      <c r="B843" s="225">
        <f>IFERROR(VLOOKUP(A843,PLAN!B:AA,5,0),"")</f>
        <v>11134342</v>
      </c>
      <c r="C843" s="225" t="str">
        <f>IFERROR(VLOOKUP(A843,PLAN!B:AA,6,0),"")</f>
        <v>1036068-S-AK-P</v>
      </c>
      <c r="D843" s="225" t="str">
        <f>IFERROR(VLOOKUP(A843,PLAN!B:AA,7,0),"")</f>
        <v>AHW14R001S CN</v>
      </c>
      <c r="E843" s="225" t="str">
        <f>IFERROR(VLOOKUP(A843,PLAN!B:AA,4,0),"")</f>
        <v>1001930861</v>
      </c>
      <c r="F843" s="226">
        <f>IFERROR(VLOOKUP(A843,PLAN!B:AA,9,0),"")</f>
        <v>46249</v>
      </c>
      <c r="G843" s="225" t="str">
        <f>IFERROR(VLOOKUP(A843,PLAN!B:AA,10,0),"")</f>
        <v>0103582058</v>
      </c>
      <c r="H843" s="225" t="str">
        <f>IFERROR(VLOOKUP(A843,PLAN!B:AA,11,0),"")</f>
        <v>260729A02A</v>
      </c>
      <c r="I843" s="225">
        <f>IFERROR(VLOOKUP(A843,PLAN!B:AA,12,0),"")</f>
        <v>3586</v>
      </c>
      <c r="J843" s="225" t="str">
        <f>IFERROR(VLOOKUP(A843,PLAN!B:AA,15,0),"")</f>
        <v>China</v>
      </c>
      <c r="K843" s="225">
        <f>IFERROR(VLOOKUP(A843,PLAN!B:AA,23,0),"")</f>
        <v>0</v>
      </c>
      <c r="L843" s="227">
        <f>IFERROR(VLOOKUP(A843,PLAN!B:AA,24,0),"")</f>
        <v>0</v>
      </c>
      <c r="M843" s="225" t="str">
        <f>IFERROR(VLOOKUP(A843,PLAN!B:AA,3,0),"")</f>
        <v>2332192-0-C-PH</v>
      </c>
      <c r="N843" s="225">
        <f>IFERROR(VLOOKUP(A843,PLAN!B:AA,2,0),"")</f>
        <v>12134058</v>
      </c>
      <c r="O843" s="290" t="s">
        <v>3540</v>
      </c>
      <c r="P843" s="258" t="s">
        <v>3541</v>
      </c>
      <c r="Q843" s="154">
        <v>1260</v>
      </c>
      <c r="R843" s="231" t="str">
        <f>IFERROR(VLOOKUP(P843,[6]Sheet1!$F:$I,4,),"")</f>
        <v/>
      </c>
      <c r="S843" s="232">
        <f>IFERROR(VLOOKUP(A843,PLAN!B:AA,19,0),"")</f>
        <v>46238</v>
      </c>
      <c r="T843" s="225" t="str">
        <f>IFERROR(VLOOKUP(A843,PLAN!B:AA,20,0),"")</f>
        <v>M2</v>
      </c>
      <c r="U843" s="233"/>
      <c r="V843" s="165"/>
      <c r="W843" s="234" t="str">
        <f>IFERROR(VLOOKUP(A843,PLAN!B:AB,21,),"")</f>
        <v>F3</v>
      </c>
      <c r="X843" s="164"/>
      <c r="Y843" s="148" t="s">
        <v>3496</v>
      </c>
      <c r="Z843" s="338">
        <f>VLOOKUP(Y843,PLAN!B:AI,19,0)</f>
        <v>46238</v>
      </c>
    </row>
    <row r="844" spans="1:26" s="163" customFormat="1" ht="31.2" hidden="1" customHeight="1">
      <c r="A844" s="177"/>
      <c r="B844" s="225"/>
      <c r="C844" s="225"/>
      <c r="D844" s="225"/>
      <c r="E844" s="225"/>
      <c r="F844" s="226"/>
      <c r="G844" s="225"/>
      <c r="H844" s="225"/>
      <c r="I844" s="225"/>
      <c r="J844" s="225"/>
      <c r="K844" s="225"/>
      <c r="L844" s="227"/>
      <c r="M844" s="225"/>
      <c r="N844" s="225"/>
      <c r="O844" s="290" t="s">
        <v>3542</v>
      </c>
      <c r="P844" s="258" t="s">
        <v>3543</v>
      </c>
      <c r="Q844" s="154">
        <v>1260</v>
      </c>
      <c r="R844" s="231"/>
      <c r="S844" s="232"/>
      <c r="T844" s="225"/>
      <c r="U844" s="233"/>
      <c r="V844" s="165"/>
      <c r="W844" s="234" t="s">
        <v>40</v>
      </c>
      <c r="X844" s="164"/>
      <c r="Y844" s="148"/>
      <c r="Z844" s="338">
        <v>46238</v>
      </c>
    </row>
    <row r="845" spans="1:26" s="163" customFormat="1" ht="31.2" hidden="1" customHeight="1">
      <c r="A845" s="177"/>
      <c r="B845" s="225"/>
      <c r="C845" s="225"/>
      <c r="D845" s="225"/>
      <c r="E845" s="225"/>
      <c r="F845" s="226"/>
      <c r="G845" s="225"/>
      <c r="H845" s="225"/>
      <c r="I845" s="225"/>
      <c r="J845" s="225"/>
      <c r="K845" s="225"/>
      <c r="L845" s="227"/>
      <c r="M845" s="225"/>
      <c r="N845" s="225"/>
      <c r="O845" s="290" t="s">
        <v>3544</v>
      </c>
      <c r="P845" s="258" t="s">
        <v>3545</v>
      </c>
      <c r="Q845" s="154">
        <f>I843-Q843-Q844</f>
        <v>1066</v>
      </c>
      <c r="R845" s="231"/>
      <c r="S845" s="232"/>
      <c r="T845" s="225"/>
      <c r="U845" s="233"/>
      <c r="V845" s="165"/>
      <c r="W845" s="234" t="s">
        <v>40</v>
      </c>
      <c r="X845" s="164"/>
      <c r="Y845" s="148"/>
      <c r="Z845" s="338">
        <v>46238</v>
      </c>
    </row>
    <row r="846" spans="1:26" s="163" customFormat="1" ht="31.2" hidden="1" customHeight="1">
      <c r="A846" s="177" t="str">
        <f t="shared" si="41"/>
        <v>Aug15-03</v>
      </c>
      <c r="B846" s="225">
        <f>IFERROR(VLOOKUP(A846,PLAN!B:AA,5,0),"")</f>
        <v>11134237</v>
      </c>
      <c r="C846" s="225" t="str">
        <f>IFERROR(VLOOKUP(A846,PLAN!B:AA,6,0),"")</f>
        <v>1436196-Q-A</v>
      </c>
      <c r="D846" s="225" t="str">
        <f>IFERROR(VLOOKUP(A846,PLAN!B:AA,7,0),"")</f>
        <v>AHW14R004S CN</v>
      </c>
      <c r="E846" s="225" t="str">
        <f>IFERROR(VLOOKUP(A846,PLAN!B:AA,4,0),"")</f>
        <v>1001930862</v>
      </c>
      <c r="F846" s="226">
        <f>IFERROR(VLOOKUP(A846,PLAN!B:AA,9,0),"")</f>
        <v>46249</v>
      </c>
      <c r="G846" s="225" t="str">
        <f>IFERROR(VLOOKUP(A846,PLAN!B:AA,10,0),"")</f>
        <v>0103582059</v>
      </c>
      <c r="H846" s="225" t="str">
        <f>IFERROR(VLOOKUP(A846,PLAN!B:AA,11,0),"")</f>
        <v>260729A03A</v>
      </c>
      <c r="I846" s="225">
        <f>IFERROR(VLOOKUP(A846,PLAN!B:AA,12,0),"")</f>
        <v>1411</v>
      </c>
      <c r="J846" s="225" t="str">
        <f>IFERROR(VLOOKUP(A846,PLAN!B:AA,15,0),"")</f>
        <v>China</v>
      </c>
      <c r="K846" s="225">
        <f>IFERROR(VLOOKUP(A846,PLAN!B:AA,23,0),"")</f>
        <v>0</v>
      </c>
      <c r="L846" s="227">
        <f>IFERROR(VLOOKUP(A846,PLAN!B:AA,24,0),"")</f>
        <v>0</v>
      </c>
      <c r="M846" s="225" t="str">
        <f>IFERROR(VLOOKUP(A846,PLAN!B:AA,3,0),"")</f>
        <v>2332200-0-C-CN</v>
      </c>
      <c r="N846" s="225">
        <f>IFERROR(VLOOKUP(A846,PLAN!B:AA,2,0),"")</f>
        <v>12125012</v>
      </c>
      <c r="O846" s="290" t="s">
        <v>2159</v>
      </c>
      <c r="P846" s="337" t="s">
        <v>2160</v>
      </c>
      <c r="Q846" s="154">
        <v>16</v>
      </c>
      <c r="R846" s="231" t="str">
        <f>IFERROR(VLOOKUP(P846,[6]Sheet1!$F:$I,4,),"")</f>
        <v/>
      </c>
      <c r="S846" s="232">
        <f>IFERROR(VLOOKUP(A846,PLAN!B:AA,19,0),"")</f>
        <v>46238</v>
      </c>
      <c r="T846" s="225" t="str">
        <f>IFERROR(VLOOKUP(A846,PLAN!B:AA,20,0),"")</f>
        <v>M3</v>
      </c>
      <c r="U846" s="233"/>
      <c r="V846" s="165"/>
      <c r="W846" s="234" t="str">
        <f>IFERROR(VLOOKUP(A846,PLAN!B:AB,21,),"")</f>
        <v>F3</v>
      </c>
      <c r="X846" s="164"/>
      <c r="Y846" s="148" t="s">
        <v>3497</v>
      </c>
      <c r="Z846" s="338">
        <f>VLOOKUP(Y846,PLAN!B:AI,19,0)</f>
        <v>46238</v>
      </c>
    </row>
    <row r="847" spans="1:26" s="163" customFormat="1" ht="31.2" hidden="1" customHeight="1">
      <c r="A847" s="177"/>
      <c r="B847" s="225"/>
      <c r="C847" s="225"/>
      <c r="D847" s="225"/>
      <c r="E847" s="225"/>
      <c r="F847" s="226"/>
      <c r="G847" s="225"/>
      <c r="H847" s="225"/>
      <c r="I847" s="225"/>
      <c r="J847" s="225"/>
      <c r="K847" s="225"/>
      <c r="L847" s="227"/>
      <c r="M847" s="225"/>
      <c r="N847" s="225"/>
      <c r="O847" s="290" t="s">
        <v>2775</v>
      </c>
      <c r="P847" s="337" t="s">
        <v>2776</v>
      </c>
      <c r="Q847" s="154">
        <v>18</v>
      </c>
      <c r="R847" s="231"/>
      <c r="S847" s="232"/>
      <c r="T847" s="225"/>
      <c r="U847" s="233"/>
      <c r="V847" s="165"/>
      <c r="W847" s="234" t="s">
        <v>40</v>
      </c>
      <c r="X847" s="164"/>
      <c r="Y847" s="148"/>
      <c r="Z847" s="338">
        <v>46238</v>
      </c>
    </row>
    <row r="848" spans="1:26" s="163" customFormat="1" ht="31.2" hidden="1" customHeight="1">
      <c r="A848" s="177"/>
      <c r="B848" s="225"/>
      <c r="C848" s="225"/>
      <c r="D848" s="225"/>
      <c r="E848" s="225"/>
      <c r="F848" s="226"/>
      <c r="G848" s="225"/>
      <c r="H848" s="225"/>
      <c r="I848" s="225"/>
      <c r="J848" s="225"/>
      <c r="K848" s="225"/>
      <c r="L848" s="227"/>
      <c r="M848" s="225"/>
      <c r="N848" s="225"/>
      <c r="O848" s="290" t="s">
        <v>2777</v>
      </c>
      <c r="P848" s="258" t="s">
        <v>2778</v>
      </c>
      <c r="Q848" s="154">
        <v>15</v>
      </c>
      <c r="R848" s="231"/>
      <c r="S848" s="232"/>
      <c r="T848" s="225"/>
      <c r="U848" s="233"/>
      <c r="V848" s="165"/>
      <c r="W848" s="234" t="s">
        <v>40</v>
      </c>
      <c r="X848" s="164"/>
      <c r="Y848" s="148"/>
      <c r="Z848" s="338">
        <v>46238</v>
      </c>
    </row>
    <row r="849" spans="1:26" s="163" customFormat="1" ht="31.2" hidden="1" customHeight="1">
      <c r="A849" s="177"/>
      <c r="B849" s="225"/>
      <c r="C849" s="225"/>
      <c r="D849" s="225"/>
      <c r="E849" s="225"/>
      <c r="F849" s="226"/>
      <c r="G849" s="225"/>
      <c r="H849" s="225"/>
      <c r="I849" s="225"/>
      <c r="J849" s="225"/>
      <c r="K849" s="225"/>
      <c r="L849" s="227"/>
      <c r="M849" s="225"/>
      <c r="N849" s="225"/>
      <c r="O849" s="290" t="s">
        <v>2210</v>
      </c>
      <c r="P849" s="337" t="s">
        <v>2211</v>
      </c>
      <c r="Q849" s="154">
        <v>66</v>
      </c>
      <c r="R849" s="231"/>
      <c r="S849" s="232"/>
      <c r="T849" s="225"/>
      <c r="U849" s="233"/>
      <c r="V849" s="165"/>
      <c r="W849" s="234" t="s">
        <v>40</v>
      </c>
      <c r="X849" s="164"/>
      <c r="Y849" s="148"/>
      <c r="Z849" s="338">
        <v>46238</v>
      </c>
    </row>
    <row r="850" spans="1:26" s="163" customFormat="1" ht="31.2" hidden="1" customHeight="1">
      <c r="A850" s="177"/>
      <c r="B850" s="225"/>
      <c r="C850" s="225"/>
      <c r="D850" s="225"/>
      <c r="E850" s="225"/>
      <c r="F850" s="226"/>
      <c r="G850" s="225"/>
      <c r="H850" s="225"/>
      <c r="I850" s="225"/>
      <c r="J850" s="225"/>
      <c r="K850" s="225"/>
      <c r="L850" s="227"/>
      <c r="M850" s="225"/>
      <c r="N850" s="225"/>
      <c r="O850" s="290" t="s">
        <v>3546</v>
      </c>
      <c r="P850" s="258" t="s">
        <v>3547</v>
      </c>
      <c r="Q850" s="154">
        <v>1275</v>
      </c>
      <c r="R850" s="231"/>
      <c r="S850" s="232"/>
      <c r="T850" s="225"/>
      <c r="U850" s="233"/>
      <c r="V850" s="165"/>
      <c r="W850" s="234" t="s">
        <v>40</v>
      </c>
      <c r="X850" s="164"/>
      <c r="Y850" s="148"/>
      <c r="Z850" s="338">
        <v>46238</v>
      </c>
    </row>
    <row r="851" spans="1:26" s="163" customFormat="1" ht="31.2" hidden="1" customHeight="1">
      <c r="A851" s="177"/>
      <c r="B851" s="225"/>
      <c r="C851" s="225"/>
      <c r="D851" s="225"/>
      <c r="E851" s="225"/>
      <c r="F851" s="226"/>
      <c r="G851" s="225"/>
      <c r="H851" s="225"/>
      <c r="I851" s="225"/>
      <c r="J851" s="225"/>
      <c r="K851" s="225"/>
      <c r="L851" s="227"/>
      <c r="M851" s="225"/>
      <c r="N851" s="225"/>
      <c r="O851" s="290" t="s">
        <v>2779</v>
      </c>
      <c r="P851" s="258" t="s">
        <v>2780</v>
      </c>
      <c r="Q851" s="312">
        <f>I846-Q846-Q847-Q848-Q849-Q850</f>
        <v>21</v>
      </c>
      <c r="R851" s="231"/>
      <c r="S851" s="232"/>
      <c r="T851" s="225"/>
      <c r="U851" s="233"/>
      <c r="V851" s="165"/>
      <c r="W851" s="234" t="s">
        <v>40</v>
      </c>
      <c r="X851" s="164"/>
      <c r="Y851" s="148"/>
      <c r="Z851" s="338">
        <v>46238</v>
      </c>
    </row>
    <row r="852" spans="1:26" s="163" customFormat="1" ht="31.2" hidden="1" customHeight="1">
      <c r="A852" s="177" t="str">
        <f t="shared" ref="A852" si="42">Y852</f>
        <v>Aug15-04</v>
      </c>
      <c r="B852" s="225">
        <f>IFERROR(VLOOKUP(A852,PLAN!B:AA,5,0),"")</f>
        <v>11134237</v>
      </c>
      <c r="C852" s="225" t="str">
        <f>IFERROR(VLOOKUP(A852,PLAN!B:AA,6,0),"")</f>
        <v>1436196-Q-A</v>
      </c>
      <c r="D852" s="225" t="str">
        <f>IFERROR(VLOOKUP(A852,PLAN!B:AA,7,0),"")</f>
        <v>AHW14R004S CN</v>
      </c>
      <c r="E852" s="225" t="str">
        <f>IFERROR(VLOOKUP(A852,PLAN!B:AA,4,0),"")</f>
        <v>1001930863</v>
      </c>
      <c r="F852" s="226">
        <f>IFERROR(VLOOKUP(A852,PLAN!B:AA,9,0),"")</f>
        <v>46249</v>
      </c>
      <c r="G852" s="225" t="str">
        <f>IFERROR(VLOOKUP(A852,PLAN!B:AA,10,0),"")</f>
        <v>0103582060</v>
      </c>
      <c r="H852" s="225" t="str">
        <f>IFERROR(VLOOKUP(A852,PLAN!B:AA,11,0),"")</f>
        <v>260729A04A</v>
      </c>
      <c r="I852" s="225">
        <f>IFERROR(VLOOKUP(A852,PLAN!B:AA,12,0),"")</f>
        <v>969</v>
      </c>
      <c r="J852" s="225" t="str">
        <f>IFERROR(VLOOKUP(A852,PLAN!B:AA,15,0),"")</f>
        <v>China</v>
      </c>
      <c r="K852" s="225">
        <f>IFERROR(VLOOKUP(A852,PLAN!B:AA,23,0),"")</f>
        <v>3</v>
      </c>
      <c r="L852" s="227">
        <f>IFERROR(VLOOKUP(A852,PLAN!B:AA,24,0),"")</f>
        <v>0</v>
      </c>
      <c r="M852" s="225" t="str">
        <f>IFERROR(VLOOKUP(A852,PLAN!B:AA,3,0),"")</f>
        <v>2332200-0-C-CN</v>
      </c>
      <c r="N852" s="225">
        <f>IFERROR(VLOOKUP(A852,PLAN!B:AA,2,0),"")</f>
        <v>12125012</v>
      </c>
      <c r="O852" s="290" t="s">
        <v>2795</v>
      </c>
      <c r="P852" s="337" t="s">
        <v>2796</v>
      </c>
      <c r="Q852" s="154">
        <v>9</v>
      </c>
      <c r="R852" s="231" t="str">
        <f>IFERROR(VLOOKUP(P852,[6]Sheet1!$F:$I,4,),"")</f>
        <v/>
      </c>
      <c r="S852" s="232">
        <f>IFERROR(VLOOKUP(A852,PLAN!B:AA,19,0),"")</f>
        <v>46238</v>
      </c>
      <c r="T852" s="225" t="str">
        <f>IFERROR(VLOOKUP(A852,PLAN!B:AA,20,0),"")</f>
        <v>M3</v>
      </c>
      <c r="U852" s="233"/>
      <c r="V852" s="165"/>
      <c r="W852" s="234" t="str">
        <f>IFERROR(VLOOKUP(A852,PLAN!B:AB,21,),"")</f>
        <v>F3</v>
      </c>
      <c r="X852" s="164"/>
      <c r="Y852" s="148" t="s">
        <v>3498</v>
      </c>
      <c r="Z852" s="338">
        <f>VLOOKUP(Y852,PLAN!B:AI,19,0)</f>
        <v>46238</v>
      </c>
    </row>
    <row r="853" spans="1:26" s="163" customFormat="1" ht="31.2" hidden="1" customHeight="1">
      <c r="A853" s="177"/>
      <c r="B853" s="225"/>
      <c r="C853" s="225"/>
      <c r="D853" s="225"/>
      <c r="E853" s="225"/>
      <c r="F853" s="226"/>
      <c r="G853" s="225"/>
      <c r="H853" s="225"/>
      <c r="I853" s="225"/>
      <c r="J853" s="225"/>
      <c r="K853" s="225"/>
      <c r="L853" s="227"/>
      <c r="M853" s="225"/>
      <c r="N853" s="225"/>
      <c r="O853" s="290" t="s">
        <v>2797</v>
      </c>
      <c r="P853" s="258" t="s">
        <v>2798</v>
      </c>
      <c r="Q853" s="154">
        <v>9</v>
      </c>
      <c r="R853" s="231"/>
      <c r="S853" s="232"/>
      <c r="T853" s="225"/>
      <c r="U853" s="233"/>
      <c r="V853" s="165"/>
      <c r="W853" s="234" t="s">
        <v>40</v>
      </c>
      <c r="X853" s="164"/>
      <c r="Y853" s="148"/>
      <c r="Z853" s="338">
        <v>46238</v>
      </c>
    </row>
    <row r="854" spans="1:26" s="163" customFormat="1" ht="31.2" hidden="1" customHeight="1">
      <c r="A854" s="177"/>
      <c r="B854" s="225"/>
      <c r="C854" s="225"/>
      <c r="D854" s="225"/>
      <c r="E854" s="225"/>
      <c r="F854" s="226"/>
      <c r="G854" s="225"/>
      <c r="H854" s="225"/>
      <c r="I854" s="225"/>
      <c r="J854" s="225"/>
      <c r="K854" s="225"/>
      <c r="L854" s="227"/>
      <c r="M854" s="225"/>
      <c r="N854" s="225"/>
      <c r="O854" s="290" t="s">
        <v>3022</v>
      </c>
      <c r="P854" s="258" t="s">
        <v>3023</v>
      </c>
      <c r="Q854" s="154">
        <v>179</v>
      </c>
      <c r="R854" s="231"/>
      <c r="S854" s="232"/>
      <c r="T854" s="225"/>
      <c r="U854" s="233"/>
      <c r="V854" s="165"/>
      <c r="W854" s="234" t="s">
        <v>40</v>
      </c>
      <c r="X854" s="164"/>
      <c r="Y854" s="148"/>
      <c r="Z854" s="338">
        <v>46238</v>
      </c>
    </row>
    <row r="855" spans="1:26" s="163" customFormat="1" ht="31.2" hidden="1" customHeight="1">
      <c r="A855" s="177"/>
      <c r="B855" s="225"/>
      <c r="C855" s="225"/>
      <c r="D855" s="225"/>
      <c r="E855" s="225"/>
      <c r="F855" s="226"/>
      <c r="G855" s="225"/>
      <c r="H855" s="225"/>
      <c r="I855" s="225"/>
      <c r="J855" s="225"/>
      <c r="K855" s="225"/>
      <c r="L855" s="227"/>
      <c r="M855" s="225"/>
      <c r="N855" s="225"/>
      <c r="O855" s="290" t="s">
        <v>3548</v>
      </c>
      <c r="P855" s="258" t="s">
        <v>3549</v>
      </c>
      <c r="Q855" s="154">
        <v>430</v>
      </c>
      <c r="R855" s="231"/>
      <c r="S855" s="232"/>
      <c r="T855" s="225"/>
      <c r="U855" s="233"/>
      <c r="V855" s="165"/>
      <c r="W855" s="234" t="s">
        <v>40</v>
      </c>
      <c r="X855" s="164"/>
      <c r="Y855" s="148"/>
      <c r="Z855" s="338">
        <v>46238</v>
      </c>
    </row>
    <row r="856" spans="1:26" s="163" customFormat="1" ht="31.2" hidden="1" customHeight="1">
      <c r="A856" s="177">
        <f t="shared" si="41"/>
        <v>0</v>
      </c>
      <c r="B856" s="225" t="str">
        <f>IFERROR(VLOOKUP(A856,PLAN!B:AA,5,0),"")</f>
        <v/>
      </c>
      <c r="C856" s="225" t="str">
        <f>IFERROR(VLOOKUP(A856,PLAN!B:AA,6,0),"")</f>
        <v/>
      </c>
      <c r="D856" s="225" t="str">
        <f>IFERROR(VLOOKUP(A856,PLAN!B:AA,7,0),"")</f>
        <v/>
      </c>
      <c r="E856" s="225" t="str">
        <f>IFERROR(VLOOKUP(A856,PLAN!B:AA,4,0),"")</f>
        <v/>
      </c>
      <c r="F856" s="226" t="str">
        <f>IFERROR(VLOOKUP(A856,PLAN!B:AA,9,0),"")</f>
        <v/>
      </c>
      <c r="G856" s="225" t="str">
        <f>IFERROR(VLOOKUP(A856,PLAN!B:AA,10,0),"")</f>
        <v/>
      </c>
      <c r="H856" s="225" t="str">
        <f>IFERROR(VLOOKUP(A856,PLAN!B:AA,11,0),"")</f>
        <v/>
      </c>
      <c r="I856" s="225" t="str">
        <f>IFERROR(VLOOKUP(A856,PLAN!B:AA,12,0),"")</f>
        <v/>
      </c>
      <c r="J856" s="225" t="str">
        <f>IFERROR(VLOOKUP(A856,PLAN!B:AA,15,0),"")</f>
        <v/>
      </c>
      <c r="K856" s="225" t="str">
        <f>IFERROR(VLOOKUP(A856,PLAN!B:AA,23,0),"")</f>
        <v/>
      </c>
      <c r="L856" s="227" t="str">
        <f>IFERROR(VLOOKUP(A856,PLAN!B:AA,24,0),"")</f>
        <v/>
      </c>
      <c r="M856" s="225" t="str">
        <f>IFERROR(VLOOKUP(A856,PLAN!B:AA,3,0),"")</f>
        <v/>
      </c>
      <c r="N856" s="225" t="str">
        <f>IFERROR(VLOOKUP(A856,PLAN!B:AA,2,0),"")</f>
        <v/>
      </c>
      <c r="O856" s="290" t="s">
        <v>3550</v>
      </c>
      <c r="P856" s="258" t="s">
        <v>3551</v>
      </c>
      <c r="Q856" s="154">
        <f>I852-Q852-Q853-Q855-Q854</f>
        <v>342</v>
      </c>
      <c r="R856" s="231" t="str">
        <f>IFERROR(VLOOKUP(P856,[6]Sheet1!$F:$I,4,),"")</f>
        <v/>
      </c>
      <c r="S856" s="232" t="str">
        <f>IFERROR(VLOOKUP(A856,PLAN!B:AA,19,0),"")</f>
        <v/>
      </c>
      <c r="T856" s="225" t="str">
        <f>IFERROR(VLOOKUP(A856,PLAN!B:AA,20,0),"")</f>
        <v/>
      </c>
      <c r="U856" s="233"/>
      <c r="V856" s="165"/>
      <c r="W856" s="234" t="s">
        <v>40</v>
      </c>
      <c r="X856" s="164"/>
      <c r="Y856" s="148"/>
      <c r="Z856" s="338">
        <v>46238</v>
      </c>
    </row>
    <row r="857" spans="1:26" s="163" customFormat="1" ht="31.2" hidden="1" customHeight="1">
      <c r="A857" s="177" t="str">
        <f t="shared" si="41"/>
        <v>Aug15-05</v>
      </c>
      <c r="B857" s="225">
        <f>IFERROR(VLOOKUP(A857,PLAN!B:AA,5,0),"")</f>
        <v>11135699</v>
      </c>
      <c r="C857" s="225" t="str">
        <f>IFERROR(VLOOKUP(A857,PLAN!B:AA,6,0),"")</f>
        <v>1356018-N-AK</v>
      </c>
      <c r="D857" s="225" t="str">
        <f>IFERROR(VLOOKUP(A857,PLAN!B:AA,7,0),"")</f>
        <v>PAGH143392 CN</v>
      </c>
      <c r="E857" s="225" t="str">
        <f>IFERROR(VLOOKUP(A857,PLAN!B:AA,4,0),"")</f>
        <v>1001930864</v>
      </c>
      <c r="F857" s="226">
        <f>IFERROR(VLOOKUP(A857,PLAN!B:AA,9,0),"")</f>
        <v>46249</v>
      </c>
      <c r="G857" s="225" t="str">
        <f>IFERROR(VLOOKUP(A857,PLAN!B:AA,10,0),"")</f>
        <v>0103582061</v>
      </c>
      <c r="H857" s="225" t="str">
        <f>IFERROR(VLOOKUP(A857,PLAN!B:AA,11,0),"")</f>
        <v>260729A05A</v>
      </c>
      <c r="I857" s="225">
        <f>IFERROR(VLOOKUP(A857,PLAN!B:AA,12,0),"")</f>
        <v>160</v>
      </c>
      <c r="J857" s="225" t="str">
        <f>IFERROR(VLOOKUP(A857,PLAN!B:AA,15,0),"")</f>
        <v>China</v>
      </c>
      <c r="K857" s="225">
        <f>IFERROR(VLOOKUP(A857,PLAN!B:AA,23,0),"")</f>
        <v>0</v>
      </c>
      <c r="L857" s="227">
        <f>IFERROR(VLOOKUP(A857,PLAN!B:AA,24,0),"")</f>
        <v>0</v>
      </c>
      <c r="M857" s="225" t="str">
        <f>IFERROR(VLOOKUP(A857,PLAN!B:AA,3,0),"")</f>
        <v>2332508-0-C-CN</v>
      </c>
      <c r="N857" s="225">
        <f>IFERROR(VLOOKUP(A857,PLAN!B:AA,2,0),"")</f>
        <v>12125082</v>
      </c>
      <c r="O857" s="290" t="s">
        <v>670</v>
      </c>
      <c r="P857" s="257" t="s">
        <v>671</v>
      </c>
      <c r="Q857" s="154">
        <v>60</v>
      </c>
      <c r="R857" s="231" t="str">
        <f>IFERROR(VLOOKUP(P857,[6]Sheet1!$F:$I,4,),"")</f>
        <v/>
      </c>
      <c r="S857" s="232">
        <f>IFERROR(VLOOKUP(A857,PLAN!B:AA,19,0),"")</f>
        <v>46238</v>
      </c>
      <c r="T857" s="225" t="str">
        <f>IFERROR(VLOOKUP(A857,PLAN!B:AA,20,0),"")</f>
        <v>M4</v>
      </c>
      <c r="U857" s="233"/>
      <c r="V857" s="165"/>
      <c r="W857" s="234" t="str">
        <f>IFERROR(VLOOKUP(A857,PLAN!B:AB,21,),"")</f>
        <v>F3</v>
      </c>
      <c r="X857" s="164"/>
      <c r="Y857" s="148" t="s">
        <v>3499</v>
      </c>
      <c r="Z857" s="338">
        <f>VLOOKUP(Y857,PLAN!B:AI,19,0)</f>
        <v>46238</v>
      </c>
    </row>
    <row r="858" spans="1:26" s="163" customFormat="1" ht="31.2" hidden="1" customHeight="1">
      <c r="A858" s="177"/>
      <c r="B858" s="225"/>
      <c r="C858" s="225"/>
      <c r="D858" s="225"/>
      <c r="E858" s="225"/>
      <c r="F858" s="226"/>
      <c r="G858" s="225"/>
      <c r="H858" s="225"/>
      <c r="I858" s="225"/>
      <c r="J858" s="225"/>
      <c r="K858" s="225"/>
      <c r="L858" s="227"/>
      <c r="M858" s="225"/>
      <c r="N858" s="225"/>
      <c r="O858" s="290" t="s">
        <v>3552</v>
      </c>
      <c r="P858" s="258" t="s">
        <v>3553</v>
      </c>
      <c r="Q858" s="154">
        <f>I857-Q857</f>
        <v>100</v>
      </c>
      <c r="R858" s="231"/>
      <c r="S858" s="232"/>
      <c r="T858" s="225"/>
      <c r="U858" s="233"/>
      <c r="V858" s="165"/>
      <c r="W858" s="234" t="s">
        <v>40</v>
      </c>
      <c r="X858" s="164"/>
      <c r="Y858" s="148"/>
      <c r="Z858" s="338">
        <v>46238</v>
      </c>
    </row>
    <row r="859" spans="1:26" s="163" customFormat="1" ht="31.2" hidden="1" customHeight="1">
      <c r="A859" s="177" t="str">
        <f t="shared" si="41"/>
        <v>Aug15-06</v>
      </c>
      <c r="B859" s="225">
        <f>IFERROR(VLOOKUP(A859,PLAN!B:AA,5,0),"")</f>
        <v>11135701</v>
      </c>
      <c r="C859" s="225" t="str">
        <f>IFERROR(VLOOKUP(A859,PLAN!B:AA,6,0),"")</f>
        <v>1356020-N-AK</v>
      </c>
      <c r="D859" s="225" t="str">
        <f>IFERROR(VLOOKUP(A859,PLAN!B:AA,7,0),"")</f>
        <v>PAGH18M372 CN</v>
      </c>
      <c r="E859" s="225" t="str">
        <f>IFERROR(VLOOKUP(A859,PLAN!B:AA,4,0),"")</f>
        <v>1001930865</v>
      </c>
      <c r="F859" s="226">
        <f>IFERROR(VLOOKUP(A859,PLAN!B:AA,9,0),"")</f>
        <v>46249</v>
      </c>
      <c r="G859" s="225" t="str">
        <f>IFERROR(VLOOKUP(A859,PLAN!B:AA,10,0),"")</f>
        <v>0103582062</v>
      </c>
      <c r="H859" s="225" t="str">
        <f>IFERROR(VLOOKUP(A859,PLAN!B:AA,11,0),"")</f>
        <v>260729A06A</v>
      </c>
      <c r="I859" s="225">
        <f>IFERROR(VLOOKUP(A859,PLAN!B:AA,12,0),"")</f>
        <v>240</v>
      </c>
      <c r="J859" s="225" t="str">
        <f>IFERROR(VLOOKUP(A859,PLAN!B:AA,15,0),"")</f>
        <v>China</v>
      </c>
      <c r="K859" s="225">
        <f>IFERROR(VLOOKUP(A859,PLAN!B:AA,23,0),"")</f>
        <v>0</v>
      </c>
      <c r="L859" s="227">
        <f>IFERROR(VLOOKUP(A859,PLAN!B:AA,24,0),"")</f>
        <v>0</v>
      </c>
      <c r="M859" s="225" t="str">
        <f>IFERROR(VLOOKUP(A859,PLAN!B:AA,3,0),"")</f>
        <v>2332456-0-C-CN</v>
      </c>
      <c r="N859" s="225">
        <f>IFERROR(VLOOKUP(A859,PLAN!B:AA,2,0),"")</f>
        <v>12125030</v>
      </c>
      <c r="O859" s="290" t="s">
        <v>767</v>
      </c>
      <c r="P859" s="257" t="s">
        <v>768</v>
      </c>
      <c r="Q859" s="154">
        <v>209</v>
      </c>
      <c r="R859" s="231" t="str">
        <f>IFERROR(VLOOKUP(P859,[6]Sheet1!$F:$I,4,),"")</f>
        <v/>
      </c>
      <c r="S859" s="232">
        <f>IFERROR(VLOOKUP(A859,PLAN!B:AA,19,0),"")</f>
        <v>46238</v>
      </c>
      <c r="T859" s="225" t="str">
        <f>IFERROR(VLOOKUP(A859,PLAN!B:AA,20,0),"")</f>
        <v>M4</v>
      </c>
      <c r="U859" s="233"/>
      <c r="V859" s="165"/>
      <c r="W859" s="234" t="str">
        <f>IFERROR(VLOOKUP(A859,PLAN!B:AB,21,),"")</f>
        <v>F3</v>
      </c>
      <c r="X859" s="164"/>
      <c r="Y859" s="148" t="s">
        <v>3500</v>
      </c>
      <c r="Z859" s="338">
        <f>VLOOKUP(Y859,PLAN!B:AI,19,0)</f>
        <v>46238</v>
      </c>
    </row>
    <row r="860" spans="1:26" s="163" customFormat="1" ht="31.2" hidden="1" customHeight="1">
      <c r="A860" s="177"/>
      <c r="B860" s="225"/>
      <c r="C860" s="225"/>
      <c r="D860" s="225"/>
      <c r="E860" s="225"/>
      <c r="F860" s="226"/>
      <c r="G860" s="225"/>
      <c r="H860" s="225"/>
      <c r="I860" s="225"/>
      <c r="J860" s="225"/>
      <c r="K860" s="225"/>
      <c r="L860" s="227"/>
      <c r="M860" s="225"/>
      <c r="N860" s="225"/>
      <c r="O860" s="290" t="s">
        <v>3554</v>
      </c>
      <c r="P860" s="258" t="s">
        <v>3555</v>
      </c>
      <c r="Q860" s="154">
        <f>I859-Q859</f>
        <v>31</v>
      </c>
      <c r="R860" s="231" t="str">
        <f>IFERROR(VLOOKUP(P860,[6]Sheet1!$F:$I,4,),"")</f>
        <v>N2-08</v>
      </c>
      <c r="S860" s="232"/>
      <c r="T860" s="225"/>
      <c r="U860" s="233"/>
      <c r="V860" s="165"/>
      <c r="W860" s="234" t="s">
        <v>40</v>
      </c>
      <c r="X860" s="164"/>
      <c r="Y860" s="148"/>
      <c r="Z860" s="338">
        <v>46238</v>
      </c>
    </row>
    <row r="861" spans="1:26" s="163" customFormat="1" ht="31.2" hidden="1" customHeight="1">
      <c r="A861" s="177" t="str">
        <f t="shared" si="41"/>
        <v>Aug15-07</v>
      </c>
      <c r="B861" s="225">
        <f>IFERROR(VLOOKUP(A861,PLAN!B:AA,5,0),"")</f>
        <v>11134236</v>
      </c>
      <c r="C861" s="225" t="str">
        <f>IFERROR(VLOOKUP(A861,PLAN!B:AA,6,0),"")</f>
        <v>1136431-Q-AK</v>
      </c>
      <c r="D861" s="225" t="str">
        <f>IFERROR(VLOOKUP(A861,PLAN!B:AA,7,0),"")</f>
        <v>AHW14R007P CN</v>
      </c>
      <c r="E861" s="225" t="str">
        <f>IFERROR(VLOOKUP(A861,PLAN!B:AA,4,0),"")</f>
        <v>1001930866</v>
      </c>
      <c r="F861" s="226">
        <f>IFERROR(VLOOKUP(A861,PLAN!B:AA,9,0),"")</f>
        <v>46249</v>
      </c>
      <c r="G861" s="225" t="str">
        <f>IFERROR(VLOOKUP(A861,PLAN!B:AA,10,0),"")</f>
        <v>0103582063</v>
      </c>
      <c r="H861" s="225" t="str">
        <f>IFERROR(VLOOKUP(A861,PLAN!B:AA,11,0),"")</f>
        <v>260729A07A</v>
      </c>
      <c r="I861" s="225">
        <f>IFERROR(VLOOKUP(A861,PLAN!B:AA,12,0),"")</f>
        <v>1460</v>
      </c>
      <c r="J861" s="225" t="str">
        <f>IFERROR(VLOOKUP(A861,PLAN!B:AA,15,0),"")</f>
        <v>China</v>
      </c>
      <c r="K861" s="225">
        <f>IFERROR(VLOOKUP(A861,PLAN!B:AA,23,0),"")</f>
        <v>0</v>
      </c>
      <c r="L861" s="227">
        <f>IFERROR(VLOOKUP(A861,PLAN!B:AA,24,0),"")</f>
        <v>0</v>
      </c>
      <c r="M861" s="225" t="str">
        <f>IFERROR(VLOOKUP(A861,PLAN!B:AA,3,0),"")</f>
        <v>2332529-0-C-CN</v>
      </c>
      <c r="N861" s="225">
        <f>IFERROR(VLOOKUP(A861,PLAN!B:AA,2,0),"")</f>
        <v>12125103</v>
      </c>
      <c r="O861" s="290" t="s">
        <v>3556</v>
      </c>
      <c r="P861" s="337" t="s">
        <v>3557</v>
      </c>
      <c r="Q861" s="154">
        <v>494</v>
      </c>
      <c r="R861" s="231" t="str">
        <f>IFERROR(VLOOKUP(P861,[6]Sheet1!$F:$I,4,),"")</f>
        <v/>
      </c>
      <c r="S861" s="232">
        <f>IFERROR(VLOOKUP(A861,PLAN!B:AA,19,0),"")</f>
        <v>46238</v>
      </c>
      <c r="T861" s="225" t="str">
        <f>IFERROR(VLOOKUP(A861,PLAN!B:AA,20,0),"")</f>
        <v>M4</v>
      </c>
      <c r="U861" s="233"/>
      <c r="V861" s="165"/>
      <c r="W861" s="234" t="str">
        <f>IFERROR(VLOOKUP(A861,PLAN!B:AB,21,),"")</f>
        <v>F3</v>
      </c>
      <c r="X861" s="164"/>
      <c r="Y861" s="148" t="s">
        <v>3501</v>
      </c>
      <c r="Z861" s="338">
        <f>VLOOKUP(Y861,PLAN!B:AI,19,0)</f>
        <v>46238</v>
      </c>
    </row>
    <row r="862" spans="1:26" s="163" customFormat="1" ht="31.2" hidden="1" customHeight="1">
      <c r="A862" s="177"/>
      <c r="B862" s="225"/>
      <c r="C862" s="225"/>
      <c r="D862" s="225"/>
      <c r="E862" s="225"/>
      <c r="F862" s="226"/>
      <c r="G862" s="225"/>
      <c r="H862" s="225"/>
      <c r="I862" s="225"/>
      <c r="J862" s="225"/>
      <c r="K862" s="225"/>
      <c r="L862" s="227"/>
      <c r="M862" s="225"/>
      <c r="N862" s="225"/>
      <c r="O862" s="290" t="s">
        <v>2023</v>
      </c>
      <c r="P862" s="337" t="s">
        <v>2024</v>
      </c>
      <c r="Q862" s="154">
        <v>414</v>
      </c>
      <c r="R862" s="231" t="str">
        <f>IFERROR(VLOOKUP(P862,[6]Sheet1!$F:$I,4,),"")</f>
        <v/>
      </c>
      <c r="S862" s="232"/>
      <c r="T862" s="225"/>
      <c r="U862" s="233"/>
      <c r="V862" s="165"/>
      <c r="W862" s="234" t="s">
        <v>40</v>
      </c>
      <c r="X862" s="164"/>
      <c r="Y862" s="148"/>
      <c r="Z862" s="338">
        <v>46238</v>
      </c>
    </row>
    <row r="863" spans="1:26" s="163" customFormat="1" ht="31.2" hidden="1" customHeight="1">
      <c r="A863" s="177"/>
      <c r="B863" s="225"/>
      <c r="C863" s="225"/>
      <c r="D863" s="225"/>
      <c r="E863" s="225"/>
      <c r="F863" s="226"/>
      <c r="G863" s="225"/>
      <c r="H863" s="225"/>
      <c r="I863" s="225"/>
      <c r="J863" s="225"/>
      <c r="K863" s="225"/>
      <c r="L863" s="227"/>
      <c r="M863" s="225"/>
      <c r="N863" s="225"/>
      <c r="O863" s="290" t="s">
        <v>3558</v>
      </c>
      <c r="P863" s="258" t="s">
        <v>3559</v>
      </c>
      <c r="Q863" s="154">
        <f>I861-Q861-Q862-Q864</f>
        <v>56</v>
      </c>
      <c r="R863" s="231" t="str">
        <f>IFERROR(VLOOKUP(P863,[6]Sheet1!$F:$I,4,),"")</f>
        <v>N2-11</v>
      </c>
      <c r="S863" s="232"/>
      <c r="T863" s="225"/>
      <c r="U863" s="233"/>
      <c r="V863" s="165"/>
      <c r="W863" s="234" t="s">
        <v>40</v>
      </c>
      <c r="X863" s="164"/>
      <c r="Y863" s="148"/>
      <c r="Z863" s="338">
        <v>46238</v>
      </c>
    </row>
    <row r="864" spans="1:26" s="163" customFormat="1" ht="31.2" hidden="1" customHeight="1">
      <c r="A864" s="177"/>
      <c r="B864" s="225"/>
      <c r="C864" s="225"/>
      <c r="D864" s="225"/>
      <c r="E864" s="225"/>
      <c r="F864" s="226"/>
      <c r="G864" s="225"/>
      <c r="H864" s="225"/>
      <c r="I864" s="225"/>
      <c r="J864" s="225"/>
      <c r="K864" s="225"/>
      <c r="L864" s="227"/>
      <c r="M864" s="225"/>
      <c r="N864" s="225"/>
      <c r="O864" s="290" t="s">
        <v>3560</v>
      </c>
      <c r="P864" s="337" t="s">
        <v>3561</v>
      </c>
      <c r="Q864" s="154">
        <v>496</v>
      </c>
      <c r="R864" s="231" t="str">
        <f>IFERROR(VLOOKUP(P864,[6]Sheet1!$F:$I,4,),"")</f>
        <v/>
      </c>
      <c r="S864" s="232"/>
      <c r="T864" s="225"/>
      <c r="U864" s="233"/>
      <c r="V864" s="165"/>
      <c r="W864" s="234" t="s">
        <v>40</v>
      </c>
      <c r="X864" s="164"/>
      <c r="Y864" s="148"/>
      <c r="Z864" s="338">
        <v>46238</v>
      </c>
    </row>
    <row r="865" spans="1:26" s="163" customFormat="1" ht="31.2" hidden="1" customHeight="1">
      <c r="A865" s="177" t="str">
        <f t="shared" ref="A865" si="43">Y865</f>
        <v>Aug15-08</v>
      </c>
      <c r="B865" s="225">
        <f>IFERROR(VLOOKUP(A865,PLAN!B:AA,5,0),"")</f>
        <v>11134239</v>
      </c>
      <c r="C865" s="225" t="str">
        <f>IFERROR(VLOOKUP(A865,PLAN!B:AA,6,0),"")</f>
        <v>1436292-K-AK</v>
      </c>
      <c r="D865" s="225" t="str">
        <f>IFERROR(VLOOKUP(A865,PLAN!B:AA,7,0),"")</f>
        <v>AHW14R011P CN</v>
      </c>
      <c r="E865" s="225" t="str">
        <f>IFERROR(VLOOKUP(A865,PLAN!B:AA,4,0),"")</f>
        <v>1001930867</v>
      </c>
      <c r="F865" s="226">
        <f>IFERROR(VLOOKUP(A865,PLAN!B:AA,9,0),"")</f>
        <v>46249</v>
      </c>
      <c r="G865" s="225" t="str">
        <f>IFERROR(VLOOKUP(A865,PLAN!B:AA,10,0),"")</f>
        <v>0103582064</v>
      </c>
      <c r="H865" s="225" t="str">
        <f>IFERROR(VLOOKUP(A865,PLAN!B:AA,11,0),"")</f>
        <v>260729A08A</v>
      </c>
      <c r="I865" s="225">
        <f>IFERROR(VLOOKUP(A865,PLAN!B:AA,12,0),"")</f>
        <v>500</v>
      </c>
      <c r="J865" s="225" t="str">
        <f>IFERROR(VLOOKUP(A865,PLAN!B:AA,15,0),"")</f>
        <v>China</v>
      </c>
      <c r="K865" s="225">
        <f>IFERROR(VLOOKUP(A865,PLAN!B:AA,23,0),"")</f>
        <v>0</v>
      </c>
      <c r="L865" s="227">
        <f>IFERROR(VLOOKUP(A865,PLAN!B:AA,24,0),"")</f>
        <v>0</v>
      </c>
      <c r="M865" s="225" t="str">
        <f>IFERROR(VLOOKUP(A865,PLAN!B:AA,3,0),"")</f>
        <v>2332533-0-C-CN</v>
      </c>
      <c r="N865" s="225">
        <f>IFERROR(VLOOKUP(A865,PLAN!B:AA,2,0),"")</f>
        <v>12125107</v>
      </c>
      <c r="O865" s="290" t="s">
        <v>3340</v>
      </c>
      <c r="P865" s="337" t="s">
        <v>3341</v>
      </c>
      <c r="Q865" s="154">
        <v>195</v>
      </c>
      <c r="R865" s="231" t="str">
        <f>IFERROR(VLOOKUP(P865,[6]Sheet1!$F:$I,4,),"")</f>
        <v/>
      </c>
      <c r="S865" s="232">
        <f>IFERROR(VLOOKUP(A865,PLAN!B:AA,19,0),"")</f>
        <v>46238</v>
      </c>
      <c r="T865" s="225" t="str">
        <f>IFERROR(VLOOKUP(A865,PLAN!B:AA,20,0),"")</f>
        <v>M4</v>
      </c>
      <c r="U865" s="233"/>
      <c r="V865" s="165"/>
      <c r="W865" s="234" t="str">
        <f>IFERROR(VLOOKUP(A865,PLAN!B:AB,21,),"")</f>
        <v>F3</v>
      </c>
      <c r="X865" s="164"/>
      <c r="Y865" s="148" t="s">
        <v>3502</v>
      </c>
      <c r="Z865" s="338">
        <f>VLOOKUP(Y865,PLAN!B:AI,19,0)</f>
        <v>46238</v>
      </c>
    </row>
    <row r="866" spans="1:26" s="163" customFormat="1" ht="31.2" hidden="1" customHeight="1">
      <c r="A866" s="177"/>
      <c r="B866" s="225"/>
      <c r="C866" s="225"/>
      <c r="D866" s="225"/>
      <c r="E866" s="225"/>
      <c r="F866" s="226"/>
      <c r="G866" s="225"/>
      <c r="H866" s="225"/>
      <c r="I866" s="225"/>
      <c r="J866" s="225"/>
      <c r="K866" s="225"/>
      <c r="L866" s="227"/>
      <c r="M866" s="225"/>
      <c r="N866" s="225"/>
      <c r="O866" s="290" t="s">
        <v>3562</v>
      </c>
      <c r="P866" s="258" t="s">
        <v>3563</v>
      </c>
      <c r="Q866" s="154">
        <f>I865-Q865</f>
        <v>305</v>
      </c>
      <c r="R866" s="231"/>
      <c r="S866" s="232"/>
      <c r="T866" s="225"/>
      <c r="U866" s="233"/>
      <c r="V866" s="165"/>
      <c r="W866" s="234" t="s">
        <v>40</v>
      </c>
      <c r="X866" s="164"/>
      <c r="Y866" s="148"/>
      <c r="Z866" s="338">
        <v>46238</v>
      </c>
    </row>
    <row r="867" spans="1:26" s="163" customFormat="1" ht="33.6" hidden="1" customHeight="1">
      <c r="A867" s="177" t="str">
        <f t="shared" ref="A867" si="44">Y867</f>
        <v>Aug15-09</v>
      </c>
      <c r="B867" s="225">
        <f>IFERROR(VLOOKUP(A867,PLAN!B:AA,5,0),"")</f>
        <v>11134239</v>
      </c>
      <c r="C867" s="225" t="str">
        <f>IFERROR(VLOOKUP(A867,PLAN!B:AA,6,0),"")</f>
        <v>1436292-K-AK</v>
      </c>
      <c r="D867" s="225" t="str">
        <f>IFERROR(VLOOKUP(A867,PLAN!B:AA,7,0),"")</f>
        <v>AHW14R011P CN</v>
      </c>
      <c r="E867" s="225" t="str">
        <f>IFERROR(VLOOKUP(A867,PLAN!B:AA,4,0),"")</f>
        <v>1001930868</v>
      </c>
      <c r="F867" s="226">
        <f>IFERROR(VLOOKUP(A867,PLAN!B:AA,9,0),"")</f>
        <v>46249</v>
      </c>
      <c r="G867" s="225" t="str">
        <f>IFERROR(VLOOKUP(A867,PLAN!B:AA,10,0),"")</f>
        <v>0103582065</v>
      </c>
      <c r="H867" s="225" t="str">
        <f>IFERROR(VLOOKUP(A867,PLAN!B:AA,11,0),"")</f>
        <v>260729A09A</v>
      </c>
      <c r="I867" s="225">
        <f>IFERROR(VLOOKUP(A867,PLAN!B:AA,12,0),"")</f>
        <v>2395</v>
      </c>
      <c r="J867" s="225" t="str">
        <f>IFERROR(VLOOKUP(A867,PLAN!B:AA,15,0),"")</f>
        <v>China</v>
      </c>
      <c r="K867" s="225">
        <f>IFERROR(VLOOKUP(A867,PLAN!B:AA,23,0),"")</f>
        <v>0</v>
      </c>
      <c r="L867" s="227">
        <f>IFERROR(VLOOKUP(A867,PLAN!B:AA,24,0),"")</f>
        <v>0</v>
      </c>
      <c r="M867" s="225" t="str">
        <f>IFERROR(VLOOKUP(A867,PLAN!B:AA,3,0),"")</f>
        <v>2332533-0-C-CN</v>
      </c>
      <c r="N867" s="225">
        <f>IFERROR(VLOOKUP(A867,PLAN!B:AA,2,0),"")</f>
        <v>12125107</v>
      </c>
      <c r="O867" s="290" t="s">
        <v>3564</v>
      </c>
      <c r="P867" s="258" t="s">
        <v>3565</v>
      </c>
      <c r="Q867" s="154">
        <v>490</v>
      </c>
      <c r="R867" s="231" t="str">
        <f>IFERROR(VLOOKUP(P867,[6]Sheet1!$F:$I,4,),"")</f>
        <v>N1-24</v>
      </c>
      <c r="S867" s="232">
        <f>IFERROR(VLOOKUP(A867,PLAN!B:AA,19,0),"")</f>
        <v>46238</v>
      </c>
      <c r="T867" s="225" t="str">
        <f>IFERROR(VLOOKUP(A867,PLAN!B:AA,20,0),"")</f>
        <v>M5</v>
      </c>
      <c r="U867" s="233"/>
      <c r="V867" s="165"/>
      <c r="W867" s="234" t="str">
        <f>IFERROR(VLOOKUP(A867,PLAN!B:AB,21,),"")</f>
        <v>F2</v>
      </c>
      <c r="X867" s="164"/>
      <c r="Y867" s="148" t="s">
        <v>3503</v>
      </c>
      <c r="Z867" s="338">
        <f>VLOOKUP(Y867,PLAN!B:AI,19,0)</f>
        <v>46238</v>
      </c>
    </row>
    <row r="868" spans="1:26" s="163" customFormat="1" ht="33.6" hidden="1" customHeight="1">
      <c r="A868" s="177"/>
      <c r="B868" s="225"/>
      <c r="C868" s="225"/>
      <c r="D868" s="225"/>
      <c r="E868" s="225"/>
      <c r="F868" s="226"/>
      <c r="G868" s="225"/>
      <c r="H868" s="225"/>
      <c r="I868" s="225"/>
      <c r="J868" s="225"/>
      <c r="K868" s="225"/>
      <c r="L868" s="227"/>
      <c r="M868" s="225"/>
      <c r="N868" s="225"/>
      <c r="O868" s="290" t="s">
        <v>3566</v>
      </c>
      <c r="P868" s="258" t="s">
        <v>3567</v>
      </c>
      <c r="Q868" s="154">
        <v>490</v>
      </c>
      <c r="R868" s="231"/>
      <c r="S868" s="232"/>
      <c r="T868" s="225"/>
      <c r="U868" s="233"/>
      <c r="V868" s="165"/>
      <c r="W868" s="234" t="s">
        <v>45</v>
      </c>
      <c r="X868" s="164"/>
      <c r="Y868" s="148"/>
      <c r="Z868" s="338">
        <v>46238</v>
      </c>
    </row>
    <row r="869" spans="1:26" s="163" customFormat="1" ht="33.6" hidden="1" customHeight="1">
      <c r="A869" s="177"/>
      <c r="B869" s="225"/>
      <c r="C869" s="225"/>
      <c r="D869" s="225"/>
      <c r="E869" s="225"/>
      <c r="F869" s="226"/>
      <c r="G869" s="225"/>
      <c r="H869" s="225"/>
      <c r="I869" s="225"/>
      <c r="J869" s="225"/>
      <c r="K869" s="225"/>
      <c r="L869" s="227"/>
      <c r="M869" s="225"/>
      <c r="N869" s="225"/>
      <c r="O869" s="290" t="s">
        <v>3568</v>
      </c>
      <c r="P869" s="258" t="s">
        <v>3569</v>
      </c>
      <c r="Q869" s="154">
        <v>490</v>
      </c>
      <c r="R869" s="231"/>
      <c r="S869" s="232"/>
      <c r="T869" s="225"/>
      <c r="U869" s="233"/>
      <c r="V869" s="165"/>
      <c r="W869" s="234" t="s">
        <v>45</v>
      </c>
      <c r="X869" s="164"/>
      <c r="Y869" s="148"/>
      <c r="Z869" s="338">
        <v>46238</v>
      </c>
    </row>
    <row r="870" spans="1:26" s="163" customFormat="1" ht="33.6" hidden="1" customHeight="1">
      <c r="A870" s="177"/>
      <c r="B870" s="225"/>
      <c r="C870" s="225"/>
      <c r="D870" s="225"/>
      <c r="E870" s="225"/>
      <c r="F870" s="226"/>
      <c r="G870" s="225"/>
      <c r="H870" s="225"/>
      <c r="I870" s="225"/>
      <c r="J870" s="225"/>
      <c r="K870" s="225"/>
      <c r="L870" s="227"/>
      <c r="M870" s="225"/>
      <c r="N870" s="225"/>
      <c r="O870" s="290" t="s">
        <v>3570</v>
      </c>
      <c r="P870" s="258" t="s">
        <v>3571</v>
      </c>
      <c r="Q870" s="154">
        <v>496</v>
      </c>
      <c r="R870" s="231"/>
      <c r="S870" s="232"/>
      <c r="T870" s="225"/>
      <c r="U870" s="233"/>
      <c r="V870" s="165"/>
      <c r="W870" s="234" t="s">
        <v>45</v>
      </c>
      <c r="X870" s="164"/>
      <c r="Y870" s="148"/>
      <c r="Z870" s="338">
        <v>46238</v>
      </c>
    </row>
    <row r="871" spans="1:26" s="163" customFormat="1" ht="33.6" hidden="1" customHeight="1">
      <c r="A871" s="177"/>
      <c r="B871" s="225"/>
      <c r="C871" s="225"/>
      <c r="D871" s="225"/>
      <c r="E871" s="225"/>
      <c r="F871" s="226"/>
      <c r="G871" s="225"/>
      <c r="H871" s="225"/>
      <c r="I871" s="225"/>
      <c r="J871" s="225"/>
      <c r="K871" s="225"/>
      <c r="L871" s="227"/>
      <c r="M871" s="225"/>
      <c r="N871" s="225"/>
      <c r="O871" s="290" t="s">
        <v>3572</v>
      </c>
      <c r="P871" s="258" t="s">
        <v>3573</v>
      </c>
      <c r="Q871" s="154">
        <f>I867-Q867-Q868-Q869-Q870</f>
        <v>429</v>
      </c>
      <c r="R871" s="231"/>
      <c r="S871" s="232"/>
      <c r="T871" s="225"/>
      <c r="U871" s="233"/>
      <c r="V871" s="165"/>
      <c r="W871" s="234" t="s">
        <v>45</v>
      </c>
      <c r="X871" s="164"/>
      <c r="Y871" s="148"/>
      <c r="Z871" s="338">
        <v>46238</v>
      </c>
    </row>
    <row r="872" spans="1:26" s="163" customFormat="1" ht="33.6" hidden="1" customHeight="1">
      <c r="A872" s="177" t="str">
        <f t="shared" si="41"/>
        <v>Aug15-10</v>
      </c>
      <c r="B872" s="225">
        <f>IFERROR(VLOOKUP(A872,PLAN!B:AA,5,0),"")</f>
        <v>11134240</v>
      </c>
      <c r="C872" s="225" t="str">
        <f>IFERROR(VLOOKUP(A872,PLAN!B:AA,6,0),"")</f>
        <v>1436296-J-AK</v>
      </c>
      <c r="D872" s="225" t="str">
        <f>IFERROR(VLOOKUP(A872,PLAN!B:AA,7,0),"")</f>
        <v>APW14R009S CN</v>
      </c>
      <c r="E872" s="225" t="str">
        <f>IFERROR(VLOOKUP(A872,PLAN!B:AA,4,0),"")</f>
        <v>1001930869</v>
      </c>
      <c r="F872" s="226">
        <f>IFERROR(VLOOKUP(A872,PLAN!B:AA,9,0),"")</f>
        <v>46249</v>
      </c>
      <c r="G872" s="225" t="str">
        <f>IFERROR(VLOOKUP(A872,PLAN!B:AA,10,0),"")</f>
        <v>0103582066</v>
      </c>
      <c r="H872" s="225" t="str">
        <f>IFERROR(VLOOKUP(A872,PLAN!B:AA,11,0),"")</f>
        <v>260729A10A</v>
      </c>
      <c r="I872" s="225">
        <f>IFERROR(VLOOKUP(A872,PLAN!B:AA,12,0),"")</f>
        <v>225</v>
      </c>
      <c r="J872" s="225" t="str">
        <f>IFERROR(VLOOKUP(A872,PLAN!B:AA,15,0),"")</f>
        <v>China</v>
      </c>
      <c r="K872" s="225">
        <f>IFERROR(VLOOKUP(A872,PLAN!B:AA,23,0),"")</f>
        <v>0</v>
      </c>
      <c r="L872" s="227">
        <f>IFERROR(VLOOKUP(A872,PLAN!B:AA,24,0),"")</f>
        <v>0</v>
      </c>
      <c r="M872" s="225" t="str">
        <f>IFERROR(VLOOKUP(A872,PLAN!B:AA,3,0),"")</f>
        <v>2332495-0-C-CN</v>
      </c>
      <c r="N872" s="225">
        <f>IFERROR(VLOOKUP(A872,PLAN!B:AA,2,0),"")</f>
        <v>12125069</v>
      </c>
      <c r="O872" s="290" t="s">
        <v>2068</v>
      </c>
      <c r="P872" s="257" t="s">
        <v>2069</v>
      </c>
      <c r="Q872" s="154">
        <v>4</v>
      </c>
      <c r="R872" s="231" t="str">
        <f>IFERROR(VLOOKUP(P872,[6]Sheet1!$F:$I,4,),"")</f>
        <v/>
      </c>
      <c r="S872" s="232">
        <f>IFERROR(VLOOKUP(A872,PLAN!B:AA,19,0),"")</f>
        <v>46238</v>
      </c>
      <c r="T872" s="225" t="str">
        <f>IFERROR(VLOOKUP(A872,PLAN!B:AA,20,0),"")</f>
        <v>M6</v>
      </c>
      <c r="U872" s="233"/>
      <c r="V872" s="165"/>
      <c r="W872" s="234" t="str">
        <f>IFERROR(VLOOKUP(A872,PLAN!B:AB,21,),"")</f>
        <v>F2</v>
      </c>
      <c r="X872" s="164"/>
      <c r="Y872" s="148" t="s">
        <v>3504</v>
      </c>
      <c r="Z872" s="338">
        <f>VLOOKUP(Y872,PLAN!B:AI,19,0)</f>
        <v>46238</v>
      </c>
    </row>
    <row r="873" spans="1:26" s="163" customFormat="1" ht="33.6" hidden="1" customHeight="1">
      <c r="A873" s="177"/>
      <c r="B873" s="225"/>
      <c r="C873" s="225"/>
      <c r="D873" s="225"/>
      <c r="E873" s="225"/>
      <c r="F873" s="226"/>
      <c r="G873" s="225"/>
      <c r="H873" s="225"/>
      <c r="I873" s="225"/>
      <c r="J873" s="225"/>
      <c r="K873" s="225"/>
      <c r="L873" s="227"/>
      <c r="M873" s="225"/>
      <c r="N873" s="225"/>
      <c r="O873" s="290" t="s">
        <v>2070</v>
      </c>
      <c r="P873" s="337" t="s">
        <v>2071</v>
      </c>
      <c r="Q873" s="154">
        <v>5</v>
      </c>
      <c r="R873" s="231"/>
      <c r="S873" s="232"/>
      <c r="T873" s="225"/>
      <c r="U873" s="233"/>
      <c r="V873" s="165"/>
      <c r="W873" s="234" t="s">
        <v>45</v>
      </c>
      <c r="X873" s="164"/>
      <c r="Y873" s="148"/>
      <c r="Z873" s="338">
        <v>46238</v>
      </c>
    </row>
    <row r="874" spans="1:26" s="163" customFormat="1" ht="33.6" hidden="1" customHeight="1">
      <c r="A874" s="177"/>
      <c r="B874" s="225"/>
      <c r="C874" s="225"/>
      <c r="D874" s="225"/>
      <c r="E874" s="225"/>
      <c r="F874" s="226"/>
      <c r="G874" s="225"/>
      <c r="H874" s="225"/>
      <c r="I874" s="225"/>
      <c r="J874" s="225"/>
      <c r="K874" s="225"/>
      <c r="L874" s="227"/>
      <c r="M874" s="225"/>
      <c r="N874" s="225"/>
      <c r="O874" s="290" t="s">
        <v>2072</v>
      </c>
      <c r="P874" s="257" t="s">
        <v>2073</v>
      </c>
      <c r="Q874" s="154">
        <v>5</v>
      </c>
      <c r="R874" s="231"/>
      <c r="S874" s="232"/>
      <c r="T874" s="225"/>
      <c r="U874" s="233"/>
      <c r="V874" s="165"/>
      <c r="W874" s="234" t="s">
        <v>45</v>
      </c>
      <c r="X874" s="164"/>
      <c r="Y874" s="148"/>
      <c r="Z874" s="338">
        <v>46238</v>
      </c>
    </row>
    <row r="875" spans="1:26" s="163" customFormat="1" ht="33.6" hidden="1" customHeight="1">
      <c r="A875" s="177"/>
      <c r="B875" s="225"/>
      <c r="C875" s="225"/>
      <c r="D875" s="225"/>
      <c r="E875" s="225"/>
      <c r="F875" s="226"/>
      <c r="G875" s="225"/>
      <c r="H875" s="225"/>
      <c r="I875" s="225"/>
      <c r="J875" s="225"/>
      <c r="K875" s="225"/>
      <c r="L875" s="227"/>
      <c r="M875" s="225"/>
      <c r="N875" s="225"/>
      <c r="O875" s="290" t="s">
        <v>2074</v>
      </c>
      <c r="P875" s="337" t="s">
        <v>2075</v>
      </c>
      <c r="Q875" s="154">
        <v>4</v>
      </c>
      <c r="R875" s="231"/>
      <c r="S875" s="232"/>
      <c r="T875" s="225"/>
      <c r="U875" s="233"/>
      <c r="V875" s="165"/>
      <c r="W875" s="234" t="s">
        <v>45</v>
      </c>
      <c r="X875" s="164"/>
      <c r="Y875" s="148"/>
      <c r="Z875" s="338">
        <v>46238</v>
      </c>
    </row>
    <row r="876" spans="1:26" s="163" customFormat="1" ht="33.6" hidden="1" customHeight="1">
      <c r="A876" s="177"/>
      <c r="B876" s="225"/>
      <c r="C876" s="225"/>
      <c r="D876" s="225"/>
      <c r="E876" s="225"/>
      <c r="F876" s="226"/>
      <c r="G876" s="225"/>
      <c r="H876" s="225"/>
      <c r="I876" s="225"/>
      <c r="J876" s="225"/>
      <c r="K876" s="225"/>
      <c r="L876" s="227"/>
      <c r="M876" s="225"/>
      <c r="N876" s="225"/>
      <c r="O876" s="290" t="s">
        <v>2076</v>
      </c>
      <c r="P876" s="337" t="s">
        <v>2077</v>
      </c>
      <c r="Q876" s="154">
        <v>5</v>
      </c>
      <c r="R876" s="231"/>
      <c r="S876" s="232"/>
      <c r="T876" s="225"/>
      <c r="U876" s="233"/>
      <c r="V876" s="165"/>
      <c r="W876" s="234" t="s">
        <v>45</v>
      </c>
      <c r="X876" s="164"/>
      <c r="Y876" s="148"/>
      <c r="Z876" s="338">
        <v>46238</v>
      </c>
    </row>
    <row r="877" spans="1:26" s="163" customFormat="1" ht="33.6" hidden="1" customHeight="1">
      <c r="A877" s="177"/>
      <c r="B877" s="225"/>
      <c r="C877" s="225"/>
      <c r="D877" s="225"/>
      <c r="E877" s="225"/>
      <c r="F877" s="226"/>
      <c r="G877" s="225"/>
      <c r="H877" s="225"/>
      <c r="I877" s="225"/>
      <c r="J877" s="225"/>
      <c r="K877" s="225"/>
      <c r="L877" s="227"/>
      <c r="M877" s="225"/>
      <c r="N877" s="225"/>
      <c r="O877" s="290" t="s">
        <v>2078</v>
      </c>
      <c r="P877" s="337" t="s">
        <v>2079</v>
      </c>
      <c r="Q877" s="154">
        <v>196</v>
      </c>
      <c r="R877" s="231"/>
      <c r="S877" s="232"/>
      <c r="T877" s="225"/>
      <c r="U877" s="233"/>
      <c r="V877" s="165"/>
      <c r="W877" s="234" t="s">
        <v>45</v>
      </c>
      <c r="X877" s="164"/>
      <c r="Y877" s="148"/>
      <c r="Z877" s="338">
        <v>46238</v>
      </c>
    </row>
    <row r="878" spans="1:26" s="163" customFormat="1" ht="33.6" hidden="1" customHeight="1">
      <c r="A878" s="177"/>
      <c r="B878" s="225"/>
      <c r="C878" s="225"/>
      <c r="D878" s="225"/>
      <c r="E878" s="225"/>
      <c r="F878" s="226"/>
      <c r="G878" s="225"/>
      <c r="H878" s="225"/>
      <c r="I878" s="225"/>
      <c r="J878" s="225"/>
      <c r="K878" s="225"/>
      <c r="L878" s="227"/>
      <c r="M878" s="225"/>
      <c r="N878" s="225"/>
      <c r="O878" s="290" t="s">
        <v>2237</v>
      </c>
      <c r="P878" s="337" t="s">
        <v>2238</v>
      </c>
      <c r="Q878" s="154">
        <v>6</v>
      </c>
      <c r="R878" s="231"/>
      <c r="S878" s="232"/>
      <c r="T878" s="225"/>
      <c r="U878" s="233"/>
      <c r="V878" s="165"/>
      <c r="W878" s="234" t="s">
        <v>45</v>
      </c>
      <c r="X878" s="164"/>
      <c r="Y878" s="148"/>
      <c r="Z878" s="338">
        <v>46238</v>
      </c>
    </row>
    <row r="879" spans="1:26" s="163" customFormat="1" ht="33.6" hidden="1" customHeight="1">
      <c r="A879" s="177" t="str">
        <f t="shared" si="41"/>
        <v>Aug15-11</v>
      </c>
      <c r="B879" s="225">
        <f>IFERROR(VLOOKUP(A879,PLAN!B:AA,5,0),"")</f>
        <v>11134240</v>
      </c>
      <c r="C879" s="225" t="str">
        <f>IFERROR(VLOOKUP(A879,PLAN!B:AA,6,0),"")</f>
        <v>1436296-J-AK</v>
      </c>
      <c r="D879" s="225" t="str">
        <f>IFERROR(VLOOKUP(A879,PLAN!B:AA,7,0),"")</f>
        <v>APW14R009S CN</v>
      </c>
      <c r="E879" s="225" t="str">
        <f>IFERROR(VLOOKUP(A879,PLAN!B:AA,4,0),"")</f>
        <v>1001930870</v>
      </c>
      <c r="F879" s="226">
        <f>IFERROR(VLOOKUP(A879,PLAN!B:AA,9,0),"")</f>
        <v>46249</v>
      </c>
      <c r="G879" s="225" t="str">
        <f>IFERROR(VLOOKUP(A879,PLAN!B:AA,10,0),"")</f>
        <v>0103582067</v>
      </c>
      <c r="H879" s="225" t="str">
        <f>IFERROR(VLOOKUP(A879,PLAN!B:AA,11,0),"")</f>
        <v>260729A11A</v>
      </c>
      <c r="I879" s="225">
        <f>IFERROR(VLOOKUP(A879,PLAN!B:AA,12,0),"")</f>
        <v>1780</v>
      </c>
      <c r="J879" s="225" t="str">
        <f>IFERROR(VLOOKUP(A879,PLAN!B:AA,15,0),"")</f>
        <v>China</v>
      </c>
      <c r="K879" s="225">
        <f>IFERROR(VLOOKUP(A879,PLAN!B:AA,23,0),"")</f>
        <v>0</v>
      </c>
      <c r="L879" s="227">
        <f>IFERROR(VLOOKUP(A879,PLAN!B:AA,24,0),"")</f>
        <v>0</v>
      </c>
      <c r="M879" s="225" t="str">
        <f>IFERROR(VLOOKUP(A879,PLAN!B:AA,3,0),"")</f>
        <v>2332495-0-C-CN</v>
      </c>
      <c r="N879" s="225">
        <f>IFERROR(VLOOKUP(A879,PLAN!B:AA,2,0),"")</f>
        <v>12125069</v>
      </c>
      <c r="O879" s="290" t="s">
        <v>2235</v>
      </c>
      <c r="P879" s="258" t="s">
        <v>2236</v>
      </c>
      <c r="Q879" s="154">
        <v>2</v>
      </c>
      <c r="R879" s="231" t="str">
        <f>IFERROR(VLOOKUP(P879,[6]Sheet1!$F:$I,4,),"")</f>
        <v/>
      </c>
      <c r="S879" s="232">
        <f>IFERROR(VLOOKUP(A879,PLAN!B:AA,19,0),"")</f>
        <v>46238</v>
      </c>
      <c r="T879" s="225" t="str">
        <f>IFERROR(VLOOKUP(A879,PLAN!B:AA,20,0),"")</f>
        <v>M6</v>
      </c>
      <c r="U879" s="233"/>
      <c r="V879" s="165"/>
      <c r="W879" s="234" t="str">
        <f>IFERROR(VLOOKUP(A879,PLAN!B:AB,21,),"")</f>
        <v>F2</v>
      </c>
      <c r="X879" s="164"/>
      <c r="Y879" s="148" t="s">
        <v>3505</v>
      </c>
      <c r="Z879" s="338">
        <f>VLOOKUP(Y879,PLAN!B:AI,19,0)</f>
        <v>46238</v>
      </c>
    </row>
    <row r="880" spans="1:26" s="163" customFormat="1" ht="33.6" hidden="1" customHeight="1">
      <c r="A880" s="177"/>
      <c r="B880" s="225"/>
      <c r="C880" s="225"/>
      <c r="D880" s="225"/>
      <c r="E880" s="225"/>
      <c r="F880" s="226"/>
      <c r="G880" s="225"/>
      <c r="H880" s="225"/>
      <c r="I880" s="225"/>
      <c r="J880" s="225"/>
      <c r="K880" s="225"/>
      <c r="L880" s="227"/>
      <c r="M880" s="225"/>
      <c r="N880" s="225"/>
      <c r="O880" s="290" t="s">
        <v>2239</v>
      </c>
      <c r="P880" s="258" t="s">
        <v>2240</v>
      </c>
      <c r="Q880" s="154">
        <v>6</v>
      </c>
      <c r="R880" s="231"/>
      <c r="S880" s="232"/>
      <c r="T880" s="225"/>
      <c r="U880" s="233"/>
      <c r="V880" s="165"/>
      <c r="W880" s="234" t="s">
        <v>45</v>
      </c>
      <c r="X880" s="164"/>
      <c r="Y880" s="148"/>
      <c r="Z880" s="338">
        <v>46238</v>
      </c>
    </row>
    <row r="881" spans="1:26" s="163" customFormat="1" ht="33.6" hidden="1" customHeight="1">
      <c r="A881" s="177"/>
      <c r="B881" s="225"/>
      <c r="C881" s="225"/>
      <c r="D881" s="225"/>
      <c r="E881" s="225"/>
      <c r="F881" s="226"/>
      <c r="G881" s="225"/>
      <c r="H881" s="225"/>
      <c r="I881" s="225"/>
      <c r="J881" s="225"/>
      <c r="K881" s="225"/>
      <c r="L881" s="227"/>
      <c r="M881" s="225"/>
      <c r="N881" s="225"/>
      <c r="O881" s="290" t="s">
        <v>2241</v>
      </c>
      <c r="P881" s="337" t="s">
        <v>2242</v>
      </c>
      <c r="Q881" s="154">
        <v>4</v>
      </c>
      <c r="R881" s="231"/>
      <c r="S881" s="232"/>
      <c r="T881" s="225"/>
      <c r="U881" s="233"/>
      <c r="V881" s="165"/>
      <c r="W881" s="234" t="s">
        <v>45</v>
      </c>
      <c r="X881" s="164"/>
      <c r="Y881" s="148"/>
      <c r="Z881" s="338">
        <v>46238</v>
      </c>
    </row>
    <row r="882" spans="1:26" s="163" customFormat="1" ht="33.6" hidden="1" customHeight="1">
      <c r="A882" s="177"/>
      <c r="B882" s="225"/>
      <c r="C882" s="225"/>
      <c r="D882" s="225"/>
      <c r="E882" s="225"/>
      <c r="F882" s="226"/>
      <c r="G882" s="225"/>
      <c r="H882" s="225"/>
      <c r="I882" s="225"/>
      <c r="J882" s="225"/>
      <c r="K882" s="225"/>
      <c r="L882" s="227"/>
      <c r="M882" s="225"/>
      <c r="N882" s="225"/>
      <c r="O882" s="290" t="s">
        <v>2243</v>
      </c>
      <c r="P882" s="337" t="s">
        <v>2244</v>
      </c>
      <c r="Q882" s="154">
        <v>295</v>
      </c>
      <c r="R882" s="231"/>
      <c r="S882" s="232"/>
      <c r="T882" s="225"/>
      <c r="U882" s="233"/>
      <c r="V882" s="165"/>
      <c r="W882" s="234" t="s">
        <v>45</v>
      </c>
      <c r="X882" s="164"/>
      <c r="Y882" s="148"/>
      <c r="Z882" s="338">
        <v>46238</v>
      </c>
    </row>
    <row r="883" spans="1:26" s="163" customFormat="1" ht="33.6" hidden="1" customHeight="1">
      <c r="A883" s="177"/>
      <c r="B883" s="225"/>
      <c r="C883" s="225"/>
      <c r="D883" s="225"/>
      <c r="E883" s="225"/>
      <c r="F883" s="226"/>
      <c r="G883" s="225"/>
      <c r="H883" s="225"/>
      <c r="I883" s="225"/>
      <c r="J883" s="225"/>
      <c r="K883" s="225"/>
      <c r="L883" s="227"/>
      <c r="M883" s="225"/>
      <c r="N883" s="225"/>
      <c r="O883" s="290" t="s">
        <v>3574</v>
      </c>
      <c r="P883" s="258" t="s">
        <v>3575</v>
      </c>
      <c r="Q883" s="154">
        <v>492</v>
      </c>
      <c r="R883" s="231"/>
      <c r="S883" s="232"/>
      <c r="T883" s="225"/>
      <c r="U883" s="233"/>
      <c r="V883" s="165"/>
      <c r="W883" s="234" t="s">
        <v>45</v>
      </c>
      <c r="X883" s="164"/>
      <c r="Y883" s="148"/>
      <c r="Z883" s="338">
        <v>46238</v>
      </c>
    </row>
    <row r="884" spans="1:26" s="163" customFormat="1" ht="33.6" hidden="1" customHeight="1">
      <c r="A884" s="177"/>
      <c r="B884" s="225"/>
      <c r="C884" s="225"/>
      <c r="D884" s="225"/>
      <c r="E884" s="225"/>
      <c r="F884" s="226"/>
      <c r="G884" s="225"/>
      <c r="H884" s="225"/>
      <c r="I884" s="225"/>
      <c r="J884" s="225"/>
      <c r="K884" s="225"/>
      <c r="L884" s="227"/>
      <c r="M884" s="225"/>
      <c r="N884" s="225"/>
      <c r="O884" s="290" t="s">
        <v>3576</v>
      </c>
      <c r="P884" s="258" t="s">
        <v>3577</v>
      </c>
      <c r="Q884" s="154">
        <v>491</v>
      </c>
      <c r="R884" s="231"/>
      <c r="S884" s="232"/>
      <c r="T884" s="225"/>
      <c r="U884" s="233"/>
      <c r="V884" s="165"/>
      <c r="W884" s="234" t="s">
        <v>45</v>
      </c>
      <c r="X884" s="164"/>
      <c r="Y884" s="148"/>
      <c r="Z884" s="338">
        <v>46238</v>
      </c>
    </row>
    <row r="885" spans="1:26" s="163" customFormat="1" ht="33.6" hidden="1" customHeight="1">
      <c r="A885" s="177">
        <f t="shared" si="41"/>
        <v>0</v>
      </c>
      <c r="B885" s="225" t="str">
        <f>IFERROR(VLOOKUP(A885,PLAN!B:AA,5,0),"")</f>
        <v/>
      </c>
      <c r="C885" s="225" t="str">
        <f>IFERROR(VLOOKUP(A885,PLAN!B:AA,6,0),"")</f>
        <v/>
      </c>
      <c r="D885" s="225" t="str">
        <f>IFERROR(VLOOKUP(A885,PLAN!B:AA,7,0),"")</f>
        <v/>
      </c>
      <c r="E885" s="225" t="str">
        <f>IFERROR(VLOOKUP(A885,PLAN!B:AA,4,0),"")</f>
        <v/>
      </c>
      <c r="F885" s="226" t="str">
        <f>IFERROR(VLOOKUP(A885,PLAN!B:AA,9,0),"")</f>
        <v/>
      </c>
      <c r="G885" s="225" t="str">
        <f>IFERROR(VLOOKUP(A885,PLAN!B:AA,10,0),"")</f>
        <v/>
      </c>
      <c r="H885" s="225" t="str">
        <f>IFERROR(VLOOKUP(A885,PLAN!B:AA,11,0),"")</f>
        <v/>
      </c>
      <c r="I885" s="225" t="str">
        <f>IFERROR(VLOOKUP(A885,PLAN!B:AA,12,0),"")</f>
        <v/>
      </c>
      <c r="J885" s="225" t="str">
        <f>IFERROR(VLOOKUP(A885,PLAN!B:AA,15,0),"")</f>
        <v/>
      </c>
      <c r="K885" s="225" t="str">
        <f>IFERROR(VLOOKUP(A885,PLAN!B:AA,23,0),"")</f>
        <v/>
      </c>
      <c r="L885" s="227" t="str">
        <f>IFERROR(VLOOKUP(A885,PLAN!B:AA,24,0),"")</f>
        <v/>
      </c>
      <c r="M885" s="225" t="str">
        <f>IFERROR(VLOOKUP(A885,PLAN!B:AA,3,0),"")</f>
        <v/>
      </c>
      <c r="N885" s="225" t="str">
        <f>IFERROR(VLOOKUP(A885,PLAN!B:AA,2,0),"")</f>
        <v/>
      </c>
      <c r="O885" s="290" t="s">
        <v>3578</v>
      </c>
      <c r="P885" s="258" t="s">
        <v>3579</v>
      </c>
      <c r="Q885" s="154">
        <v>490</v>
      </c>
      <c r="R885" s="231" t="str">
        <f>IFERROR(VLOOKUP(P885,[6]Sheet1!$F:$I,4,),"")</f>
        <v/>
      </c>
      <c r="S885" s="232" t="str">
        <f>IFERROR(VLOOKUP(A885,PLAN!B:AA,19,0),"")</f>
        <v/>
      </c>
      <c r="T885" s="225" t="str">
        <f>IFERROR(VLOOKUP(A885,PLAN!B:AA,20,0),"")</f>
        <v/>
      </c>
      <c r="U885" s="233"/>
      <c r="V885" s="165"/>
      <c r="W885" s="234" t="s">
        <v>45</v>
      </c>
      <c r="X885" s="164"/>
      <c r="Y885" s="148"/>
      <c r="Z885" s="338">
        <v>46238</v>
      </c>
    </row>
    <row r="886" spans="1:26" s="163" customFormat="1" ht="33.6" hidden="1" customHeight="1">
      <c r="A886" s="177" t="str">
        <f t="shared" si="41"/>
        <v>Aug15-12</v>
      </c>
      <c r="B886" s="225">
        <f>IFERROR(VLOOKUP(A886,PLAN!B:AA,5,0),"")</f>
        <v>11134241</v>
      </c>
      <c r="C886" s="225" t="str">
        <f>IFERROR(VLOOKUP(A886,PLAN!B:AA,6,0),"")</f>
        <v>1436298-J-AK</v>
      </c>
      <c r="D886" s="225" t="str">
        <f>IFERROR(VLOOKUP(A886,PLAN!B:AA,7,0),"")</f>
        <v>APW14R005S CN</v>
      </c>
      <c r="E886" s="225" t="str">
        <f>IFERROR(VLOOKUP(A886,PLAN!B:AA,4,0),"")</f>
        <v>1001930871</v>
      </c>
      <c r="F886" s="226">
        <f>IFERROR(VLOOKUP(A886,PLAN!B:AA,9,0),"")</f>
        <v>46249</v>
      </c>
      <c r="G886" s="225" t="str">
        <f>IFERROR(VLOOKUP(A886,PLAN!B:AA,10,0),"")</f>
        <v>0103582068</v>
      </c>
      <c r="H886" s="225" t="str">
        <f>IFERROR(VLOOKUP(A886,PLAN!B:AA,11,0),"")</f>
        <v>260729A12A</v>
      </c>
      <c r="I886" s="225">
        <f>IFERROR(VLOOKUP(A886,PLAN!B:AA,12,0),"")</f>
        <v>1569</v>
      </c>
      <c r="J886" s="225" t="str">
        <f>IFERROR(VLOOKUP(A886,PLAN!B:AA,15,0),"")</f>
        <v>China</v>
      </c>
      <c r="K886" s="225">
        <f>IFERROR(VLOOKUP(A886,PLAN!B:AA,23,0),"")</f>
        <v>3</v>
      </c>
      <c r="L886" s="227">
        <f>IFERROR(VLOOKUP(A886,PLAN!B:AA,24,0),"")</f>
        <v>0</v>
      </c>
      <c r="M886" s="225" t="str">
        <f>IFERROR(VLOOKUP(A886,PLAN!B:AA,3,0),"")</f>
        <v>2332497-0-C-CN</v>
      </c>
      <c r="N886" s="225">
        <f>IFERROR(VLOOKUP(A886,PLAN!B:AA,2,0),"")</f>
        <v>12125071</v>
      </c>
      <c r="O886" s="290" t="s">
        <v>2066</v>
      </c>
      <c r="P886" s="337" t="s">
        <v>2067</v>
      </c>
      <c r="Q886" s="154">
        <v>7</v>
      </c>
      <c r="R886" s="231" t="str">
        <f>IFERROR(VLOOKUP(P886,[6]Sheet1!$F:$I,4,),"")</f>
        <v/>
      </c>
      <c r="S886" s="232">
        <f>IFERROR(VLOOKUP(A886,PLAN!B:AA,19,0),"")</f>
        <v>46238</v>
      </c>
      <c r="T886" s="225" t="str">
        <f>IFERROR(VLOOKUP(A886,PLAN!B:AA,20,0),"")</f>
        <v>M6</v>
      </c>
      <c r="U886" s="233"/>
      <c r="V886" s="165"/>
      <c r="W886" s="234" t="str">
        <f>IFERROR(VLOOKUP(A886,PLAN!B:AB,21,),"")</f>
        <v>F2</v>
      </c>
      <c r="X886" s="164"/>
      <c r="Y886" s="148" t="s">
        <v>3506</v>
      </c>
      <c r="Z886" s="338">
        <f>VLOOKUP(Y886,PLAN!B:AI,19,0)</f>
        <v>46238</v>
      </c>
    </row>
    <row r="887" spans="1:26" s="163" customFormat="1" ht="33.6" hidden="1" customHeight="1">
      <c r="A887" s="177"/>
      <c r="B887" s="225"/>
      <c r="C887" s="225"/>
      <c r="D887" s="225"/>
      <c r="E887" s="225"/>
      <c r="F887" s="226"/>
      <c r="G887" s="225"/>
      <c r="H887" s="225"/>
      <c r="I887" s="225"/>
      <c r="J887" s="225"/>
      <c r="K887" s="225"/>
      <c r="L887" s="227"/>
      <c r="M887" s="225"/>
      <c r="N887" s="225"/>
      <c r="O887" s="290" t="s">
        <v>2799</v>
      </c>
      <c r="P887" s="258" t="s">
        <v>2800</v>
      </c>
      <c r="Q887" s="154">
        <v>6</v>
      </c>
      <c r="R887" s="231"/>
      <c r="S887" s="232"/>
      <c r="T887" s="225"/>
      <c r="U887" s="233"/>
      <c r="V887" s="165"/>
      <c r="W887" s="234" t="s">
        <v>45</v>
      </c>
      <c r="X887" s="164"/>
      <c r="Y887" s="148"/>
      <c r="Z887" s="338">
        <v>46238</v>
      </c>
    </row>
    <row r="888" spans="1:26" s="163" customFormat="1" ht="33.6" hidden="1" customHeight="1">
      <c r="A888" s="177"/>
      <c r="B888" s="225"/>
      <c r="C888" s="225"/>
      <c r="D888" s="225"/>
      <c r="E888" s="225"/>
      <c r="F888" s="226"/>
      <c r="G888" s="225"/>
      <c r="H888" s="225"/>
      <c r="I888" s="225"/>
      <c r="J888" s="225"/>
      <c r="K888" s="225"/>
      <c r="L888" s="227"/>
      <c r="M888" s="225"/>
      <c r="N888" s="225"/>
      <c r="O888" s="290" t="s">
        <v>2801</v>
      </c>
      <c r="P888" s="258" t="s">
        <v>2802</v>
      </c>
      <c r="Q888" s="154">
        <v>8</v>
      </c>
      <c r="R888" s="231"/>
      <c r="S888" s="232"/>
      <c r="T888" s="225"/>
      <c r="U888" s="233"/>
      <c r="V888" s="165"/>
      <c r="W888" s="234" t="s">
        <v>45</v>
      </c>
      <c r="X888" s="164"/>
      <c r="Y888" s="148"/>
      <c r="Z888" s="338">
        <v>46238</v>
      </c>
    </row>
    <row r="889" spans="1:26" s="163" customFormat="1" ht="33.6" hidden="1" customHeight="1">
      <c r="A889" s="177"/>
      <c r="B889" s="225"/>
      <c r="C889" s="225"/>
      <c r="D889" s="225"/>
      <c r="E889" s="225"/>
      <c r="F889" s="226"/>
      <c r="G889" s="225"/>
      <c r="H889" s="225"/>
      <c r="I889" s="225"/>
      <c r="J889" s="225"/>
      <c r="K889" s="225"/>
      <c r="L889" s="227"/>
      <c r="M889" s="225"/>
      <c r="N889" s="225"/>
      <c r="O889" s="290" t="s">
        <v>2803</v>
      </c>
      <c r="P889" s="258" t="s">
        <v>2804</v>
      </c>
      <c r="Q889" s="154">
        <v>9</v>
      </c>
      <c r="R889" s="231"/>
      <c r="S889" s="232"/>
      <c r="T889" s="225"/>
      <c r="U889" s="233"/>
      <c r="V889" s="165"/>
      <c r="W889" s="234" t="s">
        <v>45</v>
      </c>
      <c r="X889" s="164"/>
      <c r="Y889" s="148"/>
      <c r="Z889" s="338">
        <v>46238</v>
      </c>
    </row>
    <row r="890" spans="1:26" s="163" customFormat="1" ht="33.6" hidden="1" customHeight="1">
      <c r="A890" s="177"/>
      <c r="B890" s="225"/>
      <c r="C890" s="225"/>
      <c r="D890" s="225"/>
      <c r="E890" s="225"/>
      <c r="F890" s="226"/>
      <c r="G890" s="225"/>
      <c r="H890" s="225"/>
      <c r="I890" s="225"/>
      <c r="J890" s="225"/>
      <c r="K890" s="225"/>
      <c r="L890" s="227"/>
      <c r="M890" s="225"/>
      <c r="N890" s="225"/>
      <c r="O890" s="290" t="s">
        <v>3580</v>
      </c>
      <c r="P890" s="258" t="s">
        <v>3581</v>
      </c>
      <c r="Q890" s="154">
        <v>490</v>
      </c>
      <c r="R890" s="231"/>
      <c r="S890" s="232"/>
      <c r="T890" s="225"/>
      <c r="U890" s="233"/>
      <c r="V890" s="165"/>
      <c r="W890" s="234" t="s">
        <v>45</v>
      </c>
      <c r="X890" s="164"/>
      <c r="Y890" s="148"/>
      <c r="Z890" s="338">
        <v>46238</v>
      </c>
    </row>
    <row r="891" spans="1:26" s="163" customFormat="1" ht="33.6" hidden="1" customHeight="1">
      <c r="A891" s="177"/>
      <c r="B891" s="225"/>
      <c r="C891" s="225"/>
      <c r="D891" s="225"/>
      <c r="E891" s="225"/>
      <c r="F891" s="226"/>
      <c r="G891" s="225"/>
      <c r="H891" s="225"/>
      <c r="I891" s="225"/>
      <c r="J891" s="225"/>
      <c r="K891" s="225"/>
      <c r="L891" s="227"/>
      <c r="M891" s="225"/>
      <c r="N891" s="225"/>
      <c r="O891" s="290" t="s">
        <v>3582</v>
      </c>
      <c r="P891" s="258" t="s">
        <v>3583</v>
      </c>
      <c r="Q891" s="154">
        <v>490</v>
      </c>
      <c r="R891" s="231"/>
      <c r="S891" s="232"/>
      <c r="T891" s="225"/>
      <c r="U891" s="233"/>
      <c r="V891" s="165"/>
      <c r="W891" s="234" t="s">
        <v>45</v>
      </c>
      <c r="X891" s="164"/>
      <c r="Y891" s="148"/>
      <c r="Z891" s="338">
        <v>46238</v>
      </c>
    </row>
    <row r="892" spans="1:26" s="163" customFormat="1" ht="33.6" hidden="1" customHeight="1">
      <c r="A892" s="177"/>
      <c r="B892" s="225"/>
      <c r="C892" s="225"/>
      <c r="D892" s="225"/>
      <c r="E892" s="225"/>
      <c r="F892" s="226"/>
      <c r="G892" s="225"/>
      <c r="H892" s="225"/>
      <c r="I892" s="225"/>
      <c r="J892" s="225"/>
      <c r="K892" s="225"/>
      <c r="L892" s="227"/>
      <c r="M892" s="225"/>
      <c r="N892" s="225"/>
      <c r="O892" s="290" t="s">
        <v>3584</v>
      </c>
      <c r="P892" s="258" t="s">
        <v>3585</v>
      </c>
      <c r="Q892" s="154">
        <v>490</v>
      </c>
      <c r="R892" s="231"/>
      <c r="S892" s="232"/>
      <c r="T892" s="225"/>
      <c r="U892" s="233"/>
      <c r="V892" s="165"/>
      <c r="W892" s="234" t="s">
        <v>45</v>
      </c>
      <c r="X892" s="164"/>
      <c r="Y892" s="148"/>
      <c r="Z892" s="338">
        <v>46238</v>
      </c>
    </row>
    <row r="893" spans="1:26" s="163" customFormat="1" ht="33.6" hidden="1" customHeight="1">
      <c r="A893" s="177">
        <f t="shared" si="41"/>
        <v>0</v>
      </c>
      <c r="B893" s="225" t="str">
        <f>IFERROR(VLOOKUP(A893,PLAN!B:AA,5,0),"")</f>
        <v/>
      </c>
      <c r="C893" s="225" t="str">
        <f>IFERROR(VLOOKUP(A893,PLAN!B:AA,6,0),"")</f>
        <v/>
      </c>
      <c r="D893" s="225" t="str">
        <f>IFERROR(VLOOKUP(A893,PLAN!B:AA,7,0),"")</f>
        <v/>
      </c>
      <c r="E893" s="225" t="str">
        <f>IFERROR(VLOOKUP(A893,PLAN!B:AA,4,0),"")</f>
        <v/>
      </c>
      <c r="F893" s="226" t="str">
        <f>IFERROR(VLOOKUP(A893,PLAN!B:AA,9,0),"")</f>
        <v/>
      </c>
      <c r="G893" s="225" t="str">
        <f>IFERROR(VLOOKUP(A893,PLAN!B:AA,10,0),"")</f>
        <v/>
      </c>
      <c r="H893" s="225" t="str">
        <f>IFERROR(VLOOKUP(A893,PLAN!B:AA,11,0),"")</f>
        <v/>
      </c>
      <c r="I893" s="225" t="str">
        <f>IFERROR(VLOOKUP(A893,PLAN!B:AA,12,0),"")</f>
        <v/>
      </c>
      <c r="J893" s="225" t="str">
        <f>IFERROR(VLOOKUP(A893,PLAN!B:AA,15,0),"")</f>
        <v/>
      </c>
      <c r="K893" s="225" t="str">
        <f>IFERROR(VLOOKUP(A893,PLAN!B:AA,23,0),"")</f>
        <v/>
      </c>
      <c r="L893" s="227" t="str">
        <f>IFERROR(VLOOKUP(A893,PLAN!B:AA,24,0),"")</f>
        <v/>
      </c>
      <c r="M893" s="225" t="str">
        <f>IFERROR(VLOOKUP(A893,PLAN!B:AA,3,0),"")</f>
        <v/>
      </c>
      <c r="N893" s="225" t="str">
        <f>IFERROR(VLOOKUP(A893,PLAN!B:AA,2,0),"")</f>
        <v/>
      </c>
      <c r="O893" s="290" t="s">
        <v>3586</v>
      </c>
      <c r="P893" s="258" t="s">
        <v>3587</v>
      </c>
      <c r="Q893" s="154">
        <f>I886-Q886-Q887-Q888-Q889-Q890-Q891-Q892</f>
        <v>69</v>
      </c>
      <c r="R893" s="231" t="str">
        <f>IFERROR(VLOOKUP(P893,[6]Sheet1!$F:$I,4,),"")</f>
        <v/>
      </c>
      <c r="S893" s="232" t="str">
        <f>IFERROR(VLOOKUP(A893,PLAN!B:AA,19,0),"")</f>
        <v/>
      </c>
      <c r="T893" s="225" t="str">
        <f>IFERROR(VLOOKUP(A893,PLAN!B:AA,20,0),"")</f>
        <v/>
      </c>
      <c r="U893" s="233"/>
      <c r="V893" s="165"/>
      <c r="W893" s="234" t="s">
        <v>45</v>
      </c>
      <c r="X893" s="164"/>
      <c r="Y893" s="148"/>
      <c r="Z893" s="338">
        <v>46238</v>
      </c>
    </row>
    <row r="894" spans="1:26" s="163" customFormat="1" ht="33.6" hidden="1" customHeight="1">
      <c r="A894" s="177" t="str">
        <f t="shared" ref="A894" si="45">Y894</f>
        <v>Jul22-11</v>
      </c>
      <c r="B894" s="225">
        <f>IFERROR(VLOOKUP(A894,PLAN!B:AA,5,0),"")</f>
        <v>11111223</v>
      </c>
      <c r="C894" s="225" t="str">
        <f>IFERROR(VLOOKUP(A894,PLAN!B:AA,6,0),"")</f>
        <v>1631042-F-A</v>
      </c>
      <c r="D894" s="225" t="str">
        <f>IFERROR(VLOOKUP(A894,PLAN!B:AA,7,0),"")</f>
        <v>AMS-180-1445 JP</v>
      </c>
      <c r="E894" s="225" t="str">
        <f>IFERROR(VLOOKUP(A894,PLAN!B:AA,4,0),"")</f>
        <v>1001907448</v>
      </c>
      <c r="F894" s="226">
        <f>IFERROR(VLOOKUP(A894,PLAN!B:AA,9,0),"")</f>
        <v>46236</v>
      </c>
      <c r="G894" s="225" t="str">
        <f>IFERROR(VLOOKUP(A894,PLAN!B:AA,10,0),"")</f>
        <v>0103536427</v>
      </c>
      <c r="H894" s="225" t="str">
        <f>IFERROR(VLOOKUP(A894,PLAN!B:AA,11,0),"")</f>
        <v>260707A14A</v>
      </c>
      <c r="I894" s="225">
        <f>IFERROR(VLOOKUP(A894,PLAN!B:AA,12,0),"")</f>
        <v>380</v>
      </c>
      <c r="J894" s="225" t="str">
        <f>IFERROR(VLOOKUP(A894,PLAN!B:AA,15,0),"")</f>
        <v>Japan</v>
      </c>
      <c r="K894" s="225">
        <f>IFERROR(VLOOKUP(A894,PLAN!B:AA,23,0),"")</f>
        <v>0</v>
      </c>
      <c r="L894" s="227">
        <f>IFERROR(VLOOKUP(A894,PLAN!B:AA,24,0),"")</f>
        <v>0</v>
      </c>
      <c r="M894" s="225" t="str">
        <f>IFERROR(VLOOKUP(A894,PLAN!B:AA,3,0),"")</f>
        <v>1932090-A-C</v>
      </c>
      <c r="N894" s="225">
        <f>IFERROR(VLOOKUP(A894,PLAN!B:AA,2,0),"")</f>
        <v>12111088</v>
      </c>
      <c r="O894" s="290" t="s">
        <v>4162</v>
      </c>
      <c r="P894" s="284" t="s">
        <v>4163</v>
      </c>
      <c r="Q894" s="154">
        <v>7</v>
      </c>
      <c r="R894" s="231"/>
      <c r="S894" s="232">
        <f>IFERROR(VLOOKUP(A894,PLAN!B:AA,19,0),"")</f>
        <v>46238</v>
      </c>
      <c r="T894" s="225" t="str">
        <f>IFERROR(VLOOKUP(A894,PLAN!B:AA,20,0),"")</f>
        <v>M7</v>
      </c>
      <c r="U894" s="233"/>
      <c r="V894" s="165"/>
      <c r="W894" s="234" t="str">
        <f>IFERROR(VLOOKUP(A894,PLAN!B:AB,21,),"")</f>
        <v>CAG</v>
      </c>
      <c r="X894" s="164"/>
      <c r="Y894" s="148" t="s">
        <v>639</v>
      </c>
      <c r="Z894" s="338">
        <f>VLOOKUP(Y894,PLAN!B:AI,19,0)</f>
        <v>46238</v>
      </c>
    </row>
    <row r="895" spans="1:26" s="163" customFormat="1" ht="33.6" hidden="1" customHeight="1">
      <c r="A895" s="177"/>
      <c r="B895" s="225"/>
      <c r="C895" s="225"/>
      <c r="D895" s="225"/>
      <c r="E895" s="225"/>
      <c r="F895" s="226"/>
      <c r="G895" s="225"/>
      <c r="H895" s="225"/>
      <c r="I895" s="225"/>
      <c r="J895" s="225"/>
      <c r="K895" s="225"/>
      <c r="L895" s="227"/>
      <c r="M895" s="225"/>
      <c r="N895" s="225"/>
      <c r="O895" s="290" t="s">
        <v>4165</v>
      </c>
      <c r="P895" s="289" t="s">
        <v>4166</v>
      </c>
      <c r="Q895" s="154">
        <v>189</v>
      </c>
      <c r="R895" s="231"/>
      <c r="S895" s="232"/>
      <c r="T895" s="225"/>
      <c r="U895" s="233"/>
      <c r="V895" s="165"/>
      <c r="W895" s="234" t="s">
        <v>252</v>
      </c>
      <c r="X895" s="164"/>
      <c r="Y895" s="148"/>
      <c r="Z895" s="338">
        <v>46238</v>
      </c>
    </row>
    <row r="896" spans="1:26" s="163" customFormat="1" ht="33.6" hidden="1" customHeight="1">
      <c r="A896" s="177">
        <f t="shared" ref="A896:A898" si="46">Y896</f>
        <v>0</v>
      </c>
      <c r="B896" s="225" t="str">
        <f>IFERROR(VLOOKUP(A896,PLAN!B:AA,5,0),"")</f>
        <v/>
      </c>
      <c r="C896" s="225" t="str">
        <f>IFERROR(VLOOKUP(A896,PLAN!B:AA,6,0),"")</f>
        <v/>
      </c>
      <c r="D896" s="225" t="str">
        <f>IFERROR(VLOOKUP(A896,PLAN!B:AA,7,0),"")</f>
        <v/>
      </c>
      <c r="E896" s="225" t="str">
        <f>IFERROR(VLOOKUP(A896,PLAN!B:AA,4,0),"")</f>
        <v/>
      </c>
      <c r="F896" s="226" t="str">
        <f>IFERROR(VLOOKUP(A896,PLAN!B:AA,9,0),"")</f>
        <v/>
      </c>
      <c r="G896" s="225" t="str">
        <f>IFERROR(VLOOKUP(A896,PLAN!B:AA,10,0),"")</f>
        <v/>
      </c>
      <c r="H896" s="225" t="str">
        <f>IFERROR(VLOOKUP(A896,PLAN!B:AA,11,0),"")</f>
        <v/>
      </c>
      <c r="I896" s="225" t="str">
        <f>IFERROR(VLOOKUP(A896,PLAN!B:AA,12,0),"")</f>
        <v/>
      </c>
      <c r="J896" s="225" t="str">
        <f>IFERROR(VLOOKUP(A896,PLAN!B:AA,15,0),"")</f>
        <v/>
      </c>
      <c r="K896" s="225" t="str">
        <f>IFERROR(VLOOKUP(A896,PLAN!B:AA,23,0),"")</f>
        <v/>
      </c>
      <c r="L896" s="227" t="str">
        <f>IFERROR(VLOOKUP(A896,PLAN!B:AA,24,0),"")</f>
        <v/>
      </c>
      <c r="M896" s="225" t="str">
        <f>IFERROR(VLOOKUP(A896,PLAN!B:AA,3,0),"")</f>
        <v/>
      </c>
      <c r="N896" s="225" t="str">
        <f>IFERROR(VLOOKUP(A896,PLAN!B:AA,2,0),"")</f>
        <v/>
      </c>
      <c r="O896" s="290" t="s">
        <v>4169</v>
      </c>
      <c r="P896" s="289" t="s">
        <v>4170</v>
      </c>
      <c r="Q896" s="154">
        <f>I894-Q894-Q895</f>
        <v>184</v>
      </c>
      <c r="R896" s="231"/>
      <c r="S896" s="232" t="str">
        <f>IFERROR(VLOOKUP(A896,PLAN!B:AA,19,0),"")</f>
        <v/>
      </c>
      <c r="T896" s="225" t="str">
        <f>IFERROR(VLOOKUP(A896,PLAN!B:AA,20,0),"")</f>
        <v/>
      </c>
      <c r="U896" s="233"/>
      <c r="V896" s="165"/>
      <c r="W896" s="234" t="s">
        <v>252</v>
      </c>
      <c r="X896" s="164"/>
      <c r="Y896" s="148"/>
      <c r="Z896" s="338">
        <v>46238</v>
      </c>
    </row>
    <row r="897" spans="1:26" s="163" customFormat="1" ht="33.6" hidden="1" customHeight="1">
      <c r="A897" s="177" t="str">
        <f t="shared" si="46"/>
        <v>Aug07-08</v>
      </c>
      <c r="B897" s="225">
        <f>IFERROR(VLOOKUP(A897,PLAN!B:AA,5,0),"")</f>
        <v>11111223</v>
      </c>
      <c r="C897" s="225" t="str">
        <f>IFERROR(VLOOKUP(A897,PLAN!B:AA,6,0),"")</f>
        <v>1631042-F-A</v>
      </c>
      <c r="D897" s="225" t="str">
        <f>IFERROR(VLOOKUP(A897,PLAN!B:AA,7,0),"")</f>
        <v>AMS-180-1445 JP</v>
      </c>
      <c r="E897" s="225" t="str">
        <f>IFERROR(VLOOKUP(A897,PLAN!B:AA,4,0),"")</f>
        <v>1001926596</v>
      </c>
      <c r="F897" s="226">
        <f>IFERROR(VLOOKUP(A897,PLAN!B:AA,9,0),"")</f>
        <v>46236</v>
      </c>
      <c r="G897" s="225" t="str">
        <f>IFERROR(VLOOKUP(A897,PLAN!B:AA,10,0),"")</f>
        <v>0103573294</v>
      </c>
      <c r="H897" s="225" t="str">
        <f>IFERROR(VLOOKUP(A897,PLAN!B:AA,11,0),"")</f>
        <v>260723A07A</v>
      </c>
      <c r="I897" s="225">
        <f>IFERROR(VLOOKUP(A897,PLAN!B:AA,12,0),"")</f>
        <v>150</v>
      </c>
      <c r="J897" s="225" t="str">
        <f>IFERROR(VLOOKUP(A897,PLAN!B:AA,15,0),"")</f>
        <v>Japan</v>
      </c>
      <c r="K897" s="225">
        <f>IFERROR(VLOOKUP(A897,PLAN!B:AA,23,0),"")</f>
        <v>0</v>
      </c>
      <c r="L897" s="227">
        <f>IFERROR(VLOOKUP(A897,PLAN!B:AA,24,0),"")</f>
        <v>0</v>
      </c>
      <c r="M897" s="225" t="str">
        <f>IFERROR(VLOOKUP(A897,PLAN!B:AA,3,0),"")</f>
        <v>1932090-A-C</v>
      </c>
      <c r="N897" s="225">
        <f>IFERROR(VLOOKUP(A897,PLAN!B:AA,2,0),"")</f>
        <v>12111088</v>
      </c>
      <c r="O897" s="290" t="s">
        <v>4167</v>
      </c>
      <c r="P897" s="289" t="s">
        <v>4168</v>
      </c>
      <c r="Q897" s="154">
        <f>I897-Q898</f>
        <v>147</v>
      </c>
      <c r="R897" s="231"/>
      <c r="S897" s="232">
        <f>IFERROR(VLOOKUP(A897,PLAN!B:AA,19,0),"")</f>
        <v>46238</v>
      </c>
      <c r="T897" s="225" t="str">
        <f>IFERROR(VLOOKUP(A897,PLAN!B:AA,20,0),"")</f>
        <v>M7</v>
      </c>
      <c r="U897" s="233"/>
      <c r="V897" s="165"/>
      <c r="W897" s="234" t="str">
        <f>IFERROR(VLOOKUP(A897,PLAN!B:AB,21,),"")</f>
        <v>CAG</v>
      </c>
      <c r="X897" s="164"/>
      <c r="Y897" s="148" t="s">
        <v>2147</v>
      </c>
      <c r="Z897" s="338">
        <f>VLOOKUP(Y897,PLAN!B:AI,19,0)</f>
        <v>46238</v>
      </c>
    </row>
    <row r="898" spans="1:26" s="163" customFormat="1" ht="33.6" hidden="1" customHeight="1">
      <c r="A898" s="177">
        <f t="shared" si="46"/>
        <v>0</v>
      </c>
      <c r="B898" s="225" t="str">
        <f>IFERROR(VLOOKUP(A898,PLAN!B:AA,5,0),"")</f>
        <v/>
      </c>
      <c r="C898" s="225" t="str">
        <f>IFERROR(VLOOKUP(A898,PLAN!B:AA,6,0),"")</f>
        <v/>
      </c>
      <c r="D898" s="225" t="str">
        <f>IFERROR(VLOOKUP(A898,PLAN!B:AA,7,0),"")</f>
        <v/>
      </c>
      <c r="E898" s="225" t="str">
        <f>IFERROR(VLOOKUP(A898,PLAN!B:AA,4,0),"")</f>
        <v/>
      </c>
      <c r="F898" s="226" t="str">
        <f>IFERROR(VLOOKUP(A898,PLAN!B:AA,9,0),"")</f>
        <v/>
      </c>
      <c r="G898" s="225" t="str">
        <f>IFERROR(VLOOKUP(A898,PLAN!B:AA,10,0),"")</f>
        <v/>
      </c>
      <c r="H898" s="225" t="str">
        <f>IFERROR(VLOOKUP(A898,PLAN!B:AA,11,0),"")</f>
        <v/>
      </c>
      <c r="I898" s="225" t="str">
        <f>IFERROR(VLOOKUP(A898,PLAN!B:AA,12,0),"")</f>
        <v/>
      </c>
      <c r="J898" s="225" t="str">
        <f>IFERROR(VLOOKUP(A898,PLAN!B:AA,15,0),"")</f>
        <v/>
      </c>
      <c r="K898" s="225" t="str">
        <f>IFERROR(VLOOKUP(A898,PLAN!B:AA,23,0),"")</f>
        <v/>
      </c>
      <c r="L898" s="227" t="str">
        <f>IFERROR(VLOOKUP(A898,PLAN!B:AA,24,0),"")</f>
        <v/>
      </c>
      <c r="M898" s="225" t="str">
        <f>IFERROR(VLOOKUP(A898,PLAN!B:AA,3,0),"")</f>
        <v/>
      </c>
      <c r="N898" s="225" t="str">
        <f>IFERROR(VLOOKUP(A898,PLAN!B:AA,2,0),"")</f>
        <v/>
      </c>
      <c r="O898" s="290" t="s">
        <v>4169</v>
      </c>
      <c r="P898" s="289" t="s">
        <v>4170</v>
      </c>
      <c r="Q898" s="154">
        <v>3</v>
      </c>
      <c r="R898" s="231"/>
      <c r="S898" s="232" t="str">
        <f>IFERROR(VLOOKUP(A898,PLAN!B:AA,19,0),"")</f>
        <v/>
      </c>
      <c r="T898" s="225" t="str">
        <f>IFERROR(VLOOKUP(A898,PLAN!B:AA,20,0),"")</f>
        <v/>
      </c>
      <c r="U898" s="233"/>
      <c r="V898" s="165"/>
      <c r="W898" s="234" t="s">
        <v>252</v>
      </c>
      <c r="X898" s="164"/>
      <c r="Y898" s="148"/>
      <c r="Z898" s="338">
        <v>46238</v>
      </c>
    </row>
    <row r="899" spans="1:26" s="163" customFormat="1" ht="21.6" hidden="1" customHeight="1">
      <c r="A899" s="177" t="str">
        <f t="shared" ref="A899:A901" si="47">Y899</f>
        <v>Aug15-14</v>
      </c>
      <c r="B899" s="225">
        <f>IFERROR(VLOOKUP(A899,PLAN!B:AA,5,0),"")</f>
        <v>11126794</v>
      </c>
      <c r="C899" s="225" t="str">
        <f>IFERROR(VLOOKUP(A899,PLAN!B:AA,6,0),"")</f>
        <v>2131656-D-AK</v>
      </c>
      <c r="D899" s="225" t="str">
        <f>IFERROR(VLOOKUP(A899,PLAN!B:AA,7,0),"")</f>
        <v>AGP140002 NOCE</v>
      </c>
      <c r="E899" s="225" t="str">
        <f>IFERROR(VLOOKUP(A899,PLAN!B:AA,4,0),"")</f>
        <v>1001930873</v>
      </c>
      <c r="F899" s="226">
        <f>IFERROR(VLOOKUP(A899,PLAN!B:AA,9,0),"")</f>
        <v>46249</v>
      </c>
      <c r="G899" s="225" t="str">
        <f>IFERROR(VLOOKUP(A899,PLAN!B:AA,10,0),"")</f>
        <v>0103582070</v>
      </c>
      <c r="H899" s="225" t="str">
        <f>IFERROR(VLOOKUP(A899,PLAN!B:AA,11,0),"")</f>
        <v>260729A14A</v>
      </c>
      <c r="I899" s="225">
        <f>IFERROR(VLOOKUP(A899,PLAN!B:AA,12,0),"")</f>
        <v>10</v>
      </c>
      <c r="J899" s="225" t="str">
        <f>IFERROR(VLOOKUP(A899,PLAN!B:AA,15,0),"")</f>
        <v>Oversea</v>
      </c>
      <c r="K899" s="225">
        <f>IFERROR(VLOOKUP(A899,PLAN!B:AA,23,0),"")</f>
        <v>0</v>
      </c>
      <c r="L899" s="227">
        <f>IFERROR(VLOOKUP(A899,PLAN!B:AA,24,0),"")</f>
        <v>0</v>
      </c>
      <c r="M899" s="225" t="str">
        <f>IFERROR(VLOOKUP(A899,PLAN!B:AA,3,0),"")</f>
        <v>1832211-A-CK</v>
      </c>
      <c r="N899" s="225">
        <f>IFERROR(VLOOKUP(A899,PLAN!B:AA,2,0),"")</f>
        <v>12110575</v>
      </c>
      <c r="O899" s="290" t="s">
        <v>424</v>
      </c>
      <c r="P899" s="337" t="s">
        <v>425</v>
      </c>
      <c r="Q899" s="337">
        <f t="shared" ref="Q899:Q900" si="48">I899</f>
        <v>10</v>
      </c>
      <c r="R899" s="231" t="str">
        <f>IFERROR(VLOOKUP(P899,[6]Sheet1!$F:$I,4,),"")</f>
        <v>E6</v>
      </c>
      <c r="S899" s="232">
        <f>IFERROR(VLOOKUP(A899,PLAN!B:AA,19,0),"")</f>
        <v>46238</v>
      </c>
      <c r="T899" s="225" t="str">
        <f>IFERROR(VLOOKUP(A899,PLAN!B:AA,20,0),"")</f>
        <v>M7</v>
      </c>
      <c r="U899" s="233"/>
      <c r="V899" s="165"/>
      <c r="W899" s="234" t="str">
        <f>IFERROR(VLOOKUP(A899,PLAN!B:AB,21,),"")</f>
        <v>CAG</v>
      </c>
      <c r="X899" s="164"/>
      <c r="Y899" s="148" t="s">
        <v>3508</v>
      </c>
      <c r="Z899" s="338">
        <f>VLOOKUP(Y899,PLAN!B:AI,19,0)</f>
        <v>46238</v>
      </c>
    </row>
    <row r="900" spans="1:26" s="163" customFormat="1" ht="21.6" hidden="1" customHeight="1">
      <c r="A900" s="177" t="str">
        <f t="shared" si="47"/>
        <v>Aug15-15</v>
      </c>
      <c r="B900" s="225">
        <f>IFERROR(VLOOKUP(A900,PLAN!B:AA,5,0),"")</f>
        <v>11126889</v>
      </c>
      <c r="C900" s="225" t="str">
        <f>IFERROR(VLOOKUP(A900,PLAN!B:AA,6,0),"")</f>
        <v>2231042-A-AK</v>
      </c>
      <c r="D900" s="225" t="str">
        <f>IFERROR(VLOOKUP(A900,PLAN!B:AA,7,0),"")</f>
        <v>PAGP140300 NOCE</v>
      </c>
      <c r="E900" s="225" t="str">
        <f>IFERROR(VLOOKUP(A900,PLAN!B:AA,4,0),"")</f>
        <v>1001930874</v>
      </c>
      <c r="F900" s="226">
        <f>IFERROR(VLOOKUP(A900,PLAN!B:AA,9,0),"")</f>
        <v>46249</v>
      </c>
      <c r="G900" s="225" t="str">
        <f>IFERROR(VLOOKUP(A900,PLAN!B:AA,10,0),"")</f>
        <v>0103582071</v>
      </c>
      <c r="H900" s="225" t="str">
        <f>IFERROR(VLOOKUP(A900,PLAN!B:AA,11,0),"")</f>
        <v>260729A15A</v>
      </c>
      <c r="I900" s="225">
        <f>IFERROR(VLOOKUP(A900,PLAN!B:AA,12,0),"")</f>
        <v>5</v>
      </c>
      <c r="J900" s="225" t="str">
        <f>IFERROR(VLOOKUP(A900,PLAN!B:AA,15,0),"")</f>
        <v>Oversea</v>
      </c>
      <c r="K900" s="225">
        <f>IFERROR(VLOOKUP(A900,PLAN!B:AA,23,0),"")</f>
        <v>0</v>
      </c>
      <c r="L900" s="227">
        <f>IFERROR(VLOOKUP(A900,PLAN!B:AA,24,0),"")</f>
        <v>0</v>
      </c>
      <c r="M900" s="225" t="str">
        <f>IFERROR(VLOOKUP(A900,PLAN!B:AA,3,0),"")</f>
        <v>1832186-A-CK</v>
      </c>
      <c r="N900" s="225">
        <f>IFERROR(VLOOKUP(A900,PLAN!B:AA,2,0),"")</f>
        <v>12110562</v>
      </c>
      <c r="O900" s="290" t="s">
        <v>816</v>
      </c>
      <c r="P900" s="257" t="s">
        <v>817</v>
      </c>
      <c r="Q900" s="337">
        <f t="shared" si="48"/>
        <v>5</v>
      </c>
      <c r="R900" s="231" t="str">
        <f>IFERROR(VLOOKUP(P900,[6]Sheet1!$F:$I,4,),"")</f>
        <v>P100</v>
      </c>
      <c r="S900" s="232">
        <f>IFERROR(VLOOKUP(A900,PLAN!B:AA,19,0),"")</f>
        <v>46238</v>
      </c>
      <c r="T900" s="225" t="str">
        <f>IFERROR(VLOOKUP(A900,PLAN!B:AA,20,0),"")</f>
        <v>M7</v>
      </c>
      <c r="U900" s="233"/>
      <c r="V900" s="165"/>
      <c r="W900" s="234" t="str">
        <f>IFERROR(VLOOKUP(A900,PLAN!B:AB,21,),"")</f>
        <v>CAG</v>
      </c>
      <c r="X900" s="164"/>
      <c r="Y900" s="148" t="s">
        <v>3509</v>
      </c>
      <c r="Z900" s="338">
        <f>VLOOKUP(Y900,PLAN!B:AI,19,0)</f>
        <v>46238</v>
      </c>
    </row>
    <row r="901" spans="1:26" s="163" customFormat="1" ht="21.6" hidden="1" customHeight="1">
      <c r="A901" s="177" t="str">
        <f t="shared" si="47"/>
        <v>Aug15-16</v>
      </c>
      <c r="B901" s="225">
        <f>IFERROR(VLOOKUP(A901,PLAN!B:AA,5,0),"")</f>
        <v>11127820</v>
      </c>
      <c r="C901" s="225" t="str">
        <f>IFERROR(VLOOKUP(A901,PLAN!B:AA,6,0),"")</f>
        <v>2131618-B-A</v>
      </c>
      <c r="D901" s="225" t="str">
        <f>IFERROR(VLOOKUP(A901,PLAN!B:AA,7,0),"")</f>
        <v>WAIN-CKI-200 NO CE</v>
      </c>
      <c r="E901" s="225" t="str">
        <f>IFERROR(VLOOKUP(A901,PLAN!B:AA,4,0),"")</f>
        <v>1001930875</v>
      </c>
      <c r="F901" s="226">
        <f>IFERROR(VLOOKUP(A901,PLAN!B:AA,9,0),"")</f>
        <v>46249</v>
      </c>
      <c r="G901" s="225" t="str">
        <f>IFERROR(VLOOKUP(A901,PLAN!B:AA,10,0),"")</f>
        <v>0103582072</v>
      </c>
      <c r="H901" s="225" t="str">
        <f>IFERROR(VLOOKUP(A901,PLAN!B:AA,11,0),"")</f>
        <v>260729A16A</v>
      </c>
      <c r="I901" s="225">
        <f>IFERROR(VLOOKUP(A901,PLAN!B:AA,12,0),"")</f>
        <v>152</v>
      </c>
      <c r="J901" s="225" t="str">
        <f>IFERROR(VLOOKUP(A901,PLAN!B:AA,15,0),"")</f>
        <v>Oversea</v>
      </c>
      <c r="K901" s="225">
        <f>IFERROR(VLOOKUP(A901,PLAN!B:AA,23,0),"")</f>
        <v>0</v>
      </c>
      <c r="L901" s="227">
        <f>IFERROR(VLOOKUP(A901,PLAN!B:AA,24,0),"")</f>
        <v>0</v>
      </c>
      <c r="M901" s="225" t="str">
        <f>IFERROR(VLOOKUP(A901,PLAN!B:AA,3,0),"")</f>
        <v>1832339-A-C</v>
      </c>
      <c r="N901" s="225">
        <f>IFERROR(VLOOKUP(A901,PLAN!B:AA,2,0),"")</f>
        <v>12114364</v>
      </c>
      <c r="O901" s="290" t="s">
        <v>3588</v>
      </c>
      <c r="P901" s="257" t="s">
        <v>3589</v>
      </c>
      <c r="Q901" s="154">
        <f>I901-Q902</f>
        <v>136</v>
      </c>
      <c r="R901" s="231" t="str">
        <f>IFERROR(VLOOKUP(P901,[6]Sheet1!$F:$I,4,),"")</f>
        <v/>
      </c>
      <c r="S901" s="232">
        <f>IFERROR(VLOOKUP(A901,PLAN!B:AA,19,0),"")</f>
        <v>46238</v>
      </c>
      <c r="T901" s="225" t="str">
        <f>IFERROR(VLOOKUP(A901,PLAN!B:AA,20,0),"")</f>
        <v>M7</v>
      </c>
      <c r="U901" s="233"/>
      <c r="V901" s="165"/>
      <c r="W901" s="234" t="str">
        <f>IFERROR(VLOOKUP(A901,PLAN!B:AB,21,),"")</f>
        <v>CAG</v>
      </c>
      <c r="X901" s="164"/>
      <c r="Y901" s="148" t="s">
        <v>3510</v>
      </c>
      <c r="Z901" s="338">
        <f>VLOOKUP(Y901,PLAN!B:AI,19,0)</f>
        <v>46238</v>
      </c>
    </row>
    <row r="902" spans="1:26" s="163" customFormat="1" ht="21.6" hidden="1" customHeight="1">
      <c r="A902" s="177"/>
      <c r="B902" s="225"/>
      <c r="C902" s="225"/>
      <c r="D902" s="225"/>
      <c r="E902" s="225"/>
      <c r="F902" s="226"/>
      <c r="G902" s="225"/>
      <c r="H902" s="225"/>
      <c r="I902" s="225"/>
      <c r="J902" s="225"/>
      <c r="K902" s="225"/>
      <c r="L902" s="227"/>
      <c r="M902" s="225"/>
      <c r="N902" s="225"/>
      <c r="O902" s="290" t="s">
        <v>1974</v>
      </c>
      <c r="P902" s="337" t="s">
        <v>1975</v>
      </c>
      <c r="Q902" s="154">
        <v>16</v>
      </c>
      <c r="R902" s="231"/>
      <c r="S902" s="232"/>
      <c r="T902" s="225"/>
      <c r="U902" s="233"/>
      <c r="V902" s="165"/>
      <c r="W902" s="234" t="s">
        <v>252</v>
      </c>
      <c r="X902" s="164"/>
      <c r="Y902" s="148"/>
      <c r="Z902" s="338">
        <v>46238</v>
      </c>
    </row>
    <row r="903" spans="1:26" s="163" customFormat="1" ht="21.6" hidden="1" customHeight="1">
      <c r="A903" s="177" t="str">
        <f t="shared" ref="A903:A905" si="49">Y903</f>
        <v>Aug15-17</v>
      </c>
      <c r="B903" s="225">
        <f>IFERROR(VLOOKUP(A903,PLAN!B:AA,5,0),"")</f>
        <v>11127821</v>
      </c>
      <c r="C903" s="225" t="str">
        <f>IFERROR(VLOOKUP(A903,PLAN!B:AA,6,0),"")</f>
        <v>2131619-B-AK</v>
      </c>
      <c r="D903" s="225" t="str">
        <f>IFERROR(VLOOKUP(A903,PLAN!B:AA,7,0),"")</f>
        <v>WAIN-CKI-300 NO CE</v>
      </c>
      <c r="E903" s="225" t="str">
        <f>IFERROR(VLOOKUP(A903,PLAN!B:AA,4,0),"")</f>
        <v>1001930876</v>
      </c>
      <c r="F903" s="226">
        <f>IFERROR(VLOOKUP(A903,PLAN!B:AA,9,0),"")</f>
        <v>46249</v>
      </c>
      <c r="G903" s="225" t="str">
        <f>IFERROR(VLOOKUP(A903,PLAN!B:AA,10,0),"")</f>
        <v>0103582073</v>
      </c>
      <c r="H903" s="225" t="str">
        <f>IFERROR(VLOOKUP(A903,PLAN!B:AA,11,0),"")</f>
        <v>260729A17A</v>
      </c>
      <c r="I903" s="225">
        <f>IFERROR(VLOOKUP(A903,PLAN!B:AA,12,0),"")</f>
        <v>30</v>
      </c>
      <c r="J903" s="225" t="str">
        <f>IFERROR(VLOOKUP(A903,PLAN!B:AA,15,0),"")</f>
        <v>Oversea</v>
      </c>
      <c r="K903" s="225">
        <f>IFERROR(VLOOKUP(A903,PLAN!B:AA,23,0),"")</f>
        <v>0</v>
      </c>
      <c r="L903" s="227">
        <f>IFERROR(VLOOKUP(A903,PLAN!B:AA,24,0),"")</f>
        <v>0</v>
      </c>
      <c r="M903" s="225" t="str">
        <f>IFERROR(VLOOKUP(A903,PLAN!B:AA,3,0),"")</f>
        <v>1832340-A-CK</v>
      </c>
      <c r="N903" s="225">
        <f>IFERROR(VLOOKUP(A903,PLAN!B:AA,2,0),"")</f>
        <v>12114365</v>
      </c>
      <c r="O903" s="290" t="s">
        <v>752</v>
      </c>
      <c r="P903" s="337" t="s">
        <v>753</v>
      </c>
      <c r="Q903" s="337">
        <f t="shared" ref="Q903:Q904" si="50">I903</f>
        <v>30</v>
      </c>
      <c r="R903" s="231" t="str">
        <f>IFERROR(VLOOKUP(P903,[6]Sheet1!$F:$I,4,),"")</f>
        <v/>
      </c>
      <c r="S903" s="232">
        <f>IFERROR(VLOOKUP(A903,PLAN!B:AA,19,0),"")</f>
        <v>46238</v>
      </c>
      <c r="T903" s="225" t="str">
        <f>IFERROR(VLOOKUP(A903,PLAN!B:AA,20,0),"")</f>
        <v>M7</v>
      </c>
      <c r="U903" s="233"/>
      <c r="V903" s="165"/>
      <c r="W903" s="234" t="str">
        <f>IFERROR(VLOOKUP(A903,PLAN!B:AB,21,),"")</f>
        <v>CAG</v>
      </c>
      <c r="X903" s="164"/>
      <c r="Y903" s="148" t="s">
        <v>3511</v>
      </c>
      <c r="Z903" s="338">
        <f>VLOOKUP(Y903,PLAN!B:AI,19,0)</f>
        <v>46238</v>
      </c>
    </row>
    <row r="904" spans="1:26" s="163" customFormat="1" ht="21.6" hidden="1" customHeight="1">
      <c r="A904" s="177" t="str">
        <f t="shared" si="49"/>
        <v>Aug15-18</v>
      </c>
      <c r="B904" s="225">
        <f>IFERROR(VLOOKUP(A904,PLAN!B:AA,5,0),"")</f>
        <v>11127823</v>
      </c>
      <c r="C904" s="225" t="str">
        <f>IFERROR(VLOOKUP(A904,PLAN!B:AA,6,0),"")</f>
        <v>2131621-B-AK</v>
      </c>
      <c r="D904" s="225" t="str">
        <f>IFERROR(VLOOKUP(A904,PLAN!B:AA,7,0),"")</f>
        <v>WAIN-CKI-10-300 NOCE</v>
      </c>
      <c r="E904" s="225" t="str">
        <f>IFERROR(VLOOKUP(A904,PLAN!B:AA,4,0),"")</f>
        <v>1001930877</v>
      </c>
      <c r="F904" s="226">
        <f>IFERROR(VLOOKUP(A904,PLAN!B:AA,9,0),"")</f>
        <v>46249</v>
      </c>
      <c r="G904" s="225" t="str">
        <f>IFERROR(VLOOKUP(A904,PLAN!B:AA,10,0),"")</f>
        <v>0103582074</v>
      </c>
      <c r="H904" s="225" t="str">
        <f>IFERROR(VLOOKUP(A904,PLAN!B:AA,11,0),"")</f>
        <v>260729A18A</v>
      </c>
      <c r="I904" s="225">
        <f>IFERROR(VLOOKUP(A904,PLAN!B:AA,12,0),"")</f>
        <v>6</v>
      </c>
      <c r="J904" s="225" t="str">
        <f>IFERROR(VLOOKUP(A904,PLAN!B:AA,15,0),"")</f>
        <v>Oversea</v>
      </c>
      <c r="K904" s="225">
        <f>IFERROR(VLOOKUP(A904,PLAN!B:AA,23,0),"")</f>
        <v>0</v>
      </c>
      <c r="L904" s="227">
        <f>IFERROR(VLOOKUP(A904,PLAN!B:AA,24,0),"")</f>
        <v>0</v>
      </c>
      <c r="M904" s="225" t="str">
        <f>IFERROR(VLOOKUP(A904,PLAN!B:AA,3,0),"")</f>
        <v>1832344-A-CK</v>
      </c>
      <c r="N904" s="225">
        <f>IFERROR(VLOOKUP(A904,PLAN!B:AA,2,0),"")</f>
        <v>12114369</v>
      </c>
      <c r="O904" s="290" t="s">
        <v>657</v>
      </c>
      <c r="P904" s="337" t="s">
        <v>658</v>
      </c>
      <c r="Q904" s="337">
        <f t="shared" si="50"/>
        <v>6</v>
      </c>
      <c r="R904" s="231" t="str">
        <f>IFERROR(VLOOKUP(P904,[6]Sheet1!$F:$I,4,),"")</f>
        <v>C1</v>
      </c>
      <c r="S904" s="232">
        <f>IFERROR(VLOOKUP(A904,PLAN!B:AA,19,0),"")</f>
        <v>46238</v>
      </c>
      <c r="T904" s="225" t="str">
        <f>IFERROR(VLOOKUP(A904,PLAN!B:AA,20,0),"")</f>
        <v>M7</v>
      </c>
      <c r="U904" s="233"/>
      <c r="V904" s="165"/>
      <c r="W904" s="234" t="str">
        <f>IFERROR(VLOOKUP(A904,PLAN!B:AB,21,),"")</f>
        <v>CAG</v>
      </c>
      <c r="X904" s="164"/>
      <c r="Y904" s="148" t="s">
        <v>3512</v>
      </c>
      <c r="Z904" s="338">
        <f>VLOOKUP(Y904,PLAN!B:AI,19,0)</f>
        <v>46238</v>
      </c>
    </row>
    <row r="905" spans="1:26" s="163" customFormat="1" ht="21.6" hidden="1" customHeight="1">
      <c r="A905" s="177" t="str">
        <f t="shared" si="49"/>
        <v>Aug15-19</v>
      </c>
      <c r="B905" s="225">
        <f>IFERROR(VLOOKUP(A905,PLAN!B:AA,5,0),"")</f>
        <v>11131246</v>
      </c>
      <c r="C905" s="225" t="str">
        <f>IFERROR(VLOOKUP(A905,PLAN!B:AA,6,0),"")</f>
        <v>2331231-A-A</v>
      </c>
      <c r="D905" s="225" t="str">
        <f>IFERROR(VLOOKUP(A905,PLAN!B:AA,7,0),"")</f>
        <v>WAMS-180-1645 NOCE</v>
      </c>
      <c r="E905" s="225" t="str">
        <f>IFERROR(VLOOKUP(A905,PLAN!B:AA,4,0),"")</f>
        <v>1001930878</v>
      </c>
      <c r="F905" s="226">
        <f>IFERROR(VLOOKUP(A905,PLAN!B:AA,9,0),"")</f>
        <v>46249</v>
      </c>
      <c r="G905" s="225" t="str">
        <f>IFERROR(VLOOKUP(A905,PLAN!B:AA,10,0),"")</f>
        <v>0103582075</v>
      </c>
      <c r="H905" s="225" t="str">
        <f>IFERROR(VLOOKUP(A905,PLAN!B:AA,11,0),"")</f>
        <v>260729A19A</v>
      </c>
      <c r="I905" s="225">
        <f>IFERROR(VLOOKUP(A905,PLAN!B:AA,12,0),"")</f>
        <v>360</v>
      </c>
      <c r="J905" s="225" t="str">
        <f>IFERROR(VLOOKUP(A905,PLAN!B:AA,15,0),"")</f>
        <v>Oversea</v>
      </c>
      <c r="K905" s="225">
        <f>IFERROR(VLOOKUP(A905,PLAN!B:AA,23,0),"")</f>
        <v>0</v>
      </c>
      <c r="L905" s="227">
        <f>IFERROR(VLOOKUP(A905,PLAN!B:AA,24,0),"")</f>
        <v>0</v>
      </c>
      <c r="M905" s="225" t="str">
        <f>IFERROR(VLOOKUP(A905,PLAN!B:AA,3,0),"")</f>
        <v>1832353-A-C</v>
      </c>
      <c r="N905" s="225">
        <f>IFERROR(VLOOKUP(A905,PLAN!B:AA,2,0),"")</f>
        <v>12111079</v>
      </c>
      <c r="O905" s="290" t="s">
        <v>2463</v>
      </c>
      <c r="P905" s="337" t="s">
        <v>2464</v>
      </c>
      <c r="Q905" s="154">
        <v>15</v>
      </c>
      <c r="R905" s="231" t="str">
        <f>IFERROR(VLOOKUP(P905,[6]Sheet1!$F:$I,4,),"")</f>
        <v/>
      </c>
      <c r="S905" s="232">
        <f>IFERROR(VLOOKUP(A905,PLAN!B:AA,19,0),"")</f>
        <v>46238</v>
      </c>
      <c r="T905" s="225" t="str">
        <f>IFERROR(VLOOKUP(A905,PLAN!B:AA,20,0),"")</f>
        <v>M7</v>
      </c>
      <c r="U905" s="233"/>
      <c r="V905" s="165"/>
      <c r="W905" s="234" t="str">
        <f>IFERROR(VLOOKUP(A905,PLAN!B:AB,21,),"")</f>
        <v>CAG</v>
      </c>
      <c r="X905" s="164"/>
      <c r="Y905" s="148" t="s">
        <v>3513</v>
      </c>
      <c r="Z905" s="338">
        <f>VLOOKUP(Y905,PLAN!B:AI,19,0)</f>
        <v>46238</v>
      </c>
    </row>
    <row r="906" spans="1:26" s="163" customFormat="1" ht="21.6" hidden="1" customHeight="1">
      <c r="A906" s="177"/>
      <c r="B906" s="225"/>
      <c r="C906" s="225"/>
      <c r="D906" s="225"/>
      <c r="E906" s="225"/>
      <c r="F906" s="226"/>
      <c r="G906" s="225"/>
      <c r="H906" s="225"/>
      <c r="I906" s="225"/>
      <c r="J906" s="225"/>
      <c r="K906" s="225"/>
      <c r="L906" s="227"/>
      <c r="M906" s="225"/>
      <c r="N906" s="225"/>
      <c r="O906" s="290" t="s">
        <v>3590</v>
      </c>
      <c r="P906" s="258" t="s">
        <v>3591</v>
      </c>
      <c r="Q906" s="154">
        <v>216</v>
      </c>
      <c r="R906" s="231"/>
      <c r="S906" s="232"/>
      <c r="T906" s="225"/>
      <c r="U906" s="233"/>
      <c r="V906" s="165"/>
      <c r="W906" s="234" t="s">
        <v>252</v>
      </c>
      <c r="X906" s="164"/>
      <c r="Y906" s="148"/>
      <c r="Z906" s="338">
        <v>46238</v>
      </c>
    </row>
    <row r="907" spans="1:26" s="163" customFormat="1" ht="21.6" hidden="1" customHeight="1">
      <c r="A907" s="177"/>
      <c r="B907" s="225"/>
      <c r="C907" s="225"/>
      <c r="D907" s="225"/>
      <c r="E907" s="225"/>
      <c r="F907" s="226"/>
      <c r="G907" s="225"/>
      <c r="H907" s="225"/>
      <c r="I907" s="225"/>
      <c r="J907" s="225"/>
      <c r="K907" s="225"/>
      <c r="L907" s="227"/>
      <c r="M907" s="225"/>
      <c r="N907" s="225"/>
      <c r="O907" s="290" t="s">
        <v>3592</v>
      </c>
      <c r="P907" s="258" t="s">
        <v>3593</v>
      </c>
      <c r="Q907" s="312">
        <f>I905-Q905-Q906</f>
        <v>129</v>
      </c>
      <c r="R907" s="231"/>
      <c r="S907" s="232"/>
      <c r="T907" s="225"/>
      <c r="U907" s="233"/>
      <c r="V907" s="165"/>
      <c r="W907" s="234" t="s">
        <v>252</v>
      </c>
      <c r="X907" s="164"/>
      <c r="Y907" s="148"/>
      <c r="Z907" s="338">
        <v>46238</v>
      </c>
    </row>
    <row r="908" spans="1:26" s="163" customFormat="1" ht="21.6" hidden="1" customHeight="1">
      <c r="A908" s="177" t="str">
        <f t="shared" ref="A908:A909" si="51">Y908</f>
        <v>Aug15-20</v>
      </c>
      <c r="B908" s="225">
        <f>IFERROR(VLOOKUP(A908,PLAN!B:AA,5,0),"")</f>
        <v>11131249</v>
      </c>
      <c r="C908" s="225" t="str">
        <f>IFERROR(VLOOKUP(A908,PLAN!B:AA,6,0),"")</f>
        <v>2331234-A-A</v>
      </c>
      <c r="D908" s="225" t="str">
        <f>IFERROR(VLOOKUP(A908,PLAN!B:AA,7,0),"")</f>
        <v>WAMS-180-16ST NOCE</v>
      </c>
      <c r="E908" s="225" t="str">
        <f>IFERROR(VLOOKUP(A908,PLAN!B:AA,4,0),"")</f>
        <v>1001930879</v>
      </c>
      <c r="F908" s="226">
        <f>IFERROR(VLOOKUP(A908,PLAN!B:AA,9,0),"")</f>
        <v>46249</v>
      </c>
      <c r="G908" s="225" t="str">
        <f>IFERROR(VLOOKUP(A908,PLAN!B:AA,10,0),"")</f>
        <v>0103582076</v>
      </c>
      <c r="H908" s="225" t="str">
        <f>IFERROR(VLOOKUP(A908,PLAN!B:AA,11,0),"")</f>
        <v>260729A20A</v>
      </c>
      <c r="I908" s="225">
        <f>IFERROR(VLOOKUP(A908,PLAN!B:AA,12,0),"")</f>
        <v>35</v>
      </c>
      <c r="J908" s="225" t="str">
        <f>IFERROR(VLOOKUP(A908,PLAN!B:AA,15,0),"")</f>
        <v>Oversea</v>
      </c>
      <c r="K908" s="225">
        <f>IFERROR(VLOOKUP(A908,PLAN!B:AA,23,0),"")</f>
        <v>0</v>
      </c>
      <c r="L908" s="227">
        <f>IFERROR(VLOOKUP(A908,PLAN!B:AA,24,0),"")</f>
        <v>0</v>
      </c>
      <c r="M908" s="225" t="str">
        <f>IFERROR(VLOOKUP(A908,PLAN!B:AA,3,0),"")</f>
        <v>1832355-A-C</v>
      </c>
      <c r="N908" s="225">
        <f>IFERROR(VLOOKUP(A908,PLAN!B:AA,2,0),"")</f>
        <v>12111081</v>
      </c>
      <c r="O908" s="290" t="s">
        <v>1231</v>
      </c>
      <c r="P908" s="257" t="s">
        <v>1232</v>
      </c>
      <c r="Q908" s="337">
        <f t="shared" ref="Q908:Q909" si="52">I908</f>
        <v>35</v>
      </c>
      <c r="R908" s="231" t="str">
        <f>IFERROR(VLOOKUP(P908,[6]Sheet1!$F:$I,4,),"")</f>
        <v>P101</v>
      </c>
      <c r="S908" s="232">
        <f>IFERROR(VLOOKUP(A908,PLAN!B:AA,19,0),"")</f>
        <v>46238</v>
      </c>
      <c r="T908" s="225" t="str">
        <f>IFERROR(VLOOKUP(A908,PLAN!B:AA,20,0),"")</f>
        <v>M7</v>
      </c>
      <c r="U908" s="233"/>
      <c r="V908" s="165"/>
      <c r="W908" s="234" t="str">
        <f>IFERROR(VLOOKUP(A908,PLAN!B:AB,21,),"")</f>
        <v>CAG</v>
      </c>
      <c r="X908" s="164"/>
      <c r="Y908" s="148" t="s">
        <v>3514</v>
      </c>
      <c r="Z908" s="338">
        <f>VLOOKUP(Y908,PLAN!B:AI,19,0)</f>
        <v>46238</v>
      </c>
    </row>
    <row r="909" spans="1:26" s="163" customFormat="1" ht="21.6" hidden="1" customHeight="1">
      <c r="A909" s="177" t="str">
        <f t="shared" si="51"/>
        <v>Aug15-21</v>
      </c>
      <c r="B909" s="225">
        <f>IFERROR(VLOOKUP(A909,PLAN!B:AA,5,0),"")</f>
        <v>11134336</v>
      </c>
      <c r="C909" s="225" t="str">
        <f>IFERROR(VLOOKUP(A909,PLAN!B:AA,6,0),"")</f>
        <v>2331162-A-A</v>
      </c>
      <c r="D909" s="225" t="str">
        <f>IFERROR(VLOOKUP(A909,PLAN!B:AA,7,0),"")</f>
        <v>WAIN-CKI-200-BA CE3</v>
      </c>
      <c r="E909" s="225" t="str">
        <f>IFERROR(VLOOKUP(A909,PLAN!B:AA,4,0),"")</f>
        <v>1001930880</v>
      </c>
      <c r="F909" s="226">
        <f>IFERROR(VLOOKUP(A909,PLAN!B:AA,9,0),"")</f>
        <v>46249</v>
      </c>
      <c r="G909" s="225" t="str">
        <f>IFERROR(VLOOKUP(A909,PLAN!B:AA,10,0),"")</f>
        <v>0103582077</v>
      </c>
      <c r="H909" s="225" t="str">
        <f>IFERROR(VLOOKUP(A909,PLAN!B:AA,11,0),"")</f>
        <v>260729A21A</v>
      </c>
      <c r="I909" s="225">
        <f>IFERROR(VLOOKUP(A909,PLAN!B:AA,12,0),"")</f>
        <v>50</v>
      </c>
      <c r="J909" s="225" t="str">
        <f>IFERROR(VLOOKUP(A909,PLAN!B:AA,15,0),"")</f>
        <v>Oversea</v>
      </c>
      <c r="K909" s="225">
        <f>IFERROR(VLOOKUP(A909,PLAN!B:AA,23,0),"")</f>
        <v>0</v>
      </c>
      <c r="L909" s="227">
        <f>IFERROR(VLOOKUP(A909,PLAN!B:AA,24,0),"")</f>
        <v>0</v>
      </c>
      <c r="M909" s="225" t="str">
        <f>IFERROR(VLOOKUP(A909,PLAN!B:AA,3,0),"")</f>
        <v>1832347-A-C</v>
      </c>
      <c r="N909" s="225">
        <f>IFERROR(VLOOKUP(A909,PLAN!B:AA,2,0),"")</f>
        <v>12114374</v>
      </c>
      <c r="O909" s="290" t="s">
        <v>1233</v>
      </c>
      <c r="P909" s="337" t="s">
        <v>1234</v>
      </c>
      <c r="Q909" s="337">
        <f t="shared" si="52"/>
        <v>50</v>
      </c>
      <c r="R909" s="231" t="str">
        <f>IFERROR(VLOOKUP(P909,[6]Sheet1!$F:$I,4,),"")</f>
        <v>P104</v>
      </c>
      <c r="S909" s="232">
        <f>IFERROR(VLOOKUP(A909,PLAN!B:AA,19,0),"")</f>
        <v>46238</v>
      </c>
      <c r="T909" s="225" t="str">
        <f>IFERROR(VLOOKUP(A909,PLAN!B:AA,20,0),"")</f>
        <v>M7</v>
      </c>
      <c r="U909" s="233"/>
      <c r="V909" s="165"/>
      <c r="W909" s="234" t="str">
        <f>IFERROR(VLOOKUP(A909,PLAN!B:AB,21,),"")</f>
        <v>CAG</v>
      </c>
      <c r="X909" s="164"/>
      <c r="Y909" s="148" t="s">
        <v>3515</v>
      </c>
      <c r="Z909" s="338">
        <f>VLOOKUP(Y909,PLAN!B:AI,19,0)</f>
        <v>46238</v>
      </c>
    </row>
    <row r="910" spans="1:26" s="163" customFormat="1" ht="21.6" hidden="1" customHeight="1">
      <c r="A910" s="177" t="str">
        <f t="shared" si="41"/>
        <v>Aug15-22</v>
      </c>
      <c r="B910" s="225">
        <f>IFERROR(VLOOKUP(A910,PLAN!B:AA,5,0),"")</f>
        <v>11134338</v>
      </c>
      <c r="C910" s="225" t="str">
        <f>IFERROR(VLOOKUP(A910,PLAN!B:AA,6,0),"")</f>
        <v>2331164-A-A</v>
      </c>
      <c r="D910" s="225" t="str">
        <f>IFERROR(VLOOKUP(A910,PLAN!B:AA,7,0),"")</f>
        <v>WAIN-CKI-18-200-BS CE3</v>
      </c>
      <c r="E910" s="225" t="str">
        <f>IFERROR(VLOOKUP(A910,PLAN!B:AA,4,0),"")</f>
        <v>1001930881</v>
      </c>
      <c r="F910" s="226">
        <f>IFERROR(VLOOKUP(A910,PLAN!B:AA,9,0),"")</f>
        <v>46249</v>
      </c>
      <c r="G910" s="225" t="str">
        <f>IFERROR(VLOOKUP(A910,PLAN!B:AA,10,0),"")</f>
        <v>0103582078</v>
      </c>
      <c r="H910" s="225" t="str">
        <f>IFERROR(VLOOKUP(A910,PLAN!B:AA,11,0),"")</f>
        <v>260729A22A</v>
      </c>
      <c r="I910" s="225">
        <f>IFERROR(VLOOKUP(A910,PLAN!B:AA,12,0),"")</f>
        <v>25</v>
      </c>
      <c r="J910" s="225" t="str">
        <f>IFERROR(VLOOKUP(A910,PLAN!B:AA,15,0),"")</f>
        <v>Oversea</v>
      </c>
      <c r="K910" s="225">
        <f>IFERROR(VLOOKUP(A910,PLAN!B:AA,23,0),"")</f>
        <v>0</v>
      </c>
      <c r="L910" s="227">
        <f>IFERROR(VLOOKUP(A910,PLAN!B:AA,24,0),"")</f>
        <v>0</v>
      </c>
      <c r="M910" s="225" t="str">
        <f>IFERROR(VLOOKUP(A910,PLAN!B:AA,3,0),"")</f>
        <v>1832176-A-C</v>
      </c>
      <c r="N910" s="225">
        <f>IFERROR(VLOOKUP(A910,PLAN!B:AA,2,0),"")</f>
        <v>12114378</v>
      </c>
      <c r="O910" s="290" t="s">
        <v>2867</v>
      </c>
      <c r="P910" s="337" t="s">
        <v>2868</v>
      </c>
      <c r="Q910" s="337">
        <f t="shared" ref="Q910:Q924" si="53">I910</f>
        <v>25</v>
      </c>
      <c r="R910" s="231" t="str">
        <f>IFERROR(VLOOKUP(P910,[6]Sheet1!$F:$I,4,),"")</f>
        <v>D1</v>
      </c>
      <c r="S910" s="232">
        <f>IFERROR(VLOOKUP(A910,PLAN!B:AA,19,0),"")</f>
        <v>46238</v>
      </c>
      <c r="T910" s="225" t="str">
        <f>IFERROR(VLOOKUP(A910,PLAN!B:AA,20,0),"")</f>
        <v>M7</v>
      </c>
      <c r="U910" s="233"/>
      <c r="V910" s="165"/>
      <c r="W910" s="234" t="str">
        <f>IFERROR(VLOOKUP(A910,PLAN!B:AB,21,),"")</f>
        <v>CAG</v>
      </c>
      <c r="X910" s="164"/>
      <c r="Y910" s="148" t="s">
        <v>3516</v>
      </c>
      <c r="Z910" s="338">
        <f>VLOOKUP(Y910,PLAN!B:AI,19,0)</f>
        <v>46238</v>
      </c>
    </row>
    <row r="911" spans="1:26" s="163" customFormat="1" ht="21.6" hidden="1" customHeight="1">
      <c r="A911" s="177" t="str">
        <f t="shared" si="41"/>
        <v>Aug15-23</v>
      </c>
      <c r="B911" s="225">
        <f>IFERROR(VLOOKUP(A911,PLAN!B:AA,5,0),"")</f>
        <v>11134340</v>
      </c>
      <c r="C911" s="225" t="str">
        <f>IFERROR(VLOOKUP(A911,PLAN!B:AA,6,0),"")</f>
        <v>2331156-A-A</v>
      </c>
      <c r="D911" s="225" t="str">
        <f>IFERROR(VLOOKUP(A911,PLAN!B:AA,7,0),"")</f>
        <v>AIN-CKI-200-B-SFT CE2</v>
      </c>
      <c r="E911" s="225" t="str">
        <f>IFERROR(VLOOKUP(A911,PLAN!B:AA,4,0),"")</f>
        <v>1001930882</v>
      </c>
      <c r="F911" s="226">
        <f>IFERROR(VLOOKUP(A911,PLAN!B:AA,9,0),"")</f>
        <v>46249</v>
      </c>
      <c r="G911" s="225" t="str">
        <f>IFERROR(VLOOKUP(A911,PLAN!B:AA,10,0),"")</f>
        <v>0103582079</v>
      </c>
      <c r="H911" s="225" t="str">
        <f>IFERROR(VLOOKUP(A911,PLAN!B:AA,11,0),"")</f>
        <v>260729A23A</v>
      </c>
      <c r="I911" s="225">
        <f>IFERROR(VLOOKUP(A911,PLAN!B:AA,12,0),"")</f>
        <v>30</v>
      </c>
      <c r="J911" s="225" t="str">
        <f>IFERROR(VLOOKUP(A911,PLAN!B:AA,15,0),"")</f>
        <v>Oversea</v>
      </c>
      <c r="K911" s="225">
        <f>IFERROR(VLOOKUP(A911,PLAN!B:AA,23,0),"")</f>
        <v>0</v>
      </c>
      <c r="L911" s="227">
        <f>IFERROR(VLOOKUP(A911,PLAN!B:AA,24,0),"")</f>
        <v>0</v>
      </c>
      <c r="M911" s="225" t="str">
        <f>IFERROR(VLOOKUP(A911,PLAN!B:AA,3,0),"")</f>
        <v>1832350-A-C</v>
      </c>
      <c r="N911" s="225">
        <f>IFERROR(VLOOKUP(A911,PLAN!B:AA,2,0),"")</f>
        <v>12114377</v>
      </c>
      <c r="O911" s="290" t="s">
        <v>2224</v>
      </c>
      <c r="P911" s="257" t="s">
        <v>2225</v>
      </c>
      <c r="Q911" s="337">
        <f t="shared" si="53"/>
        <v>30</v>
      </c>
      <c r="R911" s="231" t="str">
        <f>IFERROR(VLOOKUP(P911,[6]Sheet1!$F:$I,4,),"")</f>
        <v/>
      </c>
      <c r="S911" s="232">
        <f>IFERROR(VLOOKUP(A911,PLAN!B:AA,19,0),"")</f>
        <v>46238</v>
      </c>
      <c r="T911" s="225" t="str">
        <f>IFERROR(VLOOKUP(A911,PLAN!B:AA,20,0),"")</f>
        <v>M7</v>
      </c>
      <c r="U911" s="233"/>
      <c r="V911" s="165"/>
      <c r="W911" s="234" t="str">
        <f>IFERROR(VLOOKUP(A911,PLAN!B:AB,21,),"")</f>
        <v>CAG</v>
      </c>
      <c r="X911" s="164"/>
      <c r="Y911" s="148" t="s">
        <v>3517</v>
      </c>
      <c r="Z911" s="338">
        <f>VLOOKUP(Y911,PLAN!B:AI,19,0)</f>
        <v>46238</v>
      </c>
    </row>
    <row r="912" spans="1:26" s="163" customFormat="1" ht="21.6" hidden="1" customHeight="1">
      <c r="A912" s="177" t="str">
        <f t="shared" si="41"/>
        <v>Aug15-24</v>
      </c>
      <c r="B912" s="225">
        <f>IFERROR(VLOOKUP(A912,PLAN!B:AA,5,0),"")</f>
        <v>11134341</v>
      </c>
      <c r="C912" s="225" t="str">
        <f>IFERROR(VLOOKUP(A912,PLAN!B:AA,6,0),"")</f>
        <v>2331155-A-A</v>
      </c>
      <c r="D912" s="225" t="str">
        <f>IFERROR(VLOOKUP(A912,PLAN!B:AA,7,0),"")</f>
        <v>AIN-CKI-18-200-SFT CE2</v>
      </c>
      <c r="E912" s="225" t="str">
        <f>IFERROR(VLOOKUP(A912,PLAN!B:AA,4,0),"")</f>
        <v>1001930883</v>
      </c>
      <c r="F912" s="226">
        <f>IFERROR(VLOOKUP(A912,PLAN!B:AA,9,0),"")</f>
        <v>46249</v>
      </c>
      <c r="G912" s="225" t="str">
        <f>IFERROR(VLOOKUP(A912,PLAN!B:AA,10,0),"")</f>
        <v>0103582080</v>
      </c>
      <c r="H912" s="225" t="str">
        <f>IFERROR(VLOOKUP(A912,PLAN!B:AA,11,0),"")</f>
        <v>260729A24A</v>
      </c>
      <c r="I912" s="225">
        <f>IFERROR(VLOOKUP(A912,PLAN!B:AA,12,0),"")</f>
        <v>10</v>
      </c>
      <c r="J912" s="225" t="str">
        <f>IFERROR(VLOOKUP(A912,PLAN!B:AA,15,0),"")</f>
        <v>Oversea</v>
      </c>
      <c r="K912" s="225">
        <f>IFERROR(VLOOKUP(A912,PLAN!B:AA,23,0),"")</f>
        <v>0</v>
      </c>
      <c r="L912" s="227">
        <f>IFERROR(VLOOKUP(A912,PLAN!B:AA,24,0),"")</f>
        <v>0</v>
      </c>
      <c r="M912" s="225" t="str">
        <f>IFERROR(VLOOKUP(A912,PLAN!B:AA,3,0),"")</f>
        <v>1832376-A-C</v>
      </c>
      <c r="N912" s="225">
        <f>IFERROR(VLOOKUP(A912,PLAN!B:AA,2,0),"")</f>
        <v>12114379</v>
      </c>
      <c r="O912" s="228" t="s">
        <v>313</v>
      </c>
      <c r="P912" s="257" t="s">
        <v>314</v>
      </c>
      <c r="Q912" s="154">
        <v>4</v>
      </c>
      <c r="R912" s="231" t="str">
        <f>IFERROR(VLOOKUP(P912,[6]Sheet1!$F:$I,4,),"")</f>
        <v/>
      </c>
      <c r="S912" s="232">
        <f>IFERROR(VLOOKUP(A912,PLAN!B:AA,19,0),"")</f>
        <v>46238</v>
      </c>
      <c r="T912" s="225" t="str">
        <f>IFERROR(VLOOKUP(A912,PLAN!B:AA,20,0),"")</f>
        <v>M7</v>
      </c>
      <c r="U912" s="233"/>
      <c r="V912" s="165"/>
      <c r="W912" s="234" t="str">
        <f>IFERROR(VLOOKUP(A912,PLAN!B:AB,21,),"")</f>
        <v>CAG</v>
      </c>
      <c r="X912" s="164"/>
      <c r="Y912" s="148" t="s">
        <v>3518</v>
      </c>
      <c r="Z912" s="338">
        <f>VLOOKUP(Y912,PLAN!B:AI,19,0)</f>
        <v>46238</v>
      </c>
    </row>
    <row r="913" spans="1:26" s="163" customFormat="1" ht="21.6" hidden="1" customHeight="1">
      <c r="A913" s="177">
        <f t="shared" si="41"/>
        <v>0</v>
      </c>
      <c r="B913" s="225" t="str">
        <f>IFERROR(VLOOKUP(A913,PLAN!B:AA,5,0),"")</f>
        <v/>
      </c>
      <c r="C913" s="225" t="str">
        <f>IFERROR(VLOOKUP(A913,PLAN!B:AA,6,0),"")</f>
        <v/>
      </c>
      <c r="D913" s="225" t="str">
        <f>IFERROR(VLOOKUP(A913,PLAN!B:AA,7,0),"")</f>
        <v/>
      </c>
      <c r="E913" s="225" t="str">
        <f>IFERROR(VLOOKUP(A913,PLAN!B:AA,4,0),"")</f>
        <v/>
      </c>
      <c r="F913" s="226" t="str">
        <f>IFERROR(VLOOKUP(A913,PLAN!B:AA,9,0),"")</f>
        <v/>
      </c>
      <c r="G913" s="225" t="str">
        <f>IFERROR(VLOOKUP(A913,PLAN!B:AA,10,0),"")</f>
        <v/>
      </c>
      <c r="H913" s="225" t="str">
        <f>IFERROR(VLOOKUP(A913,PLAN!B:AA,11,0),"")</f>
        <v/>
      </c>
      <c r="I913" s="225" t="str">
        <f>IFERROR(VLOOKUP(A913,PLAN!B:AA,12,0),"")</f>
        <v/>
      </c>
      <c r="J913" s="225" t="str">
        <f>IFERROR(VLOOKUP(A913,PLAN!B:AA,15,0),"")</f>
        <v/>
      </c>
      <c r="K913" s="225" t="str">
        <f>IFERROR(VLOOKUP(A913,PLAN!B:AA,23,0),"")</f>
        <v/>
      </c>
      <c r="L913" s="227" t="str">
        <f>IFERROR(VLOOKUP(A913,PLAN!B:AA,24,0),"")</f>
        <v/>
      </c>
      <c r="M913" s="225" t="str">
        <f>IFERROR(VLOOKUP(A913,PLAN!B:AA,3,0),"")</f>
        <v/>
      </c>
      <c r="N913" s="225" t="str">
        <f>IFERROR(VLOOKUP(A913,PLAN!B:AA,2,0),"")</f>
        <v/>
      </c>
      <c r="O913" s="290" t="s">
        <v>3594</v>
      </c>
      <c r="P913" s="337" t="s">
        <v>3595</v>
      </c>
      <c r="Q913" s="154">
        <f>I912-Q912</f>
        <v>6</v>
      </c>
      <c r="R913" s="231" t="str">
        <f>IFERROR(VLOOKUP(P913,[6]Sheet1!$F:$I,4,),"")</f>
        <v>C5</v>
      </c>
      <c r="S913" s="232" t="str">
        <f>IFERROR(VLOOKUP(A913,PLAN!B:AA,19,0),"")</f>
        <v/>
      </c>
      <c r="T913" s="225" t="str">
        <f>IFERROR(VLOOKUP(A913,PLAN!B:AA,20,0),"")</f>
        <v/>
      </c>
      <c r="U913" s="233"/>
      <c r="V913" s="165"/>
      <c r="W913" s="234" t="s">
        <v>252</v>
      </c>
      <c r="X913" s="164"/>
      <c r="Y913" s="148"/>
      <c r="Z913" s="338">
        <v>46238</v>
      </c>
    </row>
    <row r="914" spans="1:26" s="163" customFormat="1" ht="21.6" hidden="1" customHeight="1">
      <c r="A914" s="177" t="str">
        <f t="shared" si="41"/>
        <v>Aug15-25</v>
      </c>
      <c r="B914" s="225">
        <f>IFERROR(VLOOKUP(A914,PLAN!B:AA,5,0),"")</f>
        <v>11127218</v>
      </c>
      <c r="C914" s="225" t="str">
        <f>IFERROR(VLOOKUP(A914,PLAN!B:AA,6,0),"")</f>
        <v>2131626-B-A</v>
      </c>
      <c r="D914" s="225" t="str">
        <f>IFERROR(VLOOKUP(A914,PLAN!B:AA,7,0),"")</f>
        <v>WAIN-CKI-200-BS NO CE</v>
      </c>
      <c r="E914" s="225" t="str">
        <f>IFERROR(VLOOKUP(A914,PLAN!B:AA,4,0),"")</f>
        <v>1001930884</v>
      </c>
      <c r="F914" s="226">
        <f>IFERROR(VLOOKUP(A914,PLAN!B:AA,9,0),"")</f>
        <v>46249</v>
      </c>
      <c r="G914" s="225" t="str">
        <f>IFERROR(VLOOKUP(A914,PLAN!B:AA,10,0),"")</f>
        <v>0103582081</v>
      </c>
      <c r="H914" s="225" t="str">
        <f>IFERROR(VLOOKUP(A914,PLAN!B:AA,11,0),"")</f>
        <v>260729A25A</v>
      </c>
      <c r="I914" s="225">
        <f>IFERROR(VLOOKUP(A914,PLAN!B:AA,12,0),"")</f>
        <v>5</v>
      </c>
      <c r="J914" s="225" t="str">
        <f>IFERROR(VLOOKUP(A914,PLAN!B:AA,15,0),"")</f>
        <v>Oversea</v>
      </c>
      <c r="K914" s="225">
        <f>IFERROR(VLOOKUP(A914,PLAN!B:AA,23,0),"")</f>
        <v>0</v>
      </c>
      <c r="L914" s="227">
        <f>IFERROR(VLOOKUP(A914,PLAN!B:AA,24,0),"")</f>
        <v>0</v>
      </c>
      <c r="M914" s="225" t="str">
        <f>IFERROR(VLOOKUP(A914,PLAN!B:AA,3,0),"")</f>
        <v>1832348-A-C</v>
      </c>
      <c r="N914" s="225">
        <f>IFERROR(VLOOKUP(A914,PLAN!B:AA,2,0),"")</f>
        <v>12114375</v>
      </c>
      <c r="O914" s="290" t="s">
        <v>2222</v>
      </c>
      <c r="P914" s="337" t="s">
        <v>2223</v>
      </c>
      <c r="Q914" s="337">
        <f t="shared" si="53"/>
        <v>5</v>
      </c>
      <c r="R914" s="231" t="str">
        <f>IFERROR(VLOOKUP(P914,[6]Sheet1!$F:$I,4,),"")</f>
        <v/>
      </c>
      <c r="S914" s="232">
        <f>IFERROR(VLOOKUP(A914,PLAN!B:AA,19,0),"")</f>
        <v>46238</v>
      </c>
      <c r="T914" s="225" t="str">
        <f>IFERROR(VLOOKUP(A914,PLAN!B:AA,20,0),"")</f>
        <v>M7</v>
      </c>
      <c r="U914" s="233"/>
      <c r="V914" s="165"/>
      <c r="W914" s="234" t="str">
        <f>IFERROR(VLOOKUP(A914,PLAN!B:AB,21,),"")</f>
        <v>CAG</v>
      </c>
      <c r="X914" s="164"/>
      <c r="Y914" s="148" t="s">
        <v>3519</v>
      </c>
      <c r="Z914" s="338">
        <f>VLOOKUP(Y914,PLAN!B:AI,19,0)</f>
        <v>46238</v>
      </c>
    </row>
    <row r="915" spans="1:26" s="163" customFormat="1" ht="21.6" hidden="1" customHeight="1">
      <c r="A915" s="177" t="str">
        <f t="shared" si="41"/>
        <v>Aug15-26</v>
      </c>
      <c r="B915" s="225">
        <f>IFERROR(VLOOKUP(A915,PLAN!B:AA,5,0),"")</f>
        <v>11127824</v>
      </c>
      <c r="C915" s="225" t="str">
        <f>IFERROR(VLOOKUP(A915,PLAN!B:AA,6,0),"")</f>
        <v>2131622-B-A</v>
      </c>
      <c r="D915" s="225" t="str">
        <f>IFERROR(VLOOKUP(A915,PLAN!B:AA,7,0),"")</f>
        <v>WAIN-CKI-008-200 NO CE</v>
      </c>
      <c r="E915" s="225" t="str">
        <f>IFERROR(VLOOKUP(A915,PLAN!B:AA,4,0),"")</f>
        <v>1001930885</v>
      </c>
      <c r="F915" s="226">
        <f>IFERROR(VLOOKUP(A915,PLAN!B:AA,9,0),"")</f>
        <v>46249</v>
      </c>
      <c r="G915" s="225" t="str">
        <f>IFERROR(VLOOKUP(A915,PLAN!B:AA,10,0),"")</f>
        <v>0103582082</v>
      </c>
      <c r="H915" s="225" t="str">
        <f>IFERROR(VLOOKUP(A915,PLAN!B:AA,11,0),"")</f>
        <v>260729A26A</v>
      </c>
      <c r="I915" s="225">
        <f>IFERROR(VLOOKUP(A915,PLAN!B:AA,12,0),"")</f>
        <v>15</v>
      </c>
      <c r="J915" s="225" t="str">
        <f>IFERROR(VLOOKUP(A915,PLAN!B:AA,15,0),"")</f>
        <v>Oversea</v>
      </c>
      <c r="K915" s="225">
        <f>IFERROR(VLOOKUP(A915,PLAN!B:AA,23,0),"")</f>
        <v>0</v>
      </c>
      <c r="L915" s="227">
        <f>IFERROR(VLOOKUP(A915,PLAN!B:AA,24,0),"")</f>
        <v>0</v>
      </c>
      <c r="M915" s="225" t="str">
        <f>IFERROR(VLOOKUP(A915,PLAN!B:AA,3,0),"")</f>
        <v>1832345-A-C</v>
      </c>
      <c r="N915" s="225">
        <f>IFERROR(VLOOKUP(A915,PLAN!B:AA,2,0),"")</f>
        <v>12114370</v>
      </c>
      <c r="O915" s="290" t="s">
        <v>1277</v>
      </c>
      <c r="P915" s="257" t="s">
        <v>1278</v>
      </c>
      <c r="Q915" s="337">
        <f t="shared" si="53"/>
        <v>15</v>
      </c>
      <c r="R915" s="231" t="str">
        <f>IFERROR(VLOOKUP(P915,[6]Sheet1!$F:$I,4,),"")</f>
        <v/>
      </c>
      <c r="S915" s="232">
        <f>IFERROR(VLOOKUP(A915,PLAN!B:AA,19,0),"")</f>
        <v>46238</v>
      </c>
      <c r="T915" s="225" t="str">
        <f>IFERROR(VLOOKUP(A915,PLAN!B:AA,20,0),"")</f>
        <v>M7</v>
      </c>
      <c r="U915" s="233"/>
      <c r="V915" s="165"/>
      <c r="W915" s="234" t="str">
        <f>IFERROR(VLOOKUP(A915,PLAN!B:AB,21,),"")</f>
        <v>CAG</v>
      </c>
      <c r="X915" s="164"/>
      <c r="Y915" s="148" t="s">
        <v>3520</v>
      </c>
      <c r="Z915" s="338">
        <f>VLOOKUP(Y915,PLAN!B:AI,19,0)</f>
        <v>46238</v>
      </c>
    </row>
    <row r="916" spans="1:26" s="163" customFormat="1" ht="21.6" hidden="1" customHeight="1">
      <c r="A916" s="177" t="str">
        <f t="shared" si="41"/>
        <v>Aug15-27</v>
      </c>
      <c r="B916" s="225">
        <f>IFERROR(VLOOKUP(A916,PLAN!B:AA,5,0),"")</f>
        <v>11131252</v>
      </c>
      <c r="C916" s="225" t="str">
        <f>IFERROR(VLOOKUP(A916,PLAN!B:AA,6,0),"")</f>
        <v>2331237-A-A</v>
      </c>
      <c r="D916" s="225" t="str">
        <f>IFERROR(VLOOKUP(A916,PLAN!B:AA,7,0),"")</f>
        <v>WAMS-180-16WA NOCE</v>
      </c>
      <c r="E916" s="225" t="str">
        <f>IFERROR(VLOOKUP(A916,PLAN!B:AA,4,0),"")</f>
        <v>1001930886</v>
      </c>
      <c r="F916" s="226">
        <f>IFERROR(VLOOKUP(A916,PLAN!B:AA,9,0),"")</f>
        <v>46249</v>
      </c>
      <c r="G916" s="225" t="str">
        <f>IFERROR(VLOOKUP(A916,PLAN!B:AA,10,0),"")</f>
        <v>0103582083</v>
      </c>
      <c r="H916" s="225" t="str">
        <f>IFERROR(VLOOKUP(A916,PLAN!B:AA,11,0),"")</f>
        <v>260729A27A</v>
      </c>
      <c r="I916" s="225">
        <f>IFERROR(VLOOKUP(A916,PLAN!B:AA,12,0),"")</f>
        <v>32</v>
      </c>
      <c r="J916" s="225" t="str">
        <f>IFERROR(VLOOKUP(A916,PLAN!B:AA,15,0),"")</f>
        <v>Oversea</v>
      </c>
      <c r="K916" s="225">
        <f>IFERROR(VLOOKUP(A916,PLAN!B:AA,23,0),"")</f>
        <v>0</v>
      </c>
      <c r="L916" s="227">
        <f>IFERROR(VLOOKUP(A916,PLAN!B:AA,24,0),"")</f>
        <v>0</v>
      </c>
      <c r="M916" s="225" t="str">
        <f>IFERROR(VLOOKUP(A916,PLAN!B:AA,3,0),"")</f>
        <v>1832357-A-C</v>
      </c>
      <c r="N916" s="225">
        <f>IFERROR(VLOOKUP(A916,PLAN!B:AA,2,0),"")</f>
        <v>12111083</v>
      </c>
      <c r="O916" s="290" t="s">
        <v>3316</v>
      </c>
      <c r="P916" s="257" t="s">
        <v>3317</v>
      </c>
      <c r="Q916" s="337">
        <f t="shared" si="53"/>
        <v>32</v>
      </c>
      <c r="R916" s="231" t="str">
        <f>IFERROR(VLOOKUP(P916,[6]Sheet1!$F:$I,4,),"")</f>
        <v/>
      </c>
      <c r="S916" s="232">
        <f>IFERROR(VLOOKUP(A916,PLAN!B:AA,19,0),"")</f>
        <v>46238</v>
      </c>
      <c r="T916" s="225" t="str">
        <f>IFERROR(VLOOKUP(A916,PLAN!B:AA,20,0),"")</f>
        <v>M7</v>
      </c>
      <c r="U916" s="233"/>
      <c r="V916" s="165"/>
      <c r="W916" s="234" t="str">
        <f>IFERROR(VLOOKUP(A916,PLAN!B:AB,21,),"")</f>
        <v>CAG</v>
      </c>
      <c r="X916" s="164"/>
      <c r="Y916" s="148" t="s">
        <v>3521</v>
      </c>
      <c r="Z916" s="338">
        <f>VLOOKUP(Y916,PLAN!B:AI,19,0)</f>
        <v>46238</v>
      </c>
    </row>
    <row r="917" spans="1:26" s="163" customFormat="1" ht="21.6" hidden="1" customHeight="1">
      <c r="A917" s="177" t="str">
        <f t="shared" si="41"/>
        <v>Aug15-28</v>
      </c>
      <c r="B917" s="225">
        <f>IFERROR(VLOOKUP(A917,PLAN!B:AA,5,0),"")</f>
        <v>11117129</v>
      </c>
      <c r="C917" s="225" t="str">
        <f>IFERROR(VLOOKUP(A917,PLAN!B:AA,6,0),"")</f>
        <v>2331087-0-AK</v>
      </c>
      <c r="D917" s="225" t="str">
        <f>IFERROR(VLOOKUP(A917,PLAN!B:AA,7,0),"")</f>
        <v>AG149001 CE3</v>
      </c>
      <c r="E917" s="225" t="str">
        <f>IFERROR(VLOOKUP(A917,PLAN!B:AA,4,0),"")</f>
        <v>1001930887</v>
      </c>
      <c r="F917" s="226">
        <f>IFERROR(VLOOKUP(A917,PLAN!B:AA,9,0),"")</f>
        <v>46249</v>
      </c>
      <c r="G917" s="225" t="str">
        <f>IFERROR(VLOOKUP(A917,PLAN!B:AA,10,0),"")</f>
        <v>0103582084</v>
      </c>
      <c r="H917" s="225" t="str">
        <f>IFERROR(VLOOKUP(A917,PLAN!B:AA,11,0),"")</f>
        <v>260729A28A</v>
      </c>
      <c r="I917" s="225">
        <f>IFERROR(VLOOKUP(A917,PLAN!B:AA,12,0),"")</f>
        <v>200</v>
      </c>
      <c r="J917" s="225" t="str">
        <f>IFERROR(VLOOKUP(A917,PLAN!B:AA,15,0),"")</f>
        <v>Oversea</v>
      </c>
      <c r="K917" s="225">
        <f>IFERROR(VLOOKUP(A917,PLAN!B:AA,23,0),"")</f>
        <v>0</v>
      </c>
      <c r="L917" s="227">
        <f>IFERROR(VLOOKUP(A917,PLAN!B:AA,24,0),"")</f>
        <v>0</v>
      </c>
      <c r="M917" s="225" t="str">
        <f>IFERROR(VLOOKUP(A917,PLAN!B:AA,3,0),"")</f>
        <v>1832373-0-CK</v>
      </c>
      <c r="N917" s="225">
        <f>IFERROR(VLOOKUP(A917,PLAN!B:AA,2,0),"")</f>
        <v>12001365</v>
      </c>
      <c r="O917" s="290" t="s">
        <v>1431</v>
      </c>
      <c r="P917" s="337" t="s">
        <v>1432</v>
      </c>
      <c r="Q917" s="154">
        <v>13</v>
      </c>
      <c r="R917" s="231" t="str">
        <f>IFERROR(VLOOKUP(P917,[6]Sheet1!$F:$I,4,),"")</f>
        <v/>
      </c>
      <c r="S917" s="232">
        <f>IFERROR(VLOOKUP(A917,PLAN!B:AA,19,0),"")</f>
        <v>46238</v>
      </c>
      <c r="T917" s="225" t="str">
        <f>IFERROR(VLOOKUP(A917,PLAN!B:AA,20,0),"")</f>
        <v>M7</v>
      </c>
      <c r="U917" s="233"/>
      <c r="V917" s="165"/>
      <c r="W917" s="234" t="str">
        <f>IFERROR(VLOOKUP(A917,PLAN!B:AB,21,),"")</f>
        <v>CAG</v>
      </c>
      <c r="X917" s="164"/>
      <c r="Y917" s="148" t="s">
        <v>3522</v>
      </c>
      <c r="Z917" s="338">
        <f>VLOOKUP(Y917,PLAN!B:AI,19,0)</f>
        <v>46238</v>
      </c>
    </row>
    <row r="918" spans="1:26" s="163" customFormat="1" ht="21.6" hidden="1" customHeight="1">
      <c r="A918" s="177">
        <f t="shared" si="41"/>
        <v>0</v>
      </c>
      <c r="B918" s="225" t="str">
        <f>IFERROR(VLOOKUP(A918,PLAN!B:AA,5,0),"")</f>
        <v/>
      </c>
      <c r="C918" s="225" t="str">
        <f>IFERROR(VLOOKUP(A918,PLAN!B:AA,6,0),"")</f>
        <v/>
      </c>
      <c r="D918" s="225" t="str">
        <f>IFERROR(VLOOKUP(A918,PLAN!B:AA,7,0),"")</f>
        <v/>
      </c>
      <c r="E918" s="225" t="str">
        <f>IFERROR(VLOOKUP(A918,PLAN!B:AA,4,0),"")</f>
        <v/>
      </c>
      <c r="F918" s="226" t="str">
        <f>IFERROR(VLOOKUP(A918,PLAN!B:AA,9,0),"")</f>
        <v/>
      </c>
      <c r="G918" s="225" t="str">
        <f>IFERROR(VLOOKUP(A918,PLAN!B:AA,10,0),"")</f>
        <v/>
      </c>
      <c r="H918" s="225" t="str">
        <f>IFERROR(VLOOKUP(A918,PLAN!B:AA,11,0),"")</f>
        <v/>
      </c>
      <c r="I918" s="225" t="str">
        <f>IFERROR(VLOOKUP(A918,PLAN!B:AA,12,0),"")</f>
        <v/>
      </c>
      <c r="J918" s="225" t="str">
        <f>IFERROR(VLOOKUP(A918,PLAN!B:AA,15,0),"")</f>
        <v/>
      </c>
      <c r="K918" s="225" t="str">
        <f>IFERROR(VLOOKUP(A918,PLAN!B:AA,23,0),"")</f>
        <v/>
      </c>
      <c r="L918" s="227" t="str">
        <f>IFERROR(VLOOKUP(A918,PLAN!B:AA,24,0),"")</f>
        <v/>
      </c>
      <c r="M918" s="225" t="str">
        <f>IFERROR(VLOOKUP(A918,PLAN!B:AA,3,0),"")</f>
        <v/>
      </c>
      <c r="N918" s="225" t="str">
        <f>IFERROR(VLOOKUP(A918,PLAN!B:AA,2,0),"")</f>
        <v/>
      </c>
      <c r="O918" s="290" t="s">
        <v>3596</v>
      </c>
      <c r="P918" s="337" t="s">
        <v>3597</v>
      </c>
      <c r="Q918" s="154">
        <f>I917-Q917</f>
        <v>187</v>
      </c>
      <c r="R918" s="231" t="str">
        <f>IFERROR(VLOOKUP(P918,[6]Sheet1!$F:$I,4,),"")</f>
        <v>C4</v>
      </c>
      <c r="S918" s="232" t="str">
        <f>IFERROR(VLOOKUP(A918,PLAN!B:AA,19,0),"")</f>
        <v/>
      </c>
      <c r="T918" s="225" t="str">
        <f>IFERROR(VLOOKUP(A918,PLAN!B:AA,20,0),"")</f>
        <v/>
      </c>
      <c r="U918" s="233"/>
      <c r="V918" s="165"/>
      <c r="W918" s="234" t="s">
        <v>252</v>
      </c>
      <c r="X918" s="164"/>
      <c r="Y918" s="148"/>
      <c r="Z918" s="338">
        <v>46238</v>
      </c>
    </row>
    <row r="919" spans="1:26" s="163" customFormat="1" ht="21.6" hidden="1" customHeight="1">
      <c r="A919" s="177" t="str">
        <f t="shared" si="41"/>
        <v>Aug15-29</v>
      </c>
      <c r="B919" s="225">
        <f>IFERROR(VLOOKUP(A919,PLAN!B:AA,5,0),"")</f>
        <v>11127217</v>
      </c>
      <c r="C919" s="225" t="str">
        <f>IFERROR(VLOOKUP(A919,PLAN!B:AA,6,0),"")</f>
        <v>2131625-B-A</v>
      </c>
      <c r="D919" s="225" t="str">
        <f>IFERROR(VLOOKUP(A919,PLAN!B:AA,7,0),"")</f>
        <v>WAIN-CKI-200-BA NOCE</v>
      </c>
      <c r="E919" s="225" t="str">
        <f>IFERROR(VLOOKUP(A919,PLAN!B:AA,4,0),"")</f>
        <v>1001930888</v>
      </c>
      <c r="F919" s="226">
        <f>IFERROR(VLOOKUP(A919,PLAN!B:AA,9,0),"")</f>
        <v>46249</v>
      </c>
      <c r="G919" s="225" t="str">
        <f>IFERROR(VLOOKUP(A919,PLAN!B:AA,10,0),"")</f>
        <v>0103582085</v>
      </c>
      <c r="H919" s="225" t="str">
        <f>IFERROR(VLOOKUP(A919,PLAN!B:AA,11,0),"")</f>
        <v>260729A29A</v>
      </c>
      <c r="I919" s="225">
        <f>IFERROR(VLOOKUP(A919,PLAN!B:AA,12,0),"")</f>
        <v>7</v>
      </c>
      <c r="J919" s="225" t="str">
        <f>IFERROR(VLOOKUP(A919,PLAN!B:AA,15,0),"")</f>
        <v>Oversea</v>
      </c>
      <c r="K919" s="225">
        <f>IFERROR(VLOOKUP(A919,PLAN!B:AA,23,0),"")</f>
        <v>0</v>
      </c>
      <c r="L919" s="227">
        <f>IFERROR(VLOOKUP(A919,PLAN!B:AA,24,0),"")</f>
        <v>0</v>
      </c>
      <c r="M919" s="225" t="str">
        <f>IFERROR(VLOOKUP(A919,PLAN!B:AA,3,0),"")</f>
        <v>1832347-A-C</v>
      </c>
      <c r="N919" s="225">
        <f>IFERROR(VLOOKUP(A919,PLAN!B:AA,2,0),"")</f>
        <v>12114374</v>
      </c>
      <c r="O919" s="290" t="s">
        <v>1233</v>
      </c>
      <c r="P919" s="337" t="s">
        <v>1234</v>
      </c>
      <c r="Q919" s="337">
        <f t="shared" si="53"/>
        <v>7</v>
      </c>
      <c r="R919" s="231" t="str">
        <f>IFERROR(VLOOKUP(P919,[6]Sheet1!$F:$I,4,),"")</f>
        <v>P104</v>
      </c>
      <c r="S919" s="232">
        <f>IFERROR(VLOOKUP(A919,PLAN!B:AA,19,0),"")</f>
        <v>46238</v>
      </c>
      <c r="T919" s="225" t="str">
        <f>IFERROR(VLOOKUP(A919,PLAN!B:AA,20,0),"")</f>
        <v>M7</v>
      </c>
      <c r="U919" s="233"/>
      <c r="V919" s="165"/>
      <c r="W919" s="234" t="str">
        <f>IFERROR(VLOOKUP(A919,PLAN!B:AB,21,),"")</f>
        <v>CAG</v>
      </c>
      <c r="X919" s="164"/>
      <c r="Y919" s="148" t="s">
        <v>3523</v>
      </c>
      <c r="Z919" s="338">
        <f>VLOOKUP(Y919,PLAN!B:AI,19,0)</f>
        <v>46238</v>
      </c>
    </row>
    <row r="920" spans="1:26" s="163" customFormat="1" ht="21.6" hidden="1" customHeight="1">
      <c r="A920" s="177" t="str">
        <f t="shared" si="41"/>
        <v>Aug15-30</v>
      </c>
      <c r="B920" s="225">
        <f>IFERROR(VLOOKUP(A920,PLAN!B:AA,5,0),"")</f>
        <v>11127219</v>
      </c>
      <c r="C920" s="225" t="str">
        <f>IFERROR(VLOOKUP(A920,PLAN!B:AA,6,0),"")</f>
        <v>2131627-B-A</v>
      </c>
      <c r="D920" s="225" t="str">
        <f>IFERROR(VLOOKUP(A920,PLAN!B:AA,7,0),"")</f>
        <v>WAIN-CKI-18-200-BS NO CE</v>
      </c>
      <c r="E920" s="225" t="str">
        <f>IFERROR(VLOOKUP(A920,PLAN!B:AA,4,0),"")</f>
        <v>1001930889</v>
      </c>
      <c r="F920" s="226">
        <f>IFERROR(VLOOKUP(A920,PLAN!B:AA,9,0),"")</f>
        <v>46249</v>
      </c>
      <c r="G920" s="225" t="str">
        <f>IFERROR(VLOOKUP(A920,PLAN!B:AA,10,0),"")</f>
        <v>0103582086</v>
      </c>
      <c r="H920" s="225" t="str">
        <f>IFERROR(VLOOKUP(A920,PLAN!B:AA,11,0),"")</f>
        <v>260729A30A</v>
      </c>
      <c r="I920" s="225">
        <f>IFERROR(VLOOKUP(A920,PLAN!B:AA,12,0),"")</f>
        <v>1</v>
      </c>
      <c r="J920" s="225" t="str">
        <f>IFERROR(VLOOKUP(A920,PLAN!B:AA,15,0),"")</f>
        <v>Oversea</v>
      </c>
      <c r="K920" s="225">
        <f>IFERROR(VLOOKUP(A920,PLAN!B:AA,23,0),"")</f>
        <v>0</v>
      </c>
      <c r="L920" s="227">
        <f>IFERROR(VLOOKUP(A920,PLAN!B:AA,24,0),"")</f>
        <v>0</v>
      </c>
      <c r="M920" s="225" t="str">
        <f>IFERROR(VLOOKUP(A920,PLAN!B:AA,3,0),"")</f>
        <v>1832176-A-C</v>
      </c>
      <c r="N920" s="225">
        <f>IFERROR(VLOOKUP(A920,PLAN!B:AA,2,0),"")</f>
        <v>12114378</v>
      </c>
      <c r="O920" s="290" t="s">
        <v>2867</v>
      </c>
      <c r="P920" s="337" t="s">
        <v>2868</v>
      </c>
      <c r="Q920" s="337">
        <f t="shared" si="53"/>
        <v>1</v>
      </c>
      <c r="R920" s="231" t="str">
        <f>IFERROR(VLOOKUP(P920,[6]Sheet1!$F:$I,4,),"")</f>
        <v>D1</v>
      </c>
      <c r="S920" s="232">
        <f>IFERROR(VLOOKUP(A920,PLAN!B:AA,19,0),"")</f>
        <v>46238</v>
      </c>
      <c r="T920" s="225" t="str">
        <f>IFERROR(VLOOKUP(A920,PLAN!B:AA,20,0),"")</f>
        <v>M7</v>
      </c>
      <c r="U920" s="233"/>
      <c r="V920" s="165"/>
      <c r="W920" s="234" t="str">
        <f>IFERROR(VLOOKUP(A920,PLAN!B:AB,21,),"")</f>
        <v>CAG</v>
      </c>
      <c r="X920" s="164"/>
      <c r="Y920" s="148" t="s">
        <v>3524</v>
      </c>
      <c r="Z920" s="338">
        <f>VLOOKUP(Y920,PLAN!B:AI,19,0)</f>
        <v>46238</v>
      </c>
    </row>
    <row r="921" spans="1:26" s="163" customFormat="1" ht="21.6" hidden="1" customHeight="1">
      <c r="A921" s="177" t="str">
        <f t="shared" si="41"/>
        <v>Aug15-31</v>
      </c>
      <c r="B921" s="225">
        <f>IFERROR(VLOOKUP(A921,PLAN!B:AA,5,0),"")</f>
        <v>11127822</v>
      </c>
      <c r="C921" s="225" t="str">
        <f>IFERROR(VLOOKUP(A921,PLAN!B:AA,6,0),"")</f>
        <v>2131620-B-A</v>
      </c>
      <c r="D921" s="225" t="str">
        <f>IFERROR(VLOOKUP(A921,PLAN!B:AA,7,0),"")</f>
        <v>WAIN-CKI-10-200 NO CE</v>
      </c>
      <c r="E921" s="225" t="str">
        <f>IFERROR(VLOOKUP(A921,PLAN!B:AA,4,0),"")</f>
        <v>1001930890</v>
      </c>
      <c r="F921" s="226">
        <f>IFERROR(VLOOKUP(A921,PLAN!B:AA,9,0),"")</f>
        <v>46249</v>
      </c>
      <c r="G921" s="225" t="str">
        <f>IFERROR(VLOOKUP(A921,PLAN!B:AA,10,0),"")</f>
        <v>0103582087</v>
      </c>
      <c r="H921" s="225" t="str">
        <f>IFERROR(VLOOKUP(A921,PLAN!B:AA,11,0),"")</f>
        <v>260729A31A</v>
      </c>
      <c r="I921" s="225">
        <f>IFERROR(VLOOKUP(A921,PLAN!B:AA,12,0),"")</f>
        <v>20</v>
      </c>
      <c r="J921" s="225" t="str">
        <f>IFERROR(VLOOKUP(A921,PLAN!B:AA,15,0),"")</f>
        <v>Oversea</v>
      </c>
      <c r="K921" s="225">
        <f>IFERROR(VLOOKUP(A921,PLAN!B:AA,23,0),"")</f>
        <v>0</v>
      </c>
      <c r="L921" s="227">
        <f>IFERROR(VLOOKUP(A921,PLAN!B:AA,24,0),"")</f>
        <v>0</v>
      </c>
      <c r="M921" s="225" t="str">
        <f>IFERROR(VLOOKUP(A921,PLAN!B:AA,3,0),"")</f>
        <v>1832343-A-C</v>
      </c>
      <c r="N921" s="225">
        <f>IFERROR(VLOOKUP(A921,PLAN!B:AA,2,0),"")</f>
        <v>12114368</v>
      </c>
      <c r="O921" s="290" t="s">
        <v>863</v>
      </c>
      <c r="P921" s="337" t="s">
        <v>864</v>
      </c>
      <c r="Q921" s="337">
        <f t="shared" si="53"/>
        <v>20</v>
      </c>
      <c r="R921" s="231" t="str">
        <f>IFERROR(VLOOKUP(P921,[6]Sheet1!$F:$I,4,),"")</f>
        <v/>
      </c>
      <c r="S921" s="232">
        <f>IFERROR(VLOOKUP(A921,PLAN!B:AA,19,0),"")</f>
        <v>46238</v>
      </c>
      <c r="T921" s="225" t="str">
        <f>IFERROR(VLOOKUP(A921,PLAN!B:AA,20,0),"")</f>
        <v>M7</v>
      </c>
      <c r="U921" s="233"/>
      <c r="V921" s="165"/>
      <c r="W921" s="234" t="str">
        <f>IFERROR(VLOOKUP(A921,PLAN!B:AB,21,),"")</f>
        <v>CAG</v>
      </c>
      <c r="X921" s="164"/>
      <c r="Y921" s="148" t="s">
        <v>3525</v>
      </c>
      <c r="Z921" s="338">
        <f>VLOOKUP(Y921,PLAN!B:AI,19,0)</f>
        <v>46238</v>
      </c>
    </row>
    <row r="922" spans="1:26" s="163" customFormat="1" ht="21.6" hidden="1" customHeight="1">
      <c r="A922" s="177" t="str">
        <f t="shared" si="41"/>
        <v>Aug15-32</v>
      </c>
      <c r="B922" s="225">
        <f>IFERROR(VLOOKUP(A922,PLAN!B:AA,5,0),"")</f>
        <v>11131245</v>
      </c>
      <c r="C922" s="225" t="str">
        <f>IFERROR(VLOOKUP(A922,PLAN!B:AA,6,0),"")</f>
        <v>2331230-A-A</v>
      </c>
      <c r="D922" s="225" t="str">
        <f>IFERROR(VLOOKUP(A922,PLAN!B:AA,7,0),"")</f>
        <v>WAMS-165-1645 NO CE</v>
      </c>
      <c r="E922" s="225" t="str">
        <f>IFERROR(VLOOKUP(A922,PLAN!B:AA,4,0),"")</f>
        <v>1001930891</v>
      </c>
      <c r="F922" s="226">
        <f>IFERROR(VLOOKUP(A922,PLAN!B:AA,9,0),"")</f>
        <v>46249</v>
      </c>
      <c r="G922" s="225" t="str">
        <f>IFERROR(VLOOKUP(A922,PLAN!B:AA,10,0),"")</f>
        <v>0103582088</v>
      </c>
      <c r="H922" s="225" t="str">
        <f>IFERROR(VLOOKUP(A922,PLAN!B:AA,11,0),"")</f>
        <v>260729A32A</v>
      </c>
      <c r="I922" s="225">
        <f>IFERROR(VLOOKUP(A922,PLAN!B:AA,12,0),"")</f>
        <v>42</v>
      </c>
      <c r="J922" s="225" t="str">
        <f>IFERROR(VLOOKUP(A922,PLAN!B:AA,15,0),"")</f>
        <v>Oversea</v>
      </c>
      <c r="K922" s="225">
        <f>IFERROR(VLOOKUP(A922,PLAN!B:AA,23,0),"")</f>
        <v>0</v>
      </c>
      <c r="L922" s="227">
        <f>IFERROR(VLOOKUP(A922,PLAN!B:AA,24,0),"")</f>
        <v>0</v>
      </c>
      <c r="M922" s="225" t="str">
        <f>IFERROR(VLOOKUP(A922,PLAN!B:AA,3,0),"")</f>
        <v>1832354-A-C</v>
      </c>
      <c r="N922" s="225">
        <f>IFERROR(VLOOKUP(A922,PLAN!B:AA,2,0),"")</f>
        <v>12111080</v>
      </c>
      <c r="O922" s="290" t="s">
        <v>2461</v>
      </c>
      <c r="P922" s="257" t="s">
        <v>2462</v>
      </c>
      <c r="Q922" s="337">
        <f t="shared" si="53"/>
        <v>42</v>
      </c>
      <c r="R922" s="231" t="str">
        <f>IFERROR(VLOOKUP(P922,[6]Sheet1!$F:$I,4,),"")</f>
        <v>E3</v>
      </c>
      <c r="S922" s="232">
        <f>IFERROR(VLOOKUP(A922,PLAN!B:AA,19,0),"")</f>
        <v>46238</v>
      </c>
      <c r="T922" s="225" t="str">
        <f>IFERROR(VLOOKUP(A922,PLAN!B:AA,20,0),"")</f>
        <v>M7</v>
      </c>
      <c r="U922" s="233"/>
      <c r="V922" s="165"/>
      <c r="W922" s="234" t="str">
        <f>IFERROR(VLOOKUP(A922,PLAN!B:AB,21,),"")</f>
        <v>CAG</v>
      </c>
      <c r="X922" s="164"/>
      <c r="Y922" s="148" t="s">
        <v>3526</v>
      </c>
      <c r="Z922" s="338">
        <f>VLOOKUP(Y922,PLAN!B:AI,19,0)</f>
        <v>46238</v>
      </c>
    </row>
    <row r="923" spans="1:26" s="163" customFormat="1" ht="21.6" hidden="1" customHeight="1">
      <c r="A923" s="177" t="str">
        <f t="shared" si="41"/>
        <v>Aug15-33</v>
      </c>
      <c r="B923" s="225">
        <f>IFERROR(VLOOKUP(A923,PLAN!B:AA,5,0),"")</f>
        <v>11132203</v>
      </c>
      <c r="C923" s="225" t="str">
        <f>IFERROR(VLOOKUP(A923,PLAN!B:AA,6,0),"")</f>
        <v>2131630-B-A</v>
      </c>
      <c r="D923" s="225" t="str">
        <f>IFERROR(VLOOKUP(A923,PLAN!B:AA,7,0),"")</f>
        <v>AIN-CKX-10-200-R NO CE</v>
      </c>
      <c r="E923" s="225" t="str">
        <f>IFERROR(VLOOKUP(A923,PLAN!B:AA,4,0),"")</f>
        <v>1001930892</v>
      </c>
      <c r="F923" s="226">
        <f>IFERROR(VLOOKUP(A923,PLAN!B:AA,9,0),"")</f>
        <v>46249</v>
      </c>
      <c r="G923" s="225" t="str">
        <f>IFERROR(VLOOKUP(A923,PLAN!B:AA,10,0),"")</f>
        <v>0103582089</v>
      </c>
      <c r="H923" s="225" t="str">
        <f>IFERROR(VLOOKUP(A923,PLAN!B:AA,11,0),"")</f>
        <v>260729A33A</v>
      </c>
      <c r="I923" s="225">
        <f>IFERROR(VLOOKUP(A923,PLAN!B:AA,12,0),"")</f>
        <v>12</v>
      </c>
      <c r="J923" s="225" t="str">
        <f>IFERROR(VLOOKUP(A923,PLAN!B:AA,15,0),"")</f>
        <v>Oversea</v>
      </c>
      <c r="K923" s="225">
        <f>IFERROR(VLOOKUP(A923,PLAN!B:AA,23,0),"")</f>
        <v>0</v>
      </c>
      <c r="L923" s="227">
        <f>IFERROR(VLOOKUP(A923,PLAN!B:AA,24,0),"")</f>
        <v>0</v>
      </c>
      <c r="M923" s="225" t="str">
        <f>IFERROR(VLOOKUP(A923,PLAN!B:AA,3,0),"")</f>
        <v>1932434-A-C</v>
      </c>
      <c r="N923" s="225">
        <f>IFERROR(VLOOKUP(A923,PLAN!B:AA,2,0),"")</f>
        <v>12114380</v>
      </c>
      <c r="O923" s="335" t="s">
        <v>2865</v>
      </c>
      <c r="P923" s="336" t="s">
        <v>2866</v>
      </c>
      <c r="Q923" s="336">
        <f t="shared" si="53"/>
        <v>12</v>
      </c>
      <c r="R923" s="231" t="str">
        <f>IFERROR(VLOOKUP(P923,[6]Sheet1!$F:$I,4,),"")</f>
        <v/>
      </c>
      <c r="S923" s="232">
        <f>IFERROR(VLOOKUP(A923,PLAN!B:AA,19,0),"")</f>
        <v>46238</v>
      </c>
      <c r="T923" s="225" t="str">
        <f>IFERROR(VLOOKUP(A923,PLAN!B:AA,20,0),"")</f>
        <v>M7</v>
      </c>
      <c r="U923" s="233"/>
      <c r="V923" s="165"/>
      <c r="W923" s="234" t="str">
        <f>IFERROR(VLOOKUP(A923,PLAN!B:AB,21,),"")</f>
        <v>CAG</v>
      </c>
      <c r="X923" s="164"/>
      <c r="Y923" s="148" t="s">
        <v>3527</v>
      </c>
      <c r="Z923" s="338">
        <f>VLOOKUP(Y923,PLAN!B:AI,19,0)</f>
        <v>46238</v>
      </c>
    </row>
    <row r="924" spans="1:26" s="163" customFormat="1" ht="21.6" hidden="1" customHeight="1">
      <c r="A924" s="177" t="str">
        <f t="shared" si="41"/>
        <v>Aug15-34</v>
      </c>
      <c r="B924" s="225">
        <f>IFERROR(VLOOKUP(A924,PLAN!B:AA,5,0),"")</f>
        <v>11127220</v>
      </c>
      <c r="C924" s="225" t="str">
        <f>IFERROR(VLOOKUP(A924,PLAN!B:AA,6,0),"")</f>
        <v>2131628-B-A</v>
      </c>
      <c r="D924" s="225" t="str">
        <f>IFERROR(VLOOKUP(A924,PLAN!B:AA,7,0),"")</f>
        <v>AIN-CKI-200-B-SFT NO CE</v>
      </c>
      <c r="E924" s="225" t="str">
        <f>IFERROR(VLOOKUP(A924,PLAN!B:AA,4,0),"")</f>
        <v>1001930893</v>
      </c>
      <c r="F924" s="226">
        <f>IFERROR(VLOOKUP(A924,PLAN!B:AA,9,0),"")</f>
        <v>46249</v>
      </c>
      <c r="G924" s="225" t="str">
        <f>IFERROR(VLOOKUP(A924,PLAN!B:AA,10,0),"")</f>
        <v>0103582090</v>
      </c>
      <c r="H924" s="225" t="str">
        <f>IFERROR(VLOOKUP(A924,PLAN!B:AA,11,0),"")</f>
        <v>260729A34A</v>
      </c>
      <c r="I924" s="225">
        <f>IFERROR(VLOOKUP(A924,PLAN!B:AA,12,0),"")</f>
        <v>20</v>
      </c>
      <c r="J924" s="225" t="str">
        <f>IFERROR(VLOOKUP(A924,PLAN!B:AA,15,0),"")</f>
        <v>Oversea</v>
      </c>
      <c r="K924" s="225">
        <f>IFERROR(VLOOKUP(A924,PLAN!B:AA,23,0),"")</f>
        <v>0</v>
      </c>
      <c r="L924" s="227">
        <f>IFERROR(VLOOKUP(A924,PLAN!B:AA,24,0),"")</f>
        <v>0</v>
      </c>
      <c r="M924" s="225" t="str">
        <f>IFERROR(VLOOKUP(A924,PLAN!B:AA,3,0),"")</f>
        <v>1832350-A-C</v>
      </c>
      <c r="N924" s="225">
        <f>IFERROR(VLOOKUP(A924,PLAN!B:AA,2,0),"")</f>
        <v>12114377</v>
      </c>
      <c r="O924" s="290" t="s">
        <v>2224</v>
      </c>
      <c r="P924" s="257" t="s">
        <v>2225</v>
      </c>
      <c r="Q924" s="337">
        <f t="shared" si="53"/>
        <v>20</v>
      </c>
      <c r="R924" s="231" t="str">
        <f>IFERROR(VLOOKUP(P924,[6]Sheet1!$F:$I,4,),"")</f>
        <v/>
      </c>
      <c r="S924" s="232">
        <f>IFERROR(VLOOKUP(A924,PLAN!B:AA,19,0),"")</f>
        <v>46238</v>
      </c>
      <c r="T924" s="225" t="str">
        <f>IFERROR(VLOOKUP(A924,PLAN!B:AA,20,0),"")</f>
        <v>M7</v>
      </c>
      <c r="U924" s="233"/>
      <c r="V924" s="165"/>
      <c r="W924" s="234" t="str">
        <f>IFERROR(VLOOKUP(A924,PLAN!B:AB,21,),"")</f>
        <v>CAG</v>
      </c>
      <c r="X924" s="164"/>
      <c r="Y924" s="148" t="s">
        <v>3528</v>
      </c>
      <c r="Z924" s="338">
        <f>VLOOKUP(Y924,PLAN!B:AI,19,0)</f>
        <v>46238</v>
      </c>
    </row>
    <row r="925" spans="1:26" s="163" customFormat="1" ht="21.6" hidden="1" customHeight="1">
      <c r="A925" s="177" t="str">
        <f t="shared" ref="A925:A929" si="54">Y925</f>
        <v>Aug15-37</v>
      </c>
      <c r="B925" s="225">
        <f>IFERROR(VLOOKUP(A925,PLAN!B:AA,5,0),"")</f>
        <v>11126837</v>
      </c>
      <c r="C925" s="225" t="str">
        <f>IFERROR(VLOOKUP(A925,PLAN!B:AA,6,0),"")</f>
        <v>2131721-C-AK</v>
      </c>
      <c r="D925" s="225" t="str">
        <f>IFERROR(VLOOKUP(A925,PLAN!B:AA,7,0),"")</f>
        <v>APW14R009S NOCE</v>
      </c>
      <c r="E925" s="225" t="str">
        <f>IFERROR(VLOOKUP(A925,PLAN!B:AA,4,0),"")</f>
        <v>1001930930</v>
      </c>
      <c r="F925" s="226">
        <f>IFERROR(VLOOKUP(A925,PLAN!B:AA,9,0),"")</f>
        <v>46249</v>
      </c>
      <c r="G925" s="225" t="str">
        <f>IFERROR(VLOOKUP(A925,PLAN!B:AA,10,0),"")</f>
        <v>0103582386</v>
      </c>
      <c r="H925" s="225" t="str">
        <f>IFERROR(VLOOKUP(A925,PLAN!B:AA,11,0),"")</f>
        <v>260729A37A</v>
      </c>
      <c r="I925" s="225">
        <f>IFERROR(VLOOKUP(A925,PLAN!B:AA,12,0),"")</f>
        <v>100</v>
      </c>
      <c r="J925" s="225" t="str">
        <f>IFERROR(VLOOKUP(A925,PLAN!B:AA,15,0),"")</f>
        <v>Oversea</v>
      </c>
      <c r="K925" s="225">
        <f>IFERROR(VLOOKUP(A925,PLAN!B:AA,23,0),"")</f>
        <v>0</v>
      </c>
      <c r="L925" s="227">
        <f>IFERROR(VLOOKUP(A925,PLAN!B:AA,24,0),"")</f>
        <v>0</v>
      </c>
      <c r="M925" s="225" t="str">
        <f>IFERROR(VLOOKUP(A925,PLAN!B:AA,3,0),"")</f>
        <v>1832327-A-CK</v>
      </c>
      <c r="N925" s="225">
        <f>IFERROR(VLOOKUP(A925,PLAN!B:AA,2,0),"")</f>
        <v>12110579</v>
      </c>
      <c r="O925" s="290" t="s">
        <v>1107</v>
      </c>
      <c r="P925" s="337" t="s">
        <v>1108</v>
      </c>
      <c r="Q925" s="337">
        <f>I925</f>
        <v>100</v>
      </c>
      <c r="R925" s="231" t="str">
        <f>IFERROR(VLOOKUP(P925,[6]Sheet1!$F:$I,4,),"")</f>
        <v>E4</v>
      </c>
      <c r="S925" s="232">
        <f>IFERROR(VLOOKUP(A925,PLAN!B:AA,19,0),"")</f>
        <v>46238</v>
      </c>
      <c r="T925" s="225" t="str">
        <f>IFERROR(VLOOKUP(A925,PLAN!B:AA,20,0),"")</f>
        <v>M7</v>
      </c>
      <c r="U925" s="233"/>
      <c r="V925" s="165"/>
      <c r="W925" s="234" t="str">
        <f>IFERROR(VLOOKUP(A925,PLAN!B:AB,21,),"")</f>
        <v>CAG</v>
      </c>
      <c r="X925" s="164"/>
      <c r="Y925" s="148" t="s">
        <v>3630</v>
      </c>
      <c r="Z925" s="338">
        <f>VLOOKUP(Y925,PLAN!B:AI,19,0)</f>
        <v>46238</v>
      </c>
    </row>
    <row r="926" spans="1:26" s="163" customFormat="1" ht="21.6" hidden="1" customHeight="1">
      <c r="A926" s="177" t="str">
        <f t="shared" si="54"/>
        <v>Aug15-38</v>
      </c>
      <c r="B926" s="225">
        <f>IFERROR(VLOOKUP(A926,PLAN!B:AA,5,0),"")</f>
        <v>11127218</v>
      </c>
      <c r="C926" s="225" t="str">
        <f>IFERROR(VLOOKUP(A926,PLAN!B:AA,6,0),"")</f>
        <v>2131626-B-A</v>
      </c>
      <c r="D926" s="225" t="str">
        <f>IFERROR(VLOOKUP(A926,PLAN!B:AA,7,0),"")</f>
        <v>WAIN-CKI-200-BS NO CE</v>
      </c>
      <c r="E926" s="225" t="str">
        <f>IFERROR(VLOOKUP(A926,PLAN!B:AA,4,0),"")</f>
        <v>1001930931</v>
      </c>
      <c r="F926" s="226">
        <f>IFERROR(VLOOKUP(A926,PLAN!B:AA,9,0),"")</f>
        <v>46249</v>
      </c>
      <c r="G926" s="225" t="str">
        <f>IFERROR(VLOOKUP(A926,PLAN!B:AA,10,0),"")</f>
        <v>0103582387</v>
      </c>
      <c r="H926" s="225" t="str">
        <f>IFERROR(VLOOKUP(A926,PLAN!B:AA,11,0),"")</f>
        <v>260729A38A</v>
      </c>
      <c r="I926" s="225">
        <f>IFERROR(VLOOKUP(A926,PLAN!B:AA,12,0),"")</f>
        <v>210</v>
      </c>
      <c r="J926" s="225" t="str">
        <f>IFERROR(VLOOKUP(A926,PLAN!B:AA,15,0),"")</f>
        <v>Oversea</v>
      </c>
      <c r="K926" s="225">
        <f>IFERROR(VLOOKUP(A926,PLAN!B:AA,23,0),"")</f>
        <v>0</v>
      </c>
      <c r="L926" s="227">
        <f>IFERROR(VLOOKUP(A926,PLAN!B:AA,24,0),"")</f>
        <v>0</v>
      </c>
      <c r="M926" s="225" t="str">
        <f>IFERROR(VLOOKUP(A926,PLAN!B:AA,3,0),"")</f>
        <v>1832348-A-C</v>
      </c>
      <c r="N926" s="225">
        <f>IFERROR(VLOOKUP(A926,PLAN!B:AA,2,0),"")</f>
        <v>12114375</v>
      </c>
      <c r="O926" s="290" t="s">
        <v>2222</v>
      </c>
      <c r="P926" s="337" t="s">
        <v>2223</v>
      </c>
      <c r="Q926" s="154">
        <v>166</v>
      </c>
      <c r="R926" s="231" t="str">
        <f>IFERROR(VLOOKUP(P926,[6]Sheet1!$F:$I,4,),"")</f>
        <v/>
      </c>
      <c r="S926" s="232">
        <f>IFERROR(VLOOKUP(A926,PLAN!B:AA,19,0),"")</f>
        <v>46238</v>
      </c>
      <c r="T926" s="225" t="str">
        <f>IFERROR(VLOOKUP(A926,PLAN!B:AA,20,0),"")</f>
        <v>M7</v>
      </c>
      <c r="U926" s="233"/>
      <c r="V926" s="165"/>
      <c r="W926" s="234" t="str">
        <f>IFERROR(VLOOKUP(A926,PLAN!B:AB,21,),"")</f>
        <v>CAG</v>
      </c>
      <c r="X926" s="164"/>
      <c r="Y926" s="148" t="s">
        <v>3631</v>
      </c>
      <c r="Z926" s="338">
        <f>VLOOKUP(Y926,PLAN!B:AI,19,0)</f>
        <v>46238</v>
      </c>
    </row>
    <row r="927" spans="1:26" s="163" customFormat="1" ht="21.6" hidden="1" customHeight="1">
      <c r="A927" s="177">
        <f t="shared" si="54"/>
        <v>0</v>
      </c>
      <c r="B927" s="225" t="str">
        <f>IFERROR(VLOOKUP(A927,PLAN!B:AA,5,0),"")</f>
        <v/>
      </c>
      <c r="C927" s="225" t="str">
        <f>IFERROR(VLOOKUP(A927,PLAN!B:AA,6,0),"")</f>
        <v/>
      </c>
      <c r="D927" s="225" t="str">
        <f>IFERROR(VLOOKUP(A927,PLAN!B:AA,7,0),"")</f>
        <v/>
      </c>
      <c r="E927" s="225" t="str">
        <f>IFERROR(VLOOKUP(A927,PLAN!B:AA,4,0),"")</f>
        <v/>
      </c>
      <c r="F927" s="226" t="str">
        <f>IFERROR(VLOOKUP(A927,PLAN!B:AA,9,0),"")</f>
        <v/>
      </c>
      <c r="G927" s="225" t="str">
        <f>IFERROR(VLOOKUP(A927,PLAN!B:AA,10,0),"")</f>
        <v/>
      </c>
      <c r="H927" s="225" t="str">
        <f>IFERROR(VLOOKUP(A927,PLAN!B:AA,11,0),"")</f>
        <v/>
      </c>
      <c r="I927" s="225" t="str">
        <f>IFERROR(VLOOKUP(A927,PLAN!B:AA,12,0),"")</f>
        <v/>
      </c>
      <c r="J927" s="225" t="str">
        <f>IFERROR(VLOOKUP(A927,PLAN!B:AA,15,0),"")</f>
        <v/>
      </c>
      <c r="K927" s="225" t="str">
        <f>IFERROR(VLOOKUP(A927,PLAN!B:AA,23,0),"")</f>
        <v/>
      </c>
      <c r="L927" s="227" t="str">
        <f>IFERROR(VLOOKUP(A927,PLAN!B:AA,24,0),"")</f>
        <v/>
      </c>
      <c r="M927" s="225" t="str">
        <f>IFERROR(VLOOKUP(A927,PLAN!B:AA,3,0),"")</f>
        <v/>
      </c>
      <c r="N927" s="225" t="str">
        <f>IFERROR(VLOOKUP(A927,PLAN!B:AA,2,0),"")</f>
        <v/>
      </c>
      <c r="O927" s="290" t="s">
        <v>3636</v>
      </c>
      <c r="P927" s="257" t="s">
        <v>3637</v>
      </c>
      <c r="Q927" s="154">
        <f>I926-Q926</f>
        <v>44</v>
      </c>
      <c r="R927" s="231" t="str">
        <f>IFERROR(VLOOKUP(P927,[6]Sheet1!$F:$I,4,),"")</f>
        <v/>
      </c>
      <c r="S927" s="232" t="str">
        <f>IFERROR(VLOOKUP(A927,PLAN!B:AA,19,0),"")</f>
        <v/>
      </c>
      <c r="T927" s="225" t="str">
        <f>IFERROR(VLOOKUP(A927,PLAN!B:AA,20,0),"")</f>
        <v/>
      </c>
      <c r="U927" s="233"/>
      <c r="V927" s="165"/>
      <c r="W927" s="234" t="s">
        <v>252</v>
      </c>
      <c r="X927" s="164"/>
      <c r="Y927" s="148"/>
      <c r="Z927" s="338">
        <v>46238</v>
      </c>
    </row>
    <row r="928" spans="1:26" s="163" customFormat="1" ht="21.6" hidden="1" customHeight="1">
      <c r="A928" s="177" t="str">
        <f t="shared" si="54"/>
        <v>Aug15-40</v>
      </c>
      <c r="B928" s="225">
        <f>IFERROR(VLOOKUP(A928,PLAN!B:AA,5,0),"")</f>
        <v>11117107</v>
      </c>
      <c r="C928" s="225" t="str">
        <f>IFERROR(VLOOKUP(A928,PLAN!B:AA,6,0),"")</f>
        <v>2331065-0-A</v>
      </c>
      <c r="D928" s="225" t="str">
        <f>IFERROR(VLOOKUP(A928,PLAN!B:AA,7,0),"")</f>
        <v>AHW10S302S CE4</v>
      </c>
      <c r="E928" s="225" t="str">
        <f>IFERROR(VLOOKUP(A928,PLAN!B:AA,4,0),"")</f>
        <v>1001930933</v>
      </c>
      <c r="F928" s="226">
        <f>IFERROR(VLOOKUP(A928,PLAN!B:AA,9,0),"")</f>
        <v>46249</v>
      </c>
      <c r="G928" s="225" t="str">
        <f>IFERROR(VLOOKUP(A928,PLAN!B:AA,10,0),"")</f>
        <v>0103582389</v>
      </c>
      <c r="H928" s="225" t="str">
        <f>IFERROR(VLOOKUP(A928,PLAN!B:AA,11,0),"")</f>
        <v>260729A40A</v>
      </c>
      <c r="I928" s="225">
        <f>IFERROR(VLOOKUP(A928,PLAN!B:AA,12,0),"")</f>
        <v>80</v>
      </c>
      <c r="J928" s="225" t="str">
        <f>IFERROR(VLOOKUP(A928,PLAN!B:AA,15,0),"")</f>
        <v>Oversea</v>
      </c>
      <c r="K928" s="225">
        <f>IFERROR(VLOOKUP(A928,PLAN!B:AA,23,0),"")</f>
        <v>0</v>
      </c>
      <c r="L928" s="227">
        <f>IFERROR(VLOOKUP(A928,PLAN!B:AA,24,0),"")</f>
        <v>0</v>
      </c>
      <c r="M928" s="225" t="str">
        <f>IFERROR(VLOOKUP(A928,PLAN!B:AA,3,0),"")</f>
        <v>1832175-A-C</v>
      </c>
      <c r="N928" s="225">
        <f>IFERROR(VLOOKUP(A928,PLAN!B:AA,2,0),"")</f>
        <v>12111377</v>
      </c>
      <c r="O928" s="290" t="s">
        <v>3318</v>
      </c>
      <c r="P928" s="284" t="s">
        <v>3319</v>
      </c>
      <c r="Q928" s="154">
        <v>9</v>
      </c>
      <c r="R928" s="231" t="str">
        <f>IFERROR(VLOOKUP(P928,[6]Sheet1!$F:$I,4,),"")</f>
        <v/>
      </c>
      <c r="S928" s="232">
        <f>IFERROR(VLOOKUP(A928,PLAN!B:AA,19,0),"")</f>
        <v>46238</v>
      </c>
      <c r="T928" s="225" t="str">
        <f>IFERROR(VLOOKUP(A928,PLAN!B:AA,20,0),"")</f>
        <v>M7</v>
      </c>
      <c r="U928" s="233"/>
      <c r="V928" s="165"/>
      <c r="W928" s="234" t="str">
        <f>IFERROR(VLOOKUP(A928,PLAN!B:AB,21,),"")</f>
        <v>CAG</v>
      </c>
      <c r="X928" s="164"/>
      <c r="Y928" s="148" t="s">
        <v>3633</v>
      </c>
      <c r="Z928" s="338">
        <f>VLOOKUP(Y928,PLAN!B:AI,19,0)</f>
        <v>46238</v>
      </c>
    </row>
    <row r="929" spans="1:26" s="163" customFormat="1" ht="21.6" hidden="1" customHeight="1">
      <c r="A929" s="177">
        <f t="shared" si="54"/>
        <v>0</v>
      </c>
      <c r="B929" s="225" t="str">
        <f>IFERROR(VLOOKUP(A929,PLAN!B:AA,5,0),"")</f>
        <v/>
      </c>
      <c r="C929" s="225" t="str">
        <f>IFERROR(VLOOKUP(A929,PLAN!B:AA,6,0),"")</f>
        <v/>
      </c>
      <c r="D929" s="225" t="str">
        <f>IFERROR(VLOOKUP(A929,PLAN!B:AA,7,0),"")</f>
        <v/>
      </c>
      <c r="E929" s="225" t="str">
        <f>IFERROR(VLOOKUP(A929,PLAN!B:AA,4,0),"")</f>
        <v/>
      </c>
      <c r="F929" s="226" t="str">
        <f>IFERROR(VLOOKUP(A929,PLAN!B:AA,9,0),"")</f>
        <v/>
      </c>
      <c r="G929" s="225" t="str">
        <f>IFERROR(VLOOKUP(A929,PLAN!B:AA,10,0),"")</f>
        <v/>
      </c>
      <c r="H929" s="225" t="str">
        <f>IFERROR(VLOOKUP(A929,PLAN!B:AA,11,0),"")</f>
        <v/>
      </c>
      <c r="I929" s="225" t="str">
        <f>IFERROR(VLOOKUP(A929,PLAN!B:AA,12,0),"")</f>
        <v/>
      </c>
      <c r="J929" s="225" t="str">
        <f>IFERROR(VLOOKUP(A929,PLAN!B:AA,15,0),"")</f>
        <v/>
      </c>
      <c r="K929" s="225" t="str">
        <f>IFERROR(VLOOKUP(A929,PLAN!B:AA,23,0),"")</f>
        <v/>
      </c>
      <c r="L929" s="227" t="str">
        <f>IFERROR(VLOOKUP(A929,PLAN!B:AA,24,0),"")</f>
        <v/>
      </c>
      <c r="M929" s="225" t="str">
        <f>IFERROR(VLOOKUP(A929,PLAN!B:AA,3,0),"")</f>
        <v/>
      </c>
      <c r="N929" s="225" t="str">
        <f>IFERROR(VLOOKUP(A929,PLAN!B:AA,2,0),"")</f>
        <v/>
      </c>
      <c r="O929" s="290" t="s">
        <v>3638</v>
      </c>
      <c r="P929" s="284" t="s">
        <v>3639</v>
      </c>
      <c r="Q929" s="154">
        <f>I928-Q928</f>
        <v>71</v>
      </c>
      <c r="R929" s="231" t="str">
        <f>IFERROR(VLOOKUP(P929,[6]Sheet1!$F:$I,4,),"")</f>
        <v/>
      </c>
      <c r="S929" s="232" t="str">
        <f>IFERROR(VLOOKUP(A929,PLAN!B:AA,19,0),"")</f>
        <v/>
      </c>
      <c r="T929" s="225" t="str">
        <f>IFERROR(VLOOKUP(A929,PLAN!B:AA,20,0),"")</f>
        <v/>
      </c>
      <c r="U929" s="233"/>
      <c r="V929" s="165"/>
      <c r="W929" s="234" t="s">
        <v>252</v>
      </c>
      <c r="X929" s="164"/>
      <c r="Y929" s="148"/>
      <c r="Z929" s="338">
        <v>46238</v>
      </c>
    </row>
    <row r="930" spans="1:26" s="163" customFormat="1" ht="21.6" hidden="1" customHeight="1">
      <c r="A930" s="177" t="str">
        <f t="shared" si="41"/>
        <v>Aug15-36</v>
      </c>
      <c r="B930" s="225">
        <f>IFERROR(VLOOKUP(A930,PLAN!B:AA,5,0),"")</f>
        <v>11134235</v>
      </c>
      <c r="C930" s="225" t="str">
        <f>IFERROR(VLOOKUP(A930,PLAN!B:AA,6,0),"")</f>
        <v>1036068-S-AK</v>
      </c>
      <c r="D930" s="225" t="str">
        <f>IFERROR(VLOOKUP(A930,PLAN!B:AA,7,0),"")</f>
        <v>AHW14R001S CN</v>
      </c>
      <c r="E930" s="225" t="str">
        <f>IFERROR(VLOOKUP(A930,PLAN!B:AA,4,0),"")</f>
        <v>1001930897</v>
      </c>
      <c r="F930" s="226">
        <f>IFERROR(VLOOKUP(A930,PLAN!B:AA,9,0),"")</f>
        <v>46249</v>
      </c>
      <c r="G930" s="225" t="str">
        <f>IFERROR(VLOOKUP(A930,PLAN!B:AA,10,0),"")</f>
        <v>0103582095</v>
      </c>
      <c r="H930" s="225" t="str">
        <f>IFERROR(VLOOKUP(A930,PLAN!B:AA,11,0),"")</f>
        <v>260729A36A</v>
      </c>
      <c r="I930" s="225">
        <f>IFERROR(VLOOKUP(A930,PLAN!B:AA,12,0),"")</f>
        <v>3586</v>
      </c>
      <c r="J930" s="225" t="str">
        <f>IFERROR(VLOOKUP(A930,PLAN!B:AA,15,0),"")</f>
        <v>China</v>
      </c>
      <c r="K930" s="225">
        <f>IFERROR(VLOOKUP(A930,PLAN!B:AA,23,0),"")</f>
        <v>0</v>
      </c>
      <c r="L930" s="227">
        <f>IFERROR(VLOOKUP(A930,PLAN!B:AA,24,0),"")</f>
        <v>0</v>
      </c>
      <c r="M930" s="225" t="str">
        <f>IFERROR(VLOOKUP(A930,PLAN!B:AA,3,0),"")</f>
        <v>2332192-0-C-CN</v>
      </c>
      <c r="N930" s="225">
        <f>IFERROR(VLOOKUP(A930,PLAN!B:AA,2,0),"")</f>
        <v>12120774</v>
      </c>
      <c r="O930" s="290" t="s">
        <v>2487</v>
      </c>
      <c r="P930" s="258" t="s">
        <v>2488</v>
      </c>
      <c r="Q930" s="154">
        <v>151</v>
      </c>
      <c r="R930" s="231" t="str">
        <f>IFERROR(VLOOKUP(P930,[6]Sheet1!$F:$I,4,),"")</f>
        <v/>
      </c>
      <c r="S930" s="232">
        <f>IFERROR(VLOOKUP(A930,PLAN!B:AA,19,0),"")</f>
        <v>46238</v>
      </c>
      <c r="T930" s="225" t="str">
        <f>IFERROR(VLOOKUP(A930,PLAN!B:AA,20,0),"")</f>
        <v>M8</v>
      </c>
      <c r="U930" s="233"/>
      <c r="V930" s="165"/>
      <c r="W930" s="234" t="str">
        <f>IFERROR(VLOOKUP(A930,PLAN!B:AB,21,),"")</f>
        <v>CAG</v>
      </c>
      <c r="X930" s="164"/>
      <c r="Y930" s="148" t="s">
        <v>3533</v>
      </c>
      <c r="Z930" s="338">
        <f>VLOOKUP(Y930,PLAN!B:AI,19,0)</f>
        <v>46238</v>
      </c>
    </row>
    <row r="931" spans="1:26" s="163" customFormat="1" ht="21.6" hidden="1" customHeight="1">
      <c r="A931" s="177">
        <f t="shared" si="41"/>
        <v>0</v>
      </c>
      <c r="B931" s="225" t="str">
        <f>IFERROR(VLOOKUP(A931,PLAN!B:AA,5,0),"")</f>
        <v/>
      </c>
      <c r="C931" s="225" t="str">
        <f>IFERROR(VLOOKUP(A931,PLAN!B:AA,6,0),"")</f>
        <v/>
      </c>
      <c r="D931" s="225" t="str">
        <f>IFERROR(VLOOKUP(A931,PLAN!B:AA,7,0),"")</f>
        <v/>
      </c>
      <c r="E931" s="225" t="str">
        <f>IFERROR(VLOOKUP(A931,PLAN!B:AA,4,0),"")</f>
        <v/>
      </c>
      <c r="F931" s="226" t="str">
        <f>IFERROR(VLOOKUP(A931,PLAN!B:AA,9,0),"")</f>
        <v/>
      </c>
      <c r="G931" s="225" t="str">
        <f>IFERROR(VLOOKUP(A931,PLAN!B:AA,10,0),"")</f>
        <v/>
      </c>
      <c r="H931" s="225" t="str">
        <f>IFERROR(VLOOKUP(A931,PLAN!B:AA,11,0),"")</f>
        <v/>
      </c>
      <c r="I931" s="225" t="str">
        <f>IFERROR(VLOOKUP(A931,PLAN!B:AA,12,0),"")</f>
        <v/>
      </c>
      <c r="J931" s="225" t="str">
        <f>IFERROR(VLOOKUP(A931,PLAN!B:AA,15,0),"")</f>
        <v/>
      </c>
      <c r="K931" s="225" t="str">
        <f>IFERROR(VLOOKUP(A931,PLAN!B:AA,23,0),"")</f>
        <v/>
      </c>
      <c r="L931" s="227" t="str">
        <f>IFERROR(VLOOKUP(A931,PLAN!B:AA,24,0),"")</f>
        <v/>
      </c>
      <c r="M931" s="225" t="str">
        <f>IFERROR(VLOOKUP(A931,PLAN!B:AA,3,0),"")</f>
        <v/>
      </c>
      <c r="N931" s="225" t="str">
        <f>IFERROR(VLOOKUP(A931,PLAN!B:AA,2,0),"")</f>
        <v/>
      </c>
      <c r="O931" s="290" t="s">
        <v>3002</v>
      </c>
      <c r="P931" s="258" t="s">
        <v>3003</v>
      </c>
      <c r="Q931" s="154">
        <v>19</v>
      </c>
      <c r="R931" s="231" t="str">
        <f>IFERROR(VLOOKUP(P931,[6]Sheet1!$F:$I,4,),"")</f>
        <v/>
      </c>
      <c r="S931" s="232" t="str">
        <f>IFERROR(VLOOKUP(A931,PLAN!B:AA,19,0),"")</f>
        <v/>
      </c>
      <c r="T931" s="225" t="str">
        <f>IFERROR(VLOOKUP(A931,PLAN!B:AA,20,0),"")</f>
        <v/>
      </c>
      <c r="U931" s="233"/>
      <c r="V931" s="165"/>
      <c r="W931" s="234" t="s">
        <v>252</v>
      </c>
      <c r="X931" s="164"/>
      <c r="Y931" s="148"/>
      <c r="Z931" s="338">
        <v>46238</v>
      </c>
    </row>
    <row r="932" spans="1:26" s="163" customFormat="1" ht="21.6" hidden="1" customHeight="1">
      <c r="A932" s="177">
        <f t="shared" si="41"/>
        <v>0</v>
      </c>
      <c r="B932" s="225" t="str">
        <f>IFERROR(VLOOKUP(A932,PLAN!B:AA,5,0),"")</f>
        <v/>
      </c>
      <c r="C932" s="225" t="str">
        <f>IFERROR(VLOOKUP(A932,PLAN!B:AA,6,0),"")</f>
        <v/>
      </c>
      <c r="D932" s="225" t="str">
        <f>IFERROR(VLOOKUP(A932,PLAN!B:AA,7,0),"")</f>
        <v/>
      </c>
      <c r="E932" s="225" t="str">
        <f>IFERROR(VLOOKUP(A932,PLAN!B:AA,4,0),"")</f>
        <v/>
      </c>
      <c r="F932" s="226" t="str">
        <f>IFERROR(VLOOKUP(A932,PLAN!B:AA,9,0),"")</f>
        <v/>
      </c>
      <c r="G932" s="225" t="str">
        <f>IFERROR(VLOOKUP(A932,PLAN!B:AA,10,0),"")</f>
        <v/>
      </c>
      <c r="H932" s="225" t="str">
        <f>IFERROR(VLOOKUP(A932,PLAN!B:AA,11,0),"")</f>
        <v/>
      </c>
      <c r="I932" s="225" t="str">
        <f>IFERROR(VLOOKUP(A932,PLAN!B:AA,12,0),"")</f>
        <v/>
      </c>
      <c r="J932" s="225" t="str">
        <f>IFERROR(VLOOKUP(A932,PLAN!B:AA,15,0),"")</f>
        <v/>
      </c>
      <c r="K932" s="225" t="str">
        <f>IFERROR(VLOOKUP(A932,PLAN!B:AA,23,0),"")</f>
        <v/>
      </c>
      <c r="L932" s="227" t="str">
        <f>IFERROR(VLOOKUP(A932,PLAN!B:AA,24,0),"")</f>
        <v/>
      </c>
      <c r="M932" s="225" t="str">
        <f>IFERROR(VLOOKUP(A932,PLAN!B:AA,3,0),"")</f>
        <v/>
      </c>
      <c r="N932" s="225" t="str">
        <f>IFERROR(VLOOKUP(A932,PLAN!B:AA,2,0),"")</f>
        <v/>
      </c>
      <c r="O932" s="290" t="s">
        <v>3008</v>
      </c>
      <c r="P932" s="258" t="s">
        <v>3009</v>
      </c>
      <c r="Q932" s="154">
        <v>19</v>
      </c>
      <c r="R932" s="231" t="str">
        <f>IFERROR(VLOOKUP(P932,[6]Sheet1!$F:$I,4,),"")</f>
        <v/>
      </c>
      <c r="S932" s="232" t="str">
        <f>IFERROR(VLOOKUP(A932,PLAN!B:AA,19,0),"")</f>
        <v/>
      </c>
      <c r="T932" s="225" t="str">
        <f>IFERROR(VLOOKUP(A932,PLAN!B:AA,20,0),"")</f>
        <v/>
      </c>
      <c r="U932" s="233"/>
      <c r="V932" s="165"/>
      <c r="W932" s="234" t="s">
        <v>252</v>
      </c>
      <c r="X932" s="164"/>
      <c r="Y932" s="148"/>
      <c r="Z932" s="338">
        <v>46238</v>
      </c>
    </row>
    <row r="933" spans="1:26" s="163" customFormat="1" ht="21.6" hidden="1" customHeight="1">
      <c r="A933" s="177">
        <f t="shared" si="41"/>
        <v>0</v>
      </c>
      <c r="B933" s="225" t="str">
        <f>IFERROR(VLOOKUP(A933,PLAN!B:AA,5,0),"")</f>
        <v/>
      </c>
      <c r="C933" s="225" t="str">
        <f>IFERROR(VLOOKUP(A933,PLAN!B:AA,6,0),"")</f>
        <v/>
      </c>
      <c r="D933" s="225" t="str">
        <f>IFERROR(VLOOKUP(A933,PLAN!B:AA,7,0),"")</f>
        <v/>
      </c>
      <c r="E933" s="225" t="str">
        <f>IFERROR(VLOOKUP(A933,PLAN!B:AA,4,0),"")</f>
        <v/>
      </c>
      <c r="F933" s="226" t="str">
        <f>IFERROR(VLOOKUP(A933,PLAN!B:AA,9,0),"")</f>
        <v/>
      </c>
      <c r="G933" s="225" t="str">
        <f>IFERROR(VLOOKUP(A933,PLAN!B:AA,10,0),"")</f>
        <v/>
      </c>
      <c r="H933" s="225" t="str">
        <f>IFERROR(VLOOKUP(A933,PLAN!B:AA,11,0),"")</f>
        <v/>
      </c>
      <c r="I933" s="225" t="str">
        <f>IFERROR(VLOOKUP(A933,PLAN!B:AA,12,0),"")</f>
        <v/>
      </c>
      <c r="J933" s="225" t="str">
        <f>IFERROR(VLOOKUP(A933,PLAN!B:AA,15,0),"")</f>
        <v/>
      </c>
      <c r="K933" s="225" t="str">
        <f>IFERROR(VLOOKUP(A933,PLAN!B:AA,23,0),"")</f>
        <v/>
      </c>
      <c r="L933" s="227" t="str">
        <f>IFERROR(VLOOKUP(A933,PLAN!B:AA,24,0),"")</f>
        <v/>
      </c>
      <c r="M933" s="225" t="str">
        <f>IFERROR(VLOOKUP(A933,PLAN!B:AA,3,0),"")</f>
        <v/>
      </c>
      <c r="N933" s="225" t="str">
        <f>IFERROR(VLOOKUP(A933,PLAN!B:AA,2,0),"")</f>
        <v/>
      </c>
      <c r="O933" s="290" t="s">
        <v>3600</v>
      </c>
      <c r="P933" s="258" t="s">
        <v>3601</v>
      </c>
      <c r="Q933" s="154">
        <v>1260</v>
      </c>
      <c r="R933" s="231" t="str">
        <f>IFERROR(VLOOKUP(P933,[6]Sheet1!$F:$I,4,),"")</f>
        <v/>
      </c>
      <c r="S933" s="232" t="str">
        <f>IFERROR(VLOOKUP(A933,PLAN!B:AA,19,0),"")</f>
        <v/>
      </c>
      <c r="T933" s="225" t="str">
        <f>IFERROR(VLOOKUP(A933,PLAN!B:AA,20,0),"")</f>
        <v/>
      </c>
      <c r="U933" s="233"/>
      <c r="V933" s="165"/>
      <c r="W933" s="234" t="s">
        <v>252</v>
      </c>
      <c r="X933" s="164"/>
      <c r="Y933" s="148"/>
      <c r="Z933" s="338">
        <v>46238</v>
      </c>
    </row>
    <row r="934" spans="1:26" s="163" customFormat="1" ht="21.6" hidden="1" customHeight="1">
      <c r="A934" s="177">
        <f t="shared" si="41"/>
        <v>0</v>
      </c>
      <c r="B934" s="225" t="str">
        <f>IFERROR(VLOOKUP(A934,PLAN!B:AA,5,0),"")</f>
        <v/>
      </c>
      <c r="C934" s="225" t="str">
        <f>IFERROR(VLOOKUP(A934,PLAN!B:AA,6,0),"")</f>
        <v/>
      </c>
      <c r="D934" s="225" t="str">
        <f>IFERROR(VLOOKUP(A934,PLAN!B:AA,7,0),"")</f>
        <v/>
      </c>
      <c r="E934" s="225" t="str">
        <f>IFERROR(VLOOKUP(A934,PLAN!B:AA,4,0),"")</f>
        <v/>
      </c>
      <c r="F934" s="226" t="str">
        <f>IFERROR(VLOOKUP(A934,PLAN!B:AA,9,0),"")</f>
        <v/>
      </c>
      <c r="G934" s="225" t="str">
        <f>IFERROR(VLOOKUP(A934,PLAN!B:AA,10,0),"")</f>
        <v/>
      </c>
      <c r="H934" s="225" t="str">
        <f>IFERROR(VLOOKUP(A934,PLAN!B:AA,11,0),"")</f>
        <v/>
      </c>
      <c r="I934" s="225" t="str">
        <f>IFERROR(VLOOKUP(A934,PLAN!B:AA,12,0),"")</f>
        <v/>
      </c>
      <c r="J934" s="225" t="str">
        <f>IFERROR(VLOOKUP(A934,PLAN!B:AA,15,0),"")</f>
        <v/>
      </c>
      <c r="K934" s="225" t="str">
        <f>IFERROR(VLOOKUP(A934,PLAN!B:AA,23,0),"")</f>
        <v/>
      </c>
      <c r="L934" s="227" t="str">
        <f>IFERROR(VLOOKUP(A934,PLAN!B:AA,24,0),"")</f>
        <v/>
      </c>
      <c r="M934" s="225" t="str">
        <f>IFERROR(VLOOKUP(A934,PLAN!B:AA,3,0),"")</f>
        <v/>
      </c>
      <c r="N934" s="225" t="str">
        <f>IFERROR(VLOOKUP(A934,PLAN!B:AA,2,0),"")</f>
        <v/>
      </c>
      <c r="O934" s="290" t="s">
        <v>3602</v>
      </c>
      <c r="P934" s="258" t="s">
        <v>3603</v>
      </c>
      <c r="Q934" s="154">
        <v>1260</v>
      </c>
      <c r="R934" s="231" t="str">
        <f>IFERROR(VLOOKUP(P934,[6]Sheet1!$F:$I,4,),"")</f>
        <v/>
      </c>
      <c r="S934" s="232" t="str">
        <f>IFERROR(VLOOKUP(A934,PLAN!B:AA,19,0),"")</f>
        <v/>
      </c>
      <c r="T934" s="225" t="str">
        <f>IFERROR(VLOOKUP(A934,PLAN!B:AA,20,0),"")</f>
        <v/>
      </c>
      <c r="U934" s="233"/>
      <c r="V934" s="165"/>
      <c r="W934" s="234" t="s">
        <v>252</v>
      </c>
      <c r="X934" s="164"/>
      <c r="Y934" s="148"/>
      <c r="Z934" s="338">
        <v>46238</v>
      </c>
    </row>
    <row r="935" spans="1:26" s="163" customFormat="1" ht="21.6" hidden="1" customHeight="1">
      <c r="A935" s="177"/>
      <c r="B935" s="225"/>
      <c r="C935" s="225"/>
      <c r="D935" s="225"/>
      <c r="E935" s="225"/>
      <c r="F935" s="226"/>
      <c r="G935" s="225"/>
      <c r="H935" s="225"/>
      <c r="I935" s="225"/>
      <c r="J935" s="225"/>
      <c r="K935" s="225"/>
      <c r="L935" s="227"/>
      <c r="M935" s="225"/>
      <c r="N935" s="225"/>
      <c r="O935" s="290" t="s">
        <v>3604</v>
      </c>
      <c r="P935" s="258" t="s">
        <v>3605</v>
      </c>
      <c r="Q935" s="154">
        <f>I930-Q930-Q931-Q932-Q933-Q934</f>
        <v>877</v>
      </c>
      <c r="R935" s="231"/>
      <c r="S935" s="232"/>
      <c r="T935" s="225"/>
      <c r="U935" s="233"/>
      <c r="V935" s="165"/>
      <c r="W935" s="234" t="s">
        <v>252</v>
      </c>
      <c r="X935" s="164"/>
      <c r="Y935" s="148"/>
      <c r="Z935" s="338">
        <v>46238</v>
      </c>
    </row>
    <row r="936" spans="1:26" s="163" customFormat="1" ht="21.6" hidden="1" customHeight="1">
      <c r="A936" s="177" t="str">
        <f t="shared" ref="A936:A984" si="55">Y936</f>
        <v>Aug17-01</v>
      </c>
      <c r="B936" s="225">
        <f>IFERROR(VLOOKUP(A936,PLAN!B:AA,5,0),"")</f>
        <v>11134235</v>
      </c>
      <c r="C936" s="225" t="str">
        <f>IFERROR(VLOOKUP(A936,PLAN!B:AA,6,0),"")</f>
        <v>1036068-S-AK</v>
      </c>
      <c r="D936" s="225" t="str">
        <f>IFERROR(VLOOKUP(A936,PLAN!B:AA,7,0),"")</f>
        <v>AHW14R001S CN</v>
      </c>
      <c r="E936" s="225" t="str">
        <f>IFERROR(VLOOKUP(A936,PLAN!B:AA,4,0),"")</f>
        <v>1001931480</v>
      </c>
      <c r="F936" s="226">
        <f>IFERROR(VLOOKUP(A936,PLAN!B:AA,9,0),"")</f>
        <v>46251</v>
      </c>
      <c r="G936" s="225" t="str">
        <f>IFERROR(VLOOKUP(A936,PLAN!B:AA,10,0),"")</f>
        <v>0103583036</v>
      </c>
      <c r="H936" s="225" t="str">
        <f>IFERROR(VLOOKUP(A936,PLAN!B:AA,11,0),"")</f>
        <v>260729A43A</v>
      </c>
      <c r="I936" s="225">
        <f>IFERROR(VLOOKUP(A936,PLAN!B:AA,12,0),"")</f>
        <v>3586</v>
      </c>
      <c r="J936" s="225" t="str">
        <f>IFERROR(VLOOKUP(A936,PLAN!B:AA,15,0),"")</f>
        <v>China</v>
      </c>
      <c r="K936" s="225">
        <f>IFERROR(VLOOKUP(A936,PLAN!B:AA,23,0),"")</f>
        <v>0</v>
      </c>
      <c r="L936" s="227">
        <f>IFERROR(VLOOKUP(A936,PLAN!B:AA,24,0),"")</f>
        <v>0</v>
      </c>
      <c r="M936" s="225" t="str">
        <f>IFERROR(VLOOKUP(A936,PLAN!B:AA,3,0),"")</f>
        <v>2332192-0-C-CN</v>
      </c>
      <c r="N936" s="225">
        <f>IFERROR(VLOOKUP(A936,PLAN!B:AA,2,0),"")</f>
        <v>12120774</v>
      </c>
      <c r="O936" s="290" t="s">
        <v>2477</v>
      </c>
      <c r="P936" s="258" t="s">
        <v>2478</v>
      </c>
      <c r="Q936" s="154">
        <v>335</v>
      </c>
      <c r="R936" s="231" t="str">
        <f>IFERROR(VLOOKUP(P936,[6]Sheet1!$F:$I,4,),"")</f>
        <v/>
      </c>
      <c r="S936" s="232">
        <f>IFERROR(VLOOKUP(A936,PLAN!B:AA,19,0),"")</f>
        <v>46239</v>
      </c>
      <c r="T936" s="225" t="str">
        <f>IFERROR(VLOOKUP(A936,PLAN!B:AA,20,0),"")</f>
        <v>M1</v>
      </c>
      <c r="U936" s="233"/>
      <c r="V936" s="165"/>
      <c r="W936" s="234" t="str">
        <f>IFERROR(VLOOKUP(A936,PLAN!B:AB,21,),"")</f>
        <v>F3</v>
      </c>
      <c r="X936" s="164"/>
      <c r="Y936" s="148" t="s">
        <v>3665</v>
      </c>
      <c r="Z936" s="338">
        <f>VLOOKUP(Y936,PLAN!B:AI,19,0)</f>
        <v>46239</v>
      </c>
    </row>
    <row r="937" spans="1:26" s="163" customFormat="1" ht="21.6" hidden="1" customHeight="1">
      <c r="A937" s="177"/>
      <c r="B937" s="225"/>
      <c r="C937" s="225"/>
      <c r="D937" s="225"/>
      <c r="E937" s="225"/>
      <c r="F937" s="226"/>
      <c r="G937" s="225"/>
      <c r="H937" s="225"/>
      <c r="I937" s="225"/>
      <c r="J937" s="225"/>
      <c r="K937" s="225"/>
      <c r="L937" s="227"/>
      <c r="M937" s="225"/>
      <c r="N937" s="225"/>
      <c r="O937" s="290" t="s">
        <v>2481</v>
      </c>
      <c r="P937" s="258" t="s">
        <v>2482</v>
      </c>
      <c r="Q937" s="154">
        <v>13</v>
      </c>
      <c r="R937" s="231"/>
      <c r="S937" s="232"/>
      <c r="T937" s="225"/>
      <c r="U937" s="233"/>
      <c r="V937" s="165"/>
      <c r="W937" s="234" t="s">
        <v>40</v>
      </c>
      <c r="X937" s="164"/>
      <c r="Y937" s="148"/>
      <c r="Z937" s="338">
        <v>46239</v>
      </c>
    </row>
    <row r="938" spans="1:26" s="163" customFormat="1" ht="21.6" hidden="1" customHeight="1">
      <c r="A938" s="177"/>
      <c r="B938" s="225"/>
      <c r="C938" s="225"/>
      <c r="D938" s="225"/>
      <c r="E938" s="225"/>
      <c r="F938" s="226"/>
      <c r="G938" s="225"/>
      <c r="H938" s="225"/>
      <c r="I938" s="225"/>
      <c r="J938" s="225"/>
      <c r="K938" s="225"/>
      <c r="L938" s="227"/>
      <c r="M938" s="225"/>
      <c r="N938" s="225"/>
      <c r="O938" s="290" t="s">
        <v>2483</v>
      </c>
      <c r="P938" s="258" t="s">
        <v>2484</v>
      </c>
      <c r="Q938" s="154">
        <v>412</v>
      </c>
      <c r="R938" s="231"/>
      <c r="S938" s="232"/>
      <c r="T938" s="225"/>
      <c r="U938" s="233"/>
      <c r="V938" s="165"/>
      <c r="W938" s="234" t="s">
        <v>40</v>
      </c>
      <c r="X938" s="164"/>
      <c r="Y938" s="148"/>
      <c r="Z938" s="338">
        <v>46239</v>
      </c>
    </row>
    <row r="939" spans="1:26" s="163" customFormat="1" ht="21.6" hidden="1" customHeight="1">
      <c r="A939" s="177"/>
      <c r="B939" s="225"/>
      <c r="C939" s="225"/>
      <c r="D939" s="225"/>
      <c r="E939" s="225"/>
      <c r="F939" s="226"/>
      <c r="G939" s="225"/>
      <c r="H939" s="225"/>
      <c r="I939" s="225"/>
      <c r="J939" s="225"/>
      <c r="K939" s="225"/>
      <c r="L939" s="227"/>
      <c r="M939" s="225"/>
      <c r="N939" s="225"/>
      <c r="O939" s="290" t="s">
        <v>3673</v>
      </c>
      <c r="P939" s="258" t="s">
        <v>3674</v>
      </c>
      <c r="Q939" s="154">
        <v>1260</v>
      </c>
      <c r="R939" s="231"/>
      <c r="S939" s="232"/>
      <c r="T939" s="225"/>
      <c r="U939" s="233"/>
      <c r="V939" s="165"/>
      <c r="W939" s="234" t="s">
        <v>40</v>
      </c>
      <c r="X939" s="164"/>
      <c r="Y939" s="148"/>
      <c r="Z939" s="338">
        <v>46239</v>
      </c>
    </row>
    <row r="940" spans="1:26" s="163" customFormat="1" ht="21.6" hidden="1" customHeight="1">
      <c r="A940" s="177"/>
      <c r="B940" s="225"/>
      <c r="C940" s="225"/>
      <c r="D940" s="225"/>
      <c r="E940" s="225"/>
      <c r="F940" s="226"/>
      <c r="G940" s="225"/>
      <c r="H940" s="225"/>
      <c r="I940" s="225"/>
      <c r="J940" s="225"/>
      <c r="K940" s="225"/>
      <c r="L940" s="227"/>
      <c r="M940" s="225"/>
      <c r="N940" s="225"/>
      <c r="O940" s="290" t="s">
        <v>3675</v>
      </c>
      <c r="P940" s="258" t="s">
        <v>3676</v>
      </c>
      <c r="Q940" s="154">
        <v>1260</v>
      </c>
      <c r="R940" s="231"/>
      <c r="S940" s="232"/>
      <c r="T940" s="225"/>
      <c r="U940" s="233"/>
      <c r="V940" s="165"/>
      <c r="W940" s="234" t="s">
        <v>40</v>
      </c>
      <c r="X940" s="164"/>
      <c r="Y940" s="148"/>
      <c r="Z940" s="338">
        <v>46239</v>
      </c>
    </row>
    <row r="941" spans="1:26" s="163" customFormat="1" ht="21.6" hidden="1" customHeight="1">
      <c r="A941" s="177"/>
      <c r="B941" s="225"/>
      <c r="C941" s="225"/>
      <c r="D941" s="225"/>
      <c r="E941" s="225"/>
      <c r="F941" s="226"/>
      <c r="G941" s="225"/>
      <c r="H941" s="225"/>
      <c r="I941" s="225"/>
      <c r="J941" s="225"/>
      <c r="K941" s="225"/>
      <c r="L941" s="227"/>
      <c r="M941" s="225"/>
      <c r="N941" s="225"/>
      <c r="O941" s="290" t="s">
        <v>3677</v>
      </c>
      <c r="P941" s="258" t="s">
        <v>3678</v>
      </c>
      <c r="Q941" s="154">
        <f>I936-Q936-Q937-Q938-Q939-Q940</f>
        <v>306</v>
      </c>
      <c r="R941" s="231"/>
      <c r="S941" s="232"/>
      <c r="T941" s="225"/>
      <c r="U941" s="233"/>
      <c r="V941" s="165"/>
      <c r="W941" s="234" t="s">
        <v>40</v>
      </c>
      <c r="X941" s="164"/>
      <c r="Y941" s="148"/>
      <c r="Z941" s="338">
        <v>46239</v>
      </c>
    </row>
    <row r="942" spans="1:26" s="163" customFormat="1" ht="21.6" hidden="1" customHeight="1">
      <c r="A942" s="177" t="str">
        <f t="shared" ref="A942" si="56">Y942</f>
        <v>Aug17-31</v>
      </c>
      <c r="B942" s="225">
        <f>IFERROR(VLOOKUP(A942,PLAN!B:AA,5,0),"")</f>
        <v>11134237</v>
      </c>
      <c r="C942" s="225" t="str">
        <f>IFERROR(VLOOKUP(A942,PLAN!B:AA,6,0),"")</f>
        <v>1436196-Q-A</v>
      </c>
      <c r="D942" s="225" t="str">
        <f>IFERROR(VLOOKUP(A942,PLAN!B:AA,7,0),"")</f>
        <v>AHW14R004S CN</v>
      </c>
      <c r="E942" s="225" t="str">
        <f>IFERROR(VLOOKUP(A942,PLAN!B:AA,4,0),"")</f>
        <v>1001932310</v>
      </c>
      <c r="F942" s="226">
        <f>IFERROR(VLOOKUP(A942,PLAN!B:AA,9,0),"")</f>
        <v>46251</v>
      </c>
      <c r="G942" s="225" t="str">
        <f>IFERROR(VLOOKUP(A942,PLAN!B:AA,10,0),"")</f>
        <v>0103584608</v>
      </c>
      <c r="H942" s="225" t="str">
        <f>IFERROR(VLOOKUP(A942,PLAN!B:AA,11,0),"")</f>
        <v>260715A28B</v>
      </c>
      <c r="I942" s="225">
        <f>IFERROR(VLOOKUP(A942,PLAN!B:AA,12,0),"")</f>
        <v>5</v>
      </c>
      <c r="J942" s="225" t="str">
        <f>IFERROR(VLOOKUP(A942,PLAN!B:AA,15,0),"")</f>
        <v>China</v>
      </c>
      <c r="K942" s="225">
        <f>IFERROR(VLOOKUP(A942,PLAN!B:AA,23,0),"")</f>
        <v>0</v>
      </c>
      <c r="L942" s="227">
        <f>IFERROR(VLOOKUP(A942,PLAN!B:AA,24,0),"")</f>
        <v>0</v>
      </c>
      <c r="M942" s="225" t="str">
        <f>IFERROR(VLOOKUP(A942,PLAN!B:AA,3,0),"")</f>
        <v>2332200-0-C-CN</v>
      </c>
      <c r="N942" s="225">
        <f>IFERROR(VLOOKUP(A942,PLAN!B:AA,2,0),"")</f>
        <v>12125012</v>
      </c>
      <c r="O942" s="290" t="s">
        <v>1037</v>
      </c>
      <c r="P942" s="258" t="s">
        <v>1038</v>
      </c>
      <c r="Q942" s="154">
        <f>I942</f>
        <v>5</v>
      </c>
      <c r="R942" s="231"/>
      <c r="S942" s="232">
        <f>IFERROR(VLOOKUP(A942,PLAN!B:AA,19,0),"")</f>
        <v>46239</v>
      </c>
      <c r="T942" s="225" t="str">
        <f>IFERROR(VLOOKUP(A942,PLAN!B:AA,20,0),"")</f>
        <v>M1</v>
      </c>
      <c r="U942" s="233"/>
      <c r="V942" s="165"/>
      <c r="W942" s="234" t="s">
        <v>40</v>
      </c>
      <c r="X942" s="164"/>
      <c r="Y942" s="148" t="s">
        <v>3863</v>
      </c>
      <c r="Z942" s="338">
        <f>VLOOKUP(Y942,PLAN!B:AI,19,0)</f>
        <v>46239</v>
      </c>
    </row>
    <row r="943" spans="1:26" s="163" customFormat="1" ht="21.6" hidden="1" customHeight="1">
      <c r="A943" s="177" t="str">
        <f t="shared" ref="A943" si="57">Y943</f>
        <v>Aug17-02</v>
      </c>
      <c r="B943" s="225">
        <f>IFERROR(VLOOKUP(A943,PLAN!B:AA,5,0),"")</f>
        <v>11134235</v>
      </c>
      <c r="C943" s="225" t="str">
        <f>IFERROR(VLOOKUP(A943,PLAN!B:AA,6,0),"")</f>
        <v>1036068-S-AK</v>
      </c>
      <c r="D943" s="225" t="str">
        <f>IFERROR(VLOOKUP(A943,PLAN!B:AA,7,0),"")</f>
        <v>AHW14R001S CN</v>
      </c>
      <c r="E943" s="225" t="str">
        <f>IFERROR(VLOOKUP(A943,PLAN!B:AA,4,0),"")</f>
        <v>1001931481</v>
      </c>
      <c r="F943" s="226">
        <f>IFERROR(VLOOKUP(A943,PLAN!B:AA,9,0),"")</f>
        <v>46251</v>
      </c>
      <c r="G943" s="225" t="str">
        <f>IFERROR(VLOOKUP(A943,PLAN!B:AA,10,0),"")</f>
        <v>0103583037</v>
      </c>
      <c r="H943" s="225" t="str">
        <f>IFERROR(VLOOKUP(A943,PLAN!B:AA,11,0),"")</f>
        <v>260729A44A</v>
      </c>
      <c r="I943" s="225">
        <f>IFERROR(VLOOKUP(A943,PLAN!B:AA,12,0),"")</f>
        <v>3586</v>
      </c>
      <c r="J943" s="225" t="str">
        <f>IFERROR(VLOOKUP(A943,PLAN!B:AA,15,0),"")</f>
        <v>China</v>
      </c>
      <c r="K943" s="225">
        <f>IFERROR(VLOOKUP(A943,PLAN!B:AA,23,0),"")</f>
        <v>0</v>
      </c>
      <c r="L943" s="227">
        <f>IFERROR(VLOOKUP(A943,PLAN!B:AA,24,0),"")</f>
        <v>0</v>
      </c>
      <c r="M943" s="225" t="str">
        <f>IFERROR(VLOOKUP(A943,PLAN!B:AA,3,0),"")</f>
        <v>2332192-0-C-CN</v>
      </c>
      <c r="N943" s="225">
        <f>IFERROR(VLOOKUP(A943,PLAN!B:AA,2,0),"")</f>
        <v>12120774</v>
      </c>
      <c r="O943" s="290" t="s">
        <v>3004</v>
      </c>
      <c r="P943" s="258" t="s">
        <v>3005</v>
      </c>
      <c r="Q943" s="154">
        <v>18</v>
      </c>
      <c r="R943" s="231" t="str">
        <f>IFERROR(VLOOKUP(P943,[6]Sheet1!$F:$I,4,),"")</f>
        <v/>
      </c>
      <c r="S943" s="232">
        <f>IFERROR(VLOOKUP(A943,PLAN!B:AA,19,0),"")</f>
        <v>46239</v>
      </c>
      <c r="T943" s="225" t="str">
        <f>IFERROR(VLOOKUP(A943,PLAN!B:AA,20,0),"")</f>
        <v>M2</v>
      </c>
      <c r="U943" s="233"/>
      <c r="V943" s="165"/>
      <c r="W943" s="234" t="str">
        <f>IFERROR(VLOOKUP(A943,PLAN!B:AB,21,),"")</f>
        <v>F3</v>
      </c>
      <c r="X943" s="164"/>
      <c r="Y943" s="148" t="s">
        <v>3666</v>
      </c>
      <c r="Z943" s="338">
        <f>VLOOKUP(Y943,PLAN!B:AI,19,0)</f>
        <v>46239</v>
      </c>
    </row>
    <row r="944" spans="1:26" s="163" customFormat="1" ht="21.6" hidden="1" customHeight="1">
      <c r="A944" s="177"/>
      <c r="B944" s="225"/>
      <c r="C944" s="225"/>
      <c r="D944" s="225"/>
      <c r="E944" s="225"/>
      <c r="F944" s="226"/>
      <c r="G944" s="225"/>
      <c r="H944" s="225"/>
      <c r="I944" s="225"/>
      <c r="J944" s="225"/>
      <c r="K944" s="225"/>
      <c r="L944" s="227"/>
      <c r="M944" s="225"/>
      <c r="N944" s="225"/>
      <c r="O944" s="290" t="s">
        <v>3006</v>
      </c>
      <c r="P944" s="258" t="s">
        <v>3007</v>
      </c>
      <c r="Q944" s="154">
        <v>837</v>
      </c>
      <c r="R944" s="231"/>
      <c r="S944" s="232"/>
      <c r="T944" s="225"/>
      <c r="U944" s="233"/>
      <c r="V944" s="165"/>
      <c r="W944" s="234" t="s">
        <v>40</v>
      </c>
      <c r="X944" s="164"/>
      <c r="Y944" s="148"/>
      <c r="Z944" s="338">
        <v>46239</v>
      </c>
    </row>
    <row r="945" spans="1:26" s="163" customFormat="1" ht="21.6" hidden="1" customHeight="1">
      <c r="A945" s="177"/>
      <c r="B945" s="225"/>
      <c r="C945" s="225"/>
      <c r="D945" s="225"/>
      <c r="E945" s="225"/>
      <c r="F945" s="226"/>
      <c r="G945" s="225"/>
      <c r="H945" s="225"/>
      <c r="I945" s="225"/>
      <c r="J945" s="225"/>
      <c r="K945" s="225"/>
      <c r="L945" s="227"/>
      <c r="M945" s="225"/>
      <c r="N945" s="225"/>
      <c r="O945" s="290" t="s">
        <v>3012</v>
      </c>
      <c r="P945" s="258" t="s">
        <v>3013</v>
      </c>
      <c r="Q945" s="154">
        <v>231</v>
      </c>
      <c r="R945" s="231"/>
      <c r="S945" s="232"/>
      <c r="T945" s="225"/>
      <c r="U945" s="233"/>
      <c r="V945" s="165"/>
      <c r="W945" s="234" t="s">
        <v>40</v>
      </c>
      <c r="X945" s="164"/>
      <c r="Y945" s="148"/>
      <c r="Z945" s="338">
        <v>46239</v>
      </c>
    </row>
    <row r="946" spans="1:26" s="163" customFormat="1" ht="21.6" hidden="1" customHeight="1">
      <c r="A946" s="177"/>
      <c r="B946" s="225"/>
      <c r="C946" s="225"/>
      <c r="D946" s="225"/>
      <c r="E946" s="225"/>
      <c r="F946" s="226"/>
      <c r="G946" s="225"/>
      <c r="H946" s="225"/>
      <c r="I946" s="225"/>
      <c r="J946" s="225"/>
      <c r="K946" s="225"/>
      <c r="L946" s="227"/>
      <c r="M946" s="225"/>
      <c r="N946" s="225"/>
      <c r="O946" s="290" t="s">
        <v>3600</v>
      </c>
      <c r="P946" s="258" t="s">
        <v>3601</v>
      </c>
      <c r="Q946" s="154">
        <v>18</v>
      </c>
      <c r="R946" s="231"/>
      <c r="S946" s="232"/>
      <c r="T946" s="225"/>
      <c r="U946" s="233"/>
      <c r="V946" s="165"/>
      <c r="W946" s="234" t="s">
        <v>40</v>
      </c>
      <c r="X946" s="164"/>
      <c r="Y946" s="148"/>
      <c r="Z946" s="338">
        <v>46239</v>
      </c>
    </row>
    <row r="947" spans="1:26" s="163" customFormat="1" ht="21.6" hidden="1" customHeight="1">
      <c r="A947" s="177"/>
      <c r="B947" s="225"/>
      <c r="C947" s="225"/>
      <c r="D947" s="225"/>
      <c r="E947" s="225"/>
      <c r="F947" s="226"/>
      <c r="G947" s="225"/>
      <c r="H947" s="225"/>
      <c r="I947" s="225"/>
      <c r="J947" s="225"/>
      <c r="K947" s="225"/>
      <c r="L947" s="227"/>
      <c r="M947" s="225"/>
      <c r="N947" s="225"/>
      <c r="O947" s="290" t="s">
        <v>3687</v>
      </c>
      <c r="P947" s="258" t="s">
        <v>3688</v>
      </c>
      <c r="Q947" s="154">
        <v>1260</v>
      </c>
      <c r="R947" s="231"/>
      <c r="S947" s="232"/>
      <c r="T947" s="225"/>
      <c r="U947" s="233"/>
      <c r="V947" s="165"/>
      <c r="W947" s="234" t="s">
        <v>40</v>
      </c>
      <c r="X947" s="164"/>
      <c r="Y947" s="148"/>
      <c r="Z947" s="338">
        <v>46239</v>
      </c>
    </row>
    <row r="948" spans="1:26" s="163" customFormat="1" ht="21.6" hidden="1" customHeight="1">
      <c r="A948" s="177">
        <f t="shared" si="55"/>
        <v>0</v>
      </c>
      <c r="B948" s="225" t="str">
        <f>IFERROR(VLOOKUP(A948,PLAN!B:AA,5,0),"")</f>
        <v/>
      </c>
      <c r="C948" s="225" t="str">
        <f>IFERROR(VLOOKUP(A948,PLAN!B:AA,6,0),"")</f>
        <v/>
      </c>
      <c r="D948" s="225" t="str">
        <f>IFERROR(VLOOKUP(A948,PLAN!B:AA,7,0),"")</f>
        <v/>
      </c>
      <c r="E948" s="225" t="str">
        <f>IFERROR(VLOOKUP(A948,PLAN!B:AA,4,0),"")</f>
        <v/>
      </c>
      <c r="F948" s="226" t="str">
        <f>IFERROR(VLOOKUP(A948,PLAN!B:AA,9,0),"")</f>
        <v/>
      </c>
      <c r="G948" s="225" t="str">
        <f>IFERROR(VLOOKUP(A948,PLAN!B:AA,10,0),"")</f>
        <v/>
      </c>
      <c r="H948" s="225" t="str">
        <f>IFERROR(VLOOKUP(A948,PLAN!B:AA,11,0),"")</f>
        <v/>
      </c>
      <c r="I948" s="225" t="str">
        <f>IFERROR(VLOOKUP(A948,PLAN!B:AA,12,0),"")</f>
        <v/>
      </c>
      <c r="J948" s="225" t="str">
        <f>IFERROR(VLOOKUP(A948,PLAN!B:AA,15,0),"")</f>
        <v/>
      </c>
      <c r="K948" s="225" t="str">
        <f>IFERROR(VLOOKUP(A948,PLAN!B:AA,23,0),"")</f>
        <v/>
      </c>
      <c r="L948" s="227" t="str">
        <f>IFERROR(VLOOKUP(A948,PLAN!B:AA,24,0),"")</f>
        <v/>
      </c>
      <c r="M948" s="225" t="str">
        <f>IFERROR(VLOOKUP(A948,PLAN!B:AA,3,0),"")</f>
        <v/>
      </c>
      <c r="N948" s="225" t="str">
        <f>IFERROR(VLOOKUP(A948,PLAN!B:AA,2,0),"")</f>
        <v/>
      </c>
      <c r="O948" s="290" t="s">
        <v>3689</v>
      </c>
      <c r="P948" s="258" t="s">
        <v>3690</v>
      </c>
      <c r="Q948" s="154">
        <f>I943-Q943-Q944-Q945-Q946-Q947</f>
        <v>1222</v>
      </c>
      <c r="R948" s="231" t="str">
        <f>IFERROR(VLOOKUP(P948,[6]Sheet1!$F:$I,4,),"")</f>
        <v/>
      </c>
      <c r="S948" s="232" t="str">
        <f>IFERROR(VLOOKUP(A948,PLAN!B:AA,19,0),"")</f>
        <v/>
      </c>
      <c r="T948" s="225" t="str">
        <f>IFERROR(VLOOKUP(A948,PLAN!B:AA,20,0),"")</f>
        <v/>
      </c>
      <c r="U948" s="233"/>
      <c r="V948" s="165"/>
      <c r="W948" s="234" t="s">
        <v>40</v>
      </c>
      <c r="X948" s="164"/>
      <c r="Y948" s="148"/>
      <c r="Z948" s="338">
        <v>46239</v>
      </c>
    </row>
    <row r="949" spans="1:26" s="163" customFormat="1" ht="21.6" hidden="1" customHeight="1">
      <c r="A949" s="177" t="str">
        <f t="shared" si="55"/>
        <v>Aug17-03</v>
      </c>
      <c r="B949" s="225">
        <f>IFERROR(VLOOKUP(A949,PLAN!B:AA,5,0),"")</f>
        <v>11134235</v>
      </c>
      <c r="C949" s="225" t="str">
        <f>IFERROR(VLOOKUP(A949,PLAN!B:AA,6,0),"")</f>
        <v>1036068-S-AK</v>
      </c>
      <c r="D949" s="225" t="str">
        <f>IFERROR(VLOOKUP(A949,PLAN!B:AA,7,0),"")</f>
        <v>AHW14R001S CN</v>
      </c>
      <c r="E949" s="225" t="str">
        <f>IFERROR(VLOOKUP(A949,PLAN!B:AA,4,0),"")</f>
        <v>1001931482</v>
      </c>
      <c r="F949" s="226">
        <f>IFERROR(VLOOKUP(A949,PLAN!B:AA,9,0),"")</f>
        <v>46251</v>
      </c>
      <c r="G949" s="225" t="str">
        <f>IFERROR(VLOOKUP(A949,PLAN!B:AA,10,0),"")</f>
        <v>0103583038</v>
      </c>
      <c r="H949" s="225" t="str">
        <f>IFERROR(VLOOKUP(A949,PLAN!B:AA,11,0),"")</f>
        <v>260729A45A</v>
      </c>
      <c r="I949" s="225">
        <f>IFERROR(VLOOKUP(A949,PLAN!B:AA,12,0),"")</f>
        <v>2389</v>
      </c>
      <c r="J949" s="225" t="str">
        <f>IFERROR(VLOOKUP(A949,PLAN!B:AA,15,0),"")</f>
        <v>China</v>
      </c>
      <c r="K949" s="225">
        <f>IFERROR(VLOOKUP(A949,PLAN!B:AA,23,0),"")</f>
        <v>3</v>
      </c>
      <c r="L949" s="227">
        <f>IFERROR(VLOOKUP(A949,PLAN!B:AA,24,0),"")</f>
        <v>0</v>
      </c>
      <c r="M949" s="225" t="str">
        <f>IFERROR(VLOOKUP(A949,PLAN!B:AA,3,0),"")</f>
        <v>2332192-0-C-CN</v>
      </c>
      <c r="N949" s="225">
        <f>IFERROR(VLOOKUP(A949,PLAN!B:AA,2,0),"")</f>
        <v>12120774</v>
      </c>
      <c r="O949" s="290" t="s">
        <v>3604</v>
      </c>
      <c r="P949" s="258" t="s">
        <v>3605</v>
      </c>
      <c r="Q949" s="154">
        <v>403</v>
      </c>
      <c r="R949" s="231" t="str">
        <f>IFERROR(VLOOKUP(P949,[6]Sheet1!$F:$I,4,),"")</f>
        <v>N2-03</v>
      </c>
      <c r="S949" s="232">
        <f>IFERROR(VLOOKUP(A949,PLAN!B:AA,19,0),"")</f>
        <v>46239</v>
      </c>
      <c r="T949" s="225" t="str">
        <f>IFERROR(VLOOKUP(A949,PLAN!B:AA,20,0),"")</f>
        <v>M3</v>
      </c>
      <c r="U949" s="233"/>
      <c r="V949" s="165"/>
      <c r="W949" s="234" t="str">
        <f>IFERROR(VLOOKUP(A949,PLAN!B:AB,21,),"")</f>
        <v>F3</v>
      </c>
      <c r="X949" s="164"/>
      <c r="Y949" s="148" t="s">
        <v>3667</v>
      </c>
      <c r="Z949" s="338">
        <f>VLOOKUP(Y949,PLAN!B:AI,19,0)</f>
        <v>46239</v>
      </c>
    </row>
    <row r="950" spans="1:26" s="163" customFormat="1" ht="21.6" hidden="1" customHeight="1">
      <c r="A950" s="177"/>
      <c r="B950" s="225"/>
      <c r="C950" s="225"/>
      <c r="D950" s="225"/>
      <c r="E950" s="225"/>
      <c r="F950" s="226"/>
      <c r="G950" s="225"/>
      <c r="H950" s="225"/>
      <c r="I950" s="225"/>
      <c r="J950" s="225"/>
      <c r="K950" s="225"/>
      <c r="L950" s="227"/>
      <c r="M950" s="225"/>
      <c r="N950" s="225"/>
      <c r="O950" s="290" t="s">
        <v>3691</v>
      </c>
      <c r="P950" s="258" t="s">
        <v>3692</v>
      </c>
      <c r="Q950" s="154">
        <v>1260</v>
      </c>
      <c r="R950" s="231"/>
      <c r="S950" s="232"/>
      <c r="T950" s="225"/>
      <c r="U950" s="233"/>
      <c r="V950" s="165"/>
      <c r="W950" s="234" t="s">
        <v>40</v>
      </c>
      <c r="X950" s="164"/>
      <c r="Y950" s="148"/>
      <c r="Z950" s="338">
        <v>46239</v>
      </c>
    </row>
    <row r="951" spans="1:26" s="163" customFormat="1" ht="21.6" hidden="1" customHeight="1">
      <c r="A951" s="177"/>
      <c r="B951" s="225"/>
      <c r="C951" s="225"/>
      <c r="D951" s="225"/>
      <c r="E951" s="225"/>
      <c r="F951" s="226"/>
      <c r="G951" s="225"/>
      <c r="H951" s="225"/>
      <c r="I951" s="225"/>
      <c r="J951" s="225"/>
      <c r="K951" s="225"/>
      <c r="L951" s="227"/>
      <c r="M951" s="225"/>
      <c r="N951" s="225"/>
      <c r="O951" s="290" t="s">
        <v>3677</v>
      </c>
      <c r="P951" s="258" t="s">
        <v>3678</v>
      </c>
      <c r="Q951" s="312">
        <f>I949-Q949-Q950</f>
        <v>726</v>
      </c>
      <c r="R951" s="231"/>
      <c r="S951" s="232"/>
      <c r="T951" s="225"/>
      <c r="U951" s="233"/>
      <c r="V951" s="165"/>
      <c r="W951" s="234" t="s">
        <v>40</v>
      </c>
      <c r="X951" s="164"/>
      <c r="Y951" s="148"/>
      <c r="Z951" s="338">
        <v>46239</v>
      </c>
    </row>
    <row r="952" spans="1:26" s="163" customFormat="1" ht="21.6" hidden="1" customHeight="1">
      <c r="A952" s="177" t="str">
        <f t="shared" ref="A952" si="58">Y952</f>
        <v>Aug17-30</v>
      </c>
      <c r="B952" s="225">
        <f>IFERROR(VLOOKUP(A952,PLAN!B:AA,5,0),"")</f>
        <v>11134240</v>
      </c>
      <c r="C952" s="225" t="str">
        <f>IFERROR(VLOOKUP(A952,PLAN!B:AA,6,0),"")</f>
        <v>1436296-J-AK</v>
      </c>
      <c r="D952" s="225" t="str">
        <f>IFERROR(VLOOKUP(A952,PLAN!B:AA,7,0),"")</f>
        <v>APW14R009S CN</v>
      </c>
      <c r="E952" s="225" t="str">
        <f>IFERROR(VLOOKUP(A952,PLAN!B:AA,4,0),"")</f>
        <v>1001932166</v>
      </c>
      <c r="F952" s="226">
        <f>IFERROR(VLOOKUP(A952,PLAN!B:AA,9,0),"")</f>
        <v>46251</v>
      </c>
      <c r="G952" s="225" t="str">
        <f>IFERROR(VLOOKUP(A952,PLAN!B:AA,10,0),"")</f>
        <v>0103584385</v>
      </c>
      <c r="H952" s="225" t="str">
        <f>IFERROR(VLOOKUP(A952,PLAN!B:AA,11,0),"")</f>
        <v>260715A31B</v>
      </c>
      <c r="I952" s="225">
        <f>IFERROR(VLOOKUP(A952,PLAN!B:AA,12,0),"")</f>
        <v>5</v>
      </c>
      <c r="J952" s="225" t="str">
        <f>IFERROR(VLOOKUP(A952,PLAN!B:AA,15,0),"")</f>
        <v>China</v>
      </c>
      <c r="K952" s="225">
        <f>IFERROR(VLOOKUP(A952,PLAN!B:AA,23,0),"")</f>
        <v>0</v>
      </c>
      <c r="L952" s="227">
        <f>IFERROR(VLOOKUP(A952,PLAN!B:AA,24,0),"")</f>
        <v>0</v>
      </c>
      <c r="M952" s="225" t="str">
        <f>IFERROR(VLOOKUP(A952,PLAN!B:AA,3,0),"")</f>
        <v>2332495-0-C-CN</v>
      </c>
      <c r="N952" s="225">
        <f>IFERROR(VLOOKUP(A952,PLAN!B:AA,2,0),"")</f>
        <v>12125069</v>
      </c>
      <c r="O952" s="290" t="s">
        <v>1219</v>
      </c>
      <c r="P952" s="258" t="s">
        <v>1220</v>
      </c>
      <c r="Q952" s="312">
        <f>I952</f>
        <v>5</v>
      </c>
      <c r="R952" s="231" t="str">
        <f>IFERROR(VLOOKUP(P952,[6]Sheet1!$F:$I,4,),"")</f>
        <v/>
      </c>
      <c r="S952" s="232">
        <f>IFERROR(VLOOKUP(A952,PLAN!B:AA,19,0),"")</f>
        <v>46239</v>
      </c>
      <c r="T952" s="225" t="str">
        <f>IFERROR(VLOOKUP(A952,PLAN!B:AA,20,0),"")</f>
        <v>M4</v>
      </c>
      <c r="U952" s="233"/>
      <c r="V952" s="165"/>
      <c r="W952" s="234" t="str">
        <f>IFERROR(VLOOKUP(A952,PLAN!B:AB,21,),"")</f>
        <v>F3</v>
      </c>
      <c r="X952" s="164"/>
      <c r="Y952" s="148" t="s">
        <v>3858</v>
      </c>
      <c r="Z952" s="338">
        <f>VLOOKUP(Y952,PLAN!B:AI,19,0)</f>
        <v>46239</v>
      </c>
    </row>
    <row r="953" spans="1:26" s="163" customFormat="1" ht="21.6" hidden="1" customHeight="1">
      <c r="A953" s="177" t="str">
        <f t="shared" si="55"/>
        <v>Aug17-04</v>
      </c>
      <c r="B953" s="225">
        <f>IFERROR(VLOOKUP(A953,PLAN!B:AA,5,0),"")</f>
        <v>11134240</v>
      </c>
      <c r="C953" s="225" t="str">
        <f>IFERROR(VLOOKUP(A953,PLAN!B:AA,6,0),"")</f>
        <v>1436296-J-AK</v>
      </c>
      <c r="D953" s="225" t="str">
        <f>IFERROR(VLOOKUP(A953,PLAN!B:AA,7,0),"")</f>
        <v>APW14R009S CN</v>
      </c>
      <c r="E953" s="225" t="str">
        <f>IFERROR(VLOOKUP(A953,PLAN!B:AA,4,0),"")</f>
        <v>1001931483</v>
      </c>
      <c r="F953" s="226">
        <f>IFERROR(VLOOKUP(A953,PLAN!B:AA,9,0),"")</f>
        <v>46251</v>
      </c>
      <c r="G953" s="225" t="str">
        <f>IFERROR(VLOOKUP(A953,PLAN!B:AA,10,0),"")</f>
        <v>0103583039</v>
      </c>
      <c r="H953" s="225" t="str">
        <f>IFERROR(VLOOKUP(A953,PLAN!B:AA,11,0),"")</f>
        <v>260729A46A</v>
      </c>
      <c r="I953" s="225">
        <f>IFERROR(VLOOKUP(A953,PLAN!B:AA,12,0),"")</f>
        <v>2373</v>
      </c>
      <c r="J953" s="225" t="str">
        <f>IFERROR(VLOOKUP(A953,PLAN!B:AA,15,0),"")</f>
        <v>China</v>
      </c>
      <c r="K953" s="225">
        <f>IFERROR(VLOOKUP(A953,PLAN!B:AA,23,0),"")</f>
        <v>3</v>
      </c>
      <c r="L953" s="227">
        <f>IFERROR(VLOOKUP(A953,PLAN!B:AA,24,0),"")</f>
        <v>0</v>
      </c>
      <c r="M953" s="225" t="str">
        <f>IFERROR(VLOOKUP(A953,PLAN!B:AA,3,0),"")</f>
        <v>2332495-0-C-CN</v>
      </c>
      <c r="N953" s="225">
        <f>IFERROR(VLOOKUP(A953,PLAN!B:AA,2,0),"")</f>
        <v>12125069</v>
      </c>
      <c r="O953" s="290" t="s">
        <v>1714</v>
      </c>
      <c r="P953" s="257" t="s">
        <v>1715</v>
      </c>
      <c r="Q953" s="260">
        <v>3</v>
      </c>
      <c r="R953" s="231" t="str">
        <f>IFERROR(VLOOKUP(P953,[6]Sheet1!$F:$I,4,),"")</f>
        <v/>
      </c>
      <c r="S953" s="232">
        <f>IFERROR(VLOOKUP(A953,PLAN!B:AA,19,0),"")</f>
        <v>46239</v>
      </c>
      <c r="T953" s="225" t="str">
        <f>IFERROR(VLOOKUP(A953,PLAN!B:AA,20,0),"")</f>
        <v>M4</v>
      </c>
      <c r="U953" s="233"/>
      <c r="V953" s="165"/>
      <c r="W953" s="234" t="str">
        <f>IFERROR(VLOOKUP(A953,PLAN!B:AB,21,),"")</f>
        <v>F3</v>
      </c>
      <c r="X953" s="164"/>
      <c r="Y953" s="148" t="s">
        <v>3668</v>
      </c>
      <c r="Z953" s="338">
        <f>VLOOKUP(Y953,PLAN!B:AI,19,0)</f>
        <v>46239</v>
      </c>
    </row>
    <row r="954" spans="1:26" s="163" customFormat="1" ht="21.6" hidden="1" customHeight="1">
      <c r="A954" s="177"/>
      <c r="B954" s="225"/>
      <c r="C954" s="225"/>
      <c r="D954" s="225"/>
      <c r="E954" s="225"/>
      <c r="F954" s="226"/>
      <c r="G954" s="225"/>
      <c r="H954" s="225"/>
      <c r="I954" s="225"/>
      <c r="J954" s="225"/>
      <c r="K954" s="225"/>
      <c r="L954" s="227"/>
      <c r="M954" s="225"/>
      <c r="N954" s="225"/>
      <c r="O954" s="290" t="s">
        <v>3693</v>
      </c>
      <c r="P954" s="258" t="s">
        <v>3694</v>
      </c>
      <c r="Q954" s="154">
        <v>490</v>
      </c>
      <c r="R954" s="231"/>
      <c r="S954" s="232"/>
      <c r="T954" s="225"/>
      <c r="U954" s="233"/>
      <c r="V954" s="165"/>
      <c r="W954" s="234" t="s">
        <v>40</v>
      </c>
      <c r="X954" s="164"/>
      <c r="Y954" s="148"/>
      <c r="Z954" s="338">
        <v>46239</v>
      </c>
    </row>
    <row r="955" spans="1:26" s="163" customFormat="1" ht="21.6" hidden="1" customHeight="1">
      <c r="A955" s="177"/>
      <c r="B955" s="225"/>
      <c r="C955" s="225"/>
      <c r="D955" s="225"/>
      <c r="E955" s="225"/>
      <c r="F955" s="226"/>
      <c r="G955" s="225"/>
      <c r="H955" s="225"/>
      <c r="I955" s="225"/>
      <c r="J955" s="225"/>
      <c r="K955" s="225"/>
      <c r="L955" s="227"/>
      <c r="M955" s="225"/>
      <c r="N955" s="225"/>
      <c r="O955" s="290" t="s">
        <v>3695</v>
      </c>
      <c r="P955" s="258" t="s">
        <v>3696</v>
      </c>
      <c r="Q955" s="154">
        <v>490</v>
      </c>
      <c r="R955" s="231"/>
      <c r="S955" s="232"/>
      <c r="T955" s="225"/>
      <c r="U955" s="233"/>
      <c r="V955" s="165"/>
      <c r="W955" s="234" t="s">
        <v>40</v>
      </c>
      <c r="X955" s="164"/>
      <c r="Y955" s="148"/>
      <c r="Z955" s="338">
        <v>46239</v>
      </c>
    </row>
    <row r="956" spans="1:26" s="163" customFormat="1" ht="21.6" hidden="1" customHeight="1">
      <c r="A956" s="177"/>
      <c r="B956" s="225"/>
      <c r="C956" s="225"/>
      <c r="D956" s="225"/>
      <c r="E956" s="225"/>
      <c r="F956" s="226"/>
      <c r="G956" s="225"/>
      <c r="H956" s="225"/>
      <c r="I956" s="225"/>
      <c r="J956" s="225"/>
      <c r="K956" s="225"/>
      <c r="L956" s="227"/>
      <c r="M956" s="225"/>
      <c r="N956" s="225"/>
      <c r="O956" s="290" t="s">
        <v>3697</v>
      </c>
      <c r="P956" s="258" t="s">
        <v>3698</v>
      </c>
      <c r="Q956" s="154">
        <v>490</v>
      </c>
      <c r="R956" s="231"/>
      <c r="S956" s="232"/>
      <c r="T956" s="225"/>
      <c r="U956" s="233"/>
      <c r="V956" s="165"/>
      <c r="W956" s="234" t="s">
        <v>40</v>
      </c>
      <c r="X956" s="164"/>
      <c r="Y956" s="148"/>
      <c r="Z956" s="338">
        <v>46239</v>
      </c>
    </row>
    <row r="957" spans="1:26" s="163" customFormat="1" ht="21.6" hidden="1" customHeight="1">
      <c r="A957" s="177"/>
      <c r="B957" s="225"/>
      <c r="C957" s="225"/>
      <c r="D957" s="225"/>
      <c r="E957" s="225"/>
      <c r="F957" s="226"/>
      <c r="G957" s="225"/>
      <c r="H957" s="225"/>
      <c r="I957" s="225"/>
      <c r="J957" s="225"/>
      <c r="K957" s="225"/>
      <c r="L957" s="227"/>
      <c r="M957" s="225"/>
      <c r="N957" s="225"/>
      <c r="O957" s="290" t="s">
        <v>3699</v>
      </c>
      <c r="P957" s="258" t="s">
        <v>3700</v>
      </c>
      <c r="Q957" s="154">
        <v>490</v>
      </c>
      <c r="R957" s="231"/>
      <c r="S957" s="232"/>
      <c r="T957" s="225"/>
      <c r="U957" s="233"/>
      <c r="V957" s="165"/>
      <c r="W957" s="234" t="s">
        <v>40</v>
      </c>
      <c r="X957" s="164"/>
      <c r="Y957" s="148"/>
      <c r="Z957" s="338">
        <v>46239</v>
      </c>
    </row>
    <row r="958" spans="1:26" s="163" customFormat="1" ht="21.6" hidden="1" customHeight="1">
      <c r="A958" s="177"/>
      <c r="B958" s="225"/>
      <c r="C958" s="225"/>
      <c r="D958" s="225"/>
      <c r="E958" s="225"/>
      <c r="F958" s="226"/>
      <c r="G958" s="225"/>
      <c r="H958" s="225"/>
      <c r="I958" s="225"/>
      <c r="J958" s="225"/>
      <c r="K958" s="225"/>
      <c r="L958" s="227"/>
      <c r="M958" s="225"/>
      <c r="N958" s="225"/>
      <c r="O958" s="290" t="s">
        <v>3701</v>
      </c>
      <c r="P958" s="258" t="s">
        <v>3702</v>
      </c>
      <c r="Q958" s="154">
        <f>I953-Q953-Q954-Q955-Q956-Q957</f>
        <v>410</v>
      </c>
      <c r="R958" s="231"/>
      <c r="S958" s="232"/>
      <c r="T958" s="225"/>
      <c r="U958" s="233"/>
      <c r="V958" s="165"/>
      <c r="W958" s="234" t="s">
        <v>40</v>
      </c>
      <c r="X958" s="164"/>
      <c r="Y958" s="148"/>
      <c r="Z958" s="338">
        <v>46239</v>
      </c>
    </row>
    <row r="959" spans="1:26" s="163" customFormat="1" ht="21.6" hidden="1" customHeight="1">
      <c r="A959" s="177" t="str">
        <f t="shared" si="55"/>
        <v>Aug17-05</v>
      </c>
      <c r="B959" s="225">
        <f>IFERROR(VLOOKUP(A959,PLAN!B:AA,5,0),"")</f>
        <v>11134241</v>
      </c>
      <c r="C959" s="225" t="str">
        <f>IFERROR(VLOOKUP(A959,PLAN!B:AA,6,0),"")</f>
        <v>1436298-J-AK</v>
      </c>
      <c r="D959" s="225" t="str">
        <f>IFERROR(VLOOKUP(A959,PLAN!B:AA,7,0),"")</f>
        <v>APW14R005S CN</v>
      </c>
      <c r="E959" s="225" t="str">
        <f>IFERROR(VLOOKUP(A959,PLAN!B:AA,4,0),"")</f>
        <v>1001931484</v>
      </c>
      <c r="F959" s="226">
        <f>IFERROR(VLOOKUP(A959,PLAN!B:AA,9,0),"")</f>
        <v>46251</v>
      </c>
      <c r="G959" s="225" t="str">
        <f>IFERROR(VLOOKUP(A959,PLAN!B:AA,10,0),"")</f>
        <v>0103583040</v>
      </c>
      <c r="H959" s="225" t="str">
        <f>IFERROR(VLOOKUP(A959,PLAN!B:AA,11,0),"")</f>
        <v>260729A47A</v>
      </c>
      <c r="I959" s="225">
        <f>IFERROR(VLOOKUP(A959,PLAN!B:AA,12,0),"")</f>
        <v>2881</v>
      </c>
      <c r="J959" s="225" t="str">
        <f>IFERROR(VLOOKUP(A959,PLAN!B:AA,15,0),"")</f>
        <v>China</v>
      </c>
      <c r="K959" s="225">
        <f>IFERROR(VLOOKUP(A959,PLAN!B:AA,23,0),"")</f>
        <v>0</v>
      </c>
      <c r="L959" s="227">
        <f>IFERROR(VLOOKUP(A959,PLAN!B:AA,24,0),"")</f>
        <v>0</v>
      </c>
      <c r="M959" s="225" t="str">
        <f>IFERROR(VLOOKUP(A959,PLAN!B:AA,3,0),"")</f>
        <v>2332497-0-C-CN</v>
      </c>
      <c r="N959" s="225">
        <f>IFERROR(VLOOKUP(A959,PLAN!B:AA,2,0),"")</f>
        <v>12125071</v>
      </c>
      <c r="O959" s="290" t="s">
        <v>2805</v>
      </c>
      <c r="P959" s="258" t="s">
        <v>2806</v>
      </c>
      <c r="Q959" s="154">
        <v>9</v>
      </c>
      <c r="R959" s="231" t="str">
        <f>IFERROR(VLOOKUP(P959,[6]Sheet1!$F:$I,4,),"")</f>
        <v/>
      </c>
      <c r="S959" s="232">
        <f>IFERROR(VLOOKUP(A959,PLAN!B:AA,19,0),"")</f>
        <v>46239</v>
      </c>
      <c r="T959" s="225" t="str">
        <f>IFERROR(VLOOKUP(A959,PLAN!B:AA,20,0),"")</f>
        <v>M5</v>
      </c>
      <c r="U959" s="233"/>
      <c r="V959" s="165"/>
      <c r="W959" s="234" t="str">
        <f>IFERROR(VLOOKUP(A959,PLAN!B:AB,21,),"")</f>
        <v>F3</v>
      </c>
      <c r="X959" s="164"/>
      <c r="Y959" s="148" t="s">
        <v>3669</v>
      </c>
      <c r="Z959" s="338">
        <f>VLOOKUP(Y959,PLAN!B:AI,19,0)</f>
        <v>46239</v>
      </c>
    </row>
    <row r="960" spans="1:26" s="163" customFormat="1" ht="21.6" hidden="1" customHeight="1">
      <c r="A960" s="177"/>
      <c r="B960" s="225"/>
      <c r="C960" s="225"/>
      <c r="D960" s="225"/>
      <c r="E960" s="225"/>
      <c r="F960" s="226"/>
      <c r="G960" s="225"/>
      <c r="H960" s="225"/>
      <c r="I960" s="225"/>
      <c r="J960" s="225"/>
      <c r="K960" s="225"/>
      <c r="L960" s="227"/>
      <c r="M960" s="225"/>
      <c r="N960" s="225"/>
      <c r="O960" s="290" t="s">
        <v>3586</v>
      </c>
      <c r="P960" s="258" t="s">
        <v>3587</v>
      </c>
      <c r="Q960" s="154">
        <v>421</v>
      </c>
      <c r="R960" s="231"/>
      <c r="S960" s="232"/>
      <c r="T960" s="225"/>
      <c r="U960" s="233"/>
      <c r="V960" s="165"/>
      <c r="W960" s="234" t="s">
        <v>40</v>
      </c>
      <c r="X960" s="164"/>
      <c r="Y960" s="148"/>
      <c r="Z960" s="338">
        <v>46239</v>
      </c>
    </row>
    <row r="961" spans="1:26" s="163" customFormat="1" ht="21.6" hidden="1" customHeight="1">
      <c r="A961" s="177"/>
      <c r="B961" s="225"/>
      <c r="C961" s="225"/>
      <c r="D961" s="225"/>
      <c r="E961" s="225"/>
      <c r="F961" s="226"/>
      <c r="G961" s="225"/>
      <c r="H961" s="225"/>
      <c r="I961" s="225"/>
      <c r="J961" s="225"/>
      <c r="K961" s="225"/>
      <c r="L961" s="227"/>
      <c r="M961" s="225"/>
      <c r="N961" s="225"/>
      <c r="O961" s="290" t="s">
        <v>3703</v>
      </c>
      <c r="P961" s="258" t="s">
        <v>3704</v>
      </c>
      <c r="Q961" s="154">
        <v>490</v>
      </c>
      <c r="R961" s="231"/>
      <c r="S961" s="232"/>
      <c r="T961" s="225"/>
      <c r="U961" s="233"/>
      <c r="V961" s="165"/>
      <c r="W961" s="234" t="s">
        <v>40</v>
      </c>
      <c r="X961" s="164"/>
      <c r="Y961" s="148"/>
      <c r="Z961" s="338">
        <v>46239</v>
      </c>
    </row>
    <row r="962" spans="1:26" s="163" customFormat="1" ht="21.6" hidden="1" customHeight="1">
      <c r="A962" s="177"/>
      <c r="B962" s="225"/>
      <c r="C962" s="225"/>
      <c r="D962" s="225"/>
      <c r="E962" s="225"/>
      <c r="F962" s="226"/>
      <c r="G962" s="225"/>
      <c r="H962" s="225"/>
      <c r="I962" s="225"/>
      <c r="J962" s="225"/>
      <c r="K962" s="225"/>
      <c r="L962" s="227"/>
      <c r="M962" s="225"/>
      <c r="N962" s="225"/>
      <c r="O962" s="290" t="s">
        <v>3705</v>
      </c>
      <c r="P962" s="258" t="s">
        <v>3706</v>
      </c>
      <c r="Q962" s="154">
        <v>490</v>
      </c>
      <c r="R962" s="231"/>
      <c r="S962" s="232"/>
      <c r="T962" s="225"/>
      <c r="U962" s="233"/>
      <c r="V962" s="165"/>
      <c r="W962" s="234" t="s">
        <v>40</v>
      </c>
      <c r="X962" s="164"/>
      <c r="Y962" s="148"/>
      <c r="Z962" s="338">
        <v>46239</v>
      </c>
    </row>
    <row r="963" spans="1:26" s="163" customFormat="1" ht="21.6" hidden="1" customHeight="1">
      <c r="A963" s="177"/>
      <c r="B963" s="225"/>
      <c r="C963" s="225"/>
      <c r="D963" s="225"/>
      <c r="E963" s="225"/>
      <c r="F963" s="226"/>
      <c r="G963" s="225"/>
      <c r="H963" s="225"/>
      <c r="I963" s="225"/>
      <c r="J963" s="225"/>
      <c r="K963" s="225"/>
      <c r="L963" s="227"/>
      <c r="M963" s="225"/>
      <c r="N963" s="225"/>
      <c r="O963" s="290" t="s">
        <v>3707</v>
      </c>
      <c r="P963" s="258" t="s">
        <v>3708</v>
      </c>
      <c r="Q963" s="154">
        <v>491</v>
      </c>
      <c r="R963" s="231"/>
      <c r="S963" s="232"/>
      <c r="T963" s="225"/>
      <c r="U963" s="233"/>
      <c r="V963" s="165"/>
      <c r="W963" s="234" t="s">
        <v>40</v>
      </c>
      <c r="X963" s="164"/>
      <c r="Y963" s="148"/>
      <c r="Z963" s="338">
        <v>46239</v>
      </c>
    </row>
    <row r="964" spans="1:26" s="163" customFormat="1" ht="21.6" hidden="1" customHeight="1">
      <c r="A964" s="177"/>
      <c r="B964" s="225"/>
      <c r="C964" s="225"/>
      <c r="D964" s="225"/>
      <c r="E964" s="225"/>
      <c r="F964" s="226"/>
      <c r="G964" s="225"/>
      <c r="H964" s="225"/>
      <c r="I964" s="225"/>
      <c r="J964" s="225"/>
      <c r="K964" s="225"/>
      <c r="L964" s="227"/>
      <c r="M964" s="225"/>
      <c r="N964" s="225"/>
      <c r="O964" s="290" t="s">
        <v>3709</v>
      </c>
      <c r="P964" s="258" t="s">
        <v>3710</v>
      </c>
      <c r="Q964" s="154">
        <v>490</v>
      </c>
      <c r="R964" s="231"/>
      <c r="S964" s="232"/>
      <c r="T964" s="225"/>
      <c r="U964" s="233"/>
      <c r="V964" s="165"/>
      <c r="W964" s="234" t="s">
        <v>40</v>
      </c>
      <c r="X964" s="164"/>
      <c r="Y964" s="148"/>
      <c r="Z964" s="338">
        <v>46239</v>
      </c>
    </row>
    <row r="965" spans="1:26" s="163" customFormat="1" ht="21.6" hidden="1" customHeight="1">
      <c r="A965" s="177"/>
      <c r="B965" s="225"/>
      <c r="C965" s="225"/>
      <c r="D965" s="225"/>
      <c r="E965" s="225"/>
      <c r="F965" s="226"/>
      <c r="G965" s="225"/>
      <c r="H965" s="225"/>
      <c r="I965" s="225"/>
      <c r="J965" s="225"/>
      <c r="K965" s="225"/>
      <c r="L965" s="227"/>
      <c r="M965" s="225"/>
      <c r="N965" s="225"/>
      <c r="O965" s="290" t="s">
        <v>3711</v>
      </c>
      <c r="P965" s="258" t="s">
        <v>3712</v>
      </c>
      <c r="Q965" s="154">
        <f>I959-Q959-Q960-Q961-Q962-Q963-Q964</f>
        <v>490</v>
      </c>
      <c r="R965" s="231"/>
      <c r="S965" s="232"/>
      <c r="T965" s="225"/>
      <c r="U965" s="233"/>
      <c r="V965" s="165"/>
      <c r="W965" s="234" t="s">
        <v>40</v>
      </c>
      <c r="X965" s="164"/>
      <c r="Y965" s="148"/>
      <c r="Z965" s="338">
        <v>46239</v>
      </c>
    </row>
    <row r="966" spans="1:26" s="163" customFormat="1" ht="21.6" hidden="1" customHeight="1">
      <c r="A966" s="177" t="str">
        <f t="shared" si="55"/>
        <v>Aug17-06</v>
      </c>
      <c r="B966" s="225">
        <f>IFERROR(VLOOKUP(A966,PLAN!B:AA,5,0),"")</f>
        <v>11134234</v>
      </c>
      <c r="C966" s="225" t="str">
        <f>IFERROR(VLOOKUP(A966,PLAN!B:AA,6,0),"")</f>
        <v>1036066-R-AK</v>
      </c>
      <c r="D966" s="225" t="str">
        <f>IFERROR(VLOOKUP(A966,PLAN!B:AA,7,0),"")</f>
        <v>AGP140002 CN</v>
      </c>
      <c r="E966" s="225" t="str">
        <f>IFERROR(VLOOKUP(A966,PLAN!B:AA,4,0),"")</f>
        <v>1001931485</v>
      </c>
      <c r="F966" s="226">
        <f>IFERROR(VLOOKUP(A966,PLAN!B:AA,9,0),"")</f>
        <v>46251</v>
      </c>
      <c r="G966" s="225" t="str">
        <f>IFERROR(VLOOKUP(A966,PLAN!B:AA,10,0),"")</f>
        <v>0103583041</v>
      </c>
      <c r="H966" s="225" t="str">
        <f>IFERROR(VLOOKUP(A966,PLAN!B:AA,11,0),"")</f>
        <v>260729A48A</v>
      </c>
      <c r="I966" s="225">
        <f>IFERROR(VLOOKUP(A966,PLAN!B:AA,12,0),"")</f>
        <v>435</v>
      </c>
      <c r="J966" s="225" t="str">
        <f>IFERROR(VLOOKUP(A966,PLAN!B:AA,15,0),"")</f>
        <v>China</v>
      </c>
      <c r="K966" s="225">
        <f>IFERROR(VLOOKUP(A966,PLAN!B:AA,23,0),"")</f>
        <v>0</v>
      </c>
      <c r="L966" s="227">
        <f>IFERROR(VLOOKUP(A966,PLAN!B:AA,24,0),"")</f>
        <v>0</v>
      </c>
      <c r="M966" s="225" t="str">
        <f>IFERROR(VLOOKUP(A966,PLAN!B:AA,3,0),"")</f>
        <v>2332499-0-C-CN</v>
      </c>
      <c r="N966" s="225">
        <f>IFERROR(VLOOKUP(A966,PLAN!B:AA,2,0),"")</f>
        <v>12125073</v>
      </c>
      <c r="O966" s="290" t="s">
        <v>1091</v>
      </c>
      <c r="P966" s="337" t="s">
        <v>1092</v>
      </c>
      <c r="Q966" s="260">
        <v>98</v>
      </c>
      <c r="R966" s="231" t="str">
        <f>IFERROR(VLOOKUP(P966,[6]Sheet1!$F:$I,4,),"")</f>
        <v/>
      </c>
      <c r="S966" s="232">
        <f>IFERROR(VLOOKUP(A966,PLAN!B:AA,19,0),"")</f>
        <v>46239</v>
      </c>
      <c r="T966" s="225" t="str">
        <f>IFERROR(VLOOKUP(A966,PLAN!B:AA,20,0),"")</f>
        <v>M5</v>
      </c>
      <c r="U966" s="233"/>
      <c r="V966" s="165"/>
      <c r="W966" s="234" t="str">
        <f>IFERROR(VLOOKUP(A966,PLAN!B:AB,21,),"")</f>
        <v>F3</v>
      </c>
      <c r="X966" s="164"/>
      <c r="Y966" s="148" t="s">
        <v>3670</v>
      </c>
      <c r="Z966" s="338">
        <f>VLOOKUP(Y966,PLAN!B:AI,19,0)</f>
        <v>46239</v>
      </c>
    </row>
    <row r="967" spans="1:26" s="163" customFormat="1" ht="21.6" hidden="1" customHeight="1">
      <c r="A967" s="177"/>
      <c r="B967" s="225"/>
      <c r="C967" s="225"/>
      <c r="D967" s="225"/>
      <c r="E967" s="225"/>
      <c r="F967" s="226"/>
      <c r="G967" s="225"/>
      <c r="H967" s="225"/>
      <c r="I967" s="225"/>
      <c r="J967" s="225"/>
      <c r="K967" s="225"/>
      <c r="L967" s="227"/>
      <c r="M967" s="225"/>
      <c r="N967" s="225"/>
      <c r="O967" s="290" t="s">
        <v>2312</v>
      </c>
      <c r="P967" s="337" t="s">
        <v>2313</v>
      </c>
      <c r="Q967" s="260">
        <v>77</v>
      </c>
      <c r="R967" s="231"/>
      <c r="S967" s="232"/>
      <c r="T967" s="225"/>
      <c r="U967" s="233"/>
      <c r="V967" s="165"/>
      <c r="W967" s="234" t="s">
        <v>40</v>
      </c>
      <c r="X967" s="164"/>
      <c r="Y967" s="148"/>
      <c r="Z967" s="338">
        <v>46239</v>
      </c>
    </row>
    <row r="968" spans="1:26" s="163" customFormat="1" ht="21.6" hidden="1" customHeight="1">
      <c r="A968" s="177"/>
      <c r="B968" s="225"/>
      <c r="C968" s="225"/>
      <c r="D968" s="225"/>
      <c r="E968" s="225"/>
      <c r="F968" s="226"/>
      <c r="G968" s="225"/>
      <c r="H968" s="225"/>
      <c r="I968" s="225"/>
      <c r="J968" s="225"/>
      <c r="K968" s="225"/>
      <c r="L968" s="227"/>
      <c r="M968" s="225"/>
      <c r="N968" s="225"/>
      <c r="O968" s="290" t="s">
        <v>2344</v>
      </c>
      <c r="P968" s="337" t="s">
        <v>2345</v>
      </c>
      <c r="Q968" s="260">
        <v>6</v>
      </c>
      <c r="R968" s="231"/>
      <c r="S968" s="232"/>
      <c r="T968" s="225"/>
      <c r="U968" s="233"/>
      <c r="V968" s="165"/>
      <c r="W968" s="234" t="s">
        <v>40</v>
      </c>
      <c r="X968" s="164"/>
      <c r="Y968" s="148"/>
      <c r="Z968" s="338">
        <v>46239</v>
      </c>
    </row>
    <row r="969" spans="1:26" s="163" customFormat="1" ht="21.6" hidden="1" customHeight="1">
      <c r="A969" s="177"/>
      <c r="B969" s="225"/>
      <c r="C969" s="225"/>
      <c r="D969" s="225"/>
      <c r="E969" s="225"/>
      <c r="F969" s="226"/>
      <c r="G969" s="225"/>
      <c r="H969" s="225"/>
      <c r="I969" s="225"/>
      <c r="J969" s="225"/>
      <c r="K969" s="225"/>
      <c r="L969" s="227"/>
      <c r="M969" s="225"/>
      <c r="N969" s="225"/>
      <c r="O969" s="290" t="s">
        <v>2346</v>
      </c>
      <c r="P969" s="337" t="s">
        <v>2347</v>
      </c>
      <c r="Q969" s="260">
        <v>4</v>
      </c>
      <c r="R969" s="231"/>
      <c r="S969" s="232"/>
      <c r="T969" s="225"/>
      <c r="U969" s="233"/>
      <c r="V969" s="165"/>
      <c r="W969" s="234" t="s">
        <v>40</v>
      </c>
      <c r="X969" s="164"/>
      <c r="Y969" s="148"/>
      <c r="Z969" s="338">
        <v>46239</v>
      </c>
    </row>
    <row r="970" spans="1:26" s="163" customFormat="1" ht="21.6" hidden="1" customHeight="1">
      <c r="A970" s="177"/>
      <c r="B970" s="225"/>
      <c r="C970" s="225"/>
      <c r="D970" s="225"/>
      <c r="E970" s="225"/>
      <c r="F970" s="226"/>
      <c r="G970" s="225"/>
      <c r="H970" s="225"/>
      <c r="I970" s="225"/>
      <c r="J970" s="225"/>
      <c r="K970" s="225"/>
      <c r="L970" s="227"/>
      <c r="M970" s="225"/>
      <c r="N970" s="225"/>
      <c r="O970" s="290" t="s">
        <v>2348</v>
      </c>
      <c r="P970" s="337" t="s">
        <v>2349</v>
      </c>
      <c r="Q970" s="260">
        <v>4</v>
      </c>
      <c r="R970" s="231"/>
      <c r="S970" s="232"/>
      <c r="T970" s="225"/>
      <c r="U970" s="233"/>
      <c r="V970" s="165"/>
      <c r="W970" s="234" t="s">
        <v>40</v>
      </c>
      <c r="X970" s="164"/>
      <c r="Y970" s="148"/>
      <c r="Z970" s="338">
        <v>46239</v>
      </c>
    </row>
    <row r="971" spans="1:26" s="163" customFormat="1" ht="21.6" hidden="1" customHeight="1">
      <c r="A971" s="177"/>
      <c r="B971" s="225"/>
      <c r="C971" s="225"/>
      <c r="D971" s="225"/>
      <c r="E971" s="225"/>
      <c r="F971" s="226"/>
      <c r="G971" s="225"/>
      <c r="H971" s="225"/>
      <c r="I971" s="225"/>
      <c r="J971" s="225"/>
      <c r="K971" s="225"/>
      <c r="L971" s="227"/>
      <c r="M971" s="225"/>
      <c r="N971" s="225"/>
      <c r="O971" s="290" t="s">
        <v>2352</v>
      </c>
      <c r="P971" s="337" t="s">
        <v>2353</v>
      </c>
      <c r="Q971" s="260">
        <v>55</v>
      </c>
      <c r="R971" s="231"/>
      <c r="S971" s="232"/>
      <c r="T971" s="225"/>
      <c r="U971" s="233"/>
      <c r="V971" s="165"/>
      <c r="W971" s="234" t="s">
        <v>40</v>
      </c>
      <c r="X971" s="164"/>
      <c r="Y971" s="148"/>
      <c r="Z971" s="338">
        <v>46239</v>
      </c>
    </row>
    <row r="972" spans="1:26" s="163" customFormat="1" ht="21.6" hidden="1" customHeight="1">
      <c r="A972" s="177"/>
      <c r="B972" s="225"/>
      <c r="C972" s="225"/>
      <c r="D972" s="225"/>
      <c r="E972" s="225"/>
      <c r="F972" s="226"/>
      <c r="G972" s="225"/>
      <c r="H972" s="225"/>
      <c r="I972" s="225"/>
      <c r="J972" s="225"/>
      <c r="K972" s="225"/>
      <c r="L972" s="227"/>
      <c r="M972" s="225"/>
      <c r="N972" s="225"/>
      <c r="O972" s="290" t="s">
        <v>2829</v>
      </c>
      <c r="P972" s="337" t="s">
        <v>2830</v>
      </c>
      <c r="Q972" s="260">
        <v>95</v>
      </c>
      <c r="R972" s="231"/>
      <c r="S972" s="232"/>
      <c r="T972" s="225"/>
      <c r="U972" s="233"/>
      <c r="V972" s="165"/>
      <c r="W972" s="234" t="s">
        <v>40</v>
      </c>
      <c r="X972" s="164"/>
      <c r="Y972" s="148"/>
      <c r="Z972" s="338">
        <v>46239</v>
      </c>
    </row>
    <row r="973" spans="1:26" s="163" customFormat="1" ht="21.6" hidden="1" customHeight="1">
      <c r="A973" s="177"/>
      <c r="B973" s="225"/>
      <c r="C973" s="225"/>
      <c r="D973" s="225"/>
      <c r="E973" s="225"/>
      <c r="F973" s="226"/>
      <c r="G973" s="225"/>
      <c r="H973" s="225"/>
      <c r="I973" s="225"/>
      <c r="J973" s="225"/>
      <c r="K973" s="225"/>
      <c r="L973" s="227"/>
      <c r="M973" s="225"/>
      <c r="N973" s="225"/>
      <c r="O973" s="290" t="s">
        <v>2831</v>
      </c>
      <c r="P973" s="337" t="s">
        <v>2832</v>
      </c>
      <c r="Q973" s="260">
        <v>96</v>
      </c>
      <c r="R973" s="231"/>
      <c r="S973" s="232"/>
      <c r="T973" s="225"/>
      <c r="U973" s="233"/>
      <c r="V973" s="165"/>
      <c r="W973" s="234" t="s">
        <v>40</v>
      </c>
      <c r="X973" s="164"/>
      <c r="Y973" s="148"/>
      <c r="Z973" s="338">
        <v>46239</v>
      </c>
    </row>
    <row r="974" spans="1:26" s="163" customFormat="1" ht="21.6" hidden="1" customHeight="1">
      <c r="A974" s="177" t="str">
        <f t="shared" si="55"/>
        <v>Aug17-07</v>
      </c>
      <c r="B974" s="225">
        <f>IFERROR(VLOOKUP(A974,PLAN!B:AA,5,0),"")</f>
        <v>11134234</v>
      </c>
      <c r="C974" s="225" t="str">
        <f>IFERROR(VLOOKUP(A974,PLAN!B:AA,6,0),"")</f>
        <v>1036066-R-AK</v>
      </c>
      <c r="D974" s="225" t="str">
        <f>IFERROR(VLOOKUP(A974,PLAN!B:AA,7,0),"")</f>
        <v>AGP140002 CN</v>
      </c>
      <c r="E974" s="225" t="str">
        <f>IFERROR(VLOOKUP(A974,PLAN!B:AA,4,0),"")</f>
        <v>1001931486</v>
      </c>
      <c r="F974" s="226">
        <f>IFERROR(VLOOKUP(A974,PLAN!B:AA,9,0),"")</f>
        <v>46251</v>
      </c>
      <c r="G974" s="225" t="str">
        <f>IFERROR(VLOOKUP(A974,PLAN!B:AA,10,0),"")</f>
        <v>0103583042</v>
      </c>
      <c r="H974" s="225" t="str">
        <f>IFERROR(VLOOKUP(A974,PLAN!B:AA,11,0),"")</f>
        <v>260729A49A</v>
      </c>
      <c r="I974" s="225">
        <f>IFERROR(VLOOKUP(A974,PLAN!B:AA,12,0),"")</f>
        <v>220</v>
      </c>
      <c r="J974" s="225" t="str">
        <f>IFERROR(VLOOKUP(A974,PLAN!B:AA,15,0),"")</f>
        <v>China</v>
      </c>
      <c r="K974" s="225">
        <f>IFERROR(VLOOKUP(A974,PLAN!B:AA,23,0),"")</f>
        <v>0</v>
      </c>
      <c r="L974" s="227">
        <f>IFERROR(VLOOKUP(A974,PLAN!B:AA,24,0),"")</f>
        <v>0</v>
      </c>
      <c r="M974" s="225" t="str">
        <f>IFERROR(VLOOKUP(A974,PLAN!B:AA,3,0),"")</f>
        <v>2332499-0-C-CN</v>
      </c>
      <c r="N974" s="225">
        <f>IFERROR(VLOOKUP(A974,PLAN!B:AA,2,0),"")</f>
        <v>12125073</v>
      </c>
      <c r="O974" s="290" t="s">
        <v>2350</v>
      </c>
      <c r="P974" s="258" t="s">
        <v>2351</v>
      </c>
      <c r="Q974" s="260">
        <v>3</v>
      </c>
      <c r="R974" s="231" t="str">
        <f>IFERROR(VLOOKUP(P974,[6]Sheet1!$F:$I,4,),"")</f>
        <v/>
      </c>
      <c r="S974" s="232">
        <f>IFERROR(VLOOKUP(A974,PLAN!B:AA,19,0),"")</f>
        <v>46239</v>
      </c>
      <c r="T974" s="225" t="str">
        <f>IFERROR(VLOOKUP(A974,PLAN!B:AA,20,0),"")</f>
        <v>M5</v>
      </c>
      <c r="U974" s="233"/>
      <c r="V974" s="165"/>
      <c r="W974" s="234" t="str">
        <f>IFERROR(VLOOKUP(A974,PLAN!B:AB,21,),"")</f>
        <v>F3</v>
      </c>
      <c r="X974" s="164"/>
      <c r="Y974" s="148" t="s">
        <v>3671</v>
      </c>
      <c r="Z974" s="338">
        <f>VLOOKUP(Y974,PLAN!B:AI,19,0)</f>
        <v>46239</v>
      </c>
    </row>
    <row r="975" spans="1:26" s="163" customFormat="1" ht="21.6" hidden="1" customHeight="1">
      <c r="A975" s="177"/>
      <c r="B975" s="225"/>
      <c r="C975" s="225"/>
      <c r="D975" s="225"/>
      <c r="E975" s="225"/>
      <c r="F975" s="226"/>
      <c r="G975" s="225"/>
      <c r="H975" s="225"/>
      <c r="I975" s="225"/>
      <c r="J975" s="225"/>
      <c r="K975" s="225"/>
      <c r="L975" s="227"/>
      <c r="M975" s="225"/>
      <c r="N975" s="225"/>
      <c r="O975" s="290" t="s">
        <v>3098</v>
      </c>
      <c r="P975" s="258" t="s">
        <v>3099</v>
      </c>
      <c r="Q975" s="154">
        <v>6</v>
      </c>
      <c r="R975" s="231"/>
      <c r="S975" s="232"/>
      <c r="T975" s="225"/>
      <c r="U975" s="233"/>
      <c r="V975" s="165"/>
      <c r="W975" s="234" t="s">
        <v>40</v>
      </c>
      <c r="X975" s="164"/>
      <c r="Y975" s="148"/>
      <c r="Z975" s="338">
        <v>46239</v>
      </c>
    </row>
    <row r="976" spans="1:26" s="163" customFormat="1" ht="21.6" hidden="1" customHeight="1">
      <c r="A976" s="177"/>
      <c r="B976" s="225"/>
      <c r="C976" s="225"/>
      <c r="D976" s="225"/>
      <c r="E976" s="225"/>
      <c r="F976" s="226"/>
      <c r="G976" s="225"/>
      <c r="H976" s="225"/>
      <c r="I976" s="225"/>
      <c r="J976" s="225"/>
      <c r="K976" s="225"/>
      <c r="L976" s="227"/>
      <c r="M976" s="225"/>
      <c r="N976" s="225"/>
      <c r="O976" s="290" t="s">
        <v>3100</v>
      </c>
      <c r="P976" s="258" t="s">
        <v>3101</v>
      </c>
      <c r="Q976" s="154">
        <v>167</v>
      </c>
      <c r="R976" s="231"/>
      <c r="S976" s="232"/>
      <c r="T976" s="225"/>
      <c r="U976" s="233"/>
      <c r="V976" s="165"/>
      <c r="W976" s="234" t="s">
        <v>40</v>
      </c>
      <c r="X976" s="164"/>
      <c r="Y976" s="148"/>
      <c r="Z976" s="338">
        <v>46239</v>
      </c>
    </row>
    <row r="977" spans="1:26" s="163" customFormat="1" ht="21.6" hidden="1" customHeight="1">
      <c r="A977" s="177"/>
      <c r="B977" s="225"/>
      <c r="C977" s="225"/>
      <c r="D977" s="225"/>
      <c r="E977" s="225"/>
      <c r="F977" s="226"/>
      <c r="G977" s="225"/>
      <c r="H977" s="225"/>
      <c r="I977" s="225"/>
      <c r="J977" s="225"/>
      <c r="K977" s="225"/>
      <c r="L977" s="227"/>
      <c r="M977" s="225"/>
      <c r="N977" s="225"/>
      <c r="O977" s="290" t="s">
        <v>3713</v>
      </c>
      <c r="P977" s="258" t="s">
        <v>3714</v>
      </c>
      <c r="Q977" s="154">
        <f>I974-Q974-Q975-Q976</f>
        <v>44</v>
      </c>
      <c r="R977" s="231"/>
      <c r="S977" s="232"/>
      <c r="T977" s="225"/>
      <c r="U977" s="233"/>
      <c r="V977" s="165"/>
      <c r="W977" s="234" t="s">
        <v>40</v>
      </c>
      <c r="X977" s="164"/>
      <c r="Y977" s="148"/>
      <c r="Z977" s="338">
        <v>46239</v>
      </c>
    </row>
    <row r="978" spans="1:26" s="163" customFormat="1" ht="21.6" hidden="1" customHeight="1">
      <c r="A978" s="177" t="str">
        <f t="shared" si="55"/>
        <v>Aug17-08</v>
      </c>
      <c r="B978" s="225">
        <f>IFERROR(VLOOKUP(A978,PLAN!B:AA,5,0),"")</f>
        <v>11134237</v>
      </c>
      <c r="C978" s="225" t="str">
        <f>IFERROR(VLOOKUP(A978,PLAN!B:AA,6,0),"")</f>
        <v>1436196-Q-A</v>
      </c>
      <c r="D978" s="225" t="str">
        <f>IFERROR(VLOOKUP(A978,PLAN!B:AA,7,0),"")</f>
        <v>AHW14R004S CN</v>
      </c>
      <c r="E978" s="225" t="str">
        <f>IFERROR(VLOOKUP(A978,PLAN!B:AA,4,0),"")</f>
        <v>1001931487</v>
      </c>
      <c r="F978" s="226">
        <f>IFERROR(VLOOKUP(A978,PLAN!B:AA,9,0),"")</f>
        <v>46251</v>
      </c>
      <c r="G978" s="225" t="str">
        <f>IFERROR(VLOOKUP(A978,PLAN!B:AA,10,0),"")</f>
        <v>0103583043</v>
      </c>
      <c r="H978" s="225" t="str">
        <f>IFERROR(VLOOKUP(A978,PLAN!B:AA,11,0),"")</f>
        <v>260729A50A</v>
      </c>
      <c r="I978" s="225">
        <f>IFERROR(VLOOKUP(A978,PLAN!B:AA,12,0),"")</f>
        <v>1196</v>
      </c>
      <c r="J978" s="225" t="str">
        <f>IFERROR(VLOOKUP(A978,PLAN!B:AA,15,0),"")</f>
        <v>China</v>
      </c>
      <c r="K978" s="225">
        <f>IFERROR(VLOOKUP(A978,PLAN!B:AA,23,0),"")</f>
        <v>0</v>
      </c>
      <c r="L978" s="227">
        <f>IFERROR(VLOOKUP(A978,PLAN!B:AA,24,0),"")</f>
        <v>0</v>
      </c>
      <c r="M978" s="225" t="str">
        <f>IFERROR(VLOOKUP(A978,PLAN!B:AA,3,0),"")</f>
        <v>2332200-0-C-CN</v>
      </c>
      <c r="N978" s="225">
        <f>IFERROR(VLOOKUP(A978,PLAN!B:AA,2,0),"")</f>
        <v>12125012</v>
      </c>
      <c r="O978" s="290" t="s">
        <v>3018</v>
      </c>
      <c r="P978" s="258" t="s">
        <v>3019</v>
      </c>
      <c r="Q978" s="154">
        <v>6</v>
      </c>
      <c r="R978" s="231" t="str">
        <f>IFERROR(VLOOKUP(P978,[6]Sheet1!$F:$I,4,),"")</f>
        <v/>
      </c>
      <c r="S978" s="232">
        <f>IFERROR(VLOOKUP(A978,PLAN!B:AA,19,0),"")</f>
        <v>46239</v>
      </c>
      <c r="T978" s="225" t="str">
        <f>IFERROR(VLOOKUP(A978,PLAN!B:AA,20,0),"")</f>
        <v>M9</v>
      </c>
      <c r="U978" s="233"/>
      <c r="V978" s="165"/>
      <c r="W978" s="234" t="str">
        <f>IFERROR(VLOOKUP(A978,PLAN!B:AB,21,),"")</f>
        <v>CAG</v>
      </c>
      <c r="X978" s="164"/>
      <c r="Y978" s="148" t="s">
        <v>3672</v>
      </c>
      <c r="Z978" s="338">
        <v>46239</v>
      </c>
    </row>
    <row r="979" spans="1:26" s="163" customFormat="1" ht="21.6" hidden="1" customHeight="1">
      <c r="A979" s="177"/>
      <c r="B979" s="225"/>
      <c r="C979" s="225"/>
      <c r="D979" s="225"/>
      <c r="E979" s="225"/>
      <c r="F979" s="226"/>
      <c r="G979" s="225"/>
      <c r="H979" s="225"/>
      <c r="I979" s="225"/>
      <c r="J979" s="225"/>
      <c r="K979" s="225"/>
      <c r="L979" s="227"/>
      <c r="M979" s="225"/>
      <c r="N979" s="225"/>
      <c r="O979" s="290" t="s">
        <v>3022</v>
      </c>
      <c r="P979" s="258" t="s">
        <v>3023</v>
      </c>
      <c r="Q979" s="154">
        <v>10</v>
      </c>
      <c r="R979" s="231"/>
      <c r="S979" s="232"/>
      <c r="T979" s="225"/>
      <c r="U979" s="233"/>
      <c r="V979" s="165"/>
      <c r="W979" s="234" t="s">
        <v>252</v>
      </c>
      <c r="X979" s="164"/>
      <c r="Y979" s="148"/>
      <c r="Z979" s="338">
        <v>46239</v>
      </c>
    </row>
    <row r="980" spans="1:26" s="163" customFormat="1" ht="21.6" hidden="1" customHeight="1">
      <c r="A980" s="177"/>
      <c r="B980" s="225"/>
      <c r="C980" s="225"/>
      <c r="D980" s="225"/>
      <c r="E980" s="225"/>
      <c r="F980" s="226"/>
      <c r="G980" s="225"/>
      <c r="H980" s="225"/>
      <c r="I980" s="225"/>
      <c r="J980" s="225"/>
      <c r="K980" s="225"/>
      <c r="L980" s="227"/>
      <c r="M980" s="225"/>
      <c r="N980" s="225"/>
      <c r="O980" s="290" t="s">
        <v>3715</v>
      </c>
      <c r="P980" s="258" t="s">
        <v>3716</v>
      </c>
      <c r="Q980" s="154">
        <v>430</v>
      </c>
      <c r="R980" s="231"/>
      <c r="S980" s="232"/>
      <c r="T980" s="225"/>
      <c r="U980" s="233"/>
      <c r="V980" s="165"/>
      <c r="W980" s="234" t="s">
        <v>252</v>
      </c>
      <c r="X980" s="164"/>
      <c r="Y980" s="148"/>
      <c r="Z980" s="338">
        <v>46239</v>
      </c>
    </row>
    <row r="981" spans="1:26" s="163" customFormat="1" ht="21.6" hidden="1" customHeight="1">
      <c r="A981" s="177"/>
      <c r="B981" s="225"/>
      <c r="C981" s="225"/>
      <c r="D981" s="225"/>
      <c r="E981" s="225"/>
      <c r="F981" s="226"/>
      <c r="G981" s="225"/>
      <c r="H981" s="225"/>
      <c r="I981" s="225"/>
      <c r="J981" s="225"/>
      <c r="K981" s="225"/>
      <c r="L981" s="227"/>
      <c r="M981" s="225"/>
      <c r="N981" s="225"/>
      <c r="O981" s="290" t="s">
        <v>3717</v>
      </c>
      <c r="P981" s="258" t="s">
        <v>3718</v>
      </c>
      <c r="Q981" s="154">
        <v>430</v>
      </c>
      <c r="R981" s="231"/>
      <c r="S981" s="232"/>
      <c r="T981" s="225"/>
      <c r="U981" s="233"/>
      <c r="V981" s="165"/>
      <c r="W981" s="234" t="s">
        <v>252</v>
      </c>
      <c r="X981" s="164"/>
      <c r="Y981" s="148"/>
      <c r="Z981" s="338">
        <v>46239</v>
      </c>
    </row>
    <row r="982" spans="1:26" s="163" customFormat="1" ht="21.6" hidden="1" customHeight="1">
      <c r="A982" s="177"/>
      <c r="B982" s="225"/>
      <c r="C982" s="225"/>
      <c r="D982" s="225"/>
      <c r="E982" s="225"/>
      <c r="F982" s="226"/>
      <c r="G982" s="225"/>
      <c r="H982" s="225"/>
      <c r="I982" s="225"/>
      <c r="J982" s="225"/>
      <c r="K982" s="225"/>
      <c r="L982" s="227"/>
      <c r="M982" s="225"/>
      <c r="N982" s="225"/>
      <c r="O982" s="290" t="s">
        <v>3719</v>
      </c>
      <c r="P982" s="258" t="s">
        <v>3720</v>
      </c>
      <c r="Q982" s="154">
        <f>I978-Q978-Q979-Q980-Q981</f>
        <v>320</v>
      </c>
      <c r="R982" s="231"/>
      <c r="S982" s="232"/>
      <c r="T982" s="225"/>
      <c r="U982" s="233"/>
      <c r="V982" s="165"/>
      <c r="W982" s="234" t="s">
        <v>252</v>
      </c>
      <c r="X982" s="164"/>
      <c r="Y982" s="148"/>
      <c r="Z982" s="338">
        <v>46239</v>
      </c>
    </row>
    <row r="983" spans="1:26" s="163" customFormat="1" ht="21.6" hidden="1" customHeight="1">
      <c r="A983" s="177" t="str">
        <f t="shared" si="55"/>
        <v>Aug03-12</v>
      </c>
      <c r="B983" s="225">
        <f>IFERROR(VLOOKUP(A983,PLAN!B:AA,5,0),"")</f>
        <v>11132335</v>
      </c>
      <c r="C983" s="225" t="str">
        <f>IFERROR(VLOOKUP(A983,PLAN!B:AA,6,0),"")</f>
        <v>1731161-F-A</v>
      </c>
      <c r="D983" s="225" t="str">
        <f>IFERROR(VLOOKUP(A983,PLAN!B:AA,7,0),"")</f>
        <v>AHW14R013P US</v>
      </c>
      <c r="E983" s="225" t="str">
        <f>IFERROR(VLOOKUP(A983,PLAN!B:AA,4,0),"")</f>
        <v>1001931661</v>
      </c>
      <c r="F983" s="226">
        <f>IFERROR(VLOOKUP(A983,PLAN!B:AA,9,0),"")</f>
        <v>46237</v>
      </c>
      <c r="G983" s="225" t="str">
        <f>IFERROR(VLOOKUP(A983,PLAN!B:AA,10,0),"")</f>
        <v>0103583709</v>
      </c>
      <c r="H983" s="225" t="str">
        <f>IFERROR(VLOOKUP(A983,PLAN!B:AA,11,0),"")</f>
        <v>260729A51A</v>
      </c>
      <c r="I983" s="225">
        <f>IFERROR(VLOOKUP(A983,PLAN!B:AA,12,0),"")</f>
        <v>150</v>
      </c>
      <c r="J983" s="225" t="str">
        <f>IFERROR(VLOOKUP(A983,PLAN!B:AA,15,0),"")</f>
        <v>USA</v>
      </c>
      <c r="K983" s="225">
        <f>IFERROR(VLOOKUP(A983,PLAN!B:AA,23,0),"")</f>
        <v>0</v>
      </c>
      <c r="L983" s="227">
        <f>IFERROR(VLOOKUP(A983,PLAN!B:AA,24,0),"")</f>
        <v>0</v>
      </c>
      <c r="M983" s="225" t="str">
        <f>IFERROR(VLOOKUP(A983,PLAN!B:AA,3,0),"")</f>
        <v>2032218-A-CB</v>
      </c>
      <c r="N983" s="225">
        <f>IFERROR(VLOOKUP(A983,PLAN!B:AA,2,0),"")</f>
        <v>12114297</v>
      </c>
      <c r="O983" s="290" t="s">
        <v>2863</v>
      </c>
      <c r="P983" s="337" t="s">
        <v>2864</v>
      </c>
      <c r="Q983" s="154">
        <v>113</v>
      </c>
      <c r="R983" s="231" t="str">
        <f>IFERROR(VLOOKUP(P983,[6]Sheet1!$F:$I,4,),"")</f>
        <v/>
      </c>
      <c r="S983" s="232">
        <f>IFERROR(VLOOKUP(A983,PLAN!B:AA,19,0),"")</f>
        <v>46233</v>
      </c>
      <c r="T983" s="225" t="str">
        <f>IFERROR(VLOOKUP(A983,PLAN!B:AA,20,0),"")</f>
        <v>M6</v>
      </c>
      <c r="U983" s="233"/>
      <c r="V983" s="165"/>
      <c r="W983" s="234" t="str">
        <f>IFERROR(VLOOKUP(A983,PLAN!B:AB,21,),"")</f>
        <v>F2</v>
      </c>
      <c r="X983" s="164"/>
      <c r="Y983" s="148" t="s">
        <v>3683</v>
      </c>
      <c r="Z983" s="338" t="s">
        <v>3684</v>
      </c>
    </row>
    <row r="984" spans="1:26" s="163" customFormat="1" ht="21.6" hidden="1" customHeight="1">
      <c r="A984" s="177">
        <f t="shared" si="55"/>
        <v>0</v>
      </c>
      <c r="B984" s="225" t="str">
        <f>IFERROR(VLOOKUP(A984,PLAN!B:AA,5,0),"")</f>
        <v/>
      </c>
      <c r="C984" s="225" t="str">
        <f>IFERROR(VLOOKUP(A984,PLAN!B:AA,6,0),"")</f>
        <v/>
      </c>
      <c r="D984" s="225" t="str">
        <f>IFERROR(VLOOKUP(A984,PLAN!B:AA,7,0),"")</f>
        <v/>
      </c>
      <c r="E984" s="225" t="str">
        <f>IFERROR(VLOOKUP(A984,PLAN!B:AA,4,0),"")</f>
        <v/>
      </c>
      <c r="F984" s="226" t="str">
        <f>IFERROR(VLOOKUP(A984,PLAN!B:AA,9,0),"")</f>
        <v/>
      </c>
      <c r="G984" s="225" t="str">
        <f>IFERROR(VLOOKUP(A984,PLAN!B:AA,10,0),"")</f>
        <v/>
      </c>
      <c r="H984" s="225" t="str">
        <f>IFERROR(VLOOKUP(A984,PLAN!B:AA,11,0),"")</f>
        <v/>
      </c>
      <c r="I984" s="225" t="str">
        <f>IFERROR(VLOOKUP(A984,PLAN!B:AA,12,0),"")</f>
        <v/>
      </c>
      <c r="J984" s="225" t="str">
        <f>IFERROR(VLOOKUP(A984,PLAN!B:AA,15,0),"")</f>
        <v/>
      </c>
      <c r="K984" s="225" t="str">
        <f>IFERROR(VLOOKUP(A984,PLAN!B:AA,23,0),"")</f>
        <v/>
      </c>
      <c r="L984" s="227" t="str">
        <f>IFERROR(VLOOKUP(A984,PLAN!B:AA,24,0),"")</f>
        <v/>
      </c>
      <c r="M984" s="225" t="str">
        <f>IFERROR(VLOOKUP(A984,PLAN!B:AA,3,0),"")</f>
        <v/>
      </c>
      <c r="N984" s="225" t="str">
        <f>IFERROR(VLOOKUP(A984,PLAN!B:AA,2,0),"")</f>
        <v/>
      </c>
      <c r="O984" s="290" t="s">
        <v>3685</v>
      </c>
      <c r="P984" s="257" t="s">
        <v>3686</v>
      </c>
      <c r="Q984" s="154">
        <f>I983-Q983</f>
        <v>37</v>
      </c>
      <c r="R984" s="231" t="str">
        <f>IFERROR(VLOOKUP(P984,[6]Sheet1!$F:$I,4,),"")</f>
        <v/>
      </c>
      <c r="S984" s="232" t="str">
        <f>IFERROR(VLOOKUP(A984,PLAN!B:AA,19,0),"")</f>
        <v/>
      </c>
      <c r="T984" s="225" t="str">
        <f>IFERROR(VLOOKUP(A984,PLAN!B:AA,20,0),"")</f>
        <v/>
      </c>
      <c r="U984" s="233"/>
      <c r="V984" s="165"/>
      <c r="W984" s="234" t="s">
        <v>45</v>
      </c>
      <c r="X984" s="164"/>
      <c r="Y984" s="148"/>
      <c r="Z984" s="338" t="s">
        <v>3684</v>
      </c>
    </row>
    <row r="985" spans="1:26" s="163" customFormat="1" ht="27.6" hidden="1" customHeight="1">
      <c r="A985" s="177" t="str">
        <f t="shared" si="23"/>
        <v>Aug17-10</v>
      </c>
      <c r="B985" s="225">
        <f>IFERROR(VLOOKUP(A985,PLAN!B:AA,5,0),"")</f>
        <v>11124966</v>
      </c>
      <c r="C985" s="225" t="str">
        <f>IFERROR(VLOOKUP(A985,PLAN!B:AA,6,0),"")</f>
        <v>1831180-C-A</v>
      </c>
      <c r="D985" s="225" t="str">
        <f>IFERROR(VLOOKUP(A985,PLAN!B:AA,7,0),"")</f>
        <v>AH10S302SR JP</v>
      </c>
      <c r="E985" s="225" t="str">
        <f>IFERROR(VLOOKUP(A985,PLAN!B:AA,4,0),"")</f>
        <v>1001931987</v>
      </c>
      <c r="F985" s="226">
        <f>IFERROR(VLOOKUP(A985,PLAN!B:AA,9,0),"")</f>
        <v>46251</v>
      </c>
      <c r="G985" s="225" t="str">
        <f>IFERROR(VLOOKUP(A985,PLAN!B:AA,10,0),"")</f>
        <v>0103584116</v>
      </c>
      <c r="H985" s="225" t="str">
        <f>IFERROR(VLOOKUP(A985,PLAN!B:AA,11,0),"")</f>
        <v>260729A53A</v>
      </c>
      <c r="I985" s="225">
        <f>IFERROR(VLOOKUP(A985,PLAN!B:AA,12,0),"")</f>
        <v>5</v>
      </c>
      <c r="J985" s="225" t="str">
        <f>IFERROR(VLOOKUP(A985,PLAN!B:AA,15,0),"")</f>
        <v>Japan</v>
      </c>
      <c r="K985" s="225">
        <f>IFERROR(VLOOKUP(A985,PLAN!B:AA,23,0),"")</f>
        <v>0</v>
      </c>
      <c r="L985" s="227">
        <f>IFERROR(VLOOKUP(A985,PLAN!B:AA,24,0),"")</f>
        <v>0</v>
      </c>
      <c r="M985" s="225" t="str">
        <f>IFERROR(VLOOKUP(A985,PLAN!B:AA,3,0),"")</f>
        <v>1832175-A-C</v>
      </c>
      <c r="N985" s="225">
        <f>IFERROR(VLOOKUP(A985,PLAN!B:AA,2,0),"")</f>
        <v>12111377</v>
      </c>
      <c r="O985" s="290" t="s">
        <v>3638</v>
      </c>
      <c r="P985" s="284" t="s">
        <v>3639</v>
      </c>
      <c r="Q985" s="337">
        <f t="shared" ref="Q985:Q1011" si="59">I985</f>
        <v>5</v>
      </c>
      <c r="R985" s="231" t="str">
        <f>IFERROR(VLOOKUP(P985,[6]Sheet1!$F:$I,4,),"")</f>
        <v/>
      </c>
      <c r="S985" s="232">
        <f>IFERROR(VLOOKUP(A985,PLAN!B:AA,19,0),"")</f>
        <v>46239</v>
      </c>
      <c r="T985" s="225" t="str">
        <f>IFERROR(VLOOKUP(A985,PLAN!B:AA,20,0),"")</f>
        <v>M6</v>
      </c>
      <c r="U985" s="233"/>
      <c r="V985" s="165"/>
      <c r="W985" s="234" t="str">
        <f>IFERROR(VLOOKUP(A985,PLAN!B:AB,21,),"")</f>
        <v>F2</v>
      </c>
      <c r="X985" s="164"/>
      <c r="Y985" s="148" t="s">
        <v>3805</v>
      </c>
      <c r="Z985" s="338">
        <f>VLOOKUP(Y985,PLAN!B:AI,19,0)</f>
        <v>46239</v>
      </c>
    </row>
    <row r="986" spans="1:26" s="163" customFormat="1" ht="27.6" hidden="1" customHeight="1">
      <c r="A986" s="177" t="str">
        <f t="shared" si="23"/>
        <v>Aug17-11</v>
      </c>
      <c r="B986" s="225">
        <f>IFERROR(VLOOKUP(A986,PLAN!B:AA,5,0),"")</f>
        <v>11125044</v>
      </c>
      <c r="C986" s="225" t="str">
        <f>IFERROR(VLOOKUP(A986,PLAN!B:AA,6,0),"")</f>
        <v>1831261-C-AK</v>
      </c>
      <c r="D986" s="225" t="str">
        <f>IFERROR(VLOOKUP(A986,PLAN!B:AA,7,0),"")</f>
        <v>PAGH18M072R JP</v>
      </c>
      <c r="E986" s="225" t="str">
        <f>IFERROR(VLOOKUP(A986,PLAN!B:AA,4,0),"")</f>
        <v>1001931988</v>
      </c>
      <c r="F986" s="226">
        <f>IFERROR(VLOOKUP(A986,PLAN!B:AA,9,0),"")</f>
        <v>46251</v>
      </c>
      <c r="G986" s="225" t="str">
        <f>IFERROR(VLOOKUP(A986,PLAN!B:AA,10,0),"")</f>
        <v>0103584118</v>
      </c>
      <c r="H986" s="225" t="str">
        <f>IFERROR(VLOOKUP(A986,PLAN!B:AA,11,0),"")</f>
        <v>260729A54A</v>
      </c>
      <c r="I986" s="225">
        <f>IFERROR(VLOOKUP(A986,PLAN!B:AA,12,0),"")</f>
        <v>5</v>
      </c>
      <c r="J986" s="225" t="str">
        <f>IFERROR(VLOOKUP(A986,PLAN!B:AA,15,0),"")</f>
        <v>Japan</v>
      </c>
      <c r="K986" s="225">
        <f>IFERROR(VLOOKUP(A986,PLAN!B:AA,23,0),"")</f>
        <v>0</v>
      </c>
      <c r="L986" s="227">
        <f>IFERROR(VLOOKUP(A986,PLAN!B:AA,24,0),"")</f>
        <v>0</v>
      </c>
      <c r="M986" s="225" t="str">
        <f>IFERROR(VLOOKUP(A986,PLAN!B:AA,3,0),"")</f>
        <v>1832331-A-CK</v>
      </c>
      <c r="N986" s="225">
        <f>IFERROR(VLOOKUP(A986,PLAN!B:AA,2,0),"")</f>
        <v>12111467</v>
      </c>
      <c r="O986" s="290" t="s">
        <v>568</v>
      </c>
      <c r="P986" s="259" t="s">
        <v>569</v>
      </c>
      <c r="Q986" s="337">
        <f t="shared" si="59"/>
        <v>5</v>
      </c>
      <c r="R986" s="231" t="str">
        <f>IFERROR(VLOOKUP(P986,[6]Sheet1!$F:$I,4,),"")</f>
        <v/>
      </c>
      <c r="S986" s="232">
        <f>IFERROR(VLOOKUP(A986,PLAN!B:AA,19,0),"")</f>
        <v>46239</v>
      </c>
      <c r="T986" s="225" t="str">
        <f>IFERROR(VLOOKUP(A986,PLAN!B:AA,20,0),"")</f>
        <v>M6</v>
      </c>
      <c r="U986" s="233"/>
      <c r="V986" s="165"/>
      <c r="W986" s="234" t="str">
        <f>IFERROR(VLOOKUP(A986,PLAN!B:AB,21,),"")</f>
        <v>F2</v>
      </c>
      <c r="X986" s="164"/>
      <c r="Y986" s="148" t="s">
        <v>3806</v>
      </c>
      <c r="Z986" s="338">
        <f>VLOOKUP(Y986,PLAN!B:AI,19,0)</f>
        <v>46239</v>
      </c>
    </row>
    <row r="987" spans="1:26" s="163" customFormat="1" ht="27.6" hidden="1" customHeight="1">
      <c r="A987" s="177" t="str">
        <f t="shared" si="23"/>
        <v>Aug17-12</v>
      </c>
      <c r="B987" s="225">
        <f>IFERROR(VLOOKUP(A987,PLAN!B:AA,5,0),"")</f>
        <v>11125017</v>
      </c>
      <c r="C987" s="225" t="str">
        <f>IFERROR(VLOOKUP(A987,PLAN!B:AA,6,0),"")</f>
        <v>1831234-C-AK</v>
      </c>
      <c r="D987" s="225" t="str">
        <f>IFERROR(VLOOKUP(A987,PLAN!B:AA,7,0),"")</f>
        <v>PAGH18M071R JP</v>
      </c>
      <c r="E987" s="225" t="str">
        <f>IFERROR(VLOOKUP(A987,PLAN!B:AA,4,0),"")</f>
        <v>1001931989</v>
      </c>
      <c r="F987" s="226">
        <f>IFERROR(VLOOKUP(A987,PLAN!B:AA,9,0),"")</f>
        <v>46251</v>
      </c>
      <c r="G987" s="225" t="str">
        <f>IFERROR(VLOOKUP(A987,PLAN!B:AA,10,0),"")</f>
        <v>0103584119</v>
      </c>
      <c r="H987" s="225" t="str">
        <f>IFERROR(VLOOKUP(A987,PLAN!B:AA,11,0),"")</f>
        <v>260729A55A</v>
      </c>
      <c r="I987" s="225">
        <f>IFERROR(VLOOKUP(A987,PLAN!B:AA,12,0),"")</f>
        <v>5</v>
      </c>
      <c r="J987" s="225" t="str">
        <f>IFERROR(VLOOKUP(A987,PLAN!B:AA,15,0),"")</f>
        <v>Japan</v>
      </c>
      <c r="K987" s="225">
        <f>IFERROR(VLOOKUP(A987,PLAN!B:AA,23,0),"")</f>
        <v>0</v>
      </c>
      <c r="L987" s="227">
        <f>IFERROR(VLOOKUP(A987,PLAN!B:AA,24,0),"")</f>
        <v>0</v>
      </c>
      <c r="M987" s="225" t="str">
        <f>IFERROR(VLOOKUP(A987,PLAN!B:AA,3,0),"")</f>
        <v>1832283-A-CK</v>
      </c>
      <c r="N987" s="225">
        <f>IFERROR(VLOOKUP(A987,PLAN!B:AA,2,0),"")</f>
        <v>12111488</v>
      </c>
      <c r="O987" s="290" t="s">
        <v>1740</v>
      </c>
      <c r="P987" s="259" t="s">
        <v>1741</v>
      </c>
      <c r="Q987" s="337">
        <f t="shared" si="59"/>
        <v>5</v>
      </c>
      <c r="R987" s="231" t="str">
        <f>IFERROR(VLOOKUP(P987,[6]Sheet1!$F:$I,4,),"")</f>
        <v>N1-22</v>
      </c>
      <c r="S987" s="232">
        <f>IFERROR(VLOOKUP(A987,PLAN!B:AA,19,0),"")</f>
        <v>46239</v>
      </c>
      <c r="T987" s="225" t="str">
        <f>IFERROR(VLOOKUP(A987,PLAN!B:AA,20,0),"")</f>
        <v>M6</v>
      </c>
      <c r="U987" s="233"/>
      <c r="V987" s="165"/>
      <c r="W987" s="234" t="str">
        <f>IFERROR(VLOOKUP(A987,PLAN!B:AB,21,),"")</f>
        <v>F2</v>
      </c>
      <c r="X987" s="164"/>
      <c r="Y987" s="148" t="s">
        <v>3807</v>
      </c>
      <c r="Z987" s="338">
        <f>VLOOKUP(Y987,PLAN!B:AI,19,0)</f>
        <v>46239</v>
      </c>
    </row>
    <row r="988" spans="1:26" s="163" customFormat="1" ht="23.4" hidden="1" customHeight="1">
      <c r="A988" s="177" t="str">
        <f t="shared" si="23"/>
        <v>Aug17-13</v>
      </c>
      <c r="B988" s="225">
        <f>IFERROR(VLOOKUP(A988,PLAN!B:AA,5,0),"")</f>
        <v>11132335</v>
      </c>
      <c r="C988" s="225" t="str">
        <f>IFERROR(VLOOKUP(A988,PLAN!B:AA,6,0),"")</f>
        <v>1731161-F-A</v>
      </c>
      <c r="D988" s="225" t="str">
        <f>IFERROR(VLOOKUP(A988,PLAN!B:AA,7,0),"")</f>
        <v>AHW14R013P US</v>
      </c>
      <c r="E988" s="225" t="str">
        <f>IFERROR(VLOOKUP(A988,PLAN!B:AA,4,0),"")</f>
        <v>1001931990</v>
      </c>
      <c r="F988" s="226">
        <f>IFERROR(VLOOKUP(A988,PLAN!B:AA,9,0),"")</f>
        <v>46251</v>
      </c>
      <c r="G988" s="225" t="str">
        <f>IFERROR(VLOOKUP(A988,PLAN!B:AA,10,0),"")</f>
        <v>0103584120</v>
      </c>
      <c r="H988" s="225" t="str">
        <f>IFERROR(VLOOKUP(A988,PLAN!B:AA,11,0),"")</f>
        <v>260729A56A</v>
      </c>
      <c r="I988" s="225">
        <f>IFERROR(VLOOKUP(A988,PLAN!B:AA,12,0),"")</f>
        <v>895</v>
      </c>
      <c r="J988" s="225" t="str">
        <f>IFERROR(VLOOKUP(A988,PLAN!B:AA,15,0),"")</f>
        <v>USA</v>
      </c>
      <c r="K988" s="225">
        <f>IFERROR(VLOOKUP(A988,PLAN!B:AA,23,0),"")</f>
        <v>10</v>
      </c>
      <c r="L988" s="227">
        <f>IFERROR(VLOOKUP(A988,PLAN!B:AA,24,0),"")</f>
        <v>0</v>
      </c>
      <c r="M988" s="225" t="str">
        <f>IFERROR(VLOOKUP(A988,PLAN!B:AA,3,0),"")</f>
        <v>2032218-A-CB</v>
      </c>
      <c r="N988" s="225">
        <f>IFERROR(VLOOKUP(A988,PLAN!B:AA,2,0),"")</f>
        <v>12114297</v>
      </c>
      <c r="O988" s="290" t="s">
        <v>3685</v>
      </c>
      <c r="P988" s="257" t="s">
        <v>3686</v>
      </c>
      <c r="Q988" s="154">
        <v>181</v>
      </c>
      <c r="R988" s="231" t="str">
        <f>IFERROR(VLOOKUP(P988,[6]Sheet1!$F:$I,4,),"")</f>
        <v/>
      </c>
      <c r="S988" s="232">
        <f>IFERROR(VLOOKUP(A988,PLAN!B:AA,19,0),"")</f>
        <v>46241</v>
      </c>
      <c r="T988" s="225" t="str">
        <f>IFERROR(VLOOKUP(A988,PLAN!B:AA,20,0),"")</f>
        <v>M11</v>
      </c>
      <c r="U988" s="233"/>
      <c r="V988" s="165"/>
      <c r="W988" s="234" t="str">
        <f>IFERROR(VLOOKUP(A988,PLAN!B:AB,21,),"")</f>
        <v>F2</v>
      </c>
      <c r="X988" s="164"/>
      <c r="Y988" s="148" t="s">
        <v>3808</v>
      </c>
      <c r="Z988" s="338" t="s">
        <v>104</v>
      </c>
    </row>
    <row r="989" spans="1:26" s="163" customFormat="1" ht="23.4" hidden="1" customHeight="1">
      <c r="A989" s="177"/>
      <c r="B989" s="225"/>
      <c r="C989" s="225"/>
      <c r="D989" s="225"/>
      <c r="E989" s="225"/>
      <c r="F989" s="226"/>
      <c r="G989" s="225"/>
      <c r="H989" s="225"/>
      <c r="I989" s="225"/>
      <c r="J989" s="225"/>
      <c r="K989" s="225"/>
      <c r="L989" s="227"/>
      <c r="M989" s="225"/>
      <c r="N989" s="225"/>
      <c r="O989" s="290" t="s">
        <v>3827</v>
      </c>
      <c r="P989" s="337" t="s">
        <v>3828</v>
      </c>
      <c r="Q989" s="154">
        <v>215</v>
      </c>
      <c r="R989" s="231" t="str">
        <f>IFERROR(VLOOKUP(P989,[6]Sheet1!$F:$I,4,),"")</f>
        <v/>
      </c>
      <c r="S989" s="232"/>
      <c r="T989" s="225"/>
      <c r="U989" s="233"/>
      <c r="V989" s="165"/>
      <c r="W989" s="234" t="s">
        <v>45</v>
      </c>
      <c r="X989" s="164"/>
      <c r="Y989" s="148"/>
      <c r="Z989" s="338" t="s">
        <v>104</v>
      </c>
    </row>
    <row r="990" spans="1:26" s="163" customFormat="1" ht="23.4" hidden="1" customHeight="1">
      <c r="A990" s="177"/>
      <c r="B990" s="225"/>
      <c r="C990" s="225"/>
      <c r="D990" s="225"/>
      <c r="E990" s="225"/>
      <c r="F990" s="226"/>
      <c r="G990" s="225"/>
      <c r="H990" s="225"/>
      <c r="I990" s="225"/>
      <c r="J990" s="225"/>
      <c r="K990" s="225"/>
      <c r="L990" s="227"/>
      <c r="M990" s="225"/>
      <c r="N990" s="225"/>
      <c r="O990" s="290" t="s">
        <v>3829</v>
      </c>
      <c r="P990" s="337" t="s">
        <v>3830</v>
      </c>
      <c r="Q990" s="154">
        <v>215</v>
      </c>
      <c r="R990" s="231" t="str">
        <f>IFERROR(VLOOKUP(P990,[6]Sheet1!$F:$I,4,),"")</f>
        <v/>
      </c>
      <c r="S990" s="232"/>
      <c r="T990" s="225"/>
      <c r="U990" s="233"/>
      <c r="V990" s="165"/>
      <c r="W990" s="234" t="s">
        <v>45</v>
      </c>
      <c r="X990" s="164"/>
      <c r="Y990" s="148"/>
      <c r="Z990" s="338" t="s">
        <v>104</v>
      </c>
    </row>
    <row r="991" spans="1:26" s="163" customFormat="1" ht="23.4" hidden="1" customHeight="1">
      <c r="A991" s="177"/>
      <c r="B991" s="225"/>
      <c r="C991" s="225"/>
      <c r="D991" s="225"/>
      <c r="E991" s="225"/>
      <c r="F991" s="226"/>
      <c r="G991" s="225"/>
      <c r="H991" s="225"/>
      <c r="I991" s="225"/>
      <c r="J991" s="225"/>
      <c r="K991" s="225"/>
      <c r="L991" s="227"/>
      <c r="M991" s="225"/>
      <c r="N991" s="225"/>
      <c r="O991" s="290" t="s">
        <v>3831</v>
      </c>
      <c r="P991" s="337" t="s">
        <v>3832</v>
      </c>
      <c r="Q991" s="154">
        <v>218</v>
      </c>
      <c r="R991" s="231" t="str">
        <f>IFERROR(VLOOKUP(P991,[6]Sheet1!$F:$I,4,),"")</f>
        <v/>
      </c>
      <c r="S991" s="232"/>
      <c r="T991" s="225"/>
      <c r="U991" s="233"/>
      <c r="V991" s="165"/>
      <c r="W991" s="234" t="s">
        <v>45</v>
      </c>
      <c r="X991" s="164"/>
      <c r="Y991" s="148"/>
      <c r="Z991" s="338" t="s">
        <v>104</v>
      </c>
    </row>
    <row r="992" spans="1:26" s="163" customFormat="1" ht="23.4" hidden="1" customHeight="1">
      <c r="A992" s="177"/>
      <c r="B992" s="225"/>
      <c r="C992" s="225"/>
      <c r="D992" s="225"/>
      <c r="E992" s="225"/>
      <c r="F992" s="226"/>
      <c r="G992" s="225"/>
      <c r="H992" s="225"/>
      <c r="I992" s="225"/>
      <c r="J992" s="225"/>
      <c r="K992" s="225"/>
      <c r="L992" s="227"/>
      <c r="M992" s="225"/>
      <c r="N992" s="225"/>
      <c r="O992" s="290" t="s">
        <v>3833</v>
      </c>
      <c r="P992" s="337" t="s">
        <v>3834</v>
      </c>
      <c r="Q992" s="154">
        <f>I988-Q988-Q989-Q990-Q991</f>
        <v>66</v>
      </c>
      <c r="R992" s="231" t="str">
        <f>IFERROR(VLOOKUP(P992,[6]Sheet1!$F:$I,4,),"")</f>
        <v/>
      </c>
      <c r="S992" s="232"/>
      <c r="T992" s="225"/>
      <c r="U992" s="233"/>
      <c r="V992" s="165"/>
      <c r="W992" s="234" t="s">
        <v>45</v>
      </c>
      <c r="X992" s="164"/>
      <c r="Y992" s="148"/>
      <c r="Z992" s="338" t="s">
        <v>104</v>
      </c>
    </row>
    <row r="993" spans="1:26" s="163" customFormat="1" ht="23.4" hidden="1" customHeight="1">
      <c r="A993" s="177" t="str">
        <f t="shared" si="23"/>
        <v>Aug17-14</v>
      </c>
      <c r="B993" s="225">
        <f>IFERROR(VLOOKUP(A993,PLAN!B:AA,5,0),"")</f>
        <v>11132336</v>
      </c>
      <c r="C993" s="225" t="str">
        <f>IFERROR(VLOOKUP(A993,PLAN!B:AA,6,0),"")</f>
        <v>1731162-F-A</v>
      </c>
      <c r="D993" s="225" t="str">
        <f>IFERROR(VLOOKUP(A993,PLAN!B:AA,7,0),"")</f>
        <v>AHW14R313S US</v>
      </c>
      <c r="E993" s="225" t="str">
        <f>IFERROR(VLOOKUP(A993,PLAN!B:AA,4,0),"")</f>
        <v>1001931991</v>
      </c>
      <c r="F993" s="226">
        <f>IFERROR(VLOOKUP(A993,PLAN!B:AA,9,0),"")</f>
        <v>46251</v>
      </c>
      <c r="G993" s="225" t="str">
        <f>IFERROR(VLOOKUP(A993,PLAN!B:AA,10,0),"")</f>
        <v>0103584121</v>
      </c>
      <c r="H993" s="225" t="str">
        <f>IFERROR(VLOOKUP(A993,PLAN!B:AA,11,0),"")</f>
        <v>260729A57A</v>
      </c>
      <c r="I993" s="225">
        <f>IFERROR(VLOOKUP(A993,PLAN!B:AA,12,0),"")</f>
        <v>65</v>
      </c>
      <c r="J993" s="225" t="str">
        <f>IFERROR(VLOOKUP(A993,PLAN!B:AA,15,0),"")</f>
        <v>USA</v>
      </c>
      <c r="K993" s="225">
        <f>IFERROR(VLOOKUP(A993,PLAN!B:AA,23,0),"")</f>
        <v>0</v>
      </c>
      <c r="L993" s="227">
        <f>IFERROR(VLOOKUP(A993,PLAN!B:AA,24,0),"")</f>
        <v>0</v>
      </c>
      <c r="M993" s="225" t="str">
        <f>IFERROR(VLOOKUP(A993,PLAN!B:AA,3,0),"")</f>
        <v>2032219-A-CB</v>
      </c>
      <c r="N993" s="225">
        <f>IFERROR(VLOOKUP(A993,PLAN!B:AA,2,0),"")</f>
        <v>12114298</v>
      </c>
      <c r="O993" s="290" t="s">
        <v>895</v>
      </c>
      <c r="P993" s="337" t="s">
        <v>896</v>
      </c>
      <c r="Q993" s="337">
        <f t="shared" si="59"/>
        <v>65</v>
      </c>
      <c r="R993" s="231" t="str">
        <f>IFERROR(VLOOKUP(P993,[6]Sheet1!$F:$I,4,),"")</f>
        <v/>
      </c>
      <c r="S993" s="232">
        <f>IFERROR(VLOOKUP(A993,PLAN!B:AA,19,0),"")</f>
        <v>46241</v>
      </c>
      <c r="T993" s="225" t="str">
        <f>IFERROR(VLOOKUP(A993,PLAN!B:AA,20,0),"")</f>
        <v>M11</v>
      </c>
      <c r="U993" s="233"/>
      <c r="V993" s="165"/>
      <c r="W993" s="234" t="str">
        <f>IFERROR(VLOOKUP(A993,PLAN!B:AB,21,),"")</f>
        <v>F2</v>
      </c>
      <c r="X993" s="164"/>
      <c r="Y993" s="148" t="s">
        <v>3809</v>
      </c>
      <c r="Z993" s="338" t="s">
        <v>104</v>
      </c>
    </row>
    <row r="994" spans="1:26" s="163" customFormat="1" ht="23.4" hidden="1" customHeight="1">
      <c r="A994" s="177" t="str">
        <f t="shared" si="23"/>
        <v>Aug17-15</v>
      </c>
      <c r="B994" s="225">
        <f>IFERROR(VLOOKUP(A994,PLAN!B:AA,5,0),"")</f>
        <v>11132337</v>
      </c>
      <c r="C994" s="225" t="str">
        <f>IFERROR(VLOOKUP(A994,PLAN!B:AA,6,0),"")</f>
        <v>1731163-F-A</v>
      </c>
      <c r="D994" s="225" t="str">
        <f>IFERROR(VLOOKUP(A994,PLAN!B:AA,7,0),"")</f>
        <v>AHW14R313P US</v>
      </c>
      <c r="E994" s="225" t="str">
        <f>IFERROR(VLOOKUP(A994,PLAN!B:AA,4,0),"")</f>
        <v>1001931992</v>
      </c>
      <c r="F994" s="226">
        <f>IFERROR(VLOOKUP(A994,PLAN!B:AA,9,0),"")</f>
        <v>46251</v>
      </c>
      <c r="G994" s="225" t="str">
        <f>IFERROR(VLOOKUP(A994,PLAN!B:AA,10,0),"")</f>
        <v>0103584122</v>
      </c>
      <c r="H994" s="225" t="str">
        <f>IFERROR(VLOOKUP(A994,PLAN!B:AA,11,0),"")</f>
        <v>260729A58A</v>
      </c>
      <c r="I994" s="225">
        <f>IFERROR(VLOOKUP(A994,PLAN!B:AA,12,0),"")</f>
        <v>135</v>
      </c>
      <c r="J994" s="225" t="str">
        <f>IFERROR(VLOOKUP(A994,PLAN!B:AA,15,0),"")</f>
        <v>USA</v>
      </c>
      <c r="K994" s="225">
        <f>IFERROR(VLOOKUP(A994,PLAN!B:AA,23,0),"")</f>
        <v>10</v>
      </c>
      <c r="L994" s="227">
        <f>IFERROR(VLOOKUP(A994,PLAN!B:AA,24,0),"")</f>
        <v>0</v>
      </c>
      <c r="M994" s="225" t="str">
        <f>IFERROR(VLOOKUP(A994,PLAN!B:AA,3,0),"")</f>
        <v>2032220-A-CB</v>
      </c>
      <c r="N994" s="225">
        <f>IFERROR(VLOOKUP(A994,PLAN!B:AA,2,0),"")</f>
        <v>12114299</v>
      </c>
      <c r="O994" s="290" t="s">
        <v>2861</v>
      </c>
      <c r="P994" s="337" t="s">
        <v>2862</v>
      </c>
      <c r="Q994" s="154">
        <v>71</v>
      </c>
      <c r="R994" s="231" t="str">
        <f>IFERROR(VLOOKUP(P994,[6]Sheet1!$F:$I,4,),"")</f>
        <v>N1-24</v>
      </c>
      <c r="S994" s="232">
        <f>IFERROR(VLOOKUP(A994,PLAN!B:AA,19,0),"")</f>
        <v>46241</v>
      </c>
      <c r="T994" s="225" t="str">
        <f>IFERROR(VLOOKUP(A994,PLAN!B:AA,20,0),"")</f>
        <v>M11</v>
      </c>
      <c r="U994" s="233"/>
      <c r="V994" s="165"/>
      <c r="W994" s="234" t="str">
        <f>IFERROR(VLOOKUP(A994,PLAN!B:AB,21,),"")</f>
        <v>F2</v>
      </c>
      <c r="X994" s="164"/>
      <c r="Y994" s="148" t="s">
        <v>3810</v>
      </c>
      <c r="Z994" s="338" t="s">
        <v>104</v>
      </c>
    </row>
    <row r="995" spans="1:26" s="163" customFormat="1" ht="23.4" hidden="1" customHeight="1">
      <c r="A995" s="177"/>
      <c r="B995" s="225"/>
      <c r="C995" s="225"/>
      <c r="D995" s="225"/>
      <c r="E995" s="225"/>
      <c r="F995" s="226"/>
      <c r="G995" s="225"/>
      <c r="H995" s="225"/>
      <c r="I995" s="225"/>
      <c r="J995" s="225"/>
      <c r="K995" s="225"/>
      <c r="L995" s="227"/>
      <c r="M995" s="225"/>
      <c r="N995" s="225"/>
      <c r="O995" s="290" t="s">
        <v>3835</v>
      </c>
      <c r="P995" s="337" t="s">
        <v>3836</v>
      </c>
      <c r="Q995" s="154">
        <f>I994-Q994</f>
        <v>64</v>
      </c>
      <c r="R995" s="231"/>
      <c r="S995" s="232"/>
      <c r="T995" s="225"/>
      <c r="U995" s="233"/>
      <c r="V995" s="165"/>
      <c r="W995" s="234" t="s">
        <v>45</v>
      </c>
      <c r="X995" s="164"/>
      <c r="Y995" s="148"/>
      <c r="Z995" s="338" t="s">
        <v>104</v>
      </c>
    </row>
    <row r="996" spans="1:26" s="163" customFormat="1" ht="23.4" hidden="1" customHeight="1">
      <c r="A996" s="177" t="str">
        <f t="shared" si="23"/>
        <v>Aug17-16</v>
      </c>
      <c r="B996" s="225">
        <f>IFERROR(VLOOKUP(A996,PLAN!B:AA,5,0),"")</f>
        <v>11132334</v>
      </c>
      <c r="C996" s="225" t="str">
        <f>IFERROR(VLOOKUP(A996,PLAN!B:AA,6,0),"")</f>
        <v>1731160-F-A</v>
      </c>
      <c r="D996" s="225" t="str">
        <f>IFERROR(VLOOKUP(A996,PLAN!B:AA,7,0),"")</f>
        <v>AHW14R013S US</v>
      </c>
      <c r="E996" s="225" t="str">
        <f>IFERROR(VLOOKUP(A996,PLAN!B:AA,4,0),"")</f>
        <v>1001931994</v>
      </c>
      <c r="F996" s="226">
        <f>IFERROR(VLOOKUP(A996,PLAN!B:AA,9,0),"")</f>
        <v>46251</v>
      </c>
      <c r="G996" s="225" t="str">
        <f>IFERROR(VLOOKUP(A996,PLAN!B:AA,10,0),"")</f>
        <v>0103584123</v>
      </c>
      <c r="H996" s="225" t="str">
        <f>IFERROR(VLOOKUP(A996,PLAN!B:AA,11,0),"")</f>
        <v>260729A59A</v>
      </c>
      <c r="I996" s="225">
        <f>IFERROR(VLOOKUP(A996,PLAN!B:AA,12,0),"")</f>
        <v>595</v>
      </c>
      <c r="J996" s="225" t="str">
        <f>IFERROR(VLOOKUP(A996,PLAN!B:AA,15,0),"")</f>
        <v>USA</v>
      </c>
      <c r="K996" s="225">
        <f>IFERROR(VLOOKUP(A996,PLAN!B:AA,23,0),"")</f>
        <v>0</v>
      </c>
      <c r="L996" s="227">
        <f>IFERROR(VLOOKUP(A996,PLAN!B:AA,24,0),"")</f>
        <v>0</v>
      </c>
      <c r="M996" s="225" t="str">
        <f>IFERROR(VLOOKUP(A996,PLAN!B:AA,3,0),"")</f>
        <v>2032217-A-CB</v>
      </c>
      <c r="N996" s="225">
        <f>IFERROR(VLOOKUP(A996,PLAN!B:AA,2,0),"")</f>
        <v>12114296</v>
      </c>
      <c r="O996" s="290" t="s">
        <v>3320</v>
      </c>
      <c r="P996" s="257" t="s">
        <v>3321</v>
      </c>
      <c r="Q996" s="154">
        <v>193</v>
      </c>
      <c r="R996" s="231" t="str">
        <f>IFERROR(VLOOKUP(P996,[6]Sheet1!$F:$I,4,),"")</f>
        <v/>
      </c>
      <c r="S996" s="232">
        <f>IFERROR(VLOOKUP(A996,PLAN!B:AA,19,0),"")</f>
        <v>46241</v>
      </c>
      <c r="T996" s="225" t="str">
        <f>IFERROR(VLOOKUP(A996,PLAN!B:AA,20,0),"")</f>
        <v>M11</v>
      </c>
      <c r="U996" s="233"/>
      <c r="V996" s="165"/>
      <c r="W996" s="234" t="str">
        <f>IFERROR(VLOOKUP(A996,PLAN!B:AB,21,),"")</f>
        <v>F2</v>
      </c>
      <c r="X996" s="164"/>
      <c r="Y996" s="148" t="s">
        <v>3811</v>
      </c>
      <c r="Z996" s="338" t="s">
        <v>104</v>
      </c>
    </row>
    <row r="997" spans="1:26" s="163" customFormat="1" ht="23.4" hidden="1" customHeight="1">
      <c r="A997" s="177"/>
      <c r="B997" s="225"/>
      <c r="C997" s="225"/>
      <c r="D997" s="225"/>
      <c r="E997" s="225"/>
      <c r="F997" s="226"/>
      <c r="G997" s="225"/>
      <c r="H997" s="225"/>
      <c r="I997" s="225"/>
      <c r="J997" s="225"/>
      <c r="K997" s="225"/>
      <c r="L997" s="227"/>
      <c r="M997" s="225"/>
      <c r="N997" s="225"/>
      <c r="O997" s="290" t="s">
        <v>3837</v>
      </c>
      <c r="P997" s="337" t="s">
        <v>3838</v>
      </c>
      <c r="Q997" s="154">
        <v>210</v>
      </c>
      <c r="R997" s="231"/>
      <c r="S997" s="232"/>
      <c r="T997" s="225"/>
      <c r="U997" s="233"/>
      <c r="V997" s="165"/>
      <c r="W997" s="234" t="s">
        <v>45</v>
      </c>
      <c r="X997" s="164"/>
      <c r="Y997" s="148"/>
      <c r="Z997" s="338" t="s">
        <v>104</v>
      </c>
    </row>
    <row r="998" spans="1:26" s="163" customFormat="1" ht="23.4" hidden="1" customHeight="1">
      <c r="A998" s="177"/>
      <c r="B998" s="225"/>
      <c r="C998" s="225"/>
      <c r="D998" s="225"/>
      <c r="E998" s="225"/>
      <c r="F998" s="226"/>
      <c r="G998" s="225"/>
      <c r="H998" s="225"/>
      <c r="I998" s="225"/>
      <c r="J998" s="225"/>
      <c r="K998" s="225"/>
      <c r="L998" s="227"/>
      <c r="M998" s="225"/>
      <c r="N998" s="225"/>
      <c r="O998" s="290" t="s">
        <v>3839</v>
      </c>
      <c r="P998" s="337" t="s">
        <v>3840</v>
      </c>
      <c r="Q998" s="154">
        <f>I996-Q996-Q997</f>
        <v>192</v>
      </c>
      <c r="R998" s="231"/>
      <c r="S998" s="232"/>
      <c r="T998" s="225"/>
      <c r="U998" s="233"/>
      <c r="V998" s="165"/>
      <c r="W998" s="234" t="s">
        <v>45</v>
      </c>
      <c r="X998" s="164"/>
      <c r="Y998" s="148"/>
      <c r="Z998" s="338" t="s">
        <v>104</v>
      </c>
    </row>
    <row r="999" spans="1:26" s="163" customFormat="1" ht="27.6" hidden="1" customHeight="1">
      <c r="A999" s="177" t="str">
        <f t="shared" si="23"/>
        <v>Aug17-17</v>
      </c>
      <c r="B999" s="225">
        <f>IFERROR(VLOOKUP(A999,PLAN!B:AA,5,0),"")</f>
        <v>11127821</v>
      </c>
      <c r="C999" s="225" t="str">
        <f>IFERROR(VLOOKUP(A999,PLAN!B:AA,6,0),"")</f>
        <v>2131619-B-AK</v>
      </c>
      <c r="D999" s="225" t="str">
        <f>IFERROR(VLOOKUP(A999,PLAN!B:AA,7,0),"")</f>
        <v>WAIN-CKI-300 NO CE</v>
      </c>
      <c r="E999" s="225" t="str">
        <f>IFERROR(VLOOKUP(A999,PLAN!B:AA,4,0),"")</f>
        <v>1001931995</v>
      </c>
      <c r="F999" s="226">
        <f>IFERROR(VLOOKUP(A999,PLAN!B:AA,9,0),"")</f>
        <v>46251</v>
      </c>
      <c r="G999" s="225" t="str">
        <f>IFERROR(VLOOKUP(A999,PLAN!B:AA,10,0),"")</f>
        <v>0103584124</v>
      </c>
      <c r="H999" s="225" t="str">
        <f>IFERROR(VLOOKUP(A999,PLAN!B:AA,11,0),"")</f>
        <v>260729A60A</v>
      </c>
      <c r="I999" s="225">
        <f>IFERROR(VLOOKUP(A999,PLAN!B:AA,12,0),"")</f>
        <v>5</v>
      </c>
      <c r="J999" s="225" t="str">
        <f>IFERROR(VLOOKUP(A999,PLAN!B:AA,15,0),"")</f>
        <v>Oversea</v>
      </c>
      <c r="K999" s="225">
        <f>IFERROR(VLOOKUP(A999,PLAN!B:AA,23,0),"")</f>
        <v>0</v>
      </c>
      <c r="L999" s="227">
        <f>IFERROR(VLOOKUP(A999,PLAN!B:AA,24,0),"")</f>
        <v>0</v>
      </c>
      <c r="M999" s="225" t="str">
        <f>IFERROR(VLOOKUP(A999,PLAN!B:AA,3,0),"")</f>
        <v>1832340-A-CK</v>
      </c>
      <c r="N999" s="225">
        <f>IFERROR(VLOOKUP(A999,PLAN!B:AA,2,0),"")</f>
        <v>12114365</v>
      </c>
      <c r="O999" s="290" t="s">
        <v>752</v>
      </c>
      <c r="P999" s="337" t="s">
        <v>753</v>
      </c>
      <c r="Q999" s="337">
        <f t="shared" si="59"/>
        <v>5</v>
      </c>
      <c r="R999" s="231" t="str">
        <f>IFERROR(VLOOKUP(P999,[6]Sheet1!$F:$I,4,),"")</f>
        <v/>
      </c>
      <c r="S999" s="232">
        <f>IFERROR(VLOOKUP(A999,PLAN!B:AA,19,0),"")</f>
        <v>46239</v>
      </c>
      <c r="T999" s="225" t="str">
        <f>IFERROR(VLOOKUP(A999,PLAN!B:AA,20,0),"")</f>
        <v>M6</v>
      </c>
      <c r="U999" s="233"/>
      <c r="V999" s="165"/>
      <c r="W999" s="234" t="str">
        <f>IFERROR(VLOOKUP(A999,PLAN!B:AB,21,),"")</f>
        <v>F2</v>
      </c>
      <c r="X999" s="164"/>
      <c r="Y999" s="148" t="s">
        <v>3812</v>
      </c>
      <c r="Z999" s="338">
        <f>VLOOKUP(Y999,PLAN!B:AI,19,0)</f>
        <v>46239</v>
      </c>
    </row>
    <row r="1000" spans="1:26" s="163" customFormat="1" ht="27.6" hidden="1" customHeight="1">
      <c r="A1000" s="177" t="str">
        <f t="shared" si="23"/>
        <v>Aug17-18</v>
      </c>
      <c r="B1000" s="225">
        <f>IFERROR(VLOOKUP(A1000,PLAN!B:AA,5,0),"")</f>
        <v>11127822</v>
      </c>
      <c r="C1000" s="225" t="str">
        <f>IFERROR(VLOOKUP(A1000,PLAN!B:AA,6,0),"")</f>
        <v>2131620-B-A</v>
      </c>
      <c r="D1000" s="225" t="str">
        <f>IFERROR(VLOOKUP(A1000,PLAN!B:AA,7,0),"")</f>
        <v>WAIN-CKI-10-200 NO CE</v>
      </c>
      <c r="E1000" s="225" t="str">
        <f>IFERROR(VLOOKUP(A1000,PLAN!B:AA,4,0),"")</f>
        <v>1001931996</v>
      </c>
      <c r="F1000" s="226">
        <f>IFERROR(VLOOKUP(A1000,PLAN!B:AA,9,0),"")</f>
        <v>46251</v>
      </c>
      <c r="G1000" s="225" t="str">
        <f>IFERROR(VLOOKUP(A1000,PLAN!B:AA,10,0),"")</f>
        <v>0103584125</v>
      </c>
      <c r="H1000" s="225" t="str">
        <f>IFERROR(VLOOKUP(A1000,PLAN!B:AA,11,0),"")</f>
        <v>260729A61A</v>
      </c>
      <c r="I1000" s="225">
        <f>IFERROR(VLOOKUP(A1000,PLAN!B:AA,12,0),"")</f>
        <v>55</v>
      </c>
      <c r="J1000" s="225" t="str">
        <f>IFERROR(VLOOKUP(A1000,PLAN!B:AA,15,0),"")</f>
        <v>Oversea</v>
      </c>
      <c r="K1000" s="225">
        <f>IFERROR(VLOOKUP(A1000,PLAN!B:AA,23,0),"")</f>
        <v>0</v>
      </c>
      <c r="L1000" s="227">
        <f>IFERROR(VLOOKUP(A1000,PLAN!B:AA,24,0),"")</f>
        <v>0</v>
      </c>
      <c r="M1000" s="225" t="str">
        <f>IFERROR(VLOOKUP(A1000,PLAN!B:AA,3,0),"")</f>
        <v>1832343-A-C</v>
      </c>
      <c r="N1000" s="225">
        <f>IFERROR(VLOOKUP(A1000,PLAN!B:AA,2,0),"")</f>
        <v>12114368</v>
      </c>
      <c r="O1000" s="290" t="s">
        <v>863</v>
      </c>
      <c r="P1000" s="337" t="s">
        <v>864</v>
      </c>
      <c r="Q1000" s="154">
        <v>18</v>
      </c>
      <c r="R1000" s="231" t="str">
        <f>IFERROR(VLOOKUP(P1000,[6]Sheet1!$F:$I,4,),"")</f>
        <v/>
      </c>
      <c r="S1000" s="232">
        <f>IFERROR(VLOOKUP(A1000,PLAN!B:AA,19,0),"")</f>
        <v>46239</v>
      </c>
      <c r="T1000" s="225" t="str">
        <f>IFERROR(VLOOKUP(A1000,PLAN!B:AA,20,0),"")</f>
        <v>M6</v>
      </c>
      <c r="U1000" s="233"/>
      <c r="V1000" s="165"/>
      <c r="W1000" s="234" t="str">
        <f>IFERROR(VLOOKUP(A1000,PLAN!B:AB,21,),"")</f>
        <v>F2</v>
      </c>
      <c r="X1000" s="164"/>
      <c r="Y1000" s="148" t="s">
        <v>3813</v>
      </c>
      <c r="Z1000" s="338">
        <f>VLOOKUP(Y1000,PLAN!B:AI,19,0)</f>
        <v>46239</v>
      </c>
    </row>
    <row r="1001" spans="1:26" s="163" customFormat="1" ht="27.6" hidden="1" customHeight="1">
      <c r="A1001" s="177">
        <f t="shared" ref="A1001:A1134" si="60">Y1001</f>
        <v>0</v>
      </c>
      <c r="B1001" s="225" t="str">
        <f>IFERROR(VLOOKUP(A1001,PLAN!B:AA,5,0),"")</f>
        <v/>
      </c>
      <c r="C1001" s="225" t="str">
        <f>IFERROR(VLOOKUP(A1001,PLAN!B:AA,6,0),"")</f>
        <v/>
      </c>
      <c r="D1001" s="225" t="str">
        <f>IFERROR(VLOOKUP(A1001,PLAN!B:AA,7,0),"")</f>
        <v/>
      </c>
      <c r="E1001" s="225" t="str">
        <f>IFERROR(VLOOKUP(A1001,PLAN!B:AA,4,0),"")</f>
        <v/>
      </c>
      <c r="F1001" s="226" t="str">
        <f>IFERROR(VLOOKUP(A1001,PLAN!B:AA,9,0),"")</f>
        <v/>
      </c>
      <c r="G1001" s="225" t="str">
        <f>IFERROR(VLOOKUP(A1001,PLAN!B:AA,10,0),"")</f>
        <v/>
      </c>
      <c r="H1001" s="225" t="str">
        <f>IFERROR(VLOOKUP(A1001,PLAN!B:AA,11,0),"")</f>
        <v/>
      </c>
      <c r="I1001" s="225" t="str">
        <f>IFERROR(VLOOKUP(A1001,PLAN!B:AA,12,0),"")</f>
        <v/>
      </c>
      <c r="J1001" s="225" t="str">
        <f>IFERROR(VLOOKUP(A1001,PLAN!B:AA,15,0),"")</f>
        <v/>
      </c>
      <c r="K1001" s="225" t="str">
        <f>IFERROR(VLOOKUP(A1001,PLAN!B:AA,23,0),"")</f>
        <v/>
      </c>
      <c r="L1001" s="227" t="str">
        <f>IFERROR(VLOOKUP(A1001,PLAN!B:AA,24,0),"")</f>
        <v/>
      </c>
      <c r="M1001" s="225" t="str">
        <f>IFERROR(VLOOKUP(A1001,PLAN!B:AA,3,0),"")</f>
        <v/>
      </c>
      <c r="N1001" s="225" t="str">
        <f>IFERROR(VLOOKUP(A1001,PLAN!B:AA,2,0),"")</f>
        <v/>
      </c>
      <c r="O1001" s="290" t="s">
        <v>3841</v>
      </c>
      <c r="P1001" s="337" t="s">
        <v>3842</v>
      </c>
      <c r="Q1001" s="154">
        <f>I1000-Q1000</f>
        <v>37</v>
      </c>
      <c r="R1001" s="231" t="str">
        <f>IFERROR(VLOOKUP(P1001,[6]Sheet1!$F:$I,4,),"")</f>
        <v/>
      </c>
      <c r="S1001" s="232" t="str">
        <f>IFERROR(VLOOKUP(A1001,PLAN!B:AA,19,0),"")</f>
        <v/>
      </c>
      <c r="T1001" s="225" t="str">
        <f>IFERROR(VLOOKUP(A1001,PLAN!B:AA,20,0),"")</f>
        <v/>
      </c>
      <c r="U1001" s="233"/>
      <c r="V1001" s="165"/>
      <c r="W1001" s="234" t="s">
        <v>45</v>
      </c>
      <c r="X1001" s="164"/>
      <c r="Y1001" s="148"/>
      <c r="Z1001" s="338">
        <v>46239</v>
      </c>
    </row>
    <row r="1002" spans="1:26" s="163" customFormat="1" ht="27.6" hidden="1" customHeight="1">
      <c r="A1002" s="177" t="str">
        <f t="shared" si="60"/>
        <v>Aug17-19</v>
      </c>
      <c r="B1002" s="225">
        <f>IFERROR(VLOOKUP(A1002,PLAN!B:AA,5,0),"")</f>
        <v>11127824</v>
      </c>
      <c r="C1002" s="225" t="str">
        <f>IFERROR(VLOOKUP(A1002,PLAN!B:AA,6,0),"")</f>
        <v>2131622-B-A</v>
      </c>
      <c r="D1002" s="225" t="str">
        <f>IFERROR(VLOOKUP(A1002,PLAN!B:AA,7,0),"")</f>
        <v>WAIN-CKI-008-200 NO CE</v>
      </c>
      <c r="E1002" s="225" t="str">
        <f>IFERROR(VLOOKUP(A1002,PLAN!B:AA,4,0),"")</f>
        <v>1001931997</v>
      </c>
      <c r="F1002" s="226">
        <f>IFERROR(VLOOKUP(A1002,PLAN!B:AA,9,0),"")</f>
        <v>46251</v>
      </c>
      <c r="G1002" s="225" t="str">
        <f>IFERROR(VLOOKUP(A1002,PLAN!B:AA,10,0),"")</f>
        <v>0103584126</v>
      </c>
      <c r="H1002" s="225" t="str">
        <f>IFERROR(VLOOKUP(A1002,PLAN!B:AA,11,0),"")</f>
        <v>260729A62A</v>
      </c>
      <c r="I1002" s="225">
        <f>IFERROR(VLOOKUP(A1002,PLAN!B:AA,12,0),"")</f>
        <v>30</v>
      </c>
      <c r="J1002" s="225" t="str">
        <f>IFERROR(VLOOKUP(A1002,PLAN!B:AA,15,0),"")</f>
        <v>Oversea</v>
      </c>
      <c r="K1002" s="225">
        <f>IFERROR(VLOOKUP(A1002,PLAN!B:AA,23,0),"")</f>
        <v>0</v>
      </c>
      <c r="L1002" s="227">
        <f>IFERROR(VLOOKUP(A1002,PLAN!B:AA,24,0),"")</f>
        <v>0</v>
      </c>
      <c r="M1002" s="225" t="str">
        <f>IFERROR(VLOOKUP(A1002,PLAN!B:AA,3,0),"")</f>
        <v>1832345-A-C</v>
      </c>
      <c r="N1002" s="225">
        <f>IFERROR(VLOOKUP(A1002,PLAN!B:AA,2,0),"")</f>
        <v>12114370</v>
      </c>
      <c r="O1002" s="290" t="s">
        <v>1277</v>
      </c>
      <c r="P1002" s="257" t="s">
        <v>1278</v>
      </c>
      <c r="Q1002" s="154">
        <v>29</v>
      </c>
      <c r="R1002" s="231" t="str">
        <f>IFERROR(VLOOKUP(P1002,[6]Sheet1!$F:$I,4,),"")</f>
        <v/>
      </c>
      <c r="S1002" s="232">
        <f>IFERROR(VLOOKUP(A1002,PLAN!B:AA,19,0),"")</f>
        <v>46239</v>
      </c>
      <c r="T1002" s="225" t="str">
        <f>IFERROR(VLOOKUP(A1002,PLAN!B:AA,20,0),"")</f>
        <v>M6</v>
      </c>
      <c r="U1002" s="233"/>
      <c r="V1002" s="165"/>
      <c r="W1002" s="234" t="str">
        <f>IFERROR(VLOOKUP(A1002,PLAN!B:AB,21,),"")</f>
        <v>F2</v>
      </c>
      <c r="X1002" s="164"/>
      <c r="Y1002" s="148" t="s">
        <v>3814</v>
      </c>
      <c r="Z1002" s="338">
        <f>VLOOKUP(Y1002,PLAN!B:AI,19,0)</f>
        <v>46239</v>
      </c>
    </row>
    <row r="1003" spans="1:26" s="163" customFormat="1" ht="27.6" hidden="1" customHeight="1">
      <c r="A1003" s="177">
        <f t="shared" si="60"/>
        <v>0</v>
      </c>
      <c r="B1003" s="225" t="str">
        <f>IFERROR(VLOOKUP(A1003,PLAN!B:AA,5,0),"")</f>
        <v/>
      </c>
      <c r="C1003" s="225" t="str">
        <f>IFERROR(VLOOKUP(A1003,PLAN!B:AA,6,0),"")</f>
        <v/>
      </c>
      <c r="D1003" s="225" t="str">
        <f>IFERROR(VLOOKUP(A1003,PLAN!B:AA,7,0),"")</f>
        <v/>
      </c>
      <c r="E1003" s="225" t="str">
        <f>IFERROR(VLOOKUP(A1003,PLAN!B:AA,4,0),"")</f>
        <v/>
      </c>
      <c r="F1003" s="226" t="str">
        <f>IFERROR(VLOOKUP(A1003,PLAN!B:AA,9,0),"")</f>
        <v/>
      </c>
      <c r="G1003" s="225" t="str">
        <f>IFERROR(VLOOKUP(A1003,PLAN!B:AA,10,0),"")</f>
        <v/>
      </c>
      <c r="H1003" s="225" t="str">
        <f>IFERROR(VLOOKUP(A1003,PLAN!B:AA,11,0),"")</f>
        <v/>
      </c>
      <c r="I1003" s="225" t="str">
        <f>IFERROR(VLOOKUP(A1003,PLAN!B:AA,12,0),"")</f>
        <v/>
      </c>
      <c r="J1003" s="225" t="str">
        <f>IFERROR(VLOOKUP(A1003,PLAN!B:AA,15,0),"")</f>
        <v/>
      </c>
      <c r="K1003" s="225" t="str">
        <f>IFERROR(VLOOKUP(A1003,PLAN!B:AA,23,0),"")</f>
        <v/>
      </c>
      <c r="L1003" s="227" t="str">
        <f>IFERROR(VLOOKUP(A1003,PLAN!B:AA,24,0),"")</f>
        <v/>
      </c>
      <c r="M1003" s="225" t="str">
        <f>IFERROR(VLOOKUP(A1003,PLAN!B:AA,3,0),"")</f>
        <v/>
      </c>
      <c r="N1003" s="225" t="str">
        <f>IFERROR(VLOOKUP(A1003,PLAN!B:AA,2,0),"")</f>
        <v/>
      </c>
      <c r="O1003" s="290" t="s">
        <v>3843</v>
      </c>
      <c r="P1003" s="337" t="s">
        <v>3844</v>
      </c>
      <c r="Q1003" s="154">
        <f>I1002-Q1002</f>
        <v>1</v>
      </c>
      <c r="R1003" s="231" t="str">
        <f>IFERROR(VLOOKUP(P1003,[6]Sheet1!$F:$I,4,),"")</f>
        <v/>
      </c>
      <c r="S1003" s="232" t="str">
        <f>IFERROR(VLOOKUP(A1003,PLAN!B:AA,19,0),"")</f>
        <v/>
      </c>
      <c r="T1003" s="225" t="str">
        <f>IFERROR(VLOOKUP(A1003,PLAN!B:AA,20,0),"")</f>
        <v/>
      </c>
      <c r="U1003" s="233"/>
      <c r="V1003" s="165"/>
      <c r="W1003" s="234" t="s">
        <v>45</v>
      </c>
      <c r="X1003" s="164"/>
      <c r="Y1003" s="148"/>
      <c r="Z1003" s="338">
        <v>46239</v>
      </c>
    </row>
    <row r="1004" spans="1:26" s="163" customFormat="1" ht="27.6" hidden="1" customHeight="1">
      <c r="A1004" s="177" t="str">
        <f t="shared" si="60"/>
        <v>Aug17-20</v>
      </c>
      <c r="B1004" s="225">
        <f>IFERROR(VLOOKUP(A1004,PLAN!B:AA,5,0),"")</f>
        <v>11127825</v>
      </c>
      <c r="C1004" s="225" t="str">
        <f>IFERROR(VLOOKUP(A1004,PLAN!B:AA,6,0),"")</f>
        <v>2131623-B-A</v>
      </c>
      <c r="D1004" s="225" t="str">
        <f>IFERROR(VLOOKUP(A1004,PLAN!B:AA,7,0),"")</f>
        <v>WAIN-CKI-200-RC NO CE</v>
      </c>
      <c r="E1004" s="225" t="str">
        <f>IFERROR(VLOOKUP(A1004,PLAN!B:AA,4,0),"")</f>
        <v>1001931998</v>
      </c>
      <c r="F1004" s="226">
        <f>IFERROR(VLOOKUP(A1004,PLAN!B:AA,9,0),"")</f>
        <v>46251</v>
      </c>
      <c r="G1004" s="225" t="str">
        <f>IFERROR(VLOOKUP(A1004,PLAN!B:AA,10,0),"")</f>
        <v>0103584128</v>
      </c>
      <c r="H1004" s="225" t="str">
        <f>IFERROR(VLOOKUP(A1004,PLAN!B:AA,11,0),"")</f>
        <v>260729A63A</v>
      </c>
      <c r="I1004" s="225">
        <f>IFERROR(VLOOKUP(A1004,PLAN!B:AA,12,0),"")</f>
        <v>18</v>
      </c>
      <c r="J1004" s="225" t="str">
        <f>IFERROR(VLOOKUP(A1004,PLAN!B:AA,15,0),"")</f>
        <v>Oversea</v>
      </c>
      <c r="K1004" s="225">
        <f>IFERROR(VLOOKUP(A1004,PLAN!B:AA,23,0),"")</f>
        <v>0</v>
      </c>
      <c r="L1004" s="227">
        <f>IFERROR(VLOOKUP(A1004,PLAN!B:AA,24,0),"")</f>
        <v>0</v>
      </c>
      <c r="M1004" s="225" t="str">
        <f>IFERROR(VLOOKUP(A1004,PLAN!B:AA,3,0),"")</f>
        <v>1832341-A-C</v>
      </c>
      <c r="N1004" s="225">
        <f>IFERROR(VLOOKUP(A1004,PLAN!B:AA,2,0),"")</f>
        <v>12114366</v>
      </c>
      <c r="O1004" s="290" t="s">
        <v>596</v>
      </c>
      <c r="P1004" s="337" t="s">
        <v>597</v>
      </c>
      <c r="Q1004" s="337">
        <f t="shared" si="59"/>
        <v>18</v>
      </c>
      <c r="R1004" s="231" t="str">
        <f>IFERROR(VLOOKUP(P1004,[6]Sheet1!$F:$I,4,),"")</f>
        <v/>
      </c>
      <c r="S1004" s="232">
        <f>IFERROR(VLOOKUP(A1004,PLAN!B:AA,19,0),"")</f>
        <v>46239</v>
      </c>
      <c r="T1004" s="225" t="str">
        <f>IFERROR(VLOOKUP(A1004,PLAN!B:AA,20,0),"")</f>
        <v>M6</v>
      </c>
      <c r="U1004" s="233"/>
      <c r="V1004" s="165"/>
      <c r="W1004" s="234" t="str">
        <f>IFERROR(VLOOKUP(A1004,PLAN!B:AB,21,),"")</f>
        <v>F2</v>
      </c>
      <c r="X1004" s="164"/>
      <c r="Y1004" s="148" t="s">
        <v>3815</v>
      </c>
      <c r="Z1004" s="338">
        <f>VLOOKUP(Y1004,PLAN!B:AI,19,0)</f>
        <v>46239</v>
      </c>
    </row>
    <row r="1005" spans="1:26" s="163" customFormat="1" ht="27.6" hidden="1" customHeight="1">
      <c r="A1005" s="177" t="str">
        <f t="shared" si="60"/>
        <v>Aug17-21</v>
      </c>
      <c r="B1005" s="225">
        <f>IFERROR(VLOOKUP(A1005,PLAN!B:AA,5,0),"")</f>
        <v>11134329</v>
      </c>
      <c r="C1005" s="225" t="str">
        <f>IFERROR(VLOOKUP(A1005,PLAN!B:AA,6,0),"")</f>
        <v>2331157-A-A</v>
      </c>
      <c r="D1005" s="225" t="str">
        <f>IFERROR(VLOOKUP(A1005,PLAN!B:AA,7,0),"")</f>
        <v>WAIN-CKI-200 CE4</v>
      </c>
      <c r="E1005" s="225" t="str">
        <f>IFERROR(VLOOKUP(A1005,PLAN!B:AA,4,0),"")</f>
        <v>1001931999</v>
      </c>
      <c r="F1005" s="226">
        <f>IFERROR(VLOOKUP(A1005,PLAN!B:AA,9,0),"")</f>
        <v>46251</v>
      </c>
      <c r="G1005" s="225" t="str">
        <f>IFERROR(VLOOKUP(A1005,PLAN!B:AA,10,0),"")</f>
        <v>0103584129</v>
      </c>
      <c r="H1005" s="225" t="str">
        <f>IFERROR(VLOOKUP(A1005,PLAN!B:AA,11,0),"")</f>
        <v>260729A64A</v>
      </c>
      <c r="I1005" s="225">
        <f>IFERROR(VLOOKUP(A1005,PLAN!B:AA,12,0),"")</f>
        <v>16</v>
      </c>
      <c r="J1005" s="225" t="str">
        <f>IFERROR(VLOOKUP(A1005,PLAN!B:AA,15,0),"")</f>
        <v>Oversea</v>
      </c>
      <c r="K1005" s="225">
        <f>IFERROR(VLOOKUP(A1005,PLAN!B:AA,23,0),"")</f>
        <v>0</v>
      </c>
      <c r="L1005" s="227">
        <f>IFERROR(VLOOKUP(A1005,PLAN!B:AA,24,0),"")</f>
        <v>0</v>
      </c>
      <c r="M1005" s="225" t="str">
        <f>IFERROR(VLOOKUP(A1005,PLAN!B:AA,3,0),"")</f>
        <v>1832339-A-C</v>
      </c>
      <c r="N1005" s="225">
        <f>IFERROR(VLOOKUP(A1005,PLAN!B:AA,2,0),"")</f>
        <v>12114364</v>
      </c>
      <c r="O1005" s="290" t="s">
        <v>3588</v>
      </c>
      <c r="P1005" s="257" t="s">
        <v>3589</v>
      </c>
      <c r="Q1005" s="337">
        <f t="shared" si="59"/>
        <v>16</v>
      </c>
      <c r="R1005" s="231" t="str">
        <f>IFERROR(VLOOKUP(P1005,[6]Sheet1!$F:$I,4,),"")</f>
        <v/>
      </c>
      <c r="S1005" s="232">
        <f>IFERROR(VLOOKUP(A1005,PLAN!B:AA,19,0),"")</f>
        <v>46239</v>
      </c>
      <c r="T1005" s="225" t="str">
        <f>IFERROR(VLOOKUP(A1005,PLAN!B:AA,20,0),"")</f>
        <v>M6</v>
      </c>
      <c r="U1005" s="233"/>
      <c r="V1005" s="165"/>
      <c r="W1005" s="234" t="str">
        <f>IFERROR(VLOOKUP(A1005,PLAN!B:AB,21,),"")</f>
        <v>F2</v>
      </c>
      <c r="X1005" s="164"/>
      <c r="Y1005" s="148" t="s">
        <v>3816</v>
      </c>
      <c r="Z1005" s="338">
        <f>VLOOKUP(Y1005,PLAN!B:AI,19,0)</f>
        <v>46239</v>
      </c>
    </row>
    <row r="1006" spans="1:26" s="163" customFormat="1" ht="27.6" hidden="1" customHeight="1">
      <c r="A1006" s="177" t="str">
        <f t="shared" si="60"/>
        <v>Aug17-22</v>
      </c>
      <c r="B1006" s="225">
        <f>IFERROR(VLOOKUP(A1006,PLAN!B:AA,5,0),"")</f>
        <v>11134330</v>
      </c>
      <c r="C1006" s="225" t="str">
        <f>IFERROR(VLOOKUP(A1006,PLAN!B:AA,6,0),"")</f>
        <v>2331158-A-AK</v>
      </c>
      <c r="D1006" s="225" t="str">
        <f>IFERROR(VLOOKUP(A1006,PLAN!B:AA,7,0),"")</f>
        <v>WAIN-CKI-300 CE4</v>
      </c>
      <c r="E1006" s="225" t="str">
        <f>IFERROR(VLOOKUP(A1006,PLAN!B:AA,4,0),"")</f>
        <v>1001932000</v>
      </c>
      <c r="F1006" s="226">
        <f>IFERROR(VLOOKUP(A1006,PLAN!B:AA,9,0),"")</f>
        <v>46251</v>
      </c>
      <c r="G1006" s="225" t="str">
        <f>IFERROR(VLOOKUP(A1006,PLAN!B:AA,10,0),"")</f>
        <v>0103584130</v>
      </c>
      <c r="H1006" s="225" t="str">
        <f>IFERROR(VLOOKUP(A1006,PLAN!B:AA,11,0),"")</f>
        <v>260729A65A</v>
      </c>
      <c r="I1006" s="225">
        <f>IFERROR(VLOOKUP(A1006,PLAN!B:AA,12,0),"")</f>
        <v>5</v>
      </c>
      <c r="J1006" s="225" t="str">
        <f>IFERROR(VLOOKUP(A1006,PLAN!B:AA,15,0),"")</f>
        <v>Oversea</v>
      </c>
      <c r="K1006" s="225">
        <f>IFERROR(VLOOKUP(A1006,PLAN!B:AA,23,0),"")</f>
        <v>0</v>
      </c>
      <c r="L1006" s="227">
        <f>IFERROR(VLOOKUP(A1006,PLAN!B:AA,24,0),"")</f>
        <v>0</v>
      </c>
      <c r="M1006" s="225" t="str">
        <f>IFERROR(VLOOKUP(A1006,PLAN!B:AA,3,0),"")</f>
        <v>1832340-A-CK</v>
      </c>
      <c r="N1006" s="225">
        <f>IFERROR(VLOOKUP(A1006,PLAN!B:AA,2,0),"")</f>
        <v>12114365</v>
      </c>
      <c r="O1006" s="290" t="s">
        <v>752</v>
      </c>
      <c r="P1006" s="337" t="s">
        <v>753</v>
      </c>
      <c r="Q1006" s="337">
        <f t="shared" si="59"/>
        <v>5</v>
      </c>
      <c r="R1006" s="231" t="str">
        <f>IFERROR(VLOOKUP(P1006,[6]Sheet1!$F:$I,4,),"")</f>
        <v/>
      </c>
      <c r="S1006" s="232">
        <f>IFERROR(VLOOKUP(A1006,PLAN!B:AA,19,0),"")</f>
        <v>46239</v>
      </c>
      <c r="T1006" s="225" t="str">
        <f>IFERROR(VLOOKUP(A1006,PLAN!B:AA,20,0),"")</f>
        <v>M6</v>
      </c>
      <c r="U1006" s="233"/>
      <c r="V1006" s="165"/>
      <c r="W1006" s="234" t="str">
        <f>IFERROR(VLOOKUP(A1006,PLAN!B:AB,21,),"")</f>
        <v>F2</v>
      </c>
      <c r="X1006" s="164"/>
      <c r="Y1006" s="148" t="s">
        <v>3817</v>
      </c>
      <c r="Z1006" s="338">
        <f>VLOOKUP(Y1006,PLAN!B:AI,19,0)</f>
        <v>46239</v>
      </c>
    </row>
    <row r="1007" spans="1:26" s="163" customFormat="1" ht="27.6" hidden="1" customHeight="1">
      <c r="A1007" s="177" t="str">
        <f t="shared" si="60"/>
        <v>Aug17-23</v>
      </c>
      <c r="B1007" s="225">
        <f>IFERROR(VLOOKUP(A1007,PLAN!B:AA,5,0),"")</f>
        <v>11134333</v>
      </c>
      <c r="C1007" s="225" t="str">
        <f>IFERROR(VLOOKUP(A1007,PLAN!B:AA,6,0),"")</f>
        <v>2331160-A-AK</v>
      </c>
      <c r="D1007" s="225" t="str">
        <f>IFERROR(VLOOKUP(A1007,PLAN!B:AA,7,0),"")</f>
        <v>WAIN-CKI-10-300 CE4</v>
      </c>
      <c r="E1007" s="225" t="str">
        <f>IFERROR(VLOOKUP(A1007,PLAN!B:AA,4,0),"")</f>
        <v>1001932001</v>
      </c>
      <c r="F1007" s="226">
        <f>IFERROR(VLOOKUP(A1007,PLAN!B:AA,9,0),"")</f>
        <v>46251</v>
      </c>
      <c r="G1007" s="225" t="str">
        <f>IFERROR(VLOOKUP(A1007,PLAN!B:AA,10,0),"")</f>
        <v>0103584131</v>
      </c>
      <c r="H1007" s="225" t="str">
        <f>IFERROR(VLOOKUP(A1007,PLAN!B:AA,11,0),"")</f>
        <v>260729A66A</v>
      </c>
      <c r="I1007" s="225">
        <f>IFERROR(VLOOKUP(A1007,PLAN!B:AA,12,0),"")</f>
        <v>5</v>
      </c>
      <c r="J1007" s="225" t="str">
        <f>IFERROR(VLOOKUP(A1007,PLAN!B:AA,15,0),"")</f>
        <v>Oversea</v>
      </c>
      <c r="K1007" s="225">
        <f>IFERROR(VLOOKUP(A1007,PLAN!B:AA,23,0),"")</f>
        <v>0</v>
      </c>
      <c r="L1007" s="227">
        <f>IFERROR(VLOOKUP(A1007,PLAN!B:AA,24,0),"")</f>
        <v>0</v>
      </c>
      <c r="M1007" s="225" t="str">
        <f>IFERROR(VLOOKUP(A1007,PLAN!B:AA,3,0),"")</f>
        <v>1832344-A-CK</v>
      </c>
      <c r="N1007" s="225">
        <f>IFERROR(VLOOKUP(A1007,PLAN!B:AA,2,0),"")</f>
        <v>12114369</v>
      </c>
      <c r="O1007" s="290" t="s">
        <v>657</v>
      </c>
      <c r="P1007" s="337" t="s">
        <v>658</v>
      </c>
      <c r="Q1007" s="337">
        <f t="shared" si="59"/>
        <v>5</v>
      </c>
      <c r="R1007" s="231" t="str">
        <f>IFERROR(VLOOKUP(P1007,[6]Sheet1!$F:$I,4,),"")</f>
        <v>C1</v>
      </c>
      <c r="S1007" s="232">
        <f>IFERROR(VLOOKUP(A1007,PLAN!B:AA,19,0),"")</f>
        <v>46239</v>
      </c>
      <c r="T1007" s="225" t="str">
        <f>IFERROR(VLOOKUP(A1007,PLAN!B:AA,20,0),"")</f>
        <v>M6</v>
      </c>
      <c r="U1007" s="233"/>
      <c r="V1007" s="165"/>
      <c r="W1007" s="234" t="str">
        <f>IFERROR(VLOOKUP(A1007,PLAN!B:AB,21,),"")</f>
        <v>F2</v>
      </c>
      <c r="X1007" s="164"/>
      <c r="Y1007" s="148" t="s">
        <v>3818</v>
      </c>
      <c r="Z1007" s="338">
        <f>VLOOKUP(Y1007,PLAN!B:AI,19,0)</f>
        <v>46239</v>
      </c>
    </row>
    <row r="1008" spans="1:26" s="163" customFormat="1" ht="27.6" hidden="1" customHeight="1">
      <c r="A1008" s="177" t="str">
        <f t="shared" si="60"/>
        <v>Aug17-24</v>
      </c>
      <c r="B1008" s="225">
        <f>IFERROR(VLOOKUP(A1008,PLAN!B:AA,5,0),"")</f>
        <v>11134334</v>
      </c>
      <c r="C1008" s="225" t="str">
        <f>IFERROR(VLOOKUP(A1008,PLAN!B:AA,6,0),"")</f>
        <v>2331159-A-A</v>
      </c>
      <c r="D1008" s="225" t="str">
        <f>IFERROR(VLOOKUP(A1008,PLAN!B:AA,7,0),"")</f>
        <v>WAIN-CKI-10-200 CE4</v>
      </c>
      <c r="E1008" s="225" t="str">
        <f>IFERROR(VLOOKUP(A1008,PLAN!B:AA,4,0),"")</f>
        <v>1001932002</v>
      </c>
      <c r="F1008" s="226">
        <f>IFERROR(VLOOKUP(A1008,PLAN!B:AA,9,0),"")</f>
        <v>46251</v>
      </c>
      <c r="G1008" s="225" t="str">
        <f>IFERROR(VLOOKUP(A1008,PLAN!B:AA,10,0),"")</f>
        <v>0103584132</v>
      </c>
      <c r="H1008" s="225" t="str">
        <f>IFERROR(VLOOKUP(A1008,PLAN!B:AA,11,0),"")</f>
        <v>260729A67A</v>
      </c>
      <c r="I1008" s="225">
        <f>IFERROR(VLOOKUP(A1008,PLAN!B:AA,12,0),"")</f>
        <v>72</v>
      </c>
      <c r="J1008" s="225" t="str">
        <f>IFERROR(VLOOKUP(A1008,PLAN!B:AA,15,0),"")</f>
        <v>Oversea</v>
      </c>
      <c r="K1008" s="225">
        <f>IFERROR(VLOOKUP(A1008,PLAN!B:AA,23,0),"")</f>
        <v>0</v>
      </c>
      <c r="L1008" s="227">
        <f>IFERROR(VLOOKUP(A1008,PLAN!B:AA,24,0),"")</f>
        <v>0</v>
      </c>
      <c r="M1008" s="225" t="str">
        <f>IFERROR(VLOOKUP(A1008,PLAN!B:AA,3,0),"")</f>
        <v>1832343-A-C</v>
      </c>
      <c r="N1008" s="225">
        <f>IFERROR(VLOOKUP(A1008,PLAN!B:AA,2,0),"")</f>
        <v>12114368</v>
      </c>
      <c r="O1008" s="290" t="s">
        <v>3841</v>
      </c>
      <c r="P1008" s="337" t="s">
        <v>3842</v>
      </c>
      <c r="Q1008" s="337">
        <f t="shared" si="59"/>
        <v>72</v>
      </c>
      <c r="R1008" s="231" t="str">
        <f>IFERROR(VLOOKUP(P1008,[6]Sheet1!$F:$I,4,),"")</f>
        <v/>
      </c>
      <c r="S1008" s="232">
        <f>IFERROR(VLOOKUP(A1008,PLAN!B:AA,19,0),"")</f>
        <v>46239</v>
      </c>
      <c r="T1008" s="225" t="str">
        <f>IFERROR(VLOOKUP(A1008,PLAN!B:AA,20,0),"")</f>
        <v>M6</v>
      </c>
      <c r="U1008" s="233"/>
      <c r="V1008" s="165"/>
      <c r="W1008" s="234" t="str">
        <f>IFERROR(VLOOKUP(A1008,PLAN!B:AB,21,),"")</f>
        <v>F2</v>
      </c>
      <c r="X1008" s="164"/>
      <c r="Y1008" s="148" t="s">
        <v>3819</v>
      </c>
      <c r="Z1008" s="338">
        <f>VLOOKUP(Y1008,PLAN!B:AI,19,0)</f>
        <v>46239</v>
      </c>
    </row>
    <row r="1009" spans="1:26" s="163" customFormat="1" ht="27.6" hidden="1" customHeight="1">
      <c r="A1009" s="177" t="str">
        <f t="shared" si="60"/>
        <v>Aug17-25</v>
      </c>
      <c r="B1009" s="225">
        <f>IFERROR(VLOOKUP(A1009,PLAN!B:AA,5,0),"")</f>
        <v>11134335</v>
      </c>
      <c r="C1009" s="225" t="str">
        <f>IFERROR(VLOOKUP(A1009,PLAN!B:AA,6,0),"")</f>
        <v>2331161-A-A</v>
      </c>
      <c r="D1009" s="225" t="str">
        <f>IFERROR(VLOOKUP(A1009,PLAN!B:AA,7,0),"")</f>
        <v>WAIN-CKI-008-200 CE3</v>
      </c>
      <c r="E1009" s="225" t="str">
        <f>IFERROR(VLOOKUP(A1009,PLAN!B:AA,4,0),"")</f>
        <v>1001932003</v>
      </c>
      <c r="F1009" s="226">
        <f>IFERROR(VLOOKUP(A1009,PLAN!B:AA,9,0),"")</f>
        <v>46251</v>
      </c>
      <c r="G1009" s="225" t="str">
        <f>IFERROR(VLOOKUP(A1009,PLAN!B:AA,10,0),"")</f>
        <v>0103584133</v>
      </c>
      <c r="H1009" s="225" t="str">
        <f>IFERROR(VLOOKUP(A1009,PLAN!B:AA,11,0),"")</f>
        <v>260729A68A</v>
      </c>
      <c r="I1009" s="225">
        <f>IFERROR(VLOOKUP(A1009,PLAN!B:AA,12,0),"")</f>
        <v>48</v>
      </c>
      <c r="J1009" s="225" t="str">
        <f>IFERROR(VLOOKUP(A1009,PLAN!B:AA,15,0),"")</f>
        <v>Oversea</v>
      </c>
      <c r="K1009" s="225">
        <f>IFERROR(VLOOKUP(A1009,PLAN!B:AA,23,0),"")</f>
        <v>0</v>
      </c>
      <c r="L1009" s="227">
        <f>IFERROR(VLOOKUP(A1009,PLAN!B:AA,24,0),"")</f>
        <v>0</v>
      </c>
      <c r="M1009" s="225" t="str">
        <f>IFERROR(VLOOKUP(A1009,PLAN!B:AA,3,0),"")</f>
        <v>1832345-A-C</v>
      </c>
      <c r="N1009" s="225">
        <f>IFERROR(VLOOKUP(A1009,PLAN!B:AA,2,0),"")</f>
        <v>12114370</v>
      </c>
      <c r="O1009" s="290" t="s">
        <v>3843</v>
      </c>
      <c r="P1009" s="337" t="s">
        <v>3844</v>
      </c>
      <c r="Q1009" s="337">
        <f t="shared" si="59"/>
        <v>48</v>
      </c>
      <c r="R1009" s="231" t="str">
        <f>IFERROR(VLOOKUP(P1009,[6]Sheet1!$F:$I,4,),"")</f>
        <v/>
      </c>
      <c r="S1009" s="232">
        <f>IFERROR(VLOOKUP(A1009,PLAN!B:AA,19,0),"")</f>
        <v>46239</v>
      </c>
      <c r="T1009" s="225" t="str">
        <f>IFERROR(VLOOKUP(A1009,PLAN!B:AA,20,0),"")</f>
        <v>M6</v>
      </c>
      <c r="U1009" s="233"/>
      <c r="V1009" s="165"/>
      <c r="W1009" s="234" t="str">
        <f>IFERROR(VLOOKUP(A1009,PLAN!B:AB,21,),"")</f>
        <v>F2</v>
      </c>
      <c r="X1009" s="164"/>
      <c r="Y1009" s="148" t="s">
        <v>3820</v>
      </c>
      <c r="Z1009" s="338">
        <f>VLOOKUP(Y1009,PLAN!B:AI,19,0)</f>
        <v>46239</v>
      </c>
    </row>
    <row r="1010" spans="1:26" s="163" customFormat="1" ht="27.6" hidden="1" customHeight="1">
      <c r="A1010" s="177" t="str">
        <f t="shared" si="60"/>
        <v>Aug17-26</v>
      </c>
      <c r="B1010" s="225">
        <f>IFERROR(VLOOKUP(A1010,PLAN!B:AA,5,0),"")</f>
        <v>11134337</v>
      </c>
      <c r="C1010" s="225" t="str">
        <f>IFERROR(VLOOKUP(A1010,PLAN!B:AA,6,0),"")</f>
        <v>2331163-A-A</v>
      </c>
      <c r="D1010" s="225" t="str">
        <f>IFERROR(VLOOKUP(A1010,PLAN!B:AA,7,0),"")</f>
        <v>WAIN-CKI-200-BS CE3</v>
      </c>
      <c r="E1010" s="225" t="str">
        <f>IFERROR(VLOOKUP(A1010,PLAN!B:AA,4,0),"")</f>
        <v>1001932004</v>
      </c>
      <c r="F1010" s="226">
        <f>IFERROR(VLOOKUP(A1010,PLAN!B:AA,9,0),"")</f>
        <v>46251</v>
      </c>
      <c r="G1010" s="225" t="str">
        <f>IFERROR(VLOOKUP(A1010,PLAN!B:AA,10,0),"")</f>
        <v>0103584134</v>
      </c>
      <c r="H1010" s="225" t="str">
        <f>IFERROR(VLOOKUP(A1010,PLAN!B:AA,11,0),"")</f>
        <v>260729A69A</v>
      </c>
      <c r="I1010" s="225">
        <f>IFERROR(VLOOKUP(A1010,PLAN!B:AA,12,0),"")</f>
        <v>10</v>
      </c>
      <c r="J1010" s="225" t="str">
        <f>IFERROR(VLOOKUP(A1010,PLAN!B:AA,15,0),"")</f>
        <v>Oversea</v>
      </c>
      <c r="K1010" s="225">
        <f>IFERROR(VLOOKUP(A1010,PLAN!B:AA,23,0),"")</f>
        <v>0</v>
      </c>
      <c r="L1010" s="227">
        <f>IFERROR(VLOOKUP(A1010,PLAN!B:AA,24,0),"")</f>
        <v>0</v>
      </c>
      <c r="M1010" s="225" t="str">
        <f>IFERROR(VLOOKUP(A1010,PLAN!B:AA,3,0),"")</f>
        <v>1832348-A-C</v>
      </c>
      <c r="N1010" s="225">
        <f>IFERROR(VLOOKUP(A1010,PLAN!B:AA,2,0),"")</f>
        <v>12114375</v>
      </c>
      <c r="O1010" s="290" t="s">
        <v>3636</v>
      </c>
      <c r="P1010" s="257" t="s">
        <v>3637</v>
      </c>
      <c r="Q1010" s="337">
        <f t="shared" si="59"/>
        <v>10</v>
      </c>
      <c r="R1010" s="231" t="str">
        <f>IFERROR(VLOOKUP(P1010,[6]Sheet1!$F:$I,4,),"")</f>
        <v/>
      </c>
      <c r="S1010" s="232">
        <f>IFERROR(VLOOKUP(A1010,PLAN!B:AA,19,0),"")</f>
        <v>46239</v>
      </c>
      <c r="T1010" s="225" t="str">
        <f>IFERROR(VLOOKUP(A1010,PLAN!B:AA,20,0),"")</f>
        <v>M6</v>
      </c>
      <c r="U1010" s="233"/>
      <c r="V1010" s="165"/>
      <c r="W1010" s="234" t="str">
        <f>IFERROR(VLOOKUP(A1010,PLAN!B:AB,21,),"")</f>
        <v>F2</v>
      </c>
      <c r="X1010" s="164"/>
      <c r="Y1010" s="148" t="s">
        <v>3821</v>
      </c>
      <c r="Z1010" s="338">
        <f>VLOOKUP(Y1010,PLAN!B:AI,19,0)</f>
        <v>46239</v>
      </c>
    </row>
    <row r="1011" spans="1:26" s="163" customFormat="1" ht="27.6" hidden="1" customHeight="1">
      <c r="A1011" s="177" t="str">
        <f t="shared" si="60"/>
        <v>Aug17-27</v>
      </c>
      <c r="B1011" s="225">
        <f>IFERROR(VLOOKUP(A1011,PLAN!B:AA,5,0),"")</f>
        <v>11134338</v>
      </c>
      <c r="C1011" s="225" t="str">
        <f>IFERROR(VLOOKUP(A1011,PLAN!B:AA,6,0),"")</f>
        <v>2331164-A-A</v>
      </c>
      <c r="D1011" s="225" t="str">
        <f>IFERROR(VLOOKUP(A1011,PLAN!B:AA,7,0),"")</f>
        <v>WAIN-CKI-18-200-BS CE3</v>
      </c>
      <c r="E1011" s="225" t="str">
        <f>IFERROR(VLOOKUP(A1011,PLAN!B:AA,4,0),"")</f>
        <v>1001932005</v>
      </c>
      <c r="F1011" s="226">
        <f>IFERROR(VLOOKUP(A1011,PLAN!B:AA,9,0),"")</f>
        <v>46251</v>
      </c>
      <c r="G1011" s="225" t="str">
        <f>IFERROR(VLOOKUP(A1011,PLAN!B:AA,10,0),"")</f>
        <v>0103584135</v>
      </c>
      <c r="H1011" s="225" t="str">
        <f>IFERROR(VLOOKUP(A1011,PLAN!B:AA,11,0),"")</f>
        <v>260729A70A</v>
      </c>
      <c r="I1011" s="225">
        <f>IFERROR(VLOOKUP(A1011,PLAN!B:AA,12,0),"")</f>
        <v>16</v>
      </c>
      <c r="J1011" s="225" t="str">
        <f>IFERROR(VLOOKUP(A1011,PLAN!B:AA,15,0),"")</f>
        <v>Oversea</v>
      </c>
      <c r="K1011" s="225">
        <f>IFERROR(VLOOKUP(A1011,PLAN!B:AA,23,0),"")</f>
        <v>0</v>
      </c>
      <c r="L1011" s="227">
        <f>IFERROR(VLOOKUP(A1011,PLAN!B:AA,24,0),"")</f>
        <v>0</v>
      </c>
      <c r="M1011" s="225" t="str">
        <f>IFERROR(VLOOKUP(A1011,PLAN!B:AA,3,0),"")</f>
        <v>1832176-A-C</v>
      </c>
      <c r="N1011" s="225">
        <f>IFERROR(VLOOKUP(A1011,PLAN!B:AA,2,0),"")</f>
        <v>12114378</v>
      </c>
      <c r="O1011" s="290" t="s">
        <v>2867</v>
      </c>
      <c r="P1011" s="337" t="s">
        <v>2868</v>
      </c>
      <c r="Q1011" s="337">
        <f t="shared" si="59"/>
        <v>16</v>
      </c>
      <c r="R1011" s="231" t="str">
        <f>IFERROR(VLOOKUP(P1011,[6]Sheet1!$F:$I,4,),"")</f>
        <v>D1</v>
      </c>
      <c r="S1011" s="232">
        <f>IFERROR(VLOOKUP(A1011,PLAN!B:AA,19,0),"")</f>
        <v>46239</v>
      </c>
      <c r="T1011" s="225" t="str">
        <f>IFERROR(VLOOKUP(A1011,PLAN!B:AA,20,0),"")</f>
        <v>M6</v>
      </c>
      <c r="U1011" s="233"/>
      <c r="V1011" s="165"/>
      <c r="W1011" s="234" t="str">
        <f>IFERROR(VLOOKUP(A1011,PLAN!B:AB,21,),"")</f>
        <v>F2</v>
      </c>
      <c r="X1011" s="164"/>
      <c r="Y1011" s="148" t="s">
        <v>3822</v>
      </c>
      <c r="Z1011" s="338">
        <f>VLOOKUP(Y1011,PLAN!B:AI,19,0)</f>
        <v>46239</v>
      </c>
    </row>
    <row r="1012" spans="1:26" s="163" customFormat="1" ht="27.6" hidden="1" customHeight="1">
      <c r="A1012" s="177" t="str">
        <f t="shared" si="60"/>
        <v>Aug17-28</v>
      </c>
      <c r="B1012" s="225">
        <f>IFERROR(VLOOKUP(A1012,PLAN!B:AA,5,0),"")</f>
        <v>11117107</v>
      </c>
      <c r="C1012" s="225" t="str">
        <f>IFERROR(VLOOKUP(A1012,PLAN!B:AA,6,0),"")</f>
        <v>2331065-0-A</v>
      </c>
      <c r="D1012" s="225" t="str">
        <f>IFERROR(VLOOKUP(A1012,PLAN!B:AA,7,0),"")</f>
        <v>AHW10S302S CE4</v>
      </c>
      <c r="E1012" s="225" t="str">
        <f>IFERROR(VLOOKUP(A1012,PLAN!B:AA,4,0),"")</f>
        <v>1001932006</v>
      </c>
      <c r="F1012" s="226">
        <f>IFERROR(VLOOKUP(A1012,PLAN!B:AA,9,0),"")</f>
        <v>46251</v>
      </c>
      <c r="G1012" s="225" t="str">
        <f>IFERROR(VLOOKUP(A1012,PLAN!B:AA,10,0),"")</f>
        <v>0103584136</v>
      </c>
      <c r="H1012" s="225" t="str">
        <f>IFERROR(VLOOKUP(A1012,PLAN!B:AA,11,0),"")</f>
        <v>260729A71A</v>
      </c>
      <c r="I1012" s="225">
        <f>IFERROR(VLOOKUP(A1012,PLAN!B:AA,12,0),"")</f>
        <v>30</v>
      </c>
      <c r="J1012" s="225" t="str">
        <f>IFERROR(VLOOKUP(A1012,PLAN!B:AA,15,0),"")</f>
        <v>Oversea</v>
      </c>
      <c r="K1012" s="225">
        <f>IFERROR(VLOOKUP(A1012,PLAN!B:AA,23,0),"")</f>
        <v>0</v>
      </c>
      <c r="L1012" s="227">
        <f>IFERROR(VLOOKUP(A1012,PLAN!B:AA,24,0),"")</f>
        <v>0</v>
      </c>
      <c r="M1012" s="225" t="str">
        <f>IFERROR(VLOOKUP(A1012,PLAN!B:AA,3,0),"")</f>
        <v>1832175-A-C</v>
      </c>
      <c r="N1012" s="225">
        <f>IFERROR(VLOOKUP(A1012,PLAN!B:AA,2,0),"")</f>
        <v>12111377</v>
      </c>
      <c r="O1012" s="290" t="s">
        <v>3638</v>
      </c>
      <c r="P1012" s="284" t="s">
        <v>3639</v>
      </c>
      <c r="Q1012" s="154">
        <v>22</v>
      </c>
      <c r="R1012" s="231" t="str">
        <f>IFERROR(VLOOKUP(P1012,[6]Sheet1!$F:$I,4,),"")</f>
        <v/>
      </c>
      <c r="S1012" s="232">
        <f>IFERROR(VLOOKUP(A1012,PLAN!B:AA,19,0),"")</f>
        <v>46239</v>
      </c>
      <c r="T1012" s="225" t="str">
        <f>IFERROR(VLOOKUP(A1012,PLAN!B:AA,20,0),"")</f>
        <v>M6</v>
      </c>
      <c r="U1012" s="233"/>
      <c r="V1012" s="165"/>
      <c r="W1012" s="234" t="str">
        <f>IFERROR(VLOOKUP(A1012,PLAN!B:AB,21,),"")</f>
        <v>F2</v>
      </c>
      <c r="X1012" s="164"/>
      <c r="Y1012" s="148" t="s">
        <v>3823</v>
      </c>
      <c r="Z1012" s="338">
        <f>VLOOKUP(Y1012,PLAN!B:AI,19,0)</f>
        <v>46239</v>
      </c>
    </row>
    <row r="1013" spans="1:26" s="163" customFormat="1" ht="27.6" hidden="1" customHeight="1">
      <c r="A1013" s="177">
        <f t="shared" si="60"/>
        <v>0</v>
      </c>
      <c r="B1013" s="225" t="str">
        <f>IFERROR(VLOOKUP(A1013,PLAN!B:AA,5,0),"")</f>
        <v/>
      </c>
      <c r="C1013" s="225" t="str">
        <f>IFERROR(VLOOKUP(A1013,PLAN!B:AA,6,0),"")</f>
        <v/>
      </c>
      <c r="D1013" s="225" t="str">
        <f>IFERROR(VLOOKUP(A1013,PLAN!B:AA,7,0),"")</f>
        <v/>
      </c>
      <c r="E1013" s="225" t="str">
        <f>IFERROR(VLOOKUP(A1013,PLAN!B:AA,4,0),"")</f>
        <v/>
      </c>
      <c r="F1013" s="226" t="str">
        <f>IFERROR(VLOOKUP(A1013,PLAN!B:AA,9,0),"")</f>
        <v/>
      </c>
      <c r="G1013" s="225" t="str">
        <f>IFERROR(VLOOKUP(A1013,PLAN!B:AA,10,0),"")</f>
        <v/>
      </c>
      <c r="H1013" s="225" t="str">
        <f>IFERROR(VLOOKUP(A1013,PLAN!B:AA,11,0),"")</f>
        <v/>
      </c>
      <c r="I1013" s="225" t="str">
        <f>IFERROR(VLOOKUP(A1013,PLAN!B:AA,12,0),"")</f>
        <v/>
      </c>
      <c r="J1013" s="225" t="str">
        <f>IFERROR(VLOOKUP(A1013,PLAN!B:AA,15,0),"")</f>
        <v/>
      </c>
      <c r="K1013" s="225" t="str">
        <f>IFERROR(VLOOKUP(A1013,PLAN!B:AA,23,0),"")</f>
        <v/>
      </c>
      <c r="L1013" s="227" t="str">
        <f>IFERROR(VLOOKUP(A1013,PLAN!B:AA,24,0),"")</f>
        <v/>
      </c>
      <c r="M1013" s="225" t="str">
        <f>IFERROR(VLOOKUP(A1013,PLAN!B:AA,3,0),"")</f>
        <v/>
      </c>
      <c r="N1013" s="225" t="str">
        <f>IFERROR(VLOOKUP(A1013,PLAN!B:AA,2,0),"")</f>
        <v/>
      </c>
      <c r="O1013" s="290" t="s">
        <v>3845</v>
      </c>
      <c r="P1013" s="284" t="s">
        <v>3846</v>
      </c>
      <c r="Q1013" s="154">
        <f>I1012-Q1012</f>
        <v>8</v>
      </c>
      <c r="R1013" s="231" t="str">
        <f>IFERROR(VLOOKUP(P1013,[6]Sheet1!$F:$I,4,),"")</f>
        <v>D2</v>
      </c>
      <c r="S1013" s="232" t="str">
        <f>IFERROR(VLOOKUP(A1013,PLAN!B:AA,19,0),"")</f>
        <v/>
      </c>
      <c r="T1013" s="225" t="str">
        <f>IFERROR(VLOOKUP(A1013,PLAN!B:AA,20,0),"")</f>
        <v/>
      </c>
      <c r="U1013" s="233"/>
      <c r="V1013" s="165"/>
      <c r="W1013" s="234" t="s">
        <v>45</v>
      </c>
      <c r="X1013" s="164"/>
      <c r="Y1013" s="148"/>
      <c r="Z1013" s="338">
        <v>46239</v>
      </c>
    </row>
    <row r="1014" spans="1:26" s="163" customFormat="1" ht="27.6" hidden="1" customHeight="1">
      <c r="A1014" s="177" t="str">
        <f t="shared" ref="A1014" si="61">Y1014</f>
        <v>Aug13-54</v>
      </c>
      <c r="B1014" s="225">
        <f>IFERROR(VLOOKUP(A1014,PLAN!B:AA,5,0),"")</f>
        <v>11112779</v>
      </c>
      <c r="C1014" s="225" t="str">
        <f>IFERROR(VLOOKUP(A1014,PLAN!B:AA,6,0),"")</f>
        <v>1831064-F-A</v>
      </c>
      <c r="D1014" s="225" t="str">
        <f>IFERROR(VLOOKUP(A1014,PLAN!B:AA,7,0),"")</f>
        <v>SJ3025N26S JP</v>
      </c>
      <c r="E1014" s="225" t="str">
        <f>IFERROR(VLOOKUP(A1014,PLAN!B:AA,4,0),"")</f>
        <v>1001929258</v>
      </c>
      <c r="F1014" s="226">
        <f>IFERROR(VLOOKUP(A1014,PLAN!B:AA,9,0),"")</f>
        <v>46247</v>
      </c>
      <c r="G1014" s="225" t="str">
        <f>IFERROR(VLOOKUP(A1014,PLAN!B:AA,10,0),"")</f>
        <v>0103578339</v>
      </c>
      <c r="H1014" s="225" t="str">
        <f>IFERROR(VLOOKUP(A1014,PLAN!B:AA,11,0),"")</f>
        <v>260727T23A</v>
      </c>
      <c r="I1014" s="225">
        <f>IFERROR(VLOOKUP(A1014,PLAN!B:AA,12,0),"")</f>
        <v>5</v>
      </c>
      <c r="J1014" s="225" t="str">
        <f>IFERROR(VLOOKUP(A1014,PLAN!B:AA,15,0),"")</f>
        <v>Japan</v>
      </c>
      <c r="K1014" s="225">
        <f>IFERROR(VLOOKUP(A1014,PLAN!B:AA,23,0),"")</f>
        <v>0</v>
      </c>
      <c r="L1014" s="227">
        <f>IFERROR(VLOOKUP(A1014,PLAN!B:AA,24,0),"")</f>
        <v>0</v>
      </c>
      <c r="M1014" s="225" t="str">
        <f>IFERROR(VLOOKUP(A1014,PLAN!B:AA,3,0),"")</f>
        <v>1932170-A-C</v>
      </c>
      <c r="N1014" s="225">
        <f>IFERROR(VLOOKUP(A1014,PLAN!B:AA,2,0),"")</f>
        <v>12115084</v>
      </c>
      <c r="O1014" s="290" t="s">
        <v>3853</v>
      </c>
      <c r="P1014" s="258" t="s">
        <v>3854</v>
      </c>
      <c r="Q1014" s="337">
        <f>I1014</f>
        <v>5</v>
      </c>
      <c r="R1014" s="231" t="str">
        <f>IFERROR(VLOOKUP(P1014,[6]Sheet1!$F:$I,4,),"")</f>
        <v>X1</v>
      </c>
      <c r="S1014" s="232">
        <f>IFERROR(VLOOKUP(A1014,PLAN!B:AA,19,0),"")</f>
        <v>46239</v>
      </c>
      <c r="T1014" s="225" t="str">
        <f>IFERROR(VLOOKUP(A1014,PLAN!B:AA,20,0),"")</f>
        <v>M6</v>
      </c>
      <c r="U1014" s="233"/>
      <c r="V1014" s="165"/>
      <c r="W1014" s="234" t="str">
        <f>IFERROR(VLOOKUP(A1014,PLAN!B:AB,21,),"")</f>
        <v>F2</v>
      </c>
      <c r="X1014" s="164"/>
      <c r="Y1014" s="148" t="s">
        <v>2774</v>
      </c>
      <c r="Z1014" s="338">
        <f>VLOOKUP(Y1014,PLAN!B:AI,19,0)</f>
        <v>46239</v>
      </c>
    </row>
    <row r="1015" spans="1:26" s="163" customFormat="1" ht="27.6" hidden="1" customHeight="1">
      <c r="A1015" s="177" t="str">
        <f t="shared" si="60"/>
        <v>Aug17-29</v>
      </c>
      <c r="B1015" s="225">
        <f>IFERROR(VLOOKUP(A1015,PLAN!B:AA,5,0),"")</f>
        <v>11134235</v>
      </c>
      <c r="C1015" s="225" t="str">
        <f>IFERROR(VLOOKUP(A1015,PLAN!B:AA,6,0),"")</f>
        <v>1036068-S-AK</v>
      </c>
      <c r="D1015" s="225" t="str">
        <f>IFERROR(VLOOKUP(A1015,PLAN!B:AA,7,0),"")</f>
        <v>AHW14R001S CN</v>
      </c>
      <c r="E1015" s="225" t="str">
        <f>IFERROR(VLOOKUP(A1015,PLAN!B:AA,4,0),"")</f>
        <v>1001932007</v>
      </c>
      <c r="F1015" s="226">
        <f>IFERROR(VLOOKUP(A1015,PLAN!B:AA,9,0),"")</f>
        <v>46251</v>
      </c>
      <c r="G1015" s="225" t="str">
        <f>IFERROR(VLOOKUP(A1015,PLAN!B:AA,10,0),"")</f>
        <v>0103584137</v>
      </c>
      <c r="H1015" s="225" t="str">
        <f>IFERROR(VLOOKUP(A1015,PLAN!B:AA,11,0),"")</f>
        <v>260729A72A</v>
      </c>
      <c r="I1015" s="225">
        <f>IFERROR(VLOOKUP(A1015,PLAN!B:AA,12,0),"")</f>
        <v>3586</v>
      </c>
      <c r="J1015" s="225" t="str">
        <f>IFERROR(VLOOKUP(A1015,PLAN!B:AA,15,0),"")</f>
        <v>China</v>
      </c>
      <c r="K1015" s="225">
        <f>IFERROR(VLOOKUP(A1015,PLAN!B:AA,23,0),"")</f>
        <v>0</v>
      </c>
      <c r="L1015" s="227">
        <f>IFERROR(VLOOKUP(A1015,PLAN!B:AA,24,0),"")</f>
        <v>0</v>
      </c>
      <c r="M1015" s="225" t="str">
        <f>IFERROR(VLOOKUP(A1015,PLAN!B:AA,3,0),"")</f>
        <v>2332192-0-C-CN</v>
      </c>
      <c r="N1015" s="225">
        <f>IFERROR(VLOOKUP(A1015,PLAN!B:AA,2,0),"")</f>
        <v>12120774</v>
      </c>
      <c r="O1015" s="290" t="s">
        <v>3847</v>
      </c>
      <c r="P1015" s="258" t="s">
        <v>3848</v>
      </c>
      <c r="Q1015" s="154">
        <v>1260</v>
      </c>
      <c r="R1015" s="231" t="str">
        <f>IFERROR(VLOOKUP(P1015,[6]Sheet1!$F:$I,4,),"")</f>
        <v/>
      </c>
      <c r="S1015" s="232">
        <f>IFERROR(VLOOKUP(A1015,PLAN!B:AA,19,0),"")</f>
        <v>46239</v>
      </c>
      <c r="T1015" s="225" t="str">
        <f>IFERROR(VLOOKUP(A1015,PLAN!B:AA,20,0),"")</f>
        <v>M7</v>
      </c>
      <c r="U1015" s="233"/>
      <c r="V1015" s="165"/>
      <c r="W1015" s="234" t="str">
        <f>IFERROR(VLOOKUP(A1015,PLAN!B:AB,21,),"")</f>
        <v>F2</v>
      </c>
      <c r="X1015" s="164"/>
      <c r="Y1015" s="148" t="s">
        <v>3824</v>
      </c>
      <c r="Z1015" s="338">
        <f>VLOOKUP(Y1015,PLAN!B:AI,19,0)</f>
        <v>46239</v>
      </c>
    </row>
    <row r="1016" spans="1:26" s="163" customFormat="1" ht="27.6" hidden="1" customHeight="1">
      <c r="A1016" s="177">
        <f t="shared" si="60"/>
        <v>0</v>
      </c>
      <c r="B1016" s="225" t="str">
        <f>IFERROR(VLOOKUP(A1016,PLAN!B:AA,5,0),"")</f>
        <v/>
      </c>
      <c r="C1016" s="225" t="str">
        <f>IFERROR(VLOOKUP(A1016,PLAN!B:AA,6,0),"")</f>
        <v/>
      </c>
      <c r="D1016" s="225" t="str">
        <f>IFERROR(VLOOKUP(A1016,PLAN!B:AA,7,0),"")</f>
        <v/>
      </c>
      <c r="E1016" s="225" t="str">
        <f>IFERROR(VLOOKUP(A1016,PLAN!B:AA,4,0),"")</f>
        <v/>
      </c>
      <c r="F1016" s="226" t="str">
        <f>IFERROR(VLOOKUP(A1016,PLAN!B:AA,9,0),"")</f>
        <v/>
      </c>
      <c r="G1016" s="225" t="str">
        <f>IFERROR(VLOOKUP(A1016,PLAN!B:AA,10,0),"")</f>
        <v/>
      </c>
      <c r="H1016" s="225" t="str">
        <f>IFERROR(VLOOKUP(A1016,PLAN!B:AA,11,0),"")</f>
        <v/>
      </c>
      <c r="I1016" s="225" t="str">
        <f>IFERROR(VLOOKUP(A1016,PLAN!B:AA,12,0),"")</f>
        <v/>
      </c>
      <c r="J1016" s="225" t="str">
        <f>IFERROR(VLOOKUP(A1016,PLAN!B:AA,15,0),"")</f>
        <v/>
      </c>
      <c r="K1016" s="225" t="str">
        <f>IFERROR(VLOOKUP(A1016,PLAN!B:AA,23,0),"")</f>
        <v/>
      </c>
      <c r="L1016" s="227" t="str">
        <f>IFERROR(VLOOKUP(A1016,PLAN!B:AA,24,0),"")</f>
        <v/>
      </c>
      <c r="M1016" s="225" t="str">
        <f>IFERROR(VLOOKUP(A1016,PLAN!B:AA,3,0),"")</f>
        <v/>
      </c>
      <c r="N1016" s="225" t="str">
        <f>IFERROR(VLOOKUP(A1016,PLAN!B:AA,2,0),"")</f>
        <v/>
      </c>
      <c r="O1016" s="290" t="s">
        <v>3849</v>
      </c>
      <c r="P1016" s="258" t="s">
        <v>3850</v>
      </c>
      <c r="Q1016" s="154">
        <v>1260</v>
      </c>
      <c r="R1016" s="231" t="str">
        <f>IFERROR(VLOOKUP(P1016,[6]Sheet1!$F:$I,4,),"")</f>
        <v/>
      </c>
      <c r="S1016" s="232" t="str">
        <f>IFERROR(VLOOKUP(A1016,PLAN!B:AA,19,0),"")</f>
        <v/>
      </c>
      <c r="T1016" s="225" t="str">
        <f>IFERROR(VLOOKUP(A1016,PLAN!B:AA,20,0),"")</f>
        <v/>
      </c>
      <c r="U1016" s="233"/>
      <c r="V1016" s="165"/>
      <c r="W1016" s="234" t="s">
        <v>45</v>
      </c>
      <c r="X1016" s="164"/>
      <c r="Y1016" s="148"/>
      <c r="Z1016" s="338">
        <v>46239</v>
      </c>
    </row>
    <row r="1017" spans="1:26" s="163" customFormat="1" ht="27.6" hidden="1" customHeight="1">
      <c r="A1017" s="177">
        <f t="shared" si="60"/>
        <v>0</v>
      </c>
      <c r="B1017" s="225" t="str">
        <f>IFERROR(VLOOKUP(A1017,PLAN!B:AA,5,0),"")</f>
        <v/>
      </c>
      <c r="C1017" s="225" t="str">
        <f>IFERROR(VLOOKUP(A1017,PLAN!B:AA,6,0),"")</f>
        <v/>
      </c>
      <c r="D1017" s="225" t="str">
        <f>IFERROR(VLOOKUP(A1017,PLAN!B:AA,7,0),"")</f>
        <v/>
      </c>
      <c r="E1017" s="225" t="str">
        <f>IFERROR(VLOOKUP(A1017,PLAN!B:AA,4,0),"")</f>
        <v/>
      </c>
      <c r="F1017" s="226" t="str">
        <f>IFERROR(VLOOKUP(A1017,PLAN!B:AA,9,0),"")</f>
        <v/>
      </c>
      <c r="G1017" s="225" t="str">
        <f>IFERROR(VLOOKUP(A1017,PLAN!B:AA,10,0),"")</f>
        <v/>
      </c>
      <c r="H1017" s="225" t="str">
        <f>IFERROR(VLOOKUP(A1017,PLAN!B:AA,11,0),"")</f>
        <v/>
      </c>
      <c r="I1017" s="225" t="str">
        <f>IFERROR(VLOOKUP(A1017,PLAN!B:AA,12,0),"")</f>
        <v/>
      </c>
      <c r="J1017" s="225" t="str">
        <f>IFERROR(VLOOKUP(A1017,PLAN!B:AA,15,0),"")</f>
        <v/>
      </c>
      <c r="K1017" s="225" t="str">
        <f>IFERROR(VLOOKUP(A1017,PLAN!B:AA,23,0),"")</f>
        <v/>
      </c>
      <c r="L1017" s="227" t="str">
        <f>IFERROR(VLOOKUP(A1017,PLAN!B:AA,24,0),"")</f>
        <v/>
      </c>
      <c r="M1017" s="225" t="str">
        <f>IFERROR(VLOOKUP(A1017,PLAN!B:AA,3,0),"")</f>
        <v/>
      </c>
      <c r="N1017" s="225" t="str">
        <f>IFERROR(VLOOKUP(A1017,PLAN!B:AA,2,0),"")</f>
        <v/>
      </c>
      <c r="O1017" s="290" t="s">
        <v>3851</v>
      </c>
      <c r="P1017" s="258" t="s">
        <v>3852</v>
      </c>
      <c r="Q1017" s="154">
        <f>I1015-Q1015-Q1016</f>
        <v>1066</v>
      </c>
      <c r="R1017" s="231" t="str">
        <f>IFERROR(VLOOKUP(P1017,[6]Sheet1!$F:$I,4,),"")</f>
        <v/>
      </c>
      <c r="S1017" s="232" t="str">
        <f>IFERROR(VLOOKUP(A1017,PLAN!B:AA,19,0),"")</f>
        <v/>
      </c>
      <c r="T1017" s="225" t="str">
        <f>IFERROR(VLOOKUP(A1017,PLAN!B:AA,20,0),"")</f>
        <v/>
      </c>
      <c r="U1017" s="233"/>
      <c r="V1017" s="165"/>
      <c r="W1017" s="234" t="s">
        <v>45</v>
      </c>
      <c r="X1017" s="164"/>
      <c r="Y1017" s="148"/>
      <c r="Z1017" s="338">
        <v>46239</v>
      </c>
    </row>
    <row r="1018" spans="1:26" s="163" customFormat="1" ht="27.6" hidden="1" customHeight="1">
      <c r="A1018" s="177" t="str">
        <f t="shared" si="60"/>
        <v>Aug18-01</v>
      </c>
      <c r="B1018" s="225">
        <f>IFERROR(VLOOKUP(A1018,PLAN!B:AA,5,0),"")</f>
        <v>11134342</v>
      </c>
      <c r="C1018" s="225" t="str">
        <f>IFERROR(VLOOKUP(A1018,PLAN!B:AA,6,0),"")</f>
        <v>1036068-S-AK-P</v>
      </c>
      <c r="D1018" s="225" t="str">
        <f>IFERROR(VLOOKUP(A1018,PLAN!B:AA,7,0),"")</f>
        <v>AHW14R001S CN</v>
      </c>
      <c r="E1018" s="225" t="str">
        <f>IFERROR(VLOOKUP(A1018,PLAN!B:AA,4,0),"")</f>
        <v>1001933338</v>
      </c>
      <c r="F1018" s="226">
        <f>IFERROR(VLOOKUP(A1018,PLAN!B:AA,9,0),"")</f>
        <v>46252</v>
      </c>
      <c r="G1018" s="225" t="str">
        <f>IFERROR(VLOOKUP(A1018,PLAN!B:AA,10,0),"")</f>
        <v>0103586842</v>
      </c>
      <c r="H1018" s="225" t="str">
        <f>IFERROR(VLOOKUP(A1018,PLAN!B:AA,11,0),"")</f>
        <v>260731A01A</v>
      </c>
      <c r="I1018" s="225">
        <f>IFERROR(VLOOKUP(A1018,PLAN!B:AA,12,0),"")</f>
        <v>3586</v>
      </c>
      <c r="J1018" s="225" t="str">
        <f>IFERROR(VLOOKUP(A1018,PLAN!B:AA,15,0),"")</f>
        <v>China</v>
      </c>
      <c r="K1018" s="225">
        <f>IFERROR(VLOOKUP(A1018,PLAN!B:AA,23,0),"")</f>
        <v>0</v>
      </c>
      <c r="L1018" s="227">
        <f>IFERROR(VLOOKUP(A1018,PLAN!B:AA,24,0),"")</f>
        <v>0</v>
      </c>
      <c r="M1018" s="225" t="str">
        <f>IFERROR(VLOOKUP(A1018,PLAN!B:AA,3,0),"")</f>
        <v>2332192-0-C-PH</v>
      </c>
      <c r="N1018" s="225">
        <f>IFERROR(VLOOKUP(A1018,PLAN!B:AA,2,0),"")</f>
        <v>12134058</v>
      </c>
      <c r="O1018" s="290" t="s">
        <v>3534</v>
      </c>
      <c r="P1018" s="258" t="s">
        <v>3535</v>
      </c>
      <c r="Q1018" s="154">
        <v>19</v>
      </c>
      <c r="R1018" s="231" t="str">
        <f>IFERROR(VLOOKUP(P1018,[6]Sheet1!$F:$I,4,),"")</f>
        <v/>
      </c>
      <c r="S1018" s="232">
        <f>IFERROR(VLOOKUP(A1018,PLAN!B:AA,19,0),"")</f>
        <v>46240</v>
      </c>
      <c r="T1018" s="225" t="str">
        <f>IFERROR(VLOOKUP(A1018,PLAN!B:AA,20,0),"")</f>
        <v>M1</v>
      </c>
      <c r="U1018" s="233"/>
      <c r="V1018" s="165"/>
      <c r="W1018" s="234" t="str">
        <f>IFERROR(VLOOKUP(A1018,PLAN!B:AB,21,),"")</f>
        <v>F3</v>
      </c>
      <c r="X1018" s="164"/>
      <c r="Y1018" s="148" t="s">
        <v>3982</v>
      </c>
      <c r="Z1018" s="338">
        <f>VLOOKUP(Y1018,PLAN!B:AI,19,0)</f>
        <v>46240</v>
      </c>
    </row>
    <row r="1019" spans="1:26" s="163" customFormat="1" ht="27.6" hidden="1" customHeight="1">
      <c r="A1019" s="177"/>
      <c r="B1019" s="225"/>
      <c r="C1019" s="225"/>
      <c r="D1019" s="225"/>
      <c r="E1019" s="225"/>
      <c r="F1019" s="226"/>
      <c r="G1019" s="225"/>
      <c r="H1019" s="225"/>
      <c r="I1019" s="225"/>
      <c r="J1019" s="225"/>
      <c r="K1019" s="225"/>
      <c r="L1019" s="227"/>
      <c r="M1019" s="225"/>
      <c r="N1019" s="225"/>
      <c r="O1019" s="290" t="s">
        <v>3536</v>
      </c>
      <c r="P1019" s="258" t="s">
        <v>3537</v>
      </c>
      <c r="Q1019" s="154">
        <v>18</v>
      </c>
      <c r="R1019" s="231"/>
      <c r="S1019" s="232"/>
      <c r="T1019" s="225"/>
      <c r="U1019" s="233"/>
      <c r="V1019" s="165"/>
      <c r="W1019" s="234" t="s">
        <v>40</v>
      </c>
      <c r="X1019" s="164"/>
      <c r="Y1019" s="148"/>
      <c r="Z1019" s="338">
        <v>46240</v>
      </c>
    </row>
    <row r="1020" spans="1:26" s="163" customFormat="1" ht="27.6" hidden="1" customHeight="1">
      <c r="A1020" s="177"/>
      <c r="B1020" s="225"/>
      <c r="C1020" s="225"/>
      <c r="D1020" s="225"/>
      <c r="E1020" s="225"/>
      <c r="F1020" s="226"/>
      <c r="G1020" s="225"/>
      <c r="H1020" s="225"/>
      <c r="I1020" s="225"/>
      <c r="J1020" s="225"/>
      <c r="K1020" s="225"/>
      <c r="L1020" s="227"/>
      <c r="M1020" s="225"/>
      <c r="N1020" s="225"/>
      <c r="O1020" s="290" t="s">
        <v>3540</v>
      </c>
      <c r="P1020" s="258" t="s">
        <v>3541</v>
      </c>
      <c r="Q1020" s="154">
        <v>16</v>
      </c>
      <c r="R1020" s="231"/>
      <c r="S1020" s="232"/>
      <c r="T1020" s="225"/>
      <c r="U1020" s="233"/>
      <c r="V1020" s="165"/>
      <c r="W1020" s="234" t="s">
        <v>40</v>
      </c>
      <c r="X1020" s="164"/>
      <c r="Y1020" s="148"/>
      <c r="Z1020" s="338">
        <v>46240</v>
      </c>
    </row>
    <row r="1021" spans="1:26" s="163" customFormat="1" ht="27.6" hidden="1" customHeight="1">
      <c r="A1021" s="177"/>
      <c r="B1021" s="225"/>
      <c r="C1021" s="225"/>
      <c r="D1021" s="225"/>
      <c r="E1021" s="225"/>
      <c r="F1021" s="226"/>
      <c r="G1021" s="225"/>
      <c r="H1021" s="225"/>
      <c r="I1021" s="225"/>
      <c r="J1021" s="225"/>
      <c r="K1021" s="225"/>
      <c r="L1021" s="227"/>
      <c r="M1021" s="225"/>
      <c r="N1021" s="225"/>
      <c r="O1021" s="290" t="s">
        <v>3544</v>
      </c>
      <c r="P1021" s="258" t="s">
        <v>3545</v>
      </c>
      <c r="Q1021" s="154">
        <v>213</v>
      </c>
      <c r="R1021" s="231"/>
      <c r="S1021" s="232"/>
      <c r="T1021" s="225"/>
      <c r="U1021" s="233"/>
      <c r="V1021" s="165"/>
      <c r="W1021" s="234" t="s">
        <v>40</v>
      </c>
      <c r="X1021" s="164"/>
      <c r="Y1021" s="148"/>
      <c r="Z1021" s="338">
        <v>46240</v>
      </c>
    </row>
    <row r="1022" spans="1:26" s="163" customFormat="1" ht="27.6" hidden="1" customHeight="1">
      <c r="A1022" s="177"/>
      <c r="B1022" s="225"/>
      <c r="C1022" s="225"/>
      <c r="D1022" s="225"/>
      <c r="E1022" s="225"/>
      <c r="F1022" s="226"/>
      <c r="G1022" s="225"/>
      <c r="H1022" s="225"/>
      <c r="I1022" s="225"/>
      <c r="J1022" s="225"/>
      <c r="K1022" s="225"/>
      <c r="L1022" s="227"/>
      <c r="M1022" s="225"/>
      <c r="N1022" s="225"/>
      <c r="O1022" s="290" t="s">
        <v>4012</v>
      </c>
      <c r="P1022" s="258" t="s">
        <v>4013</v>
      </c>
      <c r="Q1022" s="154">
        <v>1260</v>
      </c>
      <c r="R1022" s="231"/>
      <c r="S1022" s="232"/>
      <c r="T1022" s="225"/>
      <c r="U1022" s="233"/>
      <c r="V1022" s="165"/>
      <c r="W1022" s="234" t="s">
        <v>40</v>
      </c>
      <c r="X1022" s="164"/>
      <c r="Y1022" s="148"/>
      <c r="Z1022" s="338">
        <v>46240</v>
      </c>
    </row>
    <row r="1023" spans="1:26" s="163" customFormat="1" ht="27.6" hidden="1" customHeight="1">
      <c r="A1023" s="177"/>
      <c r="B1023" s="225"/>
      <c r="C1023" s="225"/>
      <c r="D1023" s="225"/>
      <c r="E1023" s="225"/>
      <c r="F1023" s="226"/>
      <c r="G1023" s="225"/>
      <c r="H1023" s="225"/>
      <c r="I1023" s="225"/>
      <c r="J1023" s="225"/>
      <c r="K1023" s="225"/>
      <c r="L1023" s="227"/>
      <c r="M1023" s="225"/>
      <c r="N1023" s="225"/>
      <c r="O1023" s="290" t="s">
        <v>4014</v>
      </c>
      <c r="P1023" s="258" t="s">
        <v>4015</v>
      </c>
      <c r="Q1023" s="154">
        <v>1260</v>
      </c>
      <c r="R1023" s="231"/>
      <c r="S1023" s="232"/>
      <c r="T1023" s="225"/>
      <c r="U1023" s="233"/>
      <c r="V1023" s="165"/>
      <c r="W1023" s="234" t="s">
        <v>40</v>
      </c>
      <c r="X1023" s="164"/>
      <c r="Y1023" s="148"/>
      <c r="Z1023" s="338">
        <v>46240</v>
      </c>
    </row>
    <row r="1024" spans="1:26" s="163" customFormat="1" ht="27.6" hidden="1" customHeight="1">
      <c r="A1024" s="177"/>
      <c r="B1024" s="225"/>
      <c r="C1024" s="225"/>
      <c r="D1024" s="225"/>
      <c r="E1024" s="225"/>
      <c r="F1024" s="226"/>
      <c r="G1024" s="225"/>
      <c r="H1024" s="225"/>
      <c r="I1024" s="225"/>
      <c r="J1024" s="225"/>
      <c r="K1024" s="225"/>
      <c r="L1024" s="227"/>
      <c r="M1024" s="225"/>
      <c r="N1024" s="225"/>
      <c r="O1024" s="290" t="s">
        <v>4016</v>
      </c>
      <c r="P1024" s="258" t="s">
        <v>4017</v>
      </c>
      <c r="Q1024" s="154">
        <f>I1018-Q1018-Q1019-Q1020-Q1021-Q1022-Q1023</f>
        <v>800</v>
      </c>
      <c r="R1024" s="231"/>
      <c r="S1024" s="232"/>
      <c r="T1024" s="225"/>
      <c r="U1024" s="233"/>
      <c r="V1024" s="165"/>
      <c r="W1024" s="234" t="s">
        <v>40</v>
      </c>
      <c r="X1024" s="164"/>
      <c r="Y1024" s="148"/>
      <c r="Z1024" s="338">
        <v>46240</v>
      </c>
    </row>
    <row r="1025" spans="1:26" s="163" customFormat="1" ht="27.6" hidden="1" customHeight="1">
      <c r="A1025" s="177" t="str">
        <f t="shared" si="60"/>
        <v>Aug18-02</v>
      </c>
      <c r="B1025" s="225">
        <f>IFERROR(VLOOKUP(A1025,PLAN!B:AA,5,0),"")</f>
        <v>11134342</v>
      </c>
      <c r="C1025" s="225" t="str">
        <f>IFERROR(VLOOKUP(A1025,PLAN!B:AA,6,0),"")</f>
        <v>1036068-S-AK-P</v>
      </c>
      <c r="D1025" s="225" t="str">
        <f>IFERROR(VLOOKUP(A1025,PLAN!B:AA,7,0),"")</f>
        <v>AHW14R001S CN</v>
      </c>
      <c r="E1025" s="225" t="str">
        <f>IFERROR(VLOOKUP(A1025,PLAN!B:AA,4,0),"")</f>
        <v>1001933339</v>
      </c>
      <c r="F1025" s="226">
        <f>IFERROR(VLOOKUP(A1025,PLAN!B:AA,9,0),"")</f>
        <v>46252</v>
      </c>
      <c r="G1025" s="225" t="str">
        <f>IFERROR(VLOOKUP(A1025,PLAN!B:AA,10,0),"")</f>
        <v>0103586843</v>
      </c>
      <c r="H1025" s="225" t="str">
        <f>IFERROR(VLOOKUP(A1025,PLAN!B:AA,11,0),"")</f>
        <v>260731A02A</v>
      </c>
      <c r="I1025" s="225">
        <f>IFERROR(VLOOKUP(A1025,PLAN!B:AA,12,0),"")</f>
        <v>2386</v>
      </c>
      <c r="J1025" s="225" t="str">
        <f>IFERROR(VLOOKUP(A1025,PLAN!B:AA,15,0),"")</f>
        <v>China</v>
      </c>
      <c r="K1025" s="225">
        <f>IFERROR(VLOOKUP(A1025,PLAN!B:AA,23,0),"")</f>
        <v>0</v>
      </c>
      <c r="L1025" s="227">
        <f>IFERROR(VLOOKUP(A1025,PLAN!B:AA,24,0),"")</f>
        <v>0</v>
      </c>
      <c r="M1025" s="225" t="str">
        <f>IFERROR(VLOOKUP(A1025,PLAN!B:AA,3,0),"")</f>
        <v>2332192-0-C-PH</v>
      </c>
      <c r="N1025" s="225">
        <f>IFERROR(VLOOKUP(A1025,PLAN!B:AA,2,0),"")</f>
        <v>12134058</v>
      </c>
      <c r="O1025" s="290" t="s">
        <v>4018</v>
      </c>
      <c r="P1025" s="258" t="s">
        <v>4019</v>
      </c>
      <c r="Q1025" s="154">
        <v>1260</v>
      </c>
      <c r="R1025" s="231" t="str">
        <f>IFERROR(VLOOKUP(P1025,[6]Sheet1!$F:$I,4,),"")</f>
        <v/>
      </c>
      <c r="S1025" s="232">
        <f>IFERROR(VLOOKUP(A1025,PLAN!B:AA,19,0),"")</f>
        <v>46240</v>
      </c>
      <c r="T1025" s="225" t="str">
        <f>IFERROR(VLOOKUP(A1025,PLAN!B:AA,20,0),"")</f>
        <v>M2</v>
      </c>
      <c r="U1025" s="233"/>
      <c r="V1025" s="165"/>
      <c r="W1025" s="234" t="str">
        <f>IFERROR(VLOOKUP(A1025,PLAN!B:AB,21,),"")</f>
        <v>F3</v>
      </c>
      <c r="X1025" s="164"/>
      <c r="Y1025" s="148" t="s">
        <v>3983</v>
      </c>
      <c r="Z1025" s="338">
        <f>VLOOKUP(Y1025,PLAN!B:AI,19,0)</f>
        <v>46240</v>
      </c>
    </row>
    <row r="1026" spans="1:26" s="163" customFormat="1" ht="27.6" hidden="1" customHeight="1">
      <c r="A1026" s="177"/>
      <c r="B1026" s="225"/>
      <c r="C1026" s="225"/>
      <c r="D1026" s="225"/>
      <c r="E1026" s="225"/>
      <c r="F1026" s="226"/>
      <c r="G1026" s="225"/>
      <c r="H1026" s="225"/>
      <c r="I1026" s="225"/>
      <c r="J1026" s="225"/>
      <c r="K1026" s="225"/>
      <c r="L1026" s="227"/>
      <c r="M1026" s="225"/>
      <c r="N1026" s="225"/>
      <c r="O1026" s="290" t="s">
        <v>4020</v>
      </c>
      <c r="P1026" s="258" t="s">
        <v>4021</v>
      </c>
      <c r="Q1026" s="154">
        <f>I1025-Q1025</f>
        <v>1126</v>
      </c>
      <c r="R1026" s="231"/>
      <c r="S1026" s="232"/>
      <c r="T1026" s="225"/>
      <c r="U1026" s="233"/>
      <c r="V1026" s="165"/>
      <c r="W1026" s="234" t="s">
        <v>40</v>
      </c>
      <c r="X1026" s="164"/>
      <c r="Y1026" s="148"/>
      <c r="Z1026" s="338">
        <v>46240</v>
      </c>
    </row>
    <row r="1027" spans="1:26" s="163" customFormat="1" ht="27.6" hidden="1" customHeight="1">
      <c r="A1027" s="177" t="str">
        <f t="shared" si="60"/>
        <v>Aug18-03</v>
      </c>
      <c r="B1027" s="225">
        <f>IFERROR(VLOOKUP(A1027,PLAN!B:AA,5,0),"")</f>
        <v>11134237</v>
      </c>
      <c r="C1027" s="225" t="str">
        <f>IFERROR(VLOOKUP(A1027,PLAN!B:AA,6,0),"")</f>
        <v>1436196-Q-A</v>
      </c>
      <c r="D1027" s="225" t="str">
        <f>IFERROR(VLOOKUP(A1027,PLAN!B:AA,7,0),"")</f>
        <v>AHW14R004S CN</v>
      </c>
      <c r="E1027" s="225" t="str">
        <f>IFERROR(VLOOKUP(A1027,PLAN!B:AA,4,0),"")</f>
        <v>1001933340</v>
      </c>
      <c r="F1027" s="226">
        <f>IFERROR(VLOOKUP(A1027,PLAN!B:AA,9,0),"")</f>
        <v>46252</v>
      </c>
      <c r="G1027" s="225" t="str">
        <f>IFERROR(VLOOKUP(A1027,PLAN!B:AA,10,0),"")</f>
        <v>0103586844</v>
      </c>
      <c r="H1027" s="225" t="str">
        <f>IFERROR(VLOOKUP(A1027,PLAN!B:AA,11,0),"")</f>
        <v>260731A03A</v>
      </c>
      <c r="I1027" s="225">
        <f>IFERROR(VLOOKUP(A1027,PLAN!B:AA,12,0),"")</f>
        <v>1959</v>
      </c>
      <c r="J1027" s="225" t="str">
        <f>IFERROR(VLOOKUP(A1027,PLAN!B:AA,15,0),"")</f>
        <v>China</v>
      </c>
      <c r="K1027" s="225">
        <f>IFERROR(VLOOKUP(A1027,PLAN!B:AA,23,0),"")</f>
        <v>3</v>
      </c>
      <c r="L1027" s="227">
        <f>IFERROR(VLOOKUP(A1027,PLAN!B:AA,24,0),"")</f>
        <v>0</v>
      </c>
      <c r="M1027" s="225" t="str">
        <f>IFERROR(VLOOKUP(A1027,PLAN!B:AA,3,0),"")</f>
        <v>2332200-0-C-CN</v>
      </c>
      <c r="N1027" s="225">
        <f>IFERROR(VLOOKUP(A1027,PLAN!B:AA,2,0),"")</f>
        <v>12125012</v>
      </c>
      <c r="O1027" s="290" t="s">
        <v>3550</v>
      </c>
      <c r="P1027" s="258" t="s">
        <v>3551</v>
      </c>
      <c r="Q1027" s="260">
        <v>96</v>
      </c>
      <c r="R1027" s="231" t="str">
        <f>IFERROR(VLOOKUP(P1027,[6]Sheet1!$F:$I,4,),"")</f>
        <v/>
      </c>
      <c r="S1027" s="232">
        <f>IFERROR(VLOOKUP(A1027,PLAN!B:AA,19,0),"")</f>
        <v>46240</v>
      </c>
      <c r="T1027" s="225" t="str">
        <f>IFERROR(VLOOKUP(A1027,PLAN!B:AA,20,0),"")</f>
        <v>M3</v>
      </c>
      <c r="U1027" s="233"/>
      <c r="V1027" s="165"/>
      <c r="W1027" s="234" t="str">
        <f>IFERROR(VLOOKUP(A1027,PLAN!B:AB,21,),"")</f>
        <v>F3</v>
      </c>
      <c r="X1027" s="164"/>
      <c r="Y1027" s="148" t="s">
        <v>3984</v>
      </c>
      <c r="Z1027" s="338">
        <f>VLOOKUP(Y1027,PLAN!B:AI,19,0)</f>
        <v>46240</v>
      </c>
    </row>
    <row r="1028" spans="1:26" s="163" customFormat="1" ht="27.6" hidden="1" customHeight="1">
      <c r="A1028" s="177"/>
      <c r="B1028" s="225"/>
      <c r="C1028" s="225"/>
      <c r="D1028" s="225"/>
      <c r="E1028" s="225"/>
      <c r="F1028" s="226"/>
      <c r="G1028" s="225"/>
      <c r="H1028" s="225"/>
      <c r="I1028" s="225"/>
      <c r="J1028" s="225"/>
      <c r="K1028" s="225"/>
      <c r="L1028" s="227"/>
      <c r="M1028" s="225"/>
      <c r="N1028" s="225"/>
      <c r="O1028" s="290" t="s">
        <v>3715</v>
      </c>
      <c r="P1028" s="258" t="s">
        <v>3716</v>
      </c>
      <c r="Q1028" s="260">
        <v>9</v>
      </c>
      <c r="R1028" s="231"/>
      <c r="S1028" s="232"/>
      <c r="T1028" s="225"/>
      <c r="U1028" s="233"/>
      <c r="V1028" s="165"/>
      <c r="W1028" s="234" t="s">
        <v>40</v>
      </c>
      <c r="X1028" s="164"/>
      <c r="Y1028" s="148"/>
      <c r="Z1028" s="338">
        <v>46240</v>
      </c>
    </row>
    <row r="1029" spans="1:26" s="163" customFormat="1" ht="27.6" hidden="1" customHeight="1">
      <c r="A1029" s="177"/>
      <c r="B1029" s="225"/>
      <c r="C1029" s="225"/>
      <c r="D1029" s="225"/>
      <c r="E1029" s="225"/>
      <c r="F1029" s="226"/>
      <c r="G1029" s="225"/>
      <c r="H1029" s="225"/>
      <c r="I1029" s="225"/>
      <c r="J1029" s="225"/>
      <c r="K1029" s="225"/>
      <c r="L1029" s="227"/>
      <c r="M1029" s="225"/>
      <c r="N1029" s="225"/>
      <c r="O1029" s="290" t="s">
        <v>3717</v>
      </c>
      <c r="P1029" s="258" t="s">
        <v>3718</v>
      </c>
      <c r="Q1029" s="260">
        <v>8</v>
      </c>
      <c r="R1029" s="231"/>
      <c r="S1029" s="232"/>
      <c r="T1029" s="225"/>
      <c r="U1029" s="233"/>
      <c r="V1029" s="165"/>
      <c r="W1029" s="234" t="s">
        <v>40</v>
      </c>
      <c r="X1029" s="164"/>
      <c r="Y1029" s="148"/>
      <c r="Z1029" s="338">
        <v>46240</v>
      </c>
    </row>
    <row r="1030" spans="1:26" s="163" customFormat="1" ht="27.6" hidden="1" customHeight="1">
      <c r="A1030" s="177"/>
      <c r="B1030" s="225"/>
      <c r="C1030" s="225"/>
      <c r="D1030" s="225"/>
      <c r="E1030" s="225"/>
      <c r="F1030" s="226"/>
      <c r="G1030" s="225"/>
      <c r="H1030" s="225"/>
      <c r="I1030" s="225"/>
      <c r="J1030" s="225"/>
      <c r="K1030" s="225"/>
      <c r="L1030" s="227"/>
      <c r="M1030" s="225"/>
      <c r="N1030" s="225"/>
      <c r="O1030" s="290" t="s">
        <v>3719</v>
      </c>
      <c r="P1030" s="258" t="s">
        <v>3720</v>
      </c>
      <c r="Q1030" s="260">
        <v>117</v>
      </c>
      <c r="R1030" s="231"/>
      <c r="S1030" s="232"/>
      <c r="T1030" s="225"/>
      <c r="U1030" s="233"/>
      <c r="V1030" s="165"/>
      <c r="W1030" s="234" t="s">
        <v>40</v>
      </c>
      <c r="X1030" s="164"/>
      <c r="Y1030" s="148"/>
      <c r="Z1030" s="338">
        <v>46240</v>
      </c>
    </row>
    <row r="1031" spans="1:26" s="163" customFormat="1" ht="27.6" hidden="1" customHeight="1">
      <c r="A1031" s="177"/>
      <c r="B1031" s="225"/>
      <c r="C1031" s="225"/>
      <c r="D1031" s="225"/>
      <c r="E1031" s="225"/>
      <c r="F1031" s="226"/>
      <c r="G1031" s="225"/>
      <c r="H1031" s="225"/>
      <c r="I1031" s="225"/>
      <c r="J1031" s="225"/>
      <c r="K1031" s="225"/>
      <c r="L1031" s="227"/>
      <c r="M1031" s="225"/>
      <c r="N1031" s="225"/>
      <c r="O1031" s="290" t="s">
        <v>4022</v>
      </c>
      <c r="P1031" s="258" t="s">
        <v>4023</v>
      </c>
      <c r="Q1031" s="260">
        <v>430</v>
      </c>
      <c r="R1031" s="231"/>
      <c r="S1031" s="232"/>
      <c r="T1031" s="225"/>
      <c r="U1031" s="233"/>
      <c r="V1031" s="165"/>
      <c r="W1031" s="234" t="s">
        <v>40</v>
      </c>
      <c r="X1031" s="164"/>
      <c r="Y1031" s="148"/>
      <c r="Z1031" s="338">
        <v>46240</v>
      </c>
    </row>
    <row r="1032" spans="1:26" s="163" customFormat="1" ht="27.6" hidden="1" customHeight="1">
      <c r="A1032" s="177"/>
      <c r="B1032" s="225"/>
      <c r="C1032" s="225"/>
      <c r="D1032" s="225"/>
      <c r="E1032" s="225"/>
      <c r="F1032" s="226"/>
      <c r="G1032" s="225"/>
      <c r="H1032" s="225"/>
      <c r="I1032" s="225"/>
      <c r="J1032" s="225"/>
      <c r="K1032" s="225"/>
      <c r="L1032" s="227"/>
      <c r="M1032" s="225"/>
      <c r="N1032" s="225"/>
      <c r="O1032" s="290" t="s">
        <v>4024</v>
      </c>
      <c r="P1032" s="258" t="s">
        <v>4025</v>
      </c>
      <c r="Q1032" s="260">
        <v>439</v>
      </c>
      <c r="R1032" s="231"/>
      <c r="S1032" s="232"/>
      <c r="T1032" s="225"/>
      <c r="U1032" s="233"/>
      <c r="V1032" s="165"/>
      <c r="W1032" s="234" t="s">
        <v>40</v>
      </c>
      <c r="X1032" s="164"/>
      <c r="Y1032" s="148"/>
      <c r="Z1032" s="338">
        <v>46240</v>
      </c>
    </row>
    <row r="1033" spans="1:26" s="163" customFormat="1" ht="27.6" hidden="1" customHeight="1">
      <c r="A1033" s="177"/>
      <c r="B1033" s="225"/>
      <c r="C1033" s="225"/>
      <c r="D1033" s="225"/>
      <c r="E1033" s="225"/>
      <c r="F1033" s="226"/>
      <c r="G1033" s="225"/>
      <c r="H1033" s="225"/>
      <c r="I1033" s="225"/>
      <c r="J1033" s="225"/>
      <c r="K1033" s="225"/>
      <c r="L1033" s="227"/>
      <c r="M1033" s="225"/>
      <c r="N1033" s="225"/>
      <c r="O1033" s="290" t="s">
        <v>4026</v>
      </c>
      <c r="P1033" s="258" t="s">
        <v>4027</v>
      </c>
      <c r="Q1033" s="260">
        <v>430</v>
      </c>
      <c r="R1033" s="231"/>
      <c r="S1033" s="232"/>
      <c r="T1033" s="225"/>
      <c r="U1033" s="233"/>
      <c r="V1033" s="165"/>
      <c r="W1033" s="234" t="s">
        <v>40</v>
      </c>
      <c r="X1033" s="164"/>
      <c r="Y1033" s="148"/>
      <c r="Z1033" s="338">
        <v>46240</v>
      </c>
    </row>
    <row r="1034" spans="1:26" s="163" customFormat="1" ht="27.6" hidden="1" customHeight="1">
      <c r="A1034" s="177"/>
      <c r="B1034" s="225"/>
      <c r="C1034" s="225"/>
      <c r="D1034" s="225"/>
      <c r="E1034" s="225"/>
      <c r="F1034" s="226"/>
      <c r="G1034" s="225"/>
      <c r="H1034" s="225"/>
      <c r="I1034" s="225"/>
      <c r="J1034" s="225"/>
      <c r="K1034" s="225"/>
      <c r="L1034" s="227"/>
      <c r="M1034" s="225"/>
      <c r="N1034" s="225"/>
      <c r="O1034" s="290" t="s">
        <v>4028</v>
      </c>
      <c r="P1034" s="258" t="s">
        <v>4029</v>
      </c>
      <c r="Q1034" s="260">
        <f>I1027-Q1027-Q1028-Q1029-Q1030-Q1031-Q1032-Q1033</f>
        <v>430</v>
      </c>
      <c r="R1034" s="231"/>
      <c r="S1034" s="232"/>
      <c r="T1034" s="225"/>
      <c r="U1034" s="233"/>
      <c r="V1034" s="165"/>
      <c r="W1034" s="234" t="s">
        <v>40</v>
      </c>
      <c r="X1034" s="164"/>
      <c r="Y1034" s="148"/>
      <c r="Z1034" s="338">
        <v>46240</v>
      </c>
    </row>
    <row r="1035" spans="1:26" s="163" customFormat="1" ht="27.6" hidden="1" customHeight="1">
      <c r="A1035" s="177" t="str">
        <f t="shared" si="60"/>
        <v>Aug18-04</v>
      </c>
      <c r="B1035" s="225">
        <f>IFERROR(VLOOKUP(A1035,PLAN!B:AA,5,0),"")</f>
        <v>11134237</v>
      </c>
      <c r="C1035" s="225" t="str">
        <f>IFERROR(VLOOKUP(A1035,PLAN!B:AA,6,0),"")</f>
        <v>1436196-Q-A</v>
      </c>
      <c r="D1035" s="225" t="str">
        <f>IFERROR(VLOOKUP(A1035,PLAN!B:AA,7,0),"")</f>
        <v>AHW14R004S CN</v>
      </c>
      <c r="E1035" s="225" t="str">
        <f>IFERROR(VLOOKUP(A1035,PLAN!B:AA,4,0),"")</f>
        <v>1001933341</v>
      </c>
      <c r="F1035" s="226">
        <f>IFERROR(VLOOKUP(A1035,PLAN!B:AA,9,0),"")</f>
        <v>46252</v>
      </c>
      <c r="G1035" s="225" t="str">
        <f>IFERROR(VLOOKUP(A1035,PLAN!B:AA,10,0),"")</f>
        <v>0103586845</v>
      </c>
      <c r="H1035" s="225" t="str">
        <f>IFERROR(VLOOKUP(A1035,PLAN!B:AA,11,0),"")</f>
        <v>260731A04A</v>
      </c>
      <c r="I1035" s="225">
        <f>IFERROR(VLOOKUP(A1035,PLAN!B:AA,12,0),"")</f>
        <v>1616</v>
      </c>
      <c r="J1035" s="225" t="str">
        <f>IFERROR(VLOOKUP(A1035,PLAN!B:AA,15,0),"")</f>
        <v>China</v>
      </c>
      <c r="K1035" s="225">
        <f>IFERROR(VLOOKUP(A1035,PLAN!B:AA,23,0),"")</f>
        <v>0</v>
      </c>
      <c r="L1035" s="227">
        <f>IFERROR(VLOOKUP(A1035,PLAN!B:AA,24,0),"")</f>
        <v>0</v>
      </c>
      <c r="M1035" s="225" t="str">
        <f>IFERROR(VLOOKUP(A1035,PLAN!B:AA,3,0),"")</f>
        <v>2332200-0-C-CN</v>
      </c>
      <c r="N1035" s="225">
        <f>IFERROR(VLOOKUP(A1035,PLAN!B:AA,2,0),"")</f>
        <v>12125012</v>
      </c>
      <c r="O1035" s="290" t="s">
        <v>4030</v>
      </c>
      <c r="P1035" s="258" t="s">
        <v>4031</v>
      </c>
      <c r="Q1035" s="154">
        <v>439</v>
      </c>
      <c r="R1035" s="231" t="str">
        <f>IFERROR(VLOOKUP(P1035,[6]Sheet1!$F:$I,4,),"")</f>
        <v/>
      </c>
      <c r="S1035" s="232">
        <f>IFERROR(VLOOKUP(A1035,PLAN!B:AA,19,0),"")</f>
        <v>46240</v>
      </c>
      <c r="T1035" s="225" t="str">
        <f>IFERROR(VLOOKUP(A1035,PLAN!B:AA,20,0),"")</f>
        <v>M3</v>
      </c>
      <c r="U1035" s="233"/>
      <c r="V1035" s="165"/>
      <c r="W1035" s="234" t="str">
        <f>IFERROR(VLOOKUP(A1035,PLAN!B:AB,21,),"")</f>
        <v>F3</v>
      </c>
      <c r="X1035" s="164"/>
      <c r="Y1035" s="148" t="s">
        <v>3985</v>
      </c>
      <c r="Z1035" s="338">
        <f>VLOOKUP(Y1035,PLAN!B:AI,19,0)</f>
        <v>46240</v>
      </c>
    </row>
    <row r="1036" spans="1:26" s="163" customFormat="1" ht="27.6" hidden="1" customHeight="1">
      <c r="A1036" s="177"/>
      <c r="B1036" s="225"/>
      <c r="C1036" s="225"/>
      <c r="D1036" s="225"/>
      <c r="E1036" s="225"/>
      <c r="F1036" s="226"/>
      <c r="G1036" s="225"/>
      <c r="H1036" s="225"/>
      <c r="I1036" s="225"/>
      <c r="J1036" s="225"/>
      <c r="K1036" s="225"/>
      <c r="L1036" s="227"/>
      <c r="M1036" s="225"/>
      <c r="N1036" s="225"/>
      <c r="O1036" s="290" t="s">
        <v>4032</v>
      </c>
      <c r="P1036" s="258" t="s">
        <v>4033</v>
      </c>
      <c r="Q1036" s="154">
        <v>430</v>
      </c>
      <c r="R1036" s="231"/>
      <c r="S1036" s="232"/>
      <c r="T1036" s="225"/>
      <c r="U1036" s="233"/>
      <c r="V1036" s="165"/>
      <c r="W1036" s="234" t="s">
        <v>40</v>
      </c>
      <c r="X1036" s="164"/>
      <c r="Y1036" s="148"/>
      <c r="Z1036" s="338">
        <v>46240</v>
      </c>
    </row>
    <row r="1037" spans="1:26" s="163" customFormat="1" ht="27.6" hidden="1" customHeight="1">
      <c r="A1037" s="177"/>
      <c r="B1037" s="225"/>
      <c r="C1037" s="225"/>
      <c r="D1037" s="225"/>
      <c r="E1037" s="225"/>
      <c r="F1037" s="226"/>
      <c r="G1037" s="225"/>
      <c r="H1037" s="225"/>
      <c r="I1037" s="225"/>
      <c r="J1037" s="225"/>
      <c r="K1037" s="225"/>
      <c r="L1037" s="227"/>
      <c r="M1037" s="225"/>
      <c r="N1037" s="225"/>
      <c r="O1037" s="290" t="s">
        <v>4034</v>
      </c>
      <c r="P1037" s="258" t="s">
        <v>4035</v>
      </c>
      <c r="Q1037" s="154">
        <v>440</v>
      </c>
      <c r="R1037" s="231"/>
      <c r="S1037" s="232"/>
      <c r="T1037" s="225"/>
      <c r="U1037" s="233"/>
      <c r="V1037" s="165"/>
      <c r="W1037" s="234" t="s">
        <v>40</v>
      </c>
      <c r="X1037" s="164"/>
      <c r="Y1037" s="148"/>
      <c r="Z1037" s="338">
        <v>46240</v>
      </c>
    </row>
    <row r="1038" spans="1:26" s="163" customFormat="1" ht="27.6" hidden="1" customHeight="1">
      <c r="A1038" s="177"/>
      <c r="B1038" s="225"/>
      <c r="C1038" s="225"/>
      <c r="D1038" s="225"/>
      <c r="E1038" s="225"/>
      <c r="F1038" s="226"/>
      <c r="G1038" s="225"/>
      <c r="H1038" s="225"/>
      <c r="I1038" s="225"/>
      <c r="J1038" s="225"/>
      <c r="K1038" s="225"/>
      <c r="L1038" s="227"/>
      <c r="M1038" s="225"/>
      <c r="N1038" s="225"/>
      <c r="O1038" s="290" t="s">
        <v>4040</v>
      </c>
      <c r="P1038" s="337" t="s">
        <v>4041</v>
      </c>
      <c r="Q1038" s="154">
        <f>I1035-Q1035-Q1036-Q1037</f>
        <v>307</v>
      </c>
      <c r="R1038" s="231"/>
      <c r="S1038" s="232"/>
      <c r="T1038" s="225"/>
      <c r="U1038" s="233"/>
      <c r="V1038" s="165"/>
      <c r="W1038" s="234" t="s">
        <v>40</v>
      </c>
      <c r="X1038" s="164"/>
      <c r="Y1038" s="148"/>
      <c r="Z1038" s="338">
        <v>46240</v>
      </c>
    </row>
    <row r="1039" spans="1:26" s="163" customFormat="1" ht="27.6" hidden="1" customHeight="1">
      <c r="A1039" s="177" t="str">
        <f t="shared" si="60"/>
        <v>Aug18-05</v>
      </c>
      <c r="B1039" s="225">
        <f>IFERROR(VLOOKUP(A1039,PLAN!B:AA,5,0),"")</f>
        <v>11134342</v>
      </c>
      <c r="C1039" s="225" t="str">
        <f>IFERROR(VLOOKUP(A1039,PLAN!B:AA,6,0),"")</f>
        <v>1036068-S-AK-P</v>
      </c>
      <c r="D1039" s="225" t="str">
        <f>IFERROR(VLOOKUP(A1039,PLAN!B:AA,7,0),"")</f>
        <v>AHW14R001S CN</v>
      </c>
      <c r="E1039" s="225" t="str">
        <f>IFERROR(VLOOKUP(A1039,PLAN!B:AA,4,0),"")</f>
        <v>1001933342</v>
      </c>
      <c r="F1039" s="226">
        <f>IFERROR(VLOOKUP(A1039,PLAN!B:AA,9,0),"")</f>
        <v>46252</v>
      </c>
      <c r="G1039" s="225" t="str">
        <f>IFERROR(VLOOKUP(A1039,PLAN!B:AA,10,0),"")</f>
        <v>0103586846</v>
      </c>
      <c r="H1039" s="225" t="str">
        <f>IFERROR(VLOOKUP(A1039,PLAN!B:AA,11,0),"")</f>
        <v>260731A05A</v>
      </c>
      <c r="I1039" s="225">
        <f>IFERROR(VLOOKUP(A1039,PLAN!B:AA,12,0),"")</f>
        <v>2386</v>
      </c>
      <c r="J1039" s="225" t="str">
        <f>IFERROR(VLOOKUP(A1039,PLAN!B:AA,15,0),"")</f>
        <v>China</v>
      </c>
      <c r="K1039" s="225">
        <f>IFERROR(VLOOKUP(A1039,PLAN!B:AA,23,0),"")</f>
        <v>0</v>
      </c>
      <c r="L1039" s="227">
        <f>IFERROR(VLOOKUP(A1039,PLAN!B:AA,24,0),"")</f>
        <v>0</v>
      </c>
      <c r="M1039" s="225" t="str">
        <f>IFERROR(VLOOKUP(A1039,PLAN!B:AA,3,0),"")</f>
        <v>2332192-0-C-PH</v>
      </c>
      <c r="N1039" s="225">
        <f>IFERROR(VLOOKUP(A1039,PLAN!B:AA,2,0),"")</f>
        <v>12134058</v>
      </c>
      <c r="O1039" s="290" t="s">
        <v>4050</v>
      </c>
      <c r="P1039" s="258" t="s">
        <v>4051</v>
      </c>
      <c r="Q1039" s="154">
        <v>1260</v>
      </c>
      <c r="R1039" s="231" t="str">
        <f>IFERROR(VLOOKUP(P1039,[6]Sheet1!$F:$I,4,),"")</f>
        <v/>
      </c>
      <c r="S1039" s="232">
        <f>IFERROR(VLOOKUP(A1039,PLAN!B:AA,19,0),"")</f>
        <v>46240</v>
      </c>
      <c r="T1039" s="225" t="str">
        <f>IFERROR(VLOOKUP(A1039,PLAN!B:AA,20,0),"")</f>
        <v>M4</v>
      </c>
      <c r="U1039" s="233"/>
      <c r="V1039" s="165"/>
      <c r="W1039" s="234" t="str">
        <f>IFERROR(VLOOKUP(A1039,PLAN!B:AB,21,),"")</f>
        <v>F3</v>
      </c>
      <c r="X1039" s="164"/>
      <c r="Y1039" s="148" t="s">
        <v>3986</v>
      </c>
      <c r="Z1039" s="338">
        <f>VLOOKUP(Y1039,PLAN!B:AI,19,0)</f>
        <v>46240</v>
      </c>
    </row>
    <row r="1040" spans="1:26" s="163" customFormat="1" ht="27.6" hidden="1" customHeight="1">
      <c r="A1040" s="177"/>
      <c r="B1040" s="225"/>
      <c r="C1040" s="225"/>
      <c r="D1040" s="225"/>
      <c r="E1040" s="225"/>
      <c r="F1040" s="226"/>
      <c r="G1040" s="225"/>
      <c r="H1040" s="225"/>
      <c r="I1040" s="225"/>
      <c r="J1040" s="225"/>
      <c r="K1040" s="225"/>
      <c r="L1040" s="227"/>
      <c r="M1040" s="225"/>
      <c r="N1040" s="225"/>
      <c r="O1040" s="290" t="s">
        <v>4052</v>
      </c>
      <c r="P1040" s="258" t="s">
        <v>4053</v>
      </c>
      <c r="Q1040" s="154">
        <f>I1039-Q1039</f>
        <v>1126</v>
      </c>
      <c r="R1040" s="231"/>
      <c r="S1040" s="232"/>
      <c r="T1040" s="225"/>
      <c r="U1040" s="233"/>
      <c r="V1040" s="165"/>
      <c r="W1040" s="234" t="s">
        <v>40</v>
      </c>
      <c r="X1040" s="164"/>
      <c r="Y1040" s="148"/>
      <c r="Z1040" s="338">
        <v>46240</v>
      </c>
    </row>
    <row r="1041" spans="1:26" s="163" customFormat="1" ht="27.6" hidden="1" customHeight="1">
      <c r="A1041" s="177" t="str">
        <f t="shared" si="60"/>
        <v>Aug18-06</v>
      </c>
      <c r="B1041" s="225">
        <f>IFERROR(VLOOKUP(A1041,PLAN!B:AA,5,0),"")</f>
        <v>11134237</v>
      </c>
      <c r="C1041" s="225" t="str">
        <f>IFERROR(VLOOKUP(A1041,PLAN!B:AA,6,0),"")</f>
        <v>1436196-Q-A</v>
      </c>
      <c r="D1041" s="225" t="str">
        <f>IFERROR(VLOOKUP(A1041,PLAN!B:AA,7,0),"")</f>
        <v>AHW14R004S CN</v>
      </c>
      <c r="E1041" s="225" t="str">
        <f>IFERROR(VLOOKUP(A1041,PLAN!B:AA,4,0),"")</f>
        <v>1001933343</v>
      </c>
      <c r="F1041" s="226">
        <f>IFERROR(VLOOKUP(A1041,PLAN!B:AA,9,0),"")</f>
        <v>46252</v>
      </c>
      <c r="G1041" s="225" t="str">
        <f>IFERROR(VLOOKUP(A1041,PLAN!B:AA,10,0),"")</f>
        <v>0103586847</v>
      </c>
      <c r="H1041" s="225" t="str">
        <f>IFERROR(VLOOKUP(A1041,PLAN!B:AA,11,0),"")</f>
        <v>260731A06A</v>
      </c>
      <c r="I1041" s="225">
        <f>IFERROR(VLOOKUP(A1041,PLAN!B:AA,12,0),"")</f>
        <v>2386</v>
      </c>
      <c r="J1041" s="225" t="str">
        <f>IFERROR(VLOOKUP(A1041,PLAN!B:AA,15,0),"")</f>
        <v>China</v>
      </c>
      <c r="K1041" s="225">
        <f>IFERROR(VLOOKUP(A1041,PLAN!B:AA,23,0),"")</f>
        <v>0</v>
      </c>
      <c r="L1041" s="227">
        <f>IFERROR(VLOOKUP(A1041,PLAN!B:AA,24,0),"")</f>
        <v>0</v>
      </c>
      <c r="M1041" s="225" t="str">
        <f>IFERROR(VLOOKUP(A1041,PLAN!B:AA,3,0),"")</f>
        <v>2332200-0-C-CN</v>
      </c>
      <c r="N1041" s="225">
        <f>IFERROR(VLOOKUP(A1041,PLAN!B:AA,2,0),"")</f>
        <v>12125012</v>
      </c>
      <c r="O1041" s="290" t="s">
        <v>4038</v>
      </c>
      <c r="P1041" s="258" t="s">
        <v>4039</v>
      </c>
      <c r="Q1041" s="154">
        <v>430</v>
      </c>
      <c r="R1041" s="231" t="str">
        <f>IFERROR(VLOOKUP(P1041,[6]Sheet1!$F:$I,4,),"")</f>
        <v/>
      </c>
      <c r="S1041" s="232">
        <f>IFERROR(VLOOKUP(A1041,PLAN!B:AA,19,0),"")</f>
        <v>46240</v>
      </c>
      <c r="T1041" s="225" t="str">
        <f>IFERROR(VLOOKUP(A1041,PLAN!B:AA,20,0),"")</f>
        <v>M5</v>
      </c>
      <c r="U1041" s="233"/>
      <c r="V1041" s="165"/>
      <c r="W1041" s="234" t="str">
        <f>IFERROR(VLOOKUP(A1041,PLAN!B:AB,21,),"")</f>
        <v>F3</v>
      </c>
      <c r="X1041" s="164"/>
      <c r="Y1041" s="148" t="s">
        <v>3987</v>
      </c>
      <c r="Z1041" s="338">
        <f>VLOOKUP(Y1041,PLAN!B:AI,19,0)</f>
        <v>46240</v>
      </c>
    </row>
    <row r="1042" spans="1:26" s="163" customFormat="1" ht="27.6" hidden="1" customHeight="1">
      <c r="A1042" s="177"/>
      <c r="B1042" s="225"/>
      <c r="C1042" s="225"/>
      <c r="D1042" s="225"/>
      <c r="E1042" s="225"/>
      <c r="F1042" s="226"/>
      <c r="G1042" s="225"/>
      <c r="H1042" s="225"/>
      <c r="I1042" s="225"/>
      <c r="J1042" s="225"/>
      <c r="K1042" s="225"/>
      <c r="L1042" s="227"/>
      <c r="M1042" s="225"/>
      <c r="N1042" s="225"/>
      <c r="O1042" s="290" t="s">
        <v>4036</v>
      </c>
      <c r="P1042" s="258" t="s">
        <v>4037</v>
      </c>
      <c r="Q1042" s="154">
        <f>I1041-Q1041-Q1043-Q1044-Q1045-Q1046</f>
        <v>202</v>
      </c>
      <c r="R1042" s="231"/>
      <c r="S1042" s="232"/>
      <c r="T1042" s="225"/>
      <c r="U1042" s="233"/>
      <c r="V1042" s="165"/>
      <c r="W1042" s="234" t="s">
        <v>40</v>
      </c>
      <c r="X1042" s="164"/>
      <c r="Y1042" s="148"/>
      <c r="Z1042" s="338">
        <v>46240</v>
      </c>
    </row>
    <row r="1043" spans="1:26" s="163" customFormat="1" ht="27.6" hidden="1" customHeight="1">
      <c r="A1043" s="177"/>
      <c r="B1043" s="225"/>
      <c r="C1043" s="225"/>
      <c r="D1043" s="225"/>
      <c r="E1043" s="225"/>
      <c r="F1043" s="226"/>
      <c r="G1043" s="225"/>
      <c r="H1043" s="225"/>
      <c r="I1043" s="225"/>
      <c r="J1043" s="225"/>
      <c r="K1043" s="225"/>
      <c r="L1043" s="227"/>
      <c r="M1043" s="225"/>
      <c r="N1043" s="225"/>
      <c r="O1043" s="290" t="s">
        <v>4042</v>
      </c>
      <c r="P1043" s="258" t="s">
        <v>4043</v>
      </c>
      <c r="Q1043" s="312">
        <v>437</v>
      </c>
      <c r="R1043" s="231"/>
      <c r="S1043" s="232"/>
      <c r="T1043" s="225"/>
      <c r="U1043" s="233"/>
      <c r="V1043" s="165"/>
      <c r="W1043" s="234" t="s">
        <v>40</v>
      </c>
      <c r="X1043" s="164"/>
      <c r="Y1043" s="148"/>
      <c r="Z1043" s="338">
        <v>46240</v>
      </c>
    </row>
    <row r="1044" spans="1:26" s="163" customFormat="1" ht="27.6" hidden="1" customHeight="1">
      <c r="A1044" s="177"/>
      <c r="B1044" s="225"/>
      <c r="C1044" s="225"/>
      <c r="D1044" s="225"/>
      <c r="E1044" s="225"/>
      <c r="F1044" s="226"/>
      <c r="G1044" s="225"/>
      <c r="H1044" s="225"/>
      <c r="I1044" s="225"/>
      <c r="J1044" s="225"/>
      <c r="K1044" s="225"/>
      <c r="L1044" s="227"/>
      <c r="M1044" s="225"/>
      <c r="N1044" s="225"/>
      <c r="O1044" s="290" t="s">
        <v>4044</v>
      </c>
      <c r="P1044" s="337" t="s">
        <v>4045</v>
      </c>
      <c r="Q1044" s="312">
        <v>437</v>
      </c>
      <c r="R1044" s="231"/>
      <c r="S1044" s="232"/>
      <c r="T1044" s="225"/>
      <c r="U1044" s="233"/>
      <c r="V1044" s="165"/>
      <c r="W1044" s="234" t="s">
        <v>40</v>
      </c>
      <c r="X1044" s="164"/>
      <c r="Y1044" s="148"/>
      <c r="Z1044" s="338">
        <v>46240</v>
      </c>
    </row>
    <row r="1045" spans="1:26" s="163" customFormat="1" ht="27.6" hidden="1" customHeight="1">
      <c r="A1045" s="177"/>
      <c r="B1045" s="225"/>
      <c r="C1045" s="225"/>
      <c r="D1045" s="225"/>
      <c r="E1045" s="225"/>
      <c r="F1045" s="226"/>
      <c r="G1045" s="225"/>
      <c r="H1045" s="225"/>
      <c r="I1045" s="225"/>
      <c r="J1045" s="225"/>
      <c r="K1045" s="225"/>
      <c r="L1045" s="227"/>
      <c r="M1045" s="225"/>
      <c r="N1045" s="225"/>
      <c r="O1045" s="290" t="s">
        <v>4046</v>
      </c>
      <c r="P1045" s="258" t="s">
        <v>4047</v>
      </c>
      <c r="Q1045" s="312">
        <v>440</v>
      </c>
      <c r="R1045" s="231"/>
      <c r="S1045" s="232"/>
      <c r="T1045" s="225"/>
      <c r="U1045" s="233"/>
      <c r="V1045" s="165"/>
      <c r="W1045" s="234" t="s">
        <v>40</v>
      </c>
      <c r="X1045" s="164"/>
      <c r="Y1045" s="148"/>
      <c r="Z1045" s="338">
        <v>46240</v>
      </c>
    </row>
    <row r="1046" spans="1:26" s="163" customFormat="1" ht="27.6" hidden="1" customHeight="1">
      <c r="A1046" s="177"/>
      <c r="B1046" s="225"/>
      <c r="C1046" s="225"/>
      <c r="D1046" s="225"/>
      <c r="E1046" s="225"/>
      <c r="F1046" s="226"/>
      <c r="G1046" s="225"/>
      <c r="H1046" s="225"/>
      <c r="I1046" s="225"/>
      <c r="J1046" s="225"/>
      <c r="K1046" s="225"/>
      <c r="L1046" s="227"/>
      <c r="M1046" s="225"/>
      <c r="N1046" s="225"/>
      <c r="O1046" s="290" t="s">
        <v>4048</v>
      </c>
      <c r="P1046" s="258" t="s">
        <v>4049</v>
      </c>
      <c r="Q1046" s="312">
        <v>440</v>
      </c>
      <c r="R1046" s="231"/>
      <c r="S1046" s="232"/>
      <c r="T1046" s="225"/>
      <c r="U1046" s="233"/>
      <c r="V1046" s="165"/>
      <c r="W1046" s="234" t="s">
        <v>40</v>
      </c>
      <c r="X1046" s="164"/>
      <c r="Y1046" s="148"/>
      <c r="Z1046" s="338">
        <v>46240</v>
      </c>
    </row>
    <row r="1047" spans="1:26" s="163" customFormat="1" ht="33" hidden="1" customHeight="1">
      <c r="A1047" s="177" t="str">
        <f t="shared" si="60"/>
        <v>Aug18-08</v>
      </c>
      <c r="B1047" s="225">
        <f>IFERROR(VLOOKUP(A1047,PLAN!B:AA,5,0),"")</f>
        <v>11135012</v>
      </c>
      <c r="C1047" s="225" t="str">
        <f>IFERROR(VLOOKUP(A1047,PLAN!B:AA,6,0),"")</f>
        <v>2431136-0-A</v>
      </c>
      <c r="D1047" s="225" t="str">
        <f>IFERROR(VLOOKUP(A1047,PLAN!B:AA,7,0),"")</f>
        <v>AIN-CNX-006-220 MDR</v>
      </c>
      <c r="E1047" s="225" t="str">
        <f>IFERROR(VLOOKUP(A1047,PLAN!B:AA,4,0),"")</f>
        <v>1001933345</v>
      </c>
      <c r="F1047" s="226">
        <f>IFERROR(VLOOKUP(A1047,PLAN!B:AA,9,0),"")</f>
        <v>46249</v>
      </c>
      <c r="G1047" s="225" t="str">
        <f>IFERROR(VLOOKUP(A1047,PLAN!B:AA,10,0),"")</f>
        <v>0103586850</v>
      </c>
      <c r="H1047" s="225" t="str">
        <f>IFERROR(VLOOKUP(A1047,PLAN!B:AA,11,0),"")</f>
        <v>260731A08A</v>
      </c>
      <c r="I1047" s="225">
        <f>IFERROR(VLOOKUP(A1047,PLAN!B:AA,12,0),"")</f>
        <v>23</v>
      </c>
      <c r="J1047" s="225" t="str">
        <f>IFERROR(VLOOKUP(A1047,PLAN!B:AA,15,0),"")</f>
        <v>Oversea</v>
      </c>
      <c r="K1047" s="225">
        <f>IFERROR(VLOOKUP(A1047,PLAN!B:AA,23,0),"")</f>
        <v>3</v>
      </c>
      <c r="L1047" s="227">
        <f>IFERROR(VLOOKUP(A1047,PLAN!B:AA,24,0),"")</f>
        <v>0</v>
      </c>
      <c r="M1047" s="225" t="str">
        <f>IFERROR(VLOOKUP(A1047,PLAN!B:AA,3,0),"")</f>
        <v>2132412-0-C</v>
      </c>
      <c r="N1047" s="225">
        <f>IFERROR(VLOOKUP(A1047,PLAN!B:AA,2,0),"")</f>
        <v>12142456</v>
      </c>
      <c r="O1047" s="290" t="s">
        <v>746</v>
      </c>
      <c r="P1047" s="337" t="s">
        <v>747</v>
      </c>
      <c r="Q1047" s="154">
        <v>3</v>
      </c>
      <c r="R1047" s="231" t="str">
        <f>IFERROR(VLOOKUP(P1047,[6]Sheet1!$F:$I,4,),"")</f>
        <v>P102</v>
      </c>
      <c r="S1047" s="232">
        <f>IFERROR(VLOOKUP(A1047,PLAN!B:AA,19,0),"")</f>
        <v>46240</v>
      </c>
      <c r="T1047" s="225" t="str">
        <f>IFERROR(VLOOKUP(A1047,PLAN!B:AA,20,0),"")</f>
        <v>M6</v>
      </c>
      <c r="U1047" s="233"/>
      <c r="V1047" s="165"/>
      <c r="W1047" s="234" t="str">
        <f>IFERROR(VLOOKUP(A1047,PLAN!B:AB,21,),"")</f>
        <v>F2</v>
      </c>
      <c r="X1047" s="164"/>
      <c r="Y1047" s="148" t="s">
        <v>3989</v>
      </c>
      <c r="Z1047" s="338">
        <f>VLOOKUP(Y1047,PLAN!B:AI,19,0)</f>
        <v>46240</v>
      </c>
    </row>
    <row r="1048" spans="1:26" s="163" customFormat="1" ht="33" hidden="1" customHeight="1">
      <c r="A1048" s="177">
        <f t="shared" si="60"/>
        <v>0</v>
      </c>
      <c r="B1048" s="225" t="str">
        <f>IFERROR(VLOOKUP(A1048,PLAN!B:AA,5,0),"")</f>
        <v/>
      </c>
      <c r="C1048" s="225" t="str">
        <f>IFERROR(VLOOKUP(A1048,PLAN!B:AA,6,0),"")</f>
        <v/>
      </c>
      <c r="D1048" s="225" t="str">
        <f>IFERROR(VLOOKUP(A1048,PLAN!B:AA,7,0),"")</f>
        <v/>
      </c>
      <c r="E1048" s="225" t="str">
        <f>IFERROR(VLOOKUP(A1048,PLAN!B:AA,4,0),"")</f>
        <v/>
      </c>
      <c r="F1048" s="226" t="str">
        <f>IFERROR(VLOOKUP(A1048,PLAN!B:AA,9,0),"")</f>
        <v/>
      </c>
      <c r="G1048" s="225" t="str">
        <f>IFERROR(VLOOKUP(A1048,PLAN!B:AA,10,0),"")</f>
        <v/>
      </c>
      <c r="H1048" s="225" t="str">
        <f>IFERROR(VLOOKUP(A1048,PLAN!B:AA,11,0),"")</f>
        <v/>
      </c>
      <c r="I1048" s="225" t="str">
        <f>IFERROR(VLOOKUP(A1048,PLAN!B:AA,12,0),"")</f>
        <v/>
      </c>
      <c r="J1048" s="225" t="str">
        <f>IFERROR(VLOOKUP(A1048,PLAN!B:AA,15,0),"")</f>
        <v/>
      </c>
      <c r="K1048" s="225" t="str">
        <f>IFERROR(VLOOKUP(A1048,PLAN!B:AA,23,0),"")</f>
        <v/>
      </c>
      <c r="L1048" s="227" t="str">
        <f>IFERROR(VLOOKUP(A1048,PLAN!B:AA,24,0),"")</f>
        <v/>
      </c>
      <c r="M1048" s="225" t="str">
        <f>IFERROR(VLOOKUP(A1048,PLAN!B:AA,3,0),"")</f>
        <v/>
      </c>
      <c r="N1048" s="225" t="str">
        <f>IFERROR(VLOOKUP(A1048,PLAN!B:AA,2,0),"")</f>
        <v/>
      </c>
      <c r="O1048" s="290" t="s">
        <v>4054</v>
      </c>
      <c r="P1048" s="258" t="s">
        <v>4055</v>
      </c>
      <c r="Q1048" s="363">
        <f>I1047-Q1047</f>
        <v>20</v>
      </c>
      <c r="R1048" s="231" t="str">
        <f>IFERROR(VLOOKUP(P1048,[6]Sheet1!$F:$I,4,),"")</f>
        <v>C9</v>
      </c>
      <c r="S1048" s="232" t="str">
        <f>IFERROR(VLOOKUP(A1048,PLAN!B:AA,19,0),"")</f>
        <v/>
      </c>
      <c r="T1048" s="225" t="str">
        <f>IFERROR(VLOOKUP(A1048,PLAN!B:AA,20,0),"")</f>
        <v/>
      </c>
      <c r="U1048" s="233"/>
      <c r="V1048" s="165"/>
      <c r="W1048" s="234" t="s">
        <v>45</v>
      </c>
      <c r="X1048" s="164"/>
      <c r="Y1048" s="148"/>
      <c r="Z1048" s="338">
        <v>46240</v>
      </c>
    </row>
    <row r="1049" spans="1:26" s="163" customFormat="1" ht="33" hidden="1" customHeight="1">
      <c r="A1049" s="177"/>
      <c r="B1049" s="225"/>
      <c r="C1049" s="225"/>
      <c r="D1049" s="225"/>
      <c r="E1049" s="225"/>
      <c r="F1049" s="226"/>
      <c r="G1049" s="225"/>
      <c r="H1049" s="225"/>
      <c r="I1049" s="225"/>
      <c r="J1049" s="225"/>
      <c r="K1049" s="225"/>
      <c r="L1049" s="227"/>
      <c r="M1049" s="225" t="s">
        <v>336</v>
      </c>
      <c r="N1049" s="225">
        <v>12142483</v>
      </c>
      <c r="O1049" s="290" t="s">
        <v>4056</v>
      </c>
      <c r="P1049" s="258" t="s">
        <v>4057</v>
      </c>
      <c r="Q1049" s="363">
        <f>I1047</f>
        <v>23</v>
      </c>
      <c r="R1049" s="231"/>
      <c r="S1049" s="232"/>
      <c r="T1049" s="225"/>
      <c r="U1049" s="233"/>
      <c r="V1049" s="165"/>
      <c r="W1049" s="234" t="s">
        <v>45</v>
      </c>
      <c r="X1049" s="164"/>
      <c r="Y1049" s="148"/>
      <c r="Z1049" s="338">
        <v>46240</v>
      </c>
    </row>
    <row r="1050" spans="1:26" s="163" customFormat="1" ht="33" hidden="1" customHeight="1">
      <c r="A1050" s="177" t="str">
        <f t="shared" si="60"/>
        <v>Aug18-09</v>
      </c>
      <c r="B1050" s="225">
        <f>IFERROR(VLOOKUP(A1050,PLAN!B:AA,5,0),"")</f>
        <v>11135013</v>
      </c>
      <c r="C1050" s="225" t="str">
        <f>IFERROR(VLOOKUP(A1050,PLAN!B:AA,6,0),"")</f>
        <v>2431137-0-A</v>
      </c>
      <c r="D1050" s="225" t="str">
        <f>IFERROR(VLOOKUP(A1050,PLAN!B:AA,7,0),"")</f>
        <v>AIN-CNX-006-220RC MDR</v>
      </c>
      <c r="E1050" s="225" t="str">
        <f>IFERROR(VLOOKUP(A1050,PLAN!B:AA,4,0),"")</f>
        <v>1001933346</v>
      </c>
      <c r="F1050" s="226">
        <f>IFERROR(VLOOKUP(A1050,PLAN!B:AA,9,0),"")</f>
        <v>46249</v>
      </c>
      <c r="G1050" s="225" t="str">
        <f>IFERROR(VLOOKUP(A1050,PLAN!B:AA,10,0),"")</f>
        <v>0103586852</v>
      </c>
      <c r="H1050" s="225" t="str">
        <f>IFERROR(VLOOKUP(A1050,PLAN!B:AA,11,0),"")</f>
        <v>260731A09A</v>
      </c>
      <c r="I1050" s="225">
        <f>IFERROR(VLOOKUP(A1050,PLAN!B:AA,12,0),"")</f>
        <v>20</v>
      </c>
      <c r="J1050" s="225" t="str">
        <f>IFERROR(VLOOKUP(A1050,PLAN!B:AA,15,0),"")</f>
        <v>Oversea</v>
      </c>
      <c r="K1050" s="225">
        <f>IFERROR(VLOOKUP(A1050,PLAN!B:AA,23,0),"")</f>
        <v>0</v>
      </c>
      <c r="L1050" s="227">
        <f>IFERROR(VLOOKUP(A1050,PLAN!B:AA,24,0),"")</f>
        <v>0</v>
      </c>
      <c r="M1050" s="225" t="str">
        <f>IFERROR(VLOOKUP(A1050,PLAN!B:AA,3,0),"")</f>
        <v>2432046-0-C</v>
      </c>
      <c r="N1050" s="225">
        <f>IFERROR(VLOOKUP(A1050,PLAN!B:AA,2,0),"")</f>
        <v>12142457</v>
      </c>
      <c r="O1050" s="290" t="s">
        <v>4058</v>
      </c>
      <c r="P1050" s="258" t="s">
        <v>4059</v>
      </c>
      <c r="Q1050" s="154">
        <f>I1050-Q1051</f>
        <v>12</v>
      </c>
      <c r="R1050" s="231" t="str">
        <f>IFERROR(VLOOKUP(P1050,[6]Sheet1!$F:$I,4,),"")</f>
        <v>N2-10</v>
      </c>
      <c r="S1050" s="232">
        <f>IFERROR(VLOOKUP(A1050,PLAN!B:AA,19,0),"")</f>
        <v>46240</v>
      </c>
      <c r="T1050" s="225" t="str">
        <f>IFERROR(VLOOKUP(A1050,PLAN!B:AA,20,0),"")</f>
        <v>M6</v>
      </c>
      <c r="U1050" s="233"/>
      <c r="V1050" s="165"/>
      <c r="W1050" s="234" t="str">
        <f>IFERROR(VLOOKUP(A1050,PLAN!B:AB,21,),"")</f>
        <v>F2</v>
      </c>
      <c r="X1050" s="164"/>
      <c r="Y1050" s="148" t="s">
        <v>3990</v>
      </c>
      <c r="Z1050" s="338">
        <f>VLOOKUP(Y1050,PLAN!B:AI,19,0)</f>
        <v>46240</v>
      </c>
    </row>
    <row r="1051" spans="1:26" s="163" customFormat="1" ht="33" hidden="1" customHeight="1">
      <c r="A1051" s="177"/>
      <c r="B1051" s="225"/>
      <c r="C1051" s="225"/>
      <c r="D1051" s="225"/>
      <c r="E1051" s="225"/>
      <c r="F1051" s="226"/>
      <c r="G1051" s="225"/>
      <c r="H1051" s="225"/>
      <c r="I1051" s="225"/>
      <c r="J1051" s="225"/>
      <c r="K1051" s="225"/>
      <c r="L1051" s="227"/>
      <c r="M1051" s="225"/>
      <c r="N1051" s="225"/>
      <c r="O1051" s="290" t="s">
        <v>750</v>
      </c>
      <c r="P1051" s="257" t="s">
        <v>751</v>
      </c>
      <c r="Q1051" s="154">
        <v>8</v>
      </c>
      <c r="R1051" s="231"/>
      <c r="S1051" s="232"/>
      <c r="T1051" s="225"/>
      <c r="U1051" s="233"/>
      <c r="V1051" s="165"/>
      <c r="W1051" s="234" t="s">
        <v>45</v>
      </c>
      <c r="X1051" s="164"/>
      <c r="Y1051" s="148"/>
      <c r="Z1051" s="338">
        <v>46240</v>
      </c>
    </row>
    <row r="1052" spans="1:26" s="163" customFormat="1" ht="33" hidden="1" customHeight="1">
      <c r="A1052" s="177"/>
      <c r="B1052" s="225"/>
      <c r="C1052" s="225"/>
      <c r="D1052" s="225"/>
      <c r="E1052" s="225"/>
      <c r="F1052" s="226"/>
      <c r="G1052" s="225"/>
      <c r="H1052" s="225"/>
      <c r="I1052" s="225"/>
      <c r="J1052" s="225"/>
      <c r="K1052" s="225"/>
      <c r="L1052" s="227"/>
      <c r="M1052" s="225" t="s">
        <v>336</v>
      </c>
      <c r="N1052" s="225">
        <v>12142483</v>
      </c>
      <c r="O1052" s="290" t="s">
        <v>748</v>
      </c>
      <c r="P1052" s="337" t="s">
        <v>749</v>
      </c>
      <c r="Q1052" s="337">
        <f>I1050</f>
        <v>20</v>
      </c>
      <c r="R1052" s="231"/>
      <c r="S1052" s="232"/>
      <c r="T1052" s="225"/>
      <c r="U1052" s="233"/>
      <c r="V1052" s="165"/>
      <c r="W1052" s="234" t="s">
        <v>45</v>
      </c>
      <c r="X1052" s="164"/>
      <c r="Y1052" s="148"/>
      <c r="Z1052" s="338">
        <v>46240</v>
      </c>
    </row>
    <row r="1053" spans="1:26" s="163" customFormat="1" ht="33" hidden="1" customHeight="1">
      <c r="A1053" s="177" t="str">
        <f t="shared" ref="A1053" si="62">Y1053</f>
        <v>Aug18-10</v>
      </c>
      <c r="B1053" s="225">
        <f>IFERROR(VLOOKUP(A1053,PLAN!B:AA,5,0),"")</f>
        <v>11135014</v>
      </c>
      <c r="C1053" s="225" t="str">
        <f>IFERROR(VLOOKUP(A1053,PLAN!B:AA,6,0),"")</f>
        <v>2431138-0-A</v>
      </c>
      <c r="D1053" s="225" t="str">
        <f>IFERROR(VLOOKUP(A1053,PLAN!B:AA,7,0),"")</f>
        <v>AIN-CNX-006-220J MDR</v>
      </c>
      <c r="E1053" s="225" t="str">
        <f>IFERROR(VLOOKUP(A1053,PLAN!B:AA,4,0),"")</f>
        <v>1001933347</v>
      </c>
      <c r="F1053" s="226">
        <f>IFERROR(VLOOKUP(A1053,PLAN!B:AA,9,0),"")</f>
        <v>46249</v>
      </c>
      <c r="G1053" s="225" t="str">
        <f>IFERROR(VLOOKUP(A1053,PLAN!B:AA,10,0),"")</f>
        <v>0103586853</v>
      </c>
      <c r="H1053" s="225" t="str">
        <f>IFERROR(VLOOKUP(A1053,PLAN!B:AA,11,0),"")</f>
        <v>260731A10A</v>
      </c>
      <c r="I1053" s="225">
        <f>IFERROR(VLOOKUP(A1053,PLAN!B:AA,12,0),"")</f>
        <v>40</v>
      </c>
      <c r="J1053" s="225" t="str">
        <f>IFERROR(VLOOKUP(A1053,PLAN!B:AA,15,0),"")</f>
        <v>Oversea</v>
      </c>
      <c r="K1053" s="225">
        <f>IFERROR(VLOOKUP(A1053,PLAN!B:AA,23,0),"")</f>
        <v>0</v>
      </c>
      <c r="L1053" s="227">
        <f>IFERROR(VLOOKUP(A1053,PLAN!B:AA,24,0),"")</f>
        <v>0</v>
      </c>
      <c r="M1053" s="225" t="str">
        <f>IFERROR(VLOOKUP(A1053,PLAN!B:AA,3,0),"")</f>
        <v>2432047-0-C</v>
      </c>
      <c r="N1053" s="225">
        <f>IFERROR(VLOOKUP(A1053,PLAN!B:AA,2,0),"")</f>
        <v>12142458</v>
      </c>
      <c r="O1053" s="290" t="s">
        <v>344</v>
      </c>
      <c r="P1053" s="337" t="s">
        <v>345</v>
      </c>
      <c r="Q1053" s="154">
        <v>19</v>
      </c>
      <c r="R1053" s="231" t="str">
        <f>IFERROR(VLOOKUP(P1053,[6]Sheet1!$F:$I,4,),"")</f>
        <v/>
      </c>
      <c r="S1053" s="232">
        <f>IFERROR(VLOOKUP(A1053,PLAN!B:AA,19,0),"")</f>
        <v>46240</v>
      </c>
      <c r="T1053" s="225" t="str">
        <f>IFERROR(VLOOKUP(A1053,PLAN!B:AA,20,0),"")</f>
        <v>M6</v>
      </c>
      <c r="U1053" s="233"/>
      <c r="V1053" s="165"/>
      <c r="W1053" s="234" t="str">
        <f>IFERROR(VLOOKUP(A1053,PLAN!B:AB,21,),"")</f>
        <v>F2</v>
      </c>
      <c r="X1053" s="164"/>
      <c r="Y1053" s="148" t="s">
        <v>3991</v>
      </c>
      <c r="Z1053" s="338">
        <f>VLOOKUP(Y1053,PLAN!B:AI,19,0)</f>
        <v>46240</v>
      </c>
    </row>
    <row r="1054" spans="1:26" s="163" customFormat="1" ht="33" hidden="1" customHeight="1">
      <c r="A1054" s="177"/>
      <c r="B1054" s="225"/>
      <c r="C1054" s="225"/>
      <c r="D1054" s="225"/>
      <c r="E1054" s="225"/>
      <c r="F1054" s="226"/>
      <c r="G1054" s="225"/>
      <c r="H1054" s="225"/>
      <c r="I1054" s="225"/>
      <c r="J1054" s="225"/>
      <c r="K1054" s="225"/>
      <c r="L1054" s="227"/>
      <c r="M1054" s="225"/>
      <c r="N1054" s="225"/>
      <c r="O1054" s="290" t="s">
        <v>4060</v>
      </c>
      <c r="P1054" s="258" t="s">
        <v>4061</v>
      </c>
      <c r="Q1054" s="154">
        <f>I1053-Q1053</f>
        <v>21</v>
      </c>
      <c r="R1054" s="231"/>
      <c r="S1054" s="232"/>
      <c r="T1054" s="225"/>
      <c r="U1054" s="233"/>
      <c r="V1054" s="165"/>
      <c r="W1054" s="234" t="s">
        <v>45</v>
      </c>
      <c r="X1054" s="164"/>
      <c r="Y1054" s="148"/>
      <c r="Z1054" s="338">
        <v>46240</v>
      </c>
    </row>
    <row r="1055" spans="1:26" s="163" customFormat="1" ht="33" hidden="1" customHeight="1">
      <c r="A1055" s="177">
        <f t="shared" si="60"/>
        <v>0</v>
      </c>
      <c r="B1055" s="225" t="str">
        <f>IFERROR(VLOOKUP(A1055,PLAN!B:AA,5,0),"")</f>
        <v/>
      </c>
      <c r="C1055" s="225" t="str">
        <f>IFERROR(VLOOKUP(A1055,PLAN!B:AA,6,0),"")</f>
        <v/>
      </c>
      <c r="D1055" s="225" t="str">
        <f>IFERROR(VLOOKUP(A1055,PLAN!B:AA,7,0),"")</f>
        <v/>
      </c>
      <c r="E1055" s="225" t="str">
        <f>IFERROR(VLOOKUP(A1055,PLAN!B:AA,4,0),"")</f>
        <v/>
      </c>
      <c r="F1055" s="226" t="str">
        <f>IFERROR(VLOOKUP(A1055,PLAN!B:AA,9,0),"")</f>
        <v/>
      </c>
      <c r="G1055" s="225" t="str">
        <f>IFERROR(VLOOKUP(A1055,PLAN!B:AA,10,0),"")</f>
        <v/>
      </c>
      <c r="H1055" s="225" t="str">
        <f>IFERROR(VLOOKUP(A1055,PLAN!B:AA,11,0),"")</f>
        <v/>
      </c>
      <c r="I1055" s="225" t="str">
        <f>IFERROR(VLOOKUP(A1055,PLAN!B:AA,12,0),"")</f>
        <v/>
      </c>
      <c r="J1055" s="225" t="str">
        <f>IFERROR(VLOOKUP(A1055,PLAN!B:AA,15,0),"")</f>
        <v/>
      </c>
      <c r="K1055" s="225" t="str">
        <f>IFERROR(VLOOKUP(A1055,PLAN!B:AA,23,0),"")</f>
        <v/>
      </c>
      <c r="L1055" s="227" t="str">
        <f>IFERROR(VLOOKUP(A1055,PLAN!B:AA,24,0),"")</f>
        <v/>
      </c>
      <c r="M1055" s="225" t="s">
        <v>336</v>
      </c>
      <c r="N1055" s="225">
        <v>12142483</v>
      </c>
      <c r="O1055" s="290" t="s">
        <v>4056</v>
      </c>
      <c r="P1055" s="258" t="s">
        <v>4057</v>
      </c>
      <c r="Q1055" s="337">
        <f>I1053</f>
        <v>40</v>
      </c>
      <c r="R1055" s="231" t="str">
        <f>IFERROR(VLOOKUP(P1055,[6]Sheet1!$F:$I,4,),"")</f>
        <v>X1</v>
      </c>
      <c r="S1055" s="232" t="str">
        <f>IFERROR(VLOOKUP(A1055,PLAN!B:AA,19,0),"")</f>
        <v/>
      </c>
      <c r="T1055" s="225" t="str">
        <f>IFERROR(VLOOKUP(A1055,PLAN!B:AA,20,0),"")</f>
        <v/>
      </c>
      <c r="U1055" s="233"/>
      <c r="V1055" s="165"/>
      <c r="W1055" s="234" t="s">
        <v>45</v>
      </c>
      <c r="X1055" s="164"/>
      <c r="Y1055" s="148"/>
      <c r="Z1055" s="338">
        <v>46240</v>
      </c>
    </row>
    <row r="1056" spans="1:26" s="163" customFormat="1" ht="23.4" hidden="1" customHeight="1">
      <c r="A1056" s="177" t="str">
        <f t="shared" si="60"/>
        <v>Aug18-12</v>
      </c>
      <c r="B1056" s="225">
        <f>IFERROR(VLOOKUP(A1056,PLAN!B:AA,5,0),"")</f>
        <v>11132336</v>
      </c>
      <c r="C1056" s="225" t="str">
        <f>IFERROR(VLOOKUP(A1056,PLAN!B:AA,6,0),"")</f>
        <v>1731162-F-A</v>
      </c>
      <c r="D1056" s="225" t="str">
        <f>IFERROR(VLOOKUP(A1056,PLAN!B:AA,7,0),"")</f>
        <v>AHW14R313S US</v>
      </c>
      <c r="E1056" s="225" t="str">
        <f>IFERROR(VLOOKUP(A1056,PLAN!B:AA,4,0),"")</f>
        <v>1001933349</v>
      </c>
      <c r="F1056" s="226">
        <f>IFERROR(VLOOKUP(A1056,PLAN!B:AA,9,0),"")</f>
        <v>46252</v>
      </c>
      <c r="G1056" s="225" t="str">
        <f>IFERROR(VLOOKUP(A1056,PLAN!B:AA,10,0),"")</f>
        <v>0103586855</v>
      </c>
      <c r="H1056" s="225" t="str">
        <f>IFERROR(VLOOKUP(A1056,PLAN!B:AA,11,0),"")</f>
        <v>260731A12A</v>
      </c>
      <c r="I1056" s="225">
        <f>IFERROR(VLOOKUP(A1056,PLAN!B:AA,12,0),"")</f>
        <v>50</v>
      </c>
      <c r="J1056" s="225" t="str">
        <f>IFERROR(VLOOKUP(A1056,PLAN!B:AA,15,0),"")</f>
        <v>USA</v>
      </c>
      <c r="K1056" s="225">
        <f>IFERROR(VLOOKUP(A1056,PLAN!B:AA,23,0),"")</f>
        <v>0</v>
      </c>
      <c r="L1056" s="227">
        <f>IFERROR(VLOOKUP(A1056,PLAN!B:AA,24,0),"")</f>
        <v>0</v>
      </c>
      <c r="M1056" s="225" t="str">
        <f>IFERROR(VLOOKUP(A1056,PLAN!B:AA,3,0),"")</f>
        <v>2032219-A-CB</v>
      </c>
      <c r="N1056" s="225">
        <f>IFERROR(VLOOKUP(A1056,PLAN!B:AA,2,0),"")</f>
        <v>12114298</v>
      </c>
      <c r="O1056" s="290" t="s">
        <v>895</v>
      </c>
      <c r="P1056" s="337" t="s">
        <v>896</v>
      </c>
      <c r="Q1056" s="154">
        <v>24</v>
      </c>
      <c r="R1056" s="231" t="str">
        <f>IFERROR(VLOOKUP(P1056,[6]Sheet1!$F:$I,4,),"")</f>
        <v/>
      </c>
      <c r="S1056" s="232">
        <f>IFERROR(VLOOKUP(A1056,PLAN!B:AA,19,0),"")</f>
        <v>46241</v>
      </c>
      <c r="T1056" s="225" t="str">
        <f>IFERROR(VLOOKUP(A1056,PLAN!B:AA,20,0),"")</f>
        <v>M11</v>
      </c>
      <c r="U1056" s="233"/>
      <c r="V1056" s="165"/>
      <c r="W1056" s="234" t="str">
        <f>IFERROR(VLOOKUP(A1056,PLAN!B:AB,21,),"")</f>
        <v>F2</v>
      </c>
      <c r="X1056" s="164"/>
      <c r="Y1056" s="148" t="s">
        <v>3993</v>
      </c>
      <c r="Z1056" s="338" t="s">
        <v>104</v>
      </c>
    </row>
    <row r="1057" spans="1:26" s="163" customFormat="1" ht="23.4" hidden="1" customHeight="1">
      <c r="A1057" s="177">
        <f t="shared" si="60"/>
        <v>0</v>
      </c>
      <c r="B1057" s="225" t="str">
        <f>IFERROR(VLOOKUP(A1057,PLAN!B:AA,5,0),"")</f>
        <v/>
      </c>
      <c r="C1057" s="225" t="str">
        <f>IFERROR(VLOOKUP(A1057,PLAN!B:AA,6,0),"")</f>
        <v/>
      </c>
      <c r="D1057" s="225" t="str">
        <f>IFERROR(VLOOKUP(A1057,PLAN!B:AA,7,0),"")</f>
        <v/>
      </c>
      <c r="E1057" s="225" t="str">
        <f>IFERROR(VLOOKUP(A1057,PLAN!B:AA,4,0),"")</f>
        <v/>
      </c>
      <c r="F1057" s="226" t="str">
        <f>IFERROR(VLOOKUP(A1057,PLAN!B:AA,9,0),"")</f>
        <v/>
      </c>
      <c r="G1057" s="225" t="str">
        <f>IFERROR(VLOOKUP(A1057,PLAN!B:AA,10,0),"")</f>
        <v/>
      </c>
      <c r="H1057" s="225" t="str">
        <f>IFERROR(VLOOKUP(A1057,PLAN!B:AA,11,0),"")</f>
        <v/>
      </c>
      <c r="I1057" s="225" t="str">
        <f>IFERROR(VLOOKUP(A1057,PLAN!B:AA,12,0),"")</f>
        <v/>
      </c>
      <c r="J1057" s="225" t="str">
        <f>IFERROR(VLOOKUP(A1057,PLAN!B:AA,15,0),"")</f>
        <v/>
      </c>
      <c r="K1057" s="225" t="str">
        <f>IFERROR(VLOOKUP(A1057,PLAN!B:AA,23,0),"")</f>
        <v/>
      </c>
      <c r="L1057" s="227" t="str">
        <f>IFERROR(VLOOKUP(A1057,PLAN!B:AA,24,0),"")</f>
        <v/>
      </c>
      <c r="M1057" s="225" t="str">
        <f>IFERROR(VLOOKUP(A1057,PLAN!B:AA,3,0),"")</f>
        <v/>
      </c>
      <c r="N1057" s="225" t="str">
        <f>IFERROR(VLOOKUP(A1057,PLAN!B:AA,2,0),"")</f>
        <v/>
      </c>
      <c r="O1057" s="290" t="s">
        <v>4062</v>
      </c>
      <c r="P1057" s="337" t="s">
        <v>4063</v>
      </c>
      <c r="Q1057" s="154">
        <f>I1056-Q1056</f>
        <v>26</v>
      </c>
      <c r="R1057" s="231" t="str">
        <f>IFERROR(VLOOKUP(P1057,[6]Sheet1!$F:$I,4,),"")</f>
        <v>N2-15</v>
      </c>
      <c r="S1057" s="232" t="str">
        <f>IFERROR(VLOOKUP(A1057,PLAN!B:AA,19,0),"")</f>
        <v/>
      </c>
      <c r="T1057" s="225" t="str">
        <f>IFERROR(VLOOKUP(A1057,PLAN!B:AA,20,0),"")</f>
        <v/>
      </c>
      <c r="U1057" s="233"/>
      <c r="V1057" s="165"/>
      <c r="W1057" s="234" t="s">
        <v>45</v>
      </c>
      <c r="X1057" s="164"/>
      <c r="Y1057" s="148"/>
      <c r="Z1057" s="338" t="s">
        <v>104</v>
      </c>
    </row>
    <row r="1058" spans="1:26" s="163" customFormat="1" ht="33" hidden="1" customHeight="1">
      <c r="A1058" s="177" t="str">
        <f t="shared" si="60"/>
        <v>Aug18-13</v>
      </c>
      <c r="B1058" s="225">
        <f>IFERROR(VLOOKUP(A1058,PLAN!B:AA,5,0),"")</f>
        <v>11117355</v>
      </c>
      <c r="C1058" s="225" t="str">
        <f>IFERROR(VLOOKUP(A1058,PLAN!B:AA,6,0),"")</f>
        <v>2131727-B-A</v>
      </c>
      <c r="D1058" s="225" t="str">
        <f>IFERROR(VLOOKUP(A1058,PLAN!B:AA,7,0),"")</f>
        <v>AHW14R013P NO CE</v>
      </c>
      <c r="E1058" s="225" t="str">
        <f>IFERROR(VLOOKUP(A1058,PLAN!B:AA,4,0),"")</f>
        <v>1001933350</v>
      </c>
      <c r="F1058" s="226">
        <f>IFERROR(VLOOKUP(A1058,PLAN!B:AA,9,0),"")</f>
        <v>46252</v>
      </c>
      <c r="G1058" s="225" t="str">
        <f>IFERROR(VLOOKUP(A1058,PLAN!B:AA,10,0),"")</f>
        <v>0103586856</v>
      </c>
      <c r="H1058" s="225" t="str">
        <f>IFERROR(VLOOKUP(A1058,PLAN!B:AA,11,0),"")</f>
        <v>260731A13A</v>
      </c>
      <c r="I1058" s="225">
        <f>IFERROR(VLOOKUP(A1058,PLAN!B:AA,12,0),"")</f>
        <v>50</v>
      </c>
      <c r="J1058" s="225" t="str">
        <f>IFERROR(VLOOKUP(A1058,PLAN!B:AA,15,0),"")</f>
        <v>Oversea</v>
      </c>
      <c r="K1058" s="225">
        <f>IFERROR(VLOOKUP(A1058,PLAN!B:AA,23,0),"")</f>
        <v>0</v>
      </c>
      <c r="L1058" s="227">
        <f>IFERROR(VLOOKUP(A1058,PLAN!B:AA,24,0),"")</f>
        <v>0</v>
      </c>
      <c r="M1058" s="225" t="str">
        <f>IFERROR(VLOOKUP(A1058,PLAN!B:AA,3,0),"")</f>
        <v>2032218-A-CB</v>
      </c>
      <c r="N1058" s="225">
        <f>IFERROR(VLOOKUP(A1058,PLAN!B:AA,2,0),"")</f>
        <v>12114297</v>
      </c>
      <c r="O1058" s="290" t="s">
        <v>3833</v>
      </c>
      <c r="P1058" s="337" t="s">
        <v>3834</v>
      </c>
      <c r="Q1058" s="337">
        <f t="shared" ref="Q1058:Q1089" si="63">I1058</f>
        <v>50</v>
      </c>
      <c r="R1058" s="231" t="str">
        <f>IFERROR(VLOOKUP(P1058,[6]Sheet1!$F:$I,4,),"")</f>
        <v/>
      </c>
      <c r="S1058" s="232">
        <f>IFERROR(VLOOKUP(A1058,PLAN!B:AA,19,0),"")</f>
        <v>46240</v>
      </c>
      <c r="T1058" s="225" t="str">
        <f>IFERROR(VLOOKUP(A1058,PLAN!B:AA,20,0),"")</f>
        <v>M6</v>
      </c>
      <c r="U1058" s="233"/>
      <c r="V1058" s="165"/>
      <c r="W1058" s="234" t="str">
        <f>IFERROR(VLOOKUP(A1058,PLAN!B:AB,21,),"")</f>
        <v>F2</v>
      </c>
      <c r="X1058" s="164"/>
      <c r="Y1058" s="148" t="s">
        <v>3994</v>
      </c>
      <c r="Z1058" s="338">
        <f>VLOOKUP(Y1058,PLAN!B:AI,19,0)</f>
        <v>46240</v>
      </c>
    </row>
    <row r="1059" spans="1:26" s="163" customFormat="1" ht="33" hidden="1" customHeight="1">
      <c r="A1059" s="177" t="str">
        <f t="shared" si="60"/>
        <v>Aug18-14</v>
      </c>
      <c r="B1059" s="225">
        <f>IFERROR(VLOOKUP(A1059,PLAN!B:AA,5,0),"")</f>
        <v>11117086</v>
      </c>
      <c r="C1059" s="225" t="str">
        <f>IFERROR(VLOOKUP(A1059,PLAN!B:AA,6,0),"")</f>
        <v>2331044-0-A</v>
      </c>
      <c r="D1059" s="225" t="str">
        <f>IFERROR(VLOOKUP(A1059,PLAN!B:AA,7,0),"")</f>
        <v>AHW14R013P CE5</v>
      </c>
      <c r="E1059" s="225" t="str">
        <f>IFERROR(VLOOKUP(A1059,PLAN!B:AA,4,0),"")</f>
        <v>1001933351</v>
      </c>
      <c r="F1059" s="226">
        <f>IFERROR(VLOOKUP(A1059,PLAN!B:AA,9,0),"")</f>
        <v>46252</v>
      </c>
      <c r="G1059" s="225" t="str">
        <f>IFERROR(VLOOKUP(A1059,PLAN!B:AA,10,0),"")</f>
        <v>0103586857</v>
      </c>
      <c r="H1059" s="225" t="str">
        <f>IFERROR(VLOOKUP(A1059,PLAN!B:AA,11,0),"")</f>
        <v>260731A14A</v>
      </c>
      <c r="I1059" s="225">
        <f>IFERROR(VLOOKUP(A1059,PLAN!B:AA,12,0),"")</f>
        <v>300</v>
      </c>
      <c r="J1059" s="225" t="str">
        <f>IFERROR(VLOOKUP(A1059,PLAN!B:AA,15,0),"")</f>
        <v>Oversea</v>
      </c>
      <c r="K1059" s="225">
        <f>IFERROR(VLOOKUP(A1059,PLAN!B:AA,23,0),"")</f>
        <v>0</v>
      </c>
      <c r="L1059" s="227">
        <f>IFERROR(VLOOKUP(A1059,PLAN!B:AA,24,0),"")</f>
        <v>0</v>
      </c>
      <c r="M1059" s="225" t="str">
        <f>IFERROR(VLOOKUP(A1059,PLAN!B:AA,3,0),"")</f>
        <v>2032218-A-CB</v>
      </c>
      <c r="N1059" s="225">
        <f>IFERROR(VLOOKUP(A1059,PLAN!B:AA,2,0),"")</f>
        <v>12114297</v>
      </c>
      <c r="O1059" s="290" t="s">
        <v>3833</v>
      </c>
      <c r="P1059" s="337" t="s">
        <v>3834</v>
      </c>
      <c r="Q1059" s="154">
        <v>102</v>
      </c>
      <c r="R1059" s="231" t="str">
        <f>IFERROR(VLOOKUP(P1059,[6]Sheet1!$F:$I,4,),"")</f>
        <v/>
      </c>
      <c r="S1059" s="232">
        <f>IFERROR(VLOOKUP(A1059,PLAN!B:AA,19,0),"")</f>
        <v>46240</v>
      </c>
      <c r="T1059" s="225" t="str">
        <f>IFERROR(VLOOKUP(A1059,PLAN!B:AA,20,0),"")</f>
        <v>M6</v>
      </c>
      <c r="U1059" s="233"/>
      <c r="V1059" s="165"/>
      <c r="W1059" s="234" t="str">
        <f>IFERROR(VLOOKUP(A1059,PLAN!B:AB,21,),"")</f>
        <v>F2</v>
      </c>
      <c r="X1059" s="164"/>
      <c r="Y1059" s="148" t="s">
        <v>3995</v>
      </c>
      <c r="Z1059" s="338">
        <f>VLOOKUP(Y1059,PLAN!B:AI,19,0)</f>
        <v>46240</v>
      </c>
    </row>
    <row r="1060" spans="1:26" s="163" customFormat="1" ht="33" hidden="1" customHeight="1">
      <c r="A1060" s="177"/>
      <c r="B1060" s="225"/>
      <c r="C1060" s="225"/>
      <c r="D1060" s="225"/>
      <c r="E1060" s="225"/>
      <c r="F1060" s="226"/>
      <c r="G1060" s="225"/>
      <c r="H1060" s="225"/>
      <c r="I1060" s="225"/>
      <c r="J1060" s="225"/>
      <c r="K1060" s="225"/>
      <c r="L1060" s="227"/>
      <c r="M1060" s="225"/>
      <c r="N1060" s="225"/>
      <c r="O1060" s="290" t="s">
        <v>4064</v>
      </c>
      <c r="P1060" s="258" t="s">
        <v>4065</v>
      </c>
      <c r="Q1060" s="154">
        <f>I1059-Q1059</f>
        <v>198</v>
      </c>
      <c r="R1060" s="231"/>
      <c r="S1060" s="232"/>
      <c r="T1060" s="225"/>
      <c r="U1060" s="233"/>
      <c r="V1060" s="165"/>
      <c r="W1060" s="234" t="s">
        <v>45</v>
      </c>
      <c r="X1060" s="164"/>
      <c r="Y1060" s="148"/>
      <c r="Z1060" s="338">
        <v>46240</v>
      </c>
    </row>
    <row r="1061" spans="1:26" s="163" customFormat="1" ht="33" hidden="1" customHeight="1">
      <c r="A1061" s="177" t="str">
        <f t="shared" si="60"/>
        <v>Aug18-15</v>
      </c>
      <c r="B1061" s="225">
        <f>IFERROR(VLOOKUP(A1061,PLAN!B:AA,5,0),"")</f>
        <v>11135269</v>
      </c>
      <c r="C1061" s="225" t="str">
        <f>IFERROR(VLOOKUP(A1061,PLAN!B:AA,6,0),"")</f>
        <v>1556130-J-A</v>
      </c>
      <c r="D1061" s="225" t="str">
        <f>IFERROR(VLOOKUP(A1061,PLAN!B:AA,7,0),"")</f>
        <v>WCKV165-14 KR</v>
      </c>
      <c r="E1061" s="225" t="str">
        <f>IFERROR(VLOOKUP(A1061,PLAN!B:AA,4,0),"")</f>
        <v>1001933352</v>
      </c>
      <c r="F1061" s="226">
        <f>IFERROR(VLOOKUP(A1061,PLAN!B:AA,9,0),"")</f>
        <v>46252</v>
      </c>
      <c r="G1061" s="225" t="str">
        <f>IFERROR(VLOOKUP(A1061,PLAN!B:AA,10,0),"")</f>
        <v>0103586858</v>
      </c>
      <c r="H1061" s="225" t="str">
        <f>IFERROR(VLOOKUP(A1061,PLAN!B:AA,11,0),"")</f>
        <v>260731A15A</v>
      </c>
      <c r="I1061" s="225">
        <f>IFERROR(VLOOKUP(A1061,PLAN!B:AA,12,0),"")</f>
        <v>30</v>
      </c>
      <c r="J1061" s="225" t="str">
        <f>IFERROR(VLOOKUP(A1061,PLAN!B:AA,15,0),"")</f>
        <v>Korea</v>
      </c>
      <c r="K1061" s="225">
        <f>IFERROR(VLOOKUP(A1061,PLAN!B:AA,23,0),"")</f>
        <v>0</v>
      </c>
      <c r="L1061" s="227">
        <f>IFERROR(VLOOKUP(A1061,PLAN!B:AA,24,0),"")</f>
        <v>0</v>
      </c>
      <c r="M1061" s="225" t="str">
        <f>IFERROR(VLOOKUP(A1061,PLAN!B:AA,3,0),"")</f>
        <v>1832352-A-C</v>
      </c>
      <c r="N1061" s="225">
        <f>IFERROR(VLOOKUP(A1061,PLAN!B:AA,2,0),"")</f>
        <v>12114372</v>
      </c>
      <c r="O1061" s="290" t="s">
        <v>2467</v>
      </c>
      <c r="P1061" s="337" t="s">
        <v>2468</v>
      </c>
      <c r="Q1061" s="337">
        <f t="shared" si="63"/>
        <v>30</v>
      </c>
      <c r="R1061" s="231" t="str">
        <f>IFERROR(VLOOKUP(P1061,[6]Sheet1!$F:$I,4,),"")</f>
        <v>C10</v>
      </c>
      <c r="S1061" s="232">
        <f>IFERROR(VLOOKUP(A1061,PLAN!B:AA,19,0),"")</f>
        <v>46240</v>
      </c>
      <c r="T1061" s="225" t="str">
        <f>IFERROR(VLOOKUP(A1061,PLAN!B:AA,20,0),"")</f>
        <v>M6</v>
      </c>
      <c r="U1061" s="233"/>
      <c r="V1061" s="165"/>
      <c r="W1061" s="234" t="str">
        <f>IFERROR(VLOOKUP(A1061,PLAN!B:AB,21,),"")</f>
        <v>F2</v>
      </c>
      <c r="X1061" s="164"/>
      <c r="Y1061" s="148" t="s">
        <v>3996</v>
      </c>
      <c r="Z1061" s="338">
        <f>VLOOKUP(Y1061,PLAN!B:AI,19,0)</f>
        <v>46240</v>
      </c>
    </row>
    <row r="1062" spans="1:26" s="163" customFormat="1" ht="33" hidden="1" customHeight="1">
      <c r="A1062" s="177" t="str">
        <f t="shared" si="60"/>
        <v>Aug18-16</v>
      </c>
      <c r="B1062" s="225">
        <f>IFERROR(VLOOKUP(A1062,PLAN!B:AA,5,0),"")</f>
        <v>11135271</v>
      </c>
      <c r="C1062" s="225" t="str">
        <f>IFERROR(VLOOKUP(A1062,PLAN!B:AA,6,0),"")</f>
        <v>1731007-H-A</v>
      </c>
      <c r="D1062" s="225" t="str">
        <f>IFERROR(VLOOKUP(A1062,PLAN!B:AA,7,0),"")</f>
        <v>WAIN-CKI-008-200 KR</v>
      </c>
      <c r="E1062" s="225" t="str">
        <f>IFERROR(VLOOKUP(A1062,PLAN!B:AA,4,0),"")</f>
        <v>1001933353</v>
      </c>
      <c r="F1062" s="226">
        <f>IFERROR(VLOOKUP(A1062,PLAN!B:AA,9,0),"")</f>
        <v>46252</v>
      </c>
      <c r="G1062" s="225" t="str">
        <f>IFERROR(VLOOKUP(A1062,PLAN!B:AA,10,0),"")</f>
        <v>0103586860</v>
      </c>
      <c r="H1062" s="225" t="str">
        <f>IFERROR(VLOOKUP(A1062,PLAN!B:AA,11,0),"")</f>
        <v>260731A16A</v>
      </c>
      <c r="I1062" s="225">
        <f>IFERROR(VLOOKUP(A1062,PLAN!B:AA,12,0),"")</f>
        <v>4</v>
      </c>
      <c r="J1062" s="225" t="str">
        <f>IFERROR(VLOOKUP(A1062,PLAN!B:AA,15,0),"")</f>
        <v>Korea</v>
      </c>
      <c r="K1062" s="225">
        <f>IFERROR(VLOOKUP(A1062,PLAN!B:AA,23,0),"")</f>
        <v>0</v>
      </c>
      <c r="L1062" s="227">
        <f>IFERROR(VLOOKUP(A1062,PLAN!B:AA,24,0),"")</f>
        <v>0</v>
      </c>
      <c r="M1062" s="225" t="str">
        <f>IFERROR(VLOOKUP(A1062,PLAN!B:AA,3,0),"")</f>
        <v>1832345-A-C</v>
      </c>
      <c r="N1062" s="225">
        <f>IFERROR(VLOOKUP(A1062,PLAN!B:AA,2,0),"")</f>
        <v>12114370</v>
      </c>
      <c r="O1062" s="290" t="s">
        <v>3843</v>
      </c>
      <c r="P1062" s="337" t="s">
        <v>3844</v>
      </c>
      <c r="Q1062" s="337">
        <f t="shared" si="63"/>
        <v>4</v>
      </c>
      <c r="R1062" s="231" t="str">
        <f>IFERROR(VLOOKUP(P1062,[6]Sheet1!$F:$I,4,),"")</f>
        <v/>
      </c>
      <c r="S1062" s="232">
        <f>IFERROR(VLOOKUP(A1062,PLAN!B:AA,19,0),"")</f>
        <v>46240</v>
      </c>
      <c r="T1062" s="225" t="str">
        <f>IFERROR(VLOOKUP(A1062,PLAN!B:AA,20,0),"")</f>
        <v>M6</v>
      </c>
      <c r="U1062" s="233"/>
      <c r="V1062" s="165"/>
      <c r="W1062" s="234" t="str">
        <f>IFERROR(VLOOKUP(A1062,PLAN!B:AB,21,),"")</f>
        <v>F2</v>
      </c>
      <c r="X1062" s="164"/>
      <c r="Y1062" s="148" t="s">
        <v>3997</v>
      </c>
      <c r="Z1062" s="338">
        <f>VLOOKUP(Y1062,PLAN!B:AI,19,0)</f>
        <v>46240</v>
      </c>
    </row>
    <row r="1063" spans="1:26" s="163" customFormat="1" ht="33" hidden="1" customHeight="1">
      <c r="A1063" s="177" t="str">
        <f t="shared" si="60"/>
        <v>Aug18-17</v>
      </c>
      <c r="B1063" s="225">
        <f>IFERROR(VLOOKUP(A1063,PLAN!B:AA,5,0),"")</f>
        <v>11135279</v>
      </c>
      <c r="C1063" s="225" t="str">
        <f>IFERROR(VLOOKUP(A1063,PLAN!B:AA,6,0),"")</f>
        <v>1931031-E-A</v>
      </c>
      <c r="D1063" s="225" t="str">
        <f>IFERROR(VLOOKUP(A1063,PLAN!B:AA,7,0),"")</f>
        <v>AMS-135-1445 KR</v>
      </c>
      <c r="E1063" s="225" t="str">
        <f>IFERROR(VLOOKUP(A1063,PLAN!B:AA,4,0),"")</f>
        <v>1001933354</v>
      </c>
      <c r="F1063" s="226">
        <f>IFERROR(VLOOKUP(A1063,PLAN!B:AA,9,0),"")</f>
        <v>46252</v>
      </c>
      <c r="G1063" s="225" t="str">
        <f>IFERROR(VLOOKUP(A1063,PLAN!B:AA,10,0),"")</f>
        <v>0103586861</v>
      </c>
      <c r="H1063" s="225" t="str">
        <f>IFERROR(VLOOKUP(A1063,PLAN!B:AA,11,0),"")</f>
        <v>260731A17A</v>
      </c>
      <c r="I1063" s="225">
        <f>IFERROR(VLOOKUP(A1063,PLAN!B:AA,12,0),"")</f>
        <v>30</v>
      </c>
      <c r="J1063" s="225" t="str">
        <f>IFERROR(VLOOKUP(A1063,PLAN!B:AA,15,0),"")</f>
        <v>Korea</v>
      </c>
      <c r="K1063" s="225">
        <f>IFERROR(VLOOKUP(A1063,PLAN!B:AA,23,0),"")</f>
        <v>0</v>
      </c>
      <c r="L1063" s="227">
        <f>IFERROR(VLOOKUP(A1063,PLAN!B:AA,24,0),"")</f>
        <v>0</v>
      </c>
      <c r="M1063" s="225" t="str">
        <f>IFERROR(VLOOKUP(A1063,PLAN!B:AA,3,0),"")</f>
        <v>1932092-A-C</v>
      </c>
      <c r="N1063" s="225">
        <f>IFERROR(VLOOKUP(A1063,PLAN!B:AA,2,0),"")</f>
        <v>12111090</v>
      </c>
      <c r="O1063" s="290" t="s">
        <v>495</v>
      </c>
      <c r="P1063" s="284" t="s">
        <v>496</v>
      </c>
      <c r="Q1063" s="337">
        <f t="shared" si="63"/>
        <v>30</v>
      </c>
      <c r="R1063" s="231" t="str">
        <f>IFERROR(VLOOKUP(P1063,[6]Sheet1!$F:$I,4,),"")</f>
        <v>C8</v>
      </c>
      <c r="S1063" s="232">
        <f>IFERROR(VLOOKUP(A1063,PLAN!B:AA,19,0),"")</f>
        <v>46240</v>
      </c>
      <c r="T1063" s="225" t="str">
        <f>IFERROR(VLOOKUP(A1063,PLAN!B:AA,20,0),"")</f>
        <v>M6</v>
      </c>
      <c r="U1063" s="233"/>
      <c r="V1063" s="165"/>
      <c r="W1063" s="234" t="str">
        <f>IFERROR(VLOOKUP(A1063,PLAN!B:AB,21,),"")</f>
        <v>F2</v>
      </c>
      <c r="X1063" s="164"/>
      <c r="Y1063" s="148" t="s">
        <v>3998</v>
      </c>
      <c r="Z1063" s="338">
        <f>VLOOKUP(Y1063,PLAN!B:AI,19,0)</f>
        <v>46240</v>
      </c>
    </row>
    <row r="1064" spans="1:26" s="163" customFormat="1" ht="33" hidden="1" customHeight="1">
      <c r="A1064" s="177" t="str">
        <f t="shared" si="60"/>
        <v>Aug18-18</v>
      </c>
      <c r="B1064" s="225">
        <f>IFERROR(VLOOKUP(A1064,PLAN!B:AA,5,0),"")</f>
        <v>11135280</v>
      </c>
      <c r="C1064" s="225" t="str">
        <f>IFERROR(VLOOKUP(A1064,PLAN!B:AA,6,0),"")</f>
        <v>1931032-E-A</v>
      </c>
      <c r="D1064" s="225" t="str">
        <f>IFERROR(VLOOKUP(A1064,PLAN!B:AA,7,0),"")</f>
        <v>AMS-165-1445 KR</v>
      </c>
      <c r="E1064" s="225" t="str">
        <f>IFERROR(VLOOKUP(A1064,PLAN!B:AA,4,0),"")</f>
        <v>1001933355</v>
      </c>
      <c r="F1064" s="226">
        <f>IFERROR(VLOOKUP(A1064,PLAN!B:AA,9,0),"")</f>
        <v>46252</v>
      </c>
      <c r="G1064" s="225" t="str">
        <f>IFERROR(VLOOKUP(A1064,PLAN!B:AA,10,0),"")</f>
        <v>0103586862</v>
      </c>
      <c r="H1064" s="225" t="str">
        <f>IFERROR(VLOOKUP(A1064,PLAN!B:AA,11,0),"")</f>
        <v>260731A18A</v>
      </c>
      <c r="I1064" s="225">
        <f>IFERROR(VLOOKUP(A1064,PLAN!B:AA,12,0),"")</f>
        <v>60</v>
      </c>
      <c r="J1064" s="225" t="str">
        <f>IFERROR(VLOOKUP(A1064,PLAN!B:AA,15,0),"")</f>
        <v>Korea</v>
      </c>
      <c r="K1064" s="225">
        <f>IFERROR(VLOOKUP(A1064,PLAN!B:AA,23,0),"")</f>
        <v>0</v>
      </c>
      <c r="L1064" s="227">
        <f>IFERROR(VLOOKUP(A1064,PLAN!B:AA,24,0),"")</f>
        <v>0</v>
      </c>
      <c r="M1064" s="225" t="str">
        <f>IFERROR(VLOOKUP(A1064,PLAN!B:AA,3,0),"")</f>
        <v>1932091-A-C</v>
      </c>
      <c r="N1064" s="225">
        <f>IFERROR(VLOOKUP(A1064,PLAN!B:AA,2,0),"")</f>
        <v>12111089</v>
      </c>
      <c r="O1064" s="290" t="s">
        <v>497</v>
      </c>
      <c r="P1064" s="284" t="s">
        <v>498</v>
      </c>
      <c r="Q1064" s="337">
        <f t="shared" si="63"/>
        <v>60</v>
      </c>
      <c r="R1064" s="231" t="str">
        <f>IFERROR(VLOOKUP(P1064,[6]Sheet1!$F:$I,4,),"")</f>
        <v>D6</v>
      </c>
      <c r="S1064" s="232">
        <f>IFERROR(VLOOKUP(A1064,PLAN!B:AA,19,0),"")</f>
        <v>46240</v>
      </c>
      <c r="T1064" s="225" t="str">
        <f>IFERROR(VLOOKUP(A1064,PLAN!B:AA,20,0),"")</f>
        <v>M6</v>
      </c>
      <c r="U1064" s="233"/>
      <c r="V1064" s="165"/>
      <c r="W1064" s="234" t="str">
        <f>IFERROR(VLOOKUP(A1064,PLAN!B:AB,21,),"")</f>
        <v>F2</v>
      </c>
      <c r="X1064" s="164"/>
      <c r="Y1064" s="148" t="s">
        <v>3999</v>
      </c>
      <c r="Z1064" s="338">
        <f>VLOOKUP(Y1064,PLAN!B:AI,19,0)</f>
        <v>46240</v>
      </c>
    </row>
    <row r="1065" spans="1:26" s="163" customFormat="1" ht="33" hidden="1" customHeight="1">
      <c r="A1065" s="177" t="str">
        <f t="shared" si="60"/>
        <v>Aug18-19</v>
      </c>
      <c r="B1065" s="225">
        <f>IFERROR(VLOOKUP(A1065,PLAN!B:AA,5,0),"")</f>
        <v>11135718</v>
      </c>
      <c r="C1065" s="225" t="str">
        <f>IFERROR(VLOOKUP(A1065,PLAN!B:AA,6,0),"")</f>
        <v>2631193-0-A</v>
      </c>
      <c r="D1065" s="225" t="str">
        <f>IFERROR(VLOOKUP(A1065,PLAN!B:AA,7,0),"")</f>
        <v>AIN-CNX-14-215 KR</v>
      </c>
      <c r="E1065" s="225" t="str">
        <f>IFERROR(VLOOKUP(A1065,PLAN!B:AA,4,0),"")</f>
        <v>1001933356</v>
      </c>
      <c r="F1065" s="226">
        <f>IFERROR(VLOOKUP(A1065,PLAN!B:AA,9,0),"")</f>
        <v>46252</v>
      </c>
      <c r="G1065" s="225" t="str">
        <f>IFERROR(VLOOKUP(A1065,PLAN!B:AA,10,0),"")</f>
        <v>0103586863</v>
      </c>
      <c r="H1065" s="225" t="str">
        <f>IFERROR(VLOOKUP(A1065,PLAN!B:AA,11,0),"")</f>
        <v>260731A19A</v>
      </c>
      <c r="I1065" s="225">
        <f>IFERROR(VLOOKUP(A1065,PLAN!B:AA,12,0),"")</f>
        <v>400</v>
      </c>
      <c r="J1065" s="225" t="str">
        <f>IFERROR(VLOOKUP(A1065,PLAN!B:AA,15,0),"")</f>
        <v>Korea</v>
      </c>
      <c r="K1065" s="225">
        <f>IFERROR(VLOOKUP(A1065,PLAN!B:AA,23,0),"")</f>
        <v>0</v>
      </c>
      <c r="L1065" s="227">
        <f>IFERROR(VLOOKUP(A1065,PLAN!B:AA,24,0),"")</f>
        <v>0</v>
      </c>
      <c r="M1065" s="225" t="str">
        <f>IFERROR(VLOOKUP(A1065,PLAN!B:AA,3,0),"")</f>
        <v>2432014-0-C</v>
      </c>
      <c r="N1065" s="225">
        <f>IFERROR(VLOOKUP(A1065,PLAN!B:AA,2,0),"")</f>
        <v>12126656</v>
      </c>
      <c r="O1065" s="290" t="s">
        <v>1101</v>
      </c>
      <c r="P1065" s="337" t="s">
        <v>1102</v>
      </c>
      <c r="Q1065" s="154">
        <v>1</v>
      </c>
      <c r="R1065" s="231" t="str">
        <f>IFERROR(VLOOKUP(P1065,[6]Sheet1!$F:$I,4,),"")</f>
        <v/>
      </c>
      <c r="S1065" s="232">
        <f>IFERROR(VLOOKUP(A1065,PLAN!B:AA,19,0),"")</f>
        <v>46240</v>
      </c>
      <c r="T1065" s="225" t="str">
        <f>IFERROR(VLOOKUP(A1065,PLAN!B:AA,20,0),"")</f>
        <v>M6</v>
      </c>
      <c r="U1065" s="233"/>
      <c r="V1065" s="165"/>
      <c r="W1065" s="234" t="str">
        <f>IFERROR(VLOOKUP(A1065,PLAN!B:AB,21,),"")</f>
        <v>F2</v>
      </c>
      <c r="X1065" s="164"/>
      <c r="Y1065" s="148" t="s">
        <v>4000</v>
      </c>
      <c r="Z1065" s="338">
        <f>VLOOKUP(Y1065,PLAN!B:AI,19,0)</f>
        <v>46240</v>
      </c>
    </row>
    <row r="1066" spans="1:26" s="163" customFormat="1" ht="33" hidden="1" customHeight="1">
      <c r="A1066" s="177">
        <f t="shared" si="60"/>
        <v>0</v>
      </c>
      <c r="B1066" s="225" t="str">
        <f>IFERROR(VLOOKUP(A1066,PLAN!B:AA,5,0),"")</f>
        <v/>
      </c>
      <c r="C1066" s="225" t="str">
        <f>IFERROR(VLOOKUP(A1066,PLAN!B:AA,6,0),"")</f>
        <v/>
      </c>
      <c r="D1066" s="225" t="str">
        <f>IFERROR(VLOOKUP(A1066,PLAN!B:AA,7,0),"")</f>
        <v/>
      </c>
      <c r="E1066" s="225" t="str">
        <f>IFERROR(VLOOKUP(A1066,PLAN!B:AA,4,0),"")</f>
        <v/>
      </c>
      <c r="F1066" s="226" t="str">
        <f>IFERROR(VLOOKUP(A1066,PLAN!B:AA,9,0),"")</f>
        <v/>
      </c>
      <c r="G1066" s="225" t="str">
        <f>IFERROR(VLOOKUP(A1066,PLAN!B:AA,10,0),"")</f>
        <v/>
      </c>
      <c r="H1066" s="225" t="str">
        <f>IFERROR(VLOOKUP(A1066,PLAN!B:AA,11,0),"")</f>
        <v/>
      </c>
      <c r="I1066" s="225" t="str">
        <f>IFERROR(VLOOKUP(A1066,PLAN!B:AA,12,0),"")</f>
        <v/>
      </c>
      <c r="J1066" s="225" t="str">
        <f>IFERROR(VLOOKUP(A1066,PLAN!B:AA,15,0),"")</f>
        <v/>
      </c>
      <c r="K1066" s="225" t="str">
        <f>IFERROR(VLOOKUP(A1066,PLAN!B:AA,23,0),"")</f>
        <v/>
      </c>
      <c r="L1066" s="227" t="str">
        <f>IFERROR(VLOOKUP(A1066,PLAN!B:AA,24,0),"")</f>
        <v/>
      </c>
      <c r="M1066" s="225" t="str">
        <f>IFERROR(VLOOKUP(A1066,PLAN!B:AA,3,0),"")</f>
        <v/>
      </c>
      <c r="N1066" s="225" t="str">
        <f>IFERROR(VLOOKUP(A1066,PLAN!B:AA,2,0),"")</f>
        <v/>
      </c>
      <c r="O1066" s="290" t="s">
        <v>4066</v>
      </c>
      <c r="P1066" s="337" t="s">
        <v>4067</v>
      </c>
      <c r="Q1066" s="154">
        <v>194</v>
      </c>
      <c r="R1066" s="231" t="str">
        <f>IFERROR(VLOOKUP(P1066,[6]Sheet1!$F:$I,4,),"")</f>
        <v/>
      </c>
      <c r="S1066" s="232" t="str">
        <f>IFERROR(VLOOKUP(A1066,PLAN!B:AA,19,0),"")</f>
        <v/>
      </c>
      <c r="T1066" s="225" t="str">
        <f>IFERROR(VLOOKUP(A1066,PLAN!B:AA,20,0),"")</f>
        <v/>
      </c>
      <c r="U1066" s="233"/>
      <c r="V1066" s="165"/>
      <c r="W1066" s="234" t="s">
        <v>45</v>
      </c>
      <c r="X1066" s="164"/>
      <c r="Y1066" s="148"/>
      <c r="Z1066" s="338">
        <v>46240</v>
      </c>
    </row>
    <row r="1067" spans="1:26" s="163" customFormat="1" ht="33" hidden="1" customHeight="1">
      <c r="A1067" s="177">
        <f t="shared" si="60"/>
        <v>0</v>
      </c>
      <c r="B1067" s="225" t="str">
        <f>IFERROR(VLOOKUP(A1067,PLAN!B:AA,5,0),"")</f>
        <v/>
      </c>
      <c r="C1067" s="225" t="str">
        <f>IFERROR(VLOOKUP(A1067,PLAN!B:AA,6,0),"")</f>
        <v/>
      </c>
      <c r="D1067" s="225" t="str">
        <f>IFERROR(VLOOKUP(A1067,PLAN!B:AA,7,0),"")</f>
        <v/>
      </c>
      <c r="E1067" s="225" t="str">
        <f>IFERROR(VLOOKUP(A1067,PLAN!B:AA,4,0),"")</f>
        <v/>
      </c>
      <c r="F1067" s="226" t="str">
        <f>IFERROR(VLOOKUP(A1067,PLAN!B:AA,9,0),"")</f>
        <v/>
      </c>
      <c r="G1067" s="225" t="str">
        <f>IFERROR(VLOOKUP(A1067,PLAN!B:AA,10,0),"")</f>
        <v/>
      </c>
      <c r="H1067" s="225" t="str">
        <f>IFERROR(VLOOKUP(A1067,PLAN!B:AA,11,0),"")</f>
        <v/>
      </c>
      <c r="I1067" s="225" t="str">
        <f>IFERROR(VLOOKUP(A1067,PLAN!B:AA,12,0),"")</f>
        <v/>
      </c>
      <c r="J1067" s="225" t="str">
        <f>IFERROR(VLOOKUP(A1067,PLAN!B:AA,15,0),"")</f>
        <v/>
      </c>
      <c r="K1067" s="225" t="str">
        <f>IFERROR(VLOOKUP(A1067,PLAN!B:AA,23,0),"")</f>
        <v/>
      </c>
      <c r="L1067" s="227" t="str">
        <f>IFERROR(VLOOKUP(A1067,PLAN!B:AA,24,0),"")</f>
        <v/>
      </c>
      <c r="M1067" s="225" t="str">
        <f>IFERROR(VLOOKUP(A1067,PLAN!B:AA,3,0),"")</f>
        <v/>
      </c>
      <c r="N1067" s="225" t="str">
        <f>IFERROR(VLOOKUP(A1067,PLAN!B:AA,2,0),"")</f>
        <v/>
      </c>
      <c r="O1067" s="290" t="s">
        <v>4068</v>
      </c>
      <c r="P1067" s="258" t="s">
        <v>4069</v>
      </c>
      <c r="Q1067" s="154">
        <f>I1065-Q1065-Q1066</f>
        <v>205</v>
      </c>
      <c r="R1067" s="231" t="str">
        <f>IFERROR(VLOOKUP(P1067,[6]Sheet1!$F:$I,4,),"")</f>
        <v/>
      </c>
      <c r="S1067" s="232" t="str">
        <f>IFERROR(VLOOKUP(A1067,PLAN!B:AA,19,0),"")</f>
        <v/>
      </c>
      <c r="T1067" s="225" t="str">
        <f>IFERROR(VLOOKUP(A1067,PLAN!B:AA,20,0),"")</f>
        <v/>
      </c>
      <c r="U1067" s="233"/>
      <c r="V1067" s="165"/>
      <c r="W1067" s="234" t="s">
        <v>45</v>
      </c>
      <c r="X1067" s="164"/>
      <c r="Y1067" s="148"/>
      <c r="Z1067" s="338">
        <v>46240</v>
      </c>
    </row>
    <row r="1068" spans="1:26" s="163" customFormat="1" ht="33" hidden="1" customHeight="1">
      <c r="A1068" s="177" t="str">
        <f t="shared" si="60"/>
        <v>Aug18-20</v>
      </c>
      <c r="B1068" s="225">
        <f>IFERROR(VLOOKUP(A1068,PLAN!B:AA,5,0),"")</f>
        <v>11135719</v>
      </c>
      <c r="C1068" s="225" t="str">
        <f>IFERROR(VLOOKUP(A1068,PLAN!B:AA,6,0),"")</f>
        <v>2631194-0-A</v>
      </c>
      <c r="D1068" s="225" t="str">
        <f>IFERROR(VLOOKUP(A1068,PLAN!B:AA,7,0),"")</f>
        <v>AIN-CNX-14-215P KR</v>
      </c>
      <c r="E1068" s="225" t="str">
        <f>IFERROR(VLOOKUP(A1068,PLAN!B:AA,4,0),"")</f>
        <v>1001933357</v>
      </c>
      <c r="F1068" s="226">
        <f>IFERROR(VLOOKUP(A1068,PLAN!B:AA,9,0),"")</f>
        <v>46252</v>
      </c>
      <c r="G1068" s="225" t="str">
        <f>IFERROR(VLOOKUP(A1068,PLAN!B:AA,10,0),"")</f>
        <v>0103586864</v>
      </c>
      <c r="H1068" s="225" t="str">
        <f>IFERROR(VLOOKUP(A1068,PLAN!B:AA,11,0),"")</f>
        <v>260731A20A</v>
      </c>
      <c r="I1068" s="225">
        <f>IFERROR(VLOOKUP(A1068,PLAN!B:AA,12,0),"")</f>
        <v>20</v>
      </c>
      <c r="J1068" s="225" t="str">
        <f>IFERROR(VLOOKUP(A1068,PLAN!B:AA,15,0),"")</f>
        <v>Korea</v>
      </c>
      <c r="K1068" s="225">
        <f>IFERROR(VLOOKUP(A1068,PLAN!B:AA,23,0),"")</f>
        <v>0</v>
      </c>
      <c r="L1068" s="227">
        <f>IFERROR(VLOOKUP(A1068,PLAN!B:AA,24,0),"")</f>
        <v>0</v>
      </c>
      <c r="M1068" s="225" t="str">
        <f>IFERROR(VLOOKUP(A1068,PLAN!B:AA,3,0),"")</f>
        <v>2432016-0-C</v>
      </c>
      <c r="N1068" s="225">
        <f>IFERROR(VLOOKUP(A1068,PLAN!B:AA,2,0),"")</f>
        <v>12126662</v>
      </c>
      <c r="O1068" s="290" t="s">
        <v>1099</v>
      </c>
      <c r="P1068" s="337" t="s">
        <v>1100</v>
      </c>
      <c r="Q1068" s="337">
        <f t="shared" si="63"/>
        <v>20</v>
      </c>
      <c r="R1068" s="231" t="str">
        <f>IFERROR(VLOOKUP(P1068,[6]Sheet1!$F:$I,4,),"")</f>
        <v/>
      </c>
      <c r="S1068" s="232">
        <f>IFERROR(VLOOKUP(A1068,PLAN!B:AA,19,0),"")</f>
        <v>46240</v>
      </c>
      <c r="T1068" s="225" t="str">
        <f>IFERROR(VLOOKUP(A1068,PLAN!B:AA,20,0),"")</f>
        <v>M6</v>
      </c>
      <c r="U1068" s="233"/>
      <c r="V1068" s="165"/>
      <c r="W1068" s="234" t="str">
        <f>IFERROR(VLOOKUP(A1068,PLAN!B:AB,21,),"")</f>
        <v>F2</v>
      </c>
      <c r="X1068" s="164"/>
      <c r="Y1068" s="148" t="s">
        <v>4001</v>
      </c>
      <c r="Z1068" s="338">
        <f>VLOOKUP(Y1068,PLAN!B:AI,19,0)</f>
        <v>46240</v>
      </c>
    </row>
    <row r="1069" spans="1:26" s="163" customFormat="1" ht="33" hidden="1" customHeight="1">
      <c r="A1069" s="177" t="str">
        <f t="shared" si="60"/>
        <v>Aug18-21</v>
      </c>
      <c r="B1069" s="225">
        <f>IFERROR(VLOOKUP(A1069,PLAN!B:AA,5,0),"")</f>
        <v>11118078</v>
      </c>
      <c r="C1069" s="225" t="str">
        <f>IFERROR(VLOOKUP(A1069,PLAN!B:AA,6,0),"")</f>
        <v>2331068-A-A</v>
      </c>
      <c r="D1069" s="225" t="str">
        <f>IFERROR(VLOOKUP(A1069,PLAN!B:AA,7,0),"")</f>
        <v>WAMS-180-1645 CE3</v>
      </c>
      <c r="E1069" s="225" t="str">
        <f>IFERROR(VLOOKUP(A1069,PLAN!B:AA,4,0),"")</f>
        <v>1001933358</v>
      </c>
      <c r="F1069" s="226">
        <f>IFERROR(VLOOKUP(A1069,PLAN!B:AA,9,0),"")</f>
        <v>46252</v>
      </c>
      <c r="G1069" s="225" t="str">
        <f>IFERROR(VLOOKUP(A1069,PLAN!B:AA,10,0),"")</f>
        <v>0103586865</v>
      </c>
      <c r="H1069" s="225" t="str">
        <f>IFERROR(VLOOKUP(A1069,PLAN!B:AA,11,0),"")</f>
        <v>260731A21A</v>
      </c>
      <c r="I1069" s="225">
        <f>IFERROR(VLOOKUP(A1069,PLAN!B:AA,12,0),"")</f>
        <v>10</v>
      </c>
      <c r="J1069" s="225" t="str">
        <f>IFERROR(VLOOKUP(A1069,PLAN!B:AA,15,0),"")</f>
        <v>Oversea</v>
      </c>
      <c r="K1069" s="225">
        <f>IFERROR(VLOOKUP(A1069,PLAN!B:AA,23,0),"")</f>
        <v>0</v>
      </c>
      <c r="L1069" s="227">
        <f>IFERROR(VLOOKUP(A1069,PLAN!B:AA,24,0),"")</f>
        <v>0</v>
      </c>
      <c r="M1069" s="225" t="str">
        <f>IFERROR(VLOOKUP(A1069,PLAN!B:AA,3,0),"")</f>
        <v>1832353-A-C</v>
      </c>
      <c r="N1069" s="225">
        <f>IFERROR(VLOOKUP(A1069,PLAN!B:AA,2,0),"")</f>
        <v>12111079</v>
      </c>
      <c r="O1069" s="290" t="s">
        <v>3592</v>
      </c>
      <c r="P1069" s="337" t="s">
        <v>3593</v>
      </c>
      <c r="Q1069" s="337">
        <f t="shared" si="63"/>
        <v>10</v>
      </c>
      <c r="R1069" s="231" t="str">
        <f>IFERROR(VLOOKUP(P1069,[6]Sheet1!$F:$I,4,),"")</f>
        <v/>
      </c>
      <c r="S1069" s="232">
        <f>IFERROR(VLOOKUP(A1069,PLAN!B:AA,19,0),"")</f>
        <v>46240</v>
      </c>
      <c r="T1069" s="225" t="str">
        <f>IFERROR(VLOOKUP(A1069,PLAN!B:AA,20,0),"")</f>
        <v>M6</v>
      </c>
      <c r="U1069" s="233"/>
      <c r="V1069" s="165"/>
      <c r="W1069" s="234" t="str">
        <f>IFERROR(VLOOKUP(A1069,PLAN!B:AB,21,),"")</f>
        <v>F2</v>
      </c>
      <c r="X1069" s="164"/>
      <c r="Y1069" s="148" t="s">
        <v>4002</v>
      </c>
      <c r="Z1069" s="338">
        <f>VLOOKUP(Y1069,PLAN!B:AI,19,0)</f>
        <v>46240</v>
      </c>
    </row>
    <row r="1070" spans="1:26" s="163" customFormat="1" ht="33" hidden="1" customHeight="1">
      <c r="A1070" s="177" t="str">
        <f t="shared" si="60"/>
        <v>Aug18-22</v>
      </c>
      <c r="B1070" s="225">
        <f>IFERROR(VLOOKUP(A1070,PLAN!B:AA,5,0),"")</f>
        <v>11118081</v>
      </c>
      <c r="C1070" s="225" t="str">
        <f>IFERROR(VLOOKUP(A1070,PLAN!B:AA,6,0),"")</f>
        <v>2331071-A-A</v>
      </c>
      <c r="D1070" s="225" t="str">
        <f>IFERROR(VLOOKUP(A1070,PLAN!B:AA,7,0),"")</f>
        <v>WAMS-180-16ST CE3</v>
      </c>
      <c r="E1070" s="225" t="str">
        <f>IFERROR(VLOOKUP(A1070,PLAN!B:AA,4,0),"")</f>
        <v>1001933359</v>
      </c>
      <c r="F1070" s="226">
        <f>IFERROR(VLOOKUP(A1070,PLAN!B:AA,9,0),"")</f>
        <v>46252</v>
      </c>
      <c r="G1070" s="225" t="str">
        <f>IFERROR(VLOOKUP(A1070,PLAN!B:AA,10,0),"")</f>
        <v>0103586866</v>
      </c>
      <c r="H1070" s="225" t="str">
        <f>IFERROR(VLOOKUP(A1070,PLAN!B:AA,11,0),"")</f>
        <v>260731A22A</v>
      </c>
      <c r="I1070" s="225">
        <f>IFERROR(VLOOKUP(A1070,PLAN!B:AA,12,0),"")</f>
        <v>10</v>
      </c>
      <c r="J1070" s="225" t="str">
        <f>IFERROR(VLOOKUP(A1070,PLAN!B:AA,15,0),"")</f>
        <v>Oversea</v>
      </c>
      <c r="K1070" s="225">
        <f>IFERROR(VLOOKUP(A1070,PLAN!B:AA,23,0),"")</f>
        <v>0</v>
      </c>
      <c r="L1070" s="227">
        <f>IFERROR(VLOOKUP(A1070,PLAN!B:AA,24,0),"")</f>
        <v>0</v>
      </c>
      <c r="M1070" s="225" t="str">
        <f>IFERROR(VLOOKUP(A1070,PLAN!B:AA,3,0),"")</f>
        <v>1832355-A-C</v>
      </c>
      <c r="N1070" s="225">
        <f>IFERROR(VLOOKUP(A1070,PLAN!B:AA,2,0),"")</f>
        <v>12111081</v>
      </c>
      <c r="O1070" s="290" t="s">
        <v>1231</v>
      </c>
      <c r="P1070" s="257" t="s">
        <v>1232</v>
      </c>
      <c r="Q1070" s="337">
        <f t="shared" si="63"/>
        <v>10</v>
      </c>
      <c r="R1070" s="231" t="str">
        <f>IFERROR(VLOOKUP(P1070,[6]Sheet1!$F:$I,4,),"")</f>
        <v>P101</v>
      </c>
      <c r="S1070" s="232">
        <f>IFERROR(VLOOKUP(A1070,PLAN!B:AA,19,0),"")</f>
        <v>46240</v>
      </c>
      <c r="T1070" s="225" t="str">
        <f>IFERROR(VLOOKUP(A1070,PLAN!B:AA,20,0),"")</f>
        <v>M6</v>
      </c>
      <c r="U1070" s="233"/>
      <c r="V1070" s="165"/>
      <c r="W1070" s="234" t="str">
        <f>IFERROR(VLOOKUP(A1070,PLAN!B:AB,21,),"")</f>
        <v>F2</v>
      </c>
      <c r="X1070" s="164"/>
      <c r="Y1070" s="148" t="s">
        <v>4003</v>
      </c>
      <c r="Z1070" s="338">
        <f>VLOOKUP(Y1070,PLAN!B:AI,19,0)</f>
        <v>46240</v>
      </c>
    </row>
    <row r="1071" spans="1:26" s="163" customFormat="1" ht="33" hidden="1" customHeight="1">
      <c r="A1071" s="177" t="str">
        <f t="shared" si="60"/>
        <v>Aug18-23</v>
      </c>
      <c r="B1071" s="225">
        <f>IFERROR(VLOOKUP(A1071,PLAN!B:AA,5,0),"")</f>
        <v>11127820</v>
      </c>
      <c r="C1071" s="225" t="str">
        <f>IFERROR(VLOOKUP(A1071,PLAN!B:AA,6,0),"")</f>
        <v>2131618-B-A</v>
      </c>
      <c r="D1071" s="225" t="str">
        <f>IFERROR(VLOOKUP(A1071,PLAN!B:AA,7,0),"")</f>
        <v>WAIN-CKI-200 NO CE</v>
      </c>
      <c r="E1071" s="225" t="str">
        <f>IFERROR(VLOOKUP(A1071,PLAN!B:AA,4,0),"")</f>
        <v>1001933360</v>
      </c>
      <c r="F1071" s="226">
        <f>IFERROR(VLOOKUP(A1071,PLAN!B:AA,9,0),"")</f>
        <v>46252</v>
      </c>
      <c r="G1071" s="225" t="str">
        <f>IFERROR(VLOOKUP(A1071,PLAN!B:AA,10,0),"")</f>
        <v>0103586867</v>
      </c>
      <c r="H1071" s="225" t="str">
        <f>IFERROR(VLOOKUP(A1071,PLAN!B:AA,11,0),"")</f>
        <v>260731A23A</v>
      </c>
      <c r="I1071" s="225">
        <f>IFERROR(VLOOKUP(A1071,PLAN!B:AA,12,0),"")</f>
        <v>75</v>
      </c>
      <c r="J1071" s="225" t="str">
        <f>IFERROR(VLOOKUP(A1071,PLAN!B:AA,15,0),"")</f>
        <v>Oversea</v>
      </c>
      <c r="K1071" s="225">
        <f>IFERROR(VLOOKUP(A1071,PLAN!B:AA,23,0),"")</f>
        <v>0</v>
      </c>
      <c r="L1071" s="227">
        <f>IFERROR(VLOOKUP(A1071,PLAN!B:AA,24,0),"")</f>
        <v>0</v>
      </c>
      <c r="M1071" s="225" t="str">
        <f>IFERROR(VLOOKUP(A1071,PLAN!B:AA,3,0),"")</f>
        <v>1832339-A-C</v>
      </c>
      <c r="N1071" s="225">
        <f>IFERROR(VLOOKUP(A1071,PLAN!B:AA,2,0),"")</f>
        <v>12114364</v>
      </c>
      <c r="O1071" s="290" t="s">
        <v>3588</v>
      </c>
      <c r="P1071" s="257" t="s">
        <v>3589</v>
      </c>
      <c r="Q1071" s="154">
        <v>66</v>
      </c>
      <c r="R1071" s="231" t="str">
        <f>IFERROR(VLOOKUP(P1071,[6]Sheet1!$F:$I,4,),"")</f>
        <v/>
      </c>
      <c r="S1071" s="232">
        <f>IFERROR(VLOOKUP(A1071,PLAN!B:AA,19,0),"")</f>
        <v>46240</v>
      </c>
      <c r="T1071" s="225" t="str">
        <f>IFERROR(VLOOKUP(A1071,PLAN!B:AA,20,0),"")</f>
        <v>M6</v>
      </c>
      <c r="U1071" s="233"/>
      <c r="V1071" s="165"/>
      <c r="W1071" s="234" t="str">
        <f>IFERROR(VLOOKUP(A1071,PLAN!B:AB,21,),"")</f>
        <v>F2</v>
      </c>
      <c r="X1071" s="164"/>
      <c r="Y1071" s="148" t="s">
        <v>4004</v>
      </c>
      <c r="Z1071" s="338">
        <f>VLOOKUP(Y1071,PLAN!B:AI,19,0)</f>
        <v>46240</v>
      </c>
    </row>
    <row r="1072" spans="1:26" s="163" customFormat="1" ht="33" hidden="1" customHeight="1">
      <c r="A1072" s="177">
        <f t="shared" si="60"/>
        <v>0</v>
      </c>
      <c r="B1072" s="225" t="str">
        <f>IFERROR(VLOOKUP(A1072,PLAN!B:AA,5,0),"")</f>
        <v/>
      </c>
      <c r="C1072" s="225" t="str">
        <f>IFERROR(VLOOKUP(A1072,PLAN!B:AA,6,0),"")</f>
        <v/>
      </c>
      <c r="D1072" s="225" t="str">
        <f>IFERROR(VLOOKUP(A1072,PLAN!B:AA,7,0),"")</f>
        <v/>
      </c>
      <c r="E1072" s="225" t="str">
        <f>IFERROR(VLOOKUP(A1072,PLAN!B:AA,4,0),"")</f>
        <v/>
      </c>
      <c r="F1072" s="226" t="str">
        <f>IFERROR(VLOOKUP(A1072,PLAN!B:AA,9,0),"")</f>
        <v/>
      </c>
      <c r="G1072" s="225" t="str">
        <f>IFERROR(VLOOKUP(A1072,PLAN!B:AA,10,0),"")</f>
        <v/>
      </c>
      <c r="H1072" s="225" t="str">
        <f>IFERROR(VLOOKUP(A1072,PLAN!B:AA,11,0),"")</f>
        <v/>
      </c>
      <c r="I1072" s="225" t="str">
        <f>IFERROR(VLOOKUP(A1072,PLAN!B:AA,12,0),"")</f>
        <v/>
      </c>
      <c r="J1072" s="225" t="str">
        <f>IFERROR(VLOOKUP(A1072,PLAN!B:AA,15,0),"")</f>
        <v/>
      </c>
      <c r="K1072" s="225" t="str">
        <f>IFERROR(VLOOKUP(A1072,PLAN!B:AA,23,0),"")</f>
        <v/>
      </c>
      <c r="L1072" s="227" t="str">
        <f>IFERROR(VLOOKUP(A1072,PLAN!B:AA,24,0),"")</f>
        <v/>
      </c>
      <c r="M1072" s="225" t="str">
        <f>IFERROR(VLOOKUP(A1072,PLAN!B:AA,3,0),"")</f>
        <v/>
      </c>
      <c r="N1072" s="225" t="str">
        <f>IFERROR(VLOOKUP(A1072,PLAN!B:AA,2,0),"")</f>
        <v/>
      </c>
      <c r="O1072" s="290" t="s">
        <v>4070</v>
      </c>
      <c r="P1072" s="337" t="s">
        <v>4071</v>
      </c>
      <c r="Q1072" s="154">
        <f>I1071-Q1071</f>
        <v>9</v>
      </c>
      <c r="R1072" s="231" t="str">
        <f>IFERROR(VLOOKUP(P1072,[6]Sheet1!$F:$I,4,),"")</f>
        <v/>
      </c>
      <c r="S1072" s="232" t="str">
        <f>IFERROR(VLOOKUP(A1072,PLAN!B:AA,19,0),"")</f>
        <v/>
      </c>
      <c r="T1072" s="225" t="str">
        <f>IFERROR(VLOOKUP(A1072,PLAN!B:AA,20,0),"")</f>
        <v/>
      </c>
      <c r="U1072" s="233"/>
      <c r="V1072" s="165"/>
      <c r="W1072" s="234" t="s">
        <v>45</v>
      </c>
      <c r="X1072" s="164"/>
      <c r="Y1072" s="148"/>
      <c r="Z1072" s="338">
        <v>46240</v>
      </c>
    </row>
    <row r="1073" spans="1:26" s="163" customFormat="1" ht="33" hidden="1" customHeight="1">
      <c r="A1073" s="177" t="str">
        <f t="shared" si="60"/>
        <v>Aug18-24</v>
      </c>
      <c r="B1073" s="225">
        <f>IFERROR(VLOOKUP(A1073,PLAN!B:AA,5,0),"")</f>
        <v>11127822</v>
      </c>
      <c r="C1073" s="225" t="str">
        <f>IFERROR(VLOOKUP(A1073,PLAN!B:AA,6,0),"")</f>
        <v>2131620-B-A</v>
      </c>
      <c r="D1073" s="225" t="str">
        <f>IFERROR(VLOOKUP(A1073,PLAN!B:AA,7,0),"")</f>
        <v>WAIN-CKI-10-200 NO CE</v>
      </c>
      <c r="E1073" s="225" t="str">
        <f>IFERROR(VLOOKUP(A1073,PLAN!B:AA,4,0),"")</f>
        <v>1001933361</v>
      </c>
      <c r="F1073" s="226">
        <f>IFERROR(VLOOKUP(A1073,PLAN!B:AA,9,0),"")</f>
        <v>46252</v>
      </c>
      <c r="G1073" s="225" t="str">
        <f>IFERROR(VLOOKUP(A1073,PLAN!B:AA,10,0),"")</f>
        <v>0103586868</v>
      </c>
      <c r="H1073" s="225" t="str">
        <f>IFERROR(VLOOKUP(A1073,PLAN!B:AA,11,0),"")</f>
        <v>260731A24A</v>
      </c>
      <c r="I1073" s="225">
        <f>IFERROR(VLOOKUP(A1073,PLAN!B:AA,12,0),"")</f>
        <v>15</v>
      </c>
      <c r="J1073" s="225" t="str">
        <f>IFERROR(VLOOKUP(A1073,PLAN!B:AA,15,0),"")</f>
        <v>Oversea</v>
      </c>
      <c r="K1073" s="225">
        <f>IFERROR(VLOOKUP(A1073,PLAN!B:AA,23,0),"")</f>
        <v>0</v>
      </c>
      <c r="L1073" s="227">
        <f>IFERROR(VLOOKUP(A1073,PLAN!B:AA,24,0),"")</f>
        <v>0</v>
      </c>
      <c r="M1073" s="225" t="str">
        <f>IFERROR(VLOOKUP(A1073,PLAN!B:AA,3,0),"")</f>
        <v>1832343-A-C</v>
      </c>
      <c r="N1073" s="225">
        <f>IFERROR(VLOOKUP(A1073,PLAN!B:AA,2,0),"")</f>
        <v>12114368</v>
      </c>
      <c r="O1073" s="290" t="s">
        <v>3841</v>
      </c>
      <c r="P1073" s="337" t="s">
        <v>3842</v>
      </c>
      <c r="Q1073" s="337">
        <f t="shared" si="63"/>
        <v>15</v>
      </c>
      <c r="R1073" s="231" t="str">
        <f>IFERROR(VLOOKUP(P1073,[6]Sheet1!$F:$I,4,),"")</f>
        <v/>
      </c>
      <c r="S1073" s="232">
        <f>IFERROR(VLOOKUP(A1073,PLAN!B:AA,19,0),"")</f>
        <v>46240</v>
      </c>
      <c r="T1073" s="225" t="str">
        <f>IFERROR(VLOOKUP(A1073,PLAN!B:AA,20,0),"")</f>
        <v>M6</v>
      </c>
      <c r="U1073" s="233"/>
      <c r="V1073" s="165"/>
      <c r="W1073" s="234" t="str">
        <f>IFERROR(VLOOKUP(A1073,PLAN!B:AB,21,),"")</f>
        <v>F2</v>
      </c>
      <c r="X1073" s="164"/>
      <c r="Y1073" s="148" t="s">
        <v>4005</v>
      </c>
      <c r="Z1073" s="338">
        <f>VLOOKUP(Y1073,PLAN!B:AI,19,0)</f>
        <v>46240</v>
      </c>
    </row>
    <row r="1074" spans="1:26" s="163" customFormat="1" ht="33" hidden="1" customHeight="1">
      <c r="A1074" s="177" t="str">
        <f t="shared" si="60"/>
        <v>Aug18-25</v>
      </c>
      <c r="B1074" s="225">
        <f>IFERROR(VLOOKUP(A1074,PLAN!B:AA,5,0),"")</f>
        <v>11127824</v>
      </c>
      <c r="C1074" s="225" t="str">
        <f>IFERROR(VLOOKUP(A1074,PLAN!B:AA,6,0),"")</f>
        <v>2131622-B-A</v>
      </c>
      <c r="D1074" s="225" t="str">
        <f>IFERROR(VLOOKUP(A1074,PLAN!B:AA,7,0),"")</f>
        <v>WAIN-CKI-008-200 NO CE</v>
      </c>
      <c r="E1074" s="225" t="str">
        <f>IFERROR(VLOOKUP(A1074,PLAN!B:AA,4,0),"")</f>
        <v>1001933362</v>
      </c>
      <c r="F1074" s="226">
        <f>IFERROR(VLOOKUP(A1074,PLAN!B:AA,9,0),"")</f>
        <v>46252</v>
      </c>
      <c r="G1074" s="225" t="str">
        <f>IFERROR(VLOOKUP(A1074,PLAN!B:AA,10,0),"")</f>
        <v>0103586869</v>
      </c>
      <c r="H1074" s="225" t="str">
        <f>IFERROR(VLOOKUP(A1074,PLAN!B:AA,11,0),"")</f>
        <v>260731A25A</v>
      </c>
      <c r="I1074" s="225">
        <f>IFERROR(VLOOKUP(A1074,PLAN!B:AA,12,0),"")</f>
        <v>85</v>
      </c>
      <c r="J1074" s="225" t="str">
        <f>IFERROR(VLOOKUP(A1074,PLAN!B:AA,15,0),"")</f>
        <v>Oversea</v>
      </c>
      <c r="K1074" s="225">
        <f>IFERROR(VLOOKUP(A1074,PLAN!B:AA,23,0),"")</f>
        <v>0</v>
      </c>
      <c r="L1074" s="227">
        <f>IFERROR(VLOOKUP(A1074,PLAN!B:AA,24,0),"")</f>
        <v>0</v>
      </c>
      <c r="M1074" s="225" t="str">
        <f>IFERROR(VLOOKUP(A1074,PLAN!B:AA,3,0),"")</f>
        <v>1832345-A-C</v>
      </c>
      <c r="N1074" s="225">
        <f>IFERROR(VLOOKUP(A1074,PLAN!B:AA,2,0),"")</f>
        <v>12114370</v>
      </c>
      <c r="O1074" s="290" t="s">
        <v>3843</v>
      </c>
      <c r="P1074" s="337" t="s">
        <v>3844</v>
      </c>
      <c r="Q1074" s="337">
        <f t="shared" si="63"/>
        <v>85</v>
      </c>
      <c r="R1074" s="231" t="str">
        <f>IFERROR(VLOOKUP(P1074,[6]Sheet1!$F:$I,4,),"")</f>
        <v/>
      </c>
      <c r="S1074" s="232">
        <f>IFERROR(VLOOKUP(A1074,PLAN!B:AA,19,0),"")</f>
        <v>46240</v>
      </c>
      <c r="T1074" s="225" t="str">
        <f>IFERROR(VLOOKUP(A1074,PLAN!B:AA,20,0),"")</f>
        <v>M6</v>
      </c>
      <c r="U1074" s="233"/>
      <c r="V1074" s="165"/>
      <c r="W1074" s="234" t="str">
        <f>IFERROR(VLOOKUP(A1074,PLAN!B:AB,21,),"")</f>
        <v>F2</v>
      </c>
      <c r="X1074" s="164"/>
      <c r="Y1074" s="148" t="s">
        <v>4006</v>
      </c>
      <c r="Z1074" s="338">
        <f>VLOOKUP(Y1074,PLAN!B:AI,19,0)</f>
        <v>46240</v>
      </c>
    </row>
    <row r="1075" spans="1:26" s="163" customFormat="1" ht="33" hidden="1" customHeight="1">
      <c r="A1075" s="177" t="str">
        <f t="shared" si="60"/>
        <v>Aug18-26</v>
      </c>
      <c r="B1075" s="225">
        <f>IFERROR(VLOOKUP(A1075,PLAN!B:AA,5,0),"")</f>
        <v>11131246</v>
      </c>
      <c r="C1075" s="225" t="str">
        <f>IFERROR(VLOOKUP(A1075,PLAN!B:AA,6,0),"")</f>
        <v>2331231-A-A</v>
      </c>
      <c r="D1075" s="225" t="str">
        <f>IFERROR(VLOOKUP(A1075,PLAN!B:AA,7,0),"")</f>
        <v>WAMS-180-1645 NOCE</v>
      </c>
      <c r="E1075" s="225" t="str">
        <f>IFERROR(VLOOKUP(A1075,PLAN!B:AA,4,0),"")</f>
        <v>1001933363</v>
      </c>
      <c r="F1075" s="226">
        <f>IFERROR(VLOOKUP(A1075,PLAN!B:AA,9,0),"")</f>
        <v>46252</v>
      </c>
      <c r="G1075" s="225" t="str">
        <f>IFERROR(VLOOKUP(A1075,PLAN!B:AA,10,0),"")</f>
        <v>0103586870</v>
      </c>
      <c r="H1075" s="225" t="str">
        <f>IFERROR(VLOOKUP(A1075,PLAN!B:AA,11,0),"")</f>
        <v>260731A26A</v>
      </c>
      <c r="I1075" s="225">
        <f>IFERROR(VLOOKUP(A1075,PLAN!B:AA,12,0),"")</f>
        <v>36</v>
      </c>
      <c r="J1075" s="225" t="str">
        <f>IFERROR(VLOOKUP(A1075,PLAN!B:AA,15,0),"")</f>
        <v>Oversea</v>
      </c>
      <c r="K1075" s="225">
        <f>IFERROR(VLOOKUP(A1075,PLAN!B:AA,23,0),"")</f>
        <v>0</v>
      </c>
      <c r="L1075" s="227">
        <f>IFERROR(VLOOKUP(A1075,PLAN!B:AA,24,0),"")</f>
        <v>0</v>
      </c>
      <c r="M1075" s="225" t="str">
        <f>IFERROR(VLOOKUP(A1075,PLAN!B:AA,3,0),"")</f>
        <v>1832353-A-C</v>
      </c>
      <c r="N1075" s="225">
        <f>IFERROR(VLOOKUP(A1075,PLAN!B:AA,2,0),"")</f>
        <v>12111079</v>
      </c>
      <c r="O1075" s="290" t="s">
        <v>3592</v>
      </c>
      <c r="P1075" s="337" t="s">
        <v>3593</v>
      </c>
      <c r="Q1075" s="337">
        <f t="shared" si="63"/>
        <v>36</v>
      </c>
      <c r="R1075" s="231" t="str">
        <f>IFERROR(VLOOKUP(P1075,[6]Sheet1!$F:$I,4,),"")</f>
        <v/>
      </c>
      <c r="S1075" s="232">
        <f>IFERROR(VLOOKUP(A1075,PLAN!B:AA,19,0),"")</f>
        <v>46240</v>
      </c>
      <c r="T1075" s="225" t="str">
        <f>IFERROR(VLOOKUP(A1075,PLAN!B:AA,20,0),"")</f>
        <v>M6</v>
      </c>
      <c r="U1075" s="233"/>
      <c r="V1075" s="165"/>
      <c r="W1075" s="234" t="str">
        <f>IFERROR(VLOOKUP(A1075,PLAN!B:AB,21,),"")</f>
        <v>F2</v>
      </c>
      <c r="X1075" s="164"/>
      <c r="Y1075" s="148" t="s">
        <v>4007</v>
      </c>
      <c r="Z1075" s="338">
        <f>VLOOKUP(Y1075,PLAN!B:AI,19,0)</f>
        <v>46240</v>
      </c>
    </row>
    <row r="1076" spans="1:26" s="163" customFormat="1" ht="33" hidden="1" customHeight="1">
      <c r="A1076" s="177" t="str">
        <f t="shared" si="60"/>
        <v>Aug18-27</v>
      </c>
      <c r="B1076" s="225">
        <f>IFERROR(VLOOKUP(A1076,PLAN!B:AA,5,0),"")</f>
        <v>11131252</v>
      </c>
      <c r="C1076" s="225" t="str">
        <f>IFERROR(VLOOKUP(A1076,PLAN!B:AA,6,0),"")</f>
        <v>2331237-A-A</v>
      </c>
      <c r="D1076" s="225" t="str">
        <f>IFERROR(VLOOKUP(A1076,PLAN!B:AA,7,0),"")</f>
        <v>WAMS-180-16WA NOCE</v>
      </c>
      <c r="E1076" s="225" t="str">
        <f>IFERROR(VLOOKUP(A1076,PLAN!B:AA,4,0),"")</f>
        <v>1001933364</v>
      </c>
      <c r="F1076" s="226">
        <f>IFERROR(VLOOKUP(A1076,PLAN!B:AA,9,0),"")</f>
        <v>46252</v>
      </c>
      <c r="G1076" s="225" t="str">
        <f>IFERROR(VLOOKUP(A1076,PLAN!B:AA,10,0),"")</f>
        <v>0103586871</v>
      </c>
      <c r="H1076" s="225" t="str">
        <f>IFERROR(VLOOKUP(A1076,PLAN!B:AA,11,0),"")</f>
        <v>260731A27A</v>
      </c>
      <c r="I1076" s="225">
        <f>IFERROR(VLOOKUP(A1076,PLAN!B:AA,12,0),"")</f>
        <v>36</v>
      </c>
      <c r="J1076" s="225" t="str">
        <f>IFERROR(VLOOKUP(A1076,PLAN!B:AA,15,0),"")</f>
        <v>Oversea</v>
      </c>
      <c r="K1076" s="225">
        <f>IFERROR(VLOOKUP(A1076,PLAN!B:AA,23,0),"")</f>
        <v>0</v>
      </c>
      <c r="L1076" s="227">
        <f>IFERROR(VLOOKUP(A1076,PLAN!B:AA,24,0),"")</f>
        <v>0</v>
      </c>
      <c r="M1076" s="225" t="str">
        <f>IFERROR(VLOOKUP(A1076,PLAN!B:AA,3,0),"")</f>
        <v>1832357-A-C</v>
      </c>
      <c r="N1076" s="225">
        <f>IFERROR(VLOOKUP(A1076,PLAN!B:AA,2,0),"")</f>
        <v>12111083</v>
      </c>
      <c r="O1076" s="290" t="s">
        <v>3316</v>
      </c>
      <c r="P1076" s="257" t="s">
        <v>3317</v>
      </c>
      <c r="Q1076" s="337">
        <f t="shared" si="63"/>
        <v>36</v>
      </c>
      <c r="R1076" s="231" t="str">
        <f>IFERROR(VLOOKUP(P1076,[6]Sheet1!$F:$I,4,),"")</f>
        <v/>
      </c>
      <c r="S1076" s="232">
        <f>IFERROR(VLOOKUP(A1076,PLAN!B:AA,19,0),"")</f>
        <v>46240</v>
      </c>
      <c r="T1076" s="225" t="str">
        <f>IFERROR(VLOOKUP(A1076,PLAN!B:AA,20,0),"")</f>
        <v>M6</v>
      </c>
      <c r="U1076" s="233"/>
      <c r="V1076" s="165"/>
      <c r="W1076" s="234" t="str">
        <f>IFERROR(VLOOKUP(A1076,PLAN!B:AB,21,),"")</f>
        <v>F2</v>
      </c>
      <c r="X1076" s="164"/>
      <c r="Y1076" s="148" t="s">
        <v>4008</v>
      </c>
      <c r="Z1076" s="338">
        <f>VLOOKUP(Y1076,PLAN!B:AI,19,0)</f>
        <v>46240</v>
      </c>
    </row>
    <row r="1077" spans="1:26" s="163" customFormat="1" ht="33" hidden="1" customHeight="1">
      <c r="A1077" s="177" t="str">
        <f t="shared" si="60"/>
        <v>Aug18-28</v>
      </c>
      <c r="B1077" s="225">
        <f>IFERROR(VLOOKUP(A1077,PLAN!B:AA,5,0),"")</f>
        <v>11134334</v>
      </c>
      <c r="C1077" s="225" t="str">
        <f>IFERROR(VLOOKUP(A1077,PLAN!B:AA,6,0),"")</f>
        <v>2331159-A-A</v>
      </c>
      <c r="D1077" s="225" t="str">
        <f>IFERROR(VLOOKUP(A1077,PLAN!B:AA,7,0),"")</f>
        <v>WAIN-CKI-10-200 CE4</v>
      </c>
      <c r="E1077" s="225" t="str">
        <f>IFERROR(VLOOKUP(A1077,PLAN!B:AA,4,0),"")</f>
        <v>1001933365</v>
      </c>
      <c r="F1077" s="226">
        <f>IFERROR(VLOOKUP(A1077,PLAN!B:AA,9,0),"")</f>
        <v>46252</v>
      </c>
      <c r="G1077" s="225" t="str">
        <f>IFERROR(VLOOKUP(A1077,PLAN!B:AA,10,0),"")</f>
        <v>0103586872</v>
      </c>
      <c r="H1077" s="225" t="str">
        <f>IFERROR(VLOOKUP(A1077,PLAN!B:AA,11,0),"")</f>
        <v>260731A28A</v>
      </c>
      <c r="I1077" s="225">
        <f>IFERROR(VLOOKUP(A1077,PLAN!B:AA,12,0),"")</f>
        <v>15</v>
      </c>
      <c r="J1077" s="225" t="str">
        <f>IFERROR(VLOOKUP(A1077,PLAN!B:AA,15,0),"")</f>
        <v>Oversea</v>
      </c>
      <c r="K1077" s="225">
        <f>IFERROR(VLOOKUP(A1077,PLAN!B:AA,23,0),"")</f>
        <v>0</v>
      </c>
      <c r="L1077" s="227">
        <f>IFERROR(VLOOKUP(A1077,PLAN!B:AA,24,0),"")</f>
        <v>0</v>
      </c>
      <c r="M1077" s="225" t="str">
        <f>IFERROR(VLOOKUP(A1077,PLAN!B:AA,3,0),"")</f>
        <v>1832343-A-C</v>
      </c>
      <c r="N1077" s="225">
        <f>IFERROR(VLOOKUP(A1077,PLAN!B:AA,2,0),"")</f>
        <v>12114368</v>
      </c>
      <c r="O1077" s="290" t="s">
        <v>3841</v>
      </c>
      <c r="P1077" s="337" t="s">
        <v>3842</v>
      </c>
      <c r="Q1077" s="337">
        <f t="shared" si="63"/>
        <v>15</v>
      </c>
      <c r="R1077" s="231" t="str">
        <f>IFERROR(VLOOKUP(P1077,[6]Sheet1!$F:$I,4,),"")</f>
        <v/>
      </c>
      <c r="S1077" s="232">
        <f>IFERROR(VLOOKUP(A1077,PLAN!B:AA,19,0),"")</f>
        <v>46240</v>
      </c>
      <c r="T1077" s="225" t="str">
        <f>IFERROR(VLOOKUP(A1077,PLAN!B:AA,20,0),"")</f>
        <v>M6</v>
      </c>
      <c r="U1077" s="233"/>
      <c r="V1077" s="165"/>
      <c r="W1077" s="234" t="str">
        <f>IFERROR(VLOOKUP(A1077,PLAN!B:AB,21,),"")</f>
        <v>F2</v>
      </c>
      <c r="X1077" s="164"/>
      <c r="Y1077" s="148" t="s">
        <v>4009</v>
      </c>
      <c r="Z1077" s="338">
        <f>VLOOKUP(Y1077,PLAN!B:AI,19,0)</f>
        <v>46240</v>
      </c>
    </row>
    <row r="1078" spans="1:26" s="163" customFormat="1" ht="33" hidden="1" customHeight="1">
      <c r="A1078" s="177" t="str">
        <f t="shared" si="60"/>
        <v>Aug18-29</v>
      </c>
      <c r="B1078" s="225">
        <f>IFERROR(VLOOKUP(A1078,PLAN!B:AA,5,0),"")</f>
        <v>11134335</v>
      </c>
      <c r="C1078" s="225" t="str">
        <f>IFERROR(VLOOKUP(A1078,PLAN!B:AA,6,0),"")</f>
        <v>2331161-A-A</v>
      </c>
      <c r="D1078" s="225" t="str">
        <f>IFERROR(VLOOKUP(A1078,PLAN!B:AA,7,0),"")</f>
        <v>WAIN-CKI-008-200 CE3</v>
      </c>
      <c r="E1078" s="225" t="str">
        <f>IFERROR(VLOOKUP(A1078,PLAN!B:AA,4,0),"")</f>
        <v>1001933366</v>
      </c>
      <c r="F1078" s="226">
        <f>IFERROR(VLOOKUP(A1078,PLAN!B:AA,9,0),"")</f>
        <v>46252</v>
      </c>
      <c r="G1078" s="225" t="str">
        <f>IFERROR(VLOOKUP(A1078,PLAN!B:AA,10,0),"")</f>
        <v>0103586873</v>
      </c>
      <c r="H1078" s="225" t="str">
        <f>IFERROR(VLOOKUP(A1078,PLAN!B:AA,11,0),"")</f>
        <v>260731A29A</v>
      </c>
      <c r="I1078" s="225">
        <f>IFERROR(VLOOKUP(A1078,PLAN!B:AA,12,0),"")</f>
        <v>30</v>
      </c>
      <c r="J1078" s="225" t="str">
        <f>IFERROR(VLOOKUP(A1078,PLAN!B:AA,15,0),"")</f>
        <v>Oversea</v>
      </c>
      <c r="K1078" s="225">
        <f>IFERROR(VLOOKUP(A1078,PLAN!B:AA,23,0),"")</f>
        <v>0</v>
      </c>
      <c r="L1078" s="227">
        <f>IFERROR(VLOOKUP(A1078,PLAN!B:AA,24,0),"")</f>
        <v>0</v>
      </c>
      <c r="M1078" s="225" t="str">
        <f>IFERROR(VLOOKUP(A1078,PLAN!B:AA,3,0),"")</f>
        <v>1832345-A-C</v>
      </c>
      <c r="N1078" s="225">
        <f>IFERROR(VLOOKUP(A1078,PLAN!B:AA,2,0),"")</f>
        <v>12114370</v>
      </c>
      <c r="O1078" s="290" t="s">
        <v>3843</v>
      </c>
      <c r="P1078" s="337" t="s">
        <v>3844</v>
      </c>
      <c r="Q1078" s="337">
        <f t="shared" si="63"/>
        <v>30</v>
      </c>
      <c r="R1078" s="231" t="str">
        <f>IFERROR(VLOOKUP(P1078,[6]Sheet1!$F:$I,4,),"")</f>
        <v/>
      </c>
      <c r="S1078" s="232">
        <f>IFERROR(VLOOKUP(A1078,PLAN!B:AA,19,0),"")</f>
        <v>46240</v>
      </c>
      <c r="T1078" s="225" t="str">
        <f>IFERROR(VLOOKUP(A1078,PLAN!B:AA,20,0),"")</f>
        <v>M6</v>
      </c>
      <c r="U1078" s="233"/>
      <c r="V1078" s="165"/>
      <c r="W1078" s="234" t="str">
        <f>IFERROR(VLOOKUP(A1078,PLAN!B:AB,21,),"")</f>
        <v>F2</v>
      </c>
      <c r="X1078" s="164"/>
      <c r="Y1078" s="148" t="s">
        <v>4010</v>
      </c>
      <c r="Z1078" s="338">
        <f>VLOOKUP(Y1078,PLAN!B:AI,19,0)</f>
        <v>46240</v>
      </c>
    </row>
    <row r="1079" spans="1:26" s="163" customFormat="1" ht="33" hidden="1" customHeight="1">
      <c r="A1079" s="177" t="str">
        <f t="shared" si="60"/>
        <v>Aug18-30</v>
      </c>
      <c r="B1079" s="225">
        <f>IFERROR(VLOOKUP(A1079,PLAN!B:AA,5,0),"")</f>
        <v>11134337</v>
      </c>
      <c r="C1079" s="225" t="str">
        <f>IFERROR(VLOOKUP(A1079,PLAN!B:AA,6,0),"")</f>
        <v>2331163-A-A</v>
      </c>
      <c r="D1079" s="225" t="str">
        <f>IFERROR(VLOOKUP(A1079,PLAN!B:AA,7,0),"")</f>
        <v>WAIN-CKI-200-BS CE3</v>
      </c>
      <c r="E1079" s="225" t="str">
        <f>IFERROR(VLOOKUP(A1079,PLAN!B:AA,4,0),"")</f>
        <v>1001933367</v>
      </c>
      <c r="F1079" s="226">
        <f>IFERROR(VLOOKUP(A1079,PLAN!B:AA,9,0),"")</f>
        <v>46252</v>
      </c>
      <c r="G1079" s="225" t="str">
        <f>IFERROR(VLOOKUP(A1079,PLAN!B:AA,10,0),"")</f>
        <v>0103586874</v>
      </c>
      <c r="H1079" s="225" t="str">
        <f>IFERROR(VLOOKUP(A1079,PLAN!B:AA,11,0),"")</f>
        <v>260731A30A</v>
      </c>
      <c r="I1079" s="225">
        <f>IFERROR(VLOOKUP(A1079,PLAN!B:AA,12,0),"")</f>
        <v>10</v>
      </c>
      <c r="J1079" s="225" t="str">
        <f>IFERROR(VLOOKUP(A1079,PLAN!B:AA,15,0),"")</f>
        <v>Oversea</v>
      </c>
      <c r="K1079" s="225">
        <f>IFERROR(VLOOKUP(A1079,PLAN!B:AA,23,0),"")</f>
        <v>0</v>
      </c>
      <c r="L1079" s="227">
        <f>IFERROR(VLOOKUP(A1079,PLAN!B:AA,24,0),"")</f>
        <v>0</v>
      </c>
      <c r="M1079" s="225" t="str">
        <f>IFERROR(VLOOKUP(A1079,PLAN!B:AA,3,0),"")</f>
        <v>1832348-A-C</v>
      </c>
      <c r="N1079" s="225">
        <f>IFERROR(VLOOKUP(A1079,PLAN!B:AA,2,0),"")</f>
        <v>12114375</v>
      </c>
      <c r="O1079" s="290" t="s">
        <v>3636</v>
      </c>
      <c r="P1079" s="257" t="s">
        <v>3637</v>
      </c>
      <c r="Q1079" s="337">
        <f t="shared" si="63"/>
        <v>10</v>
      </c>
      <c r="R1079" s="231" t="str">
        <f>IFERROR(VLOOKUP(P1079,[6]Sheet1!$F:$I,4,),"")</f>
        <v/>
      </c>
      <c r="S1079" s="232">
        <f>IFERROR(VLOOKUP(A1079,PLAN!B:AA,19,0),"")</f>
        <v>46240</v>
      </c>
      <c r="T1079" s="225" t="str">
        <f>IFERROR(VLOOKUP(A1079,PLAN!B:AA,20,0),"")</f>
        <v>M6</v>
      </c>
      <c r="U1079" s="233"/>
      <c r="V1079" s="165"/>
      <c r="W1079" s="234" t="str">
        <f>IFERROR(VLOOKUP(A1079,PLAN!B:AB,21,),"")</f>
        <v>F2</v>
      </c>
      <c r="X1079" s="164"/>
      <c r="Y1079" s="148" t="s">
        <v>4011</v>
      </c>
      <c r="Z1079" s="338">
        <f>VLOOKUP(Y1079,PLAN!B:AI,19,0)</f>
        <v>46240</v>
      </c>
    </row>
    <row r="1080" spans="1:26" s="163" customFormat="1" ht="33" hidden="1" customHeight="1">
      <c r="A1080" s="177" t="str">
        <f t="shared" si="60"/>
        <v>Aug18-31</v>
      </c>
      <c r="B1080" s="225">
        <f>IFERROR(VLOOKUP(A1080,PLAN!B:AA,5,0),"")</f>
        <v>11126800</v>
      </c>
      <c r="C1080" s="225" t="str">
        <f>IFERROR(VLOOKUP(A1080,PLAN!B:AA,6,0),"")</f>
        <v>2131662-D-AK</v>
      </c>
      <c r="D1080" s="225" t="str">
        <f>IFERROR(VLOOKUP(A1080,PLAN!B:AA,7,0),"")</f>
        <v>AGH143090 Q NOCE</v>
      </c>
      <c r="E1080" s="225" t="str">
        <f>IFERROR(VLOOKUP(A1080,PLAN!B:AA,4,0),"")</f>
        <v>1001933913</v>
      </c>
      <c r="F1080" s="226">
        <f>IFERROR(VLOOKUP(A1080,PLAN!B:AA,9,0),"")</f>
        <v>46252</v>
      </c>
      <c r="G1080" s="225" t="str">
        <f>IFERROR(VLOOKUP(A1080,PLAN!B:AA,10,0),"")</f>
        <v>0103587696</v>
      </c>
      <c r="H1080" s="225" t="str">
        <f>IFERROR(VLOOKUP(A1080,PLAN!B:AA,11,0),"")</f>
        <v>260731A31A</v>
      </c>
      <c r="I1080" s="225">
        <f>IFERROR(VLOOKUP(A1080,PLAN!B:AA,12,0),"")</f>
        <v>5</v>
      </c>
      <c r="J1080" s="225" t="str">
        <f>IFERROR(VLOOKUP(A1080,PLAN!B:AA,15,0),"")</f>
        <v>Oversea</v>
      </c>
      <c r="K1080" s="225">
        <f>IFERROR(VLOOKUP(A1080,PLAN!B:AA,23,0),"")</f>
        <v>0</v>
      </c>
      <c r="L1080" s="227">
        <f>IFERROR(VLOOKUP(A1080,PLAN!B:AA,24,0),"")</f>
        <v>0</v>
      </c>
      <c r="M1080" s="225" t="str">
        <f>IFERROR(VLOOKUP(A1080,PLAN!B:AA,3,0),"")</f>
        <v>1832231-A-CK</v>
      </c>
      <c r="N1080" s="225">
        <f>IFERROR(VLOOKUP(A1080,PLAN!B:AA,2,0),"")</f>
        <v>12111395</v>
      </c>
      <c r="O1080" s="290" t="s">
        <v>609</v>
      </c>
      <c r="P1080" s="259" t="s">
        <v>610</v>
      </c>
      <c r="Q1080" s="337">
        <f t="shared" si="63"/>
        <v>5</v>
      </c>
      <c r="R1080" s="231" t="str">
        <f>IFERROR(VLOOKUP(P1080,[6]Sheet1!$F:$I,4,),"")</f>
        <v>D10</v>
      </c>
      <c r="S1080" s="232">
        <f>IFERROR(VLOOKUP(A1080,PLAN!B:AA,19,0),"")</f>
        <v>46240</v>
      </c>
      <c r="T1080" s="225" t="str">
        <f>IFERROR(VLOOKUP(A1080,PLAN!B:AA,20,0),"")</f>
        <v>M6</v>
      </c>
      <c r="U1080" s="233"/>
      <c r="V1080" s="165"/>
      <c r="W1080" s="234" t="str">
        <f>IFERROR(VLOOKUP(A1080,PLAN!B:AB,21,),"")</f>
        <v>F2</v>
      </c>
      <c r="X1080" s="164"/>
      <c r="Y1080" s="148" t="s">
        <v>4125</v>
      </c>
      <c r="Z1080" s="338">
        <f>VLOOKUP(Y1080,PLAN!B:AI,19,0)</f>
        <v>46240</v>
      </c>
    </row>
    <row r="1081" spans="1:26" s="163" customFormat="1" ht="33" hidden="1" customHeight="1">
      <c r="A1081" s="177" t="str">
        <f t="shared" si="60"/>
        <v>Aug18-32</v>
      </c>
      <c r="B1081" s="225">
        <f>IFERROR(VLOOKUP(A1081,PLAN!B:AA,5,0),"")</f>
        <v>11126839</v>
      </c>
      <c r="C1081" s="225" t="str">
        <f>IFERROR(VLOOKUP(A1081,PLAN!B:AA,6,0),"")</f>
        <v>2131723-C-AK</v>
      </c>
      <c r="D1081" s="225" t="str">
        <f>IFERROR(VLOOKUP(A1081,PLAN!B:AA,7,0),"")</f>
        <v>APW14R005S NOCE</v>
      </c>
      <c r="E1081" s="225" t="str">
        <f>IFERROR(VLOOKUP(A1081,PLAN!B:AA,4,0),"")</f>
        <v>1001933914</v>
      </c>
      <c r="F1081" s="226">
        <f>IFERROR(VLOOKUP(A1081,PLAN!B:AA,9,0),"")</f>
        <v>46252</v>
      </c>
      <c r="G1081" s="225" t="str">
        <f>IFERROR(VLOOKUP(A1081,PLAN!B:AA,10,0),"")</f>
        <v>0103587697</v>
      </c>
      <c r="H1081" s="225" t="str">
        <f>IFERROR(VLOOKUP(A1081,PLAN!B:AA,11,0),"")</f>
        <v>260731A32A</v>
      </c>
      <c r="I1081" s="225">
        <f>IFERROR(VLOOKUP(A1081,PLAN!B:AA,12,0),"")</f>
        <v>22</v>
      </c>
      <c r="J1081" s="225" t="str">
        <f>IFERROR(VLOOKUP(A1081,PLAN!B:AA,15,0),"")</f>
        <v>Oversea</v>
      </c>
      <c r="K1081" s="225">
        <f>IFERROR(VLOOKUP(A1081,PLAN!B:AA,23,0),"")</f>
        <v>0</v>
      </c>
      <c r="L1081" s="227">
        <f>IFERROR(VLOOKUP(A1081,PLAN!B:AA,24,0),"")</f>
        <v>0</v>
      </c>
      <c r="M1081" s="225" t="str">
        <f>IFERROR(VLOOKUP(A1081,PLAN!B:AA,3,0),"")</f>
        <v>1832308-A-CK</v>
      </c>
      <c r="N1081" s="225">
        <f>IFERROR(VLOOKUP(A1081,PLAN!B:AA,2,0),"")</f>
        <v>12110581</v>
      </c>
      <c r="O1081" s="290" t="s">
        <v>1203</v>
      </c>
      <c r="P1081" s="337" t="s">
        <v>1204</v>
      </c>
      <c r="Q1081" s="337">
        <f t="shared" si="63"/>
        <v>22</v>
      </c>
      <c r="R1081" s="231" t="str">
        <f>IFERROR(VLOOKUP(P1081,[6]Sheet1!$F:$I,4,),"")</f>
        <v>E5</v>
      </c>
      <c r="S1081" s="232">
        <f>IFERROR(VLOOKUP(A1081,PLAN!B:AA,19,0),"")</f>
        <v>46240</v>
      </c>
      <c r="T1081" s="225" t="str">
        <f>IFERROR(VLOOKUP(A1081,PLAN!B:AA,20,0),"")</f>
        <v>M6</v>
      </c>
      <c r="U1081" s="233"/>
      <c r="V1081" s="165"/>
      <c r="W1081" s="234" t="str">
        <f>IFERROR(VLOOKUP(A1081,PLAN!B:AB,21,),"")</f>
        <v>F2</v>
      </c>
      <c r="X1081" s="164"/>
      <c r="Y1081" s="148" t="s">
        <v>4126</v>
      </c>
      <c r="Z1081" s="338">
        <f>VLOOKUP(Y1081,PLAN!B:AI,19,0)</f>
        <v>46240</v>
      </c>
    </row>
    <row r="1082" spans="1:26" s="163" customFormat="1" ht="33" hidden="1" customHeight="1">
      <c r="A1082" s="177" t="str">
        <f t="shared" si="60"/>
        <v>Aug18-33</v>
      </c>
      <c r="B1082" s="225">
        <f>IFERROR(VLOOKUP(A1082,PLAN!B:AA,5,0),"")</f>
        <v>11126890</v>
      </c>
      <c r="C1082" s="225" t="str">
        <f>IFERROR(VLOOKUP(A1082,PLAN!B:AA,6,0),"")</f>
        <v>2331263-A-AK</v>
      </c>
      <c r="D1082" s="225" t="str">
        <f>IFERROR(VLOOKUP(A1082,PLAN!B:AA,7,0),"")</f>
        <v>AG149001 NOCE</v>
      </c>
      <c r="E1082" s="225" t="str">
        <f>IFERROR(VLOOKUP(A1082,PLAN!B:AA,4,0),"")</f>
        <v>1001933915</v>
      </c>
      <c r="F1082" s="226">
        <f>IFERROR(VLOOKUP(A1082,PLAN!B:AA,9,0),"")</f>
        <v>46252</v>
      </c>
      <c r="G1082" s="225" t="str">
        <f>IFERROR(VLOOKUP(A1082,PLAN!B:AA,10,0),"")</f>
        <v>0103587698</v>
      </c>
      <c r="H1082" s="225" t="str">
        <f>IFERROR(VLOOKUP(A1082,PLAN!B:AA,11,0),"")</f>
        <v>260731A33A</v>
      </c>
      <c r="I1082" s="225">
        <f>IFERROR(VLOOKUP(A1082,PLAN!B:AA,12,0),"")</f>
        <v>55</v>
      </c>
      <c r="J1082" s="225" t="str">
        <f>IFERROR(VLOOKUP(A1082,PLAN!B:AA,15,0),"")</f>
        <v>Oversea</v>
      </c>
      <c r="K1082" s="225">
        <f>IFERROR(VLOOKUP(A1082,PLAN!B:AA,23,0),"")</f>
        <v>0</v>
      </c>
      <c r="L1082" s="227">
        <f>IFERROR(VLOOKUP(A1082,PLAN!B:AA,24,0),"")</f>
        <v>0</v>
      </c>
      <c r="M1082" s="225" t="str">
        <f>IFERROR(VLOOKUP(A1082,PLAN!B:AA,3,0),"")</f>
        <v>1832373-0-CK</v>
      </c>
      <c r="N1082" s="225">
        <f>IFERROR(VLOOKUP(A1082,PLAN!B:AA,2,0),"")</f>
        <v>12001365</v>
      </c>
      <c r="O1082" s="290" t="s">
        <v>3596</v>
      </c>
      <c r="P1082" s="337" t="s">
        <v>3597</v>
      </c>
      <c r="Q1082" s="337">
        <f t="shared" si="63"/>
        <v>55</v>
      </c>
      <c r="R1082" s="231" t="str">
        <f>IFERROR(VLOOKUP(P1082,[6]Sheet1!$F:$I,4,),"")</f>
        <v>C4</v>
      </c>
      <c r="S1082" s="232">
        <f>IFERROR(VLOOKUP(A1082,PLAN!B:AA,19,0),"")</f>
        <v>46240</v>
      </c>
      <c r="T1082" s="225" t="str">
        <f>IFERROR(VLOOKUP(A1082,PLAN!B:AA,20,0),"")</f>
        <v>M6</v>
      </c>
      <c r="U1082" s="233"/>
      <c r="V1082" s="165"/>
      <c r="W1082" s="234" t="str">
        <f>IFERROR(VLOOKUP(A1082,PLAN!B:AB,21,),"")</f>
        <v>F2</v>
      </c>
      <c r="X1082" s="164"/>
      <c r="Y1082" s="148" t="s">
        <v>4127</v>
      </c>
      <c r="Z1082" s="338">
        <f>VLOOKUP(Y1082,PLAN!B:AI,19,0)</f>
        <v>46240</v>
      </c>
    </row>
    <row r="1083" spans="1:26" s="163" customFormat="1" ht="33" hidden="1" customHeight="1">
      <c r="A1083" s="177" t="str">
        <f t="shared" si="60"/>
        <v>Aug18-34</v>
      </c>
      <c r="B1083" s="225">
        <f>IFERROR(VLOOKUP(A1083,PLAN!B:AA,5,0),"")</f>
        <v>11127219</v>
      </c>
      <c r="C1083" s="225" t="str">
        <f>IFERROR(VLOOKUP(A1083,PLAN!B:AA,6,0),"")</f>
        <v>2131627-B-A</v>
      </c>
      <c r="D1083" s="225" t="str">
        <f>IFERROR(VLOOKUP(A1083,PLAN!B:AA,7,0),"")</f>
        <v>WAIN-CKI-18-200-BS NO CE</v>
      </c>
      <c r="E1083" s="225" t="str">
        <f>IFERROR(VLOOKUP(A1083,PLAN!B:AA,4,0),"")</f>
        <v>1001933916</v>
      </c>
      <c r="F1083" s="226">
        <f>IFERROR(VLOOKUP(A1083,PLAN!B:AA,9,0),"")</f>
        <v>46252</v>
      </c>
      <c r="G1083" s="225" t="str">
        <f>IFERROR(VLOOKUP(A1083,PLAN!B:AA,10,0),"")</f>
        <v>0103587699</v>
      </c>
      <c r="H1083" s="225" t="str">
        <f>IFERROR(VLOOKUP(A1083,PLAN!B:AA,11,0),"")</f>
        <v>260731A34A</v>
      </c>
      <c r="I1083" s="225">
        <f>IFERROR(VLOOKUP(A1083,PLAN!B:AA,12,0),"")</f>
        <v>5</v>
      </c>
      <c r="J1083" s="225" t="str">
        <f>IFERROR(VLOOKUP(A1083,PLAN!B:AA,15,0),"")</f>
        <v>Oversea</v>
      </c>
      <c r="K1083" s="225">
        <f>IFERROR(VLOOKUP(A1083,PLAN!B:AA,23,0),"")</f>
        <v>0</v>
      </c>
      <c r="L1083" s="227">
        <f>IFERROR(VLOOKUP(A1083,PLAN!B:AA,24,0),"")</f>
        <v>0</v>
      </c>
      <c r="M1083" s="225" t="str">
        <f>IFERROR(VLOOKUP(A1083,PLAN!B:AA,3,0),"")</f>
        <v>1832176-A-C</v>
      </c>
      <c r="N1083" s="225">
        <f>IFERROR(VLOOKUP(A1083,PLAN!B:AA,2,0),"")</f>
        <v>12114378</v>
      </c>
      <c r="O1083" s="290" t="s">
        <v>2867</v>
      </c>
      <c r="P1083" s="337" t="s">
        <v>2868</v>
      </c>
      <c r="Q1083" s="337">
        <f t="shared" si="63"/>
        <v>5</v>
      </c>
      <c r="R1083" s="231" t="str">
        <f>IFERROR(VLOOKUP(P1083,[6]Sheet1!$F:$I,4,),"")</f>
        <v>D1</v>
      </c>
      <c r="S1083" s="232">
        <f>IFERROR(VLOOKUP(A1083,PLAN!B:AA,19,0),"")</f>
        <v>46240</v>
      </c>
      <c r="T1083" s="225" t="str">
        <f>IFERROR(VLOOKUP(A1083,PLAN!B:AA,20,0),"")</f>
        <v>M6</v>
      </c>
      <c r="U1083" s="233"/>
      <c r="V1083" s="165"/>
      <c r="W1083" s="234" t="str">
        <f>IFERROR(VLOOKUP(A1083,PLAN!B:AB,21,),"")</f>
        <v>F2</v>
      </c>
      <c r="X1083" s="164"/>
      <c r="Y1083" s="148" t="s">
        <v>4128</v>
      </c>
      <c r="Z1083" s="338">
        <f>VLOOKUP(Y1083,PLAN!B:AI,19,0)</f>
        <v>46240</v>
      </c>
    </row>
    <row r="1084" spans="1:26" s="163" customFormat="1" ht="33" hidden="1" customHeight="1">
      <c r="A1084" s="177" t="str">
        <f t="shared" si="60"/>
        <v>Aug18-35</v>
      </c>
      <c r="B1084" s="225">
        <f>IFERROR(VLOOKUP(A1084,PLAN!B:AA,5,0),"")</f>
        <v>11118084</v>
      </c>
      <c r="C1084" s="225" t="str">
        <f>IFERROR(VLOOKUP(A1084,PLAN!B:AA,6,0),"")</f>
        <v>2331074-A-A</v>
      </c>
      <c r="D1084" s="225" t="str">
        <f>IFERROR(VLOOKUP(A1084,PLAN!B:AA,7,0),"")</f>
        <v>WAMS-180-16WA CE3</v>
      </c>
      <c r="E1084" s="225" t="str">
        <f>IFERROR(VLOOKUP(A1084,PLAN!B:AA,4,0),"")</f>
        <v>1001933917</v>
      </c>
      <c r="F1084" s="226">
        <f>IFERROR(VLOOKUP(A1084,PLAN!B:AA,9,0),"")</f>
        <v>46252</v>
      </c>
      <c r="G1084" s="225" t="str">
        <f>IFERROR(VLOOKUP(A1084,PLAN!B:AA,10,0),"")</f>
        <v>0103587700</v>
      </c>
      <c r="H1084" s="225" t="str">
        <f>IFERROR(VLOOKUP(A1084,PLAN!B:AA,11,0),"")</f>
        <v>260731A35A</v>
      </c>
      <c r="I1084" s="225">
        <f>IFERROR(VLOOKUP(A1084,PLAN!B:AA,12,0),"")</f>
        <v>15</v>
      </c>
      <c r="J1084" s="225" t="str">
        <f>IFERROR(VLOOKUP(A1084,PLAN!B:AA,15,0),"")</f>
        <v>Oversea</v>
      </c>
      <c r="K1084" s="225">
        <f>IFERROR(VLOOKUP(A1084,PLAN!B:AA,23,0),"")</f>
        <v>0</v>
      </c>
      <c r="L1084" s="227">
        <f>IFERROR(VLOOKUP(A1084,PLAN!B:AA,24,0),"")</f>
        <v>0</v>
      </c>
      <c r="M1084" s="225" t="str">
        <f>IFERROR(VLOOKUP(A1084,PLAN!B:AA,3,0),"")</f>
        <v>1832357-A-C</v>
      </c>
      <c r="N1084" s="225">
        <f>IFERROR(VLOOKUP(A1084,PLAN!B:AA,2,0),"")</f>
        <v>12111083</v>
      </c>
      <c r="O1084" s="290" t="s">
        <v>3316</v>
      </c>
      <c r="P1084" s="257" t="s">
        <v>3317</v>
      </c>
      <c r="Q1084" s="337">
        <f t="shared" si="63"/>
        <v>15</v>
      </c>
      <c r="R1084" s="231" t="str">
        <f>IFERROR(VLOOKUP(P1084,[6]Sheet1!$F:$I,4,),"")</f>
        <v/>
      </c>
      <c r="S1084" s="232">
        <f>IFERROR(VLOOKUP(A1084,PLAN!B:AA,19,0),"")</f>
        <v>46240</v>
      </c>
      <c r="T1084" s="225" t="str">
        <f>IFERROR(VLOOKUP(A1084,PLAN!B:AA,20,0),"")</f>
        <v>M6</v>
      </c>
      <c r="U1084" s="233"/>
      <c r="V1084" s="165"/>
      <c r="W1084" s="234" t="str">
        <f>IFERROR(VLOOKUP(A1084,PLAN!B:AB,21,),"")</f>
        <v>F2</v>
      </c>
      <c r="X1084" s="164"/>
      <c r="Y1084" s="148" t="s">
        <v>4129</v>
      </c>
      <c r="Z1084" s="338">
        <f>VLOOKUP(Y1084,PLAN!B:AI,19,0)</f>
        <v>46240</v>
      </c>
    </row>
    <row r="1085" spans="1:26" s="163" customFormat="1" ht="33" hidden="1" customHeight="1">
      <c r="A1085" s="177" t="str">
        <f t="shared" si="60"/>
        <v>Aug18-36</v>
      </c>
      <c r="B1085" s="225">
        <f>IFERROR(VLOOKUP(A1085,PLAN!B:AA,5,0),"")</f>
        <v>11127221</v>
      </c>
      <c r="C1085" s="225" t="str">
        <f>IFERROR(VLOOKUP(A1085,PLAN!B:AA,6,0),"")</f>
        <v>2131629-B-A</v>
      </c>
      <c r="D1085" s="225" t="str">
        <f>IFERROR(VLOOKUP(A1085,PLAN!B:AA,7,0),"")</f>
        <v>AIN-CKI-18-200-SFT NO CE</v>
      </c>
      <c r="E1085" s="225" t="str">
        <f>IFERROR(VLOOKUP(A1085,PLAN!B:AA,4,0),"")</f>
        <v>1001933918</v>
      </c>
      <c r="F1085" s="226">
        <f>IFERROR(VLOOKUP(A1085,PLAN!B:AA,9,0),"")</f>
        <v>46252</v>
      </c>
      <c r="G1085" s="225" t="str">
        <f>IFERROR(VLOOKUP(A1085,PLAN!B:AA,10,0),"")</f>
        <v>0103587701</v>
      </c>
      <c r="H1085" s="225" t="str">
        <f>IFERROR(VLOOKUP(A1085,PLAN!B:AA,11,0),"")</f>
        <v>260731A36A</v>
      </c>
      <c r="I1085" s="225">
        <f>IFERROR(VLOOKUP(A1085,PLAN!B:AA,12,0),"")</f>
        <v>2</v>
      </c>
      <c r="J1085" s="225" t="str">
        <f>IFERROR(VLOOKUP(A1085,PLAN!B:AA,15,0),"")</f>
        <v>Oversea</v>
      </c>
      <c r="K1085" s="225">
        <f>IFERROR(VLOOKUP(A1085,PLAN!B:AA,23,0),"")</f>
        <v>0</v>
      </c>
      <c r="L1085" s="227">
        <f>IFERROR(VLOOKUP(A1085,PLAN!B:AA,24,0),"")</f>
        <v>0</v>
      </c>
      <c r="M1085" s="225" t="str">
        <f>IFERROR(VLOOKUP(A1085,PLAN!B:AA,3,0),"")</f>
        <v>1832376-A-C</v>
      </c>
      <c r="N1085" s="225">
        <f>IFERROR(VLOOKUP(A1085,PLAN!B:AA,2,0),"")</f>
        <v>12114379</v>
      </c>
      <c r="O1085" s="290" t="s">
        <v>3594</v>
      </c>
      <c r="P1085" s="337" t="s">
        <v>3595</v>
      </c>
      <c r="Q1085" s="337">
        <f t="shared" si="63"/>
        <v>2</v>
      </c>
      <c r="R1085" s="231" t="str">
        <f>IFERROR(VLOOKUP(P1085,[6]Sheet1!$F:$I,4,),"")</f>
        <v>C5</v>
      </c>
      <c r="S1085" s="232">
        <f>IFERROR(VLOOKUP(A1085,PLAN!B:AA,19,0),"")</f>
        <v>46240</v>
      </c>
      <c r="T1085" s="225" t="str">
        <f>IFERROR(VLOOKUP(A1085,PLAN!B:AA,20,0),"")</f>
        <v>M6</v>
      </c>
      <c r="U1085" s="233"/>
      <c r="V1085" s="165"/>
      <c r="W1085" s="234" t="str">
        <f>IFERROR(VLOOKUP(A1085,PLAN!B:AB,21,),"")</f>
        <v>F2</v>
      </c>
      <c r="X1085" s="164"/>
      <c r="Y1085" s="148" t="s">
        <v>4130</v>
      </c>
      <c r="Z1085" s="338">
        <f>VLOOKUP(Y1085,PLAN!B:AI,19,0)</f>
        <v>46240</v>
      </c>
    </row>
    <row r="1086" spans="1:26" s="163" customFormat="1" ht="33" hidden="1" customHeight="1">
      <c r="A1086" s="177" t="str">
        <f t="shared" si="60"/>
        <v>Aug18-37</v>
      </c>
      <c r="B1086" s="225">
        <f>IFERROR(VLOOKUP(A1086,PLAN!B:AA,5,0),"")</f>
        <v>11132203</v>
      </c>
      <c r="C1086" s="225" t="str">
        <f>IFERROR(VLOOKUP(A1086,PLAN!B:AA,6,0),"")</f>
        <v>2131630-B-A</v>
      </c>
      <c r="D1086" s="225" t="str">
        <f>IFERROR(VLOOKUP(A1086,PLAN!B:AA,7,0),"")</f>
        <v>AIN-CKX-10-200-R NO CE</v>
      </c>
      <c r="E1086" s="225" t="str">
        <f>IFERROR(VLOOKUP(A1086,PLAN!B:AA,4,0),"")</f>
        <v>1001933919</v>
      </c>
      <c r="F1086" s="226">
        <f>IFERROR(VLOOKUP(A1086,PLAN!B:AA,9,0),"")</f>
        <v>46252</v>
      </c>
      <c r="G1086" s="225" t="str">
        <f>IFERROR(VLOOKUP(A1086,PLAN!B:AA,10,0),"")</f>
        <v>0103587702</v>
      </c>
      <c r="H1086" s="225" t="str">
        <f>IFERROR(VLOOKUP(A1086,PLAN!B:AA,11,0),"")</f>
        <v>260731A37A</v>
      </c>
      <c r="I1086" s="225">
        <f>IFERROR(VLOOKUP(A1086,PLAN!B:AA,12,0),"")</f>
        <v>2</v>
      </c>
      <c r="J1086" s="225" t="str">
        <f>IFERROR(VLOOKUP(A1086,PLAN!B:AA,15,0),"")</f>
        <v>Oversea</v>
      </c>
      <c r="K1086" s="225">
        <f>IFERROR(VLOOKUP(A1086,PLAN!B:AA,23,0),"")</f>
        <v>0</v>
      </c>
      <c r="L1086" s="227">
        <f>IFERROR(VLOOKUP(A1086,PLAN!B:AA,24,0),"")</f>
        <v>0</v>
      </c>
      <c r="M1086" s="225" t="str">
        <f>IFERROR(VLOOKUP(A1086,PLAN!B:AA,3,0),"")</f>
        <v>1932434-A-C</v>
      </c>
      <c r="N1086" s="225">
        <f>IFERROR(VLOOKUP(A1086,PLAN!B:AA,2,0),"")</f>
        <v>12114380</v>
      </c>
      <c r="O1086" s="290" t="s">
        <v>2865</v>
      </c>
      <c r="P1086" s="257" t="s">
        <v>2866</v>
      </c>
      <c r="Q1086" s="337">
        <f t="shared" si="63"/>
        <v>2</v>
      </c>
      <c r="R1086" s="231" t="str">
        <f>IFERROR(VLOOKUP(P1086,[6]Sheet1!$F:$I,4,),"")</f>
        <v/>
      </c>
      <c r="S1086" s="232">
        <f>IFERROR(VLOOKUP(A1086,PLAN!B:AA,19,0),"")</f>
        <v>46240</v>
      </c>
      <c r="T1086" s="225" t="str">
        <f>IFERROR(VLOOKUP(A1086,PLAN!B:AA,20,0),"")</f>
        <v>M6</v>
      </c>
      <c r="U1086" s="233"/>
      <c r="V1086" s="165"/>
      <c r="W1086" s="234" t="str">
        <f>IFERROR(VLOOKUP(A1086,PLAN!B:AB,21,),"")</f>
        <v>F2</v>
      </c>
      <c r="X1086" s="164"/>
      <c r="Y1086" s="148" t="s">
        <v>4131</v>
      </c>
      <c r="Z1086" s="338">
        <f>VLOOKUP(Y1086,PLAN!B:AI,19,0)</f>
        <v>46240</v>
      </c>
    </row>
    <row r="1087" spans="1:26" s="163" customFormat="1" ht="33" hidden="1" customHeight="1">
      <c r="A1087" s="177" t="str">
        <f t="shared" si="60"/>
        <v>Aug18-38</v>
      </c>
      <c r="B1087" s="225">
        <f>IFERROR(VLOOKUP(A1087,PLAN!B:AA,5,0),"")</f>
        <v>11127220</v>
      </c>
      <c r="C1087" s="225" t="str">
        <f>IFERROR(VLOOKUP(A1087,PLAN!B:AA,6,0),"")</f>
        <v>2131628-B-A</v>
      </c>
      <c r="D1087" s="225" t="str">
        <f>IFERROR(VLOOKUP(A1087,PLAN!B:AA,7,0),"")</f>
        <v>AIN-CKI-200-B-SFT NO CE</v>
      </c>
      <c r="E1087" s="225" t="str">
        <f>IFERROR(VLOOKUP(A1087,PLAN!B:AA,4,0),"")</f>
        <v>1001933921</v>
      </c>
      <c r="F1087" s="226">
        <f>IFERROR(VLOOKUP(A1087,PLAN!B:AA,9,0),"")</f>
        <v>46252</v>
      </c>
      <c r="G1087" s="225" t="str">
        <f>IFERROR(VLOOKUP(A1087,PLAN!B:AA,10,0),"")</f>
        <v>0103587704</v>
      </c>
      <c r="H1087" s="225" t="str">
        <f>IFERROR(VLOOKUP(A1087,PLAN!B:AA,11,0),"")</f>
        <v>260731A38A</v>
      </c>
      <c r="I1087" s="225">
        <f>IFERROR(VLOOKUP(A1087,PLAN!B:AA,12,0),"")</f>
        <v>30</v>
      </c>
      <c r="J1087" s="225" t="str">
        <f>IFERROR(VLOOKUP(A1087,PLAN!B:AA,15,0),"")</f>
        <v>Oversea</v>
      </c>
      <c r="K1087" s="225">
        <f>IFERROR(VLOOKUP(A1087,PLAN!B:AA,23,0),"")</f>
        <v>0</v>
      </c>
      <c r="L1087" s="227">
        <f>IFERROR(VLOOKUP(A1087,PLAN!B:AA,24,0),"")</f>
        <v>0</v>
      </c>
      <c r="M1087" s="225" t="str">
        <f>IFERROR(VLOOKUP(A1087,PLAN!B:AA,3,0),"")</f>
        <v>1832350-A-C</v>
      </c>
      <c r="N1087" s="225">
        <f>IFERROR(VLOOKUP(A1087,PLAN!B:AA,2,0),"")</f>
        <v>12114377</v>
      </c>
      <c r="O1087" s="290" t="s">
        <v>3598</v>
      </c>
      <c r="P1087" s="257" t="s">
        <v>3599</v>
      </c>
      <c r="Q1087" s="154">
        <f>I1087</f>
        <v>30</v>
      </c>
      <c r="R1087" s="231" t="str">
        <f>IFERROR(VLOOKUP(P1087,[6]Sheet1!$F:$I,4,),"")</f>
        <v>N3-10</v>
      </c>
      <c r="S1087" s="232">
        <f>IFERROR(VLOOKUP(A1087,PLAN!B:AA,19,0),"")</f>
        <v>46240</v>
      </c>
      <c r="T1087" s="225" t="str">
        <f>IFERROR(VLOOKUP(A1087,PLAN!B:AA,20,0),"")</f>
        <v>M6</v>
      </c>
      <c r="U1087" s="233"/>
      <c r="V1087" s="165"/>
      <c r="W1087" s="234" t="str">
        <f>IFERROR(VLOOKUP(A1087,PLAN!B:AB,21,),"")</f>
        <v>F2</v>
      </c>
      <c r="X1087" s="164"/>
      <c r="Y1087" s="148" t="s">
        <v>4132</v>
      </c>
      <c r="Z1087" s="338">
        <f>VLOOKUP(Y1087,PLAN!B:AI,19,0)</f>
        <v>46240</v>
      </c>
    </row>
    <row r="1088" spans="1:26" s="163" customFormat="1" ht="33" hidden="1" customHeight="1">
      <c r="A1088" s="177" t="str">
        <f t="shared" si="60"/>
        <v>Aug18-39</v>
      </c>
      <c r="B1088" s="225">
        <f>IFERROR(VLOOKUP(A1088,PLAN!B:AA,5,0),"")</f>
        <v>11127821</v>
      </c>
      <c r="C1088" s="225" t="str">
        <f>IFERROR(VLOOKUP(A1088,PLAN!B:AA,6,0),"")</f>
        <v>2131619-B-AK</v>
      </c>
      <c r="D1088" s="225" t="str">
        <f>IFERROR(VLOOKUP(A1088,PLAN!B:AA,7,0),"")</f>
        <v>WAIN-CKI-300 NO CE</v>
      </c>
      <c r="E1088" s="225" t="str">
        <f>IFERROR(VLOOKUP(A1088,PLAN!B:AA,4,0),"")</f>
        <v>1001933922</v>
      </c>
      <c r="F1088" s="226">
        <f>IFERROR(VLOOKUP(A1088,PLAN!B:AA,9,0),"")</f>
        <v>46252</v>
      </c>
      <c r="G1088" s="225" t="str">
        <f>IFERROR(VLOOKUP(A1088,PLAN!B:AA,10,0),"")</f>
        <v>0103587705</v>
      </c>
      <c r="H1088" s="225" t="str">
        <f>IFERROR(VLOOKUP(A1088,PLAN!B:AA,11,0),"")</f>
        <v>260731A39A</v>
      </c>
      <c r="I1088" s="225">
        <f>IFERROR(VLOOKUP(A1088,PLAN!B:AA,12,0),"")</f>
        <v>2</v>
      </c>
      <c r="J1088" s="225" t="str">
        <f>IFERROR(VLOOKUP(A1088,PLAN!B:AA,15,0),"")</f>
        <v>Oversea</v>
      </c>
      <c r="K1088" s="225">
        <f>IFERROR(VLOOKUP(A1088,PLAN!B:AA,23,0),"")</f>
        <v>0</v>
      </c>
      <c r="L1088" s="227">
        <f>IFERROR(VLOOKUP(A1088,PLAN!B:AA,24,0),"")</f>
        <v>0</v>
      </c>
      <c r="M1088" s="225" t="str">
        <f>IFERROR(VLOOKUP(A1088,PLAN!B:AA,3,0),"")</f>
        <v>1832340-A-CK</v>
      </c>
      <c r="N1088" s="225">
        <f>IFERROR(VLOOKUP(A1088,PLAN!B:AA,2,0),"")</f>
        <v>12114365</v>
      </c>
      <c r="O1088" s="290" t="s">
        <v>752</v>
      </c>
      <c r="P1088" s="337" t="s">
        <v>753</v>
      </c>
      <c r="Q1088" s="154">
        <f>I1088</f>
        <v>2</v>
      </c>
      <c r="R1088" s="231" t="str">
        <f>IFERROR(VLOOKUP(P1088,[6]Sheet1!$F:$I,4,),"")</f>
        <v/>
      </c>
      <c r="S1088" s="232">
        <f>IFERROR(VLOOKUP(A1088,PLAN!B:AA,19,0),"")</f>
        <v>46240</v>
      </c>
      <c r="T1088" s="225" t="str">
        <f>IFERROR(VLOOKUP(A1088,PLAN!B:AA,20,0),"")</f>
        <v>M6</v>
      </c>
      <c r="U1088" s="233"/>
      <c r="V1088" s="165"/>
      <c r="W1088" s="234" t="str">
        <f>IFERROR(VLOOKUP(A1088,PLAN!B:AB,21,),"")</f>
        <v>F2</v>
      </c>
      <c r="X1088" s="164"/>
      <c r="Y1088" s="148" t="s">
        <v>4133</v>
      </c>
      <c r="Z1088" s="338">
        <f>VLOOKUP(Y1088,PLAN!B:AI,19,0)</f>
        <v>46240</v>
      </c>
    </row>
    <row r="1089" spans="1:26" s="163" customFormat="1" ht="33" hidden="1" customHeight="1">
      <c r="A1089" s="177" t="str">
        <f t="shared" si="60"/>
        <v>Aug18-40</v>
      </c>
      <c r="B1089" s="225">
        <f>IFERROR(VLOOKUP(A1089,PLAN!B:AA,5,0),"")</f>
        <v>11127823</v>
      </c>
      <c r="C1089" s="225" t="str">
        <f>IFERROR(VLOOKUP(A1089,PLAN!B:AA,6,0),"")</f>
        <v>2131621-B-AK</v>
      </c>
      <c r="D1089" s="225" t="str">
        <f>IFERROR(VLOOKUP(A1089,PLAN!B:AA,7,0),"")</f>
        <v>WAIN-CKI-10-300 NOCE</v>
      </c>
      <c r="E1089" s="225" t="str">
        <f>IFERROR(VLOOKUP(A1089,PLAN!B:AA,4,0),"")</f>
        <v>1001933923</v>
      </c>
      <c r="F1089" s="226">
        <f>IFERROR(VLOOKUP(A1089,PLAN!B:AA,9,0),"")</f>
        <v>46252</v>
      </c>
      <c r="G1089" s="225" t="str">
        <f>IFERROR(VLOOKUP(A1089,PLAN!B:AA,10,0),"")</f>
        <v>0103587706</v>
      </c>
      <c r="H1089" s="225" t="str">
        <f>IFERROR(VLOOKUP(A1089,PLAN!B:AA,11,0),"")</f>
        <v>260731A40A</v>
      </c>
      <c r="I1089" s="225">
        <f>IFERROR(VLOOKUP(A1089,PLAN!B:AA,12,0),"")</f>
        <v>5</v>
      </c>
      <c r="J1089" s="225" t="str">
        <f>IFERROR(VLOOKUP(A1089,PLAN!B:AA,15,0),"")</f>
        <v>Oversea</v>
      </c>
      <c r="K1089" s="225">
        <f>IFERROR(VLOOKUP(A1089,PLAN!B:AA,23,0),"")</f>
        <v>0</v>
      </c>
      <c r="L1089" s="227">
        <f>IFERROR(VLOOKUP(A1089,PLAN!B:AA,24,0),"")</f>
        <v>0</v>
      </c>
      <c r="M1089" s="225" t="str">
        <f>IFERROR(VLOOKUP(A1089,PLAN!B:AA,3,0),"")</f>
        <v>1832344-A-CK</v>
      </c>
      <c r="N1089" s="225">
        <f>IFERROR(VLOOKUP(A1089,PLAN!B:AA,2,0),"")</f>
        <v>12114369</v>
      </c>
      <c r="O1089" s="290" t="s">
        <v>657</v>
      </c>
      <c r="P1089" s="337" t="s">
        <v>658</v>
      </c>
      <c r="Q1089" s="337">
        <f t="shared" si="63"/>
        <v>5</v>
      </c>
      <c r="R1089" s="231" t="str">
        <f>IFERROR(VLOOKUP(P1089,[6]Sheet1!$F:$I,4,),"")</f>
        <v>C1</v>
      </c>
      <c r="S1089" s="232">
        <f>IFERROR(VLOOKUP(A1089,PLAN!B:AA,19,0),"")</f>
        <v>46240</v>
      </c>
      <c r="T1089" s="225" t="str">
        <f>IFERROR(VLOOKUP(A1089,PLAN!B:AA,20,0),"")</f>
        <v>M6</v>
      </c>
      <c r="U1089" s="233"/>
      <c r="V1089" s="165"/>
      <c r="W1089" s="234" t="str">
        <f>IFERROR(VLOOKUP(A1089,PLAN!B:AB,21,),"")</f>
        <v>F2</v>
      </c>
      <c r="X1089" s="164"/>
      <c r="Y1089" s="148" t="s">
        <v>4134</v>
      </c>
      <c r="Z1089" s="338">
        <f>VLOOKUP(Y1089,PLAN!B:AI,19,0)</f>
        <v>46240</v>
      </c>
    </row>
    <row r="1090" spans="1:26" s="163" customFormat="1" ht="33" hidden="1" customHeight="1">
      <c r="A1090" s="177" t="str">
        <f t="shared" si="60"/>
        <v>Aug18-41</v>
      </c>
      <c r="B1090" s="225">
        <f>IFERROR(VLOOKUP(A1090,PLAN!B:AA,5,0),"")</f>
        <v>11125715</v>
      </c>
      <c r="C1090" s="225" t="str">
        <f>IFERROR(VLOOKUP(A1090,PLAN!B:AA,6,0),"")</f>
        <v>2131687-C-AK</v>
      </c>
      <c r="D1090" s="225" t="str">
        <f>IFERROR(VLOOKUP(A1090,PLAN!B:AA,7,0),"")</f>
        <v>AHW14R001S NOCE</v>
      </c>
      <c r="E1090" s="225" t="str">
        <f>IFERROR(VLOOKUP(A1090,PLAN!B:AA,4,0),"")</f>
        <v>1001933924</v>
      </c>
      <c r="F1090" s="226">
        <f>IFERROR(VLOOKUP(A1090,PLAN!B:AA,9,0),"")</f>
        <v>46252</v>
      </c>
      <c r="G1090" s="225" t="str">
        <f>IFERROR(VLOOKUP(A1090,PLAN!B:AA,10,0),"")</f>
        <v>0103587707</v>
      </c>
      <c r="H1090" s="225" t="str">
        <f>IFERROR(VLOOKUP(A1090,PLAN!B:AA,11,0),"")</f>
        <v>260731A41A</v>
      </c>
      <c r="I1090" s="225">
        <f>IFERROR(VLOOKUP(A1090,PLAN!B:AA,12,0),"")</f>
        <v>608</v>
      </c>
      <c r="J1090" s="225" t="str">
        <f>IFERROR(VLOOKUP(A1090,PLAN!B:AA,15,0),"")</f>
        <v>Oversea</v>
      </c>
      <c r="K1090" s="225">
        <f>IFERROR(VLOOKUP(A1090,PLAN!B:AA,23,0),"")</f>
        <v>0</v>
      </c>
      <c r="L1090" s="227">
        <f>IFERROR(VLOOKUP(A1090,PLAN!B:AA,24,0),"")</f>
        <v>0</v>
      </c>
      <c r="M1090" s="225" t="str">
        <f>IFERROR(VLOOKUP(A1090,PLAN!B:AA,3,0),"")</f>
        <v>1832196-A-CK</v>
      </c>
      <c r="N1090" s="225">
        <f>IFERROR(VLOOKUP(A1090,PLAN!B:AA,2,0),"")</f>
        <v>12112517</v>
      </c>
      <c r="O1090" s="290" t="s">
        <v>2218</v>
      </c>
      <c r="P1090" s="284" t="s">
        <v>2219</v>
      </c>
      <c r="Q1090" s="154">
        <v>300</v>
      </c>
      <c r="R1090" s="231" t="str">
        <f>IFERROR(VLOOKUP(P1090,[6]Sheet1!$F:$I,4,),"")</f>
        <v/>
      </c>
      <c r="S1090" s="232">
        <f>IFERROR(VLOOKUP(A1090,PLAN!B:AA,19,0),"")</f>
        <v>46240</v>
      </c>
      <c r="T1090" s="225" t="str">
        <f>IFERROR(VLOOKUP(A1090,PLAN!B:AA,20,0),"")</f>
        <v>M6</v>
      </c>
      <c r="U1090" s="233"/>
      <c r="V1090" s="165"/>
      <c r="W1090" s="234" t="str">
        <f>IFERROR(VLOOKUP(A1090,PLAN!B:AB,21,),"")</f>
        <v>F2</v>
      </c>
      <c r="X1090" s="164"/>
      <c r="Y1090" s="148" t="s">
        <v>4135</v>
      </c>
      <c r="Z1090" s="338">
        <f>VLOOKUP(Y1090,PLAN!B:AI,19,0)</f>
        <v>46240</v>
      </c>
    </row>
    <row r="1091" spans="1:26" s="163" customFormat="1" ht="33" hidden="1" customHeight="1">
      <c r="A1091" s="177">
        <f t="shared" si="60"/>
        <v>0</v>
      </c>
      <c r="B1091" s="225" t="str">
        <f>IFERROR(VLOOKUP(A1091,PLAN!B:AA,5,0),"")</f>
        <v/>
      </c>
      <c r="C1091" s="225" t="str">
        <f>IFERROR(VLOOKUP(A1091,PLAN!B:AA,6,0),"")</f>
        <v/>
      </c>
      <c r="D1091" s="225" t="str">
        <f>IFERROR(VLOOKUP(A1091,PLAN!B:AA,7,0),"")</f>
        <v/>
      </c>
      <c r="E1091" s="225" t="str">
        <f>IFERROR(VLOOKUP(A1091,PLAN!B:AA,4,0),"")</f>
        <v/>
      </c>
      <c r="F1091" s="226" t="str">
        <f>IFERROR(VLOOKUP(A1091,PLAN!B:AA,9,0),"")</f>
        <v/>
      </c>
      <c r="G1091" s="225" t="str">
        <f>IFERROR(VLOOKUP(A1091,PLAN!B:AA,10,0),"")</f>
        <v/>
      </c>
      <c r="H1091" s="225" t="str">
        <f>IFERROR(VLOOKUP(A1091,PLAN!B:AA,11,0),"")</f>
        <v/>
      </c>
      <c r="I1091" s="225" t="str">
        <f>IFERROR(VLOOKUP(A1091,PLAN!B:AA,12,0),"")</f>
        <v/>
      </c>
      <c r="J1091" s="225" t="str">
        <f>IFERROR(VLOOKUP(A1091,PLAN!B:AA,15,0),"")</f>
        <v/>
      </c>
      <c r="K1091" s="225" t="str">
        <f>IFERROR(VLOOKUP(A1091,PLAN!B:AA,23,0),"")</f>
        <v/>
      </c>
      <c r="L1091" s="227" t="str">
        <f>IFERROR(VLOOKUP(A1091,PLAN!B:AA,24,0),"")</f>
        <v/>
      </c>
      <c r="M1091" s="225" t="str">
        <f>IFERROR(VLOOKUP(A1091,PLAN!B:AA,3,0),"")</f>
        <v/>
      </c>
      <c r="N1091" s="225" t="str">
        <f>IFERROR(VLOOKUP(A1091,PLAN!B:AA,2,0),"")</f>
        <v/>
      </c>
      <c r="O1091" s="290" t="s">
        <v>4138</v>
      </c>
      <c r="P1091" s="289" t="s">
        <v>4139</v>
      </c>
      <c r="Q1091" s="154">
        <f>I1090-Q1090</f>
        <v>308</v>
      </c>
      <c r="R1091" s="231" t="str">
        <f>IFERROR(VLOOKUP(P1091,[6]Sheet1!$F:$I,4,),"")</f>
        <v>N1-02</v>
      </c>
      <c r="S1091" s="232" t="str">
        <f>IFERROR(VLOOKUP(A1091,PLAN!B:AA,19,0),"")</f>
        <v/>
      </c>
      <c r="T1091" s="225" t="str">
        <f>IFERROR(VLOOKUP(A1091,PLAN!B:AA,20,0),"")</f>
        <v/>
      </c>
      <c r="U1091" s="233"/>
      <c r="V1091" s="165"/>
      <c r="W1091" s="234" t="s">
        <v>45</v>
      </c>
      <c r="X1091" s="164"/>
      <c r="Y1091" s="148"/>
      <c r="Z1091" s="338">
        <v>46240</v>
      </c>
    </row>
    <row r="1092" spans="1:26" s="163" customFormat="1" ht="33" hidden="1" customHeight="1">
      <c r="A1092" s="177" t="str">
        <f t="shared" si="60"/>
        <v>Aug18-42</v>
      </c>
      <c r="B1092" s="225">
        <f>IFERROR(VLOOKUP(A1092,PLAN!B:AA,5,0),"")</f>
        <v>11134240</v>
      </c>
      <c r="C1092" s="225" t="str">
        <f>IFERROR(VLOOKUP(A1092,PLAN!B:AA,6,0),"")</f>
        <v>1436296-J-AK</v>
      </c>
      <c r="D1092" s="225" t="str">
        <f>IFERROR(VLOOKUP(A1092,PLAN!B:AA,7,0),"")</f>
        <v>APW14R009S CN</v>
      </c>
      <c r="E1092" s="225" t="str">
        <f>IFERROR(VLOOKUP(A1092,PLAN!B:AA,4,0),"")</f>
        <v>1001933925</v>
      </c>
      <c r="F1092" s="226">
        <f>IFERROR(VLOOKUP(A1092,PLAN!B:AA,9,0),"")</f>
        <v>46252</v>
      </c>
      <c r="G1092" s="225" t="str">
        <f>IFERROR(VLOOKUP(A1092,PLAN!B:AA,10,0),"")</f>
        <v>0103587708</v>
      </c>
      <c r="H1092" s="225" t="str">
        <f>IFERROR(VLOOKUP(A1092,PLAN!B:AA,11,0),"")</f>
        <v>260731A42A</v>
      </c>
      <c r="I1092" s="225">
        <f>IFERROR(VLOOKUP(A1092,PLAN!B:AA,12,0),"")</f>
        <v>2890</v>
      </c>
      <c r="J1092" s="225" t="str">
        <f>IFERROR(VLOOKUP(A1092,PLAN!B:AA,15,0),"")</f>
        <v>China</v>
      </c>
      <c r="K1092" s="225">
        <f>IFERROR(VLOOKUP(A1092,PLAN!B:AA,23,0),"")</f>
        <v>0</v>
      </c>
      <c r="L1092" s="227">
        <f>IFERROR(VLOOKUP(A1092,PLAN!B:AA,24,0),"")</f>
        <v>0</v>
      </c>
      <c r="M1092" s="225" t="str">
        <f>IFERROR(VLOOKUP(A1092,PLAN!B:AA,3,0),"")</f>
        <v>2332495-0-C-CN</v>
      </c>
      <c r="N1092" s="225">
        <f>IFERROR(VLOOKUP(A1092,PLAN!B:AA,2,0),"")</f>
        <v>12125069</v>
      </c>
      <c r="O1092" s="290" t="s">
        <v>3576</v>
      </c>
      <c r="P1092" s="258" t="s">
        <v>3577</v>
      </c>
      <c r="Q1092" s="154">
        <v>5</v>
      </c>
      <c r="R1092" s="231" t="str">
        <f>IFERROR(VLOOKUP(P1092,[6]Sheet1!$F:$I,4,),"")</f>
        <v/>
      </c>
      <c r="S1092" s="232">
        <f>IFERROR(VLOOKUP(A1092,PLAN!B:AA,19,0),"")</f>
        <v>46240</v>
      </c>
      <c r="T1092" s="225" t="str">
        <f>IFERROR(VLOOKUP(A1092,PLAN!B:AA,20,0),"")</f>
        <v>M7</v>
      </c>
      <c r="U1092" s="233"/>
      <c r="V1092" s="165"/>
      <c r="W1092" s="234" t="str">
        <f>IFERROR(VLOOKUP(A1092,PLAN!B:AB,21,),"")</f>
        <v>F2</v>
      </c>
      <c r="X1092" s="164"/>
      <c r="Y1092" s="148" t="s">
        <v>4136</v>
      </c>
      <c r="Z1092" s="338">
        <f>VLOOKUP(Y1092,PLAN!B:AI,19,0)</f>
        <v>46240</v>
      </c>
    </row>
    <row r="1093" spans="1:26" s="163" customFormat="1" ht="33" hidden="1" customHeight="1">
      <c r="A1093" s="177">
        <f t="shared" si="60"/>
        <v>0</v>
      </c>
      <c r="B1093" s="225" t="str">
        <f>IFERROR(VLOOKUP(A1093,PLAN!B:AA,5,0),"")</f>
        <v/>
      </c>
      <c r="C1093" s="225" t="str">
        <f>IFERROR(VLOOKUP(A1093,PLAN!B:AA,6,0),"")</f>
        <v/>
      </c>
      <c r="D1093" s="225" t="str">
        <f>IFERROR(VLOOKUP(A1093,PLAN!B:AA,7,0),"")</f>
        <v/>
      </c>
      <c r="E1093" s="225" t="str">
        <f>IFERROR(VLOOKUP(A1093,PLAN!B:AA,4,0),"")</f>
        <v/>
      </c>
      <c r="F1093" s="226" t="str">
        <f>IFERROR(VLOOKUP(A1093,PLAN!B:AA,9,0),"")</f>
        <v/>
      </c>
      <c r="G1093" s="225" t="str">
        <f>IFERROR(VLOOKUP(A1093,PLAN!B:AA,10,0),"")</f>
        <v/>
      </c>
      <c r="H1093" s="225" t="str">
        <f>IFERROR(VLOOKUP(A1093,PLAN!B:AA,11,0),"")</f>
        <v/>
      </c>
      <c r="I1093" s="225" t="str">
        <f>IFERROR(VLOOKUP(A1093,PLAN!B:AA,12,0),"")</f>
        <v/>
      </c>
      <c r="J1093" s="225" t="str">
        <f>IFERROR(VLOOKUP(A1093,PLAN!B:AA,15,0),"")</f>
        <v/>
      </c>
      <c r="K1093" s="225" t="str">
        <f>IFERROR(VLOOKUP(A1093,PLAN!B:AA,23,0),"")</f>
        <v/>
      </c>
      <c r="L1093" s="227" t="str">
        <f>IFERROR(VLOOKUP(A1093,PLAN!B:AA,24,0),"")</f>
        <v/>
      </c>
      <c r="M1093" s="225" t="str">
        <f>IFERROR(VLOOKUP(A1093,PLAN!B:AA,3,0),"")</f>
        <v/>
      </c>
      <c r="N1093" s="225" t="str">
        <f>IFERROR(VLOOKUP(A1093,PLAN!B:AA,2,0),"")</f>
        <v/>
      </c>
      <c r="O1093" s="290" t="s">
        <v>4140</v>
      </c>
      <c r="P1093" s="258" t="s">
        <v>4141</v>
      </c>
      <c r="Q1093" s="154">
        <v>490</v>
      </c>
      <c r="R1093" s="231" t="str">
        <f>IFERROR(VLOOKUP(P1093,[6]Sheet1!$F:$I,4,),"")</f>
        <v/>
      </c>
      <c r="S1093" s="232" t="str">
        <f>IFERROR(VLOOKUP(A1093,PLAN!B:AA,19,0),"")</f>
        <v/>
      </c>
      <c r="T1093" s="225" t="str">
        <f>IFERROR(VLOOKUP(A1093,PLAN!B:AA,20,0),"")</f>
        <v/>
      </c>
      <c r="U1093" s="233"/>
      <c r="V1093" s="165"/>
      <c r="W1093" s="234" t="s">
        <v>45</v>
      </c>
      <c r="X1093" s="164"/>
      <c r="Y1093" s="148"/>
      <c r="Z1093" s="338">
        <v>46240</v>
      </c>
    </row>
    <row r="1094" spans="1:26" s="163" customFormat="1" ht="33" hidden="1" customHeight="1">
      <c r="A1094" s="177">
        <f t="shared" si="60"/>
        <v>0</v>
      </c>
      <c r="B1094" s="225" t="str">
        <f>IFERROR(VLOOKUP(A1094,PLAN!B:AA,5,0),"")</f>
        <v/>
      </c>
      <c r="C1094" s="225" t="str">
        <f>IFERROR(VLOOKUP(A1094,PLAN!B:AA,6,0),"")</f>
        <v/>
      </c>
      <c r="D1094" s="225" t="str">
        <f>IFERROR(VLOOKUP(A1094,PLAN!B:AA,7,0),"")</f>
        <v/>
      </c>
      <c r="E1094" s="225" t="str">
        <f>IFERROR(VLOOKUP(A1094,PLAN!B:AA,4,0),"")</f>
        <v/>
      </c>
      <c r="F1094" s="226" t="str">
        <f>IFERROR(VLOOKUP(A1094,PLAN!B:AA,9,0),"")</f>
        <v/>
      </c>
      <c r="G1094" s="225" t="str">
        <f>IFERROR(VLOOKUP(A1094,PLAN!B:AA,10,0),"")</f>
        <v/>
      </c>
      <c r="H1094" s="225" t="str">
        <f>IFERROR(VLOOKUP(A1094,PLAN!B:AA,11,0),"")</f>
        <v/>
      </c>
      <c r="I1094" s="225" t="str">
        <f>IFERROR(VLOOKUP(A1094,PLAN!B:AA,12,0),"")</f>
        <v/>
      </c>
      <c r="J1094" s="225" t="str">
        <f>IFERROR(VLOOKUP(A1094,PLAN!B:AA,15,0),"")</f>
        <v/>
      </c>
      <c r="K1094" s="225" t="str">
        <f>IFERROR(VLOOKUP(A1094,PLAN!B:AA,23,0),"")</f>
        <v/>
      </c>
      <c r="L1094" s="227" t="str">
        <f>IFERROR(VLOOKUP(A1094,PLAN!B:AA,24,0),"")</f>
        <v/>
      </c>
      <c r="M1094" s="225" t="str">
        <f>IFERROR(VLOOKUP(A1094,PLAN!B:AA,3,0),"")</f>
        <v/>
      </c>
      <c r="N1094" s="225" t="str">
        <f>IFERROR(VLOOKUP(A1094,PLAN!B:AA,2,0),"")</f>
        <v/>
      </c>
      <c r="O1094" s="290" t="s">
        <v>4142</v>
      </c>
      <c r="P1094" s="258" t="s">
        <v>4143</v>
      </c>
      <c r="Q1094" s="154">
        <v>490</v>
      </c>
      <c r="R1094" s="231" t="str">
        <f>IFERROR(VLOOKUP(P1094,[6]Sheet1!$F:$I,4,),"")</f>
        <v/>
      </c>
      <c r="S1094" s="232" t="str">
        <f>IFERROR(VLOOKUP(A1094,PLAN!B:AA,19,0),"")</f>
        <v/>
      </c>
      <c r="T1094" s="225" t="str">
        <f>IFERROR(VLOOKUP(A1094,PLAN!B:AA,20,0),"")</f>
        <v/>
      </c>
      <c r="U1094" s="233"/>
      <c r="V1094" s="165"/>
      <c r="W1094" s="234" t="s">
        <v>45</v>
      </c>
      <c r="X1094" s="164"/>
      <c r="Y1094" s="148"/>
      <c r="Z1094" s="338">
        <v>46240</v>
      </c>
    </row>
    <row r="1095" spans="1:26" s="163" customFormat="1" ht="33" hidden="1" customHeight="1">
      <c r="A1095" s="177">
        <f t="shared" si="60"/>
        <v>0</v>
      </c>
      <c r="B1095" s="225" t="str">
        <f>IFERROR(VLOOKUP(A1095,PLAN!B:AA,5,0),"")</f>
        <v/>
      </c>
      <c r="C1095" s="225" t="str">
        <f>IFERROR(VLOOKUP(A1095,PLAN!B:AA,6,0),"")</f>
        <v/>
      </c>
      <c r="D1095" s="225" t="str">
        <f>IFERROR(VLOOKUP(A1095,PLAN!B:AA,7,0),"")</f>
        <v/>
      </c>
      <c r="E1095" s="225" t="str">
        <f>IFERROR(VLOOKUP(A1095,PLAN!B:AA,4,0),"")</f>
        <v/>
      </c>
      <c r="F1095" s="226" t="str">
        <f>IFERROR(VLOOKUP(A1095,PLAN!B:AA,9,0),"")</f>
        <v/>
      </c>
      <c r="G1095" s="225" t="str">
        <f>IFERROR(VLOOKUP(A1095,PLAN!B:AA,10,0),"")</f>
        <v/>
      </c>
      <c r="H1095" s="225" t="str">
        <f>IFERROR(VLOOKUP(A1095,PLAN!B:AA,11,0),"")</f>
        <v/>
      </c>
      <c r="I1095" s="225" t="str">
        <f>IFERROR(VLOOKUP(A1095,PLAN!B:AA,12,0),"")</f>
        <v/>
      </c>
      <c r="J1095" s="225" t="str">
        <f>IFERROR(VLOOKUP(A1095,PLAN!B:AA,15,0),"")</f>
        <v/>
      </c>
      <c r="K1095" s="225" t="str">
        <f>IFERROR(VLOOKUP(A1095,PLAN!B:AA,23,0),"")</f>
        <v/>
      </c>
      <c r="L1095" s="227" t="str">
        <f>IFERROR(VLOOKUP(A1095,PLAN!B:AA,24,0),"")</f>
        <v/>
      </c>
      <c r="M1095" s="225" t="str">
        <f>IFERROR(VLOOKUP(A1095,PLAN!B:AA,3,0),"")</f>
        <v/>
      </c>
      <c r="N1095" s="225" t="str">
        <f>IFERROR(VLOOKUP(A1095,PLAN!B:AA,2,0),"")</f>
        <v/>
      </c>
      <c r="O1095" s="290" t="s">
        <v>4144</v>
      </c>
      <c r="P1095" s="258" t="s">
        <v>4145</v>
      </c>
      <c r="Q1095" s="154">
        <v>490</v>
      </c>
      <c r="R1095" s="231" t="str">
        <f>IFERROR(VLOOKUP(P1095,[6]Sheet1!$F:$I,4,),"")</f>
        <v/>
      </c>
      <c r="S1095" s="232" t="str">
        <f>IFERROR(VLOOKUP(A1095,PLAN!B:AA,19,0),"")</f>
        <v/>
      </c>
      <c r="T1095" s="225" t="str">
        <f>IFERROR(VLOOKUP(A1095,PLAN!B:AA,20,0),"")</f>
        <v/>
      </c>
      <c r="U1095" s="233"/>
      <c r="V1095" s="165"/>
      <c r="W1095" s="234" t="s">
        <v>45</v>
      </c>
      <c r="X1095" s="164"/>
      <c r="Y1095" s="148"/>
      <c r="Z1095" s="338">
        <v>46240</v>
      </c>
    </row>
    <row r="1096" spans="1:26" s="163" customFormat="1" ht="33" hidden="1" customHeight="1">
      <c r="A1096" s="177">
        <f t="shared" si="60"/>
        <v>0</v>
      </c>
      <c r="B1096" s="225" t="str">
        <f>IFERROR(VLOOKUP(A1096,PLAN!B:AA,5,0),"")</f>
        <v/>
      </c>
      <c r="C1096" s="225" t="str">
        <f>IFERROR(VLOOKUP(A1096,PLAN!B:AA,6,0),"")</f>
        <v/>
      </c>
      <c r="D1096" s="225" t="str">
        <f>IFERROR(VLOOKUP(A1096,PLAN!B:AA,7,0),"")</f>
        <v/>
      </c>
      <c r="E1096" s="225" t="str">
        <f>IFERROR(VLOOKUP(A1096,PLAN!B:AA,4,0),"")</f>
        <v/>
      </c>
      <c r="F1096" s="226" t="str">
        <f>IFERROR(VLOOKUP(A1096,PLAN!B:AA,9,0),"")</f>
        <v/>
      </c>
      <c r="G1096" s="225" t="str">
        <f>IFERROR(VLOOKUP(A1096,PLAN!B:AA,10,0),"")</f>
        <v/>
      </c>
      <c r="H1096" s="225" t="str">
        <f>IFERROR(VLOOKUP(A1096,PLAN!B:AA,11,0),"")</f>
        <v/>
      </c>
      <c r="I1096" s="225" t="str">
        <f>IFERROR(VLOOKUP(A1096,PLAN!B:AA,12,0),"")</f>
        <v/>
      </c>
      <c r="J1096" s="225" t="str">
        <f>IFERROR(VLOOKUP(A1096,PLAN!B:AA,15,0),"")</f>
        <v/>
      </c>
      <c r="K1096" s="225" t="str">
        <f>IFERROR(VLOOKUP(A1096,PLAN!B:AA,23,0),"")</f>
        <v/>
      </c>
      <c r="L1096" s="227" t="str">
        <f>IFERROR(VLOOKUP(A1096,PLAN!B:AA,24,0),"")</f>
        <v/>
      </c>
      <c r="M1096" s="225" t="str">
        <f>IFERROR(VLOOKUP(A1096,PLAN!B:AA,3,0),"")</f>
        <v/>
      </c>
      <c r="N1096" s="225" t="str">
        <f>IFERROR(VLOOKUP(A1096,PLAN!B:AA,2,0),"")</f>
        <v/>
      </c>
      <c r="O1096" s="290" t="s">
        <v>4146</v>
      </c>
      <c r="P1096" s="258" t="s">
        <v>4147</v>
      </c>
      <c r="Q1096" s="154">
        <v>490</v>
      </c>
      <c r="R1096" s="231" t="str">
        <f>IFERROR(VLOOKUP(P1096,[6]Sheet1!$F:$I,4,),"")</f>
        <v/>
      </c>
      <c r="S1096" s="232" t="str">
        <f>IFERROR(VLOOKUP(A1096,PLAN!B:AA,19,0),"")</f>
        <v/>
      </c>
      <c r="T1096" s="225" t="str">
        <f>IFERROR(VLOOKUP(A1096,PLAN!B:AA,20,0),"")</f>
        <v/>
      </c>
      <c r="U1096" s="233"/>
      <c r="V1096" s="165"/>
      <c r="W1096" s="234" t="s">
        <v>45</v>
      </c>
      <c r="X1096" s="164"/>
      <c r="Y1096" s="148"/>
      <c r="Z1096" s="338">
        <v>46240</v>
      </c>
    </row>
    <row r="1097" spans="1:26" s="163" customFormat="1" ht="33" hidden="1" customHeight="1">
      <c r="A1097" s="177">
        <f t="shared" si="60"/>
        <v>0</v>
      </c>
      <c r="B1097" s="225" t="str">
        <f>IFERROR(VLOOKUP(A1097,PLAN!B:AA,5,0),"")</f>
        <v/>
      </c>
      <c r="C1097" s="225" t="str">
        <f>IFERROR(VLOOKUP(A1097,PLAN!B:AA,6,0),"")</f>
        <v/>
      </c>
      <c r="D1097" s="225" t="str">
        <f>IFERROR(VLOOKUP(A1097,PLAN!B:AA,7,0),"")</f>
        <v/>
      </c>
      <c r="E1097" s="225" t="str">
        <f>IFERROR(VLOOKUP(A1097,PLAN!B:AA,4,0),"")</f>
        <v/>
      </c>
      <c r="F1097" s="226" t="str">
        <f>IFERROR(VLOOKUP(A1097,PLAN!B:AA,9,0),"")</f>
        <v/>
      </c>
      <c r="G1097" s="225" t="str">
        <f>IFERROR(VLOOKUP(A1097,PLAN!B:AA,10,0),"")</f>
        <v/>
      </c>
      <c r="H1097" s="225" t="str">
        <f>IFERROR(VLOOKUP(A1097,PLAN!B:AA,11,0),"")</f>
        <v/>
      </c>
      <c r="I1097" s="225" t="str">
        <f>IFERROR(VLOOKUP(A1097,PLAN!B:AA,12,0),"")</f>
        <v/>
      </c>
      <c r="J1097" s="225" t="str">
        <f>IFERROR(VLOOKUP(A1097,PLAN!B:AA,15,0),"")</f>
        <v/>
      </c>
      <c r="K1097" s="225" t="str">
        <f>IFERROR(VLOOKUP(A1097,PLAN!B:AA,23,0),"")</f>
        <v/>
      </c>
      <c r="L1097" s="227" t="str">
        <f>IFERROR(VLOOKUP(A1097,PLAN!B:AA,24,0),"")</f>
        <v/>
      </c>
      <c r="M1097" s="225" t="str">
        <f>IFERROR(VLOOKUP(A1097,PLAN!B:AA,3,0),"")</f>
        <v/>
      </c>
      <c r="N1097" s="225" t="str">
        <f>IFERROR(VLOOKUP(A1097,PLAN!B:AA,2,0),"")</f>
        <v/>
      </c>
      <c r="O1097" s="290" t="s">
        <v>4148</v>
      </c>
      <c r="P1097" s="258" t="s">
        <v>4149</v>
      </c>
      <c r="Q1097" s="154">
        <v>490</v>
      </c>
      <c r="R1097" s="231" t="str">
        <f>IFERROR(VLOOKUP(P1097,[6]Sheet1!$F:$I,4,),"")</f>
        <v/>
      </c>
      <c r="S1097" s="232" t="str">
        <f>IFERROR(VLOOKUP(A1097,PLAN!B:AA,19,0),"")</f>
        <v/>
      </c>
      <c r="T1097" s="225" t="str">
        <f>IFERROR(VLOOKUP(A1097,PLAN!B:AA,20,0),"")</f>
        <v/>
      </c>
      <c r="U1097" s="233"/>
      <c r="V1097" s="165"/>
      <c r="W1097" s="234" t="s">
        <v>45</v>
      </c>
      <c r="X1097" s="164"/>
      <c r="Y1097" s="148"/>
      <c r="Z1097" s="338">
        <v>46240</v>
      </c>
    </row>
    <row r="1098" spans="1:26" s="163" customFormat="1" ht="33" hidden="1" customHeight="1">
      <c r="A1098" s="177">
        <f t="shared" si="60"/>
        <v>0</v>
      </c>
      <c r="B1098" s="225" t="str">
        <f>IFERROR(VLOOKUP(A1098,PLAN!B:AA,5,0),"")</f>
        <v/>
      </c>
      <c r="C1098" s="225" t="str">
        <f>IFERROR(VLOOKUP(A1098,PLAN!B:AA,6,0),"")</f>
        <v/>
      </c>
      <c r="D1098" s="225" t="str">
        <f>IFERROR(VLOOKUP(A1098,PLAN!B:AA,7,0),"")</f>
        <v/>
      </c>
      <c r="E1098" s="225" t="str">
        <f>IFERROR(VLOOKUP(A1098,PLAN!B:AA,4,0),"")</f>
        <v/>
      </c>
      <c r="F1098" s="226" t="str">
        <f>IFERROR(VLOOKUP(A1098,PLAN!B:AA,9,0),"")</f>
        <v/>
      </c>
      <c r="G1098" s="225" t="str">
        <f>IFERROR(VLOOKUP(A1098,PLAN!B:AA,10,0),"")</f>
        <v/>
      </c>
      <c r="H1098" s="225" t="str">
        <f>IFERROR(VLOOKUP(A1098,PLAN!B:AA,11,0),"")</f>
        <v/>
      </c>
      <c r="I1098" s="225" t="str">
        <f>IFERROR(VLOOKUP(A1098,PLAN!B:AA,12,0),"")</f>
        <v/>
      </c>
      <c r="J1098" s="225" t="str">
        <f>IFERROR(VLOOKUP(A1098,PLAN!B:AA,15,0),"")</f>
        <v/>
      </c>
      <c r="K1098" s="225" t="str">
        <f>IFERROR(VLOOKUP(A1098,PLAN!B:AA,23,0),"")</f>
        <v/>
      </c>
      <c r="L1098" s="227" t="str">
        <f>IFERROR(VLOOKUP(A1098,PLAN!B:AA,24,0),"")</f>
        <v/>
      </c>
      <c r="M1098" s="225" t="str">
        <f>IFERROR(VLOOKUP(A1098,PLAN!B:AA,3,0),"")</f>
        <v/>
      </c>
      <c r="N1098" s="225" t="str">
        <f>IFERROR(VLOOKUP(A1098,PLAN!B:AA,2,0),"")</f>
        <v/>
      </c>
      <c r="O1098" s="290" t="s">
        <v>4150</v>
      </c>
      <c r="P1098" s="258" t="s">
        <v>4151</v>
      </c>
      <c r="Q1098" s="312">
        <f>I1092-Q1092-Q1093-Q1094-Q1095-Q1096-Q1097</f>
        <v>435</v>
      </c>
      <c r="R1098" s="231" t="str">
        <f>IFERROR(VLOOKUP(P1098,[6]Sheet1!$F:$I,4,),"")</f>
        <v/>
      </c>
      <c r="S1098" s="232" t="str">
        <f>IFERROR(VLOOKUP(A1098,PLAN!B:AA,19,0),"")</f>
        <v/>
      </c>
      <c r="T1098" s="225" t="str">
        <f>IFERROR(VLOOKUP(A1098,PLAN!B:AA,20,0),"")</f>
        <v/>
      </c>
      <c r="U1098" s="233"/>
      <c r="V1098" s="165"/>
      <c r="W1098" s="234" t="s">
        <v>45</v>
      </c>
      <c r="X1098" s="164"/>
      <c r="Y1098" s="148"/>
      <c r="Z1098" s="338">
        <v>46240</v>
      </c>
    </row>
    <row r="1099" spans="1:26" s="163" customFormat="1" ht="33" hidden="1" customHeight="1">
      <c r="A1099" s="177" t="str">
        <f t="shared" ref="A1099:A1131" si="64">Y1099</f>
        <v>Aug18-43</v>
      </c>
      <c r="B1099" s="225">
        <f>IFERROR(VLOOKUP(A1099,PLAN!B:AA,5,0),"")</f>
        <v>11134240</v>
      </c>
      <c r="C1099" s="225" t="str">
        <f>IFERROR(VLOOKUP(A1099,PLAN!B:AA,6,0),"")</f>
        <v>1436296-J-AK</v>
      </c>
      <c r="D1099" s="225" t="str">
        <f>IFERROR(VLOOKUP(A1099,PLAN!B:AA,7,0),"")</f>
        <v>APW14R009S CN</v>
      </c>
      <c r="E1099" s="225" t="str">
        <f>IFERROR(VLOOKUP(A1099,PLAN!B:AA,4,0),"")</f>
        <v>1001933926</v>
      </c>
      <c r="F1099" s="226">
        <f>IFERROR(VLOOKUP(A1099,PLAN!B:AA,9,0),"")</f>
        <v>46252</v>
      </c>
      <c r="G1099" s="225" t="str">
        <f>IFERROR(VLOOKUP(A1099,PLAN!B:AA,10,0),"")</f>
        <v>0103587709</v>
      </c>
      <c r="H1099" s="225" t="str">
        <f>IFERROR(VLOOKUP(A1099,PLAN!B:AA,11,0),"")</f>
        <v>260731A43A</v>
      </c>
      <c r="I1099" s="225">
        <f>IFERROR(VLOOKUP(A1099,PLAN!B:AA,12,0),"")</f>
        <v>683</v>
      </c>
      <c r="J1099" s="225" t="str">
        <f>IFERROR(VLOOKUP(A1099,PLAN!B:AA,15,0),"")</f>
        <v>China</v>
      </c>
      <c r="K1099" s="225">
        <f>IFERROR(VLOOKUP(A1099,PLAN!B:AA,23,0),"")</f>
        <v>3</v>
      </c>
      <c r="L1099" s="227">
        <f>IFERROR(VLOOKUP(A1099,PLAN!B:AA,24,0),"")</f>
        <v>0</v>
      </c>
      <c r="M1099" s="225" t="str">
        <f>IFERROR(VLOOKUP(A1099,PLAN!B:AA,3,0),"")</f>
        <v>2332495-0-C-CN</v>
      </c>
      <c r="N1099" s="225">
        <f>IFERROR(VLOOKUP(A1099,PLAN!B:AA,2,0),"")</f>
        <v>12125069</v>
      </c>
      <c r="O1099" s="290" t="s">
        <v>4152</v>
      </c>
      <c r="P1099" s="258" t="s">
        <v>4153</v>
      </c>
      <c r="Q1099" s="154">
        <v>490</v>
      </c>
      <c r="R1099" s="231" t="str">
        <f>IFERROR(VLOOKUP(P1099,[6]Sheet1!$F:$I,4,),"")</f>
        <v/>
      </c>
      <c r="S1099" s="232">
        <f>IFERROR(VLOOKUP(A1099,PLAN!B:AA,19,0),"")</f>
        <v>46240</v>
      </c>
      <c r="T1099" s="225" t="str">
        <f>IFERROR(VLOOKUP(A1099,PLAN!B:AA,20,0),"")</f>
        <v>M7</v>
      </c>
      <c r="U1099" s="233"/>
      <c r="V1099" s="165"/>
      <c r="W1099" s="234" t="str">
        <f>IFERROR(VLOOKUP(A1099,PLAN!B:AB,21,),"")</f>
        <v>F2</v>
      </c>
      <c r="X1099" s="164"/>
      <c r="Y1099" s="148" t="s">
        <v>4137</v>
      </c>
      <c r="Z1099" s="338">
        <f>VLOOKUP(Y1099,PLAN!B:AI,19,0)</f>
        <v>46240</v>
      </c>
    </row>
    <row r="1100" spans="1:26" s="163" customFormat="1" ht="33" hidden="1" customHeight="1">
      <c r="A1100" s="177">
        <f t="shared" si="64"/>
        <v>0</v>
      </c>
      <c r="B1100" s="225" t="str">
        <f>IFERROR(VLOOKUP(A1100,PLAN!B:AA,5,0),"")</f>
        <v/>
      </c>
      <c r="C1100" s="225" t="str">
        <f>IFERROR(VLOOKUP(A1100,PLAN!B:AA,6,0),"")</f>
        <v/>
      </c>
      <c r="D1100" s="225" t="str">
        <f>IFERROR(VLOOKUP(A1100,PLAN!B:AA,7,0),"")</f>
        <v/>
      </c>
      <c r="E1100" s="225" t="str">
        <f>IFERROR(VLOOKUP(A1100,PLAN!B:AA,4,0),"")</f>
        <v/>
      </c>
      <c r="F1100" s="226" t="str">
        <f>IFERROR(VLOOKUP(A1100,PLAN!B:AA,9,0),"")</f>
        <v/>
      </c>
      <c r="G1100" s="225" t="str">
        <f>IFERROR(VLOOKUP(A1100,PLAN!B:AA,10,0),"")</f>
        <v/>
      </c>
      <c r="H1100" s="225" t="str">
        <f>IFERROR(VLOOKUP(A1100,PLAN!B:AA,11,0),"")</f>
        <v/>
      </c>
      <c r="I1100" s="225" t="str">
        <f>IFERROR(VLOOKUP(A1100,PLAN!B:AA,12,0),"")</f>
        <v/>
      </c>
      <c r="J1100" s="225" t="str">
        <f>IFERROR(VLOOKUP(A1100,PLAN!B:AA,15,0),"")</f>
        <v/>
      </c>
      <c r="K1100" s="225" t="str">
        <f>IFERROR(VLOOKUP(A1100,PLAN!B:AA,23,0),"")</f>
        <v/>
      </c>
      <c r="L1100" s="227" t="str">
        <f>IFERROR(VLOOKUP(A1100,PLAN!B:AA,24,0),"")</f>
        <v/>
      </c>
      <c r="M1100" s="225" t="str">
        <f>IFERROR(VLOOKUP(A1100,PLAN!B:AA,3,0),"")</f>
        <v/>
      </c>
      <c r="N1100" s="225" t="str">
        <f>IFERROR(VLOOKUP(A1100,PLAN!B:AA,2,0),"")</f>
        <v/>
      </c>
      <c r="O1100" s="290" t="s">
        <v>4154</v>
      </c>
      <c r="P1100" s="258" t="s">
        <v>4155</v>
      </c>
      <c r="Q1100" s="154">
        <f>I1099-Q1099</f>
        <v>193</v>
      </c>
      <c r="R1100" s="231" t="str">
        <f>IFERROR(VLOOKUP(P1100,[6]Sheet1!$F:$I,4,),"")</f>
        <v/>
      </c>
      <c r="S1100" s="232" t="str">
        <f>IFERROR(VLOOKUP(A1100,PLAN!B:AA,19,0),"")</f>
        <v/>
      </c>
      <c r="T1100" s="225" t="str">
        <f>IFERROR(VLOOKUP(A1100,PLAN!B:AA,20,0),"")</f>
        <v/>
      </c>
      <c r="U1100" s="233"/>
      <c r="V1100" s="165"/>
      <c r="W1100" s="234" t="s">
        <v>45</v>
      </c>
      <c r="X1100" s="164"/>
      <c r="Y1100" s="148"/>
      <c r="Z1100" s="338">
        <v>46240</v>
      </c>
    </row>
    <row r="1101" spans="1:26" s="163" customFormat="1" ht="27.6" hidden="1" customHeight="1">
      <c r="A1101" s="177" t="str">
        <f t="shared" si="64"/>
        <v>Aug02-04</v>
      </c>
      <c r="B1101" s="225">
        <f>IFERROR(VLOOKUP(A1101,PLAN!B:AA,5,0),"")</f>
        <v>11111223</v>
      </c>
      <c r="C1101" s="225" t="str">
        <f>IFERROR(VLOOKUP(A1101,PLAN!B:AA,6,0),"")</f>
        <v>1631042-F-A</v>
      </c>
      <c r="D1101" s="225" t="str">
        <f>IFERROR(VLOOKUP(A1101,PLAN!B:AA,7,0),"")</f>
        <v>AMS-180-1445 JP</v>
      </c>
      <c r="E1101" s="225" t="str">
        <f>IFERROR(VLOOKUP(A1101,PLAN!B:AA,4,0),"")</f>
        <v>1001921505</v>
      </c>
      <c r="F1101" s="226">
        <f>IFERROR(VLOOKUP(A1101,PLAN!B:AA,9,0),"")</f>
        <v>46236</v>
      </c>
      <c r="G1101" s="225" t="str">
        <f>IFERROR(VLOOKUP(A1101,PLAN!B:AA,10,0),"")</f>
        <v>0103563271</v>
      </c>
      <c r="H1101" s="225" t="str">
        <f>IFERROR(VLOOKUP(A1101,PLAN!B:AA,11,0),"")</f>
        <v>260720A26A</v>
      </c>
      <c r="I1101" s="225">
        <f>IFERROR(VLOOKUP(A1101,PLAN!B:AA,12,0),"")</f>
        <v>450</v>
      </c>
      <c r="J1101" s="225" t="str">
        <f>IFERROR(VLOOKUP(A1101,PLAN!B:AA,15,0),"")</f>
        <v>Japan</v>
      </c>
      <c r="K1101" s="225">
        <f>IFERROR(VLOOKUP(A1101,PLAN!B:AA,23,0),"")</f>
        <v>0</v>
      </c>
      <c r="L1101" s="227">
        <f>IFERROR(VLOOKUP(A1101,PLAN!B:AA,24,0),"")</f>
        <v>0</v>
      </c>
      <c r="M1101" s="225" t="str">
        <f>IFERROR(VLOOKUP(A1101,PLAN!B:AA,3,0),"")</f>
        <v>1932090-A-C</v>
      </c>
      <c r="N1101" s="225">
        <f>IFERROR(VLOOKUP(A1101,PLAN!B:AA,2,0),"")</f>
        <v>12111088</v>
      </c>
      <c r="O1101" s="290" t="s">
        <v>4156</v>
      </c>
      <c r="P1101" s="289" t="s">
        <v>4157</v>
      </c>
      <c r="Q1101" s="312">
        <v>217</v>
      </c>
      <c r="R1101" s="231" t="str">
        <f>IFERROR(VLOOKUP(P1101,[6]Sheet1!$F:$I,4,),"")</f>
        <v/>
      </c>
      <c r="S1101" s="232">
        <f>IFERROR(VLOOKUP(A1101,PLAN!B:AA,19,0),"")</f>
        <v>46234</v>
      </c>
      <c r="T1101" s="225" t="str">
        <f>IFERROR(VLOOKUP(A1101,PLAN!B:AA,20,0),"")</f>
        <v>M8</v>
      </c>
      <c r="U1101" s="233"/>
      <c r="V1101" s="165"/>
      <c r="W1101" s="234" t="str">
        <f>IFERROR(VLOOKUP(A1101,PLAN!B:AB,21,),"")</f>
        <v>CAG</v>
      </c>
      <c r="X1101" s="164"/>
      <c r="Y1101" s="148" t="s">
        <v>1574</v>
      </c>
      <c r="Z1101" s="338" t="s">
        <v>4164</v>
      </c>
    </row>
    <row r="1102" spans="1:26" s="163" customFormat="1" ht="27.6" hidden="1" customHeight="1">
      <c r="A1102" s="177">
        <f t="shared" si="64"/>
        <v>0</v>
      </c>
      <c r="B1102" s="225" t="str">
        <f>IFERROR(VLOOKUP(A1102,PLAN!B:AA,5,0),"")</f>
        <v/>
      </c>
      <c r="C1102" s="225" t="str">
        <f>IFERROR(VLOOKUP(A1102,PLAN!B:AA,6,0),"")</f>
        <v/>
      </c>
      <c r="D1102" s="225" t="str">
        <f>IFERROR(VLOOKUP(A1102,PLAN!B:AA,7,0),"")</f>
        <v/>
      </c>
      <c r="E1102" s="225" t="str">
        <f>IFERROR(VLOOKUP(A1102,PLAN!B:AA,4,0),"")</f>
        <v/>
      </c>
      <c r="F1102" s="226" t="str">
        <f>IFERROR(VLOOKUP(A1102,PLAN!B:AA,9,0),"")</f>
        <v/>
      </c>
      <c r="G1102" s="225" t="str">
        <f>IFERROR(VLOOKUP(A1102,PLAN!B:AA,10,0),"")</f>
        <v/>
      </c>
      <c r="H1102" s="225" t="str">
        <f>IFERROR(VLOOKUP(A1102,PLAN!B:AA,11,0),"")</f>
        <v/>
      </c>
      <c r="I1102" s="225" t="str">
        <f>IFERROR(VLOOKUP(A1102,PLAN!B:AA,12,0),"")</f>
        <v/>
      </c>
      <c r="J1102" s="225" t="str">
        <f>IFERROR(VLOOKUP(A1102,PLAN!B:AA,15,0),"")</f>
        <v/>
      </c>
      <c r="K1102" s="225" t="str">
        <f>IFERROR(VLOOKUP(A1102,PLAN!B:AA,23,0),"")</f>
        <v/>
      </c>
      <c r="L1102" s="227" t="str">
        <f>IFERROR(VLOOKUP(A1102,PLAN!B:AA,24,0),"")</f>
        <v/>
      </c>
      <c r="M1102" s="225" t="str">
        <f>IFERROR(VLOOKUP(A1102,PLAN!B:AA,3,0),"")</f>
        <v/>
      </c>
      <c r="N1102" s="225" t="str">
        <f>IFERROR(VLOOKUP(A1102,PLAN!B:AA,2,0),"")</f>
        <v/>
      </c>
      <c r="O1102" s="290" t="s">
        <v>4158</v>
      </c>
      <c r="P1102" s="289" t="s">
        <v>4159</v>
      </c>
      <c r="Q1102" s="312">
        <v>183</v>
      </c>
      <c r="R1102" s="231" t="str">
        <f>IFERROR(VLOOKUP(P1102,[6]Sheet1!$F:$I,4,),"")</f>
        <v/>
      </c>
      <c r="S1102" s="232" t="str">
        <f>IFERROR(VLOOKUP(A1102,PLAN!B:AA,19,0),"")</f>
        <v/>
      </c>
      <c r="T1102" s="225" t="str">
        <f>IFERROR(VLOOKUP(A1102,PLAN!B:AA,20,0),"")</f>
        <v/>
      </c>
      <c r="U1102" s="233"/>
      <c r="V1102" s="165"/>
      <c r="W1102" s="234" t="s">
        <v>252</v>
      </c>
      <c r="X1102" s="164"/>
      <c r="Y1102" s="148"/>
      <c r="Z1102" s="338" t="s">
        <v>4164</v>
      </c>
    </row>
    <row r="1103" spans="1:26" s="163" customFormat="1" ht="27.6" hidden="1" customHeight="1">
      <c r="A1103" s="177">
        <f t="shared" si="64"/>
        <v>0</v>
      </c>
      <c r="B1103" s="225" t="str">
        <f>IFERROR(VLOOKUP(A1103,PLAN!B:AA,5,0),"")</f>
        <v/>
      </c>
      <c r="C1103" s="225" t="str">
        <f>IFERROR(VLOOKUP(A1103,PLAN!B:AA,6,0),"")</f>
        <v/>
      </c>
      <c r="D1103" s="225" t="str">
        <f>IFERROR(VLOOKUP(A1103,PLAN!B:AA,7,0),"")</f>
        <v/>
      </c>
      <c r="E1103" s="225" t="str">
        <f>IFERROR(VLOOKUP(A1103,PLAN!B:AA,4,0),"")</f>
        <v/>
      </c>
      <c r="F1103" s="226" t="str">
        <f>IFERROR(VLOOKUP(A1103,PLAN!B:AA,9,0),"")</f>
        <v/>
      </c>
      <c r="G1103" s="225" t="str">
        <f>IFERROR(VLOOKUP(A1103,PLAN!B:AA,10,0),"")</f>
        <v/>
      </c>
      <c r="H1103" s="225" t="str">
        <f>IFERROR(VLOOKUP(A1103,PLAN!B:AA,11,0),"")</f>
        <v/>
      </c>
      <c r="I1103" s="225" t="str">
        <f>IFERROR(VLOOKUP(A1103,PLAN!B:AA,12,0),"")</f>
        <v/>
      </c>
      <c r="J1103" s="225" t="str">
        <f>IFERROR(VLOOKUP(A1103,PLAN!B:AA,15,0),"")</f>
        <v/>
      </c>
      <c r="K1103" s="225" t="str">
        <f>IFERROR(VLOOKUP(A1103,PLAN!B:AA,23,0),"")</f>
        <v/>
      </c>
      <c r="L1103" s="227" t="str">
        <f>IFERROR(VLOOKUP(A1103,PLAN!B:AA,24,0),"")</f>
        <v/>
      </c>
      <c r="M1103" s="225" t="str">
        <f>IFERROR(VLOOKUP(A1103,PLAN!B:AA,3,0),"")</f>
        <v/>
      </c>
      <c r="N1103" s="225" t="str">
        <f>IFERROR(VLOOKUP(A1103,PLAN!B:AA,2,0),"")</f>
        <v/>
      </c>
      <c r="O1103" s="290" t="s">
        <v>4160</v>
      </c>
      <c r="P1103" s="289" t="s">
        <v>4161</v>
      </c>
      <c r="Q1103" s="312">
        <f>I1101-Q1101-Q1102</f>
        <v>50</v>
      </c>
      <c r="R1103" s="231" t="str">
        <f>IFERROR(VLOOKUP(P1103,[6]Sheet1!$F:$I,4,),"")</f>
        <v/>
      </c>
      <c r="S1103" s="232" t="str">
        <f>IFERROR(VLOOKUP(A1103,PLAN!B:AA,19,0),"")</f>
        <v/>
      </c>
      <c r="T1103" s="225" t="str">
        <f>IFERROR(VLOOKUP(A1103,PLAN!B:AA,20,0),"")</f>
        <v/>
      </c>
      <c r="U1103" s="233"/>
      <c r="V1103" s="165"/>
      <c r="W1103" s="234" t="s">
        <v>252</v>
      </c>
      <c r="X1103" s="164"/>
      <c r="Y1103" s="148"/>
      <c r="Z1103" s="338" t="s">
        <v>4164</v>
      </c>
    </row>
    <row r="1104" spans="1:26" s="163" customFormat="1" ht="27.6" hidden="1" customHeight="1">
      <c r="A1104" s="177" t="str">
        <f t="shared" si="64"/>
        <v>Aug07-09</v>
      </c>
      <c r="B1104" s="225">
        <f>IFERROR(VLOOKUP(A1104,PLAN!B:AA,5,0),"")</f>
        <v>11111223</v>
      </c>
      <c r="C1104" s="225" t="str">
        <f>IFERROR(VLOOKUP(A1104,PLAN!B:AA,6,0),"")</f>
        <v>1631042-F-A</v>
      </c>
      <c r="D1104" s="225" t="str">
        <f>IFERROR(VLOOKUP(A1104,PLAN!B:AA,7,0),"")</f>
        <v>AMS-180-1445 JP</v>
      </c>
      <c r="E1104" s="225" t="str">
        <f>IFERROR(VLOOKUP(A1104,PLAN!B:AA,4,0),"")</f>
        <v>1001926597</v>
      </c>
      <c r="F1104" s="226">
        <f>IFERROR(VLOOKUP(A1104,PLAN!B:AA,9,0),"")</f>
        <v>46236</v>
      </c>
      <c r="G1104" s="225" t="str">
        <f>IFERROR(VLOOKUP(A1104,PLAN!B:AA,10,0),"")</f>
        <v>0103573296</v>
      </c>
      <c r="H1104" s="225" t="str">
        <f>IFERROR(VLOOKUP(A1104,PLAN!B:AA,11,0),"")</f>
        <v>260723A08A</v>
      </c>
      <c r="I1104" s="225">
        <f>IFERROR(VLOOKUP(A1104,PLAN!B:AA,12,0),"")</f>
        <v>122</v>
      </c>
      <c r="J1104" s="225" t="str">
        <f>IFERROR(VLOOKUP(A1104,PLAN!B:AA,15,0),"")</f>
        <v>Japan</v>
      </c>
      <c r="K1104" s="225">
        <f>IFERROR(VLOOKUP(A1104,PLAN!B:AA,23,0),"")</f>
        <v>0</v>
      </c>
      <c r="L1104" s="227">
        <f>IFERROR(VLOOKUP(A1104,PLAN!B:AA,24,0),"")</f>
        <v>0</v>
      </c>
      <c r="M1104" s="225" t="str">
        <f>IFERROR(VLOOKUP(A1104,PLAN!B:AA,3,0),"")</f>
        <v>1932090-A-C</v>
      </c>
      <c r="N1104" s="225">
        <f>IFERROR(VLOOKUP(A1104,PLAN!B:AA,2,0),"")</f>
        <v>12111088</v>
      </c>
      <c r="O1104" s="290" t="s">
        <v>4160</v>
      </c>
      <c r="P1104" s="289" t="s">
        <v>4161</v>
      </c>
      <c r="Q1104" s="337">
        <f>I1104</f>
        <v>122</v>
      </c>
      <c r="R1104" s="231" t="str">
        <f>IFERROR(VLOOKUP(P1104,[6]Sheet1!$F:$I,4,),"")</f>
        <v/>
      </c>
      <c r="S1104" s="232">
        <f>IFERROR(VLOOKUP(A1104,PLAN!B:AA,19,0),"")</f>
        <v>46234</v>
      </c>
      <c r="T1104" s="225" t="str">
        <f>IFERROR(VLOOKUP(A1104,PLAN!B:AA,20,0),"")</f>
        <v>M8</v>
      </c>
      <c r="U1104" s="233"/>
      <c r="V1104" s="165"/>
      <c r="W1104" s="234" t="str">
        <f>IFERROR(VLOOKUP(A1104,PLAN!B:AB,21,),"")</f>
        <v>CAG</v>
      </c>
      <c r="X1104" s="164"/>
      <c r="Y1104" s="148" t="s">
        <v>2148</v>
      </c>
      <c r="Z1104" s="338" t="s">
        <v>4164</v>
      </c>
    </row>
    <row r="1105" spans="1:26" s="163" customFormat="1" ht="27.6" hidden="1" customHeight="1">
      <c r="A1105" s="177" t="str">
        <f t="shared" si="64"/>
        <v>Aug18-07</v>
      </c>
      <c r="B1105" s="225">
        <f>IFERROR(VLOOKUP(A1105,PLAN!B:AA,5,0),"")</f>
        <v>11111223</v>
      </c>
      <c r="C1105" s="225" t="str">
        <f>IFERROR(VLOOKUP(A1105,PLAN!B:AA,6,0),"")</f>
        <v>1631042-F-A</v>
      </c>
      <c r="D1105" s="225" t="str">
        <f>IFERROR(VLOOKUP(A1105,PLAN!B:AA,7,0),"")</f>
        <v>AMS-180-1445 JP</v>
      </c>
      <c r="E1105" s="225" t="str">
        <f>IFERROR(VLOOKUP(A1105,PLAN!B:AA,4,0),"")</f>
        <v>1001933344</v>
      </c>
      <c r="F1105" s="226">
        <f>IFERROR(VLOOKUP(A1105,PLAN!B:AA,9,0),"")</f>
        <v>46249</v>
      </c>
      <c r="G1105" s="225" t="str">
        <f>IFERROR(VLOOKUP(A1105,PLAN!B:AA,10,0),"")</f>
        <v>0103586848</v>
      </c>
      <c r="H1105" s="225" t="str">
        <f>IFERROR(VLOOKUP(A1105,PLAN!B:AA,11,0),"")</f>
        <v>260731A07A</v>
      </c>
      <c r="I1105" s="225">
        <f>IFERROR(VLOOKUP(A1105,PLAN!B:AA,12,0),"")</f>
        <v>34</v>
      </c>
      <c r="J1105" s="225" t="str">
        <f>IFERROR(VLOOKUP(A1105,PLAN!B:AA,15,0),"")</f>
        <v>Japan</v>
      </c>
      <c r="K1105" s="225">
        <f>IFERROR(VLOOKUP(A1105,PLAN!B:AA,23,0),"")</f>
        <v>0</v>
      </c>
      <c r="L1105" s="227">
        <f>IFERROR(VLOOKUP(A1105,PLAN!B:AA,24,0),"")</f>
        <v>0</v>
      </c>
      <c r="M1105" s="225" t="str">
        <f>IFERROR(VLOOKUP(A1105,PLAN!B:AA,3,0),"")</f>
        <v>1932090-A-C</v>
      </c>
      <c r="N1105" s="225">
        <f>IFERROR(VLOOKUP(A1105,PLAN!B:AA,2,0),"")</f>
        <v>12111088</v>
      </c>
      <c r="O1105" s="290" t="s">
        <v>4160</v>
      </c>
      <c r="P1105" s="289" t="s">
        <v>4161</v>
      </c>
      <c r="Q1105" s="337">
        <v>8</v>
      </c>
      <c r="R1105" s="231" t="str">
        <f>IFERROR(VLOOKUP(P1105,[6]Sheet1!$F:$I,4,),"")</f>
        <v/>
      </c>
      <c r="S1105" s="232">
        <f>IFERROR(VLOOKUP(A1105,PLAN!B:AA,19,0),"")</f>
        <v>46234</v>
      </c>
      <c r="T1105" s="225" t="str">
        <f>IFERROR(VLOOKUP(A1105,PLAN!B:AA,20,0),"")</f>
        <v>M8</v>
      </c>
      <c r="U1105" s="233"/>
      <c r="V1105" s="165"/>
      <c r="W1105" s="234" t="str">
        <f>IFERROR(VLOOKUP(A1105,PLAN!B:AB,21,),"")</f>
        <v>CAG</v>
      </c>
      <c r="X1105" s="164"/>
      <c r="Y1105" s="148" t="s">
        <v>3988</v>
      </c>
      <c r="Z1105" s="338" t="s">
        <v>4164</v>
      </c>
    </row>
    <row r="1106" spans="1:26" s="163" customFormat="1" ht="27.6" hidden="1" customHeight="1">
      <c r="A1106" s="177">
        <f t="shared" si="64"/>
        <v>0</v>
      </c>
      <c r="B1106" s="225" t="str">
        <f>IFERROR(VLOOKUP(A1106,PLAN!B:AA,5,0),"")</f>
        <v/>
      </c>
      <c r="C1106" s="225" t="str">
        <f>IFERROR(VLOOKUP(A1106,PLAN!B:AA,6,0),"")</f>
        <v/>
      </c>
      <c r="D1106" s="225" t="str">
        <f>IFERROR(VLOOKUP(A1106,PLAN!B:AA,7,0),"")</f>
        <v/>
      </c>
      <c r="E1106" s="225" t="str">
        <f>IFERROR(VLOOKUP(A1106,PLAN!B:AA,4,0),"")</f>
        <v/>
      </c>
      <c r="F1106" s="226" t="str">
        <f>IFERROR(VLOOKUP(A1106,PLAN!B:AA,9,0),"")</f>
        <v/>
      </c>
      <c r="G1106" s="225" t="str">
        <f>IFERROR(VLOOKUP(A1106,PLAN!B:AA,10,0),"")</f>
        <v/>
      </c>
      <c r="H1106" s="225" t="str">
        <f>IFERROR(VLOOKUP(A1106,PLAN!B:AA,11,0),"")</f>
        <v/>
      </c>
      <c r="I1106" s="225" t="str">
        <f>IFERROR(VLOOKUP(A1106,PLAN!B:AA,12,0),"")</f>
        <v/>
      </c>
      <c r="J1106" s="225" t="str">
        <f>IFERROR(VLOOKUP(A1106,PLAN!B:AA,15,0),"")</f>
        <v/>
      </c>
      <c r="K1106" s="225" t="str">
        <f>IFERROR(VLOOKUP(A1106,PLAN!B:AA,23,0),"")</f>
        <v/>
      </c>
      <c r="L1106" s="227" t="str">
        <f>IFERROR(VLOOKUP(A1106,PLAN!B:AA,24,0),"")</f>
        <v/>
      </c>
      <c r="M1106" s="225" t="str">
        <f>IFERROR(VLOOKUP(A1106,PLAN!B:AA,3,0),"")</f>
        <v/>
      </c>
      <c r="N1106" s="225" t="str">
        <f>IFERROR(VLOOKUP(A1106,PLAN!B:AA,2,0),"")</f>
        <v/>
      </c>
      <c r="O1106" s="290" t="s">
        <v>4162</v>
      </c>
      <c r="P1106" s="289" t="s">
        <v>4163</v>
      </c>
      <c r="Q1106" s="337">
        <f>I1105-Q1105</f>
        <v>26</v>
      </c>
      <c r="R1106" s="231" t="str">
        <f>IFERROR(VLOOKUP(P1106,[6]Sheet1!$F:$I,4,),"")</f>
        <v/>
      </c>
      <c r="S1106" s="232" t="str">
        <f>IFERROR(VLOOKUP(A1106,PLAN!B:AA,19,0),"")</f>
        <v/>
      </c>
      <c r="T1106" s="225" t="str">
        <f>IFERROR(VLOOKUP(A1106,PLAN!B:AA,20,0),"")</f>
        <v/>
      </c>
      <c r="U1106" s="233"/>
      <c r="V1106" s="165"/>
      <c r="W1106" s="234" t="s">
        <v>252</v>
      </c>
      <c r="X1106" s="164"/>
      <c r="Y1106" s="148"/>
      <c r="Z1106" s="338" t="s">
        <v>4164</v>
      </c>
    </row>
    <row r="1107" spans="1:26" s="163" customFormat="1" ht="21.6" hidden="1" customHeight="1">
      <c r="A1107" s="177" t="str">
        <f>Y1107</f>
        <v>Aug15-35</v>
      </c>
      <c r="B1107" s="225">
        <f>IFERROR(VLOOKUP(A1107,PLAN!B:AA,5,0),"")</f>
        <v>11134340</v>
      </c>
      <c r="C1107" s="225" t="str">
        <f>IFERROR(VLOOKUP(A1107,PLAN!B:AA,6,0),"")</f>
        <v>2331156-A-A</v>
      </c>
      <c r="D1107" s="225" t="str">
        <f>IFERROR(VLOOKUP(A1107,PLAN!B:AA,7,0),"")</f>
        <v>AIN-CKI-200-B-SFT CE2</v>
      </c>
      <c r="E1107" s="225" t="str">
        <f>IFERROR(VLOOKUP(A1107,PLAN!B:AA,4,0),"")</f>
        <v>1001930894</v>
      </c>
      <c r="F1107" s="226">
        <f>IFERROR(VLOOKUP(A1107,PLAN!B:AA,9,0),"")</f>
        <v>46249</v>
      </c>
      <c r="G1107" s="225" t="str">
        <f>IFERROR(VLOOKUP(A1107,PLAN!B:AA,10,0),"")</f>
        <v>0103582091</v>
      </c>
      <c r="H1107" s="225" t="str">
        <f>IFERROR(VLOOKUP(A1107,PLAN!B:AA,11,0),"")</f>
        <v>260729A35A</v>
      </c>
      <c r="I1107" s="225">
        <f>IFERROR(VLOOKUP(A1107,PLAN!B:AA,12,0),"")</f>
        <v>140</v>
      </c>
      <c r="J1107" s="225" t="str">
        <f>IFERROR(VLOOKUP(A1107,PLAN!B:AA,15,0),"")</f>
        <v>Oversea</v>
      </c>
      <c r="K1107" s="225">
        <f>IFERROR(VLOOKUP(A1107,PLAN!B:AA,23,0),"")</f>
        <v>0</v>
      </c>
      <c r="L1107" s="227">
        <f>IFERROR(VLOOKUP(A1107,PLAN!B:AA,24,0),"")</f>
        <v>0</v>
      </c>
      <c r="M1107" s="225" t="str">
        <f>IFERROR(VLOOKUP(A1107,PLAN!B:AA,3,0),"")</f>
        <v>1832350-A-C</v>
      </c>
      <c r="N1107" s="225">
        <f>IFERROR(VLOOKUP(A1107,PLAN!B:AA,2,0),"")</f>
        <v>12114377</v>
      </c>
      <c r="O1107" s="362" t="s">
        <v>2224</v>
      </c>
      <c r="P1107" s="257" t="s">
        <v>2225</v>
      </c>
      <c r="Q1107" s="154">
        <v>103</v>
      </c>
      <c r="R1107" s="231" t="str">
        <f>IFERROR(VLOOKUP(P1107,[6]Sheet1!$F:$I,4,),"")</f>
        <v/>
      </c>
      <c r="S1107" s="232">
        <f>IFERROR(VLOOKUP(A1107,PLAN!B:AA,19,0),"")</f>
        <v>46240</v>
      </c>
      <c r="T1107" s="225" t="str">
        <f>IFERROR(VLOOKUP(A1107,PLAN!B:AA,20,0),"")</f>
        <v>M8</v>
      </c>
      <c r="U1107" s="233"/>
      <c r="V1107" s="165"/>
      <c r="W1107" s="234" t="str">
        <f>IFERROR(VLOOKUP(A1107,PLAN!B:AB,21,),"")</f>
        <v>CAG</v>
      </c>
      <c r="X1107" s="164"/>
      <c r="Y1107" s="148" t="s">
        <v>3529</v>
      </c>
      <c r="Z1107" s="338">
        <f>VLOOKUP(Y1107,PLAN!B:AI,19,0)</f>
        <v>46240</v>
      </c>
    </row>
    <row r="1108" spans="1:26" s="163" customFormat="1" ht="21.6" hidden="1" customHeight="1">
      <c r="A1108" s="177">
        <f>Y1108</f>
        <v>0</v>
      </c>
      <c r="B1108" s="225" t="str">
        <f>IFERROR(VLOOKUP(A1108,PLAN!B:AA,5,0),"")</f>
        <v/>
      </c>
      <c r="C1108" s="225" t="str">
        <f>IFERROR(VLOOKUP(A1108,PLAN!B:AA,6,0),"")</f>
        <v/>
      </c>
      <c r="D1108" s="225" t="str">
        <f>IFERROR(VLOOKUP(A1108,PLAN!B:AA,7,0),"")</f>
        <v/>
      </c>
      <c r="E1108" s="225" t="str">
        <f>IFERROR(VLOOKUP(A1108,PLAN!B:AA,4,0),"")</f>
        <v/>
      </c>
      <c r="F1108" s="226" t="str">
        <f>IFERROR(VLOOKUP(A1108,PLAN!B:AA,9,0),"")</f>
        <v/>
      </c>
      <c r="G1108" s="225" t="str">
        <f>IFERROR(VLOOKUP(A1108,PLAN!B:AA,10,0),"")</f>
        <v/>
      </c>
      <c r="H1108" s="225" t="str">
        <f>IFERROR(VLOOKUP(A1108,PLAN!B:AA,11,0),"")</f>
        <v/>
      </c>
      <c r="I1108" s="225" t="str">
        <f>IFERROR(VLOOKUP(A1108,PLAN!B:AA,12,0),"")</f>
        <v/>
      </c>
      <c r="J1108" s="225" t="str">
        <f>IFERROR(VLOOKUP(A1108,PLAN!B:AA,15,0),"")</f>
        <v/>
      </c>
      <c r="K1108" s="225" t="str">
        <f>IFERROR(VLOOKUP(A1108,PLAN!B:AA,23,0),"")</f>
        <v/>
      </c>
      <c r="L1108" s="227" t="str">
        <f>IFERROR(VLOOKUP(A1108,PLAN!B:AA,24,0),"")</f>
        <v/>
      </c>
      <c r="M1108" s="225" t="str">
        <f>IFERROR(VLOOKUP(A1108,PLAN!B:AA,3,0),"")</f>
        <v/>
      </c>
      <c r="N1108" s="225" t="str">
        <f>IFERROR(VLOOKUP(A1108,PLAN!B:AA,2,0),"")</f>
        <v/>
      </c>
      <c r="O1108" s="362" t="s">
        <v>3598</v>
      </c>
      <c r="P1108" s="257" t="s">
        <v>3599</v>
      </c>
      <c r="Q1108" s="154">
        <f>I1107-Q1107</f>
        <v>37</v>
      </c>
      <c r="R1108" s="231" t="str">
        <f>IFERROR(VLOOKUP(P1108,[6]Sheet1!$F:$I,4,),"")</f>
        <v>N3-10</v>
      </c>
      <c r="S1108" s="232" t="str">
        <f>IFERROR(VLOOKUP(A1108,PLAN!B:AA,19,0),"")</f>
        <v/>
      </c>
      <c r="T1108" s="225" t="str">
        <f>IFERROR(VLOOKUP(A1108,PLAN!B:AA,20,0),"")</f>
        <v/>
      </c>
      <c r="U1108" s="233"/>
      <c r="V1108" s="165"/>
      <c r="W1108" s="234" t="s">
        <v>252</v>
      </c>
      <c r="X1108" s="164"/>
      <c r="Y1108" s="148"/>
      <c r="Z1108" s="338">
        <v>46240</v>
      </c>
    </row>
    <row r="1109" spans="1:26" s="163" customFormat="1" ht="21.6" hidden="1" customHeight="1">
      <c r="A1109" s="177" t="str">
        <f>Y1109</f>
        <v>Aug15-41</v>
      </c>
      <c r="B1109" s="225">
        <f>IFERROR(VLOOKUP(A1109,PLAN!B:AA,5,0),"")</f>
        <v>11118080</v>
      </c>
      <c r="C1109" s="225" t="str">
        <f>IFERROR(VLOOKUP(A1109,PLAN!B:AA,6,0),"")</f>
        <v>2331070-A-A</v>
      </c>
      <c r="D1109" s="225" t="str">
        <f>IFERROR(VLOOKUP(A1109,PLAN!B:AA,7,0),"")</f>
        <v>WAMS-165-16ST CE3</v>
      </c>
      <c r="E1109" s="225" t="str">
        <f>IFERROR(VLOOKUP(A1109,PLAN!B:AA,4,0),"")</f>
        <v>1001930934</v>
      </c>
      <c r="F1109" s="226">
        <f>IFERROR(VLOOKUP(A1109,PLAN!B:AA,9,0),"")</f>
        <v>46249</v>
      </c>
      <c r="G1109" s="225" t="str">
        <f>IFERROR(VLOOKUP(A1109,PLAN!B:AA,10,0),"")</f>
        <v>0103582390</v>
      </c>
      <c r="H1109" s="225" t="str">
        <f>IFERROR(VLOOKUP(A1109,PLAN!B:AA,11,0),"")</f>
        <v>260729A41A</v>
      </c>
      <c r="I1109" s="225">
        <f>IFERROR(VLOOKUP(A1109,PLAN!B:AA,12,0),"")</f>
        <v>40</v>
      </c>
      <c r="J1109" s="225" t="str">
        <f>IFERROR(VLOOKUP(A1109,PLAN!B:AA,15,0),"")</f>
        <v>Oversea</v>
      </c>
      <c r="K1109" s="225">
        <f>IFERROR(VLOOKUP(A1109,PLAN!B:AA,23,0),"")</f>
        <v>0</v>
      </c>
      <c r="L1109" s="227">
        <f>IFERROR(VLOOKUP(A1109,PLAN!B:AA,24,0),"")</f>
        <v>0</v>
      </c>
      <c r="M1109" s="225" t="str">
        <f>IFERROR(VLOOKUP(A1109,PLAN!B:AA,3,0),"")</f>
        <v>1832356-A-C</v>
      </c>
      <c r="N1109" s="225">
        <f>IFERROR(VLOOKUP(A1109,PLAN!B:AA,2,0),"")</f>
        <v>12111082</v>
      </c>
      <c r="O1109" s="290" t="s">
        <v>2465</v>
      </c>
      <c r="P1109" s="337" t="s">
        <v>2466</v>
      </c>
      <c r="Q1109" s="337">
        <f>I1109</f>
        <v>40</v>
      </c>
      <c r="R1109" s="231"/>
      <c r="S1109" s="232">
        <f>IFERROR(VLOOKUP(A1109,PLAN!B:AA,19,0),"")</f>
        <v>46240</v>
      </c>
      <c r="T1109" s="225" t="str">
        <f>IFERROR(VLOOKUP(A1109,PLAN!B:AA,20,0),"")</f>
        <v>M8</v>
      </c>
      <c r="U1109" s="233"/>
      <c r="V1109" s="165"/>
      <c r="W1109" s="234" t="str">
        <f>IFERROR(VLOOKUP(A1109,PLAN!B:AB,21,),"")</f>
        <v>CAG</v>
      </c>
      <c r="X1109" s="164"/>
      <c r="Y1109" s="148" t="s">
        <v>3634</v>
      </c>
      <c r="Z1109" s="338">
        <f>VLOOKUP(Y1109,PLAN!B:AI,19,0)</f>
        <v>46240</v>
      </c>
    </row>
    <row r="1110" spans="1:26" s="163" customFormat="1" ht="21.6" hidden="1" customHeight="1">
      <c r="A1110" s="177" t="str">
        <f>Y1110</f>
        <v>Aug15-42</v>
      </c>
      <c r="B1110" s="225">
        <f>IFERROR(VLOOKUP(A1110,PLAN!B:AA,5,0),"")</f>
        <v>11118084</v>
      </c>
      <c r="C1110" s="225" t="str">
        <f>IFERROR(VLOOKUP(A1110,PLAN!B:AA,6,0),"")</f>
        <v>2331074-A-A</v>
      </c>
      <c r="D1110" s="225" t="str">
        <f>IFERROR(VLOOKUP(A1110,PLAN!B:AA,7,0),"")</f>
        <v>WAMS-180-16WA CE3</v>
      </c>
      <c r="E1110" s="225" t="str">
        <f>IFERROR(VLOOKUP(A1110,PLAN!B:AA,4,0),"")</f>
        <v>1001930935</v>
      </c>
      <c r="F1110" s="226">
        <f>IFERROR(VLOOKUP(A1110,PLAN!B:AA,9,0),"")</f>
        <v>46249</v>
      </c>
      <c r="G1110" s="225" t="str">
        <f>IFERROR(VLOOKUP(A1110,PLAN!B:AA,10,0),"")</f>
        <v>0103582391</v>
      </c>
      <c r="H1110" s="225" t="str">
        <f>IFERROR(VLOOKUP(A1110,PLAN!B:AA,11,0),"")</f>
        <v>260729A42A</v>
      </c>
      <c r="I1110" s="225">
        <f>IFERROR(VLOOKUP(A1110,PLAN!B:AA,12,0),"")</f>
        <v>20</v>
      </c>
      <c r="J1110" s="225" t="str">
        <f>IFERROR(VLOOKUP(A1110,PLAN!B:AA,15,0),"")</f>
        <v>Oversea</v>
      </c>
      <c r="K1110" s="225">
        <f>IFERROR(VLOOKUP(A1110,PLAN!B:AA,23,0),"")</f>
        <v>0</v>
      </c>
      <c r="L1110" s="227">
        <f>IFERROR(VLOOKUP(A1110,PLAN!B:AA,24,0),"")</f>
        <v>0</v>
      </c>
      <c r="M1110" s="225" t="str">
        <f>IFERROR(VLOOKUP(A1110,PLAN!B:AA,3,0),"")</f>
        <v>1832357-A-C</v>
      </c>
      <c r="N1110" s="225">
        <f>IFERROR(VLOOKUP(A1110,PLAN!B:AA,2,0),"")</f>
        <v>12111083</v>
      </c>
      <c r="O1110" s="290" t="s">
        <v>3316</v>
      </c>
      <c r="P1110" s="257" t="s">
        <v>3317</v>
      </c>
      <c r="Q1110" s="337">
        <f>I1110</f>
        <v>20</v>
      </c>
      <c r="R1110" s="231"/>
      <c r="S1110" s="232">
        <f>IFERROR(VLOOKUP(A1110,PLAN!B:AA,19,0),"")</f>
        <v>46240</v>
      </c>
      <c r="T1110" s="225" t="str">
        <f>IFERROR(VLOOKUP(A1110,PLAN!B:AA,20,0),"")</f>
        <v>M8</v>
      </c>
      <c r="U1110" s="233"/>
      <c r="V1110" s="165"/>
      <c r="W1110" s="234" t="str">
        <f>IFERROR(VLOOKUP(A1110,PLAN!B:AB,21,),"")</f>
        <v>CAG</v>
      </c>
      <c r="X1110" s="164"/>
      <c r="Y1110" s="148" t="s">
        <v>3635</v>
      </c>
      <c r="Z1110" s="338">
        <f>VLOOKUP(Y1110,PLAN!B:AI,19,0)</f>
        <v>46240</v>
      </c>
    </row>
    <row r="1111" spans="1:26" s="163" customFormat="1" ht="27.6" hidden="1" customHeight="1">
      <c r="A1111" s="177" t="str">
        <f t="shared" si="64"/>
        <v>Aug18-11</v>
      </c>
      <c r="B1111" s="225">
        <f>IFERROR(VLOOKUP(A1111,PLAN!B:AA,5,0),"")</f>
        <v>11134340</v>
      </c>
      <c r="C1111" s="225" t="str">
        <f>IFERROR(VLOOKUP(A1111,PLAN!B:AA,6,0),"")</f>
        <v>2331156-A-A</v>
      </c>
      <c r="D1111" s="225" t="str">
        <f>IFERROR(VLOOKUP(A1111,PLAN!B:AA,7,0),"")</f>
        <v>AIN-CKI-200-B-SFT CE2</v>
      </c>
      <c r="E1111" s="225" t="str">
        <f>IFERROR(VLOOKUP(A1111,PLAN!B:AA,4,0),"")</f>
        <v>1001935075</v>
      </c>
      <c r="F1111" s="226">
        <f>IFERROR(VLOOKUP(A1111,PLAN!B:AA,9,0),"")</f>
        <v>46252</v>
      </c>
      <c r="G1111" s="225" t="str">
        <f>IFERROR(VLOOKUP(A1111,PLAN!B:AA,10,0),"")</f>
        <v>0103589880</v>
      </c>
      <c r="H1111" s="225" t="str">
        <f>IFERROR(VLOOKUP(A1111,PLAN!B:AA,11,0),"")</f>
        <v>260731A11A</v>
      </c>
      <c r="I1111" s="225">
        <f>IFERROR(VLOOKUP(A1111,PLAN!B:AA,12,0),"")</f>
        <v>60</v>
      </c>
      <c r="J1111" s="225" t="str">
        <f>IFERROR(VLOOKUP(A1111,PLAN!B:AA,15,0),"")</f>
        <v>Oversea</v>
      </c>
      <c r="K1111" s="225">
        <f>IFERROR(VLOOKUP(A1111,PLAN!B:AA,23,0),"")</f>
        <v>0</v>
      </c>
      <c r="L1111" s="227">
        <f>IFERROR(VLOOKUP(A1111,PLAN!B:AA,24,0),"")</f>
        <v>0</v>
      </c>
      <c r="M1111" s="225" t="str">
        <f>IFERROR(VLOOKUP(A1111,PLAN!B:AA,3,0),"")</f>
        <v>1832350-A-C</v>
      </c>
      <c r="N1111" s="225">
        <f>IFERROR(VLOOKUP(A1111,PLAN!B:AA,2,0),"")</f>
        <v>12114377</v>
      </c>
      <c r="O1111" s="290" t="s">
        <v>3598</v>
      </c>
      <c r="P1111" s="257" t="s">
        <v>3599</v>
      </c>
      <c r="Q1111" s="337">
        <f t="shared" ref="Q1111:Q1112" si="65">I1111</f>
        <v>60</v>
      </c>
      <c r="R1111" s="231" t="str">
        <f>IFERROR(VLOOKUP(P1111,[6]Sheet1!$F:$I,4,),"")</f>
        <v>N3-10</v>
      </c>
      <c r="S1111" s="232">
        <f>IFERROR(VLOOKUP(A1111,PLAN!B:AA,19,0),"")</f>
        <v>46240</v>
      </c>
      <c r="T1111" s="225" t="str">
        <f>IFERROR(VLOOKUP(A1111,PLAN!B:AA,20,0),"")</f>
        <v>M8</v>
      </c>
      <c r="U1111" s="233"/>
      <c r="V1111" s="165"/>
      <c r="W1111" s="234" t="str">
        <f>IFERROR(VLOOKUP(A1111,PLAN!B:AB,21,),"")</f>
        <v>CAG</v>
      </c>
      <c r="X1111" s="164"/>
      <c r="Y1111" s="148" t="s">
        <v>3992</v>
      </c>
      <c r="Z1111" s="338">
        <f>VLOOKUP(Y1111,PLAN!B:AI,19,0)</f>
        <v>46240</v>
      </c>
    </row>
    <row r="1112" spans="1:26" s="163" customFormat="1" ht="27.6" hidden="1" customHeight="1">
      <c r="A1112" s="177" t="str">
        <f t="shared" si="64"/>
        <v>Aug19-01</v>
      </c>
      <c r="B1112" s="225">
        <f>IFERROR(VLOOKUP(A1112,PLAN!B:AA,5,0),"")</f>
        <v>11134339</v>
      </c>
      <c r="C1112" s="225" t="str">
        <f>IFERROR(VLOOKUP(A1112,PLAN!B:AA,6,0),"")</f>
        <v>2331167-A-A</v>
      </c>
      <c r="D1112" s="225" t="str">
        <f>IFERROR(VLOOKUP(A1112,PLAN!B:AA,7,0),"")</f>
        <v>AIN-CKX-10-200-R CE2</v>
      </c>
      <c r="E1112" s="225" t="str">
        <f>IFERROR(VLOOKUP(A1112,PLAN!B:AA,4,0),"")</f>
        <v>1001935076</v>
      </c>
      <c r="F1112" s="226">
        <f>IFERROR(VLOOKUP(A1112,PLAN!B:AA,9,0),"")</f>
        <v>46252</v>
      </c>
      <c r="G1112" s="225" t="str">
        <f>IFERROR(VLOOKUP(A1112,PLAN!B:AA,10,0),"")</f>
        <v>0103589881</v>
      </c>
      <c r="H1112" s="225" t="str">
        <f>IFERROR(VLOOKUP(A1112,PLAN!B:AA,11,0),"")</f>
        <v>260731A44A</v>
      </c>
      <c r="I1112" s="225">
        <f>IFERROR(VLOOKUP(A1112,PLAN!B:AA,12,0),"")</f>
        <v>10</v>
      </c>
      <c r="J1112" s="225" t="str">
        <f>IFERROR(VLOOKUP(A1112,PLAN!B:AA,15,0),"")</f>
        <v>Oversea</v>
      </c>
      <c r="K1112" s="225">
        <f>IFERROR(VLOOKUP(A1112,PLAN!B:AA,23,0),"")</f>
        <v>0</v>
      </c>
      <c r="L1112" s="227">
        <f>IFERROR(VLOOKUP(A1112,PLAN!B:AA,24,0),"")</f>
        <v>0</v>
      </c>
      <c r="M1112" s="225" t="str">
        <f>IFERROR(VLOOKUP(A1112,PLAN!B:AA,3,0),"")</f>
        <v>1932434-A-C</v>
      </c>
      <c r="N1112" s="225">
        <f>IFERROR(VLOOKUP(A1112,PLAN!B:AA,2,0),"")</f>
        <v>12114380</v>
      </c>
      <c r="O1112" s="290" t="s">
        <v>2453</v>
      </c>
      <c r="P1112" s="337" t="s">
        <v>2454</v>
      </c>
      <c r="Q1112" s="337">
        <f t="shared" si="65"/>
        <v>10</v>
      </c>
      <c r="R1112" s="231" t="str">
        <f>IFERROR(VLOOKUP(P1112,[6]Sheet1!$F:$I,4,),"")</f>
        <v/>
      </c>
      <c r="S1112" s="232">
        <f>IFERROR(VLOOKUP(A1112,PLAN!B:AA,19,0),"")</f>
        <v>46240</v>
      </c>
      <c r="T1112" s="225" t="str">
        <f>IFERROR(VLOOKUP(A1112,PLAN!B:AA,20,0),"")</f>
        <v>M8</v>
      </c>
      <c r="U1112" s="233"/>
      <c r="V1112" s="165"/>
      <c r="W1112" s="234" t="str">
        <f>IFERROR(VLOOKUP(A1112,PLAN!B:AB,21,),"")</f>
        <v>CAG</v>
      </c>
      <c r="X1112" s="164"/>
      <c r="Y1112" s="148" t="s">
        <v>4198</v>
      </c>
      <c r="Z1112" s="338">
        <f>VLOOKUP(Y1112,PLAN!B:AI,19,0)</f>
        <v>46240</v>
      </c>
    </row>
    <row r="1113" spans="1:26" s="163" customFormat="1" ht="27.6" hidden="1" customHeight="1">
      <c r="A1113" s="177" t="str">
        <f t="shared" si="64"/>
        <v>Aug19-02</v>
      </c>
      <c r="B1113" s="225">
        <f>IFERROR(VLOOKUP(A1113,PLAN!B:AA,5,0),"")</f>
        <v>11134237</v>
      </c>
      <c r="C1113" s="225" t="str">
        <f>IFERROR(VLOOKUP(A1113,PLAN!B:AA,6,0),"")</f>
        <v>1436196-Q-A</v>
      </c>
      <c r="D1113" s="225" t="str">
        <f>IFERROR(VLOOKUP(A1113,PLAN!B:AA,7,0),"")</f>
        <v>AHW14R004S CN</v>
      </c>
      <c r="E1113" s="225" t="str">
        <f>IFERROR(VLOOKUP(A1113,PLAN!B:AA,4,0),"")</f>
        <v>1001935077</v>
      </c>
      <c r="F1113" s="226">
        <f>IFERROR(VLOOKUP(A1113,PLAN!B:AA,9,0),"")</f>
        <v>46252</v>
      </c>
      <c r="G1113" s="225" t="str">
        <f>IFERROR(VLOOKUP(A1113,PLAN!B:AA,10,0),"")</f>
        <v>0103589882</v>
      </c>
      <c r="H1113" s="225" t="str">
        <f>IFERROR(VLOOKUP(A1113,PLAN!B:AA,11,0),"")</f>
        <v>260731A45A</v>
      </c>
      <c r="I1113" s="225">
        <f>IFERROR(VLOOKUP(A1113,PLAN!B:AA,12,0),"")</f>
        <v>1746</v>
      </c>
      <c r="J1113" s="225" t="str">
        <f>IFERROR(VLOOKUP(A1113,PLAN!B:AA,15,0),"")</f>
        <v>China</v>
      </c>
      <c r="K1113" s="225">
        <f>IFERROR(VLOOKUP(A1113,PLAN!B:AA,23,0),"")</f>
        <v>0</v>
      </c>
      <c r="L1113" s="227">
        <f>IFERROR(VLOOKUP(A1113,PLAN!B:AA,24,0),"")</f>
        <v>0</v>
      </c>
      <c r="M1113" s="225" t="str">
        <f>IFERROR(VLOOKUP(A1113,PLAN!B:AA,3,0),"")</f>
        <v>2332200-0-C-CN</v>
      </c>
      <c r="N1113" s="225">
        <f>IFERROR(VLOOKUP(A1113,PLAN!B:AA,2,0),"")</f>
        <v>12125012</v>
      </c>
      <c r="O1113" s="290" t="s">
        <v>3020</v>
      </c>
      <c r="P1113" s="258" t="s">
        <v>3021</v>
      </c>
      <c r="Q1113" s="154">
        <v>5</v>
      </c>
      <c r="R1113" s="231" t="str">
        <f>IFERROR(VLOOKUP(P1113,[6]Sheet1!$F:$I,4,),"")</f>
        <v/>
      </c>
      <c r="S1113" s="232">
        <f>IFERROR(VLOOKUP(A1113,PLAN!B:AA,19,0),"")</f>
        <v>46240</v>
      </c>
      <c r="T1113" s="225" t="str">
        <f>IFERROR(VLOOKUP(A1113,PLAN!B:AA,20,0),"")</f>
        <v>M8</v>
      </c>
      <c r="U1113" s="233"/>
      <c r="V1113" s="165"/>
      <c r="W1113" s="234" t="str">
        <f>IFERROR(VLOOKUP(A1113,PLAN!B:AB,21,),"")</f>
        <v>CAG</v>
      </c>
      <c r="X1113" s="164"/>
      <c r="Y1113" s="148" t="s">
        <v>4199</v>
      </c>
      <c r="Z1113" s="338">
        <f>VLOOKUP(Y1113,PLAN!B:AI,19,0)</f>
        <v>46240</v>
      </c>
    </row>
    <row r="1114" spans="1:26" s="163" customFormat="1" ht="27.6" hidden="1" customHeight="1">
      <c r="A1114" s="177">
        <f t="shared" si="64"/>
        <v>0</v>
      </c>
      <c r="B1114" s="225" t="str">
        <f>IFERROR(VLOOKUP(A1114,PLAN!B:AA,5,0),"")</f>
        <v/>
      </c>
      <c r="C1114" s="225" t="str">
        <f>IFERROR(VLOOKUP(A1114,PLAN!B:AA,6,0),"")</f>
        <v/>
      </c>
      <c r="D1114" s="225" t="str">
        <f>IFERROR(VLOOKUP(A1114,PLAN!B:AA,7,0),"")</f>
        <v/>
      </c>
      <c r="E1114" s="225" t="str">
        <f>IFERROR(VLOOKUP(A1114,PLAN!B:AA,4,0),"")</f>
        <v/>
      </c>
      <c r="F1114" s="226" t="str">
        <f>IFERROR(VLOOKUP(A1114,PLAN!B:AA,9,0),"")</f>
        <v/>
      </c>
      <c r="G1114" s="225" t="str">
        <f>IFERROR(VLOOKUP(A1114,PLAN!B:AA,10,0),"")</f>
        <v/>
      </c>
      <c r="H1114" s="225" t="str">
        <f>IFERROR(VLOOKUP(A1114,PLAN!B:AA,11,0),"")</f>
        <v/>
      </c>
      <c r="I1114" s="225" t="str">
        <f>IFERROR(VLOOKUP(A1114,PLAN!B:AA,12,0),"")</f>
        <v/>
      </c>
      <c r="J1114" s="225" t="str">
        <f>IFERROR(VLOOKUP(A1114,PLAN!B:AA,15,0),"")</f>
        <v/>
      </c>
      <c r="K1114" s="225" t="str">
        <f>IFERROR(VLOOKUP(A1114,PLAN!B:AA,23,0),"")</f>
        <v/>
      </c>
      <c r="L1114" s="227" t="str">
        <f>IFERROR(VLOOKUP(A1114,PLAN!B:AA,24,0),"")</f>
        <v/>
      </c>
      <c r="M1114" s="225" t="str">
        <f>IFERROR(VLOOKUP(A1114,PLAN!B:AA,3,0),"")</f>
        <v/>
      </c>
      <c r="N1114" s="225" t="str">
        <f>IFERROR(VLOOKUP(A1114,PLAN!B:AA,2,0),"")</f>
        <v/>
      </c>
      <c r="O1114" s="290" t="s">
        <v>3548</v>
      </c>
      <c r="P1114" s="258" t="s">
        <v>3549</v>
      </c>
      <c r="Q1114" s="154">
        <v>5</v>
      </c>
      <c r="R1114" s="231" t="str">
        <f>IFERROR(VLOOKUP(P1114,[6]Sheet1!$F:$I,4,),"")</f>
        <v/>
      </c>
      <c r="S1114" s="232" t="str">
        <f>IFERROR(VLOOKUP(A1114,PLAN!B:AA,19,0),"")</f>
        <v/>
      </c>
      <c r="T1114" s="225" t="str">
        <f>IFERROR(VLOOKUP(A1114,PLAN!B:AA,20,0),"")</f>
        <v/>
      </c>
      <c r="U1114" s="233"/>
      <c r="V1114" s="165"/>
      <c r="W1114" s="234" t="s">
        <v>252</v>
      </c>
      <c r="X1114" s="164"/>
      <c r="Y1114" s="148"/>
      <c r="Z1114" s="338">
        <v>46240</v>
      </c>
    </row>
    <row r="1115" spans="1:26" s="163" customFormat="1" ht="27.6" hidden="1" customHeight="1">
      <c r="A1115" s="177">
        <f t="shared" si="64"/>
        <v>0</v>
      </c>
      <c r="B1115" s="225" t="str">
        <f>IFERROR(VLOOKUP(A1115,PLAN!B:AA,5,0),"")</f>
        <v/>
      </c>
      <c r="C1115" s="225" t="str">
        <f>IFERROR(VLOOKUP(A1115,PLAN!B:AA,6,0),"")</f>
        <v/>
      </c>
      <c r="D1115" s="225" t="str">
        <f>IFERROR(VLOOKUP(A1115,PLAN!B:AA,7,0),"")</f>
        <v/>
      </c>
      <c r="E1115" s="225" t="str">
        <f>IFERROR(VLOOKUP(A1115,PLAN!B:AA,4,0),"")</f>
        <v/>
      </c>
      <c r="F1115" s="226" t="str">
        <f>IFERROR(VLOOKUP(A1115,PLAN!B:AA,9,0),"")</f>
        <v/>
      </c>
      <c r="G1115" s="225" t="str">
        <f>IFERROR(VLOOKUP(A1115,PLAN!B:AA,10,0),"")</f>
        <v/>
      </c>
      <c r="H1115" s="225" t="str">
        <f>IFERROR(VLOOKUP(A1115,PLAN!B:AA,11,0),"")</f>
        <v/>
      </c>
      <c r="I1115" s="225" t="str">
        <f>IFERROR(VLOOKUP(A1115,PLAN!B:AA,12,0),"")</f>
        <v/>
      </c>
      <c r="J1115" s="225" t="str">
        <f>IFERROR(VLOOKUP(A1115,PLAN!B:AA,15,0),"")</f>
        <v/>
      </c>
      <c r="K1115" s="225" t="str">
        <f>IFERROR(VLOOKUP(A1115,PLAN!B:AA,23,0),"")</f>
        <v/>
      </c>
      <c r="L1115" s="227" t="str">
        <f>IFERROR(VLOOKUP(A1115,PLAN!B:AA,24,0),"")</f>
        <v/>
      </c>
      <c r="M1115" s="225" t="str">
        <f>IFERROR(VLOOKUP(A1115,PLAN!B:AA,3,0),"")</f>
        <v/>
      </c>
      <c r="N1115" s="225" t="str">
        <f>IFERROR(VLOOKUP(A1115,PLAN!B:AA,2,0),"")</f>
        <v/>
      </c>
      <c r="O1115" s="290" t="s">
        <v>4022</v>
      </c>
      <c r="P1115" s="258" t="s">
        <v>4023</v>
      </c>
      <c r="Q1115" s="154">
        <v>8</v>
      </c>
      <c r="R1115" s="231" t="str">
        <f>IFERROR(VLOOKUP(P1115,[6]Sheet1!$F:$I,4,),"")</f>
        <v/>
      </c>
      <c r="S1115" s="232" t="str">
        <f>IFERROR(VLOOKUP(A1115,PLAN!B:AA,19,0),"")</f>
        <v/>
      </c>
      <c r="T1115" s="225" t="str">
        <f>IFERROR(VLOOKUP(A1115,PLAN!B:AA,20,0),"")</f>
        <v/>
      </c>
      <c r="U1115" s="233"/>
      <c r="V1115" s="165"/>
      <c r="W1115" s="234" t="s">
        <v>252</v>
      </c>
      <c r="X1115" s="164"/>
      <c r="Y1115" s="148"/>
      <c r="Z1115" s="338">
        <v>46240</v>
      </c>
    </row>
    <row r="1116" spans="1:26" s="163" customFormat="1" ht="27.6" hidden="1" customHeight="1">
      <c r="A1116" s="177">
        <f t="shared" si="64"/>
        <v>0</v>
      </c>
      <c r="B1116" s="225" t="str">
        <f>IFERROR(VLOOKUP(A1116,PLAN!B:AA,5,0),"")</f>
        <v/>
      </c>
      <c r="C1116" s="225" t="str">
        <f>IFERROR(VLOOKUP(A1116,PLAN!B:AA,6,0),"")</f>
        <v/>
      </c>
      <c r="D1116" s="225" t="str">
        <f>IFERROR(VLOOKUP(A1116,PLAN!B:AA,7,0),"")</f>
        <v/>
      </c>
      <c r="E1116" s="225" t="str">
        <f>IFERROR(VLOOKUP(A1116,PLAN!B:AA,4,0),"")</f>
        <v/>
      </c>
      <c r="F1116" s="226" t="str">
        <f>IFERROR(VLOOKUP(A1116,PLAN!B:AA,9,0),"")</f>
        <v/>
      </c>
      <c r="G1116" s="225" t="str">
        <f>IFERROR(VLOOKUP(A1116,PLAN!B:AA,10,0),"")</f>
        <v/>
      </c>
      <c r="H1116" s="225" t="str">
        <f>IFERROR(VLOOKUP(A1116,PLAN!B:AA,11,0),"")</f>
        <v/>
      </c>
      <c r="I1116" s="225" t="str">
        <f>IFERROR(VLOOKUP(A1116,PLAN!B:AA,12,0),"")</f>
        <v/>
      </c>
      <c r="J1116" s="225" t="str">
        <f>IFERROR(VLOOKUP(A1116,PLAN!B:AA,15,0),"")</f>
        <v/>
      </c>
      <c r="K1116" s="225" t="str">
        <f>IFERROR(VLOOKUP(A1116,PLAN!B:AA,23,0),"")</f>
        <v/>
      </c>
      <c r="L1116" s="227" t="str">
        <f>IFERROR(VLOOKUP(A1116,PLAN!B:AA,24,0),"")</f>
        <v/>
      </c>
      <c r="M1116" s="225" t="str">
        <f>IFERROR(VLOOKUP(A1116,PLAN!B:AA,3,0),"")</f>
        <v/>
      </c>
      <c r="N1116" s="225" t="str">
        <f>IFERROR(VLOOKUP(A1116,PLAN!B:AA,2,0),"")</f>
        <v/>
      </c>
      <c r="O1116" s="290" t="s">
        <v>4026</v>
      </c>
      <c r="P1116" s="258" t="s">
        <v>4027</v>
      </c>
      <c r="Q1116" s="154">
        <v>10</v>
      </c>
      <c r="R1116" s="231" t="str">
        <f>IFERROR(VLOOKUP(P1116,[6]Sheet1!$F:$I,4,),"")</f>
        <v/>
      </c>
      <c r="S1116" s="232" t="str">
        <f>IFERROR(VLOOKUP(A1116,PLAN!B:AA,19,0),"")</f>
        <v/>
      </c>
      <c r="T1116" s="225" t="str">
        <f>IFERROR(VLOOKUP(A1116,PLAN!B:AA,20,0),"")</f>
        <v/>
      </c>
      <c r="U1116" s="233"/>
      <c r="V1116" s="165"/>
      <c r="W1116" s="234" t="s">
        <v>252</v>
      </c>
      <c r="X1116" s="164"/>
      <c r="Y1116" s="148"/>
      <c r="Z1116" s="338">
        <v>46240</v>
      </c>
    </row>
    <row r="1117" spans="1:26" s="163" customFormat="1" ht="27.6" hidden="1" customHeight="1">
      <c r="A1117" s="177">
        <f t="shared" si="64"/>
        <v>0</v>
      </c>
      <c r="B1117" s="225" t="str">
        <f>IFERROR(VLOOKUP(A1117,PLAN!B:AA,5,0),"")</f>
        <v/>
      </c>
      <c r="C1117" s="225" t="str">
        <f>IFERROR(VLOOKUP(A1117,PLAN!B:AA,6,0),"")</f>
        <v/>
      </c>
      <c r="D1117" s="225" t="str">
        <f>IFERROR(VLOOKUP(A1117,PLAN!B:AA,7,0),"")</f>
        <v/>
      </c>
      <c r="E1117" s="225" t="str">
        <f>IFERROR(VLOOKUP(A1117,PLAN!B:AA,4,0),"")</f>
        <v/>
      </c>
      <c r="F1117" s="226" t="str">
        <f>IFERROR(VLOOKUP(A1117,PLAN!B:AA,9,0),"")</f>
        <v/>
      </c>
      <c r="G1117" s="225" t="str">
        <f>IFERROR(VLOOKUP(A1117,PLAN!B:AA,10,0),"")</f>
        <v/>
      </c>
      <c r="H1117" s="225" t="str">
        <f>IFERROR(VLOOKUP(A1117,PLAN!B:AA,11,0),"")</f>
        <v/>
      </c>
      <c r="I1117" s="225" t="str">
        <f>IFERROR(VLOOKUP(A1117,PLAN!B:AA,12,0),"")</f>
        <v/>
      </c>
      <c r="J1117" s="225" t="str">
        <f>IFERROR(VLOOKUP(A1117,PLAN!B:AA,15,0),"")</f>
        <v/>
      </c>
      <c r="K1117" s="225" t="str">
        <f>IFERROR(VLOOKUP(A1117,PLAN!B:AA,23,0),"")</f>
        <v/>
      </c>
      <c r="L1117" s="227" t="str">
        <f>IFERROR(VLOOKUP(A1117,PLAN!B:AA,24,0),"")</f>
        <v/>
      </c>
      <c r="M1117" s="225" t="str">
        <f>IFERROR(VLOOKUP(A1117,PLAN!B:AA,3,0),"")</f>
        <v/>
      </c>
      <c r="N1117" s="225" t="str">
        <f>IFERROR(VLOOKUP(A1117,PLAN!B:AA,2,0),"")</f>
        <v/>
      </c>
      <c r="O1117" s="290" t="s">
        <v>4205</v>
      </c>
      <c r="P1117" s="258" t="s">
        <v>4206</v>
      </c>
      <c r="Q1117" s="154">
        <v>430</v>
      </c>
      <c r="R1117" s="231" t="str">
        <f>IFERROR(VLOOKUP(P1117,[6]Sheet1!$F:$I,4,),"")</f>
        <v/>
      </c>
      <c r="S1117" s="232" t="str">
        <f>IFERROR(VLOOKUP(A1117,PLAN!B:AA,19,0),"")</f>
        <v/>
      </c>
      <c r="T1117" s="225" t="str">
        <f>IFERROR(VLOOKUP(A1117,PLAN!B:AA,20,0),"")</f>
        <v/>
      </c>
      <c r="U1117" s="233"/>
      <c r="V1117" s="165"/>
      <c r="W1117" s="234" t="s">
        <v>252</v>
      </c>
      <c r="X1117" s="164"/>
      <c r="Y1117" s="148"/>
      <c r="Z1117" s="338">
        <v>46240</v>
      </c>
    </row>
    <row r="1118" spans="1:26" s="163" customFormat="1" ht="27.6" hidden="1" customHeight="1">
      <c r="A1118" s="177">
        <f t="shared" si="64"/>
        <v>0</v>
      </c>
      <c r="B1118" s="225" t="str">
        <f>IFERROR(VLOOKUP(A1118,PLAN!B:AA,5,0),"")</f>
        <v/>
      </c>
      <c r="C1118" s="225" t="str">
        <f>IFERROR(VLOOKUP(A1118,PLAN!B:AA,6,0),"")</f>
        <v/>
      </c>
      <c r="D1118" s="225" t="str">
        <f>IFERROR(VLOOKUP(A1118,PLAN!B:AA,7,0),"")</f>
        <v/>
      </c>
      <c r="E1118" s="225" t="str">
        <f>IFERROR(VLOOKUP(A1118,PLAN!B:AA,4,0),"")</f>
        <v/>
      </c>
      <c r="F1118" s="226" t="str">
        <f>IFERROR(VLOOKUP(A1118,PLAN!B:AA,9,0),"")</f>
        <v/>
      </c>
      <c r="G1118" s="225" t="str">
        <f>IFERROR(VLOOKUP(A1118,PLAN!B:AA,10,0),"")</f>
        <v/>
      </c>
      <c r="H1118" s="225" t="str">
        <f>IFERROR(VLOOKUP(A1118,PLAN!B:AA,11,0),"")</f>
        <v/>
      </c>
      <c r="I1118" s="225" t="str">
        <f>IFERROR(VLOOKUP(A1118,PLAN!B:AA,12,0),"")</f>
        <v/>
      </c>
      <c r="J1118" s="225" t="str">
        <f>IFERROR(VLOOKUP(A1118,PLAN!B:AA,15,0),"")</f>
        <v/>
      </c>
      <c r="K1118" s="225" t="str">
        <f>IFERROR(VLOOKUP(A1118,PLAN!B:AA,23,0),"")</f>
        <v/>
      </c>
      <c r="L1118" s="227" t="str">
        <f>IFERROR(VLOOKUP(A1118,PLAN!B:AA,24,0),"")</f>
        <v/>
      </c>
      <c r="M1118" s="225" t="str">
        <f>IFERROR(VLOOKUP(A1118,PLAN!B:AA,3,0),"")</f>
        <v/>
      </c>
      <c r="N1118" s="225" t="str">
        <f>IFERROR(VLOOKUP(A1118,PLAN!B:AA,2,0),"")</f>
        <v/>
      </c>
      <c r="O1118" s="290" t="s">
        <v>4207</v>
      </c>
      <c r="P1118" s="258" t="s">
        <v>4208</v>
      </c>
      <c r="Q1118" s="154">
        <v>430</v>
      </c>
      <c r="R1118" s="231" t="str">
        <f>IFERROR(VLOOKUP(P1118,[6]Sheet1!$F:$I,4,),"")</f>
        <v/>
      </c>
      <c r="S1118" s="232" t="str">
        <f>IFERROR(VLOOKUP(A1118,PLAN!B:AA,19,0),"")</f>
        <v/>
      </c>
      <c r="T1118" s="225" t="str">
        <f>IFERROR(VLOOKUP(A1118,PLAN!B:AA,20,0),"")</f>
        <v/>
      </c>
      <c r="U1118" s="233"/>
      <c r="V1118" s="165"/>
      <c r="W1118" s="234" t="s">
        <v>252</v>
      </c>
      <c r="X1118" s="164"/>
      <c r="Y1118" s="148"/>
      <c r="Z1118" s="338">
        <v>46240</v>
      </c>
    </row>
    <row r="1119" spans="1:26" s="163" customFormat="1" ht="27.6" hidden="1" customHeight="1">
      <c r="A1119" s="177">
        <f t="shared" si="64"/>
        <v>0</v>
      </c>
      <c r="B1119" s="225" t="str">
        <f>IFERROR(VLOOKUP(A1119,PLAN!B:AA,5,0),"")</f>
        <v/>
      </c>
      <c r="C1119" s="225" t="str">
        <f>IFERROR(VLOOKUP(A1119,PLAN!B:AA,6,0),"")</f>
        <v/>
      </c>
      <c r="D1119" s="225" t="str">
        <f>IFERROR(VLOOKUP(A1119,PLAN!B:AA,7,0),"")</f>
        <v/>
      </c>
      <c r="E1119" s="225" t="str">
        <f>IFERROR(VLOOKUP(A1119,PLAN!B:AA,4,0),"")</f>
        <v/>
      </c>
      <c r="F1119" s="226" t="str">
        <f>IFERROR(VLOOKUP(A1119,PLAN!B:AA,9,0),"")</f>
        <v/>
      </c>
      <c r="G1119" s="225" t="str">
        <f>IFERROR(VLOOKUP(A1119,PLAN!B:AA,10,0),"")</f>
        <v/>
      </c>
      <c r="H1119" s="225" t="str">
        <f>IFERROR(VLOOKUP(A1119,PLAN!B:AA,11,0),"")</f>
        <v/>
      </c>
      <c r="I1119" s="225" t="str">
        <f>IFERROR(VLOOKUP(A1119,PLAN!B:AA,12,0),"")</f>
        <v/>
      </c>
      <c r="J1119" s="225" t="str">
        <f>IFERROR(VLOOKUP(A1119,PLAN!B:AA,15,0),"")</f>
        <v/>
      </c>
      <c r="K1119" s="225" t="str">
        <f>IFERROR(VLOOKUP(A1119,PLAN!B:AA,23,0),"")</f>
        <v/>
      </c>
      <c r="L1119" s="227" t="str">
        <f>IFERROR(VLOOKUP(A1119,PLAN!B:AA,24,0),"")</f>
        <v/>
      </c>
      <c r="M1119" s="225" t="str">
        <f>IFERROR(VLOOKUP(A1119,PLAN!B:AA,3,0),"")</f>
        <v/>
      </c>
      <c r="N1119" s="225" t="str">
        <f>IFERROR(VLOOKUP(A1119,PLAN!B:AA,2,0),"")</f>
        <v/>
      </c>
      <c r="O1119" s="290" t="s">
        <v>4209</v>
      </c>
      <c r="P1119" s="258" t="s">
        <v>4210</v>
      </c>
      <c r="Q1119" s="154">
        <v>430</v>
      </c>
      <c r="R1119" s="231" t="str">
        <f>IFERROR(VLOOKUP(P1119,[6]Sheet1!$F:$I,4,),"")</f>
        <v/>
      </c>
      <c r="S1119" s="232" t="str">
        <f>IFERROR(VLOOKUP(A1119,PLAN!B:AA,19,0),"")</f>
        <v/>
      </c>
      <c r="T1119" s="225" t="str">
        <f>IFERROR(VLOOKUP(A1119,PLAN!B:AA,20,0),"")</f>
        <v/>
      </c>
      <c r="U1119" s="233"/>
      <c r="V1119" s="165"/>
      <c r="W1119" s="234" t="s">
        <v>252</v>
      </c>
      <c r="X1119" s="164"/>
      <c r="Y1119" s="148"/>
      <c r="Z1119" s="338">
        <v>46240</v>
      </c>
    </row>
    <row r="1120" spans="1:26" s="163" customFormat="1" ht="27.6" hidden="1" customHeight="1">
      <c r="A1120" s="177">
        <f t="shared" si="64"/>
        <v>0</v>
      </c>
      <c r="B1120" s="225" t="str">
        <f>IFERROR(VLOOKUP(A1120,PLAN!B:AA,5,0),"")</f>
        <v/>
      </c>
      <c r="C1120" s="225" t="str">
        <f>IFERROR(VLOOKUP(A1120,PLAN!B:AA,6,0),"")</f>
        <v/>
      </c>
      <c r="D1120" s="225" t="str">
        <f>IFERROR(VLOOKUP(A1120,PLAN!B:AA,7,0),"")</f>
        <v/>
      </c>
      <c r="E1120" s="225" t="str">
        <f>IFERROR(VLOOKUP(A1120,PLAN!B:AA,4,0),"")</f>
        <v/>
      </c>
      <c r="F1120" s="226" t="str">
        <f>IFERROR(VLOOKUP(A1120,PLAN!B:AA,9,0),"")</f>
        <v/>
      </c>
      <c r="G1120" s="225" t="str">
        <f>IFERROR(VLOOKUP(A1120,PLAN!B:AA,10,0),"")</f>
        <v/>
      </c>
      <c r="H1120" s="225" t="str">
        <f>IFERROR(VLOOKUP(A1120,PLAN!B:AA,11,0),"")</f>
        <v/>
      </c>
      <c r="I1120" s="225" t="str">
        <f>IFERROR(VLOOKUP(A1120,PLAN!B:AA,12,0),"")</f>
        <v/>
      </c>
      <c r="J1120" s="225" t="str">
        <f>IFERROR(VLOOKUP(A1120,PLAN!B:AA,15,0),"")</f>
        <v/>
      </c>
      <c r="K1120" s="225" t="str">
        <f>IFERROR(VLOOKUP(A1120,PLAN!B:AA,23,0),"")</f>
        <v/>
      </c>
      <c r="L1120" s="227" t="str">
        <f>IFERROR(VLOOKUP(A1120,PLAN!B:AA,24,0),"")</f>
        <v/>
      </c>
      <c r="M1120" s="225" t="str">
        <f>IFERROR(VLOOKUP(A1120,PLAN!B:AA,3,0),"")</f>
        <v/>
      </c>
      <c r="N1120" s="225" t="str">
        <f>IFERROR(VLOOKUP(A1120,PLAN!B:AA,2,0),"")</f>
        <v/>
      </c>
      <c r="O1120" s="290" t="s">
        <v>4211</v>
      </c>
      <c r="P1120" s="258" t="s">
        <v>4212</v>
      </c>
      <c r="Q1120" s="154">
        <f>I1113-Q1113-Q1114-Q1115-Q1116-Q1117-Q1118-Q1119</f>
        <v>428</v>
      </c>
      <c r="R1120" s="231" t="str">
        <f>IFERROR(VLOOKUP(P1120,[6]Sheet1!$F:$I,4,),"")</f>
        <v/>
      </c>
      <c r="S1120" s="232" t="str">
        <f>IFERROR(VLOOKUP(A1120,PLAN!B:AA,19,0),"")</f>
        <v/>
      </c>
      <c r="T1120" s="225" t="str">
        <f>IFERROR(VLOOKUP(A1120,PLAN!B:AA,20,0),"")</f>
        <v/>
      </c>
      <c r="U1120" s="233"/>
      <c r="V1120" s="165"/>
      <c r="W1120" s="234" t="s">
        <v>252</v>
      </c>
      <c r="X1120" s="164"/>
      <c r="Y1120" s="148"/>
      <c r="Z1120" s="338">
        <v>46240</v>
      </c>
    </row>
    <row r="1121" spans="1:26" s="163" customFormat="1" ht="27.6" hidden="1" customHeight="1">
      <c r="A1121" s="177" t="str">
        <f t="shared" si="64"/>
        <v>Aug19-03</v>
      </c>
      <c r="B1121" s="225">
        <f>IFERROR(VLOOKUP(A1121,PLAN!B:AA,5,0),"")</f>
        <v>11134237</v>
      </c>
      <c r="C1121" s="225" t="str">
        <f>IFERROR(VLOOKUP(A1121,PLAN!B:AA,6,0),"")</f>
        <v>1436196-Q-A</v>
      </c>
      <c r="D1121" s="225" t="str">
        <f>IFERROR(VLOOKUP(A1121,PLAN!B:AA,7,0),"")</f>
        <v>AHW14R004S CN</v>
      </c>
      <c r="E1121" s="225" t="str">
        <f>IFERROR(VLOOKUP(A1121,PLAN!B:AA,4,0),"")</f>
        <v>1001935078</v>
      </c>
      <c r="F1121" s="226">
        <f>IFERROR(VLOOKUP(A1121,PLAN!B:AA,9,0),"")</f>
        <v>46253</v>
      </c>
      <c r="G1121" s="225" t="str">
        <f>IFERROR(VLOOKUP(A1121,PLAN!B:AA,10,0),"")</f>
        <v>0103589883</v>
      </c>
      <c r="H1121" s="225" t="str">
        <f>IFERROR(VLOOKUP(A1121,PLAN!B:AA,11,0),"")</f>
        <v>260731A46A</v>
      </c>
      <c r="I1121" s="225">
        <f>IFERROR(VLOOKUP(A1121,PLAN!B:AA,12,0),"")</f>
        <v>3586</v>
      </c>
      <c r="J1121" s="225" t="str">
        <f>IFERROR(VLOOKUP(A1121,PLAN!B:AA,15,0),"")</f>
        <v>China</v>
      </c>
      <c r="K1121" s="225">
        <f>IFERROR(VLOOKUP(A1121,PLAN!B:AA,23,0),"")</f>
        <v>0</v>
      </c>
      <c r="L1121" s="227">
        <f>IFERROR(VLOOKUP(A1121,PLAN!B:AA,24,0),"")</f>
        <v>0</v>
      </c>
      <c r="M1121" s="225" t="str">
        <f>IFERROR(VLOOKUP(A1121,PLAN!B:AA,3,0),"")</f>
        <v>2332200-0-C-CN</v>
      </c>
      <c r="N1121" s="225">
        <f>IFERROR(VLOOKUP(A1121,PLAN!B:AA,2,0),"")</f>
        <v>12125012</v>
      </c>
      <c r="O1121" s="290" t="s">
        <v>2779</v>
      </c>
      <c r="P1121" s="337" t="s">
        <v>2780</v>
      </c>
      <c r="Q1121" s="154">
        <v>242</v>
      </c>
      <c r="R1121" s="231" t="str">
        <f>IFERROR(VLOOKUP(P1121,[6]Sheet1!$F:$I,4,),"")</f>
        <v/>
      </c>
      <c r="S1121" s="232">
        <f>IFERROR(VLOOKUP(A1121,PLAN!B:AA,19,0),"")</f>
        <v>46240</v>
      </c>
      <c r="T1121" s="225" t="str">
        <f>IFERROR(VLOOKUP(A1121,PLAN!B:AA,20,0),"")</f>
        <v>M9</v>
      </c>
      <c r="U1121" s="233"/>
      <c r="V1121" s="165"/>
      <c r="W1121" s="234" t="str">
        <f>IFERROR(VLOOKUP(A1121,PLAN!B:AB,21,),"")</f>
        <v>CAG</v>
      </c>
      <c r="X1121" s="164"/>
      <c r="Y1121" s="148" t="s">
        <v>4200</v>
      </c>
      <c r="Z1121" s="338">
        <f>VLOOKUP(Y1121,PLAN!B:AI,19,0)</f>
        <v>46240</v>
      </c>
    </row>
    <row r="1122" spans="1:26" s="163" customFormat="1" ht="27.6" hidden="1" customHeight="1">
      <c r="A1122" s="177">
        <f t="shared" si="64"/>
        <v>0</v>
      </c>
      <c r="B1122" s="225" t="str">
        <f>IFERROR(VLOOKUP(A1122,PLAN!B:AA,5,0),"")</f>
        <v/>
      </c>
      <c r="C1122" s="225" t="str">
        <f>IFERROR(VLOOKUP(A1122,PLAN!B:AA,6,0),"")</f>
        <v/>
      </c>
      <c r="D1122" s="225" t="str">
        <f>IFERROR(VLOOKUP(A1122,PLAN!B:AA,7,0),"")</f>
        <v/>
      </c>
      <c r="E1122" s="225" t="str">
        <f>IFERROR(VLOOKUP(A1122,PLAN!B:AA,4,0),"")</f>
        <v/>
      </c>
      <c r="F1122" s="226" t="str">
        <f>IFERROR(VLOOKUP(A1122,PLAN!B:AA,9,0),"")</f>
        <v/>
      </c>
      <c r="G1122" s="225" t="str">
        <f>IFERROR(VLOOKUP(A1122,PLAN!B:AA,10,0),"")</f>
        <v/>
      </c>
      <c r="H1122" s="225" t="str">
        <f>IFERROR(VLOOKUP(A1122,PLAN!B:AA,11,0),"")</f>
        <v/>
      </c>
      <c r="I1122" s="225" t="str">
        <f>IFERROR(VLOOKUP(A1122,PLAN!B:AA,12,0),"")</f>
        <v/>
      </c>
      <c r="J1122" s="225" t="str">
        <f>IFERROR(VLOOKUP(A1122,PLAN!B:AA,15,0),"")</f>
        <v/>
      </c>
      <c r="K1122" s="225" t="str">
        <f>IFERROR(VLOOKUP(A1122,PLAN!B:AA,23,0),"")</f>
        <v/>
      </c>
      <c r="L1122" s="227" t="str">
        <f>IFERROR(VLOOKUP(A1122,PLAN!B:AA,24,0),"")</f>
        <v/>
      </c>
      <c r="M1122" s="225" t="str">
        <f>IFERROR(VLOOKUP(A1122,PLAN!B:AA,3,0),"")</f>
        <v/>
      </c>
      <c r="N1122" s="225" t="str">
        <f>IFERROR(VLOOKUP(A1122,PLAN!B:AA,2,0),"")</f>
        <v/>
      </c>
      <c r="O1122" s="290" t="s">
        <v>2781</v>
      </c>
      <c r="P1122" s="337" t="s">
        <v>2782</v>
      </c>
      <c r="Q1122" s="154">
        <v>13</v>
      </c>
      <c r="R1122" s="231" t="str">
        <f>IFERROR(VLOOKUP(P1122,[6]Sheet1!$F:$I,4,),"")</f>
        <v/>
      </c>
      <c r="S1122" s="232" t="str">
        <f>IFERROR(VLOOKUP(A1122,PLAN!B:AA,19,0),"")</f>
        <v/>
      </c>
      <c r="T1122" s="225" t="str">
        <f>IFERROR(VLOOKUP(A1122,PLAN!B:AA,20,0),"")</f>
        <v/>
      </c>
      <c r="U1122" s="233"/>
      <c r="V1122" s="165"/>
      <c r="W1122" s="234" t="s">
        <v>252</v>
      </c>
      <c r="X1122" s="164"/>
      <c r="Y1122" s="148"/>
      <c r="Z1122" s="338">
        <v>46240</v>
      </c>
    </row>
    <row r="1123" spans="1:26" s="163" customFormat="1" ht="27.6" hidden="1" customHeight="1">
      <c r="A1123" s="177">
        <f t="shared" si="64"/>
        <v>0</v>
      </c>
      <c r="B1123" s="225" t="str">
        <f>IFERROR(VLOOKUP(A1123,PLAN!B:AA,5,0),"")</f>
        <v/>
      </c>
      <c r="C1123" s="225" t="str">
        <f>IFERROR(VLOOKUP(A1123,PLAN!B:AA,6,0),"")</f>
        <v/>
      </c>
      <c r="D1123" s="225" t="str">
        <f>IFERROR(VLOOKUP(A1123,PLAN!B:AA,7,0),"")</f>
        <v/>
      </c>
      <c r="E1123" s="225" t="str">
        <f>IFERROR(VLOOKUP(A1123,PLAN!B:AA,4,0),"")</f>
        <v/>
      </c>
      <c r="F1123" s="226" t="str">
        <f>IFERROR(VLOOKUP(A1123,PLAN!B:AA,9,0),"")</f>
        <v/>
      </c>
      <c r="G1123" s="225" t="str">
        <f>IFERROR(VLOOKUP(A1123,PLAN!B:AA,10,0),"")</f>
        <v/>
      </c>
      <c r="H1123" s="225" t="str">
        <f>IFERROR(VLOOKUP(A1123,PLAN!B:AA,11,0),"")</f>
        <v/>
      </c>
      <c r="I1123" s="225" t="str">
        <f>IFERROR(VLOOKUP(A1123,PLAN!B:AA,12,0),"")</f>
        <v/>
      </c>
      <c r="J1123" s="225" t="str">
        <f>IFERROR(VLOOKUP(A1123,PLAN!B:AA,15,0),"")</f>
        <v/>
      </c>
      <c r="K1123" s="225" t="str">
        <f>IFERROR(VLOOKUP(A1123,PLAN!B:AA,23,0),"")</f>
        <v/>
      </c>
      <c r="L1123" s="227" t="str">
        <f>IFERROR(VLOOKUP(A1123,PLAN!B:AA,24,0),"")</f>
        <v/>
      </c>
      <c r="M1123" s="225" t="str">
        <f>IFERROR(VLOOKUP(A1123,PLAN!B:AA,3,0),"")</f>
        <v/>
      </c>
      <c r="N1123" s="225" t="str">
        <f>IFERROR(VLOOKUP(A1123,PLAN!B:AA,2,0),"")</f>
        <v/>
      </c>
      <c r="O1123" s="290" t="s">
        <v>2783</v>
      </c>
      <c r="P1123" s="337" t="s">
        <v>2784</v>
      </c>
      <c r="Q1123" s="154">
        <v>9</v>
      </c>
      <c r="R1123" s="231" t="str">
        <f>IFERROR(VLOOKUP(P1123,[6]Sheet1!$F:$I,4,),"")</f>
        <v/>
      </c>
      <c r="S1123" s="232" t="str">
        <f>IFERROR(VLOOKUP(A1123,PLAN!B:AA,19,0),"")</f>
        <v/>
      </c>
      <c r="T1123" s="225" t="str">
        <f>IFERROR(VLOOKUP(A1123,PLAN!B:AA,20,0),"")</f>
        <v/>
      </c>
      <c r="U1123" s="233"/>
      <c r="V1123" s="165"/>
      <c r="W1123" s="234" t="s">
        <v>252</v>
      </c>
      <c r="X1123" s="164"/>
      <c r="Y1123" s="148"/>
      <c r="Z1123" s="338">
        <v>46240</v>
      </c>
    </row>
    <row r="1124" spans="1:26" s="163" customFormat="1" ht="27.6" hidden="1" customHeight="1">
      <c r="A1124" s="177">
        <f t="shared" si="64"/>
        <v>0</v>
      </c>
      <c r="B1124" s="225" t="str">
        <f>IFERROR(VLOOKUP(A1124,PLAN!B:AA,5,0),"")</f>
        <v/>
      </c>
      <c r="C1124" s="225" t="str">
        <f>IFERROR(VLOOKUP(A1124,PLAN!B:AA,6,0),"")</f>
        <v/>
      </c>
      <c r="D1124" s="225" t="str">
        <f>IFERROR(VLOOKUP(A1124,PLAN!B:AA,7,0),"")</f>
        <v/>
      </c>
      <c r="E1124" s="225" t="str">
        <f>IFERROR(VLOOKUP(A1124,PLAN!B:AA,4,0),"")</f>
        <v/>
      </c>
      <c r="F1124" s="226" t="str">
        <f>IFERROR(VLOOKUP(A1124,PLAN!B:AA,9,0),"")</f>
        <v/>
      </c>
      <c r="G1124" s="225" t="str">
        <f>IFERROR(VLOOKUP(A1124,PLAN!B:AA,10,0),"")</f>
        <v/>
      </c>
      <c r="H1124" s="225" t="str">
        <f>IFERROR(VLOOKUP(A1124,PLAN!B:AA,11,0),"")</f>
        <v/>
      </c>
      <c r="I1124" s="225" t="str">
        <f>IFERROR(VLOOKUP(A1124,PLAN!B:AA,12,0),"")</f>
        <v/>
      </c>
      <c r="J1124" s="225" t="str">
        <f>IFERROR(VLOOKUP(A1124,PLAN!B:AA,15,0),"")</f>
        <v/>
      </c>
      <c r="K1124" s="225" t="str">
        <f>IFERROR(VLOOKUP(A1124,PLAN!B:AA,23,0),"")</f>
        <v/>
      </c>
      <c r="L1124" s="227" t="str">
        <f>IFERROR(VLOOKUP(A1124,PLAN!B:AA,24,0),"")</f>
        <v/>
      </c>
      <c r="M1124" s="225" t="str">
        <f>IFERROR(VLOOKUP(A1124,PLAN!B:AA,3,0),"")</f>
        <v/>
      </c>
      <c r="N1124" s="225" t="str">
        <f>IFERROR(VLOOKUP(A1124,PLAN!B:AA,2,0),"")</f>
        <v/>
      </c>
      <c r="O1124" s="290" t="s">
        <v>2785</v>
      </c>
      <c r="P1124" s="337" t="s">
        <v>2786</v>
      </c>
      <c r="Q1124" s="154">
        <v>469</v>
      </c>
      <c r="R1124" s="231" t="str">
        <f>IFERROR(VLOOKUP(P1124,[6]Sheet1!$F:$I,4,),"")</f>
        <v/>
      </c>
      <c r="S1124" s="232" t="str">
        <f>IFERROR(VLOOKUP(A1124,PLAN!B:AA,19,0),"")</f>
        <v/>
      </c>
      <c r="T1124" s="225" t="str">
        <f>IFERROR(VLOOKUP(A1124,PLAN!B:AA,20,0),"")</f>
        <v/>
      </c>
      <c r="U1124" s="233"/>
      <c r="V1124" s="165"/>
      <c r="W1124" s="234" t="s">
        <v>252</v>
      </c>
      <c r="X1124" s="164"/>
      <c r="Y1124" s="148"/>
      <c r="Z1124" s="338">
        <v>46240</v>
      </c>
    </row>
    <row r="1125" spans="1:26" s="163" customFormat="1" ht="27.6" hidden="1" customHeight="1">
      <c r="A1125" s="177">
        <f t="shared" si="64"/>
        <v>0</v>
      </c>
      <c r="B1125" s="225" t="str">
        <f>IFERROR(VLOOKUP(A1125,PLAN!B:AA,5,0),"")</f>
        <v/>
      </c>
      <c r="C1125" s="225" t="str">
        <f>IFERROR(VLOOKUP(A1125,PLAN!B:AA,6,0),"")</f>
        <v/>
      </c>
      <c r="D1125" s="225" t="str">
        <f>IFERROR(VLOOKUP(A1125,PLAN!B:AA,7,0),"")</f>
        <v/>
      </c>
      <c r="E1125" s="225" t="str">
        <f>IFERROR(VLOOKUP(A1125,PLAN!B:AA,4,0),"")</f>
        <v/>
      </c>
      <c r="F1125" s="226" t="str">
        <f>IFERROR(VLOOKUP(A1125,PLAN!B:AA,9,0),"")</f>
        <v/>
      </c>
      <c r="G1125" s="225" t="str">
        <f>IFERROR(VLOOKUP(A1125,PLAN!B:AA,10,0),"")</f>
        <v/>
      </c>
      <c r="H1125" s="225" t="str">
        <f>IFERROR(VLOOKUP(A1125,PLAN!B:AA,11,0),"")</f>
        <v/>
      </c>
      <c r="I1125" s="225" t="str">
        <f>IFERROR(VLOOKUP(A1125,PLAN!B:AA,12,0),"")</f>
        <v/>
      </c>
      <c r="J1125" s="225" t="str">
        <f>IFERROR(VLOOKUP(A1125,PLAN!B:AA,15,0),"")</f>
        <v/>
      </c>
      <c r="K1125" s="225" t="str">
        <f>IFERROR(VLOOKUP(A1125,PLAN!B:AA,23,0),"")</f>
        <v/>
      </c>
      <c r="L1125" s="227" t="str">
        <f>IFERROR(VLOOKUP(A1125,PLAN!B:AA,24,0),"")</f>
        <v/>
      </c>
      <c r="M1125" s="225" t="str">
        <f>IFERROR(VLOOKUP(A1125,PLAN!B:AA,3,0),"")</f>
        <v/>
      </c>
      <c r="N1125" s="225" t="str">
        <f>IFERROR(VLOOKUP(A1125,PLAN!B:AA,2,0),"")</f>
        <v/>
      </c>
      <c r="O1125" s="290" t="s">
        <v>4213</v>
      </c>
      <c r="P1125" s="258" t="s">
        <v>4214</v>
      </c>
      <c r="Q1125" s="154">
        <v>1260</v>
      </c>
      <c r="R1125" s="231" t="str">
        <f>IFERROR(VLOOKUP(P1125,[6]Sheet1!$F:$I,4,),"")</f>
        <v/>
      </c>
      <c r="S1125" s="232" t="str">
        <f>IFERROR(VLOOKUP(A1125,PLAN!B:AA,19,0),"")</f>
        <v/>
      </c>
      <c r="T1125" s="225" t="str">
        <f>IFERROR(VLOOKUP(A1125,PLAN!B:AA,20,0),"")</f>
        <v/>
      </c>
      <c r="U1125" s="233"/>
      <c r="V1125" s="165"/>
      <c r="W1125" s="234" t="s">
        <v>252</v>
      </c>
      <c r="X1125" s="164"/>
      <c r="Y1125" s="148"/>
      <c r="Z1125" s="338">
        <v>46240</v>
      </c>
    </row>
    <row r="1126" spans="1:26" s="163" customFormat="1" ht="27.6" hidden="1" customHeight="1">
      <c r="A1126" s="177">
        <f t="shared" si="64"/>
        <v>0</v>
      </c>
      <c r="B1126" s="225" t="str">
        <f>IFERROR(VLOOKUP(A1126,PLAN!B:AA,5,0),"")</f>
        <v/>
      </c>
      <c r="C1126" s="225" t="str">
        <f>IFERROR(VLOOKUP(A1126,PLAN!B:AA,6,0),"")</f>
        <v/>
      </c>
      <c r="D1126" s="225" t="str">
        <f>IFERROR(VLOOKUP(A1126,PLAN!B:AA,7,0),"")</f>
        <v/>
      </c>
      <c r="E1126" s="225" t="str">
        <f>IFERROR(VLOOKUP(A1126,PLAN!B:AA,4,0),"")</f>
        <v/>
      </c>
      <c r="F1126" s="226" t="str">
        <f>IFERROR(VLOOKUP(A1126,PLAN!B:AA,9,0),"")</f>
        <v/>
      </c>
      <c r="G1126" s="225" t="str">
        <f>IFERROR(VLOOKUP(A1126,PLAN!B:AA,10,0),"")</f>
        <v/>
      </c>
      <c r="H1126" s="225" t="str">
        <f>IFERROR(VLOOKUP(A1126,PLAN!B:AA,11,0),"")</f>
        <v/>
      </c>
      <c r="I1126" s="225" t="str">
        <f>IFERROR(VLOOKUP(A1126,PLAN!B:AA,12,0),"")</f>
        <v/>
      </c>
      <c r="J1126" s="225" t="str">
        <f>IFERROR(VLOOKUP(A1126,PLAN!B:AA,15,0),"")</f>
        <v/>
      </c>
      <c r="K1126" s="225" t="str">
        <f>IFERROR(VLOOKUP(A1126,PLAN!B:AA,23,0),"")</f>
        <v/>
      </c>
      <c r="L1126" s="227" t="str">
        <f>IFERROR(VLOOKUP(A1126,PLAN!B:AA,24,0),"")</f>
        <v/>
      </c>
      <c r="M1126" s="225" t="str">
        <f>IFERROR(VLOOKUP(A1126,PLAN!B:AA,3,0),"")</f>
        <v/>
      </c>
      <c r="N1126" s="225" t="str">
        <f>IFERROR(VLOOKUP(A1126,PLAN!B:AA,2,0),"")</f>
        <v/>
      </c>
      <c r="O1126" s="290" t="s">
        <v>4215</v>
      </c>
      <c r="P1126" s="258" t="s">
        <v>4216</v>
      </c>
      <c r="Q1126" s="154">
        <v>1260</v>
      </c>
      <c r="R1126" s="231" t="str">
        <f>IFERROR(VLOOKUP(P1126,[6]Sheet1!$F:$I,4,),"")</f>
        <v/>
      </c>
      <c r="S1126" s="232" t="str">
        <f>IFERROR(VLOOKUP(A1126,PLAN!B:AA,19,0),"")</f>
        <v/>
      </c>
      <c r="T1126" s="225" t="str">
        <f>IFERROR(VLOOKUP(A1126,PLAN!B:AA,20,0),"")</f>
        <v/>
      </c>
      <c r="U1126" s="233"/>
      <c r="V1126" s="165"/>
      <c r="W1126" s="234" t="s">
        <v>252</v>
      </c>
      <c r="X1126" s="164"/>
      <c r="Y1126" s="148"/>
      <c r="Z1126" s="338">
        <v>46240</v>
      </c>
    </row>
    <row r="1127" spans="1:26" s="163" customFormat="1" ht="27.6" hidden="1" customHeight="1">
      <c r="A1127" s="177">
        <f t="shared" si="64"/>
        <v>0</v>
      </c>
      <c r="B1127" s="225" t="str">
        <f>IFERROR(VLOOKUP(A1127,PLAN!B:AA,5,0),"")</f>
        <v/>
      </c>
      <c r="C1127" s="225" t="str">
        <f>IFERROR(VLOOKUP(A1127,PLAN!B:AA,6,0),"")</f>
        <v/>
      </c>
      <c r="D1127" s="225" t="str">
        <f>IFERROR(VLOOKUP(A1127,PLAN!B:AA,7,0),"")</f>
        <v/>
      </c>
      <c r="E1127" s="225" t="str">
        <f>IFERROR(VLOOKUP(A1127,PLAN!B:AA,4,0),"")</f>
        <v/>
      </c>
      <c r="F1127" s="226" t="str">
        <f>IFERROR(VLOOKUP(A1127,PLAN!B:AA,9,0),"")</f>
        <v/>
      </c>
      <c r="G1127" s="225" t="str">
        <f>IFERROR(VLOOKUP(A1127,PLAN!B:AA,10,0),"")</f>
        <v/>
      </c>
      <c r="H1127" s="225" t="str">
        <f>IFERROR(VLOOKUP(A1127,PLAN!B:AA,11,0),"")</f>
        <v/>
      </c>
      <c r="I1127" s="225" t="str">
        <f>IFERROR(VLOOKUP(A1127,PLAN!B:AA,12,0),"")</f>
        <v/>
      </c>
      <c r="J1127" s="225" t="str">
        <f>IFERROR(VLOOKUP(A1127,PLAN!B:AA,15,0),"")</f>
        <v/>
      </c>
      <c r="K1127" s="225" t="str">
        <f>IFERROR(VLOOKUP(A1127,PLAN!B:AA,23,0),"")</f>
        <v/>
      </c>
      <c r="L1127" s="227" t="str">
        <f>IFERROR(VLOOKUP(A1127,PLAN!B:AA,24,0),"")</f>
        <v/>
      </c>
      <c r="M1127" s="225" t="str">
        <f>IFERROR(VLOOKUP(A1127,PLAN!B:AA,3,0),"")</f>
        <v/>
      </c>
      <c r="N1127" s="225" t="str">
        <f>IFERROR(VLOOKUP(A1127,PLAN!B:AA,2,0),"")</f>
        <v/>
      </c>
      <c r="O1127" s="290" t="s">
        <v>4217</v>
      </c>
      <c r="P1127" s="258" t="s">
        <v>4218</v>
      </c>
      <c r="Q1127" s="154">
        <f>I1121-Q1121-Q1122-Q1123-Q1124-Q1125-Q1126</f>
        <v>333</v>
      </c>
      <c r="R1127" s="231" t="str">
        <f>IFERROR(VLOOKUP(P1127,[6]Sheet1!$F:$I,4,),"")</f>
        <v/>
      </c>
      <c r="S1127" s="232" t="str">
        <f>IFERROR(VLOOKUP(A1127,PLAN!B:AA,19,0),"")</f>
        <v/>
      </c>
      <c r="T1127" s="225" t="str">
        <f>IFERROR(VLOOKUP(A1127,PLAN!B:AA,20,0),"")</f>
        <v/>
      </c>
      <c r="U1127" s="233"/>
      <c r="V1127" s="165"/>
      <c r="W1127" s="234" t="s">
        <v>252</v>
      </c>
      <c r="X1127" s="164"/>
      <c r="Y1127" s="148"/>
      <c r="Z1127" s="338">
        <v>46240</v>
      </c>
    </row>
    <row r="1128" spans="1:26" s="163" customFormat="1" ht="27.6" hidden="1" customHeight="1">
      <c r="A1128" s="177" t="str">
        <f t="shared" si="64"/>
        <v>Aug19-04</v>
      </c>
      <c r="B1128" s="225">
        <f>IFERROR(VLOOKUP(A1128,PLAN!B:AA,5,0),"")</f>
        <v>11134342</v>
      </c>
      <c r="C1128" s="225" t="str">
        <f>IFERROR(VLOOKUP(A1128,PLAN!B:AA,6,0),"")</f>
        <v>1036068-S-AK-P</v>
      </c>
      <c r="D1128" s="225" t="str">
        <f>IFERROR(VLOOKUP(A1128,PLAN!B:AA,7,0),"")</f>
        <v>AHW14R001S CN</v>
      </c>
      <c r="E1128" s="225" t="str">
        <f>IFERROR(VLOOKUP(A1128,PLAN!B:AA,4,0),"")</f>
        <v>1001935079</v>
      </c>
      <c r="F1128" s="226">
        <f>IFERROR(VLOOKUP(A1128,PLAN!B:AA,9,0),"")</f>
        <v>46253</v>
      </c>
      <c r="G1128" s="225" t="str">
        <f>IFERROR(VLOOKUP(A1128,PLAN!B:AA,10,0),"")</f>
        <v>0103589884</v>
      </c>
      <c r="H1128" s="225" t="str">
        <f>IFERROR(VLOOKUP(A1128,PLAN!B:AA,11,0),"")</f>
        <v>260731A47A</v>
      </c>
      <c r="I1128" s="225">
        <f>IFERROR(VLOOKUP(A1128,PLAN!B:AA,12,0),"")</f>
        <v>2981</v>
      </c>
      <c r="J1128" s="225" t="str">
        <f>IFERROR(VLOOKUP(A1128,PLAN!B:AA,15,0),"")</f>
        <v>China</v>
      </c>
      <c r="K1128" s="225">
        <f>IFERROR(VLOOKUP(A1128,PLAN!B:AA,23,0),"")</f>
        <v>0</v>
      </c>
      <c r="L1128" s="227">
        <f>IFERROR(VLOOKUP(A1128,PLAN!B:AA,24,0),"")</f>
        <v>0</v>
      </c>
      <c r="M1128" s="225" t="str">
        <f>IFERROR(VLOOKUP(A1128,PLAN!B:AA,3,0),"")</f>
        <v>2332192-0-C-PH</v>
      </c>
      <c r="N1128" s="225">
        <f>IFERROR(VLOOKUP(A1128,PLAN!B:AA,2,0),"")</f>
        <v>12134058</v>
      </c>
      <c r="O1128" s="290" t="s">
        <v>3538</v>
      </c>
      <c r="P1128" s="337" t="s">
        <v>3539</v>
      </c>
      <c r="Q1128" s="154">
        <v>210</v>
      </c>
      <c r="R1128" s="231" t="str">
        <f>IFERROR(VLOOKUP(P1128,[6]Sheet1!$F:$I,4,),"")</f>
        <v/>
      </c>
      <c r="S1128" s="232">
        <f>IFERROR(VLOOKUP(A1128,PLAN!B:AA,19,0),"")</f>
        <v>46241</v>
      </c>
      <c r="T1128" s="225" t="str">
        <f>IFERROR(VLOOKUP(A1128,PLAN!B:AA,20,0),"")</f>
        <v>M1</v>
      </c>
      <c r="U1128" s="233"/>
      <c r="V1128" s="165"/>
      <c r="W1128" s="234" t="str">
        <f>IFERROR(VLOOKUP(A1128,PLAN!B:AB,21,),"")</f>
        <v>F3</v>
      </c>
      <c r="X1128" s="164"/>
      <c r="Y1128" s="148" t="s">
        <v>4201</v>
      </c>
      <c r="Z1128" s="338">
        <f>VLOOKUP(Y1128,PLAN!B:AI,19,0)</f>
        <v>46241</v>
      </c>
    </row>
    <row r="1129" spans="1:26" s="163" customFormat="1" ht="27.6" hidden="1" customHeight="1">
      <c r="A1129" s="177">
        <f t="shared" si="64"/>
        <v>0</v>
      </c>
      <c r="B1129" s="225" t="str">
        <f>IFERROR(VLOOKUP(A1129,PLAN!B:AA,5,0),"")</f>
        <v/>
      </c>
      <c r="C1129" s="225" t="str">
        <f>IFERROR(VLOOKUP(A1129,PLAN!B:AA,6,0),"")</f>
        <v/>
      </c>
      <c r="D1129" s="225" t="str">
        <f>IFERROR(VLOOKUP(A1129,PLAN!B:AA,7,0),"")</f>
        <v/>
      </c>
      <c r="E1129" s="225" t="str">
        <f>IFERROR(VLOOKUP(A1129,PLAN!B:AA,4,0),"")</f>
        <v/>
      </c>
      <c r="F1129" s="226" t="str">
        <f>IFERROR(VLOOKUP(A1129,PLAN!B:AA,9,0),"")</f>
        <v/>
      </c>
      <c r="G1129" s="225" t="str">
        <f>IFERROR(VLOOKUP(A1129,PLAN!B:AA,10,0),"")</f>
        <v/>
      </c>
      <c r="H1129" s="225" t="str">
        <f>IFERROR(VLOOKUP(A1129,PLAN!B:AA,11,0),"")</f>
        <v/>
      </c>
      <c r="I1129" s="225" t="str">
        <f>IFERROR(VLOOKUP(A1129,PLAN!B:AA,12,0),"")</f>
        <v/>
      </c>
      <c r="J1129" s="225" t="str">
        <f>IFERROR(VLOOKUP(A1129,PLAN!B:AA,15,0),"")</f>
        <v/>
      </c>
      <c r="K1129" s="225" t="str">
        <f>IFERROR(VLOOKUP(A1129,PLAN!B:AA,23,0),"")</f>
        <v/>
      </c>
      <c r="L1129" s="227" t="str">
        <f>IFERROR(VLOOKUP(A1129,PLAN!B:AA,24,0),"")</f>
        <v/>
      </c>
      <c r="M1129" s="225" t="str">
        <f>IFERROR(VLOOKUP(A1129,PLAN!B:AA,3,0),"")</f>
        <v/>
      </c>
      <c r="N1129" s="225" t="str">
        <f>IFERROR(VLOOKUP(A1129,PLAN!B:AA,2,0),"")</f>
        <v/>
      </c>
      <c r="O1129" s="290" t="s">
        <v>3542</v>
      </c>
      <c r="P1129" s="337" t="s">
        <v>3543</v>
      </c>
      <c r="Q1129" s="154">
        <v>17</v>
      </c>
      <c r="R1129" s="231" t="str">
        <f>IFERROR(VLOOKUP(P1129,[6]Sheet1!$F:$I,4,),"")</f>
        <v/>
      </c>
      <c r="S1129" s="232" t="str">
        <f>IFERROR(VLOOKUP(A1129,PLAN!B:AA,19,0),"")</f>
        <v/>
      </c>
      <c r="T1129" s="225" t="str">
        <f>IFERROR(VLOOKUP(A1129,PLAN!B:AA,20,0),"")</f>
        <v/>
      </c>
      <c r="U1129" s="233"/>
      <c r="V1129" s="165"/>
      <c r="W1129" s="234" t="s">
        <v>40</v>
      </c>
      <c r="X1129" s="164"/>
      <c r="Y1129" s="148"/>
      <c r="Z1129" s="338">
        <v>46241</v>
      </c>
    </row>
    <row r="1130" spans="1:26" s="163" customFormat="1" ht="27.6" hidden="1" customHeight="1">
      <c r="A1130" s="177">
        <f t="shared" si="64"/>
        <v>0</v>
      </c>
      <c r="B1130" s="225" t="str">
        <f>IFERROR(VLOOKUP(A1130,PLAN!B:AA,5,0),"")</f>
        <v/>
      </c>
      <c r="C1130" s="225" t="str">
        <f>IFERROR(VLOOKUP(A1130,PLAN!B:AA,6,0),"")</f>
        <v/>
      </c>
      <c r="D1130" s="225" t="str">
        <f>IFERROR(VLOOKUP(A1130,PLAN!B:AA,7,0),"")</f>
        <v/>
      </c>
      <c r="E1130" s="225" t="str">
        <f>IFERROR(VLOOKUP(A1130,PLAN!B:AA,4,0),"")</f>
        <v/>
      </c>
      <c r="F1130" s="226" t="str">
        <f>IFERROR(VLOOKUP(A1130,PLAN!B:AA,9,0),"")</f>
        <v/>
      </c>
      <c r="G1130" s="225" t="str">
        <f>IFERROR(VLOOKUP(A1130,PLAN!B:AA,10,0),"")</f>
        <v/>
      </c>
      <c r="H1130" s="225" t="str">
        <f>IFERROR(VLOOKUP(A1130,PLAN!B:AA,11,0),"")</f>
        <v/>
      </c>
      <c r="I1130" s="225" t="str">
        <f>IFERROR(VLOOKUP(A1130,PLAN!B:AA,12,0),"")</f>
        <v/>
      </c>
      <c r="J1130" s="225" t="str">
        <f>IFERROR(VLOOKUP(A1130,PLAN!B:AA,15,0),"")</f>
        <v/>
      </c>
      <c r="K1130" s="225" t="str">
        <f>IFERROR(VLOOKUP(A1130,PLAN!B:AA,23,0),"")</f>
        <v/>
      </c>
      <c r="L1130" s="227" t="str">
        <f>IFERROR(VLOOKUP(A1130,PLAN!B:AA,24,0),"")</f>
        <v/>
      </c>
      <c r="M1130" s="225" t="str">
        <f>IFERROR(VLOOKUP(A1130,PLAN!B:AA,3,0),"")</f>
        <v/>
      </c>
      <c r="N1130" s="225" t="str">
        <f>IFERROR(VLOOKUP(A1130,PLAN!B:AA,2,0),"")</f>
        <v/>
      </c>
      <c r="O1130" s="290" t="s">
        <v>4012</v>
      </c>
      <c r="P1130" s="258" t="s">
        <v>4013</v>
      </c>
      <c r="Q1130" s="154">
        <v>19</v>
      </c>
      <c r="R1130" s="231" t="str">
        <f>IFERROR(VLOOKUP(P1130,[6]Sheet1!$F:$I,4,),"")</f>
        <v/>
      </c>
      <c r="S1130" s="232" t="str">
        <f>IFERROR(VLOOKUP(A1130,PLAN!B:AA,19,0),"")</f>
        <v/>
      </c>
      <c r="T1130" s="225" t="str">
        <f>IFERROR(VLOOKUP(A1130,PLAN!B:AA,20,0),"")</f>
        <v/>
      </c>
      <c r="U1130" s="233"/>
      <c r="V1130" s="165"/>
      <c r="W1130" s="234" t="s">
        <v>40</v>
      </c>
      <c r="X1130" s="164"/>
      <c r="Y1130" s="148"/>
      <c r="Z1130" s="338">
        <v>46241</v>
      </c>
    </row>
    <row r="1131" spans="1:26" s="163" customFormat="1" ht="27.6" hidden="1" customHeight="1">
      <c r="A1131" s="177">
        <f t="shared" si="64"/>
        <v>0</v>
      </c>
      <c r="B1131" s="225" t="str">
        <f>IFERROR(VLOOKUP(A1131,PLAN!B:AA,5,0),"")</f>
        <v/>
      </c>
      <c r="C1131" s="225" t="str">
        <f>IFERROR(VLOOKUP(A1131,PLAN!B:AA,6,0),"")</f>
        <v/>
      </c>
      <c r="D1131" s="225" t="str">
        <f>IFERROR(VLOOKUP(A1131,PLAN!B:AA,7,0),"")</f>
        <v/>
      </c>
      <c r="E1131" s="225" t="str">
        <f>IFERROR(VLOOKUP(A1131,PLAN!B:AA,4,0),"")</f>
        <v/>
      </c>
      <c r="F1131" s="226" t="str">
        <f>IFERROR(VLOOKUP(A1131,PLAN!B:AA,9,0),"")</f>
        <v/>
      </c>
      <c r="G1131" s="225" t="str">
        <f>IFERROR(VLOOKUP(A1131,PLAN!B:AA,10,0),"")</f>
        <v/>
      </c>
      <c r="H1131" s="225" t="str">
        <f>IFERROR(VLOOKUP(A1131,PLAN!B:AA,11,0),"")</f>
        <v/>
      </c>
      <c r="I1131" s="225" t="str">
        <f>IFERROR(VLOOKUP(A1131,PLAN!B:AA,12,0),"")</f>
        <v/>
      </c>
      <c r="J1131" s="225" t="str">
        <f>IFERROR(VLOOKUP(A1131,PLAN!B:AA,15,0),"")</f>
        <v/>
      </c>
      <c r="K1131" s="225" t="str">
        <f>IFERROR(VLOOKUP(A1131,PLAN!B:AA,23,0),"")</f>
        <v/>
      </c>
      <c r="L1131" s="227" t="str">
        <f>IFERROR(VLOOKUP(A1131,PLAN!B:AA,24,0),"")</f>
        <v/>
      </c>
      <c r="M1131" s="225" t="str">
        <f>IFERROR(VLOOKUP(A1131,PLAN!B:AA,3,0),"")</f>
        <v/>
      </c>
      <c r="N1131" s="225" t="str">
        <f>IFERROR(VLOOKUP(A1131,PLAN!B:AA,2,0),"")</f>
        <v/>
      </c>
      <c r="O1131" s="290" t="s">
        <v>4018</v>
      </c>
      <c r="P1131" s="258" t="s">
        <v>4019</v>
      </c>
      <c r="Q1131" s="154">
        <v>19</v>
      </c>
      <c r="R1131" s="231" t="str">
        <f>IFERROR(VLOOKUP(P1131,[6]Sheet1!$F:$I,4,),"")</f>
        <v/>
      </c>
      <c r="S1131" s="232" t="str">
        <f>IFERROR(VLOOKUP(A1131,PLAN!B:AA,19,0),"")</f>
        <v/>
      </c>
      <c r="T1131" s="225" t="str">
        <f>IFERROR(VLOOKUP(A1131,PLAN!B:AA,20,0),"")</f>
        <v/>
      </c>
      <c r="U1131" s="233"/>
      <c r="V1131" s="165"/>
      <c r="W1131" s="234" t="s">
        <v>40</v>
      </c>
      <c r="X1131" s="164"/>
      <c r="Y1131" s="148"/>
      <c r="Z1131" s="338">
        <v>46241</v>
      </c>
    </row>
    <row r="1132" spans="1:26" s="163" customFormat="1" ht="21.6" hidden="1" customHeight="1">
      <c r="A1132" s="177">
        <f t="shared" si="60"/>
        <v>0</v>
      </c>
      <c r="B1132" s="225" t="str">
        <f>IFERROR(VLOOKUP(A1132,PLAN!B:AA,5,0),"")</f>
        <v/>
      </c>
      <c r="C1132" s="225" t="str">
        <f>IFERROR(VLOOKUP(A1132,PLAN!B:AA,6,0),"")</f>
        <v/>
      </c>
      <c r="D1132" s="225" t="str">
        <f>IFERROR(VLOOKUP(A1132,PLAN!B:AA,7,0),"")</f>
        <v/>
      </c>
      <c r="E1132" s="225" t="str">
        <f>IFERROR(VLOOKUP(A1132,PLAN!B:AA,4,0),"")</f>
        <v/>
      </c>
      <c r="F1132" s="226" t="str">
        <f>IFERROR(VLOOKUP(A1132,PLAN!B:AA,9,0),"")</f>
        <v/>
      </c>
      <c r="G1132" s="225" t="str">
        <f>IFERROR(VLOOKUP(A1132,PLAN!B:AA,10,0),"")</f>
        <v/>
      </c>
      <c r="H1132" s="225" t="str">
        <f>IFERROR(VLOOKUP(A1132,PLAN!B:AA,11,0),"")</f>
        <v/>
      </c>
      <c r="I1132" s="225" t="str">
        <f>IFERROR(VLOOKUP(A1132,PLAN!B:AA,12,0),"")</f>
        <v/>
      </c>
      <c r="J1132" s="225" t="str">
        <f>IFERROR(VLOOKUP(A1132,PLAN!B:AA,15,0),"")</f>
        <v/>
      </c>
      <c r="K1132" s="225" t="str">
        <f>IFERROR(VLOOKUP(A1132,PLAN!B:AA,23,0),"")</f>
        <v/>
      </c>
      <c r="L1132" s="227" t="str">
        <f>IFERROR(VLOOKUP(A1132,PLAN!B:AA,24,0),"")</f>
        <v/>
      </c>
      <c r="M1132" s="225" t="str">
        <f>IFERROR(VLOOKUP(A1132,PLAN!B:AA,3,0),"")</f>
        <v/>
      </c>
      <c r="N1132" s="225" t="str">
        <f>IFERROR(VLOOKUP(A1132,PLAN!B:AA,2,0),"")</f>
        <v/>
      </c>
      <c r="O1132" s="290" t="s">
        <v>4221</v>
      </c>
      <c r="P1132" s="258" t="s">
        <v>4222</v>
      </c>
      <c r="Q1132" s="154">
        <v>1280</v>
      </c>
      <c r="R1132" s="231" t="str">
        <f>IFERROR(VLOOKUP(P1132,[6]Sheet1!$F:$I,4,),"")</f>
        <v/>
      </c>
      <c r="S1132" s="232" t="str">
        <f>IFERROR(VLOOKUP(A1132,PLAN!B:AA,19,0),"")</f>
        <v/>
      </c>
      <c r="T1132" s="225" t="str">
        <f>IFERROR(VLOOKUP(A1132,PLAN!B:AA,20,0),"")</f>
        <v/>
      </c>
      <c r="U1132" s="233"/>
      <c r="V1132" s="165"/>
      <c r="W1132" s="234" t="s">
        <v>40</v>
      </c>
      <c r="X1132" s="164"/>
      <c r="Y1132" s="148"/>
      <c r="Z1132" s="338">
        <v>46241</v>
      </c>
    </row>
    <row r="1133" spans="1:26" s="163" customFormat="1" ht="21.6" hidden="1" customHeight="1">
      <c r="A1133" s="177">
        <f t="shared" si="60"/>
        <v>0</v>
      </c>
      <c r="B1133" s="225" t="str">
        <f>IFERROR(VLOOKUP(A1133,PLAN!B:AA,5,0),"")</f>
        <v/>
      </c>
      <c r="C1133" s="225" t="str">
        <f>IFERROR(VLOOKUP(A1133,PLAN!B:AA,6,0),"")</f>
        <v/>
      </c>
      <c r="D1133" s="225" t="str">
        <f>IFERROR(VLOOKUP(A1133,PLAN!B:AA,7,0),"")</f>
        <v/>
      </c>
      <c r="E1133" s="225" t="str">
        <f>IFERROR(VLOOKUP(A1133,PLAN!B:AA,4,0),"")</f>
        <v/>
      </c>
      <c r="F1133" s="226" t="str">
        <f>IFERROR(VLOOKUP(A1133,PLAN!B:AA,9,0),"")</f>
        <v/>
      </c>
      <c r="G1133" s="225" t="str">
        <f>IFERROR(VLOOKUP(A1133,PLAN!B:AA,10,0),"")</f>
        <v/>
      </c>
      <c r="H1133" s="225" t="str">
        <f>IFERROR(VLOOKUP(A1133,PLAN!B:AA,11,0),"")</f>
        <v/>
      </c>
      <c r="I1133" s="225" t="str">
        <f>IFERROR(VLOOKUP(A1133,PLAN!B:AA,12,0),"")</f>
        <v/>
      </c>
      <c r="J1133" s="225" t="str">
        <f>IFERROR(VLOOKUP(A1133,PLAN!B:AA,15,0),"")</f>
        <v/>
      </c>
      <c r="K1133" s="225" t="str">
        <f>IFERROR(VLOOKUP(A1133,PLAN!B:AA,23,0),"")</f>
        <v/>
      </c>
      <c r="L1133" s="227" t="str">
        <f>IFERROR(VLOOKUP(A1133,PLAN!B:AA,24,0),"")</f>
        <v/>
      </c>
      <c r="M1133" s="225" t="str">
        <f>IFERROR(VLOOKUP(A1133,PLAN!B:AA,3,0),"")</f>
        <v/>
      </c>
      <c r="N1133" s="225" t="str">
        <f>IFERROR(VLOOKUP(A1133,PLAN!B:AA,2,0),"")</f>
        <v/>
      </c>
      <c r="O1133" s="290" t="s">
        <v>4223</v>
      </c>
      <c r="P1133" s="258" t="s">
        <v>4224</v>
      </c>
      <c r="Q1133" s="154">
        <v>1260</v>
      </c>
      <c r="R1133" s="231" t="str">
        <f>IFERROR(VLOOKUP(P1133,[6]Sheet1!$F:$I,4,),"")</f>
        <v/>
      </c>
      <c r="S1133" s="232" t="str">
        <f>IFERROR(VLOOKUP(A1133,PLAN!B:AA,19,0),"")</f>
        <v/>
      </c>
      <c r="T1133" s="225" t="str">
        <f>IFERROR(VLOOKUP(A1133,PLAN!B:AA,20,0),"")</f>
        <v/>
      </c>
      <c r="U1133" s="233"/>
      <c r="V1133" s="165"/>
      <c r="W1133" s="234" t="s">
        <v>40</v>
      </c>
      <c r="X1133" s="164"/>
      <c r="Y1133" s="148"/>
      <c r="Z1133" s="338">
        <v>46241</v>
      </c>
    </row>
    <row r="1134" spans="1:26" s="163" customFormat="1" ht="21.6" hidden="1" customHeight="1">
      <c r="A1134" s="177">
        <f t="shared" si="60"/>
        <v>0</v>
      </c>
      <c r="B1134" s="225" t="str">
        <f>IFERROR(VLOOKUP(A1134,PLAN!B:AA,5,0),"")</f>
        <v/>
      </c>
      <c r="C1134" s="225" t="str">
        <f>IFERROR(VLOOKUP(A1134,PLAN!B:AA,6,0),"")</f>
        <v/>
      </c>
      <c r="D1134" s="225" t="str">
        <f>IFERROR(VLOOKUP(A1134,PLAN!B:AA,7,0),"")</f>
        <v/>
      </c>
      <c r="E1134" s="225" t="str">
        <f>IFERROR(VLOOKUP(A1134,PLAN!B:AA,4,0),"")</f>
        <v/>
      </c>
      <c r="F1134" s="226" t="str">
        <f>IFERROR(VLOOKUP(A1134,PLAN!B:AA,9,0),"")</f>
        <v/>
      </c>
      <c r="G1134" s="225" t="str">
        <f>IFERROR(VLOOKUP(A1134,PLAN!B:AA,10,0),"")</f>
        <v/>
      </c>
      <c r="H1134" s="225" t="str">
        <f>IFERROR(VLOOKUP(A1134,PLAN!B:AA,11,0),"")</f>
        <v/>
      </c>
      <c r="I1134" s="225" t="str">
        <f>IFERROR(VLOOKUP(A1134,PLAN!B:AA,12,0),"")</f>
        <v/>
      </c>
      <c r="J1134" s="225" t="str">
        <f>IFERROR(VLOOKUP(A1134,PLAN!B:AA,15,0),"")</f>
        <v/>
      </c>
      <c r="K1134" s="225" t="str">
        <f>IFERROR(VLOOKUP(A1134,PLAN!B:AA,23,0),"")</f>
        <v/>
      </c>
      <c r="L1134" s="227" t="str">
        <f>IFERROR(VLOOKUP(A1134,PLAN!B:AA,24,0),"")</f>
        <v/>
      </c>
      <c r="M1134" s="225" t="str">
        <f>IFERROR(VLOOKUP(A1134,PLAN!B:AA,3,0),"")</f>
        <v/>
      </c>
      <c r="N1134" s="225" t="str">
        <f>IFERROR(VLOOKUP(A1134,PLAN!B:AA,2,0),"")</f>
        <v/>
      </c>
      <c r="O1134" s="290" t="s">
        <v>4016</v>
      </c>
      <c r="P1134" s="258" t="s">
        <v>4017</v>
      </c>
      <c r="Q1134" s="154">
        <f>I1128-Q1128-Q1129-Q1130-Q1131-Q1132-Q1133</f>
        <v>176</v>
      </c>
      <c r="R1134" s="231" t="str">
        <f>IFERROR(VLOOKUP(P1134,[6]Sheet1!$F:$I,4,),"")</f>
        <v/>
      </c>
      <c r="S1134" s="232" t="str">
        <f>IFERROR(VLOOKUP(A1134,PLAN!B:AA,19,0),"")</f>
        <v/>
      </c>
      <c r="T1134" s="225" t="str">
        <f>IFERROR(VLOOKUP(A1134,PLAN!B:AA,20,0),"")</f>
        <v/>
      </c>
      <c r="U1134" s="233"/>
      <c r="V1134" s="165"/>
      <c r="W1134" s="234" t="s">
        <v>40</v>
      </c>
      <c r="X1134" s="164"/>
      <c r="Y1134" s="148"/>
      <c r="Z1134" s="338">
        <v>46241</v>
      </c>
    </row>
    <row r="1135" spans="1:26" s="163" customFormat="1" ht="21.6" hidden="1" customHeight="1">
      <c r="A1135" s="177" t="str">
        <f>Y1135</f>
        <v>Aug19-05</v>
      </c>
      <c r="B1135" s="225">
        <f>IFERROR(VLOOKUP(A1135,PLAN!B:AA,5,0),"")</f>
        <v>11134342</v>
      </c>
      <c r="C1135" s="225" t="str">
        <f>IFERROR(VLOOKUP(A1135,PLAN!B:AA,6,0),"")</f>
        <v>1036068-S-AK-P</v>
      </c>
      <c r="D1135" s="225" t="str">
        <f>IFERROR(VLOOKUP(A1135,PLAN!B:AA,7,0),"")</f>
        <v>AHW14R001S CN</v>
      </c>
      <c r="E1135" s="225" t="str">
        <f>IFERROR(VLOOKUP(A1135,PLAN!B:AA,4,0),"")</f>
        <v>1001935080</v>
      </c>
      <c r="F1135" s="226">
        <f>IFERROR(VLOOKUP(A1135,PLAN!B:AA,9,0),"")</f>
        <v>46253</v>
      </c>
      <c r="G1135" s="225" t="str">
        <f>IFERROR(VLOOKUP(A1135,PLAN!B:AA,10,0),"")</f>
        <v>0103589885</v>
      </c>
      <c r="H1135" s="225" t="str">
        <f>IFERROR(VLOOKUP(A1135,PLAN!B:AA,11,0),"")</f>
        <v>260731A48A</v>
      </c>
      <c r="I1135" s="225">
        <f>IFERROR(VLOOKUP(A1135,PLAN!B:AA,12,0),"")</f>
        <v>616</v>
      </c>
      <c r="J1135" s="225" t="str">
        <f>IFERROR(VLOOKUP(A1135,PLAN!B:AA,15,0),"")</f>
        <v>China</v>
      </c>
      <c r="K1135" s="225">
        <f>IFERROR(VLOOKUP(A1135,PLAN!B:AA,23,0),"")</f>
        <v>0</v>
      </c>
      <c r="L1135" s="227">
        <f>IFERROR(VLOOKUP(A1135,PLAN!B:AA,24,0),"")</f>
        <v>0</v>
      </c>
      <c r="M1135" s="225" t="str">
        <f>IFERROR(VLOOKUP(A1135,PLAN!B:AA,3,0),"")</f>
        <v>2332192-0-C-PH</v>
      </c>
      <c r="N1135" s="225">
        <f>IFERROR(VLOOKUP(A1135,PLAN!B:AA,2,0),"")</f>
        <v>12134058</v>
      </c>
      <c r="O1135" s="362" t="s">
        <v>5941</v>
      </c>
      <c r="P1135" s="364" t="s">
        <v>5942</v>
      </c>
      <c r="Q1135" s="337">
        <f>I1135</f>
        <v>616</v>
      </c>
      <c r="R1135" s="231" t="str">
        <f>IFERROR(VLOOKUP(P1135,[6]Sheet1!$F:$I,4,),"")</f>
        <v>N2-10</v>
      </c>
      <c r="S1135" s="232">
        <f>IFERROR(VLOOKUP(A1135,PLAN!B:AA,19,0),"")</f>
        <v>46241</v>
      </c>
      <c r="T1135" s="225" t="str">
        <f>IFERROR(VLOOKUP(A1135,PLAN!B:AA,20,0),"")</f>
        <v>M1</v>
      </c>
      <c r="U1135" s="233"/>
      <c r="V1135" s="165"/>
      <c r="W1135" s="234" t="str">
        <f>IFERROR(VLOOKUP(A1135,PLAN!B:AB,21,),"")</f>
        <v>F3</v>
      </c>
      <c r="X1135" s="164"/>
      <c r="Y1135" s="148" t="s">
        <v>4202</v>
      </c>
      <c r="Z1135" s="338">
        <f>VLOOKUP(Y1135,PLAN!B:AI,19,0)</f>
        <v>46241</v>
      </c>
    </row>
    <row r="1136" spans="1:26" s="163" customFormat="1" ht="21.6" hidden="1" customHeight="1">
      <c r="A1136" s="177" t="str">
        <f>Y1136</f>
        <v>Aug19-06</v>
      </c>
      <c r="B1136" s="225">
        <f>IFERROR(VLOOKUP(A1136,PLAN!B:AA,5,0),"")</f>
        <v>11134342</v>
      </c>
      <c r="C1136" s="225" t="str">
        <f>IFERROR(VLOOKUP(A1136,PLAN!B:AA,6,0),"")</f>
        <v>1036068-S-AK-P</v>
      </c>
      <c r="D1136" s="225" t="str">
        <f>IFERROR(VLOOKUP(A1136,PLAN!B:AA,7,0),"")</f>
        <v>AHW14R001S CN</v>
      </c>
      <c r="E1136" s="225" t="str">
        <f>IFERROR(VLOOKUP(A1136,PLAN!B:AA,4,0),"")</f>
        <v>1001935081</v>
      </c>
      <c r="F1136" s="226">
        <f>IFERROR(VLOOKUP(A1136,PLAN!B:AA,9,0),"")</f>
        <v>46253</v>
      </c>
      <c r="G1136" s="225" t="str">
        <f>IFERROR(VLOOKUP(A1136,PLAN!B:AA,10,0),"")</f>
        <v>0103589886</v>
      </c>
      <c r="H1136" s="225" t="str">
        <f>IFERROR(VLOOKUP(A1136,PLAN!B:AA,11,0),"")</f>
        <v>260731A49A</v>
      </c>
      <c r="I1136" s="225">
        <f>IFERROR(VLOOKUP(A1136,PLAN!B:AA,12,0),"")</f>
        <v>2386</v>
      </c>
      <c r="J1136" s="225" t="str">
        <f>IFERROR(VLOOKUP(A1136,PLAN!B:AA,15,0),"")</f>
        <v>China</v>
      </c>
      <c r="K1136" s="225">
        <f>IFERROR(VLOOKUP(A1136,PLAN!B:AA,23,0),"")</f>
        <v>0</v>
      </c>
      <c r="L1136" s="227">
        <f>IFERROR(VLOOKUP(A1136,PLAN!B:AA,24,0),"")</f>
        <v>0</v>
      </c>
      <c r="M1136" s="225" t="str">
        <f>IFERROR(VLOOKUP(A1136,PLAN!B:AA,3,0),"")</f>
        <v>2332192-0-C-PH</v>
      </c>
      <c r="N1136" s="225">
        <f>IFERROR(VLOOKUP(A1136,PLAN!B:AA,2,0),"")</f>
        <v>12134058</v>
      </c>
      <c r="O1136" s="290" t="s">
        <v>4225</v>
      </c>
      <c r="P1136" s="258" t="s">
        <v>4226</v>
      </c>
      <c r="Q1136" s="154">
        <v>1260</v>
      </c>
      <c r="R1136" s="231" t="str">
        <f>IFERROR(VLOOKUP(P1136,[6]Sheet1!$F:$I,4,),"")</f>
        <v/>
      </c>
      <c r="S1136" s="232">
        <f>IFERROR(VLOOKUP(A1136,PLAN!B:AA,19,0),"")</f>
        <v>46241</v>
      </c>
      <c r="T1136" s="225" t="str">
        <f>IFERROR(VLOOKUP(A1136,PLAN!B:AA,20,0),"")</f>
        <v>M2</v>
      </c>
      <c r="U1136" s="233"/>
      <c r="V1136" s="165"/>
      <c r="W1136" s="234" t="str">
        <f>IFERROR(VLOOKUP(A1136,PLAN!B:AB,21,),"")</f>
        <v>F3</v>
      </c>
      <c r="X1136" s="164"/>
      <c r="Y1136" s="148" t="s">
        <v>4203</v>
      </c>
      <c r="Z1136" s="338">
        <f>VLOOKUP(Y1136,PLAN!B:AI,19,0)</f>
        <v>46241</v>
      </c>
    </row>
    <row r="1137" spans="1:26" s="163" customFormat="1" ht="21.6" hidden="1" customHeight="1">
      <c r="A1137" s="177">
        <f>Y1137</f>
        <v>0</v>
      </c>
      <c r="B1137" s="225" t="str">
        <f>IFERROR(VLOOKUP(A1137,PLAN!B:AA,5,0),"")</f>
        <v/>
      </c>
      <c r="C1137" s="225" t="str">
        <f>IFERROR(VLOOKUP(A1137,PLAN!B:AA,6,0),"")</f>
        <v/>
      </c>
      <c r="D1137" s="225" t="str">
        <f>IFERROR(VLOOKUP(A1137,PLAN!B:AA,7,0),"")</f>
        <v/>
      </c>
      <c r="E1137" s="225" t="str">
        <f>IFERROR(VLOOKUP(A1137,PLAN!B:AA,4,0),"")</f>
        <v/>
      </c>
      <c r="F1137" s="226" t="str">
        <f>IFERROR(VLOOKUP(A1137,PLAN!B:AA,9,0),"")</f>
        <v/>
      </c>
      <c r="G1137" s="225" t="str">
        <f>IFERROR(VLOOKUP(A1137,PLAN!B:AA,10,0),"")</f>
        <v/>
      </c>
      <c r="H1137" s="225" t="str">
        <f>IFERROR(VLOOKUP(A1137,PLAN!B:AA,11,0),"")</f>
        <v/>
      </c>
      <c r="I1137" s="225" t="str">
        <f>IFERROR(VLOOKUP(A1137,PLAN!B:AA,12,0),"")</f>
        <v/>
      </c>
      <c r="J1137" s="225" t="str">
        <f>IFERROR(VLOOKUP(A1137,PLAN!B:AA,15,0),"")</f>
        <v/>
      </c>
      <c r="K1137" s="225" t="str">
        <f>IFERROR(VLOOKUP(A1137,PLAN!B:AA,23,0),"")</f>
        <v/>
      </c>
      <c r="L1137" s="227" t="str">
        <f>IFERROR(VLOOKUP(A1137,PLAN!B:AA,24,0),"")</f>
        <v/>
      </c>
      <c r="M1137" s="225" t="str">
        <f>IFERROR(VLOOKUP(A1137,PLAN!B:AA,3,0),"")</f>
        <v/>
      </c>
      <c r="N1137" s="225" t="str">
        <f>IFERROR(VLOOKUP(A1137,PLAN!B:AA,2,0),"")</f>
        <v/>
      </c>
      <c r="O1137" s="290" t="s">
        <v>4227</v>
      </c>
      <c r="P1137" s="258" t="s">
        <v>4228</v>
      </c>
      <c r="Q1137" s="154">
        <f>I1136-Q1136</f>
        <v>1126</v>
      </c>
      <c r="R1137" s="231" t="str">
        <f>IFERROR(VLOOKUP(P1137,[6]Sheet1!$F:$I,4,),"")</f>
        <v/>
      </c>
      <c r="S1137" s="232" t="str">
        <f>IFERROR(VLOOKUP(A1137,PLAN!B:AA,19,0),"")</f>
        <v/>
      </c>
      <c r="T1137" s="225" t="str">
        <f>IFERROR(VLOOKUP(A1137,PLAN!B:AA,20,0),"")</f>
        <v/>
      </c>
      <c r="U1137" s="233"/>
      <c r="V1137" s="165"/>
      <c r="W1137" s="234" t="s">
        <v>40</v>
      </c>
      <c r="X1137" s="164"/>
      <c r="Y1137" s="148"/>
      <c r="Z1137" s="338">
        <v>46241</v>
      </c>
    </row>
    <row r="1138" spans="1:26" s="163" customFormat="1" ht="21.6" hidden="1" customHeight="1">
      <c r="A1138" s="177" t="str">
        <f>Y1138</f>
        <v>Aug19-07</v>
      </c>
      <c r="B1138" s="225">
        <f>IFERROR(VLOOKUP(A1138,PLAN!B:AA,5,0),"")</f>
        <v>11134237</v>
      </c>
      <c r="C1138" s="225" t="str">
        <f>IFERROR(VLOOKUP(A1138,PLAN!B:AA,6,0),"")</f>
        <v>1436196-Q-A</v>
      </c>
      <c r="D1138" s="225" t="str">
        <f>IFERROR(VLOOKUP(A1138,PLAN!B:AA,7,0),"")</f>
        <v>AHW14R004S CN</v>
      </c>
      <c r="E1138" s="225" t="str">
        <f>IFERROR(VLOOKUP(A1138,PLAN!B:AA,4,0),"")</f>
        <v>1001935082</v>
      </c>
      <c r="F1138" s="226">
        <f>IFERROR(VLOOKUP(A1138,PLAN!B:AA,9,0),"")</f>
        <v>46253</v>
      </c>
      <c r="G1138" s="225" t="str">
        <f>IFERROR(VLOOKUP(A1138,PLAN!B:AA,10,0),"")</f>
        <v>0103589887</v>
      </c>
      <c r="H1138" s="225" t="str">
        <f>IFERROR(VLOOKUP(A1138,PLAN!B:AA,11,0),"")</f>
        <v>260731A50A</v>
      </c>
      <c r="I1138" s="225">
        <f>IFERROR(VLOOKUP(A1138,PLAN!B:AA,12,0),"")</f>
        <v>3589</v>
      </c>
      <c r="J1138" s="225" t="str">
        <f>IFERROR(VLOOKUP(A1138,PLAN!B:AA,15,0),"")</f>
        <v>China</v>
      </c>
      <c r="K1138" s="225">
        <f>IFERROR(VLOOKUP(A1138,PLAN!B:AA,23,0),"")</f>
        <v>3</v>
      </c>
      <c r="L1138" s="227">
        <f>IFERROR(VLOOKUP(A1138,PLAN!B:AA,24,0),"")</f>
        <v>0</v>
      </c>
      <c r="M1138" s="225" t="str">
        <f>IFERROR(VLOOKUP(A1138,PLAN!B:AA,3,0),"")</f>
        <v>2332200-0-C-CN</v>
      </c>
      <c r="N1138" s="225">
        <f>IFERROR(VLOOKUP(A1138,PLAN!B:AA,2,0),"")</f>
        <v>12125012</v>
      </c>
      <c r="O1138" s="290" t="s">
        <v>4213</v>
      </c>
      <c r="P1138" s="258" t="s">
        <v>4214</v>
      </c>
      <c r="Q1138" s="154">
        <v>19</v>
      </c>
      <c r="R1138" s="231" t="str">
        <f>IFERROR(VLOOKUP(P1138,[6]Sheet1!$F:$I,4,),"")</f>
        <v/>
      </c>
      <c r="S1138" s="232">
        <f>IFERROR(VLOOKUP(A1138,PLAN!B:AA,19,0),"")</f>
        <v>46241</v>
      </c>
      <c r="T1138" s="225" t="str">
        <f>IFERROR(VLOOKUP(A1138,PLAN!B:AA,20,0),"")</f>
        <v>M3</v>
      </c>
      <c r="U1138" s="233"/>
      <c r="V1138" s="165"/>
      <c r="W1138" s="234" t="str">
        <f>IFERROR(VLOOKUP(A1138,PLAN!B:AB,21,),"")</f>
        <v>F3</v>
      </c>
      <c r="X1138" s="164"/>
      <c r="Y1138" s="148" t="s">
        <v>4204</v>
      </c>
      <c r="Z1138" s="338">
        <f>VLOOKUP(Y1138,PLAN!B:AI,19,0)</f>
        <v>46241</v>
      </c>
    </row>
    <row r="1139" spans="1:26" s="163" customFormat="1" ht="21.6" hidden="1" customHeight="1">
      <c r="A1139" s="177">
        <f t="shared" si="23"/>
        <v>0</v>
      </c>
      <c r="B1139" s="225" t="str">
        <f>IFERROR(VLOOKUP(A1139,PLAN!B:AA,5,0),"")</f>
        <v/>
      </c>
      <c r="C1139" s="225" t="str">
        <f>IFERROR(VLOOKUP(A1139,PLAN!B:AA,6,0),"")</f>
        <v/>
      </c>
      <c r="D1139" s="225" t="str">
        <f>IFERROR(VLOOKUP(A1139,PLAN!B:AA,7,0),"")</f>
        <v/>
      </c>
      <c r="E1139" s="225" t="str">
        <f>IFERROR(VLOOKUP(A1139,PLAN!B:AA,4,0),"")</f>
        <v/>
      </c>
      <c r="F1139" s="226" t="str">
        <f>IFERROR(VLOOKUP(A1139,PLAN!B:AA,9,0),"")</f>
        <v/>
      </c>
      <c r="G1139" s="225" t="str">
        <f>IFERROR(VLOOKUP(A1139,PLAN!B:AA,10,0),"")</f>
        <v/>
      </c>
      <c r="H1139" s="225" t="str">
        <f>IFERROR(VLOOKUP(A1139,PLAN!B:AA,11,0),"")</f>
        <v/>
      </c>
      <c r="I1139" s="225" t="str">
        <f>IFERROR(VLOOKUP(A1139,PLAN!B:AA,12,0),"")</f>
        <v/>
      </c>
      <c r="J1139" s="225" t="str">
        <f>IFERROR(VLOOKUP(A1139,PLAN!B:AA,15,0),"")</f>
        <v/>
      </c>
      <c r="K1139" s="225" t="str">
        <f>IFERROR(VLOOKUP(A1139,PLAN!B:AA,23,0),"")</f>
        <v/>
      </c>
      <c r="L1139" s="227" t="str">
        <f>IFERROR(VLOOKUP(A1139,PLAN!B:AA,24,0),"")</f>
        <v/>
      </c>
      <c r="M1139" s="225" t="str">
        <f>IFERROR(VLOOKUP(A1139,PLAN!B:AA,3,0),"")</f>
        <v/>
      </c>
      <c r="N1139" s="225" t="str">
        <f>IFERROR(VLOOKUP(A1139,PLAN!B:AA,2,0),"")</f>
        <v/>
      </c>
      <c r="O1139" s="290" t="s">
        <v>4215</v>
      </c>
      <c r="P1139" s="258" t="s">
        <v>4216</v>
      </c>
      <c r="Q1139" s="154">
        <v>13</v>
      </c>
      <c r="R1139" s="231" t="str">
        <f>IFERROR(VLOOKUP(P1139,[6]Sheet1!$F:$I,4,),"")</f>
        <v/>
      </c>
      <c r="S1139" s="232" t="str">
        <f>IFERROR(VLOOKUP(A1139,PLAN!B:AA,19,0),"")</f>
        <v/>
      </c>
      <c r="T1139" s="225" t="str">
        <f>IFERROR(VLOOKUP(A1139,PLAN!B:AA,20,0),"")</f>
        <v/>
      </c>
      <c r="U1139" s="233"/>
      <c r="V1139" s="165"/>
      <c r="W1139" s="234" t="s">
        <v>40</v>
      </c>
      <c r="X1139" s="164"/>
      <c r="Y1139" s="148"/>
      <c r="Z1139" s="338">
        <v>46241</v>
      </c>
    </row>
    <row r="1140" spans="1:26" s="163" customFormat="1" ht="21.6" hidden="1" customHeight="1">
      <c r="A1140" s="177">
        <f t="shared" si="23"/>
        <v>0</v>
      </c>
      <c r="B1140" s="225" t="str">
        <f>IFERROR(VLOOKUP(A1140,PLAN!B:AA,5,0),"")</f>
        <v/>
      </c>
      <c r="C1140" s="225" t="str">
        <f>IFERROR(VLOOKUP(A1140,PLAN!B:AA,6,0),"")</f>
        <v/>
      </c>
      <c r="D1140" s="225" t="str">
        <f>IFERROR(VLOOKUP(A1140,PLAN!B:AA,7,0),"")</f>
        <v/>
      </c>
      <c r="E1140" s="225" t="str">
        <f>IFERROR(VLOOKUP(A1140,PLAN!B:AA,4,0),"")</f>
        <v/>
      </c>
      <c r="F1140" s="226" t="str">
        <f>IFERROR(VLOOKUP(A1140,PLAN!B:AA,9,0),"")</f>
        <v/>
      </c>
      <c r="G1140" s="225" t="str">
        <f>IFERROR(VLOOKUP(A1140,PLAN!B:AA,10,0),"")</f>
        <v/>
      </c>
      <c r="H1140" s="225" t="str">
        <f>IFERROR(VLOOKUP(A1140,PLAN!B:AA,11,0),"")</f>
        <v/>
      </c>
      <c r="I1140" s="225" t="str">
        <f>IFERROR(VLOOKUP(A1140,PLAN!B:AA,12,0),"")</f>
        <v/>
      </c>
      <c r="J1140" s="225" t="str">
        <f>IFERROR(VLOOKUP(A1140,PLAN!B:AA,15,0),"")</f>
        <v/>
      </c>
      <c r="K1140" s="225" t="str">
        <f>IFERROR(VLOOKUP(A1140,PLAN!B:AA,23,0),"")</f>
        <v/>
      </c>
      <c r="L1140" s="227" t="str">
        <f>IFERROR(VLOOKUP(A1140,PLAN!B:AA,24,0),"")</f>
        <v/>
      </c>
      <c r="M1140" s="225" t="str">
        <f>IFERROR(VLOOKUP(A1140,PLAN!B:AA,3,0),"")</f>
        <v/>
      </c>
      <c r="N1140" s="225" t="str">
        <f>IFERROR(VLOOKUP(A1140,PLAN!B:AA,2,0),"")</f>
        <v/>
      </c>
      <c r="O1140" s="290" t="s">
        <v>4337</v>
      </c>
      <c r="P1140" s="258" t="s">
        <v>4338</v>
      </c>
      <c r="Q1140" s="154">
        <v>1260</v>
      </c>
      <c r="R1140" s="231" t="str">
        <f>IFERROR(VLOOKUP(P1140,[6]Sheet1!$F:$I,4,),"")</f>
        <v/>
      </c>
      <c r="S1140" s="232" t="str">
        <f>IFERROR(VLOOKUP(A1140,PLAN!B:AA,19,0),"")</f>
        <v/>
      </c>
      <c r="T1140" s="225" t="str">
        <f>IFERROR(VLOOKUP(A1140,PLAN!B:AA,20,0),"")</f>
        <v/>
      </c>
      <c r="U1140" s="233"/>
      <c r="V1140" s="165"/>
      <c r="W1140" s="234" t="s">
        <v>40</v>
      </c>
      <c r="X1140" s="164"/>
      <c r="Y1140" s="148"/>
      <c r="Z1140" s="338">
        <v>46241</v>
      </c>
    </row>
    <row r="1141" spans="1:26" s="163" customFormat="1" ht="21.6" hidden="1" customHeight="1">
      <c r="A1141" s="177">
        <f t="shared" ref="A1141" si="66">Y1141</f>
        <v>0</v>
      </c>
      <c r="B1141" s="225" t="str">
        <f>IFERROR(VLOOKUP(A1141,PLAN!B:AA,5,0),"")</f>
        <v/>
      </c>
      <c r="C1141" s="225" t="str">
        <f>IFERROR(VLOOKUP(A1141,PLAN!B:AA,6,0),"")</f>
        <v/>
      </c>
      <c r="D1141" s="225" t="str">
        <f>IFERROR(VLOOKUP(A1141,PLAN!B:AA,7,0),"")</f>
        <v/>
      </c>
      <c r="E1141" s="225" t="str">
        <f>IFERROR(VLOOKUP(A1141,PLAN!B:AA,4,0),"")</f>
        <v/>
      </c>
      <c r="F1141" s="226" t="str">
        <f>IFERROR(VLOOKUP(A1141,PLAN!B:AA,9,0),"")</f>
        <v/>
      </c>
      <c r="G1141" s="225" t="str">
        <f>IFERROR(VLOOKUP(A1141,PLAN!B:AA,10,0),"")</f>
        <v/>
      </c>
      <c r="H1141" s="225" t="str">
        <f>IFERROR(VLOOKUP(A1141,PLAN!B:AA,11,0),"")</f>
        <v/>
      </c>
      <c r="I1141" s="225" t="str">
        <f>IFERROR(VLOOKUP(A1141,PLAN!B:AA,12,0),"")</f>
        <v/>
      </c>
      <c r="J1141" s="225" t="str">
        <f>IFERROR(VLOOKUP(A1141,PLAN!B:AA,15,0),"")</f>
        <v/>
      </c>
      <c r="K1141" s="225" t="str">
        <f>IFERROR(VLOOKUP(A1141,PLAN!B:AA,23,0),"")</f>
        <v/>
      </c>
      <c r="L1141" s="227" t="str">
        <f>IFERROR(VLOOKUP(A1141,PLAN!B:AA,24,0),"")</f>
        <v/>
      </c>
      <c r="M1141" s="225" t="str">
        <f>IFERROR(VLOOKUP(A1141,PLAN!B:AA,3,0),"")</f>
        <v/>
      </c>
      <c r="N1141" s="225" t="str">
        <f>IFERROR(VLOOKUP(A1141,PLAN!B:AA,2,0),"")</f>
        <v/>
      </c>
      <c r="O1141" s="290" t="s">
        <v>4339</v>
      </c>
      <c r="P1141" s="258" t="s">
        <v>4340</v>
      </c>
      <c r="Q1141" s="154">
        <v>1276</v>
      </c>
      <c r="R1141" s="231" t="str">
        <f>IFERROR(VLOOKUP(P1141,[6]Sheet1!$F:$I,4,),"")</f>
        <v/>
      </c>
      <c r="S1141" s="232" t="str">
        <f>IFERROR(VLOOKUP(A1141,PLAN!B:AA,19,0),"")</f>
        <v/>
      </c>
      <c r="T1141" s="225" t="str">
        <f>IFERROR(VLOOKUP(A1141,PLAN!B:AA,20,0),"")</f>
        <v/>
      </c>
      <c r="U1141" s="233"/>
      <c r="V1141" s="165"/>
      <c r="W1141" s="234" t="s">
        <v>40</v>
      </c>
      <c r="X1141" s="164"/>
      <c r="Y1141" s="148"/>
      <c r="Z1141" s="338">
        <v>46241</v>
      </c>
    </row>
    <row r="1142" spans="1:26" s="163" customFormat="1" ht="21.6" hidden="1" customHeight="1">
      <c r="A1142" s="177">
        <f t="shared" si="18"/>
        <v>0</v>
      </c>
      <c r="B1142" s="225" t="str">
        <f>IFERROR(VLOOKUP(A1142,PLAN!B:AA,5,0),"")</f>
        <v/>
      </c>
      <c r="C1142" s="225" t="str">
        <f>IFERROR(VLOOKUP(A1142,PLAN!B:AA,6,0),"")</f>
        <v/>
      </c>
      <c r="D1142" s="225" t="str">
        <f>IFERROR(VLOOKUP(A1142,PLAN!B:AA,7,0),"")</f>
        <v/>
      </c>
      <c r="E1142" s="225" t="str">
        <f>IFERROR(VLOOKUP(A1142,PLAN!B:AA,4,0),"")</f>
        <v/>
      </c>
      <c r="F1142" s="226" t="str">
        <f>IFERROR(VLOOKUP(A1142,PLAN!B:AA,9,0),"")</f>
        <v/>
      </c>
      <c r="G1142" s="225" t="str">
        <f>IFERROR(VLOOKUP(A1142,PLAN!B:AA,10,0),"")</f>
        <v/>
      </c>
      <c r="H1142" s="225" t="str">
        <f>IFERROR(VLOOKUP(A1142,PLAN!B:AA,11,0),"")</f>
        <v/>
      </c>
      <c r="I1142" s="225" t="str">
        <f>IFERROR(VLOOKUP(A1142,PLAN!B:AA,12,0),"")</f>
        <v/>
      </c>
      <c r="J1142" s="225" t="str">
        <f>IFERROR(VLOOKUP(A1142,PLAN!B:AA,15,0),"")</f>
        <v/>
      </c>
      <c r="K1142" s="225" t="str">
        <f>IFERROR(VLOOKUP(A1142,PLAN!B:AA,23,0),"")</f>
        <v/>
      </c>
      <c r="L1142" s="227" t="str">
        <f>IFERROR(VLOOKUP(A1142,PLAN!B:AA,24,0),"")</f>
        <v/>
      </c>
      <c r="M1142" s="225" t="str">
        <f>IFERROR(VLOOKUP(A1142,PLAN!B:AA,3,0),"")</f>
        <v/>
      </c>
      <c r="N1142" s="225" t="str">
        <f>IFERROR(VLOOKUP(A1142,PLAN!B:AA,2,0),"")</f>
        <v/>
      </c>
      <c r="O1142" s="290" t="s">
        <v>4341</v>
      </c>
      <c r="P1142" s="258" t="s">
        <v>4342</v>
      </c>
      <c r="Q1142" s="154">
        <f>I1138-Q1138-Q1139-Q1140-Q1141</f>
        <v>1021</v>
      </c>
      <c r="R1142" s="231" t="str">
        <f>IFERROR(VLOOKUP(P1142,[6]Sheet1!$F:$I,4,),"")</f>
        <v/>
      </c>
      <c r="S1142" s="232" t="str">
        <f>IFERROR(VLOOKUP(A1142,PLAN!B:AA,19,0),"")</f>
        <v/>
      </c>
      <c r="T1142" s="225" t="str">
        <f>IFERROR(VLOOKUP(A1142,PLAN!B:AA,20,0),"")</f>
        <v/>
      </c>
      <c r="U1142" s="233"/>
      <c r="V1142" s="165"/>
      <c r="W1142" s="234" t="s">
        <v>40</v>
      </c>
      <c r="X1142" s="164"/>
      <c r="Y1142" s="148"/>
      <c r="Z1142" s="338">
        <v>46241</v>
      </c>
    </row>
    <row r="1143" spans="1:26" s="163" customFormat="1" ht="21.6" hidden="1" customHeight="1">
      <c r="A1143" s="177" t="str">
        <f t="shared" ref="A1143:A1359" si="67">Y1143</f>
        <v>Aug19-08</v>
      </c>
      <c r="B1143" s="225">
        <f>IFERROR(VLOOKUP(A1143,PLAN!B:AA,5,0),"")</f>
        <v>11134237</v>
      </c>
      <c r="C1143" s="225" t="str">
        <f>IFERROR(VLOOKUP(A1143,PLAN!B:AA,6,0),"")</f>
        <v>1436196-Q-A</v>
      </c>
      <c r="D1143" s="225" t="str">
        <f>IFERROR(VLOOKUP(A1143,PLAN!B:AA,7,0),"")</f>
        <v>AHW14R004S CN</v>
      </c>
      <c r="E1143" s="225" t="str">
        <f>IFERROR(VLOOKUP(A1143,PLAN!B:AA,4,0),"")</f>
        <v>1001935715</v>
      </c>
      <c r="F1143" s="226">
        <f>IFERROR(VLOOKUP(A1143,PLAN!B:AA,9,0),"")</f>
        <v>46253</v>
      </c>
      <c r="G1143" s="225" t="str">
        <f>IFERROR(VLOOKUP(A1143,PLAN!B:AA,10,0),"")</f>
        <v>0103590880</v>
      </c>
      <c r="H1143" s="225" t="str">
        <f>IFERROR(VLOOKUP(A1143,PLAN!B:AA,11,0),"")</f>
        <v>260731A51A</v>
      </c>
      <c r="I1143" s="225">
        <f>IFERROR(VLOOKUP(A1143,PLAN!B:AA,12,0),"")</f>
        <v>2386</v>
      </c>
      <c r="J1143" s="225" t="str">
        <f>IFERROR(VLOOKUP(A1143,PLAN!B:AA,15,0),"")</f>
        <v>China</v>
      </c>
      <c r="K1143" s="225">
        <f>IFERROR(VLOOKUP(A1143,PLAN!B:AA,23,0),"")</f>
        <v>0</v>
      </c>
      <c r="L1143" s="227">
        <f>IFERROR(VLOOKUP(A1143,PLAN!B:AA,24,0),"")</f>
        <v>0</v>
      </c>
      <c r="M1143" s="225" t="str">
        <f>IFERROR(VLOOKUP(A1143,PLAN!B:AA,3,0),"")</f>
        <v>2332200-0-C-CN</v>
      </c>
      <c r="N1143" s="225">
        <f>IFERROR(VLOOKUP(A1143,PLAN!B:AA,2,0),"")</f>
        <v>12125012</v>
      </c>
      <c r="O1143" s="290" t="s">
        <v>4343</v>
      </c>
      <c r="P1143" s="258" t="s">
        <v>4344</v>
      </c>
      <c r="Q1143" s="154">
        <v>1260</v>
      </c>
      <c r="R1143" s="231" t="str">
        <f>IFERROR(VLOOKUP(P1143,[6]Sheet1!$F:$I,4,),"")</f>
        <v/>
      </c>
      <c r="S1143" s="232">
        <f>IFERROR(VLOOKUP(A1143,PLAN!B:AA,19,0),"")</f>
        <v>46241</v>
      </c>
      <c r="T1143" s="225" t="str">
        <f>IFERROR(VLOOKUP(A1143,PLAN!B:AA,20,0),"")</f>
        <v>M4</v>
      </c>
      <c r="U1143" s="233"/>
      <c r="V1143" s="165"/>
      <c r="W1143" s="234" t="str">
        <f>IFERROR(VLOOKUP(A1143,PLAN!B:AB,21,),"")</f>
        <v>F3</v>
      </c>
      <c r="X1143" s="164"/>
      <c r="Y1143" s="148" t="s">
        <v>4316</v>
      </c>
      <c r="Z1143" s="338">
        <f>VLOOKUP(Y1143,PLAN!B:AI,19,0)</f>
        <v>46241</v>
      </c>
    </row>
    <row r="1144" spans="1:26" s="163" customFormat="1" ht="21.6" hidden="1" customHeight="1">
      <c r="A1144" s="177"/>
      <c r="B1144" s="225"/>
      <c r="C1144" s="225"/>
      <c r="D1144" s="225"/>
      <c r="E1144" s="225"/>
      <c r="F1144" s="226"/>
      <c r="G1144" s="225"/>
      <c r="H1144" s="225"/>
      <c r="I1144" s="225"/>
      <c r="J1144" s="225"/>
      <c r="K1144" s="225"/>
      <c r="L1144" s="227"/>
      <c r="M1144" s="225"/>
      <c r="N1144" s="225"/>
      <c r="O1144" s="290" t="s">
        <v>4345</v>
      </c>
      <c r="P1144" s="258" t="s">
        <v>4346</v>
      </c>
      <c r="Q1144" s="154">
        <f>I1143-Q1143</f>
        <v>1126</v>
      </c>
      <c r="R1144" s="231"/>
      <c r="S1144" s="232"/>
      <c r="T1144" s="225"/>
      <c r="U1144" s="233"/>
      <c r="V1144" s="165"/>
      <c r="W1144" s="234" t="s">
        <v>40</v>
      </c>
      <c r="X1144" s="164"/>
      <c r="Y1144" s="148"/>
      <c r="Z1144" s="338">
        <v>46241</v>
      </c>
    </row>
    <row r="1145" spans="1:26" s="163" customFormat="1" ht="21.6" hidden="1" customHeight="1">
      <c r="A1145" s="177" t="str">
        <f t="shared" si="67"/>
        <v>Aug19-09</v>
      </c>
      <c r="B1145" s="225">
        <f>IFERROR(VLOOKUP(A1145,PLAN!B:AA,5,0),"")</f>
        <v>11134237</v>
      </c>
      <c r="C1145" s="225" t="str">
        <f>IFERROR(VLOOKUP(A1145,PLAN!B:AA,6,0),"")</f>
        <v>1436196-Q-A</v>
      </c>
      <c r="D1145" s="225" t="str">
        <f>IFERROR(VLOOKUP(A1145,PLAN!B:AA,7,0),"")</f>
        <v>AHW14R004S CN</v>
      </c>
      <c r="E1145" s="225" t="str">
        <f>IFERROR(VLOOKUP(A1145,PLAN!B:AA,4,0),"")</f>
        <v>1001935716</v>
      </c>
      <c r="F1145" s="226">
        <f>IFERROR(VLOOKUP(A1145,PLAN!B:AA,9,0),"")</f>
        <v>46253</v>
      </c>
      <c r="G1145" s="225" t="str">
        <f>IFERROR(VLOOKUP(A1145,PLAN!B:AA,10,0),"")</f>
        <v>0103590881</v>
      </c>
      <c r="H1145" s="225" t="str">
        <f>IFERROR(VLOOKUP(A1145,PLAN!B:AA,11,0),"")</f>
        <v>260731A52A</v>
      </c>
      <c r="I1145" s="225">
        <f>IFERROR(VLOOKUP(A1145,PLAN!B:AA,12,0),"")</f>
        <v>2386</v>
      </c>
      <c r="J1145" s="225" t="str">
        <f>IFERROR(VLOOKUP(A1145,PLAN!B:AA,15,0),"")</f>
        <v>China</v>
      </c>
      <c r="K1145" s="225">
        <f>IFERROR(VLOOKUP(A1145,PLAN!B:AA,23,0),"")</f>
        <v>0</v>
      </c>
      <c r="L1145" s="227">
        <f>IFERROR(VLOOKUP(A1145,PLAN!B:AA,24,0),"")</f>
        <v>0</v>
      </c>
      <c r="M1145" s="225" t="str">
        <f>IFERROR(VLOOKUP(A1145,PLAN!B:AA,3,0),"")</f>
        <v>2332200-0-C-CN</v>
      </c>
      <c r="N1145" s="225">
        <f>IFERROR(VLOOKUP(A1145,PLAN!B:AA,2,0),"")</f>
        <v>12125012</v>
      </c>
      <c r="O1145" s="290" t="s">
        <v>4217</v>
      </c>
      <c r="P1145" s="258" t="s">
        <v>4218</v>
      </c>
      <c r="Q1145" s="154">
        <v>927</v>
      </c>
      <c r="R1145" s="231" t="str">
        <f>IFERROR(VLOOKUP(P1145,[6]Sheet1!$F:$I,4,),"")</f>
        <v/>
      </c>
      <c r="S1145" s="232">
        <f>IFERROR(VLOOKUP(A1145,PLAN!B:AA,19,0),"")</f>
        <v>46241</v>
      </c>
      <c r="T1145" s="225" t="str">
        <f>IFERROR(VLOOKUP(A1145,PLAN!B:AA,20,0),"")</f>
        <v>M5</v>
      </c>
      <c r="U1145" s="233"/>
      <c r="V1145" s="165"/>
      <c r="W1145" s="234" t="str">
        <f>IFERROR(VLOOKUP(A1145,PLAN!B:AB,21,),"")</f>
        <v>F3</v>
      </c>
      <c r="X1145" s="164"/>
      <c r="Y1145" s="148" t="s">
        <v>4317</v>
      </c>
      <c r="Z1145" s="338">
        <f>VLOOKUP(Y1145,PLAN!B:AI,19,0)</f>
        <v>46241</v>
      </c>
    </row>
    <row r="1146" spans="1:26" s="163" customFormat="1" ht="21.6" hidden="1" customHeight="1">
      <c r="A1146" s="177"/>
      <c r="B1146" s="225"/>
      <c r="C1146" s="225"/>
      <c r="D1146" s="225"/>
      <c r="E1146" s="225"/>
      <c r="F1146" s="226"/>
      <c r="G1146" s="225"/>
      <c r="H1146" s="225"/>
      <c r="I1146" s="225"/>
      <c r="J1146" s="225"/>
      <c r="K1146" s="225"/>
      <c r="L1146" s="227"/>
      <c r="M1146" s="225"/>
      <c r="N1146" s="225"/>
      <c r="O1146" s="290" t="s">
        <v>4341</v>
      </c>
      <c r="P1146" s="258" t="s">
        <v>4342</v>
      </c>
      <c r="Q1146" s="154">
        <f>I1145-Q1145-Q1147</f>
        <v>199</v>
      </c>
      <c r="R1146" s="231"/>
      <c r="S1146" s="232"/>
      <c r="T1146" s="225"/>
      <c r="U1146" s="233"/>
      <c r="V1146" s="165"/>
      <c r="W1146" s="234" t="s">
        <v>40</v>
      </c>
      <c r="X1146" s="164"/>
      <c r="Y1146" s="148"/>
      <c r="Z1146" s="338">
        <v>46241</v>
      </c>
    </row>
    <row r="1147" spans="1:26" s="163" customFormat="1" ht="21.6" hidden="1" customHeight="1">
      <c r="A1147" s="177"/>
      <c r="B1147" s="225"/>
      <c r="C1147" s="225"/>
      <c r="D1147" s="225"/>
      <c r="E1147" s="225"/>
      <c r="F1147" s="226"/>
      <c r="G1147" s="225"/>
      <c r="H1147" s="225"/>
      <c r="I1147" s="225"/>
      <c r="J1147" s="225"/>
      <c r="K1147" s="225"/>
      <c r="L1147" s="227"/>
      <c r="M1147" s="225"/>
      <c r="N1147" s="225"/>
      <c r="O1147" s="290" t="s">
        <v>4347</v>
      </c>
      <c r="P1147" s="258" t="s">
        <v>4348</v>
      </c>
      <c r="Q1147" s="154">
        <v>1260</v>
      </c>
      <c r="R1147" s="231"/>
      <c r="S1147" s="232"/>
      <c r="T1147" s="225"/>
      <c r="U1147" s="233"/>
      <c r="V1147" s="165"/>
      <c r="W1147" s="234" t="s">
        <v>40</v>
      </c>
      <c r="X1147" s="164"/>
      <c r="Y1147" s="148"/>
      <c r="Z1147" s="338">
        <v>46241</v>
      </c>
    </row>
    <row r="1148" spans="1:26" s="163" customFormat="1" ht="31.2" hidden="1" customHeight="1">
      <c r="A1148" s="177" t="str">
        <f t="shared" si="67"/>
        <v>Aug19-10</v>
      </c>
      <c r="B1148" s="225">
        <f>IFERROR(VLOOKUP(A1148,PLAN!B:AA,5,0),"")</f>
        <v>11134241</v>
      </c>
      <c r="C1148" s="225" t="str">
        <f>IFERROR(VLOOKUP(A1148,PLAN!B:AA,6,0),"")</f>
        <v>1436298-J-AK</v>
      </c>
      <c r="D1148" s="225" t="str">
        <f>IFERROR(VLOOKUP(A1148,PLAN!B:AA,7,0),"")</f>
        <v>APW14R005S CN</v>
      </c>
      <c r="E1148" s="225" t="str">
        <f>IFERROR(VLOOKUP(A1148,PLAN!B:AA,4,0),"")</f>
        <v>1001935717</v>
      </c>
      <c r="F1148" s="226">
        <f>IFERROR(VLOOKUP(A1148,PLAN!B:AA,9,0),"")</f>
        <v>46253</v>
      </c>
      <c r="G1148" s="225" t="str">
        <f>IFERROR(VLOOKUP(A1148,PLAN!B:AA,10,0),"")</f>
        <v>0103590882</v>
      </c>
      <c r="H1148" s="225" t="str">
        <f>IFERROR(VLOOKUP(A1148,PLAN!B:AA,11,0),"")</f>
        <v>260731A53A</v>
      </c>
      <c r="I1148" s="225">
        <f>IFERROR(VLOOKUP(A1148,PLAN!B:AA,12,0),"")</f>
        <v>499</v>
      </c>
      <c r="J1148" s="225" t="str">
        <f>IFERROR(VLOOKUP(A1148,PLAN!B:AA,15,0),"")</f>
        <v>China</v>
      </c>
      <c r="K1148" s="225">
        <f>IFERROR(VLOOKUP(A1148,PLAN!B:AA,23,0),"")</f>
        <v>0</v>
      </c>
      <c r="L1148" s="227">
        <f>IFERROR(VLOOKUP(A1148,PLAN!B:AA,24,0),"")</f>
        <v>0</v>
      </c>
      <c r="M1148" s="225" t="str">
        <f>IFERROR(VLOOKUP(A1148,PLAN!B:AA,3,0),"")</f>
        <v>2332497-0-C-CN</v>
      </c>
      <c r="N1148" s="225">
        <f>IFERROR(VLOOKUP(A1148,PLAN!B:AA,2,0),"")</f>
        <v>12125071</v>
      </c>
      <c r="O1148" s="290" t="s">
        <v>3580</v>
      </c>
      <c r="P1148" s="337" t="s">
        <v>3581</v>
      </c>
      <c r="Q1148" s="154">
        <v>7</v>
      </c>
      <c r="R1148" s="231" t="str">
        <f>IFERROR(VLOOKUP(P1148,[6]Sheet1!$F:$I,4,),"")</f>
        <v/>
      </c>
      <c r="S1148" s="232">
        <f>IFERROR(VLOOKUP(A1148,PLAN!B:AA,19,0),"")</f>
        <v>46241</v>
      </c>
      <c r="T1148" s="225" t="str">
        <f>IFERROR(VLOOKUP(A1148,PLAN!B:AA,20,0),"")</f>
        <v>M6</v>
      </c>
      <c r="U1148" s="233"/>
      <c r="V1148" s="165"/>
      <c r="W1148" s="234" t="str">
        <f>IFERROR(VLOOKUP(A1148,PLAN!B:AB,21,),"")</f>
        <v>F2</v>
      </c>
      <c r="X1148" s="164"/>
      <c r="Y1148" s="148" t="s">
        <v>4318</v>
      </c>
      <c r="Z1148" s="338">
        <f>VLOOKUP(Y1148,PLAN!B:AI,19,0)</f>
        <v>46241</v>
      </c>
    </row>
    <row r="1149" spans="1:26" s="163" customFormat="1" ht="31.2" hidden="1" customHeight="1">
      <c r="A1149" s="177"/>
      <c r="B1149" s="225"/>
      <c r="C1149" s="225"/>
      <c r="D1149" s="225"/>
      <c r="E1149" s="225"/>
      <c r="F1149" s="226"/>
      <c r="G1149" s="225"/>
      <c r="H1149" s="225"/>
      <c r="I1149" s="225"/>
      <c r="J1149" s="225"/>
      <c r="K1149" s="225"/>
      <c r="L1149" s="227"/>
      <c r="M1149" s="225"/>
      <c r="N1149" s="225"/>
      <c r="O1149" s="290" t="s">
        <v>3582</v>
      </c>
      <c r="P1149" s="337" t="s">
        <v>3583</v>
      </c>
      <c r="Q1149" s="154">
        <v>8</v>
      </c>
      <c r="R1149" s="231"/>
      <c r="S1149" s="232"/>
      <c r="T1149" s="225"/>
      <c r="U1149" s="233"/>
      <c r="V1149" s="165"/>
      <c r="W1149" s="234" t="s">
        <v>45</v>
      </c>
      <c r="X1149" s="164"/>
      <c r="Y1149" s="148"/>
      <c r="Z1149" s="338">
        <v>46241</v>
      </c>
    </row>
    <row r="1150" spans="1:26" s="163" customFormat="1" ht="31.2" hidden="1" customHeight="1">
      <c r="A1150" s="177"/>
      <c r="B1150" s="225"/>
      <c r="C1150" s="225"/>
      <c r="D1150" s="225"/>
      <c r="E1150" s="225"/>
      <c r="F1150" s="226"/>
      <c r="G1150" s="225"/>
      <c r="H1150" s="225"/>
      <c r="I1150" s="225"/>
      <c r="J1150" s="225"/>
      <c r="K1150" s="225"/>
      <c r="L1150" s="227"/>
      <c r="M1150" s="225"/>
      <c r="N1150" s="225"/>
      <c r="O1150" s="290" t="s">
        <v>3584</v>
      </c>
      <c r="P1150" s="337" t="s">
        <v>3585</v>
      </c>
      <c r="Q1150" s="154">
        <v>8</v>
      </c>
      <c r="R1150" s="231"/>
      <c r="S1150" s="232"/>
      <c r="T1150" s="225"/>
      <c r="U1150" s="233"/>
      <c r="V1150" s="165"/>
      <c r="W1150" s="234" t="s">
        <v>45</v>
      </c>
      <c r="X1150" s="164"/>
      <c r="Y1150" s="148"/>
      <c r="Z1150" s="338">
        <v>46241</v>
      </c>
    </row>
    <row r="1151" spans="1:26" s="163" customFormat="1" ht="31.2" hidden="1" customHeight="1">
      <c r="A1151" s="177"/>
      <c r="B1151" s="225"/>
      <c r="C1151" s="225"/>
      <c r="D1151" s="225"/>
      <c r="E1151" s="225"/>
      <c r="F1151" s="226"/>
      <c r="G1151" s="225"/>
      <c r="H1151" s="225"/>
      <c r="I1151" s="225"/>
      <c r="J1151" s="225"/>
      <c r="K1151" s="225"/>
      <c r="L1151" s="227"/>
      <c r="M1151" s="225"/>
      <c r="N1151" s="225"/>
      <c r="O1151" s="290" t="s">
        <v>3586</v>
      </c>
      <c r="P1151" s="337" t="s">
        <v>3587</v>
      </c>
      <c r="Q1151" s="154">
        <v>5</v>
      </c>
      <c r="R1151" s="231"/>
      <c r="S1151" s="232"/>
      <c r="T1151" s="225"/>
      <c r="U1151" s="233"/>
      <c r="V1151" s="165"/>
      <c r="W1151" s="234" t="s">
        <v>45</v>
      </c>
      <c r="X1151" s="164"/>
      <c r="Y1151" s="148"/>
      <c r="Z1151" s="338">
        <v>46241</v>
      </c>
    </row>
    <row r="1152" spans="1:26" s="163" customFormat="1" ht="31.2" hidden="1" customHeight="1">
      <c r="A1152" s="177"/>
      <c r="B1152" s="225"/>
      <c r="C1152" s="225"/>
      <c r="D1152" s="225"/>
      <c r="E1152" s="225"/>
      <c r="F1152" s="226"/>
      <c r="G1152" s="225"/>
      <c r="H1152" s="225"/>
      <c r="I1152" s="225"/>
      <c r="J1152" s="225"/>
      <c r="K1152" s="225"/>
      <c r="L1152" s="227"/>
      <c r="M1152" s="225"/>
      <c r="N1152" s="225"/>
      <c r="O1152" s="290" t="s">
        <v>3703</v>
      </c>
      <c r="P1152" s="337" t="s">
        <v>3704</v>
      </c>
      <c r="Q1152" s="154">
        <v>8</v>
      </c>
      <c r="R1152" s="231"/>
      <c r="S1152" s="232"/>
      <c r="T1152" s="225"/>
      <c r="U1152" s="233"/>
      <c r="V1152" s="165"/>
      <c r="W1152" s="234" t="s">
        <v>45</v>
      </c>
      <c r="X1152" s="164"/>
      <c r="Y1152" s="148"/>
      <c r="Z1152" s="338">
        <v>46241</v>
      </c>
    </row>
    <row r="1153" spans="1:26" s="163" customFormat="1" ht="31.2" hidden="1" customHeight="1">
      <c r="A1153" s="177"/>
      <c r="B1153" s="225"/>
      <c r="C1153" s="225"/>
      <c r="D1153" s="225"/>
      <c r="E1153" s="225"/>
      <c r="F1153" s="226"/>
      <c r="G1153" s="225"/>
      <c r="H1153" s="225"/>
      <c r="I1153" s="225"/>
      <c r="J1153" s="225"/>
      <c r="K1153" s="225"/>
      <c r="L1153" s="227"/>
      <c r="M1153" s="225"/>
      <c r="N1153" s="225"/>
      <c r="O1153" s="290" t="s">
        <v>3705</v>
      </c>
      <c r="P1153" s="258" t="s">
        <v>3706</v>
      </c>
      <c r="Q1153" s="154">
        <v>8</v>
      </c>
      <c r="R1153" s="231"/>
      <c r="S1153" s="232"/>
      <c r="T1153" s="225"/>
      <c r="U1153" s="233"/>
      <c r="V1153" s="165"/>
      <c r="W1153" s="234" t="s">
        <v>45</v>
      </c>
      <c r="X1153" s="164"/>
      <c r="Y1153" s="148"/>
      <c r="Z1153" s="338">
        <v>46241</v>
      </c>
    </row>
    <row r="1154" spans="1:26" s="163" customFormat="1" ht="31.2" hidden="1" customHeight="1">
      <c r="A1154" s="177"/>
      <c r="B1154" s="225"/>
      <c r="C1154" s="225"/>
      <c r="D1154" s="225"/>
      <c r="E1154" s="225"/>
      <c r="F1154" s="226"/>
      <c r="G1154" s="225"/>
      <c r="H1154" s="225"/>
      <c r="I1154" s="225"/>
      <c r="J1154" s="225"/>
      <c r="K1154" s="225"/>
      <c r="L1154" s="227"/>
      <c r="M1154" s="225"/>
      <c r="N1154" s="225"/>
      <c r="O1154" s="290" t="s">
        <v>3709</v>
      </c>
      <c r="P1154" s="258" t="s">
        <v>3710</v>
      </c>
      <c r="Q1154" s="154">
        <v>9</v>
      </c>
      <c r="R1154" s="231"/>
      <c r="S1154" s="232"/>
      <c r="T1154" s="225"/>
      <c r="U1154" s="233"/>
      <c r="V1154" s="165"/>
      <c r="W1154" s="234" t="s">
        <v>45</v>
      </c>
      <c r="X1154" s="164"/>
      <c r="Y1154" s="148"/>
      <c r="Z1154" s="338">
        <v>46241</v>
      </c>
    </row>
    <row r="1155" spans="1:26" s="163" customFormat="1" ht="31.2" hidden="1" customHeight="1">
      <c r="A1155" s="177"/>
      <c r="B1155" s="225"/>
      <c r="C1155" s="225"/>
      <c r="D1155" s="225"/>
      <c r="E1155" s="225"/>
      <c r="F1155" s="226"/>
      <c r="G1155" s="225"/>
      <c r="H1155" s="225"/>
      <c r="I1155" s="225"/>
      <c r="J1155" s="225"/>
      <c r="K1155" s="225"/>
      <c r="L1155" s="227"/>
      <c r="M1155" s="225"/>
      <c r="N1155" s="225"/>
      <c r="O1155" s="290" t="s">
        <v>4349</v>
      </c>
      <c r="P1155" s="258" t="s">
        <v>4350</v>
      </c>
      <c r="Q1155" s="154">
        <f>I1148-Q1148-Q1149-Q1150-Q1151-Q1152-Q1153-Q1154</f>
        <v>446</v>
      </c>
      <c r="R1155" s="231"/>
      <c r="S1155" s="232"/>
      <c r="T1155" s="225"/>
      <c r="U1155" s="233"/>
      <c r="V1155" s="165"/>
      <c r="W1155" s="234" t="s">
        <v>45</v>
      </c>
      <c r="X1155" s="164"/>
      <c r="Y1155" s="148"/>
      <c r="Z1155" s="338">
        <v>46241</v>
      </c>
    </row>
    <row r="1156" spans="1:26" s="163" customFormat="1" ht="31.2" hidden="1" customHeight="1">
      <c r="A1156" s="177" t="str">
        <f t="shared" si="67"/>
        <v>Aug19-11</v>
      </c>
      <c r="B1156" s="225">
        <f>IFERROR(VLOOKUP(A1156,PLAN!B:AA,5,0),"")</f>
        <v>11134241</v>
      </c>
      <c r="C1156" s="225" t="str">
        <f>IFERROR(VLOOKUP(A1156,PLAN!B:AA,6,0),"")</f>
        <v>1436298-J-AK</v>
      </c>
      <c r="D1156" s="225" t="str">
        <f>IFERROR(VLOOKUP(A1156,PLAN!B:AA,7,0),"")</f>
        <v>APW14R005S CN</v>
      </c>
      <c r="E1156" s="225" t="str">
        <f>IFERROR(VLOOKUP(A1156,PLAN!B:AA,4,0),"")</f>
        <v>1001935718</v>
      </c>
      <c r="F1156" s="226">
        <f>IFERROR(VLOOKUP(A1156,PLAN!B:AA,9,0),"")</f>
        <v>46253</v>
      </c>
      <c r="G1156" s="225" t="str">
        <f>IFERROR(VLOOKUP(A1156,PLAN!B:AA,10,0),"")</f>
        <v>0103590883</v>
      </c>
      <c r="H1156" s="225" t="str">
        <f>IFERROR(VLOOKUP(A1156,PLAN!B:AA,11,0),"")</f>
        <v>260731A54A</v>
      </c>
      <c r="I1156" s="225">
        <f>IFERROR(VLOOKUP(A1156,PLAN!B:AA,12,0),"")</f>
        <v>2446</v>
      </c>
      <c r="J1156" s="225" t="str">
        <f>IFERROR(VLOOKUP(A1156,PLAN!B:AA,15,0),"")</f>
        <v>China</v>
      </c>
      <c r="K1156" s="225">
        <f>IFERROR(VLOOKUP(A1156,PLAN!B:AA,23,0),"")</f>
        <v>0</v>
      </c>
      <c r="L1156" s="227">
        <f>IFERROR(VLOOKUP(A1156,PLAN!B:AA,24,0),"")</f>
        <v>0</v>
      </c>
      <c r="M1156" s="225" t="str">
        <f>IFERROR(VLOOKUP(A1156,PLAN!B:AA,3,0),"")</f>
        <v>2332497-0-C-CN</v>
      </c>
      <c r="N1156" s="225">
        <f>IFERROR(VLOOKUP(A1156,PLAN!B:AA,2,0),"")</f>
        <v>12125071</v>
      </c>
      <c r="O1156" s="290" t="s">
        <v>4351</v>
      </c>
      <c r="P1156" s="258" t="s">
        <v>4352</v>
      </c>
      <c r="Q1156" s="154">
        <v>490</v>
      </c>
      <c r="R1156" s="231" t="str">
        <f>IFERROR(VLOOKUP(P1156,[6]Sheet1!$F:$I,4,),"")</f>
        <v/>
      </c>
      <c r="S1156" s="232">
        <f>IFERROR(VLOOKUP(A1156,PLAN!B:AA,19,0),"")</f>
        <v>46241</v>
      </c>
      <c r="T1156" s="225" t="str">
        <f>IFERROR(VLOOKUP(A1156,PLAN!B:AA,20,0),"")</f>
        <v>M6</v>
      </c>
      <c r="U1156" s="233"/>
      <c r="V1156" s="165"/>
      <c r="W1156" s="234" t="str">
        <f>IFERROR(VLOOKUP(A1156,PLAN!B:AB,21,),"")</f>
        <v>F2</v>
      </c>
      <c r="X1156" s="164"/>
      <c r="Y1156" s="148" t="s">
        <v>4319</v>
      </c>
      <c r="Z1156" s="338">
        <f>VLOOKUP(Y1156,PLAN!B:AI,19,0)</f>
        <v>46241</v>
      </c>
    </row>
    <row r="1157" spans="1:26" s="163" customFormat="1" ht="31.2" hidden="1" customHeight="1">
      <c r="A1157" s="177"/>
      <c r="B1157" s="225"/>
      <c r="C1157" s="225"/>
      <c r="D1157" s="225"/>
      <c r="E1157" s="225"/>
      <c r="F1157" s="226"/>
      <c r="G1157" s="225"/>
      <c r="H1157" s="225"/>
      <c r="I1157" s="225"/>
      <c r="J1157" s="225"/>
      <c r="K1157" s="225"/>
      <c r="L1157" s="227"/>
      <c r="M1157" s="225"/>
      <c r="N1157" s="225"/>
      <c r="O1157" s="290" t="s">
        <v>4353</v>
      </c>
      <c r="P1157" s="258" t="s">
        <v>4354</v>
      </c>
      <c r="Q1157" s="154">
        <v>490</v>
      </c>
      <c r="R1157" s="231"/>
      <c r="S1157" s="232"/>
      <c r="T1157" s="225"/>
      <c r="U1157" s="233"/>
      <c r="V1157" s="165"/>
      <c r="W1157" s="234" t="s">
        <v>45</v>
      </c>
      <c r="X1157" s="164"/>
      <c r="Y1157" s="148"/>
      <c r="Z1157" s="338">
        <v>46241</v>
      </c>
    </row>
    <row r="1158" spans="1:26" s="163" customFormat="1" ht="31.2" hidden="1" customHeight="1">
      <c r="A1158" s="177"/>
      <c r="B1158" s="225"/>
      <c r="C1158" s="225"/>
      <c r="D1158" s="225"/>
      <c r="E1158" s="225"/>
      <c r="F1158" s="226"/>
      <c r="G1158" s="225"/>
      <c r="H1158" s="225"/>
      <c r="I1158" s="225"/>
      <c r="J1158" s="225"/>
      <c r="K1158" s="225"/>
      <c r="L1158" s="227"/>
      <c r="M1158" s="225"/>
      <c r="N1158" s="225"/>
      <c r="O1158" s="290" t="s">
        <v>4355</v>
      </c>
      <c r="P1158" s="258" t="s">
        <v>4356</v>
      </c>
      <c r="Q1158" s="154">
        <v>490</v>
      </c>
      <c r="R1158" s="231"/>
      <c r="S1158" s="232"/>
      <c r="T1158" s="225"/>
      <c r="U1158" s="233"/>
      <c r="V1158" s="165"/>
      <c r="W1158" s="234" t="s">
        <v>45</v>
      </c>
      <c r="X1158" s="164"/>
      <c r="Y1158" s="148"/>
      <c r="Z1158" s="338">
        <v>46241</v>
      </c>
    </row>
    <row r="1159" spans="1:26" s="163" customFormat="1" ht="31.2" hidden="1" customHeight="1">
      <c r="A1159" s="177"/>
      <c r="B1159" s="225"/>
      <c r="C1159" s="225"/>
      <c r="D1159" s="225"/>
      <c r="E1159" s="225"/>
      <c r="F1159" s="226"/>
      <c r="G1159" s="225"/>
      <c r="H1159" s="225"/>
      <c r="I1159" s="225"/>
      <c r="J1159" s="225"/>
      <c r="K1159" s="225"/>
      <c r="L1159" s="227"/>
      <c r="M1159" s="225"/>
      <c r="N1159" s="225"/>
      <c r="O1159" s="290" t="s">
        <v>4357</v>
      </c>
      <c r="P1159" s="258" t="s">
        <v>4358</v>
      </c>
      <c r="Q1159" s="154">
        <v>490</v>
      </c>
      <c r="R1159" s="231"/>
      <c r="S1159" s="232"/>
      <c r="T1159" s="225"/>
      <c r="U1159" s="233"/>
      <c r="V1159" s="165"/>
      <c r="W1159" s="234" t="s">
        <v>45</v>
      </c>
      <c r="X1159" s="164"/>
      <c r="Y1159" s="148"/>
      <c r="Z1159" s="338">
        <v>46241</v>
      </c>
    </row>
    <row r="1160" spans="1:26" s="163" customFormat="1" ht="31.2" hidden="1" customHeight="1">
      <c r="A1160" s="177"/>
      <c r="B1160" s="225"/>
      <c r="C1160" s="225"/>
      <c r="D1160" s="225"/>
      <c r="E1160" s="225"/>
      <c r="F1160" s="226"/>
      <c r="G1160" s="225"/>
      <c r="H1160" s="225"/>
      <c r="I1160" s="225"/>
      <c r="J1160" s="225"/>
      <c r="K1160" s="225"/>
      <c r="L1160" s="227"/>
      <c r="M1160" s="225"/>
      <c r="N1160" s="225"/>
      <c r="O1160" s="290" t="s">
        <v>4359</v>
      </c>
      <c r="P1160" s="258" t="s">
        <v>4360</v>
      </c>
      <c r="Q1160" s="154">
        <f>I1156-Q1156-Q1157-Q1158-Q1159</f>
        <v>486</v>
      </c>
      <c r="R1160" s="231"/>
      <c r="S1160" s="232"/>
      <c r="T1160" s="225"/>
      <c r="U1160" s="233"/>
      <c r="V1160" s="165"/>
      <c r="W1160" s="234" t="s">
        <v>45</v>
      </c>
      <c r="X1160" s="164"/>
      <c r="Y1160" s="148"/>
      <c r="Z1160" s="338">
        <v>46241</v>
      </c>
    </row>
    <row r="1161" spans="1:26" s="163" customFormat="1" ht="31.2" hidden="1" customHeight="1">
      <c r="A1161" s="177" t="str">
        <f t="shared" si="67"/>
        <v>Aug19-12</v>
      </c>
      <c r="B1161" s="225">
        <f>IFERROR(VLOOKUP(A1161,PLAN!B:AA,5,0),"")</f>
        <v>11134240</v>
      </c>
      <c r="C1161" s="225" t="str">
        <f>IFERROR(VLOOKUP(A1161,PLAN!B:AA,6,0),"")</f>
        <v>1436296-J-AK</v>
      </c>
      <c r="D1161" s="225" t="str">
        <f>IFERROR(VLOOKUP(A1161,PLAN!B:AA,7,0),"")</f>
        <v>APW14R009S CN</v>
      </c>
      <c r="E1161" s="225" t="str">
        <f>IFERROR(VLOOKUP(A1161,PLAN!B:AA,4,0),"")</f>
        <v>1001935719</v>
      </c>
      <c r="F1161" s="226">
        <f>IFERROR(VLOOKUP(A1161,PLAN!B:AA,9,0),"")</f>
        <v>46253</v>
      </c>
      <c r="G1161" s="225" t="str">
        <f>IFERROR(VLOOKUP(A1161,PLAN!B:AA,10,0),"")</f>
        <v>0103590884</v>
      </c>
      <c r="H1161" s="225" t="str">
        <f>IFERROR(VLOOKUP(A1161,PLAN!B:AA,11,0),"")</f>
        <v>260731A55A</v>
      </c>
      <c r="I1161" s="225">
        <f>IFERROR(VLOOKUP(A1161,PLAN!B:AA,12,0),"")</f>
        <v>408</v>
      </c>
      <c r="J1161" s="225" t="str">
        <f>IFERROR(VLOOKUP(A1161,PLAN!B:AA,15,0),"")</f>
        <v>China</v>
      </c>
      <c r="K1161" s="225">
        <f>IFERROR(VLOOKUP(A1161,PLAN!B:AA,23,0),"")</f>
        <v>3</v>
      </c>
      <c r="L1161" s="227">
        <f>IFERROR(VLOOKUP(A1161,PLAN!B:AA,24,0),"")</f>
        <v>0</v>
      </c>
      <c r="M1161" s="225" t="str">
        <f>IFERROR(VLOOKUP(A1161,PLAN!B:AA,3,0),"")</f>
        <v>2332495-0-C-CN</v>
      </c>
      <c r="N1161" s="225">
        <f>IFERROR(VLOOKUP(A1161,PLAN!B:AA,2,0),"")</f>
        <v>12125069</v>
      </c>
      <c r="O1161" s="290" t="s">
        <v>3574</v>
      </c>
      <c r="P1161" s="337" t="s">
        <v>3575</v>
      </c>
      <c r="Q1161" s="154">
        <v>4</v>
      </c>
      <c r="R1161" s="231" t="str">
        <f>IFERROR(VLOOKUP(P1161,[6]Sheet1!$F:$I,4,),"")</f>
        <v/>
      </c>
      <c r="S1161" s="232">
        <f>IFERROR(VLOOKUP(A1161,PLAN!B:AA,19,0),"")</f>
        <v>46241</v>
      </c>
      <c r="T1161" s="225" t="str">
        <f>IFERROR(VLOOKUP(A1161,PLAN!B:AA,20,0),"")</f>
        <v>M6</v>
      </c>
      <c r="U1161" s="233"/>
      <c r="V1161" s="165"/>
      <c r="W1161" s="234" t="str">
        <f>IFERROR(VLOOKUP(A1161,PLAN!B:AB,21,),"")</f>
        <v>F2</v>
      </c>
      <c r="X1161" s="164"/>
      <c r="Y1161" s="148" t="s">
        <v>4320</v>
      </c>
      <c r="Z1161" s="338">
        <f>VLOOKUP(Y1161,PLAN!B:AI,19,0)</f>
        <v>46241</v>
      </c>
    </row>
    <row r="1162" spans="1:26" s="163" customFormat="1" ht="31.2" hidden="1" customHeight="1">
      <c r="A1162" s="177"/>
      <c r="B1162" s="225"/>
      <c r="C1162" s="225"/>
      <c r="D1162" s="225"/>
      <c r="E1162" s="225"/>
      <c r="F1162" s="226"/>
      <c r="G1162" s="225"/>
      <c r="H1162" s="225"/>
      <c r="I1162" s="225"/>
      <c r="J1162" s="225"/>
      <c r="K1162" s="225"/>
      <c r="L1162" s="227"/>
      <c r="M1162" s="225"/>
      <c r="N1162" s="225"/>
      <c r="O1162" s="290" t="s">
        <v>3578</v>
      </c>
      <c r="P1162" s="337" t="s">
        <v>3579</v>
      </c>
      <c r="Q1162" s="154">
        <v>6</v>
      </c>
      <c r="R1162" s="231"/>
      <c r="S1162" s="232"/>
      <c r="T1162" s="225"/>
      <c r="U1162" s="233"/>
      <c r="V1162" s="165"/>
      <c r="W1162" s="234" t="s">
        <v>45</v>
      </c>
      <c r="X1162" s="164"/>
      <c r="Y1162" s="148"/>
      <c r="Z1162" s="338">
        <v>46241</v>
      </c>
    </row>
    <row r="1163" spans="1:26" s="163" customFormat="1" ht="31.2" hidden="1" customHeight="1">
      <c r="A1163" s="177"/>
      <c r="B1163" s="225"/>
      <c r="C1163" s="225"/>
      <c r="D1163" s="225"/>
      <c r="E1163" s="225"/>
      <c r="F1163" s="226"/>
      <c r="G1163" s="225"/>
      <c r="H1163" s="225"/>
      <c r="I1163" s="225"/>
      <c r="J1163" s="225"/>
      <c r="K1163" s="225"/>
      <c r="L1163" s="227"/>
      <c r="M1163" s="225"/>
      <c r="N1163" s="225"/>
      <c r="O1163" s="290" t="s">
        <v>3693</v>
      </c>
      <c r="P1163" s="337" t="s">
        <v>3694</v>
      </c>
      <c r="Q1163" s="154">
        <v>5</v>
      </c>
      <c r="R1163" s="231"/>
      <c r="S1163" s="232"/>
      <c r="T1163" s="225"/>
      <c r="U1163" s="233"/>
      <c r="V1163" s="165"/>
      <c r="W1163" s="234" t="s">
        <v>45</v>
      </c>
      <c r="X1163" s="164"/>
      <c r="Y1163" s="148"/>
      <c r="Z1163" s="338">
        <v>46241</v>
      </c>
    </row>
    <row r="1164" spans="1:26" s="163" customFormat="1" ht="31.2" hidden="1" customHeight="1">
      <c r="A1164" s="177"/>
      <c r="B1164" s="225"/>
      <c r="C1164" s="225"/>
      <c r="D1164" s="225"/>
      <c r="E1164" s="225"/>
      <c r="F1164" s="226"/>
      <c r="G1164" s="225"/>
      <c r="H1164" s="225"/>
      <c r="I1164" s="225"/>
      <c r="J1164" s="225"/>
      <c r="K1164" s="225"/>
      <c r="L1164" s="227"/>
      <c r="M1164" s="225"/>
      <c r="N1164" s="225"/>
      <c r="O1164" s="290" t="s">
        <v>3697</v>
      </c>
      <c r="P1164" s="337" t="s">
        <v>3698</v>
      </c>
      <c r="Q1164" s="154">
        <v>4</v>
      </c>
      <c r="R1164" s="231"/>
      <c r="S1164" s="232"/>
      <c r="T1164" s="225"/>
      <c r="U1164" s="233"/>
      <c r="V1164" s="165"/>
      <c r="W1164" s="234" t="s">
        <v>45</v>
      </c>
      <c r="X1164" s="164"/>
      <c r="Y1164" s="148"/>
      <c r="Z1164" s="338">
        <v>46241</v>
      </c>
    </row>
    <row r="1165" spans="1:26" s="163" customFormat="1" ht="31.2" hidden="1" customHeight="1">
      <c r="A1165" s="177"/>
      <c r="B1165" s="225"/>
      <c r="C1165" s="225"/>
      <c r="D1165" s="225"/>
      <c r="E1165" s="225"/>
      <c r="F1165" s="226"/>
      <c r="G1165" s="225"/>
      <c r="H1165" s="225"/>
      <c r="I1165" s="225"/>
      <c r="J1165" s="225"/>
      <c r="K1165" s="225"/>
      <c r="L1165" s="227"/>
      <c r="M1165" s="225"/>
      <c r="N1165" s="225"/>
      <c r="O1165" s="290" t="s">
        <v>3699</v>
      </c>
      <c r="P1165" s="337" t="s">
        <v>3700</v>
      </c>
      <c r="Q1165" s="154">
        <v>4</v>
      </c>
      <c r="R1165" s="231"/>
      <c r="S1165" s="232"/>
      <c r="T1165" s="225"/>
      <c r="U1165" s="233"/>
      <c r="V1165" s="165"/>
      <c r="W1165" s="234" t="s">
        <v>45</v>
      </c>
      <c r="X1165" s="164"/>
      <c r="Y1165" s="148"/>
      <c r="Z1165" s="338">
        <v>46241</v>
      </c>
    </row>
    <row r="1166" spans="1:26" s="163" customFormat="1" ht="31.2" hidden="1" customHeight="1">
      <c r="A1166" s="177"/>
      <c r="B1166" s="225"/>
      <c r="C1166" s="225"/>
      <c r="D1166" s="225"/>
      <c r="E1166" s="225"/>
      <c r="F1166" s="226"/>
      <c r="G1166" s="225"/>
      <c r="H1166" s="225"/>
      <c r="I1166" s="225"/>
      <c r="J1166" s="225"/>
      <c r="K1166" s="225"/>
      <c r="L1166" s="227"/>
      <c r="M1166" s="225"/>
      <c r="N1166" s="225"/>
      <c r="O1166" s="290" t="s">
        <v>3701</v>
      </c>
      <c r="P1166" s="258" t="s">
        <v>3702</v>
      </c>
      <c r="Q1166" s="154">
        <v>86</v>
      </c>
      <c r="R1166" s="231"/>
      <c r="S1166" s="232"/>
      <c r="T1166" s="225"/>
      <c r="U1166" s="233"/>
      <c r="V1166" s="165"/>
      <c r="W1166" s="234" t="s">
        <v>45</v>
      </c>
      <c r="X1166" s="164"/>
      <c r="Y1166" s="148"/>
      <c r="Z1166" s="338">
        <v>46241</v>
      </c>
    </row>
    <row r="1167" spans="1:26" s="163" customFormat="1" ht="31.2" hidden="1" customHeight="1">
      <c r="A1167" s="177"/>
      <c r="B1167" s="225"/>
      <c r="C1167" s="225"/>
      <c r="D1167" s="225"/>
      <c r="E1167" s="225"/>
      <c r="F1167" s="226"/>
      <c r="G1167" s="225"/>
      <c r="H1167" s="225"/>
      <c r="I1167" s="225"/>
      <c r="J1167" s="225"/>
      <c r="K1167" s="225"/>
      <c r="L1167" s="227"/>
      <c r="M1167" s="225"/>
      <c r="N1167" s="225"/>
      <c r="O1167" s="290" t="s">
        <v>4144</v>
      </c>
      <c r="P1167" s="258" t="s">
        <v>4145</v>
      </c>
      <c r="Q1167" s="154">
        <v>3</v>
      </c>
      <c r="R1167" s="231"/>
      <c r="S1167" s="232"/>
      <c r="T1167" s="225"/>
      <c r="U1167" s="233"/>
      <c r="V1167" s="165"/>
      <c r="W1167" s="234" t="s">
        <v>45</v>
      </c>
      <c r="X1167" s="164"/>
      <c r="Y1167" s="148"/>
      <c r="Z1167" s="338">
        <v>46241</v>
      </c>
    </row>
    <row r="1168" spans="1:26" s="163" customFormat="1" ht="31.2" hidden="1" customHeight="1">
      <c r="A1168" s="177"/>
      <c r="B1168" s="225"/>
      <c r="C1168" s="225"/>
      <c r="D1168" s="225"/>
      <c r="E1168" s="225"/>
      <c r="F1168" s="226"/>
      <c r="G1168" s="225"/>
      <c r="H1168" s="225"/>
      <c r="I1168" s="225"/>
      <c r="J1168" s="225"/>
      <c r="K1168" s="225"/>
      <c r="L1168" s="227"/>
      <c r="M1168" s="225"/>
      <c r="N1168" s="225"/>
      <c r="O1168" s="290" t="s">
        <v>4154</v>
      </c>
      <c r="P1168" s="258" t="s">
        <v>4155</v>
      </c>
      <c r="Q1168" s="154">
        <f>I1161-Q1161-Q1162-Q1163-Q1164-Q1165-Q1166-Q1167</f>
        <v>296</v>
      </c>
      <c r="R1168" s="231"/>
      <c r="S1168" s="232"/>
      <c r="T1168" s="225"/>
      <c r="U1168" s="233"/>
      <c r="V1168" s="165"/>
      <c r="W1168" s="234" t="s">
        <v>45</v>
      </c>
      <c r="X1168" s="164"/>
      <c r="Y1168" s="148"/>
      <c r="Z1168" s="338">
        <v>46241</v>
      </c>
    </row>
    <row r="1169" spans="1:26" s="163" customFormat="1" ht="31.2" hidden="1" customHeight="1">
      <c r="A1169" s="177" t="str">
        <f t="shared" si="67"/>
        <v>Aug19-13</v>
      </c>
      <c r="B1169" s="225">
        <f>IFERROR(VLOOKUP(A1169,PLAN!B:AA,5,0),"")</f>
        <v>11134234</v>
      </c>
      <c r="C1169" s="225" t="str">
        <f>IFERROR(VLOOKUP(A1169,PLAN!B:AA,6,0),"")</f>
        <v>1036066-R-AK</v>
      </c>
      <c r="D1169" s="225" t="str">
        <f>IFERROR(VLOOKUP(A1169,PLAN!B:AA,7,0),"")</f>
        <v>AGP140002 CN</v>
      </c>
      <c r="E1169" s="225" t="str">
        <f>IFERROR(VLOOKUP(A1169,PLAN!B:AA,4,0),"")</f>
        <v>1001935720</v>
      </c>
      <c r="F1169" s="226">
        <f>IFERROR(VLOOKUP(A1169,PLAN!B:AA,9,0),"")</f>
        <v>46253</v>
      </c>
      <c r="G1169" s="225" t="str">
        <f>IFERROR(VLOOKUP(A1169,PLAN!B:AA,10,0),"")</f>
        <v>0103590885</v>
      </c>
      <c r="H1169" s="225" t="str">
        <f>IFERROR(VLOOKUP(A1169,PLAN!B:AA,11,0),"")</f>
        <v>260731A56A</v>
      </c>
      <c r="I1169" s="225">
        <f>IFERROR(VLOOKUP(A1169,PLAN!B:AA,12,0),"")</f>
        <v>2370</v>
      </c>
      <c r="J1169" s="225" t="str">
        <f>IFERROR(VLOOKUP(A1169,PLAN!B:AA,15,0),"")</f>
        <v>China</v>
      </c>
      <c r="K1169" s="225">
        <f>IFERROR(VLOOKUP(A1169,PLAN!B:AA,23,0),"")</f>
        <v>0</v>
      </c>
      <c r="L1169" s="227">
        <f>IFERROR(VLOOKUP(A1169,PLAN!B:AA,24,0),"")</f>
        <v>0</v>
      </c>
      <c r="M1169" s="225" t="str">
        <f>IFERROR(VLOOKUP(A1169,PLAN!B:AA,3,0),"")</f>
        <v>2332499-0-C-CN</v>
      </c>
      <c r="N1169" s="225">
        <f>IFERROR(VLOOKUP(A1169,PLAN!B:AA,2,0),"")</f>
        <v>12125073</v>
      </c>
      <c r="O1169" s="290" t="s">
        <v>3096</v>
      </c>
      <c r="P1169" s="337" t="s">
        <v>3097</v>
      </c>
      <c r="Q1169" s="154">
        <v>5</v>
      </c>
      <c r="R1169" s="231" t="str">
        <f>IFERROR(VLOOKUP(P1169,[6]Sheet1!$F:$I,4,),"")</f>
        <v/>
      </c>
      <c r="S1169" s="232">
        <f>IFERROR(VLOOKUP(A1169,PLAN!B:AA,19,0),"")</f>
        <v>46241</v>
      </c>
      <c r="T1169" s="225" t="str">
        <f>IFERROR(VLOOKUP(A1169,PLAN!B:AA,20,0),"")</f>
        <v>M7</v>
      </c>
      <c r="U1169" s="233"/>
      <c r="V1169" s="165"/>
      <c r="W1169" s="234" t="str">
        <f>IFERROR(VLOOKUP(A1169,PLAN!B:AB,21,),"")</f>
        <v>F2</v>
      </c>
      <c r="X1169" s="164"/>
      <c r="Y1169" s="148" t="s">
        <v>4321</v>
      </c>
      <c r="Z1169" s="338">
        <f>VLOOKUP(Y1169,PLAN!B:AI,19,0)</f>
        <v>46241</v>
      </c>
    </row>
    <row r="1170" spans="1:26" s="163" customFormat="1" ht="31.2" hidden="1" customHeight="1">
      <c r="A1170" s="177"/>
      <c r="B1170" s="225"/>
      <c r="C1170" s="225"/>
      <c r="D1170" s="225"/>
      <c r="E1170" s="225"/>
      <c r="F1170" s="226"/>
      <c r="G1170" s="225"/>
      <c r="H1170" s="225"/>
      <c r="I1170" s="225"/>
      <c r="J1170" s="225"/>
      <c r="K1170" s="225"/>
      <c r="L1170" s="227"/>
      <c r="M1170" s="225"/>
      <c r="N1170" s="225"/>
      <c r="O1170" s="290" t="s">
        <v>3100</v>
      </c>
      <c r="P1170" s="337" t="s">
        <v>3101</v>
      </c>
      <c r="Q1170" s="154">
        <v>5</v>
      </c>
      <c r="R1170" s="231"/>
      <c r="S1170" s="232"/>
      <c r="T1170" s="225"/>
      <c r="U1170" s="233"/>
      <c r="V1170" s="165"/>
      <c r="W1170" s="234" t="s">
        <v>45</v>
      </c>
      <c r="X1170" s="164"/>
      <c r="Y1170" s="148"/>
      <c r="Z1170" s="338">
        <v>46241</v>
      </c>
    </row>
    <row r="1171" spans="1:26" s="163" customFormat="1" ht="31.2" hidden="1" customHeight="1">
      <c r="A1171" s="177"/>
      <c r="B1171" s="225"/>
      <c r="C1171" s="225"/>
      <c r="D1171" s="225"/>
      <c r="E1171" s="225"/>
      <c r="F1171" s="226"/>
      <c r="G1171" s="225"/>
      <c r="H1171" s="225"/>
      <c r="I1171" s="225"/>
      <c r="J1171" s="225"/>
      <c r="K1171" s="225"/>
      <c r="L1171" s="227"/>
      <c r="M1171" s="225"/>
      <c r="N1171" s="225"/>
      <c r="O1171" s="290" t="s">
        <v>3713</v>
      </c>
      <c r="P1171" s="258" t="s">
        <v>3714</v>
      </c>
      <c r="Q1171" s="154">
        <v>450</v>
      </c>
      <c r="R1171" s="231"/>
      <c r="S1171" s="232"/>
      <c r="T1171" s="225"/>
      <c r="U1171" s="233"/>
      <c r="V1171" s="165"/>
      <c r="W1171" s="234" t="s">
        <v>45</v>
      </c>
      <c r="X1171" s="164"/>
      <c r="Y1171" s="148"/>
      <c r="Z1171" s="338">
        <v>46241</v>
      </c>
    </row>
    <row r="1172" spans="1:26" s="163" customFormat="1" ht="31.2" hidden="1" customHeight="1">
      <c r="A1172" s="177"/>
      <c r="B1172" s="225"/>
      <c r="C1172" s="225"/>
      <c r="D1172" s="225"/>
      <c r="E1172" s="225"/>
      <c r="F1172" s="226"/>
      <c r="G1172" s="225"/>
      <c r="H1172" s="225"/>
      <c r="I1172" s="225"/>
      <c r="J1172" s="225"/>
      <c r="K1172" s="225"/>
      <c r="L1172" s="227"/>
      <c r="M1172" s="225"/>
      <c r="N1172" s="225"/>
      <c r="O1172" s="290" t="s">
        <v>4361</v>
      </c>
      <c r="P1172" s="258" t="s">
        <v>4362</v>
      </c>
      <c r="Q1172" s="154">
        <v>490</v>
      </c>
      <c r="R1172" s="231"/>
      <c r="S1172" s="232"/>
      <c r="T1172" s="225"/>
      <c r="U1172" s="233"/>
      <c r="V1172" s="165"/>
      <c r="W1172" s="234" t="s">
        <v>45</v>
      </c>
      <c r="X1172" s="164"/>
      <c r="Y1172" s="148"/>
      <c r="Z1172" s="338">
        <v>46241</v>
      </c>
    </row>
    <row r="1173" spans="1:26" s="163" customFormat="1" ht="31.2" hidden="1" customHeight="1">
      <c r="A1173" s="177"/>
      <c r="B1173" s="225"/>
      <c r="C1173" s="225"/>
      <c r="D1173" s="225"/>
      <c r="E1173" s="225"/>
      <c r="F1173" s="226"/>
      <c r="G1173" s="225"/>
      <c r="H1173" s="225"/>
      <c r="I1173" s="225"/>
      <c r="J1173" s="225"/>
      <c r="K1173" s="225"/>
      <c r="L1173" s="227"/>
      <c r="M1173" s="225"/>
      <c r="N1173" s="225"/>
      <c r="O1173" s="290" t="s">
        <v>4363</v>
      </c>
      <c r="P1173" s="258" t="s">
        <v>4364</v>
      </c>
      <c r="Q1173" s="154">
        <v>490</v>
      </c>
      <c r="R1173" s="231"/>
      <c r="S1173" s="232"/>
      <c r="T1173" s="225"/>
      <c r="U1173" s="233"/>
      <c r="V1173" s="165"/>
      <c r="W1173" s="234" t="s">
        <v>45</v>
      </c>
      <c r="X1173" s="164"/>
      <c r="Y1173" s="148"/>
      <c r="Z1173" s="338">
        <v>46241</v>
      </c>
    </row>
    <row r="1174" spans="1:26" s="163" customFormat="1" ht="31.2" hidden="1" customHeight="1">
      <c r="A1174" s="177"/>
      <c r="B1174" s="225"/>
      <c r="C1174" s="225"/>
      <c r="D1174" s="225"/>
      <c r="E1174" s="225"/>
      <c r="F1174" s="226"/>
      <c r="G1174" s="225"/>
      <c r="H1174" s="225"/>
      <c r="I1174" s="225"/>
      <c r="J1174" s="225"/>
      <c r="K1174" s="225"/>
      <c r="L1174" s="227"/>
      <c r="M1174" s="225"/>
      <c r="N1174" s="225"/>
      <c r="O1174" s="290" t="s">
        <v>4365</v>
      </c>
      <c r="P1174" s="258" t="s">
        <v>4366</v>
      </c>
      <c r="Q1174" s="154">
        <v>490</v>
      </c>
      <c r="R1174" s="231"/>
      <c r="S1174" s="232"/>
      <c r="T1174" s="225"/>
      <c r="U1174" s="233"/>
      <c r="V1174" s="165"/>
      <c r="W1174" s="234" t="s">
        <v>45</v>
      </c>
      <c r="X1174" s="164"/>
      <c r="Y1174" s="148"/>
      <c r="Z1174" s="338">
        <v>46241</v>
      </c>
    </row>
    <row r="1175" spans="1:26" s="163" customFormat="1" ht="31.2" hidden="1" customHeight="1">
      <c r="A1175" s="177"/>
      <c r="B1175" s="225"/>
      <c r="C1175" s="225"/>
      <c r="D1175" s="225"/>
      <c r="E1175" s="225"/>
      <c r="F1175" s="226"/>
      <c r="G1175" s="225"/>
      <c r="H1175" s="225"/>
      <c r="I1175" s="225"/>
      <c r="J1175" s="225"/>
      <c r="K1175" s="225"/>
      <c r="L1175" s="227"/>
      <c r="M1175" s="225"/>
      <c r="N1175" s="225"/>
      <c r="O1175" s="290" t="s">
        <v>4367</v>
      </c>
      <c r="P1175" s="258" t="s">
        <v>4368</v>
      </c>
      <c r="Q1175" s="154">
        <f>I1169-Q1169-Q1170-Q1171-Q1172-Q1173-Q1174</f>
        <v>440</v>
      </c>
      <c r="R1175" s="231"/>
      <c r="S1175" s="232"/>
      <c r="T1175" s="225"/>
      <c r="U1175" s="233"/>
      <c r="V1175" s="165"/>
      <c r="W1175" s="234" t="s">
        <v>45</v>
      </c>
      <c r="X1175" s="164"/>
      <c r="Y1175" s="148"/>
      <c r="Z1175" s="338">
        <v>46241</v>
      </c>
    </row>
    <row r="1176" spans="1:26" s="163" customFormat="1" ht="23.4" hidden="1" customHeight="1">
      <c r="A1176" s="177" t="str">
        <f t="shared" ref="A1176" si="68">Y1176</f>
        <v>Aug19-14</v>
      </c>
      <c r="B1176" s="225">
        <f>IFERROR(VLOOKUP(A1176,PLAN!B:AA,5,0),"")</f>
        <v>11132334</v>
      </c>
      <c r="C1176" s="225" t="str">
        <f>IFERROR(VLOOKUP(A1176,PLAN!B:AA,6,0),"")</f>
        <v>1731160-F-A</v>
      </c>
      <c r="D1176" s="225" t="str">
        <f>IFERROR(VLOOKUP(A1176,PLAN!B:AA,7,0),"")</f>
        <v>AHW14R013S US</v>
      </c>
      <c r="E1176" s="225" t="str">
        <f>IFERROR(VLOOKUP(A1176,PLAN!B:AA,4,0),"")</f>
        <v>1001935721</v>
      </c>
      <c r="F1176" s="226">
        <f>IFERROR(VLOOKUP(A1176,PLAN!B:AA,9,0),"")</f>
        <v>46253</v>
      </c>
      <c r="G1176" s="225" t="str">
        <f>IFERROR(VLOOKUP(A1176,PLAN!B:AA,10,0),"")</f>
        <v>0103590886</v>
      </c>
      <c r="H1176" s="225" t="str">
        <f>IFERROR(VLOOKUP(A1176,PLAN!B:AA,11,0),"")</f>
        <v>260731A57A</v>
      </c>
      <c r="I1176" s="225">
        <f>IFERROR(VLOOKUP(A1176,PLAN!B:AA,12,0),"")</f>
        <v>455</v>
      </c>
      <c r="J1176" s="225" t="str">
        <f>IFERROR(VLOOKUP(A1176,PLAN!B:AA,15,0),"")</f>
        <v>USA</v>
      </c>
      <c r="K1176" s="225">
        <f>IFERROR(VLOOKUP(A1176,PLAN!B:AA,23,0),"")</f>
        <v>0</v>
      </c>
      <c r="L1176" s="227">
        <f>IFERROR(VLOOKUP(A1176,PLAN!B:AA,24,0),"")</f>
        <v>0</v>
      </c>
      <c r="M1176" s="225" t="str">
        <f>IFERROR(VLOOKUP(A1176,PLAN!B:AA,3,0),"")</f>
        <v>2032217-A-CB</v>
      </c>
      <c r="N1176" s="225">
        <f>IFERROR(VLOOKUP(A1176,PLAN!B:AA,2,0),"")</f>
        <v>12114296</v>
      </c>
      <c r="O1176" s="290" t="s">
        <v>3837</v>
      </c>
      <c r="P1176" s="337" t="s">
        <v>3838</v>
      </c>
      <c r="Q1176" s="154">
        <v>7</v>
      </c>
      <c r="R1176" s="231" t="str">
        <f>IFERROR(VLOOKUP(P1176,[6]Sheet1!$F:$I,4,),"")</f>
        <v/>
      </c>
      <c r="S1176" s="232">
        <f>IFERROR(VLOOKUP(A1176,PLAN!B:AA,19,0),"")</f>
        <v>46241</v>
      </c>
      <c r="T1176" s="225" t="str">
        <f>IFERROR(VLOOKUP(A1176,PLAN!B:AA,20,0),"")</f>
        <v>M11</v>
      </c>
      <c r="U1176" s="233"/>
      <c r="V1176" s="165"/>
      <c r="W1176" s="234" t="str">
        <f>IFERROR(VLOOKUP(A1176,PLAN!B:AB,21,),"")</f>
        <v>F2</v>
      </c>
      <c r="X1176" s="164"/>
      <c r="Y1176" s="148" t="s">
        <v>4322</v>
      </c>
      <c r="Z1176" s="338" t="s">
        <v>104</v>
      </c>
    </row>
    <row r="1177" spans="1:26" s="163" customFormat="1" ht="23.4" hidden="1" customHeight="1">
      <c r="A1177" s="177"/>
      <c r="B1177" s="225"/>
      <c r="C1177" s="225"/>
      <c r="D1177" s="225"/>
      <c r="E1177" s="225"/>
      <c r="F1177" s="226"/>
      <c r="G1177" s="225"/>
      <c r="H1177" s="225"/>
      <c r="I1177" s="225"/>
      <c r="J1177" s="225"/>
      <c r="K1177" s="225"/>
      <c r="L1177" s="227"/>
      <c r="M1177" s="225"/>
      <c r="N1177" s="225"/>
      <c r="O1177" s="290" t="s">
        <v>3839</v>
      </c>
      <c r="P1177" s="337" t="s">
        <v>3840</v>
      </c>
      <c r="Q1177" s="154">
        <v>18</v>
      </c>
      <c r="R1177" s="231"/>
      <c r="S1177" s="232"/>
      <c r="T1177" s="225"/>
      <c r="U1177" s="233"/>
      <c r="V1177" s="165"/>
      <c r="W1177" s="234" t="s">
        <v>45</v>
      </c>
      <c r="X1177" s="164"/>
      <c r="Y1177" s="148"/>
      <c r="Z1177" s="338" t="s">
        <v>104</v>
      </c>
    </row>
    <row r="1178" spans="1:26" s="163" customFormat="1" ht="23.4" hidden="1" customHeight="1">
      <c r="A1178" s="177"/>
      <c r="B1178" s="225"/>
      <c r="C1178" s="225"/>
      <c r="D1178" s="225"/>
      <c r="E1178" s="225"/>
      <c r="F1178" s="226"/>
      <c r="G1178" s="225"/>
      <c r="H1178" s="225"/>
      <c r="I1178" s="225"/>
      <c r="J1178" s="225"/>
      <c r="K1178" s="225"/>
      <c r="L1178" s="227"/>
      <c r="M1178" s="225"/>
      <c r="N1178" s="225"/>
      <c r="O1178" s="290" t="s">
        <v>4369</v>
      </c>
      <c r="P1178" s="337" t="s">
        <v>4370</v>
      </c>
      <c r="Q1178" s="154">
        <v>210</v>
      </c>
      <c r="R1178" s="231"/>
      <c r="S1178" s="232"/>
      <c r="T1178" s="225"/>
      <c r="U1178" s="233"/>
      <c r="V1178" s="165"/>
      <c r="W1178" s="234" t="s">
        <v>45</v>
      </c>
      <c r="X1178" s="164"/>
      <c r="Y1178" s="148"/>
      <c r="Z1178" s="338" t="s">
        <v>104</v>
      </c>
    </row>
    <row r="1179" spans="1:26" s="163" customFormat="1" ht="23.4" hidden="1" customHeight="1">
      <c r="A1179" s="177">
        <f t="shared" si="67"/>
        <v>0</v>
      </c>
      <c r="B1179" s="225" t="str">
        <f>IFERROR(VLOOKUP(A1179,PLAN!B:AA,5,0),"")</f>
        <v/>
      </c>
      <c r="C1179" s="225" t="str">
        <f>IFERROR(VLOOKUP(A1179,PLAN!B:AA,6,0),"")</f>
        <v/>
      </c>
      <c r="D1179" s="225" t="str">
        <f>IFERROR(VLOOKUP(A1179,PLAN!B:AA,7,0),"")</f>
        <v/>
      </c>
      <c r="E1179" s="225" t="str">
        <f>IFERROR(VLOOKUP(A1179,PLAN!B:AA,4,0),"")</f>
        <v/>
      </c>
      <c r="F1179" s="226" t="str">
        <f>IFERROR(VLOOKUP(A1179,PLAN!B:AA,9,0),"")</f>
        <v/>
      </c>
      <c r="G1179" s="225" t="str">
        <f>IFERROR(VLOOKUP(A1179,PLAN!B:AA,10,0),"")</f>
        <v/>
      </c>
      <c r="H1179" s="225" t="str">
        <f>IFERROR(VLOOKUP(A1179,PLAN!B:AA,11,0),"")</f>
        <v/>
      </c>
      <c r="I1179" s="225" t="str">
        <f>IFERROR(VLOOKUP(A1179,PLAN!B:AA,12,0),"")</f>
        <v/>
      </c>
      <c r="J1179" s="225" t="str">
        <f>IFERROR(VLOOKUP(A1179,PLAN!B:AA,15,0),"")</f>
        <v/>
      </c>
      <c r="K1179" s="225" t="str">
        <f>IFERROR(VLOOKUP(A1179,PLAN!B:AA,23,0),"")</f>
        <v/>
      </c>
      <c r="L1179" s="227" t="str">
        <f>IFERROR(VLOOKUP(A1179,PLAN!B:AA,24,0),"")</f>
        <v/>
      </c>
      <c r="M1179" s="225" t="str">
        <f>IFERROR(VLOOKUP(A1179,PLAN!B:AA,3,0),"")</f>
        <v/>
      </c>
      <c r="N1179" s="225" t="str">
        <f>IFERROR(VLOOKUP(A1179,PLAN!B:AA,2,0),"")</f>
        <v/>
      </c>
      <c r="O1179" s="290" t="s">
        <v>4371</v>
      </c>
      <c r="P1179" s="337" t="s">
        <v>4372</v>
      </c>
      <c r="Q1179" s="154">
        <v>210</v>
      </c>
      <c r="R1179" s="231" t="str">
        <f>IFERROR(VLOOKUP(P1179,[6]Sheet1!$F:$I,4,),"")</f>
        <v>N1-24</v>
      </c>
      <c r="S1179" s="232" t="str">
        <f>IFERROR(VLOOKUP(A1179,PLAN!B:AA,19,0),"")</f>
        <v/>
      </c>
      <c r="T1179" s="225" t="str">
        <f>IFERROR(VLOOKUP(A1179,PLAN!B:AA,20,0),"")</f>
        <v/>
      </c>
      <c r="U1179" s="233"/>
      <c r="V1179" s="165"/>
      <c r="W1179" s="234" t="s">
        <v>45</v>
      </c>
      <c r="X1179" s="164"/>
      <c r="Y1179" s="148"/>
      <c r="Z1179" s="338" t="s">
        <v>104</v>
      </c>
    </row>
    <row r="1180" spans="1:26" s="163" customFormat="1" ht="23.4" hidden="1" customHeight="1">
      <c r="A1180" s="177">
        <f t="shared" si="67"/>
        <v>0</v>
      </c>
      <c r="B1180" s="225" t="str">
        <f>IFERROR(VLOOKUP(A1180,PLAN!B:AA,5,0),"")</f>
        <v/>
      </c>
      <c r="C1180" s="225" t="str">
        <f>IFERROR(VLOOKUP(A1180,PLAN!B:AA,6,0),"")</f>
        <v/>
      </c>
      <c r="D1180" s="225" t="str">
        <f>IFERROR(VLOOKUP(A1180,PLAN!B:AA,7,0),"")</f>
        <v/>
      </c>
      <c r="E1180" s="225" t="str">
        <f>IFERROR(VLOOKUP(A1180,PLAN!B:AA,4,0),"")</f>
        <v/>
      </c>
      <c r="F1180" s="226" t="str">
        <f>IFERROR(VLOOKUP(A1180,PLAN!B:AA,9,0),"")</f>
        <v/>
      </c>
      <c r="G1180" s="225" t="str">
        <f>IFERROR(VLOOKUP(A1180,PLAN!B:AA,10,0),"")</f>
        <v/>
      </c>
      <c r="H1180" s="225" t="str">
        <f>IFERROR(VLOOKUP(A1180,PLAN!B:AA,11,0),"")</f>
        <v/>
      </c>
      <c r="I1180" s="225" t="str">
        <f>IFERROR(VLOOKUP(A1180,PLAN!B:AA,12,0),"")</f>
        <v/>
      </c>
      <c r="J1180" s="225" t="str">
        <f>IFERROR(VLOOKUP(A1180,PLAN!B:AA,15,0),"")</f>
        <v/>
      </c>
      <c r="K1180" s="225" t="str">
        <f>IFERROR(VLOOKUP(A1180,PLAN!B:AA,23,0),"")</f>
        <v/>
      </c>
      <c r="L1180" s="227" t="str">
        <f>IFERROR(VLOOKUP(A1180,PLAN!B:AA,24,0),"")</f>
        <v/>
      </c>
      <c r="M1180" s="225" t="str">
        <f>IFERROR(VLOOKUP(A1180,PLAN!B:AA,3,0),"")</f>
        <v/>
      </c>
      <c r="N1180" s="225" t="str">
        <f>IFERROR(VLOOKUP(A1180,PLAN!B:AA,2,0),"")</f>
        <v/>
      </c>
      <c r="O1180" s="290" t="s">
        <v>4373</v>
      </c>
      <c r="P1180" s="337" t="s">
        <v>4374</v>
      </c>
      <c r="Q1180" s="154">
        <f>I1176-Q1176-Q1177-Q1178-Q1179</f>
        <v>10</v>
      </c>
      <c r="R1180" s="231" t="str">
        <f>IFERROR(VLOOKUP(P1180,[6]Sheet1!$F:$I,4,),"")</f>
        <v>N1-22</v>
      </c>
      <c r="S1180" s="232" t="str">
        <f>IFERROR(VLOOKUP(A1180,PLAN!B:AA,19,0),"")</f>
        <v/>
      </c>
      <c r="T1180" s="225" t="str">
        <f>IFERROR(VLOOKUP(A1180,PLAN!B:AA,20,0),"")</f>
        <v/>
      </c>
      <c r="U1180" s="233"/>
      <c r="V1180" s="165"/>
      <c r="W1180" s="234" t="s">
        <v>45</v>
      </c>
      <c r="X1180" s="164"/>
      <c r="Y1180" s="148"/>
      <c r="Z1180" s="338" t="s">
        <v>104</v>
      </c>
    </row>
    <row r="1181" spans="1:26" s="163" customFormat="1" ht="30" hidden="1" customHeight="1">
      <c r="A1181" s="177" t="str">
        <f t="shared" si="67"/>
        <v>Aug19-15</v>
      </c>
      <c r="B1181" s="225">
        <f>IFERROR(VLOOKUP(A1181,PLAN!B:AA,5,0),"")</f>
        <v>11134960</v>
      </c>
      <c r="C1181" s="225" t="str">
        <f>IFERROR(VLOOKUP(A1181,PLAN!B:AA,6,0),"")</f>
        <v>2431046-0-A</v>
      </c>
      <c r="D1181" s="225" t="str">
        <f>IFERROR(VLOOKUP(A1181,PLAN!B:AA,7,0),"")</f>
        <v>AIN-CNX-006-220 US</v>
      </c>
      <c r="E1181" s="225" t="str">
        <f>IFERROR(VLOOKUP(A1181,PLAN!B:AA,4,0),"")</f>
        <v>1001935722</v>
      </c>
      <c r="F1181" s="226">
        <f>IFERROR(VLOOKUP(A1181,PLAN!B:AA,9,0),"")</f>
        <v>46253</v>
      </c>
      <c r="G1181" s="225" t="str">
        <f>IFERROR(VLOOKUP(A1181,PLAN!B:AA,10,0),"")</f>
        <v>0103590887</v>
      </c>
      <c r="H1181" s="225" t="str">
        <f>IFERROR(VLOOKUP(A1181,PLAN!B:AA,11,0),"")</f>
        <v>260731A58A</v>
      </c>
      <c r="I1181" s="225">
        <f>IFERROR(VLOOKUP(A1181,PLAN!B:AA,12,0),"")</f>
        <v>5</v>
      </c>
      <c r="J1181" s="225" t="str">
        <f>IFERROR(VLOOKUP(A1181,PLAN!B:AA,15,0),"")</f>
        <v>USA</v>
      </c>
      <c r="K1181" s="225">
        <f>IFERROR(VLOOKUP(A1181,PLAN!B:AA,23,0),"")</f>
        <v>0</v>
      </c>
      <c r="L1181" s="227">
        <f>IFERROR(VLOOKUP(A1181,PLAN!B:AA,24,0),"")</f>
        <v>0</v>
      </c>
      <c r="M1181" s="225" t="str">
        <f>IFERROR(VLOOKUP(A1181,PLAN!B:AA,3,0),"")</f>
        <v>2132412-0-C</v>
      </c>
      <c r="N1181" s="225">
        <f>IFERROR(VLOOKUP(A1181,PLAN!B:AA,2,0),"")</f>
        <v>12142456</v>
      </c>
      <c r="O1181" s="290" t="s">
        <v>4054</v>
      </c>
      <c r="P1181" s="258" t="s">
        <v>4055</v>
      </c>
      <c r="Q1181" s="337">
        <f t="shared" ref="Q1181:Q1204" si="69">I1181</f>
        <v>5</v>
      </c>
      <c r="R1181" s="231" t="str">
        <f>IFERROR(VLOOKUP(P1181,[6]Sheet1!$F:$I,4,),"")</f>
        <v>C9</v>
      </c>
      <c r="S1181" s="232">
        <f>IFERROR(VLOOKUP(A1181,PLAN!B:AA,19,0),"")</f>
        <v>46241</v>
      </c>
      <c r="T1181" s="225" t="str">
        <f>IFERROR(VLOOKUP(A1181,PLAN!B:AA,20,0),"")</f>
        <v>M8</v>
      </c>
      <c r="U1181" s="233"/>
      <c r="V1181" s="165"/>
      <c r="W1181" s="234" t="str">
        <f>IFERROR(VLOOKUP(A1181,PLAN!B:AB,21,),"")</f>
        <v>CAG</v>
      </c>
      <c r="X1181" s="164"/>
      <c r="Y1181" s="148" t="s">
        <v>4323</v>
      </c>
      <c r="Z1181" s="338">
        <f>VLOOKUP(Y1181,PLAN!B:AI,19,0)</f>
        <v>46241</v>
      </c>
    </row>
    <row r="1182" spans="1:26" s="163" customFormat="1" ht="30" hidden="1" customHeight="1">
      <c r="A1182" s="177">
        <f t="shared" si="67"/>
        <v>0</v>
      </c>
      <c r="B1182" s="225" t="str">
        <f>IFERROR(VLOOKUP(A1182,PLAN!B:AA,5,0),"")</f>
        <v/>
      </c>
      <c r="C1182" s="225" t="str">
        <f>IFERROR(VLOOKUP(A1182,PLAN!B:AA,6,0),"")</f>
        <v/>
      </c>
      <c r="D1182" s="225" t="str">
        <f>IFERROR(VLOOKUP(A1182,PLAN!B:AA,7,0),"")</f>
        <v/>
      </c>
      <c r="E1182" s="225" t="str">
        <f>IFERROR(VLOOKUP(A1182,PLAN!B:AA,4,0),"")</f>
        <v/>
      </c>
      <c r="F1182" s="226" t="str">
        <f>IFERROR(VLOOKUP(A1182,PLAN!B:AA,9,0),"")</f>
        <v/>
      </c>
      <c r="G1182" s="225" t="str">
        <f>IFERROR(VLOOKUP(A1182,PLAN!B:AA,10,0),"")</f>
        <v/>
      </c>
      <c r="H1182" s="225" t="str">
        <f>IFERROR(VLOOKUP(A1182,PLAN!B:AA,11,0),"")</f>
        <v/>
      </c>
      <c r="I1182" s="225" t="str">
        <f>IFERROR(VLOOKUP(A1182,PLAN!B:AA,12,0),"")</f>
        <v/>
      </c>
      <c r="J1182" s="225" t="str">
        <f>IFERROR(VLOOKUP(A1182,PLAN!B:AA,15,0),"")</f>
        <v/>
      </c>
      <c r="K1182" s="225" t="str">
        <f>IFERROR(VLOOKUP(A1182,PLAN!B:AA,23,0),"")</f>
        <v/>
      </c>
      <c r="L1182" s="227" t="str">
        <f>IFERROR(VLOOKUP(A1182,PLAN!B:AA,24,0),"")</f>
        <v/>
      </c>
      <c r="M1182" s="225" t="s">
        <v>336</v>
      </c>
      <c r="N1182" s="225">
        <v>12142483</v>
      </c>
      <c r="O1182" s="290" t="s">
        <v>4056</v>
      </c>
      <c r="P1182" s="258" t="s">
        <v>4057</v>
      </c>
      <c r="Q1182" s="337">
        <f>I1181</f>
        <v>5</v>
      </c>
      <c r="R1182" s="231" t="str">
        <f>IFERROR(VLOOKUP(P1182,[6]Sheet1!$F:$I,4,),"")</f>
        <v>X1</v>
      </c>
      <c r="S1182" s="232" t="str">
        <f>IFERROR(VLOOKUP(A1182,PLAN!B:AA,19,0),"")</f>
        <v/>
      </c>
      <c r="T1182" s="225" t="str">
        <f>IFERROR(VLOOKUP(A1182,PLAN!B:AA,20,0),"")</f>
        <v/>
      </c>
      <c r="U1182" s="233"/>
      <c r="V1182" s="165"/>
      <c r="W1182" s="234" t="s">
        <v>252</v>
      </c>
      <c r="X1182" s="164"/>
      <c r="Y1182" s="148"/>
      <c r="Z1182" s="338">
        <v>46241</v>
      </c>
    </row>
    <row r="1183" spans="1:26" s="163" customFormat="1" ht="30" hidden="1" customHeight="1">
      <c r="A1183" s="177" t="str">
        <f t="shared" si="67"/>
        <v>Aug19-16</v>
      </c>
      <c r="B1183" s="225">
        <f>IFERROR(VLOOKUP(A1183,PLAN!B:AA,5,0),"")</f>
        <v>11134961</v>
      </c>
      <c r="C1183" s="225" t="str">
        <f>IFERROR(VLOOKUP(A1183,PLAN!B:AA,6,0),"")</f>
        <v>2431048-0-A</v>
      </c>
      <c r="D1183" s="225" t="str">
        <f>IFERROR(VLOOKUP(A1183,PLAN!B:AA,7,0),"")</f>
        <v>AIN-CNX-006-220RC US</v>
      </c>
      <c r="E1183" s="225" t="str">
        <f>IFERROR(VLOOKUP(A1183,PLAN!B:AA,4,0),"")</f>
        <v>1001935723</v>
      </c>
      <c r="F1183" s="226">
        <f>IFERROR(VLOOKUP(A1183,PLAN!B:AA,9,0),"")</f>
        <v>46253</v>
      </c>
      <c r="G1183" s="225" t="str">
        <f>IFERROR(VLOOKUP(A1183,PLAN!B:AA,10,0),"")</f>
        <v>0103590888</v>
      </c>
      <c r="H1183" s="225" t="str">
        <f>IFERROR(VLOOKUP(A1183,PLAN!B:AA,11,0),"")</f>
        <v>260731A59A</v>
      </c>
      <c r="I1183" s="225">
        <f>IFERROR(VLOOKUP(A1183,PLAN!B:AA,12,0),"")</f>
        <v>5</v>
      </c>
      <c r="J1183" s="225" t="str">
        <f>IFERROR(VLOOKUP(A1183,PLAN!B:AA,15,0),"")</f>
        <v>USA</v>
      </c>
      <c r="K1183" s="225">
        <f>IFERROR(VLOOKUP(A1183,PLAN!B:AA,23,0),"")</f>
        <v>0</v>
      </c>
      <c r="L1183" s="227">
        <f>IFERROR(VLOOKUP(A1183,PLAN!B:AA,24,0),"")</f>
        <v>0</v>
      </c>
      <c r="M1183" s="225" t="str">
        <f>IFERROR(VLOOKUP(A1183,PLAN!B:AA,3,0),"")</f>
        <v>2432046-0-C</v>
      </c>
      <c r="N1183" s="225">
        <f>IFERROR(VLOOKUP(A1183,PLAN!B:AA,2,0),"")</f>
        <v>12142457</v>
      </c>
      <c r="O1183" s="290" t="s">
        <v>4058</v>
      </c>
      <c r="P1183" s="258" t="s">
        <v>4059</v>
      </c>
      <c r="Q1183" s="337">
        <f t="shared" si="69"/>
        <v>5</v>
      </c>
      <c r="R1183" s="231" t="str">
        <f>IFERROR(VLOOKUP(P1183,[6]Sheet1!$F:$I,4,),"")</f>
        <v>N2-10</v>
      </c>
      <c r="S1183" s="232">
        <f>IFERROR(VLOOKUP(A1183,PLAN!B:AA,19,0),"")</f>
        <v>46241</v>
      </c>
      <c r="T1183" s="225" t="str">
        <f>IFERROR(VLOOKUP(A1183,PLAN!B:AA,20,0),"")</f>
        <v>M8</v>
      </c>
      <c r="U1183" s="233"/>
      <c r="V1183" s="165"/>
      <c r="W1183" s="234" t="str">
        <f>IFERROR(VLOOKUP(A1183,PLAN!B:AB,21,),"")</f>
        <v>CAG</v>
      </c>
      <c r="X1183" s="164"/>
      <c r="Y1183" s="148" t="s">
        <v>4324</v>
      </c>
      <c r="Z1183" s="338">
        <f>VLOOKUP(Y1183,PLAN!B:AI,19,0)</f>
        <v>46241</v>
      </c>
    </row>
    <row r="1184" spans="1:26" s="163" customFormat="1" ht="30" hidden="1" customHeight="1">
      <c r="A1184" s="177"/>
      <c r="B1184" s="225"/>
      <c r="C1184" s="225"/>
      <c r="D1184" s="225"/>
      <c r="E1184" s="225"/>
      <c r="F1184" s="226"/>
      <c r="G1184" s="225"/>
      <c r="H1184" s="225"/>
      <c r="I1184" s="225"/>
      <c r="J1184" s="225"/>
      <c r="K1184" s="225"/>
      <c r="L1184" s="227"/>
      <c r="M1184" s="225" t="s">
        <v>336</v>
      </c>
      <c r="N1184" s="225">
        <v>12142483</v>
      </c>
      <c r="O1184" s="290" t="s">
        <v>4056</v>
      </c>
      <c r="P1184" s="258" t="s">
        <v>4057</v>
      </c>
      <c r="Q1184" s="337">
        <f>I1183</f>
        <v>5</v>
      </c>
      <c r="R1184" s="231" t="str">
        <f>IFERROR(VLOOKUP(P1184,[6]Sheet1!$F:$I,4,),"")</f>
        <v>X1</v>
      </c>
      <c r="S1184" s="232"/>
      <c r="T1184" s="225"/>
      <c r="U1184" s="233"/>
      <c r="V1184" s="165"/>
      <c r="W1184" s="234" t="s">
        <v>252</v>
      </c>
      <c r="X1184" s="164"/>
      <c r="Y1184" s="148"/>
      <c r="Z1184" s="338">
        <v>46241</v>
      </c>
    </row>
    <row r="1185" spans="1:26" s="163" customFormat="1" ht="30" hidden="1" customHeight="1">
      <c r="A1185" s="177" t="str">
        <f t="shared" si="67"/>
        <v>Aug19-17</v>
      </c>
      <c r="B1185" s="225">
        <f>IFERROR(VLOOKUP(A1185,PLAN!B:AA,5,0),"")</f>
        <v>11134962</v>
      </c>
      <c r="C1185" s="225" t="str">
        <f>IFERROR(VLOOKUP(A1185,PLAN!B:AA,6,0),"")</f>
        <v>2431050-0-A</v>
      </c>
      <c r="D1185" s="225" t="str">
        <f>IFERROR(VLOOKUP(A1185,PLAN!B:AA,7,0),"")</f>
        <v>AIN-CNX-006-220J US</v>
      </c>
      <c r="E1185" s="225" t="str">
        <f>IFERROR(VLOOKUP(A1185,PLAN!B:AA,4,0),"")</f>
        <v>1001935724</v>
      </c>
      <c r="F1185" s="226">
        <f>IFERROR(VLOOKUP(A1185,PLAN!B:AA,9,0),"")</f>
        <v>46253</v>
      </c>
      <c r="G1185" s="225" t="str">
        <f>IFERROR(VLOOKUP(A1185,PLAN!B:AA,10,0),"")</f>
        <v>0103590889</v>
      </c>
      <c r="H1185" s="225" t="str">
        <f>IFERROR(VLOOKUP(A1185,PLAN!B:AA,11,0),"")</f>
        <v>260731A60A</v>
      </c>
      <c r="I1185" s="225">
        <f>IFERROR(VLOOKUP(A1185,PLAN!B:AA,12,0),"")</f>
        <v>7</v>
      </c>
      <c r="J1185" s="225" t="str">
        <f>IFERROR(VLOOKUP(A1185,PLAN!B:AA,15,0),"")</f>
        <v>USA</v>
      </c>
      <c r="K1185" s="225">
        <f>IFERROR(VLOOKUP(A1185,PLAN!B:AA,23,0),"")</f>
        <v>2</v>
      </c>
      <c r="L1185" s="227">
        <f>IFERROR(VLOOKUP(A1185,PLAN!B:AA,24,0),"")</f>
        <v>0</v>
      </c>
      <c r="M1185" s="225" t="str">
        <f>IFERROR(VLOOKUP(A1185,PLAN!B:AA,3,0),"")</f>
        <v>2432047-0-C</v>
      </c>
      <c r="N1185" s="225">
        <f>IFERROR(VLOOKUP(A1185,PLAN!B:AA,2,0),"")</f>
        <v>12142458</v>
      </c>
      <c r="O1185" s="290" t="s">
        <v>4060</v>
      </c>
      <c r="P1185" s="258" t="s">
        <v>4061</v>
      </c>
      <c r="Q1185" s="364">
        <f t="shared" si="69"/>
        <v>7</v>
      </c>
      <c r="R1185" s="231" t="str">
        <f>IFERROR(VLOOKUP(P1185,[6]Sheet1!$F:$I,4,),"")</f>
        <v>N2-10</v>
      </c>
      <c r="S1185" s="232">
        <f>IFERROR(VLOOKUP(A1185,PLAN!B:AA,19,0),"")</f>
        <v>46241</v>
      </c>
      <c r="T1185" s="225" t="str">
        <f>IFERROR(VLOOKUP(A1185,PLAN!B:AA,20,0),"")</f>
        <v>M8</v>
      </c>
      <c r="U1185" s="233"/>
      <c r="V1185" s="165"/>
      <c r="W1185" s="234" t="str">
        <f>IFERROR(VLOOKUP(A1185,PLAN!B:AB,21,),"")</f>
        <v>CAG</v>
      </c>
      <c r="X1185" s="164"/>
      <c r="Y1185" s="148" t="s">
        <v>4325</v>
      </c>
      <c r="Z1185" s="338">
        <f>VLOOKUP(Y1185,PLAN!B:AI,19,0)</f>
        <v>46241</v>
      </c>
    </row>
    <row r="1186" spans="1:26" s="163" customFormat="1" ht="30" hidden="1" customHeight="1">
      <c r="A1186" s="177"/>
      <c r="B1186" s="225"/>
      <c r="C1186" s="225"/>
      <c r="D1186" s="225"/>
      <c r="E1186" s="225"/>
      <c r="F1186" s="226"/>
      <c r="G1186" s="225"/>
      <c r="H1186" s="225"/>
      <c r="I1186" s="225"/>
      <c r="J1186" s="225"/>
      <c r="K1186" s="225"/>
      <c r="L1186" s="227"/>
      <c r="M1186" s="225" t="s">
        <v>336</v>
      </c>
      <c r="N1186" s="225">
        <v>12142483</v>
      </c>
      <c r="O1186" s="290" t="s">
        <v>4056</v>
      </c>
      <c r="P1186" s="258" t="s">
        <v>4057</v>
      </c>
      <c r="Q1186" s="364">
        <f>I1185</f>
        <v>7</v>
      </c>
      <c r="R1186" s="231" t="str">
        <f>IFERROR(VLOOKUP(P1186,[6]Sheet1!$F:$I,4,),"")</f>
        <v>X1</v>
      </c>
      <c r="S1186" s="232"/>
      <c r="T1186" s="225"/>
      <c r="U1186" s="233"/>
      <c r="V1186" s="165"/>
      <c r="W1186" s="234" t="s">
        <v>252</v>
      </c>
      <c r="X1186" s="164"/>
      <c r="Y1186" s="148"/>
      <c r="Z1186" s="338">
        <v>46241</v>
      </c>
    </row>
    <row r="1187" spans="1:26" s="163" customFormat="1" ht="30" hidden="1" customHeight="1">
      <c r="A1187" s="177" t="str">
        <f t="shared" si="67"/>
        <v>Aug19-18</v>
      </c>
      <c r="B1187" s="225">
        <f>IFERROR(VLOOKUP(A1187,PLAN!B:AA,5,0),"")</f>
        <v>11117355</v>
      </c>
      <c r="C1187" s="225" t="str">
        <f>IFERROR(VLOOKUP(A1187,PLAN!B:AA,6,0),"")</f>
        <v>2131727-B-A</v>
      </c>
      <c r="D1187" s="225" t="str">
        <f>IFERROR(VLOOKUP(A1187,PLAN!B:AA,7,0),"")</f>
        <v>AHW14R013P NO CE</v>
      </c>
      <c r="E1187" s="225" t="str">
        <f>IFERROR(VLOOKUP(A1187,PLAN!B:AA,4,0),"")</f>
        <v>1001935725</v>
      </c>
      <c r="F1187" s="226">
        <f>IFERROR(VLOOKUP(A1187,PLAN!B:AA,9,0),"")</f>
        <v>46253</v>
      </c>
      <c r="G1187" s="225" t="str">
        <f>IFERROR(VLOOKUP(A1187,PLAN!B:AA,10,0),"")</f>
        <v>0103590891</v>
      </c>
      <c r="H1187" s="225" t="str">
        <f>IFERROR(VLOOKUP(A1187,PLAN!B:AA,11,0),"")</f>
        <v>260731A61A</v>
      </c>
      <c r="I1187" s="225">
        <f>IFERROR(VLOOKUP(A1187,PLAN!B:AA,12,0),"")</f>
        <v>75</v>
      </c>
      <c r="J1187" s="225" t="str">
        <f>IFERROR(VLOOKUP(A1187,PLAN!B:AA,15,0),"")</f>
        <v>Oversea</v>
      </c>
      <c r="K1187" s="225">
        <f>IFERROR(VLOOKUP(A1187,PLAN!B:AA,23,0),"")</f>
        <v>0</v>
      </c>
      <c r="L1187" s="227">
        <f>IFERROR(VLOOKUP(A1187,PLAN!B:AA,24,0),"")</f>
        <v>0</v>
      </c>
      <c r="M1187" s="225" t="str">
        <f>IFERROR(VLOOKUP(A1187,PLAN!B:AA,3,0),"")</f>
        <v>2032218-A-CB</v>
      </c>
      <c r="N1187" s="225">
        <f>IFERROR(VLOOKUP(A1187,PLAN!B:AA,2,0),"")</f>
        <v>12114297</v>
      </c>
      <c r="O1187" s="290" t="s">
        <v>4375</v>
      </c>
      <c r="P1187" s="258" t="s">
        <v>4376</v>
      </c>
      <c r="Q1187" s="337">
        <f t="shared" si="69"/>
        <v>75</v>
      </c>
      <c r="R1187" s="231" t="str">
        <f>IFERROR(VLOOKUP(P1187,[6]Sheet1!$F:$I,4,),"")</f>
        <v>N1-24</v>
      </c>
      <c r="S1187" s="232">
        <f>IFERROR(VLOOKUP(A1187,PLAN!B:AA,19,0),"")</f>
        <v>46241</v>
      </c>
      <c r="T1187" s="225" t="str">
        <f>IFERROR(VLOOKUP(A1187,PLAN!B:AA,20,0),"")</f>
        <v>M8</v>
      </c>
      <c r="U1187" s="233"/>
      <c r="V1187" s="165"/>
      <c r="W1187" s="234" t="str">
        <f>IFERROR(VLOOKUP(A1187,PLAN!B:AB,21,),"")</f>
        <v>CAG</v>
      </c>
      <c r="X1187" s="164"/>
      <c r="Y1187" s="148" t="s">
        <v>4326</v>
      </c>
      <c r="Z1187" s="338">
        <f>VLOOKUP(Y1187,PLAN!B:AI,19,0)</f>
        <v>46241</v>
      </c>
    </row>
    <row r="1188" spans="1:26" s="163" customFormat="1" ht="30" hidden="1" customHeight="1">
      <c r="A1188" s="177" t="str">
        <f t="shared" si="67"/>
        <v>Aug19-19</v>
      </c>
      <c r="B1188" s="225">
        <f>IFERROR(VLOOKUP(A1188,PLAN!B:AA,5,0),"")</f>
        <v>11117086</v>
      </c>
      <c r="C1188" s="225" t="str">
        <f>IFERROR(VLOOKUP(A1188,PLAN!B:AA,6,0),"")</f>
        <v>2331044-0-A</v>
      </c>
      <c r="D1188" s="225" t="str">
        <f>IFERROR(VLOOKUP(A1188,PLAN!B:AA,7,0),"")</f>
        <v>AHW14R013P CE5</v>
      </c>
      <c r="E1188" s="225" t="str">
        <f>IFERROR(VLOOKUP(A1188,PLAN!B:AA,4,0),"")</f>
        <v>1001935726</v>
      </c>
      <c r="F1188" s="226">
        <f>IFERROR(VLOOKUP(A1188,PLAN!B:AA,9,0),"")</f>
        <v>46253</v>
      </c>
      <c r="G1188" s="225" t="str">
        <f>IFERROR(VLOOKUP(A1188,PLAN!B:AA,10,0),"")</f>
        <v>0103590892</v>
      </c>
      <c r="H1188" s="225" t="str">
        <f>IFERROR(VLOOKUP(A1188,PLAN!B:AA,11,0),"")</f>
        <v>260731A62A</v>
      </c>
      <c r="I1188" s="225">
        <f>IFERROR(VLOOKUP(A1188,PLAN!B:AA,12,0),"")</f>
        <v>90</v>
      </c>
      <c r="J1188" s="225" t="str">
        <f>IFERROR(VLOOKUP(A1188,PLAN!B:AA,15,0),"")</f>
        <v>Oversea</v>
      </c>
      <c r="K1188" s="225">
        <f>IFERROR(VLOOKUP(A1188,PLAN!B:AA,23,0),"")</f>
        <v>0</v>
      </c>
      <c r="L1188" s="227">
        <f>IFERROR(VLOOKUP(A1188,PLAN!B:AA,24,0),"")</f>
        <v>0</v>
      </c>
      <c r="M1188" s="225" t="str">
        <f>IFERROR(VLOOKUP(A1188,PLAN!B:AA,3,0),"")</f>
        <v>2032218-A-CB</v>
      </c>
      <c r="N1188" s="225">
        <f>IFERROR(VLOOKUP(A1188,PLAN!B:AA,2,0),"")</f>
        <v>12114297</v>
      </c>
      <c r="O1188" s="290" t="s">
        <v>4375</v>
      </c>
      <c r="P1188" s="258" t="s">
        <v>4376</v>
      </c>
      <c r="Q1188" s="337">
        <f t="shared" si="69"/>
        <v>90</v>
      </c>
      <c r="R1188" s="231" t="str">
        <f>IFERROR(VLOOKUP(P1188,[6]Sheet1!$F:$I,4,),"")</f>
        <v>N1-24</v>
      </c>
      <c r="S1188" s="232">
        <f>IFERROR(VLOOKUP(A1188,PLAN!B:AA,19,0),"")</f>
        <v>46241</v>
      </c>
      <c r="T1188" s="225" t="str">
        <f>IFERROR(VLOOKUP(A1188,PLAN!B:AA,20,0),"")</f>
        <v>M8</v>
      </c>
      <c r="U1188" s="233"/>
      <c r="V1188" s="165"/>
      <c r="W1188" s="234" t="str">
        <f>IFERROR(VLOOKUP(A1188,PLAN!B:AB,21,),"")</f>
        <v>CAG</v>
      </c>
      <c r="X1188" s="164"/>
      <c r="Y1188" s="148" t="s">
        <v>4327</v>
      </c>
      <c r="Z1188" s="338">
        <f>VLOOKUP(Y1188,PLAN!B:AI,19,0)</f>
        <v>46241</v>
      </c>
    </row>
    <row r="1189" spans="1:26" s="163" customFormat="1" ht="30" hidden="1" customHeight="1">
      <c r="A1189" s="177" t="str">
        <f t="shared" si="67"/>
        <v>Aug19-20</v>
      </c>
      <c r="B1189" s="225">
        <f>IFERROR(VLOOKUP(A1189,PLAN!B:AA,5,0),"")</f>
        <v>11117355</v>
      </c>
      <c r="C1189" s="225" t="str">
        <f>IFERROR(VLOOKUP(A1189,PLAN!B:AA,6,0),"")</f>
        <v>2131727-B-A</v>
      </c>
      <c r="D1189" s="225" t="str">
        <f>IFERROR(VLOOKUP(A1189,PLAN!B:AA,7,0),"")</f>
        <v>AHW14R013P NO CE</v>
      </c>
      <c r="E1189" s="225" t="str">
        <f>IFERROR(VLOOKUP(A1189,PLAN!B:AA,4,0),"")</f>
        <v>1001935727</v>
      </c>
      <c r="F1189" s="226">
        <f>IFERROR(VLOOKUP(A1189,PLAN!B:AA,9,0),"")</f>
        <v>46253</v>
      </c>
      <c r="G1189" s="225" t="str">
        <f>IFERROR(VLOOKUP(A1189,PLAN!B:AA,10,0),"")</f>
        <v>0103590893</v>
      </c>
      <c r="H1189" s="225" t="str">
        <f>IFERROR(VLOOKUP(A1189,PLAN!B:AA,11,0),"")</f>
        <v>260731A63A</v>
      </c>
      <c r="I1189" s="225">
        <f>IFERROR(VLOOKUP(A1189,PLAN!B:AA,12,0),"")</f>
        <v>230</v>
      </c>
      <c r="J1189" s="225" t="str">
        <f>IFERROR(VLOOKUP(A1189,PLAN!B:AA,15,0),"")</f>
        <v>Oversea</v>
      </c>
      <c r="K1189" s="225">
        <f>IFERROR(VLOOKUP(A1189,PLAN!B:AA,23,0),"")</f>
        <v>0</v>
      </c>
      <c r="L1189" s="227">
        <f>IFERROR(VLOOKUP(A1189,PLAN!B:AA,24,0),"")</f>
        <v>0</v>
      </c>
      <c r="M1189" s="225" t="str">
        <f>IFERROR(VLOOKUP(A1189,PLAN!B:AA,3,0),"")</f>
        <v>2032218-A-CB</v>
      </c>
      <c r="N1189" s="225">
        <f>IFERROR(VLOOKUP(A1189,PLAN!B:AA,2,0),"")</f>
        <v>12114297</v>
      </c>
      <c r="O1189" s="290" t="s">
        <v>4375</v>
      </c>
      <c r="P1189" s="258" t="s">
        <v>4376</v>
      </c>
      <c r="Q1189" s="154">
        <v>45</v>
      </c>
      <c r="R1189" s="231" t="str">
        <f>IFERROR(VLOOKUP(P1189,[6]Sheet1!$F:$I,4,),"")</f>
        <v>N1-24</v>
      </c>
      <c r="S1189" s="232">
        <f>IFERROR(VLOOKUP(A1189,PLAN!B:AA,19,0),"")</f>
        <v>46241</v>
      </c>
      <c r="T1189" s="225" t="str">
        <f>IFERROR(VLOOKUP(A1189,PLAN!B:AA,20,0),"")</f>
        <v>M8</v>
      </c>
      <c r="U1189" s="233"/>
      <c r="V1189" s="165"/>
      <c r="W1189" s="234" t="str">
        <f>IFERROR(VLOOKUP(A1189,PLAN!B:AB,21,),"")</f>
        <v>CAG</v>
      </c>
      <c r="X1189" s="164"/>
      <c r="Y1189" s="148" t="s">
        <v>4328</v>
      </c>
      <c r="Z1189" s="338">
        <f>VLOOKUP(Y1189,PLAN!B:AI,19,0)</f>
        <v>46241</v>
      </c>
    </row>
    <row r="1190" spans="1:26" s="163" customFormat="1" ht="30" hidden="1" customHeight="1">
      <c r="A1190" s="177"/>
      <c r="B1190" s="225"/>
      <c r="C1190" s="225"/>
      <c r="D1190" s="225"/>
      <c r="E1190" s="225"/>
      <c r="F1190" s="226"/>
      <c r="G1190" s="225"/>
      <c r="H1190" s="225"/>
      <c r="I1190" s="225"/>
      <c r="J1190" s="225"/>
      <c r="K1190" s="225"/>
      <c r="L1190" s="227"/>
      <c r="M1190" s="225"/>
      <c r="N1190" s="225"/>
      <c r="O1190" s="290" t="s">
        <v>4377</v>
      </c>
      <c r="P1190" s="258" t="s">
        <v>4378</v>
      </c>
      <c r="Q1190" s="154">
        <f>I1189-Q1189</f>
        <v>185</v>
      </c>
      <c r="R1190" s="231" t="str">
        <f>IFERROR(VLOOKUP(P1190,[6]Sheet1!$F:$I,4,),"")</f>
        <v>N2-16</v>
      </c>
      <c r="S1190" s="232"/>
      <c r="T1190" s="225"/>
      <c r="U1190" s="233"/>
      <c r="V1190" s="165"/>
      <c r="W1190" s="234" t="s">
        <v>252</v>
      </c>
      <c r="X1190" s="164"/>
      <c r="Y1190" s="148"/>
      <c r="Z1190" s="338">
        <v>46241</v>
      </c>
    </row>
    <row r="1191" spans="1:26" s="163" customFormat="1" ht="30" hidden="1" customHeight="1">
      <c r="A1191" s="177" t="str">
        <f t="shared" si="67"/>
        <v>Aug19-21</v>
      </c>
      <c r="B1191" s="225">
        <f>IFERROR(VLOOKUP(A1191,PLAN!B:AA,5,0),"")</f>
        <v>11125723</v>
      </c>
      <c r="C1191" s="225" t="str">
        <f>IFERROR(VLOOKUP(A1191,PLAN!B:AA,6,0),"")</f>
        <v>2131695-D-A</v>
      </c>
      <c r="D1191" s="225" t="str">
        <f>IFERROR(VLOOKUP(A1191,PLAN!B:AA,7,0),"")</f>
        <v>AHW14R004S NO CE</v>
      </c>
      <c r="E1191" s="225" t="str">
        <f>IFERROR(VLOOKUP(A1191,PLAN!B:AA,4,0),"")</f>
        <v>1001935728</v>
      </c>
      <c r="F1191" s="226">
        <f>IFERROR(VLOOKUP(A1191,PLAN!B:AA,9,0),"")</f>
        <v>46253</v>
      </c>
      <c r="G1191" s="225" t="str">
        <f>IFERROR(VLOOKUP(A1191,PLAN!B:AA,10,0),"")</f>
        <v>0103590894</v>
      </c>
      <c r="H1191" s="225" t="str">
        <f>IFERROR(VLOOKUP(A1191,PLAN!B:AA,11,0),"")</f>
        <v>260731A64A</v>
      </c>
      <c r="I1191" s="225">
        <f>IFERROR(VLOOKUP(A1191,PLAN!B:AA,12,0),"")</f>
        <v>257</v>
      </c>
      <c r="J1191" s="225" t="str">
        <f>IFERROR(VLOOKUP(A1191,PLAN!B:AA,15,0),"")</f>
        <v>Oversea</v>
      </c>
      <c r="K1191" s="225">
        <f>IFERROR(VLOOKUP(A1191,PLAN!B:AA,23,0),"")</f>
        <v>0</v>
      </c>
      <c r="L1191" s="227">
        <f>IFERROR(VLOOKUP(A1191,PLAN!B:AA,24,0),"")</f>
        <v>0</v>
      </c>
      <c r="M1191" s="225" t="str">
        <f>IFERROR(VLOOKUP(A1191,PLAN!B:AA,3,0),"")</f>
        <v>1932109-A-CB</v>
      </c>
      <c r="N1191" s="225">
        <f>IFERROR(VLOOKUP(A1191,PLAN!B:AA,2,0),"")</f>
        <v>12112526</v>
      </c>
      <c r="O1191" s="290" t="s">
        <v>1747</v>
      </c>
      <c r="P1191" s="257" t="s">
        <v>1748</v>
      </c>
      <c r="Q1191" s="154">
        <v>7</v>
      </c>
      <c r="R1191" s="231" t="str">
        <f>IFERROR(VLOOKUP(P1191,[6]Sheet1!$F:$I,4,),"")</f>
        <v/>
      </c>
      <c r="S1191" s="232">
        <f>IFERROR(VLOOKUP(A1191,PLAN!B:AA,19,0),"")</f>
        <v>46241</v>
      </c>
      <c r="T1191" s="225" t="str">
        <f>IFERROR(VLOOKUP(A1191,PLAN!B:AA,20,0),"")</f>
        <v>M8</v>
      </c>
      <c r="U1191" s="233"/>
      <c r="V1191" s="165"/>
      <c r="W1191" s="234" t="str">
        <f>IFERROR(VLOOKUP(A1191,PLAN!B:AB,21,),"")</f>
        <v>CAG</v>
      </c>
      <c r="X1191" s="164"/>
      <c r="Y1191" s="148" t="s">
        <v>4329</v>
      </c>
      <c r="Z1191" s="338">
        <f>VLOOKUP(Y1191,PLAN!B:AI,19,0)</f>
        <v>46241</v>
      </c>
    </row>
    <row r="1192" spans="1:26" s="163" customFormat="1" ht="30" hidden="1" customHeight="1">
      <c r="A1192" s="177"/>
      <c r="B1192" s="225"/>
      <c r="C1192" s="225"/>
      <c r="D1192" s="225"/>
      <c r="E1192" s="225"/>
      <c r="F1192" s="226"/>
      <c r="G1192" s="225"/>
      <c r="H1192" s="225"/>
      <c r="I1192" s="225"/>
      <c r="J1192" s="225"/>
      <c r="K1192" s="225"/>
      <c r="L1192" s="227"/>
      <c r="M1192" s="225"/>
      <c r="N1192" s="225"/>
      <c r="O1192" s="290" t="s">
        <v>1749</v>
      </c>
      <c r="P1192" s="257" t="s">
        <v>1750</v>
      </c>
      <c r="Q1192" s="154">
        <f>I1191-Q1191</f>
        <v>250</v>
      </c>
      <c r="R1192" s="231" t="str">
        <f>IFERROR(VLOOKUP(P1192,[6]Sheet1!$F:$I,4,),"")</f>
        <v>N1-21</v>
      </c>
      <c r="S1192" s="232"/>
      <c r="T1192" s="225"/>
      <c r="U1192" s="233"/>
      <c r="V1192" s="165"/>
      <c r="W1192" s="234" t="s">
        <v>252</v>
      </c>
      <c r="X1192" s="164"/>
      <c r="Y1192" s="148"/>
      <c r="Z1192" s="338">
        <v>46241</v>
      </c>
    </row>
    <row r="1193" spans="1:26" s="163" customFormat="1" ht="30" hidden="1" customHeight="1">
      <c r="A1193" s="177" t="str">
        <f t="shared" si="67"/>
        <v>Aug19-22</v>
      </c>
      <c r="B1193" s="225">
        <f>IFERROR(VLOOKUP(A1193,PLAN!B:AA,5,0),"")</f>
        <v>11126777</v>
      </c>
      <c r="C1193" s="225" t="str">
        <f>IFERROR(VLOOKUP(A1193,PLAN!B:AA,6,0),"")</f>
        <v>2131639-D-AK</v>
      </c>
      <c r="D1193" s="225" t="str">
        <f>IFERROR(VLOOKUP(A1193,PLAN!B:AA,7,0),"")</f>
        <v>AGH146000 R NOCE</v>
      </c>
      <c r="E1193" s="225" t="str">
        <f>IFERROR(VLOOKUP(A1193,PLAN!B:AA,4,0),"")</f>
        <v>1001935729</v>
      </c>
      <c r="F1193" s="226">
        <f>IFERROR(VLOOKUP(A1193,PLAN!B:AA,9,0),"")</f>
        <v>46253</v>
      </c>
      <c r="G1193" s="225" t="str">
        <f>IFERROR(VLOOKUP(A1193,PLAN!B:AA,10,0),"")</f>
        <v>0103590895</v>
      </c>
      <c r="H1193" s="225" t="str">
        <f>IFERROR(VLOOKUP(A1193,PLAN!B:AA,11,0),"")</f>
        <v>260731A65A</v>
      </c>
      <c r="I1193" s="225">
        <f>IFERROR(VLOOKUP(A1193,PLAN!B:AA,12,0),"")</f>
        <v>170</v>
      </c>
      <c r="J1193" s="225" t="str">
        <f>IFERROR(VLOOKUP(A1193,PLAN!B:AA,15,0),"")</f>
        <v>Oversea</v>
      </c>
      <c r="K1193" s="225">
        <f>IFERROR(VLOOKUP(A1193,PLAN!B:AA,23,0),"")</f>
        <v>0</v>
      </c>
      <c r="L1193" s="227">
        <f>IFERROR(VLOOKUP(A1193,PLAN!B:AA,24,0),"")</f>
        <v>0</v>
      </c>
      <c r="M1193" s="225" t="str">
        <f>IFERROR(VLOOKUP(A1193,PLAN!B:AA,3,0),"")</f>
        <v>1832265-A-CK</v>
      </c>
      <c r="N1193" s="225">
        <f>IFERROR(VLOOKUP(A1193,PLAN!B:AA,2,0),"")</f>
        <v>12111386</v>
      </c>
      <c r="O1193" s="290" t="s">
        <v>2253</v>
      </c>
      <c r="P1193" s="284" t="s">
        <v>2254</v>
      </c>
      <c r="Q1193" s="154">
        <v>18</v>
      </c>
      <c r="R1193" s="231" t="str">
        <f>IFERROR(VLOOKUP(P1193,[6]Sheet1!$F:$I,4,),"")</f>
        <v/>
      </c>
      <c r="S1193" s="232">
        <f>IFERROR(VLOOKUP(A1193,PLAN!B:AA,19,0),"")</f>
        <v>46241</v>
      </c>
      <c r="T1193" s="225" t="str">
        <f>IFERROR(VLOOKUP(A1193,PLAN!B:AA,20,0),"")</f>
        <v>M8</v>
      </c>
      <c r="U1193" s="233"/>
      <c r="V1193" s="165"/>
      <c r="W1193" s="234" t="str">
        <f>IFERROR(VLOOKUP(A1193,PLAN!B:AB,21,),"")</f>
        <v>CAG</v>
      </c>
      <c r="X1193" s="164"/>
      <c r="Y1193" s="148" t="s">
        <v>4330</v>
      </c>
      <c r="Z1193" s="338">
        <f>VLOOKUP(Y1193,PLAN!B:AI,19,0)</f>
        <v>46241</v>
      </c>
    </row>
    <row r="1194" spans="1:26" s="163" customFormat="1" ht="30" hidden="1" customHeight="1">
      <c r="A1194" s="177"/>
      <c r="B1194" s="225"/>
      <c r="C1194" s="225"/>
      <c r="D1194" s="225"/>
      <c r="E1194" s="225"/>
      <c r="F1194" s="226"/>
      <c r="G1194" s="225"/>
      <c r="H1194" s="225"/>
      <c r="I1194" s="225"/>
      <c r="J1194" s="225"/>
      <c r="K1194" s="225"/>
      <c r="L1194" s="227"/>
      <c r="M1194" s="225"/>
      <c r="N1194" s="225"/>
      <c r="O1194" s="290" t="s">
        <v>2255</v>
      </c>
      <c r="P1194" s="284" t="s">
        <v>2256</v>
      </c>
      <c r="Q1194" s="154">
        <v>18</v>
      </c>
      <c r="R1194" s="231"/>
      <c r="S1194" s="232"/>
      <c r="T1194" s="225"/>
      <c r="U1194" s="233"/>
      <c r="V1194" s="165"/>
      <c r="W1194" s="234" t="s">
        <v>252</v>
      </c>
      <c r="X1194" s="164"/>
      <c r="Y1194" s="148"/>
      <c r="Z1194" s="338">
        <v>46241</v>
      </c>
    </row>
    <row r="1195" spans="1:26" s="163" customFormat="1" ht="30" hidden="1" customHeight="1">
      <c r="A1195" s="177"/>
      <c r="B1195" s="225"/>
      <c r="C1195" s="225"/>
      <c r="D1195" s="225"/>
      <c r="E1195" s="225"/>
      <c r="F1195" s="226"/>
      <c r="G1195" s="225"/>
      <c r="H1195" s="225"/>
      <c r="I1195" s="225"/>
      <c r="J1195" s="225"/>
      <c r="K1195" s="225"/>
      <c r="L1195" s="227"/>
      <c r="M1195" s="225"/>
      <c r="N1195" s="225"/>
      <c r="O1195" s="290" t="s">
        <v>2257</v>
      </c>
      <c r="P1195" s="284" t="s">
        <v>2258</v>
      </c>
      <c r="Q1195" s="154">
        <v>18</v>
      </c>
      <c r="R1195" s="231"/>
      <c r="S1195" s="232"/>
      <c r="T1195" s="225"/>
      <c r="U1195" s="233"/>
      <c r="V1195" s="165"/>
      <c r="W1195" s="234" t="s">
        <v>252</v>
      </c>
      <c r="X1195" s="164"/>
      <c r="Y1195" s="148"/>
      <c r="Z1195" s="338">
        <v>46241</v>
      </c>
    </row>
    <row r="1196" spans="1:26" s="163" customFormat="1" ht="30" hidden="1" customHeight="1">
      <c r="A1196" s="177"/>
      <c r="B1196" s="225"/>
      <c r="C1196" s="225"/>
      <c r="D1196" s="225"/>
      <c r="E1196" s="225"/>
      <c r="F1196" s="226"/>
      <c r="G1196" s="225"/>
      <c r="H1196" s="225"/>
      <c r="I1196" s="225"/>
      <c r="J1196" s="225"/>
      <c r="K1196" s="225"/>
      <c r="L1196" s="227"/>
      <c r="M1196" s="225"/>
      <c r="N1196" s="225"/>
      <c r="O1196" s="290" t="s">
        <v>2489</v>
      </c>
      <c r="P1196" s="284" t="s">
        <v>2490</v>
      </c>
      <c r="Q1196" s="154">
        <v>116</v>
      </c>
      <c r="R1196" s="231"/>
      <c r="S1196" s="232"/>
      <c r="T1196" s="225"/>
      <c r="U1196" s="233"/>
      <c r="V1196" s="165"/>
      <c r="W1196" s="234" t="s">
        <v>252</v>
      </c>
      <c r="X1196" s="164"/>
      <c r="Y1196" s="148"/>
      <c r="Z1196" s="338">
        <v>46241</v>
      </c>
    </row>
    <row r="1197" spans="1:26" s="163" customFormat="1" ht="30" hidden="1" customHeight="1">
      <c r="A1197" s="177" t="str">
        <f t="shared" si="67"/>
        <v>Aug19-23</v>
      </c>
      <c r="B1197" s="225">
        <f>IFERROR(VLOOKUP(A1197,PLAN!B:AA,5,0),"")</f>
        <v>11131246</v>
      </c>
      <c r="C1197" s="225" t="str">
        <f>IFERROR(VLOOKUP(A1197,PLAN!B:AA,6,0),"")</f>
        <v>2331231-A-A</v>
      </c>
      <c r="D1197" s="225" t="str">
        <f>IFERROR(VLOOKUP(A1197,PLAN!B:AA,7,0),"")</f>
        <v>WAMS-180-1645 NOCE</v>
      </c>
      <c r="E1197" s="225" t="str">
        <f>IFERROR(VLOOKUP(A1197,PLAN!B:AA,4,0),"")</f>
        <v>1001935730</v>
      </c>
      <c r="F1197" s="226">
        <f>IFERROR(VLOOKUP(A1197,PLAN!B:AA,9,0),"")</f>
        <v>46253</v>
      </c>
      <c r="G1197" s="225" t="str">
        <f>IFERROR(VLOOKUP(A1197,PLAN!B:AA,10,0),"")</f>
        <v>0103590897</v>
      </c>
      <c r="H1197" s="225" t="str">
        <f>IFERROR(VLOOKUP(A1197,PLAN!B:AA,11,0),"")</f>
        <v>260731A66A</v>
      </c>
      <c r="I1197" s="225">
        <f>IFERROR(VLOOKUP(A1197,PLAN!B:AA,12,0),"")</f>
        <v>125</v>
      </c>
      <c r="J1197" s="225" t="str">
        <f>IFERROR(VLOOKUP(A1197,PLAN!B:AA,15,0),"")</f>
        <v>Oversea</v>
      </c>
      <c r="K1197" s="225">
        <f>IFERROR(VLOOKUP(A1197,PLAN!B:AA,23,0),"")</f>
        <v>0</v>
      </c>
      <c r="L1197" s="227">
        <f>IFERROR(VLOOKUP(A1197,PLAN!B:AA,24,0),"")</f>
        <v>0</v>
      </c>
      <c r="M1197" s="225" t="str">
        <f>IFERROR(VLOOKUP(A1197,PLAN!B:AA,3,0),"")</f>
        <v>1832353-A-C</v>
      </c>
      <c r="N1197" s="225">
        <f>IFERROR(VLOOKUP(A1197,PLAN!B:AA,2,0),"")</f>
        <v>12111079</v>
      </c>
      <c r="O1197" s="290" t="s">
        <v>3592</v>
      </c>
      <c r="P1197" s="337" t="s">
        <v>3593</v>
      </c>
      <c r="Q1197" s="154">
        <v>41</v>
      </c>
      <c r="R1197" s="231" t="str">
        <f>IFERROR(VLOOKUP(P1197,[6]Sheet1!$F:$I,4,),"")</f>
        <v/>
      </c>
      <c r="S1197" s="232">
        <f>IFERROR(VLOOKUP(A1197,PLAN!B:AA,19,0),"")</f>
        <v>46241</v>
      </c>
      <c r="T1197" s="225" t="str">
        <f>IFERROR(VLOOKUP(A1197,PLAN!B:AA,20,0),"")</f>
        <v>M8</v>
      </c>
      <c r="U1197" s="233"/>
      <c r="V1197" s="165"/>
      <c r="W1197" s="234" t="str">
        <f>IFERROR(VLOOKUP(A1197,PLAN!B:AB,21,),"")</f>
        <v>CAG</v>
      </c>
      <c r="X1197" s="164"/>
      <c r="Y1197" s="148" t="s">
        <v>4331</v>
      </c>
      <c r="Z1197" s="338">
        <f>VLOOKUP(Y1197,PLAN!B:AI,19,0)</f>
        <v>46241</v>
      </c>
    </row>
    <row r="1198" spans="1:26" s="163" customFormat="1" ht="30" hidden="1" customHeight="1">
      <c r="A1198" s="177"/>
      <c r="B1198" s="225"/>
      <c r="C1198" s="225"/>
      <c r="D1198" s="225"/>
      <c r="E1198" s="225"/>
      <c r="F1198" s="226"/>
      <c r="G1198" s="225"/>
      <c r="H1198" s="225"/>
      <c r="I1198" s="225"/>
      <c r="J1198" s="225"/>
      <c r="K1198" s="225"/>
      <c r="L1198" s="227"/>
      <c r="M1198" s="225"/>
      <c r="N1198" s="225"/>
      <c r="O1198" s="290" t="s">
        <v>4379</v>
      </c>
      <c r="P1198" s="258" t="s">
        <v>4380</v>
      </c>
      <c r="Q1198" s="154">
        <f>I1197-Q1197</f>
        <v>84</v>
      </c>
      <c r="R1198" s="231"/>
      <c r="S1198" s="232"/>
      <c r="T1198" s="225"/>
      <c r="U1198" s="233"/>
      <c r="V1198" s="165"/>
      <c r="W1198" s="234" t="s">
        <v>252</v>
      </c>
      <c r="X1198" s="164"/>
      <c r="Y1198" s="148"/>
      <c r="Z1198" s="338">
        <v>46241</v>
      </c>
    </row>
    <row r="1199" spans="1:26" s="163" customFormat="1" ht="30" hidden="1" customHeight="1">
      <c r="A1199" s="177" t="str">
        <f t="shared" si="67"/>
        <v>Aug19-24</v>
      </c>
      <c r="B1199" s="225">
        <f>IFERROR(VLOOKUP(A1199,PLAN!B:AA,5,0),"")</f>
        <v>11125051</v>
      </c>
      <c r="C1199" s="225" t="str">
        <f>IFERROR(VLOOKUP(A1199,PLAN!B:AA,6,0),"")</f>
        <v>1831268-C-AK</v>
      </c>
      <c r="D1199" s="225" t="str">
        <f>IFERROR(VLOOKUP(A1199,PLAN!B:AA,7,0),"")</f>
        <v>AIN-CKI-300R JP</v>
      </c>
      <c r="E1199" s="225" t="str">
        <f>IFERROR(VLOOKUP(A1199,PLAN!B:AA,4,0),"")</f>
        <v>1001935731</v>
      </c>
      <c r="F1199" s="226">
        <f>IFERROR(VLOOKUP(A1199,PLAN!B:AA,9,0),"")</f>
        <v>46253</v>
      </c>
      <c r="G1199" s="225" t="str">
        <f>IFERROR(VLOOKUP(A1199,PLAN!B:AA,10,0),"")</f>
        <v>0103590898</v>
      </c>
      <c r="H1199" s="225" t="str">
        <f>IFERROR(VLOOKUP(A1199,PLAN!B:AA,11,0),"")</f>
        <v>260731A67A</v>
      </c>
      <c r="I1199" s="225">
        <f>IFERROR(VLOOKUP(A1199,PLAN!B:AA,12,0),"")</f>
        <v>30</v>
      </c>
      <c r="J1199" s="225" t="str">
        <f>IFERROR(VLOOKUP(A1199,PLAN!B:AA,15,0),"")</f>
        <v>Japan</v>
      </c>
      <c r="K1199" s="225">
        <f>IFERROR(VLOOKUP(A1199,PLAN!B:AA,23,0),"")</f>
        <v>0</v>
      </c>
      <c r="L1199" s="227">
        <f>IFERROR(VLOOKUP(A1199,PLAN!B:AA,24,0),"")</f>
        <v>0</v>
      </c>
      <c r="M1199" s="225" t="str">
        <f>IFERROR(VLOOKUP(A1199,PLAN!B:AA,3,0),"")</f>
        <v>1832340-A-CK</v>
      </c>
      <c r="N1199" s="225">
        <f>IFERROR(VLOOKUP(A1199,PLAN!B:AA,2,0),"")</f>
        <v>12114365</v>
      </c>
      <c r="O1199" s="290" t="s">
        <v>752</v>
      </c>
      <c r="P1199" s="337" t="s">
        <v>753</v>
      </c>
      <c r="Q1199" s="154">
        <v>11</v>
      </c>
      <c r="R1199" s="231" t="str">
        <f>IFERROR(VLOOKUP(P1199,[6]Sheet1!$F:$I,4,),"")</f>
        <v/>
      </c>
      <c r="S1199" s="232">
        <f>IFERROR(VLOOKUP(A1199,PLAN!B:AA,19,0),"")</f>
        <v>46241</v>
      </c>
      <c r="T1199" s="225" t="str">
        <f>IFERROR(VLOOKUP(A1199,PLAN!B:AA,20,0),"")</f>
        <v>M8</v>
      </c>
      <c r="U1199" s="233"/>
      <c r="V1199" s="165"/>
      <c r="W1199" s="234" t="str">
        <f>IFERROR(VLOOKUP(A1199,PLAN!B:AB,21,),"")</f>
        <v>CAG</v>
      </c>
      <c r="X1199" s="164"/>
      <c r="Y1199" s="148" t="s">
        <v>4332</v>
      </c>
      <c r="Z1199" s="338">
        <f>VLOOKUP(Y1199,PLAN!B:AI,19,0)</f>
        <v>46241</v>
      </c>
    </row>
    <row r="1200" spans="1:26" s="163" customFormat="1" ht="30" hidden="1" customHeight="1">
      <c r="A1200" s="177">
        <f t="shared" si="67"/>
        <v>0</v>
      </c>
      <c r="B1200" s="225" t="str">
        <f>IFERROR(VLOOKUP(A1200,PLAN!B:AA,5,0),"")</f>
        <v/>
      </c>
      <c r="C1200" s="225" t="str">
        <f>IFERROR(VLOOKUP(A1200,PLAN!B:AA,6,0),"")</f>
        <v/>
      </c>
      <c r="D1200" s="225" t="str">
        <f>IFERROR(VLOOKUP(A1200,PLAN!B:AA,7,0),"")</f>
        <v/>
      </c>
      <c r="E1200" s="225" t="str">
        <f>IFERROR(VLOOKUP(A1200,PLAN!B:AA,4,0),"")</f>
        <v/>
      </c>
      <c r="F1200" s="226" t="str">
        <f>IFERROR(VLOOKUP(A1200,PLAN!B:AA,9,0),"")</f>
        <v/>
      </c>
      <c r="G1200" s="225" t="str">
        <f>IFERROR(VLOOKUP(A1200,PLAN!B:AA,10,0),"")</f>
        <v/>
      </c>
      <c r="H1200" s="225" t="str">
        <f>IFERROR(VLOOKUP(A1200,PLAN!B:AA,11,0),"")</f>
        <v/>
      </c>
      <c r="I1200" s="225" t="str">
        <f>IFERROR(VLOOKUP(A1200,PLAN!B:AA,12,0),"")</f>
        <v/>
      </c>
      <c r="J1200" s="225" t="str">
        <f>IFERROR(VLOOKUP(A1200,PLAN!B:AA,15,0),"")</f>
        <v/>
      </c>
      <c r="K1200" s="225" t="str">
        <f>IFERROR(VLOOKUP(A1200,PLAN!B:AA,23,0),"")</f>
        <v/>
      </c>
      <c r="L1200" s="227" t="str">
        <f>IFERROR(VLOOKUP(A1200,PLAN!B:AA,24,0),"")</f>
        <v/>
      </c>
      <c r="M1200" s="225" t="str">
        <f>IFERROR(VLOOKUP(A1200,PLAN!B:AA,3,0),"")</f>
        <v/>
      </c>
      <c r="N1200" s="225" t="str">
        <f>IFERROR(VLOOKUP(A1200,PLAN!B:AA,2,0),"")</f>
        <v/>
      </c>
      <c r="O1200" s="290" t="s">
        <v>4381</v>
      </c>
      <c r="P1200" s="258" t="s">
        <v>4382</v>
      </c>
      <c r="Q1200" s="154">
        <f>I1199-Q1199</f>
        <v>19</v>
      </c>
      <c r="R1200" s="231" t="str">
        <f>IFERROR(VLOOKUP(P1200,[6]Sheet1!$F:$I,4,),"")</f>
        <v>N1-03</v>
      </c>
      <c r="S1200" s="232" t="str">
        <f>IFERROR(VLOOKUP(A1200,PLAN!B:AA,19,0),"")</f>
        <v/>
      </c>
      <c r="T1200" s="225" t="str">
        <f>IFERROR(VLOOKUP(A1200,PLAN!B:AA,20,0),"")</f>
        <v/>
      </c>
      <c r="U1200" s="233"/>
      <c r="V1200" s="165"/>
      <c r="W1200" s="234" t="s">
        <v>252</v>
      </c>
      <c r="X1200" s="164"/>
      <c r="Y1200" s="148"/>
      <c r="Z1200" s="338">
        <v>46241</v>
      </c>
    </row>
    <row r="1201" spans="1:26" s="163" customFormat="1" ht="30" hidden="1" customHeight="1">
      <c r="A1201" s="177" t="str">
        <f t="shared" si="67"/>
        <v>Aug19-25</v>
      </c>
      <c r="B1201" s="225">
        <f>IFERROR(VLOOKUP(A1201,PLAN!B:AA,5,0),"")</f>
        <v>11134335</v>
      </c>
      <c r="C1201" s="225" t="str">
        <f>IFERROR(VLOOKUP(A1201,PLAN!B:AA,6,0),"")</f>
        <v>2331161-A-A</v>
      </c>
      <c r="D1201" s="225" t="str">
        <f>IFERROR(VLOOKUP(A1201,PLAN!B:AA,7,0),"")</f>
        <v>WAIN-CKI-008-200 CE3</v>
      </c>
      <c r="E1201" s="225" t="str">
        <f>IFERROR(VLOOKUP(A1201,PLAN!B:AA,4,0),"")</f>
        <v>1001935732</v>
      </c>
      <c r="F1201" s="226">
        <f>IFERROR(VLOOKUP(A1201,PLAN!B:AA,9,0),"")</f>
        <v>46253</v>
      </c>
      <c r="G1201" s="225" t="str">
        <f>IFERROR(VLOOKUP(A1201,PLAN!B:AA,10,0),"")</f>
        <v>0103590899</v>
      </c>
      <c r="H1201" s="225" t="str">
        <f>IFERROR(VLOOKUP(A1201,PLAN!B:AA,11,0),"")</f>
        <v>260731A68A</v>
      </c>
      <c r="I1201" s="225">
        <f>IFERROR(VLOOKUP(A1201,PLAN!B:AA,12,0),"")</f>
        <v>25</v>
      </c>
      <c r="J1201" s="225" t="str">
        <f>IFERROR(VLOOKUP(A1201,PLAN!B:AA,15,0),"")</f>
        <v>Oversea</v>
      </c>
      <c r="K1201" s="225">
        <f>IFERROR(VLOOKUP(A1201,PLAN!B:AA,23,0),"")</f>
        <v>0</v>
      </c>
      <c r="L1201" s="227">
        <f>IFERROR(VLOOKUP(A1201,PLAN!B:AA,24,0),"")</f>
        <v>0</v>
      </c>
      <c r="M1201" s="225" t="str">
        <f>IFERROR(VLOOKUP(A1201,PLAN!B:AA,3,0),"")</f>
        <v>1832345-A-C</v>
      </c>
      <c r="N1201" s="225">
        <f>IFERROR(VLOOKUP(A1201,PLAN!B:AA,2,0),"")</f>
        <v>12114370</v>
      </c>
      <c r="O1201" s="290" t="s">
        <v>3843</v>
      </c>
      <c r="P1201" s="337" t="s">
        <v>3844</v>
      </c>
      <c r="Q1201" s="337">
        <f t="shared" si="69"/>
        <v>25</v>
      </c>
      <c r="R1201" s="231" t="str">
        <f>IFERROR(VLOOKUP(P1201,[6]Sheet1!$F:$I,4,),"")</f>
        <v/>
      </c>
      <c r="S1201" s="232">
        <f>IFERROR(VLOOKUP(A1201,PLAN!B:AA,19,0),"")</f>
        <v>46241</v>
      </c>
      <c r="T1201" s="225" t="str">
        <f>IFERROR(VLOOKUP(A1201,PLAN!B:AA,20,0),"")</f>
        <v>M8</v>
      </c>
      <c r="U1201" s="233"/>
      <c r="V1201" s="165"/>
      <c r="W1201" s="234" t="str">
        <f>IFERROR(VLOOKUP(A1201,PLAN!B:AB,21,),"")</f>
        <v>CAG</v>
      </c>
      <c r="X1201" s="164"/>
      <c r="Y1201" s="148" t="s">
        <v>4333</v>
      </c>
      <c r="Z1201" s="338">
        <f>VLOOKUP(Y1201,PLAN!B:AI,19,0)</f>
        <v>46241</v>
      </c>
    </row>
    <row r="1202" spans="1:26" s="163" customFormat="1" ht="30" hidden="1" customHeight="1">
      <c r="A1202" s="177" t="str">
        <f t="shared" si="67"/>
        <v>Aug19-26</v>
      </c>
      <c r="B1202" s="225">
        <f>IFERROR(VLOOKUP(A1202,PLAN!B:AA,5,0),"")</f>
        <v>11134340</v>
      </c>
      <c r="C1202" s="225" t="str">
        <f>IFERROR(VLOOKUP(A1202,PLAN!B:AA,6,0),"")</f>
        <v>2331156-A-A</v>
      </c>
      <c r="D1202" s="225" t="str">
        <f>IFERROR(VLOOKUP(A1202,PLAN!B:AA,7,0),"")</f>
        <v>AIN-CKI-200-B-SFT CE2</v>
      </c>
      <c r="E1202" s="225" t="str">
        <f>IFERROR(VLOOKUP(A1202,PLAN!B:AA,4,0),"")</f>
        <v>1001935733</v>
      </c>
      <c r="F1202" s="226">
        <f>IFERROR(VLOOKUP(A1202,PLAN!B:AA,9,0),"")</f>
        <v>46253</v>
      </c>
      <c r="G1202" s="225" t="str">
        <f>IFERROR(VLOOKUP(A1202,PLAN!B:AA,10,0),"")</f>
        <v>0103590900</v>
      </c>
      <c r="H1202" s="225" t="str">
        <f>IFERROR(VLOOKUP(A1202,PLAN!B:AA,11,0),"")</f>
        <v>260731A69A</v>
      </c>
      <c r="I1202" s="225">
        <f>IFERROR(VLOOKUP(A1202,PLAN!B:AA,12,0),"")</f>
        <v>25</v>
      </c>
      <c r="J1202" s="225" t="str">
        <f>IFERROR(VLOOKUP(A1202,PLAN!B:AA,15,0),"")</f>
        <v>Oversea</v>
      </c>
      <c r="K1202" s="225">
        <f>IFERROR(VLOOKUP(A1202,PLAN!B:AA,23,0),"")</f>
        <v>0</v>
      </c>
      <c r="L1202" s="227">
        <f>IFERROR(VLOOKUP(A1202,PLAN!B:AA,24,0),"")</f>
        <v>0</v>
      </c>
      <c r="M1202" s="225" t="str">
        <f>IFERROR(VLOOKUP(A1202,PLAN!B:AA,3,0),"")</f>
        <v>1832350-A-C</v>
      </c>
      <c r="N1202" s="225">
        <f>IFERROR(VLOOKUP(A1202,PLAN!B:AA,2,0),"")</f>
        <v>12114377</v>
      </c>
      <c r="O1202" s="290" t="s">
        <v>3598</v>
      </c>
      <c r="P1202" s="257" t="s">
        <v>3599</v>
      </c>
      <c r="Q1202" s="337">
        <f t="shared" si="69"/>
        <v>25</v>
      </c>
      <c r="R1202" s="231" t="str">
        <f>IFERROR(VLOOKUP(P1202,[6]Sheet1!$F:$I,4,),"")</f>
        <v>N3-10</v>
      </c>
      <c r="S1202" s="232">
        <f>IFERROR(VLOOKUP(A1202,PLAN!B:AA,19,0),"")</f>
        <v>46241</v>
      </c>
      <c r="T1202" s="225" t="str">
        <f>IFERROR(VLOOKUP(A1202,PLAN!B:AA,20,0),"")</f>
        <v>M8</v>
      </c>
      <c r="U1202" s="233"/>
      <c r="V1202" s="165"/>
      <c r="W1202" s="234" t="str">
        <f>IFERROR(VLOOKUP(A1202,PLAN!B:AB,21,),"")</f>
        <v>CAG</v>
      </c>
      <c r="X1202" s="164"/>
      <c r="Y1202" s="148" t="s">
        <v>4334</v>
      </c>
      <c r="Z1202" s="338">
        <f>VLOOKUP(Y1202,PLAN!B:AI,19,0)</f>
        <v>46241</v>
      </c>
    </row>
    <row r="1203" spans="1:26" s="163" customFormat="1" ht="30" hidden="1" customHeight="1">
      <c r="A1203" s="177" t="str">
        <f t="shared" si="67"/>
        <v>Aug19-27</v>
      </c>
      <c r="B1203" s="225">
        <f>IFERROR(VLOOKUP(A1203,PLAN!B:AA,5,0),"")</f>
        <v>11134341</v>
      </c>
      <c r="C1203" s="225" t="str">
        <f>IFERROR(VLOOKUP(A1203,PLAN!B:AA,6,0),"")</f>
        <v>2331155-A-A</v>
      </c>
      <c r="D1203" s="225" t="str">
        <f>IFERROR(VLOOKUP(A1203,PLAN!B:AA,7,0),"")</f>
        <v>AIN-CKI-18-200-SFT CE2</v>
      </c>
      <c r="E1203" s="225" t="str">
        <f>IFERROR(VLOOKUP(A1203,PLAN!B:AA,4,0),"")</f>
        <v>1001935734</v>
      </c>
      <c r="F1203" s="226">
        <f>IFERROR(VLOOKUP(A1203,PLAN!B:AA,9,0),"")</f>
        <v>46253</v>
      </c>
      <c r="G1203" s="225" t="str">
        <f>IFERROR(VLOOKUP(A1203,PLAN!B:AA,10,0),"")</f>
        <v>0103590901</v>
      </c>
      <c r="H1203" s="225" t="str">
        <f>IFERROR(VLOOKUP(A1203,PLAN!B:AA,11,0),"")</f>
        <v>260731A70A</v>
      </c>
      <c r="I1203" s="225">
        <f>IFERROR(VLOOKUP(A1203,PLAN!B:AA,12,0),"")</f>
        <v>25</v>
      </c>
      <c r="J1203" s="225" t="str">
        <f>IFERROR(VLOOKUP(A1203,PLAN!B:AA,15,0),"")</f>
        <v>Oversea</v>
      </c>
      <c r="K1203" s="225">
        <f>IFERROR(VLOOKUP(A1203,PLAN!B:AA,23,0),"")</f>
        <v>0</v>
      </c>
      <c r="L1203" s="227">
        <f>IFERROR(VLOOKUP(A1203,PLAN!B:AA,24,0),"")</f>
        <v>0</v>
      </c>
      <c r="M1203" s="225" t="str">
        <f>IFERROR(VLOOKUP(A1203,PLAN!B:AA,3,0),"")</f>
        <v>1832376-A-C</v>
      </c>
      <c r="N1203" s="225">
        <f>IFERROR(VLOOKUP(A1203,PLAN!B:AA,2,0),"")</f>
        <v>12114379</v>
      </c>
      <c r="O1203" s="290" t="s">
        <v>3594</v>
      </c>
      <c r="P1203" s="337" t="s">
        <v>3595</v>
      </c>
      <c r="Q1203" s="337">
        <f t="shared" si="69"/>
        <v>25</v>
      </c>
      <c r="R1203" s="231" t="str">
        <f>IFERROR(VLOOKUP(P1203,[6]Sheet1!$F:$I,4,),"")</f>
        <v>C5</v>
      </c>
      <c r="S1203" s="232">
        <f>IFERROR(VLOOKUP(A1203,PLAN!B:AA,19,0),"")</f>
        <v>46241</v>
      </c>
      <c r="T1203" s="225" t="str">
        <f>IFERROR(VLOOKUP(A1203,PLAN!B:AA,20,0),"")</f>
        <v>M8</v>
      </c>
      <c r="U1203" s="233"/>
      <c r="V1203" s="165"/>
      <c r="W1203" s="234" t="str">
        <f>IFERROR(VLOOKUP(A1203,PLAN!B:AB,21,),"")</f>
        <v>CAG</v>
      </c>
      <c r="X1203" s="164"/>
      <c r="Y1203" s="148" t="s">
        <v>4335</v>
      </c>
      <c r="Z1203" s="338">
        <f>VLOOKUP(Y1203,PLAN!B:AI,19,0)</f>
        <v>46241</v>
      </c>
    </row>
    <row r="1204" spans="1:26" s="163" customFormat="1" ht="30" hidden="1" customHeight="1">
      <c r="A1204" s="177" t="str">
        <f t="shared" si="67"/>
        <v>Aug19-28</v>
      </c>
      <c r="B1204" s="225">
        <f>IFERROR(VLOOKUP(A1204,PLAN!B:AA,5,0),"")</f>
        <v>11134339</v>
      </c>
      <c r="C1204" s="225" t="str">
        <f>IFERROR(VLOOKUP(A1204,PLAN!B:AA,6,0),"")</f>
        <v>2331167-A-A</v>
      </c>
      <c r="D1204" s="225" t="str">
        <f>IFERROR(VLOOKUP(A1204,PLAN!B:AA,7,0),"")</f>
        <v>AIN-CKX-10-200-R CE2</v>
      </c>
      <c r="E1204" s="225" t="str">
        <f>IFERROR(VLOOKUP(A1204,PLAN!B:AA,4,0),"")</f>
        <v>1001935735</v>
      </c>
      <c r="F1204" s="226">
        <f>IFERROR(VLOOKUP(A1204,PLAN!B:AA,9,0),"")</f>
        <v>46253</v>
      </c>
      <c r="G1204" s="225" t="str">
        <f>IFERROR(VLOOKUP(A1204,PLAN!B:AA,10,0),"")</f>
        <v>0103590902</v>
      </c>
      <c r="H1204" s="225" t="str">
        <f>IFERROR(VLOOKUP(A1204,PLAN!B:AA,11,0),"")</f>
        <v>260731A71A</v>
      </c>
      <c r="I1204" s="225">
        <f>IFERROR(VLOOKUP(A1204,PLAN!B:AA,12,0),"")</f>
        <v>15</v>
      </c>
      <c r="J1204" s="225" t="str">
        <f>IFERROR(VLOOKUP(A1204,PLAN!B:AA,15,0),"")</f>
        <v>Oversea</v>
      </c>
      <c r="K1204" s="225">
        <f>IFERROR(VLOOKUP(A1204,PLAN!B:AA,23,0),"")</f>
        <v>0</v>
      </c>
      <c r="L1204" s="227">
        <f>IFERROR(VLOOKUP(A1204,PLAN!B:AA,24,0),"")</f>
        <v>0</v>
      </c>
      <c r="M1204" s="225" t="str">
        <f>IFERROR(VLOOKUP(A1204,PLAN!B:AA,3,0),"")</f>
        <v>1932434-A-C</v>
      </c>
      <c r="N1204" s="225">
        <f>IFERROR(VLOOKUP(A1204,PLAN!B:AA,2,0),"")</f>
        <v>12114380</v>
      </c>
      <c r="O1204" s="290" t="s">
        <v>2453</v>
      </c>
      <c r="P1204" s="337" t="s">
        <v>2454</v>
      </c>
      <c r="Q1204" s="337">
        <f t="shared" si="69"/>
        <v>15</v>
      </c>
      <c r="R1204" s="231" t="str">
        <f>IFERROR(VLOOKUP(P1204,[6]Sheet1!$F:$I,4,),"")</f>
        <v/>
      </c>
      <c r="S1204" s="232">
        <f>IFERROR(VLOOKUP(A1204,PLAN!B:AA,19,0),"")</f>
        <v>46241</v>
      </c>
      <c r="T1204" s="225" t="str">
        <f>IFERROR(VLOOKUP(A1204,PLAN!B:AA,20,0),"")</f>
        <v>M8</v>
      </c>
      <c r="U1204" s="233"/>
      <c r="V1204" s="165"/>
      <c r="W1204" s="234" t="str">
        <f>IFERROR(VLOOKUP(A1204,PLAN!B:AB,21,),"")</f>
        <v>CAG</v>
      </c>
      <c r="X1204" s="164"/>
      <c r="Y1204" s="148" t="s">
        <v>4336</v>
      </c>
      <c r="Z1204" s="338">
        <f>VLOOKUP(Y1204,PLAN!B:AI,19,0)</f>
        <v>46241</v>
      </c>
    </row>
    <row r="1205" spans="1:26" s="163" customFormat="1" ht="27" hidden="1" customHeight="1">
      <c r="A1205" s="177" t="str">
        <f t="shared" si="67"/>
        <v>Aug20-09</v>
      </c>
      <c r="B1205" s="225">
        <f>IFERROR(VLOOKUP(A1205,PLAN!B:AA,5,0),"")</f>
        <v>11134342</v>
      </c>
      <c r="C1205" s="225" t="str">
        <f>IFERROR(VLOOKUP(A1205,PLAN!B:AA,6,0),"")</f>
        <v>1036068-S-AK-P</v>
      </c>
      <c r="D1205" s="225" t="str">
        <f>IFERROR(VLOOKUP(A1205,PLAN!B:AA,7,0),"")</f>
        <v>AHW14R001S CN</v>
      </c>
      <c r="E1205" s="225" t="str">
        <f>IFERROR(VLOOKUP(A1205,PLAN!B:AA,4,0),"")</f>
        <v>1001937243</v>
      </c>
      <c r="F1205" s="226">
        <f>IFERROR(VLOOKUP(A1205,PLAN!B:AA,9,0),"")</f>
        <v>46254</v>
      </c>
      <c r="G1205" s="225" t="str">
        <f>IFERROR(VLOOKUP(A1205,PLAN!B:AA,10,0),"")</f>
        <v>0103593418</v>
      </c>
      <c r="H1205" s="225" t="str">
        <f>IFERROR(VLOOKUP(A1205,PLAN!B:AA,11,0),"")</f>
        <v>260804A01A</v>
      </c>
      <c r="I1205" s="225">
        <f>IFERROR(VLOOKUP(A1205,PLAN!B:AA,12,0),"")</f>
        <v>3586</v>
      </c>
      <c r="J1205" s="225" t="str">
        <f>IFERROR(VLOOKUP(A1205,PLAN!B:AA,15,0),"")</f>
        <v>China</v>
      </c>
      <c r="K1205" s="225">
        <f>IFERROR(VLOOKUP(A1205,PLAN!B:AA,23,0),"")</f>
        <v>0</v>
      </c>
      <c r="L1205" s="227">
        <f>IFERROR(VLOOKUP(A1205,PLAN!B:AA,24,0),"")</f>
        <v>0</v>
      </c>
      <c r="M1205" s="225" t="str">
        <f>IFERROR(VLOOKUP(A1205,PLAN!B:AA,3,0),"")</f>
        <v>2332192-0-C-PH</v>
      </c>
      <c r="N1205" s="225">
        <f>IFERROR(VLOOKUP(A1205,PLAN!B:AA,2,0),"")</f>
        <v>12134058</v>
      </c>
      <c r="O1205" s="290" t="s">
        <v>4016</v>
      </c>
      <c r="P1205" s="258" t="s">
        <v>4017</v>
      </c>
      <c r="Q1205" s="154">
        <v>301</v>
      </c>
      <c r="R1205" s="231" t="str">
        <f>IFERROR(VLOOKUP(P1205,[6]Sheet1!$F:$I,4,),"")</f>
        <v/>
      </c>
      <c r="S1205" s="232">
        <f>IFERROR(VLOOKUP(A1205,PLAN!B:AA,19,0),"")</f>
        <v>46242</v>
      </c>
      <c r="T1205" s="225" t="str">
        <f>IFERROR(VLOOKUP(A1205,PLAN!B:AA,20,0),"")</f>
        <v>M1</v>
      </c>
      <c r="U1205" s="233"/>
      <c r="V1205" s="165"/>
      <c r="W1205" s="234" t="str">
        <f>IFERROR(VLOOKUP(A1205,PLAN!B:AB,21,),"")</f>
        <v>F3</v>
      </c>
      <c r="X1205" s="164"/>
      <c r="Y1205" s="148" t="s">
        <v>4562</v>
      </c>
      <c r="Z1205" s="338">
        <f>VLOOKUP(Y1205,PLAN!B:AI,19,0)</f>
        <v>46242</v>
      </c>
    </row>
    <row r="1206" spans="1:26" s="163" customFormat="1" ht="27" hidden="1" customHeight="1">
      <c r="A1206" s="177"/>
      <c r="B1206" s="225"/>
      <c r="C1206" s="225"/>
      <c r="D1206" s="225"/>
      <c r="E1206" s="225"/>
      <c r="F1206" s="226"/>
      <c r="G1206" s="225"/>
      <c r="H1206" s="225"/>
      <c r="I1206" s="225"/>
      <c r="J1206" s="225"/>
      <c r="K1206" s="225"/>
      <c r="L1206" s="227"/>
      <c r="M1206" s="225"/>
      <c r="N1206" s="225"/>
      <c r="O1206" s="290" t="s">
        <v>4020</v>
      </c>
      <c r="P1206" s="337" t="s">
        <v>4021</v>
      </c>
      <c r="Q1206" s="154">
        <v>151</v>
      </c>
      <c r="R1206" s="231"/>
      <c r="S1206" s="232"/>
      <c r="T1206" s="225"/>
      <c r="U1206" s="233"/>
      <c r="V1206" s="165"/>
      <c r="W1206" s="234" t="s">
        <v>40</v>
      </c>
      <c r="X1206" s="164"/>
      <c r="Y1206" s="148"/>
      <c r="Z1206" s="338">
        <v>46242</v>
      </c>
    </row>
    <row r="1207" spans="1:26" s="163" customFormat="1" ht="27" hidden="1" customHeight="1">
      <c r="A1207" s="177"/>
      <c r="B1207" s="225"/>
      <c r="C1207" s="225"/>
      <c r="D1207" s="225"/>
      <c r="E1207" s="225"/>
      <c r="F1207" s="226"/>
      <c r="G1207" s="225"/>
      <c r="H1207" s="225"/>
      <c r="I1207" s="225"/>
      <c r="J1207" s="225"/>
      <c r="K1207" s="225"/>
      <c r="L1207" s="227"/>
      <c r="M1207" s="225"/>
      <c r="N1207" s="225"/>
      <c r="O1207" s="290" t="s">
        <v>4050</v>
      </c>
      <c r="P1207" s="258" t="s">
        <v>4051</v>
      </c>
      <c r="Q1207" s="154">
        <v>18</v>
      </c>
      <c r="R1207" s="231"/>
      <c r="S1207" s="232"/>
      <c r="T1207" s="225"/>
      <c r="U1207" s="233"/>
      <c r="V1207" s="165"/>
      <c r="W1207" s="234" t="s">
        <v>40</v>
      </c>
      <c r="X1207" s="164"/>
      <c r="Y1207" s="148"/>
      <c r="Z1207" s="338">
        <v>46242</v>
      </c>
    </row>
    <row r="1208" spans="1:26" s="163" customFormat="1" ht="27" hidden="1" customHeight="1">
      <c r="A1208" s="177"/>
      <c r="B1208" s="225"/>
      <c r="C1208" s="225"/>
      <c r="D1208" s="225"/>
      <c r="E1208" s="225"/>
      <c r="F1208" s="226"/>
      <c r="G1208" s="225"/>
      <c r="H1208" s="225"/>
      <c r="I1208" s="225"/>
      <c r="J1208" s="225"/>
      <c r="K1208" s="225"/>
      <c r="L1208" s="227"/>
      <c r="M1208" s="225"/>
      <c r="N1208" s="225"/>
      <c r="O1208" s="290" t="s">
        <v>4052</v>
      </c>
      <c r="P1208" s="258" t="s">
        <v>4053</v>
      </c>
      <c r="Q1208" s="154">
        <v>151</v>
      </c>
      <c r="R1208" s="231"/>
      <c r="S1208" s="232"/>
      <c r="T1208" s="225"/>
      <c r="U1208" s="233"/>
      <c r="V1208" s="165"/>
      <c r="W1208" s="234" t="s">
        <v>40</v>
      </c>
      <c r="X1208" s="164"/>
      <c r="Y1208" s="148"/>
      <c r="Z1208" s="338">
        <v>46242</v>
      </c>
    </row>
    <row r="1209" spans="1:26" s="163" customFormat="1" ht="27" hidden="1" customHeight="1">
      <c r="A1209" s="177"/>
      <c r="B1209" s="225"/>
      <c r="C1209" s="225"/>
      <c r="D1209" s="225"/>
      <c r="E1209" s="225"/>
      <c r="F1209" s="226"/>
      <c r="G1209" s="225"/>
      <c r="H1209" s="225"/>
      <c r="I1209" s="225"/>
      <c r="J1209" s="225"/>
      <c r="K1209" s="225"/>
      <c r="L1209" s="227"/>
      <c r="M1209" s="225"/>
      <c r="N1209" s="225"/>
      <c r="O1209" s="362" t="s">
        <v>4812</v>
      </c>
      <c r="P1209" s="258" t="s">
        <v>4813</v>
      </c>
      <c r="Q1209" s="154">
        <v>663</v>
      </c>
      <c r="R1209" s="231"/>
      <c r="S1209" s="232"/>
      <c r="T1209" s="225"/>
      <c r="U1209" s="233"/>
      <c r="V1209" s="165"/>
      <c r="W1209" s="234" t="s">
        <v>40</v>
      </c>
      <c r="X1209" s="164"/>
      <c r="Y1209" s="148"/>
      <c r="Z1209" s="338">
        <v>46242</v>
      </c>
    </row>
    <row r="1210" spans="1:26" s="163" customFormat="1" ht="27" hidden="1" customHeight="1">
      <c r="A1210" s="177"/>
      <c r="B1210" s="225"/>
      <c r="C1210" s="225"/>
      <c r="D1210" s="225"/>
      <c r="E1210" s="225"/>
      <c r="F1210" s="226"/>
      <c r="G1210" s="225"/>
      <c r="H1210" s="225"/>
      <c r="I1210" s="225"/>
      <c r="J1210" s="225"/>
      <c r="K1210" s="225"/>
      <c r="L1210" s="227"/>
      <c r="M1210" s="225"/>
      <c r="N1210" s="225"/>
      <c r="O1210" s="290" t="s">
        <v>4806</v>
      </c>
      <c r="P1210" s="258" t="s">
        <v>4807</v>
      </c>
      <c r="Q1210" s="154">
        <v>1260</v>
      </c>
      <c r="R1210" s="231"/>
      <c r="S1210" s="232"/>
      <c r="T1210" s="225"/>
      <c r="U1210" s="233"/>
      <c r="V1210" s="165"/>
      <c r="W1210" s="234" t="s">
        <v>40</v>
      </c>
      <c r="X1210" s="164"/>
      <c r="Y1210" s="148"/>
      <c r="Z1210" s="338">
        <v>46242</v>
      </c>
    </row>
    <row r="1211" spans="1:26" s="163" customFormat="1" ht="27" hidden="1" customHeight="1">
      <c r="A1211" s="177"/>
      <c r="B1211" s="225"/>
      <c r="C1211" s="225"/>
      <c r="D1211" s="225"/>
      <c r="E1211" s="225"/>
      <c r="F1211" s="226"/>
      <c r="G1211" s="225"/>
      <c r="H1211" s="225"/>
      <c r="I1211" s="225"/>
      <c r="J1211" s="225"/>
      <c r="K1211" s="225"/>
      <c r="L1211" s="227"/>
      <c r="M1211" s="225"/>
      <c r="N1211" s="225"/>
      <c r="O1211" s="290" t="s">
        <v>4808</v>
      </c>
      <c r="P1211" s="258" t="s">
        <v>4809</v>
      </c>
      <c r="Q1211" s="154">
        <f>I1205-Q1205-Q1206-Q1207-Q1208-Q1209-Q1210</f>
        <v>1042</v>
      </c>
      <c r="R1211" s="231"/>
      <c r="S1211" s="232"/>
      <c r="T1211" s="225"/>
      <c r="U1211" s="233"/>
      <c r="V1211" s="165"/>
      <c r="W1211" s="234" t="s">
        <v>40</v>
      </c>
      <c r="X1211" s="164"/>
      <c r="Y1211" s="148"/>
      <c r="Z1211" s="338">
        <v>46242</v>
      </c>
    </row>
    <row r="1212" spans="1:26" s="163" customFormat="1" ht="27" hidden="1" customHeight="1">
      <c r="A1212" s="177" t="str">
        <f t="shared" ref="A1212" si="70">Y1212</f>
        <v>Aug20-10</v>
      </c>
      <c r="B1212" s="225">
        <f>IFERROR(VLOOKUP(A1212,PLAN!B:AA,5,0),"")</f>
        <v>11134342</v>
      </c>
      <c r="C1212" s="225" t="str">
        <f>IFERROR(VLOOKUP(A1212,PLAN!B:AA,6,0),"")</f>
        <v>1036068-S-AK-P</v>
      </c>
      <c r="D1212" s="225" t="str">
        <f>IFERROR(VLOOKUP(A1212,PLAN!B:AA,7,0),"")</f>
        <v>AHW14R001S CN</v>
      </c>
      <c r="E1212" s="225" t="str">
        <f>IFERROR(VLOOKUP(A1212,PLAN!B:AA,4,0),"")</f>
        <v>1001937244</v>
      </c>
      <c r="F1212" s="226">
        <f>IFERROR(VLOOKUP(A1212,PLAN!B:AA,9,0),"")</f>
        <v>46254</v>
      </c>
      <c r="G1212" s="225" t="str">
        <f>IFERROR(VLOOKUP(A1212,PLAN!B:AA,10,0),"")</f>
        <v>0103593419</v>
      </c>
      <c r="H1212" s="225" t="str">
        <f>IFERROR(VLOOKUP(A1212,PLAN!B:AA,11,0),"")</f>
        <v>260804A02A</v>
      </c>
      <c r="I1212" s="225">
        <f>IFERROR(VLOOKUP(A1212,PLAN!B:AA,12,0),"")</f>
        <v>3586</v>
      </c>
      <c r="J1212" s="225" t="str">
        <f>IFERROR(VLOOKUP(A1212,PLAN!B:AA,15,0),"")</f>
        <v>China</v>
      </c>
      <c r="K1212" s="225">
        <f>IFERROR(VLOOKUP(A1212,PLAN!B:AA,23,0),"")</f>
        <v>0</v>
      </c>
      <c r="L1212" s="227">
        <f>IFERROR(VLOOKUP(A1212,PLAN!B:AA,24,0),"")</f>
        <v>0</v>
      </c>
      <c r="M1212" s="225" t="str">
        <f>IFERROR(VLOOKUP(A1212,PLAN!B:AA,3,0),"")</f>
        <v>2332192-0-C-PH</v>
      </c>
      <c r="N1212" s="225">
        <f>IFERROR(VLOOKUP(A1212,PLAN!B:AA,2,0),"")</f>
        <v>12134058</v>
      </c>
      <c r="O1212" s="290" t="s">
        <v>4225</v>
      </c>
      <c r="P1212" s="258" t="s">
        <v>4226</v>
      </c>
      <c r="Q1212" s="154">
        <v>20</v>
      </c>
      <c r="R1212" s="231" t="str">
        <f>IFERROR(VLOOKUP(P1212,[6]Sheet1!$F:$I,4,),"")</f>
        <v/>
      </c>
      <c r="S1212" s="232">
        <f>IFERROR(VLOOKUP(A1212,PLAN!B:AA,19,0),"")</f>
        <v>46242</v>
      </c>
      <c r="T1212" s="225" t="str">
        <f>IFERROR(VLOOKUP(A1212,PLAN!B:AA,20,0),"")</f>
        <v>M2</v>
      </c>
      <c r="U1212" s="233"/>
      <c r="V1212" s="165"/>
      <c r="W1212" s="234" t="str">
        <f>IFERROR(VLOOKUP(A1212,PLAN!B:AB,21,),"")</f>
        <v>F3</v>
      </c>
      <c r="X1212" s="164"/>
      <c r="Y1212" s="148" t="s">
        <v>4576</v>
      </c>
      <c r="Z1212" s="338">
        <f>VLOOKUP(Y1212,PLAN!B:AI,19,0)</f>
        <v>46242</v>
      </c>
    </row>
    <row r="1213" spans="1:26" s="163" customFormat="1" ht="27" hidden="1" customHeight="1">
      <c r="A1213" s="177"/>
      <c r="B1213" s="225"/>
      <c r="C1213" s="225"/>
      <c r="D1213" s="225"/>
      <c r="E1213" s="225"/>
      <c r="F1213" s="226"/>
      <c r="G1213" s="225"/>
      <c r="H1213" s="225"/>
      <c r="I1213" s="225"/>
      <c r="J1213" s="225"/>
      <c r="K1213" s="225"/>
      <c r="L1213" s="227"/>
      <c r="M1213" s="225"/>
      <c r="N1213" s="225"/>
      <c r="O1213" s="290" t="s">
        <v>4227</v>
      </c>
      <c r="P1213" s="258" t="s">
        <v>4228</v>
      </c>
      <c r="Q1213" s="154">
        <v>152</v>
      </c>
      <c r="R1213" s="231"/>
      <c r="S1213" s="232"/>
      <c r="T1213" s="225"/>
      <c r="U1213" s="233"/>
      <c r="V1213" s="165"/>
      <c r="W1213" s="234" t="s">
        <v>40</v>
      </c>
      <c r="X1213" s="164"/>
      <c r="Y1213" s="148"/>
      <c r="Z1213" s="338">
        <v>46242</v>
      </c>
    </row>
    <row r="1214" spans="1:26" s="163" customFormat="1" ht="27" hidden="1" customHeight="1">
      <c r="A1214" s="177"/>
      <c r="B1214" s="225"/>
      <c r="C1214" s="225"/>
      <c r="D1214" s="225"/>
      <c r="E1214" s="225"/>
      <c r="F1214" s="226"/>
      <c r="G1214" s="225"/>
      <c r="H1214" s="225"/>
      <c r="I1214" s="225"/>
      <c r="J1214" s="225"/>
      <c r="K1214" s="225"/>
      <c r="L1214" s="227"/>
      <c r="M1214" s="225"/>
      <c r="N1214" s="225"/>
      <c r="O1214" s="290" t="s">
        <v>4810</v>
      </c>
      <c r="P1214" s="258" t="s">
        <v>4811</v>
      </c>
      <c r="Q1214" s="154">
        <v>1260</v>
      </c>
      <c r="R1214" s="231"/>
      <c r="S1214" s="232"/>
      <c r="T1214" s="225"/>
      <c r="U1214" s="233"/>
      <c r="V1214" s="165"/>
      <c r="W1214" s="234" t="s">
        <v>40</v>
      </c>
      <c r="X1214" s="164"/>
      <c r="Y1214" s="148"/>
      <c r="Z1214" s="338">
        <v>46242</v>
      </c>
    </row>
    <row r="1215" spans="1:26" s="163" customFormat="1" ht="27" hidden="1" customHeight="1">
      <c r="A1215" s="177">
        <f t="shared" si="67"/>
        <v>0</v>
      </c>
      <c r="B1215" s="225" t="str">
        <f>IFERROR(VLOOKUP(A1215,PLAN!B:AA,5,0),"")</f>
        <v/>
      </c>
      <c r="C1215" s="225" t="str">
        <f>IFERROR(VLOOKUP(A1215,PLAN!B:AA,6,0),"")</f>
        <v/>
      </c>
      <c r="D1215" s="225" t="str">
        <f>IFERROR(VLOOKUP(A1215,PLAN!B:AA,7,0),"")</f>
        <v/>
      </c>
      <c r="E1215" s="225" t="str">
        <f>IFERROR(VLOOKUP(A1215,PLAN!B:AA,4,0),"")</f>
        <v/>
      </c>
      <c r="F1215" s="226" t="str">
        <f>IFERROR(VLOOKUP(A1215,PLAN!B:AA,9,0),"")</f>
        <v/>
      </c>
      <c r="G1215" s="225" t="str">
        <f>IFERROR(VLOOKUP(A1215,PLAN!B:AA,10,0),"")</f>
        <v/>
      </c>
      <c r="H1215" s="225" t="str">
        <f>IFERROR(VLOOKUP(A1215,PLAN!B:AA,11,0),"")</f>
        <v/>
      </c>
      <c r="I1215" s="225" t="str">
        <f>IFERROR(VLOOKUP(A1215,PLAN!B:AA,12,0),"")</f>
        <v/>
      </c>
      <c r="J1215" s="225" t="str">
        <f>IFERROR(VLOOKUP(A1215,PLAN!B:AA,15,0),"")</f>
        <v/>
      </c>
      <c r="K1215" s="225" t="str">
        <f>IFERROR(VLOOKUP(A1215,PLAN!B:AA,23,0),"")</f>
        <v/>
      </c>
      <c r="L1215" s="227" t="str">
        <f>IFERROR(VLOOKUP(A1215,PLAN!B:AA,24,0),"")</f>
        <v/>
      </c>
      <c r="M1215" s="225" t="str">
        <f>IFERROR(VLOOKUP(A1215,PLAN!B:AA,3,0),"")</f>
        <v/>
      </c>
      <c r="N1215" s="225" t="str">
        <f>IFERROR(VLOOKUP(A1215,PLAN!B:AA,2,0),"")</f>
        <v/>
      </c>
      <c r="O1215" s="290" t="s">
        <v>4928</v>
      </c>
      <c r="P1215" s="258" t="s">
        <v>4929</v>
      </c>
      <c r="Q1215" s="154">
        <v>1260</v>
      </c>
      <c r="R1215" s="231" t="str">
        <f>IFERROR(VLOOKUP(P1215,[6]Sheet1!$F:$I,4,),"")</f>
        <v>N1-21</v>
      </c>
      <c r="S1215" s="232" t="str">
        <f>IFERROR(VLOOKUP(A1215,PLAN!B:AA,19,0),"")</f>
        <v/>
      </c>
      <c r="T1215" s="225" t="str">
        <f>IFERROR(VLOOKUP(A1215,PLAN!B:AA,20,0),"")</f>
        <v/>
      </c>
      <c r="U1215" s="233"/>
      <c r="V1215" s="165"/>
      <c r="W1215" s="234" t="s">
        <v>40</v>
      </c>
      <c r="X1215" s="164"/>
      <c r="Y1215" s="148"/>
      <c r="Z1215" s="338">
        <v>46242</v>
      </c>
    </row>
    <row r="1216" spans="1:26" s="163" customFormat="1" ht="27" hidden="1" customHeight="1">
      <c r="A1216" s="177">
        <f t="shared" si="67"/>
        <v>0</v>
      </c>
      <c r="B1216" s="225" t="str">
        <f>IFERROR(VLOOKUP(A1216,PLAN!B:AA,5,0),"")</f>
        <v/>
      </c>
      <c r="C1216" s="225" t="str">
        <f>IFERROR(VLOOKUP(A1216,PLAN!B:AA,6,0),"")</f>
        <v/>
      </c>
      <c r="D1216" s="225" t="str">
        <f>IFERROR(VLOOKUP(A1216,PLAN!B:AA,7,0),"")</f>
        <v/>
      </c>
      <c r="E1216" s="225" t="str">
        <f>IFERROR(VLOOKUP(A1216,PLAN!B:AA,4,0),"")</f>
        <v/>
      </c>
      <c r="F1216" s="226" t="str">
        <f>IFERROR(VLOOKUP(A1216,PLAN!B:AA,9,0),"")</f>
        <v/>
      </c>
      <c r="G1216" s="225" t="str">
        <f>IFERROR(VLOOKUP(A1216,PLAN!B:AA,10,0),"")</f>
        <v/>
      </c>
      <c r="H1216" s="225" t="str">
        <f>IFERROR(VLOOKUP(A1216,PLAN!B:AA,11,0),"")</f>
        <v/>
      </c>
      <c r="I1216" s="225" t="str">
        <f>IFERROR(VLOOKUP(A1216,PLAN!B:AA,12,0),"")</f>
        <v/>
      </c>
      <c r="J1216" s="225" t="str">
        <f>IFERROR(VLOOKUP(A1216,PLAN!B:AA,15,0),"")</f>
        <v/>
      </c>
      <c r="K1216" s="225" t="str">
        <f>IFERROR(VLOOKUP(A1216,PLAN!B:AA,23,0),"")</f>
        <v/>
      </c>
      <c r="L1216" s="227" t="str">
        <f>IFERROR(VLOOKUP(A1216,PLAN!B:AA,24,0),"")</f>
        <v/>
      </c>
      <c r="M1216" s="225" t="str">
        <f>IFERROR(VLOOKUP(A1216,PLAN!B:AA,3,0),"")</f>
        <v/>
      </c>
      <c r="N1216" s="225" t="str">
        <f>IFERROR(VLOOKUP(A1216,PLAN!B:AA,2,0),"")</f>
        <v/>
      </c>
      <c r="O1216" s="290" t="s">
        <v>4814</v>
      </c>
      <c r="P1216" s="258" t="s">
        <v>4815</v>
      </c>
      <c r="Q1216" s="154">
        <f>I1212-Q1212-Q1213-Q1214-Q1215</f>
        <v>894</v>
      </c>
      <c r="R1216" s="231" t="str">
        <f>IFERROR(VLOOKUP(P1216,[6]Sheet1!$F:$I,4,),"")</f>
        <v>N2-09</v>
      </c>
      <c r="S1216" s="232" t="str">
        <f>IFERROR(VLOOKUP(A1216,PLAN!B:AA,19,0),"")</f>
        <v/>
      </c>
      <c r="T1216" s="225" t="str">
        <f>IFERROR(VLOOKUP(A1216,PLAN!B:AA,20,0),"")</f>
        <v/>
      </c>
      <c r="U1216" s="233"/>
      <c r="V1216" s="165"/>
      <c r="W1216" s="234" t="s">
        <v>40</v>
      </c>
      <c r="X1216" s="164"/>
      <c r="Y1216" s="148"/>
      <c r="Z1216" s="338">
        <v>46242</v>
      </c>
    </row>
    <row r="1217" spans="1:26" s="163" customFormat="1" ht="27" hidden="1" customHeight="1">
      <c r="A1217" s="177" t="str">
        <f t="shared" ref="A1217" si="71">Y1217</f>
        <v>Aug20-11</v>
      </c>
      <c r="B1217" s="225">
        <f>IFERROR(VLOOKUP(A1217,PLAN!B:AA,5,0),"")</f>
        <v>11134342</v>
      </c>
      <c r="C1217" s="225" t="str">
        <f>IFERROR(VLOOKUP(A1217,PLAN!B:AA,6,0),"")</f>
        <v>1036068-S-AK-P</v>
      </c>
      <c r="D1217" s="225" t="str">
        <f>IFERROR(VLOOKUP(A1217,PLAN!B:AA,7,0),"")</f>
        <v>AHW14R001S CN</v>
      </c>
      <c r="E1217" s="225" t="str">
        <f>IFERROR(VLOOKUP(A1217,PLAN!B:AA,4,0),"")</f>
        <v>1001937245</v>
      </c>
      <c r="F1217" s="226">
        <f>IFERROR(VLOOKUP(A1217,PLAN!B:AA,9,0),"")</f>
        <v>46254</v>
      </c>
      <c r="G1217" s="225" t="str">
        <f>IFERROR(VLOOKUP(A1217,PLAN!B:AA,10,0),"")</f>
        <v>0103593420</v>
      </c>
      <c r="H1217" s="225" t="str">
        <f>IFERROR(VLOOKUP(A1217,PLAN!B:AA,11,0),"")</f>
        <v>260804A03A</v>
      </c>
      <c r="I1217" s="225">
        <f>IFERROR(VLOOKUP(A1217,PLAN!B:AA,12,0),"")</f>
        <v>2386</v>
      </c>
      <c r="J1217" s="225" t="str">
        <f>IFERROR(VLOOKUP(A1217,PLAN!B:AA,15,0),"")</f>
        <v>China</v>
      </c>
      <c r="K1217" s="225">
        <f>IFERROR(VLOOKUP(A1217,PLAN!B:AA,23,0),"")</f>
        <v>0</v>
      </c>
      <c r="L1217" s="227">
        <f>IFERROR(VLOOKUP(A1217,PLAN!B:AA,24,0),"")</f>
        <v>0</v>
      </c>
      <c r="M1217" s="225" t="str">
        <f>IFERROR(VLOOKUP(A1217,PLAN!B:AA,3,0),"")</f>
        <v>2332192-0-C-PH</v>
      </c>
      <c r="N1217" s="225">
        <f>IFERROR(VLOOKUP(A1217,PLAN!B:AA,2,0),"")</f>
        <v>12134058</v>
      </c>
      <c r="O1217" s="290" t="s">
        <v>4816</v>
      </c>
      <c r="P1217" s="258" t="s">
        <v>4817</v>
      </c>
      <c r="Q1217" s="154">
        <v>1260</v>
      </c>
      <c r="R1217" s="231" t="str">
        <f>IFERROR(VLOOKUP(P1217,[6]Sheet1!$F:$I,4,),"")</f>
        <v>N1-21</v>
      </c>
      <c r="S1217" s="232">
        <f>IFERROR(VLOOKUP(A1217,PLAN!B:AA,19,0),"")</f>
        <v>46242</v>
      </c>
      <c r="T1217" s="225" t="str">
        <f>IFERROR(VLOOKUP(A1217,PLAN!B:AA,20,0),"")</f>
        <v>M3</v>
      </c>
      <c r="U1217" s="233"/>
      <c r="V1217" s="165"/>
      <c r="W1217" s="234" t="str">
        <f>IFERROR(VLOOKUP(A1217,PLAN!B:AB,21,),"")</f>
        <v>F3</v>
      </c>
      <c r="X1217" s="164"/>
      <c r="Y1217" s="148" t="s">
        <v>4577</v>
      </c>
      <c r="Z1217" s="338">
        <f>VLOOKUP(Y1217,PLAN!B:AI,19,0)</f>
        <v>46242</v>
      </c>
    </row>
    <row r="1218" spans="1:26" s="163" customFormat="1" ht="27" hidden="1" customHeight="1">
      <c r="A1218" s="177"/>
      <c r="B1218" s="225"/>
      <c r="C1218" s="225"/>
      <c r="D1218" s="225"/>
      <c r="E1218" s="225"/>
      <c r="F1218" s="226"/>
      <c r="G1218" s="225"/>
      <c r="H1218" s="225"/>
      <c r="I1218" s="225"/>
      <c r="J1218" s="225"/>
      <c r="K1218" s="225"/>
      <c r="L1218" s="227"/>
      <c r="M1218" s="225"/>
      <c r="N1218" s="225"/>
      <c r="O1218" s="290" t="s">
        <v>4818</v>
      </c>
      <c r="P1218" s="258" t="s">
        <v>4819</v>
      </c>
      <c r="Q1218" s="154">
        <f>I1217-Q1217</f>
        <v>1126</v>
      </c>
      <c r="R1218" s="231"/>
      <c r="S1218" s="232"/>
      <c r="T1218" s="225"/>
      <c r="U1218" s="233"/>
      <c r="V1218" s="165"/>
      <c r="W1218" s="234" t="s">
        <v>40</v>
      </c>
      <c r="X1218" s="164"/>
      <c r="Y1218" s="148"/>
      <c r="Z1218" s="338">
        <v>46242</v>
      </c>
    </row>
    <row r="1219" spans="1:26" s="163" customFormat="1" ht="27" hidden="1" customHeight="1">
      <c r="A1219" s="177" t="str">
        <f t="shared" si="67"/>
        <v>Aug20-12</v>
      </c>
      <c r="B1219" s="225">
        <f>IFERROR(VLOOKUP(A1219,PLAN!B:AA,5,0),"")</f>
        <v>11134237</v>
      </c>
      <c r="C1219" s="225" t="str">
        <f>IFERROR(VLOOKUP(A1219,PLAN!B:AA,6,0),"")</f>
        <v>1436196-Q-A</v>
      </c>
      <c r="D1219" s="225" t="str">
        <f>IFERROR(VLOOKUP(A1219,PLAN!B:AA,7,0),"")</f>
        <v>AHW14R004S CN</v>
      </c>
      <c r="E1219" s="225" t="str">
        <f>IFERROR(VLOOKUP(A1219,PLAN!B:AA,4,0),"")</f>
        <v>1001937246</v>
      </c>
      <c r="F1219" s="226">
        <f>IFERROR(VLOOKUP(A1219,PLAN!B:AA,9,0),"")</f>
        <v>46254</v>
      </c>
      <c r="G1219" s="225" t="str">
        <f>IFERROR(VLOOKUP(A1219,PLAN!B:AA,10,0),"")</f>
        <v>0103593421</v>
      </c>
      <c r="H1219" s="225" t="str">
        <f>IFERROR(VLOOKUP(A1219,PLAN!B:AA,11,0),"")</f>
        <v>260804A04A</v>
      </c>
      <c r="I1219" s="225">
        <f>IFERROR(VLOOKUP(A1219,PLAN!B:AA,12,0),"")</f>
        <v>2389</v>
      </c>
      <c r="J1219" s="225" t="str">
        <f>IFERROR(VLOOKUP(A1219,PLAN!B:AA,15,0),"")</f>
        <v>China</v>
      </c>
      <c r="K1219" s="225">
        <f>IFERROR(VLOOKUP(A1219,PLAN!B:AA,23,0),"")</f>
        <v>3</v>
      </c>
      <c r="L1219" s="227">
        <f>IFERROR(VLOOKUP(A1219,PLAN!B:AA,24,0),"")</f>
        <v>0</v>
      </c>
      <c r="M1219" s="225" t="str">
        <f>IFERROR(VLOOKUP(A1219,PLAN!B:AA,3,0),"")</f>
        <v>2332200-0-C-CN</v>
      </c>
      <c r="N1219" s="225">
        <f>IFERROR(VLOOKUP(A1219,PLAN!B:AA,2,0),"")</f>
        <v>12125012</v>
      </c>
      <c r="O1219" s="290" t="s">
        <v>4028</v>
      </c>
      <c r="P1219" s="337" t="s">
        <v>4029</v>
      </c>
      <c r="Q1219" s="154">
        <v>7</v>
      </c>
      <c r="R1219" s="231" t="str">
        <f>IFERROR(VLOOKUP(P1219,[6]Sheet1!$F:$I,4,),"")</f>
        <v/>
      </c>
      <c r="S1219" s="232">
        <f>IFERROR(VLOOKUP(A1219,PLAN!B:AA,19,0),"")</f>
        <v>46242</v>
      </c>
      <c r="T1219" s="225" t="str">
        <f>IFERROR(VLOOKUP(A1219,PLAN!B:AA,20,0),"")</f>
        <v>M4</v>
      </c>
      <c r="U1219" s="233"/>
      <c r="V1219" s="165"/>
      <c r="W1219" s="234" t="str">
        <f>IFERROR(VLOOKUP(A1219,PLAN!B:AB,21,),"")</f>
        <v>F3</v>
      </c>
      <c r="X1219" s="164"/>
      <c r="Y1219" s="148" t="s">
        <v>4578</v>
      </c>
      <c r="Z1219" s="338">
        <f>VLOOKUP(Y1219,PLAN!B:AI,19,0)</f>
        <v>46242</v>
      </c>
    </row>
    <row r="1220" spans="1:26" s="163" customFormat="1" ht="27" hidden="1" customHeight="1">
      <c r="A1220" s="177"/>
      <c r="B1220" s="225"/>
      <c r="C1220" s="225"/>
      <c r="D1220" s="225"/>
      <c r="E1220" s="225"/>
      <c r="F1220" s="226"/>
      <c r="G1220" s="225"/>
      <c r="H1220" s="225"/>
      <c r="I1220" s="225"/>
      <c r="J1220" s="225"/>
      <c r="K1220" s="225"/>
      <c r="L1220" s="227"/>
      <c r="M1220" s="225"/>
      <c r="N1220" s="225"/>
      <c r="O1220" s="290" t="s">
        <v>4205</v>
      </c>
      <c r="P1220" s="337" t="s">
        <v>4206</v>
      </c>
      <c r="Q1220" s="154">
        <v>8</v>
      </c>
      <c r="R1220" s="231"/>
      <c r="S1220" s="232"/>
      <c r="T1220" s="225"/>
      <c r="U1220" s="233"/>
      <c r="V1220" s="165"/>
      <c r="W1220" s="234" t="s">
        <v>40</v>
      </c>
      <c r="X1220" s="164"/>
      <c r="Y1220" s="148"/>
      <c r="Z1220" s="338">
        <v>46242</v>
      </c>
    </row>
    <row r="1221" spans="1:26" s="163" customFormat="1" ht="27" hidden="1" customHeight="1">
      <c r="A1221" s="177"/>
      <c r="B1221" s="225"/>
      <c r="C1221" s="225"/>
      <c r="D1221" s="225"/>
      <c r="E1221" s="225"/>
      <c r="F1221" s="226"/>
      <c r="G1221" s="225"/>
      <c r="H1221" s="225"/>
      <c r="I1221" s="225"/>
      <c r="J1221" s="225"/>
      <c r="K1221" s="225"/>
      <c r="L1221" s="227"/>
      <c r="M1221" s="225"/>
      <c r="N1221" s="225"/>
      <c r="O1221" s="290" t="s">
        <v>4930</v>
      </c>
      <c r="P1221" s="258" t="s">
        <v>4931</v>
      </c>
      <c r="Q1221" s="154">
        <v>439</v>
      </c>
      <c r="R1221" s="231"/>
      <c r="S1221" s="232"/>
      <c r="T1221" s="225"/>
      <c r="U1221" s="233"/>
      <c r="V1221" s="165"/>
      <c r="W1221" s="234" t="s">
        <v>40</v>
      </c>
      <c r="X1221" s="164"/>
      <c r="Y1221" s="148"/>
      <c r="Z1221" s="338">
        <v>46242</v>
      </c>
    </row>
    <row r="1222" spans="1:26" s="163" customFormat="1" ht="27" hidden="1" customHeight="1">
      <c r="A1222" s="177"/>
      <c r="B1222" s="225"/>
      <c r="C1222" s="225"/>
      <c r="D1222" s="225"/>
      <c r="E1222" s="225"/>
      <c r="F1222" s="226"/>
      <c r="G1222" s="225"/>
      <c r="H1222" s="225"/>
      <c r="I1222" s="225"/>
      <c r="J1222" s="225"/>
      <c r="K1222" s="225"/>
      <c r="L1222" s="227"/>
      <c r="M1222" s="225"/>
      <c r="N1222" s="225"/>
      <c r="O1222" s="290" t="s">
        <v>4932</v>
      </c>
      <c r="P1222" s="258" t="s">
        <v>4933</v>
      </c>
      <c r="Q1222" s="154">
        <v>270</v>
      </c>
      <c r="R1222" s="231"/>
      <c r="S1222" s="232"/>
      <c r="T1222" s="225"/>
      <c r="U1222" s="233"/>
      <c r="V1222" s="165"/>
      <c r="W1222" s="234" t="s">
        <v>40</v>
      </c>
      <c r="X1222" s="164"/>
      <c r="Y1222" s="148"/>
      <c r="Z1222" s="338">
        <v>46242</v>
      </c>
    </row>
    <row r="1223" spans="1:26" s="163" customFormat="1" ht="27" hidden="1" customHeight="1">
      <c r="A1223" s="177"/>
      <c r="B1223" s="225"/>
      <c r="C1223" s="225"/>
      <c r="D1223" s="225"/>
      <c r="E1223" s="225"/>
      <c r="F1223" s="226"/>
      <c r="G1223" s="225"/>
      <c r="H1223" s="225"/>
      <c r="I1223" s="225"/>
      <c r="J1223" s="225"/>
      <c r="K1223" s="225"/>
      <c r="L1223" s="227"/>
      <c r="M1223" s="225"/>
      <c r="N1223" s="225"/>
      <c r="O1223" s="290" t="s">
        <v>4934</v>
      </c>
      <c r="P1223" s="258" t="s">
        <v>4935</v>
      </c>
      <c r="Q1223" s="154">
        <v>430</v>
      </c>
      <c r="R1223" s="231"/>
      <c r="S1223" s="232"/>
      <c r="T1223" s="225"/>
      <c r="U1223" s="233"/>
      <c r="V1223" s="165"/>
      <c r="W1223" s="234" t="s">
        <v>40</v>
      </c>
      <c r="X1223" s="164"/>
      <c r="Y1223" s="148"/>
      <c r="Z1223" s="338">
        <v>46242</v>
      </c>
    </row>
    <row r="1224" spans="1:26" s="163" customFormat="1" ht="27" hidden="1" customHeight="1">
      <c r="A1224" s="177"/>
      <c r="B1224" s="225"/>
      <c r="C1224" s="225"/>
      <c r="D1224" s="225"/>
      <c r="E1224" s="225"/>
      <c r="F1224" s="226"/>
      <c r="G1224" s="225"/>
      <c r="H1224" s="225"/>
      <c r="I1224" s="225"/>
      <c r="J1224" s="225"/>
      <c r="K1224" s="225"/>
      <c r="L1224" s="227"/>
      <c r="M1224" s="225"/>
      <c r="N1224" s="225"/>
      <c r="O1224" s="290" t="s">
        <v>4936</v>
      </c>
      <c r="P1224" s="258" t="s">
        <v>4937</v>
      </c>
      <c r="Q1224" s="154">
        <v>430</v>
      </c>
      <c r="R1224" s="231"/>
      <c r="S1224" s="232"/>
      <c r="T1224" s="225"/>
      <c r="U1224" s="233"/>
      <c r="V1224" s="165"/>
      <c r="W1224" s="234" t="s">
        <v>40</v>
      </c>
      <c r="X1224" s="164"/>
      <c r="Y1224" s="148"/>
      <c r="Z1224" s="338">
        <v>46242</v>
      </c>
    </row>
    <row r="1225" spans="1:26" s="163" customFormat="1" ht="27" hidden="1" customHeight="1">
      <c r="A1225" s="177"/>
      <c r="B1225" s="225"/>
      <c r="C1225" s="225"/>
      <c r="D1225" s="225"/>
      <c r="E1225" s="225"/>
      <c r="F1225" s="226"/>
      <c r="G1225" s="225"/>
      <c r="H1225" s="225"/>
      <c r="I1225" s="225"/>
      <c r="J1225" s="225"/>
      <c r="K1225" s="225"/>
      <c r="L1225" s="227"/>
      <c r="M1225" s="225"/>
      <c r="N1225" s="225"/>
      <c r="O1225" s="290" t="s">
        <v>4938</v>
      </c>
      <c r="P1225" s="258" t="s">
        <v>4939</v>
      </c>
      <c r="Q1225" s="154">
        <v>430</v>
      </c>
      <c r="R1225" s="231"/>
      <c r="S1225" s="232"/>
      <c r="T1225" s="225"/>
      <c r="U1225" s="233"/>
      <c r="V1225" s="165"/>
      <c r="W1225" s="234" t="s">
        <v>40</v>
      </c>
      <c r="X1225" s="164"/>
      <c r="Y1225" s="148"/>
      <c r="Z1225" s="338">
        <v>46242</v>
      </c>
    </row>
    <row r="1226" spans="1:26" s="163" customFormat="1" ht="27" hidden="1" customHeight="1">
      <c r="A1226" s="177"/>
      <c r="B1226" s="225"/>
      <c r="C1226" s="225"/>
      <c r="D1226" s="225"/>
      <c r="E1226" s="225"/>
      <c r="F1226" s="226"/>
      <c r="G1226" s="225"/>
      <c r="H1226" s="225"/>
      <c r="I1226" s="225"/>
      <c r="J1226" s="225"/>
      <c r="K1226" s="225"/>
      <c r="L1226" s="227"/>
      <c r="M1226" s="225"/>
      <c r="N1226" s="225"/>
      <c r="O1226" s="290" t="s">
        <v>4940</v>
      </c>
      <c r="P1226" s="258" t="s">
        <v>4941</v>
      </c>
      <c r="Q1226" s="154">
        <f>I1219-Q1219-Q1220-Q1221-Q1222-Q1223-Q1224-Q1225</f>
        <v>375</v>
      </c>
      <c r="R1226" s="231"/>
      <c r="S1226" s="232"/>
      <c r="T1226" s="225"/>
      <c r="U1226" s="233"/>
      <c r="V1226" s="165"/>
      <c r="W1226" s="234" t="s">
        <v>40</v>
      </c>
      <c r="X1226" s="164"/>
      <c r="Y1226" s="148"/>
      <c r="Z1226" s="338">
        <v>46242</v>
      </c>
    </row>
    <row r="1227" spans="1:26" s="163" customFormat="1" ht="27" hidden="1" customHeight="1">
      <c r="A1227" s="177" t="str">
        <f t="shared" si="67"/>
        <v>Aug20-13</v>
      </c>
      <c r="B1227" s="225">
        <f>IFERROR(VLOOKUP(A1227,PLAN!B:AA,5,0),"")</f>
        <v>11134237</v>
      </c>
      <c r="C1227" s="225" t="str">
        <f>IFERROR(VLOOKUP(A1227,PLAN!B:AA,6,0),"")</f>
        <v>1436196-Q-A</v>
      </c>
      <c r="D1227" s="225" t="str">
        <f>IFERROR(VLOOKUP(A1227,PLAN!B:AA,7,0),"")</f>
        <v>AHW14R004S CN</v>
      </c>
      <c r="E1227" s="225" t="str">
        <f>IFERROR(VLOOKUP(A1227,PLAN!B:AA,4,0),"")</f>
        <v>1001937247</v>
      </c>
      <c r="F1227" s="226">
        <f>IFERROR(VLOOKUP(A1227,PLAN!B:AA,9,0),"")</f>
        <v>46254</v>
      </c>
      <c r="G1227" s="225" t="str">
        <f>IFERROR(VLOOKUP(A1227,PLAN!B:AA,10,0),"")</f>
        <v>0103593422</v>
      </c>
      <c r="H1227" s="225" t="str">
        <f>IFERROR(VLOOKUP(A1227,PLAN!B:AA,11,0),"")</f>
        <v>260804A05A</v>
      </c>
      <c r="I1227" s="225">
        <f>IFERROR(VLOOKUP(A1227,PLAN!B:AA,12,0),"")</f>
        <v>3586</v>
      </c>
      <c r="J1227" s="225" t="str">
        <f>IFERROR(VLOOKUP(A1227,PLAN!B:AA,15,0),"")</f>
        <v>China</v>
      </c>
      <c r="K1227" s="225">
        <f>IFERROR(VLOOKUP(A1227,PLAN!B:AA,23,0),"")</f>
        <v>0</v>
      </c>
      <c r="L1227" s="227">
        <f>IFERROR(VLOOKUP(A1227,PLAN!B:AA,24,0),"")</f>
        <v>0</v>
      </c>
      <c r="M1227" s="225" t="str">
        <f>IFERROR(VLOOKUP(A1227,PLAN!B:AA,3,0),"")</f>
        <v>2332200-0-C-CN</v>
      </c>
      <c r="N1227" s="225">
        <f>IFERROR(VLOOKUP(A1227,PLAN!B:AA,2,0),"")</f>
        <v>12125012</v>
      </c>
      <c r="O1227" s="290" t="s">
        <v>4942</v>
      </c>
      <c r="P1227" s="257" t="s">
        <v>4943</v>
      </c>
      <c r="Q1227" s="154">
        <v>194</v>
      </c>
      <c r="R1227" s="231" t="str">
        <f>IFERROR(VLOOKUP(P1227,[6]Sheet1!$F:$I,4,),"")</f>
        <v/>
      </c>
      <c r="S1227" s="232">
        <f>IFERROR(VLOOKUP(A1227,PLAN!B:AA,19,0),"")</f>
        <v>46242</v>
      </c>
      <c r="T1227" s="225" t="str">
        <f>IFERROR(VLOOKUP(A1227,PLAN!B:AA,20,0),"")</f>
        <v>M5</v>
      </c>
      <c r="U1227" s="233"/>
      <c r="V1227" s="165"/>
      <c r="W1227" s="234" t="str">
        <f>IFERROR(VLOOKUP(A1227,PLAN!B:AB,21,),"")</f>
        <v>F3</v>
      </c>
      <c r="X1227" s="164"/>
      <c r="Y1227" s="148" t="s">
        <v>4579</v>
      </c>
      <c r="Z1227" s="338">
        <f>VLOOKUP(Y1227,PLAN!B:AI,19,0)</f>
        <v>46242</v>
      </c>
    </row>
    <row r="1228" spans="1:26" s="163" customFormat="1" ht="27" hidden="1" customHeight="1">
      <c r="A1228" s="177"/>
      <c r="B1228" s="225"/>
      <c r="C1228" s="225"/>
      <c r="D1228" s="225"/>
      <c r="E1228" s="225"/>
      <c r="F1228" s="226"/>
      <c r="G1228" s="225"/>
      <c r="H1228" s="225"/>
      <c r="I1228" s="225"/>
      <c r="J1228" s="225"/>
      <c r="K1228" s="225"/>
      <c r="L1228" s="227"/>
      <c r="M1228" s="225"/>
      <c r="N1228" s="225"/>
      <c r="O1228" s="290" t="s">
        <v>4217</v>
      </c>
      <c r="P1228" s="337" t="s">
        <v>4218</v>
      </c>
      <c r="Q1228" s="154">
        <v>14</v>
      </c>
      <c r="R1228" s="231"/>
      <c r="S1228" s="232"/>
      <c r="T1228" s="225"/>
      <c r="U1228" s="233"/>
      <c r="V1228" s="165"/>
      <c r="W1228" s="234" t="s">
        <v>40</v>
      </c>
      <c r="X1228" s="164"/>
      <c r="Y1228" s="148"/>
      <c r="Z1228" s="338">
        <v>46242</v>
      </c>
    </row>
    <row r="1229" spans="1:26" s="163" customFormat="1" ht="27" hidden="1" customHeight="1">
      <c r="A1229" s="177"/>
      <c r="B1229" s="225"/>
      <c r="C1229" s="225"/>
      <c r="D1229" s="225"/>
      <c r="E1229" s="225"/>
      <c r="F1229" s="226"/>
      <c r="G1229" s="225"/>
      <c r="H1229" s="225"/>
      <c r="I1229" s="225"/>
      <c r="J1229" s="225"/>
      <c r="K1229" s="225"/>
      <c r="L1229" s="227"/>
      <c r="M1229" s="225"/>
      <c r="N1229" s="225"/>
      <c r="O1229" s="290" t="s">
        <v>4341</v>
      </c>
      <c r="P1229" s="337" t="s">
        <v>4342</v>
      </c>
      <c r="Q1229" s="154">
        <v>54</v>
      </c>
      <c r="R1229" s="231"/>
      <c r="S1229" s="232"/>
      <c r="T1229" s="225"/>
      <c r="U1229" s="233"/>
      <c r="V1229" s="165"/>
      <c r="W1229" s="234" t="s">
        <v>40</v>
      </c>
      <c r="X1229" s="164"/>
      <c r="Y1229" s="148"/>
      <c r="Z1229" s="338">
        <v>46242</v>
      </c>
    </row>
    <row r="1230" spans="1:26" s="163" customFormat="1" ht="27" hidden="1" customHeight="1">
      <c r="A1230" s="177"/>
      <c r="B1230" s="225"/>
      <c r="C1230" s="225"/>
      <c r="D1230" s="225"/>
      <c r="E1230" s="225"/>
      <c r="F1230" s="226"/>
      <c r="G1230" s="225"/>
      <c r="H1230" s="225"/>
      <c r="I1230" s="225"/>
      <c r="J1230" s="225"/>
      <c r="K1230" s="225"/>
      <c r="L1230" s="227"/>
      <c r="M1230" s="225"/>
      <c r="N1230" s="225"/>
      <c r="O1230" s="290" t="s">
        <v>4343</v>
      </c>
      <c r="P1230" s="337" t="s">
        <v>4344</v>
      </c>
      <c r="Q1230" s="154">
        <v>13</v>
      </c>
      <c r="R1230" s="231"/>
      <c r="S1230" s="232"/>
      <c r="T1230" s="225"/>
      <c r="U1230" s="233"/>
      <c r="V1230" s="165"/>
      <c r="W1230" s="234" t="s">
        <v>40</v>
      </c>
      <c r="X1230" s="164"/>
      <c r="Y1230" s="148"/>
      <c r="Z1230" s="338">
        <v>46242</v>
      </c>
    </row>
    <row r="1231" spans="1:26" s="163" customFormat="1" ht="27" hidden="1" customHeight="1">
      <c r="A1231" s="177"/>
      <c r="B1231" s="225"/>
      <c r="C1231" s="225"/>
      <c r="D1231" s="225"/>
      <c r="E1231" s="225"/>
      <c r="F1231" s="226"/>
      <c r="G1231" s="225"/>
      <c r="H1231" s="225"/>
      <c r="I1231" s="225"/>
      <c r="J1231" s="225"/>
      <c r="K1231" s="225"/>
      <c r="L1231" s="227"/>
      <c r="M1231" s="225"/>
      <c r="N1231" s="225"/>
      <c r="O1231" s="290" t="s">
        <v>4345</v>
      </c>
      <c r="P1231" s="337" t="s">
        <v>4346</v>
      </c>
      <c r="Q1231" s="154">
        <v>152</v>
      </c>
      <c r="R1231" s="231"/>
      <c r="S1231" s="232"/>
      <c r="T1231" s="225"/>
      <c r="U1231" s="233"/>
      <c r="V1231" s="165"/>
      <c r="W1231" s="234" t="s">
        <v>40</v>
      </c>
      <c r="X1231" s="164"/>
      <c r="Y1231" s="148"/>
      <c r="Z1231" s="338">
        <v>46242</v>
      </c>
    </row>
    <row r="1232" spans="1:26" s="163" customFormat="1" ht="27" hidden="1" customHeight="1">
      <c r="A1232" s="177"/>
      <c r="B1232" s="225"/>
      <c r="C1232" s="225"/>
      <c r="D1232" s="225"/>
      <c r="E1232" s="225"/>
      <c r="F1232" s="226"/>
      <c r="G1232" s="225"/>
      <c r="H1232" s="225"/>
      <c r="I1232" s="225"/>
      <c r="J1232" s="225"/>
      <c r="K1232" s="225"/>
      <c r="L1232" s="227"/>
      <c r="M1232" s="225"/>
      <c r="N1232" s="225"/>
      <c r="O1232" s="290" t="s">
        <v>4944</v>
      </c>
      <c r="P1232" s="258" t="s">
        <v>4945</v>
      </c>
      <c r="Q1232" s="154">
        <v>1260</v>
      </c>
      <c r="R1232" s="231"/>
      <c r="S1232" s="232"/>
      <c r="T1232" s="225"/>
      <c r="U1232" s="233"/>
      <c r="V1232" s="165"/>
      <c r="W1232" s="234" t="s">
        <v>40</v>
      </c>
      <c r="X1232" s="164"/>
      <c r="Y1232" s="148"/>
      <c r="Z1232" s="338">
        <v>46242</v>
      </c>
    </row>
    <row r="1233" spans="1:26" s="163" customFormat="1" ht="27" hidden="1" customHeight="1">
      <c r="A1233" s="177"/>
      <c r="B1233" s="225"/>
      <c r="C1233" s="225"/>
      <c r="D1233" s="225"/>
      <c r="E1233" s="225"/>
      <c r="F1233" s="226"/>
      <c r="G1233" s="225"/>
      <c r="H1233" s="225"/>
      <c r="I1233" s="225"/>
      <c r="J1233" s="225"/>
      <c r="K1233" s="225"/>
      <c r="L1233" s="227"/>
      <c r="M1233" s="225"/>
      <c r="N1233" s="225"/>
      <c r="O1233" s="290" t="s">
        <v>4946</v>
      </c>
      <c r="P1233" s="258" t="s">
        <v>4947</v>
      </c>
      <c r="Q1233" s="154">
        <v>1260</v>
      </c>
      <c r="R1233" s="231"/>
      <c r="S1233" s="232"/>
      <c r="T1233" s="225"/>
      <c r="U1233" s="233"/>
      <c r="V1233" s="165"/>
      <c r="W1233" s="234" t="s">
        <v>40</v>
      </c>
      <c r="X1233" s="164"/>
      <c r="Y1233" s="148"/>
      <c r="Z1233" s="338">
        <v>46242</v>
      </c>
    </row>
    <row r="1234" spans="1:26" s="163" customFormat="1" ht="27" hidden="1" customHeight="1">
      <c r="A1234" s="177"/>
      <c r="B1234" s="225"/>
      <c r="C1234" s="225"/>
      <c r="D1234" s="225"/>
      <c r="E1234" s="225"/>
      <c r="F1234" s="226"/>
      <c r="G1234" s="225"/>
      <c r="H1234" s="225"/>
      <c r="I1234" s="225"/>
      <c r="J1234" s="225"/>
      <c r="K1234" s="225"/>
      <c r="L1234" s="227"/>
      <c r="M1234" s="225"/>
      <c r="N1234" s="225"/>
      <c r="O1234" s="290" t="s">
        <v>4948</v>
      </c>
      <c r="P1234" s="258" t="s">
        <v>4949</v>
      </c>
      <c r="Q1234" s="154">
        <f>I1227-Q1227-Q1228-Q1229-Q1230-Q1231-Q1232-Q1233</f>
        <v>639</v>
      </c>
      <c r="R1234" s="231"/>
      <c r="S1234" s="232"/>
      <c r="T1234" s="225"/>
      <c r="U1234" s="233"/>
      <c r="V1234" s="165"/>
      <c r="W1234" s="234" t="s">
        <v>40</v>
      </c>
      <c r="X1234" s="164"/>
      <c r="Y1234" s="148"/>
      <c r="Z1234" s="338">
        <v>46242</v>
      </c>
    </row>
    <row r="1235" spans="1:26" s="163" customFormat="1" ht="27.6" hidden="1" customHeight="1">
      <c r="A1235" s="177" t="str">
        <f t="shared" si="67"/>
        <v>Aug27-01</v>
      </c>
      <c r="B1235" s="225">
        <f>IFERROR(VLOOKUP(A1235,PLAN!B:AA,5,0),"")</f>
        <v>11133759</v>
      </c>
      <c r="C1235" s="225" t="str">
        <f>IFERROR(VLOOKUP(A1235,PLAN!B:AA,6,0),"")</f>
        <v>1456045-Q-A</v>
      </c>
      <c r="D1235" s="225" t="str">
        <f>IFERROR(VLOOKUP(A1235,PLAN!B:AA,7,0),"")</f>
        <v>STM180-14S CN</v>
      </c>
      <c r="E1235" s="225" t="str">
        <f>IFERROR(VLOOKUP(A1235,PLAN!B:AA,4,0),"")</f>
        <v>1001937248</v>
      </c>
      <c r="F1235" s="226">
        <f>IFERROR(VLOOKUP(A1235,PLAN!B:AA,9,0),"")</f>
        <v>46261</v>
      </c>
      <c r="G1235" s="225" t="str">
        <f>IFERROR(VLOOKUP(A1235,PLAN!B:AA,10,0),"")</f>
        <v>0103593423</v>
      </c>
      <c r="H1235" s="225" t="str">
        <f>IFERROR(VLOOKUP(A1235,PLAN!B:AA,11,0),"")</f>
        <v>260804A06A</v>
      </c>
      <c r="I1235" s="225">
        <f>IFERROR(VLOOKUP(A1235,PLAN!B:AA,12,0),"")</f>
        <v>1569</v>
      </c>
      <c r="J1235" s="225" t="str">
        <f>IFERROR(VLOOKUP(A1235,PLAN!B:AA,15,0),"")</f>
        <v>China</v>
      </c>
      <c r="K1235" s="225">
        <f>IFERROR(VLOOKUP(A1235,PLAN!B:AA,23,0),"")</f>
        <v>3</v>
      </c>
      <c r="L1235" s="227">
        <f>IFERROR(VLOOKUP(A1235,PLAN!B:AA,24,0),"")</f>
        <v>0</v>
      </c>
      <c r="M1235" s="225" t="str">
        <f>IFERROR(VLOOKUP(A1235,PLAN!B:AA,3,0),"")</f>
        <v>2332447-0-C-CN</v>
      </c>
      <c r="N1235" s="225">
        <f>IFERROR(VLOOKUP(A1235,PLAN!B:AA,2,0),"")</f>
        <v>12125021</v>
      </c>
      <c r="O1235" s="290" t="s">
        <v>1618</v>
      </c>
      <c r="P1235" s="257" t="s">
        <v>1619</v>
      </c>
      <c r="Q1235" s="154">
        <v>66</v>
      </c>
      <c r="R1235" s="231" t="str">
        <f>IFERROR(VLOOKUP(P1235,[6]Sheet1!$F:$I,4,),"")</f>
        <v/>
      </c>
      <c r="S1235" s="232">
        <f>IFERROR(VLOOKUP(A1235,PLAN!B:AA,19,0),"")</f>
        <v>46242</v>
      </c>
      <c r="T1235" s="225" t="str">
        <f>IFERROR(VLOOKUP(A1235,PLAN!B:AA,20,0),"")</f>
        <v>M6</v>
      </c>
      <c r="U1235" s="233"/>
      <c r="V1235" s="165"/>
      <c r="W1235" s="234" t="str">
        <f>IFERROR(VLOOKUP(A1235,PLAN!B:AB,21,),"")</f>
        <v>F2</v>
      </c>
      <c r="X1235" s="164"/>
      <c r="Y1235" s="148" t="s">
        <v>4575</v>
      </c>
      <c r="Z1235" s="338">
        <f>VLOOKUP(Y1235,PLAN!B:AI,19,0)</f>
        <v>46242</v>
      </c>
    </row>
    <row r="1236" spans="1:26" s="163" customFormat="1" ht="27.6" hidden="1" customHeight="1">
      <c r="A1236" s="177"/>
      <c r="B1236" s="225"/>
      <c r="C1236" s="225"/>
      <c r="D1236" s="225"/>
      <c r="E1236" s="225"/>
      <c r="F1236" s="226"/>
      <c r="G1236" s="225"/>
      <c r="H1236" s="225"/>
      <c r="I1236" s="225"/>
      <c r="J1236" s="225"/>
      <c r="K1236" s="225"/>
      <c r="L1236" s="227"/>
      <c r="M1236" s="225"/>
      <c r="N1236" s="225"/>
      <c r="O1236" s="290" t="s">
        <v>4584</v>
      </c>
      <c r="P1236" s="337" t="s">
        <v>4585</v>
      </c>
      <c r="Q1236" s="154">
        <v>216</v>
      </c>
      <c r="R1236" s="231" t="str">
        <f>IFERROR(VLOOKUP(P1236,[6]Sheet1!$F:$I,4,),"")</f>
        <v/>
      </c>
      <c r="S1236" s="232"/>
      <c r="T1236" s="225"/>
      <c r="U1236" s="233"/>
      <c r="V1236" s="165"/>
      <c r="W1236" s="234" t="s">
        <v>45</v>
      </c>
      <c r="X1236" s="164"/>
      <c r="Y1236" s="148"/>
      <c r="Z1236" s="338">
        <v>46242</v>
      </c>
    </row>
    <row r="1237" spans="1:26" s="163" customFormat="1" ht="27.6" hidden="1" customHeight="1">
      <c r="A1237" s="177"/>
      <c r="B1237" s="225"/>
      <c r="C1237" s="225"/>
      <c r="D1237" s="225"/>
      <c r="E1237" s="225"/>
      <c r="F1237" s="226"/>
      <c r="G1237" s="225"/>
      <c r="H1237" s="225"/>
      <c r="I1237" s="225"/>
      <c r="J1237" s="225"/>
      <c r="K1237" s="225"/>
      <c r="L1237" s="227"/>
      <c r="M1237" s="225"/>
      <c r="N1237" s="225"/>
      <c r="O1237" s="290" t="s">
        <v>4586</v>
      </c>
      <c r="P1237" s="337" t="s">
        <v>4587</v>
      </c>
      <c r="Q1237" s="154">
        <v>215</v>
      </c>
      <c r="R1237" s="231" t="str">
        <f>IFERROR(VLOOKUP(P1237,[6]Sheet1!$F:$I,4,),"")</f>
        <v/>
      </c>
      <c r="S1237" s="232"/>
      <c r="T1237" s="225"/>
      <c r="U1237" s="233"/>
      <c r="V1237" s="165"/>
      <c r="W1237" s="234" t="s">
        <v>45</v>
      </c>
      <c r="X1237" s="164"/>
      <c r="Y1237" s="148"/>
      <c r="Z1237" s="338">
        <v>46242</v>
      </c>
    </row>
    <row r="1238" spans="1:26" s="163" customFormat="1" ht="27.6" hidden="1" customHeight="1">
      <c r="A1238" s="177"/>
      <c r="B1238" s="225"/>
      <c r="C1238" s="225"/>
      <c r="D1238" s="225"/>
      <c r="E1238" s="225"/>
      <c r="F1238" s="226"/>
      <c r="G1238" s="225"/>
      <c r="H1238" s="225"/>
      <c r="I1238" s="225"/>
      <c r="J1238" s="225"/>
      <c r="K1238" s="225"/>
      <c r="L1238" s="227"/>
      <c r="M1238" s="225"/>
      <c r="N1238" s="225"/>
      <c r="O1238" s="290" t="s">
        <v>4588</v>
      </c>
      <c r="P1238" s="337" t="s">
        <v>4589</v>
      </c>
      <c r="Q1238" s="154">
        <v>215</v>
      </c>
      <c r="R1238" s="231" t="str">
        <f>IFERROR(VLOOKUP(P1238,[6]Sheet1!$F:$I,4,),"")</f>
        <v/>
      </c>
      <c r="S1238" s="232"/>
      <c r="T1238" s="225"/>
      <c r="U1238" s="233"/>
      <c r="V1238" s="165"/>
      <c r="W1238" s="234" t="s">
        <v>45</v>
      </c>
      <c r="X1238" s="164"/>
      <c r="Y1238" s="148"/>
      <c r="Z1238" s="338">
        <v>46242</v>
      </c>
    </row>
    <row r="1239" spans="1:26" s="163" customFormat="1" ht="27.6" hidden="1" customHeight="1">
      <c r="A1239" s="177"/>
      <c r="B1239" s="225"/>
      <c r="C1239" s="225"/>
      <c r="D1239" s="225"/>
      <c r="E1239" s="225"/>
      <c r="F1239" s="226"/>
      <c r="G1239" s="225"/>
      <c r="H1239" s="225"/>
      <c r="I1239" s="225"/>
      <c r="J1239" s="225"/>
      <c r="K1239" s="225"/>
      <c r="L1239" s="227"/>
      <c r="M1239" s="225"/>
      <c r="N1239" s="225"/>
      <c r="O1239" s="290" t="s">
        <v>4590</v>
      </c>
      <c r="P1239" s="337" t="s">
        <v>4591</v>
      </c>
      <c r="Q1239" s="154">
        <v>215</v>
      </c>
      <c r="R1239" s="231" t="str">
        <f>IFERROR(VLOOKUP(P1239,[6]Sheet1!$F:$I,4,),"")</f>
        <v/>
      </c>
      <c r="S1239" s="232"/>
      <c r="T1239" s="225"/>
      <c r="U1239" s="233"/>
      <c r="V1239" s="165"/>
      <c r="W1239" s="234" t="s">
        <v>45</v>
      </c>
      <c r="X1239" s="164"/>
      <c r="Y1239" s="148"/>
      <c r="Z1239" s="338">
        <v>46242</v>
      </c>
    </row>
    <row r="1240" spans="1:26" s="163" customFormat="1" ht="27.6" hidden="1" customHeight="1">
      <c r="A1240" s="177"/>
      <c r="B1240" s="225"/>
      <c r="C1240" s="225"/>
      <c r="D1240" s="225"/>
      <c r="E1240" s="225"/>
      <c r="F1240" s="226"/>
      <c r="G1240" s="225"/>
      <c r="H1240" s="225"/>
      <c r="I1240" s="225"/>
      <c r="J1240" s="225"/>
      <c r="K1240" s="225"/>
      <c r="L1240" s="227"/>
      <c r="M1240" s="225"/>
      <c r="N1240" s="225"/>
      <c r="O1240" s="290" t="s">
        <v>4592</v>
      </c>
      <c r="P1240" s="337" t="s">
        <v>4593</v>
      </c>
      <c r="Q1240" s="154">
        <v>214</v>
      </c>
      <c r="R1240" s="231" t="str">
        <f>IFERROR(VLOOKUP(P1240,[6]Sheet1!$F:$I,4,),"")</f>
        <v/>
      </c>
      <c r="S1240" s="232"/>
      <c r="T1240" s="225"/>
      <c r="U1240" s="233"/>
      <c r="V1240" s="165"/>
      <c r="W1240" s="234" t="s">
        <v>45</v>
      </c>
      <c r="X1240" s="164"/>
      <c r="Y1240" s="148"/>
      <c r="Z1240" s="338">
        <v>46242</v>
      </c>
    </row>
    <row r="1241" spans="1:26" s="163" customFormat="1" ht="27.6" hidden="1" customHeight="1">
      <c r="A1241" s="177"/>
      <c r="B1241" s="225"/>
      <c r="C1241" s="225"/>
      <c r="D1241" s="225"/>
      <c r="E1241" s="225"/>
      <c r="F1241" s="226"/>
      <c r="G1241" s="225"/>
      <c r="H1241" s="225"/>
      <c r="I1241" s="225"/>
      <c r="J1241" s="225"/>
      <c r="K1241" s="225"/>
      <c r="L1241" s="227"/>
      <c r="M1241" s="225"/>
      <c r="N1241" s="225"/>
      <c r="O1241" s="290" t="s">
        <v>4594</v>
      </c>
      <c r="P1241" s="257" t="s">
        <v>4595</v>
      </c>
      <c r="Q1241" s="154">
        <v>213</v>
      </c>
      <c r="R1241" s="231" t="str">
        <f>IFERROR(VLOOKUP(P1241,[6]Sheet1!$F:$I,4,),"")</f>
        <v/>
      </c>
      <c r="S1241" s="232"/>
      <c r="T1241" s="225"/>
      <c r="U1241" s="233"/>
      <c r="V1241" s="165"/>
      <c r="W1241" s="234" t="s">
        <v>45</v>
      </c>
      <c r="X1241" s="164"/>
      <c r="Y1241" s="148"/>
      <c r="Z1241" s="338">
        <v>46242</v>
      </c>
    </row>
    <row r="1242" spans="1:26" s="163" customFormat="1" ht="27.6" hidden="1" customHeight="1">
      <c r="A1242" s="177"/>
      <c r="B1242" s="225"/>
      <c r="C1242" s="225"/>
      <c r="D1242" s="225"/>
      <c r="E1242" s="225"/>
      <c r="F1242" s="226"/>
      <c r="G1242" s="225"/>
      <c r="H1242" s="225"/>
      <c r="I1242" s="225"/>
      <c r="J1242" s="225"/>
      <c r="K1242" s="225"/>
      <c r="L1242" s="227"/>
      <c r="M1242" s="225"/>
      <c r="N1242" s="225"/>
      <c r="O1242" s="290" t="s">
        <v>4596</v>
      </c>
      <c r="P1242" s="337" t="s">
        <v>4597</v>
      </c>
      <c r="Q1242" s="154">
        <v>215</v>
      </c>
      <c r="R1242" s="231" t="str">
        <f>IFERROR(VLOOKUP(P1242,[6]Sheet1!$F:$I,4,),"")</f>
        <v/>
      </c>
      <c r="S1242" s="232"/>
      <c r="T1242" s="225"/>
      <c r="U1242" s="233"/>
      <c r="V1242" s="165"/>
      <c r="W1242" s="234" t="s">
        <v>45</v>
      </c>
      <c r="X1242" s="164"/>
      <c r="Y1242" s="148"/>
      <c r="Z1242" s="338">
        <v>46242</v>
      </c>
    </row>
    <row r="1243" spans="1:26" s="163" customFormat="1" ht="27.6" hidden="1" customHeight="1">
      <c r="A1243" s="177" t="str">
        <f t="shared" si="67"/>
        <v>Aug27-02</v>
      </c>
      <c r="B1243" s="225">
        <f>IFERROR(VLOOKUP(A1243,PLAN!B:AA,5,0),"")</f>
        <v>11133764</v>
      </c>
      <c r="C1243" s="225" t="str">
        <f>IFERROR(VLOOKUP(A1243,PLAN!B:AA,6,0),"")</f>
        <v>1456050-Q-A</v>
      </c>
      <c r="D1243" s="225" t="str">
        <f>IFERROR(VLOOKUP(A1243,PLAN!B:AA,7,0),"")</f>
        <v>STM180-18S CN</v>
      </c>
      <c r="E1243" s="225" t="str">
        <f>IFERROR(VLOOKUP(A1243,PLAN!B:AA,4,0),"")</f>
        <v>1001937249</v>
      </c>
      <c r="F1243" s="226">
        <f>IFERROR(VLOOKUP(A1243,PLAN!B:AA,9,0),"")</f>
        <v>46261</v>
      </c>
      <c r="G1243" s="225" t="str">
        <f>IFERROR(VLOOKUP(A1243,PLAN!B:AA,10,0),"")</f>
        <v>0103593424</v>
      </c>
      <c r="H1243" s="225" t="str">
        <f>IFERROR(VLOOKUP(A1243,PLAN!B:AA,11,0),"")</f>
        <v>260804A07A</v>
      </c>
      <c r="I1243" s="225">
        <f>IFERROR(VLOOKUP(A1243,PLAN!B:AA,12,0),"")</f>
        <v>1577</v>
      </c>
      <c r="J1243" s="225" t="str">
        <f>IFERROR(VLOOKUP(A1243,PLAN!B:AA,15,0),"")</f>
        <v>China</v>
      </c>
      <c r="K1243" s="225">
        <f>IFERROR(VLOOKUP(A1243,PLAN!B:AA,23,0),"")</f>
        <v>0</v>
      </c>
      <c r="L1243" s="227">
        <f>IFERROR(VLOOKUP(A1243,PLAN!B:AA,24,0),"")</f>
        <v>0</v>
      </c>
      <c r="M1243" s="225" t="str">
        <f>IFERROR(VLOOKUP(A1243,PLAN!B:AA,3,0),"")</f>
        <v>2332451-0-C-CN</v>
      </c>
      <c r="N1243" s="225">
        <f>IFERROR(VLOOKUP(A1243,PLAN!B:AA,2,0),"")</f>
        <v>12125025</v>
      </c>
      <c r="O1243" s="290" t="s">
        <v>4598</v>
      </c>
      <c r="P1243" s="337" t="s">
        <v>4599</v>
      </c>
      <c r="Q1243" s="154">
        <v>216</v>
      </c>
      <c r="R1243" s="231" t="str">
        <f>IFERROR(VLOOKUP(P1243,[6]Sheet1!$F:$I,4,),"")</f>
        <v/>
      </c>
      <c r="S1243" s="232">
        <f>IFERROR(VLOOKUP(A1243,PLAN!B:AA,19,0),"")</f>
        <v>46242</v>
      </c>
      <c r="T1243" s="225" t="str">
        <f>IFERROR(VLOOKUP(A1243,PLAN!B:AA,20,0),"")</f>
        <v>M6</v>
      </c>
      <c r="U1243" s="233"/>
      <c r="V1243" s="165"/>
      <c r="W1243" s="234" t="str">
        <f>IFERROR(VLOOKUP(A1243,PLAN!B:AB,21,),"")</f>
        <v>F2</v>
      </c>
      <c r="X1243" s="164"/>
      <c r="Y1243" s="148" t="s">
        <v>4558</v>
      </c>
      <c r="Z1243" s="338">
        <f>VLOOKUP(Y1243,PLAN!B:AI,19,0)</f>
        <v>46242</v>
      </c>
    </row>
    <row r="1244" spans="1:26" s="163" customFormat="1" ht="27.6" hidden="1" customHeight="1">
      <c r="A1244" s="177"/>
      <c r="B1244" s="225"/>
      <c r="C1244" s="225"/>
      <c r="D1244" s="225"/>
      <c r="E1244" s="225"/>
      <c r="F1244" s="226"/>
      <c r="G1244" s="225"/>
      <c r="H1244" s="225"/>
      <c r="I1244" s="225"/>
      <c r="J1244" s="225"/>
      <c r="K1244" s="225"/>
      <c r="L1244" s="227"/>
      <c r="M1244" s="225"/>
      <c r="N1244" s="225"/>
      <c r="O1244" s="290" t="s">
        <v>3072</v>
      </c>
      <c r="P1244" s="337" t="s">
        <v>3073</v>
      </c>
      <c r="Q1244" s="154">
        <v>69</v>
      </c>
      <c r="R1244" s="231" t="str">
        <f>IFERROR(VLOOKUP(P1244,[6]Sheet1!$F:$I,4,),"")</f>
        <v/>
      </c>
      <c r="S1244" s="232"/>
      <c r="T1244" s="225"/>
      <c r="U1244" s="233"/>
      <c r="V1244" s="165"/>
      <c r="W1244" s="234" t="s">
        <v>45</v>
      </c>
      <c r="X1244" s="164"/>
      <c r="Y1244" s="148"/>
      <c r="Z1244" s="338">
        <v>46242</v>
      </c>
    </row>
    <row r="1245" spans="1:26" s="163" customFormat="1" ht="27.6" hidden="1" customHeight="1">
      <c r="A1245" s="177"/>
      <c r="B1245" s="225"/>
      <c r="C1245" s="225"/>
      <c r="D1245" s="225"/>
      <c r="E1245" s="225"/>
      <c r="F1245" s="226"/>
      <c r="G1245" s="225"/>
      <c r="H1245" s="225"/>
      <c r="I1245" s="225"/>
      <c r="J1245" s="225"/>
      <c r="K1245" s="225"/>
      <c r="L1245" s="227"/>
      <c r="M1245" s="225"/>
      <c r="N1245" s="225"/>
      <c r="O1245" s="290" t="s">
        <v>4600</v>
      </c>
      <c r="P1245" s="337" t="s">
        <v>4601</v>
      </c>
      <c r="Q1245" s="154">
        <v>215</v>
      </c>
      <c r="R1245" s="231" t="str">
        <f>IFERROR(VLOOKUP(P1245,[6]Sheet1!$F:$I,4,),"")</f>
        <v/>
      </c>
      <c r="S1245" s="232"/>
      <c r="T1245" s="225"/>
      <c r="U1245" s="233"/>
      <c r="V1245" s="165"/>
      <c r="W1245" s="234" t="s">
        <v>45</v>
      </c>
      <c r="X1245" s="164"/>
      <c r="Y1245" s="148"/>
      <c r="Z1245" s="338">
        <v>46242</v>
      </c>
    </row>
    <row r="1246" spans="1:26" s="163" customFormat="1" ht="27.6" hidden="1" customHeight="1">
      <c r="A1246" s="177"/>
      <c r="B1246" s="225"/>
      <c r="C1246" s="225"/>
      <c r="D1246" s="225"/>
      <c r="E1246" s="225"/>
      <c r="F1246" s="226"/>
      <c r="G1246" s="225"/>
      <c r="H1246" s="225"/>
      <c r="I1246" s="225"/>
      <c r="J1246" s="225"/>
      <c r="K1246" s="225"/>
      <c r="L1246" s="227"/>
      <c r="M1246" s="225"/>
      <c r="N1246" s="225"/>
      <c r="O1246" s="290" t="s">
        <v>4602</v>
      </c>
      <c r="P1246" s="257" t="s">
        <v>4603</v>
      </c>
      <c r="Q1246" s="154">
        <v>216</v>
      </c>
      <c r="R1246" s="231" t="str">
        <f>IFERROR(VLOOKUP(P1246,[6]Sheet1!$F:$I,4,),"")</f>
        <v/>
      </c>
      <c r="S1246" s="232"/>
      <c r="T1246" s="225"/>
      <c r="U1246" s="233"/>
      <c r="V1246" s="165"/>
      <c r="W1246" s="234" t="s">
        <v>45</v>
      </c>
      <c r="X1246" s="164"/>
      <c r="Y1246" s="148"/>
      <c r="Z1246" s="338">
        <v>46242</v>
      </c>
    </row>
    <row r="1247" spans="1:26" s="163" customFormat="1" ht="27.6" hidden="1" customHeight="1">
      <c r="A1247" s="177"/>
      <c r="B1247" s="225"/>
      <c r="C1247" s="225"/>
      <c r="D1247" s="225"/>
      <c r="E1247" s="225"/>
      <c r="F1247" s="226"/>
      <c r="G1247" s="225"/>
      <c r="H1247" s="225"/>
      <c r="I1247" s="225"/>
      <c r="J1247" s="225"/>
      <c r="K1247" s="225"/>
      <c r="L1247" s="227"/>
      <c r="M1247" s="225"/>
      <c r="N1247" s="225"/>
      <c r="O1247" s="290" t="s">
        <v>4604</v>
      </c>
      <c r="P1247" s="337" t="s">
        <v>4605</v>
      </c>
      <c r="Q1247" s="154">
        <v>216</v>
      </c>
      <c r="R1247" s="231" t="str">
        <f>IFERROR(VLOOKUP(P1247,[6]Sheet1!$F:$I,4,),"")</f>
        <v/>
      </c>
      <c r="S1247" s="232"/>
      <c r="T1247" s="225"/>
      <c r="U1247" s="233"/>
      <c r="V1247" s="165"/>
      <c r="W1247" s="234" t="s">
        <v>45</v>
      </c>
      <c r="X1247" s="164"/>
      <c r="Y1247" s="148"/>
      <c r="Z1247" s="338">
        <v>46242</v>
      </c>
    </row>
    <row r="1248" spans="1:26" s="163" customFormat="1" ht="27.6" hidden="1" customHeight="1">
      <c r="A1248" s="177"/>
      <c r="B1248" s="225"/>
      <c r="C1248" s="225"/>
      <c r="D1248" s="225"/>
      <c r="E1248" s="225"/>
      <c r="F1248" s="226"/>
      <c r="G1248" s="225"/>
      <c r="H1248" s="225"/>
      <c r="I1248" s="225"/>
      <c r="J1248" s="225"/>
      <c r="K1248" s="225"/>
      <c r="L1248" s="227"/>
      <c r="M1248" s="225"/>
      <c r="N1248" s="225"/>
      <c r="O1248" s="290" t="s">
        <v>4606</v>
      </c>
      <c r="P1248" s="337" t="s">
        <v>4607</v>
      </c>
      <c r="Q1248" s="154">
        <v>216</v>
      </c>
      <c r="R1248" s="231" t="str">
        <f>IFERROR(VLOOKUP(P1248,[6]Sheet1!$F:$I,4,),"")</f>
        <v/>
      </c>
      <c r="S1248" s="232"/>
      <c r="T1248" s="225"/>
      <c r="U1248" s="233"/>
      <c r="V1248" s="165"/>
      <c r="W1248" s="234" t="s">
        <v>45</v>
      </c>
      <c r="X1248" s="164"/>
      <c r="Y1248" s="148"/>
      <c r="Z1248" s="338">
        <v>46242</v>
      </c>
    </row>
    <row r="1249" spans="1:26" s="163" customFormat="1" ht="27.6" hidden="1" customHeight="1">
      <c r="A1249" s="177"/>
      <c r="B1249" s="225"/>
      <c r="C1249" s="225"/>
      <c r="D1249" s="225"/>
      <c r="E1249" s="225"/>
      <c r="F1249" s="226"/>
      <c r="G1249" s="225"/>
      <c r="H1249" s="225"/>
      <c r="I1249" s="225"/>
      <c r="J1249" s="225"/>
      <c r="K1249" s="225"/>
      <c r="L1249" s="227"/>
      <c r="M1249" s="225"/>
      <c r="N1249" s="225"/>
      <c r="O1249" s="290" t="s">
        <v>4608</v>
      </c>
      <c r="P1249" s="337" t="s">
        <v>4609</v>
      </c>
      <c r="Q1249" s="154">
        <v>216</v>
      </c>
      <c r="R1249" s="231" t="str">
        <f>IFERROR(VLOOKUP(P1249,[6]Sheet1!$F:$I,4,),"")</f>
        <v/>
      </c>
      <c r="S1249" s="232"/>
      <c r="T1249" s="225"/>
      <c r="U1249" s="233"/>
      <c r="V1249" s="165"/>
      <c r="W1249" s="234" t="s">
        <v>45</v>
      </c>
      <c r="X1249" s="164"/>
      <c r="Y1249" s="148"/>
      <c r="Z1249" s="338">
        <v>46242</v>
      </c>
    </row>
    <row r="1250" spans="1:26" s="163" customFormat="1" ht="27.6" hidden="1" customHeight="1">
      <c r="A1250" s="177"/>
      <c r="B1250" s="225"/>
      <c r="C1250" s="225"/>
      <c r="D1250" s="225"/>
      <c r="E1250" s="225"/>
      <c r="F1250" s="226"/>
      <c r="G1250" s="225"/>
      <c r="H1250" s="225"/>
      <c r="I1250" s="225"/>
      <c r="J1250" s="225"/>
      <c r="K1250" s="225"/>
      <c r="L1250" s="227"/>
      <c r="M1250" s="225"/>
      <c r="N1250" s="225"/>
      <c r="O1250" s="290" t="s">
        <v>4610</v>
      </c>
      <c r="P1250" s="337" t="s">
        <v>4611</v>
      </c>
      <c r="Q1250" s="154">
        <f>I1243-Q1243-Q1244-Q1245-Q1246-Q1247-Q1248-Q1249</f>
        <v>213</v>
      </c>
      <c r="R1250" s="231" t="str">
        <f>IFERROR(VLOOKUP(P1250,[6]Sheet1!$F:$I,4,),"")</f>
        <v/>
      </c>
      <c r="S1250" s="232"/>
      <c r="T1250" s="225"/>
      <c r="U1250" s="233"/>
      <c r="V1250" s="165"/>
      <c r="W1250" s="234" t="s">
        <v>45</v>
      </c>
      <c r="X1250" s="164"/>
      <c r="Y1250" s="148"/>
      <c r="Z1250" s="338">
        <v>46242</v>
      </c>
    </row>
    <row r="1251" spans="1:26" s="163" customFormat="1" ht="27.6" hidden="1" customHeight="1">
      <c r="A1251" s="177" t="str">
        <f t="shared" ref="A1251" si="72">Y1251</f>
        <v>Aug20-14</v>
      </c>
      <c r="B1251" s="225">
        <f>IFERROR(VLOOKUP(A1251,PLAN!B:AA,5,0),"")</f>
        <v>11134241</v>
      </c>
      <c r="C1251" s="225" t="str">
        <f>IFERROR(VLOOKUP(A1251,PLAN!B:AA,6,0),"")</f>
        <v>1436298-J-AK</v>
      </c>
      <c r="D1251" s="225" t="str">
        <f>IFERROR(VLOOKUP(A1251,PLAN!B:AA,7,0),"")</f>
        <v>APW14R005S CN</v>
      </c>
      <c r="E1251" s="225" t="str">
        <f>IFERROR(VLOOKUP(A1251,PLAN!B:AA,4,0),"")</f>
        <v>1001937250</v>
      </c>
      <c r="F1251" s="226">
        <f>IFERROR(VLOOKUP(A1251,PLAN!B:AA,9,0),"")</f>
        <v>46254</v>
      </c>
      <c r="G1251" s="225" t="str">
        <f>IFERROR(VLOOKUP(A1251,PLAN!B:AA,10,0),"")</f>
        <v>0103593425</v>
      </c>
      <c r="H1251" s="225" t="str">
        <f>IFERROR(VLOOKUP(A1251,PLAN!B:AA,11,0),"")</f>
        <v>260804A08A</v>
      </c>
      <c r="I1251" s="225">
        <f>IFERROR(VLOOKUP(A1251,PLAN!B:AA,12,0),"")</f>
        <v>79</v>
      </c>
      <c r="J1251" s="225" t="str">
        <f>IFERROR(VLOOKUP(A1251,PLAN!B:AA,15,0),"")</f>
        <v>China</v>
      </c>
      <c r="K1251" s="225">
        <f>IFERROR(VLOOKUP(A1251,PLAN!B:AA,23,0),"")</f>
        <v>0</v>
      </c>
      <c r="L1251" s="227">
        <f>IFERROR(VLOOKUP(A1251,PLAN!B:AA,24,0),"")</f>
        <v>0</v>
      </c>
      <c r="M1251" s="225" t="str">
        <f>IFERROR(VLOOKUP(A1251,PLAN!B:AA,3,0),"")</f>
        <v>2332497-0-C-CN</v>
      </c>
      <c r="N1251" s="225">
        <f>IFERROR(VLOOKUP(A1251,PLAN!B:AA,2,0),"")</f>
        <v>12125071</v>
      </c>
      <c r="O1251" s="290" t="s">
        <v>3707</v>
      </c>
      <c r="P1251" s="258" t="s">
        <v>3708</v>
      </c>
      <c r="Q1251" s="334">
        <v>9</v>
      </c>
      <c r="R1251" s="231" t="str">
        <f>IFERROR(VLOOKUP(P1251,[6]Sheet1!$F:$I,4,),"")</f>
        <v/>
      </c>
      <c r="S1251" s="232">
        <f>IFERROR(VLOOKUP(A1251,PLAN!B:AA,19,0),"")</f>
        <v>46242</v>
      </c>
      <c r="T1251" s="225" t="str">
        <f>IFERROR(VLOOKUP(A1251,PLAN!B:AA,20,0),"")</f>
        <v>M7</v>
      </c>
      <c r="U1251" s="233"/>
      <c r="V1251" s="165"/>
      <c r="W1251" s="234" t="str">
        <f>IFERROR(VLOOKUP(A1251,PLAN!B:AB,21,),"")</f>
        <v>F2</v>
      </c>
      <c r="X1251" s="164"/>
      <c r="Y1251" s="148" t="s">
        <v>4580</v>
      </c>
      <c r="Z1251" s="338">
        <f>VLOOKUP(Y1251,PLAN!B:AI,19,0)</f>
        <v>46242</v>
      </c>
    </row>
    <row r="1252" spans="1:26" s="163" customFormat="1" ht="27.6" hidden="1" customHeight="1">
      <c r="A1252" s="177">
        <f t="shared" si="67"/>
        <v>0</v>
      </c>
      <c r="B1252" s="225" t="str">
        <f>IFERROR(VLOOKUP(A1252,PLAN!B:AA,5,0),"")</f>
        <v/>
      </c>
      <c r="C1252" s="225" t="str">
        <f>IFERROR(VLOOKUP(A1252,PLAN!B:AA,6,0),"")</f>
        <v/>
      </c>
      <c r="D1252" s="225" t="str">
        <f>IFERROR(VLOOKUP(A1252,PLAN!B:AA,7,0),"")</f>
        <v/>
      </c>
      <c r="E1252" s="225" t="str">
        <f>IFERROR(VLOOKUP(A1252,PLAN!B:AA,4,0),"")</f>
        <v/>
      </c>
      <c r="F1252" s="226" t="str">
        <f>IFERROR(VLOOKUP(A1252,PLAN!B:AA,9,0),"")</f>
        <v/>
      </c>
      <c r="G1252" s="225" t="str">
        <f>IFERROR(VLOOKUP(A1252,PLAN!B:AA,10,0),"")</f>
        <v/>
      </c>
      <c r="H1252" s="225" t="str">
        <f>IFERROR(VLOOKUP(A1252,PLAN!B:AA,11,0),"")</f>
        <v/>
      </c>
      <c r="I1252" s="225" t="str">
        <f>IFERROR(VLOOKUP(A1252,PLAN!B:AA,12,0),"")</f>
        <v/>
      </c>
      <c r="J1252" s="225" t="str">
        <f>IFERROR(VLOOKUP(A1252,PLAN!B:AA,15,0),"")</f>
        <v/>
      </c>
      <c r="K1252" s="225" t="str">
        <f>IFERROR(VLOOKUP(A1252,PLAN!B:AA,23,0),"")</f>
        <v/>
      </c>
      <c r="L1252" s="227" t="str">
        <f>IFERROR(VLOOKUP(A1252,PLAN!B:AA,24,0),"")</f>
        <v/>
      </c>
      <c r="M1252" s="225" t="str">
        <f>IFERROR(VLOOKUP(A1252,PLAN!B:AA,3,0),"")</f>
        <v/>
      </c>
      <c r="N1252" s="225" t="str">
        <f>IFERROR(VLOOKUP(A1252,PLAN!B:AA,2,0),"")</f>
        <v/>
      </c>
      <c r="O1252" s="290" t="s">
        <v>3711</v>
      </c>
      <c r="P1252" s="258" t="s">
        <v>3712</v>
      </c>
      <c r="Q1252" s="334">
        <v>6</v>
      </c>
      <c r="R1252" s="231" t="str">
        <f>IFERROR(VLOOKUP(P1252,[6]Sheet1!$F:$I,4,),"")</f>
        <v/>
      </c>
      <c r="S1252" s="232" t="str">
        <f>IFERROR(VLOOKUP(A1252,PLAN!B:AA,19,0),"")</f>
        <v/>
      </c>
      <c r="T1252" s="225" t="str">
        <f>IFERROR(VLOOKUP(A1252,PLAN!B:AA,20,0),"")</f>
        <v/>
      </c>
      <c r="U1252" s="233"/>
      <c r="V1252" s="165"/>
      <c r="W1252" s="234" t="s">
        <v>45</v>
      </c>
      <c r="X1252" s="164"/>
      <c r="Y1252" s="148"/>
      <c r="Z1252" s="338">
        <v>46242</v>
      </c>
    </row>
    <row r="1253" spans="1:26" s="163" customFormat="1" ht="27.6" hidden="1" customHeight="1">
      <c r="A1253" s="177"/>
      <c r="B1253" s="225"/>
      <c r="C1253" s="225"/>
      <c r="D1253" s="225"/>
      <c r="E1253" s="225"/>
      <c r="F1253" s="226"/>
      <c r="G1253" s="225"/>
      <c r="H1253" s="225"/>
      <c r="I1253" s="225"/>
      <c r="J1253" s="225"/>
      <c r="K1253" s="225"/>
      <c r="L1253" s="227"/>
      <c r="M1253" s="225"/>
      <c r="N1253" s="225"/>
      <c r="O1253" s="290" t="s">
        <v>4349</v>
      </c>
      <c r="P1253" s="258" t="s">
        <v>4350</v>
      </c>
      <c r="Q1253" s="336">
        <v>54</v>
      </c>
      <c r="R1253" s="231" t="str">
        <f>IFERROR(VLOOKUP(P1253,[6]Sheet1!$F:$I,4,),"")</f>
        <v/>
      </c>
      <c r="S1253" s="232"/>
      <c r="T1253" s="225"/>
      <c r="U1253" s="233"/>
      <c r="V1253" s="165"/>
      <c r="W1253" s="234" t="s">
        <v>45</v>
      </c>
      <c r="X1253" s="164"/>
      <c r="Y1253" s="148"/>
      <c r="Z1253" s="338">
        <v>46242</v>
      </c>
    </row>
    <row r="1254" spans="1:26" s="163" customFormat="1" ht="27.6" hidden="1" customHeight="1">
      <c r="A1254" s="177"/>
      <c r="B1254" s="225"/>
      <c r="C1254" s="225"/>
      <c r="D1254" s="225"/>
      <c r="E1254" s="225"/>
      <c r="F1254" s="226"/>
      <c r="G1254" s="225"/>
      <c r="H1254" s="225"/>
      <c r="I1254" s="225"/>
      <c r="J1254" s="225"/>
      <c r="K1254" s="225"/>
      <c r="L1254" s="227"/>
      <c r="M1254" s="225"/>
      <c r="N1254" s="225"/>
      <c r="O1254" s="290" t="s">
        <v>4351</v>
      </c>
      <c r="P1254" s="337" t="s">
        <v>4352</v>
      </c>
      <c r="Q1254" s="336">
        <v>6</v>
      </c>
      <c r="R1254" s="231" t="str">
        <f>IFERROR(VLOOKUP(P1254,[6]Sheet1!$F:$I,4,),"")</f>
        <v/>
      </c>
      <c r="S1254" s="232"/>
      <c r="T1254" s="225"/>
      <c r="U1254" s="233"/>
      <c r="V1254" s="165"/>
      <c r="W1254" s="234" t="s">
        <v>45</v>
      </c>
      <c r="X1254" s="164"/>
      <c r="Y1254" s="148"/>
      <c r="Z1254" s="338">
        <v>46242</v>
      </c>
    </row>
    <row r="1255" spans="1:26" s="163" customFormat="1" ht="27.6" hidden="1" customHeight="1">
      <c r="A1255" s="177"/>
      <c r="B1255" s="225"/>
      <c r="C1255" s="225"/>
      <c r="D1255" s="225"/>
      <c r="E1255" s="225"/>
      <c r="F1255" s="226"/>
      <c r="G1255" s="225"/>
      <c r="H1255" s="225"/>
      <c r="I1255" s="225"/>
      <c r="J1255" s="225"/>
      <c r="K1255" s="225"/>
      <c r="L1255" s="227"/>
      <c r="M1255" s="225"/>
      <c r="N1255" s="225"/>
      <c r="O1255" s="290" t="s">
        <v>4353</v>
      </c>
      <c r="P1255" s="337" t="s">
        <v>4354</v>
      </c>
      <c r="Q1255" s="370">
        <f>I1251-Q1251-Q1252-Q1253-Q1254</f>
        <v>4</v>
      </c>
      <c r="R1255" s="231" t="str">
        <f>IFERROR(VLOOKUP(P1255,[6]Sheet1!$F:$I,4,),"")</f>
        <v/>
      </c>
      <c r="S1255" s="232"/>
      <c r="T1255" s="225"/>
      <c r="U1255" s="233"/>
      <c r="V1255" s="165"/>
      <c r="W1255" s="234" t="s">
        <v>45</v>
      </c>
      <c r="X1255" s="164"/>
      <c r="Y1255" s="148"/>
      <c r="Z1255" s="338">
        <v>46242</v>
      </c>
    </row>
    <row r="1256" spans="1:26" s="163" customFormat="1" ht="27.6" hidden="1" customHeight="1">
      <c r="A1256" s="177" t="str">
        <f t="shared" si="67"/>
        <v>Aug20-15</v>
      </c>
      <c r="B1256" s="225">
        <f>IFERROR(VLOOKUP(A1256,PLAN!B:AA,5,0),"")</f>
        <v>11134241</v>
      </c>
      <c r="C1256" s="225" t="str">
        <f>IFERROR(VLOOKUP(A1256,PLAN!B:AA,6,0),"")</f>
        <v>1436298-J-AK</v>
      </c>
      <c r="D1256" s="225" t="str">
        <f>IFERROR(VLOOKUP(A1256,PLAN!B:AA,7,0),"")</f>
        <v>APW14R005S CN</v>
      </c>
      <c r="E1256" s="225" t="str">
        <f>IFERROR(VLOOKUP(A1256,PLAN!B:AA,4,0),"")</f>
        <v>1001937251</v>
      </c>
      <c r="F1256" s="226">
        <f>IFERROR(VLOOKUP(A1256,PLAN!B:AA,9,0),"")</f>
        <v>46254</v>
      </c>
      <c r="G1256" s="225" t="str">
        <f>IFERROR(VLOOKUP(A1256,PLAN!B:AA,10,0),"")</f>
        <v>0103593426</v>
      </c>
      <c r="H1256" s="225" t="str">
        <f>IFERROR(VLOOKUP(A1256,PLAN!B:AA,11,0),"")</f>
        <v>260804A09A</v>
      </c>
      <c r="I1256" s="225">
        <f>IFERROR(VLOOKUP(A1256,PLAN!B:AA,12,0),"")</f>
        <v>484</v>
      </c>
      <c r="J1256" s="225" t="str">
        <f>IFERROR(VLOOKUP(A1256,PLAN!B:AA,15,0),"")</f>
        <v>China</v>
      </c>
      <c r="K1256" s="225">
        <f>IFERROR(VLOOKUP(A1256,PLAN!B:AA,23,0),"")</f>
        <v>0</v>
      </c>
      <c r="L1256" s="227">
        <f>IFERROR(VLOOKUP(A1256,PLAN!B:AA,24,0),"")</f>
        <v>0</v>
      </c>
      <c r="M1256" s="225" t="str">
        <f>IFERROR(VLOOKUP(A1256,PLAN!B:AA,3,0),"")</f>
        <v>2332497-0-C-CN</v>
      </c>
      <c r="N1256" s="225">
        <f>IFERROR(VLOOKUP(A1256,PLAN!B:AA,2,0),"")</f>
        <v>12125071</v>
      </c>
      <c r="O1256" s="290" t="s">
        <v>4828</v>
      </c>
      <c r="P1256" s="258" t="s">
        <v>4829</v>
      </c>
      <c r="Q1256" s="337">
        <f t="shared" ref="Q1256:Q1335" si="73">I1256</f>
        <v>484</v>
      </c>
      <c r="R1256" s="231" t="str">
        <f>IFERROR(VLOOKUP(P1256,[6]Sheet1!$F:$I,4,),"")</f>
        <v>N1-23</v>
      </c>
      <c r="S1256" s="232">
        <f>IFERROR(VLOOKUP(A1256,PLAN!B:AA,19,0),"")</f>
        <v>46242</v>
      </c>
      <c r="T1256" s="225" t="str">
        <f>IFERROR(VLOOKUP(A1256,PLAN!B:AA,20,0),"")</f>
        <v>M7</v>
      </c>
      <c r="U1256" s="233"/>
      <c r="V1256" s="165"/>
      <c r="W1256" s="234" t="str">
        <f>IFERROR(VLOOKUP(A1256,PLAN!B:AB,21,),"")</f>
        <v>F2</v>
      </c>
      <c r="X1256" s="164"/>
      <c r="Y1256" s="148" t="s">
        <v>4581</v>
      </c>
      <c r="Z1256" s="338">
        <f>VLOOKUP(Y1256,PLAN!B:AI,19,0)</f>
        <v>46242</v>
      </c>
    </row>
    <row r="1257" spans="1:26" s="163" customFormat="1" ht="27.6" hidden="1" customHeight="1">
      <c r="A1257" s="177" t="str">
        <f t="shared" si="67"/>
        <v>Aug20-16</v>
      </c>
      <c r="B1257" s="225">
        <f>IFERROR(VLOOKUP(A1257,PLAN!B:AA,5,0),"")</f>
        <v>11134234</v>
      </c>
      <c r="C1257" s="225" t="str">
        <f>IFERROR(VLOOKUP(A1257,PLAN!B:AA,6,0),"")</f>
        <v>1036066-R-AK</v>
      </c>
      <c r="D1257" s="225" t="str">
        <f>IFERROR(VLOOKUP(A1257,PLAN!B:AA,7,0),"")</f>
        <v>AGP140002 CN</v>
      </c>
      <c r="E1257" s="225" t="str">
        <f>IFERROR(VLOOKUP(A1257,PLAN!B:AA,4,0),"")</f>
        <v>1001937252</v>
      </c>
      <c r="F1257" s="226">
        <f>IFERROR(VLOOKUP(A1257,PLAN!B:AA,9,0),"")</f>
        <v>46254</v>
      </c>
      <c r="G1257" s="225" t="str">
        <f>IFERROR(VLOOKUP(A1257,PLAN!B:AA,10,0),"")</f>
        <v>0103593427</v>
      </c>
      <c r="H1257" s="225" t="str">
        <f>IFERROR(VLOOKUP(A1257,PLAN!B:AA,11,0),"")</f>
        <v>260804A10A</v>
      </c>
      <c r="I1257" s="225">
        <f>IFERROR(VLOOKUP(A1257,PLAN!B:AA,12,0),"")</f>
        <v>555</v>
      </c>
      <c r="J1257" s="225" t="str">
        <f>IFERROR(VLOOKUP(A1257,PLAN!B:AA,15,0),"")</f>
        <v>China</v>
      </c>
      <c r="K1257" s="225">
        <f>IFERROR(VLOOKUP(A1257,PLAN!B:AA,23,0),"")</f>
        <v>0</v>
      </c>
      <c r="L1257" s="227">
        <f>IFERROR(VLOOKUP(A1257,PLAN!B:AA,24,0),"")</f>
        <v>0</v>
      </c>
      <c r="M1257" s="225" t="str">
        <f>IFERROR(VLOOKUP(A1257,PLAN!B:AA,3,0),"")</f>
        <v>2332499-0-C-CN</v>
      </c>
      <c r="N1257" s="225">
        <f>IFERROR(VLOOKUP(A1257,PLAN!B:AA,2,0),"")</f>
        <v>12125073</v>
      </c>
      <c r="O1257" s="290" t="s">
        <v>4361</v>
      </c>
      <c r="P1257" s="337" t="s">
        <v>4362</v>
      </c>
      <c r="Q1257" s="154">
        <v>4</v>
      </c>
      <c r="R1257" s="231" t="str">
        <f>IFERROR(VLOOKUP(P1257,[6]Sheet1!$F:$I,4,),"")</f>
        <v/>
      </c>
      <c r="S1257" s="232">
        <f>IFERROR(VLOOKUP(A1257,PLAN!B:AA,19,0),"")</f>
        <v>46242</v>
      </c>
      <c r="T1257" s="225" t="str">
        <f>IFERROR(VLOOKUP(A1257,PLAN!B:AA,20,0),"")</f>
        <v>M7</v>
      </c>
      <c r="U1257" s="233"/>
      <c r="V1257" s="165"/>
      <c r="W1257" s="234" t="str">
        <f>IFERROR(VLOOKUP(A1257,PLAN!B:AB,21,),"")</f>
        <v>F2</v>
      </c>
      <c r="X1257" s="164"/>
      <c r="Y1257" s="148" t="s">
        <v>4582</v>
      </c>
      <c r="Z1257" s="338">
        <f>VLOOKUP(Y1257,PLAN!B:AI,19,0)</f>
        <v>46242</v>
      </c>
    </row>
    <row r="1258" spans="1:26" s="163" customFormat="1" ht="27.6" hidden="1" customHeight="1">
      <c r="A1258" s="177"/>
      <c r="B1258" s="225"/>
      <c r="C1258" s="225"/>
      <c r="D1258" s="225"/>
      <c r="E1258" s="225"/>
      <c r="F1258" s="226"/>
      <c r="G1258" s="225"/>
      <c r="H1258" s="225"/>
      <c r="I1258" s="225"/>
      <c r="J1258" s="225"/>
      <c r="K1258" s="225"/>
      <c r="L1258" s="227"/>
      <c r="M1258" s="225"/>
      <c r="N1258" s="225"/>
      <c r="O1258" s="290" t="s">
        <v>4363</v>
      </c>
      <c r="P1258" s="258" t="s">
        <v>4364</v>
      </c>
      <c r="Q1258" s="154">
        <v>5</v>
      </c>
      <c r="R1258" s="231"/>
      <c r="S1258" s="232"/>
      <c r="T1258" s="225"/>
      <c r="U1258" s="233"/>
      <c r="V1258" s="165"/>
      <c r="W1258" s="234" t="s">
        <v>45</v>
      </c>
      <c r="X1258" s="164"/>
      <c r="Y1258" s="148"/>
      <c r="Z1258" s="338">
        <v>46242</v>
      </c>
    </row>
    <row r="1259" spans="1:26" s="163" customFormat="1" ht="27.6" hidden="1" customHeight="1">
      <c r="A1259" s="177"/>
      <c r="B1259" s="225"/>
      <c r="C1259" s="225"/>
      <c r="D1259" s="225"/>
      <c r="E1259" s="225"/>
      <c r="F1259" s="226"/>
      <c r="G1259" s="225"/>
      <c r="H1259" s="225"/>
      <c r="I1259" s="225"/>
      <c r="J1259" s="225"/>
      <c r="K1259" s="225"/>
      <c r="L1259" s="227"/>
      <c r="M1259" s="225"/>
      <c r="N1259" s="225"/>
      <c r="O1259" s="290" t="s">
        <v>4365</v>
      </c>
      <c r="P1259" s="258" t="s">
        <v>4366</v>
      </c>
      <c r="Q1259" s="154">
        <v>4</v>
      </c>
      <c r="R1259" s="231"/>
      <c r="S1259" s="232"/>
      <c r="T1259" s="225"/>
      <c r="U1259" s="233"/>
      <c r="V1259" s="165"/>
      <c r="W1259" s="234" t="s">
        <v>45</v>
      </c>
      <c r="X1259" s="164"/>
      <c r="Y1259" s="148"/>
      <c r="Z1259" s="338">
        <v>46242</v>
      </c>
    </row>
    <row r="1260" spans="1:26" s="163" customFormat="1" ht="27.6" hidden="1" customHeight="1">
      <c r="A1260" s="177"/>
      <c r="B1260" s="225"/>
      <c r="C1260" s="225"/>
      <c r="D1260" s="225"/>
      <c r="E1260" s="225"/>
      <c r="F1260" s="226"/>
      <c r="G1260" s="225"/>
      <c r="H1260" s="225"/>
      <c r="I1260" s="225"/>
      <c r="J1260" s="225"/>
      <c r="K1260" s="225"/>
      <c r="L1260" s="227"/>
      <c r="M1260" s="225"/>
      <c r="N1260" s="225"/>
      <c r="O1260" s="290" t="s">
        <v>4367</v>
      </c>
      <c r="P1260" s="258" t="s">
        <v>4368</v>
      </c>
      <c r="Q1260" s="154">
        <v>54</v>
      </c>
      <c r="R1260" s="231"/>
      <c r="S1260" s="232"/>
      <c r="T1260" s="225"/>
      <c r="U1260" s="233"/>
      <c r="V1260" s="165"/>
      <c r="W1260" s="234" t="s">
        <v>45</v>
      </c>
      <c r="X1260" s="164"/>
      <c r="Y1260" s="148"/>
      <c r="Z1260" s="338">
        <v>46242</v>
      </c>
    </row>
    <row r="1261" spans="1:26" s="163" customFormat="1" ht="27.6" hidden="1" customHeight="1">
      <c r="A1261" s="177"/>
      <c r="B1261" s="225"/>
      <c r="C1261" s="225"/>
      <c r="D1261" s="225"/>
      <c r="E1261" s="225"/>
      <c r="F1261" s="226"/>
      <c r="G1261" s="225"/>
      <c r="H1261" s="225"/>
      <c r="I1261" s="225"/>
      <c r="J1261" s="225"/>
      <c r="K1261" s="225"/>
      <c r="L1261" s="227"/>
      <c r="M1261" s="225"/>
      <c r="N1261" s="225"/>
      <c r="O1261" s="290" t="s">
        <v>4950</v>
      </c>
      <c r="P1261" s="258" t="s">
        <v>4951</v>
      </c>
      <c r="Q1261" s="154">
        <f>I1257-Q1257-Q1258-Q1259-Q1260</f>
        <v>488</v>
      </c>
      <c r="R1261" s="231"/>
      <c r="S1261" s="232"/>
      <c r="T1261" s="225"/>
      <c r="U1261" s="233"/>
      <c r="V1261" s="165"/>
      <c r="W1261" s="234" t="s">
        <v>45</v>
      </c>
      <c r="X1261" s="164"/>
      <c r="Y1261" s="148"/>
      <c r="Z1261" s="338">
        <v>46242</v>
      </c>
    </row>
    <row r="1262" spans="1:26" s="163" customFormat="1" ht="27.6" hidden="1" customHeight="1">
      <c r="A1262" s="177" t="str">
        <f t="shared" si="67"/>
        <v>Aug20-17</v>
      </c>
      <c r="B1262" s="225">
        <f>IFERROR(VLOOKUP(A1262,PLAN!B:AA,5,0),"")</f>
        <v>11134240</v>
      </c>
      <c r="C1262" s="225" t="str">
        <f>IFERROR(VLOOKUP(A1262,PLAN!B:AA,6,0),"")</f>
        <v>1436296-J-AK</v>
      </c>
      <c r="D1262" s="225" t="str">
        <f>IFERROR(VLOOKUP(A1262,PLAN!B:AA,7,0),"")</f>
        <v>APW14R009S CN</v>
      </c>
      <c r="E1262" s="225" t="str">
        <f>IFERROR(VLOOKUP(A1262,PLAN!B:AA,4,0),"")</f>
        <v>1001937253</v>
      </c>
      <c r="F1262" s="226">
        <f>IFERROR(VLOOKUP(A1262,PLAN!B:AA,9,0),"")</f>
        <v>46254</v>
      </c>
      <c r="G1262" s="225" t="str">
        <f>IFERROR(VLOOKUP(A1262,PLAN!B:AA,10,0),"")</f>
        <v>0103593428</v>
      </c>
      <c r="H1262" s="225" t="str">
        <f>IFERROR(VLOOKUP(A1262,PLAN!B:AA,11,0),"")</f>
        <v>260804A11A</v>
      </c>
      <c r="I1262" s="225">
        <f>IFERROR(VLOOKUP(A1262,PLAN!B:AA,12,0),"")</f>
        <v>1253</v>
      </c>
      <c r="J1262" s="225" t="str">
        <f>IFERROR(VLOOKUP(A1262,PLAN!B:AA,15,0),"")</f>
        <v>China</v>
      </c>
      <c r="K1262" s="225">
        <f>IFERROR(VLOOKUP(A1262,PLAN!B:AA,23,0),"")</f>
        <v>3</v>
      </c>
      <c r="L1262" s="227">
        <f>IFERROR(VLOOKUP(A1262,PLAN!B:AA,24,0),"")</f>
        <v>0</v>
      </c>
      <c r="M1262" s="225" t="str">
        <f>IFERROR(VLOOKUP(A1262,PLAN!B:AA,3,0),"")</f>
        <v>2332495-0-C-CN</v>
      </c>
      <c r="N1262" s="225">
        <f>IFERROR(VLOOKUP(A1262,PLAN!B:AA,2,0),"")</f>
        <v>12125069</v>
      </c>
      <c r="O1262" s="290" t="s">
        <v>3695</v>
      </c>
      <c r="P1262" s="337" t="s">
        <v>3696</v>
      </c>
      <c r="Q1262" s="154">
        <v>5</v>
      </c>
      <c r="R1262" s="231" t="str">
        <f>IFERROR(VLOOKUP(P1262,[6]Sheet1!$F:$I,4,),"")</f>
        <v/>
      </c>
      <c r="S1262" s="232">
        <f>IFERROR(VLOOKUP(A1262,PLAN!B:AA,19,0),"")</f>
        <v>46242</v>
      </c>
      <c r="T1262" s="225" t="str">
        <f>IFERROR(VLOOKUP(A1262,PLAN!B:AA,20,0),"")</f>
        <v>M7</v>
      </c>
      <c r="U1262" s="233"/>
      <c r="V1262" s="165"/>
      <c r="W1262" s="234" t="str">
        <f>IFERROR(VLOOKUP(A1262,PLAN!B:AB,21,),"")</f>
        <v>F2</v>
      </c>
      <c r="X1262" s="164"/>
      <c r="Y1262" s="148" t="s">
        <v>4583</v>
      </c>
      <c r="Z1262" s="338">
        <f>VLOOKUP(Y1262,PLAN!B:AI,19,0)</f>
        <v>46242</v>
      </c>
    </row>
    <row r="1263" spans="1:26" s="163" customFormat="1" ht="27.6" hidden="1" customHeight="1">
      <c r="A1263" s="177"/>
      <c r="B1263" s="225"/>
      <c r="C1263" s="225"/>
      <c r="D1263" s="225"/>
      <c r="E1263" s="225"/>
      <c r="F1263" s="226"/>
      <c r="G1263" s="225"/>
      <c r="H1263" s="225"/>
      <c r="I1263" s="225"/>
      <c r="J1263" s="225"/>
      <c r="K1263" s="225"/>
      <c r="L1263" s="227"/>
      <c r="M1263" s="225"/>
      <c r="N1263" s="225"/>
      <c r="O1263" s="290" t="s">
        <v>4140</v>
      </c>
      <c r="P1263" s="337" t="s">
        <v>4141</v>
      </c>
      <c r="Q1263" s="154">
        <v>4</v>
      </c>
      <c r="R1263" s="231"/>
      <c r="S1263" s="232"/>
      <c r="T1263" s="225"/>
      <c r="U1263" s="233"/>
      <c r="V1263" s="165"/>
      <c r="W1263" s="234" t="s">
        <v>45</v>
      </c>
      <c r="X1263" s="164"/>
      <c r="Y1263" s="148"/>
      <c r="Z1263" s="338">
        <v>46242</v>
      </c>
    </row>
    <row r="1264" spans="1:26" s="163" customFormat="1" ht="27.6" hidden="1" customHeight="1">
      <c r="A1264" s="177"/>
      <c r="B1264" s="225"/>
      <c r="C1264" s="225"/>
      <c r="D1264" s="225"/>
      <c r="E1264" s="225"/>
      <c r="F1264" s="226"/>
      <c r="G1264" s="225"/>
      <c r="H1264" s="225"/>
      <c r="I1264" s="225"/>
      <c r="J1264" s="225"/>
      <c r="K1264" s="225"/>
      <c r="L1264" s="227"/>
      <c r="M1264" s="225"/>
      <c r="N1264" s="225"/>
      <c r="O1264" s="290" t="s">
        <v>4142</v>
      </c>
      <c r="P1264" s="337" t="s">
        <v>4143</v>
      </c>
      <c r="Q1264" s="154">
        <v>4</v>
      </c>
      <c r="R1264" s="231"/>
      <c r="S1264" s="232"/>
      <c r="T1264" s="225"/>
      <c r="U1264" s="233"/>
      <c r="V1264" s="165"/>
      <c r="W1264" s="234" t="s">
        <v>45</v>
      </c>
      <c r="X1264" s="164"/>
      <c r="Y1264" s="148"/>
      <c r="Z1264" s="338">
        <v>46242</v>
      </c>
    </row>
    <row r="1265" spans="1:26" s="163" customFormat="1" ht="27.6" hidden="1" customHeight="1">
      <c r="A1265" s="177"/>
      <c r="B1265" s="225"/>
      <c r="C1265" s="225"/>
      <c r="D1265" s="225"/>
      <c r="E1265" s="225"/>
      <c r="F1265" s="226"/>
      <c r="G1265" s="225"/>
      <c r="H1265" s="225"/>
      <c r="I1265" s="225"/>
      <c r="J1265" s="225"/>
      <c r="K1265" s="225"/>
      <c r="L1265" s="227"/>
      <c r="M1265" s="225"/>
      <c r="N1265" s="225"/>
      <c r="O1265" s="290" t="s">
        <v>4152</v>
      </c>
      <c r="P1265" s="337" t="s">
        <v>4153</v>
      </c>
      <c r="Q1265" s="154">
        <v>4</v>
      </c>
      <c r="R1265" s="231"/>
      <c r="S1265" s="232"/>
      <c r="T1265" s="225"/>
      <c r="U1265" s="233"/>
      <c r="V1265" s="165"/>
      <c r="W1265" s="234" t="s">
        <v>45</v>
      </c>
      <c r="X1265" s="164"/>
      <c r="Y1265" s="148"/>
      <c r="Z1265" s="338">
        <v>46242</v>
      </c>
    </row>
    <row r="1266" spans="1:26" s="163" customFormat="1" ht="27.6" hidden="1" customHeight="1">
      <c r="A1266" s="177"/>
      <c r="B1266" s="225"/>
      <c r="C1266" s="225"/>
      <c r="D1266" s="225"/>
      <c r="E1266" s="225"/>
      <c r="F1266" s="226"/>
      <c r="G1266" s="225"/>
      <c r="H1266" s="225"/>
      <c r="I1266" s="225"/>
      <c r="J1266" s="225"/>
      <c r="K1266" s="225"/>
      <c r="L1266" s="227"/>
      <c r="M1266" s="225"/>
      <c r="N1266" s="225"/>
      <c r="O1266" s="290" t="s">
        <v>4154</v>
      </c>
      <c r="P1266" s="337" t="s">
        <v>4155</v>
      </c>
      <c r="Q1266" s="154">
        <v>7</v>
      </c>
      <c r="R1266" s="231"/>
      <c r="S1266" s="232"/>
      <c r="T1266" s="225"/>
      <c r="U1266" s="233"/>
      <c r="V1266" s="165"/>
      <c r="W1266" s="234" t="s">
        <v>45</v>
      </c>
      <c r="X1266" s="164"/>
      <c r="Y1266" s="148"/>
      <c r="Z1266" s="338">
        <v>46242</v>
      </c>
    </row>
    <row r="1267" spans="1:26" s="163" customFormat="1" ht="27.6" hidden="1" customHeight="1">
      <c r="A1267" s="177"/>
      <c r="B1267" s="225"/>
      <c r="C1267" s="225"/>
      <c r="D1267" s="225"/>
      <c r="E1267" s="225"/>
      <c r="F1267" s="226"/>
      <c r="G1267" s="225"/>
      <c r="H1267" s="225"/>
      <c r="I1267" s="225"/>
      <c r="J1267" s="225"/>
      <c r="K1267" s="225"/>
      <c r="L1267" s="227"/>
      <c r="M1267" s="225"/>
      <c r="N1267" s="225"/>
      <c r="O1267" s="290" t="s">
        <v>4952</v>
      </c>
      <c r="P1267" s="258" t="s">
        <v>4953</v>
      </c>
      <c r="Q1267" s="154">
        <v>490</v>
      </c>
      <c r="R1267" s="231"/>
      <c r="S1267" s="232"/>
      <c r="T1267" s="225"/>
      <c r="U1267" s="233"/>
      <c r="V1267" s="165"/>
      <c r="W1267" s="234" t="s">
        <v>45</v>
      </c>
      <c r="X1267" s="164"/>
      <c r="Y1267" s="148"/>
      <c r="Z1267" s="338">
        <v>46242</v>
      </c>
    </row>
    <row r="1268" spans="1:26" s="163" customFormat="1" ht="27.6" hidden="1" customHeight="1">
      <c r="A1268" s="177"/>
      <c r="B1268" s="225"/>
      <c r="C1268" s="225"/>
      <c r="D1268" s="225"/>
      <c r="E1268" s="225"/>
      <c r="F1268" s="226"/>
      <c r="G1268" s="225"/>
      <c r="H1268" s="225"/>
      <c r="I1268" s="225"/>
      <c r="J1268" s="225"/>
      <c r="K1268" s="225"/>
      <c r="L1268" s="227"/>
      <c r="M1268" s="225"/>
      <c r="N1268" s="225"/>
      <c r="O1268" s="290" t="s">
        <v>4954</v>
      </c>
      <c r="P1268" s="258" t="s">
        <v>4955</v>
      </c>
      <c r="Q1268" s="154">
        <v>490</v>
      </c>
      <c r="R1268" s="231"/>
      <c r="S1268" s="232"/>
      <c r="T1268" s="225"/>
      <c r="U1268" s="233"/>
      <c r="V1268" s="165"/>
      <c r="W1268" s="234" t="s">
        <v>45</v>
      </c>
      <c r="X1268" s="164"/>
      <c r="Y1268" s="148"/>
      <c r="Z1268" s="338">
        <v>46242</v>
      </c>
    </row>
    <row r="1269" spans="1:26" s="163" customFormat="1" ht="27.6" hidden="1" customHeight="1">
      <c r="A1269" s="177"/>
      <c r="B1269" s="225"/>
      <c r="C1269" s="225"/>
      <c r="D1269" s="225"/>
      <c r="E1269" s="225"/>
      <c r="F1269" s="226"/>
      <c r="G1269" s="225"/>
      <c r="H1269" s="225"/>
      <c r="I1269" s="225"/>
      <c r="J1269" s="225"/>
      <c r="K1269" s="225"/>
      <c r="L1269" s="227"/>
      <c r="M1269" s="225"/>
      <c r="N1269" s="225"/>
      <c r="O1269" s="290" t="s">
        <v>4956</v>
      </c>
      <c r="P1269" s="258" t="s">
        <v>4957</v>
      </c>
      <c r="Q1269" s="154">
        <f>I1262-Q1262-Q1263-Q1264-Q1265-Q1266-Q1267-Q1268</f>
        <v>249</v>
      </c>
      <c r="R1269" s="231"/>
      <c r="S1269" s="232"/>
      <c r="T1269" s="225"/>
      <c r="U1269" s="233"/>
      <c r="V1269" s="165"/>
      <c r="W1269" s="234" t="s">
        <v>45</v>
      </c>
      <c r="X1269" s="164"/>
      <c r="Y1269" s="148"/>
      <c r="Z1269" s="338">
        <v>46242</v>
      </c>
    </row>
    <row r="1270" spans="1:26" s="163" customFormat="1" ht="21.6" hidden="1" customHeight="1">
      <c r="A1270" s="177" t="str">
        <f t="shared" si="67"/>
        <v>Aug21-01</v>
      </c>
      <c r="B1270" s="225">
        <f>IFERROR(VLOOKUP(A1270,PLAN!B:AA,5,0),"")</f>
        <v>11134342</v>
      </c>
      <c r="C1270" s="225" t="str">
        <f>IFERROR(VLOOKUP(A1270,PLAN!B:AA,6,0),"")</f>
        <v>1036068-S-AK-P</v>
      </c>
      <c r="D1270" s="225" t="str">
        <f>IFERROR(VLOOKUP(A1270,PLAN!B:AA,7,0),"")</f>
        <v>AHW14R001S CN</v>
      </c>
      <c r="E1270" s="225" t="str">
        <f>IFERROR(VLOOKUP(A1270,PLAN!B:AA,4,0),"")</f>
        <v>1001937254</v>
      </c>
      <c r="F1270" s="226">
        <f>IFERROR(VLOOKUP(A1270,PLAN!B:AA,9,0),"")</f>
        <v>46255</v>
      </c>
      <c r="G1270" s="225" t="str">
        <f>IFERROR(VLOOKUP(A1270,PLAN!B:AA,10,0),"")</f>
        <v>0103593429</v>
      </c>
      <c r="H1270" s="225" t="str">
        <f>IFERROR(VLOOKUP(A1270,PLAN!B:AA,11,0),"")</f>
        <v>260804A12A</v>
      </c>
      <c r="I1270" s="225">
        <f>IFERROR(VLOOKUP(A1270,PLAN!B:AA,12,0),"")</f>
        <v>3586</v>
      </c>
      <c r="J1270" s="225" t="str">
        <f>IFERROR(VLOOKUP(A1270,PLAN!B:AA,15,0),"")</f>
        <v>China</v>
      </c>
      <c r="K1270" s="225">
        <f>IFERROR(VLOOKUP(A1270,PLAN!B:AA,23,0),"")</f>
        <v>0</v>
      </c>
      <c r="L1270" s="227">
        <f>IFERROR(VLOOKUP(A1270,PLAN!B:AA,24,0),"")</f>
        <v>0</v>
      </c>
      <c r="M1270" s="225" t="str">
        <f>IFERROR(VLOOKUP(A1270,PLAN!B:AA,3,0),"")</f>
        <v>2332192-0-C-PH</v>
      </c>
      <c r="N1270" s="225">
        <f>IFERROR(VLOOKUP(A1270,PLAN!B:AA,2,0),"")</f>
        <v>12134058</v>
      </c>
      <c r="O1270" s="290" t="s">
        <v>4014</v>
      </c>
      <c r="P1270" s="337" t="s">
        <v>4015</v>
      </c>
      <c r="Q1270" s="154">
        <v>15</v>
      </c>
      <c r="R1270" s="231" t="str">
        <f>IFERROR(VLOOKUP(P1270,[6]Sheet1!$F:$I,4,),"")</f>
        <v/>
      </c>
      <c r="S1270" s="232">
        <f>IFERROR(VLOOKUP(A1270,PLAN!B:AA,19,0),"")</f>
        <v>46247</v>
      </c>
      <c r="T1270" s="225" t="str">
        <f>IFERROR(VLOOKUP(A1270,PLAN!B:AA,20,0),"")</f>
        <v>M1</v>
      </c>
      <c r="U1270" s="233"/>
      <c r="V1270" s="165"/>
      <c r="W1270" s="234" t="str">
        <f>IFERROR(VLOOKUP(A1270,PLAN!B:AB,21,),"")</f>
        <v>F3</v>
      </c>
      <c r="X1270" s="164"/>
      <c r="Y1270" s="148" t="s">
        <v>4559</v>
      </c>
      <c r="Z1270" s="338">
        <f>VLOOKUP(Y1270,PLAN!B:AI,19,0)</f>
        <v>46247</v>
      </c>
    </row>
    <row r="1271" spans="1:26" s="163" customFormat="1" ht="21.6" hidden="1" customHeight="1">
      <c r="A1271" s="177"/>
      <c r="B1271" s="225"/>
      <c r="C1271" s="225"/>
      <c r="D1271" s="225"/>
      <c r="E1271" s="225"/>
      <c r="F1271" s="226"/>
      <c r="G1271" s="225"/>
      <c r="H1271" s="225"/>
      <c r="I1271" s="225"/>
      <c r="J1271" s="225"/>
      <c r="K1271" s="225"/>
      <c r="L1271" s="227"/>
      <c r="M1271" s="225"/>
      <c r="N1271" s="225"/>
      <c r="O1271" s="290" t="s">
        <v>4223</v>
      </c>
      <c r="P1271" s="337" t="s">
        <v>4224</v>
      </c>
      <c r="Q1271" s="154">
        <v>13</v>
      </c>
      <c r="R1271" s="231"/>
      <c r="S1271" s="232"/>
      <c r="T1271" s="225"/>
      <c r="U1271" s="233"/>
      <c r="V1271" s="165"/>
      <c r="W1271" s="234" t="s">
        <v>40</v>
      </c>
      <c r="X1271" s="164"/>
      <c r="Y1271" s="148"/>
      <c r="Z1271" s="338">
        <v>46247</v>
      </c>
    </row>
    <row r="1272" spans="1:26" s="163" customFormat="1" ht="21.6" hidden="1" customHeight="1">
      <c r="A1272" s="177"/>
      <c r="B1272" s="225"/>
      <c r="C1272" s="225"/>
      <c r="D1272" s="225"/>
      <c r="E1272" s="225"/>
      <c r="F1272" s="226"/>
      <c r="G1272" s="225"/>
      <c r="H1272" s="225"/>
      <c r="I1272" s="225"/>
      <c r="J1272" s="225"/>
      <c r="K1272" s="225"/>
      <c r="L1272" s="227"/>
      <c r="M1272" s="225"/>
      <c r="N1272" s="225"/>
      <c r="O1272" s="290" t="s">
        <v>4974</v>
      </c>
      <c r="P1272" s="258" t="s">
        <v>4975</v>
      </c>
      <c r="Q1272" s="154">
        <v>1270</v>
      </c>
      <c r="R1272" s="231"/>
      <c r="S1272" s="232"/>
      <c r="T1272" s="225"/>
      <c r="U1272" s="233"/>
      <c r="V1272" s="165"/>
      <c r="W1272" s="234" t="s">
        <v>40</v>
      </c>
      <c r="X1272" s="164"/>
      <c r="Y1272" s="148"/>
      <c r="Z1272" s="338">
        <v>46247</v>
      </c>
    </row>
    <row r="1273" spans="1:26" s="163" customFormat="1" ht="21.6" hidden="1" customHeight="1">
      <c r="A1273" s="177"/>
      <c r="B1273" s="225"/>
      <c r="C1273" s="225"/>
      <c r="D1273" s="225"/>
      <c r="E1273" s="225"/>
      <c r="F1273" s="226"/>
      <c r="G1273" s="225"/>
      <c r="H1273" s="225"/>
      <c r="I1273" s="225"/>
      <c r="J1273" s="225"/>
      <c r="K1273" s="225"/>
      <c r="L1273" s="227"/>
      <c r="M1273" s="225"/>
      <c r="N1273" s="225"/>
      <c r="O1273" s="290" t="s">
        <v>4976</v>
      </c>
      <c r="P1273" s="258" t="s">
        <v>4977</v>
      </c>
      <c r="Q1273" s="154">
        <v>1270</v>
      </c>
      <c r="R1273" s="231"/>
      <c r="S1273" s="232"/>
      <c r="T1273" s="225"/>
      <c r="U1273" s="233"/>
      <c r="V1273" s="165"/>
      <c r="W1273" s="234" t="s">
        <v>40</v>
      </c>
      <c r="X1273" s="164"/>
      <c r="Y1273" s="148"/>
      <c r="Z1273" s="338">
        <v>46247</v>
      </c>
    </row>
    <row r="1274" spans="1:26" s="163" customFormat="1" ht="21.6" hidden="1" customHeight="1">
      <c r="A1274" s="177"/>
      <c r="B1274" s="225"/>
      <c r="C1274" s="225"/>
      <c r="D1274" s="225"/>
      <c r="E1274" s="225"/>
      <c r="F1274" s="226"/>
      <c r="G1274" s="225"/>
      <c r="H1274" s="225"/>
      <c r="I1274" s="225"/>
      <c r="J1274" s="225"/>
      <c r="K1274" s="225"/>
      <c r="L1274" s="227"/>
      <c r="M1274" s="225"/>
      <c r="N1274" s="225"/>
      <c r="O1274" s="290" t="s">
        <v>4978</v>
      </c>
      <c r="P1274" s="258" t="s">
        <v>4979</v>
      </c>
      <c r="Q1274" s="154">
        <f>I1270-Q1270-Q1271-Q1272-Q1273</f>
        <v>1018</v>
      </c>
      <c r="R1274" s="231"/>
      <c r="S1274" s="232"/>
      <c r="T1274" s="225"/>
      <c r="U1274" s="233"/>
      <c r="V1274" s="165"/>
      <c r="W1274" s="234" t="s">
        <v>40</v>
      </c>
      <c r="X1274" s="164"/>
      <c r="Y1274" s="148"/>
      <c r="Z1274" s="338">
        <v>46247</v>
      </c>
    </row>
    <row r="1275" spans="1:26" s="163" customFormat="1" ht="21.6" hidden="1" customHeight="1">
      <c r="A1275" s="177" t="str">
        <f t="shared" ref="A1275" si="74">Y1275</f>
        <v>Aug21-02</v>
      </c>
      <c r="B1275" s="225">
        <f>IFERROR(VLOOKUP(A1275,PLAN!B:AA,5,0),"")</f>
        <v>11134342</v>
      </c>
      <c r="C1275" s="225" t="str">
        <f>IFERROR(VLOOKUP(A1275,PLAN!B:AA,6,0),"")</f>
        <v>1036068-S-AK-P</v>
      </c>
      <c r="D1275" s="225" t="str">
        <f>IFERROR(VLOOKUP(A1275,PLAN!B:AA,7,0),"")</f>
        <v>AHW14R001S CN</v>
      </c>
      <c r="E1275" s="225" t="str">
        <f>IFERROR(VLOOKUP(A1275,PLAN!B:AA,4,0),"")</f>
        <v>1001937255</v>
      </c>
      <c r="F1275" s="226">
        <f>IFERROR(VLOOKUP(A1275,PLAN!B:AA,9,0),"")</f>
        <v>46255</v>
      </c>
      <c r="G1275" s="225" t="str">
        <f>IFERROR(VLOOKUP(A1275,PLAN!B:AA,10,0),"")</f>
        <v>0103593430</v>
      </c>
      <c r="H1275" s="225" t="str">
        <f>IFERROR(VLOOKUP(A1275,PLAN!B:AA,11,0),"")</f>
        <v>260804A13A</v>
      </c>
      <c r="I1275" s="225">
        <f>IFERROR(VLOOKUP(A1275,PLAN!B:AA,12,0),"")</f>
        <v>2386</v>
      </c>
      <c r="J1275" s="225" t="str">
        <f>IFERROR(VLOOKUP(A1275,PLAN!B:AA,15,0),"")</f>
        <v>China</v>
      </c>
      <c r="K1275" s="225">
        <f>IFERROR(VLOOKUP(A1275,PLAN!B:AA,23,0),"")</f>
        <v>0</v>
      </c>
      <c r="L1275" s="227">
        <f>IFERROR(VLOOKUP(A1275,PLAN!B:AA,24,0),"")</f>
        <v>0</v>
      </c>
      <c r="M1275" s="225" t="str">
        <f>IFERROR(VLOOKUP(A1275,PLAN!B:AA,3,0),"")</f>
        <v>2332192-0-C-PH</v>
      </c>
      <c r="N1275" s="225">
        <f>IFERROR(VLOOKUP(A1275,PLAN!B:AA,2,0),"")</f>
        <v>12134058</v>
      </c>
      <c r="O1275" s="290" t="s">
        <v>4980</v>
      </c>
      <c r="P1275" s="258" t="s">
        <v>4981</v>
      </c>
      <c r="Q1275" s="154">
        <v>1270</v>
      </c>
      <c r="R1275" s="231" t="str">
        <f>IFERROR(VLOOKUP(P1275,[6]Sheet1!$F:$I,4,),"")</f>
        <v>N1-22</v>
      </c>
      <c r="S1275" s="232">
        <f>IFERROR(VLOOKUP(A1275,PLAN!B:AA,19,0),"")</f>
        <v>46247</v>
      </c>
      <c r="T1275" s="225" t="str">
        <f>IFERROR(VLOOKUP(A1275,PLAN!B:AA,20,0),"")</f>
        <v>M2</v>
      </c>
      <c r="U1275" s="233"/>
      <c r="V1275" s="165"/>
      <c r="W1275" s="234" t="str">
        <f>IFERROR(VLOOKUP(A1275,PLAN!B:AB,21,),"")</f>
        <v>F3</v>
      </c>
      <c r="X1275" s="164"/>
      <c r="Y1275" s="148" t="s">
        <v>4563</v>
      </c>
      <c r="Z1275" s="338">
        <f>VLOOKUP(Y1275,PLAN!B:AI,19,0)</f>
        <v>46247</v>
      </c>
    </row>
    <row r="1276" spans="1:26" s="163" customFormat="1" ht="21.6" hidden="1" customHeight="1">
      <c r="A1276" s="177"/>
      <c r="B1276" s="225"/>
      <c r="C1276" s="225"/>
      <c r="D1276" s="225"/>
      <c r="E1276" s="225"/>
      <c r="F1276" s="226"/>
      <c r="G1276" s="225"/>
      <c r="H1276" s="225"/>
      <c r="I1276" s="225"/>
      <c r="J1276" s="225"/>
      <c r="K1276" s="225"/>
      <c r="L1276" s="227"/>
      <c r="M1276" s="225"/>
      <c r="N1276" s="225"/>
      <c r="O1276" s="290" t="s">
        <v>4982</v>
      </c>
      <c r="P1276" s="258" t="s">
        <v>4983</v>
      </c>
      <c r="Q1276" s="154">
        <f>I1275-Q1275</f>
        <v>1116</v>
      </c>
      <c r="R1276" s="231"/>
      <c r="S1276" s="232"/>
      <c r="T1276" s="225"/>
      <c r="U1276" s="233"/>
      <c r="V1276" s="165"/>
      <c r="W1276" s="234" t="s">
        <v>40</v>
      </c>
      <c r="X1276" s="164"/>
      <c r="Y1276" s="148"/>
      <c r="Z1276" s="338">
        <v>46247</v>
      </c>
    </row>
    <row r="1277" spans="1:26" s="163" customFormat="1" ht="21.6" hidden="1" customHeight="1">
      <c r="A1277" s="177" t="str">
        <f t="shared" si="67"/>
        <v>Aug21-03</v>
      </c>
      <c r="B1277" s="225">
        <f>IFERROR(VLOOKUP(A1277,PLAN!B:AA,5,0),"")</f>
        <v>11134237</v>
      </c>
      <c r="C1277" s="225" t="str">
        <f>IFERROR(VLOOKUP(A1277,PLAN!B:AA,6,0),"")</f>
        <v>1436196-Q-A</v>
      </c>
      <c r="D1277" s="225" t="str">
        <f>IFERROR(VLOOKUP(A1277,PLAN!B:AA,7,0),"")</f>
        <v>AHW14R004S CN</v>
      </c>
      <c r="E1277" s="225" t="str">
        <f>IFERROR(VLOOKUP(A1277,PLAN!B:AA,4,0),"")</f>
        <v>1001937256</v>
      </c>
      <c r="F1277" s="226">
        <f>IFERROR(VLOOKUP(A1277,PLAN!B:AA,9,0),"")</f>
        <v>46255</v>
      </c>
      <c r="G1277" s="225" t="str">
        <f>IFERROR(VLOOKUP(A1277,PLAN!B:AA,10,0),"")</f>
        <v>0103593431</v>
      </c>
      <c r="H1277" s="225" t="str">
        <f>IFERROR(VLOOKUP(A1277,PLAN!B:AA,11,0),"")</f>
        <v>260804A14A</v>
      </c>
      <c r="I1277" s="225">
        <f>IFERROR(VLOOKUP(A1277,PLAN!B:AA,12,0),"")</f>
        <v>324</v>
      </c>
      <c r="J1277" s="225" t="str">
        <f>IFERROR(VLOOKUP(A1277,PLAN!B:AA,15,0),"")</f>
        <v>China</v>
      </c>
      <c r="K1277" s="225">
        <f>IFERROR(VLOOKUP(A1277,PLAN!B:AA,23,0),"")</f>
        <v>0</v>
      </c>
      <c r="L1277" s="227">
        <f>IFERROR(VLOOKUP(A1277,PLAN!B:AA,24,0),"")</f>
        <v>0</v>
      </c>
      <c r="M1277" s="225" t="str">
        <f>IFERROR(VLOOKUP(A1277,PLAN!B:AA,3,0),"")</f>
        <v>2332200-0-C-CN</v>
      </c>
      <c r="N1277" s="225">
        <f>IFERROR(VLOOKUP(A1277,PLAN!B:AA,2,0),"")</f>
        <v>12125012</v>
      </c>
      <c r="O1277" s="290" t="s">
        <v>4820</v>
      </c>
      <c r="P1277" s="337" t="s">
        <v>4821</v>
      </c>
      <c r="Q1277" s="154">
        <v>77</v>
      </c>
      <c r="R1277" s="231" t="str">
        <f>IFERROR(VLOOKUP(P1277,[6]Sheet1!$F:$I,4,),"")</f>
        <v/>
      </c>
      <c r="S1277" s="232">
        <f>IFERROR(VLOOKUP(A1277,PLAN!B:AA,19,0),"")</f>
        <v>46247</v>
      </c>
      <c r="T1277" s="225" t="str">
        <f>IFERROR(VLOOKUP(A1277,PLAN!B:AA,20,0),"")</f>
        <v>M3</v>
      </c>
      <c r="U1277" s="233"/>
      <c r="V1277" s="165"/>
      <c r="W1277" s="234" t="str">
        <f>IFERROR(VLOOKUP(A1277,PLAN!B:AB,21,),"")</f>
        <v>F3</v>
      </c>
      <c r="X1277" s="164"/>
      <c r="Y1277" s="148" t="s">
        <v>4564</v>
      </c>
      <c r="Z1277" s="338">
        <f>VLOOKUP(Y1277,PLAN!B:AI,19,0)</f>
        <v>46247</v>
      </c>
    </row>
    <row r="1278" spans="1:26" s="163" customFormat="1" ht="21.6" hidden="1" customHeight="1">
      <c r="A1278" s="177"/>
      <c r="B1278" s="225"/>
      <c r="C1278" s="225"/>
      <c r="D1278" s="225"/>
      <c r="E1278" s="225"/>
      <c r="F1278" s="226"/>
      <c r="G1278" s="225"/>
      <c r="H1278" s="225"/>
      <c r="I1278" s="225"/>
      <c r="J1278" s="225"/>
      <c r="K1278" s="225"/>
      <c r="L1278" s="227"/>
      <c r="M1278" s="225"/>
      <c r="N1278" s="225"/>
      <c r="O1278" s="290" t="s">
        <v>4032</v>
      </c>
      <c r="P1278" s="337" t="s">
        <v>4033</v>
      </c>
      <c r="Q1278" s="154">
        <v>9</v>
      </c>
      <c r="R1278" s="231" t="str">
        <f>IFERROR(VLOOKUP(P1278,[6]Sheet1!$F:$I,4,),"")</f>
        <v/>
      </c>
      <c r="S1278" s="232"/>
      <c r="T1278" s="225"/>
      <c r="U1278" s="233"/>
      <c r="V1278" s="165"/>
      <c r="W1278" s="234" t="s">
        <v>40</v>
      </c>
      <c r="X1278" s="164"/>
      <c r="Y1278" s="148"/>
      <c r="Z1278" s="338">
        <v>46247</v>
      </c>
    </row>
    <row r="1279" spans="1:26" s="163" customFormat="1" ht="21.6" hidden="1" customHeight="1">
      <c r="A1279" s="177"/>
      <c r="B1279" s="225"/>
      <c r="C1279" s="225"/>
      <c r="D1279" s="225"/>
      <c r="E1279" s="225"/>
      <c r="F1279" s="226"/>
      <c r="G1279" s="225"/>
      <c r="H1279" s="225"/>
      <c r="I1279" s="225"/>
      <c r="J1279" s="225"/>
      <c r="K1279" s="225"/>
      <c r="L1279" s="227"/>
      <c r="M1279" s="225"/>
      <c r="N1279" s="225"/>
      <c r="O1279" s="290" t="s">
        <v>4036</v>
      </c>
      <c r="P1279" s="337" t="s">
        <v>4037</v>
      </c>
      <c r="Q1279" s="154">
        <v>78</v>
      </c>
      <c r="R1279" s="231" t="str">
        <f>IFERROR(VLOOKUP(P1279,[6]Sheet1!$F:$I,4,),"")</f>
        <v/>
      </c>
      <c r="S1279" s="232"/>
      <c r="T1279" s="225"/>
      <c r="U1279" s="233"/>
      <c r="V1279" s="165"/>
      <c r="W1279" s="234" t="s">
        <v>40</v>
      </c>
      <c r="X1279" s="164"/>
      <c r="Y1279" s="148"/>
      <c r="Z1279" s="338">
        <v>46247</v>
      </c>
    </row>
    <row r="1280" spans="1:26" s="163" customFormat="1" ht="21.6" hidden="1" customHeight="1">
      <c r="A1280" s="177"/>
      <c r="B1280" s="225"/>
      <c r="C1280" s="225"/>
      <c r="D1280" s="225"/>
      <c r="E1280" s="225"/>
      <c r="F1280" s="226"/>
      <c r="G1280" s="225"/>
      <c r="H1280" s="225"/>
      <c r="I1280" s="225"/>
      <c r="J1280" s="225"/>
      <c r="K1280" s="225"/>
      <c r="L1280" s="227"/>
      <c r="M1280" s="225"/>
      <c r="N1280" s="225"/>
      <c r="O1280" s="290" t="s">
        <v>4038</v>
      </c>
      <c r="P1280" s="337" t="s">
        <v>4039</v>
      </c>
      <c r="Q1280" s="154">
        <v>8</v>
      </c>
      <c r="R1280" s="231" t="str">
        <f>IFERROR(VLOOKUP(P1280,[6]Sheet1!$F:$I,4,),"")</f>
        <v/>
      </c>
      <c r="S1280" s="232"/>
      <c r="T1280" s="225"/>
      <c r="U1280" s="233"/>
      <c r="V1280" s="165"/>
      <c r="W1280" s="234" t="s">
        <v>40</v>
      </c>
      <c r="X1280" s="164"/>
      <c r="Y1280" s="148"/>
      <c r="Z1280" s="338">
        <v>46247</v>
      </c>
    </row>
    <row r="1281" spans="1:26" s="163" customFormat="1" ht="21.6" hidden="1" customHeight="1">
      <c r="A1281" s="177"/>
      <c r="B1281" s="225"/>
      <c r="C1281" s="225"/>
      <c r="D1281" s="225"/>
      <c r="E1281" s="225"/>
      <c r="F1281" s="226"/>
      <c r="G1281" s="225"/>
      <c r="H1281" s="225"/>
      <c r="I1281" s="225"/>
      <c r="J1281" s="225"/>
      <c r="K1281" s="225"/>
      <c r="L1281" s="227"/>
      <c r="M1281" s="225"/>
      <c r="N1281" s="225"/>
      <c r="O1281" s="290" t="s">
        <v>4040</v>
      </c>
      <c r="P1281" s="337" t="s">
        <v>4041</v>
      </c>
      <c r="Q1281" s="154">
        <v>131</v>
      </c>
      <c r="R1281" s="231" t="str">
        <f>IFERROR(VLOOKUP(P1281,[6]Sheet1!$F:$I,4,),"")</f>
        <v/>
      </c>
      <c r="S1281" s="232"/>
      <c r="T1281" s="225"/>
      <c r="U1281" s="233"/>
      <c r="V1281" s="165"/>
      <c r="W1281" s="234" t="s">
        <v>40</v>
      </c>
      <c r="X1281" s="164"/>
      <c r="Y1281" s="148"/>
      <c r="Z1281" s="338">
        <v>46247</v>
      </c>
    </row>
    <row r="1282" spans="1:26" s="163" customFormat="1" ht="21.6" hidden="1" customHeight="1">
      <c r="A1282" s="177"/>
      <c r="B1282" s="225"/>
      <c r="C1282" s="225"/>
      <c r="D1282" s="225"/>
      <c r="E1282" s="225"/>
      <c r="F1282" s="226"/>
      <c r="G1282" s="225"/>
      <c r="H1282" s="225"/>
      <c r="I1282" s="225"/>
      <c r="J1282" s="225"/>
      <c r="K1282" s="225"/>
      <c r="L1282" s="227"/>
      <c r="M1282" s="225"/>
      <c r="N1282" s="225"/>
      <c r="O1282" s="290" t="s">
        <v>4207</v>
      </c>
      <c r="P1282" s="337" t="s">
        <v>4208</v>
      </c>
      <c r="Q1282" s="154">
        <v>7</v>
      </c>
      <c r="R1282" s="231" t="str">
        <f>IFERROR(VLOOKUP(P1282,[6]Sheet1!$F:$I,4,),"")</f>
        <v/>
      </c>
      <c r="S1282" s="232"/>
      <c r="T1282" s="225"/>
      <c r="U1282" s="233"/>
      <c r="V1282" s="165"/>
      <c r="W1282" s="234" t="s">
        <v>40</v>
      </c>
      <c r="X1282" s="164"/>
      <c r="Y1282" s="148"/>
      <c r="Z1282" s="338">
        <v>46247</v>
      </c>
    </row>
    <row r="1283" spans="1:26" s="163" customFormat="1" ht="21.6" hidden="1" customHeight="1">
      <c r="A1283" s="177"/>
      <c r="B1283" s="225"/>
      <c r="C1283" s="225"/>
      <c r="D1283" s="225"/>
      <c r="E1283" s="225"/>
      <c r="F1283" s="226"/>
      <c r="G1283" s="225"/>
      <c r="H1283" s="225"/>
      <c r="I1283" s="225"/>
      <c r="J1283" s="225"/>
      <c r="K1283" s="225"/>
      <c r="L1283" s="227"/>
      <c r="M1283" s="225"/>
      <c r="N1283" s="225"/>
      <c r="O1283" s="290" t="s">
        <v>4209</v>
      </c>
      <c r="P1283" s="337" t="s">
        <v>4210</v>
      </c>
      <c r="Q1283" s="154">
        <v>4</v>
      </c>
      <c r="R1283" s="231" t="str">
        <f>IFERROR(VLOOKUP(P1283,[6]Sheet1!$F:$I,4,),"")</f>
        <v/>
      </c>
      <c r="S1283" s="232"/>
      <c r="T1283" s="225"/>
      <c r="U1283" s="233"/>
      <c r="V1283" s="165"/>
      <c r="W1283" s="234" t="s">
        <v>40</v>
      </c>
      <c r="X1283" s="164"/>
      <c r="Y1283" s="148"/>
      <c r="Z1283" s="338">
        <v>46247</v>
      </c>
    </row>
    <row r="1284" spans="1:26" s="163" customFormat="1" ht="21.6" hidden="1" customHeight="1">
      <c r="A1284" s="177"/>
      <c r="B1284" s="225"/>
      <c r="C1284" s="225"/>
      <c r="D1284" s="225"/>
      <c r="E1284" s="225"/>
      <c r="F1284" s="226"/>
      <c r="G1284" s="225"/>
      <c r="H1284" s="225"/>
      <c r="I1284" s="225"/>
      <c r="J1284" s="225"/>
      <c r="K1284" s="225"/>
      <c r="L1284" s="227"/>
      <c r="M1284" s="225"/>
      <c r="N1284" s="225"/>
      <c r="O1284" s="290" t="s">
        <v>4211</v>
      </c>
      <c r="P1284" s="337" t="s">
        <v>4212</v>
      </c>
      <c r="Q1284" s="154">
        <v>10</v>
      </c>
      <c r="R1284" s="231"/>
      <c r="S1284" s="232"/>
      <c r="T1284" s="225"/>
      <c r="U1284" s="233"/>
      <c r="V1284" s="165"/>
      <c r="W1284" s="234" t="s">
        <v>40</v>
      </c>
      <c r="X1284" s="164"/>
      <c r="Y1284" s="148"/>
      <c r="Z1284" s="338">
        <v>46247</v>
      </c>
    </row>
    <row r="1285" spans="1:26" s="163" customFormat="1" ht="21.6" hidden="1" customHeight="1">
      <c r="A1285" s="177" t="str">
        <f t="shared" si="67"/>
        <v>Aug21-04</v>
      </c>
      <c r="B1285" s="225">
        <f>IFERROR(VLOOKUP(A1285,PLAN!B:AA,5,0),"")</f>
        <v>11134237</v>
      </c>
      <c r="C1285" s="225" t="str">
        <f>IFERROR(VLOOKUP(A1285,PLAN!B:AA,6,0),"")</f>
        <v>1436196-Q-A</v>
      </c>
      <c r="D1285" s="225" t="str">
        <f>IFERROR(VLOOKUP(A1285,PLAN!B:AA,7,0),"")</f>
        <v>AHW14R004S CN</v>
      </c>
      <c r="E1285" s="225" t="str">
        <f>IFERROR(VLOOKUP(A1285,PLAN!B:AA,4,0),"")</f>
        <v>1001937257</v>
      </c>
      <c r="F1285" s="226">
        <f>IFERROR(VLOOKUP(A1285,PLAN!B:AA,9,0),"")</f>
        <v>46255</v>
      </c>
      <c r="G1285" s="225" t="str">
        <f>IFERROR(VLOOKUP(A1285,PLAN!B:AA,10,0),"")</f>
        <v>0103593432</v>
      </c>
      <c r="H1285" s="225" t="str">
        <f>IFERROR(VLOOKUP(A1285,PLAN!B:AA,11,0),"")</f>
        <v>260804A15A</v>
      </c>
      <c r="I1285" s="225">
        <f>IFERROR(VLOOKUP(A1285,PLAN!B:AA,12,0),"")</f>
        <v>3216</v>
      </c>
      <c r="J1285" s="225" t="str">
        <f>IFERROR(VLOOKUP(A1285,PLAN!B:AA,15,0),"")</f>
        <v>China</v>
      </c>
      <c r="K1285" s="225">
        <f>IFERROR(VLOOKUP(A1285,PLAN!B:AA,23,0),"")</f>
        <v>0</v>
      </c>
      <c r="L1285" s="227">
        <f>IFERROR(VLOOKUP(A1285,PLAN!B:AA,24,0),"")</f>
        <v>0</v>
      </c>
      <c r="M1285" s="225" t="str">
        <f>IFERROR(VLOOKUP(A1285,PLAN!B:AA,3,0),"")</f>
        <v>2332200-0-C-CN</v>
      </c>
      <c r="N1285" s="225">
        <f>IFERROR(VLOOKUP(A1285,PLAN!B:AA,2,0),"")</f>
        <v>12125012</v>
      </c>
      <c r="O1285" s="290" t="s">
        <v>4337</v>
      </c>
      <c r="P1285" s="337" t="s">
        <v>4338</v>
      </c>
      <c r="Q1285" s="154">
        <v>17</v>
      </c>
      <c r="R1285" s="231" t="str">
        <f>IFERROR(VLOOKUP(P1285,[6]Sheet1!$F:$I,4,),"")</f>
        <v/>
      </c>
      <c r="S1285" s="232">
        <f>IFERROR(VLOOKUP(A1285,PLAN!B:AA,19,0),"")</f>
        <v>46247</v>
      </c>
      <c r="T1285" s="225" t="str">
        <f>IFERROR(VLOOKUP(A1285,PLAN!B:AA,20,0),"")</f>
        <v>M3</v>
      </c>
      <c r="U1285" s="233"/>
      <c r="V1285" s="165"/>
      <c r="W1285" s="234" t="str">
        <f>IFERROR(VLOOKUP(A1285,PLAN!B:AB,21,),"")</f>
        <v>F3</v>
      </c>
      <c r="X1285" s="164"/>
      <c r="Y1285" s="148" t="s">
        <v>4560</v>
      </c>
      <c r="Z1285" s="338">
        <f>VLOOKUP(Y1285,PLAN!B:AI,19,0)</f>
        <v>46247</v>
      </c>
    </row>
    <row r="1286" spans="1:26" s="163" customFormat="1" ht="21.6" hidden="1" customHeight="1">
      <c r="A1286" s="177"/>
      <c r="B1286" s="225"/>
      <c r="C1286" s="225"/>
      <c r="D1286" s="225"/>
      <c r="E1286" s="225"/>
      <c r="F1286" s="226"/>
      <c r="G1286" s="225"/>
      <c r="H1286" s="225"/>
      <c r="I1286" s="225"/>
      <c r="J1286" s="225"/>
      <c r="K1286" s="225"/>
      <c r="L1286" s="227"/>
      <c r="M1286" s="225"/>
      <c r="N1286" s="225"/>
      <c r="O1286" s="290" t="s">
        <v>4968</v>
      </c>
      <c r="P1286" s="258" t="s">
        <v>4969</v>
      </c>
      <c r="Q1286" s="154">
        <v>1260</v>
      </c>
      <c r="R1286" s="231"/>
      <c r="S1286" s="232"/>
      <c r="T1286" s="225"/>
      <c r="U1286" s="233"/>
      <c r="V1286" s="165"/>
      <c r="W1286" s="234" t="s">
        <v>40</v>
      </c>
      <c r="X1286" s="164"/>
      <c r="Y1286" s="148"/>
      <c r="Z1286" s="338">
        <v>46247</v>
      </c>
    </row>
    <row r="1287" spans="1:26" s="163" customFormat="1" ht="21.6" hidden="1" customHeight="1">
      <c r="A1287" s="177"/>
      <c r="B1287" s="225"/>
      <c r="C1287" s="225"/>
      <c r="D1287" s="225"/>
      <c r="E1287" s="225"/>
      <c r="F1287" s="226"/>
      <c r="G1287" s="225"/>
      <c r="H1287" s="225"/>
      <c r="I1287" s="225"/>
      <c r="J1287" s="225"/>
      <c r="K1287" s="225"/>
      <c r="L1287" s="227"/>
      <c r="M1287" s="225"/>
      <c r="N1287" s="225"/>
      <c r="O1287" s="290" t="s">
        <v>4347</v>
      </c>
      <c r="P1287" s="337" t="s">
        <v>4348</v>
      </c>
      <c r="Q1287" s="154">
        <v>14</v>
      </c>
      <c r="R1287" s="231"/>
      <c r="S1287" s="232"/>
      <c r="T1287" s="225"/>
      <c r="U1287" s="233"/>
      <c r="V1287" s="165"/>
      <c r="W1287" s="234" t="s">
        <v>40</v>
      </c>
      <c r="X1287" s="164"/>
      <c r="Y1287" s="148"/>
      <c r="Z1287" s="338">
        <v>46247</v>
      </c>
    </row>
    <row r="1288" spans="1:26" s="163" customFormat="1" ht="21.6" hidden="1" customHeight="1">
      <c r="A1288" s="177"/>
      <c r="B1288" s="225"/>
      <c r="C1288" s="225"/>
      <c r="D1288" s="225"/>
      <c r="E1288" s="225"/>
      <c r="F1288" s="226"/>
      <c r="G1288" s="225"/>
      <c r="H1288" s="225"/>
      <c r="I1288" s="225"/>
      <c r="J1288" s="225"/>
      <c r="K1288" s="225"/>
      <c r="L1288" s="227"/>
      <c r="M1288" s="225"/>
      <c r="N1288" s="225"/>
      <c r="O1288" s="290" t="s">
        <v>4970</v>
      </c>
      <c r="P1288" s="337" t="s">
        <v>4971</v>
      </c>
      <c r="Q1288" s="154">
        <v>1260</v>
      </c>
      <c r="R1288" s="231"/>
      <c r="S1288" s="232"/>
      <c r="T1288" s="225"/>
      <c r="U1288" s="233"/>
      <c r="V1288" s="165"/>
      <c r="W1288" s="234" t="s">
        <v>40</v>
      </c>
      <c r="X1288" s="164"/>
      <c r="Y1288" s="148"/>
      <c r="Z1288" s="338">
        <v>46247</v>
      </c>
    </row>
    <row r="1289" spans="1:26" s="163" customFormat="1" ht="21.6" hidden="1" customHeight="1">
      <c r="A1289" s="177"/>
      <c r="B1289" s="225"/>
      <c r="C1289" s="225"/>
      <c r="D1289" s="225"/>
      <c r="E1289" s="225"/>
      <c r="F1289" s="226"/>
      <c r="G1289" s="225"/>
      <c r="H1289" s="225"/>
      <c r="I1289" s="225"/>
      <c r="J1289" s="225"/>
      <c r="K1289" s="225"/>
      <c r="L1289" s="227"/>
      <c r="M1289" s="225"/>
      <c r="N1289" s="225"/>
      <c r="O1289" s="290" t="s">
        <v>4972</v>
      </c>
      <c r="P1289" s="258" t="s">
        <v>4973</v>
      </c>
      <c r="Q1289" s="154">
        <f>I1285-Q1285-Q1286-Q1287-Q1288</f>
        <v>665</v>
      </c>
      <c r="R1289" s="231"/>
      <c r="S1289" s="232"/>
      <c r="T1289" s="225"/>
      <c r="U1289" s="233"/>
      <c r="V1289" s="165"/>
      <c r="W1289" s="234" t="s">
        <v>40</v>
      </c>
      <c r="X1289" s="164"/>
      <c r="Y1289" s="148"/>
      <c r="Z1289" s="338">
        <v>46247</v>
      </c>
    </row>
    <row r="1290" spans="1:26" s="163" customFormat="1" ht="21.6" hidden="1" customHeight="1">
      <c r="A1290" s="177" t="str">
        <f t="shared" si="67"/>
        <v>Aug21-05</v>
      </c>
      <c r="B1290" s="225">
        <f>IFERROR(VLOOKUP(A1290,PLAN!B:AA,5,0),"")</f>
        <v>11134235</v>
      </c>
      <c r="C1290" s="225" t="str">
        <f>IFERROR(VLOOKUP(A1290,PLAN!B:AA,6,0),"")</f>
        <v>1036068-S-AK</v>
      </c>
      <c r="D1290" s="225" t="str">
        <f>IFERROR(VLOOKUP(A1290,PLAN!B:AA,7,0),"")</f>
        <v>AHW14R001S CN</v>
      </c>
      <c r="E1290" s="225" t="str">
        <f>IFERROR(VLOOKUP(A1290,PLAN!B:AA,4,0),"")</f>
        <v>1001937321</v>
      </c>
      <c r="F1290" s="226">
        <f>IFERROR(VLOOKUP(A1290,PLAN!B:AA,9,0),"")</f>
        <v>46255</v>
      </c>
      <c r="G1290" s="225" t="str">
        <f>IFERROR(VLOOKUP(A1290,PLAN!B:AA,10,0),"")</f>
        <v>0103593672</v>
      </c>
      <c r="H1290" s="225" t="str">
        <f>IFERROR(VLOOKUP(A1290,PLAN!B:AA,11,0),"")</f>
        <v>260804A16A</v>
      </c>
      <c r="I1290" s="225">
        <f>IFERROR(VLOOKUP(A1290,PLAN!B:AA,12,0),"")</f>
        <v>407</v>
      </c>
      <c r="J1290" s="225" t="str">
        <f>IFERROR(VLOOKUP(A1290,PLAN!B:AA,15,0),"")</f>
        <v>China</v>
      </c>
      <c r="K1290" s="225">
        <f>IFERROR(VLOOKUP(A1290,PLAN!B:AA,23,0),"")</f>
        <v>3</v>
      </c>
      <c r="L1290" s="227">
        <f>IFERROR(VLOOKUP(A1290,PLAN!B:AA,24,0),"")</f>
        <v>0</v>
      </c>
      <c r="M1290" s="225" t="str">
        <f>IFERROR(VLOOKUP(A1290,PLAN!B:AA,3,0),"")</f>
        <v>2332192-0-C-CN</v>
      </c>
      <c r="N1290" s="225">
        <f>IFERROR(VLOOKUP(A1290,PLAN!B:AA,2,0),"")</f>
        <v>12120774</v>
      </c>
      <c r="O1290" s="290" t="s">
        <v>3602</v>
      </c>
      <c r="P1290" s="337" t="s">
        <v>3603</v>
      </c>
      <c r="Q1290" s="154">
        <v>14</v>
      </c>
      <c r="R1290" s="231" t="str">
        <f>IFERROR(VLOOKUP(P1290,[6]Sheet1!$F:$I,4,),"")</f>
        <v/>
      </c>
      <c r="S1290" s="232">
        <f>IFERROR(VLOOKUP(A1290,PLAN!B:AA,19,0),"")</f>
        <v>46247</v>
      </c>
      <c r="T1290" s="225" t="str">
        <f>IFERROR(VLOOKUP(A1290,PLAN!B:AA,20,0),"")</f>
        <v>M4</v>
      </c>
      <c r="U1290" s="233"/>
      <c r="V1290" s="165"/>
      <c r="W1290" s="234" t="str">
        <f>IFERROR(VLOOKUP(A1290,PLAN!B:AB,21,),"")</f>
        <v>F3</v>
      </c>
      <c r="X1290" s="164"/>
      <c r="Y1290" s="148" t="s">
        <v>4565</v>
      </c>
      <c r="Z1290" s="338">
        <f>VLOOKUP(Y1290,PLAN!B:AI,19,0)</f>
        <v>46247</v>
      </c>
    </row>
    <row r="1291" spans="1:26" s="163" customFormat="1" ht="21.6" hidden="1" customHeight="1">
      <c r="A1291" s="177"/>
      <c r="B1291" s="225"/>
      <c r="C1291" s="225"/>
      <c r="D1291" s="225"/>
      <c r="E1291" s="225"/>
      <c r="F1291" s="226"/>
      <c r="G1291" s="225"/>
      <c r="H1291" s="225"/>
      <c r="I1291" s="225"/>
      <c r="J1291" s="225"/>
      <c r="K1291" s="225"/>
      <c r="L1291" s="227"/>
      <c r="M1291" s="225"/>
      <c r="N1291" s="225"/>
      <c r="O1291" s="290" t="s">
        <v>3673</v>
      </c>
      <c r="P1291" s="337" t="s">
        <v>3674</v>
      </c>
      <c r="Q1291" s="154">
        <v>20</v>
      </c>
      <c r="R1291" s="231" t="str">
        <f>IFERROR(VLOOKUP(P1291,[6]Sheet1!$F:$I,4,),"")</f>
        <v/>
      </c>
      <c r="S1291" s="232"/>
      <c r="T1291" s="225"/>
      <c r="U1291" s="233"/>
      <c r="V1291" s="165"/>
      <c r="W1291" s="234" t="s">
        <v>40</v>
      </c>
      <c r="X1291" s="164"/>
      <c r="Y1291" s="148"/>
      <c r="Z1291" s="338">
        <v>46247</v>
      </c>
    </row>
    <row r="1292" spans="1:26" s="163" customFormat="1" ht="21.6" hidden="1" customHeight="1">
      <c r="A1292" s="177"/>
      <c r="B1292" s="225"/>
      <c r="C1292" s="225"/>
      <c r="D1292" s="225"/>
      <c r="E1292" s="225"/>
      <c r="F1292" s="226"/>
      <c r="G1292" s="225"/>
      <c r="H1292" s="225"/>
      <c r="I1292" s="225"/>
      <c r="J1292" s="225"/>
      <c r="K1292" s="225"/>
      <c r="L1292" s="227"/>
      <c r="M1292" s="225"/>
      <c r="N1292" s="225"/>
      <c r="O1292" s="290" t="s">
        <v>3677</v>
      </c>
      <c r="P1292" s="337" t="s">
        <v>3678</v>
      </c>
      <c r="Q1292" s="154">
        <v>245</v>
      </c>
      <c r="R1292" s="231" t="str">
        <f>IFERROR(VLOOKUP(P1292,[6]Sheet1!$F:$I,4,),"")</f>
        <v/>
      </c>
      <c r="S1292" s="232"/>
      <c r="T1292" s="225"/>
      <c r="U1292" s="233"/>
      <c r="V1292" s="165"/>
      <c r="W1292" s="234" t="s">
        <v>40</v>
      </c>
      <c r="X1292" s="164"/>
      <c r="Y1292" s="148"/>
      <c r="Z1292" s="338">
        <v>46247</v>
      </c>
    </row>
    <row r="1293" spans="1:26" s="163" customFormat="1" ht="21.6" hidden="1" customHeight="1">
      <c r="A1293" s="177"/>
      <c r="B1293" s="225"/>
      <c r="C1293" s="225"/>
      <c r="D1293" s="225"/>
      <c r="E1293" s="225"/>
      <c r="F1293" s="226"/>
      <c r="G1293" s="225"/>
      <c r="H1293" s="225"/>
      <c r="I1293" s="225"/>
      <c r="J1293" s="225"/>
      <c r="K1293" s="225"/>
      <c r="L1293" s="227"/>
      <c r="M1293" s="225"/>
      <c r="N1293" s="225"/>
      <c r="O1293" s="290" t="s">
        <v>3687</v>
      </c>
      <c r="P1293" s="337" t="s">
        <v>3688</v>
      </c>
      <c r="Q1293" s="154">
        <v>19</v>
      </c>
      <c r="R1293" s="231" t="str">
        <f>IFERROR(VLOOKUP(P1293,[6]Sheet1!$F:$I,4,),"")</f>
        <v/>
      </c>
      <c r="S1293" s="232"/>
      <c r="T1293" s="225"/>
      <c r="U1293" s="233"/>
      <c r="V1293" s="165"/>
      <c r="W1293" s="234" t="s">
        <v>40</v>
      </c>
      <c r="X1293" s="164"/>
      <c r="Y1293" s="148"/>
      <c r="Z1293" s="338">
        <v>46247</v>
      </c>
    </row>
    <row r="1294" spans="1:26" s="163" customFormat="1" ht="21.6" hidden="1" customHeight="1">
      <c r="A1294" s="177"/>
      <c r="B1294" s="225"/>
      <c r="C1294" s="225"/>
      <c r="D1294" s="225"/>
      <c r="E1294" s="225"/>
      <c r="F1294" s="226"/>
      <c r="G1294" s="225"/>
      <c r="H1294" s="225"/>
      <c r="I1294" s="225"/>
      <c r="J1294" s="225"/>
      <c r="K1294" s="225"/>
      <c r="L1294" s="227"/>
      <c r="M1294" s="225"/>
      <c r="N1294" s="225"/>
      <c r="O1294" s="290" t="s">
        <v>3689</v>
      </c>
      <c r="P1294" s="337" t="s">
        <v>3690</v>
      </c>
      <c r="Q1294" s="154">
        <v>56</v>
      </c>
      <c r="R1294" s="231" t="str">
        <f>IFERROR(VLOOKUP(P1294,[6]Sheet1!$F:$I,4,),"")</f>
        <v/>
      </c>
      <c r="S1294" s="232"/>
      <c r="T1294" s="225"/>
      <c r="U1294" s="233"/>
      <c r="V1294" s="165"/>
      <c r="W1294" s="234" t="s">
        <v>40</v>
      </c>
      <c r="X1294" s="164"/>
      <c r="Y1294" s="148"/>
      <c r="Z1294" s="338">
        <v>46247</v>
      </c>
    </row>
    <row r="1295" spans="1:26" s="163" customFormat="1" ht="21.6" hidden="1" customHeight="1">
      <c r="A1295" s="177"/>
      <c r="B1295" s="225"/>
      <c r="C1295" s="225"/>
      <c r="D1295" s="225"/>
      <c r="E1295" s="225"/>
      <c r="F1295" s="226"/>
      <c r="G1295" s="225"/>
      <c r="H1295" s="225"/>
      <c r="I1295" s="225"/>
      <c r="J1295" s="225"/>
      <c r="K1295" s="225"/>
      <c r="L1295" s="227"/>
      <c r="M1295" s="225"/>
      <c r="N1295" s="225"/>
      <c r="O1295" s="290" t="s">
        <v>3691</v>
      </c>
      <c r="P1295" s="258" t="s">
        <v>3692</v>
      </c>
      <c r="Q1295" s="154">
        <v>17</v>
      </c>
      <c r="R1295" s="231" t="str">
        <f>IFERROR(VLOOKUP(P1295,[6]Sheet1!$F:$I,4,),"")</f>
        <v/>
      </c>
      <c r="S1295" s="232"/>
      <c r="T1295" s="225"/>
      <c r="U1295" s="233"/>
      <c r="V1295" s="165"/>
      <c r="W1295" s="234" t="s">
        <v>40</v>
      </c>
      <c r="X1295" s="164"/>
      <c r="Y1295" s="148"/>
      <c r="Z1295" s="338">
        <v>46247</v>
      </c>
    </row>
    <row r="1296" spans="1:26" s="163" customFormat="1" ht="21.6" hidden="1" customHeight="1">
      <c r="A1296" s="177"/>
      <c r="B1296" s="225"/>
      <c r="C1296" s="225"/>
      <c r="D1296" s="225"/>
      <c r="E1296" s="225"/>
      <c r="F1296" s="226"/>
      <c r="G1296" s="225"/>
      <c r="H1296" s="225"/>
      <c r="I1296" s="225"/>
      <c r="J1296" s="225"/>
      <c r="K1296" s="225"/>
      <c r="L1296" s="227"/>
      <c r="M1296" s="225"/>
      <c r="N1296" s="225"/>
      <c r="O1296" s="290" t="s">
        <v>3847</v>
      </c>
      <c r="P1296" s="258" t="s">
        <v>3848</v>
      </c>
      <c r="Q1296" s="154">
        <v>17</v>
      </c>
      <c r="R1296" s="231" t="str">
        <f>IFERROR(VLOOKUP(P1296,[6]Sheet1!$F:$I,4,),"")</f>
        <v/>
      </c>
      <c r="S1296" s="232"/>
      <c r="T1296" s="225"/>
      <c r="U1296" s="233"/>
      <c r="V1296" s="165"/>
      <c r="W1296" s="234" t="s">
        <v>40</v>
      </c>
      <c r="X1296" s="164"/>
      <c r="Y1296" s="148"/>
      <c r="Z1296" s="338">
        <v>46247</v>
      </c>
    </row>
    <row r="1297" spans="1:26" s="163" customFormat="1" ht="21.6" hidden="1" customHeight="1">
      <c r="A1297" s="177"/>
      <c r="B1297" s="225"/>
      <c r="C1297" s="225"/>
      <c r="D1297" s="225"/>
      <c r="E1297" s="225"/>
      <c r="F1297" s="226"/>
      <c r="G1297" s="225"/>
      <c r="H1297" s="225"/>
      <c r="I1297" s="225"/>
      <c r="J1297" s="225"/>
      <c r="K1297" s="225"/>
      <c r="L1297" s="227"/>
      <c r="M1297" s="225"/>
      <c r="N1297" s="225"/>
      <c r="O1297" s="290" t="s">
        <v>3849</v>
      </c>
      <c r="P1297" s="337" t="s">
        <v>3850</v>
      </c>
      <c r="Q1297" s="154">
        <f>I1290-Q1290-Q1291-Q1292-Q1293-Q1294-Q1295-Q1296</f>
        <v>19</v>
      </c>
      <c r="R1297" s="231" t="str">
        <f>IFERROR(VLOOKUP(P1297,[6]Sheet1!$F:$I,4,),"")</f>
        <v/>
      </c>
      <c r="S1297" s="232"/>
      <c r="T1297" s="225"/>
      <c r="U1297" s="233"/>
      <c r="V1297" s="165"/>
      <c r="W1297" s="234" t="s">
        <v>40</v>
      </c>
      <c r="X1297" s="164"/>
      <c r="Y1297" s="148"/>
      <c r="Z1297" s="338">
        <v>46247</v>
      </c>
    </row>
    <row r="1298" spans="1:26" s="163" customFormat="1" ht="21.6" hidden="1" customHeight="1">
      <c r="A1298" s="177" t="str">
        <f t="shared" si="67"/>
        <v>Aug21-06</v>
      </c>
      <c r="B1298" s="225">
        <f>IFERROR(VLOOKUP(A1298,PLAN!B:AA,5,0),"")</f>
        <v>11134235</v>
      </c>
      <c r="C1298" s="225" t="str">
        <f>IFERROR(VLOOKUP(A1298,PLAN!B:AA,6,0),"")</f>
        <v>1036068-S-AK</v>
      </c>
      <c r="D1298" s="225" t="str">
        <f>IFERROR(VLOOKUP(A1298,PLAN!B:AA,7,0),"")</f>
        <v>AHW14R001S CN</v>
      </c>
      <c r="E1298" s="225" t="str">
        <f>IFERROR(VLOOKUP(A1298,PLAN!B:AA,4,0),"")</f>
        <v>1001937322</v>
      </c>
      <c r="F1298" s="226">
        <f>IFERROR(VLOOKUP(A1298,PLAN!B:AA,9,0),"")</f>
        <v>46255</v>
      </c>
      <c r="G1298" s="225" t="str">
        <f>IFERROR(VLOOKUP(A1298,PLAN!B:AA,10,0),"")</f>
        <v>0103593673</v>
      </c>
      <c r="H1298" s="225" t="str">
        <f>IFERROR(VLOOKUP(A1298,PLAN!B:AA,11,0),"")</f>
        <v>260804A17A</v>
      </c>
      <c r="I1298" s="225">
        <f>IFERROR(VLOOKUP(A1298,PLAN!B:AA,12,0),"")</f>
        <v>3116</v>
      </c>
      <c r="J1298" s="225" t="str">
        <f>IFERROR(VLOOKUP(A1298,PLAN!B:AA,15,0),"")</f>
        <v>China</v>
      </c>
      <c r="K1298" s="225">
        <f>IFERROR(VLOOKUP(A1298,PLAN!B:AA,23,0),"")</f>
        <v>0</v>
      </c>
      <c r="L1298" s="227">
        <f>IFERROR(VLOOKUP(A1298,PLAN!B:AA,24,0),"")</f>
        <v>0</v>
      </c>
      <c r="M1298" s="225" t="str">
        <f>IFERROR(VLOOKUP(A1298,PLAN!B:AA,3,0),"")</f>
        <v>2332192-0-C-CN</v>
      </c>
      <c r="N1298" s="225">
        <f>IFERROR(VLOOKUP(A1298,PLAN!B:AA,2,0),"")</f>
        <v>12120774</v>
      </c>
      <c r="O1298" s="290" t="s">
        <v>3010</v>
      </c>
      <c r="P1298" s="337" t="s">
        <v>3011</v>
      </c>
      <c r="Q1298" s="260">
        <v>16</v>
      </c>
      <c r="R1298" s="231" t="str">
        <f>IFERROR(VLOOKUP(P1298,[6]Sheet1!$F:$I,4,),"")</f>
        <v/>
      </c>
      <c r="S1298" s="232">
        <f>IFERROR(VLOOKUP(A1298,PLAN!B:AA,19,0),"")</f>
        <v>46247</v>
      </c>
      <c r="T1298" s="225" t="str">
        <f>IFERROR(VLOOKUP(A1298,PLAN!B:AA,20,0),"")</f>
        <v>M4</v>
      </c>
      <c r="U1298" s="233"/>
      <c r="V1298" s="165"/>
      <c r="W1298" s="234" t="str">
        <f>IFERROR(VLOOKUP(A1298,PLAN!B:AB,21,),"")</f>
        <v>F3</v>
      </c>
      <c r="X1298" s="164"/>
      <c r="Y1298" s="148" t="s">
        <v>4561</v>
      </c>
      <c r="Z1298" s="338">
        <f>VLOOKUP(Y1298,PLAN!B:AI,19,0)</f>
        <v>46247</v>
      </c>
    </row>
    <row r="1299" spans="1:26" s="163" customFormat="1" ht="21.6" hidden="1" customHeight="1">
      <c r="A1299" s="177"/>
      <c r="B1299" s="225"/>
      <c r="C1299" s="225"/>
      <c r="D1299" s="225"/>
      <c r="E1299" s="225"/>
      <c r="F1299" s="226"/>
      <c r="G1299" s="225"/>
      <c r="H1299" s="225"/>
      <c r="I1299" s="225"/>
      <c r="J1299" s="225"/>
      <c r="K1299" s="225"/>
      <c r="L1299" s="227"/>
      <c r="M1299" s="225"/>
      <c r="N1299" s="225"/>
      <c r="O1299" s="290" t="s">
        <v>3675</v>
      </c>
      <c r="P1299" s="258" t="s">
        <v>3676</v>
      </c>
      <c r="Q1299" s="154">
        <v>16</v>
      </c>
      <c r="R1299" s="231"/>
      <c r="S1299" s="232"/>
      <c r="T1299" s="225"/>
      <c r="U1299" s="233"/>
      <c r="V1299" s="165"/>
      <c r="W1299" s="234" t="s">
        <v>40</v>
      </c>
      <c r="X1299" s="164"/>
      <c r="Y1299" s="148"/>
      <c r="Z1299" s="338">
        <v>46247</v>
      </c>
    </row>
    <row r="1300" spans="1:26" s="163" customFormat="1" ht="21.6" hidden="1" customHeight="1">
      <c r="A1300" s="177"/>
      <c r="B1300" s="225"/>
      <c r="C1300" s="225"/>
      <c r="D1300" s="225"/>
      <c r="E1300" s="225"/>
      <c r="F1300" s="226"/>
      <c r="G1300" s="225"/>
      <c r="H1300" s="225"/>
      <c r="I1300" s="225"/>
      <c r="J1300" s="225"/>
      <c r="K1300" s="225"/>
      <c r="L1300" s="227"/>
      <c r="M1300" s="225"/>
      <c r="N1300" s="225"/>
      <c r="O1300" s="290" t="s">
        <v>3851</v>
      </c>
      <c r="P1300" s="337" t="s">
        <v>3852</v>
      </c>
      <c r="Q1300" s="154">
        <v>211</v>
      </c>
      <c r="R1300" s="231"/>
      <c r="S1300" s="232"/>
      <c r="T1300" s="225"/>
      <c r="U1300" s="233"/>
      <c r="V1300" s="165"/>
      <c r="W1300" s="234" t="s">
        <v>40</v>
      </c>
      <c r="X1300" s="164"/>
      <c r="Y1300" s="148"/>
      <c r="Z1300" s="338">
        <v>46247</v>
      </c>
    </row>
    <row r="1301" spans="1:26" s="163" customFormat="1" ht="21.6" hidden="1" customHeight="1">
      <c r="A1301" s="177"/>
      <c r="B1301" s="225"/>
      <c r="C1301" s="225"/>
      <c r="D1301" s="225"/>
      <c r="E1301" s="225"/>
      <c r="F1301" s="226"/>
      <c r="G1301" s="225"/>
      <c r="H1301" s="225"/>
      <c r="I1301" s="225"/>
      <c r="J1301" s="225"/>
      <c r="K1301" s="225"/>
      <c r="L1301" s="227"/>
      <c r="M1301" s="225"/>
      <c r="N1301" s="225"/>
      <c r="O1301" s="290" t="s">
        <v>4822</v>
      </c>
      <c r="P1301" s="258" t="s">
        <v>4823</v>
      </c>
      <c r="Q1301" s="154">
        <v>1260</v>
      </c>
      <c r="R1301" s="231"/>
      <c r="S1301" s="232"/>
      <c r="T1301" s="225"/>
      <c r="U1301" s="233"/>
      <c r="V1301" s="165"/>
      <c r="W1301" s="234" t="s">
        <v>40</v>
      </c>
      <c r="X1301" s="164"/>
      <c r="Y1301" s="148"/>
      <c r="Z1301" s="338">
        <v>46247</v>
      </c>
    </row>
    <row r="1302" spans="1:26" s="163" customFormat="1" ht="21.6" hidden="1" customHeight="1">
      <c r="A1302" s="177"/>
      <c r="B1302" s="225"/>
      <c r="C1302" s="225"/>
      <c r="D1302" s="225"/>
      <c r="E1302" s="225"/>
      <c r="F1302" s="226"/>
      <c r="G1302" s="225"/>
      <c r="H1302" s="225"/>
      <c r="I1302" s="225"/>
      <c r="J1302" s="225"/>
      <c r="K1302" s="225"/>
      <c r="L1302" s="227"/>
      <c r="M1302" s="225"/>
      <c r="N1302" s="225"/>
      <c r="O1302" s="290" t="s">
        <v>4824</v>
      </c>
      <c r="P1302" s="258" t="s">
        <v>4825</v>
      </c>
      <c r="Q1302" s="154">
        <v>1260</v>
      </c>
      <c r="R1302" s="231"/>
      <c r="S1302" s="232"/>
      <c r="T1302" s="225"/>
      <c r="U1302" s="233"/>
      <c r="V1302" s="165"/>
      <c r="W1302" s="234" t="s">
        <v>40</v>
      </c>
      <c r="X1302" s="164"/>
      <c r="Y1302" s="148"/>
      <c r="Z1302" s="338">
        <v>46247</v>
      </c>
    </row>
    <row r="1303" spans="1:26" s="163" customFormat="1" ht="21.6" hidden="1" customHeight="1">
      <c r="A1303" s="177"/>
      <c r="B1303" s="225"/>
      <c r="C1303" s="225"/>
      <c r="D1303" s="225"/>
      <c r="E1303" s="225"/>
      <c r="F1303" s="226"/>
      <c r="G1303" s="225"/>
      <c r="H1303" s="225"/>
      <c r="I1303" s="225"/>
      <c r="J1303" s="225"/>
      <c r="K1303" s="225"/>
      <c r="L1303" s="227"/>
      <c r="M1303" s="225"/>
      <c r="N1303" s="225"/>
      <c r="O1303" s="290" t="s">
        <v>4826</v>
      </c>
      <c r="P1303" s="258" t="s">
        <v>4827</v>
      </c>
      <c r="Q1303" s="154">
        <f>I1298-Q1298-Q1299-Q1300-Q1301-Q1302</f>
        <v>353</v>
      </c>
      <c r="R1303" s="231"/>
      <c r="S1303" s="232"/>
      <c r="T1303" s="225"/>
      <c r="U1303" s="233"/>
      <c r="V1303" s="165"/>
      <c r="W1303" s="234" t="s">
        <v>40</v>
      </c>
      <c r="X1303" s="164"/>
      <c r="Y1303" s="148"/>
      <c r="Z1303" s="338">
        <v>46247</v>
      </c>
    </row>
    <row r="1304" spans="1:26" s="163" customFormat="1" ht="21.6" hidden="1" customHeight="1">
      <c r="A1304" s="177" t="str">
        <f t="shared" si="67"/>
        <v>Aug24-22</v>
      </c>
      <c r="B1304" s="225">
        <f>IFERROR(VLOOKUP(A1304,PLAN!B:AA,5,0),"")</f>
        <v>11113859</v>
      </c>
      <c r="C1304" s="225" t="str">
        <f>IFERROR(VLOOKUP(A1304,PLAN!B:AA,6,0),"")</f>
        <v>1831249-C-A</v>
      </c>
      <c r="D1304" s="225" t="str">
        <f>IFERROR(VLOOKUP(A1304,PLAN!B:AA,7,0),"")</f>
        <v>AH14R013PR JP</v>
      </c>
      <c r="E1304" s="225" t="str">
        <f>IFERROR(VLOOKUP(A1304,PLAN!B:AA,4,0),"")</f>
        <v>1001938649</v>
      </c>
      <c r="F1304" s="226">
        <f>IFERROR(VLOOKUP(A1304,PLAN!B:AA,9,0),"")</f>
        <v>46258</v>
      </c>
      <c r="G1304" s="225" t="str">
        <f>IFERROR(VLOOKUP(A1304,PLAN!B:AA,10,0),"")</f>
        <v>0103596022</v>
      </c>
      <c r="H1304" s="225" t="str">
        <f>IFERROR(VLOOKUP(A1304,PLAN!B:AA,11,0),"")</f>
        <v>260805A05A</v>
      </c>
      <c r="I1304" s="225">
        <f>IFERROR(VLOOKUP(A1304,PLAN!B:AA,12,0),"")</f>
        <v>230</v>
      </c>
      <c r="J1304" s="225" t="str">
        <f>IFERROR(VLOOKUP(A1304,PLAN!B:AA,15,0),"")</f>
        <v>Japan</v>
      </c>
      <c r="K1304" s="225">
        <f>IFERROR(VLOOKUP(A1304,PLAN!B:AA,23,0),"")</f>
        <v>0</v>
      </c>
      <c r="L1304" s="227">
        <f>IFERROR(VLOOKUP(A1304,PLAN!B:AA,24,0),"")</f>
        <v>0</v>
      </c>
      <c r="M1304" s="225" t="str">
        <f>IFERROR(VLOOKUP(A1304,PLAN!B:AA,3,0),"")</f>
        <v>1832305-B-CB</v>
      </c>
      <c r="N1304" s="225">
        <f>IFERROR(VLOOKUP(A1304,PLAN!B:AA,2,0),"")</f>
        <v>12111449</v>
      </c>
      <c r="O1304" s="290" t="s">
        <v>5055</v>
      </c>
      <c r="P1304" s="284" t="s">
        <v>5056</v>
      </c>
      <c r="Q1304" s="154">
        <v>46</v>
      </c>
      <c r="R1304" s="231" t="str">
        <f>IFERROR(VLOOKUP(P1304,[6]Sheet1!$F:$I,4,),"")</f>
        <v/>
      </c>
      <c r="S1304" s="232">
        <f>IFERROR(VLOOKUP(A1304,PLAN!B:AA,19,0),"")</f>
        <v>46247</v>
      </c>
      <c r="T1304" s="225" t="str">
        <f>IFERROR(VLOOKUP(A1304,PLAN!B:AA,20,0),"")</f>
        <v>M5</v>
      </c>
      <c r="U1304" s="233"/>
      <c r="V1304" s="165"/>
      <c r="W1304" s="234" t="str">
        <f>IFERROR(VLOOKUP(A1304,PLAN!B:AB,21,),"")</f>
        <v>F3</v>
      </c>
      <c r="X1304" s="164"/>
      <c r="Y1304" s="148" t="s">
        <v>5047</v>
      </c>
      <c r="Z1304" s="338">
        <f>VLOOKUP(Y1304,PLAN!B:AI,19,0)</f>
        <v>46247</v>
      </c>
    </row>
    <row r="1305" spans="1:26" s="163" customFormat="1" ht="21.6" hidden="1" customHeight="1">
      <c r="A1305" s="177"/>
      <c r="B1305" s="225"/>
      <c r="C1305" s="225"/>
      <c r="D1305" s="225"/>
      <c r="E1305" s="225"/>
      <c r="F1305" s="226"/>
      <c r="G1305" s="225"/>
      <c r="H1305" s="225"/>
      <c r="I1305" s="225"/>
      <c r="J1305" s="225"/>
      <c r="K1305" s="225"/>
      <c r="L1305" s="227"/>
      <c r="M1305" s="225"/>
      <c r="N1305" s="225"/>
      <c r="O1305" s="290" t="s">
        <v>5057</v>
      </c>
      <c r="P1305" s="284" t="s">
        <v>5058</v>
      </c>
      <c r="Q1305" s="154">
        <f>I1304-Q1304</f>
        <v>184</v>
      </c>
      <c r="R1305" s="231" t="str">
        <f>IFERROR(VLOOKUP(P1305,[6]Sheet1!$F:$I,4,),"")</f>
        <v/>
      </c>
      <c r="S1305" s="232"/>
      <c r="T1305" s="225"/>
      <c r="U1305" s="233"/>
      <c r="V1305" s="165"/>
      <c r="W1305" s="234" t="s">
        <v>40</v>
      </c>
      <c r="X1305" s="164"/>
      <c r="Y1305" s="148"/>
      <c r="Z1305" s="338">
        <v>46247</v>
      </c>
    </row>
    <row r="1306" spans="1:26" s="163" customFormat="1" ht="21.6" hidden="1" customHeight="1">
      <c r="A1306" s="177" t="str">
        <f t="shared" ref="A1306:A1320" si="75">Y1306</f>
        <v>Aug24-23</v>
      </c>
      <c r="B1306" s="225">
        <f>IFERROR(VLOOKUP(A1306,PLAN!B:AA,5,0),"")</f>
        <v>11124976</v>
      </c>
      <c r="C1306" s="225" t="str">
        <f>IFERROR(VLOOKUP(A1306,PLAN!B:AA,6,0),"")</f>
        <v>1831194-D-A</v>
      </c>
      <c r="D1306" s="225" t="str">
        <f>IFERROR(VLOOKUP(A1306,PLAN!B:AA,7,0),"")</f>
        <v>AH14R017SR JP</v>
      </c>
      <c r="E1306" s="225" t="str">
        <f>IFERROR(VLOOKUP(A1306,PLAN!B:AA,4,0),"")</f>
        <v>1001938650</v>
      </c>
      <c r="F1306" s="226">
        <f>IFERROR(VLOOKUP(A1306,PLAN!B:AA,9,0),"")</f>
        <v>46258</v>
      </c>
      <c r="G1306" s="225" t="str">
        <f>IFERROR(VLOOKUP(A1306,PLAN!B:AA,10,0),"")</f>
        <v>0103596023</v>
      </c>
      <c r="H1306" s="225" t="str">
        <f>IFERROR(VLOOKUP(A1306,PLAN!B:AA,11,0),"")</f>
        <v>260805A06A</v>
      </c>
      <c r="I1306" s="225">
        <f>IFERROR(VLOOKUP(A1306,PLAN!B:AA,12,0),"")</f>
        <v>475</v>
      </c>
      <c r="J1306" s="225" t="str">
        <f>IFERROR(VLOOKUP(A1306,PLAN!B:AA,15,0),"")</f>
        <v>Japan</v>
      </c>
      <c r="K1306" s="225">
        <f>IFERROR(VLOOKUP(A1306,PLAN!B:AA,23,0),"")</f>
        <v>0</v>
      </c>
      <c r="L1306" s="227">
        <f>IFERROR(VLOOKUP(A1306,PLAN!B:AA,24,0),"")</f>
        <v>0</v>
      </c>
      <c r="M1306" s="225" t="str">
        <f>IFERROR(VLOOKUP(A1306,PLAN!B:AA,3,0),"")</f>
        <v>1932124-A-CB</v>
      </c>
      <c r="N1306" s="225">
        <f>IFERROR(VLOOKUP(A1306,PLAN!B:AA,2,0),"")</f>
        <v>12124562</v>
      </c>
      <c r="O1306" s="290" t="s">
        <v>5059</v>
      </c>
      <c r="P1306" s="337" t="s">
        <v>5060</v>
      </c>
      <c r="Q1306" s="154">
        <v>285</v>
      </c>
      <c r="R1306" s="231" t="str">
        <f>IFERROR(VLOOKUP(P1306,[6]Sheet1!$F:$I,4,),"")</f>
        <v/>
      </c>
      <c r="S1306" s="232">
        <f>IFERROR(VLOOKUP(A1306,PLAN!B:AA,19,0),"")</f>
        <v>46247</v>
      </c>
      <c r="T1306" s="225" t="str">
        <f>IFERROR(VLOOKUP(A1306,PLAN!B:AA,20,0),"")</f>
        <v>M5</v>
      </c>
      <c r="U1306" s="233"/>
      <c r="V1306" s="165"/>
      <c r="W1306" s="234" t="str">
        <f>IFERROR(VLOOKUP(A1306,PLAN!B:AB,21,),"")</f>
        <v>F3</v>
      </c>
      <c r="X1306" s="164"/>
      <c r="Y1306" s="148" t="s">
        <v>5048</v>
      </c>
      <c r="Z1306" s="338">
        <f>VLOOKUP(Y1306,PLAN!B:AI,19,0)</f>
        <v>46247</v>
      </c>
    </row>
    <row r="1307" spans="1:26" s="163" customFormat="1" ht="21.6" hidden="1" customHeight="1">
      <c r="A1307" s="177"/>
      <c r="B1307" s="225"/>
      <c r="C1307" s="225"/>
      <c r="D1307" s="225"/>
      <c r="E1307" s="225"/>
      <c r="F1307" s="226"/>
      <c r="G1307" s="225"/>
      <c r="H1307" s="225"/>
      <c r="I1307" s="225"/>
      <c r="J1307" s="225"/>
      <c r="K1307" s="225"/>
      <c r="L1307" s="227"/>
      <c r="M1307" s="225"/>
      <c r="N1307" s="225"/>
      <c r="O1307" s="290" t="s">
        <v>5061</v>
      </c>
      <c r="P1307" s="337" t="s">
        <v>5062</v>
      </c>
      <c r="Q1307" s="154">
        <f>I1306-Q1306</f>
        <v>190</v>
      </c>
      <c r="R1307" s="231" t="str">
        <f>IFERROR(VLOOKUP(P1307,[6]Sheet1!$F:$I,4,),"")</f>
        <v>N2-10</v>
      </c>
      <c r="S1307" s="232"/>
      <c r="T1307" s="225"/>
      <c r="U1307" s="233"/>
      <c r="V1307" s="165"/>
      <c r="W1307" s="234" t="s">
        <v>40</v>
      </c>
      <c r="X1307" s="164"/>
      <c r="Y1307" s="148"/>
      <c r="Z1307" s="338">
        <v>46247</v>
      </c>
    </row>
    <row r="1308" spans="1:26" s="163" customFormat="1" ht="21.6" hidden="1" customHeight="1">
      <c r="A1308" s="177" t="str">
        <f t="shared" si="75"/>
        <v>Aug24-24</v>
      </c>
      <c r="B1308" s="225">
        <f>IFERROR(VLOOKUP(A1308,PLAN!B:AA,5,0),"")</f>
        <v>11125056</v>
      </c>
      <c r="C1308" s="225" t="str">
        <f>IFERROR(VLOOKUP(A1308,PLAN!B:AA,6,0),"")</f>
        <v>1831273-C-A</v>
      </c>
      <c r="D1308" s="225" t="str">
        <f>IFERROR(VLOOKUP(A1308,PLAN!B:AA,7,0),"")</f>
        <v>AIN-CKI-10-200R JP</v>
      </c>
      <c r="E1308" s="225" t="str">
        <f>IFERROR(VLOOKUP(A1308,PLAN!B:AA,4,0),"")</f>
        <v>1001938651</v>
      </c>
      <c r="F1308" s="226">
        <f>IFERROR(VLOOKUP(A1308,PLAN!B:AA,9,0),"")</f>
        <v>46258</v>
      </c>
      <c r="G1308" s="225" t="str">
        <f>IFERROR(VLOOKUP(A1308,PLAN!B:AA,10,0),"")</f>
        <v>0103596024</v>
      </c>
      <c r="H1308" s="225" t="str">
        <f>IFERROR(VLOOKUP(A1308,PLAN!B:AA,11,0),"")</f>
        <v>260805A07A</v>
      </c>
      <c r="I1308" s="225">
        <f>IFERROR(VLOOKUP(A1308,PLAN!B:AA,12,0),"")</f>
        <v>305</v>
      </c>
      <c r="J1308" s="225" t="str">
        <f>IFERROR(VLOOKUP(A1308,PLAN!B:AA,15,0),"")</f>
        <v>Japan</v>
      </c>
      <c r="K1308" s="225">
        <f>IFERROR(VLOOKUP(A1308,PLAN!B:AA,23,0),"")</f>
        <v>0</v>
      </c>
      <c r="L1308" s="227">
        <f>IFERROR(VLOOKUP(A1308,PLAN!B:AA,24,0),"")</f>
        <v>0</v>
      </c>
      <c r="M1308" s="225" t="str">
        <f>IFERROR(VLOOKUP(A1308,PLAN!B:AA,3,0),"")</f>
        <v>1832343-A-C</v>
      </c>
      <c r="N1308" s="225">
        <f>IFERROR(VLOOKUP(A1308,PLAN!B:AA,2,0),"")</f>
        <v>12114368</v>
      </c>
      <c r="O1308" s="290" t="s">
        <v>3841</v>
      </c>
      <c r="P1308" s="337" t="s">
        <v>3842</v>
      </c>
      <c r="Q1308" s="154">
        <v>77</v>
      </c>
      <c r="R1308" s="231" t="str">
        <f>IFERROR(VLOOKUP(P1308,[6]Sheet1!$F:$I,4,),"")</f>
        <v/>
      </c>
      <c r="S1308" s="232">
        <f>IFERROR(VLOOKUP(A1308,PLAN!B:AA,19,0),"")</f>
        <v>46247</v>
      </c>
      <c r="T1308" s="225" t="str">
        <f>IFERROR(VLOOKUP(A1308,PLAN!B:AA,20,0),"")</f>
        <v>M5</v>
      </c>
      <c r="U1308" s="233"/>
      <c r="V1308" s="165"/>
      <c r="W1308" s="234" t="str">
        <f>IFERROR(VLOOKUP(A1308,PLAN!B:AB,21,),"")</f>
        <v>F3</v>
      </c>
      <c r="X1308" s="164"/>
      <c r="Y1308" s="148" t="s">
        <v>5049</v>
      </c>
      <c r="Z1308" s="338">
        <f>VLOOKUP(Y1308,PLAN!B:AI,19,0)</f>
        <v>46247</v>
      </c>
    </row>
    <row r="1309" spans="1:26" s="163" customFormat="1" ht="21.6" hidden="1" customHeight="1">
      <c r="A1309" s="177"/>
      <c r="B1309" s="225"/>
      <c r="C1309" s="225"/>
      <c r="D1309" s="225"/>
      <c r="E1309" s="225"/>
      <c r="F1309" s="226"/>
      <c r="G1309" s="225"/>
      <c r="H1309" s="225"/>
      <c r="I1309" s="225"/>
      <c r="J1309" s="225"/>
      <c r="K1309" s="225"/>
      <c r="L1309" s="227"/>
      <c r="M1309" s="225"/>
      <c r="N1309" s="225"/>
      <c r="O1309" s="290" t="s">
        <v>5063</v>
      </c>
      <c r="P1309" s="257" t="s">
        <v>5064</v>
      </c>
      <c r="Q1309" s="154">
        <v>217</v>
      </c>
      <c r="R1309" s="231" t="str">
        <f>IFERROR(VLOOKUP(P1309,[6]Sheet1!$F:$I,4,),"")</f>
        <v/>
      </c>
      <c r="S1309" s="232"/>
      <c r="T1309" s="225"/>
      <c r="U1309" s="233"/>
      <c r="V1309" s="165"/>
      <c r="W1309" s="234" t="s">
        <v>40</v>
      </c>
      <c r="X1309" s="164"/>
      <c r="Y1309" s="148"/>
      <c r="Z1309" s="338">
        <v>46247</v>
      </c>
    </row>
    <row r="1310" spans="1:26" s="163" customFormat="1" ht="21.6" hidden="1" customHeight="1">
      <c r="A1310" s="177"/>
      <c r="B1310" s="225"/>
      <c r="C1310" s="225"/>
      <c r="D1310" s="225"/>
      <c r="E1310" s="225"/>
      <c r="F1310" s="226"/>
      <c r="G1310" s="225"/>
      <c r="H1310" s="225"/>
      <c r="I1310" s="225"/>
      <c r="J1310" s="225"/>
      <c r="K1310" s="225"/>
      <c r="L1310" s="227"/>
      <c r="M1310" s="225"/>
      <c r="N1310" s="225"/>
      <c r="O1310" s="290" t="s">
        <v>5065</v>
      </c>
      <c r="P1310" s="337" t="s">
        <v>5066</v>
      </c>
      <c r="Q1310" s="154">
        <f>I1308-Q1308-Q1309</f>
        <v>11</v>
      </c>
      <c r="R1310" s="231" t="str">
        <f>IFERROR(VLOOKUP(P1310,[6]Sheet1!$F:$I,4,),"")</f>
        <v>D1</v>
      </c>
      <c r="S1310" s="232"/>
      <c r="T1310" s="225"/>
      <c r="U1310" s="233"/>
      <c r="V1310" s="165"/>
      <c r="W1310" s="234" t="s">
        <v>40</v>
      </c>
      <c r="X1310" s="164"/>
      <c r="Y1310" s="148"/>
      <c r="Z1310" s="338">
        <v>46247</v>
      </c>
    </row>
    <row r="1311" spans="1:26" s="163" customFormat="1" ht="21.6" hidden="1" customHeight="1">
      <c r="A1311" s="177" t="str">
        <f t="shared" si="75"/>
        <v>Aug24-25</v>
      </c>
      <c r="B1311" s="225">
        <f>IFERROR(VLOOKUP(A1311,PLAN!B:AA,5,0),"")</f>
        <v>11125062</v>
      </c>
      <c r="C1311" s="225" t="str">
        <f>IFERROR(VLOOKUP(A1311,PLAN!B:AA,6,0),"")</f>
        <v>1831279-C-A</v>
      </c>
      <c r="D1311" s="225" t="str">
        <f>IFERROR(VLOOKUP(A1311,PLAN!B:AA,7,0),"")</f>
        <v>AIN-CKI-180-B-SFTR JP</v>
      </c>
      <c r="E1311" s="225" t="str">
        <f>IFERROR(VLOOKUP(A1311,PLAN!B:AA,4,0),"")</f>
        <v>1001938652</v>
      </c>
      <c r="F1311" s="226">
        <f>IFERROR(VLOOKUP(A1311,PLAN!B:AA,9,0),"")</f>
        <v>46258</v>
      </c>
      <c r="G1311" s="225" t="str">
        <f>IFERROR(VLOOKUP(A1311,PLAN!B:AA,10,0),"")</f>
        <v>0103596025</v>
      </c>
      <c r="H1311" s="225" t="str">
        <f>IFERROR(VLOOKUP(A1311,PLAN!B:AA,11,0),"")</f>
        <v>260805A08A</v>
      </c>
      <c r="I1311" s="225">
        <f>IFERROR(VLOOKUP(A1311,PLAN!B:AA,12,0),"")</f>
        <v>10</v>
      </c>
      <c r="J1311" s="225" t="str">
        <f>IFERROR(VLOOKUP(A1311,PLAN!B:AA,15,0),"")</f>
        <v>Japan</v>
      </c>
      <c r="K1311" s="225">
        <f>IFERROR(VLOOKUP(A1311,PLAN!B:AA,23,0),"")</f>
        <v>0</v>
      </c>
      <c r="L1311" s="227">
        <f>IFERROR(VLOOKUP(A1311,PLAN!B:AA,24,0),"")</f>
        <v>0</v>
      </c>
      <c r="M1311" s="225" t="str">
        <f>IFERROR(VLOOKUP(A1311,PLAN!B:AA,3,0),"")</f>
        <v>1832349-A-C</v>
      </c>
      <c r="N1311" s="225">
        <f>IFERROR(VLOOKUP(A1311,PLAN!B:AA,2,0),"")</f>
        <v>12114376</v>
      </c>
      <c r="O1311" s="290" t="s">
        <v>535</v>
      </c>
      <c r="P1311" s="337" t="s">
        <v>536</v>
      </c>
      <c r="Q1311" s="337">
        <f t="shared" ref="Q1311:Q1320" si="76">I1311</f>
        <v>10</v>
      </c>
      <c r="R1311" s="231" t="str">
        <f>IFERROR(VLOOKUP(P1311,[6]Sheet1!$F:$I,4,),"")</f>
        <v>N1-24</v>
      </c>
      <c r="S1311" s="232">
        <f>IFERROR(VLOOKUP(A1311,PLAN!B:AA,19,0),"")</f>
        <v>46247</v>
      </c>
      <c r="T1311" s="225" t="str">
        <f>IFERROR(VLOOKUP(A1311,PLAN!B:AA,20,0),"")</f>
        <v>M5</v>
      </c>
      <c r="U1311" s="233"/>
      <c r="V1311" s="165"/>
      <c r="W1311" s="234" t="str">
        <f>IFERROR(VLOOKUP(A1311,PLAN!B:AB,21,),"")</f>
        <v>F3</v>
      </c>
      <c r="X1311" s="164"/>
      <c r="Y1311" s="148" t="s">
        <v>5050</v>
      </c>
      <c r="Z1311" s="338">
        <f>VLOOKUP(Y1311,PLAN!B:AI,19,0)</f>
        <v>46247</v>
      </c>
    </row>
    <row r="1312" spans="1:26" s="163" customFormat="1" ht="21.6" hidden="1" customHeight="1">
      <c r="A1312" s="177" t="str">
        <f t="shared" si="75"/>
        <v>Aug24-26</v>
      </c>
      <c r="B1312" s="225">
        <f>IFERROR(VLOOKUP(A1312,PLAN!B:AA,5,0),"")</f>
        <v>11125061</v>
      </c>
      <c r="C1312" s="225" t="str">
        <f>IFERROR(VLOOKUP(A1312,PLAN!B:AA,6,0),"")</f>
        <v>1831278-C-A</v>
      </c>
      <c r="D1312" s="225" t="str">
        <f>IFERROR(VLOOKUP(A1312,PLAN!B:AA,7,0),"")</f>
        <v>AIN-CKI-200-B-SFTR JP</v>
      </c>
      <c r="E1312" s="225" t="str">
        <f>IFERROR(VLOOKUP(A1312,PLAN!B:AA,4,0),"")</f>
        <v>1001938653</v>
      </c>
      <c r="F1312" s="226">
        <f>IFERROR(VLOOKUP(A1312,PLAN!B:AA,9,0),"")</f>
        <v>46258</v>
      </c>
      <c r="G1312" s="225" t="str">
        <f>IFERROR(VLOOKUP(A1312,PLAN!B:AA,10,0),"")</f>
        <v>0103596026</v>
      </c>
      <c r="H1312" s="225" t="str">
        <f>IFERROR(VLOOKUP(A1312,PLAN!B:AA,11,0),"")</f>
        <v>260805A09A</v>
      </c>
      <c r="I1312" s="225">
        <f>IFERROR(VLOOKUP(A1312,PLAN!B:AA,12,0),"")</f>
        <v>322</v>
      </c>
      <c r="J1312" s="225" t="str">
        <f>IFERROR(VLOOKUP(A1312,PLAN!B:AA,15,0),"")</f>
        <v>Japan</v>
      </c>
      <c r="K1312" s="225">
        <f>IFERROR(VLOOKUP(A1312,PLAN!B:AA,23,0),"")</f>
        <v>0</v>
      </c>
      <c r="L1312" s="227">
        <f>IFERROR(VLOOKUP(A1312,PLAN!B:AA,24,0),"")</f>
        <v>0</v>
      </c>
      <c r="M1312" s="225" t="str">
        <f>IFERROR(VLOOKUP(A1312,PLAN!B:AA,3,0),"")</f>
        <v>1832350-A-C</v>
      </c>
      <c r="N1312" s="225">
        <f>IFERROR(VLOOKUP(A1312,PLAN!B:AA,2,0),"")</f>
        <v>12114377</v>
      </c>
      <c r="O1312" s="290" t="s">
        <v>3598</v>
      </c>
      <c r="P1312" s="257" t="s">
        <v>3599</v>
      </c>
      <c r="Q1312" s="154">
        <v>32</v>
      </c>
      <c r="R1312" s="231" t="str">
        <f>IFERROR(VLOOKUP(P1312,[6]Sheet1!$F:$I,4,),"")</f>
        <v>N3-10</v>
      </c>
      <c r="S1312" s="232">
        <f>IFERROR(VLOOKUP(A1312,PLAN!B:AA,19,0),"")</f>
        <v>46247</v>
      </c>
      <c r="T1312" s="225" t="str">
        <f>IFERROR(VLOOKUP(A1312,PLAN!B:AA,20,0),"")</f>
        <v>M5</v>
      </c>
      <c r="U1312" s="233"/>
      <c r="V1312" s="165"/>
      <c r="W1312" s="234" t="str">
        <f>IFERROR(VLOOKUP(A1312,PLAN!B:AB,21,),"")</f>
        <v>F3</v>
      </c>
      <c r="X1312" s="164"/>
      <c r="Y1312" s="148" t="s">
        <v>5051</v>
      </c>
      <c r="Z1312" s="338">
        <f>VLOOKUP(Y1312,PLAN!B:AI,19,0)</f>
        <v>46247</v>
      </c>
    </row>
    <row r="1313" spans="1:26" s="163" customFormat="1" ht="21.6" hidden="1" customHeight="1">
      <c r="A1313" s="177"/>
      <c r="B1313" s="225"/>
      <c r="C1313" s="225"/>
      <c r="D1313" s="225"/>
      <c r="E1313" s="225"/>
      <c r="F1313" s="226"/>
      <c r="G1313" s="225"/>
      <c r="H1313" s="225"/>
      <c r="I1313" s="225"/>
      <c r="J1313" s="225"/>
      <c r="K1313" s="225"/>
      <c r="L1313" s="227"/>
      <c r="M1313" s="225"/>
      <c r="N1313" s="225"/>
      <c r="O1313" s="290" t="s">
        <v>5067</v>
      </c>
      <c r="P1313" s="337" t="s">
        <v>5068</v>
      </c>
      <c r="Q1313" s="154">
        <v>218</v>
      </c>
      <c r="R1313" s="231" t="str">
        <f>IFERROR(VLOOKUP(P1313,[6]Sheet1!$F:$I,4,),"")</f>
        <v/>
      </c>
      <c r="S1313" s="232"/>
      <c r="T1313" s="225"/>
      <c r="U1313" s="233"/>
      <c r="V1313" s="165"/>
      <c r="W1313" s="234" t="s">
        <v>40</v>
      </c>
      <c r="X1313" s="164"/>
      <c r="Y1313" s="148"/>
      <c r="Z1313" s="338">
        <v>46247</v>
      </c>
    </row>
    <row r="1314" spans="1:26" s="163" customFormat="1" ht="21.6" hidden="1" customHeight="1">
      <c r="A1314" s="177"/>
      <c r="B1314" s="225"/>
      <c r="C1314" s="225"/>
      <c r="D1314" s="225"/>
      <c r="E1314" s="225"/>
      <c r="F1314" s="226"/>
      <c r="G1314" s="225"/>
      <c r="H1314" s="225"/>
      <c r="I1314" s="225"/>
      <c r="J1314" s="225"/>
      <c r="K1314" s="225"/>
      <c r="L1314" s="227"/>
      <c r="M1314" s="225"/>
      <c r="N1314" s="225"/>
      <c r="O1314" s="290" t="s">
        <v>5069</v>
      </c>
      <c r="P1314" s="337" t="s">
        <v>5070</v>
      </c>
      <c r="Q1314" s="154">
        <f>I1312-Q1312-Q1313</f>
        <v>72</v>
      </c>
      <c r="R1314" s="231" t="str">
        <f>IFERROR(VLOOKUP(P1314,[6]Sheet1!$F:$I,4,),"")</f>
        <v>D6</v>
      </c>
      <c r="S1314" s="232"/>
      <c r="T1314" s="225"/>
      <c r="U1314" s="233"/>
      <c r="V1314" s="165"/>
      <c r="W1314" s="234" t="s">
        <v>40</v>
      </c>
      <c r="X1314" s="164"/>
      <c r="Y1314" s="148"/>
      <c r="Z1314" s="338">
        <v>46247</v>
      </c>
    </row>
    <row r="1315" spans="1:26" s="163" customFormat="1" ht="21.6" hidden="1" customHeight="1">
      <c r="A1315" s="177" t="str">
        <f t="shared" si="75"/>
        <v>Aug24-27</v>
      </c>
      <c r="B1315" s="225">
        <f>IFERROR(VLOOKUP(A1315,PLAN!B:AA,5,0),"")</f>
        <v>11125059</v>
      </c>
      <c r="C1315" s="225" t="str">
        <f>IFERROR(VLOOKUP(A1315,PLAN!B:AA,6,0),"")</f>
        <v>1831276-C-A</v>
      </c>
      <c r="D1315" s="225" t="str">
        <f>IFERROR(VLOOKUP(A1315,PLAN!B:AA,7,0),"")</f>
        <v>AIN-CKI-200-BSR JP</v>
      </c>
      <c r="E1315" s="225" t="str">
        <f>IFERROR(VLOOKUP(A1315,PLAN!B:AA,4,0),"")</f>
        <v>1001938654</v>
      </c>
      <c r="F1315" s="226">
        <f>IFERROR(VLOOKUP(A1315,PLAN!B:AA,9,0),"")</f>
        <v>46258</v>
      </c>
      <c r="G1315" s="225" t="str">
        <f>IFERROR(VLOOKUP(A1315,PLAN!B:AA,10,0),"")</f>
        <v>0103596027</v>
      </c>
      <c r="H1315" s="225" t="str">
        <f>IFERROR(VLOOKUP(A1315,PLAN!B:AA,11,0),"")</f>
        <v>260805A10A</v>
      </c>
      <c r="I1315" s="225">
        <f>IFERROR(VLOOKUP(A1315,PLAN!B:AA,12,0),"")</f>
        <v>330</v>
      </c>
      <c r="J1315" s="225" t="str">
        <f>IFERROR(VLOOKUP(A1315,PLAN!B:AA,15,0),"")</f>
        <v>Japan</v>
      </c>
      <c r="K1315" s="225">
        <f>IFERROR(VLOOKUP(A1315,PLAN!B:AA,23,0),"")</f>
        <v>0</v>
      </c>
      <c r="L1315" s="227">
        <f>IFERROR(VLOOKUP(A1315,PLAN!B:AA,24,0),"")</f>
        <v>0</v>
      </c>
      <c r="M1315" s="225" t="str">
        <f>IFERROR(VLOOKUP(A1315,PLAN!B:AA,3,0),"")</f>
        <v>1832348-A-C</v>
      </c>
      <c r="N1315" s="225">
        <f>IFERROR(VLOOKUP(A1315,PLAN!B:AA,2,0),"")</f>
        <v>12114375</v>
      </c>
      <c r="O1315" s="290" t="s">
        <v>3636</v>
      </c>
      <c r="P1315" s="257" t="s">
        <v>3637</v>
      </c>
      <c r="Q1315" s="154">
        <v>153</v>
      </c>
      <c r="R1315" s="231" t="str">
        <f>IFERROR(VLOOKUP(P1315,[6]Sheet1!$F:$I,4,),"")</f>
        <v/>
      </c>
      <c r="S1315" s="232">
        <f>IFERROR(VLOOKUP(A1315,PLAN!B:AA,19,0),"")</f>
        <v>46247</v>
      </c>
      <c r="T1315" s="225" t="str">
        <f>IFERROR(VLOOKUP(A1315,PLAN!B:AA,20,0),"")</f>
        <v>M5</v>
      </c>
      <c r="U1315" s="233"/>
      <c r="V1315" s="165"/>
      <c r="W1315" s="234" t="str">
        <f>IFERROR(VLOOKUP(A1315,PLAN!B:AB,21,),"")</f>
        <v>F3</v>
      </c>
      <c r="X1315" s="164"/>
      <c r="Y1315" s="148" t="s">
        <v>5052</v>
      </c>
      <c r="Z1315" s="338">
        <f>VLOOKUP(Y1315,PLAN!B:AI,19,0)</f>
        <v>46247</v>
      </c>
    </row>
    <row r="1316" spans="1:26" s="163" customFormat="1" ht="21.6" hidden="1" customHeight="1">
      <c r="A1316" s="177"/>
      <c r="B1316" s="225"/>
      <c r="C1316" s="225"/>
      <c r="D1316" s="225"/>
      <c r="E1316" s="225"/>
      <c r="F1316" s="226"/>
      <c r="G1316" s="225"/>
      <c r="H1316" s="225"/>
      <c r="I1316" s="225"/>
      <c r="J1316" s="225"/>
      <c r="K1316" s="225"/>
      <c r="L1316" s="227"/>
      <c r="M1316" s="225"/>
      <c r="N1316" s="225"/>
      <c r="O1316" s="290" t="s">
        <v>5071</v>
      </c>
      <c r="P1316" s="337" t="s">
        <v>5072</v>
      </c>
      <c r="Q1316" s="154">
        <f>I1315-Q1315</f>
        <v>177</v>
      </c>
      <c r="R1316" s="231" t="str">
        <f>IFERROR(VLOOKUP(P1316,[6]Sheet1!$F:$I,4,),"")</f>
        <v/>
      </c>
      <c r="S1316" s="232"/>
      <c r="T1316" s="225"/>
      <c r="U1316" s="233"/>
      <c r="V1316" s="165"/>
      <c r="W1316" s="234" t="s">
        <v>40</v>
      </c>
      <c r="X1316" s="164"/>
      <c r="Y1316" s="148"/>
      <c r="Z1316" s="338">
        <v>46247</v>
      </c>
    </row>
    <row r="1317" spans="1:26" s="163" customFormat="1" ht="21.6" hidden="1" customHeight="1">
      <c r="A1317" s="177" t="str">
        <f t="shared" si="75"/>
        <v>Aug24-28</v>
      </c>
      <c r="B1317" s="225">
        <f>IFERROR(VLOOKUP(A1317,PLAN!B:AA,5,0),"")</f>
        <v>11111929</v>
      </c>
      <c r="C1317" s="225" t="str">
        <f>IFERROR(VLOOKUP(A1317,PLAN!B:AA,6,0),"")</f>
        <v>1831281-C-A</v>
      </c>
      <c r="D1317" s="225" t="str">
        <f>IFERROR(VLOOKUP(A1317,PLAN!B:AA,7,0),"")</f>
        <v>CKV180-14R JP</v>
      </c>
      <c r="E1317" s="225" t="str">
        <f>IFERROR(VLOOKUP(A1317,PLAN!B:AA,4,0),"")</f>
        <v>1001938655</v>
      </c>
      <c r="F1317" s="226">
        <f>IFERROR(VLOOKUP(A1317,PLAN!B:AA,9,0),"")</f>
        <v>46258</v>
      </c>
      <c r="G1317" s="225" t="str">
        <f>IFERROR(VLOOKUP(A1317,PLAN!B:AA,10,0),"")</f>
        <v>0103596028</v>
      </c>
      <c r="H1317" s="225" t="str">
        <f>IFERROR(VLOOKUP(A1317,PLAN!B:AA,11,0),"")</f>
        <v>260805A11A</v>
      </c>
      <c r="I1317" s="225">
        <f>IFERROR(VLOOKUP(A1317,PLAN!B:AA,12,0),"")</f>
        <v>333</v>
      </c>
      <c r="J1317" s="225" t="str">
        <f>IFERROR(VLOOKUP(A1317,PLAN!B:AA,15,0),"")</f>
        <v>Japan</v>
      </c>
      <c r="K1317" s="225">
        <f>IFERROR(VLOOKUP(A1317,PLAN!B:AA,23,0),"")</f>
        <v>0</v>
      </c>
      <c r="L1317" s="227">
        <f>IFERROR(VLOOKUP(A1317,PLAN!B:AA,24,0),"")</f>
        <v>0</v>
      </c>
      <c r="M1317" s="225" t="str">
        <f>IFERROR(VLOOKUP(A1317,PLAN!B:AA,3,0),"")</f>
        <v>1832351-A-C</v>
      </c>
      <c r="N1317" s="225">
        <f>IFERROR(VLOOKUP(A1317,PLAN!B:AA,2,0),"")</f>
        <v>12114371</v>
      </c>
      <c r="O1317" s="290" t="s">
        <v>5073</v>
      </c>
      <c r="P1317" s="337" t="s">
        <v>5074</v>
      </c>
      <c r="Q1317" s="154">
        <v>70</v>
      </c>
      <c r="R1317" s="231" t="str">
        <f>IFERROR(VLOOKUP(P1317,[6]Sheet1!$F:$I,4,),"")</f>
        <v/>
      </c>
      <c r="S1317" s="232">
        <f>IFERROR(VLOOKUP(A1317,PLAN!B:AA,19,0),"")</f>
        <v>46247</v>
      </c>
      <c r="T1317" s="225" t="str">
        <f>IFERROR(VLOOKUP(A1317,PLAN!B:AA,20,0),"")</f>
        <v>M5</v>
      </c>
      <c r="U1317" s="233"/>
      <c r="V1317" s="165"/>
      <c r="W1317" s="234" t="str">
        <f>IFERROR(VLOOKUP(A1317,PLAN!B:AB,21,),"")</f>
        <v>F3</v>
      </c>
      <c r="X1317" s="164"/>
      <c r="Y1317" s="148" t="s">
        <v>5053</v>
      </c>
      <c r="Z1317" s="338">
        <f>VLOOKUP(Y1317,PLAN!B:AI,19,0)</f>
        <v>46247</v>
      </c>
    </row>
    <row r="1318" spans="1:26" s="163" customFormat="1" ht="21.6" hidden="1" customHeight="1">
      <c r="A1318" s="177"/>
      <c r="B1318" s="225"/>
      <c r="C1318" s="225"/>
      <c r="D1318" s="225"/>
      <c r="E1318" s="225"/>
      <c r="F1318" s="226"/>
      <c r="G1318" s="225"/>
      <c r="H1318" s="225"/>
      <c r="I1318" s="225"/>
      <c r="J1318" s="225"/>
      <c r="K1318" s="225"/>
      <c r="L1318" s="227"/>
      <c r="M1318" s="225"/>
      <c r="N1318" s="225"/>
      <c r="O1318" s="290" t="s">
        <v>5075</v>
      </c>
      <c r="P1318" s="337" t="s">
        <v>5076</v>
      </c>
      <c r="Q1318" s="154">
        <v>218</v>
      </c>
      <c r="R1318" s="231" t="str">
        <f>IFERROR(VLOOKUP(P1318,[6]Sheet1!$F:$I,4,),"")</f>
        <v/>
      </c>
      <c r="S1318" s="232"/>
      <c r="T1318" s="225"/>
      <c r="U1318" s="233"/>
      <c r="V1318" s="165"/>
      <c r="W1318" s="234" t="s">
        <v>40</v>
      </c>
      <c r="X1318" s="164"/>
      <c r="Y1318" s="148"/>
      <c r="Z1318" s="338">
        <v>46247</v>
      </c>
    </row>
    <row r="1319" spans="1:26" s="163" customFormat="1" ht="21.6" hidden="1" customHeight="1">
      <c r="A1319" s="177"/>
      <c r="B1319" s="225"/>
      <c r="C1319" s="225"/>
      <c r="D1319" s="225"/>
      <c r="E1319" s="225"/>
      <c r="F1319" s="226"/>
      <c r="G1319" s="225"/>
      <c r="H1319" s="225"/>
      <c r="I1319" s="225"/>
      <c r="J1319" s="225"/>
      <c r="K1319" s="225"/>
      <c r="L1319" s="227"/>
      <c r="M1319" s="225"/>
      <c r="N1319" s="225"/>
      <c r="O1319" s="290" t="s">
        <v>5077</v>
      </c>
      <c r="P1319" s="257" t="s">
        <v>5078</v>
      </c>
      <c r="Q1319" s="154">
        <f>I1317-Q1317-Q1318</f>
        <v>45</v>
      </c>
      <c r="R1319" s="231" t="str">
        <f>IFERROR(VLOOKUP(P1319,[6]Sheet1!$F:$I,4,),"")</f>
        <v>C8</v>
      </c>
      <c r="S1319" s="232"/>
      <c r="T1319" s="225"/>
      <c r="U1319" s="233"/>
      <c r="V1319" s="165"/>
      <c r="W1319" s="234" t="s">
        <v>40</v>
      </c>
      <c r="X1319" s="164"/>
      <c r="Y1319" s="148"/>
      <c r="Z1319" s="338">
        <v>46247</v>
      </c>
    </row>
    <row r="1320" spans="1:26" s="163" customFormat="1" ht="21.6" hidden="1" customHeight="1">
      <c r="A1320" s="177" t="str">
        <f t="shared" si="75"/>
        <v>Aug24-29</v>
      </c>
      <c r="B1320" s="225">
        <f>IFERROR(VLOOKUP(A1320,PLAN!B:AA,5,0),"")</f>
        <v>11125053</v>
      </c>
      <c r="C1320" s="225" t="str">
        <f>IFERROR(VLOOKUP(A1320,PLAN!B:AA,6,0),"")</f>
        <v>1831270-C-A</v>
      </c>
      <c r="D1320" s="225" t="str">
        <f>IFERROR(VLOOKUP(A1320,PLAN!B:AA,7,0),"")</f>
        <v>AIN-CKI-200R JP</v>
      </c>
      <c r="E1320" s="225" t="str">
        <f>IFERROR(VLOOKUP(A1320,PLAN!B:AA,4,0),"")</f>
        <v>1001938656</v>
      </c>
      <c r="F1320" s="226">
        <f>IFERROR(VLOOKUP(A1320,PLAN!B:AA,9,0),"")</f>
        <v>46258</v>
      </c>
      <c r="G1320" s="225" t="str">
        <f>IFERROR(VLOOKUP(A1320,PLAN!B:AA,10,0),"")</f>
        <v>0103596029</v>
      </c>
      <c r="H1320" s="225" t="str">
        <f>IFERROR(VLOOKUP(A1320,PLAN!B:AA,11,0),"")</f>
        <v>260805A12A</v>
      </c>
      <c r="I1320" s="225">
        <f>IFERROR(VLOOKUP(A1320,PLAN!B:AA,12,0),"")</f>
        <v>100</v>
      </c>
      <c r="J1320" s="225" t="str">
        <f>IFERROR(VLOOKUP(A1320,PLAN!B:AA,15,0),"")</f>
        <v>Japan</v>
      </c>
      <c r="K1320" s="225">
        <f>IFERROR(VLOOKUP(A1320,PLAN!B:AA,23,0),"")</f>
        <v>0</v>
      </c>
      <c r="L1320" s="227">
        <f>IFERROR(VLOOKUP(A1320,PLAN!B:AA,24,0),"")</f>
        <v>0</v>
      </c>
      <c r="M1320" s="225" t="str">
        <f>IFERROR(VLOOKUP(A1320,PLAN!B:AA,3,0),"")</f>
        <v>1832339-A-C</v>
      </c>
      <c r="N1320" s="225">
        <f>IFERROR(VLOOKUP(A1320,PLAN!B:AA,2,0),"")</f>
        <v>12114364</v>
      </c>
      <c r="O1320" s="290" t="s">
        <v>4070</v>
      </c>
      <c r="P1320" s="337" t="s">
        <v>4071</v>
      </c>
      <c r="Q1320" s="337">
        <f t="shared" si="76"/>
        <v>100</v>
      </c>
      <c r="R1320" s="231" t="str">
        <f>IFERROR(VLOOKUP(P1320,[6]Sheet1!$F:$I,4,),"")</f>
        <v/>
      </c>
      <c r="S1320" s="232">
        <f>IFERROR(VLOOKUP(A1320,PLAN!B:AA,19,0),"")</f>
        <v>46247</v>
      </c>
      <c r="T1320" s="225" t="str">
        <f>IFERROR(VLOOKUP(A1320,PLAN!B:AA,20,0),"")</f>
        <v>M5</v>
      </c>
      <c r="U1320" s="233"/>
      <c r="V1320" s="165"/>
      <c r="W1320" s="234" t="str">
        <f>IFERROR(VLOOKUP(A1320,PLAN!B:AB,21,),"")</f>
        <v>F3</v>
      </c>
      <c r="X1320" s="164"/>
      <c r="Y1320" s="148" t="s">
        <v>5054</v>
      </c>
      <c r="Z1320" s="338">
        <f>VLOOKUP(Y1320,PLAN!B:AI,19,0)</f>
        <v>46247</v>
      </c>
    </row>
    <row r="1321" spans="1:26" s="163" customFormat="1" ht="28.8" hidden="1" customHeight="1">
      <c r="A1321" s="177" t="str">
        <f t="shared" si="67"/>
        <v>Aug21-08</v>
      </c>
      <c r="B1321" s="225">
        <f>IFERROR(VLOOKUP(A1321,PLAN!B:AA,5,0),"")</f>
        <v>11134240</v>
      </c>
      <c r="C1321" s="225" t="str">
        <f>IFERROR(VLOOKUP(A1321,PLAN!B:AA,6,0),"")</f>
        <v>1436296-J-AK</v>
      </c>
      <c r="D1321" s="225" t="str">
        <f>IFERROR(VLOOKUP(A1321,PLAN!B:AA,7,0),"")</f>
        <v>APW14R009S CN</v>
      </c>
      <c r="E1321" s="225" t="str">
        <f>IFERROR(VLOOKUP(A1321,PLAN!B:AA,4,0),"")</f>
        <v>1001937324</v>
      </c>
      <c r="F1321" s="226">
        <f>IFERROR(VLOOKUP(A1321,PLAN!B:AA,9,0),"")</f>
        <v>46255</v>
      </c>
      <c r="G1321" s="225" t="str">
        <f>IFERROR(VLOOKUP(A1321,PLAN!B:AA,10,0),"")</f>
        <v>0103593676</v>
      </c>
      <c r="H1321" s="225" t="str">
        <f>IFERROR(VLOOKUP(A1321,PLAN!B:AA,11,0),"")</f>
        <v>260804A19A</v>
      </c>
      <c r="I1321" s="225">
        <f>IFERROR(VLOOKUP(A1321,PLAN!B:AA,12,0),"")</f>
        <v>2340</v>
      </c>
      <c r="J1321" s="225" t="str">
        <f>IFERROR(VLOOKUP(A1321,PLAN!B:AA,15,0),"")</f>
        <v>China</v>
      </c>
      <c r="K1321" s="225">
        <f>IFERROR(VLOOKUP(A1321,PLAN!B:AA,23,0),"")</f>
        <v>0</v>
      </c>
      <c r="L1321" s="227">
        <f>IFERROR(VLOOKUP(A1321,PLAN!B:AA,24,0),"")</f>
        <v>0</v>
      </c>
      <c r="M1321" s="225" t="str">
        <f>IFERROR(VLOOKUP(A1321,PLAN!B:AA,3,0),"")</f>
        <v>2332495-0-C-CN</v>
      </c>
      <c r="N1321" s="225">
        <f>IFERROR(VLOOKUP(A1321,PLAN!B:AA,2,0),"")</f>
        <v>12125069</v>
      </c>
      <c r="O1321" s="290" t="s">
        <v>4146</v>
      </c>
      <c r="P1321" s="258" t="s">
        <v>4147</v>
      </c>
      <c r="Q1321" s="154">
        <v>5</v>
      </c>
      <c r="R1321" s="231" t="str">
        <f>IFERROR(VLOOKUP(P1321,[6]Sheet1!$F:$I,4,),"")</f>
        <v/>
      </c>
      <c r="S1321" s="232">
        <f>IFERROR(VLOOKUP(A1321,PLAN!B:AA,19,0),"")</f>
        <v>46247</v>
      </c>
      <c r="T1321" s="225" t="str">
        <f>IFERROR(VLOOKUP(A1321,PLAN!B:AA,20,0),"")</f>
        <v>M6</v>
      </c>
      <c r="U1321" s="233"/>
      <c r="V1321" s="165"/>
      <c r="W1321" s="234" t="str">
        <f>IFERROR(VLOOKUP(A1321,PLAN!B:AB,21,),"")</f>
        <v>F2</v>
      </c>
      <c r="X1321" s="164"/>
      <c r="Y1321" s="148" t="s">
        <v>4567</v>
      </c>
      <c r="Z1321" s="338">
        <f>VLOOKUP(Y1321,PLAN!B:AI,19,0)</f>
        <v>46247</v>
      </c>
    </row>
    <row r="1322" spans="1:26" s="163" customFormat="1" ht="28.8" hidden="1" customHeight="1">
      <c r="A1322" s="177"/>
      <c r="B1322" s="225"/>
      <c r="C1322" s="225"/>
      <c r="D1322" s="225"/>
      <c r="E1322" s="225"/>
      <c r="F1322" s="226"/>
      <c r="G1322" s="225"/>
      <c r="H1322" s="225"/>
      <c r="I1322" s="225"/>
      <c r="J1322" s="225"/>
      <c r="K1322" s="225"/>
      <c r="L1322" s="227"/>
      <c r="M1322" s="225"/>
      <c r="N1322" s="225"/>
      <c r="O1322" s="290" t="s">
        <v>4148</v>
      </c>
      <c r="P1322" s="258" t="s">
        <v>4149</v>
      </c>
      <c r="Q1322" s="154">
        <v>6</v>
      </c>
      <c r="R1322" s="231"/>
      <c r="S1322" s="232"/>
      <c r="T1322" s="225"/>
      <c r="U1322" s="233"/>
      <c r="V1322" s="165"/>
      <c r="W1322" s="234" t="s">
        <v>45</v>
      </c>
      <c r="X1322" s="164"/>
      <c r="Y1322" s="148"/>
      <c r="Z1322" s="338">
        <v>46247</v>
      </c>
    </row>
    <row r="1323" spans="1:26" s="163" customFormat="1" ht="28.8" hidden="1" customHeight="1">
      <c r="A1323" s="177"/>
      <c r="B1323" s="225"/>
      <c r="C1323" s="225"/>
      <c r="D1323" s="225"/>
      <c r="E1323" s="225"/>
      <c r="F1323" s="226"/>
      <c r="G1323" s="225"/>
      <c r="H1323" s="225"/>
      <c r="I1323" s="225"/>
      <c r="J1323" s="225"/>
      <c r="K1323" s="225"/>
      <c r="L1323" s="227"/>
      <c r="M1323" s="225"/>
      <c r="N1323" s="225"/>
      <c r="O1323" s="290" t="s">
        <v>4150</v>
      </c>
      <c r="P1323" s="258" t="s">
        <v>4151</v>
      </c>
      <c r="Q1323" s="154">
        <v>57</v>
      </c>
      <c r="R1323" s="231"/>
      <c r="S1323" s="232"/>
      <c r="T1323" s="225"/>
      <c r="U1323" s="233"/>
      <c r="V1323" s="165"/>
      <c r="W1323" s="234" t="s">
        <v>45</v>
      </c>
      <c r="X1323" s="164"/>
      <c r="Y1323" s="148"/>
      <c r="Z1323" s="338">
        <v>46247</v>
      </c>
    </row>
    <row r="1324" spans="1:26" s="163" customFormat="1" ht="28.8" hidden="1" customHeight="1">
      <c r="A1324" s="177"/>
      <c r="B1324" s="225"/>
      <c r="C1324" s="225"/>
      <c r="D1324" s="225"/>
      <c r="E1324" s="225"/>
      <c r="F1324" s="226"/>
      <c r="G1324" s="225"/>
      <c r="H1324" s="225"/>
      <c r="I1324" s="225"/>
      <c r="J1324" s="225"/>
      <c r="K1324" s="225"/>
      <c r="L1324" s="227"/>
      <c r="M1324" s="225"/>
      <c r="N1324" s="225"/>
      <c r="O1324" s="290" t="s">
        <v>4958</v>
      </c>
      <c r="P1324" s="258" t="s">
        <v>4959</v>
      </c>
      <c r="Q1324" s="154">
        <v>490</v>
      </c>
      <c r="R1324" s="231"/>
      <c r="S1324" s="232"/>
      <c r="T1324" s="225"/>
      <c r="U1324" s="233"/>
      <c r="V1324" s="165"/>
      <c r="W1324" s="234" t="s">
        <v>45</v>
      </c>
      <c r="X1324" s="164"/>
      <c r="Y1324" s="148"/>
      <c r="Z1324" s="338">
        <v>46247</v>
      </c>
    </row>
    <row r="1325" spans="1:26" s="163" customFormat="1" ht="28.8" hidden="1" customHeight="1">
      <c r="A1325" s="177"/>
      <c r="B1325" s="225"/>
      <c r="C1325" s="225"/>
      <c r="D1325" s="225"/>
      <c r="E1325" s="225"/>
      <c r="F1325" s="226"/>
      <c r="G1325" s="225"/>
      <c r="H1325" s="225"/>
      <c r="I1325" s="225"/>
      <c r="J1325" s="225"/>
      <c r="K1325" s="225"/>
      <c r="L1325" s="227"/>
      <c r="M1325" s="225"/>
      <c r="N1325" s="225"/>
      <c r="O1325" s="290" t="s">
        <v>4960</v>
      </c>
      <c r="P1325" s="258" t="s">
        <v>4961</v>
      </c>
      <c r="Q1325" s="154">
        <v>490</v>
      </c>
      <c r="R1325" s="231"/>
      <c r="S1325" s="232"/>
      <c r="T1325" s="225"/>
      <c r="U1325" s="233"/>
      <c r="V1325" s="165"/>
      <c r="W1325" s="234" t="s">
        <v>45</v>
      </c>
      <c r="X1325" s="164"/>
      <c r="Y1325" s="148"/>
      <c r="Z1325" s="338">
        <v>46247</v>
      </c>
    </row>
    <row r="1326" spans="1:26" s="163" customFormat="1" ht="28.8" hidden="1" customHeight="1">
      <c r="A1326" s="177"/>
      <c r="B1326" s="225"/>
      <c r="C1326" s="225"/>
      <c r="D1326" s="225"/>
      <c r="E1326" s="225"/>
      <c r="F1326" s="226"/>
      <c r="G1326" s="225"/>
      <c r="H1326" s="225"/>
      <c r="I1326" s="225"/>
      <c r="J1326" s="225"/>
      <c r="K1326" s="225"/>
      <c r="L1326" s="227"/>
      <c r="M1326" s="225"/>
      <c r="N1326" s="225"/>
      <c r="O1326" s="290" t="s">
        <v>4962</v>
      </c>
      <c r="P1326" s="258" t="s">
        <v>4963</v>
      </c>
      <c r="Q1326" s="154">
        <v>490</v>
      </c>
      <c r="R1326" s="231"/>
      <c r="S1326" s="232"/>
      <c r="T1326" s="225"/>
      <c r="U1326" s="233"/>
      <c r="V1326" s="165"/>
      <c r="W1326" s="234" t="s">
        <v>45</v>
      </c>
      <c r="X1326" s="164"/>
      <c r="Y1326" s="148"/>
      <c r="Z1326" s="338">
        <v>46247</v>
      </c>
    </row>
    <row r="1327" spans="1:26" s="163" customFormat="1" ht="28.8" hidden="1" customHeight="1">
      <c r="A1327" s="177"/>
      <c r="B1327" s="225"/>
      <c r="C1327" s="225"/>
      <c r="D1327" s="225"/>
      <c r="E1327" s="225"/>
      <c r="F1327" s="226"/>
      <c r="G1327" s="225"/>
      <c r="H1327" s="225"/>
      <c r="I1327" s="225"/>
      <c r="J1327" s="225"/>
      <c r="K1327" s="225"/>
      <c r="L1327" s="227"/>
      <c r="M1327" s="225"/>
      <c r="N1327" s="225"/>
      <c r="O1327" s="290" t="s">
        <v>4964</v>
      </c>
      <c r="P1327" s="258" t="s">
        <v>4965</v>
      </c>
      <c r="Q1327" s="154">
        <v>490</v>
      </c>
      <c r="R1327" s="231"/>
      <c r="S1327" s="232"/>
      <c r="T1327" s="225"/>
      <c r="U1327" s="233"/>
      <c r="V1327" s="165"/>
      <c r="W1327" s="234" t="s">
        <v>45</v>
      </c>
      <c r="X1327" s="164"/>
      <c r="Y1327" s="148"/>
      <c r="Z1327" s="338">
        <v>46247</v>
      </c>
    </row>
    <row r="1328" spans="1:26" s="163" customFormat="1" ht="28.8" hidden="1" customHeight="1">
      <c r="A1328" s="177"/>
      <c r="B1328" s="225"/>
      <c r="C1328" s="225"/>
      <c r="D1328" s="225"/>
      <c r="E1328" s="225"/>
      <c r="F1328" s="226"/>
      <c r="G1328" s="225"/>
      <c r="H1328" s="225"/>
      <c r="I1328" s="225"/>
      <c r="J1328" s="225"/>
      <c r="K1328" s="225"/>
      <c r="L1328" s="227"/>
      <c r="M1328" s="225"/>
      <c r="N1328" s="225"/>
      <c r="O1328" s="290" t="s">
        <v>4966</v>
      </c>
      <c r="P1328" s="258" t="s">
        <v>4967</v>
      </c>
      <c r="Q1328" s="313">
        <f>I1321-Q1321-Q1322-Q1323-Q1324-Q1325-Q1326-Q1327</f>
        <v>312</v>
      </c>
      <c r="R1328" s="231"/>
      <c r="S1328" s="232"/>
      <c r="T1328" s="225"/>
      <c r="U1328" s="233"/>
      <c r="V1328" s="165"/>
      <c r="W1328" s="234" t="s">
        <v>45</v>
      </c>
      <c r="X1328" s="164"/>
      <c r="Y1328" s="148"/>
      <c r="Z1328" s="338">
        <v>46247</v>
      </c>
    </row>
    <row r="1329" spans="1:26" s="163" customFormat="1" ht="28.8" hidden="1" customHeight="1">
      <c r="A1329" s="177" t="str">
        <f t="shared" si="67"/>
        <v>Agu25-01</v>
      </c>
      <c r="B1329" s="225">
        <f>IFERROR(VLOOKUP(A1329,PLAN!B:AA,5,0),"")</f>
        <v>11134526</v>
      </c>
      <c r="C1329" s="225" t="str">
        <f>IFERROR(VLOOKUP(A1329,PLAN!B:AA,6,0),"")</f>
        <v>1356013-R-A</v>
      </c>
      <c r="D1329" s="225" t="str">
        <f>IFERROR(VLOOKUP(A1329,PLAN!B:AA,7,0),"")</f>
        <v>WAIN-CKI-200 CN</v>
      </c>
      <c r="E1329" s="225" t="str">
        <f>IFERROR(VLOOKUP(A1329,PLAN!B:AA,4,0),"")</f>
        <v>1001937344</v>
      </c>
      <c r="F1329" s="226">
        <f>IFERROR(VLOOKUP(A1329,PLAN!B:AA,9,0),"")</f>
        <v>46259</v>
      </c>
      <c r="G1329" s="225" t="str">
        <f>IFERROR(VLOOKUP(A1329,PLAN!B:AA,10,0),"")</f>
        <v>0103593729</v>
      </c>
      <c r="H1329" s="225" t="str">
        <f>IFERROR(VLOOKUP(A1329,PLAN!B:AA,11,0),"")</f>
        <v>260804A20A</v>
      </c>
      <c r="I1329" s="225">
        <f>IFERROR(VLOOKUP(A1329,PLAN!B:AA,12,0),"")</f>
        <v>1000</v>
      </c>
      <c r="J1329" s="225" t="str">
        <f>IFERROR(VLOOKUP(A1329,PLAN!B:AA,15,0),"")</f>
        <v>China</v>
      </c>
      <c r="K1329" s="225">
        <f>IFERROR(VLOOKUP(A1329,PLAN!B:AA,23,0),"")</f>
        <v>0</v>
      </c>
      <c r="L1329" s="227">
        <f>IFERROR(VLOOKUP(A1329,PLAN!B:AA,24,0),"")</f>
        <v>0</v>
      </c>
      <c r="M1329" s="225" t="str">
        <f>IFERROR(VLOOKUP(A1329,PLAN!B:AA,3,0),"")</f>
        <v>2332552-0-C-CN</v>
      </c>
      <c r="N1329" s="225">
        <f>IFERROR(VLOOKUP(A1329,PLAN!B:AA,2,0),"")</f>
        <v>12125126</v>
      </c>
      <c r="O1329" s="290" t="s">
        <v>4612</v>
      </c>
      <c r="P1329" s="337" t="s">
        <v>4613</v>
      </c>
      <c r="Q1329" s="154">
        <v>34</v>
      </c>
      <c r="R1329" s="231" t="str">
        <f>IFERROR(VLOOKUP(P1329,[6]Sheet1!$F:$I,4,),"")</f>
        <v/>
      </c>
      <c r="S1329" s="232">
        <f>IFERROR(VLOOKUP(A1329,PLAN!B:AA,19,0),"")</f>
        <v>46247</v>
      </c>
      <c r="T1329" s="225" t="str">
        <f>IFERROR(VLOOKUP(A1329,PLAN!B:AA,20,0),"")</f>
        <v>M7</v>
      </c>
      <c r="U1329" s="233"/>
      <c r="V1329" s="165"/>
      <c r="W1329" s="234" t="str">
        <f>IFERROR(VLOOKUP(A1329,PLAN!B:AB,21,),"")</f>
        <v>F2</v>
      </c>
      <c r="X1329" s="164"/>
      <c r="Y1329" s="148" t="s">
        <v>4568</v>
      </c>
      <c r="Z1329" s="338">
        <f>VLOOKUP(Y1329,PLAN!B:AI,19,0)</f>
        <v>46247</v>
      </c>
    </row>
    <row r="1330" spans="1:26" s="163" customFormat="1" ht="28.8" hidden="1" customHeight="1">
      <c r="A1330" s="177"/>
      <c r="B1330" s="225"/>
      <c r="C1330" s="225"/>
      <c r="D1330" s="225"/>
      <c r="E1330" s="225"/>
      <c r="F1330" s="226"/>
      <c r="G1330" s="225"/>
      <c r="H1330" s="225"/>
      <c r="I1330" s="225"/>
      <c r="J1330" s="225"/>
      <c r="K1330" s="225"/>
      <c r="L1330" s="227"/>
      <c r="M1330" s="225"/>
      <c r="N1330" s="225"/>
      <c r="O1330" s="290" t="s">
        <v>4614</v>
      </c>
      <c r="P1330" s="337" t="s">
        <v>4615</v>
      </c>
      <c r="Q1330" s="154">
        <v>216</v>
      </c>
      <c r="R1330" s="231" t="str">
        <f>IFERROR(VLOOKUP(P1330,[6]Sheet1!$F:$I,4,),"")</f>
        <v/>
      </c>
      <c r="S1330" s="232"/>
      <c r="T1330" s="225"/>
      <c r="U1330" s="233"/>
      <c r="V1330" s="165"/>
      <c r="W1330" s="234" t="s">
        <v>45</v>
      </c>
      <c r="X1330" s="164"/>
      <c r="Y1330" s="148"/>
      <c r="Z1330" s="338">
        <v>46247</v>
      </c>
    </row>
    <row r="1331" spans="1:26" s="163" customFormat="1" ht="28.8" hidden="1" customHeight="1">
      <c r="A1331" s="177"/>
      <c r="B1331" s="225"/>
      <c r="C1331" s="225"/>
      <c r="D1331" s="225"/>
      <c r="E1331" s="225"/>
      <c r="F1331" s="226"/>
      <c r="G1331" s="225"/>
      <c r="H1331" s="225"/>
      <c r="I1331" s="225"/>
      <c r="J1331" s="225"/>
      <c r="K1331" s="225"/>
      <c r="L1331" s="227"/>
      <c r="M1331" s="225"/>
      <c r="N1331" s="225"/>
      <c r="O1331" s="290" t="s">
        <v>4616</v>
      </c>
      <c r="P1331" s="337" t="s">
        <v>4617</v>
      </c>
      <c r="Q1331" s="154">
        <v>215</v>
      </c>
      <c r="R1331" s="231" t="str">
        <f>IFERROR(VLOOKUP(P1331,[6]Sheet1!$F:$I,4,),"")</f>
        <v/>
      </c>
      <c r="S1331" s="232"/>
      <c r="T1331" s="225"/>
      <c r="U1331" s="233"/>
      <c r="V1331" s="165"/>
      <c r="W1331" s="234" t="s">
        <v>45</v>
      </c>
      <c r="X1331" s="164"/>
      <c r="Y1331" s="148"/>
      <c r="Z1331" s="338">
        <v>46247</v>
      </c>
    </row>
    <row r="1332" spans="1:26" s="163" customFormat="1" ht="28.8" hidden="1" customHeight="1">
      <c r="A1332" s="177"/>
      <c r="B1332" s="225"/>
      <c r="C1332" s="225"/>
      <c r="D1332" s="225"/>
      <c r="E1332" s="225"/>
      <c r="F1332" s="226"/>
      <c r="G1332" s="225"/>
      <c r="H1332" s="225"/>
      <c r="I1332" s="225"/>
      <c r="J1332" s="225"/>
      <c r="K1332" s="225"/>
      <c r="L1332" s="227"/>
      <c r="M1332" s="225"/>
      <c r="N1332" s="225"/>
      <c r="O1332" s="290" t="s">
        <v>4618</v>
      </c>
      <c r="P1332" s="257" t="s">
        <v>4619</v>
      </c>
      <c r="Q1332" s="154">
        <v>215</v>
      </c>
      <c r="R1332" s="231" t="str">
        <f>IFERROR(VLOOKUP(P1332,[6]Sheet1!$F:$I,4,),"")</f>
        <v/>
      </c>
      <c r="S1332" s="232"/>
      <c r="T1332" s="225"/>
      <c r="U1332" s="233"/>
      <c r="V1332" s="165"/>
      <c r="W1332" s="234" t="s">
        <v>45</v>
      </c>
      <c r="X1332" s="164"/>
      <c r="Y1332" s="148"/>
      <c r="Z1332" s="338">
        <v>46247</v>
      </c>
    </row>
    <row r="1333" spans="1:26" s="163" customFormat="1" ht="28.8" hidden="1" customHeight="1">
      <c r="A1333" s="177"/>
      <c r="B1333" s="225"/>
      <c r="C1333" s="225"/>
      <c r="D1333" s="225"/>
      <c r="E1333" s="225"/>
      <c r="F1333" s="226"/>
      <c r="G1333" s="225"/>
      <c r="H1333" s="225"/>
      <c r="I1333" s="225"/>
      <c r="J1333" s="225"/>
      <c r="K1333" s="225"/>
      <c r="L1333" s="227"/>
      <c r="M1333" s="225"/>
      <c r="N1333" s="225"/>
      <c r="O1333" s="290" t="s">
        <v>4620</v>
      </c>
      <c r="P1333" s="257" t="s">
        <v>4621</v>
      </c>
      <c r="Q1333" s="154">
        <v>216</v>
      </c>
      <c r="R1333" s="231" t="str">
        <f>IFERROR(VLOOKUP(P1333,[6]Sheet1!$F:$I,4,),"")</f>
        <v/>
      </c>
      <c r="S1333" s="232"/>
      <c r="T1333" s="225"/>
      <c r="U1333" s="233"/>
      <c r="V1333" s="165"/>
      <c r="W1333" s="234" t="s">
        <v>45</v>
      </c>
      <c r="X1333" s="164"/>
      <c r="Y1333" s="148"/>
      <c r="Z1333" s="338">
        <v>46247</v>
      </c>
    </row>
    <row r="1334" spans="1:26" s="163" customFormat="1" ht="28.8" hidden="1" customHeight="1">
      <c r="A1334" s="177"/>
      <c r="B1334" s="225"/>
      <c r="C1334" s="225"/>
      <c r="D1334" s="225"/>
      <c r="E1334" s="225"/>
      <c r="F1334" s="226"/>
      <c r="G1334" s="225"/>
      <c r="H1334" s="225"/>
      <c r="I1334" s="225"/>
      <c r="J1334" s="225"/>
      <c r="K1334" s="225"/>
      <c r="L1334" s="227"/>
      <c r="M1334" s="225"/>
      <c r="N1334" s="225"/>
      <c r="O1334" s="290" t="s">
        <v>4622</v>
      </c>
      <c r="P1334" s="257" t="s">
        <v>4623</v>
      </c>
      <c r="Q1334" s="154">
        <f>I1329-Q1329-Q1330-Q1331-Q1332-Q1333</f>
        <v>104</v>
      </c>
      <c r="R1334" s="231" t="str">
        <f>IFERROR(VLOOKUP(P1334,[6]Sheet1!$F:$I,4,),"")</f>
        <v/>
      </c>
      <c r="S1334" s="232"/>
      <c r="T1334" s="225"/>
      <c r="U1334" s="233"/>
      <c r="V1334" s="165"/>
      <c r="W1334" s="234" t="s">
        <v>45</v>
      </c>
      <c r="X1334" s="164"/>
      <c r="Y1334" s="148"/>
      <c r="Z1334" s="338">
        <v>46247</v>
      </c>
    </row>
    <row r="1335" spans="1:26" s="163" customFormat="1" ht="28.8" hidden="1" customHeight="1">
      <c r="A1335" s="177" t="str">
        <f t="shared" si="67"/>
        <v>Agu25-02</v>
      </c>
      <c r="B1335" s="225">
        <f>IFERROR(VLOOKUP(A1335,PLAN!B:AA,5,0),"")</f>
        <v>11133755</v>
      </c>
      <c r="C1335" s="225" t="str">
        <f>IFERROR(VLOOKUP(A1335,PLAN!B:AA,6,0),"")</f>
        <v>1356015-P-A</v>
      </c>
      <c r="D1335" s="225" t="str">
        <f>IFERROR(VLOOKUP(A1335,PLAN!B:AA,7,0),"")</f>
        <v>WAIN-CKI-10-200 CN</v>
      </c>
      <c r="E1335" s="225" t="str">
        <f>IFERROR(VLOOKUP(A1335,PLAN!B:AA,4,0),"")</f>
        <v>1001937345</v>
      </c>
      <c r="F1335" s="226">
        <f>IFERROR(VLOOKUP(A1335,PLAN!B:AA,9,0),"")</f>
        <v>46259</v>
      </c>
      <c r="G1335" s="225" t="str">
        <f>IFERROR(VLOOKUP(A1335,PLAN!B:AA,10,0),"")</f>
        <v>0103593730</v>
      </c>
      <c r="H1335" s="225" t="str">
        <f>IFERROR(VLOOKUP(A1335,PLAN!B:AA,11,0),"")</f>
        <v>260804A21A</v>
      </c>
      <c r="I1335" s="225">
        <f>IFERROR(VLOOKUP(A1335,PLAN!B:AA,12,0),"")</f>
        <v>120</v>
      </c>
      <c r="J1335" s="225" t="str">
        <f>IFERROR(VLOOKUP(A1335,PLAN!B:AA,15,0),"")</f>
        <v>China</v>
      </c>
      <c r="K1335" s="225">
        <f>IFERROR(VLOOKUP(A1335,PLAN!B:AA,23,0),"")</f>
        <v>0</v>
      </c>
      <c r="L1335" s="227">
        <f>IFERROR(VLOOKUP(A1335,PLAN!B:AA,24,0),"")</f>
        <v>0</v>
      </c>
      <c r="M1335" s="225" t="str">
        <f>IFERROR(VLOOKUP(A1335,PLAN!B:AA,3,0),"")</f>
        <v>2432077-0-C-CN</v>
      </c>
      <c r="N1335" s="225">
        <f>IFERROR(VLOOKUP(A1335,PLAN!B:AA,2,0),"")</f>
        <v>12134879</v>
      </c>
      <c r="O1335" s="290" t="s">
        <v>4634</v>
      </c>
      <c r="P1335" s="337" t="s">
        <v>4635</v>
      </c>
      <c r="Q1335" s="337">
        <f t="shared" si="73"/>
        <v>120</v>
      </c>
      <c r="R1335" s="231" t="str">
        <f>IFERROR(VLOOKUP(P1335,[6]Sheet1!$F:$I,4,),"")</f>
        <v/>
      </c>
      <c r="S1335" s="232">
        <f>IFERROR(VLOOKUP(A1335,PLAN!B:AA,19,0),"")</f>
        <v>46247</v>
      </c>
      <c r="T1335" s="225" t="str">
        <f>IFERROR(VLOOKUP(A1335,PLAN!B:AA,20,0),"")</f>
        <v>M7</v>
      </c>
      <c r="U1335" s="233"/>
      <c r="V1335" s="165"/>
      <c r="W1335" s="234" t="str">
        <f>IFERROR(VLOOKUP(A1335,PLAN!B:AB,21,),"")</f>
        <v>F2</v>
      </c>
      <c r="X1335" s="164"/>
      <c r="Y1335" s="148" t="s">
        <v>4569</v>
      </c>
      <c r="Z1335" s="338">
        <f>VLOOKUP(Y1335,PLAN!B:AI,19,0)</f>
        <v>46247</v>
      </c>
    </row>
    <row r="1336" spans="1:26" s="163" customFormat="1" ht="28.8" hidden="1" customHeight="1">
      <c r="A1336" s="177" t="str">
        <f t="shared" si="67"/>
        <v>Agu25-03</v>
      </c>
      <c r="B1336" s="225">
        <f>IFERROR(VLOOKUP(A1336,PLAN!B:AA,5,0),"")</f>
        <v>11133755</v>
      </c>
      <c r="C1336" s="225" t="str">
        <f>IFERROR(VLOOKUP(A1336,PLAN!B:AA,6,0),"")</f>
        <v>1356015-P-A</v>
      </c>
      <c r="D1336" s="225" t="str">
        <f>IFERROR(VLOOKUP(A1336,PLAN!B:AA,7,0),"")</f>
        <v>WAIN-CKI-10-200 CN</v>
      </c>
      <c r="E1336" s="225" t="str">
        <f>IFERROR(VLOOKUP(A1336,PLAN!B:AA,4,0),"")</f>
        <v>1001937346</v>
      </c>
      <c r="F1336" s="226">
        <f>IFERROR(VLOOKUP(A1336,PLAN!B:AA,9,0),"")</f>
        <v>46259</v>
      </c>
      <c r="G1336" s="225" t="str">
        <f>IFERROR(VLOOKUP(A1336,PLAN!B:AA,10,0),"")</f>
        <v>0103593731</v>
      </c>
      <c r="H1336" s="225" t="str">
        <f>IFERROR(VLOOKUP(A1336,PLAN!B:AA,11,0),"")</f>
        <v>260804A22A</v>
      </c>
      <c r="I1336" s="225">
        <f>IFERROR(VLOOKUP(A1336,PLAN!B:AA,12,0),"")</f>
        <v>120</v>
      </c>
      <c r="J1336" s="225" t="str">
        <f>IFERROR(VLOOKUP(A1336,PLAN!B:AA,15,0),"")</f>
        <v>China</v>
      </c>
      <c r="K1336" s="225">
        <f>IFERROR(VLOOKUP(A1336,PLAN!B:AA,23,0),"")</f>
        <v>0</v>
      </c>
      <c r="L1336" s="227">
        <f>IFERROR(VLOOKUP(A1336,PLAN!B:AA,24,0),"")</f>
        <v>0</v>
      </c>
      <c r="M1336" s="225" t="str">
        <f>IFERROR(VLOOKUP(A1336,PLAN!B:AA,3,0),"")</f>
        <v>2432077-0-C-CN</v>
      </c>
      <c r="N1336" s="225">
        <f>IFERROR(VLOOKUP(A1336,PLAN!B:AA,2,0),"")</f>
        <v>12134879</v>
      </c>
      <c r="O1336" s="290" t="s">
        <v>4634</v>
      </c>
      <c r="P1336" s="337" t="s">
        <v>4635</v>
      </c>
      <c r="Q1336" s="154">
        <v>79</v>
      </c>
      <c r="R1336" s="231" t="str">
        <f>IFERROR(VLOOKUP(P1336,[6]Sheet1!$F:$I,4,),"")</f>
        <v/>
      </c>
      <c r="S1336" s="232">
        <f>IFERROR(VLOOKUP(A1336,PLAN!B:AA,19,0),"")</f>
        <v>46247</v>
      </c>
      <c r="T1336" s="225" t="str">
        <f>IFERROR(VLOOKUP(A1336,PLAN!B:AA,20,0),"")</f>
        <v>M7</v>
      </c>
      <c r="U1336" s="233"/>
      <c r="V1336" s="165"/>
      <c r="W1336" s="234" t="str">
        <f>IFERROR(VLOOKUP(A1336,PLAN!B:AB,21,),"")</f>
        <v>F2</v>
      </c>
      <c r="X1336" s="164"/>
      <c r="Y1336" s="148" t="s">
        <v>4570</v>
      </c>
      <c r="Z1336" s="338">
        <f>VLOOKUP(Y1336,PLAN!B:AI,19,0)</f>
        <v>46247</v>
      </c>
    </row>
    <row r="1337" spans="1:26" s="163" customFormat="1" ht="28.8" hidden="1" customHeight="1">
      <c r="A1337" s="177"/>
      <c r="B1337" s="225"/>
      <c r="C1337" s="225"/>
      <c r="D1337" s="225"/>
      <c r="E1337" s="225"/>
      <c r="F1337" s="226"/>
      <c r="G1337" s="225"/>
      <c r="H1337" s="225"/>
      <c r="I1337" s="225"/>
      <c r="J1337" s="225"/>
      <c r="K1337" s="225"/>
      <c r="L1337" s="227"/>
      <c r="M1337" s="225"/>
      <c r="N1337" s="225"/>
      <c r="O1337" s="290" t="s">
        <v>4636</v>
      </c>
      <c r="P1337" s="337" t="s">
        <v>4637</v>
      </c>
      <c r="Q1337" s="154">
        <f>I1336-Q1336</f>
        <v>41</v>
      </c>
      <c r="R1337" s="231" t="str">
        <f>IFERROR(VLOOKUP(P1337,[6]Sheet1!$F:$I,4,),"")</f>
        <v>N3-16</v>
      </c>
      <c r="S1337" s="232"/>
      <c r="T1337" s="225"/>
      <c r="U1337" s="233"/>
      <c r="V1337" s="165"/>
      <c r="W1337" s="234" t="s">
        <v>45</v>
      </c>
      <c r="X1337" s="164"/>
      <c r="Y1337" s="148"/>
      <c r="Z1337" s="338">
        <v>46247</v>
      </c>
    </row>
    <row r="1338" spans="1:26" s="163" customFormat="1" ht="28.8" hidden="1" customHeight="1">
      <c r="A1338" s="177" t="str">
        <f t="shared" si="67"/>
        <v>Agu25-04</v>
      </c>
      <c r="B1338" s="225">
        <f>IFERROR(VLOOKUP(A1338,PLAN!B:AA,5,0),"")</f>
        <v>11134526</v>
      </c>
      <c r="C1338" s="225" t="str">
        <f>IFERROR(VLOOKUP(A1338,PLAN!B:AA,6,0),"")</f>
        <v>1356013-R-A</v>
      </c>
      <c r="D1338" s="225" t="str">
        <f>IFERROR(VLOOKUP(A1338,PLAN!B:AA,7,0),"")</f>
        <v>WAIN-CKI-200 CN</v>
      </c>
      <c r="E1338" s="225" t="str">
        <f>IFERROR(VLOOKUP(A1338,PLAN!B:AA,4,0),"")</f>
        <v>1001937347</v>
      </c>
      <c r="F1338" s="226">
        <f>IFERROR(VLOOKUP(A1338,PLAN!B:AA,9,0),"")</f>
        <v>46259</v>
      </c>
      <c r="G1338" s="225" t="str">
        <f>IFERROR(VLOOKUP(A1338,PLAN!B:AA,10,0),"")</f>
        <v>0103593732</v>
      </c>
      <c r="H1338" s="225" t="str">
        <f>IFERROR(VLOOKUP(A1338,PLAN!B:AA,11,0),"")</f>
        <v>260804A23A</v>
      </c>
      <c r="I1338" s="225">
        <f>IFERROR(VLOOKUP(A1338,PLAN!B:AA,12,0),"")</f>
        <v>1003</v>
      </c>
      <c r="J1338" s="225" t="str">
        <f>IFERROR(VLOOKUP(A1338,PLAN!B:AA,15,0),"")</f>
        <v>China</v>
      </c>
      <c r="K1338" s="225">
        <f>IFERROR(VLOOKUP(A1338,PLAN!B:AA,23,0),"")</f>
        <v>3</v>
      </c>
      <c r="L1338" s="227">
        <f>IFERROR(VLOOKUP(A1338,PLAN!B:AA,24,0),"")</f>
        <v>0</v>
      </c>
      <c r="M1338" s="225" t="str">
        <f>IFERROR(VLOOKUP(A1338,PLAN!B:AA,3,0),"")</f>
        <v>2332552-0-C-CN</v>
      </c>
      <c r="N1338" s="225">
        <f>IFERROR(VLOOKUP(A1338,PLAN!B:AA,2,0),"")</f>
        <v>12125126</v>
      </c>
      <c r="O1338" s="290" t="s">
        <v>4622</v>
      </c>
      <c r="P1338" s="257" t="s">
        <v>4623</v>
      </c>
      <c r="Q1338" s="154">
        <v>112</v>
      </c>
      <c r="R1338" s="231" t="str">
        <f>IFERROR(VLOOKUP(P1338,[6]Sheet1!$F:$I,4,),"")</f>
        <v/>
      </c>
      <c r="S1338" s="232">
        <f>IFERROR(VLOOKUP(A1338,PLAN!B:AA,19,0),"")</f>
        <v>46247</v>
      </c>
      <c r="T1338" s="225" t="str">
        <f>IFERROR(VLOOKUP(A1338,PLAN!B:AA,20,0),"")</f>
        <v>M7</v>
      </c>
      <c r="U1338" s="233"/>
      <c r="V1338" s="165"/>
      <c r="W1338" s="234" t="str">
        <f>IFERROR(VLOOKUP(A1338,PLAN!B:AB,21,),"")</f>
        <v>F2</v>
      </c>
      <c r="X1338" s="164"/>
      <c r="Y1338" s="148" t="s">
        <v>4571</v>
      </c>
      <c r="Z1338" s="338">
        <f>VLOOKUP(Y1338,PLAN!B:AI,19,0)</f>
        <v>46247</v>
      </c>
    </row>
    <row r="1339" spans="1:26" s="163" customFormat="1" ht="28.8" hidden="1" customHeight="1">
      <c r="A1339" s="177"/>
      <c r="B1339" s="225"/>
      <c r="C1339" s="225"/>
      <c r="D1339" s="225"/>
      <c r="E1339" s="225"/>
      <c r="F1339" s="226"/>
      <c r="G1339" s="225"/>
      <c r="H1339" s="225"/>
      <c r="I1339" s="225"/>
      <c r="J1339" s="225"/>
      <c r="K1339" s="225"/>
      <c r="L1339" s="227"/>
      <c r="M1339" s="225"/>
      <c r="N1339" s="225"/>
      <c r="O1339" s="290" t="s">
        <v>4624</v>
      </c>
      <c r="P1339" s="257" t="s">
        <v>4625</v>
      </c>
      <c r="Q1339" s="154">
        <v>216</v>
      </c>
      <c r="R1339" s="231" t="str">
        <f>IFERROR(VLOOKUP(P1339,[6]Sheet1!$F:$I,4,),"")</f>
        <v/>
      </c>
      <c r="S1339" s="232"/>
      <c r="T1339" s="225"/>
      <c r="U1339" s="233"/>
      <c r="V1339" s="165"/>
      <c r="W1339" s="234" t="s">
        <v>45</v>
      </c>
      <c r="X1339" s="164"/>
      <c r="Y1339" s="148"/>
      <c r="Z1339" s="338">
        <v>46247</v>
      </c>
    </row>
    <row r="1340" spans="1:26" s="163" customFormat="1" ht="28.8" hidden="1" customHeight="1">
      <c r="A1340" s="177"/>
      <c r="B1340" s="225"/>
      <c r="C1340" s="225"/>
      <c r="D1340" s="225"/>
      <c r="E1340" s="225"/>
      <c r="F1340" s="226"/>
      <c r="G1340" s="225"/>
      <c r="H1340" s="225"/>
      <c r="I1340" s="225"/>
      <c r="J1340" s="225"/>
      <c r="K1340" s="225"/>
      <c r="L1340" s="227"/>
      <c r="M1340" s="225"/>
      <c r="N1340" s="225"/>
      <c r="O1340" s="290" t="s">
        <v>4626</v>
      </c>
      <c r="P1340" s="337" t="s">
        <v>4627</v>
      </c>
      <c r="Q1340" s="154">
        <v>215</v>
      </c>
      <c r="R1340" s="231" t="str">
        <f>IFERROR(VLOOKUP(P1340,[6]Sheet1!$F:$I,4,),"")</f>
        <v/>
      </c>
      <c r="S1340" s="232"/>
      <c r="T1340" s="225"/>
      <c r="U1340" s="233"/>
      <c r="V1340" s="165"/>
      <c r="W1340" s="234" t="s">
        <v>45</v>
      </c>
      <c r="X1340" s="164"/>
      <c r="Y1340" s="148"/>
      <c r="Z1340" s="338">
        <v>46247</v>
      </c>
    </row>
    <row r="1341" spans="1:26" s="163" customFormat="1" ht="28.8" hidden="1" customHeight="1">
      <c r="A1341" s="177"/>
      <c r="B1341" s="225"/>
      <c r="C1341" s="225"/>
      <c r="D1341" s="225"/>
      <c r="E1341" s="225"/>
      <c r="F1341" s="226"/>
      <c r="G1341" s="225"/>
      <c r="H1341" s="225"/>
      <c r="I1341" s="225"/>
      <c r="J1341" s="225"/>
      <c r="K1341" s="225"/>
      <c r="L1341" s="227"/>
      <c r="M1341" s="225"/>
      <c r="N1341" s="225"/>
      <c r="O1341" s="290" t="s">
        <v>4628</v>
      </c>
      <c r="P1341" s="337" t="s">
        <v>4629</v>
      </c>
      <c r="Q1341" s="154">
        <v>215</v>
      </c>
      <c r="R1341" s="231" t="str">
        <f>IFERROR(VLOOKUP(P1341,[6]Sheet1!$F:$I,4,),"")</f>
        <v/>
      </c>
      <c r="S1341" s="232"/>
      <c r="T1341" s="225"/>
      <c r="U1341" s="233"/>
      <c r="V1341" s="165"/>
      <c r="W1341" s="234" t="s">
        <v>45</v>
      </c>
      <c r="X1341" s="164"/>
      <c r="Y1341" s="148"/>
      <c r="Z1341" s="338">
        <v>46247</v>
      </c>
    </row>
    <row r="1342" spans="1:26" s="163" customFormat="1" ht="28.8" hidden="1" customHeight="1">
      <c r="A1342" s="177"/>
      <c r="B1342" s="225"/>
      <c r="C1342" s="225"/>
      <c r="D1342" s="225"/>
      <c r="E1342" s="225"/>
      <c r="F1342" s="226"/>
      <c r="G1342" s="225"/>
      <c r="H1342" s="225"/>
      <c r="I1342" s="225"/>
      <c r="J1342" s="225"/>
      <c r="K1342" s="225"/>
      <c r="L1342" s="227"/>
      <c r="M1342" s="225"/>
      <c r="N1342" s="225"/>
      <c r="O1342" s="290" t="s">
        <v>4630</v>
      </c>
      <c r="P1342" s="337" t="s">
        <v>4631</v>
      </c>
      <c r="Q1342" s="334">
        <v>215</v>
      </c>
      <c r="R1342" s="231" t="str">
        <f>IFERROR(VLOOKUP(P1342,[6]Sheet1!$F:$I,4,),"")</f>
        <v/>
      </c>
      <c r="S1342" s="232"/>
      <c r="T1342" s="225"/>
      <c r="U1342" s="233"/>
      <c r="V1342" s="165"/>
      <c r="W1342" s="234" t="s">
        <v>45</v>
      </c>
      <c r="X1342" s="164"/>
      <c r="Y1342" s="148"/>
      <c r="Z1342" s="338">
        <v>46247</v>
      </c>
    </row>
    <row r="1343" spans="1:26" s="163" customFormat="1" ht="28.8" hidden="1" customHeight="1">
      <c r="A1343" s="177">
        <f t="shared" si="67"/>
        <v>0</v>
      </c>
      <c r="B1343" s="225" t="str">
        <f>IFERROR(VLOOKUP(A1343,PLAN!B:AA,5,0),"")</f>
        <v/>
      </c>
      <c r="C1343" s="225" t="str">
        <f>IFERROR(VLOOKUP(A1343,PLAN!B:AA,6,0),"")</f>
        <v/>
      </c>
      <c r="D1343" s="225" t="str">
        <f>IFERROR(VLOOKUP(A1343,PLAN!B:AA,7,0),"")</f>
        <v/>
      </c>
      <c r="E1343" s="225" t="str">
        <f>IFERROR(VLOOKUP(A1343,PLAN!B:AA,4,0),"")</f>
        <v/>
      </c>
      <c r="F1343" s="226" t="str">
        <f>IFERROR(VLOOKUP(A1343,PLAN!B:AA,9,0),"")</f>
        <v/>
      </c>
      <c r="G1343" s="225" t="str">
        <f>IFERROR(VLOOKUP(A1343,PLAN!B:AA,10,0),"")</f>
        <v/>
      </c>
      <c r="H1343" s="225" t="str">
        <f>IFERROR(VLOOKUP(A1343,PLAN!B:AA,11,0),"")</f>
        <v/>
      </c>
      <c r="I1343" s="225" t="str">
        <f>IFERROR(VLOOKUP(A1343,PLAN!B:AA,12,0),"")</f>
        <v/>
      </c>
      <c r="J1343" s="225" t="str">
        <f>IFERROR(VLOOKUP(A1343,PLAN!B:AA,15,0),"")</f>
        <v/>
      </c>
      <c r="K1343" s="225" t="str">
        <f>IFERROR(VLOOKUP(A1343,PLAN!B:AA,23,0),"")</f>
        <v/>
      </c>
      <c r="L1343" s="227" t="str">
        <f>IFERROR(VLOOKUP(A1343,PLAN!B:AA,24,0),"")</f>
        <v/>
      </c>
      <c r="M1343" s="225" t="str">
        <f>IFERROR(VLOOKUP(A1343,PLAN!B:AA,3,0),"")</f>
        <v/>
      </c>
      <c r="N1343" s="225" t="str">
        <f>IFERROR(VLOOKUP(A1343,PLAN!B:AA,2,0),"")</f>
        <v/>
      </c>
      <c r="O1343" s="290" t="s">
        <v>4632</v>
      </c>
      <c r="P1343" s="337" t="s">
        <v>4633</v>
      </c>
      <c r="Q1343" s="334">
        <f>I1338-Q1338-Q1339-Q1340-Q1341-Q1342</f>
        <v>30</v>
      </c>
      <c r="R1343" s="231" t="str">
        <f>IFERROR(VLOOKUP(P1343,[6]Sheet1!$F:$I,4,),"")</f>
        <v>N3-13</v>
      </c>
      <c r="S1343" s="232" t="str">
        <f>IFERROR(VLOOKUP(A1343,PLAN!B:AA,19,0),"")</f>
        <v/>
      </c>
      <c r="T1343" s="225" t="str">
        <f>IFERROR(VLOOKUP(A1343,PLAN!B:AA,20,0),"")</f>
        <v/>
      </c>
      <c r="U1343" s="233"/>
      <c r="V1343" s="165"/>
      <c r="W1343" s="234" t="s">
        <v>45</v>
      </c>
      <c r="X1343" s="164"/>
      <c r="Y1343" s="148"/>
      <c r="Z1343" s="338">
        <v>46247</v>
      </c>
    </row>
    <row r="1344" spans="1:26" s="163" customFormat="1" ht="28.8" hidden="1" customHeight="1">
      <c r="A1344" s="177" t="str">
        <f t="shared" si="67"/>
        <v>Agu25-05</v>
      </c>
      <c r="B1344" s="225">
        <f>IFERROR(VLOOKUP(A1344,PLAN!B:AA,5,0),"")</f>
        <v>11134527</v>
      </c>
      <c r="C1344" s="225" t="str">
        <f>IFERROR(VLOOKUP(A1344,PLAN!B:AA,6,0),"")</f>
        <v>1356014-R-AK</v>
      </c>
      <c r="D1344" s="225" t="str">
        <f>IFERROR(VLOOKUP(A1344,PLAN!B:AA,7,0),"")</f>
        <v>WAIN-CKI-300 CN</v>
      </c>
      <c r="E1344" s="225" t="str">
        <f>IFERROR(VLOOKUP(A1344,PLAN!B:AA,4,0),"")</f>
        <v>1001937348</v>
      </c>
      <c r="F1344" s="226">
        <f>IFERROR(VLOOKUP(A1344,PLAN!B:AA,9,0),"")</f>
        <v>46259</v>
      </c>
      <c r="G1344" s="225" t="str">
        <f>IFERROR(VLOOKUP(A1344,PLAN!B:AA,10,0),"")</f>
        <v>0103593733</v>
      </c>
      <c r="H1344" s="225" t="str">
        <f>IFERROR(VLOOKUP(A1344,PLAN!B:AA,11,0),"")</f>
        <v>260804A24A</v>
      </c>
      <c r="I1344" s="225">
        <f>IFERROR(VLOOKUP(A1344,PLAN!B:AA,12,0),"")</f>
        <v>180</v>
      </c>
      <c r="J1344" s="225" t="str">
        <f>IFERROR(VLOOKUP(A1344,PLAN!B:AA,15,0),"")</f>
        <v>China</v>
      </c>
      <c r="K1344" s="225">
        <f>IFERROR(VLOOKUP(A1344,PLAN!B:AA,23,0),"")</f>
        <v>0</v>
      </c>
      <c r="L1344" s="227">
        <f>IFERROR(VLOOKUP(A1344,PLAN!B:AA,24,0),"")</f>
        <v>0</v>
      </c>
      <c r="M1344" s="225" t="str">
        <f>IFERROR(VLOOKUP(A1344,PLAN!B:AA,3,0),"")</f>
        <v>2332554-0-C-CN</v>
      </c>
      <c r="N1344" s="225">
        <f>IFERROR(VLOOKUP(A1344,PLAN!B:AA,2,0),"")</f>
        <v>12125128</v>
      </c>
      <c r="O1344" s="290" t="s">
        <v>4638</v>
      </c>
      <c r="P1344" s="257" t="s">
        <v>4639</v>
      </c>
      <c r="Q1344" s="154">
        <v>70</v>
      </c>
      <c r="R1344" s="231" t="str">
        <f>IFERROR(VLOOKUP(P1344,[6]Sheet1!$F:$I,4,),"")</f>
        <v/>
      </c>
      <c r="S1344" s="232">
        <f>IFERROR(VLOOKUP(A1344,PLAN!B:AA,19,0),"")</f>
        <v>46247</v>
      </c>
      <c r="T1344" s="225" t="str">
        <f>IFERROR(VLOOKUP(A1344,PLAN!B:AA,20,0),"")</f>
        <v>M7</v>
      </c>
      <c r="U1344" s="233"/>
      <c r="V1344" s="165"/>
      <c r="W1344" s="234" t="str">
        <f>IFERROR(VLOOKUP(A1344,PLAN!B:AB,21,),"")</f>
        <v>F2</v>
      </c>
      <c r="X1344" s="164"/>
      <c r="Y1344" s="148" t="s">
        <v>4572</v>
      </c>
      <c r="Z1344" s="338">
        <f>VLOOKUP(Y1344,PLAN!B:AI,19,0)</f>
        <v>46247</v>
      </c>
    </row>
    <row r="1345" spans="1:26" s="163" customFormat="1" ht="28.8" hidden="1" customHeight="1">
      <c r="A1345" s="177">
        <f t="shared" si="67"/>
        <v>0</v>
      </c>
      <c r="B1345" s="225" t="str">
        <f>IFERROR(VLOOKUP(A1345,PLAN!B:AA,5,0),"")</f>
        <v/>
      </c>
      <c r="C1345" s="225" t="str">
        <f>IFERROR(VLOOKUP(A1345,PLAN!B:AA,6,0),"")</f>
        <v/>
      </c>
      <c r="D1345" s="225" t="str">
        <f>IFERROR(VLOOKUP(A1345,PLAN!B:AA,7,0),"")</f>
        <v/>
      </c>
      <c r="E1345" s="225" t="str">
        <f>IFERROR(VLOOKUP(A1345,PLAN!B:AA,4,0),"")</f>
        <v/>
      </c>
      <c r="F1345" s="226" t="str">
        <f>IFERROR(VLOOKUP(A1345,PLAN!B:AA,9,0),"")</f>
        <v/>
      </c>
      <c r="G1345" s="225" t="str">
        <f>IFERROR(VLOOKUP(A1345,PLAN!B:AA,10,0),"")</f>
        <v/>
      </c>
      <c r="H1345" s="225" t="str">
        <f>IFERROR(VLOOKUP(A1345,PLAN!B:AA,11,0),"")</f>
        <v/>
      </c>
      <c r="I1345" s="225" t="str">
        <f>IFERROR(VLOOKUP(A1345,PLAN!B:AA,12,0),"")</f>
        <v/>
      </c>
      <c r="J1345" s="225" t="str">
        <f>IFERROR(VLOOKUP(A1345,PLAN!B:AA,15,0),"")</f>
        <v/>
      </c>
      <c r="K1345" s="225" t="str">
        <f>IFERROR(VLOOKUP(A1345,PLAN!B:AA,23,0),"")</f>
        <v/>
      </c>
      <c r="L1345" s="227" t="str">
        <f>IFERROR(VLOOKUP(A1345,PLAN!B:AA,24,0),"")</f>
        <v/>
      </c>
      <c r="M1345" s="225" t="str">
        <f>IFERROR(VLOOKUP(A1345,PLAN!B:AA,3,0),"")</f>
        <v/>
      </c>
      <c r="N1345" s="225" t="str">
        <f>IFERROR(VLOOKUP(A1345,PLAN!B:AA,2,0),"")</f>
        <v/>
      </c>
      <c r="O1345" s="290" t="s">
        <v>4640</v>
      </c>
      <c r="P1345" s="337" t="s">
        <v>4641</v>
      </c>
      <c r="Q1345" s="154">
        <f>I1344-Q1344</f>
        <v>110</v>
      </c>
      <c r="R1345" s="231" t="str">
        <f>IFERROR(VLOOKUP(P1345,[6]Sheet1!$F:$I,4,),"")</f>
        <v>N1-03</v>
      </c>
      <c r="S1345" s="232" t="str">
        <f>IFERROR(VLOOKUP(A1345,PLAN!B:AA,19,0),"")</f>
        <v/>
      </c>
      <c r="T1345" s="225" t="str">
        <f>IFERROR(VLOOKUP(A1345,PLAN!B:AA,20,0),"")</f>
        <v/>
      </c>
      <c r="U1345" s="233"/>
      <c r="V1345" s="165"/>
      <c r="W1345" s="234" t="s">
        <v>45</v>
      </c>
      <c r="X1345" s="164"/>
      <c r="Y1345" s="148"/>
      <c r="Z1345" s="338">
        <v>46247</v>
      </c>
    </row>
    <row r="1346" spans="1:26" s="163" customFormat="1" ht="28.8" hidden="1" customHeight="1">
      <c r="A1346" s="177" t="str">
        <f t="shared" si="67"/>
        <v>Aug29-01</v>
      </c>
      <c r="B1346" s="225">
        <f>IFERROR(VLOOKUP(A1346,PLAN!B:AA,5,0),"")</f>
        <v>11134539</v>
      </c>
      <c r="C1346" s="225" t="str">
        <f>IFERROR(VLOOKUP(A1346,PLAN!B:AA,6,0),"")</f>
        <v>1831106-H-A</v>
      </c>
      <c r="D1346" s="225" t="str">
        <f>IFERROR(VLOOKUP(A1346,PLAN!B:AA,7,0),"")</f>
        <v>WAMS-180-1645C CN</v>
      </c>
      <c r="E1346" s="225" t="str">
        <f>IFERROR(VLOOKUP(A1346,PLAN!B:AA,4,0),"")</f>
        <v>1001937349</v>
      </c>
      <c r="F1346" s="226">
        <f>IFERROR(VLOOKUP(A1346,PLAN!B:AA,9,0),"")</f>
        <v>46263</v>
      </c>
      <c r="G1346" s="225" t="str">
        <f>IFERROR(VLOOKUP(A1346,PLAN!B:AA,10,0),"")</f>
        <v>0103593734</v>
      </c>
      <c r="H1346" s="225" t="str">
        <f>IFERROR(VLOOKUP(A1346,PLAN!B:AA,11,0),"")</f>
        <v>260804A25A</v>
      </c>
      <c r="I1346" s="225">
        <f>IFERROR(VLOOKUP(A1346,PLAN!B:AA,12,0),"")</f>
        <v>528</v>
      </c>
      <c r="J1346" s="225" t="str">
        <f>IFERROR(VLOOKUP(A1346,PLAN!B:AA,15,0),"")</f>
        <v>China</v>
      </c>
      <c r="K1346" s="225">
        <f>IFERROR(VLOOKUP(A1346,PLAN!B:AA,23,0),"")</f>
        <v>0</v>
      </c>
      <c r="L1346" s="227">
        <f>IFERROR(VLOOKUP(A1346,PLAN!B:AA,24,0),"")</f>
        <v>0</v>
      </c>
      <c r="M1346" s="225" t="str">
        <f>IFERROR(VLOOKUP(A1346,PLAN!B:AA,3,0),"")</f>
        <v>2332463-0-C-CN</v>
      </c>
      <c r="N1346" s="225">
        <f>IFERROR(VLOOKUP(A1346,PLAN!B:AA,2,0),"")</f>
        <v>12125037</v>
      </c>
      <c r="O1346" s="290" t="s">
        <v>3082</v>
      </c>
      <c r="P1346" s="337" t="s">
        <v>3083</v>
      </c>
      <c r="Q1346" s="154">
        <v>142</v>
      </c>
      <c r="R1346" s="231" t="str">
        <f>IFERROR(VLOOKUP(P1346,[6]Sheet1!$F:$I,4,),"")</f>
        <v/>
      </c>
      <c r="S1346" s="232">
        <f>IFERROR(VLOOKUP(A1346,PLAN!B:AA,19,0),"")</f>
        <v>46247</v>
      </c>
      <c r="T1346" s="225" t="str">
        <f>IFERROR(VLOOKUP(A1346,PLAN!B:AA,20,0),"")</f>
        <v>M7</v>
      </c>
      <c r="U1346" s="233"/>
      <c r="V1346" s="165"/>
      <c r="W1346" s="234" t="str">
        <f>IFERROR(VLOOKUP(A1346,PLAN!B:AB,21,),"")</f>
        <v>F2</v>
      </c>
      <c r="X1346" s="164"/>
      <c r="Y1346" s="148" t="s">
        <v>4573</v>
      </c>
      <c r="Z1346" s="338">
        <f>VLOOKUP(Y1346,PLAN!B:AI,19,0)</f>
        <v>46247</v>
      </c>
    </row>
    <row r="1347" spans="1:26" s="163" customFormat="1" ht="28.8" hidden="1" customHeight="1">
      <c r="A1347" s="177">
        <f t="shared" si="67"/>
        <v>0</v>
      </c>
      <c r="B1347" s="225" t="str">
        <f>IFERROR(VLOOKUP(A1347,PLAN!B:AA,5,0),"")</f>
        <v/>
      </c>
      <c r="C1347" s="225" t="str">
        <f>IFERROR(VLOOKUP(A1347,PLAN!B:AA,6,0),"")</f>
        <v/>
      </c>
      <c r="D1347" s="225" t="str">
        <f>IFERROR(VLOOKUP(A1347,PLAN!B:AA,7,0),"")</f>
        <v/>
      </c>
      <c r="E1347" s="225" t="str">
        <f>IFERROR(VLOOKUP(A1347,PLAN!B:AA,4,0),"")</f>
        <v/>
      </c>
      <c r="F1347" s="226" t="str">
        <f>IFERROR(VLOOKUP(A1347,PLAN!B:AA,9,0),"")</f>
        <v/>
      </c>
      <c r="G1347" s="225" t="str">
        <f>IFERROR(VLOOKUP(A1347,PLAN!B:AA,10,0),"")</f>
        <v/>
      </c>
      <c r="H1347" s="225" t="str">
        <f>IFERROR(VLOOKUP(A1347,PLAN!B:AA,11,0),"")</f>
        <v/>
      </c>
      <c r="I1347" s="225" t="str">
        <f>IFERROR(VLOOKUP(A1347,PLAN!B:AA,12,0),"")</f>
        <v/>
      </c>
      <c r="J1347" s="225" t="str">
        <f>IFERROR(VLOOKUP(A1347,PLAN!B:AA,15,0),"")</f>
        <v/>
      </c>
      <c r="K1347" s="225" t="str">
        <f>IFERROR(VLOOKUP(A1347,PLAN!B:AA,23,0),"")</f>
        <v/>
      </c>
      <c r="L1347" s="227" t="str">
        <f>IFERROR(VLOOKUP(A1347,PLAN!B:AA,24,0),"")</f>
        <v/>
      </c>
      <c r="M1347" s="225" t="str">
        <f>IFERROR(VLOOKUP(A1347,PLAN!B:AA,3,0),"")</f>
        <v/>
      </c>
      <c r="N1347" s="225" t="str">
        <f>IFERROR(VLOOKUP(A1347,PLAN!B:AA,2,0),"")</f>
        <v/>
      </c>
      <c r="O1347" s="290" t="s">
        <v>4642</v>
      </c>
      <c r="P1347" s="257" t="s">
        <v>4643</v>
      </c>
      <c r="Q1347" s="154">
        <v>213</v>
      </c>
      <c r="R1347" s="231" t="str">
        <f>IFERROR(VLOOKUP(P1347,[6]Sheet1!$F:$I,4,),"")</f>
        <v/>
      </c>
      <c r="S1347" s="232" t="str">
        <f>IFERROR(VLOOKUP(A1347,PLAN!B:AA,19,0),"")</f>
        <v/>
      </c>
      <c r="T1347" s="225" t="str">
        <f>IFERROR(VLOOKUP(A1347,PLAN!B:AA,20,0),"")</f>
        <v/>
      </c>
      <c r="U1347" s="233"/>
      <c r="V1347" s="165"/>
      <c r="W1347" s="234" t="s">
        <v>45</v>
      </c>
      <c r="X1347" s="164"/>
      <c r="Y1347" s="148"/>
      <c r="Z1347" s="338">
        <v>46247</v>
      </c>
    </row>
    <row r="1348" spans="1:26" s="163" customFormat="1" ht="28.8" hidden="1" customHeight="1">
      <c r="A1348" s="177">
        <f t="shared" si="67"/>
        <v>0</v>
      </c>
      <c r="B1348" s="225" t="str">
        <f>IFERROR(VLOOKUP(A1348,PLAN!B:AA,5,0),"")</f>
        <v/>
      </c>
      <c r="C1348" s="225" t="str">
        <f>IFERROR(VLOOKUP(A1348,PLAN!B:AA,6,0),"")</f>
        <v/>
      </c>
      <c r="D1348" s="225" t="str">
        <f>IFERROR(VLOOKUP(A1348,PLAN!B:AA,7,0),"")</f>
        <v/>
      </c>
      <c r="E1348" s="225" t="str">
        <f>IFERROR(VLOOKUP(A1348,PLAN!B:AA,4,0),"")</f>
        <v/>
      </c>
      <c r="F1348" s="226" t="str">
        <f>IFERROR(VLOOKUP(A1348,PLAN!B:AA,9,0),"")</f>
        <v/>
      </c>
      <c r="G1348" s="225" t="str">
        <f>IFERROR(VLOOKUP(A1348,PLAN!B:AA,10,0),"")</f>
        <v/>
      </c>
      <c r="H1348" s="225" t="str">
        <f>IFERROR(VLOOKUP(A1348,PLAN!B:AA,11,0),"")</f>
        <v/>
      </c>
      <c r="I1348" s="225" t="str">
        <f>IFERROR(VLOOKUP(A1348,PLAN!B:AA,12,0),"")</f>
        <v/>
      </c>
      <c r="J1348" s="225" t="str">
        <f>IFERROR(VLOOKUP(A1348,PLAN!B:AA,15,0),"")</f>
        <v/>
      </c>
      <c r="K1348" s="225" t="str">
        <f>IFERROR(VLOOKUP(A1348,PLAN!B:AA,23,0),"")</f>
        <v/>
      </c>
      <c r="L1348" s="227" t="str">
        <f>IFERROR(VLOOKUP(A1348,PLAN!B:AA,24,0),"")</f>
        <v/>
      </c>
      <c r="M1348" s="225" t="str">
        <f>IFERROR(VLOOKUP(A1348,PLAN!B:AA,3,0),"")</f>
        <v/>
      </c>
      <c r="N1348" s="225" t="str">
        <f>IFERROR(VLOOKUP(A1348,PLAN!B:AA,2,0),"")</f>
        <v/>
      </c>
      <c r="O1348" s="290" t="s">
        <v>4644</v>
      </c>
      <c r="P1348" s="337" t="s">
        <v>4645</v>
      </c>
      <c r="Q1348" s="154">
        <f>I1346-Q1346-Q1347</f>
        <v>173</v>
      </c>
      <c r="R1348" s="231" t="str">
        <f>IFERROR(VLOOKUP(P1348,[6]Sheet1!$F:$I,4,),"")</f>
        <v/>
      </c>
      <c r="S1348" s="232" t="str">
        <f>IFERROR(VLOOKUP(A1348,PLAN!B:AA,19,0),"")</f>
        <v/>
      </c>
      <c r="T1348" s="225" t="str">
        <f>IFERROR(VLOOKUP(A1348,PLAN!B:AA,20,0),"")</f>
        <v/>
      </c>
      <c r="U1348" s="233"/>
      <c r="V1348" s="165"/>
      <c r="W1348" s="234" t="s">
        <v>45</v>
      </c>
      <c r="X1348" s="164"/>
      <c r="Y1348" s="148"/>
      <c r="Z1348" s="338">
        <v>46247</v>
      </c>
    </row>
    <row r="1349" spans="1:26" s="163" customFormat="1" ht="28.8" hidden="1" customHeight="1">
      <c r="A1349" s="177" t="str">
        <f t="shared" si="67"/>
        <v>Aug29-02</v>
      </c>
      <c r="B1349" s="225">
        <f>IFERROR(VLOOKUP(A1349,PLAN!B:AA,5,0),"")</f>
        <v>11134540</v>
      </c>
      <c r="C1349" s="225" t="str">
        <f>IFERROR(VLOOKUP(A1349,PLAN!B:AA,6,0),"")</f>
        <v>1831109-H-A</v>
      </c>
      <c r="D1349" s="225" t="str">
        <f>IFERROR(VLOOKUP(A1349,PLAN!B:AA,7,0),"")</f>
        <v>WAMS-180-16WAC CN</v>
      </c>
      <c r="E1349" s="225" t="str">
        <f>IFERROR(VLOOKUP(A1349,PLAN!B:AA,4,0),"")</f>
        <v>1001937350</v>
      </c>
      <c r="F1349" s="226">
        <f>IFERROR(VLOOKUP(A1349,PLAN!B:AA,9,0),"")</f>
        <v>46263</v>
      </c>
      <c r="G1349" s="225" t="str">
        <f>IFERROR(VLOOKUP(A1349,PLAN!B:AA,10,0),"")</f>
        <v>0103593735</v>
      </c>
      <c r="H1349" s="225" t="str">
        <f>IFERROR(VLOOKUP(A1349,PLAN!B:AA,11,0),"")</f>
        <v>260804A26A</v>
      </c>
      <c r="I1349" s="225">
        <f>IFERROR(VLOOKUP(A1349,PLAN!B:AA,12,0),"")</f>
        <v>264</v>
      </c>
      <c r="J1349" s="225" t="str">
        <f>IFERROR(VLOOKUP(A1349,PLAN!B:AA,15,0),"")</f>
        <v>China</v>
      </c>
      <c r="K1349" s="225">
        <f>IFERROR(VLOOKUP(A1349,PLAN!B:AA,23,0),"")</f>
        <v>0</v>
      </c>
      <c r="L1349" s="227">
        <f>IFERROR(VLOOKUP(A1349,PLAN!B:AA,24,0),"")</f>
        <v>0</v>
      </c>
      <c r="M1349" s="225" t="str">
        <f>IFERROR(VLOOKUP(A1349,PLAN!B:AA,3,0),"")</f>
        <v>2332464-0-C-CN</v>
      </c>
      <c r="N1349" s="225">
        <f>IFERROR(VLOOKUP(A1349,PLAN!B:AA,2,0),"")</f>
        <v>12125038</v>
      </c>
      <c r="O1349" s="290" t="s">
        <v>3076</v>
      </c>
      <c r="P1349" s="337" t="s">
        <v>3077</v>
      </c>
      <c r="Q1349" s="154">
        <v>168</v>
      </c>
      <c r="R1349" s="231" t="str">
        <f>IFERROR(VLOOKUP(P1349,[6]Sheet1!$F:$I,4,),"")</f>
        <v/>
      </c>
      <c r="S1349" s="232">
        <f>IFERROR(VLOOKUP(A1349,PLAN!B:AA,19,0),"")</f>
        <v>46247</v>
      </c>
      <c r="T1349" s="225" t="str">
        <f>IFERROR(VLOOKUP(A1349,PLAN!B:AA,20,0),"")</f>
        <v>M7</v>
      </c>
      <c r="U1349" s="233"/>
      <c r="V1349" s="165"/>
      <c r="W1349" s="234" t="str">
        <f>IFERROR(VLOOKUP(A1349,PLAN!B:AB,21,),"")</f>
        <v>F2</v>
      </c>
      <c r="X1349" s="164"/>
      <c r="Y1349" s="148" t="s">
        <v>4574</v>
      </c>
      <c r="Z1349" s="338">
        <f>VLOOKUP(Y1349,PLAN!B:AI,19,0)</f>
        <v>46247</v>
      </c>
    </row>
    <row r="1350" spans="1:26" s="163" customFormat="1" ht="28.8" hidden="1" customHeight="1">
      <c r="A1350" s="177">
        <f t="shared" si="67"/>
        <v>0</v>
      </c>
      <c r="B1350" s="225" t="str">
        <f>IFERROR(VLOOKUP(A1350,PLAN!B:AA,5,0),"")</f>
        <v/>
      </c>
      <c r="C1350" s="225" t="str">
        <f>IFERROR(VLOOKUP(A1350,PLAN!B:AA,6,0),"")</f>
        <v/>
      </c>
      <c r="D1350" s="225" t="str">
        <f>IFERROR(VLOOKUP(A1350,PLAN!B:AA,7,0),"")</f>
        <v/>
      </c>
      <c r="E1350" s="225" t="str">
        <f>IFERROR(VLOOKUP(A1350,PLAN!B:AA,4,0),"")</f>
        <v/>
      </c>
      <c r="F1350" s="226" t="str">
        <f>IFERROR(VLOOKUP(A1350,PLAN!B:AA,9,0),"")</f>
        <v/>
      </c>
      <c r="G1350" s="225" t="str">
        <f>IFERROR(VLOOKUP(A1350,PLAN!B:AA,10,0),"")</f>
        <v/>
      </c>
      <c r="H1350" s="225" t="str">
        <f>IFERROR(VLOOKUP(A1350,PLAN!B:AA,11,0),"")</f>
        <v/>
      </c>
      <c r="I1350" s="225" t="str">
        <f>IFERROR(VLOOKUP(A1350,PLAN!B:AA,12,0),"")</f>
        <v/>
      </c>
      <c r="J1350" s="225" t="str">
        <f>IFERROR(VLOOKUP(A1350,PLAN!B:AA,15,0),"")</f>
        <v/>
      </c>
      <c r="K1350" s="225" t="str">
        <f>IFERROR(VLOOKUP(A1350,PLAN!B:AA,23,0),"")</f>
        <v/>
      </c>
      <c r="L1350" s="227" t="str">
        <f>IFERROR(VLOOKUP(A1350,PLAN!B:AA,24,0),"")</f>
        <v/>
      </c>
      <c r="M1350" s="225" t="str">
        <f>IFERROR(VLOOKUP(A1350,PLAN!B:AA,3,0),"")</f>
        <v/>
      </c>
      <c r="N1350" s="225" t="str">
        <f>IFERROR(VLOOKUP(A1350,PLAN!B:AA,2,0),"")</f>
        <v/>
      </c>
      <c r="O1350" s="290" t="s">
        <v>4646</v>
      </c>
      <c r="P1350" s="337" t="s">
        <v>4647</v>
      </c>
      <c r="Q1350" s="154">
        <f>I1349-Q1349</f>
        <v>96</v>
      </c>
      <c r="R1350" s="231" t="str">
        <f>IFERROR(VLOOKUP(P1350,[6]Sheet1!$F:$I,4,),"")</f>
        <v/>
      </c>
      <c r="S1350" s="232" t="str">
        <f>IFERROR(VLOOKUP(A1350,PLAN!B:AA,19,0),"")</f>
        <v/>
      </c>
      <c r="T1350" s="225" t="str">
        <f>IFERROR(VLOOKUP(A1350,PLAN!B:AA,20,0),"")</f>
        <v/>
      </c>
      <c r="U1350" s="233"/>
      <c r="V1350" s="165"/>
      <c r="W1350" s="234" t="s">
        <v>45</v>
      </c>
      <c r="X1350" s="164"/>
      <c r="Y1350" s="148"/>
      <c r="Z1350" s="338">
        <v>46247</v>
      </c>
    </row>
    <row r="1351" spans="1:26" s="163" customFormat="1" ht="21.6" hidden="1" customHeight="1">
      <c r="A1351" s="177" t="str">
        <f t="shared" si="67"/>
        <v>QA-260025-01</v>
      </c>
      <c r="B1351" s="225">
        <f>IFERROR(VLOOKUP(A1351,PLAN!B:AA,5,0),"")</f>
        <v>11105841</v>
      </c>
      <c r="C1351" s="225" t="str">
        <f>IFERROR(VLOOKUP(A1351,PLAN!B:AA,6,0),"")</f>
        <v>AJ2401173-01-A</v>
      </c>
      <c r="D1351" s="225" t="str">
        <f>IFERROR(VLOOKUP(A1351,PLAN!B:AA,7,0),"")</f>
        <v>WAIN-CKI-300-RC CN</v>
      </c>
      <c r="E1351" s="225" t="str">
        <f>IFERROR(VLOOKUP(A1351,PLAN!B:AA,4,0),"")</f>
        <v>2000127641</v>
      </c>
      <c r="F1351" s="226">
        <f>IFERROR(VLOOKUP(A1351,PLAN!B:AA,9,0),"")</f>
        <v>46234</v>
      </c>
      <c r="G1351" s="225" t="str">
        <f>IFERROR(VLOOKUP(A1351,PLAN!B:AA,10,0),"")</f>
        <v>0103565404</v>
      </c>
      <c r="H1351" s="225" t="str">
        <f>IFERROR(VLOOKUP(A1351,PLAN!B:AA,11,0),"")</f>
        <v>260720Y08A</v>
      </c>
      <c r="I1351" s="225">
        <f>IFERROR(VLOOKUP(A1351,PLAN!B:AA,12,0),"")</f>
        <v>3</v>
      </c>
      <c r="J1351" s="225" t="str">
        <f>IFERROR(VLOOKUP(A1351,PLAN!B:AA,15,0),"")</f>
        <v>TEST</v>
      </c>
      <c r="K1351" s="225">
        <f>IFERROR(VLOOKUP(A1351,PLAN!B:AA,23,0),"")</f>
        <v>0</v>
      </c>
      <c r="L1351" s="227">
        <f>IFERROR(VLOOKUP(A1351,PLAN!B:AA,24,0),"")</f>
        <v>0</v>
      </c>
      <c r="M1351" s="225" t="str">
        <f>IFERROR(VLOOKUP(A1351,PLAN!B:AA,3,0),"")</f>
        <v>AJ2401161-01-C</v>
      </c>
      <c r="N1351" s="225">
        <f>IFERROR(VLOOKUP(A1351,PLAN!B:AA,2,0),"")</f>
        <v>12139049</v>
      </c>
      <c r="O1351" s="228" t="s">
        <v>1813</v>
      </c>
      <c r="P1351" s="232" t="s">
        <v>1814</v>
      </c>
      <c r="Q1351" s="337">
        <f t="shared" ref="Q1351:Q1353" si="77">I1351</f>
        <v>3</v>
      </c>
      <c r="R1351" s="231" t="str">
        <f>IFERROR(VLOOKUP(P1351,[6]Sheet1!$F:$I,4,),"")</f>
        <v/>
      </c>
      <c r="S1351" s="232" t="str">
        <f>IFERROR(VLOOKUP(A1351,PLAN!B:AA,19,0),"")</f>
        <v>N/A</v>
      </c>
      <c r="T1351" s="225">
        <f>IFERROR(VLOOKUP(A1351,PLAN!B:AA,20,0),"")</f>
        <v>0</v>
      </c>
      <c r="U1351" s="233"/>
      <c r="V1351" s="165"/>
      <c r="W1351" s="234" t="str">
        <f>IFERROR(VLOOKUP(A1351,PLAN!B:AB,21,),"")</f>
        <v>F2</v>
      </c>
      <c r="X1351" s="164"/>
      <c r="Y1351" s="148" t="s">
        <v>1800</v>
      </c>
      <c r="Z1351" s="338" t="s">
        <v>4648</v>
      </c>
    </row>
    <row r="1352" spans="1:26" s="163" customFormat="1" ht="21.6" hidden="1" customHeight="1">
      <c r="A1352" s="177" t="str">
        <f t="shared" si="67"/>
        <v>QA-260025-02</v>
      </c>
      <c r="B1352" s="225">
        <f>IFERROR(VLOOKUP(A1352,PLAN!B:AA,5,0),"")</f>
        <v>11105841</v>
      </c>
      <c r="C1352" s="225" t="str">
        <f>IFERROR(VLOOKUP(A1352,PLAN!B:AA,6,0),"")</f>
        <v>AJ2401173-01-A</v>
      </c>
      <c r="D1352" s="225" t="str">
        <f>IFERROR(VLOOKUP(A1352,PLAN!B:AA,7,0),"")</f>
        <v>WAIN-CKI-300-RC CN</v>
      </c>
      <c r="E1352" s="225" t="str">
        <f>IFERROR(VLOOKUP(A1352,PLAN!B:AA,4,0),"")</f>
        <v>2000127642</v>
      </c>
      <c r="F1352" s="226">
        <f>IFERROR(VLOOKUP(A1352,PLAN!B:AA,9,0),"")</f>
        <v>46234</v>
      </c>
      <c r="G1352" s="225" t="str">
        <f>IFERROR(VLOOKUP(A1352,PLAN!B:AA,10,0),"")</f>
        <v>0103565406</v>
      </c>
      <c r="H1352" s="225" t="str">
        <f>IFERROR(VLOOKUP(A1352,PLAN!B:AA,11,0),"")</f>
        <v>260720Y08D</v>
      </c>
      <c r="I1352" s="225">
        <f>IFERROR(VLOOKUP(A1352,PLAN!B:AA,12,0),"")</f>
        <v>9</v>
      </c>
      <c r="J1352" s="225" t="str">
        <f>IFERROR(VLOOKUP(A1352,PLAN!B:AA,15,0),"")</f>
        <v>TEST</v>
      </c>
      <c r="K1352" s="225">
        <f>IFERROR(VLOOKUP(A1352,PLAN!B:AA,23,0),"")</f>
        <v>0</v>
      </c>
      <c r="L1352" s="227">
        <f>IFERROR(VLOOKUP(A1352,PLAN!B:AA,24,0),"")</f>
        <v>0</v>
      </c>
      <c r="M1352" s="225" t="str">
        <f>IFERROR(VLOOKUP(A1352,PLAN!B:AA,3,0),"")</f>
        <v>AJ2401161-01-C</v>
      </c>
      <c r="N1352" s="225">
        <f>IFERROR(VLOOKUP(A1352,PLAN!B:AA,2,0),"")</f>
        <v>12139049</v>
      </c>
      <c r="O1352" s="228" t="s">
        <v>1813</v>
      </c>
      <c r="P1352" s="232" t="s">
        <v>1814</v>
      </c>
      <c r="Q1352" s="337">
        <f t="shared" si="77"/>
        <v>9</v>
      </c>
      <c r="R1352" s="231" t="str">
        <f>IFERROR(VLOOKUP(P1352,[6]Sheet1!$F:$I,4,),"")</f>
        <v/>
      </c>
      <c r="S1352" s="232">
        <f>IFERROR(VLOOKUP(A1352,PLAN!B:AA,19,0),"")</f>
        <v>46241</v>
      </c>
      <c r="T1352" s="225">
        <f>IFERROR(VLOOKUP(A1352,PLAN!B:AA,20,0),"")</f>
        <v>0</v>
      </c>
      <c r="U1352" s="233"/>
      <c r="V1352" s="165"/>
      <c r="W1352" s="234" t="str">
        <f>IFERROR(VLOOKUP(A1352,PLAN!B:AB,21,),"")</f>
        <v>F2</v>
      </c>
      <c r="X1352" s="164"/>
      <c r="Y1352" s="148" t="s">
        <v>1801</v>
      </c>
      <c r="Z1352" s="338" t="s">
        <v>4648</v>
      </c>
    </row>
    <row r="1353" spans="1:26" s="163" customFormat="1" ht="21.6" hidden="1" customHeight="1">
      <c r="A1353" s="177" t="str">
        <f t="shared" si="67"/>
        <v>QA-260025-03</v>
      </c>
      <c r="B1353" s="225">
        <f>IFERROR(VLOOKUP(A1353,PLAN!B:AA,5,0),"")</f>
        <v>11105841</v>
      </c>
      <c r="C1353" s="225" t="str">
        <f>IFERROR(VLOOKUP(A1353,PLAN!B:AA,6,0),"")</f>
        <v>AJ2401173-01-A</v>
      </c>
      <c r="D1353" s="225" t="str">
        <f>IFERROR(VLOOKUP(A1353,PLAN!B:AA,7,0),"")</f>
        <v>WAIN-CKI-300-RC CN</v>
      </c>
      <c r="E1353" s="225" t="str">
        <f>IFERROR(VLOOKUP(A1353,PLAN!B:AA,4,0),"")</f>
        <v>2000127643</v>
      </c>
      <c r="F1353" s="226">
        <f>IFERROR(VLOOKUP(A1353,PLAN!B:AA,9,0),"")</f>
        <v>46234</v>
      </c>
      <c r="G1353" s="225" t="str">
        <f>IFERROR(VLOOKUP(A1353,PLAN!B:AA,10,0),"")</f>
        <v>0103565408</v>
      </c>
      <c r="H1353" s="225" t="str">
        <f>IFERROR(VLOOKUP(A1353,PLAN!B:AA,11,0),"")</f>
        <v>260720Y09A</v>
      </c>
      <c r="I1353" s="225">
        <f>IFERROR(VLOOKUP(A1353,PLAN!B:AA,12,0),"")</f>
        <v>16</v>
      </c>
      <c r="J1353" s="225" t="str">
        <f>IFERROR(VLOOKUP(A1353,PLAN!B:AA,15,0),"")</f>
        <v>TEST</v>
      </c>
      <c r="K1353" s="225">
        <f>IFERROR(VLOOKUP(A1353,PLAN!B:AA,23,0),"")</f>
        <v>0</v>
      </c>
      <c r="L1353" s="227">
        <f>IFERROR(VLOOKUP(A1353,PLAN!B:AA,24,0),"")</f>
        <v>0</v>
      </c>
      <c r="M1353" s="225" t="str">
        <f>IFERROR(VLOOKUP(A1353,PLAN!B:AA,3,0),"")</f>
        <v>AJ2401161-01-C</v>
      </c>
      <c r="N1353" s="225">
        <f>IFERROR(VLOOKUP(A1353,PLAN!B:AA,2,0),"")</f>
        <v>12139049</v>
      </c>
      <c r="O1353" s="228" t="s">
        <v>1813</v>
      </c>
      <c r="P1353" s="232" t="s">
        <v>1814</v>
      </c>
      <c r="Q1353" s="337">
        <f t="shared" si="77"/>
        <v>16</v>
      </c>
      <c r="R1353" s="231" t="str">
        <f>IFERROR(VLOOKUP(P1353,[6]Sheet1!$F:$I,4,),"")</f>
        <v/>
      </c>
      <c r="S1353" s="232">
        <f>IFERROR(VLOOKUP(A1353,PLAN!B:AA,19,0),"")</f>
        <v>46241</v>
      </c>
      <c r="T1353" s="225">
        <f>IFERROR(VLOOKUP(A1353,PLAN!B:AA,20,0),"")</f>
        <v>0</v>
      </c>
      <c r="U1353" s="233"/>
      <c r="V1353" s="165"/>
      <c r="W1353" s="234" t="str">
        <f>IFERROR(VLOOKUP(A1353,PLAN!B:AB,21,),"")</f>
        <v>F2</v>
      </c>
      <c r="X1353" s="164"/>
      <c r="Y1353" s="148" t="s">
        <v>1802</v>
      </c>
      <c r="Z1353" s="338" t="s">
        <v>4648</v>
      </c>
    </row>
    <row r="1354" spans="1:26" s="163" customFormat="1" ht="21.6" hidden="1" customHeight="1">
      <c r="A1354" s="177" t="str">
        <f t="shared" si="67"/>
        <v>QA-260025-04</v>
      </c>
      <c r="B1354" s="225">
        <f>IFERROR(VLOOKUP(A1354,PLAN!B:AA,5,0),"")</f>
        <v>11105842</v>
      </c>
      <c r="C1354" s="225" t="str">
        <f>IFERROR(VLOOKUP(A1354,PLAN!B:AA,6,0),"")</f>
        <v>AJ2401170-01-A</v>
      </c>
      <c r="D1354" s="225" t="str">
        <f>IFERROR(VLOOKUP(A1354,PLAN!B:AA,7,0),"")</f>
        <v>WAIN-CKI-300-RC MDR</v>
      </c>
      <c r="E1354" s="225" t="str">
        <f>IFERROR(VLOOKUP(A1354,PLAN!B:AA,4,0),"")</f>
        <v>2000127644</v>
      </c>
      <c r="F1354" s="226">
        <f>IFERROR(VLOOKUP(A1354,PLAN!B:AA,9,0),"")</f>
        <v>46234</v>
      </c>
      <c r="G1354" s="225" t="str">
        <f>IFERROR(VLOOKUP(A1354,PLAN!B:AA,10,0),"")</f>
        <v>0103565410</v>
      </c>
      <c r="H1354" s="225" t="str">
        <f>IFERROR(VLOOKUP(A1354,PLAN!B:AA,11,0),"")</f>
        <v>260720Y10A</v>
      </c>
      <c r="I1354" s="225">
        <f>IFERROR(VLOOKUP(A1354,PLAN!B:AA,12,0),"")</f>
        <v>40</v>
      </c>
      <c r="J1354" s="225" t="str">
        <f>IFERROR(VLOOKUP(A1354,PLAN!B:AA,15,0),"")</f>
        <v>TEST</v>
      </c>
      <c r="K1354" s="225">
        <f>IFERROR(VLOOKUP(A1354,PLAN!B:AA,23,0),"")</f>
        <v>0</v>
      </c>
      <c r="L1354" s="227">
        <f>IFERROR(VLOOKUP(A1354,PLAN!B:AA,24,0),"")</f>
        <v>0</v>
      </c>
      <c r="M1354" s="225" t="str">
        <f>IFERROR(VLOOKUP(A1354,PLAN!B:AA,3,0),"")</f>
        <v>AJ240114-01-C</v>
      </c>
      <c r="N1354" s="225">
        <f>IFERROR(VLOOKUP(A1354,PLAN!B:AA,2,0),"")</f>
        <v>12141975</v>
      </c>
      <c r="O1354" s="341" t="s">
        <v>4649</v>
      </c>
      <c r="P1354" s="337" t="s">
        <v>4650</v>
      </c>
      <c r="Q1354" s="337">
        <f t="shared" ref="Q1354:Q1363" si="78">I1354</f>
        <v>40</v>
      </c>
      <c r="R1354" s="231" t="str">
        <f>IFERROR(VLOOKUP(P1354,[6]Sheet1!$F:$I,4,),"")</f>
        <v/>
      </c>
      <c r="S1354" s="232">
        <f>IFERROR(VLOOKUP(A1354,PLAN!B:AA,19,0),"")</f>
        <v>46241</v>
      </c>
      <c r="T1354" s="225">
        <f>IFERROR(VLOOKUP(A1354,PLAN!B:AA,20,0),"")</f>
        <v>0</v>
      </c>
      <c r="U1354" s="233"/>
      <c r="V1354" s="165"/>
      <c r="W1354" s="234" t="str">
        <f>IFERROR(VLOOKUP(A1354,PLAN!B:AB,21,),"")</f>
        <v>F2</v>
      </c>
      <c r="X1354" s="164"/>
      <c r="Y1354" s="148" t="s">
        <v>1803</v>
      </c>
      <c r="Z1354" s="338" t="s">
        <v>4648</v>
      </c>
    </row>
    <row r="1355" spans="1:26" s="163" customFormat="1" ht="21.6" hidden="1" customHeight="1">
      <c r="A1355" s="177" t="str">
        <f t="shared" si="67"/>
        <v>QA-260025-05</v>
      </c>
      <c r="B1355" s="225">
        <f>IFERROR(VLOOKUP(A1355,PLAN!B:AA,5,0),"")</f>
        <v>11105842</v>
      </c>
      <c r="C1355" s="225" t="str">
        <f>IFERROR(VLOOKUP(A1355,PLAN!B:AA,6,0),"")</f>
        <v>AJ2401170-01-A</v>
      </c>
      <c r="D1355" s="225" t="str">
        <f>IFERROR(VLOOKUP(A1355,PLAN!B:AA,7,0),"")</f>
        <v>WAIN-CKI-300-RC MDR</v>
      </c>
      <c r="E1355" s="225" t="str">
        <f>IFERROR(VLOOKUP(A1355,PLAN!B:AA,4,0),"")</f>
        <v>2000127645</v>
      </c>
      <c r="F1355" s="226">
        <f>IFERROR(VLOOKUP(A1355,PLAN!B:AA,9,0),"")</f>
        <v>46234</v>
      </c>
      <c r="G1355" s="225" t="str">
        <f>IFERROR(VLOOKUP(A1355,PLAN!B:AA,10,0),"")</f>
        <v>0103565412</v>
      </c>
      <c r="H1355" s="225" t="str">
        <f>IFERROR(VLOOKUP(A1355,PLAN!B:AA,11,0),"")</f>
        <v>260720Y11A</v>
      </c>
      <c r="I1355" s="225">
        <f>IFERROR(VLOOKUP(A1355,PLAN!B:AA,12,0),"")</f>
        <v>20</v>
      </c>
      <c r="J1355" s="225" t="str">
        <f>IFERROR(VLOOKUP(A1355,PLAN!B:AA,15,0),"")</f>
        <v>TEST</v>
      </c>
      <c r="K1355" s="225">
        <f>IFERROR(VLOOKUP(A1355,PLAN!B:AA,23,0),"")</f>
        <v>0</v>
      </c>
      <c r="L1355" s="227">
        <f>IFERROR(VLOOKUP(A1355,PLAN!B:AA,24,0),"")</f>
        <v>0</v>
      </c>
      <c r="M1355" s="225" t="str">
        <f>IFERROR(VLOOKUP(A1355,PLAN!B:AA,3,0),"")</f>
        <v>AJ240114-01-C</v>
      </c>
      <c r="N1355" s="225">
        <f>IFERROR(VLOOKUP(A1355,PLAN!B:AA,2,0),"")</f>
        <v>12141975</v>
      </c>
      <c r="O1355" s="341" t="s">
        <v>4649</v>
      </c>
      <c r="P1355" s="337" t="s">
        <v>4650</v>
      </c>
      <c r="Q1355" s="337">
        <f t="shared" si="78"/>
        <v>20</v>
      </c>
      <c r="R1355" s="231" t="str">
        <f>IFERROR(VLOOKUP(P1355,[6]Sheet1!$F:$I,4,),"")</f>
        <v/>
      </c>
      <c r="S1355" s="232">
        <f>IFERROR(VLOOKUP(A1355,PLAN!B:AA,19,0),"")</f>
        <v>46241</v>
      </c>
      <c r="T1355" s="225">
        <f>IFERROR(VLOOKUP(A1355,PLAN!B:AA,20,0),"")</f>
        <v>0</v>
      </c>
      <c r="U1355" s="233"/>
      <c r="V1355" s="165"/>
      <c r="W1355" s="234" t="str">
        <f>IFERROR(VLOOKUP(A1355,PLAN!B:AB,21,),"")</f>
        <v>F2</v>
      </c>
      <c r="X1355" s="164"/>
      <c r="Y1355" s="148" t="s">
        <v>1804</v>
      </c>
      <c r="Z1355" s="338" t="s">
        <v>4648</v>
      </c>
    </row>
    <row r="1356" spans="1:26" s="163" customFormat="1" ht="21.6" hidden="1" customHeight="1">
      <c r="A1356" s="177" t="str">
        <f t="shared" si="67"/>
        <v>QA-260025-06</v>
      </c>
      <c r="B1356" s="225">
        <f>IFERROR(VLOOKUP(A1356,PLAN!B:AA,5,0),"")</f>
        <v>11105842</v>
      </c>
      <c r="C1356" s="225" t="str">
        <f>IFERROR(VLOOKUP(A1356,PLAN!B:AA,6,0),"")</f>
        <v>AJ2401170-01-A</v>
      </c>
      <c r="D1356" s="225" t="str">
        <f>IFERROR(VLOOKUP(A1356,PLAN!B:AA,7,0),"")</f>
        <v>WAIN-CKI-300-RC MDR</v>
      </c>
      <c r="E1356" s="225" t="str">
        <f>IFERROR(VLOOKUP(A1356,PLAN!B:AA,4,0),"")</f>
        <v>2000127646</v>
      </c>
      <c r="F1356" s="226">
        <f>IFERROR(VLOOKUP(A1356,PLAN!B:AA,9,0),"")</f>
        <v>46234</v>
      </c>
      <c r="G1356" s="225" t="str">
        <f>IFERROR(VLOOKUP(A1356,PLAN!B:AA,10,0),"")</f>
        <v>0103565414</v>
      </c>
      <c r="H1356" s="225" t="str">
        <f>IFERROR(VLOOKUP(A1356,PLAN!B:AA,11,0),"")</f>
        <v>260720Y12A</v>
      </c>
      <c r="I1356" s="225">
        <f>IFERROR(VLOOKUP(A1356,PLAN!B:AA,12,0),"")</f>
        <v>3</v>
      </c>
      <c r="J1356" s="225" t="str">
        <f>IFERROR(VLOOKUP(A1356,PLAN!B:AA,15,0),"")</f>
        <v>TEST</v>
      </c>
      <c r="K1356" s="225">
        <f>IFERROR(VLOOKUP(A1356,PLAN!B:AA,23,0),"")</f>
        <v>0</v>
      </c>
      <c r="L1356" s="227">
        <f>IFERROR(VLOOKUP(A1356,PLAN!B:AA,24,0),"")</f>
        <v>0</v>
      </c>
      <c r="M1356" s="225" t="str">
        <f>IFERROR(VLOOKUP(A1356,PLAN!B:AA,3,0),"")</f>
        <v>AJ240114-01-C</v>
      </c>
      <c r="N1356" s="225">
        <f>IFERROR(VLOOKUP(A1356,PLAN!B:AA,2,0),"")</f>
        <v>12141975</v>
      </c>
      <c r="O1356" s="341" t="s">
        <v>4649</v>
      </c>
      <c r="P1356" s="337" t="s">
        <v>4650</v>
      </c>
      <c r="Q1356" s="337">
        <f t="shared" si="78"/>
        <v>3</v>
      </c>
      <c r="R1356" s="231" t="str">
        <f>IFERROR(VLOOKUP(P1356,[6]Sheet1!$F:$I,4,),"")</f>
        <v/>
      </c>
      <c r="S1356" s="232" t="str">
        <f>IFERROR(VLOOKUP(A1356,PLAN!B:AA,19,0),"")</f>
        <v>N/A</v>
      </c>
      <c r="T1356" s="225">
        <f>IFERROR(VLOOKUP(A1356,PLAN!B:AA,20,0),"")</f>
        <v>0</v>
      </c>
      <c r="U1356" s="233"/>
      <c r="V1356" s="165"/>
      <c r="W1356" s="234" t="str">
        <f>IFERROR(VLOOKUP(A1356,PLAN!B:AB,21,),"")</f>
        <v>F2</v>
      </c>
      <c r="X1356" s="164"/>
      <c r="Y1356" s="148" t="s">
        <v>1805</v>
      </c>
      <c r="Z1356" s="338" t="s">
        <v>4648</v>
      </c>
    </row>
    <row r="1357" spans="1:26" s="163" customFormat="1" ht="21.6" hidden="1" customHeight="1">
      <c r="A1357" s="177" t="str">
        <f t="shared" si="67"/>
        <v>QA-260025-07</v>
      </c>
      <c r="B1357" s="225">
        <f>IFERROR(VLOOKUP(A1357,PLAN!B:AA,5,0),"")</f>
        <v>11105842</v>
      </c>
      <c r="C1357" s="225" t="str">
        <f>IFERROR(VLOOKUP(A1357,PLAN!B:AA,6,0),"")</f>
        <v>AJ2401170-01-A</v>
      </c>
      <c r="D1357" s="225" t="str">
        <f>IFERROR(VLOOKUP(A1357,PLAN!B:AA,7,0),"")</f>
        <v>WAIN-CKI-300-RC MDR</v>
      </c>
      <c r="E1357" s="225" t="str">
        <f>IFERROR(VLOOKUP(A1357,PLAN!B:AA,4,0),"")</f>
        <v>2000127647</v>
      </c>
      <c r="F1357" s="226">
        <f>IFERROR(VLOOKUP(A1357,PLAN!B:AA,9,0),"")</f>
        <v>46234</v>
      </c>
      <c r="G1357" s="225" t="str">
        <f>IFERROR(VLOOKUP(A1357,PLAN!B:AA,10,0),"")</f>
        <v>0103565416</v>
      </c>
      <c r="H1357" s="225" t="str">
        <f>IFERROR(VLOOKUP(A1357,PLAN!B:AA,11,0),"")</f>
        <v>260720Y13A</v>
      </c>
      <c r="I1357" s="225">
        <f>IFERROR(VLOOKUP(A1357,PLAN!B:AA,12,0),"")</f>
        <v>10</v>
      </c>
      <c r="J1357" s="225" t="str">
        <f>IFERROR(VLOOKUP(A1357,PLAN!B:AA,15,0),"")</f>
        <v>TEST</v>
      </c>
      <c r="K1357" s="225">
        <f>IFERROR(VLOOKUP(A1357,PLAN!B:AA,23,0),"")</f>
        <v>0</v>
      </c>
      <c r="L1357" s="227">
        <f>IFERROR(VLOOKUP(A1357,PLAN!B:AA,24,0),"")</f>
        <v>0</v>
      </c>
      <c r="M1357" s="225" t="str">
        <f>IFERROR(VLOOKUP(A1357,PLAN!B:AA,3,0),"")</f>
        <v>AJ240114-01-C</v>
      </c>
      <c r="N1357" s="225">
        <f>IFERROR(VLOOKUP(A1357,PLAN!B:AA,2,0),"")</f>
        <v>12141975</v>
      </c>
      <c r="O1357" s="341" t="s">
        <v>4649</v>
      </c>
      <c r="P1357" s="337" t="s">
        <v>4650</v>
      </c>
      <c r="Q1357" s="337">
        <f t="shared" si="78"/>
        <v>10</v>
      </c>
      <c r="R1357" s="231" t="str">
        <f>IFERROR(VLOOKUP(P1357,[6]Sheet1!$F:$I,4,),"")</f>
        <v/>
      </c>
      <c r="S1357" s="232">
        <f>IFERROR(VLOOKUP(A1357,PLAN!B:AA,19,0),"")</f>
        <v>46241</v>
      </c>
      <c r="T1357" s="225">
        <f>IFERROR(VLOOKUP(A1357,PLAN!B:AA,20,0),"")</f>
        <v>0</v>
      </c>
      <c r="U1357" s="233"/>
      <c r="V1357" s="165"/>
      <c r="W1357" s="234" t="str">
        <f>IFERROR(VLOOKUP(A1357,PLAN!B:AB,21,),"")</f>
        <v>F2</v>
      </c>
      <c r="X1357" s="164"/>
      <c r="Y1357" s="148" t="s">
        <v>1806</v>
      </c>
      <c r="Z1357" s="338" t="s">
        <v>4648</v>
      </c>
    </row>
    <row r="1358" spans="1:26" s="163" customFormat="1" ht="21.6" hidden="1" customHeight="1">
      <c r="A1358" s="177" t="str">
        <f t="shared" si="67"/>
        <v>QA-260025-08</v>
      </c>
      <c r="B1358" s="225">
        <f>IFERROR(VLOOKUP(A1358,PLAN!B:AA,5,0),"")</f>
        <v>11105842</v>
      </c>
      <c r="C1358" s="225" t="str">
        <f>IFERROR(VLOOKUP(A1358,PLAN!B:AA,6,0),"")</f>
        <v>AJ2401170-01-A</v>
      </c>
      <c r="D1358" s="225" t="str">
        <f>IFERROR(VLOOKUP(A1358,PLAN!B:AA,7,0),"")</f>
        <v>WAIN-CKI-300-RC MDR</v>
      </c>
      <c r="E1358" s="225" t="str">
        <f>IFERROR(VLOOKUP(A1358,PLAN!B:AA,4,0),"")</f>
        <v>2000127648</v>
      </c>
      <c r="F1358" s="226">
        <f>IFERROR(VLOOKUP(A1358,PLAN!B:AA,9,0),"")</f>
        <v>46234</v>
      </c>
      <c r="G1358" s="225" t="str">
        <f>IFERROR(VLOOKUP(A1358,PLAN!B:AA,10,0),"")</f>
        <v>0103565418</v>
      </c>
      <c r="H1358" s="225" t="str">
        <f>IFERROR(VLOOKUP(A1358,PLAN!B:AA,11,0),"")</f>
        <v>260720Y14A</v>
      </c>
      <c r="I1358" s="225">
        <f>IFERROR(VLOOKUP(A1358,PLAN!B:AA,12,0),"")</f>
        <v>3</v>
      </c>
      <c r="J1358" s="225" t="str">
        <f>IFERROR(VLOOKUP(A1358,PLAN!B:AA,15,0),"")</f>
        <v>TEST</v>
      </c>
      <c r="K1358" s="225">
        <f>IFERROR(VLOOKUP(A1358,PLAN!B:AA,23,0),"")</f>
        <v>0</v>
      </c>
      <c r="L1358" s="227">
        <f>IFERROR(VLOOKUP(A1358,PLAN!B:AA,24,0),"")</f>
        <v>0</v>
      </c>
      <c r="M1358" s="225" t="str">
        <f>IFERROR(VLOOKUP(A1358,PLAN!B:AA,3,0),"")</f>
        <v>AJ240114-01-C</v>
      </c>
      <c r="N1358" s="225">
        <f>IFERROR(VLOOKUP(A1358,PLAN!B:AA,2,0),"")</f>
        <v>12141975</v>
      </c>
      <c r="O1358" s="341" t="s">
        <v>4649</v>
      </c>
      <c r="P1358" s="337" t="s">
        <v>4650</v>
      </c>
      <c r="Q1358" s="337">
        <f t="shared" si="78"/>
        <v>3</v>
      </c>
      <c r="R1358" s="231" t="str">
        <f>IFERROR(VLOOKUP(P1358,[6]Sheet1!$F:$I,4,),"")</f>
        <v/>
      </c>
      <c r="S1358" s="232" t="str">
        <f>IFERROR(VLOOKUP(A1358,PLAN!B:AA,19,0),"")</f>
        <v>N/A</v>
      </c>
      <c r="T1358" s="225">
        <f>IFERROR(VLOOKUP(A1358,PLAN!B:AA,20,0),"")</f>
        <v>0</v>
      </c>
      <c r="U1358" s="233"/>
      <c r="V1358" s="165"/>
      <c r="W1358" s="234" t="str">
        <f>IFERROR(VLOOKUP(A1358,PLAN!B:AB,21,),"")</f>
        <v>F2</v>
      </c>
      <c r="X1358" s="164"/>
      <c r="Y1358" s="148" t="s">
        <v>1807</v>
      </c>
      <c r="Z1358" s="338" t="s">
        <v>4648</v>
      </c>
    </row>
    <row r="1359" spans="1:26" s="163" customFormat="1" ht="21.6" hidden="1" customHeight="1">
      <c r="A1359" s="177" t="str">
        <f t="shared" si="67"/>
        <v>QA-260025-09</v>
      </c>
      <c r="B1359" s="225">
        <f>IFERROR(VLOOKUP(A1359,PLAN!B:AA,5,0),"")</f>
        <v>11105842</v>
      </c>
      <c r="C1359" s="225" t="str">
        <f>IFERROR(VLOOKUP(A1359,PLAN!B:AA,6,0),"")</f>
        <v>AJ2401170-01-A</v>
      </c>
      <c r="D1359" s="225" t="str">
        <f>IFERROR(VLOOKUP(A1359,PLAN!B:AA,7,0),"")</f>
        <v>WAIN-CKI-300-RC MDR</v>
      </c>
      <c r="E1359" s="225" t="str">
        <f>IFERROR(VLOOKUP(A1359,PLAN!B:AA,4,0),"")</f>
        <v>2000127649</v>
      </c>
      <c r="F1359" s="226">
        <f>IFERROR(VLOOKUP(A1359,PLAN!B:AA,9,0),"")</f>
        <v>46234</v>
      </c>
      <c r="G1359" s="225" t="str">
        <f>IFERROR(VLOOKUP(A1359,PLAN!B:AA,10,0),"")</f>
        <v>0103565420</v>
      </c>
      <c r="H1359" s="225" t="str">
        <f>IFERROR(VLOOKUP(A1359,PLAN!B:AA,11,0),"")</f>
        <v>260720Y14D</v>
      </c>
      <c r="I1359" s="225">
        <f>IFERROR(VLOOKUP(A1359,PLAN!B:AA,12,0),"")</f>
        <v>9</v>
      </c>
      <c r="J1359" s="225" t="str">
        <f>IFERROR(VLOOKUP(A1359,PLAN!B:AA,15,0),"")</f>
        <v>TEST</v>
      </c>
      <c r="K1359" s="225">
        <f>IFERROR(VLOOKUP(A1359,PLAN!B:AA,23,0),"")</f>
        <v>0</v>
      </c>
      <c r="L1359" s="227">
        <f>IFERROR(VLOOKUP(A1359,PLAN!B:AA,24,0),"")</f>
        <v>0</v>
      </c>
      <c r="M1359" s="225" t="str">
        <f>IFERROR(VLOOKUP(A1359,PLAN!B:AA,3,0),"")</f>
        <v>AJ240114-01-C</v>
      </c>
      <c r="N1359" s="225">
        <f>IFERROR(VLOOKUP(A1359,PLAN!B:AA,2,0),"")</f>
        <v>12141975</v>
      </c>
      <c r="O1359" s="341" t="s">
        <v>4649</v>
      </c>
      <c r="P1359" s="337" t="s">
        <v>4650</v>
      </c>
      <c r="Q1359" s="337">
        <f t="shared" si="78"/>
        <v>9</v>
      </c>
      <c r="R1359" s="231" t="str">
        <f>IFERROR(VLOOKUP(P1359,[6]Sheet1!$F:$I,4,),"")</f>
        <v/>
      </c>
      <c r="S1359" s="232">
        <f>IFERROR(VLOOKUP(A1359,PLAN!B:AA,19,0),"")</f>
        <v>46241</v>
      </c>
      <c r="T1359" s="225">
        <f>IFERROR(VLOOKUP(A1359,PLAN!B:AA,20,0),"")</f>
        <v>0</v>
      </c>
      <c r="U1359" s="233"/>
      <c r="V1359" s="165"/>
      <c r="W1359" s="234" t="str">
        <f>IFERROR(VLOOKUP(A1359,PLAN!B:AB,21,),"")</f>
        <v>F2</v>
      </c>
      <c r="X1359" s="164"/>
      <c r="Y1359" s="148" t="s">
        <v>1808</v>
      </c>
      <c r="Z1359" s="338" t="s">
        <v>4648</v>
      </c>
    </row>
    <row r="1360" spans="1:26" s="163" customFormat="1" ht="21.6" hidden="1" customHeight="1">
      <c r="A1360" s="177" t="str">
        <f t="shared" ref="A1360:A2337" si="79">Y1360</f>
        <v>QA-260025-10</v>
      </c>
      <c r="B1360" s="225">
        <f>IFERROR(VLOOKUP(A1360,PLAN!B:AA,5,0),"")</f>
        <v>11105842</v>
      </c>
      <c r="C1360" s="225" t="str">
        <f>IFERROR(VLOOKUP(A1360,PLAN!B:AA,6,0),"")</f>
        <v>AJ2401170-01-A</v>
      </c>
      <c r="D1360" s="225" t="str">
        <f>IFERROR(VLOOKUP(A1360,PLAN!B:AA,7,0),"")</f>
        <v>WAIN-CKI-300-RC MDR</v>
      </c>
      <c r="E1360" s="225" t="str">
        <f>IFERROR(VLOOKUP(A1360,PLAN!B:AA,4,0),"")</f>
        <v>2000127650</v>
      </c>
      <c r="F1360" s="226">
        <f>IFERROR(VLOOKUP(A1360,PLAN!B:AA,9,0),"")</f>
        <v>46234</v>
      </c>
      <c r="G1360" s="225" t="str">
        <f>IFERROR(VLOOKUP(A1360,PLAN!B:AA,10,0),"")</f>
        <v>0103565422</v>
      </c>
      <c r="H1360" s="225" t="str">
        <f>IFERROR(VLOOKUP(A1360,PLAN!B:AA,11,0),"")</f>
        <v>260720Y15A</v>
      </c>
      <c r="I1360" s="225">
        <f>IFERROR(VLOOKUP(A1360,PLAN!B:AA,12,0),"")</f>
        <v>15</v>
      </c>
      <c r="J1360" s="225" t="str">
        <f>IFERROR(VLOOKUP(A1360,PLAN!B:AA,15,0),"")</f>
        <v>TEST</v>
      </c>
      <c r="K1360" s="225">
        <f>IFERROR(VLOOKUP(A1360,PLAN!B:AA,23,0),"")</f>
        <v>0</v>
      </c>
      <c r="L1360" s="227">
        <f>IFERROR(VLOOKUP(A1360,PLAN!B:AA,24,0),"")</f>
        <v>0</v>
      </c>
      <c r="M1360" s="225" t="str">
        <f>IFERROR(VLOOKUP(A1360,PLAN!B:AA,3,0),"")</f>
        <v>AJ240114-01-C</v>
      </c>
      <c r="N1360" s="225">
        <f>IFERROR(VLOOKUP(A1360,PLAN!B:AA,2,0),"")</f>
        <v>12141975</v>
      </c>
      <c r="O1360" s="341" t="s">
        <v>4649</v>
      </c>
      <c r="P1360" s="337" t="s">
        <v>4650</v>
      </c>
      <c r="Q1360" s="337">
        <f t="shared" si="78"/>
        <v>15</v>
      </c>
      <c r="R1360" s="231" t="str">
        <f>IFERROR(VLOOKUP(P1360,[6]Sheet1!$F:$I,4,),"")</f>
        <v/>
      </c>
      <c r="S1360" s="232">
        <f>IFERROR(VLOOKUP(A1360,PLAN!B:AA,19,0),"")</f>
        <v>46241</v>
      </c>
      <c r="T1360" s="225">
        <f>IFERROR(VLOOKUP(A1360,PLAN!B:AA,20,0),"")</f>
        <v>0</v>
      </c>
      <c r="U1360" s="233"/>
      <c r="V1360" s="165"/>
      <c r="W1360" s="234" t="str">
        <f>IFERROR(VLOOKUP(A1360,PLAN!B:AB,21,),"")</f>
        <v>F2</v>
      </c>
      <c r="X1360" s="164"/>
      <c r="Y1360" s="148" t="s">
        <v>1809</v>
      </c>
      <c r="Z1360" s="338" t="s">
        <v>4648</v>
      </c>
    </row>
    <row r="1361" spans="1:26" s="163" customFormat="1" ht="21.6" hidden="1" customHeight="1">
      <c r="A1361" s="177" t="str">
        <f t="shared" si="79"/>
        <v>QA-260025-11</v>
      </c>
      <c r="B1361" s="225">
        <f>IFERROR(VLOOKUP(A1361,PLAN!B:AA,5,0),"")</f>
        <v>11105843</v>
      </c>
      <c r="C1361" s="225" t="str">
        <f>IFERROR(VLOOKUP(A1361,PLAN!B:AA,6,0),"")</f>
        <v>AJ2401189-01-A</v>
      </c>
      <c r="D1361" s="225" t="str">
        <f>IFERROR(VLOOKUP(A1361,PLAN!B:AA,7,0),"")</f>
        <v>WAIN-CKI-200-BS CN</v>
      </c>
      <c r="E1361" s="225" t="str">
        <f>IFERROR(VLOOKUP(A1361,PLAN!B:AA,4,0),"")</f>
        <v>2000127651</v>
      </c>
      <c r="F1361" s="226">
        <f>IFERROR(VLOOKUP(A1361,PLAN!B:AA,9,0),"")</f>
        <v>46234</v>
      </c>
      <c r="G1361" s="225" t="str">
        <f>IFERROR(VLOOKUP(A1361,PLAN!B:AA,10,0),"")</f>
        <v>0103565424</v>
      </c>
      <c r="H1361" s="225" t="str">
        <f>IFERROR(VLOOKUP(A1361,PLAN!B:AA,11,0),"")</f>
        <v>260720Y16A</v>
      </c>
      <c r="I1361" s="225">
        <f>IFERROR(VLOOKUP(A1361,PLAN!B:AA,12,0),"")</f>
        <v>3</v>
      </c>
      <c r="J1361" s="225" t="str">
        <f>IFERROR(VLOOKUP(A1361,PLAN!B:AA,15,0),"")</f>
        <v>TEST</v>
      </c>
      <c r="K1361" s="225">
        <f>IFERROR(VLOOKUP(A1361,PLAN!B:AA,23,0),"")</f>
        <v>0</v>
      </c>
      <c r="L1361" s="227">
        <f>IFERROR(VLOOKUP(A1361,PLAN!B:AA,24,0),"")</f>
        <v>0</v>
      </c>
      <c r="M1361" s="225" t="str">
        <f>IFERROR(VLOOKUP(A1361,PLAN!B:AA,3,0),"")</f>
        <v>AJ2401162-01-C</v>
      </c>
      <c r="N1361" s="225">
        <f>IFERROR(VLOOKUP(A1361,PLAN!B:AA,2,0),"")</f>
        <v>12142360</v>
      </c>
      <c r="O1361" s="341" t="s">
        <v>1815</v>
      </c>
      <c r="P1361" s="337" t="s">
        <v>1816</v>
      </c>
      <c r="Q1361" s="337">
        <f t="shared" si="78"/>
        <v>3</v>
      </c>
      <c r="R1361" s="231" t="str">
        <f>IFERROR(VLOOKUP(P1361,[6]Sheet1!$F:$I,4,),"")</f>
        <v/>
      </c>
      <c r="S1361" s="232" t="str">
        <f>IFERROR(VLOOKUP(A1361,PLAN!B:AA,19,0),"")</f>
        <v>N/A</v>
      </c>
      <c r="T1361" s="225">
        <f>IFERROR(VLOOKUP(A1361,PLAN!B:AA,20,0),"")</f>
        <v>0</v>
      </c>
      <c r="U1361" s="233"/>
      <c r="V1361" s="165"/>
      <c r="W1361" s="234" t="str">
        <f>IFERROR(VLOOKUP(A1361,PLAN!B:AB,21,),"")</f>
        <v>F2</v>
      </c>
      <c r="X1361" s="164"/>
      <c r="Y1361" s="148" t="s">
        <v>1810</v>
      </c>
      <c r="Z1361" s="338" t="s">
        <v>4648</v>
      </c>
    </row>
    <row r="1362" spans="1:26" s="163" customFormat="1" ht="21.6" hidden="1" customHeight="1">
      <c r="A1362" s="177" t="str">
        <f t="shared" si="79"/>
        <v>QA-260025-12</v>
      </c>
      <c r="B1362" s="225">
        <f>IFERROR(VLOOKUP(A1362,PLAN!B:AA,5,0),"")</f>
        <v>11105843</v>
      </c>
      <c r="C1362" s="225" t="str">
        <f>IFERROR(VLOOKUP(A1362,PLAN!B:AA,6,0),"")</f>
        <v>AJ2401189-01-A</v>
      </c>
      <c r="D1362" s="225" t="str">
        <f>IFERROR(VLOOKUP(A1362,PLAN!B:AA,7,0),"")</f>
        <v>WAIN-CKI-200-BS CN</v>
      </c>
      <c r="E1362" s="225" t="str">
        <f>IFERROR(VLOOKUP(A1362,PLAN!B:AA,4,0),"")</f>
        <v>2000127652</v>
      </c>
      <c r="F1362" s="226">
        <f>IFERROR(VLOOKUP(A1362,PLAN!B:AA,9,0),"")</f>
        <v>46234</v>
      </c>
      <c r="G1362" s="225" t="str">
        <f>IFERROR(VLOOKUP(A1362,PLAN!B:AA,10,0),"")</f>
        <v>0103565426</v>
      </c>
      <c r="H1362" s="225" t="str">
        <f>IFERROR(VLOOKUP(A1362,PLAN!B:AA,11,0),"")</f>
        <v>260720Y16B</v>
      </c>
      <c r="I1362" s="225">
        <f>IFERROR(VLOOKUP(A1362,PLAN!B:AA,12,0),"")</f>
        <v>6</v>
      </c>
      <c r="J1362" s="225" t="str">
        <f>IFERROR(VLOOKUP(A1362,PLAN!B:AA,15,0),"")</f>
        <v>TEST</v>
      </c>
      <c r="K1362" s="225">
        <f>IFERROR(VLOOKUP(A1362,PLAN!B:AA,23,0),"")</f>
        <v>0</v>
      </c>
      <c r="L1362" s="227">
        <f>IFERROR(VLOOKUP(A1362,PLAN!B:AA,24,0),"")</f>
        <v>0</v>
      </c>
      <c r="M1362" s="225" t="str">
        <f>IFERROR(VLOOKUP(A1362,PLAN!B:AA,3,0),"")</f>
        <v>AJ2401162-01-C</v>
      </c>
      <c r="N1362" s="225">
        <f>IFERROR(VLOOKUP(A1362,PLAN!B:AA,2,0),"")</f>
        <v>12142360</v>
      </c>
      <c r="O1362" s="341" t="s">
        <v>1815</v>
      </c>
      <c r="P1362" s="337" t="s">
        <v>1816</v>
      </c>
      <c r="Q1362" s="337">
        <f t="shared" si="78"/>
        <v>6</v>
      </c>
      <c r="R1362" s="231" t="str">
        <f>IFERROR(VLOOKUP(P1362,[6]Sheet1!$F:$I,4,),"")</f>
        <v/>
      </c>
      <c r="S1362" s="232">
        <f>IFERROR(VLOOKUP(A1362,PLAN!B:AA,19,0),"")</f>
        <v>46241</v>
      </c>
      <c r="T1362" s="225">
        <f>IFERROR(VLOOKUP(A1362,PLAN!B:AA,20,0),"")</f>
        <v>0</v>
      </c>
      <c r="U1362" s="233"/>
      <c r="V1362" s="165"/>
      <c r="W1362" s="234" t="str">
        <f>IFERROR(VLOOKUP(A1362,PLAN!B:AB,21,),"")</f>
        <v>F2</v>
      </c>
      <c r="X1362" s="164"/>
      <c r="Y1362" s="148" t="s">
        <v>1811</v>
      </c>
      <c r="Z1362" s="338" t="s">
        <v>4648</v>
      </c>
    </row>
    <row r="1363" spans="1:26" s="163" customFormat="1" ht="21.6" hidden="1" customHeight="1">
      <c r="A1363" s="177" t="str">
        <f t="shared" si="79"/>
        <v>QA-260025-13</v>
      </c>
      <c r="B1363" s="225">
        <f>IFERROR(VLOOKUP(A1363,PLAN!B:AA,5,0),"")</f>
        <v>11105843</v>
      </c>
      <c r="C1363" s="225" t="str">
        <f>IFERROR(VLOOKUP(A1363,PLAN!B:AA,6,0),"")</f>
        <v>AJ2401189-01-A</v>
      </c>
      <c r="D1363" s="225" t="str">
        <f>IFERROR(VLOOKUP(A1363,PLAN!B:AA,7,0),"")</f>
        <v>WAIN-CKI-200-BS CN</v>
      </c>
      <c r="E1363" s="225" t="str">
        <f>IFERROR(VLOOKUP(A1363,PLAN!B:AA,4,0),"")</f>
        <v>2000127653</v>
      </c>
      <c r="F1363" s="226">
        <f>IFERROR(VLOOKUP(A1363,PLAN!B:AA,9,0),"")</f>
        <v>46234</v>
      </c>
      <c r="G1363" s="225" t="str">
        <f>IFERROR(VLOOKUP(A1363,PLAN!B:AA,10,0),"")</f>
        <v>0103565428</v>
      </c>
      <c r="H1363" s="225" t="str">
        <f>IFERROR(VLOOKUP(A1363,PLAN!B:AA,11,0),"")</f>
        <v>260720Y16D</v>
      </c>
      <c r="I1363" s="225">
        <f>IFERROR(VLOOKUP(A1363,PLAN!B:AA,12,0),"")</f>
        <v>9</v>
      </c>
      <c r="J1363" s="225" t="str">
        <f>IFERROR(VLOOKUP(A1363,PLAN!B:AA,15,0),"")</f>
        <v>TEST</v>
      </c>
      <c r="K1363" s="225">
        <f>IFERROR(VLOOKUP(A1363,PLAN!B:AA,23,0),"")</f>
        <v>0</v>
      </c>
      <c r="L1363" s="227">
        <f>IFERROR(VLOOKUP(A1363,PLAN!B:AA,24,0),"")</f>
        <v>0</v>
      </c>
      <c r="M1363" s="225" t="str">
        <f>IFERROR(VLOOKUP(A1363,PLAN!B:AA,3,0),"")</f>
        <v>AJ2401162-01-C</v>
      </c>
      <c r="N1363" s="225">
        <f>IFERROR(VLOOKUP(A1363,PLAN!B:AA,2,0),"")</f>
        <v>12142360</v>
      </c>
      <c r="O1363" s="341" t="s">
        <v>1815</v>
      </c>
      <c r="P1363" s="337" t="s">
        <v>1816</v>
      </c>
      <c r="Q1363" s="337">
        <f t="shared" si="78"/>
        <v>9</v>
      </c>
      <c r="R1363" s="231" t="str">
        <f>IFERROR(VLOOKUP(P1363,[6]Sheet1!$F:$I,4,),"")</f>
        <v/>
      </c>
      <c r="S1363" s="232">
        <f>IFERROR(VLOOKUP(A1363,PLAN!B:AA,19,0),"")</f>
        <v>46241</v>
      </c>
      <c r="T1363" s="225">
        <f>IFERROR(VLOOKUP(A1363,PLAN!B:AA,20,0),"")</f>
        <v>0</v>
      </c>
      <c r="U1363" s="233"/>
      <c r="V1363" s="165"/>
      <c r="W1363" s="234" t="str">
        <f>IFERROR(VLOOKUP(A1363,PLAN!B:AB,21,),"")</f>
        <v>F2</v>
      </c>
      <c r="X1363" s="164"/>
      <c r="Y1363" s="148" t="s">
        <v>1812</v>
      </c>
      <c r="Z1363" s="338" t="s">
        <v>4648</v>
      </c>
    </row>
    <row r="1364" spans="1:26" s="163" customFormat="1" ht="21.6" hidden="1" customHeight="1">
      <c r="A1364" s="177" t="str">
        <f t="shared" ref="A1364:A1368" si="80">Y1364</f>
        <v>Aug15-13</v>
      </c>
      <c r="B1364" s="225">
        <f>IFERROR(VLOOKUP(A1364,PLAN!B:AA,5,0),"")</f>
        <v>11126857</v>
      </c>
      <c r="C1364" s="225" t="str">
        <f>IFERROR(VLOOKUP(A1364,PLAN!B:AA,6,0),"")</f>
        <v>2231010-B-AK</v>
      </c>
      <c r="D1364" s="225" t="str">
        <f>IFERROR(VLOOKUP(A1364,PLAN!B:AA,7,0),"")</f>
        <v>PAGH18M371 NOCE</v>
      </c>
      <c r="E1364" s="225" t="str">
        <f>IFERROR(VLOOKUP(A1364,PLAN!B:AA,4,0),"")</f>
        <v>1001930872</v>
      </c>
      <c r="F1364" s="226">
        <f>IFERROR(VLOOKUP(A1364,PLAN!B:AA,9,0),"")</f>
        <v>46249</v>
      </c>
      <c r="G1364" s="225" t="str">
        <f>IFERROR(VLOOKUP(A1364,PLAN!B:AA,10,0),"")</f>
        <v>0103582069</v>
      </c>
      <c r="H1364" s="225" t="str">
        <f>IFERROR(VLOOKUP(A1364,PLAN!B:AA,11,0),"")</f>
        <v>260729A13A</v>
      </c>
      <c r="I1364" s="225">
        <f>IFERROR(VLOOKUP(A1364,PLAN!B:AA,12,0),"")</f>
        <v>135</v>
      </c>
      <c r="J1364" s="225" t="str">
        <f>IFERROR(VLOOKUP(A1364,PLAN!B:AA,15,0),"")</f>
        <v>Oversea</v>
      </c>
      <c r="K1364" s="225">
        <f>IFERROR(VLOOKUP(A1364,PLAN!B:AA,23,0),"")</f>
        <v>0</v>
      </c>
      <c r="L1364" s="227">
        <f>IFERROR(VLOOKUP(A1364,PLAN!B:AA,24,0),"")</f>
        <v>0</v>
      </c>
      <c r="M1364" s="225" t="str">
        <f>IFERROR(VLOOKUP(A1364,PLAN!B:AA,3,0),"")</f>
        <v>1832282-A-CK</v>
      </c>
      <c r="N1364" s="225">
        <f>IFERROR(VLOOKUP(A1364,PLAN!B:AA,2,0),"")</f>
        <v>12111487</v>
      </c>
      <c r="O1364" s="290" t="s">
        <v>426</v>
      </c>
      <c r="P1364" s="284" t="s">
        <v>427</v>
      </c>
      <c r="Q1364" s="154">
        <v>7</v>
      </c>
      <c r="R1364" s="231" t="str">
        <f>IFERROR(VLOOKUP(P1364,[6]Sheet1!$F:$I,4,),"")</f>
        <v/>
      </c>
      <c r="S1364" s="232">
        <f>IFERROR(VLOOKUP(A1364,PLAN!B:AA,19,0),"")</f>
        <v>46241</v>
      </c>
      <c r="T1364" s="225" t="str">
        <f>IFERROR(VLOOKUP(A1364,PLAN!B:AA,20,0),"")</f>
        <v>M11</v>
      </c>
      <c r="U1364" s="233"/>
      <c r="V1364" s="165"/>
      <c r="W1364" s="234" t="s">
        <v>45</v>
      </c>
      <c r="X1364" s="164"/>
      <c r="Y1364" s="148" t="s">
        <v>3507</v>
      </c>
      <c r="Z1364" s="338" t="s">
        <v>6179</v>
      </c>
    </row>
    <row r="1365" spans="1:26" s="163" customFormat="1" ht="21.6" hidden="1" customHeight="1">
      <c r="A1365" s="177">
        <f t="shared" si="80"/>
        <v>0</v>
      </c>
      <c r="B1365" s="225" t="str">
        <f>IFERROR(VLOOKUP(A1365,PLAN!B:AA,5,0),"")</f>
        <v/>
      </c>
      <c r="C1365" s="225" t="str">
        <f>IFERROR(VLOOKUP(A1365,PLAN!B:AA,6,0),"")</f>
        <v/>
      </c>
      <c r="D1365" s="225" t="str">
        <f>IFERROR(VLOOKUP(A1365,PLAN!B:AA,7,0),"")</f>
        <v/>
      </c>
      <c r="E1365" s="225" t="str">
        <f>IFERROR(VLOOKUP(A1365,PLAN!B:AA,4,0),"")</f>
        <v/>
      </c>
      <c r="F1365" s="226" t="str">
        <f>IFERROR(VLOOKUP(A1365,PLAN!B:AA,9,0),"")</f>
        <v/>
      </c>
      <c r="G1365" s="225" t="str">
        <f>IFERROR(VLOOKUP(A1365,PLAN!B:AA,10,0),"")</f>
        <v/>
      </c>
      <c r="H1365" s="225" t="str">
        <f>IFERROR(VLOOKUP(A1365,PLAN!B:AA,11,0),"")</f>
        <v/>
      </c>
      <c r="I1365" s="225" t="str">
        <f>IFERROR(VLOOKUP(A1365,PLAN!B:AA,12,0),"")</f>
        <v/>
      </c>
      <c r="J1365" s="225" t="str">
        <f>IFERROR(VLOOKUP(A1365,PLAN!B:AA,15,0),"")</f>
        <v/>
      </c>
      <c r="K1365" s="225" t="str">
        <f>IFERROR(VLOOKUP(A1365,PLAN!B:AA,23,0),"")</f>
        <v/>
      </c>
      <c r="L1365" s="227" t="str">
        <f>IFERROR(VLOOKUP(A1365,PLAN!B:AA,24,0),"")</f>
        <v/>
      </c>
      <c r="M1365" s="225" t="str">
        <f>IFERROR(VLOOKUP(A1365,PLAN!B:AA,3,0),"")</f>
        <v/>
      </c>
      <c r="N1365" s="225" t="str">
        <f>IFERROR(VLOOKUP(A1365,PLAN!B:AA,2,0),"")</f>
        <v/>
      </c>
      <c r="O1365" s="290" t="s">
        <v>5301</v>
      </c>
      <c r="P1365" s="289" t="s">
        <v>5302</v>
      </c>
      <c r="Q1365" s="154">
        <v>108</v>
      </c>
      <c r="R1365" s="231" t="str">
        <f>IFERROR(VLOOKUP(P1365,[6]Sheet1!$F:$I,4,),"")</f>
        <v/>
      </c>
      <c r="S1365" s="232" t="str">
        <f>IFERROR(VLOOKUP(A1365,PLAN!B:AA,19,0),"")</f>
        <v/>
      </c>
      <c r="T1365" s="225" t="str">
        <f>IFERROR(VLOOKUP(A1365,PLAN!B:AA,20,0),"")</f>
        <v/>
      </c>
      <c r="U1365" s="233"/>
      <c r="V1365" s="165"/>
      <c r="W1365" s="234" t="s">
        <v>45</v>
      </c>
      <c r="X1365" s="164"/>
      <c r="Y1365" s="148"/>
      <c r="Z1365" s="338" t="s">
        <v>6179</v>
      </c>
    </row>
    <row r="1366" spans="1:26" s="163" customFormat="1" ht="21.6" hidden="1" customHeight="1">
      <c r="A1366" s="177">
        <f t="shared" si="80"/>
        <v>0</v>
      </c>
      <c r="B1366" s="225" t="str">
        <f>IFERROR(VLOOKUP(A1366,PLAN!B:AA,5,0),"")</f>
        <v/>
      </c>
      <c r="C1366" s="225" t="str">
        <f>IFERROR(VLOOKUP(A1366,PLAN!B:AA,6,0),"")</f>
        <v/>
      </c>
      <c r="D1366" s="225" t="str">
        <f>IFERROR(VLOOKUP(A1366,PLAN!B:AA,7,0),"")</f>
        <v/>
      </c>
      <c r="E1366" s="225" t="str">
        <f>IFERROR(VLOOKUP(A1366,PLAN!B:AA,4,0),"")</f>
        <v/>
      </c>
      <c r="F1366" s="226" t="str">
        <f>IFERROR(VLOOKUP(A1366,PLAN!B:AA,9,0),"")</f>
        <v/>
      </c>
      <c r="G1366" s="225" t="str">
        <f>IFERROR(VLOOKUP(A1366,PLAN!B:AA,10,0),"")</f>
        <v/>
      </c>
      <c r="H1366" s="225" t="str">
        <f>IFERROR(VLOOKUP(A1366,PLAN!B:AA,11,0),"")</f>
        <v/>
      </c>
      <c r="I1366" s="225" t="str">
        <f>IFERROR(VLOOKUP(A1366,PLAN!B:AA,12,0),"")</f>
        <v/>
      </c>
      <c r="J1366" s="225" t="str">
        <f>IFERROR(VLOOKUP(A1366,PLAN!B:AA,15,0),"")</f>
        <v/>
      </c>
      <c r="K1366" s="225" t="str">
        <f>IFERROR(VLOOKUP(A1366,PLAN!B:AA,23,0),"")</f>
        <v/>
      </c>
      <c r="L1366" s="227" t="str">
        <f>IFERROR(VLOOKUP(A1366,PLAN!B:AA,24,0),"")</f>
        <v/>
      </c>
      <c r="M1366" s="225" t="str">
        <f>IFERROR(VLOOKUP(A1366,PLAN!B:AA,3,0),"")</f>
        <v/>
      </c>
      <c r="N1366" s="225" t="str">
        <f>IFERROR(VLOOKUP(A1366,PLAN!B:AA,2,0),"")</f>
        <v/>
      </c>
      <c r="O1366" s="290" t="s">
        <v>6180</v>
      </c>
      <c r="P1366" s="258" t="s">
        <v>6181</v>
      </c>
      <c r="Q1366" s="312">
        <f>I1364-Q1364-Q1365</f>
        <v>20</v>
      </c>
      <c r="R1366" s="231" t="str">
        <f>IFERROR(VLOOKUP(P1366,[6]Sheet1!$F:$I,4,),"")</f>
        <v>N3-01</v>
      </c>
      <c r="S1366" s="232" t="str">
        <f>IFERROR(VLOOKUP(A1366,PLAN!B:AA,19,0),"")</f>
        <v/>
      </c>
      <c r="T1366" s="225" t="str">
        <f>IFERROR(VLOOKUP(A1366,PLAN!B:AA,20,0),"")</f>
        <v/>
      </c>
      <c r="U1366" s="233"/>
      <c r="V1366" s="165"/>
      <c r="W1366" s="234" t="s">
        <v>45</v>
      </c>
      <c r="X1366" s="164"/>
      <c r="Y1366" s="148"/>
      <c r="Z1366" s="338" t="s">
        <v>6179</v>
      </c>
    </row>
    <row r="1367" spans="1:26" s="163" customFormat="1" ht="21.6" hidden="1" customHeight="1">
      <c r="A1367" s="177" t="str">
        <f t="shared" si="80"/>
        <v>Aug15-39</v>
      </c>
      <c r="B1367" s="225">
        <f>IFERROR(VLOOKUP(A1367,PLAN!B:AA,5,0),"")</f>
        <v>11126857</v>
      </c>
      <c r="C1367" s="225" t="str">
        <f>IFERROR(VLOOKUP(A1367,PLAN!B:AA,6,0),"")</f>
        <v>2231010-B-AK</v>
      </c>
      <c r="D1367" s="225" t="str">
        <f>IFERROR(VLOOKUP(A1367,PLAN!B:AA,7,0),"")</f>
        <v>PAGH18M371 NOCE</v>
      </c>
      <c r="E1367" s="225" t="str">
        <f>IFERROR(VLOOKUP(A1367,PLAN!B:AA,4,0),"")</f>
        <v>1001930932</v>
      </c>
      <c r="F1367" s="226">
        <f>IFERROR(VLOOKUP(A1367,PLAN!B:AA,9,0),"")</f>
        <v>46249</v>
      </c>
      <c r="G1367" s="225" t="str">
        <f>IFERROR(VLOOKUP(A1367,PLAN!B:AA,10,0),"")</f>
        <v>0103582388</v>
      </c>
      <c r="H1367" s="225" t="str">
        <f>IFERROR(VLOOKUP(A1367,PLAN!B:AA,11,0),"")</f>
        <v>260729A39A</v>
      </c>
      <c r="I1367" s="225">
        <f>IFERROR(VLOOKUP(A1367,PLAN!B:AA,12,0),"")</f>
        <v>70</v>
      </c>
      <c r="J1367" s="225" t="str">
        <f>IFERROR(VLOOKUP(A1367,PLAN!B:AA,15,0),"")</f>
        <v>Oversea</v>
      </c>
      <c r="K1367" s="225">
        <f>IFERROR(VLOOKUP(A1367,PLAN!B:AA,23,0),"")</f>
        <v>0</v>
      </c>
      <c r="L1367" s="227">
        <f>IFERROR(VLOOKUP(A1367,PLAN!B:AA,24,0),"")</f>
        <v>0</v>
      </c>
      <c r="M1367" s="225" t="str">
        <f>IFERROR(VLOOKUP(A1367,PLAN!B:AA,3,0),"")</f>
        <v>1832282-A-CK</v>
      </c>
      <c r="N1367" s="225">
        <f>IFERROR(VLOOKUP(A1367,PLAN!B:AA,2,0),"")</f>
        <v>12111487</v>
      </c>
      <c r="O1367" s="290" t="s">
        <v>6180</v>
      </c>
      <c r="P1367" s="258" t="s">
        <v>6181</v>
      </c>
      <c r="Q1367" s="337">
        <f t="shared" ref="Q1367" si="81">I1367</f>
        <v>70</v>
      </c>
      <c r="R1367" s="231" t="str">
        <f>IFERROR(VLOOKUP(P1367,[6]Sheet1!$F:$I,4,),"")</f>
        <v>N3-01</v>
      </c>
      <c r="S1367" s="232">
        <f>IFERROR(VLOOKUP(A1367,PLAN!B:AA,19,0),"")</f>
        <v>46241</v>
      </c>
      <c r="T1367" s="225" t="str">
        <f>IFERROR(VLOOKUP(A1367,PLAN!B:AA,20,0),"")</f>
        <v>M11</v>
      </c>
      <c r="U1367" s="233"/>
      <c r="V1367" s="165"/>
      <c r="W1367" s="234" t="str">
        <f>IFERROR(VLOOKUP(A1367,PLAN!B:AB,21,),"")</f>
        <v>F2</v>
      </c>
      <c r="X1367" s="164"/>
      <c r="Y1367" s="148" t="s">
        <v>3632</v>
      </c>
      <c r="Z1367" s="338" t="s">
        <v>6179</v>
      </c>
    </row>
    <row r="1368" spans="1:26" s="163" customFormat="1" ht="21.6" hidden="1" customHeight="1">
      <c r="A1368" s="177" t="str">
        <f t="shared" si="80"/>
        <v>Aug17-09</v>
      </c>
      <c r="B1368" s="225">
        <f>IFERROR(VLOOKUP(A1368,PLAN!B:AA,5,0),"")</f>
        <v>11113866</v>
      </c>
      <c r="C1368" s="225" t="str">
        <f>IFERROR(VLOOKUP(A1368,PLAN!B:AA,6,0),"")</f>
        <v>1831227-B-AK</v>
      </c>
      <c r="D1368" s="225" t="str">
        <f>IFERROR(VLOOKUP(A1368,PLAN!B:AA,7,0),"")</f>
        <v>AGH146010R JP</v>
      </c>
      <c r="E1368" s="225" t="str">
        <f>IFERROR(VLOOKUP(A1368,PLAN!B:AA,4,0),"")</f>
        <v>1001931985</v>
      </c>
      <c r="F1368" s="226">
        <f>IFERROR(VLOOKUP(A1368,PLAN!B:AA,9,0),"")</f>
        <v>46248</v>
      </c>
      <c r="G1368" s="225" t="str">
        <f>IFERROR(VLOOKUP(A1368,PLAN!B:AA,10,0),"")</f>
        <v>0103584114</v>
      </c>
      <c r="H1368" s="225" t="str">
        <f>IFERROR(VLOOKUP(A1368,PLAN!B:AA,11,0),"")</f>
        <v>260729A52A</v>
      </c>
      <c r="I1368" s="225">
        <f>IFERROR(VLOOKUP(A1368,PLAN!B:AA,12,0),"")</f>
        <v>10</v>
      </c>
      <c r="J1368" s="225" t="str">
        <f>IFERROR(VLOOKUP(A1368,PLAN!B:AA,15,0),"")</f>
        <v>Japan</v>
      </c>
      <c r="K1368" s="225">
        <f>IFERROR(VLOOKUP(A1368,PLAN!B:AA,23,0),"")</f>
        <v>0</v>
      </c>
      <c r="L1368" s="227">
        <f>IFERROR(VLOOKUP(A1368,PLAN!B:AA,24,0),"")</f>
        <v>0</v>
      </c>
      <c r="M1368" s="225" t="str">
        <f>IFERROR(VLOOKUP(A1368,PLAN!B:AA,3,0),"")</f>
        <v>1832269-A-CK</v>
      </c>
      <c r="N1368" s="225">
        <f>IFERROR(VLOOKUP(A1368,PLAN!B:AA,2,0),"")</f>
        <v>12111394</v>
      </c>
      <c r="O1368" s="290" t="s">
        <v>857</v>
      </c>
      <c r="P1368" s="259" t="s">
        <v>858</v>
      </c>
      <c r="Q1368" s="154">
        <v>3</v>
      </c>
      <c r="R1368" s="231" t="str">
        <f>IFERROR(VLOOKUP(P1368,[6]Sheet1!$F:$I,4,),"")</f>
        <v/>
      </c>
      <c r="S1368" s="232">
        <f>IFERROR(VLOOKUP(A1368,PLAN!B:AA,19,0),"")</f>
        <v>46241</v>
      </c>
      <c r="T1368" s="225" t="str">
        <f>IFERROR(VLOOKUP(A1368,PLAN!B:AA,20,0),"")</f>
        <v>M8</v>
      </c>
      <c r="U1368" s="233"/>
      <c r="V1368" s="165"/>
      <c r="W1368" s="234" t="str">
        <f>IFERROR(VLOOKUP(A1368,PLAN!B:AB,21,),"")</f>
        <v>CAG</v>
      </c>
      <c r="X1368" s="164"/>
      <c r="Y1368" s="148" t="s">
        <v>3804</v>
      </c>
      <c r="Z1368" s="338" t="s">
        <v>5303</v>
      </c>
    </row>
    <row r="1369" spans="1:26" s="163" customFormat="1" ht="21.6" hidden="1" customHeight="1">
      <c r="A1369" s="177">
        <f t="shared" si="79"/>
        <v>0</v>
      </c>
      <c r="B1369" s="225" t="str">
        <f>IFERROR(VLOOKUP(A1369,PLAN!B:AA,5,0),"")</f>
        <v/>
      </c>
      <c r="C1369" s="225" t="str">
        <f>IFERROR(VLOOKUP(A1369,PLAN!B:AA,6,0),"")</f>
        <v/>
      </c>
      <c r="D1369" s="225" t="str">
        <f>IFERROR(VLOOKUP(A1369,PLAN!B:AA,7,0),"")</f>
        <v/>
      </c>
      <c r="E1369" s="225" t="str">
        <f>IFERROR(VLOOKUP(A1369,PLAN!B:AA,4,0),"")</f>
        <v/>
      </c>
      <c r="F1369" s="226" t="str">
        <f>IFERROR(VLOOKUP(A1369,PLAN!B:AA,9,0),"")</f>
        <v/>
      </c>
      <c r="G1369" s="225" t="str">
        <f>IFERROR(VLOOKUP(A1369,PLAN!B:AA,10,0),"")</f>
        <v/>
      </c>
      <c r="H1369" s="225" t="str">
        <f>IFERROR(VLOOKUP(A1369,PLAN!B:AA,11,0),"")</f>
        <v/>
      </c>
      <c r="I1369" s="225" t="str">
        <f>IFERROR(VLOOKUP(A1369,PLAN!B:AA,12,0),"")</f>
        <v/>
      </c>
      <c r="J1369" s="225" t="str">
        <f>IFERROR(VLOOKUP(A1369,PLAN!B:AA,15,0),"")</f>
        <v/>
      </c>
      <c r="K1369" s="225" t="str">
        <f>IFERROR(VLOOKUP(A1369,PLAN!B:AA,23,0),"")</f>
        <v/>
      </c>
      <c r="L1369" s="227" t="str">
        <f>IFERROR(VLOOKUP(A1369,PLAN!B:AA,24,0),"")</f>
        <v/>
      </c>
      <c r="M1369" s="225" t="str">
        <f>IFERROR(VLOOKUP(A1369,PLAN!B:AA,3,0),"")</f>
        <v/>
      </c>
      <c r="N1369" s="225" t="str">
        <f>IFERROR(VLOOKUP(A1369,PLAN!B:AA,2,0),"")</f>
        <v/>
      </c>
      <c r="O1369" s="290" t="s">
        <v>3825</v>
      </c>
      <c r="P1369" s="289" t="s">
        <v>3826</v>
      </c>
      <c r="Q1369" s="154">
        <f>I1368-Q1368</f>
        <v>7</v>
      </c>
      <c r="R1369" s="231" t="str">
        <f>IFERROR(VLOOKUP(P1369,[6]Sheet1!$F:$I,4,),"")</f>
        <v>N1-23</v>
      </c>
      <c r="S1369" s="232" t="str">
        <f>IFERROR(VLOOKUP(A1369,PLAN!B:AA,19,0),"")</f>
        <v/>
      </c>
      <c r="T1369" s="225" t="str">
        <f>IFERROR(VLOOKUP(A1369,PLAN!B:AA,20,0),"")</f>
        <v/>
      </c>
      <c r="U1369" s="233"/>
      <c r="V1369" s="165"/>
      <c r="W1369" s="234" t="s">
        <v>252</v>
      </c>
      <c r="X1369" s="164"/>
      <c r="Y1369" s="148"/>
      <c r="Z1369" s="338" t="s">
        <v>5303</v>
      </c>
    </row>
    <row r="1370" spans="1:26" s="163" customFormat="1" ht="21.6" hidden="1" customHeight="1">
      <c r="A1370" s="177" t="str">
        <f t="shared" si="79"/>
        <v>Aug24-18</v>
      </c>
      <c r="B1370" s="225">
        <f>IFERROR(VLOOKUP(A1370,PLAN!B:AA,5,0),"")</f>
        <v>11134235</v>
      </c>
      <c r="C1370" s="225" t="str">
        <f>IFERROR(VLOOKUP(A1370,PLAN!B:AA,6,0),"")</f>
        <v>1036068-S-AK</v>
      </c>
      <c r="D1370" s="225" t="str">
        <f>IFERROR(VLOOKUP(A1370,PLAN!B:AA,7,0),"")</f>
        <v>AHW14R001S CN</v>
      </c>
      <c r="E1370" s="225" t="str">
        <f>IFERROR(VLOOKUP(A1370,PLAN!B:AA,4,0),"")</f>
        <v>1001938645</v>
      </c>
      <c r="F1370" s="226">
        <f>IFERROR(VLOOKUP(A1370,PLAN!B:AA,9,0),"")</f>
        <v>46258</v>
      </c>
      <c r="G1370" s="225" t="str">
        <f>IFERROR(VLOOKUP(A1370,PLAN!B:AA,10,0),"")</f>
        <v>0103596018</v>
      </c>
      <c r="H1370" s="225" t="str">
        <f>IFERROR(VLOOKUP(A1370,PLAN!B:AA,11,0),"")</f>
        <v>260805A01A</v>
      </c>
      <c r="I1370" s="225">
        <f>IFERROR(VLOOKUP(A1370,PLAN!B:AA,12,0),"")</f>
        <v>3586</v>
      </c>
      <c r="J1370" s="225" t="str">
        <f>IFERROR(VLOOKUP(A1370,PLAN!B:AA,15,0),"")</f>
        <v>China</v>
      </c>
      <c r="K1370" s="225">
        <f>IFERROR(VLOOKUP(A1370,PLAN!B:AA,23,0),"")</f>
        <v>0</v>
      </c>
      <c r="L1370" s="227">
        <f>IFERROR(VLOOKUP(A1370,PLAN!B:AA,24,0),"")</f>
        <v>0</v>
      </c>
      <c r="M1370" s="225" t="str">
        <f>IFERROR(VLOOKUP(A1370,PLAN!B:AA,3,0),"")</f>
        <v>2332192-0-C-CN</v>
      </c>
      <c r="N1370" s="225">
        <f>IFERROR(VLOOKUP(A1370,PLAN!B:AA,2,0),"")</f>
        <v>12120774</v>
      </c>
      <c r="O1370" s="290" t="s">
        <v>5304</v>
      </c>
      <c r="P1370" s="258" t="s">
        <v>5305</v>
      </c>
      <c r="Q1370" s="154">
        <v>1260</v>
      </c>
      <c r="R1370" s="231" t="str">
        <f>IFERROR(VLOOKUP(P1370,[6]Sheet1!$F:$I,4,),"")</f>
        <v>N1-23</v>
      </c>
      <c r="S1370" s="232">
        <f>IFERROR(VLOOKUP(A1370,PLAN!B:AA,19,0),"")</f>
        <v>46248</v>
      </c>
      <c r="T1370" s="225" t="str">
        <f>IFERROR(VLOOKUP(A1370,PLAN!B:AA,20,0),"")</f>
        <v>M1</v>
      </c>
      <c r="U1370" s="233"/>
      <c r="V1370" s="165"/>
      <c r="W1370" s="234" t="str">
        <f>IFERROR(VLOOKUP(A1370,PLAN!B:AB,21,),"")</f>
        <v>F3</v>
      </c>
      <c r="X1370" s="164"/>
      <c r="Y1370" s="148" t="s">
        <v>5043</v>
      </c>
      <c r="Z1370" s="338">
        <f>VLOOKUP(Y1370,PLAN!B:AI,19,0)</f>
        <v>46248</v>
      </c>
    </row>
    <row r="1371" spans="1:26" s="163" customFormat="1" ht="21.6" hidden="1" customHeight="1">
      <c r="A1371" s="177">
        <f t="shared" si="79"/>
        <v>0</v>
      </c>
      <c r="B1371" s="225" t="str">
        <f>IFERROR(VLOOKUP(A1371,PLAN!B:AA,5,0),"")</f>
        <v/>
      </c>
      <c r="C1371" s="225" t="str">
        <f>IFERROR(VLOOKUP(A1371,PLAN!B:AA,6,0),"")</f>
        <v/>
      </c>
      <c r="D1371" s="225" t="str">
        <f>IFERROR(VLOOKUP(A1371,PLAN!B:AA,7,0),"")</f>
        <v/>
      </c>
      <c r="E1371" s="225" t="str">
        <f>IFERROR(VLOOKUP(A1371,PLAN!B:AA,4,0),"")</f>
        <v/>
      </c>
      <c r="F1371" s="226" t="str">
        <f>IFERROR(VLOOKUP(A1371,PLAN!B:AA,9,0),"")</f>
        <v/>
      </c>
      <c r="G1371" s="225" t="str">
        <f>IFERROR(VLOOKUP(A1371,PLAN!B:AA,10,0),"")</f>
        <v/>
      </c>
      <c r="H1371" s="225" t="str">
        <f>IFERROR(VLOOKUP(A1371,PLAN!B:AA,11,0),"")</f>
        <v/>
      </c>
      <c r="I1371" s="225" t="str">
        <f>IFERROR(VLOOKUP(A1371,PLAN!B:AA,12,0),"")</f>
        <v/>
      </c>
      <c r="J1371" s="225" t="str">
        <f>IFERROR(VLOOKUP(A1371,PLAN!B:AA,15,0),"")</f>
        <v/>
      </c>
      <c r="K1371" s="225" t="str">
        <f>IFERROR(VLOOKUP(A1371,PLAN!B:AA,23,0),"")</f>
        <v/>
      </c>
      <c r="L1371" s="227" t="str">
        <f>IFERROR(VLOOKUP(A1371,PLAN!B:AA,24,0),"")</f>
        <v/>
      </c>
      <c r="M1371" s="225" t="str">
        <f>IFERROR(VLOOKUP(A1371,PLAN!B:AA,3,0),"")</f>
        <v/>
      </c>
      <c r="N1371" s="225" t="str">
        <f>IFERROR(VLOOKUP(A1371,PLAN!B:AA,2,0),"")</f>
        <v/>
      </c>
      <c r="O1371" s="290" t="s">
        <v>5306</v>
      </c>
      <c r="P1371" s="258" t="s">
        <v>5307</v>
      </c>
      <c r="Q1371" s="154">
        <v>1260</v>
      </c>
      <c r="R1371" s="231" t="str">
        <f>IFERROR(VLOOKUP(P1371,[6]Sheet1!$F:$I,4,),"")</f>
        <v>N1-23</v>
      </c>
      <c r="S1371" s="232" t="str">
        <f>IFERROR(VLOOKUP(A1371,PLAN!B:AA,19,0),"")</f>
        <v/>
      </c>
      <c r="T1371" s="225" t="str">
        <f>IFERROR(VLOOKUP(A1371,PLAN!B:AA,20,0),"")</f>
        <v/>
      </c>
      <c r="U1371" s="233"/>
      <c r="V1371" s="165"/>
      <c r="W1371" s="234" t="s">
        <v>40</v>
      </c>
      <c r="X1371" s="164"/>
      <c r="Y1371" s="148"/>
      <c r="Z1371" s="338">
        <v>46248</v>
      </c>
    </row>
    <row r="1372" spans="1:26" s="163" customFormat="1" ht="21.6" hidden="1" customHeight="1">
      <c r="A1372" s="177">
        <f t="shared" si="79"/>
        <v>0</v>
      </c>
      <c r="B1372" s="225" t="str">
        <f>IFERROR(VLOOKUP(A1372,PLAN!B:AA,5,0),"")</f>
        <v/>
      </c>
      <c r="C1372" s="225" t="str">
        <f>IFERROR(VLOOKUP(A1372,PLAN!B:AA,6,0),"")</f>
        <v/>
      </c>
      <c r="D1372" s="225" t="str">
        <f>IFERROR(VLOOKUP(A1372,PLAN!B:AA,7,0),"")</f>
        <v/>
      </c>
      <c r="E1372" s="225" t="str">
        <f>IFERROR(VLOOKUP(A1372,PLAN!B:AA,4,0),"")</f>
        <v/>
      </c>
      <c r="F1372" s="226" t="str">
        <f>IFERROR(VLOOKUP(A1372,PLAN!B:AA,9,0),"")</f>
        <v/>
      </c>
      <c r="G1372" s="225" t="str">
        <f>IFERROR(VLOOKUP(A1372,PLAN!B:AA,10,0),"")</f>
        <v/>
      </c>
      <c r="H1372" s="225" t="str">
        <f>IFERROR(VLOOKUP(A1372,PLAN!B:AA,11,0),"")</f>
        <v/>
      </c>
      <c r="I1372" s="225" t="str">
        <f>IFERROR(VLOOKUP(A1372,PLAN!B:AA,12,0),"")</f>
        <v/>
      </c>
      <c r="J1372" s="225" t="str">
        <f>IFERROR(VLOOKUP(A1372,PLAN!B:AA,15,0),"")</f>
        <v/>
      </c>
      <c r="K1372" s="225" t="str">
        <f>IFERROR(VLOOKUP(A1372,PLAN!B:AA,23,0),"")</f>
        <v/>
      </c>
      <c r="L1372" s="227" t="str">
        <f>IFERROR(VLOOKUP(A1372,PLAN!B:AA,24,0),"")</f>
        <v/>
      </c>
      <c r="M1372" s="225" t="str">
        <f>IFERROR(VLOOKUP(A1372,PLAN!B:AA,3,0),"")</f>
        <v/>
      </c>
      <c r="N1372" s="225" t="str">
        <f>IFERROR(VLOOKUP(A1372,PLAN!B:AA,2,0),"")</f>
        <v/>
      </c>
      <c r="O1372" s="290" t="s">
        <v>5308</v>
      </c>
      <c r="P1372" s="258" t="s">
        <v>5309</v>
      </c>
      <c r="Q1372" s="154">
        <f>I1370-Q1370-Q1371</f>
        <v>1066</v>
      </c>
      <c r="R1372" s="231" t="str">
        <f>IFERROR(VLOOKUP(P1372,[6]Sheet1!$F:$I,4,),"")</f>
        <v/>
      </c>
      <c r="S1372" s="232" t="str">
        <f>IFERROR(VLOOKUP(A1372,PLAN!B:AA,19,0),"")</f>
        <v/>
      </c>
      <c r="T1372" s="225" t="str">
        <f>IFERROR(VLOOKUP(A1372,PLAN!B:AA,20,0),"")</f>
        <v/>
      </c>
      <c r="U1372" s="233"/>
      <c r="V1372" s="165"/>
      <c r="W1372" s="234" t="s">
        <v>40</v>
      </c>
      <c r="X1372" s="164"/>
      <c r="Y1372" s="148"/>
      <c r="Z1372" s="338">
        <v>46248</v>
      </c>
    </row>
    <row r="1373" spans="1:26" s="163" customFormat="1" ht="21.6" hidden="1" customHeight="1">
      <c r="A1373" s="177" t="str">
        <f t="shared" si="79"/>
        <v>Aug24-19</v>
      </c>
      <c r="B1373" s="225">
        <f>IFERROR(VLOOKUP(A1373,PLAN!B:AA,5,0),"")</f>
        <v>11134235</v>
      </c>
      <c r="C1373" s="225" t="str">
        <f>IFERROR(VLOOKUP(A1373,PLAN!B:AA,6,0),"")</f>
        <v>1036068-S-AK</v>
      </c>
      <c r="D1373" s="225" t="str">
        <f>IFERROR(VLOOKUP(A1373,PLAN!B:AA,7,0),"")</f>
        <v>AHW14R001S CN</v>
      </c>
      <c r="E1373" s="225" t="str">
        <f>IFERROR(VLOOKUP(A1373,PLAN!B:AA,4,0),"")</f>
        <v>1001938646</v>
      </c>
      <c r="F1373" s="226">
        <f>IFERROR(VLOOKUP(A1373,PLAN!B:AA,9,0),"")</f>
        <v>46258</v>
      </c>
      <c r="G1373" s="225" t="str">
        <f>IFERROR(VLOOKUP(A1373,PLAN!B:AA,10,0),"")</f>
        <v>0103596019</v>
      </c>
      <c r="H1373" s="225" t="str">
        <f>IFERROR(VLOOKUP(A1373,PLAN!B:AA,11,0),"")</f>
        <v>260805A02A</v>
      </c>
      <c r="I1373" s="225">
        <f>IFERROR(VLOOKUP(A1373,PLAN!B:AA,12,0),"")</f>
        <v>2386</v>
      </c>
      <c r="J1373" s="225" t="str">
        <f>IFERROR(VLOOKUP(A1373,PLAN!B:AA,15,0),"")</f>
        <v>China</v>
      </c>
      <c r="K1373" s="225">
        <f>IFERROR(VLOOKUP(A1373,PLAN!B:AA,23,0),"")</f>
        <v>0</v>
      </c>
      <c r="L1373" s="227">
        <f>IFERROR(VLOOKUP(A1373,PLAN!B:AA,24,0),"")</f>
        <v>0</v>
      </c>
      <c r="M1373" s="225" t="str">
        <f>IFERROR(VLOOKUP(A1373,PLAN!B:AA,3,0),"")</f>
        <v>2332192-0-C-CN</v>
      </c>
      <c r="N1373" s="225">
        <f>IFERROR(VLOOKUP(A1373,PLAN!B:AA,2,0),"")</f>
        <v>12120774</v>
      </c>
      <c r="O1373" s="290" t="s">
        <v>5310</v>
      </c>
      <c r="P1373" s="258" t="s">
        <v>5311</v>
      </c>
      <c r="Q1373" s="154">
        <v>1260</v>
      </c>
      <c r="R1373" s="231" t="str">
        <f>IFERROR(VLOOKUP(P1373,[6]Sheet1!$F:$I,4,),"")</f>
        <v>N1-23</v>
      </c>
      <c r="S1373" s="232">
        <f>IFERROR(VLOOKUP(A1373,PLAN!B:AA,19,0),"")</f>
        <v>46248</v>
      </c>
      <c r="T1373" s="225" t="str">
        <f>IFERROR(VLOOKUP(A1373,PLAN!B:AA,20,0),"")</f>
        <v>M2</v>
      </c>
      <c r="U1373" s="233"/>
      <c r="V1373" s="165"/>
      <c r="W1373" s="234" t="str">
        <f>IFERROR(VLOOKUP(A1373,PLAN!B:AB,21,),"")</f>
        <v>F3</v>
      </c>
      <c r="X1373" s="164"/>
      <c r="Y1373" s="148" t="s">
        <v>5044</v>
      </c>
      <c r="Z1373" s="338">
        <f>VLOOKUP(Y1373,PLAN!B:AI,19,0)</f>
        <v>46248</v>
      </c>
    </row>
    <row r="1374" spans="1:26" s="163" customFormat="1" ht="21.6" hidden="1" customHeight="1">
      <c r="A1374" s="177">
        <f t="shared" si="79"/>
        <v>0</v>
      </c>
      <c r="B1374" s="225" t="str">
        <f>IFERROR(VLOOKUP(A1374,PLAN!B:AA,5,0),"")</f>
        <v/>
      </c>
      <c r="C1374" s="225" t="str">
        <f>IFERROR(VLOOKUP(A1374,PLAN!B:AA,6,0),"")</f>
        <v/>
      </c>
      <c r="D1374" s="225" t="str">
        <f>IFERROR(VLOOKUP(A1374,PLAN!B:AA,7,0),"")</f>
        <v/>
      </c>
      <c r="E1374" s="225" t="str">
        <f>IFERROR(VLOOKUP(A1374,PLAN!B:AA,4,0),"")</f>
        <v/>
      </c>
      <c r="F1374" s="226" t="str">
        <f>IFERROR(VLOOKUP(A1374,PLAN!B:AA,9,0),"")</f>
        <v/>
      </c>
      <c r="G1374" s="225" t="str">
        <f>IFERROR(VLOOKUP(A1374,PLAN!B:AA,10,0),"")</f>
        <v/>
      </c>
      <c r="H1374" s="225" t="str">
        <f>IFERROR(VLOOKUP(A1374,PLAN!B:AA,11,0),"")</f>
        <v/>
      </c>
      <c r="I1374" s="225" t="str">
        <f>IFERROR(VLOOKUP(A1374,PLAN!B:AA,12,0),"")</f>
        <v/>
      </c>
      <c r="J1374" s="225" t="str">
        <f>IFERROR(VLOOKUP(A1374,PLAN!B:AA,15,0),"")</f>
        <v/>
      </c>
      <c r="K1374" s="225" t="str">
        <f>IFERROR(VLOOKUP(A1374,PLAN!B:AA,23,0),"")</f>
        <v/>
      </c>
      <c r="L1374" s="227" t="str">
        <f>IFERROR(VLOOKUP(A1374,PLAN!B:AA,24,0),"")</f>
        <v/>
      </c>
      <c r="M1374" s="225" t="str">
        <f>IFERROR(VLOOKUP(A1374,PLAN!B:AA,3,0),"")</f>
        <v/>
      </c>
      <c r="N1374" s="225" t="str">
        <f>IFERROR(VLOOKUP(A1374,PLAN!B:AA,2,0),"")</f>
        <v/>
      </c>
      <c r="O1374" s="290" t="s">
        <v>5312</v>
      </c>
      <c r="P1374" s="258" t="s">
        <v>5313</v>
      </c>
      <c r="Q1374" s="154">
        <f>I1373-Q1373</f>
        <v>1126</v>
      </c>
      <c r="R1374" s="231" t="str">
        <f>IFERROR(VLOOKUP(P1374,[6]Sheet1!$F:$I,4,),"")</f>
        <v/>
      </c>
      <c r="S1374" s="232" t="str">
        <f>IFERROR(VLOOKUP(A1374,PLAN!B:AA,19,0),"")</f>
        <v/>
      </c>
      <c r="T1374" s="225" t="str">
        <f>IFERROR(VLOOKUP(A1374,PLAN!B:AA,20,0),"")</f>
        <v/>
      </c>
      <c r="U1374" s="233"/>
      <c r="V1374" s="165"/>
      <c r="W1374" s="234" t="s">
        <v>40</v>
      </c>
      <c r="X1374" s="164"/>
      <c r="Y1374" s="148"/>
      <c r="Z1374" s="338">
        <v>46248</v>
      </c>
    </row>
    <row r="1375" spans="1:26" s="163" customFormat="1" ht="21.6" hidden="1" customHeight="1">
      <c r="A1375" s="177" t="str">
        <f t="shared" si="79"/>
        <v>Aug24-20</v>
      </c>
      <c r="B1375" s="225">
        <f>IFERROR(VLOOKUP(A1375,PLAN!B:AA,5,0),"")</f>
        <v>11134235</v>
      </c>
      <c r="C1375" s="225" t="str">
        <f>IFERROR(VLOOKUP(A1375,PLAN!B:AA,6,0),"")</f>
        <v>1036068-S-AK</v>
      </c>
      <c r="D1375" s="225" t="str">
        <f>IFERROR(VLOOKUP(A1375,PLAN!B:AA,7,0),"")</f>
        <v>AHW14R001S CN</v>
      </c>
      <c r="E1375" s="225" t="str">
        <f>IFERROR(VLOOKUP(A1375,PLAN!B:AA,4,0),"")</f>
        <v>1001938647</v>
      </c>
      <c r="F1375" s="226">
        <f>IFERROR(VLOOKUP(A1375,PLAN!B:AA,9,0),"")</f>
        <v>46258</v>
      </c>
      <c r="G1375" s="225" t="str">
        <f>IFERROR(VLOOKUP(A1375,PLAN!B:AA,10,0),"")</f>
        <v>0103596020</v>
      </c>
      <c r="H1375" s="225" t="str">
        <f>IFERROR(VLOOKUP(A1375,PLAN!B:AA,11,0),"")</f>
        <v>260805A03A</v>
      </c>
      <c r="I1375" s="225">
        <f>IFERROR(VLOOKUP(A1375,PLAN!B:AA,12,0),"")</f>
        <v>1272</v>
      </c>
      <c r="J1375" s="225" t="str">
        <f>IFERROR(VLOOKUP(A1375,PLAN!B:AA,15,0),"")</f>
        <v>China</v>
      </c>
      <c r="K1375" s="225">
        <f>IFERROR(VLOOKUP(A1375,PLAN!B:AA,23,0),"")</f>
        <v>3</v>
      </c>
      <c r="L1375" s="227">
        <f>IFERROR(VLOOKUP(A1375,PLAN!B:AA,24,0),"")</f>
        <v>0</v>
      </c>
      <c r="M1375" s="225" t="str">
        <f>IFERROR(VLOOKUP(A1375,PLAN!B:AA,3,0),"")</f>
        <v>2332192-0-C-CN</v>
      </c>
      <c r="N1375" s="225">
        <f>IFERROR(VLOOKUP(A1375,PLAN!B:AA,2,0),"")</f>
        <v>12120774</v>
      </c>
      <c r="O1375" s="290" t="s">
        <v>5314</v>
      </c>
      <c r="P1375" s="258" t="s">
        <v>5315</v>
      </c>
      <c r="Q1375" s="337">
        <f>I1375</f>
        <v>1272</v>
      </c>
      <c r="R1375" s="231" t="str">
        <f>IFERROR(VLOOKUP(P1375,[6]Sheet1!$F:$I,4,),"")</f>
        <v>N1-23</v>
      </c>
      <c r="S1375" s="232">
        <f>IFERROR(VLOOKUP(A1375,PLAN!B:AA,19,0),"")</f>
        <v>46248</v>
      </c>
      <c r="T1375" s="225" t="str">
        <f>IFERROR(VLOOKUP(A1375,PLAN!B:AA,20,0),"")</f>
        <v>M3</v>
      </c>
      <c r="U1375" s="233"/>
      <c r="V1375" s="165"/>
      <c r="W1375" s="234" t="str">
        <f>IFERROR(VLOOKUP(A1375,PLAN!B:AB,21,),"")</f>
        <v>F3</v>
      </c>
      <c r="X1375" s="164"/>
      <c r="Y1375" s="148" t="s">
        <v>5045</v>
      </c>
      <c r="Z1375" s="338">
        <f>VLOOKUP(Y1375,PLAN!B:AI,19,0)</f>
        <v>46248</v>
      </c>
    </row>
    <row r="1376" spans="1:26" s="163" customFormat="1" ht="21.6" hidden="1" customHeight="1">
      <c r="A1376" s="177" t="str">
        <f t="shared" si="79"/>
        <v>Aug24-21</v>
      </c>
      <c r="B1376" s="225">
        <f>IFERROR(VLOOKUP(A1376,PLAN!B:AA,5,0),"")</f>
        <v>11134237</v>
      </c>
      <c r="C1376" s="225" t="str">
        <f>IFERROR(VLOOKUP(A1376,PLAN!B:AA,6,0),"")</f>
        <v>1436196-Q-A</v>
      </c>
      <c r="D1376" s="225" t="str">
        <f>IFERROR(VLOOKUP(A1376,PLAN!B:AA,7,0),"")</f>
        <v>AHW14R004S CN</v>
      </c>
      <c r="E1376" s="225" t="str">
        <f>IFERROR(VLOOKUP(A1376,PLAN!B:AA,4,0),"")</f>
        <v>1001938648</v>
      </c>
      <c r="F1376" s="226">
        <f>IFERROR(VLOOKUP(A1376,PLAN!B:AA,9,0),"")</f>
        <v>46258</v>
      </c>
      <c r="G1376" s="225" t="str">
        <f>IFERROR(VLOOKUP(A1376,PLAN!B:AA,10,0),"")</f>
        <v>0103596021</v>
      </c>
      <c r="H1376" s="225" t="str">
        <f>IFERROR(VLOOKUP(A1376,PLAN!B:AA,11,0),"")</f>
        <v>260805A04A</v>
      </c>
      <c r="I1376" s="225">
        <f>IFERROR(VLOOKUP(A1376,PLAN!B:AA,12,0),"")</f>
        <v>2316</v>
      </c>
      <c r="J1376" s="225" t="str">
        <f>IFERROR(VLOOKUP(A1376,PLAN!B:AA,15,0),"")</f>
        <v>China</v>
      </c>
      <c r="K1376" s="225">
        <f>IFERROR(VLOOKUP(A1376,PLAN!B:AA,23,0),"")</f>
        <v>0</v>
      </c>
      <c r="L1376" s="227">
        <f>IFERROR(VLOOKUP(A1376,PLAN!B:AA,24,0),"")</f>
        <v>0</v>
      </c>
      <c r="M1376" s="225" t="str">
        <f>IFERROR(VLOOKUP(A1376,PLAN!B:AA,3,0),"")</f>
        <v>2332200-0-C-CN</v>
      </c>
      <c r="N1376" s="225">
        <f>IFERROR(VLOOKUP(A1376,PLAN!B:AA,2,0),"")</f>
        <v>12125012</v>
      </c>
      <c r="O1376" s="290" t="s">
        <v>5316</v>
      </c>
      <c r="P1376" s="258" t="s">
        <v>5317</v>
      </c>
      <c r="Q1376" s="154">
        <v>1260</v>
      </c>
      <c r="R1376" s="231" t="str">
        <f>IFERROR(VLOOKUP(P1376,[6]Sheet1!$F:$I,4,),"")</f>
        <v>N1-22</v>
      </c>
      <c r="S1376" s="232">
        <f>IFERROR(VLOOKUP(A1376,PLAN!B:AA,19,0),"")</f>
        <v>46248</v>
      </c>
      <c r="T1376" s="225" t="str">
        <f>IFERROR(VLOOKUP(A1376,PLAN!B:AA,20,0),"")</f>
        <v>M3</v>
      </c>
      <c r="U1376" s="233"/>
      <c r="V1376" s="165"/>
      <c r="W1376" s="234" t="str">
        <f>IFERROR(VLOOKUP(A1376,PLAN!B:AB,21,),"")</f>
        <v>F3</v>
      </c>
      <c r="X1376" s="164"/>
      <c r="Y1376" s="148" t="s">
        <v>5046</v>
      </c>
      <c r="Z1376" s="338">
        <f>VLOOKUP(Y1376,PLAN!B:AI,19,0)</f>
        <v>46248</v>
      </c>
    </row>
    <row r="1377" spans="1:26" s="163" customFormat="1" ht="21.6" hidden="1" customHeight="1">
      <c r="A1377" s="177">
        <f t="shared" si="79"/>
        <v>0</v>
      </c>
      <c r="B1377" s="225" t="str">
        <f>IFERROR(VLOOKUP(A1377,PLAN!B:AA,5,0),"")</f>
        <v/>
      </c>
      <c r="C1377" s="225" t="str">
        <f>IFERROR(VLOOKUP(A1377,PLAN!B:AA,6,0),"")</f>
        <v/>
      </c>
      <c r="D1377" s="225" t="str">
        <f>IFERROR(VLOOKUP(A1377,PLAN!B:AA,7,0),"")</f>
        <v/>
      </c>
      <c r="E1377" s="225" t="str">
        <f>IFERROR(VLOOKUP(A1377,PLAN!B:AA,4,0),"")</f>
        <v/>
      </c>
      <c r="F1377" s="226" t="str">
        <f>IFERROR(VLOOKUP(A1377,PLAN!B:AA,9,0),"")</f>
        <v/>
      </c>
      <c r="G1377" s="225" t="str">
        <f>IFERROR(VLOOKUP(A1377,PLAN!B:AA,10,0),"")</f>
        <v/>
      </c>
      <c r="H1377" s="225" t="str">
        <f>IFERROR(VLOOKUP(A1377,PLAN!B:AA,11,0),"")</f>
        <v/>
      </c>
      <c r="I1377" s="225" t="str">
        <f>IFERROR(VLOOKUP(A1377,PLAN!B:AA,12,0),"")</f>
        <v/>
      </c>
      <c r="J1377" s="225" t="str">
        <f>IFERROR(VLOOKUP(A1377,PLAN!B:AA,15,0),"")</f>
        <v/>
      </c>
      <c r="K1377" s="225" t="str">
        <f>IFERROR(VLOOKUP(A1377,PLAN!B:AA,23,0),"")</f>
        <v/>
      </c>
      <c r="L1377" s="227" t="str">
        <f>IFERROR(VLOOKUP(A1377,PLAN!B:AA,24,0),"")</f>
        <v/>
      </c>
      <c r="M1377" s="225" t="str">
        <f>IFERROR(VLOOKUP(A1377,PLAN!B:AA,3,0),"")</f>
        <v/>
      </c>
      <c r="N1377" s="225" t="str">
        <f>IFERROR(VLOOKUP(A1377,PLAN!B:AA,2,0),"")</f>
        <v/>
      </c>
      <c r="O1377" s="290" t="s">
        <v>4970</v>
      </c>
      <c r="P1377" s="258" t="s">
        <v>4971</v>
      </c>
      <c r="Q1377" s="154">
        <v>14</v>
      </c>
      <c r="R1377" s="231" t="str">
        <f>IFERROR(VLOOKUP(P1377,[6]Sheet1!$F:$I,4,),"")</f>
        <v/>
      </c>
      <c r="S1377" s="232" t="str">
        <f>IFERROR(VLOOKUP(A1377,PLAN!B:AA,19,0),"")</f>
        <v/>
      </c>
      <c r="T1377" s="225" t="str">
        <f>IFERROR(VLOOKUP(A1377,PLAN!B:AA,20,0),"")</f>
        <v/>
      </c>
      <c r="U1377" s="233"/>
      <c r="V1377" s="165"/>
      <c r="W1377" s="234" t="s">
        <v>40</v>
      </c>
      <c r="X1377" s="164"/>
      <c r="Y1377" s="148"/>
      <c r="Z1377" s="338">
        <v>46248</v>
      </c>
    </row>
    <row r="1378" spans="1:26" s="163" customFormat="1" ht="21.6" hidden="1" customHeight="1">
      <c r="A1378" s="177">
        <f t="shared" si="79"/>
        <v>0</v>
      </c>
      <c r="B1378" s="225" t="str">
        <f>IFERROR(VLOOKUP(A1378,PLAN!B:AA,5,0),"")</f>
        <v/>
      </c>
      <c r="C1378" s="225" t="str">
        <f>IFERROR(VLOOKUP(A1378,PLAN!B:AA,6,0),"")</f>
        <v/>
      </c>
      <c r="D1378" s="225" t="str">
        <f>IFERROR(VLOOKUP(A1378,PLAN!B:AA,7,0),"")</f>
        <v/>
      </c>
      <c r="E1378" s="225" t="str">
        <f>IFERROR(VLOOKUP(A1378,PLAN!B:AA,4,0),"")</f>
        <v/>
      </c>
      <c r="F1378" s="226" t="str">
        <f>IFERROR(VLOOKUP(A1378,PLAN!B:AA,9,0),"")</f>
        <v/>
      </c>
      <c r="G1378" s="225" t="str">
        <f>IFERROR(VLOOKUP(A1378,PLAN!B:AA,10,0),"")</f>
        <v/>
      </c>
      <c r="H1378" s="225" t="str">
        <f>IFERROR(VLOOKUP(A1378,PLAN!B:AA,11,0),"")</f>
        <v/>
      </c>
      <c r="I1378" s="225" t="str">
        <f>IFERROR(VLOOKUP(A1378,PLAN!B:AA,12,0),"")</f>
        <v/>
      </c>
      <c r="J1378" s="225" t="str">
        <f>IFERROR(VLOOKUP(A1378,PLAN!B:AA,15,0),"")</f>
        <v/>
      </c>
      <c r="K1378" s="225" t="str">
        <f>IFERROR(VLOOKUP(A1378,PLAN!B:AA,23,0),"")</f>
        <v/>
      </c>
      <c r="L1378" s="227" t="str">
        <f>IFERROR(VLOOKUP(A1378,PLAN!B:AA,24,0),"")</f>
        <v/>
      </c>
      <c r="M1378" s="225" t="str">
        <f>IFERROR(VLOOKUP(A1378,PLAN!B:AA,3,0),"")</f>
        <v/>
      </c>
      <c r="N1378" s="225" t="str">
        <f>IFERROR(VLOOKUP(A1378,PLAN!B:AA,2,0),"")</f>
        <v/>
      </c>
      <c r="O1378" s="290" t="s">
        <v>5318</v>
      </c>
      <c r="P1378" s="258" t="s">
        <v>5319</v>
      </c>
      <c r="Q1378" s="154">
        <f>I1376-Q1376-Q1377</f>
        <v>1042</v>
      </c>
      <c r="R1378" s="231" t="str">
        <f>IFERROR(VLOOKUP(P1378,[6]Sheet1!$F:$I,4,),"")</f>
        <v>N2-09</v>
      </c>
      <c r="S1378" s="232" t="str">
        <f>IFERROR(VLOOKUP(A1378,PLAN!B:AA,19,0),"")</f>
        <v/>
      </c>
      <c r="T1378" s="225" t="str">
        <f>IFERROR(VLOOKUP(A1378,PLAN!B:AA,20,0),"")</f>
        <v/>
      </c>
      <c r="U1378" s="233"/>
      <c r="V1378" s="165"/>
      <c r="W1378" s="234" t="s">
        <v>40</v>
      </c>
      <c r="X1378" s="164"/>
      <c r="Y1378" s="148"/>
      <c r="Z1378" s="338">
        <v>46248</v>
      </c>
    </row>
    <row r="1379" spans="1:26" s="163" customFormat="1" ht="21.6" hidden="1" customHeight="1">
      <c r="A1379" s="177" t="str">
        <f t="shared" si="79"/>
        <v>Aug24-30</v>
      </c>
      <c r="B1379" s="225">
        <f>IFERROR(VLOOKUP(A1379,PLAN!B:AA,5,0),"")</f>
        <v>11125053</v>
      </c>
      <c r="C1379" s="225" t="str">
        <f>IFERROR(VLOOKUP(A1379,PLAN!B:AA,6,0),"")</f>
        <v>1831270-C-A</v>
      </c>
      <c r="D1379" s="225" t="str">
        <f>IFERROR(VLOOKUP(A1379,PLAN!B:AA,7,0),"")</f>
        <v>AIN-CKI-200R JP</v>
      </c>
      <c r="E1379" s="225" t="str">
        <f>IFERROR(VLOOKUP(A1379,PLAN!B:AA,4,0),"")</f>
        <v>1001938705</v>
      </c>
      <c r="F1379" s="226">
        <f>IFERROR(VLOOKUP(A1379,PLAN!B:AA,9,0),"")</f>
        <v>46258</v>
      </c>
      <c r="G1379" s="225" t="str">
        <f>IFERROR(VLOOKUP(A1379,PLAN!B:AA,10,0),"")</f>
        <v>0103596121</v>
      </c>
      <c r="H1379" s="225" t="str">
        <f>IFERROR(VLOOKUP(A1379,PLAN!B:AA,11,0),"")</f>
        <v>260805A13A</v>
      </c>
      <c r="I1379" s="225">
        <f>IFERROR(VLOOKUP(A1379,PLAN!B:AA,12,0),"")</f>
        <v>1527</v>
      </c>
      <c r="J1379" s="225" t="str">
        <f>IFERROR(VLOOKUP(A1379,PLAN!B:AA,15,0),"")</f>
        <v>Japan</v>
      </c>
      <c r="K1379" s="225">
        <f>IFERROR(VLOOKUP(A1379,PLAN!B:AA,23,0),"")</f>
        <v>0</v>
      </c>
      <c r="L1379" s="227">
        <f>IFERROR(VLOOKUP(A1379,PLAN!B:AA,24,0),"")</f>
        <v>0</v>
      </c>
      <c r="M1379" s="225" t="str">
        <f>IFERROR(VLOOKUP(A1379,PLAN!B:AA,3,0),"")</f>
        <v>1832339-A-C</v>
      </c>
      <c r="N1379" s="225">
        <f>IFERROR(VLOOKUP(A1379,PLAN!B:AA,2,0),"")</f>
        <v>12114364</v>
      </c>
      <c r="O1379" s="228" t="s">
        <v>4070</v>
      </c>
      <c r="P1379" s="337" t="s">
        <v>4071</v>
      </c>
      <c r="Q1379" s="337">
        <v>109</v>
      </c>
      <c r="R1379" s="231" t="str">
        <f>IFERROR(VLOOKUP(P1379,[6]Sheet1!$F:$I,4,),"")</f>
        <v/>
      </c>
      <c r="S1379" s="232">
        <f>IFERROR(VLOOKUP(A1379,PLAN!B:AA,19,0),"")</f>
        <v>46248</v>
      </c>
      <c r="T1379" s="225" t="str">
        <f>IFERROR(VLOOKUP(A1379,PLAN!B:AA,20,0),"")</f>
        <v>M4</v>
      </c>
      <c r="U1379" s="233"/>
      <c r="V1379" s="165"/>
      <c r="W1379" s="234" t="str">
        <f>IFERROR(VLOOKUP(A1379,PLAN!B:AB,21,),"")</f>
        <v>F3</v>
      </c>
      <c r="X1379" s="164"/>
      <c r="Y1379" s="148" t="s">
        <v>5180</v>
      </c>
      <c r="Z1379" s="338">
        <f>VLOOKUP(Y1379,PLAN!B:AI,19,0)</f>
        <v>46248</v>
      </c>
    </row>
    <row r="1380" spans="1:26" s="163" customFormat="1" ht="21.6" hidden="1" customHeight="1">
      <c r="A1380" s="177">
        <f t="shared" si="79"/>
        <v>0</v>
      </c>
      <c r="B1380" s="225" t="str">
        <f>IFERROR(VLOOKUP(A1380,PLAN!B:AA,5,0),"")</f>
        <v/>
      </c>
      <c r="C1380" s="225" t="str">
        <f>IFERROR(VLOOKUP(A1380,PLAN!B:AA,6,0),"")</f>
        <v/>
      </c>
      <c r="D1380" s="225" t="str">
        <f>IFERROR(VLOOKUP(A1380,PLAN!B:AA,7,0),"")</f>
        <v/>
      </c>
      <c r="E1380" s="225" t="str">
        <f>IFERROR(VLOOKUP(A1380,PLAN!B:AA,4,0),"")</f>
        <v/>
      </c>
      <c r="F1380" s="226" t="str">
        <f>IFERROR(VLOOKUP(A1380,PLAN!B:AA,9,0),"")</f>
        <v/>
      </c>
      <c r="G1380" s="225" t="str">
        <f>IFERROR(VLOOKUP(A1380,PLAN!B:AA,10,0),"")</f>
        <v/>
      </c>
      <c r="H1380" s="225" t="str">
        <f>IFERROR(VLOOKUP(A1380,PLAN!B:AA,11,0),"")</f>
        <v/>
      </c>
      <c r="I1380" s="225" t="str">
        <f>IFERROR(VLOOKUP(A1380,PLAN!B:AA,12,0),"")</f>
        <v/>
      </c>
      <c r="J1380" s="225" t="str">
        <f>IFERROR(VLOOKUP(A1380,PLAN!B:AA,15,0),"")</f>
        <v/>
      </c>
      <c r="K1380" s="225" t="str">
        <f>IFERROR(VLOOKUP(A1380,PLAN!B:AA,23,0),"")</f>
        <v/>
      </c>
      <c r="L1380" s="227" t="str">
        <f>IFERROR(VLOOKUP(A1380,PLAN!B:AA,24,0),"")</f>
        <v/>
      </c>
      <c r="M1380" s="225" t="str">
        <f>IFERROR(VLOOKUP(A1380,PLAN!B:AA,3,0),"")</f>
        <v/>
      </c>
      <c r="N1380" s="225" t="str">
        <f>IFERROR(VLOOKUP(A1380,PLAN!B:AA,2,0),"")</f>
        <v/>
      </c>
      <c r="O1380" s="228" t="s">
        <v>5198</v>
      </c>
      <c r="P1380" s="337" t="s">
        <v>5199</v>
      </c>
      <c r="Q1380" s="337">
        <v>218</v>
      </c>
      <c r="R1380" s="231" t="str">
        <f>IFERROR(VLOOKUP(P1380,[6]Sheet1!$F:$I,4,),"")</f>
        <v/>
      </c>
      <c r="S1380" s="232" t="str">
        <f>IFERROR(VLOOKUP(A1380,PLAN!B:AA,19,0),"")</f>
        <v/>
      </c>
      <c r="T1380" s="225" t="str">
        <f>IFERROR(VLOOKUP(A1380,PLAN!B:AA,20,0),"")</f>
        <v/>
      </c>
      <c r="U1380" s="233"/>
      <c r="V1380" s="165"/>
      <c r="W1380" s="234" t="s">
        <v>40</v>
      </c>
      <c r="X1380" s="164"/>
      <c r="Y1380" s="148"/>
      <c r="Z1380" s="338">
        <v>46248</v>
      </c>
    </row>
    <row r="1381" spans="1:26" s="163" customFormat="1" ht="21.6" hidden="1" customHeight="1">
      <c r="A1381" s="177">
        <f t="shared" si="79"/>
        <v>0</v>
      </c>
      <c r="B1381" s="225" t="str">
        <f>IFERROR(VLOOKUP(A1381,PLAN!B:AA,5,0),"")</f>
        <v/>
      </c>
      <c r="C1381" s="225" t="str">
        <f>IFERROR(VLOOKUP(A1381,PLAN!B:AA,6,0),"")</f>
        <v/>
      </c>
      <c r="D1381" s="225" t="str">
        <f>IFERROR(VLOOKUP(A1381,PLAN!B:AA,7,0),"")</f>
        <v/>
      </c>
      <c r="E1381" s="225" t="str">
        <f>IFERROR(VLOOKUP(A1381,PLAN!B:AA,4,0),"")</f>
        <v/>
      </c>
      <c r="F1381" s="226" t="str">
        <f>IFERROR(VLOOKUP(A1381,PLAN!B:AA,9,0),"")</f>
        <v/>
      </c>
      <c r="G1381" s="225" t="str">
        <f>IFERROR(VLOOKUP(A1381,PLAN!B:AA,10,0),"")</f>
        <v/>
      </c>
      <c r="H1381" s="225" t="str">
        <f>IFERROR(VLOOKUP(A1381,PLAN!B:AA,11,0),"")</f>
        <v/>
      </c>
      <c r="I1381" s="225" t="str">
        <f>IFERROR(VLOOKUP(A1381,PLAN!B:AA,12,0),"")</f>
        <v/>
      </c>
      <c r="J1381" s="225" t="str">
        <f>IFERROR(VLOOKUP(A1381,PLAN!B:AA,15,0),"")</f>
        <v/>
      </c>
      <c r="K1381" s="225" t="str">
        <f>IFERROR(VLOOKUP(A1381,PLAN!B:AA,23,0),"")</f>
        <v/>
      </c>
      <c r="L1381" s="227" t="str">
        <f>IFERROR(VLOOKUP(A1381,PLAN!B:AA,24,0),"")</f>
        <v/>
      </c>
      <c r="M1381" s="225" t="str">
        <f>IFERROR(VLOOKUP(A1381,PLAN!B:AA,3,0),"")</f>
        <v/>
      </c>
      <c r="N1381" s="225" t="str">
        <f>IFERROR(VLOOKUP(A1381,PLAN!B:AA,2,0),"")</f>
        <v/>
      </c>
      <c r="O1381" s="290" t="s">
        <v>5200</v>
      </c>
      <c r="P1381" s="337" t="s">
        <v>5201</v>
      </c>
      <c r="Q1381" s="154">
        <v>218</v>
      </c>
      <c r="R1381" s="231" t="str">
        <f>IFERROR(VLOOKUP(P1381,[6]Sheet1!$F:$I,4,),"")</f>
        <v/>
      </c>
      <c r="S1381" s="232" t="str">
        <f>IFERROR(VLOOKUP(A1381,PLAN!B:AA,19,0),"")</f>
        <v/>
      </c>
      <c r="T1381" s="225" t="str">
        <f>IFERROR(VLOOKUP(A1381,PLAN!B:AA,20,0),"")</f>
        <v/>
      </c>
      <c r="U1381" s="233"/>
      <c r="V1381" s="165"/>
      <c r="W1381" s="234" t="s">
        <v>40</v>
      </c>
      <c r="X1381" s="164"/>
      <c r="Y1381" s="148"/>
      <c r="Z1381" s="338">
        <v>46248</v>
      </c>
    </row>
    <row r="1382" spans="1:26" s="163" customFormat="1" ht="21.6" hidden="1" customHeight="1">
      <c r="A1382" s="177">
        <f t="shared" si="79"/>
        <v>0</v>
      </c>
      <c r="B1382" s="225" t="str">
        <f>IFERROR(VLOOKUP(A1382,PLAN!B:AA,5,0),"")</f>
        <v/>
      </c>
      <c r="C1382" s="225" t="str">
        <f>IFERROR(VLOOKUP(A1382,PLAN!B:AA,6,0),"")</f>
        <v/>
      </c>
      <c r="D1382" s="225" t="str">
        <f>IFERROR(VLOOKUP(A1382,PLAN!B:AA,7,0),"")</f>
        <v/>
      </c>
      <c r="E1382" s="225" t="str">
        <f>IFERROR(VLOOKUP(A1382,PLAN!B:AA,4,0),"")</f>
        <v/>
      </c>
      <c r="F1382" s="226" t="str">
        <f>IFERROR(VLOOKUP(A1382,PLAN!B:AA,9,0),"")</f>
        <v/>
      </c>
      <c r="G1382" s="225" t="str">
        <f>IFERROR(VLOOKUP(A1382,PLAN!B:AA,10,0),"")</f>
        <v/>
      </c>
      <c r="H1382" s="225" t="str">
        <f>IFERROR(VLOOKUP(A1382,PLAN!B:AA,11,0),"")</f>
        <v/>
      </c>
      <c r="I1382" s="225" t="str">
        <f>IFERROR(VLOOKUP(A1382,PLAN!B:AA,12,0),"")</f>
        <v/>
      </c>
      <c r="J1382" s="225" t="str">
        <f>IFERROR(VLOOKUP(A1382,PLAN!B:AA,15,0),"")</f>
        <v/>
      </c>
      <c r="K1382" s="225" t="str">
        <f>IFERROR(VLOOKUP(A1382,PLAN!B:AA,23,0),"")</f>
        <v/>
      </c>
      <c r="L1382" s="227" t="str">
        <f>IFERROR(VLOOKUP(A1382,PLAN!B:AA,24,0),"")</f>
        <v/>
      </c>
      <c r="M1382" s="225" t="str">
        <f>IFERROR(VLOOKUP(A1382,PLAN!B:AA,3,0),"")</f>
        <v/>
      </c>
      <c r="N1382" s="225" t="str">
        <f>IFERROR(VLOOKUP(A1382,PLAN!B:AA,2,0),"")</f>
        <v/>
      </c>
      <c r="O1382" s="290" t="s">
        <v>5202</v>
      </c>
      <c r="P1382" s="337" t="s">
        <v>5203</v>
      </c>
      <c r="Q1382" s="154">
        <v>216</v>
      </c>
      <c r="R1382" s="231" t="str">
        <f>IFERROR(VLOOKUP(P1382,[6]Sheet1!$F:$I,4,),"")</f>
        <v/>
      </c>
      <c r="S1382" s="232" t="str">
        <f>IFERROR(VLOOKUP(A1382,PLAN!B:AA,19,0),"")</f>
        <v/>
      </c>
      <c r="T1382" s="225" t="str">
        <f>IFERROR(VLOOKUP(A1382,PLAN!B:AA,20,0),"")</f>
        <v/>
      </c>
      <c r="U1382" s="233"/>
      <c r="V1382" s="165"/>
      <c r="W1382" s="234" t="s">
        <v>40</v>
      </c>
      <c r="X1382" s="164"/>
      <c r="Y1382" s="148"/>
      <c r="Z1382" s="338">
        <v>46248</v>
      </c>
    </row>
    <row r="1383" spans="1:26" s="163" customFormat="1" ht="21.6" hidden="1" customHeight="1">
      <c r="A1383" s="177">
        <f t="shared" si="79"/>
        <v>0</v>
      </c>
      <c r="B1383" s="225" t="str">
        <f>IFERROR(VLOOKUP(A1383,PLAN!B:AA,5,0),"")</f>
        <v/>
      </c>
      <c r="C1383" s="225" t="str">
        <f>IFERROR(VLOOKUP(A1383,PLAN!B:AA,6,0),"")</f>
        <v/>
      </c>
      <c r="D1383" s="225" t="str">
        <f>IFERROR(VLOOKUP(A1383,PLAN!B:AA,7,0),"")</f>
        <v/>
      </c>
      <c r="E1383" s="225" t="str">
        <f>IFERROR(VLOOKUP(A1383,PLAN!B:AA,4,0),"")</f>
        <v/>
      </c>
      <c r="F1383" s="226" t="str">
        <f>IFERROR(VLOOKUP(A1383,PLAN!B:AA,9,0),"")</f>
        <v/>
      </c>
      <c r="G1383" s="225" t="str">
        <f>IFERROR(VLOOKUP(A1383,PLAN!B:AA,10,0),"")</f>
        <v/>
      </c>
      <c r="H1383" s="225" t="str">
        <f>IFERROR(VLOOKUP(A1383,PLAN!B:AA,11,0),"")</f>
        <v/>
      </c>
      <c r="I1383" s="225" t="str">
        <f>IFERROR(VLOOKUP(A1383,PLAN!B:AA,12,0),"")</f>
        <v/>
      </c>
      <c r="J1383" s="225" t="str">
        <f>IFERROR(VLOOKUP(A1383,PLAN!B:AA,15,0),"")</f>
        <v/>
      </c>
      <c r="K1383" s="225" t="str">
        <f>IFERROR(VLOOKUP(A1383,PLAN!B:AA,23,0),"")</f>
        <v/>
      </c>
      <c r="L1383" s="227" t="str">
        <f>IFERROR(VLOOKUP(A1383,PLAN!B:AA,24,0),"")</f>
        <v/>
      </c>
      <c r="M1383" s="225" t="str">
        <f>IFERROR(VLOOKUP(A1383,PLAN!B:AA,3,0),"")</f>
        <v/>
      </c>
      <c r="N1383" s="225" t="str">
        <f>IFERROR(VLOOKUP(A1383,PLAN!B:AA,2,0),"")</f>
        <v/>
      </c>
      <c r="O1383" s="290" t="s">
        <v>5204</v>
      </c>
      <c r="P1383" s="337" t="s">
        <v>5205</v>
      </c>
      <c r="Q1383" s="154">
        <v>216</v>
      </c>
      <c r="R1383" s="231" t="str">
        <f>IFERROR(VLOOKUP(P1383,[6]Sheet1!$F:$I,4,),"")</f>
        <v/>
      </c>
      <c r="S1383" s="232" t="str">
        <f>IFERROR(VLOOKUP(A1383,PLAN!B:AA,19,0),"")</f>
        <v/>
      </c>
      <c r="T1383" s="225" t="str">
        <f>IFERROR(VLOOKUP(A1383,PLAN!B:AA,20,0),"")</f>
        <v/>
      </c>
      <c r="U1383" s="233"/>
      <c r="V1383" s="165"/>
      <c r="W1383" s="234" t="s">
        <v>40</v>
      </c>
      <c r="X1383" s="164"/>
      <c r="Y1383" s="148"/>
      <c r="Z1383" s="338">
        <v>46248</v>
      </c>
    </row>
    <row r="1384" spans="1:26" s="163" customFormat="1" ht="21.6" hidden="1" customHeight="1">
      <c r="A1384" s="177">
        <f t="shared" si="79"/>
        <v>0</v>
      </c>
      <c r="B1384" s="225" t="str">
        <f>IFERROR(VLOOKUP(A1384,PLAN!B:AA,5,0),"")</f>
        <v/>
      </c>
      <c r="C1384" s="225" t="str">
        <f>IFERROR(VLOOKUP(A1384,PLAN!B:AA,6,0),"")</f>
        <v/>
      </c>
      <c r="D1384" s="225" t="str">
        <f>IFERROR(VLOOKUP(A1384,PLAN!B:AA,7,0),"")</f>
        <v/>
      </c>
      <c r="E1384" s="225" t="str">
        <f>IFERROR(VLOOKUP(A1384,PLAN!B:AA,4,0),"")</f>
        <v/>
      </c>
      <c r="F1384" s="226" t="str">
        <f>IFERROR(VLOOKUP(A1384,PLAN!B:AA,9,0),"")</f>
        <v/>
      </c>
      <c r="G1384" s="225" t="str">
        <f>IFERROR(VLOOKUP(A1384,PLAN!B:AA,10,0),"")</f>
        <v/>
      </c>
      <c r="H1384" s="225" t="str">
        <f>IFERROR(VLOOKUP(A1384,PLAN!B:AA,11,0),"")</f>
        <v/>
      </c>
      <c r="I1384" s="225" t="str">
        <f>IFERROR(VLOOKUP(A1384,PLAN!B:AA,12,0),"")</f>
        <v/>
      </c>
      <c r="J1384" s="225" t="str">
        <f>IFERROR(VLOOKUP(A1384,PLAN!B:AA,15,0),"")</f>
        <v/>
      </c>
      <c r="K1384" s="225" t="str">
        <f>IFERROR(VLOOKUP(A1384,PLAN!B:AA,23,0),"")</f>
        <v/>
      </c>
      <c r="L1384" s="227" t="str">
        <f>IFERROR(VLOOKUP(A1384,PLAN!B:AA,24,0),"")</f>
        <v/>
      </c>
      <c r="M1384" s="225" t="str">
        <f>IFERROR(VLOOKUP(A1384,PLAN!B:AA,3,0),"")</f>
        <v/>
      </c>
      <c r="N1384" s="225" t="str">
        <f>IFERROR(VLOOKUP(A1384,PLAN!B:AA,2,0),"")</f>
        <v/>
      </c>
      <c r="O1384" s="290" t="s">
        <v>5206</v>
      </c>
      <c r="P1384" s="337" t="s">
        <v>5207</v>
      </c>
      <c r="Q1384" s="154">
        <v>216</v>
      </c>
      <c r="R1384" s="231" t="str">
        <f>IFERROR(VLOOKUP(P1384,[6]Sheet1!$F:$I,4,),"")</f>
        <v/>
      </c>
      <c r="S1384" s="232" t="str">
        <f>IFERROR(VLOOKUP(A1384,PLAN!B:AA,19,0),"")</f>
        <v/>
      </c>
      <c r="T1384" s="225" t="str">
        <f>IFERROR(VLOOKUP(A1384,PLAN!B:AA,20,0),"")</f>
        <v/>
      </c>
      <c r="U1384" s="233"/>
      <c r="V1384" s="165"/>
      <c r="W1384" s="234" t="s">
        <v>40</v>
      </c>
      <c r="X1384" s="164"/>
      <c r="Y1384" s="148"/>
      <c r="Z1384" s="338">
        <v>46248</v>
      </c>
    </row>
    <row r="1385" spans="1:26" s="163" customFormat="1" ht="21.6" hidden="1" customHeight="1">
      <c r="A1385" s="177">
        <f t="shared" si="79"/>
        <v>0</v>
      </c>
      <c r="B1385" s="225" t="str">
        <f>IFERROR(VLOOKUP(A1385,PLAN!B:AA,5,0),"")</f>
        <v/>
      </c>
      <c r="C1385" s="225" t="str">
        <f>IFERROR(VLOOKUP(A1385,PLAN!B:AA,6,0),"")</f>
        <v/>
      </c>
      <c r="D1385" s="225" t="str">
        <f>IFERROR(VLOOKUP(A1385,PLAN!B:AA,7,0),"")</f>
        <v/>
      </c>
      <c r="E1385" s="225" t="str">
        <f>IFERROR(VLOOKUP(A1385,PLAN!B:AA,4,0),"")</f>
        <v/>
      </c>
      <c r="F1385" s="226" t="str">
        <f>IFERROR(VLOOKUP(A1385,PLAN!B:AA,9,0),"")</f>
        <v/>
      </c>
      <c r="G1385" s="225" t="str">
        <f>IFERROR(VLOOKUP(A1385,PLAN!B:AA,10,0),"")</f>
        <v/>
      </c>
      <c r="H1385" s="225" t="str">
        <f>IFERROR(VLOOKUP(A1385,PLAN!B:AA,11,0),"")</f>
        <v/>
      </c>
      <c r="I1385" s="225" t="str">
        <f>IFERROR(VLOOKUP(A1385,PLAN!B:AA,12,0),"")</f>
        <v/>
      </c>
      <c r="J1385" s="225" t="str">
        <f>IFERROR(VLOOKUP(A1385,PLAN!B:AA,15,0),"")</f>
        <v/>
      </c>
      <c r="K1385" s="225" t="str">
        <f>IFERROR(VLOOKUP(A1385,PLAN!B:AA,23,0),"")</f>
        <v/>
      </c>
      <c r="L1385" s="227" t="str">
        <f>IFERROR(VLOOKUP(A1385,PLAN!B:AA,24,0),"")</f>
        <v/>
      </c>
      <c r="M1385" s="225" t="str">
        <f>IFERROR(VLOOKUP(A1385,PLAN!B:AA,3,0),"")</f>
        <v/>
      </c>
      <c r="N1385" s="225" t="str">
        <f>IFERROR(VLOOKUP(A1385,PLAN!B:AA,2,0),"")</f>
        <v/>
      </c>
      <c r="O1385" s="290" t="s">
        <v>5208</v>
      </c>
      <c r="P1385" s="337" t="s">
        <v>5209</v>
      </c>
      <c r="Q1385" s="154">
        <v>218</v>
      </c>
      <c r="R1385" s="231" t="str">
        <f>IFERROR(VLOOKUP(P1385,[6]Sheet1!$F:$I,4,),"")</f>
        <v/>
      </c>
      <c r="S1385" s="232" t="str">
        <f>IFERROR(VLOOKUP(A1385,PLAN!B:AA,19,0),"")</f>
        <v/>
      </c>
      <c r="T1385" s="225" t="str">
        <f>IFERROR(VLOOKUP(A1385,PLAN!B:AA,20,0),"")</f>
        <v/>
      </c>
      <c r="U1385" s="233"/>
      <c r="V1385" s="165"/>
      <c r="W1385" s="234" t="s">
        <v>40</v>
      </c>
      <c r="X1385" s="164"/>
      <c r="Y1385" s="148"/>
      <c r="Z1385" s="338">
        <v>46248</v>
      </c>
    </row>
    <row r="1386" spans="1:26" s="163" customFormat="1" ht="21.6" hidden="1" customHeight="1">
      <c r="A1386" s="177">
        <f t="shared" si="79"/>
        <v>0</v>
      </c>
      <c r="B1386" s="225" t="str">
        <f>IFERROR(VLOOKUP(A1386,PLAN!B:AA,5,0),"")</f>
        <v/>
      </c>
      <c r="C1386" s="225" t="str">
        <f>IFERROR(VLOOKUP(A1386,PLAN!B:AA,6,0),"")</f>
        <v/>
      </c>
      <c r="D1386" s="225" t="str">
        <f>IFERROR(VLOOKUP(A1386,PLAN!B:AA,7,0),"")</f>
        <v/>
      </c>
      <c r="E1386" s="225" t="str">
        <f>IFERROR(VLOOKUP(A1386,PLAN!B:AA,4,0),"")</f>
        <v/>
      </c>
      <c r="F1386" s="226" t="str">
        <f>IFERROR(VLOOKUP(A1386,PLAN!B:AA,9,0),"")</f>
        <v/>
      </c>
      <c r="G1386" s="225" t="str">
        <f>IFERROR(VLOOKUP(A1386,PLAN!B:AA,10,0),"")</f>
        <v/>
      </c>
      <c r="H1386" s="225" t="str">
        <f>IFERROR(VLOOKUP(A1386,PLAN!B:AA,11,0),"")</f>
        <v/>
      </c>
      <c r="I1386" s="225" t="str">
        <f>IFERROR(VLOOKUP(A1386,PLAN!B:AA,12,0),"")</f>
        <v/>
      </c>
      <c r="J1386" s="225" t="str">
        <f>IFERROR(VLOOKUP(A1386,PLAN!B:AA,15,0),"")</f>
        <v/>
      </c>
      <c r="K1386" s="225" t="str">
        <f>IFERROR(VLOOKUP(A1386,PLAN!B:AA,23,0),"")</f>
        <v/>
      </c>
      <c r="L1386" s="227" t="str">
        <f>IFERROR(VLOOKUP(A1386,PLAN!B:AA,24,0),"")</f>
        <v/>
      </c>
      <c r="M1386" s="225" t="str">
        <f>IFERROR(VLOOKUP(A1386,PLAN!B:AA,3,0),"")</f>
        <v/>
      </c>
      <c r="N1386" s="225" t="str">
        <f>IFERROR(VLOOKUP(A1386,PLAN!B:AA,2,0),"")</f>
        <v/>
      </c>
      <c r="O1386" s="290" t="s">
        <v>5210</v>
      </c>
      <c r="P1386" s="337" t="s">
        <v>5211</v>
      </c>
      <c r="Q1386" s="154">
        <f>I1379-Q1379-Q1380-Q1381-Q1382-Q1383-Q1384-Q1385</f>
        <v>116</v>
      </c>
      <c r="R1386" s="231" t="str">
        <f>IFERROR(VLOOKUP(P1386,[6]Sheet1!$F:$I,4,),"")</f>
        <v/>
      </c>
      <c r="S1386" s="232" t="str">
        <f>IFERROR(VLOOKUP(A1386,PLAN!B:AA,19,0),"")</f>
        <v/>
      </c>
      <c r="T1386" s="225" t="str">
        <f>IFERROR(VLOOKUP(A1386,PLAN!B:AA,20,0),"")</f>
        <v/>
      </c>
      <c r="U1386" s="233"/>
      <c r="V1386" s="165"/>
      <c r="W1386" s="234" t="s">
        <v>40</v>
      </c>
      <c r="X1386" s="164"/>
      <c r="Y1386" s="148"/>
      <c r="Z1386" s="338">
        <v>46248</v>
      </c>
    </row>
    <row r="1387" spans="1:26" s="163" customFormat="1" ht="21.6" hidden="1" customHeight="1">
      <c r="A1387" s="177" t="str">
        <f t="shared" si="79"/>
        <v>Aug24-31</v>
      </c>
      <c r="B1387" s="225">
        <f>IFERROR(VLOOKUP(A1387,PLAN!B:AA,5,0),"")</f>
        <v>11125058</v>
      </c>
      <c r="C1387" s="225" t="str">
        <f>IFERROR(VLOOKUP(A1387,PLAN!B:AA,6,0),"")</f>
        <v>1831275-C-AK</v>
      </c>
      <c r="D1387" s="225" t="str">
        <f>IFERROR(VLOOKUP(A1387,PLAN!B:AA,7,0),"")</f>
        <v>AIN-CKI-315-EXCR JP</v>
      </c>
      <c r="E1387" s="225" t="str">
        <f>IFERROR(VLOOKUP(A1387,PLAN!B:AA,4,0),"")</f>
        <v>1001938706</v>
      </c>
      <c r="F1387" s="226">
        <f>IFERROR(VLOOKUP(A1387,PLAN!B:AA,9,0),"")</f>
        <v>46258</v>
      </c>
      <c r="G1387" s="225" t="str">
        <f>IFERROR(VLOOKUP(A1387,PLAN!B:AA,10,0),"")</f>
        <v>0103596122</v>
      </c>
      <c r="H1387" s="225" t="str">
        <f>IFERROR(VLOOKUP(A1387,PLAN!B:AA,11,0),"")</f>
        <v>260805A14A</v>
      </c>
      <c r="I1387" s="225">
        <f>IFERROR(VLOOKUP(A1387,PLAN!B:AA,12,0),"")</f>
        <v>49</v>
      </c>
      <c r="J1387" s="225" t="str">
        <f>IFERROR(VLOOKUP(A1387,PLAN!B:AA,15,0),"")</f>
        <v>Japan</v>
      </c>
      <c r="K1387" s="225">
        <f>IFERROR(VLOOKUP(A1387,PLAN!B:AA,23,0),"")</f>
        <v>0</v>
      </c>
      <c r="L1387" s="227">
        <f>IFERROR(VLOOKUP(A1387,PLAN!B:AA,24,0),"")</f>
        <v>0</v>
      </c>
      <c r="M1387" s="225" t="str">
        <f>IFERROR(VLOOKUP(A1387,PLAN!B:AA,3,0),"")</f>
        <v>1832346-A-CK</v>
      </c>
      <c r="N1387" s="225">
        <f>IFERROR(VLOOKUP(A1387,PLAN!B:AA,2,0),"")</f>
        <v>12114373</v>
      </c>
      <c r="O1387" s="290" t="s">
        <v>5212</v>
      </c>
      <c r="P1387" s="257" t="s">
        <v>5213</v>
      </c>
      <c r="Q1387" s="337">
        <f>I1387</f>
        <v>49</v>
      </c>
      <c r="R1387" s="231" t="str">
        <f>IFERROR(VLOOKUP(P1387,[6]Sheet1!$F:$I,4,),"")</f>
        <v>C8</v>
      </c>
      <c r="S1387" s="232">
        <f>IFERROR(VLOOKUP(A1387,PLAN!B:AA,19,0),"")</f>
        <v>46248</v>
      </c>
      <c r="T1387" s="225" t="str">
        <f>IFERROR(VLOOKUP(A1387,PLAN!B:AA,20,0),"")</f>
        <v>M4</v>
      </c>
      <c r="U1387" s="233"/>
      <c r="V1387" s="165"/>
      <c r="W1387" s="234" t="str">
        <f>IFERROR(VLOOKUP(A1387,PLAN!B:AB,21,),"")</f>
        <v>F3</v>
      </c>
      <c r="X1387" s="164"/>
      <c r="Y1387" s="148" t="s">
        <v>5181</v>
      </c>
      <c r="Z1387" s="338">
        <f>VLOOKUP(Y1387,PLAN!B:AI,19,0)</f>
        <v>46248</v>
      </c>
    </row>
    <row r="1388" spans="1:26" s="163" customFormat="1" ht="21.6" hidden="1" customHeight="1">
      <c r="A1388" s="177" t="str">
        <f t="shared" si="79"/>
        <v>Aug24-32</v>
      </c>
      <c r="B1388" s="225">
        <f>IFERROR(VLOOKUP(A1388,PLAN!B:AA,5,0),"")</f>
        <v>11124947</v>
      </c>
      <c r="C1388" s="225" t="str">
        <f>IFERROR(VLOOKUP(A1388,PLAN!B:AA,6,0),"")</f>
        <v>1731004-G-A</v>
      </c>
      <c r="D1388" s="225" t="str">
        <f>IFERROR(VLOOKUP(A1388,PLAN!B:AA,7,0),"")</f>
        <v>AIN-CKX-10-200-R JP</v>
      </c>
      <c r="E1388" s="225" t="str">
        <f>IFERROR(VLOOKUP(A1388,PLAN!B:AA,4,0),"")</f>
        <v>1001938707</v>
      </c>
      <c r="F1388" s="226">
        <f>IFERROR(VLOOKUP(A1388,PLAN!B:AA,9,0),"")</f>
        <v>46258</v>
      </c>
      <c r="G1388" s="225" t="str">
        <f>IFERROR(VLOOKUP(A1388,PLAN!B:AA,10,0),"")</f>
        <v>0103596123</v>
      </c>
      <c r="H1388" s="225" t="str">
        <f>IFERROR(VLOOKUP(A1388,PLAN!B:AA,11,0),"")</f>
        <v>260805A15A</v>
      </c>
      <c r="I1388" s="225">
        <f>IFERROR(VLOOKUP(A1388,PLAN!B:AA,12,0),"")</f>
        <v>490</v>
      </c>
      <c r="J1388" s="225" t="str">
        <f>IFERROR(VLOOKUP(A1388,PLAN!B:AA,15,0),"")</f>
        <v>Japan</v>
      </c>
      <c r="K1388" s="225">
        <f>IFERROR(VLOOKUP(A1388,PLAN!B:AA,23,0),"")</f>
        <v>0</v>
      </c>
      <c r="L1388" s="227">
        <f>IFERROR(VLOOKUP(A1388,PLAN!B:AA,24,0),"")</f>
        <v>0</v>
      </c>
      <c r="M1388" s="225" t="str">
        <f>IFERROR(VLOOKUP(A1388,PLAN!B:AA,3,0),"")</f>
        <v>1932434-A-C</v>
      </c>
      <c r="N1388" s="225">
        <f>IFERROR(VLOOKUP(A1388,PLAN!B:AA,2,0),"")</f>
        <v>12114380</v>
      </c>
      <c r="O1388" s="290" t="s">
        <v>2865</v>
      </c>
      <c r="P1388" s="257" t="s">
        <v>2866</v>
      </c>
      <c r="Q1388" s="154">
        <v>80</v>
      </c>
      <c r="R1388" s="231" t="str">
        <f>IFERROR(VLOOKUP(P1388,[6]Sheet1!$F:$I,4,),"")</f>
        <v/>
      </c>
      <c r="S1388" s="232">
        <f>IFERROR(VLOOKUP(A1388,PLAN!B:AA,19,0),"")</f>
        <v>46248</v>
      </c>
      <c r="T1388" s="225" t="str">
        <f>IFERROR(VLOOKUP(A1388,PLAN!B:AA,20,0),"")</f>
        <v>M4</v>
      </c>
      <c r="U1388" s="233"/>
      <c r="V1388" s="165"/>
      <c r="W1388" s="234" t="str">
        <f>IFERROR(VLOOKUP(A1388,PLAN!B:AB,21,),"")</f>
        <v>F3</v>
      </c>
      <c r="X1388" s="164"/>
      <c r="Y1388" s="148" t="s">
        <v>5182</v>
      </c>
      <c r="Z1388" s="338">
        <f>VLOOKUP(Y1388,PLAN!B:AI,19,0)</f>
        <v>46248</v>
      </c>
    </row>
    <row r="1389" spans="1:26" s="163" customFormat="1" ht="21.6" hidden="1" customHeight="1">
      <c r="A1389" s="177"/>
      <c r="B1389" s="225"/>
      <c r="C1389" s="225"/>
      <c r="D1389" s="225"/>
      <c r="E1389" s="225"/>
      <c r="F1389" s="226"/>
      <c r="G1389" s="225"/>
      <c r="H1389" s="225"/>
      <c r="I1389" s="225"/>
      <c r="J1389" s="225"/>
      <c r="K1389" s="225"/>
      <c r="L1389" s="227"/>
      <c r="M1389" s="225"/>
      <c r="N1389" s="225"/>
      <c r="O1389" s="290" t="s">
        <v>2453</v>
      </c>
      <c r="P1389" s="337" t="s">
        <v>2454</v>
      </c>
      <c r="Q1389" s="154">
        <v>11</v>
      </c>
      <c r="R1389" s="231" t="str">
        <f>IFERROR(VLOOKUP(P1389,[6]Sheet1!$F:$I,4,),"")</f>
        <v/>
      </c>
      <c r="S1389" s="232"/>
      <c r="T1389" s="225"/>
      <c r="U1389" s="233"/>
      <c r="V1389" s="165"/>
      <c r="W1389" s="234" t="s">
        <v>40</v>
      </c>
      <c r="X1389" s="164"/>
      <c r="Y1389" s="148"/>
      <c r="Z1389" s="338">
        <v>46248</v>
      </c>
    </row>
    <row r="1390" spans="1:26" s="163" customFormat="1" ht="21.6" hidden="1" customHeight="1">
      <c r="A1390" s="177"/>
      <c r="B1390" s="225"/>
      <c r="C1390" s="225"/>
      <c r="D1390" s="225"/>
      <c r="E1390" s="225"/>
      <c r="F1390" s="226"/>
      <c r="G1390" s="225"/>
      <c r="H1390" s="225"/>
      <c r="I1390" s="225"/>
      <c r="J1390" s="225"/>
      <c r="K1390" s="225"/>
      <c r="L1390" s="227"/>
      <c r="M1390" s="225"/>
      <c r="N1390" s="225"/>
      <c r="O1390" s="290" t="s">
        <v>5214</v>
      </c>
      <c r="P1390" s="337" t="s">
        <v>5215</v>
      </c>
      <c r="Q1390" s="154">
        <v>98</v>
      </c>
      <c r="R1390" s="231" t="str">
        <f>IFERROR(VLOOKUP(P1390,[6]Sheet1!$F:$I,4,),"")</f>
        <v/>
      </c>
      <c r="S1390" s="232"/>
      <c r="T1390" s="225"/>
      <c r="U1390" s="233"/>
      <c r="V1390" s="165"/>
      <c r="W1390" s="234" t="s">
        <v>40</v>
      </c>
      <c r="X1390" s="164"/>
      <c r="Y1390" s="148"/>
      <c r="Z1390" s="338">
        <v>46248</v>
      </c>
    </row>
    <row r="1391" spans="1:26" s="163" customFormat="1" ht="21.6" hidden="1" customHeight="1">
      <c r="A1391" s="177"/>
      <c r="B1391" s="225"/>
      <c r="C1391" s="225"/>
      <c r="D1391" s="225"/>
      <c r="E1391" s="225"/>
      <c r="F1391" s="226"/>
      <c r="G1391" s="225"/>
      <c r="H1391" s="225"/>
      <c r="I1391" s="225"/>
      <c r="J1391" s="225"/>
      <c r="K1391" s="225"/>
      <c r="L1391" s="227"/>
      <c r="M1391" s="225"/>
      <c r="N1391" s="225"/>
      <c r="O1391" s="290" t="s">
        <v>5216</v>
      </c>
      <c r="P1391" s="337" t="s">
        <v>5217</v>
      </c>
      <c r="Q1391" s="154">
        <v>101</v>
      </c>
      <c r="R1391" s="231" t="str">
        <f>IFERROR(VLOOKUP(P1391,[6]Sheet1!$F:$I,4,),"")</f>
        <v/>
      </c>
      <c r="S1391" s="232"/>
      <c r="T1391" s="225"/>
      <c r="U1391" s="233"/>
      <c r="V1391" s="165"/>
      <c r="W1391" s="234" t="s">
        <v>40</v>
      </c>
      <c r="X1391" s="164"/>
      <c r="Y1391" s="148"/>
      <c r="Z1391" s="338">
        <v>46248</v>
      </c>
    </row>
    <row r="1392" spans="1:26" s="163" customFormat="1" ht="21.6" hidden="1" customHeight="1">
      <c r="A1392" s="177"/>
      <c r="B1392" s="225"/>
      <c r="C1392" s="225"/>
      <c r="D1392" s="225"/>
      <c r="E1392" s="225"/>
      <c r="F1392" s="226"/>
      <c r="G1392" s="225"/>
      <c r="H1392" s="225"/>
      <c r="I1392" s="225"/>
      <c r="J1392" s="225"/>
      <c r="K1392" s="225"/>
      <c r="L1392" s="227"/>
      <c r="M1392" s="225"/>
      <c r="N1392" s="225"/>
      <c r="O1392" s="290" t="s">
        <v>5218</v>
      </c>
      <c r="P1392" s="337" t="s">
        <v>5219</v>
      </c>
      <c r="Q1392" s="154">
        <v>100</v>
      </c>
      <c r="R1392" s="231" t="str">
        <f>IFERROR(VLOOKUP(P1392,[6]Sheet1!$F:$I,4,),"")</f>
        <v/>
      </c>
      <c r="S1392" s="232"/>
      <c r="T1392" s="225"/>
      <c r="U1392" s="233"/>
      <c r="V1392" s="165"/>
      <c r="W1392" s="234" t="s">
        <v>40</v>
      </c>
      <c r="X1392" s="164"/>
      <c r="Y1392" s="148"/>
      <c r="Z1392" s="338">
        <v>46248</v>
      </c>
    </row>
    <row r="1393" spans="1:26" s="163" customFormat="1" ht="21.6" hidden="1" customHeight="1">
      <c r="A1393" s="177"/>
      <c r="B1393" s="225"/>
      <c r="C1393" s="225"/>
      <c r="D1393" s="225"/>
      <c r="E1393" s="225"/>
      <c r="F1393" s="226"/>
      <c r="G1393" s="225"/>
      <c r="H1393" s="225"/>
      <c r="I1393" s="225"/>
      <c r="J1393" s="225"/>
      <c r="K1393" s="225"/>
      <c r="L1393" s="227"/>
      <c r="M1393" s="225"/>
      <c r="N1393" s="225"/>
      <c r="O1393" s="290" t="s">
        <v>5220</v>
      </c>
      <c r="P1393" s="337" t="s">
        <v>5221</v>
      </c>
      <c r="Q1393" s="154">
        <f>I1388-Q1388-Q1389-Q1390-Q1391-Q1392</f>
        <v>100</v>
      </c>
      <c r="R1393" s="231" t="str">
        <f>IFERROR(VLOOKUP(P1393,[6]Sheet1!$F:$I,4,),"")</f>
        <v/>
      </c>
      <c r="S1393" s="232"/>
      <c r="T1393" s="225"/>
      <c r="U1393" s="233"/>
      <c r="V1393" s="165"/>
      <c r="W1393" s="234" t="s">
        <v>40</v>
      </c>
      <c r="X1393" s="164"/>
      <c r="Y1393" s="148"/>
      <c r="Z1393" s="338">
        <v>46248</v>
      </c>
    </row>
    <row r="1394" spans="1:26" s="163" customFormat="1" ht="21.6" hidden="1" customHeight="1">
      <c r="A1394" s="177" t="str">
        <f t="shared" si="79"/>
        <v>Aug24-33</v>
      </c>
      <c r="B1394" s="225">
        <f>IFERROR(VLOOKUP(A1394,PLAN!B:AA,5,0),"")</f>
        <v>11125021</v>
      </c>
      <c r="C1394" s="225" t="str">
        <f>IFERROR(VLOOKUP(A1394,PLAN!B:AA,6,0),"")</f>
        <v>1831238-D-AK</v>
      </c>
      <c r="D1394" s="225" t="str">
        <f>IFERROR(VLOOKUP(A1394,PLAN!B:AA,7,0),"")</f>
        <v>PH14R101PR JP</v>
      </c>
      <c r="E1394" s="225" t="str">
        <f>IFERROR(VLOOKUP(A1394,PLAN!B:AA,4,0),"")</f>
        <v>1001938708</v>
      </c>
      <c r="F1394" s="226">
        <f>IFERROR(VLOOKUP(A1394,PLAN!B:AA,9,0),"")</f>
        <v>46258</v>
      </c>
      <c r="G1394" s="225" t="str">
        <f>IFERROR(VLOOKUP(A1394,PLAN!B:AA,10,0),"")</f>
        <v>0103596124</v>
      </c>
      <c r="H1394" s="225" t="str">
        <f>IFERROR(VLOOKUP(A1394,PLAN!B:AA,11,0),"")</f>
        <v>260805A16A</v>
      </c>
      <c r="I1394" s="225">
        <f>IFERROR(VLOOKUP(A1394,PLAN!B:AA,12,0),"")</f>
        <v>350</v>
      </c>
      <c r="J1394" s="225" t="str">
        <f>IFERROR(VLOOKUP(A1394,PLAN!B:AA,15,0),"")</f>
        <v>Japan</v>
      </c>
      <c r="K1394" s="225">
        <f>IFERROR(VLOOKUP(A1394,PLAN!B:AA,23,0),"")</f>
        <v>0</v>
      </c>
      <c r="L1394" s="227">
        <f>IFERROR(VLOOKUP(A1394,PLAN!B:AA,24,0),"")</f>
        <v>0</v>
      </c>
      <c r="M1394" s="225" t="str">
        <f>IFERROR(VLOOKUP(A1394,PLAN!B:AA,3,0),"")</f>
        <v>2032228-A-CK</v>
      </c>
      <c r="N1394" s="225">
        <f>IFERROR(VLOOKUP(A1394,PLAN!B:AA,2,0),"")</f>
        <v>12111476</v>
      </c>
      <c r="O1394" s="290" t="s">
        <v>5222</v>
      </c>
      <c r="P1394" s="284" t="s">
        <v>5223</v>
      </c>
      <c r="Q1394" s="154">
        <v>210</v>
      </c>
      <c r="R1394" s="231" t="str">
        <f>IFERROR(VLOOKUP(P1394,[6]Sheet1!$F:$I,4,),"")</f>
        <v/>
      </c>
      <c r="S1394" s="232">
        <f>IFERROR(VLOOKUP(A1394,PLAN!B:AA,19,0),"")</f>
        <v>46248</v>
      </c>
      <c r="T1394" s="225" t="str">
        <f>IFERROR(VLOOKUP(A1394,PLAN!B:AA,20,0),"")</f>
        <v>M4</v>
      </c>
      <c r="U1394" s="233"/>
      <c r="V1394" s="165"/>
      <c r="W1394" s="234" t="str">
        <f>IFERROR(VLOOKUP(A1394,PLAN!B:AB,21,),"")</f>
        <v>F3</v>
      </c>
      <c r="X1394" s="164"/>
      <c r="Y1394" s="148" t="s">
        <v>5183</v>
      </c>
      <c r="Z1394" s="338">
        <f>VLOOKUP(Y1394,PLAN!B:AI,19,0)</f>
        <v>46248</v>
      </c>
    </row>
    <row r="1395" spans="1:26" s="163" customFormat="1" ht="21.6" hidden="1" customHeight="1">
      <c r="A1395" s="177"/>
      <c r="B1395" s="225"/>
      <c r="C1395" s="225"/>
      <c r="D1395" s="225"/>
      <c r="E1395" s="225"/>
      <c r="F1395" s="226"/>
      <c r="G1395" s="225"/>
      <c r="H1395" s="225"/>
      <c r="I1395" s="225"/>
      <c r="J1395" s="225"/>
      <c r="K1395" s="225"/>
      <c r="L1395" s="227"/>
      <c r="M1395" s="225"/>
      <c r="N1395" s="225"/>
      <c r="O1395" s="290" t="s">
        <v>5224</v>
      </c>
      <c r="P1395" s="284" t="s">
        <v>5225</v>
      </c>
      <c r="Q1395" s="154">
        <f>I1394-Q1394</f>
        <v>140</v>
      </c>
      <c r="R1395" s="231" t="str">
        <f>IFERROR(VLOOKUP(P1395,[6]Sheet1!$F:$I,4,),"")</f>
        <v>D12</v>
      </c>
      <c r="S1395" s="232"/>
      <c r="T1395" s="225"/>
      <c r="U1395" s="233"/>
      <c r="V1395" s="165"/>
      <c r="W1395" s="234" t="s">
        <v>40</v>
      </c>
      <c r="X1395" s="164"/>
      <c r="Y1395" s="148"/>
      <c r="Z1395" s="338">
        <v>46248</v>
      </c>
    </row>
    <row r="1396" spans="1:26" s="163" customFormat="1" ht="21.6" hidden="1" customHeight="1">
      <c r="A1396" s="177" t="str">
        <f t="shared" ref="A1396" si="82">Y1396</f>
        <v>Aug24-34</v>
      </c>
      <c r="B1396" s="225">
        <f>IFERROR(VLOOKUP(A1396,PLAN!B:AA,5,0),"")</f>
        <v>11124983</v>
      </c>
      <c r="C1396" s="225" t="str">
        <f>IFERROR(VLOOKUP(A1396,PLAN!B:AA,6,0),"")</f>
        <v>1831201-D-AK</v>
      </c>
      <c r="D1396" s="225" t="str">
        <f>IFERROR(VLOOKUP(A1396,PLAN!B:AA,7,0),"")</f>
        <v>PP14R200PR JP</v>
      </c>
      <c r="E1396" s="225" t="str">
        <f>IFERROR(VLOOKUP(A1396,PLAN!B:AA,4,0),"")</f>
        <v>1001938709</v>
      </c>
      <c r="F1396" s="226">
        <f>IFERROR(VLOOKUP(A1396,PLAN!B:AA,9,0),"")</f>
        <v>46258</v>
      </c>
      <c r="G1396" s="225" t="str">
        <f>IFERROR(VLOOKUP(A1396,PLAN!B:AA,10,0),"")</f>
        <v>0103596125</v>
      </c>
      <c r="H1396" s="225" t="str">
        <f>IFERROR(VLOOKUP(A1396,PLAN!B:AA,11,0),"")</f>
        <v>260805A17A</v>
      </c>
      <c r="I1396" s="225">
        <f>IFERROR(VLOOKUP(A1396,PLAN!B:AA,12,0),"")</f>
        <v>410</v>
      </c>
      <c r="J1396" s="225" t="str">
        <f>IFERROR(VLOOKUP(A1396,PLAN!B:AA,15,0),"")</f>
        <v>Japan</v>
      </c>
      <c r="K1396" s="225">
        <f>IFERROR(VLOOKUP(A1396,PLAN!B:AA,23,0),"")</f>
        <v>0</v>
      </c>
      <c r="L1396" s="227">
        <f>IFERROR(VLOOKUP(A1396,PLAN!B:AA,24,0),"")</f>
        <v>0</v>
      </c>
      <c r="M1396" s="225" t="str">
        <f>IFERROR(VLOOKUP(A1396,PLAN!B:AA,3,0),"")</f>
        <v>2032224-A-CK</v>
      </c>
      <c r="N1396" s="225">
        <f>IFERROR(VLOOKUP(A1396,PLAN!B:AA,2,0),"")</f>
        <v>12110444</v>
      </c>
      <c r="O1396" s="290" t="s">
        <v>5226</v>
      </c>
      <c r="P1396" s="337" t="s">
        <v>5227</v>
      </c>
      <c r="Q1396" s="154">
        <v>148</v>
      </c>
      <c r="R1396" s="231" t="str">
        <f>IFERROR(VLOOKUP(P1396,[6]Sheet1!$F:$I,4,),"")</f>
        <v/>
      </c>
      <c r="S1396" s="232">
        <f>IFERROR(VLOOKUP(A1396,PLAN!B:AA,19,0),"")</f>
        <v>46248</v>
      </c>
      <c r="T1396" s="225" t="str">
        <f>IFERROR(VLOOKUP(A1396,PLAN!B:AA,20,0),"")</f>
        <v>M4</v>
      </c>
      <c r="U1396" s="233"/>
      <c r="V1396" s="165"/>
      <c r="W1396" s="234" t="str">
        <f>IFERROR(VLOOKUP(A1396,PLAN!B:AB,21,),"")</f>
        <v>F3</v>
      </c>
      <c r="X1396" s="164"/>
      <c r="Y1396" s="148" t="s">
        <v>5184</v>
      </c>
      <c r="Z1396" s="338">
        <f>VLOOKUP(Y1396,PLAN!B:AI,19,0)</f>
        <v>46248</v>
      </c>
    </row>
    <row r="1397" spans="1:26" s="163" customFormat="1" ht="21.6" hidden="1" customHeight="1">
      <c r="A1397" s="177">
        <f t="shared" si="79"/>
        <v>0</v>
      </c>
      <c r="B1397" s="225" t="str">
        <f>IFERROR(VLOOKUP(A1397,PLAN!B:AA,5,0),"")</f>
        <v/>
      </c>
      <c r="C1397" s="225" t="str">
        <f>IFERROR(VLOOKUP(A1397,PLAN!B:AA,6,0),"")</f>
        <v/>
      </c>
      <c r="D1397" s="225" t="str">
        <f>IFERROR(VLOOKUP(A1397,PLAN!B:AA,7,0),"")</f>
        <v/>
      </c>
      <c r="E1397" s="225" t="str">
        <f>IFERROR(VLOOKUP(A1397,PLAN!B:AA,4,0),"")</f>
        <v/>
      </c>
      <c r="F1397" s="226" t="str">
        <f>IFERROR(VLOOKUP(A1397,PLAN!B:AA,9,0),"")</f>
        <v/>
      </c>
      <c r="G1397" s="225" t="str">
        <f>IFERROR(VLOOKUP(A1397,PLAN!B:AA,10,0),"")</f>
        <v/>
      </c>
      <c r="H1397" s="225" t="str">
        <f>IFERROR(VLOOKUP(A1397,PLAN!B:AA,11,0),"")</f>
        <v/>
      </c>
      <c r="I1397" s="225" t="str">
        <f>IFERROR(VLOOKUP(A1397,PLAN!B:AA,12,0),"")</f>
        <v/>
      </c>
      <c r="J1397" s="225" t="str">
        <f>IFERROR(VLOOKUP(A1397,PLAN!B:AA,15,0),"")</f>
        <v/>
      </c>
      <c r="K1397" s="225" t="str">
        <f>IFERROR(VLOOKUP(A1397,PLAN!B:AA,23,0),"")</f>
        <v/>
      </c>
      <c r="L1397" s="227" t="str">
        <f>IFERROR(VLOOKUP(A1397,PLAN!B:AA,24,0),"")</f>
        <v/>
      </c>
      <c r="M1397" s="225" t="str">
        <f>IFERROR(VLOOKUP(A1397,PLAN!B:AA,3,0),"")</f>
        <v/>
      </c>
      <c r="N1397" s="225" t="str">
        <f>IFERROR(VLOOKUP(A1397,PLAN!B:AA,2,0),"")</f>
        <v/>
      </c>
      <c r="O1397" s="290" t="s">
        <v>5228</v>
      </c>
      <c r="P1397" s="257" t="s">
        <v>5229</v>
      </c>
      <c r="Q1397" s="154">
        <v>218</v>
      </c>
      <c r="R1397" s="231" t="str">
        <f>IFERROR(VLOOKUP(P1397,[6]Sheet1!$F:$I,4,),"")</f>
        <v/>
      </c>
      <c r="S1397" s="232" t="str">
        <f>IFERROR(VLOOKUP(A1397,PLAN!B:AA,19,0),"")</f>
        <v/>
      </c>
      <c r="T1397" s="225" t="str">
        <f>IFERROR(VLOOKUP(A1397,PLAN!B:AA,20,0),"")</f>
        <v/>
      </c>
      <c r="U1397" s="233"/>
      <c r="V1397" s="165"/>
      <c r="W1397" s="234" t="s">
        <v>40</v>
      </c>
      <c r="X1397" s="164"/>
      <c r="Y1397" s="148"/>
      <c r="Z1397" s="338">
        <v>46248</v>
      </c>
    </row>
    <row r="1398" spans="1:26" s="163" customFormat="1" ht="21.6" hidden="1" customHeight="1">
      <c r="A1398" s="177"/>
      <c r="B1398" s="225"/>
      <c r="C1398" s="225"/>
      <c r="D1398" s="225"/>
      <c r="E1398" s="225"/>
      <c r="F1398" s="226"/>
      <c r="G1398" s="225"/>
      <c r="H1398" s="225"/>
      <c r="I1398" s="225"/>
      <c r="J1398" s="225"/>
      <c r="K1398" s="225"/>
      <c r="L1398" s="227"/>
      <c r="M1398" s="225"/>
      <c r="N1398" s="225"/>
      <c r="O1398" s="290" t="s">
        <v>5230</v>
      </c>
      <c r="P1398" s="337" t="s">
        <v>5231</v>
      </c>
      <c r="Q1398" s="154">
        <f>I1396-Q1396-Q1397</f>
        <v>44</v>
      </c>
      <c r="R1398" s="231" t="str">
        <f>IFERROR(VLOOKUP(P1398,[6]Sheet1!$F:$I,4,),"")</f>
        <v>N2-15</v>
      </c>
      <c r="S1398" s="232"/>
      <c r="T1398" s="225"/>
      <c r="U1398" s="233"/>
      <c r="V1398" s="165"/>
      <c r="W1398" s="234" t="s">
        <v>40</v>
      </c>
      <c r="X1398" s="164"/>
      <c r="Y1398" s="148"/>
      <c r="Z1398" s="338">
        <v>46248</v>
      </c>
    </row>
    <row r="1399" spans="1:26" s="163" customFormat="1" ht="21.6" hidden="1" customHeight="1">
      <c r="A1399" s="177" t="str">
        <f t="shared" si="79"/>
        <v>Aug24-35</v>
      </c>
      <c r="B1399" s="225">
        <f>IFERROR(VLOOKUP(A1399,PLAN!B:AA,5,0),"")</f>
        <v>11124984</v>
      </c>
      <c r="C1399" s="225" t="str">
        <f>IFERROR(VLOOKUP(A1399,PLAN!B:AA,6,0),"")</f>
        <v>1831202-D-AK</v>
      </c>
      <c r="D1399" s="225" t="str">
        <f>IFERROR(VLOOKUP(A1399,PLAN!B:AA,7,0),"")</f>
        <v>PP14R300PR JP</v>
      </c>
      <c r="E1399" s="225" t="str">
        <f>IFERROR(VLOOKUP(A1399,PLAN!B:AA,4,0),"")</f>
        <v>1001938710</v>
      </c>
      <c r="F1399" s="226">
        <f>IFERROR(VLOOKUP(A1399,PLAN!B:AA,9,0),"")</f>
        <v>46258</v>
      </c>
      <c r="G1399" s="225" t="str">
        <f>IFERROR(VLOOKUP(A1399,PLAN!B:AA,10,0),"")</f>
        <v>0103596126</v>
      </c>
      <c r="H1399" s="225" t="str">
        <f>IFERROR(VLOOKUP(A1399,PLAN!B:AA,11,0),"")</f>
        <v>260805A18A</v>
      </c>
      <c r="I1399" s="225">
        <f>IFERROR(VLOOKUP(A1399,PLAN!B:AA,12,0),"")</f>
        <v>545</v>
      </c>
      <c r="J1399" s="225" t="str">
        <f>IFERROR(VLOOKUP(A1399,PLAN!B:AA,15,0),"")</f>
        <v>Japan</v>
      </c>
      <c r="K1399" s="225">
        <f>IFERROR(VLOOKUP(A1399,PLAN!B:AA,23,0),"")</f>
        <v>0</v>
      </c>
      <c r="L1399" s="227">
        <f>IFERROR(VLOOKUP(A1399,PLAN!B:AA,24,0),"")</f>
        <v>0</v>
      </c>
      <c r="M1399" s="225" t="str">
        <f>IFERROR(VLOOKUP(A1399,PLAN!B:AA,3,0),"")</f>
        <v>2032226-A-CK</v>
      </c>
      <c r="N1399" s="225">
        <f>IFERROR(VLOOKUP(A1399,PLAN!B:AA,2,0),"")</f>
        <v>12110446</v>
      </c>
      <c r="O1399" s="290" t="s">
        <v>5232</v>
      </c>
      <c r="P1399" s="257" t="s">
        <v>5233</v>
      </c>
      <c r="Q1399" s="154">
        <v>22</v>
      </c>
      <c r="R1399" s="231" t="str">
        <f>IFERROR(VLOOKUP(P1399,[6]Sheet1!$F:$I,4,),"")</f>
        <v/>
      </c>
      <c r="S1399" s="232">
        <f>IFERROR(VLOOKUP(A1399,PLAN!B:AA,19,0),"")</f>
        <v>46248</v>
      </c>
      <c r="T1399" s="225" t="str">
        <f>IFERROR(VLOOKUP(A1399,PLAN!B:AA,20,0),"")</f>
        <v>M4</v>
      </c>
      <c r="U1399" s="233"/>
      <c r="V1399" s="165"/>
      <c r="W1399" s="234" t="str">
        <f>IFERROR(VLOOKUP(A1399,PLAN!B:AB,21,),"")</f>
        <v>F3</v>
      </c>
      <c r="X1399" s="164"/>
      <c r="Y1399" s="148" t="s">
        <v>5185</v>
      </c>
      <c r="Z1399" s="338">
        <f>VLOOKUP(Y1399,PLAN!B:AI,19,0)</f>
        <v>46248</v>
      </c>
    </row>
    <row r="1400" spans="1:26" s="163" customFormat="1" ht="21.6" hidden="1" customHeight="1">
      <c r="A1400" s="177"/>
      <c r="B1400" s="225"/>
      <c r="C1400" s="225"/>
      <c r="D1400" s="225"/>
      <c r="E1400" s="225"/>
      <c r="F1400" s="226"/>
      <c r="G1400" s="225"/>
      <c r="H1400" s="225"/>
      <c r="I1400" s="225"/>
      <c r="J1400" s="225"/>
      <c r="K1400" s="225"/>
      <c r="L1400" s="227"/>
      <c r="M1400" s="225"/>
      <c r="N1400" s="225"/>
      <c r="O1400" s="290" t="s">
        <v>5234</v>
      </c>
      <c r="P1400" s="337" t="s">
        <v>5235</v>
      </c>
      <c r="Q1400" s="154">
        <v>216</v>
      </c>
      <c r="R1400" s="231" t="str">
        <f>IFERROR(VLOOKUP(P1400,[6]Sheet1!$F:$I,4,),"")</f>
        <v/>
      </c>
      <c r="S1400" s="232"/>
      <c r="T1400" s="225"/>
      <c r="U1400" s="233"/>
      <c r="V1400" s="165"/>
      <c r="W1400" s="234" t="s">
        <v>40</v>
      </c>
      <c r="X1400" s="164"/>
      <c r="Y1400" s="148"/>
      <c r="Z1400" s="338">
        <v>46248</v>
      </c>
    </row>
    <row r="1401" spans="1:26" s="163" customFormat="1" ht="21.6" hidden="1" customHeight="1">
      <c r="A1401" s="177"/>
      <c r="B1401" s="225"/>
      <c r="C1401" s="225"/>
      <c r="D1401" s="225"/>
      <c r="E1401" s="225"/>
      <c r="F1401" s="226"/>
      <c r="G1401" s="225"/>
      <c r="H1401" s="225"/>
      <c r="I1401" s="225"/>
      <c r="J1401" s="225"/>
      <c r="K1401" s="225"/>
      <c r="L1401" s="227"/>
      <c r="M1401" s="225"/>
      <c r="N1401" s="225"/>
      <c r="O1401" s="290" t="s">
        <v>5236</v>
      </c>
      <c r="P1401" s="337" t="s">
        <v>5237</v>
      </c>
      <c r="Q1401" s="154">
        <v>214</v>
      </c>
      <c r="R1401" s="231" t="str">
        <f>IFERROR(VLOOKUP(P1401,[6]Sheet1!$F:$I,4,),"")</f>
        <v/>
      </c>
      <c r="S1401" s="232"/>
      <c r="T1401" s="225"/>
      <c r="U1401" s="233"/>
      <c r="V1401" s="165"/>
      <c r="W1401" s="234" t="s">
        <v>40</v>
      </c>
      <c r="X1401" s="164"/>
      <c r="Y1401" s="148"/>
      <c r="Z1401" s="338">
        <v>46248</v>
      </c>
    </row>
    <row r="1402" spans="1:26" s="163" customFormat="1" ht="21.6" hidden="1" customHeight="1">
      <c r="A1402" s="177"/>
      <c r="B1402" s="225"/>
      <c r="C1402" s="225"/>
      <c r="D1402" s="225"/>
      <c r="E1402" s="225"/>
      <c r="F1402" s="226"/>
      <c r="G1402" s="225"/>
      <c r="H1402" s="225"/>
      <c r="I1402" s="225"/>
      <c r="J1402" s="225"/>
      <c r="K1402" s="225"/>
      <c r="L1402" s="227"/>
      <c r="M1402" s="225"/>
      <c r="N1402" s="225"/>
      <c r="O1402" s="290" t="s">
        <v>5238</v>
      </c>
      <c r="P1402" s="337" t="s">
        <v>5239</v>
      </c>
      <c r="Q1402" s="260">
        <f>I1399-Q1399-Q1400-Q1401</f>
        <v>93</v>
      </c>
      <c r="R1402" s="231" t="str">
        <f>IFERROR(VLOOKUP(P1402,[6]Sheet1!$F:$I,4,),"")</f>
        <v>N2-08</v>
      </c>
      <c r="S1402" s="232"/>
      <c r="T1402" s="225"/>
      <c r="U1402" s="233"/>
      <c r="V1402" s="165"/>
      <c r="W1402" s="234" t="s">
        <v>40</v>
      </c>
      <c r="X1402" s="164"/>
      <c r="Y1402" s="148"/>
      <c r="Z1402" s="338">
        <v>46248</v>
      </c>
    </row>
    <row r="1403" spans="1:26" s="163" customFormat="1" ht="21.6" hidden="1" customHeight="1">
      <c r="A1403" s="177" t="str">
        <f t="shared" si="79"/>
        <v>Aug24-36</v>
      </c>
      <c r="B1403" s="225">
        <f>IFERROR(VLOOKUP(A1403,PLAN!B:AA,5,0),"")</f>
        <v>11124982</v>
      </c>
      <c r="C1403" s="225" t="str">
        <f>IFERROR(VLOOKUP(A1403,PLAN!B:AA,6,0),"")</f>
        <v>1831200-D-AK</v>
      </c>
      <c r="D1403" s="225" t="str">
        <f>IFERROR(VLOOKUP(A1403,PLAN!B:AA,7,0),"")</f>
        <v>PP14R100PR JP</v>
      </c>
      <c r="E1403" s="225" t="str">
        <f>IFERROR(VLOOKUP(A1403,PLAN!B:AA,4,0),"")</f>
        <v>1001938711</v>
      </c>
      <c r="F1403" s="226">
        <f>IFERROR(VLOOKUP(A1403,PLAN!B:AA,9,0),"")</f>
        <v>46258</v>
      </c>
      <c r="G1403" s="225" t="str">
        <f>IFERROR(VLOOKUP(A1403,PLAN!B:AA,10,0),"")</f>
        <v>0103596127</v>
      </c>
      <c r="H1403" s="225" t="str">
        <f>IFERROR(VLOOKUP(A1403,PLAN!B:AA,11,0),"")</f>
        <v>260805A19A</v>
      </c>
      <c r="I1403" s="225">
        <f>IFERROR(VLOOKUP(A1403,PLAN!B:AA,12,0),"")</f>
        <v>110</v>
      </c>
      <c r="J1403" s="225" t="str">
        <f>IFERROR(VLOOKUP(A1403,PLAN!B:AA,15,0),"")</f>
        <v>Japan</v>
      </c>
      <c r="K1403" s="225">
        <f>IFERROR(VLOOKUP(A1403,PLAN!B:AA,23,0),"")</f>
        <v>0</v>
      </c>
      <c r="L1403" s="227">
        <f>IFERROR(VLOOKUP(A1403,PLAN!B:AA,24,0),"")</f>
        <v>0</v>
      </c>
      <c r="M1403" s="225" t="str">
        <f>IFERROR(VLOOKUP(A1403,PLAN!B:AA,3,0),"")</f>
        <v>2032222-A-CK</v>
      </c>
      <c r="N1403" s="225">
        <f>IFERROR(VLOOKUP(A1403,PLAN!B:AA,2,0),"")</f>
        <v>12110442</v>
      </c>
      <c r="O1403" s="290" t="s">
        <v>5240</v>
      </c>
      <c r="P1403" s="337" t="s">
        <v>5241</v>
      </c>
      <c r="Q1403" s="337">
        <f t="shared" ref="Q1403:Q1419" si="83">I1403</f>
        <v>110</v>
      </c>
      <c r="R1403" s="231" t="str">
        <f>IFERROR(VLOOKUP(P1403,[6]Sheet1!$F:$I,4,),"")</f>
        <v>D10</v>
      </c>
      <c r="S1403" s="232">
        <f>IFERROR(VLOOKUP(A1403,PLAN!B:AA,19,0),"")</f>
        <v>46248</v>
      </c>
      <c r="T1403" s="225" t="str">
        <f>IFERROR(VLOOKUP(A1403,PLAN!B:AA,20,0),"")</f>
        <v>M5</v>
      </c>
      <c r="U1403" s="233"/>
      <c r="V1403" s="165"/>
      <c r="W1403" s="234" t="str">
        <f>IFERROR(VLOOKUP(A1403,PLAN!B:AB,21,),"")</f>
        <v>F3</v>
      </c>
      <c r="X1403" s="164"/>
      <c r="Y1403" s="148" t="s">
        <v>5186</v>
      </c>
      <c r="Z1403" s="338">
        <f>VLOOKUP(Y1403,PLAN!B:AI,19,0)</f>
        <v>46248</v>
      </c>
    </row>
    <row r="1404" spans="1:26" s="163" customFormat="1" ht="21.6" hidden="1" customHeight="1">
      <c r="A1404" s="177" t="str">
        <f t="shared" si="79"/>
        <v>Aug24-37</v>
      </c>
      <c r="B1404" s="225">
        <f>IFERROR(VLOOKUP(A1404,PLAN!B:AA,5,0),"")</f>
        <v>11132759</v>
      </c>
      <c r="C1404" s="225" t="str">
        <f>IFERROR(VLOOKUP(A1404,PLAN!B:AA,6,0),"")</f>
        <v>1156029-L-A</v>
      </c>
      <c r="D1404" s="225" t="str">
        <f>IFERROR(VLOOKUP(A1404,PLAN!B:AA,7,0),"")</f>
        <v>WCKV165-14 US2</v>
      </c>
      <c r="E1404" s="225" t="str">
        <f>IFERROR(VLOOKUP(A1404,PLAN!B:AA,4,0),"")</f>
        <v>1001938712</v>
      </c>
      <c r="F1404" s="226">
        <f>IFERROR(VLOOKUP(A1404,PLAN!B:AA,9,0),"")</f>
        <v>46258</v>
      </c>
      <c r="G1404" s="225" t="str">
        <f>IFERROR(VLOOKUP(A1404,PLAN!B:AA,10,0),"")</f>
        <v>0103596128</v>
      </c>
      <c r="H1404" s="225" t="str">
        <f>IFERROR(VLOOKUP(A1404,PLAN!B:AA,11,0),"")</f>
        <v>260805A20A</v>
      </c>
      <c r="I1404" s="225">
        <f>IFERROR(VLOOKUP(A1404,PLAN!B:AA,12,0),"")</f>
        <v>9</v>
      </c>
      <c r="J1404" s="225" t="str">
        <f>IFERROR(VLOOKUP(A1404,PLAN!B:AA,15,0),"")</f>
        <v>USA</v>
      </c>
      <c r="K1404" s="225">
        <f>IFERROR(VLOOKUP(A1404,PLAN!B:AA,23,0),"")</f>
        <v>0</v>
      </c>
      <c r="L1404" s="227">
        <f>IFERROR(VLOOKUP(A1404,PLAN!B:AA,24,0),"")</f>
        <v>0</v>
      </c>
      <c r="M1404" s="225" t="str">
        <f>IFERROR(VLOOKUP(A1404,PLAN!B:AA,3,0),"")</f>
        <v>1832352-A-C</v>
      </c>
      <c r="N1404" s="225">
        <f>IFERROR(VLOOKUP(A1404,PLAN!B:AA,2,0),"")</f>
        <v>12114372</v>
      </c>
      <c r="O1404" s="290" t="s">
        <v>2467</v>
      </c>
      <c r="P1404" s="337" t="s">
        <v>2468</v>
      </c>
      <c r="Q1404" s="337">
        <f t="shared" si="83"/>
        <v>9</v>
      </c>
      <c r="R1404" s="231" t="str">
        <f>IFERROR(VLOOKUP(P1404,[6]Sheet1!$F:$I,4,),"")</f>
        <v>C10</v>
      </c>
      <c r="S1404" s="232">
        <f>IFERROR(VLOOKUP(A1404,PLAN!B:AA,19,0),"")</f>
        <v>46248</v>
      </c>
      <c r="T1404" s="225" t="str">
        <f>IFERROR(VLOOKUP(A1404,PLAN!B:AA,20,0),"")</f>
        <v>M5</v>
      </c>
      <c r="U1404" s="233"/>
      <c r="V1404" s="165"/>
      <c r="W1404" s="234" t="str">
        <f>IFERROR(VLOOKUP(A1404,PLAN!B:AB,21,),"")</f>
        <v>F3</v>
      </c>
      <c r="X1404" s="164"/>
      <c r="Y1404" s="148" t="s">
        <v>5187</v>
      </c>
      <c r="Z1404" s="338">
        <f>VLOOKUP(Y1404,PLAN!B:AI,19,0)</f>
        <v>46248</v>
      </c>
    </row>
    <row r="1405" spans="1:26" s="163" customFormat="1" ht="21.6" hidden="1" customHeight="1">
      <c r="A1405" s="177" t="str">
        <f t="shared" si="79"/>
        <v>Aug24-38</v>
      </c>
      <c r="B1405" s="225">
        <f>IFERROR(VLOOKUP(A1405,PLAN!B:AA,5,0),"")</f>
        <v>11134323</v>
      </c>
      <c r="C1405" s="225" t="str">
        <f>IFERROR(VLOOKUP(A1405,PLAN!B:AA,6,0),"")</f>
        <v>1456034-P-A</v>
      </c>
      <c r="D1405" s="225" t="str">
        <f>IFERROR(VLOOKUP(A1405,PLAN!B:AA,7,0),"")</f>
        <v>WAIN-CKI-200-BS US2</v>
      </c>
      <c r="E1405" s="225" t="str">
        <f>IFERROR(VLOOKUP(A1405,PLAN!B:AA,4,0),"")</f>
        <v>1001938713</v>
      </c>
      <c r="F1405" s="226">
        <f>IFERROR(VLOOKUP(A1405,PLAN!B:AA,9,0),"")</f>
        <v>46258</v>
      </c>
      <c r="G1405" s="225" t="str">
        <f>IFERROR(VLOOKUP(A1405,PLAN!B:AA,10,0),"")</f>
        <v>0103596129</v>
      </c>
      <c r="H1405" s="225" t="str">
        <f>IFERROR(VLOOKUP(A1405,PLAN!B:AA,11,0),"")</f>
        <v>260805A21A</v>
      </c>
      <c r="I1405" s="225">
        <f>IFERROR(VLOOKUP(A1405,PLAN!B:AA,12,0),"")</f>
        <v>21</v>
      </c>
      <c r="J1405" s="225" t="str">
        <f>IFERROR(VLOOKUP(A1405,PLAN!B:AA,15,0),"")</f>
        <v>USA</v>
      </c>
      <c r="K1405" s="225">
        <f>IFERROR(VLOOKUP(A1405,PLAN!B:AA,23,0),"")</f>
        <v>10</v>
      </c>
      <c r="L1405" s="227">
        <f>IFERROR(VLOOKUP(A1405,PLAN!B:AA,24,0),"")</f>
        <v>0</v>
      </c>
      <c r="M1405" s="225" t="str">
        <f>IFERROR(VLOOKUP(A1405,PLAN!B:AA,3,0),"")</f>
        <v>1832348-A-C</v>
      </c>
      <c r="N1405" s="225">
        <f>IFERROR(VLOOKUP(A1405,PLAN!B:AA,2,0),"")</f>
        <v>12114375</v>
      </c>
      <c r="O1405" s="290" t="s">
        <v>5071</v>
      </c>
      <c r="P1405" s="337" t="s">
        <v>5072</v>
      </c>
      <c r="Q1405" s="337">
        <f t="shared" si="83"/>
        <v>21</v>
      </c>
      <c r="R1405" s="231" t="str">
        <f>IFERROR(VLOOKUP(P1405,[6]Sheet1!$F:$I,4,),"")</f>
        <v/>
      </c>
      <c r="S1405" s="232">
        <f>IFERROR(VLOOKUP(A1405,PLAN!B:AA,19,0),"")</f>
        <v>46248</v>
      </c>
      <c r="T1405" s="225" t="str">
        <f>IFERROR(VLOOKUP(A1405,PLAN!B:AA,20,0),"")</f>
        <v>M5</v>
      </c>
      <c r="U1405" s="233"/>
      <c r="V1405" s="165"/>
      <c r="W1405" s="234" t="str">
        <f>IFERROR(VLOOKUP(A1405,PLAN!B:AB,21,),"")</f>
        <v>F3</v>
      </c>
      <c r="X1405" s="164"/>
      <c r="Y1405" s="148" t="s">
        <v>5188</v>
      </c>
      <c r="Z1405" s="338">
        <f>VLOOKUP(Y1405,PLAN!B:AI,19,0)</f>
        <v>46248</v>
      </c>
    </row>
    <row r="1406" spans="1:26" s="163" customFormat="1" ht="21.6" hidden="1" customHeight="1">
      <c r="A1406" s="177" t="str">
        <f t="shared" si="79"/>
        <v>Aug24-39</v>
      </c>
      <c r="B1406" s="225">
        <f>IFERROR(VLOOKUP(A1406,PLAN!B:AA,5,0),"")</f>
        <v>11134322</v>
      </c>
      <c r="C1406" s="225" t="str">
        <f>IFERROR(VLOOKUP(A1406,PLAN!B:AA,6,0),"")</f>
        <v>1456028-M-A</v>
      </c>
      <c r="D1406" s="225" t="str">
        <f>IFERROR(VLOOKUP(A1406,PLAN!B:AA,7,0),"")</f>
        <v>WAIN-CKI-008-200 US2</v>
      </c>
      <c r="E1406" s="225" t="str">
        <f>IFERROR(VLOOKUP(A1406,PLAN!B:AA,4,0),"")</f>
        <v>1001938714</v>
      </c>
      <c r="F1406" s="226">
        <f>IFERROR(VLOOKUP(A1406,PLAN!B:AA,9,0),"")</f>
        <v>46258</v>
      </c>
      <c r="G1406" s="225" t="str">
        <f>IFERROR(VLOOKUP(A1406,PLAN!B:AA,10,0),"")</f>
        <v>0103596130</v>
      </c>
      <c r="H1406" s="225" t="str">
        <f>IFERROR(VLOOKUP(A1406,PLAN!B:AA,11,0),"")</f>
        <v>260805A22A</v>
      </c>
      <c r="I1406" s="225">
        <f>IFERROR(VLOOKUP(A1406,PLAN!B:AA,12,0),"")</f>
        <v>132</v>
      </c>
      <c r="J1406" s="225" t="str">
        <f>IFERROR(VLOOKUP(A1406,PLAN!B:AA,15,0),"")</f>
        <v>USA</v>
      </c>
      <c r="K1406" s="225">
        <f>IFERROR(VLOOKUP(A1406,PLAN!B:AA,23,0),"")</f>
        <v>0</v>
      </c>
      <c r="L1406" s="227">
        <f>IFERROR(VLOOKUP(A1406,PLAN!B:AA,24,0),"")</f>
        <v>0</v>
      </c>
      <c r="M1406" s="225" t="str">
        <f>IFERROR(VLOOKUP(A1406,PLAN!B:AA,3,0),"")</f>
        <v>1832345-A-C</v>
      </c>
      <c r="N1406" s="225">
        <f>IFERROR(VLOOKUP(A1406,PLAN!B:AA,2,0),"")</f>
        <v>12114370</v>
      </c>
      <c r="O1406" s="290" t="s">
        <v>3843</v>
      </c>
      <c r="P1406" s="337" t="s">
        <v>3844</v>
      </c>
      <c r="Q1406" s="154">
        <v>24</v>
      </c>
      <c r="R1406" s="231" t="str">
        <f>IFERROR(VLOOKUP(P1406,[6]Sheet1!$F:$I,4,),"")</f>
        <v/>
      </c>
      <c r="S1406" s="232">
        <f>IFERROR(VLOOKUP(A1406,PLAN!B:AA,19,0),"")</f>
        <v>46248</v>
      </c>
      <c r="T1406" s="225" t="str">
        <f>IFERROR(VLOOKUP(A1406,PLAN!B:AA,20,0),"")</f>
        <v>M5</v>
      </c>
      <c r="U1406" s="233"/>
      <c r="V1406" s="165"/>
      <c r="W1406" s="234" t="str">
        <f>IFERROR(VLOOKUP(A1406,PLAN!B:AB,21,),"")</f>
        <v>F3</v>
      </c>
      <c r="X1406" s="164"/>
      <c r="Y1406" s="148" t="s">
        <v>5189</v>
      </c>
      <c r="Z1406" s="338">
        <f>VLOOKUP(Y1406,PLAN!B:AI,19,0)</f>
        <v>46248</v>
      </c>
    </row>
    <row r="1407" spans="1:26" s="163" customFormat="1" ht="21.6" hidden="1" customHeight="1">
      <c r="A1407" s="177"/>
      <c r="B1407" s="225"/>
      <c r="C1407" s="225"/>
      <c r="D1407" s="225"/>
      <c r="E1407" s="225"/>
      <c r="F1407" s="226"/>
      <c r="G1407" s="225"/>
      <c r="H1407" s="225"/>
      <c r="I1407" s="225"/>
      <c r="J1407" s="225"/>
      <c r="K1407" s="225"/>
      <c r="L1407" s="227"/>
      <c r="M1407" s="225"/>
      <c r="N1407" s="225"/>
      <c r="O1407" s="290" t="s">
        <v>5242</v>
      </c>
      <c r="P1407" s="337" t="s">
        <v>5243</v>
      </c>
      <c r="Q1407" s="154">
        <f>I1406-Q1406</f>
        <v>108</v>
      </c>
      <c r="R1407" s="231" t="str">
        <f>IFERROR(VLOOKUP(P1407,[6]Sheet1!$F:$I,4,),"")</f>
        <v>N2-01</v>
      </c>
      <c r="S1407" s="232"/>
      <c r="T1407" s="225"/>
      <c r="U1407" s="233"/>
      <c r="V1407" s="165"/>
      <c r="W1407" s="234" t="s">
        <v>40</v>
      </c>
      <c r="X1407" s="164"/>
      <c r="Y1407" s="148"/>
      <c r="Z1407" s="338">
        <v>46248</v>
      </c>
    </row>
    <row r="1408" spans="1:26" s="163" customFormat="1" ht="21.6" hidden="1" customHeight="1">
      <c r="A1408" s="177" t="str">
        <f t="shared" si="79"/>
        <v>Aug24-40</v>
      </c>
      <c r="B1408" s="225">
        <f>IFERROR(VLOOKUP(A1408,PLAN!B:AA,5,0),"")</f>
        <v>11134321</v>
      </c>
      <c r="C1408" s="225" t="str">
        <f>IFERROR(VLOOKUP(A1408,PLAN!B:AA,6,0),"")</f>
        <v>1056005-P-A</v>
      </c>
      <c r="D1408" s="225" t="str">
        <f>IFERROR(VLOOKUP(A1408,PLAN!B:AA,7,0),"")</f>
        <v>WAIN-CKI-10-200 US2</v>
      </c>
      <c r="E1408" s="225" t="str">
        <f>IFERROR(VLOOKUP(A1408,PLAN!B:AA,4,0),"")</f>
        <v>1001938715</v>
      </c>
      <c r="F1408" s="226">
        <f>IFERROR(VLOOKUP(A1408,PLAN!B:AA,9,0),"")</f>
        <v>46258</v>
      </c>
      <c r="G1408" s="225" t="str">
        <f>IFERROR(VLOOKUP(A1408,PLAN!B:AA,10,0),"")</f>
        <v>0103596131</v>
      </c>
      <c r="H1408" s="225" t="str">
        <f>IFERROR(VLOOKUP(A1408,PLAN!B:AA,11,0),"")</f>
        <v>260805A23A</v>
      </c>
      <c r="I1408" s="225">
        <f>IFERROR(VLOOKUP(A1408,PLAN!B:AA,12,0),"")</f>
        <v>13</v>
      </c>
      <c r="J1408" s="225" t="str">
        <f>IFERROR(VLOOKUP(A1408,PLAN!B:AA,15,0),"")</f>
        <v>USA</v>
      </c>
      <c r="K1408" s="225">
        <f>IFERROR(VLOOKUP(A1408,PLAN!B:AA,23,0),"")</f>
        <v>0</v>
      </c>
      <c r="L1408" s="227">
        <f>IFERROR(VLOOKUP(A1408,PLAN!B:AA,24,0),"")</f>
        <v>0</v>
      </c>
      <c r="M1408" s="225" t="str">
        <f>IFERROR(VLOOKUP(A1408,PLAN!B:AA,3,0),"")</f>
        <v>1832343-A-C</v>
      </c>
      <c r="N1408" s="225">
        <f>IFERROR(VLOOKUP(A1408,PLAN!B:AA,2,0),"")</f>
        <v>12114368</v>
      </c>
      <c r="O1408" s="290" t="s">
        <v>5065</v>
      </c>
      <c r="P1408" s="337" t="s">
        <v>5066</v>
      </c>
      <c r="Q1408" s="337">
        <f t="shared" si="83"/>
        <v>13</v>
      </c>
      <c r="R1408" s="231" t="str">
        <f>IFERROR(VLOOKUP(P1408,[6]Sheet1!$F:$I,4,),"")</f>
        <v>D1</v>
      </c>
      <c r="S1408" s="232">
        <f>IFERROR(VLOOKUP(A1408,PLAN!B:AA,19,0),"")</f>
        <v>46248</v>
      </c>
      <c r="T1408" s="225" t="str">
        <f>IFERROR(VLOOKUP(A1408,PLAN!B:AA,20,0),"")</f>
        <v>M5</v>
      </c>
      <c r="U1408" s="233"/>
      <c r="V1408" s="165"/>
      <c r="W1408" s="234" t="str">
        <f>IFERROR(VLOOKUP(A1408,PLAN!B:AB,21,),"")</f>
        <v>F3</v>
      </c>
      <c r="X1408" s="164"/>
      <c r="Y1408" s="148" t="s">
        <v>5190</v>
      </c>
      <c r="Z1408" s="338">
        <f>VLOOKUP(Y1408,PLAN!B:AI,19,0)</f>
        <v>46248</v>
      </c>
    </row>
    <row r="1409" spans="1:26" s="163" customFormat="1" ht="21.6" hidden="1" customHeight="1">
      <c r="A1409" s="177" t="str">
        <f t="shared" si="79"/>
        <v>Aug24-41</v>
      </c>
      <c r="B1409" s="225">
        <f>IFERROR(VLOOKUP(A1409,PLAN!B:AA,5,0),"")</f>
        <v>11134328</v>
      </c>
      <c r="C1409" s="225" t="str">
        <f>IFERROR(VLOOKUP(A1409,PLAN!B:AA,6,0),"")</f>
        <v>1731006-E-A</v>
      </c>
      <c r="D1409" s="225" t="str">
        <f>IFERROR(VLOOKUP(A1409,PLAN!B:AA,7,0),"")</f>
        <v>AIN-CKX-10-200-R US</v>
      </c>
      <c r="E1409" s="225" t="str">
        <f>IFERROR(VLOOKUP(A1409,PLAN!B:AA,4,0),"")</f>
        <v>1001938716</v>
      </c>
      <c r="F1409" s="226">
        <f>IFERROR(VLOOKUP(A1409,PLAN!B:AA,9,0),"")</f>
        <v>46258</v>
      </c>
      <c r="G1409" s="225" t="str">
        <f>IFERROR(VLOOKUP(A1409,PLAN!B:AA,10,0),"")</f>
        <v>0103596132</v>
      </c>
      <c r="H1409" s="225" t="str">
        <f>IFERROR(VLOOKUP(A1409,PLAN!B:AA,11,0),"")</f>
        <v>260805A24A</v>
      </c>
      <c r="I1409" s="225">
        <f>IFERROR(VLOOKUP(A1409,PLAN!B:AA,12,0),"")</f>
        <v>8</v>
      </c>
      <c r="J1409" s="225" t="str">
        <f>IFERROR(VLOOKUP(A1409,PLAN!B:AA,15,0),"")</f>
        <v>USA</v>
      </c>
      <c r="K1409" s="225">
        <f>IFERROR(VLOOKUP(A1409,PLAN!B:AA,23,0),"")</f>
        <v>0</v>
      </c>
      <c r="L1409" s="227">
        <f>IFERROR(VLOOKUP(A1409,PLAN!B:AA,24,0),"")</f>
        <v>0</v>
      </c>
      <c r="M1409" s="225" t="str">
        <f>IFERROR(VLOOKUP(A1409,PLAN!B:AA,3,0),"")</f>
        <v>1932434-A-C</v>
      </c>
      <c r="N1409" s="225">
        <f>IFERROR(VLOOKUP(A1409,PLAN!B:AA,2,0),"")</f>
        <v>12114380</v>
      </c>
      <c r="O1409" s="290" t="s">
        <v>5244</v>
      </c>
      <c r="P1409" s="258" t="s">
        <v>5245</v>
      </c>
      <c r="Q1409" s="154">
        <v>7</v>
      </c>
      <c r="R1409" s="231" t="str">
        <f>IFERROR(VLOOKUP(P1409,[6]Sheet1!$F:$I,4,),"")</f>
        <v>N1-22</v>
      </c>
      <c r="S1409" s="232">
        <f>IFERROR(VLOOKUP(A1409,PLAN!B:AA,19,0),"")</f>
        <v>46248</v>
      </c>
      <c r="T1409" s="225" t="str">
        <f>IFERROR(VLOOKUP(A1409,PLAN!B:AA,20,0),"")</f>
        <v>M5</v>
      </c>
      <c r="U1409" s="233"/>
      <c r="V1409" s="165"/>
      <c r="W1409" s="234" t="str">
        <f>IFERROR(VLOOKUP(A1409,PLAN!B:AB,21,),"")</f>
        <v>F3</v>
      </c>
      <c r="X1409" s="164"/>
      <c r="Y1409" s="148" t="s">
        <v>5191</v>
      </c>
      <c r="Z1409" s="338">
        <f>VLOOKUP(Y1409,PLAN!B:AI,19,0)</f>
        <v>46248</v>
      </c>
    </row>
    <row r="1410" spans="1:26" s="163" customFormat="1" ht="21.6" hidden="1" customHeight="1">
      <c r="A1410" s="177"/>
      <c r="B1410" s="225"/>
      <c r="C1410" s="225"/>
      <c r="D1410" s="225"/>
      <c r="E1410" s="225"/>
      <c r="F1410" s="226"/>
      <c r="G1410" s="225"/>
      <c r="H1410" s="225"/>
      <c r="I1410" s="225"/>
      <c r="J1410" s="225"/>
      <c r="K1410" s="225"/>
      <c r="L1410" s="227"/>
      <c r="M1410" s="225"/>
      <c r="N1410" s="225"/>
      <c r="O1410" s="290" t="s">
        <v>5220</v>
      </c>
      <c r="P1410" s="337" t="s">
        <v>5221</v>
      </c>
      <c r="Q1410" s="154">
        <v>1</v>
      </c>
      <c r="R1410" s="231"/>
      <c r="S1410" s="232"/>
      <c r="T1410" s="225"/>
      <c r="U1410" s="233"/>
      <c r="V1410" s="165"/>
      <c r="W1410" s="234" t="s">
        <v>40</v>
      </c>
      <c r="X1410" s="164"/>
      <c r="Y1410" s="148"/>
      <c r="Z1410" s="338">
        <v>46248</v>
      </c>
    </row>
    <row r="1411" spans="1:26" s="163" customFormat="1" ht="21.6" hidden="1" customHeight="1">
      <c r="A1411" s="177" t="str">
        <f t="shared" si="79"/>
        <v>Aug24-42</v>
      </c>
      <c r="B1411" s="225">
        <f>IFERROR(VLOOKUP(A1411,PLAN!B:AA,5,0),"")</f>
        <v>11132334</v>
      </c>
      <c r="C1411" s="225" t="str">
        <f>IFERROR(VLOOKUP(A1411,PLAN!B:AA,6,0),"")</f>
        <v>1731160-F-A</v>
      </c>
      <c r="D1411" s="225" t="str">
        <f>IFERROR(VLOOKUP(A1411,PLAN!B:AA,7,0),"")</f>
        <v>AHW14R013S US</v>
      </c>
      <c r="E1411" s="225" t="str">
        <f>IFERROR(VLOOKUP(A1411,PLAN!B:AA,4,0),"")</f>
        <v>1001938717</v>
      </c>
      <c r="F1411" s="226">
        <f>IFERROR(VLOOKUP(A1411,PLAN!B:AA,9,0),"")</f>
        <v>46258</v>
      </c>
      <c r="G1411" s="225" t="str">
        <f>IFERROR(VLOOKUP(A1411,PLAN!B:AA,10,0),"")</f>
        <v>0103596133</v>
      </c>
      <c r="H1411" s="225" t="str">
        <f>IFERROR(VLOOKUP(A1411,PLAN!B:AA,11,0),"")</f>
        <v>260805A25A</v>
      </c>
      <c r="I1411" s="225">
        <f>IFERROR(VLOOKUP(A1411,PLAN!B:AA,12,0),"")</f>
        <v>200</v>
      </c>
      <c r="J1411" s="225" t="str">
        <f>IFERROR(VLOOKUP(A1411,PLAN!B:AA,15,0),"")</f>
        <v>USA</v>
      </c>
      <c r="K1411" s="225">
        <f>IFERROR(VLOOKUP(A1411,PLAN!B:AA,23,0),"")</f>
        <v>0</v>
      </c>
      <c r="L1411" s="227">
        <f>IFERROR(VLOOKUP(A1411,PLAN!B:AA,24,0),"")</f>
        <v>0</v>
      </c>
      <c r="M1411" s="225" t="str">
        <f>IFERROR(VLOOKUP(A1411,PLAN!B:AA,3,0),"")</f>
        <v>2032217-A-CB</v>
      </c>
      <c r="N1411" s="225">
        <f>IFERROR(VLOOKUP(A1411,PLAN!B:AA,2,0),"")</f>
        <v>12114296</v>
      </c>
      <c r="O1411" s="290" t="s">
        <v>3839</v>
      </c>
      <c r="P1411" s="337" t="s">
        <v>3840</v>
      </c>
      <c r="Q1411" s="154">
        <v>7</v>
      </c>
      <c r="R1411" s="231" t="str">
        <f>IFERROR(VLOOKUP(P1411,[6]Sheet1!$F:$I,4,),"")</f>
        <v/>
      </c>
      <c r="S1411" s="232">
        <f>IFERROR(VLOOKUP(A1411,PLAN!B:AA,19,0),"")</f>
        <v>46248</v>
      </c>
      <c r="T1411" s="225" t="str">
        <f>IFERROR(VLOOKUP(A1411,PLAN!B:AA,20,0),"")</f>
        <v>M5</v>
      </c>
      <c r="U1411" s="233"/>
      <c r="V1411" s="165"/>
      <c r="W1411" s="234" t="str">
        <f>IFERROR(VLOOKUP(A1411,PLAN!B:AB,21,),"")</f>
        <v>F3</v>
      </c>
      <c r="X1411" s="164"/>
      <c r="Y1411" s="148" t="s">
        <v>5192</v>
      </c>
      <c r="Z1411" s="338">
        <f>VLOOKUP(Y1411,PLAN!B:AI,19,0)</f>
        <v>46248</v>
      </c>
    </row>
    <row r="1412" spans="1:26" s="163" customFormat="1" ht="21.6" hidden="1" customHeight="1">
      <c r="A1412" s="177"/>
      <c r="B1412" s="225"/>
      <c r="C1412" s="225"/>
      <c r="D1412" s="225"/>
      <c r="E1412" s="225"/>
      <c r="F1412" s="226"/>
      <c r="G1412" s="225"/>
      <c r="H1412" s="225"/>
      <c r="I1412" s="225"/>
      <c r="J1412" s="225"/>
      <c r="K1412" s="225"/>
      <c r="L1412" s="227"/>
      <c r="M1412" s="225"/>
      <c r="N1412" s="225"/>
      <c r="O1412" s="290" t="s">
        <v>4369</v>
      </c>
      <c r="P1412" s="258" t="s">
        <v>4370</v>
      </c>
      <c r="Q1412" s="154">
        <v>8</v>
      </c>
      <c r="R1412" s="231"/>
      <c r="S1412" s="232"/>
      <c r="T1412" s="225"/>
      <c r="U1412" s="233"/>
      <c r="V1412" s="165"/>
      <c r="W1412" s="234" t="s">
        <v>40</v>
      </c>
      <c r="X1412" s="164"/>
      <c r="Y1412" s="148"/>
      <c r="Z1412" s="338">
        <v>46248</v>
      </c>
    </row>
    <row r="1413" spans="1:26" s="163" customFormat="1" ht="21.6" hidden="1" customHeight="1">
      <c r="A1413" s="177"/>
      <c r="B1413" s="225"/>
      <c r="C1413" s="225"/>
      <c r="D1413" s="225"/>
      <c r="E1413" s="225"/>
      <c r="F1413" s="226"/>
      <c r="G1413" s="225"/>
      <c r="H1413" s="225"/>
      <c r="I1413" s="225"/>
      <c r="J1413" s="225"/>
      <c r="K1413" s="225"/>
      <c r="L1413" s="227"/>
      <c r="M1413" s="225"/>
      <c r="N1413" s="225"/>
      <c r="O1413" s="290" t="s">
        <v>4373</v>
      </c>
      <c r="P1413" s="258" t="s">
        <v>4374</v>
      </c>
      <c r="Q1413" s="154">
        <f>I1411-Q1411-Q1412</f>
        <v>185</v>
      </c>
      <c r="R1413" s="231"/>
      <c r="S1413" s="232"/>
      <c r="T1413" s="225"/>
      <c r="U1413" s="233"/>
      <c r="V1413" s="165"/>
      <c r="W1413" s="234" t="s">
        <v>40</v>
      </c>
      <c r="X1413" s="164"/>
      <c r="Y1413" s="148"/>
      <c r="Z1413" s="338">
        <v>46248</v>
      </c>
    </row>
    <row r="1414" spans="1:26" s="163" customFormat="1" ht="21.6" hidden="1" customHeight="1">
      <c r="A1414" s="177" t="str">
        <f t="shared" ref="A1414" si="84">Y1414</f>
        <v>Aug24-43</v>
      </c>
      <c r="B1414" s="225">
        <f>IFERROR(VLOOKUP(A1414,PLAN!B:AA,5,0),"")</f>
        <v>11132313</v>
      </c>
      <c r="C1414" s="225" t="str">
        <f>IFERROR(VLOOKUP(A1414,PLAN!B:AA,6,0),"")</f>
        <v>1731139-E-AK</v>
      </c>
      <c r="D1414" s="225" t="str">
        <f>IFERROR(VLOOKUP(A1414,PLAN!B:AA,7,0),"")</f>
        <v>AGH147000 US</v>
      </c>
      <c r="E1414" s="225" t="str">
        <f>IFERROR(VLOOKUP(A1414,PLAN!B:AA,4,0),"")</f>
        <v>1001938718</v>
      </c>
      <c r="F1414" s="226">
        <f>IFERROR(VLOOKUP(A1414,PLAN!B:AA,9,0),"")</f>
        <v>46258</v>
      </c>
      <c r="G1414" s="225" t="str">
        <f>IFERROR(VLOOKUP(A1414,PLAN!B:AA,10,0),"")</f>
        <v>0103596134</v>
      </c>
      <c r="H1414" s="225" t="str">
        <f>IFERROR(VLOOKUP(A1414,PLAN!B:AA,11,0),"")</f>
        <v>260805A26A</v>
      </c>
      <c r="I1414" s="225">
        <f>IFERROR(VLOOKUP(A1414,PLAN!B:AA,12,0),"")</f>
        <v>1530</v>
      </c>
      <c r="J1414" s="225" t="str">
        <f>IFERROR(VLOOKUP(A1414,PLAN!B:AA,15,0),"")</f>
        <v>USA</v>
      </c>
      <c r="K1414" s="225">
        <f>IFERROR(VLOOKUP(A1414,PLAN!B:AA,23,0),"")</f>
        <v>0</v>
      </c>
      <c r="L1414" s="227">
        <f>IFERROR(VLOOKUP(A1414,PLAN!B:AA,24,0),"")</f>
        <v>0</v>
      </c>
      <c r="M1414" s="225" t="str">
        <f>IFERROR(VLOOKUP(A1414,PLAN!B:AA,3,0),"")</f>
        <v>1832297-A-CK</v>
      </c>
      <c r="N1414" s="225">
        <f>IFERROR(VLOOKUP(A1414,PLAN!B:AA,2,0),"")</f>
        <v>12111379</v>
      </c>
      <c r="O1414" s="290" t="s">
        <v>5246</v>
      </c>
      <c r="P1414" s="284" t="s">
        <v>5247</v>
      </c>
      <c r="Q1414" s="154">
        <v>243</v>
      </c>
      <c r="R1414" s="231" t="str">
        <f>IFERROR(VLOOKUP(P1414,[6]Sheet1!$F:$I,4,),"")</f>
        <v/>
      </c>
      <c r="S1414" s="232">
        <f>IFERROR(VLOOKUP(A1414,PLAN!B:AA,19,0),"")</f>
        <v>46248</v>
      </c>
      <c r="T1414" s="225" t="str">
        <f>IFERROR(VLOOKUP(A1414,PLAN!B:AA,20,0),"")</f>
        <v>M5</v>
      </c>
      <c r="U1414" s="233"/>
      <c r="V1414" s="165"/>
      <c r="W1414" s="234" t="str">
        <f>IFERROR(VLOOKUP(A1414,PLAN!B:AB,21,),"")</f>
        <v>F3</v>
      </c>
      <c r="X1414" s="164"/>
      <c r="Y1414" s="148" t="s">
        <v>5193</v>
      </c>
      <c r="Z1414" s="338">
        <f>VLOOKUP(Y1414,PLAN!B:AI,19,0)</f>
        <v>46248</v>
      </c>
    </row>
    <row r="1415" spans="1:26" s="163" customFormat="1" ht="21.6" hidden="1" customHeight="1">
      <c r="A1415" s="177">
        <f t="shared" si="79"/>
        <v>0</v>
      </c>
      <c r="B1415" s="225" t="str">
        <f>IFERROR(VLOOKUP(A1415,PLAN!B:AA,5,0),"")</f>
        <v/>
      </c>
      <c r="C1415" s="225" t="str">
        <f>IFERROR(VLOOKUP(A1415,PLAN!B:AA,6,0),"")</f>
        <v/>
      </c>
      <c r="D1415" s="225" t="str">
        <f>IFERROR(VLOOKUP(A1415,PLAN!B:AA,7,0),"")</f>
        <v/>
      </c>
      <c r="E1415" s="225" t="str">
        <f>IFERROR(VLOOKUP(A1415,PLAN!B:AA,4,0),"")</f>
        <v/>
      </c>
      <c r="F1415" s="226" t="str">
        <f>IFERROR(VLOOKUP(A1415,PLAN!B:AA,9,0),"")</f>
        <v/>
      </c>
      <c r="G1415" s="225" t="str">
        <f>IFERROR(VLOOKUP(A1415,PLAN!B:AA,10,0),"")</f>
        <v/>
      </c>
      <c r="H1415" s="225" t="str">
        <f>IFERROR(VLOOKUP(A1415,PLAN!B:AA,11,0),"")</f>
        <v/>
      </c>
      <c r="I1415" s="225" t="str">
        <f>IFERROR(VLOOKUP(A1415,PLAN!B:AA,12,0),"")</f>
        <v/>
      </c>
      <c r="J1415" s="225" t="str">
        <f>IFERROR(VLOOKUP(A1415,PLAN!B:AA,15,0),"")</f>
        <v/>
      </c>
      <c r="K1415" s="225" t="str">
        <f>IFERROR(VLOOKUP(A1415,PLAN!B:AA,23,0),"")</f>
        <v/>
      </c>
      <c r="L1415" s="227" t="str">
        <f>IFERROR(VLOOKUP(A1415,PLAN!B:AA,24,0),"")</f>
        <v/>
      </c>
      <c r="M1415" s="225" t="str">
        <f>IFERROR(VLOOKUP(A1415,PLAN!B:AA,3,0),"")</f>
        <v/>
      </c>
      <c r="N1415" s="225" t="str">
        <f>IFERROR(VLOOKUP(A1415,PLAN!B:AA,2,0),"")</f>
        <v/>
      </c>
      <c r="O1415" s="290" t="s">
        <v>5248</v>
      </c>
      <c r="P1415" s="259" t="s">
        <v>5249</v>
      </c>
      <c r="Q1415" s="154">
        <v>435</v>
      </c>
      <c r="R1415" s="231" t="str">
        <f>IFERROR(VLOOKUP(P1415,[6]Sheet1!$F:$I,4,),"")</f>
        <v/>
      </c>
      <c r="S1415" s="232" t="str">
        <f>IFERROR(VLOOKUP(A1415,PLAN!B:AA,19,0),"")</f>
        <v/>
      </c>
      <c r="T1415" s="225" t="str">
        <f>IFERROR(VLOOKUP(A1415,PLAN!B:AA,20,0),"")</f>
        <v/>
      </c>
      <c r="U1415" s="233"/>
      <c r="V1415" s="165"/>
      <c r="W1415" s="234" t="s">
        <v>40</v>
      </c>
      <c r="X1415" s="164"/>
      <c r="Y1415" s="148"/>
      <c r="Z1415" s="338">
        <v>46248</v>
      </c>
    </row>
    <row r="1416" spans="1:26" s="163" customFormat="1" ht="21.6" hidden="1" customHeight="1">
      <c r="A1416" s="177"/>
      <c r="B1416" s="225"/>
      <c r="C1416" s="225"/>
      <c r="D1416" s="225"/>
      <c r="E1416" s="225"/>
      <c r="F1416" s="226"/>
      <c r="G1416" s="225"/>
      <c r="H1416" s="225"/>
      <c r="I1416" s="225"/>
      <c r="J1416" s="225"/>
      <c r="K1416" s="225"/>
      <c r="L1416" s="227"/>
      <c r="M1416" s="225"/>
      <c r="N1416" s="225"/>
      <c r="O1416" s="290" t="s">
        <v>5250</v>
      </c>
      <c r="P1416" s="289" t="s">
        <v>5251</v>
      </c>
      <c r="Q1416" s="154">
        <f>I1414-Q1414-Q1415-Q1417</f>
        <v>419</v>
      </c>
      <c r="R1416" s="231" t="str">
        <f>IFERROR(VLOOKUP(P1416,[6]Sheet1!$F:$I,4,),"")</f>
        <v>N1-22</v>
      </c>
      <c r="S1416" s="232"/>
      <c r="T1416" s="225"/>
      <c r="U1416" s="233"/>
      <c r="V1416" s="165"/>
      <c r="W1416" s="234" t="s">
        <v>40</v>
      </c>
      <c r="X1416" s="164"/>
      <c r="Y1416" s="148"/>
      <c r="Z1416" s="338">
        <v>46248</v>
      </c>
    </row>
    <row r="1417" spans="1:26" s="163" customFormat="1" ht="21.6" hidden="1" customHeight="1">
      <c r="A1417" s="177"/>
      <c r="B1417" s="225"/>
      <c r="C1417" s="225"/>
      <c r="D1417" s="225"/>
      <c r="E1417" s="225"/>
      <c r="F1417" s="226"/>
      <c r="G1417" s="225"/>
      <c r="H1417" s="225"/>
      <c r="I1417" s="225"/>
      <c r="J1417" s="225"/>
      <c r="K1417" s="225"/>
      <c r="L1417" s="227"/>
      <c r="M1417" s="225"/>
      <c r="N1417" s="225"/>
      <c r="O1417" s="290" t="s">
        <v>5252</v>
      </c>
      <c r="P1417" s="284" t="s">
        <v>5253</v>
      </c>
      <c r="Q1417" s="154">
        <v>433</v>
      </c>
      <c r="R1417" s="231" t="str">
        <f>IFERROR(VLOOKUP(P1417,[6]Sheet1!$F:$I,4,),"")</f>
        <v/>
      </c>
      <c r="S1417" s="232"/>
      <c r="T1417" s="225"/>
      <c r="U1417" s="233"/>
      <c r="V1417" s="165"/>
      <c r="W1417" s="234" t="s">
        <v>40</v>
      </c>
      <c r="X1417" s="164"/>
      <c r="Y1417" s="148"/>
      <c r="Z1417" s="338">
        <v>46248</v>
      </c>
    </row>
    <row r="1418" spans="1:26" s="163" customFormat="1" ht="21.6" hidden="1" customHeight="1">
      <c r="A1418" s="177" t="str">
        <f t="shared" si="79"/>
        <v>Aug24-44</v>
      </c>
      <c r="B1418" s="225">
        <f>IFERROR(VLOOKUP(A1418,PLAN!B:AA,5,0),"")</f>
        <v>11127824</v>
      </c>
      <c r="C1418" s="225" t="str">
        <f>IFERROR(VLOOKUP(A1418,PLAN!B:AA,6,0),"")</f>
        <v>2131622-B-A</v>
      </c>
      <c r="D1418" s="225" t="str">
        <f>IFERROR(VLOOKUP(A1418,PLAN!B:AA,7,0),"")</f>
        <v>WAIN-CKI-008-200 NO CE</v>
      </c>
      <c r="E1418" s="225" t="str">
        <f>IFERROR(VLOOKUP(A1418,PLAN!B:AA,4,0),"")</f>
        <v>1001938719</v>
      </c>
      <c r="F1418" s="226">
        <f>IFERROR(VLOOKUP(A1418,PLAN!B:AA,9,0),"")</f>
        <v>46258</v>
      </c>
      <c r="G1418" s="225" t="str">
        <f>IFERROR(VLOOKUP(A1418,PLAN!B:AA,10,0),"")</f>
        <v>0103596135</v>
      </c>
      <c r="H1418" s="225" t="str">
        <f>IFERROR(VLOOKUP(A1418,PLAN!B:AA,11,0),"")</f>
        <v>260805A27A</v>
      </c>
      <c r="I1418" s="225">
        <f>IFERROR(VLOOKUP(A1418,PLAN!B:AA,12,0),"")</f>
        <v>20</v>
      </c>
      <c r="J1418" s="225" t="str">
        <f>IFERROR(VLOOKUP(A1418,PLAN!B:AA,15,0),"")</f>
        <v>Australia</v>
      </c>
      <c r="K1418" s="225">
        <f>IFERROR(VLOOKUP(A1418,PLAN!B:AA,23,0),"")</f>
        <v>0</v>
      </c>
      <c r="L1418" s="227">
        <f>IFERROR(VLOOKUP(A1418,PLAN!B:AA,24,0),"")</f>
        <v>0</v>
      </c>
      <c r="M1418" s="225" t="str">
        <f>IFERROR(VLOOKUP(A1418,PLAN!B:AA,3,0),"")</f>
        <v>1832345-A-C</v>
      </c>
      <c r="N1418" s="225">
        <f>IFERROR(VLOOKUP(A1418,PLAN!B:AA,2,0),"")</f>
        <v>12114370</v>
      </c>
      <c r="O1418" s="290" t="s">
        <v>5242</v>
      </c>
      <c r="P1418" s="337" t="s">
        <v>5243</v>
      </c>
      <c r="Q1418" s="337">
        <f t="shared" si="83"/>
        <v>20</v>
      </c>
      <c r="R1418" s="231" t="str">
        <f>IFERROR(VLOOKUP(P1418,[6]Sheet1!$F:$I,4,),"")</f>
        <v>N2-01</v>
      </c>
      <c r="S1418" s="232">
        <f>IFERROR(VLOOKUP(A1418,PLAN!B:AA,19,0),"")</f>
        <v>46248</v>
      </c>
      <c r="T1418" s="225" t="str">
        <f>IFERROR(VLOOKUP(A1418,PLAN!B:AA,20,0),"")</f>
        <v>M5</v>
      </c>
      <c r="U1418" s="233"/>
      <c r="V1418" s="165"/>
      <c r="W1418" s="234" t="str">
        <f>IFERROR(VLOOKUP(A1418,PLAN!B:AB,21,),"")</f>
        <v>F3</v>
      </c>
      <c r="X1418" s="164"/>
      <c r="Y1418" s="148" t="s">
        <v>5194</v>
      </c>
      <c r="Z1418" s="338">
        <f>VLOOKUP(Y1418,PLAN!B:AI,19,0)</f>
        <v>46248</v>
      </c>
    </row>
    <row r="1419" spans="1:26" s="163" customFormat="1" ht="21.6" hidden="1" customHeight="1">
      <c r="A1419" s="177" t="str">
        <f t="shared" ref="A1419:A1641" si="85">Y1419</f>
        <v>Aug24-45</v>
      </c>
      <c r="B1419" s="225">
        <f>IFERROR(VLOOKUP(A1419,PLAN!B:AA,5,0),"")</f>
        <v>11127219</v>
      </c>
      <c r="C1419" s="225" t="str">
        <f>IFERROR(VLOOKUP(A1419,PLAN!B:AA,6,0),"")</f>
        <v>2131627-B-A</v>
      </c>
      <c r="D1419" s="225" t="str">
        <f>IFERROR(VLOOKUP(A1419,PLAN!B:AA,7,0),"")</f>
        <v>WAIN-CKI-18-200-BS NO CE</v>
      </c>
      <c r="E1419" s="225" t="str">
        <f>IFERROR(VLOOKUP(A1419,PLAN!B:AA,4,0),"")</f>
        <v>1001938720</v>
      </c>
      <c r="F1419" s="226">
        <f>IFERROR(VLOOKUP(A1419,PLAN!B:AA,9,0),"")</f>
        <v>46258</v>
      </c>
      <c r="G1419" s="225" t="str">
        <f>IFERROR(VLOOKUP(A1419,PLAN!B:AA,10,0),"")</f>
        <v>0103596136</v>
      </c>
      <c r="H1419" s="225" t="str">
        <f>IFERROR(VLOOKUP(A1419,PLAN!B:AA,11,0),"")</f>
        <v>260805A28A</v>
      </c>
      <c r="I1419" s="225">
        <f>IFERROR(VLOOKUP(A1419,PLAN!B:AA,12,0),"")</f>
        <v>5</v>
      </c>
      <c r="J1419" s="225" t="str">
        <f>IFERROR(VLOOKUP(A1419,PLAN!B:AA,15,0),"")</f>
        <v>Australia</v>
      </c>
      <c r="K1419" s="225">
        <f>IFERROR(VLOOKUP(A1419,PLAN!B:AA,23,0),"")</f>
        <v>0</v>
      </c>
      <c r="L1419" s="227">
        <f>IFERROR(VLOOKUP(A1419,PLAN!B:AA,24,0),"")</f>
        <v>0</v>
      </c>
      <c r="M1419" s="225" t="str">
        <f>IFERROR(VLOOKUP(A1419,PLAN!B:AA,3,0),"")</f>
        <v>1832176-A-C</v>
      </c>
      <c r="N1419" s="225">
        <f>IFERROR(VLOOKUP(A1419,PLAN!B:AA,2,0),"")</f>
        <v>12114378</v>
      </c>
      <c r="O1419" s="290" t="s">
        <v>2867</v>
      </c>
      <c r="P1419" s="337" t="s">
        <v>2868</v>
      </c>
      <c r="Q1419" s="337">
        <f t="shared" si="83"/>
        <v>5</v>
      </c>
      <c r="R1419" s="231" t="str">
        <f>IFERROR(VLOOKUP(P1419,[6]Sheet1!$F:$I,4,),"")</f>
        <v>D1</v>
      </c>
      <c r="S1419" s="232">
        <f>IFERROR(VLOOKUP(A1419,PLAN!B:AA,19,0),"")</f>
        <v>46248</v>
      </c>
      <c r="T1419" s="225" t="str">
        <f>IFERROR(VLOOKUP(A1419,PLAN!B:AA,20,0),"")</f>
        <v>M5</v>
      </c>
      <c r="U1419" s="233"/>
      <c r="V1419" s="165"/>
      <c r="W1419" s="234" t="str">
        <f>IFERROR(VLOOKUP(A1419,PLAN!B:AB,21,),"")</f>
        <v>F3</v>
      </c>
      <c r="X1419" s="164"/>
      <c r="Y1419" s="148" t="s">
        <v>5195</v>
      </c>
      <c r="Z1419" s="338">
        <f>VLOOKUP(Y1419,PLAN!B:AI,19,0)</f>
        <v>46248</v>
      </c>
    </row>
    <row r="1420" spans="1:26" s="163" customFormat="1" ht="21.6" hidden="1" customHeight="1">
      <c r="A1420" s="177" t="str">
        <f t="shared" si="85"/>
        <v>Aug24-46</v>
      </c>
      <c r="B1420" s="225">
        <f>IFERROR(VLOOKUP(A1420,PLAN!B:AA,5,0),"")</f>
        <v>11134329</v>
      </c>
      <c r="C1420" s="225" t="str">
        <f>IFERROR(VLOOKUP(A1420,PLAN!B:AA,6,0),"")</f>
        <v>2331157-A-A</v>
      </c>
      <c r="D1420" s="225" t="str">
        <f>IFERROR(VLOOKUP(A1420,PLAN!B:AA,7,0),"")</f>
        <v>WAIN-CKI-200 CE4</v>
      </c>
      <c r="E1420" s="225" t="str">
        <f>IFERROR(VLOOKUP(A1420,PLAN!B:AA,4,0),"")</f>
        <v>1001938721</v>
      </c>
      <c r="F1420" s="226">
        <f>IFERROR(VLOOKUP(A1420,PLAN!B:AA,9,0),"")</f>
        <v>46258</v>
      </c>
      <c r="G1420" s="225" t="str">
        <f>IFERROR(VLOOKUP(A1420,PLAN!B:AA,10,0),"")</f>
        <v>0103596137</v>
      </c>
      <c r="H1420" s="225" t="str">
        <f>IFERROR(VLOOKUP(A1420,PLAN!B:AA,11,0),"")</f>
        <v>260805A29A</v>
      </c>
      <c r="I1420" s="225">
        <f>IFERROR(VLOOKUP(A1420,PLAN!B:AA,12,0),"")</f>
        <v>238</v>
      </c>
      <c r="J1420" s="225" t="str">
        <f>IFERROR(VLOOKUP(A1420,PLAN!B:AA,15,0),"")</f>
        <v>Oversea</v>
      </c>
      <c r="K1420" s="225">
        <f>IFERROR(VLOOKUP(A1420,PLAN!B:AA,23,0),"")</f>
        <v>0</v>
      </c>
      <c r="L1420" s="227">
        <f>IFERROR(VLOOKUP(A1420,PLAN!B:AA,24,0),"")</f>
        <v>0</v>
      </c>
      <c r="M1420" s="225" t="str">
        <f>IFERROR(VLOOKUP(A1420,PLAN!B:AA,3,0),"")</f>
        <v>1832339-A-C</v>
      </c>
      <c r="N1420" s="225">
        <f>IFERROR(VLOOKUP(A1420,PLAN!B:AA,2,0),"")</f>
        <v>12114364</v>
      </c>
      <c r="O1420" s="290" t="s">
        <v>5210</v>
      </c>
      <c r="P1420" s="337" t="s">
        <v>5211</v>
      </c>
      <c r="Q1420" s="154">
        <v>100</v>
      </c>
      <c r="R1420" s="231" t="str">
        <f>IFERROR(VLOOKUP(P1420,[6]Sheet1!$F:$I,4,),"")</f>
        <v/>
      </c>
      <c r="S1420" s="232">
        <f>IFERROR(VLOOKUP(A1420,PLAN!B:AA,19,0),"")</f>
        <v>46248</v>
      </c>
      <c r="T1420" s="225" t="str">
        <f>IFERROR(VLOOKUP(A1420,PLAN!B:AA,20,0),"")</f>
        <v>M5</v>
      </c>
      <c r="U1420" s="233"/>
      <c r="V1420" s="165"/>
      <c r="W1420" s="234" t="str">
        <f>IFERROR(VLOOKUP(A1420,PLAN!B:AB,21,),"")</f>
        <v>F3</v>
      </c>
      <c r="X1420" s="164"/>
      <c r="Y1420" s="148" t="s">
        <v>5196</v>
      </c>
      <c r="Z1420" s="338">
        <f>VLOOKUP(Y1420,PLAN!B:AI,19,0)</f>
        <v>46248</v>
      </c>
    </row>
    <row r="1421" spans="1:26" s="163" customFormat="1" ht="21.6" hidden="1" customHeight="1">
      <c r="A1421" s="177">
        <f t="shared" si="85"/>
        <v>0</v>
      </c>
      <c r="B1421" s="225" t="str">
        <f>IFERROR(VLOOKUP(A1421,PLAN!B:AA,5,0),"")</f>
        <v/>
      </c>
      <c r="C1421" s="225" t="str">
        <f>IFERROR(VLOOKUP(A1421,PLAN!B:AA,6,0),"")</f>
        <v/>
      </c>
      <c r="D1421" s="225" t="str">
        <f>IFERROR(VLOOKUP(A1421,PLAN!B:AA,7,0),"")</f>
        <v/>
      </c>
      <c r="E1421" s="225" t="str">
        <f>IFERROR(VLOOKUP(A1421,PLAN!B:AA,4,0),"")</f>
        <v/>
      </c>
      <c r="F1421" s="226" t="str">
        <f>IFERROR(VLOOKUP(A1421,PLAN!B:AA,9,0),"")</f>
        <v/>
      </c>
      <c r="G1421" s="225" t="str">
        <f>IFERROR(VLOOKUP(A1421,PLAN!B:AA,10,0),"")</f>
        <v/>
      </c>
      <c r="H1421" s="225" t="str">
        <f>IFERROR(VLOOKUP(A1421,PLAN!B:AA,11,0),"")</f>
        <v/>
      </c>
      <c r="I1421" s="225" t="str">
        <f>IFERROR(VLOOKUP(A1421,PLAN!B:AA,12,0),"")</f>
        <v/>
      </c>
      <c r="J1421" s="225" t="str">
        <f>IFERROR(VLOOKUP(A1421,PLAN!B:AA,15,0),"")</f>
        <v/>
      </c>
      <c r="K1421" s="225" t="str">
        <f>IFERROR(VLOOKUP(A1421,PLAN!B:AA,23,0),"")</f>
        <v/>
      </c>
      <c r="L1421" s="227" t="str">
        <f>IFERROR(VLOOKUP(A1421,PLAN!B:AA,24,0),"")</f>
        <v/>
      </c>
      <c r="M1421" s="225" t="str">
        <f>IFERROR(VLOOKUP(A1421,PLAN!B:AA,3,0),"")</f>
        <v/>
      </c>
      <c r="N1421" s="225" t="str">
        <f>IFERROR(VLOOKUP(A1421,PLAN!B:AA,2,0),"")</f>
        <v/>
      </c>
      <c r="O1421" s="290" t="s">
        <v>5254</v>
      </c>
      <c r="P1421" s="337" t="s">
        <v>5255</v>
      </c>
      <c r="Q1421" s="154">
        <f>I1420-Q1420</f>
        <v>138</v>
      </c>
      <c r="R1421" s="231" t="str">
        <f>IFERROR(VLOOKUP(P1421,[6]Sheet1!$F:$I,4,),"")</f>
        <v/>
      </c>
      <c r="S1421" s="232" t="str">
        <f>IFERROR(VLOOKUP(A1421,PLAN!B:AA,19,0),"")</f>
        <v/>
      </c>
      <c r="T1421" s="225" t="str">
        <f>IFERROR(VLOOKUP(A1421,PLAN!B:AA,20,0),"")</f>
        <v/>
      </c>
      <c r="U1421" s="233"/>
      <c r="V1421" s="165"/>
      <c r="W1421" s="234" t="s">
        <v>40</v>
      </c>
      <c r="X1421" s="164"/>
      <c r="Y1421" s="148"/>
      <c r="Z1421" s="338">
        <v>46248</v>
      </c>
    </row>
    <row r="1422" spans="1:26" s="163" customFormat="1" ht="21.6" hidden="1" customHeight="1">
      <c r="A1422" s="177" t="str">
        <f t="shared" si="85"/>
        <v>Aug24-47</v>
      </c>
      <c r="B1422" s="225">
        <f>IFERROR(VLOOKUP(A1422,PLAN!B:AA,5,0),"")</f>
        <v>11134339</v>
      </c>
      <c r="C1422" s="225" t="str">
        <f>IFERROR(VLOOKUP(A1422,PLAN!B:AA,6,0),"")</f>
        <v>2331167-A-A</v>
      </c>
      <c r="D1422" s="225" t="str">
        <f>IFERROR(VLOOKUP(A1422,PLAN!B:AA,7,0),"")</f>
        <v>AIN-CKX-10-200-R CE2</v>
      </c>
      <c r="E1422" s="225" t="str">
        <f>IFERROR(VLOOKUP(A1422,PLAN!B:AA,4,0),"")</f>
        <v>1001938722</v>
      </c>
      <c r="F1422" s="226">
        <f>IFERROR(VLOOKUP(A1422,PLAN!B:AA,9,0),"")</f>
        <v>46258</v>
      </c>
      <c r="G1422" s="225" t="str">
        <f>IFERROR(VLOOKUP(A1422,PLAN!B:AA,10,0),"")</f>
        <v>0103596138</v>
      </c>
      <c r="H1422" s="225" t="str">
        <f>IFERROR(VLOOKUP(A1422,PLAN!B:AA,11,0),"")</f>
        <v>260805A30A</v>
      </c>
      <c r="I1422" s="225">
        <f>IFERROR(VLOOKUP(A1422,PLAN!B:AA,12,0),"")</f>
        <v>19</v>
      </c>
      <c r="J1422" s="225" t="str">
        <f>IFERROR(VLOOKUP(A1422,PLAN!B:AA,15,0),"")</f>
        <v>Oversea</v>
      </c>
      <c r="K1422" s="225">
        <f>IFERROR(VLOOKUP(A1422,PLAN!B:AA,23,0),"")</f>
        <v>0</v>
      </c>
      <c r="L1422" s="227">
        <f>IFERROR(VLOOKUP(A1422,PLAN!B:AA,24,0),"")</f>
        <v>0</v>
      </c>
      <c r="M1422" s="225" t="str">
        <f>IFERROR(VLOOKUP(A1422,PLAN!B:AA,3,0),"")</f>
        <v>1932434-A-C</v>
      </c>
      <c r="N1422" s="225">
        <f>IFERROR(VLOOKUP(A1422,PLAN!B:AA,2,0),"")</f>
        <v>12114380</v>
      </c>
      <c r="O1422" s="290" t="s">
        <v>5244</v>
      </c>
      <c r="P1422" s="258" t="s">
        <v>5245</v>
      </c>
      <c r="Q1422" s="154">
        <f>I1422</f>
        <v>19</v>
      </c>
      <c r="R1422" s="231" t="str">
        <f>IFERROR(VLOOKUP(P1422,[6]Sheet1!$F:$I,4,),"")</f>
        <v>N1-22</v>
      </c>
      <c r="S1422" s="232">
        <f>IFERROR(VLOOKUP(A1422,PLAN!B:AA,19,0),"")</f>
        <v>46248</v>
      </c>
      <c r="T1422" s="225" t="str">
        <f>IFERROR(VLOOKUP(A1422,PLAN!B:AA,20,0),"")</f>
        <v>M5</v>
      </c>
      <c r="U1422" s="233"/>
      <c r="V1422" s="165"/>
      <c r="W1422" s="234" t="str">
        <f>IFERROR(VLOOKUP(A1422,PLAN!B:AB,21,),"")</f>
        <v>F3</v>
      </c>
      <c r="X1422" s="164"/>
      <c r="Y1422" s="148" t="s">
        <v>5197</v>
      </c>
      <c r="Z1422" s="338">
        <f>VLOOKUP(Y1422,PLAN!B:AI,19,0)</f>
        <v>46248</v>
      </c>
    </row>
    <row r="1423" spans="1:26" s="163" customFormat="1" ht="21.6" hidden="1" customHeight="1">
      <c r="A1423" s="177" t="str">
        <f t="shared" si="85"/>
        <v>Aug24-01</v>
      </c>
      <c r="B1423" s="225">
        <f>IFERROR(VLOOKUP(A1423,PLAN!B:AA,5,0),"")</f>
        <v>11112774</v>
      </c>
      <c r="C1423" s="225" t="str">
        <f>IFERROR(VLOOKUP(A1423,PLAN!B:AA,6,0),"")</f>
        <v>1831059-F-A</v>
      </c>
      <c r="D1423" s="225" t="str">
        <f>IFERROR(VLOOKUP(A1423,PLAN!B:AA,7,0),"")</f>
        <v>SA0025N22S JP</v>
      </c>
      <c r="E1423" s="225" t="str">
        <f>IFERROR(VLOOKUP(A1423,PLAN!B:AA,4,0),"")</f>
        <v>1001938077</v>
      </c>
      <c r="F1423" s="226">
        <f>IFERROR(VLOOKUP(A1423,PLAN!B:AA,9,0),"")</f>
        <v>46258</v>
      </c>
      <c r="G1423" s="225" t="str">
        <f>IFERROR(VLOOKUP(A1423,PLAN!B:AA,10,0),"")</f>
        <v>0103595203</v>
      </c>
      <c r="H1423" s="225" t="str">
        <f>IFERROR(VLOOKUP(A1423,PLAN!B:AA,11,0),"")</f>
        <v>260805T01A</v>
      </c>
      <c r="I1423" s="225">
        <f>IFERROR(VLOOKUP(A1423,PLAN!B:AA,12,0),"")</f>
        <v>30</v>
      </c>
      <c r="J1423" s="225" t="str">
        <f>IFERROR(VLOOKUP(A1423,PLAN!B:AA,15,0),"")</f>
        <v>Japan</v>
      </c>
      <c r="K1423" s="225">
        <f>IFERROR(VLOOKUP(A1423,PLAN!B:AA,23,0),"")</f>
        <v>0</v>
      </c>
      <c r="L1423" s="227">
        <f>IFERROR(VLOOKUP(A1423,PLAN!B:AA,24,0),"")</f>
        <v>0</v>
      </c>
      <c r="M1423" s="225" t="str">
        <f>IFERROR(VLOOKUP(A1423,PLAN!B:AA,3,0),"")</f>
        <v>1932165-A-C</v>
      </c>
      <c r="N1423" s="225">
        <f>IFERROR(VLOOKUP(A1423,PLAN!B:AA,2,0),"")</f>
        <v>12115079</v>
      </c>
      <c r="O1423" s="290" t="s">
        <v>537</v>
      </c>
      <c r="P1423" s="337" t="s">
        <v>538</v>
      </c>
      <c r="Q1423" s="154">
        <v>26</v>
      </c>
      <c r="R1423" s="231" t="str">
        <f>IFERROR(VLOOKUP(P1423,[6]Sheet1!$F:$I,4,),"")</f>
        <v/>
      </c>
      <c r="S1423" s="232">
        <f>IFERROR(VLOOKUP(A1423,PLAN!B:AA,19,0),"")</f>
        <v>46248</v>
      </c>
      <c r="T1423" s="225" t="str">
        <f>IFERROR(VLOOKUP(A1423,PLAN!B:AA,20,0),"")</f>
        <v>M6</v>
      </c>
      <c r="U1423" s="233"/>
      <c r="V1423" s="165"/>
      <c r="W1423" s="234" t="str">
        <f>IFERROR(VLOOKUP(A1423,PLAN!B:AB,21,),"")</f>
        <v>F2</v>
      </c>
      <c r="X1423" s="164"/>
      <c r="Y1423" s="148" t="s">
        <v>4830</v>
      </c>
      <c r="Z1423" s="338">
        <f>VLOOKUP(Y1423,PLAN!B:AI,19,0)</f>
        <v>46248</v>
      </c>
    </row>
    <row r="1424" spans="1:26" s="163" customFormat="1" ht="21.6" hidden="1" customHeight="1">
      <c r="A1424" s="177"/>
      <c r="B1424" s="225"/>
      <c r="C1424" s="225"/>
      <c r="D1424" s="225"/>
      <c r="E1424" s="225"/>
      <c r="F1424" s="226"/>
      <c r="G1424" s="225"/>
      <c r="H1424" s="225"/>
      <c r="I1424" s="225"/>
      <c r="J1424" s="225"/>
      <c r="K1424" s="225"/>
      <c r="L1424" s="227"/>
      <c r="M1424" s="225"/>
      <c r="N1424" s="225"/>
      <c r="O1424" s="290" t="s">
        <v>4858</v>
      </c>
      <c r="P1424" s="337" t="s">
        <v>4859</v>
      </c>
      <c r="Q1424" s="154">
        <f>I1423-Q1423</f>
        <v>4</v>
      </c>
      <c r="R1424" s="231" t="str">
        <f>IFERROR(VLOOKUP(P1424,[6]Sheet1!$F:$I,4,),"")</f>
        <v>B18</v>
      </c>
      <c r="S1424" s="232"/>
      <c r="T1424" s="225"/>
      <c r="U1424" s="233"/>
      <c r="V1424" s="165"/>
      <c r="W1424" s="234" t="s">
        <v>45</v>
      </c>
      <c r="X1424" s="164"/>
      <c r="Y1424" s="148"/>
      <c r="Z1424" s="338">
        <v>46248</v>
      </c>
    </row>
    <row r="1425" spans="1:26" s="163" customFormat="1" ht="21.6" hidden="1" customHeight="1">
      <c r="A1425" s="177" t="str">
        <f t="shared" si="85"/>
        <v>Aug24-02</v>
      </c>
      <c r="B1425" s="225">
        <f>IFERROR(VLOOKUP(A1425,PLAN!B:AA,5,0),"")</f>
        <v>11112813</v>
      </c>
      <c r="C1425" s="225" t="str">
        <f>IFERROR(VLOOKUP(A1425,PLAN!B:AA,6,0),"")</f>
        <v>1631109-G-A</v>
      </c>
      <c r="D1425" s="225" t="str">
        <f>IFERROR(VLOOKUP(A1425,PLAN!B:AA,7,0),"")</f>
        <v>SA0035N26S JP</v>
      </c>
      <c r="E1425" s="225" t="str">
        <f>IFERROR(VLOOKUP(A1425,PLAN!B:AA,4,0),"")</f>
        <v>1001938078</v>
      </c>
      <c r="F1425" s="226">
        <f>IFERROR(VLOOKUP(A1425,PLAN!B:AA,9,0),"")</f>
        <v>46258</v>
      </c>
      <c r="G1425" s="225" t="str">
        <f>IFERROR(VLOOKUP(A1425,PLAN!B:AA,10,0),"")</f>
        <v>0103595204</v>
      </c>
      <c r="H1425" s="225" t="str">
        <f>IFERROR(VLOOKUP(A1425,PLAN!B:AA,11,0),"")</f>
        <v>260805T02A</v>
      </c>
      <c r="I1425" s="225">
        <f>IFERROR(VLOOKUP(A1425,PLAN!B:AA,12,0),"")</f>
        <v>35</v>
      </c>
      <c r="J1425" s="225" t="str">
        <f>IFERROR(VLOOKUP(A1425,PLAN!B:AA,15,0),"")</f>
        <v>Japan</v>
      </c>
      <c r="K1425" s="225">
        <f>IFERROR(VLOOKUP(A1425,PLAN!B:AA,23,0),"")</f>
        <v>0</v>
      </c>
      <c r="L1425" s="227">
        <f>IFERROR(VLOOKUP(A1425,PLAN!B:AA,24,0),"")</f>
        <v>0</v>
      </c>
      <c r="M1425" s="225" t="str">
        <f>IFERROR(VLOOKUP(A1425,PLAN!B:AA,3,0),"")</f>
        <v>1932149-A-C</v>
      </c>
      <c r="N1425" s="225">
        <f>IFERROR(VLOOKUP(A1425,PLAN!B:AA,2,0),"")</f>
        <v>12115100</v>
      </c>
      <c r="O1425" s="290" t="s">
        <v>659</v>
      </c>
      <c r="P1425" s="337" t="s">
        <v>660</v>
      </c>
      <c r="Q1425" s="337">
        <f t="shared" ref="Q1425:Q1528" si="86">I1425</f>
        <v>35</v>
      </c>
      <c r="R1425" s="231" t="str">
        <f>IFERROR(VLOOKUP(P1425,[6]Sheet1!$F:$I,4,),"")</f>
        <v/>
      </c>
      <c r="S1425" s="232">
        <f>IFERROR(VLOOKUP(A1425,PLAN!B:AA,19,0),"")</f>
        <v>46248</v>
      </c>
      <c r="T1425" s="225" t="str">
        <f>IFERROR(VLOOKUP(A1425,PLAN!B:AA,20,0),"")</f>
        <v>M6</v>
      </c>
      <c r="U1425" s="233"/>
      <c r="V1425" s="165"/>
      <c r="W1425" s="234" t="str">
        <f>IFERROR(VLOOKUP(A1425,PLAN!B:AB,21,),"")</f>
        <v>F2</v>
      </c>
      <c r="X1425" s="164"/>
      <c r="Y1425" s="148" t="s">
        <v>4836</v>
      </c>
      <c r="Z1425" s="338">
        <f>VLOOKUP(Y1425,PLAN!B:AI,19,0)</f>
        <v>46248</v>
      </c>
    </row>
    <row r="1426" spans="1:26" s="163" customFormat="1" ht="21.6" hidden="1" customHeight="1">
      <c r="A1426" s="177" t="str">
        <f t="shared" si="85"/>
        <v>Aug24-03</v>
      </c>
      <c r="B1426" s="225">
        <f>IFERROR(VLOOKUP(A1426,PLAN!B:AA,5,0),"")</f>
        <v>11112814</v>
      </c>
      <c r="C1426" s="225" t="str">
        <f>IFERROR(VLOOKUP(A1426,PLAN!B:AA,6,0),"")</f>
        <v>1631110-G-A</v>
      </c>
      <c r="D1426" s="225" t="str">
        <f>IFERROR(VLOOKUP(A1426,PLAN!B:AA,7,0),"")</f>
        <v>SJ1535N26S JP</v>
      </c>
      <c r="E1426" s="225" t="str">
        <f>IFERROR(VLOOKUP(A1426,PLAN!B:AA,4,0),"")</f>
        <v>1001938079</v>
      </c>
      <c r="F1426" s="226">
        <f>IFERROR(VLOOKUP(A1426,PLAN!B:AA,9,0),"")</f>
        <v>46258</v>
      </c>
      <c r="G1426" s="225" t="str">
        <f>IFERROR(VLOOKUP(A1426,PLAN!B:AA,10,0),"")</f>
        <v>0103595205</v>
      </c>
      <c r="H1426" s="225" t="str">
        <f>IFERROR(VLOOKUP(A1426,PLAN!B:AA,11,0),"")</f>
        <v>260805T03A</v>
      </c>
      <c r="I1426" s="225">
        <f>IFERROR(VLOOKUP(A1426,PLAN!B:AA,12,0),"")</f>
        <v>35</v>
      </c>
      <c r="J1426" s="225" t="str">
        <f>IFERROR(VLOOKUP(A1426,PLAN!B:AA,15,0),"")</f>
        <v>Japan</v>
      </c>
      <c r="K1426" s="225">
        <f>IFERROR(VLOOKUP(A1426,PLAN!B:AA,23,0),"")</f>
        <v>0</v>
      </c>
      <c r="L1426" s="227">
        <f>IFERROR(VLOOKUP(A1426,PLAN!B:AA,24,0),"")</f>
        <v>0</v>
      </c>
      <c r="M1426" s="225" t="str">
        <f>IFERROR(VLOOKUP(A1426,PLAN!B:AA,3,0),"")</f>
        <v>1932150-A-C</v>
      </c>
      <c r="N1426" s="225">
        <f>IFERROR(VLOOKUP(A1426,PLAN!B:AA,2,0),"")</f>
        <v>12115101</v>
      </c>
      <c r="O1426" s="290" t="s">
        <v>2871</v>
      </c>
      <c r="P1426" s="337" t="s">
        <v>2872</v>
      </c>
      <c r="Q1426" s="337">
        <f t="shared" si="86"/>
        <v>35</v>
      </c>
      <c r="R1426" s="231" t="str">
        <f>IFERROR(VLOOKUP(P1426,[6]Sheet1!$F:$I,4,),"")</f>
        <v/>
      </c>
      <c r="S1426" s="232">
        <f>IFERROR(VLOOKUP(A1426,PLAN!B:AA,19,0),"")</f>
        <v>46248</v>
      </c>
      <c r="T1426" s="225" t="str">
        <f>IFERROR(VLOOKUP(A1426,PLAN!B:AA,20,0),"")</f>
        <v>M6</v>
      </c>
      <c r="U1426" s="233"/>
      <c r="V1426" s="165"/>
      <c r="W1426" s="234" t="str">
        <f>IFERROR(VLOOKUP(A1426,PLAN!B:AB,21,),"")</f>
        <v>F2</v>
      </c>
      <c r="X1426" s="164"/>
      <c r="Y1426" s="148" t="s">
        <v>4833</v>
      </c>
      <c r="Z1426" s="338">
        <f>VLOOKUP(Y1426,PLAN!B:AI,19,0)</f>
        <v>46248</v>
      </c>
    </row>
    <row r="1427" spans="1:26" s="163" customFormat="1" ht="21.6" hidden="1" customHeight="1">
      <c r="A1427" s="177" t="str">
        <f t="shared" si="85"/>
        <v>Aug24-04</v>
      </c>
      <c r="B1427" s="225">
        <f>IFERROR(VLOOKUP(A1427,PLAN!B:AA,5,0),"")</f>
        <v>11112804</v>
      </c>
      <c r="C1427" s="225" t="str">
        <f>IFERROR(VLOOKUP(A1427,PLAN!B:AA,6,0),"")</f>
        <v>1631100-G-A</v>
      </c>
      <c r="D1427" s="225" t="str">
        <f>IFERROR(VLOOKUP(A1427,PLAN!B:AA,7,0),"")</f>
        <v>SA0035N18S JP</v>
      </c>
      <c r="E1427" s="225" t="str">
        <f>IFERROR(VLOOKUP(A1427,PLAN!B:AA,4,0),"")</f>
        <v>1001938080</v>
      </c>
      <c r="F1427" s="226">
        <f>IFERROR(VLOOKUP(A1427,PLAN!B:AA,9,0),"")</f>
        <v>46258</v>
      </c>
      <c r="G1427" s="225" t="str">
        <f>IFERROR(VLOOKUP(A1427,PLAN!B:AA,10,0),"")</f>
        <v>0103595206</v>
      </c>
      <c r="H1427" s="225" t="str">
        <f>IFERROR(VLOOKUP(A1427,PLAN!B:AA,11,0),"")</f>
        <v>260805T04A</v>
      </c>
      <c r="I1427" s="225">
        <f>IFERROR(VLOOKUP(A1427,PLAN!B:AA,12,0),"")</f>
        <v>90</v>
      </c>
      <c r="J1427" s="225" t="str">
        <f>IFERROR(VLOOKUP(A1427,PLAN!B:AA,15,0),"")</f>
        <v>Japan</v>
      </c>
      <c r="K1427" s="225">
        <f>IFERROR(VLOOKUP(A1427,PLAN!B:AA,23,0),"")</f>
        <v>0</v>
      </c>
      <c r="L1427" s="227">
        <f>IFERROR(VLOOKUP(A1427,PLAN!B:AA,24,0),"")</f>
        <v>0</v>
      </c>
      <c r="M1427" s="225" t="str">
        <f>IFERROR(VLOOKUP(A1427,PLAN!B:AA,3,0),"")</f>
        <v>1932140-A-C</v>
      </c>
      <c r="N1427" s="225">
        <f>IFERROR(VLOOKUP(A1427,PLAN!B:AA,2,0),"")</f>
        <v>12115091</v>
      </c>
      <c r="O1427" s="290" t="s">
        <v>4860</v>
      </c>
      <c r="P1427" s="257" t="s">
        <v>4861</v>
      </c>
      <c r="Q1427" s="154">
        <v>61</v>
      </c>
      <c r="R1427" s="231" t="str">
        <f>IFERROR(VLOOKUP(P1427,[6]Sheet1!$F:$I,4,),"")</f>
        <v/>
      </c>
      <c r="S1427" s="232">
        <f>IFERROR(VLOOKUP(A1427,PLAN!B:AA,19,0),"")</f>
        <v>46248</v>
      </c>
      <c r="T1427" s="225" t="str">
        <f>IFERROR(VLOOKUP(A1427,PLAN!B:AA,20,0),"")</f>
        <v>M6</v>
      </c>
      <c r="U1427" s="233"/>
      <c r="V1427" s="165"/>
      <c r="W1427" s="234" t="str">
        <f>IFERROR(VLOOKUP(A1427,PLAN!B:AB,21,),"")</f>
        <v>F2</v>
      </c>
      <c r="X1427" s="164"/>
      <c r="Y1427" s="148" t="s">
        <v>4832</v>
      </c>
      <c r="Z1427" s="338">
        <f>VLOOKUP(Y1427,PLAN!B:AI,19,0)</f>
        <v>46248</v>
      </c>
    </row>
    <row r="1428" spans="1:26" s="163" customFormat="1" ht="21.6" hidden="1" customHeight="1">
      <c r="A1428" s="177"/>
      <c r="B1428" s="225"/>
      <c r="C1428" s="225"/>
      <c r="D1428" s="225"/>
      <c r="E1428" s="225"/>
      <c r="F1428" s="226"/>
      <c r="G1428" s="225"/>
      <c r="H1428" s="225"/>
      <c r="I1428" s="225"/>
      <c r="J1428" s="225"/>
      <c r="K1428" s="225"/>
      <c r="L1428" s="227"/>
      <c r="M1428" s="225"/>
      <c r="N1428" s="225"/>
      <c r="O1428" s="290" t="s">
        <v>4862</v>
      </c>
      <c r="P1428" s="337" t="s">
        <v>4863</v>
      </c>
      <c r="Q1428" s="154">
        <f>I1427-Q1427</f>
        <v>29</v>
      </c>
      <c r="R1428" s="231" t="str">
        <f>IFERROR(VLOOKUP(P1428,[6]Sheet1!$F:$I,4,),"")</f>
        <v>B9</v>
      </c>
      <c r="S1428" s="232"/>
      <c r="T1428" s="225"/>
      <c r="U1428" s="233"/>
      <c r="V1428" s="165"/>
      <c r="W1428" s="234" t="s">
        <v>45</v>
      </c>
      <c r="X1428" s="164"/>
      <c r="Y1428" s="148"/>
      <c r="Z1428" s="338">
        <v>46248</v>
      </c>
    </row>
    <row r="1429" spans="1:26" s="163" customFormat="1" ht="21.6" hidden="1" customHeight="1">
      <c r="A1429" s="177" t="str">
        <f t="shared" si="85"/>
        <v>Aug24-05</v>
      </c>
      <c r="B1429" s="225">
        <f>IFERROR(VLOOKUP(A1429,PLAN!B:AA,5,0),"")</f>
        <v>11112810</v>
      </c>
      <c r="C1429" s="225" t="str">
        <f>IFERROR(VLOOKUP(A1429,PLAN!B:AA,6,0),"")</f>
        <v>1631106-G-A</v>
      </c>
      <c r="D1429" s="225" t="str">
        <f>IFERROR(VLOOKUP(A1429,PLAN!B:AA,7,0),"")</f>
        <v>SA0035N22S JP</v>
      </c>
      <c r="E1429" s="225" t="str">
        <f>IFERROR(VLOOKUP(A1429,PLAN!B:AA,4,0),"")</f>
        <v>1001938081</v>
      </c>
      <c r="F1429" s="226">
        <f>IFERROR(VLOOKUP(A1429,PLAN!B:AA,9,0),"")</f>
        <v>46258</v>
      </c>
      <c r="G1429" s="225" t="str">
        <f>IFERROR(VLOOKUP(A1429,PLAN!B:AA,10,0),"")</f>
        <v>0103595207</v>
      </c>
      <c r="H1429" s="225" t="str">
        <f>IFERROR(VLOOKUP(A1429,PLAN!B:AA,11,0),"")</f>
        <v>260805T05A</v>
      </c>
      <c r="I1429" s="225">
        <f>IFERROR(VLOOKUP(A1429,PLAN!B:AA,12,0),"")</f>
        <v>180</v>
      </c>
      <c r="J1429" s="225" t="str">
        <f>IFERROR(VLOOKUP(A1429,PLAN!B:AA,15,0),"")</f>
        <v>Japan</v>
      </c>
      <c r="K1429" s="225">
        <f>IFERROR(VLOOKUP(A1429,PLAN!B:AA,23,0),"")</f>
        <v>0</v>
      </c>
      <c r="L1429" s="227">
        <f>IFERROR(VLOOKUP(A1429,PLAN!B:AA,24,0),"")</f>
        <v>0</v>
      </c>
      <c r="M1429" s="225" t="str">
        <f>IFERROR(VLOOKUP(A1429,PLAN!B:AA,3,0),"")</f>
        <v>1932146-A-C</v>
      </c>
      <c r="N1429" s="225">
        <f>IFERROR(VLOOKUP(A1429,PLAN!B:AA,2,0),"")</f>
        <v>12115097</v>
      </c>
      <c r="O1429" s="290" t="s">
        <v>600</v>
      </c>
      <c r="P1429" s="257" t="s">
        <v>601</v>
      </c>
      <c r="Q1429" s="337">
        <f t="shared" si="86"/>
        <v>180</v>
      </c>
      <c r="R1429" s="231" t="str">
        <f>IFERROR(VLOOKUP(P1429,[6]Sheet1!$F:$I,4,),"")</f>
        <v>B4</v>
      </c>
      <c r="S1429" s="232">
        <f>IFERROR(VLOOKUP(A1429,PLAN!B:AA,19,0),"")</f>
        <v>46248</v>
      </c>
      <c r="T1429" s="225" t="str">
        <f>IFERROR(VLOOKUP(A1429,PLAN!B:AA,20,0),"")</f>
        <v>M6</v>
      </c>
      <c r="U1429" s="233"/>
      <c r="V1429" s="165"/>
      <c r="W1429" s="234" t="str">
        <f>IFERROR(VLOOKUP(A1429,PLAN!B:AB,21,),"")</f>
        <v>F2</v>
      </c>
      <c r="X1429" s="164"/>
      <c r="Y1429" s="148" t="s">
        <v>4837</v>
      </c>
      <c r="Z1429" s="338">
        <f>VLOOKUP(Y1429,PLAN!B:AI,19,0)</f>
        <v>46248</v>
      </c>
    </row>
    <row r="1430" spans="1:26" s="163" customFormat="1" ht="21.6" hidden="1" customHeight="1">
      <c r="A1430" s="177" t="str">
        <f t="shared" si="85"/>
        <v>Aug24-06</v>
      </c>
      <c r="B1430" s="225">
        <f>IFERROR(VLOOKUP(A1430,PLAN!B:AA,5,0),"")</f>
        <v>11114088</v>
      </c>
      <c r="C1430" s="225" t="str">
        <f>IFERROR(VLOOKUP(A1430,PLAN!B:AA,6,0),"")</f>
        <v>1931163-C-A</v>
      </c>
      <c r="D1430" s="225" t="str">
        <f>IFERROR(VLOOKUP(A1430,PLAN!B:AA,7,0),"")</f>
        <v>SA0035N18SP JP</v>
      </c>
      <c r="E1430" s="225" t="str">
        <f>IFERROR(VLOOKUP(A1430,PLAN!B:AA,4,0),"")</f>
        <v>1001938082</v>
      </c>
      <c r="F1430" s="226">
        <f>IFERROR(VLOOKUP(A1430,PLAN!B:AA,9,0),"")</f>
        <v>46258</v>
      </c>
      <c r="G1430" s="225" t="str">
        <f>IFERROR(VLOOKUP(A1430,PLAN!B:AA,10,0),"")</f>
        <v>0103595208</v>
      </c>
      <c r="H1430" s="225" t="str">
        <f>IFERROR(VLOOKUP(A1430,PLAN!B:AA,11,0),"")</f>
        <v>260805T06A</v>
      </c>
      <c r="I1430" s="225">
        <f>IFERROR(VLOOKUP(A1430,PLAN!B:AA,12,0),"")</f>
        <v>310</v>
      </c>
      <c r="J1430" s="225" t="str">
        <f>IFERROR(VLOOKUP(A1430,PLAN!B:AA,15,0),"")</f>
        <v>Japan</v>
      </c>
      <c r="K1430" s="225">
        <f>IFERROR(VLOOKUP(A1430,PLAN!B:AA,23,0),"")</f>
        <v>0</v>
      </c>
      <c r="L1430" s="227">
        <f>IFERROR(VLOOKUP(A1430,PLAN!B:AA,24,0),"")</f>
        <v>0</v>
      </c>
      <c r="M1430" s="225" t="str">
        <f>IFERROR(VLOOKUP(A1430,PLAN!B:AA,3,0),"")</f>
        <v>1932253-B-C</v>
      </c>
      <c r="N1430" s="225">
        <f>IFERROR(VLOOKUP(A1430,PLAN!B:AA,2,0),"")</f>
        <v>12115127</v>
      </c>
      <c r="O1430" s="290" t="s">
        <v>4864</v>
      </c>
      <c r="P1430" s="337" t="s">
        <v>4865</v>
      </c>
      <c r="Q1430" s="334">
        <v>1</v>
      </c>
      <c r="R1430" s="231" t="str">
        <f>IFERROR(VLOOKUP(P1430,[6]Sheet1!$F:$I,4,),"")</f>
        <v/>
      </c>
      <c r="S1430" s="232">
        <f>IFERROR(VLOOKUP(A1430,PLAN!B:AA,19,0),"")</f>
        <v>46248</v>
      </c>
      <c r="T1430" s="225" t="str">
        <f>IFERROR(VLOOKUP(A1430,PLAN!B:AA,20,0),"")</f>
        <v>M6</v>
      </c>
      <c r="U1430" s="233"/>
      <c r="V1430" s="165"/>
      <c r="W1430" s="234" t="str">
        <f>IFERROR(VLOOKUP(A1430,PLAN!B:AB,21,),"")</f>
        <v>F2</v>
      </c>
      <c r="X1430" s="164"/>
      <c r="Y1430" s="148" t="s">
        <v>4835</v>
      </c>
      <c r="Z1430" s="338">
        <f>VLOOKUP(Y1430,PLAN!B:AI,19,0)</f>
        <v>46248</v>
      </c>
    </row>
    <row r="1431" spans="1:26" s="163" customFormat="1" ht="21.6" hidden="1" customHeight="1">
      <c r="A1431" s="177"/>
      <c r="B1431" s="225"/>
      <c r="C1431" s="225"/>
      <c r="D1431" s="225"/>
      <c r="E1431" s="225"/>
      <c r="F1431" s="226"/>
      <c r="G1431" s="225"/>
      <c r="H1431" s="225"/>
      <c r="I1431" s="225"/>
      <c r="J1431" s="225"/>
      <c r="K1431" s="225"/>
      <c r="L1431" s="227"/>
      <c r="M1431" s="225"/>
      <c r="N1431" s="225"/>
      <c r="O1431" s="290" t="s">
        <v>4866</v>
      </c>
      <c r="P1431" s="257" t="s">
        <v>4867</v>
      </c>
      <c r="Q1431" s="154">
        <v>206</v>
      </c>
      <c r="R1431" s="231" t="str">
        <f>IFERROR(VLOOKUP(P1431,[6]Sheet1!$F:$I,4,),"")</f>
        <v/>
      </c>
      <c r="S1431" s="232"/>
      <c r="T1431" s="225"/>
      <c r="U1431" s="233"/>
      <c r="V1431" s="165"/>
      <c r="W1431" s="234" t="s">
        <v>45</v>
      </c>
      <c r="X1431" s="164"/>
      <c r="Y1431" s="148"/>
      <c r="Z1431" s="338">
        <v>46248</v>
      </c>
    </row>
    <row r="1432" spans="1:26" s="163" customFormat="1" ht="21.6" hidden="1" customHeight="1">
      <c r="A1432" s="177"/>
      <c r="B1432" s="225"/>
      <c r="C1432" s="225"/>
      <c r="D1432" s="225"/>
      <c r="E1432" s="225"/>
      <c r="F1432" s="226"/>
      <c r="G1432" s="225"/>
      <c r="H1432" s="225"/>
      <c r="I1432" s="225"/>
      <c r="J1432" s="225"/>
      <c r="K1432" s="225"/>
      <c r="L1432" s="227"/>
      <c r="M1432" s="225"/>
      <c r="N1432" s="225"/>
      <c r="O1432" s="290" t="s">
        <v>4868</v>
      </c>
      <c r="P1432" s="257" t="s">
        <v>4869</v>
      </c>
      <c r="Q1432" s="334">
        <f>I1430-Q1430-Q1431</f>
        <v>103</v>
      </c>
      <c r="R1432" s="231" t="str">
        <f>IFERROR(VLOOKUP(P1432,[6]Sheet1!$F:$I,4,),"")</f>
        <v>B10</v>
      </c>
      <c r="S1432" s="232"/>
      <c r="T1432" s="225"/>
      <c r="U1432" s="233"/>
      <c r="V1432" s="165"/>
      <c r="W1432" s="234" t="s">
        <v>45</v>
      </c>
      <c r="X1432" s="164"/>
      <c r="Y1432" s="148"/>
      <c r="Z1432" s="338">
        <v>46248</v>
      </c>
    </row>
    <row r="1433" spans="1:26" s="163" customFormat="1" ht="21.6" hidden="1" customHeight="1">
      <c r="A1433" s="177" t="str">
        <f t="shared" si="85"/>
        <v>Aug24-07</v>
      </c>
      <c r="B1433" s="225">
        <f>IFERROR(VLOOKUP(A1433,PLAN!B:AA,5,0),"")</f>
        <v>11112815</v>
      </c>
      <c r="C1433" s="225" t="str">
        <f>IFERROR(VLOOKUP(A1433,PLAN!B:AA,6,0),"")</f>
        <v>1631111-G-A</v>
      </c>
      <c r="D1433" s="225" t="str">
        <f>IFERROR(VLOOKUP(A1433,PLAN!B:AA,7,0),"")</f>
        <v>SJ3035N26S JP</v>
      </c>
      <c r="E1433" s="225" t="str">
        <f>IFERROR(VLOOKUP(A1433,PLAN!B:AA,4,0),"")</f>
        <v>1001938083</v>
      </c>
      <c r="F1433" s="226">
        <f>IFERROR(VLOOKUP(A1433,PLAN!B:AA,9,0),"")</f>
        <v>46258</v>
      </c>
      <c r="G1433" s="225" t="str">
        <f>IFERROR(VLOOKUP(A1433,PLAN!B:AA,10,0),"")</f>
        <v>0103595209</v>
      </c>
      <c r="H1433" s="225" t="str">
        <f>IFERROR(VLOOKUP(A1433,PLAN!B:AA,11,0),"")</f>
        <v>260805T07A</v>
      </c>
      <c r="I1433" s="225">
        <f>IFERROR(VLOOKUP(A1433,PLAN!B:AA,12,0),"")</f>
        <v>320</v>
      </c>
      <c r="J1433" s="225" t="str">
        <f>IFERROR(VLOOKUP(A1433,PLAN!B:AA,15,0),"")</f>
        <v>Japan</v>
      </c>
      <c r="K1433" s="225">
        <f>IFERROR(VLOOKUP(A1433,PLAN!B:AA,23,0),"")</f>
        <v>0</v>
      </c>
      <c r="L1433" s="227">
        <f>IFERROR(VLOOKUP(A1433,PLAN!B:AA,24,0),"")</f>
        <v>0</v>
      </c>
      <c r="M1433" s="225" t="str">
        <f>IFERROR(VLOOKUP(A1433,PLAN!B:AA,3,0),"")</f>
        <v>1932151-A-C</v>
      </c>
      <c r="N1433" s="225">
        <f>IFERROR(VLOOKUP(A1433,PLAN!B:AA,2,0),"")</f>
        <v>12115102</v>
      </c>
      <c r="O1433" s="290" t="s">
        <v>4870</v>
      </c>
      <c r="P1433" s="337" t="s">
        <v>4871</v>
      </c>
      <c r="Q1433" s="154">
        <v>225</v>
      </c>
      <c r="R1433" s="231" t="str">
        <f>IFERROR(VLOOKUP(P1433,[6]Sheet1!$F:$I,4,),"")</f>
        <v/>
      </c>
      <c r="S1433" s="232">
        <f>IFERROR(VLOOKUP(A1433,PLAN!B:AA,19,0),"")</f>
        <v>46248</v>
      </c>
      <c r="T1433" s="225" t="str">
        <f>IFERROR(VLOOKUP(A1433,PLAN!B:AA,20,0),"")</f>
        <v>M6</v>
      </c>
      <c r="U1433" s="233"/>
      <c r="V1433" s="165"/>
      <c r="W1433" s="234" t="str">
        <f>IFERROR(VLOOKUP(A1433,PLAN!B:AB,21,),"")</f>
        <v>F2</v>
      </c>
      <c r="X1433" s="164"/>
      <c r="Y1433" s="148" t="s">
        <v>4834</v>
      </c>
      <c r="Z1433" s="338">
        <f>VLOOKUP(Y1433,PLAN!B:AI,19,0)</f>
        <v>46248</v>
      </c>
    </row>
    <row r="1434" spans="1:26" s="163" customFormat="1" ht="21.6" hidden="1" customHeight="1">
      <c r="A1434" s="177"/>
      <c r="B1434" s="225"/>
      <c r="C1434" s="225"/>
      <c r="D1434" s="225"/>
      <c r="E1434" s="225"/>
      <c r="F1434" s="226"/>
      <c r="G1434" s="225"/>
      <c r="H1434" s="225"/>
      <c r="I1434" s="225"/>
      <c r="J1434" s="225"/>
      <c r="K1434" s="225"/>
      <c r="L1434" s="227"/>
      <c r="M1434" s="225"/>
      <c r="N1434" s="225"/>
      <c r="O1434" s="290" t="s">
        <v>4872</v>
      </c>
      <c r="P1434" s="337" t="s">
        <v>4873</v>
      </c>
      <c r="Q1434" s="154">
        <f>I1433-Q1433</f>
        <v>95</v>
      </c>
      <c r="R1434" s="231" t="str">
        <f>IFERROR(VLOOKUP(P1434,[6]Sheet1!$F:$I,4,),"")</f>
        <v>B15</v>
      </c>
      <c r="S1434" s="232"/>
      <c r="T1434" s="225"/>
      <c r="U1434" s="233"/>
      <c r="V1434" s="165"/>
      <c r="W1434" s="234" t="s">
        <v>45</v>
      </c>
      <c r="X1434" s="164"/>
      <c r="Y1434" s="148"/>
      <c r="Z1434" s="338">
        <v>46248</v>
      </c>
    </row>
    <row r="1435" spans="1:26" s="163" customFormat="1" ht="21.6" hidden="1" customHeight="1">
      <c r="A1435" s="177" t="str">
        <f t="shared" si="85"/>
        <v>Aug24-08</v>
      </c>
      <c r="B1435" s="225">
        <f>IFERROR(VLOOKUP(A1435,PLAN!B:AA,5,0),"")</f>
        <v>11114091</v>
      </c>
      <c r="C1435" s="225" t="str">
        <f>IFERROR(VLOOKUP(A1435,PLAN!B:AA,6,0),"")</f>
        <v>1931166-C-A</v>
      </c>
      <c r="D1435" s="225" t="str">
        <f>IFERROR(VLOOKUP(A1435,PLAN!B:AA,7,0),"")</f>
        <v>SA0035N20SP JP</v>
      </c>
      <c r="E1435" s="225" t="str">
        <f>IFERROR(VLOOKUP(A1435,PLAN!B:AA,4,0),"")</f>
        <v>1001938084</v>
      </c>
      <c r="F1435" s="226">
        <f>IFERROR(VLOOKUP(A1435,PLAN!B:AA,9,0),"")</f>
        <v>46258</v>
      </c>
      <c r="G1435" s="225" t="str">
        <f>IFERROR(VLOOKUP(A1435,PLAN!B:AA,10,0),"")</f>
        <v>0103595210</v>
      </c>
      <c r="H1435" s="225" t="str">
        <f>IFERROR(VLOOKUP(A1435,PLAN!B:AA,11,0),"")</f>
        <v>260805T08A</v>
      </c>
      <c r="I1435" s="225">
        <f>IFERROR(VLOOKUP(A1435,PLAN!B:AA,12,0),"")</f>
        <v>333</v>
      </c>
      <c r="J1435" s="225" t="str">
        <f>IFERROR(VLOOKUP(A1435,PLAN!B:AA,15,0),"")</f>
        <v>Japan</v>
      </c>
      <c r="K1435" s="225">
        <f>IFERROR(VLOOKUP(A1435,PLAN!B:AA,23,0),"")</f>
        <v>0</v>
      </c>
      <c r="L1435" s="227">
        <f>IFERROR(VLOOKUP(A1435,PLAN!B:AA,24,0),"")</f>
        <v>0</v>
      </c>
      <c r="M1435" s="225" t="str">
        <f>IFERROR(VLOOKUP(A1435,PLAN!B:AA,3,0),"")</f>
        <v>1932256-B-C</v>
      </c>
      <c r="N1435" s="225">
        <f>IFERROR(VLOOKUP(A1435,PLAN!B:AA,2,0),"")</f>
        <v>12115130</v>
      </c>
      <c r="O1435" s="290" t="s">
        <v>4874</v>
      </c>
      <c r="P1435" s="257" t="s">
        <v>4875</v>
      </c>
      <c r="Q1435" s="154">
        <v>23</v>
      </c>
      <c r="R1435" s="231" t="str">
        <f>IFERROR(VLOOKUP(P1435,[6]Sheet1!$F:$I,4,),"")</f>
        <v/>
      </c>
      <c r="S1435" s="232">
        <f>IFERROR(VLOOKUP(A1435,PLAN!B:AA,19,0),"")</f>
        <v>46248</v>
      </c>
      <c r="T1435" s="225" t="str">
        <f>IFERROR(VLOOKUP(A1435,PLAN!B:AA,20,0),"")</f>
        <v>M6</v>
      </c>
      <c r="U1435" s="233"/>
      <c r="V1435" s="165"/>
      <c r="W1435" s="234" t="str">
        <f>IFERROR(VLOOKUP(A1435,PLAN!B:AB,21,),"")</f>
        <v>F2</v>
      </c>
      <c r="X1435" s="164"/>
      <c r="Y1435" s="148" t="s">
        <v>4838</v>
      </c>
      <c r="Z1435" s="338">
        <f>VLOOKUP(Y1435,PLAN!B:AI,19,0)</f>
        <v>46248</v>
      </c>
    </row>
    <row r="1436" spans="1:26" s="163" customFormat="1" ht="21.6" hidden="1" customHeight="1">
      <c r="A1436" s="177"/>
      <c r="B1436" s="225"/>
      <c r="C1436" s="225"/>
      <c r="D1436" s="225"/>
      <c r="E1436" s="225"/>
      <c r="F1436" s="226"/>
      <c r="G1436" s="225"/>
      <c r="H1436" s="225"/>
      <c r="I1436" s="225"/>
      <c r="J1436" s="225"/>
      <c r="K1436" s="225"/>
      <c r="L1436" s="227"/>
      <c r="M1436" s="225"/>
      <c r="N1436" s="225"/>
      <c r="O1436" s="290" t="s">
        <v>4876</v>
      </c>
      <c r="P1436" s="337" t="s">
        <v>4877</v>
      </c>
      <c r="Q1436" s="334">
        <v>214</v>
      </c>
      <c r="R1436" s="231" t="str">
        <f>IFERROR(VLOOKUP(P1436,[6]Sheet1!$F:$I,4,),"")</f>
        <v/>
      </c>
      <c r="S1436" s="232"/>
      <c r="T1436" s="225"/>
      <c r="U1436" s="233"/>
      <c r="V1436" s="165"/>
      <c r="W1436" s="234" t="s">
        <v>45</v>
      </c>
      <c r="X1436" s="164"/>
      <c r="Y1436" s="148"/>
      <c r="Z1436" s="338">
        <v>46248</v>
      </c>
    </row>
    <row r="1437" spans="1:26" s="163" customFormat="1" ht="21.6" hidden="1" customHeight="1">
      <c r="A1437" s="177"/>
      <c r="B1437" s="225"/>
      <c r="C1437" s="225"/>
      <c r="D1437" s="225"/>
      <c r="E1437" s="225"/>
      <c r="F1437" s="226"/>
      <c r="G1437" s="225"/>
      <c r="H1437" s="225"/>
      <c r="I1437" s="225"/>
      <c r="J1437" s="225"/>
      <c r="K1437" s="225"/>
      <c r="L1437" s="227"/>
      <c r="M1437" s="225"/>
      <c r="N1437" s="225"/>
      <c r="O1437" s="290" t="s">
        <v>4878</v>
      </c>
      <c r="P1437" s="337" t="s">
        <v>4879</v>
      </c>
      <c r="Q1437" s="334">
        <f>I1435-Q1435-Q1436</f>
        <v>96</v>
      </c>
      <c r="R1437" s="231" t="str">
        <f>IFERROR(VLOOKUP(P1437,[6]Sheet1!$F:$I,4,),"")</f>
        <v>B6</v>
      </c>
      <c r="S1437" s="232"/>
      <c r="T1437" s="225"/>
      <c r="U1437" s="233"/>
      <c r="V1437" s="165"/>
      <c r="W1437" s="234" t="s">
        <v>45</v>
      </c>
      <c r="X1437" s="164"/>
      <c r="Y1437" s="148"/>
      <c r="Z1437" s="338">
        <v>46248</v>
      </c>
    </row>
    <row r="1438" spans="1:26" s="163" customFormat="1" ht="21.6" hidden="1" customHeight="1">
      <c r="A1438" s="177" t="str">
        <f t="shared" si="85"/>
        <v>Aug24-09</v>
      </c>
      <c r="B1438" s="225">
        <f>IFERROR(VLOOKUP(A1438,PLAN!B:AA,5,0),"")</f>
        <v>11112808</v>
      </c>
      <c r="C1438" s="225" t="str">
        <f>IFERROR(VLOOKUP(A1438,PLAN!B:AA,6,0),"")</f>
        <v>1631104-G-A</v>
      </c>
      <c r="D1438" s="225" t="str">
        <f>IFERROR(VLOOKUP(A1438,PLAN!B:AA,7,0),"")</f>
        <v>SJ1535N20S JP</v>
      </c>
      <c r="E1438" s="225" t="str">
        <f>IFERROR(VLOOKUP(A1438,PLAN!B:AA,4,0),"")</f>
        <v>1001938085</v>
      </c>
      <c r="F1438" s="226">
        <f>IFERROR(VLOOKUP(A1438,PLAN!B:AA,9,0),"")</f>
        <v>46258</v>
      </c>
      <c r="G1438" s="225" t="str">
        <f>IFERROR(VLOOKUP(A1438,PLAN!B:AA,10,0),"")</f>
        <v>0103595211</v>
      </c>
      <c r="H1438" s="225" t="str">
        <f>IFERROR(VLOOKUP(A1438,PLAN!B:AA,11,0),"")</f>
        <v>260805T09A</v>
      </c>
      <c r="I1438" s="225">
        <f>IFERROR(VLOOKUP(A1438,PLAN!B:AA,12,0),"")</f>
        <v>510</v>
      </c>
      <c r="J1438" s="225" t="str">
        <f>IFERROR(VLOOKUP(A1438,PLAN!B:AA,15,0),"")</f>
        <v>Japan</v>
      </c>
      <c r="K1438" s="225">
        <f>IFERROR(VLOOKUP(A1438,PLAN!B:AA,23,0),"")</f>
        <v>0</v>
      </c>
      <c r="L1438" s="227">
        <f>IFERROR(VLOOKUP(A1438,PLAN!B:AA,24,0),"")</f>
        <v>0</v>
      </c>
      <c r="M1438" s="225" t="str">
        <f>IFERROR(VLOOKUP(A1438,PLAN!B:AA,3,0),"")</f>
        <v>1932144-A-C</v>
      </c>
      <c r="N1438" s="225">
        <f>IFERROR(VLOOKUP(A1438,PLAN!B:AA,2,0),"")</f>
        <v>12115095</v>
      </c>
      <c r="O1438" s="290" t="s">
        <v>590</v>
      </c>
      <c r="P1438" s="337" t="s">
        <v>591</v>
      </c>
      <c r="Q1438" s="154">
        <v>19</v>
      </c>
      <c r="R1438" s="231" t="str">
        <f>IFERROR(VLOOKUP(P1438,[6]Sheet1!$F:$I,4,),"")</f>
        <v/>
      </c>
      <c r="S1438" s="232">
        <f>IFERROR(VLOOKUP(A1438,PLAN!B:AA,19,0),"")</f>
        <v>46248</v>
      </c>
      <c r="T1438" s="225" t="str">
        <f>IFERROR(VLOOKUP(A1438,PLAN!B:AA,20,0),"")</f>
        <v>M6</v>
      </c>
      <c r="U1438" s="233"/>
      <c r="V1438" s="165"/>
      <c r="W1438" s="234" t="str">
        <f>IFERROR(VLOOKUP(A1438,PLAN!B:AB,21,),"")</f>
        <v>F2</v>
      </c>
      <c r="X1438" s="164"/>
      <c r="Y1438" s="148" t="s">
        <v>4831</v>
      </c>
      <c r="Z1438" s="338">
        <f>VLOOKUP(Y1438,PLAN!B:AI,19,0)</f>
        <v>46248</v>
      </c>
    </row>
    <row r="1439" spans="1:26" s="163" customFormat="1" ht="21.6" hidden="1" customHeight="1">
      <c r="A1439" s="177"/>
      <c r="B1439" s="225"/>
      <c r="C1439" s="225"/>
      <c r="D1439" s="225"/>
      <c r="E1439" s="225"/>
      <c r="F1439" s="226"/>
      <c r="G1439" s="225"/>
      <c r="H1439" s="225"/>
      <c r="I1439" s="225"/>
      <c r="J1439" s="225"/>
      <c r="K1439" s="225"/>
      <c r="L1439" s="227"/>
      <c r="M1439" s="225"/>
      <c r="N1439" s="225"/>
      <c r="O1439" s="290" t="s">
        <v>4880</v>
      </c>
      <c r="P1439" s="257" t="s">
        <v>4881</v>
      </c>
      <c r="Q1439" s="154">
        <v>325</v>
      </c>
      <c r="R1439" s="231" t="str">
        <f>IFERROR(VLOOKUP(P1439,[6]Sheet1!$F:$I,4,),"")</f>
        <v/>
      </c>
      <c r="S1439" s="232"/>
      <c r="T1439" s="225"/>
      <c r="U1439" s="233"/>
      <c r="V1439" s="165"/>
      <c r="W1439" s="234" t="s">
        <v>45</v>
      </c>
      <c r="X1439" s="164"/>
      <c r="Y1439" s="148"/>
      <c r="Z1439" s="338">
        <v>46248</v>
      </c>
    </row>
    <row r="1440" spans="1:26" s="163" customFormat="1" ht="21.6" hidden="1" customHeight="1">
      <c r="A1440" s="177"/>
      <c r="B1440" s="225"/>
      <c r="C1440" s="225"/>
      <c r="D1440" s="225"/>
      <c r="E1440" s="225"/>
      <c r="F1440" s="226"/>
      <c r="G1440" s="225"/>
      <c r="H1440" s="225"/>
      <c r="I1440" s="225"/>
      <c r="J1440" s="225"/>
      <c r="K1440" s="225"/>
      <c r="L1440" s="227"/>
      <c r="M1440" s="225"/>
      <c r="N1440" s="225"/>
      <c r="O1440" s="290" t="s">
        <v>4882</v>
      </c>
      <c r="P1440" s="337" t="s">
        <v>4883</v>
      </c>
      <c r="Q1440" s="154">
        <f>I1438-Q1438-Q1439</f>
        <v>166</v>
      </c>
      <c r="R1440" s="231" t="str">
        <f>IFERROR(VLOOKUP(P1440,[6]Sheet1!$F:$I,4,),"")</f>
        <v>B4</v>
      </c>
      <c r="S1440" s="232"/>
      <c r="T1440" s="225"/>
      <c r="U1440" s="233"/>
      <c r="V1440" s="165"/>
      <c r="W1440" s="234" t="s">
        <v>45</v>
      </c>
      <c r="X1440" s="164"/>
      <c r="Y1440" s="148"/>
      <c r="Z1440" s="338">
        <v>46248</v>
      </c>
    </row>
    <row r="1441" spans="1:26" s="163" customFormat="1" ht="21.6" hidden="1" customHeight="1">
      <c r="A1441" s="177" t="str">
        <f t="shared" si="85"/>
        <v>Aug24-10</v>
      </c>
      <c r="B1441" s="225">
        <f>IFERROR(VLOOKUP(A1441,PLAN!B:AA,5,0),"")</f>
        <v>11112807</v>
      </c>
      <c r="C1441" s="225" t="str">
        <f>IFERROR(VLOOKUP(A1441,PLAN!B:AA,6,0),"")</f>
        <v>1631103-G-A</v>
      </c>
      <c r="D1441" s="225" t="str">
        <f>IFERROR(VLOOKUP(A1441,PLAN!B:AA,7,0),"")</f>
        <v>SA0035N20S JP</v>
      </c>
      <c r="E1441" s="225" t="str">
        <f>IFERROR(VLOOKUP(A1441,PLAN!B:AA,4,0),"")</f>
        <v>1001938086</v>
      </c>
      <c r="F1441" s="226">
        <f>IFERROR(VLOOKUP(A1441,PLAN!B:AA,9,0),"")</f>
        <v>46258</v>
      </c>
      <c r="G1441" s="225" t="str">
        <f>IFERROR(VLOOKUP(A1441,PLAN!B:AA,10,0),"")</f>
        <v>0103595212</v>
      </c>
      <c r="H1441" s="225" t="str">
        <f>IFERROR(VLOOKUP(A1441,PLAN!B:AA,11,0),"")</f>
        <v>260805T10A</v>
      </c>
      <c r="I1441" s="225">
        <f>IFERROR(VLOOKUP(A1441,PLAN!B:AA,12,0),"")</f>
        <v>530</v>
      </c>
      <c r="J1441" s="225" t="str">
        <f>IFERROR(VLOOKUP(A1441,PLAN!B:AA,15,0),"")</f>
        <v>Japan</v>
      </c>
      <c r="K1441" s="225">
        <f>IFERROR(VLOOKUP(A1441,PLAN!B:AA,23,0),"")</f>
        <v>0</v>
      </c>
      <c r="L1441" s="227">
        <f>IFERROR(VLOOKUP(A1441,PLAN!B:AA,24,0),"")</f>
        <v>0</v>
      </c>
      <c r="M1441" s="225" t="str">
        <f>IFERROR(VLOOKUP(A1441,PLAN!B:AA,3,0),"")</f>
        <v>1932143-A-C</v>
      </c>
      <c r="N1441" s="225">
        <f>IFERROR(VLOOKUP(A1441,PLAN!B:AA,2,0),"")</f>
        <v>12115094</v>
      </c>
      <c r="O1441" s="290" t="s">
        <v>2875</v>
      </c>
      <c r="P1441" s="337" t="s">
        <v>2876</v>
      </c>
      <c r="Q1441" s="154">
        <v>273</v>
      </c>
      <c r="R1441" s="231" t="str">
        <f>IFERROR(VLOOKUP(P1441,[6]Sheet1!$F:$I,4,),"")</f>
        <v/>
      </c>
      <c r="S1441" s="232">
        <f>IFERROR(VLOOKUP(A1441,PLAN!B:AA,19,0),"")</f>
        <v>46248</v>
      </c>
      <c r="T1441" s="225" t="str">
        <f>IFERROR(VLOOKUP(A1441,PLAN!B:AA,20,0),"")</f>
        <v>M6</v>
      </c>
      <c r="U1441" s="233"/>
      <c r="V1441" s="165"/>
      <c r="W1441" s="234" t="str">
        <f>IFERROR(VLOOKUP(A1441,PLAN!B:AB,21,),"")</f>
        <v>F2</v>
      </c>
      <c r="X1441" s="164"/>
      <c r="Y1441" s="148" t="s">
        <v>4845</v>
      </c>
      <c r="Z1441" s="338">
        <f>VLOOKUP(Y1441,PLAN!B:AI,19,0)</f>
        <v>46248</v>
      </c>
    </row>
    <row r="1442" spans="1:26" s="163" customFormat="1" ht="21.6" hidden="1" customHeight="1">
      <c r="A1442" s="177"/>
      <c r="B1442" s="225"/>
      <c r="C1442" s="225"/>
      <c r="D1442" s="225"/>
      <c r="E1442" s="225"/>
      <c r="F1442" s="226"/>
      <c r="G1442" s="225"/>
      <c r="H1442" s="225"/>
      <c r="I1442" s="225"/>
      <c r="J1442" s="225"/>
      <c r="K1442" s="225"/>
      <c r="L1442" s="227"/>
      <c r="M1442" s="225"/>
      <c r="N1442" s="225"/>
      <c r="O1442" s="290" t="s">
        <v>4884</v>
      </c>
      <c r="P1442" s="337" t="s">
        <v>4885</v>
      </c>
      <c r="Q1442" s="154">
        <f>I1441-Q1441</f>
        <v>257</v>
      </c>
      <c r="R1442" s="231" t="str">
        <f>IFERROR(VLOOKUP(P1442,[6]Sheet1!$F:$I,4,),"")</f>
        <v>B13</v>
      </c>
      <c r="S1442" s="232"/>
      <c r="T1442" s="225"/>
      <c r="U1442" s="233"/>
      <c r="V1442" s="165"/>
      <c r="W1442" s="234" t="s">
        <v>45</v>
      </c>
      <c r="X1442" s="164"/>
      <c r="Y1442" s="148"/>
      <c r="Z1442" s="338">
        <v>46248</v>
      </c>
    </row>
    <row r="1443" spans="1:26" s="163" customFormat="1" ht="21.6" hidden="1" customHeight="1">
      <c r="A1443" s="177" t="str">
        <f t="shared" si="85"/>
        <v>Aug24-11</v>
      </c>
      <c r="B1443" s="225">
        <f>IFERROR(VLOOKUP(A1443,PLAN!B:AA,5,0),"")</f>
        <v>11114094</v>
      </c>
      <c r="C1443" s="225" t="str">
        <f>IFERROR(VLOOKUP(A1443,PLAN!B:AA,6,0),"")</f>
        <v>1931169-C-A</v>
      </c>
      <c r="D1443" s="225" t="str">
        <f>IFERROR(VLOOKUP(A1443,PLAN!B:AA,7,0),"")</f>
        <v>SA0035N22SP JP</v>
      </c>
      <c r="E1443" s="225" t="str">
        <f>IFERROR(VLOOKUP(A1443,PLAN!B:AA,4,0),"")</f>
        <v>1001938087</v>
      </c>
      <c r="F1443" s="226">
        <f>IFERROR(VLOOKUP(A1443,PLAN!B:AA,9,0),"")</f>
        <v>46258</v>
      </c>
      <c r="G1443" s="225" t="str">
        <f>IFERROR(VLOOKUP(A1443,PLAN!B:AA,10,0),"")</f>
        <v>0103595213</v>
      </c>
      <c r="H1443" s="225" t="str">
        <f>IFERROR(VLOOKUP(A1443,PLAN!B:AA,11,0),"")</f>
        <v>260805T11A</v>
      </c>
      <c r="I1443" s="225">
        <f>IFERROR(VLOOKUP(A1443,PLAN!B:AA,12,0),"")</f>
        <v>560</v>
      </c>
      <c r="J1443" s="225" t="str">
        <f>IFERROR(VLOOKUP(A1443,PLAN!B:AA,15,0),"")</f>
        <v>Japan</v>
      </c>
      <c r="K1443" s="225">
        <f>IFERROR(VLOOKUP(A1443,PLAN!B:AA,23,0),"")</f>
        <v>0</v>
      </c>
      <c r="L1443" s="227">
        <f>IFERROR(VLOOKUP(A1443,PLAN!B:AA,24,0),"")</f>
        <v>0</v>
      </c>
      <c r="M1443" s="225" t="str">
        <f>IFERROR(VLOOKUP(A1443,PLAN!B:AA,3,0),"")</f>
        <v>1932259-B-C</v>
      </c>
      <c r="N1443" s="225">
        <f>IFERROR(VLOOKUP(A1443,PLAN!B:AA,2,0),"")</f>
        <v>12115133</v>
      </c>
      <c r="O1443" s="290" t="s">
        <v>4886</v>
      </c>
      <c r="P1443" s="337" t="s">
        <v>4887</v>
      </c>
      <c r="Q1443" s="154">
        <v>164</v>
      </c>
      <c r="R1443" s="231" t="str">
        <f>IFERROR(VLOOKUP(P1443,[6]Sheet1!$F:$I,4,),"")</f>
        <v/>
      </c>
      <c r="S1443" s="232">
        <f>IFERROR(VLOOKUP(A1443,PLAN!B:AA,19,0),"")</f>
        <v>46248</v>
      </c>
      <c r="T1443" s="225" t="str">
        <f>IFERROR(VLOOKUP(A1443,PLAN!B:AA,20,0),"")</f>
        <v>M6</v>
      </c>
      <c r="U1443" s="233"/>
      <c r="V1443" s="165"/>
      <c r="W1443" s="234" t="str">
        <f>IFERROR(VLOOKUP(A1443,PLAN!B:AB,21,),"")</f>
        <v>F2</v>
      </c>
      <c r="X1443" s="164"/>
      <c r="Y1443" s="148" t="s">
        <v>4846</v>
      </c>
      <c r="Z1443" s="338">
        <f>VLOOKUP(Y1443,PLAN!B:AI,19,0)</f>
        <v>46248</v>
      </c>
    </row>
    <row r="1444" spans="1:26" s="163" customFormat="1" ht="21.6" hidden="1" customHeight="1">
      <c r="A1444" s="177"/>
      <c r="B1444" s="225"/>
      <c r="C1444" s="225"/>
      <c r="D1444" s="225"/>
      <c r="E1444" s="225"/>
      <c r="F1444" s="226"/>
      <c r="G1444" s="225"/>
      <c r="H1444" s="225"/>
      <c r="I1444" s="225"/>
      <c r="J1444" s="225"/>
      <c r="K1444" s="225"/>
      <c r="L1444" s="227"/>
      <c r="M1444" s="225"/>
      <c r="N1444" s="225"/>
      <c r="O1444" s="290" t="s">
        <v>4888</v>
      </c>
      <c r="P1444" s="337" t="s">
        <v>4889</v>
      </c>
      <c r="Q1444" s="154">
        <v>215</v>
      </c>
      <c r="R1444" s="231" t="str">
        <f>IFERROR(VLOOKUP(P1444,[6]Sheet1!$F:$I,4,),"")</f>
        <v/>
      </c>
      <c r="S1444" s="232"/>
      <c r="T1444" s="225"/>
      <c r="U1444" s="233"/>
      <c r="V1444" s="165"/>
      <c r="W1444" s="234" t="s">
        <v>45</v>
      </c>
      <c r="X1444" s="164"/>
      <c r="Y1444" s="148"/>
      <c r="Z1444" s="338">
        <v>46248</v>
      </c>
    </row>
    <row r="1445" spans="1:26" s="163" customFormat="1" ht="21.6" hidden="1" customHeight="1">
      <c r="A1445" s="177"/>
      <c r="B1445" s="225"/>
      <c r="C1445" s="225"/>
      <c r="D1445" s="225"/>
      <c r="E1445" s="225"/>
      <c r="F1445" s="226"/>
      <c r="G1445" s="225"/>
      <c r="H1445" s="225"/>
      <c r="I1445" s="225"/>
      <c r="J1445" s="225"/>
      <c r="K1445" s="225"/>
      <c r="L1445" s="227"/>
      <c r="M1445" s="225"/>
      <c r="N1445" s="225"/>
      <c r="O1445" s="290" t="s">
        <v>4890</v>
      </c>
      <c r="P1445" s="337" t="s">
        <v>4891</v>
      </c>
      <c r="Q1445" s="154">
        <f>I1443-Q1443-Q1444</f>
        <v>181</v>
      </c>
      <c r="R1445" s="231" t="str">
        <f>IFERROR(VLOOKUP(P1445,[6]Sheet1!$F:$I,4,),"")</f>
        <v>B13</v>
      </c>
      <c r="S1445" s="232"/>
      <c r="T1445" s="225"/>
      <c r="U1445" s="233"/>
      <c r="V1445" s="165"/>
      <c r="W1445" s="234" t="s">
        <v>45</v>
      </c>
      <c r="X1445" s="164"/>
      <c r="Y1445" s="148"/>
      <c r="Z1445" s="338">
        <v>46248</v>
      </c>
    </row>
    <row r="1446" spans="1:26" s="163" customFormat="1" ht="21.6" hidden="1" customHeight="1">
      <c r="A1446" s="177" t="str">
        <f t="shared" ref="A1446" si="87">Y1446</f>
        <v>Aug24-12</v>
      </c>
      <c r="B1446" s="225">
        <f>IFERROR(VLOOKUP(A1446,PLAN!B:AA,5,0),"")</f>
        <v>11112802</v>
      </c>
      <c r="C1446" s="225" t="str">
        <f>IFERROR(VLOOKUP(A1446,PLAN!B:AA,6,0),"")</f>
        <v>1631098-G-A</v>
      </c>
      <c r="D1446" s="225" t="str">
        <f>IFERROR(VLOOKUP(A1446,PLAN!B:AA,7,0),"")</f>
        <v>SJ1535N15S JP</v>
      </c>
      <c r="E1446" s="225" t="str">
        <f>IFERROR(VLOOKUP(A1446,PLAN!B:AA,4,0),"")</f>
        <v>1001938088</v>
      </c>
      <c r="F1446" s="226">
        <f>IFERROR(VLOOKUP(A1446,PLAN!B:AA,9,0),"")</f>
        <v>46258</v>
      </c>
      <c r="G1446" s="225" t="str">
        <f>IFERROR(VLOOKUP(A1446,PLAN!B:AA,10,0),"")</f>
        <v>0103595214</v>
      </c>
      <c r="H1446" s="225" t="str">
        <f>IFERROR(VLOOKUP(A1446,PLAN!B:AA,11,0),"")</f>
        <v>260805T12A</v>
      </c>
      <c r="I1446" s="225">
        <f>IFERROR(VLOOKUP(A1446,PLAN!B:AA,12,0),"")</f>
        <v>630</v>
      </c>
      <c r="J1446" s="225" t="str">
        <f>IFERROR(VLOOKUP(A1446,PLAN!B:AA,15,0),"")</f>
        <v>Japan</v>
      </c>
      <c r="K1446" s="225">
        <f>IFERROR(VLOOKUP(A1446,PLAN!B:AA,23,0),"")</f>
        <v>0</v>
      </c>
      <c r="L1446" s="227">
        <f>IFERROR(VLOOKUP(A1446,PLAN!B:AA,24,0),"")</f>
        <v>0</v>
      </c>
      <c r="M1446" s="225" t="str">
        <f>IFERROR(VLOOKUP(A1446,PLAN!B:AA,3,0),"")</f>
        <v>1932138-A-C</v>
      </c>
      <c r="N1446" s="225">
        <f>IFERROR(VLOOKUP(A1446,PLAN!B:AA,2,0),"")</f>
        <v>12115089</v>
      </c>
      <c r="O1446" s="290" t="s">
        <v>547</v>
      </c>
      <c r="P1446" s="337" t="s">
        <v>548</v>
      </c>
      <c r="Q1446" s="154">
        <v>335</v>
      </c>
      <c r="R1446" s="231" t="str">
        <f>IFERROR(VLOOKUP(P1446,[6]Sheet1!$F:$I,4,),"")</f>
        <v/>
      </c>
      <c r="S1446" s="232">
        <f>IFERROR(VLOOKUP(A1446,PLAN!B:AA,19,0),"")</f>
        <v>46248</v>
      </c>
      <c r="T1446" s="225" t="str">
        <f>IFERROR(VLOOKUP(A1446,PLAN!B:AA,20,0),"")</f>
        <v>M6</v>
      </c>
      <c r="U1446" s="233"/>
      <c r="V1446" s="165"/>
      <c r="W1446" s="234" t="str">
        <f>IFERROR(VLOOKUP(A1446,PLAN!B:AB,21,),"")</f>
        <v>F2</v>
      </c>
      <c r="X1446" s="164"/>
      <c r="Y1446" s="148" t="s">
        <v>4847</v>
      </c>
      <c r="Z1446" s="338">
        <f>VLOOKUP(Y1446,PLAN!B:AI,19,0)</f>
        <v>46248</v>
      </c>
    </row>
    <row r="1447" spans="1:26" s="163" customFormat="1" ht="21.6" hidden="1" customHeight="1">
      <c r="A1447" s="177"/>
      <c r="B1447" s="225"/>
      <c r="C1447" s="225"/>
      <c r="D1447" s="225"/>
      <c r="E1447" s="225"/>
      <c r="F1447" s="226"/>
      <c r="G1447" s="225"/>
      <c r="H1447" s="225"/>
      <c r="I1447" s="225"/>
      <c r="J1447" s="225"/>
      <c r="K1447" s="225"/>
      <c r="L1447" s="227"/>
      <c r="M1447" s="225"/>
      <c r="N1447" s="225"/>
      <c r="O1447" s="290" t="s">
        <v>4892</v>
      </c>
      <c r="P1447" s="257" t="s">
        <v>4893</v>
      </c>
      <c r="Q1447" s="154">
        <f>I1446-Q1446</f>
        <v>295</v>
      </c>
      <c r="R1447" s="231" t="str">
        <f>IFERROR(VLOOKUP(P1447,[6]Sheet1!$F:$I,4,),"")</f>
        <v>B7</v>
      </c>
      <c r="S1447" s="232"/>
      <c r="T1447" s="225"/>
      <c r="U1447" s="233"/>
      <c r="V1447" s="165"/>
      <c r="W1447" s="234" t="s">
        <v>45</v>
      </c>
      <c r="X1447" s="164"/>
      <c r="Y1447" s="148"/>
      <c r="Z1447" s="338">
        <v>46248</v>
      </c>
    </row>
    <row r="1448" spans="1:26" s="163" customFormat="1" ht="21.6" hidden="1" customHeight="1">
      <c r="A1448" s="177" t="str">
        <f t="shared" si="85"/>
        <v>Aug24-13</v>
      </c>
      <c r="B1448" s="225">
        <f>IFERROR(VLOOKUP(A1448,PLAN!B:AA,5,0),"")</f>
        <v>11122030</v>
      </c>
      <c r="C1448" s="225" t="str">
        <f>IFERROR(VLOOKUP(A1448,PLAN!B:AA,6,0),"")</f>
        <v>2051008-D-A</v>
      </c>
      <c r="D1448" s="225" t="str">
        <f>IFERROR(VLOOKUP(A1448,PLAN!B:AA,7,0),"")</f>
        <v>FI025S45 JP</v>
      </c>
      <c r="E1448" s="225" t="str">
        <f>IFERROR(VLOOKUP(A1448,PLAN!B:AA,4,0),"")</f>
        <v>1001938069</v>
      </c>
      <c r="F1448" s="226">
        <f>IFERROR(VLOOKUP(A1448,PLAN!B:AA,9,0),"")</f>
        <v>46258</v>
      </c>
      <c r="G1448" s="225" t="str">
        <f>IFERROR(VLOOKUP(A1448,PLAN!B:AA,10,0),"")</f>
        <v>0103595195</v>
      </c>
      <c r="H1448" s="225" t="str">
        <f>IFERROR(VLOOKUP(A1448,PLAN!B:AA,11,0),"")</f>
        <v>260805S01A</v>
      </c>
      <c r="I1448" s="225">
        <f>IFERROR(VLOOKUP(A1448,PLAN!B:AA,12,0),"")</f>
        <v>39</v>
      </c>
      <c r="J1448" s="225" t="str">
        <f>IFERROR(VLOOKUP(A1448,PLAN!B:AA,15,0),"")</f>
        <v>Japan</v>
      </c>
      <c r="K1448" s="225">
        <f>IFERROR(VLOOKUP(A1448,PLAN!B:AA,23,0),"")</f>
        <v>0</v>
      </c>
      <c r="L1448" s="227">
        <f>IFERROR(VLOOKUP(A1448,PLAN!B:AA,24,0),"")</f>
        <v>0</v>
      </c>
      <c r="M1448" s="225" t="str">
        <f>IFERROR(VLOOKUP(A1448,PLAN!B:AA,3,0),"")</f>
        <v>2052006-C-C</v>
      </c>
      <c r="N1448" s="225">
        <f>IFERROR(VLOOKUP(A1448,PLAN!B:AA,2,0),"")</f>
        <v>12120938</v>
      </c>
      <c r="O1448" s="290" t="s">
        <v>4894</v>
      </c>
      <c r="P1448" s="337" t="s">
        <v>4895</v>
      </c>
      <c r="Q1448" s="337">
        <f t="shared" si="86"/>
        <v>39</v>
      </c>
      <c r="R1448" s="231" t="str">
        <f>IFERROR(VLOOKUP(P1448,[6]Sheet1!$F:$I,4,),"")</f>
        <v>A2</v>
      </c>
      <c r="S1448" s="232">
        <f>IFERROR(VLOOKUP(A1448,PLAN!B:AA,19,0),"")</f>
        <v>46248</v>
      </c>
      <c r="T1448" s="225" t="str">
        <f>IFERROR(VLOOKUP(A1448,PLAN!B:AA,20,0),"")</f>
        <v>M7</v>
      </c>
      <c r="U1448" s="233"/>
      <c r="V1448" s="165"/>
      <c r="W1448" s="234" t="str">
        <f>IFERROR(VLOOKUP(A1448,PLAN!B:AB,21,),"")</f>
        <v>F2</v>
      </c>
      <c r="X1448" s="164"/>
      <c r="Y1448" s="148" t="s">
        <v>4848</v>
      </c>
      <c r="Z1448" s="338">
        <f>VLOOKUP(Y1448,PLAN!B:AI,19,0)</f>
        <v>46248</v>
      </c>
    </row>
    <row r="1449" spans="1:26" s="163" customFormat="1" ht="21.6" hidden="1" customHeight="1">
      <c r="A1449" s="177" t="str">
        <f t="shared" si="85"/>
        <v>Aug24-14</v>
      </c>
      <c r="B1449" s="225">
        <f>IFERROR(VLOOKUP(A1449,PLAN!B:AA,5,0),"")</f>
        <v>11122031</v>
      </c>
      <c r="C1449" s="225" t="str">
        <f>IFERROR(VLOOKUP(A1449,PLAN!B:AA,6,0),"")</f>
        <v>2051046-E-A</v>
      </c>
      <c r="D1449" s="225" t="str">
        <f>IFERROR(VLOOKUP(A1449,PLAN!B:AA,7,0),"")</f>
        <v>MTA0025N45S JP</v>
      </c>
      <c r="E1449" s="225" t="str">
        <f>IFERROR(VLOOKUP(A1449,PLAN!B:AA,4,0),"")</f>
        <v>1001938070</v>
      </c>
      <c r="F1449" s="226">
        <f>IFERROR(VLOOKUP(A1449,PLAN!B:AA,9,0),"")</f>
        <v>46258</v>
      </c>
      <c r="G1449" s="225" t="str">
        <f>IFERROR(VLOOKUP(A1449,PLAN!B:AA,10,0),"")</f>
        <v>0103595196</v>
      </c>
      <c r="H1449" s="225" t="str">
        <f>IFERROR(VLOOKUP(A1449,PLAN!B:AA,11,0),"")</f>
        <v>260805S02A</v>
      </c>
      <c r="I1449" s="225">
        <f>IFERROR(VLOOKUP(A1449,PLAN!B:AA,12,0),"")</f>
        <v>260</v>
      </c>
      <c r="J1449" s="225" t="str">
        <f>IFERROR(VLOOKUP(A1449,PLAN!B:AA,15,0),"")</f>
        <v>Japan</v>
      </c>
      <c r="K1449" s="225">
        <f>IFERROR(VLOOKUP(A1449,PLAN!B:AA,23,0),"")</f>
        <v>0</v>
      </c>
      <c r="L1449" s="227">
        <f>IFERROR(VLOOKUP(A1449,PLAN!B:AA,24,0),"")</f>
        <v>0</v>
      </c>
      <c r="M1449" s="225" t="str">
        <f>IFERROR(VLOOKUP(A1449,PLAN!B:AA,3,0),"")</f>
        <v>2052011-D-C</v>
      </c>
      <c r="N1449" s="225">
        <f>IFERROR(VLOOKUP(A1449,PLAN!B:AA,2,0),"")</f>
        <v>12120939</v>
      </c>
      <c r="O1449" s="290" t="s">
        <v>4896</v>
      </c>
      <c r="P1449" s="337" t="s">
        <v>4897</v>
      </c>
      <c r="Q1449" s="154">
        <v>9</v>
      </c>
      <c r="R1449" s="231" t="str">
        <f>IFERROR(VLOOKUP(P1449,[6]Sheet1!$F:$I,4,),"")</f>
        <v/>
      </c>
      <c r="S1449" s="232">
        <f>IFERROR(VLOOKUP(A1449,PLAN!B:AA,19,0),"")</f>
        <v>46248</v>
      </c>
      <c r="T1449" s="225" t="str">
        <f>IFERROR(VLOOKUP(A1449,PLAN!B:AA,20,0),"")</f>
        <v>M7</v>
      </c>
      <c r="U1449" s="233"/>
      <c r="V1449" s="165"/>
      <c r="W1449" s="234" t="str">
        <f>IFERROR(VLOOKUP(A1449,PLAN!B:AB,21,),"")</f>
        <v>F2</v>
      </c>
      <c r="X1449" s="164"/>
      <c r="Y1449" s="148" t="s">
        <v>4850</v>
      </c>
      <c r="Z1449" s="338">
        <f>VLOOKUP(Y1449,PLAN!B:AI,19,0)</f>
        <v>46248</v>
      </c>
    </row>
    <row r="1450" spans="1:26" s="163" customFormat="1" ht="21.6" hidden="1" customHeight="1">
      <c r="A1450" s="177"/>
      <c r="B1450" s="225"/>
      <c r="C1450" s="225"/>
      <c r="D1450" s="225"/>
      <c r="E1450" s="225"/>
      <c r="F1450" s="226"/>
      <c r="G1450" s="225"/>
      <c r="H1450" s="225"/>
      <c r="I1450" s="225"/>
      <c r="J1450" s="225"/>
      <c r="K1450" s="225"/>
      <c r="L1450" s="227"/>
      <c r="M1450" s="225"/>
      <c r="N1450" s="225"/>
      <c r="O1450" s="290" t="s">
        <v>4898</v>
      </c>
      <c r="P1450" s="337" t="s">
        <v>4899</v>
      </c>
      <c r="Q1450" s="154">
        <v>10</v>
      </c>
      <c r="R1450" s="231" t="str">
        <f>IFERROR(VLOOKUP(P1450,[6]Sheet1!$F:$I,4,),"")</f>
        <v/>
      </c>
      <c r="S1450" s="232"/>
      <c r="T1450" s="225"/>
      <c r="U1450" s="233"/>
      <c r="V1450" s="165"/>
      <c r="W1450" s="234" t="s">
        <v>45</v>
      </c>
      <c r="X1450" s="164"/>
      <c r="Y1450" s="148"/>
      <c r="Z1450" s="338">
        <v>46248</v>
      </c>
    </row>
    <row r="1451" spans="1:26" s="163" customFormat="1" ht="21.6" hidden="1" customHeight="1">
      <c r="A1451" s="177"/>
      <c r="B1451" s="225"/>
      <c r="C1451" s="225"/>
      <c r="D1451" s="225"/>
      <c r="E1451" s="225"/>
      <c r="F1451" s="226"/>
      <c r="G1451" s="225"/>
      <c r="H1451" s="225"/>
      <c r="I1451" s="225"/>
      <c r="J1451" s="225"/>
      <c r="K1451" s="225"/>
      <c r="L1451" s="227"/>
      <c r="M1451" s="225"/>
      <c r="N1451" s="225"/>
      <c r="O1451" s="290" t="s">
        <v>4900</v>
      </c>
      <c r="P1451" s="337" t="s">
        <v>4901</v>
      </c>
      <c r="Q1451" s="154">
        <v>10</v>
      </c>
      <c r="R1451" s="231" t="str">
        <f>IFERROR(VLOOKUP(P1451,[6]Sheet1!$F:$I,4,),"")</f>
        <v/>
      </c>
      <c r="S1451" s="232"/>
      <c r="T1451" s="225"/>
      <c r="U1451" s="233"/>
      <c r="V1451" s="165"/>
      <c r="W1451" s="234" t="s">
        <v>45</v>
      </c>
      <c r="X1451" s="164"/>
      <c r="Y1451" s="148"/>
      <c r="Z1451" s="338">
        <v>46248</v>
      </c>
    </row>
    <row r="1452" spans="1:26" s="163" customFormat="1" ht="21.6" hidden="1" customHeight="1">
      <c r="A1452" s="177"/>
      <c r="B1452" s="225"/>
      <c r="C1452" s="225"/>
      <c r="D1452" s="225"/>
      <c r="E1452" s="225"/>
      <c r="F1452" s="226"/>
      <c r="G1452" s="225"/>
      <c r="H1452" s="225"/>
      <c r="I1452" s="225"/>
      <c r="J1452" s="225"/>
      <c r="K1452" s="225"/>
      <c r="L1452" s="227"/>
      <c r="M1452" s="225"/>
      <c r="N1452" s="225"/>
      <c r="O1452" s="290" t="s">
        <v>4902</v>
      </c>
      <c r="P1452" s="337" t="s">
        <v>4903</v>
      </c>
      <c r="Q1452" s="154">
        <v>44</v>
      </c>
      <c r="R1452" s="231" t="str">
        <f>IFERROR(VLOOKUP(P1452,[6]Sheet1!$F:$I,4,),"")</f>
        <v/>
      </c>
      <c r="S1452" s="232"/>
      <c r="T1452" s="225"/>
      <c r="U1452" s="233"/>
      <c r="V1452" s="165"/>
      <c r="W1452" s="234" t="s">
        <v>45</v>
      </c>
      <c r="X1452" s="164"/>
      <c r="Y1452" s="148"/>
      <c r="Z1452" s="338">
        <v>46248</v>
      </c>
    </row>
    <row r="1453" spans="1:26" s="163" customFormat="1" ht="21.6" hidden="1" customHeight="1">
      <c r="A1453" s="177"/>
      <c r="B1453" s="225"/>
      <c r="C1453" s="225"/>
      <c r="D1453" s="225"/>
      <c r="E1453" s="225"/>
      <c r="F1453" s="226"/>
      <c r="G1453" s="225"/>
      <c r="H1453" s="225"/>
      <c r="I1453" s="225"/>
      <c r="J1453" s="225"/>
      <c r="K1453" s="225"/>
      <c r="L1453" s="227"/>
      <c r="M1453" s="225"/>
      <c r="N1453" s="225"/>
      <c r="O1453" s="290" t="s">
        <v>4904</v>
      </c>
      <c r="P1453" s="337" t="s">
        <v>4905</v>
      </c>
      <c r="Q1453" s="154">
        <v>100</v>
      </c>
      <c r="R1453" s="231" t="str">
        <f>IFERROR(VLOOKUP(P1453,[6]Sheet1!$F:$I,4,),"")</f>
        <v/>
      </c>
      <c r="S1453" s="232"/>
      <c r="T1453" s="225"/>
      <c r="U1453" s="233"/>
      <c r="V1453" s="165"/>
      <c r="W1453" s="234" t="s">
        <v>45</v>
      </c>
      <c r="X1453" s="164"/>
      <c r="Y1453" s="148"/>
      <c r="Z1453" s="338">
        <v>46248</v>
      </c>
    </row>
    <row r="1454" spans="1:26" s="163" customFormat="1" ht="21.6" hidden="1" customHeight="1">
      <c r="A1454" s="177"/>
      <c r="B1454" s="225"/>
      <c r="C1454" s="225"/>
      <c r="D1454" s="225"/>
      <c r="E1454" s="225"/>
      <c r="F1454" s="226"/>
      <c r="G1454" s="225"/>
      <c r="H1454" s="225"/>
      <c r="I1454" s="225"/>
      <c r="J1454" s="225"/>
      <c r="K1454" s="225"/>
      <c r="L1454" s="227"/>
      <c r="M1454" s="225"/>
      <c r="N1454" s="225"/>
      <c r="O1454" s="290" t="s">
        <v>4906</v>
      </c>
      <c r="P1454" s="337" t="s">
        <v>4907</v>
      </c>
      <c r="Q1454" s="154">
        <f>I1449-Q1449-Q1450-Q1451-Q1452-Q1453</f>
        <v>87</v>
      </c>
      <c r="R1454" s="231" t="str">
        <f>IFERROR(VLOOKUP(P1454,[6]Sheet1!$F:$I,4,),"")</f>
        <v>D100</v>
      </c>
      <c r="S1454" s="232"/>
      <c r="T1454" s="225"/>
      <c r="U1454" s="233"/>
      <c r="V1454" s="165"/>
      <c r="W1454" s="234" t="s">
        <v>45</v>
      </c>
      <c r="X1454" s="164"/>
      <c r="Y1454" s="148"/>
      <c r="Z1454" s="338">
        <v>46248</v>
      </c>
    </row>
    <row r="1455" spans="1:26" s="163" customFormat="1" ht="21.6" hidden="1" customHeight="1">
      <c r="A1455" s="177" t="str">
        <f t="shared" ref="A1455" si="88">Y1455</f>
        <v>Aug24-15</v>
      </c>
      <c r="B1455" s="225">
        <f>IFERROR(VLOOKUP(A1455,PLAN!B:AA,5,0),"")</f>
        <v>11122033</v>
      </c>
      <c r="C1455" s="225" t="str">
        <f>IFERROR(VLOOKUP(A1455,PLAN!B:AA,6,0),"")</f>
        <v>2051048-E-A</v>
      </c>
      <c r="D1455" s="225" t="str">
        <f>IFERROR(VLOOKUP(A1455,PLAN!B:AA,7,0),"")</f>
        <v>MTF0025N45S JP</v>
      </c>
      <c r="E1455" s="225" t="str">
        <f>IFERROR(VLOOKUP(A1455,PLAN!B:AA,4,0),"")</f>
        <v>1001938071</v>
      </c>
      <c r="F1455" s="226">
        <f>IFERROR(VLOOKUP(A1455,PLAN!B:AA,9,0),"")</f>
        <v>46258</v>
      </c>
      <c r="G1455" s="225" t="str">
        <f>IFERROR(VLOOKUP(A1455,PLAN!B:AA,10,0),"")</f>
        <v>0103595197</v>
      </c>
      <c r="H1455" s="225" t="str">
        <f>IFERROR(VLOOKUP(A1455,PLAN!B:AA,11,0),"")</f>
        <v>260805S03A</v>
      </c>
      <c r="I1455" s="225">
        <f>IFERROR(VLOOKUP(A1455,PLAN!B:AA,12,0),"")</f>
        <v>82</v>
      </c>
      <c r="J1455" s="225" t="str">
        <f>IFERROR(VLOOKUP(A1455,PLAN!B:AA,15,0),"")</f>
        <v>Japan</v>
      </c>
      <c r="K1455" s="225">
        <f>IFERROR(VLOOKUP(A1455,PLAN!B:AA,23,0),"")</f>
        <v>0</v>
      </c>
      <c r="L1455" s="227">
        <f>IFERROR(VLOOKUP(A1455,PLAN!B:AA,24,0),"")</f>
        <v>0</v>
      </c>
      <c r="M1455" s="225" t="str">
        <f>IFERROR(VLOOKUP(A1455,PLAN!B:AA,3,0),"")</f>
        <v>2052013-D-C</v>
      </c>
      <c r="N1455" s="225">
        <f>IFERROR(VLOOKUP(A1455,PLAN!B:AA,2,0),"")</f>
        <v>12120941</v>
      </c>
      <c r="O1455" s="290" t="s">
        <v>4908</v>
      </c>
      <c r="P1455" s="337" t="s">
        <v>4909</v>
      </c>
      <c r="Q1455" s="154">
        <v>21</v>
      </c>
      <c r="R1455" s="231" t="str">
        <f>IFERROR(VLOOKUP(P1455,[6]Sheet1!$F:$I,4,),"")</f>
        <v/>
      </c>
      <c r="S1455" s="232">
        <f>IFERROR(VLOOKUP(A1455,PLAN!B:AA,19,0),"")</f>
        <v>46248</v>
      </c>
      <c r="T1455" s="225" t="str">
        <f>IFERROR(VLOOKUP(A1455,PLAN!B:AA,20,0),"")</f>
        <v>M7</v>
      </c>
      <c r="U1455" s="233"/>
      <c r="V1455" s="165"/>
      <c r="W1455" s="234" t="str">
        <f>IFERROR(VLOOKUP(A1455,PLAN!B:AB,21,),"")</f>
        <v>F2</v>
      </c>
      <c r="X1455" s="164"/>
      <c r="Y1455" s="148" t="s">
        <v>4851</v>
      </c>
      <c r="Z1455" s="338">
        <f>VLOOKUP(Y1455,PLAN!B:AI,19,0)</f>
        <v>46248</v>
      </c>
    </row>
    <row r="1456" spans="1:26" s="163" customFormat="1" ht="21.6" hidden="1" customHeight="1">
      <c r="A1456" s="177">
        <f t="shared" si="85"/>
        <v>0</v>
      </c>
      <c r="B1456" s="225" t="str">
        <f>IFERROR(VLOOKUP(A1456,PLAN!B:AA,5,0),"")</f>
        <v/>
      </c>
      <c r="C1456" s="225" t="str">
        <f>IFERROR(VLOOKUP(A1456,PLAN!B:AA,6,0),"")</f>
        <v/>
      </c>
      <c r="D1456" s="225" t="str">
        <f>IFERROR(VLOOKUP(A1456,PLAN!B:AA,7,0),"")</f>
        <v/>
      </c>
      <c r="E1456" s="225" t="str">
        <f>IFERROR(VLOOKUP(A1456,PLAN!B:AA,4,0),"")</f>
        <v/>
      </c>
      <c r="F1456" s="226" t="str">
        <f>IFERROR(VLOOKUP(A1456,PLAN!B:AA,9,0),"")</f>
        <v/>
      </c>
      <c r="G1456" s="225" t="str">
        <f>IFERROR(VLOOKUP(A1456,PLAN!B:AA,10,0),"")</f>
        <v/>
      </c>
      <c r="H1456" s="225" t="str">
        <f>IFERROR(VLOOKUP(A1456,PLAN!B:AA,11,0),"")</f>
        <v/>
      </c>
      <c r="I1456" s="225" t="str">
        <f>IFERROR(VLOOKUP(A1456,PLAN!B:AA,12,0),"")</f>
        <v/>
      </c>
      <c r="J1456" s="225" t="str">
        <f>IFERROR(VLOOKUP(A1456,PLAN!B:AA,15,0),"")</f>
        <v/>
      </c>
      <c r="K1456" s="225" t="str">
        <f>IFERROR(VLOOKUP(A1456,PLAN!B:AA,23,0),"")</f>
        <v/>
      </c>
      <c r="L1456" s="227" t="str">
        <f>IFERROR(VLOOKUP(A1456,PLAN!B:AA,24,0),"")</f>
        <v/>
      </c>
      <c r="M1456" s="225" t="str">
        <f>IFERROR(VLOOKUP(A1456,PLAN!B:AA,3,0),"")</f>
        <v/>
      </c>
      <c r="N1456" s="225" t="str">
        <f>IFERROR(VLOOKUP(A1456,PLAN!B:AA,2,0),"")</f>
        <v/>
      </c>
      <c r="O1456" s="290" t="s">
        <v>4910</v>
      </c>
      <c r="P1456" s="337" t="s">
        <v>4911</v>
      </c>
      <c r="Q1456" s="154">
        <f>I1455-Q1455</f>
        <v>61</v>
      </c>
      <c r="R1456" s="231" t="str">
        <f>IFERROR(VLOOKUP(P1456,[6]Sheet1!$F:$I,4,),"")</f>
        <v>A10</v>
      </c>
      <c r="S1456" s="232" t="str">
        <f>IFERROR(VLOOKUP(A1456,PLAN!B:AA,19,0),"")</f>
        <v/>
      </c>
      <c r="T1456" s="225" t="str">
        <f>IFERROR(VLOOKUP(A1456,PLAN!B:AA,20,0),"")</f>
        <v/>
      </c>
      <c r="U1456" s="233"/>
      <c r="V1456" s="165"/>
      <c r="W1456" s="234" t="s">
        <v>45</v>
      </c>
      <c r="X1456" s="164"/>
      <c r="Y1456" s="148"/>
      <c r="Z1456" s="338">
        <v>46248</v>
      </c>
    </row>
    <row r="1457" spans="1:26" s="163" customFormat="1" ht="21.6" hidden="1" customHeight="1">
      <c r="A1457" s="177" t="str">
        <f t="shared" si="85"/>
        <v>Aug24-16</v>
      </c>
      <c r="B1457" s="225">
        <f>IFERROR(VLOOKUP(A1457,PLAN!B:AA,5,0),"")</f>
        <v>11132452</v>
      </c>
      <c r="C1457" s="225" t="str">
        <f>IFERROR(VLOOKUP(A1457,PLAN!B:AA,6,0),"")</f>
        <v>2451001-0-A</v>
      </c>
      <c r="D1457" s="225" t="str">
        <f>IFERROR(VLOOKUP(A1457,PLAN!B:AA,7,0),"")</f>
        <v>FI025F45 JP</v>
      </c>
      <c r="E1457" s="225" t="str">
        <f>IFERROR(VLOOKUP(A1457,PLAN!B:AA,4,0),"")</f>
        <v>1001938072</v>
      </c>
      <c r="F1457" s="226">
        <f>IFERROR(VLOOKUP(A1457,PLAN!B:AA,9,0),"")</f>
        <v>46258</v>
      </c>
      <c r="G1457" s="225" t="str">
        <f>IFERROR(VLOOKUP(A1457,PLAN!B:AA,10,0),"")</f>
        <v>0103595198</v>
      </c>
      <c r="H1457" s="225" t="str">
        <f>IFERROR(VLOOKUP(A1457,PLAN!B:AA,11,0),"")</f>
        <v>260805S04A</v>
      </c>
      <c r="I1457" s="225">
        <f>IFERROR(VLOOKUP(A1457,PLAN!B:AA,12,0),"")</f>
        <v>789</v>
      </c>
      <c r="J1457" s="225" t="str">
        <f>IFERROR(VLOOKUP(A1457,PLAN!B:AA,15,0),"")</f>
        <v>Japan</v>
      </c>
      <c r="K1457" s="225">
        <f>IFERROR(VLOOKUP(A1457,PLAN!B:AA,23,0),"")</f>
        <v>0</v>
      </c>
      <c r="L1457" s="227">
        <f>IFERROR(VLOOKUP(A1457,PLAN!B:AA,24,0),"")</f>
        <v>0</v>
      </c>
      <c r="M1457" s="225" t="str">
        <f>IFERROR(VLOOKUP(A1457,PLAN!B:AA,3,0),"")</f>
        <v>2452003-0-C</v>
      </c>
      <c r="N1457" s="225">
        <f>IFERROR(VLOOKUP(A1457,PLAN!B:AA,2,0),"")</f>
        <v>12136533</v>
      </c>
      <c r="O1457" s="290" t="s">
        <v>4912</v>
      </c>
      <c r="P1457" s="337" t="s">
        <v>4913</v>
      </c>
      <c r="Q1457" s="154">
        <v>92</v>
      </c>
      <c r="R1457" s="231" t="str">
        <f>IFERROR(VLOOKUP(P1457,[6]Sheet1!$F:$I,4,),"")</f>
        <v/>
      </c>
      <c r="S1457" s="232">
        <f>IFERROR(VLOOKUP(A1457,PLAN!B:AA,19,0),"")</f>
        <v>46248</v>
      </c>
      <c r="T1457" s="225" t="str">
        <f>IFERROR(VLOOKUP(A1457,PLAN!B:AA,20,0),"")</f>
        <v>M7</v>
      </c>
      <c r="U1457" s="233"/>
      <c r="V1457" s="165"/>
      <c r="W1457" s="234" t="str">
        <f>IFERROR(VLOOKUP(A1457,PLAN!B:AB,21,),"")</f>
        <v>F2</v>
      </c>
      <c r="X1457" s="164"/>
      <c r="Y1457" s="148" t="s">
        <v>4852</v>
      </c>
      <c r="Z1457" s="338">
        <f>VLOOKUP(Y1457,PLAN!B:AI,19,0)</f>
        <v>46248</v>
      </c>
    </row>
    <row r="1458" spans="1:26" s="163" customFormat="1" ht="21.6" hidden="1" customHeight="1">
      <c r="A1458" s="177"/>
      <c r="B1458" s="225"/>
      <c r="C1458" s="225"/>
      <c r="D1458" s="225"/>
      <c r="E1458" s="225"/>
      <c r="F1458" s="226"/>
      <c r="G1458" s="225"/>
      <c r="H1458" s="225"/>
      <c r="I1458" s="225"/>
      <c r="J1458" s="225"/>
      <c r="K1458" s="225"/>
      <c r="L1458" s="227"/>
      <c r="M1458" s="225"/>
      <c r="N1458" s="225"/>
      <c r="O1458" s="290" t="s">
        <v>4914</v>
      </c>
      <c r="P1458" s="337" t="s">
        <v>4915</v>
      </c>
      <c r="Q1458" s="154">
        <v>99</v>
      </c>
      <c r="R1458" s="231" t="str">
        <f>IFERROR(VLOOKUP(P1458,[6]Sheet1!$F:$I,4,),"")</f>
        <v/>
      </c>
      <c r="S1458" s="232"/>
      <c r="T1458" s="225"/>
      <c r="U1458" s="233"/>
      <c r="V1458" s="165"/>
      <c r="W1458" s="234" t="s">
        <v>45</v>
      </c>
      <c r="X1458" s="164"/>
      <c r="Y1458" s="148"/>
      <c r="Z1458" s="338">
        <v>46248</v>
      </c>
    </row>
    <row r="1459" spans="1:26" s="163" customFormat="1" ht="21.6" hidden="1" customHeight="1">
      <c r="A1459" s="177"/>
      <c r="B1459" s="225"/>
      <c r="C1459" s="225"/>
      <c r="D1459" s="225"/>
      <c r="E1459" s="225"/>
      <c r="F1459" s="226"/>
      <c r="G1459" s="225"/>
      <c r="H1459" s="225"/>
      <c r="I1459" s="225"/>
      <c r="J1459" s="225"/>
      <c r="K1459" s="225"/>
      <c r="L1459" s="227"/>
      <c r="M1459" s="225"/>
      <c r="N1459" s="225"/>
      <c r="O1459" s="290" t="s">
        <v>4916</v>
      </c>
      <c r="P1459" s="337" t="s">
        <v>4917</v>
      </c>
      <c r="Q1459" s="154">
        <v>99</v>
      </c>
      <c r="R1459" s="231" t="str">
        <f>IFERROR(VLOOKUP(P1459,[6]Sheet1!$F:$I,4,),"")</f>
        <v/>
      </c>
      <c r="S1459" s="232"/>
      <c r="T1459" s="225"/>
      <c r="U1459" s="233"/>
      <c r="V1459" s="165"/>
      <c r="W1459" s="234" t="s">
        <v>45</v>
      </c>
      <c r="X1459" s="164"/>
      <c r="Y1459" s="148"/>
      <c r="Z1459" s="338">
        <v>46248</v>
      </c>
    </row>
    <row r="1460" spans="1:26" s="163" customFormat="1" ht="21.6" hidden="1" customHeight="1">
      <c r="A1460" s="177"/>
      <c r="B1460" s="225"/>
      <c r="C1460" s="225"/>
      <c r="D1460" s="225"/>
      <c r="E1460" s="225"/>
      <c r="F1460" s="226"/>
      <c r="G1460" s="225"/>
      <c r="H1460" s="225"/>
      <c r="I1460" s="225"/>
      <c r="J1460" s="225"/>
      <c r="K1460" s="225"/>
      <c r="L1460" s="227"/>
      <c r="M1460" s="225"/>
      <c r="N1460" s="225"/>
      <c r="O1460" s="290" t="s">
        <v>4918</v>
      </c>
      <c r="P1460" s="337" t="s">
        <v>4919</v>
      </c>
      <c r="Q1460" s="154">
        <v>100</v>
      </c>
      <c r="R1460" s="231" t="str">
        <f>IFERROR(VLOOKUP(P1460,[6]Sheet1!$F:$I,4,),"")</f>
        <v/>
      </c>
      <c r="S1460" s="232"/>
      <c r="T1460" s="225"/>
      <c r="U1460" s="233"/>
      <c r="V1460" s="165"/>
      <c r="W1460" s="234" t="s">
        <v>45</v>
      </c>
      <c r="X1460" s="164"/>
      <c r="Y1460" s="148"/>
      <c r="Z1460" s="338">
        <v>46248</v>
      </c>
    </row>
    <row r="1461" spans="1:26" s="163" customFormat="1" ht="21.6" hidden="1" customHeight="1">
      <c r="A1461" s="177"/>
      <c r="B1461" s="225"/>
      <c r="C1461" s="225"/>
      <c r="D1461" s="225"/>
      <c r="E1461" s="225"/>
      <c r="F1461" s="226"/>
      <c r="G1461" s="225"/>
      <c r="H1461" s="225"/>
      <c r="I1461" s="225"/>
      <c r="J1461" s="225"/>
      <c r="K1461" s="225"/>
      <c r="L1461" s="227"/>
      <c r="M1461" s="225"/>
      <c r="N1461" s="225"/>
      <c r="O1461" s="290" t="s">
        <v>4920</v>
      </c>
      <c r="P1461" s="337" t="s">
        <v>4921</v>
      </c>
      <c r="Q1461" s="154">
        <v>99</v>
      </c>
      <c r="R1461" s="231" t="str">
        <f>IFERROR(VLOOKUP(P1461,[6]Sheet1!$F:$I,4,),"")</f>
        <v/>
      </c>
      <c r="S1461" s="232"/>
      <c r="T1461" s="225"/>
      <c r="U1461" s="233"/>
      <c r="V1461" s="165"/>
      <c r="W1461" s="234" t="s">
        <v>45</v>
      </c>
      <c r="X1461" s="164"/>
      <c r="Y1461" s="148"/>
      <c r="Z1461" s="338">
        <v>46248</v>
      </c>
    </row>
    <row r="1462" spans="1:26" s="163" customFormat="1" ht="21.6" hidden="1" customHeight="1">
      <c r="A1462" s="177"/>
      <c r="B1462" s="225"/>
      <c r="C1462" s="225"/>
      <c r="D1462" s="225"/>
      <c r="E1462" s="225"/>
      <c r="F1462" s="226"/>
      <c r="G1462" s="225"/>
      <c r="H1462" s="225"/>
      <c r="I1462" s="225"/>
      <c r="J1462" s="225"/>
      <c r="K1462" s="225"/>
      <c r="L1462" s="227"/>
      <c r="M1462" s="225"/>
      <c r="N1462" s="225"/>
      <c r="O1462" s="290" t="s">
        <v>4922</v>
      </c>
      <c r="P1462" s="337" t="s">
        <v>4923</v>
      </c>
      <c r="Q1462" s="154">
        <v>100</v>
      </c>
      <c r="R1462" s="231" t="str">
        <f>IFERROR(VLOOKUP(P1462,[6]Sheet1!$F:$I,4,),"")</f>
        <v/>
      </c>
      <c r="S1462" s="232"/>
      <c r="T1462" s="225"/>
      <c r="U1462" s="233"/>
      <c r="V1462" s="165"/>
      <c r="W1462" s="234" t="s">
        <v>45</v>
      </c>
      <c r="X1462" s="164"/>
      <c r="Y1462" s="148"/>
      <c r="Z1462" s="338">
        <v>46248</v>
      </c>
    </row>
    <row r="1463" spans="1:26" s="163" customFormat="1" ht="21.6" hidden="1" customHeight="1">
      <c r="A1463" s="177"/>
      <c r="B1463" s="225"/>
      <c r="C1463" s="225"/>
      <c r="D1463" s="225"/>
      <c r="E1463" s="225"/>
      <c r="F1463" s="226"/>
      <c r="G1463" s="225"/>
      <c r="H1463" s="225"/>
      <c r="I1463" s="225"/>
      <c r="J1463" s="225"/>
      <c r="K1463" s="225"/>
      <c r="L1463" s="227"/>
      <c r="M1463" s="225"/>
      <c r="N1463" s="225"/>
      <c r="O1463" s="290" t="s">
        <v>4924</v>
      </c>
      <c r="P1463" s="337" t="s">
        <v>4925</v>
      </c>
      <c r="Q1463" s="154">
        <v>100</v>
      </c>
      <c r="R1463" s="231" t="str">
        <f>IFERROR(VLOOKUP(P1463,[6]Sheet1!$F:$I,4,),"")</f>
        <v/>
      </c>
      <c r="S1463" s="232"/>
      <c r="T1463" s="225"/>
      <c r="U1463" s="233"/>
      <c r="V1463" s="165"/>
      <c r="W1463" s="234" t="s">
        <v>45</v>
      </c>
      <c r="X1463" s="164"/>
      <c r="Y1463" s="148"/>
      <c r="Z1463" s="338">
        <v>46248</v>
      </c>
    </row>
    <row r="1464" spans="1:26" s="163" customFormat="1" ht="21.6" hidden="1" customHeight="1">
      <c r="A1464" s="177"/>
      <c r="B1464" s="225"/>
      <c r="C1464" s="225"/>
      <c r="D1464" s="225"/>
      <c r="E1464" s="225"/>
      <c r="F1464" s="226"/>
      <c r="G1464" s="225"/>
      <c r="H1464" s="225"/>
      <c r="I1464" s="225"/>
      <c r="J1464" s="225"/>
      <c r="K1464" s="225"/>
      <c r="L1464" s="227"/>
      <c r="M1464" s="225"/>
      <c r="N1464" s="225"/>
      <c r="O1464" s="290" t="s">
        <v>4926</v>
      </c>
      <c r="P1464" s="337" t="s">
        <v>4927</v>
      </c>
      <c r="Q1464" s="154">
        <v>100</v>
      </c>
      <c r="R1464" s="231" t="str">
        <f>IFERROR(VLOOKUP(P1464,[6]Sheet1!$F:$I,4,),"")</f>
        <v/>
      </c>
      <c r="S1464" s="232"/>
      <c r="T1464" s="225"/>
      <c r="U1464" s="233"/>
      <c r="V1464" s="165"/>
      <c r="W1464" s="234" t="s">
        <v>45</v>
      </c>
      <c r="X1464" s="164"/>
      <c r="Y1464" s="148"/>
      <c r="Z1464" s="338">
        <v>46248</v>
      </c>
    </row>
    <row r="1465" spans="1:26" s="163" customFormat="1" ht="21.6" hidden="1" customHeight="1">
      <c r="A1465" s="177" t="str">
        <f t="shared" si="85"/>
        <v>Aug24-17</v>
      </c>
      <c r="B1465" s="225">
        <f>IFERROR(VLOOKUP(A1465,PLAN!B:AA,5,0),"")</f>
        <v>11122029</v>
      </c>
      <c r="C1465" s="225" t="str">
        <f>IFERROR(VLOOKUP(A1465,PLAN!B:AA,6,0),"")</f>
        <v>2051007-D-A</v>
      </c>
      <c r="D1465" s="225" t="str">
        <f>IFERROR(VLOOKUP(A1465,PLAN!B:AA,7,0),"")</f>
        <v>FI025A45 JP</v>
      </c>
      <c r="E1465" s="225" t="str">
        <f>IFERROR(VLOOKUP(A1465,PLAN!B:AA,4,0),"")</f>
        <v>1001938073</v>
      </c>
      <c r="F1465" s="226">
        <f>IFERROR(VLOOKUP(A1465,PLAN!B:AA,9,0),"")</f>
        <v>46258</v>
      </c>
      <c r="G1465" s="225" t="str">
        <f>IFERROR(VLOOKUP(A1465,PLAN!B:AA,10,0),"")</f>
        <v>0103595199</v>
      </c>
      <c r="H1465" s="225" t="str">
        <f>IFERROR(VLOOKUP(A1465,PLAN!B:AA,11,0),"")</f>
        <v>260805S05A</v>
      </c>
      <c r="I1465" s="225">
        <f>IFERROR(VLOOKUP(A1465,PLAN!B:AA,12,0),"")</f>
        <v>508</v>
      </c>
      <c r="J1465" s="225" t="str">
        <f>IFERROR(VLOOKUP(A1465,PLAN!B:AA,15,0),"")</f>
        <v>Japan</v>
      </c>
      <c r="K1465" s="225">
        <f>IFERROR(VLOOKUP(A1465,PLAN!B:AA,23,0),"")</f>
        <v>0</v>
      </c>
      <c r="L1465" s="227">
        <f>IFERROR(VLOOKUP(A1465,PLAN!B:AA,24,0),"")</f>
        <v>0</v>
      </c>
      <c r="M1465" s="225" t="str">
        <f>IFERROR(VLOOKUP(A1465,PLAN!B:AA,3,0),"")</f>
        <v>2052005-C-C</v>
      </c>
      <c r="N1465" s="225">
        <f>IFERROR(VLOOKUP(A1465,PLAN!B:AA,2,0),"")</f>
        <v>12120937</v>
      </c>
      <c r="O1465" s="290" t="s">
        <v>5320</v>
      </c>
      <c r="P1465" s="337" t="s">
        <v>5321</v>
      </c>
      <c r="Q1465" s="154">
        <v>51</v>
      </c>
      <c r="R1465" s="231" t="str">
        <f>IFERROR(VLOOKUP(P1465,[6]Sheet1!$F:$I,4,),"")</f>
        <v/>
      </c>
      <c r="S1465" s="232">
        <f>IFERROR(VLOOKUP(A1465,PLAN!B:AA,19,0),"")</f>
        <v>46248</v>
      </c>
      <c r="T1465" s="225" t="str">
        <f>IFERROR(VLOOKUP(A1465,PLAN!B:AA,20,0),"")</f>
        <v>M7</v>
      </c>
      <c r="U1465" s="233"/>
      <c r="V1465" s="165"/>
      <c r="W1465" s="234" t="str">
        <f>IFERROR(VLOOKUP(A1465,PLAN!B:AB,21,),"")</f>
        <v>F2</v>
      </c>
      <c r="X1465" s="164"/>
      <c r="Y1465" s="148" t="s">
        <v>4853</v>
      </c>
      <c r="Z1465" s="338">
        <f>VLOOKUP(Y1465,PLAN!B:AI,19,0)</f>
        <v>46248</v>
      </c>
    </row>
    <row r="1466" spans="1:26" s="163" customFormat="1" ht="21.6" hidden="1" customHeight="1">
      <c r="A1466" s="177"/>
      <c r="B1466" s="225"/>
      <c r="C1466" s="225"/>
      <c r="D1466" s="225"/>
      <c r="E1466" s="225"/>
      <c r="F1466" s="226"/>
      <c r="G1466" s="225"/>
      <c r="H1466" s="225"/>
      <c r="I1466" s="225"/>
      <c r="J1466" s="225"/>
      <c r="K1466" s="225"/>
      <c r="L1466" s="227"/>
      <c r="M1466" s="225"/>
      <c r="N1466" s="225"/>
      <c r="O1466" s="290" t="s">
        <v>5322</v>
      </c>
      <c r="P1466" s="337" t="s">
        <v>5323</v>
      </c>
      <c r="Q1466" s="154">
        <v>98</v>
      </c>
      <c r="R1466" s="231" t="str">
        <f>IFERROR(VLOOKUP(P1466,[6]Sheet1!$F:$I,4,),"")</f>
        <v/>
      </c>
      <c r="S1466" s="232"/>
      <c r="T1466" s="225"/>
      <c r="U1466" s="233"/>
      <c r="V1466" s="165"/>
      <c r="W1466" s="234" t="s">
        <v>45</v>
      </c>
      <c r="X1466" s="164"/>
      <c r="Y1466" s="148"/>
      <c r="Z1466" s="338">
        <v>46248</v>
      </c>
    </row>
    <row r="1467" spans="1:26" s="163" customFormat="1" ht="21.6" hidden="1" customHeight="1">
      <c r="A1467" s="177"/>
      <c r="B1467" s="225"/>
      <c r="C1467" s="225"/>
      <c r="D1467" s="225"/>
      <c r="E1467" s="225"/>
      <c r="F1467" s="226"/>
      <c r="G1467" s="225"/>
      <c r="H1467" s="225"/>
      <c r="I1467" s="225"/>
      <c r="J1467" s="225"/>
      <c r="K1467" s="225"/>
      <c r="L1467" s="227"/>
      <c r="M1467" s="225"/>
      <c r="N1467" s="225"/>
      <c r="O1467" s="290" t="s">
        <v>5324</v>
      </c>
      <c r="P1467" s="337" t="s">
        <v>5325</v>
      </c>
      <c r="Q1467" s="154">
        <v>99</v>
      </c>
      <c r="R1467" s="231" t="str">
        <f>IFERROR(VLOOKUP(P1467,[6]Sheet1!$F:$I,4,),"")</f>
        <v/>
      </c>
      <c r="S1467" s="232"/>
      <c r="T1467" s="225"/>
      <c r="U1467" s="233"/>
      <c r="V1467" s="165"/>
      <c r="W1467" s="234" t="s">
        <v>45</v>
      </c>
      <c r="X1467" s="164"/>
      <c r="Y1467" s="148"/>
      <c r="Z1467" s="338">
        <v>46248</v>
      </c>
    </row>
    <row r="1468" spans="1:26" s="163" customFormat="1" ht="21.6" hidden="1" customHeight="1">
      <c r="A1468" s="177"/>
      <c r="B1468" s="225"/>
      <c r="C1468" s="225"/>
      <c r="D1468" s="225"/>
      <c r="E1468" s="225"/>
      <c r="F1468" s="226"/>
      <c r="G1468" s="225"/>
      <c r="H1468" s="225"/>
      <c r="I1468" s="225"/>
      <c r="J1468" s="225"/>
      <c r="K1468" s="225"/>
      <c r="L1468" s="227"/>
      <c r="M1468" s="225"/>
      <c r="N1468" s="225"/>
      <c r="O1468" s="290" t="s">
        <v>5326</v>
      </c>
      <c r="P1468" s="337" t="s">
        <v>5327</v>
      </c>
      <c r="Q1468" s="154">
        <v>100</v>
      </c>
      <c r="R1468" s="231" t="str">
        <f>IFERROR(VLOOKUP(P1468,[6]Sheet1!$F:$I,4,),"")</f>
        <v/>
      </c>
      <c r="S1468" s="232"/>
      <c r="T1468" s="225"/>
      <c r="U1468" s="233"/>
      <c r="V1468" s="165"/>
      <c r="W1468" s="234" t="s">
        <v>45</v>
      </c>
      <c r="X1468" s="164"/>
      <c r="Y1468" s="148"/>
      <c r="Z1468" s="338">
        <v>46248</v>
      </c>
    </row>
    <row r="1469" spans="1:26" s="163" customFormat="1" ht="21.6" hidden="1" customHeight="1">
      <c r="A1469" s="177"/>
      <c r="B1469" s="225"/>
      <c r="C1469" s="225"/>
      <c r="D1469" s="225"/>
      <c r="E1469" s="225"/>
      <c r="F1469" s="226"/>
      <c r="G1469" s="225"/>
      <c r="H1469" s="225"/>
      <c r="I1469" s="225"/>
      <c r="J1469" s="225"/>
      <c r="K1469" s="225"/>
      <c r="L1469" s="227"/>
      <c r="M1469" s="225"/>
      <c r="N1469" s="225"/>
      <c r="O1469" s="290" t="s">
        <v>5328</v>
      </c>
      <c r="P1469" s="337" t="s">
        <v>5329</v>
      </c>
      <c r="Q1469" s="154">
        <v>100</v>
      </c>
      <c r="R1469" s="231" t="str">
        <f>IFERROR(VLOOKUP(P1469,[6]Sheet1!$F:$I,4,),"")</f>
        <v/>
      </c>
      <c r="S1469" s="232"/>
      <c r="T1469" s="225"/>
      <c r="U1469" s="233"/>
      <c r="V1469" s="165"/>
      <c r="W1469" s="234" t="s">
        <v>45</v>
      </c>
      <c r="X1469" s="164"/>
      <c r="Y1469" s="148"/>
      <c r="Z1469" s="338">
        <v>46248</v>
      </c>
    </row>
    <row r="1470" spans="1:26" s="163" customFormat="1" ht="21.6" hidden="1" customHeight="1">
      <c r="A1470" s="177"/>
      <c r="B1470" s="225"/>
      <c r="C1470" s="225"/>
      <c r="D1470" s="225"/>
      <c r="E1470" s="225"/>
      <c r="F1470" s="226"/>
      <c r="G1470" s="225"/>
      <c r="H1470" s="225"/>
      <c r="I1470" s="225"/>
      <c r="J1470" s="225"/>
      <c r="K1470" s="225"/>
      <c r="L1470" s="227"/>
      <c r="M1470" s="225"/>
      <c r="N1470" s="225"/>
      <c r="O1470" s="290" t="s">
        <v>5330</v>
      </c>
      <c r="P1470" s="337" t="s">
        <v>5331</v>
      </c>
      <c r="Q1470" s="154">
        <f>I1465-Q1465-Q1466-Q1467-Q1468-Q1469</f>
        <v>60</v>
      </c>
      <c r="R1470" s="231" t="str">
        <f>IFERROR(VLOOKUP(P1470,[6]Sheet1!$F:$I,4,),"")</f>
        <v/>
      </c>
      <c r="S1470" s="232"/>
      <c r="T1470" s="225"/>
      <c r="U1470" s="233"/>
      <c r="V1470" s="165"/>
      <c r="W1470" s="234" t="s">
        <v>45</v>
      </c>
      <c r="X1470" s="164"/>
      <c r="Y1470" s="148"/>
      <c r="Z1470" s="338">
        <v>46248</v>
      </c>
    </row>
    <row r="1471" spans="1:26" s="163" customFormat="1" ht="21.6" hidden="1" customHeight="1">
      <c r="A1471" s="177" t="str">
        <f t="shared" ref="A1471:A1527" si="89">Y1471</f>
        <v>Aug25-10</v>
      </c>
      <c r="B1471" s="225">
        <f>IFERROR(VLOOKUP(A1471,PLAN!B:AA,5,0),"")</f>
        <v>11134235</v>
      </c>
      <c r="C1471" s="225" t="str">
        <f>IFERROR(VLOOKUP(A1471,PLAN!B:AA,6,0),"")</f>
        <v>1036068-S-AK</v>
      </c>
      <c r="D1471" s="225" t="str">
        <f>IFERROR(VLOOKUP(A1471,PLAN!B:AA,7,0),"")</f>
        <v>AHW14R001S CN</v>
      </c>
      <c r="E1471" s="225" t="str">
        <f>IFERROR(VLOOKUP(A1471,PLAN!B:AA,4,0),"")</f>
        <v>1001939542</v>
      </c>
      <c r="F1471" s="226">
        <f>IFERROR(VLOOKUP(A1471,PLAN!B:AA,9,0),"")</f>
        <v>46259</v>
      </c>
      <c r="G1471" s="225" t="str">
        <f>IFERROR(VLOOKUP(A1471,PLAN!B:AA,10,0),"")</f>
        <v>0103597550</v>
      </c>
      <c r="H1471" s="225" t="str">
        <f>IFERROR(VLOOKUP(A1471,PLAN!B:AA,11,0),"")</f>
        <v>260805A31A</v>
      </c>
      <c r="I1471" s="225">
        <f>IFERROR(VLOOKUP(A1471,PLAN!B:AA,12,0),"")</f>
        <v>3586</v>
      </c>
      <c r="J1471" s="225" t="str">
        <f>IFERROR(VLOOKUP(A1471,PLAN!B:AA,15,0),"")</f>
        <v>China</v>
      </c>
      <c r="K1471" s="225">
        <f>IFERROR(VLOOKUP(A1471,PLAN!B:AA,23,0),"")</f>
        <v>0</v>
      </c>
      <c r="L1471" s="227">
        <f>IFERROR(VLOOKUP(A1471,PLAN!B:AA,24,0),"")</f>
        <v>0</v>
      </c>
      <c r="M1471" s="225" t="str">
        <f>IFERROR(VLOOKUP(A1471,PLAN!B:AA,3,0),"")</f>
        <v>2332192-0-C-CN</v>
      </c>
      <c r="N1471" s="225">
        <f>IFERROR(VLOOKUP(A1471,PLAN!B:AA,2,0),"")</f>
        <v>12120774</v>
      </c>
      <c r="O1471" s="290" t="s">
        <v>5480</v>
      </c>
      <c r="P1471" s="258" t="s">
        <v>5481</v>
      </c>
      <c r="Q1471" s="154">
        <v>1260</v>
      </c>
      <c r="R1471" s="231" t="str">
        <f>IFERROR(VLOOKUP(P1471,[6]Sheet1!$F:$I,4,),"")</f>
        <v>N1-22</v>
      </c>
      <c r="S1471" s="232">
        <f>IFERROR(VLOOKUP(A1471,PLAN!B:AA,19,0),"")</f>
        <v>46249</v>
      </c>
      <c r="T1471" s="225" t="str">
        <f>IFERROR(VLOOKUP(A1471,PLAN!B:AA,20,0),"")</f>
        <v>M1</v>
      </c>
      <c r="U1471" s="233"/>
      <c r="V1471" s="165"/>
      <c r="W1471" s="234" t="str">
        <f>IFERROR(VLOOKUP(A1471,PLAN!B:AB,21,),"")</f>
        <v>F3</v>
      </c>
      <c r="X1471" s="164"/>
      <c r="Y1471" s="148" t="s">
        <v>5466</v>
      </c>
      <c r="Z1471" s="338">
        <f>VLOOKUP(Y1471,PLAN!B:AI,19,0)</f>
        <v>46249</v>
      </c>
    </row>
    <row r="1472" spans="1:26" s="163" customFormat="1" ht="21.6" hidden="1" customHeight="1">
      <c r="A1472" s="177"/>
      <c r="B1472" s="225"/>
      <c r="C1472" s="225"/>
      <c r="D1472" s="225"/>
      <c r="E1472" s="225"/>
      <c r="F1472" s="226"/>
      <c r="G1472" s="225"/>
      <c r="H1472" s="225"/>
      <c r="I1472" s="225"/>
      <c r="J1472" s="225"/>
      <c r="K1472" s="225"/>
      <c r="L1472" s="227"/>
      <c r="M1472" s="225"/>
      <c r="N1472" s="225"/>
      <c r="O1472" s="290" t="s">
        <v>5482</v>
      </c>
      <c r="P1472" s="258" t="s">
        <v>5483</v>
      </c>
      <c r="Q1472" s="154">
        <v>1260</v>
      </c>
      <c r="R1472" s="231" t="str">
        <f>IFERROR(VLOOKUP(P1472,[6]Sheet1!$F:$I,4,),"")</f>
        <v>N1-22</v>
      </c>
      <c r="S1472" s="232"/>
      <c r="T1472" s="225"/>
      <c r="U1472" s="233"/>
      <c r="V1472" s="165"/>
      <c r="W1472" s="234" t="s">
        <v>40</v>
      </c>
      <c r="X1472" s="164"/>
      <c r="Y1472" s="148"/>
      <c r="Z1472" s="338">
        <v>46249</v>
      </c>
    </row>
    <row r="1473" spans="1:26" s="163" customFormat="1" ht="21.6" hidden="1" customHeight="1">
      <c r="A1473" s="177"/>
      <c r="B1473" s="225"/>
      <c r="C1473" s="225"/>
      <c r="D1473" s="225"/>
      <c r="E1473" s="225"/>
      <c r="F1473" s="226"/>
      <c r="G1473" s="225"/>
      <c r="H1473" s="225"/>
      <c r="I1473" s="225"/>
      <c r="J1473" s="225"/>
      <c r="K1473" s="225"/>
      <c r="L1473" s="227"/>
      <c r="M1473" s="225"/>
      <c r="N1473" s="225"/>
      <c r="O1473" s="290" t="s">
        <v>5484</v>
      </c>
      <c r="P1473" s="258" t="s">
        <v>5485</v>
      </c>
      <c r="Q1473" s="154">
        <f>I1471-Q1471-Q1472</f>
        <v>1066</v>
      </c>
      <c r="R1473" s="231" t="str">
        <f>IFERROR(VLOOKUP(P1473,[6]Sheet1!$F:$I,4,),"")</f>
        <v>N1-04</v>
      </c>
      <c r="S1473" s="232"/>
      <c r="T1473" s="225"/>
      <c r="U1473" s="233"/>
      <c r="V1473" s="165"/>
      <c r="W1473" s="234" t="s">
        <v>40</v>
      </c>
      <c r="X1473" s="164"/>
      <c r="Y1473" s="148"/>
      <c r="Z1473" s="338">
        <v>46249</v>
      </c>
    </row>
    <row r="1474" spans="1:26" s="163" customFormat="1" ht="21.6" hidden="1" customHeight="1">
      <c r="A1474" s="177" t="str">
        <f t="shared" si="89"/>
        <v>Aug25-11</v>
      </c>
      <c r="B1474" s="225">
        <f>IFERROR(VLOOKUP(A1474,PLAN!B:AA,5,0),"")</f>
        <v>11134237</v>
      </c>
      <c r="C1474" s="225" t="str">
        <f>IFERROR(VLOOKUP(A1474,PLAN!B:AA,6,0),"")</f>
        <v>1436196-Q-A</v>
      </c>
      <c r="D1474" s="225" t="str">
        <f>IFERROR(VLOOKUP(A1474,PLAN!B:AA,7,0),"")</f>
        <v>AHW14R004S CN</v>
      </c>
      <c r="E1474" s="225" t="str">
        <f>IFERROR(VLOOKUP(A1474,PLAN!B:AA,4,0),"")</f>
        <v>1001939543</v>
      </c>
      <c r="F1474" s="226">
        <f>IFERROR(VLOOKUP(A1474,PLAN!B:AA,9,0),"")</f>
        <v>46259</v>
      </c>
      <c r="G1474" s="225" t="str">
        <f>IFERROR(VLOOKUP(A1474,PLAN!B:AA,10,0),"")</f>
        <v>0103597551</v>
      </c>
      <c r="H1474" s="225" t="str">
        <f>IFERROR(VLOOKUP(A1474,PLAN!B:AA,11,0),"")</f>
        <v>260805A32A</v>
      </c>
      <c r="I1474" s="225">
        <f>IFERROR(VLOOKUP(A1474,PLAN!B:AA,12,0),"")</f>
        <v>3586</v>
      </c>
      <c r="J1474" s="225" t="str">
        <f>IFERROR(VLOOKUP(A1474,PLAN!B:AA,15,0),"")</f>
        <v>China</v>
      </c>
      <c r="K1474" s="225">
        <f>IFERROR(VLOOKUP(A1474,PLAN!B:AA,23,0),"")</f>
        <v>0</v>
      </c>
      <c r="L1474" s="227">
        <f>IFERROR(VLOOKUP(A1474,PLAN!B:AA,24,0),"")</f>
        <v>0</v>
      </c>
      <c r="M1474" s="225" t="str">
        <f>IFERROR(VLOOKUP(A1474,PLAN!B:AA,3,0),"")</f>
        <v>2332200-0-C-CN</v>
      </c>
      <c r="N1474" s="225">
        <f>IFERROR(VLOOKUP(A1474,PLAN!B:AA,2,0),"")</f>
        <v>12125012</v>
      </c>
      <c r="O1474" s="290" t="s">
        <v>5486</v>
      </c>
      <c r="P1474" s="258" t="s">
        <v>5487</v>
      </c>
      <c r="Q1474" s="154">
        <v>1260</v>
      </c>
      <c r="R1474" s="231" t="str">
        <f>IFERROR(VLOOKUP(P1474,[6]Sheet1!$F:$I,4,),"")</f>
        <v/>
      </c>
      <c r="S1474" s="232">
        <f>IFERROR(VLOOKUP(A1474,PLAN!B:AA,19,0),"")</f>
        <v>46249</v>
      </c>
      <c r="T1474" s="225" t="str">
        <f>IFERROR(VLOOKUP(A1474,PLAN!B:AA,20,0),"")</f>
        <v>M2</v>
      </c>
      <c r="U1474" s="233"/>
      <c r="V1474" s="165"/>
      <c r="W1474" s="234" t="str">
        <f>IFERROR(VLOOKUP(A1474,PLAN!B:AB,21,),"")</f>
        <v>F3</v>
      </c>
      <c r="X1474" s="164"/>
      <c r="Y1474" s="148" t="s">
        <v>5467</v>
      </c>
      <c r="Z1474" s="338">
        <f>VLOOKUP(Y1474,PLAN!B:AI,19,0)</f>
        <v>46249</v>
      </c>
    </row>
    <row r="1475" spans="1:26" s="163" customFormat="1" ht="21.6" hidden="1" customHeight="1">
      <c r="A1475" s="177"/>
      <c r="B1475" s="225"/>
      <c r="C1475" s="225"/>
      <c r="D1475" s="225"/>
      <c r="E1475" s="225"/>
      <c r="F1475" s="226"/>
      <c r="G1475" s="225"/>
      <c r="H1475" s="225"/>
      <c r="I1475" s="225"/>
      <c r="J1475" s="225"/>
      <c r="K1475" s="225"/>
      <c r="L1475" s="227"/>
      <c r="M1475" s="225"/>
      <c r="N1475" s="225"/>
      <c r="O1475" s="290" t="s">
        <v>5488</v>
      </c>
      <c r="P1475" s="258" t="s">
        <v>5489</v>
      </c>
      <c r="Q1475" s="154">
        <v>1260</v>
      </c>
      <c r="R1475" s="231"/>
      <c r="S1475" s="232"/>
      <c r="T1475" s="225"/>
      <c r="U1475" s="233"/>
      <c r="V1475" s="165"/>
      <c r="W1475" s="234" t="s">
        <v>40</v>
      </c>
      <c r="X1475" s="164"/>
      <c r="Y1475" s="148"/>
      <c r="Z1475" s="338">
        <v>46249</v>
      </c>
    </row>
    <row r="1476" spans="1:26" s="163" customFormat="1" ht="21.6" hidden="1" customHeight="1">
      <c r="A1476" s="177"/>
      <c r="B1476" s="225"/>
      <c r="C1476" s="225"/>
      <c r="D1476" s="225"/>
      <c r="E1476" s="225"/>
      <c r="F1476" s="226"/>
      <c r="G1476" s="225"/>
      <c r="H1476" s="225"/>
      <c r="I1476" s="225"/>
      <c r="J1476" s="225"/>
      <c r="K1476" s="225"/>
      <c r="L1476" s="227"/>
      <c r="M1476" s="225"/>
      <c r="N1476" s="225"/>
      <c r="O1476" s="290" t="s">
        <v>5490</v>
      </c>
      <c r="P1476" s="258" t="s">
        <v>5491</v>
      </c>
      <c r="Q1476" s="154">
        <f>I1474-Q1474-Q1475</f>
        <v>1066</v>
      </c>
      <c r="R1476" s="231"/>
      <c r="S1476" s="232"/>
      <c r="T1476" s="225"/>
      <c r="U1476" s="233"/>
      <c r="V1476" s="165"/>
      <c r="W1476" s="234" t="s">
        <v>40</v>
      </c>
      <c r="X1476" s="164"/>
      <c r="Y1476" s="148"/>
      <c r="Z1476" s="338">
        <v>46249</v>
      </c>
    </row>
    <row r="1477" spans="1:26" s="163" customFormat="1" ht="21.6" hidden="1" customHeight="1">
      <c r="A1477" s="177" t="str">
        <f t="shared" si="89"/>
        <v>Aug25-12</v>
      </c>
      <c r="B1477" s="225">
        <f>IFERROR(VLOOKUP(A1477,PLAN!B:AA,5,0),"")</f>
        <v>11134237</v>
      </c>
      <c r="C1477" s="225" t="str">
        <f>IFERROR(VLOOKUP(A1477,PLAN!B:AA,6,0),"")</f>
        <v>1436196-Q-A</v>
      </c>
      <c r="D1477" s="225" t="str">
        <f>IFERROR(VLOOKUP(A1477,PLAN!B:AA,7,0),"")</f>
        <v>AHW14R004S CN</v>
      </c>
      <c r="E1477" s="225" t="str">
        <f>IFERROR(VLOOKUP(A1477,PLAN!B:AA,4,0),"")</f>
        <v>1001939544</v>
      </c>
      <c r="F1477" s="226">
        <f>IFERROR(VLOOKUP(A1477,PLAN!B:AA,9,0),"")</f>
        <v>46259</v>
      </c>
      <c r="G1477" s="225" t="str">
        <f>IFERROR(VLOOKUP(A1477,PLAN!B:AA,10,0),"")</f>
        <v>0103597552</v>
      </c>
      <c r="H1477" s="225" t="str">
        <f>IFERROR(VLOOKUP(A1477,PLAN!B:AA,11,0),"")</f>
        <v>260805A33A</v>
      </c>
      <c r="I1477" s="225">
        <f>IFERROR(VLOOKUP(A1477,PLAN!B:AA,12,0),"")</f>
        <v>2389</v>
      </c>
      <c r="J1477" s="225" t="str">
        <f>IFERROR(VLOOKUP(A1477,PLAN!B:AA,15,0),"")</f>
        <v>China</v>
      </c>
      <c r="K1477" s="225">
        <f>IFERROR(VLOOKUP(A1477,PLAN!B:AA,23,0),"")</f>
        <v>3</v>
      </c>
      <c r="L1477" s="227">
        <f>IFERROR(VLOOKUP(A1477,PLAN!B:AA,24,0),"")</f>
        <v>0</v>
      </c>
      <c r="M1477" s="225" t="str">
        <f>IFERROR(VLOOKUP(A1477,PLAN!B:AA,3,0),"")</f>
        <v>2332200-0-C-CN</v>
      </c>
      <c r="N1477" s="225">
        <f>IFERROR(VLOOKUP(A1477,PLAN!B:AA,2,0),"")</f>
        <v>12125012</v>
      </c>
      <c r="O1477" s="290" t="s">
        <v>5492</v>
      </c>
      <c r="P1477" s="258" t="s">
        <v>5493</v>
      </c>
      <c r="Q1477" s="154">
        <v>430</v>
      </c>
      <c r="R1477" s="231" t="str">
        <f>IFERROR(VLOOKUP(P1477,[6]Sheet1!$F:$I,4,),"")</f>
        <v>N1-22</v>
      </c>
      <c r="S1477" s="232">
        <f>IFERROR(VLOOKUP(A1477,PLAN!B:AA,19,0),"")</f>
        <v>46249</v>
      </c>
      <c r="T1477" s="225" t="str">
        <f>IFERROR(VLOOKUP(A1477,PLAN!B:AA,20,0),"")</f>
        <v>M3</v>
      </c>
      <c r="U1477" s="233"/>
      <c r="V1477" s="165"/>
      <c r="W1477" s="234" t="str">
        <f>IFERROR(VLOOKUP(A1477,PLAN!B:AB,21,),"")</f>
        <v>F3</v>
      </c>
      <c r="X1477" s="164"/>
      <c r="Y1477" s="148" t="s">
        <v>5468</v>
      </c>
      <c r="Z1477" s="338">
        <f>VLOOKUP(Y1477,PLAN!B:AI,19,0)</f>
        <v>46249</v>
      </c>
    </row>
    <row r="1478" spans="1:26" s="163" customFormat="1" ht="21.6" hidden="1" customHeight="1">
      <c r="A1478" s="177"/>
      <c r="B1478" s="225"/>
      <c r="C1478" s="225"/>
      <c r="D1478" s="225"/>
      <c r="E1478" s="225"/>
      <c r="F1478" s="226"/>
      <c r="G1478" s="225"/>
      <c r="H1478" s="225"/>
      <c r="I1478" s="225"/>
      <c r="J1478" s="225"/>
      <c r="K1478" s="225"/>
      <c r="L1478" s="227"/>
      <c r="M1478" s="225"/>
      <c r="N1478" s="225"/>
      <c r="O1478" s="290" t="s">
        <v>5494</v>
      </c>
      <c r="P1478" s="258" t="s">
        <v>5495</v>
      </c>
      <c r="Q1478" s="154">
        <v>430</v>
      </c>
      <c r="R1478" s="231"/>
      <c r="S1478" s="232"/>
      <c r="T1478" s="225"/>
      <c r="U1478" s="233"/>
      <c r="V1478" s="165"/>
      <c r="W1478" s="234" t="s">
        <v>40</v>
      </c>
      <c r="X1478" s="164"/>
      <c r="Y1478" s="148"/>
      <c r="Z1478" s="338">
        <v>46249</v>
      </c>
    </row>
    <row r="1479" spans="1:26" s="163" customFormat="1" ht="21.6" hidden="1" customHeight="1">
      <c r="A1479" s="177"/>
      <c r="B1479" s="225"/>
      <c r="C1479" s="225"/>
      <c r="D1479" s="225"/>
      <c r="E1479" s="225"/>
      <c r="F1479" s="226"/>
      <c r="G1479" s="225"/>
      <c r="H1479" s="225"/>
      <c r="I1479" s="225"/>
      <c r="J1479" s="225"/>
      <c r="K1479" s="225"/>
      <c r="L1479" s="227"/>
      <c r="M1479" s="225"/>
      <c r="N1479" s="225"/>
      <c r="O1479" s="290" t="s">
        <v>5496</v>
      </c>
      <c r="P1479" s="258" t="s">
        <v>5497</v>
      </c>
      <c r="Q1479" s="154">
        <v>430</v>
      </c>
      <c r="R1479" s="231"/>
      <c r="S1479" s="232"/>
      <c r="T1479" s="225"/>
      <c r="U1479" s="233"/>
      <c r="V1479" s="165"/>
      <c r="W1479" s="234" t="s">
        <v>40</v>
      </c>
      <c r="X1479" s="164"/>
      <c r="Y1479" s="148"/>
      <c r="Z1479" s="338">
        <v>46249</v>
      </c>
    </row>
    <row r="1480" spans="1:26" s="163" customFormat="1" ht="21.6" hidden="1" customHeight="1">
      <c r="A1480" s="177"/>
      <c r="B1480" s="225"/>
      <c r="C1480" s="225"/>
      <c r="D1480" s="225"/>
      <c r="E1480" s="225"/>
      <c r="F1480" s="226"/>
      <c r="G1480" s="225"/>
      <c r="H1480" s="225"/>
      <c r="I1480" s="225"/>
      <c r="J1480" s="225"/>
      <c r="K1480" s="225"/>
      <c r="L1480" s="227"/>
      <c r="M1480" s="225"/>
      <c r="N1480" s="225"/>
      <c r="O1480" s="290" t="s">
        <v>5498</v>
      </c>
      <c r="P1480" s="258" t="s">
        <v>5499</v>
      </c>
      <c r="Q1480" s="154">
        <v>430</v>
      </c>
      <c r="R1480" s="231"/>
      <c r="S1480" s="232"/>
      <c r="T1480" s="225"/>
      <c r="U1480" s="233"/>
      <c r="V1480" s="165"/>
      <c r="W1480" s="234" t="s">
        <v>40</v>
      </c>
      <c r="X1480" s="164"/>
      <c r="Y1480" s="148"/>
      <c r="Z1480" s="338">
        <v>46249</v>
      </c>
    </row>
    <row r="1481" spans="1:26" s="163" customFormat="1" ht="21.6" hidden="1" customHeight="1">
      <c r="A1481" s="177"/>
      <c r="B1481" s="225"/>
      <c r="C1481" s="225"/>
      <c r="D1481" s="225"/>
      <c r="E1481" s="225"/>
      <c r="F1481" s="226"/>
      <c r="G1481" s="225"/>
      <c r="H1481" s="225"/>
      <c r="I1481" s="225"/>
      <c r="J1481" s="225"/>
      <c r="K1481" s="225"/>
      <c r="L1481" s="227"/>
      <c r="M1481" s="225"/>
      <c r="N1481" s="225"/>
      <c r="O1481" s="290" t="s">
        <v>5500</v>
      </c>
      <c r="P1481" s="258" t="s">
        <v>5501</v>
      </c>
      <c r="Q1481" s="154">
        <v>430</v>
      </c>
      <c r="R1481" s="231"/>
      <c r="S1481" s="232"/>
      <c r="T1481" s="225"/>
      <c r="U1481" s="233"/>
      <c r="V1481" s="165"/>
      <c r="W1481" s="234" t="s">
        <v>40</v>
      </c>
      <c r="X1481" s="164"/>
      <c r="Y1481" s="148"/>
      <c r="Z1481" s="338">
        <v>46249</v>
      </c>
    </row>
    <row r="1482" spans="1:26" s="163" customFormat="1" ht="21.6" hidden="1" customHeight="1">
      <c r="A1482" s="177"/>
      <c r="B1482" s="225"/>
      <c r="C1482" s="225"/>
      <c r="D1482" s="225"/>
      <c r="E1482" s="225"/>
      <c r="F1482" s="226"/>
      <c r="G1482" s="225"/>
      <c r="H1482" s="225"/>
      <c r="I1482" s="225"/>
      <c r="J1482" s="225"/>
      <c r="K1482" s="225"/>
      <c r="L1482" s="227"/>
      <c r="M1482" s="225"/>
      <c r="N1482" s="225"/>
      <c r="O1482" s="290" t="s">
        <v>5502</v>
      </c>
      <c r="P1482" s="258" t="s">
        <v>5503</v>
      </c>
      <c r="Q1482" s="154">
        <f>I1477-Q1477-Q1478-Q1479-Q1480-Q1481</f>
        <v>239</v>
      </c>
      <c r="R1482" s="231"/>
      <c r="S1482" s="232"/>
      <c r="T1482" s="225"/>
      <c r="U1482" s="233"/>
      <c r="V1482" s="165"/>
      <c r="W1482" s="234" t="s">
        <v>40</v>
      </c>
      <c r="X1482" s="164"/>
      <c r="Y1482" s="148"/>
      <c r="Z1482" s="338">
        <v>46249</v>
      </c>
    </row>
    <row r="1483" spans="1:26" s="163" customFormat="1" ht="21.6" hidden="1" customHeight="1">
      <c r="A1483" s="177" t="str">
        <f t="shared" si="89"/>
        <v>Aug25-13</v>
      </c>
      <c r="B1483" s="225">
        <f>IFERROR(VLOOKUP(A1483,PLAN!B:AA,5,0),"")</f>
        <v>11134240</v>
      </c>
      <c r="C1483" s="225" t="str">
        <f>IFERROR(VLOOKUP(A1483,PLAN!B:AA,6,0),"")</f>
        <v>1436296-J-AK</v>
      </c>
      <c r="D1483" s="225" t="str">
        <f>IFERROR(VLOOKUP(A1483,PLAN!B:AA,7,0),"")</f>
        <v>APW14R009S CN</v>
      </c>
      <c r="E1483" s="225" t="str">
        <f>IFERROR(VLOOKUP(A1483,PLAN!B:AA,4,0),"")</f>
        <v>1001939545</v>
      </c>
      <c r="F1483" s="226">
        <f>IFERROR(VLOOKUP(A1483,PLAN!B:AA,9,0),"")</f>
        <v>46259</v>
      </c>
      <c r="G1483" s="225" t="str">
        <f>IFERROR(VLOOKUP(A1483,PLAN!B:AA,10,0),"")</f>
        <v>0103597553</v>
      </c>
      <c r="H1483" s="225" t="str">
        <f>IFERROR(VLOOKUP(A1483,PLAN!B:AA,11,0),"")</f>
        <v>260805A34A</v>
      </c>
      <c r="I1483" s="225">
        <f>IFERROR(VLOOKUP(A1483,PLAN!B:AA,12,0),"")</f>
        <v>450</v>
      </c>
      <c r="J1483" s="225" t="str">
        <f>IFERROR(VLOOKUP(A1483,PLAN!B:AA,15,0),"")</f>
        <v>China</v>
      </c>
      <c r="K1483" s="225">
        <f>IFERROR(VLOOKUP(A1483,PLAN!B:AA,23,0),"")</f>
        <v>0</v>
      </c>
      <c r="L1483" s="227">
        <f>IFERROR(VLOOKUP(A1483,PLAN!B:AA,24,0),"")</f>
        <v>0</v>
      </c>
      <c r="M1483" s="225" t="str">
        <f>IFERROR(VLOOKUP(A1483,PLAN!B:AA,3,0),"")</f>
        <v>2332495-0-C-CN</v>
      </c>
      <c r="N1483" s="225">
        <f>IFERROR(VLOOKUP(A1483,PLAN!B:AA,2,0),"")</f>
        <v>12125069</v>
      </c>
      <c r="O1483" s="290" t="s">
        <v>4954</v>
      </c>
      <c r="P1483" s="258" t="s">
        <v>4955</v>
      </c>
      <c r="Q1483" s="154">
        <v>4</v>
      </c>
      <c r="R1483" s="231" t="str">
        <f>IFERROR(VLOOKUP(P1483,[6]Sheet1!$F:$I,4,),"")</f>
        <v/>
      </c>
      <c r="S1483" s="232">
        <f>IFERROR(VLOOKUP(A1483,PLAN!B:AA,19,0),"")</f>
        <v>46249</v>
      </c>
      <c r="T1483" s="225" t="str">
        <f>IFERROR(VLOOKUP(A1483,PLAN!B:AA,20,0),"")</f>
        <v>M4</v>
      </c>
      <c r="U1483" s="233"/>
      <c r="V1483" s="165"/>
      <c r="W1483" s="234" t="str">
        <f>IFERROR(VLOOKUP(A1483,PLAN!B:AB,21,),"")</f>
        <v>F3</v>
      </c>
      <c r="X1483" s="164"/>
      <c r="Y1483" s="148" t="s">
        <v>5469</v>
      </c>
      <c r="Z1483" s="338">
        <f>VLOOKUP(Y1483,PLAN!B:AI,19,0)</f>
        <v>46249</v>
      </c>
    </row>
    <row r="1484" spans="1:26" s="163" customFormat="1" ht="21.6" hidden="1" customHeight="1">
      <c r="A1484" s="177"/>
      <c r="B1484" s="225"/>
      <c r="C1484" s="225"/>
      <c r="D1484" s="225"/>
      <c r="E1484" s="225"/>
      <c r="F1484" s="226"/>
      <c r="G1484" s="225"/>
      <c r="H1484" s="225"/>
      <c r="I1484" s="225"/>
      <c r="J1484" s="225"/>
      <c r="K1484" s="225"/>
      <c r="L1484" s="227"/>
      <c r="M1484" s="225"/>
      <c r="N1484" s="225"/>
      <c r="O1484" s="290" t="s">
        <v>4956</v>
      </c>
      <c r="P1484" s="258" t="s">
        <v>4957</v>
      </c>
      <c r="Q1484" s="154">
        <v>241</v>
      </c>
      <c r="R1484" s="231" t="str">
        <f>IFERROR(VLOOKUP(P1484,[6]Sheet1!$F:$I,4,),"")</f>
        <v>N1-22</v>
      </c>
      <c r="S1484" s="232"/>
      <c r="T1484" s="225"/>
      <c r="U1484" s="233"/>
      <c r="V1484" s="165"/>
      <c r="W1484" s="234" t="s">
        <v>40</v>
      </c>
      <c r="X1484" s="164"/>
      <c r="Y1484" s="148"/>
      <c r="Z1484" s="338">
        <v>46249</v>
      </c>
    </row>
    <row r="1485" spans="1:26" s="163" customFormat="1" ht="21.6" hidden="1" customHeight="1">
      <c r="A1485" s="177"/>
      <c r="B1485" s="225"/>
      <c r="C1485" s="225"/>
      <c r="D1485" s="225"/>
      <c r="E1485" s="225"/>
      <c r="F1485" s="226"/>
      <c r="G1485" s="225"/>
      <c r="H1485" s="225"/>
      <c r="I1485" s="225"/>
      <c r="J1485" s="225"/>
      <c r="K1485" s="225"/>
      <c r="L1485" s="227"/>
      <c r="M1485" s="225"/>
      <c r="N1485" s="225"/>
      <c r="O1485" s="290" t="s">
        <v>5566</v>
      </c>
      <c r="P1485" s="258" t="s">
        <v>5567</v>
      </c>
      <c r="Q1485" s="154">
        <f>I1483-Q1483-Q1484</f>
        <v>205</v>
      </c>
      <c r="R1485" s="231" t="str">
        <f>IFERROR(VLOOKUP(P1485,[6]Sheet1!$F:$I,4,),"")</f>
        <v/>
      </c>
      <c r="S1485" s="232"/>
      <c r="T1485" s="225"/>
      <c r="U1485" s="233"/>
      <c r="V1485" s="165"/>
      <c r="W1485" s="234" t="s">
        <v>40</v>
      </c>
      <c r="X1485" s="164"/>
      <c r="Y1485" s="148"/>
      <c r="Z1485" s="338">
        <v>46249</v>
      </c>
    </row>
    <row r="1486" spans="1:26" s="163" customFormat="1" ht="21.6" hidden="1" customHeight="1">
      <c r="A1486" s="177" t="str">
        <f t="shared" ref="A1486" si="90">Y1486</f>
        <v>Aug25-14</v>
      </c>
      <c r="B1486" s="225">
        <f>IFERROR(VLOOKUP(A1486,PLAN!B:AA,5,0),"")</f>
        <v>11134241</v>
      </c>
      <c r="C1486" s="225" t="str">
        <f>IFERROR(VLOOKUP(A1486,PLAN!B:AA,6,0),"")</f>
        <v>1436298-J-AK</v>
      </c>
      <c r="D1486" s="225" t="str">
        <f>IFERROR(VLOOKUP(A1486,PLAN!B:AA,7,0),"")</f>
        <v>APW14R005S CN</v>
      </c>
      <c r="E1486" s="225" t="str">
        <f>IFERROR(VLOOKUP(A1486,PLAN!B:AA,4,0),"")</f>
        <v>1001939546</v>
      </c>
      <c r="F1486" s="226">
        <f>IFERROR(VLOOKUP(A1486,PLAN!B:AA,9,0),"")</f>
        <v>46259</v>
      </c>
      <c r="G1486" s="225" t="str">
        <f>IFERROR(VLOOKUP(A1486,PLAN!B:AA,10,0),"")</f>
        <v>0103597554</v>
      </c>
      <c r="H1486" s="225" t="str">
        <f>IFERROR(VLOOKUP(A1486,PLAN!B:AA,11,0),"")</f>
        <v>260805A35A</v>
      </c>
      <c r="I1486" s="225">
        <f>IFERROR(VLOOKUP(A1486,PLAN!B:AA,12,0),"")</f>
        <v>1916</v>
      </c>
      <c r="J1486" s="225" t="str">
        <f>IFERROR(VLOOKUP(A1486,PLAN!B:AA,15,0),"")</f>
        <v>China</v>
      </c>
      <c r="K1486" s="225">
        <f>IFERROR(VLOOKUP(A1486,PLAN!B:AA,23,0),"")</f>
        <v>0</v>
      </c>
      <c r="L1486" s="227">
        <f>IFERROR(VLOOKUP(A1486,PLAN!B:AA,24,0),"")</f>
        <v>0</v>
      </c>
      <c r="M1486" s="225" t="str">
        <f>IFERROR(VLOOKUP(A1486,PLAN!B:AA,3,0),"")</f>
        <v>2332497-0-C-CN</v>
      </c>
      <c r="N1486" s="225">
        <f>IFERROR(VLOOKUP(A1486,PLAN!B:AA,2,0),"")</f>
        <v>12125071</v>
      </c>
      <c r="O1486" s="290" t="s">
        <v>4353</v>
      </c>
      <c r="P1486" s="337" t="s">
        <v>4354</v>
      </c>
      <c r="Q1486" s="154">
        <v>6</v>
      </c>
      <c r="R1486" s="231" t="str">
        <f>IFERROR(VLOOKUP(P1486,[6]Sheet1!$F:$I,4,),"")</f>
        <v/>
      </c>
      <c r="S1486" s="232">
        <f>IFERROR(VLOOKUP(A1486,PLAN!B:AA,19,0),"")</f>
        <v>46249</v>
      </c>
      <c r="T1486" s="225" t="str">
        <f>IFERROR(VLOOKUP(A1486,PLAN!B:AA,20,0),"")</f>
        <v>M4</v>
      </c>
      <c r="U1486" s="233"/>
      <c r="V1486" s="165"/>
      <c r="W1486" s="234" t="str">
        <f>IFERROR(VLOOKUP(A1486,PLAN!B:AB,21,),"")</f>
        <v>F3</v>
      </c>
      <c r="X1486" s="164"/>
      <c r="Y1486" s="148" t="s">
        <v>4849</v>
      </c>
      <c r="Z1486" s="338">
        <f>VLOOKUP(Y1486,PLAN!B:AI,19,0)</f>
        <v>46249</v>
      </c>
    </row>
    <row r="1487" spans="1:26" s="163" customFormat="1" ht="21.6" hidden="1" customHeight="1">
      <c r="A1487" s="177">
        <f t="shared" si="89"/>
        <v>0</v>
      </c>
      <c r="B1487" s="225" t="str">
        <f>IFERROR(VLOOKUP(A1487,PLAN!B:AA,5,0),"")</f>
        <v/>
      </c>
      <c r="C1487" s="225" t="str">
        <f>IFERROR(VLOOKUP(A1487,PLAN!B:AA,6,0),"")</f>
        <v/>
      </c>
      <c r="D1487" s="225" t="str">
        <f>IFERROR(VLOOKUP(A1487,PLAN!B:AA,7,0),"")</f>
        <v/>
      </c>
      <c r="E1487" s="225" t="str">
        <f>IFERROR(VLOOKUP(A1487,PLAN!B:AA,4,0),"")</f>
        <v/>
      </c>
      <c r="F1487" s="226" t="str">
        <f>IFERROR(VLOOKUP(A1487,PLAN!B:AA,9,0),"")</f>
        <v/>
      </c>
      <c r="G1487" s="225" t="str">
        <f>IFERROR(VLOOKUP(A1487,PLAN!B:AA,10,0),"")</f>
        <v/>
      </c>
      <c r="H1487" s="225" t="str">
        <f>IFERROR(VLOOKUP(A1487,PLAN!B:AA,11,0),"")</f>
        <v/>
      </c>
      <c r="I1487" s="225" t="str">
        <f>IFERROR(VLOOKUP(A1487,PLAN!B:AA,12,0),"")</f>
        <v/>
      </c>
      <c r="J1487" s="225" t="str">
        <f>IFERROR(VLOOKUP(A1487,PLAN!B:AA,15,0),"")</f>
        <v/>
      </c>
      <c r="K1487" s="225" t="str">
        <f>IFERROR(VLOOKUP(A1487,PLAN!B:AA,23,0),"")</f>
        <v/>
      </c>
      <c r="L1487" s="227" t="str">
        <f>IFERROR(VLOOKUP(A1487,PLAN!B:AA,24,0),"")</f>
        <v/>
      </c>
      <c r="M1487" s="225" t="str">
        <f>IFERROR(VLOOKUP(A1487,PLAN!B:AA,3,0),"")</f>
        <v/>
      </c>
      <c r="N1487" s="225" t="str">
        <f>IFERROR(VLOOKUP(A1487,PLAN!B:AA,2,0),"")</f>
        <v/>
      </c>
      <c r="O1487" s="290" t="s">
        <v>4355</v>
      </c>
      <c r="P1487" s="337" t="s">
        <v>4356</v>
      </c>
      <c r="Q1487" s="154">
        <v>6</v>
      </c>
      <c r="R1487" s="231" t="str">
        <f>IFERROR(VLOOKUP(P1487,[6]Sheet1!$F:$I,4,),"")</f>
        <v/>
      </c>
      <c r="S1487" s="232" t="str">
        <f>IFERROR(VLOOKUP(A1487,PLAN!B:AA,19,0),"")</f>
        <v/>
      </c>
      <c r="T1487" s="225" t="str">
        <f>IFERROR(VLOOKUP(A1487,PLAN!B:AA,20,0),"")</f>
        <v/>
      </c>
      <c r="U1487" s="233"/>
      <c r="V1487" s="165"/>
      <c r="W1487" s="234" t="s">
        <v>40</v>
      </c>
      <c r="X1487" s="164"/>
      <c r="Y1487" s="148"/>
      <c r="Z1487" s="338">
        <v>46249</v>
      </c>
    </row>
    <row r="1488" spans="1:26" s="163" customFormat="1" ht="21.6" hidden="1" customHeight="1">
      <c r="A1488" s="177"/>
      <c r="B1488" s="225"/>
      <c r="C1488" s="225"/>
      <c r="D1488" s="225"/>
      <c r="E1488" s="225"/>
      <c r="F1488" s="226"/>
      <c r="G1488" s="225"/>
      <c r="H1488" s="225"/>
      <c r="I1488" s="225"/>
      <c r="J1488" s="225"/>
      <c r="K1488" s="225"/>
      <c r="L1488" s="227"/>
      <c r="M1488" s="225"/>
      <c r="N1488" s="225"/>
      <c r="O1488" s="290" t="s">
        <v>4357</v>
      </c>
      <c r="P1488" s="337" t="s">
        <v>4358</v>
      </c>
      <c r="Q1488" s="154">
        <v>8</v>
      </c>
      <c r="R1488" s="231" t="str">
        <f>IFERROR(VLOOKUP(P1488,[6]Sheet1!$F:$I,4,),"")</f>
        <v/>
      </c>
      <c r="S1488" s="232"/>
      <c r="T1488" s="225"/>
      <c r="U1488" s="233"/>
      <c r="V1488" s="165"/>
      <c r="W1488" s="234" t="s">
        <v>40</v>
      </c>
      <c r="X1488" s="164"/>
      <c r="Y1488" s="148"/>
      <c r="Z1488" s="338">
        <v>46249</v>
      </c>
    </row>
    <row r="1489" spans="1:26" s="163" customFormat="1" ht="21.6" hidden="1" customHeight="1">
      <c r="A1489" s="177"/>
      <c r="B1489" s="225"/>
      <c r="C1489" s="225"/>
      <c r="D1489" s="225"/>
      <c r="E1489" s="225"/>
      <c r="F1489" s="226"/>
      <c r="G1489" s="225"/>
      <c r="H1489" s="225"/>
      <c r="I1489" s="225"/>
      <c r="J1489" s="225"/>
      <c r="K1489" s="225"/>
      <c r="L1489" s="227"/>
      <c r="M1489" s="225"/>
      <c r="N1489" s="225"/>
      <c r="O1489" s="290" t="s">
        <v>4359</v>
      </c>
      <c r="P1489" s="258" t="s">
        <v>4360</v>
      </c>
      <c r="Q1489" s="154">
        <v>12</v>
      </c>
      <c r="R1489" s="231" t="str">
        <f>IFERROR(VLOOKUP(P1489,[6]Sheet1!$F:$I,4,),"")</f>
        <v/>
      </c>
      <c r="S1489" s="232"/>
      <c r="T1489" s="225"/>
      <c r="U1489" s="233"/>
      <c r="V1489" s="165"/>
      <c r="W1489" s="234" t="s">
        <v>40</v>
      </c>
      <c r="X1489" s="164"/>
      <c r="Y1489" s="148"/>
      <c r="Z1489" s="338">
        <v>46249</v>
      </c>
    </row>
    <row r="1490" spans="1:26" s="163" customFormat="1" ht="21.6" hidden="1" customHeight="1">
      <c r="A1490" s="177"/>
      <c r="B1490" s="225"/>
      <c r="C1490" s="225"/>
      <c r="D1490" s="225"/>
      <c r="E1490" s="225"/>
      <c r="F1490" s="226"/>
      <c r="G1490" s="225"/>
      <c r="H1490" s="225"/>
      <c r="I1490" s="225"/>
      <c r="J1490" s="225"/>
      <c r="K1490" s="225"/>
      <c r="L1490" s="227"/>
      <c r="M1490" s="225"/>
      <c r="N1490" s="225"/>
      <c r="O1490" s="290" t="s">
        <v>5568</v>
      </c>
      <c r="P1490" s="258" t="s">
        <v>5569</v>
      </c>
      <c r="Q1490" s="154">
        <v>490</v>
      </c>
      <c r="R1490" s="231" t="str">
        <f>IFERROR(VLOOKUP(P1490,[6]Sheet1!$F:$I,4,),"")</f>
        <v>N1-22</v>
      </c>
      <c r="S1490" s="232"/>
      <c r="T1490" s="225"/>
      <c r="U1490" s="233"/>
      <c r="V1490" s="165"/>
      <c r="W1490" s="234" t="s">
        <v>40</v>
      </c>
      <c r="X1490" s="164"/>
      <c r="Y1490" s="148"/>
      <c r="Z1490" s="338">
        <v>46249</v>
      </c>
    </row>
    <row r="1491" spans="1:26" s="163" customFormat="1" ht="21.6" hidden="1" customHeight="1">
      <c r="A1491" s="177"/>
      <c r="B1491" s="225"/>
      <c r="C1491" s="225"/>
      <c r="D1491" s="225"/>
      <c r="E1491" s="225"/>
      <c r="F1491" s="226"/>
      <c r="G1491" s="225"/>
      <c r="H1491" s="225"/>
      <c r="I1491" s="225"/>
      <c r="J1491" s="225"/>
      <c r="K1491" s="225"/>
      <c r="L1491" s="227"/>
      <c r="M1491" s="225"/>
      <c r="N1491" s="225"/>
      <c r="O1491" s="290" t="s">
        <v>5570</v>
      </c>
      <c r="P1491" s="258" t="s">
        <v>5571</v>
      </c>
      <c r="Q1491" s="154">
        <v>490</v>
      </c>
      <c r="R1491" s="231" t="str">
        <f>IFERROR(VLOOKUP(P1491,[6]Sheet1!$F:$I,4,),"")</f>
        <v>N1-22</v>
      </c>
      <c r="S1491" s="232"/>
      <c r="T1491" s="225"/>
      <c r="U1491" s="233"/>
      <c r="V1491" s="165"/>
      <c r="W1491" s="234" t="s">
        <v>40</v>
      </c>
      <c r="X1491" s="164"/>
      <c r="Y1491" s="148"/>
      <c r="Z1491" s="338">
        <v>46249</v>
      </c>
    </row>
    <row r="1492" spans="1:26" s="163" customFormat="1" ht="21.6" hidden="1" customHeight="1">
      <c r="A1492" s="177"/>
      <c r="B1492" s="225"/>
      <c r="C1492" s="225"/>
      <c r="D1492" s="225"/>
      <c r="E1492" s="225"/>
      <c r="F1492" s="226"/>
      <c r="G1492" s="225"/>
      <c r="H1492" s="225"/>
      <c r="I1492" s="225"/>
      <c r="J1492" s="225"/>
      <c r="K1492" s="225"/>
      <c r="L1492" s="227"/>
      <c r="M1492" s="225"/>
      <c r="N1492" s="225"/>
      <c r="O1492" s="290" t="s">
        <v>5572</v>
      </c>
      <c r="P1492" s="258" t="s">
        <v>5573</v>
      </c>
      <c r="Q1492" s="154">
        <v>490</v>
      </c>
      <c r="R1492" s="231" t="str">
        <f>IFERROR(VLOOKUP(P1492,[6]Sheet1!$F:$I,4,),"")</f>
        <v>N1-22</v>
      </c>
      <c r="S1492" s="232"/>
      <c r="T1492" s="225"/>
      <c r="U1492" s="233"/>
      <c r="V1492" s="165"/>
      <c r="W1492" s="234" t="s">
        <v>40</v>
      </c>
      <c r="X1492" s="164"/>
      <c r="Y1492" s="148"/>
      <c r="Z1492" s="338">
        <v>46249</v>
      </c>
    </row>
    <row r="1493" spans="1:26" s="163" customFormat="1" ht="21.6" hidden="1" customHeight="1">
      <c r="A1493" s="177"/>
      <c r="B1493" s="225"/>
      <c r="C1493" s="225"/>
      <c r="D1493" s="225"/>
      <c r="E1493" s="225"/>
      <c r="F1493" s="226"/>
      <c r="G1493" s="225"/>
      <c r="H1493" s="225"/>
      <c r="I1493" s="225"/>
      <c r="J1493" s="225"/>
      <c r="K1493" s="225"/>
      <c r="L1493" s="227"/>
      <c r="M1493" s="225"/>
      <c r="N1493" s="225"/>
      <c r="O1493" s="290" t="s">
        <v>5574</v>
      </c>
      <c r="P1493" s="258" t="s">
        <v>5575</v>
      </c>
      <c r="Q1493" s="154">
        <f>I1486-Q1487-Q1486-Q1488-Q1489-Q1490-Q1491-Q1492</f>
        <v>414</v>
      </c>
      <c r="R1493" s="231" t="str">
        <f>IFERROR(VLOOKUP(P1493,[6]Sheet1!$F:$I,4,),"")</f>
        <v>N1-17</v>
      </c>
      <c r="S1493" s="232"/>
      <c r="T1493" s="225"/>
      <c r="U1493" s="233"/>
      <c r="V1493" s="165"/>
      <c r="W1493" s="234" t="s">
        <v>40</v>
      </c>
      <c r="X1493" s="164"/>
      <c r="Y1493" s="148"/>
      <c r="Z1493" s="338">
        <v>46249</v>
      </c>
    </row>
    <row r="1494" spans="1:26" s="163" customFormat="1" ht="21.6" hidden="1" customHeight="1">
      <c r="A1494" s="177" t="str">
        <f t="shared" si="89"/>
        <v>Aug25-15</v>
      </c>
      <c r="B1494" s="225">
        <f>IFERROR(VLOOKUP(A1494,PLAN!B:AA,5,0),"")</f>
        <v>11134232</v>
      </c>
      <c r="C1494" s="225" t="str">
        <f>IFERROR(VLOOKUP(A1494,PLAN!B:AA,6,0),"")</f>
        <v>1436302-K-AK</v>
      </c>
      <c r="D1494" s="225" t="str">
        <f>IFERROR(VLOOKUP(A1494,PLAN!B:AA,7,0),"")</f>
        <v>APW14R010S CN</v>
      </c>
      <c r="E1494" s="225" t="str">
        <f>IFERROR(VLOOKUP(A1494,PLAN!B:AA,4,0),"")</f>
        <v>1001939547</v>
      </c>
      <c r="F1494" s="226">
        <f>IFERROR(VLOOKUP(A1494,PLAN!B:AA,9,0),"")</f>
        <v>46259</v>
      </c>
      <c r="G1494" s="225" t="str">
        <f>IFERROR(VLOOKUP(A1494,PLAN!B:AA,10,0),"")</f>
        <v>0103597555</v>
      </c>
      <c r="H1494" s="225" t="str">
        <f>IFERROR(VLOOKUP(A1494,PLAN!B:AA,11,0),"")</f>
        <v>260805A36A</v>
      </c>
      <c r="I1494" s="225">
        <f>IFERROR(VLOOKUP(A1494,PLAN!B:AA,12,0),"")</f>
        <v>738</v>
      </c>
      <c r="J1494" s="225" t="str">
        <f>IFERROR(VLOOKUP(A1494,PLAN!B:AA,15,0),"")</f>
        <v>China</v>
      </c>
      <c r="K1494" s="225">
        <f>IFERROR(VLOOKUP(A1494,PLAN!B:AA,23,0),"")</f>
        <v>3</v>
      </c>
      <c r="L1494" s="227">
        <f>IFERROR(VLOOKUP(A1494,PLAN!B:AA,24,0),"")</f>
        <v>0</v>
      </c>
      <c r="M1494" s="225" t="str">
        <f>IFERROR(VLOOKUP(A1494,PLAN!B:AA,3,0),"")</f>
        <v>2332194-0-C-CN</v>
      </c>
      <c r="N1494" s="225">
        <f>IFERROR(VLOOKUP(A1494,PLAN!B:AA,2,0),"")</f>
        <v>12125006</v>
      </c>
      <c r="O1494" s="290" t="s">
        <v>1588</v>
      </c>
      <c r="P1494" s="337" t="s">
        <v>1589</v>
      </c>
      <c r="Q1494" s="154">
        <v>87</v>
      </c>
      <c r="R1494" s="231" t="str">
        <f>IFERROR(VLOOKUP(P1494,[6]Sheet1!$F:$I,4,),"")</f>
        <v/>
      </c>
      <c r="S1494" s="232">
        <f>IFERROR(VLOOKUP(A1494,PLAN!B:AA,19,0),"")</f>
        <v>46249</v>
      </c>
      <c r="T1494" s="225" t="str">
        <f>IFERROR(VLOOKUP(A1494,PLAN!B:AA,20,0),"")</f>
        <v>M4</v>
      </c>
      <c r="U1494" s="233"/>
      <c r="V1494" s="165"/>
      <c r="W1494" s="234" t="str">
        <f>IFERROR(VLOOKUP(A1494,PLAN!B:AB,21,),"")</f>
        <v>F3</v>
      </c>
      <c r="X1494" s="164"/>
      <c r="Y1494" s="148" t="s">
        <v>5470</v>
      </c>
      <c r="Z1494" s="338">
        <f>VLOOKUP(Y1494,PLAN!B:AI,19,0)</f>
        <v>46249</v>
      </c>
    </row>
    <row r="1495" spans="1:26" s="163" customFormat="1" ht="21.6" hidden="1" customHeight="1">
      <c r="A1495" s="177"/>
      <c r="B1495" s="225"/>
      <c r="C1495" s="225"/>
      <c r="D1495" s="225"/>
      <c r="E1495" s="225"/>
      <c r="F1495" s="226"/>
      <c r="G1495" s="225"/>
      <c r="H1495" s="225"/>
      <c r="I1495" s="225"/>
      <c r="J1495" s="225"/>
      <c r="K1495" s="225"/>
      <c r="L1495" s="227"/>
      <c r="M1495" s="225"/>
      <c r="N1495" s="225"/>
      <c r="O1495" s="290" t="s">
        <v>1604</v>
      </c>
      <c r="P1495" s="257" t="s">
        <v>1605</v>
      </c>
      <c r="Q1495" s="154">
        <v>18</v>
      </c>
      <c r="R1495" s="231" t="str">
        <f>IFERROR(VLOOKUP(P1495,[6]Sheet1!$F:$I,4,),"")</f>
        <v/>
      </c>
      <c r="S1495" s="232"/>
      <c r="T1495" s="225"/>
      <c r="U1495" s="233"/>
      <c r="V1495" s="165"/>
      <c r="W1495" s="234" t="s">
        <v>40</v>
      </c>
      <c r="X1495" s="164"/>
      <c r="Y1495" s="148"/>
      <c r="Z1495" s="338">
        <v>46249</v>
      </c>
    </row>
    <row r="1496" spans="1:26" s="163" customFormat="1" ht="21.6" hidden="1" customHeight="1">
      <c r="A1496" s="177"/>
      <c r="B1496" s="225"/>
      <c r="C1496" s="225"/>
      <c r="D1496" s="225"/>
      <c r="E1496" s="225"/>
      <c r="F1496" s="226"/>
      <c r="G1496" s="225"/>
      <c r="H1496" s="225"/>
      <c r="I1496" s="225"/>
      <c r="J1496" s="225"/>
      <c r="K1496" s="225"/>
      <c r="L1496" s="227"/>
      <c r="M1496" s="225"/>
      <c r="N1496" s="225"/>
      <c r="O1496" s="290" t="s">
        <v>5504</v>
      </c>
      <c r="P1496" s="257" t="s">
        <v>5505</v>
      </c>
      <c r="Q1496" s="154">
        <v>214</v>
      </c>
      <c r="R1496" s="231" t="str">
        <f>IFERROR(VLOOKUP(P1496,[6]Sheet1!$F:$I,4,),"")</f>
        <v/>
      </c>
      <c r="S1496" s="232"/>
      <c r="T1496" s="225"/>
      <c r="U1496" s="233"/>
      <c r="V1496" s="165"/>
      <c r="W1496" s="234" t="s">
        <v>40</v>
      </c>
      <c r="X1496" s="164"/>
      <c r="Y1496" s="148"/>
      <c r="Z1496" s="338">
        <v>46249</v>
      </c>
    </row>
    <row r="1497" spans="1:26" s="163" customFormat="1" ht="21.6" hidden="1" customHeight="1">
      <c r="A1497" s="177"/>
      <c r="B1497" s="225"/>
      <c r="C1497" s="225"/>
      <c r="D1497" s="225"/>
      <c r="E1497" s="225"/>
      <c r="F1497" s="226"/>
      <c r="G1497" s="225"/>
      <c r="H1497" s="225"/>
      <c r="I1497" s="225"/>
      <c r="J1497" s="225"/>
      <c r="K1497" s="225"/>
      <c r="L1497" s="227"/>
      <c r="M1497" s="225"/>
      <c r="N1497" s="225"/>
      <c r="O1497" s="290" t="s">
        <v>5506</v>
      </c>
      <c r="P1497" s="257" t="s">
        <v>5507</v>
      </c>
      <c r="Q1497" s="154">
        <v>214</v>
      </c>
      <c r="R1497" s="231" t="str">
        <f>IFERROR(VLOOKUP(P1497,[6]Sheet1!$F:$I,4,),"")</f>
        <v/>
      </c>
      <c r="S1497" s="232"/>
      <c r="T1497" s="225"/>
      <c r="U1497" s="233"/>
      <c r="V1497" s="165"/>
      <c r="W1497" s="234" t="s">
        <v>40</v>
      </c>
      <c r="X1497" s="164"/>
      <c r="Y1497" s="148"/>
      <c r="Z1497" s="338">
        <v>46249</v>
      </c>
    </row>
    <row r="1498" spans="1:26" s="163" customFormat="1" ht="21.6" hidden="1" customHeight="1">
      <c r="A1498" s="177">
        <f t="shared" si="89"/>
        <v>0</v>
      </c>
      <c r="B1498" s="225" t="str">
        <f>IFERROR(VLOOKUP(A1498,PLAN!B:AA,5,0),"")</f>
        <v/>
      </c>
      <c r="C1498" s="225" t="str">
        <f>IFERROR(VLOOKUP(A1498,PLAN!B:AA,6,0),"")</f>
        <v/>
      </c>
      <c r="D1498" s="225" t="str">
        <f>IFERROR(VLOOKUP(A1498,PLAN!B:AA,7,0),"")</f>
        <v/>
      </c>
      <c r="E1498" s="225" t="str">
        <f>IFERROR(VLOOKUP(A1498,PLAN!B:AA,4,0),"")</f>
        <v/>
      </c>
      <c r="F1498" s="226" t="str">
        <f>IFERROR(VLOOKUP(A1498,PLAN!B:AA,9,0),"")</f>
        <v/>
      </c>
      <c r="G1498" s="225" t="str">
        <f>IFERROR(VLOOKUP(A1498,PLAN!B:AA,10,0),"")</f>
        <v/>
      </c>
      <c r="H1498" s="225" t="str">
        <f>IFERROR(VLOOKUP(A1498,PLAN!B:AA,11,0),"")</f>
        <v/>
      </c>
      <c r="I1498" s="225" t="str">
        <f>IFERROR(VLOOKUP(A1498,PLAN!B:AA,12,0),"")</f>
        <v/>
      </c>
      <c r="J1498" s="225" t="str">
        <f>IFERROR(VLOOKUP(A1498,PLAN!B:AA,15,0),"")</f>
        <v/>
      </c>
      <c r="K1498" s="225" t="str">
        <f>IFERROR(VLOOKUP(A1498,PLAN!B:AA,23,0),"")</f>
        <v/>
      </c>
      <c r="L1498" s="227" t="str">
        <f>IFERROR(VLOOKUP(A1498,PLAN!B:AA,24,0),"")</f>
        <v/>
      </c>
      <c r="M1498" s="225" t="str">
        <f>IFERROR(VLOOKUP(A1498,PLAN!B:AA,3,0),"")</f>
        <v/>
      </c>
      <c r="N1498" s="225" t="str">
        <f>IFERROR(VLOOKUP(A1498,PLAN!B:AA,2,0),"")</f>
        <v/>
      </c>
      <c r="O1498" s="290" t="s">
        <v>5508</v>
      </c>
      <c r="P1498" s="257" t="s">
        <v>5509</v>
      </c>
      <c r="Q1498" s="154">
        <f>I1494-Q1494-Q1495-Q1496-Q1497</f>
        <v>205</v>
      </c>
      <c r="R1498" s="231" t="str">
        <f>IFERROR(VLOOKUP(P1498,[6]Sheet1!$F:$I,4,),"")</f>
        <v>N1-22</v>
      </c>
      <c r="S1498" s="232" t="str">
        <f>IFERROR(VLOOKUP(A1498,PLAN!B:AA,19,0),"")</f>
        <v/>
      </c>
      <c r="T1498" s="225" t="str">
        <f>IFERROR(VLOOKUP(A1498,PLAN!B:AA,20,0),"")</f>
        <v/>
      </c>
      <c r="U1498" s="233"/>
      <c r="V1498" s="165"/>
      <c r="W1498" s="234" t="s">
        <v>40</v>
      </c>
      <c r="X1498" s="164"/>
      <c r="Y1498" s="148"/>
      <c r="Z1498" s="338">
        <v>46249</v>
      </c>
    </row>
    <row r="1499" spans="1:26" s="163" customFormat="1" ht="21.6" hidden="1" customHeight="1">
      <c r="A1499" s="177" t="str">
        <f t="shared" ref="A1499" si="91">Y1499</f>
        <v>Aug25-16</v>
      </c>
      <c r="B1499" s="225">
        <f>IFERROR(VLOOKUP(A1499,PLAN!B:AA,5,0),"")</f>
        <v>11134109</v>
      </c>
      <c r="C1499" s="225" t="str">
        <f>IFERROR(VLOOKUP(A1499,PLAN!B:AA,6,0),"")</f>
        <v>1236008-M-AK</v>
      </c>
      <c r="D1499" s="225" t="str">
        <f>IFERROR(VLOOKUP(A1499,PLAN!B:AA,7,0),"")</f>
        <v>AGP140000 CN</v>
      </c>
      <c r="E1499" s="225" t="str">
        <f>IFERROR(VLOOKUP(A1499,PLAN!B:AA,4,0),"")</f>
        <v>1001939548</v>
      </c>
      <c r="F1499" s="226">
        <f>IFERROR(VLOOKUP(A1499,PLAN!B:AA,9,0),"")</f>
        <v>46259</v>
      </c>
      <c r="G1499" s="225" t="str">
        <f>IFERROR(VLOOKUP(A1499,PLAN!B:AA,10,0),"")</f>
        <v>0103597556</v>
      </c>
      <c r="H1499" s="225" t="str">
        <f>IFERROR(VLOOKUP(A1499,PLAN!B:AA,11,0),"")</f>
        <v>260805A37A</v>
      </c>
      <c r="I1499" s="225">
        <f>IFERROR(VLOOKUP(A1499,PLAN!B:AA,12,0),"")</f>
        <v>450</v>
      </c>
      <c r="J1499" s="225" t="str">
        <f>IFERROR(VLOOKUP(A1499,PLAN!B:AA,15,0),"")</f>
        <v>China</v>
      </c>
      <c r="K1499" s="225">
        <f>IFERROR(VLOOKUP(A1499,PLAN!B:AA,23,0),"")</f>
        <v>0</v>
      </c>
      <c r="L1499" s="227">
        <f>IFERROR(VLOOKUP(A1499,PLAN!B:AA,24,0),"")</f>
        <v>0</v>
      </c>
      <c r="M1499" s="225" t="str">
        <f>IFERROR(VLOOKUP(A1499,PLAN!B:AA,3,0),"")</f>
        <v>2332520-0-C-CN</v>
      </c>
      <c r="N1499" s="225">
        <f>IFERROR(VLOOKUP(A1499,PLAN!B:AA,2,0),"")</f>
        <v>12125094</v>
      </c>
      <c r="O1499" s="290" t="s">
        <v>3326</v>
      </c>
      <c r="P1499" s="257" t="s">
        <v>3327</v>
      </c>
      <c r="Q1499" s="154">
        <v>340</v>
      </c>
      <c r="R1499" s="231" t="str">
        <f>IFERROR(VLOOKUP(P1499,[6]Sheet1!$F:$I,4,),"")</f>
        <v/>
      </c>
      <c r="S1499" s="232">
        <f>IFERROR(VLOOKUP(A1499,PLAN!B:AA,19,0),"")</f>
        <v>46249</v>
      </c>
      <c r="T1499" s="225" t="str">
        <f>IFERROR(VLOOKUP(A1499,PLAN!B:AA,20,0),"")</f>
        <v>M4</v>
      </c>
      <c r="U1499" s="233"/>
      <c r="V1499" s="165"/>
      <c r="W1499" s="234" t="str">
        <f>IFERROR(VLOOKUP(A1499,PLAN!B:AB,21,),"")</f>
        <v>F3</v>
      </c>
      <c r="X1499" s="164"/>
      <c r="Y1499" s="148" t="s">
        <v>5471</v>
      </c>
      <c r="Z1499" s="338">
        <f>VLOOKUP(Y1499,PLAN!B:AI,19,0)</f>
        <v>46249</v>
      </c>
    </row>
    <row r="1500" spans="1:26" s="163" customFormat="1" ht="21.6" hidden="1" customHeight="1">
      <c r="A1500" s="177"/>
      <c r="B1500" s="225"/>
      <c r="C1500" s="225"/>
      <c r="D1500" s="225"/>
      <c r="E1500" s="225"/>
      <c r="F1500" s="226"/>
      <c r="G1500" s="225"/>
      <c r="H1500" s="225"/>
      <c r="I1500" s="225"/>
      <c r="J1500" s="225"/>
      <c r="K1500" s="225"/>
      <c r="L1500" s="227"/>
      <c r="M1500" s="225"/>
      <c r="N1500" s="225"/>
      <c r="O1500" s="290" t="s">
        <v>5510</v>
      </c>
      <c r="P1500" s="337" t="s">
        <v>5511</v>
      </c>
      <c r="Q1500" s="154">
        <f>I1499-Q1499</f>
        <v>110</v>
      </c>
      <c r="R1500" s="231" t="str">
        <f>IFERROR(VLOOKUP(P1500,[6]Sheet1!$F:$I,4,),"")</f>
        <v>N1-17</v>
      </c>
      <c r="S1500" s="232"/>
      <c r="T1500" s="225"/>
      <c r="U1500" s="233"/>
      <c r="V1500" s="165"/>
      <c r="W1500" s="234" t="s">
        <v>40</v>
      </c>
      <c r="X1500" s="164"/>
      <c r="Y1500" s="148"/>
      <c r="Z1500" s="338">
        <v>46249</v>
      </c>
    </row>
    <row r="1501" spans="1:26" s="163" customFormat="1" ht="21.6" hidden="1" customHeight="1">
      <c r="A1501" s="177" t="str">
        <f t="shared" si="89"/>
        <v>Aug25-17</v>
      </c>
      <c r="B1501" s="225">
        <f>IFERROR(VLOOKUP(A1501,PLAN!B:AA,5,0),"")</f>
        <v>11124947</v>
      </c>
      <c r="C1501" s="225" t="str">
        <f>IFERROR(VLOOKUP(A1501,PLAN!B:AA,6,0),"")</f>
        <v>1731004-G-A</v>
      </c>
      <c r="D1501" s="225" t="str">
        <f>IFERROR(VLOOKUP(A1501,PLAN!B:AA,7,0),"")</f>
        <v>AIN-CKX-10-200-R JP</v>
      </c>
      <c r="E1501" s="225" t="str">
        <f>IFERROR(VLOOKUP(A1501,PLAN!B:AA,4,0),"")</f>
        <v>1001939549</v>
      </c>
      <c r="F1501" s="226">
        <f>IFERROR(VLOOKUP(A1501,PLAN!B:AA,9,0),"")</f>
        <v>46259</v>
      </c>
      <c r="G1501" s="225" t="str">
        <f>IFERROR(VLOOKUP(A1501,PLAN!B:AA,10,0),"")</f>
        <v>0103597557</v>
      </c>
      <c r="H1501" s="225" t="str">
        <f>IFERROR(VLOOKUP(A1501,PLAN!B:AA,11,0),"")</f>
        <v>260805A38A</v>
      </c>
      <c r="I1501" s="225">
        <f>IFERROR(VLOOKUP(A1501,PLAN!B:AA,12,0),"")</f>
        <v>201</v>
      </c>
      <c r="J1501" s="225" t="str">
        <f>IFERROR(VLOOKUP(A1501,PLAN!B:AA,15,0),"")</f>
        <v>Japan</v>
      </c>
      <c r="K1501" s="225">
        <f>IFERROR(VLOOKUP(A1501,PLAN!B:AA,23,0),"")</f>
        <v>0</v>
      </c>
      <c r="L1501" s="227">
        <f>IFERROR(VLOOKUP(A1501,PLAN!B:AA,24,0),"")</f>
        <v>0</v>
      </c>
      <c r="M1501" s="225" t="str">
        <f>IFERROR(VLOOKUP(A1501,PLAN!B:AA,3,0),"")</f>
        <v>1932434-A-C</v>
      </c>
      <c r="N1501" s="225">
        <f>IFERROR(VLOOKUP(A1501,PLAN!B:AA,2,0),"")</f>
        <v>12114380</v>
      </c>
      <c r="O1501" s="290" t="s">
        <v>5244</v>
      </c>
      <c r="P1501" s="258" t="s">
        <v>5245</v>
      </c>
      <c r="Q1501" s="154">
        <v>64</v>
      </c>
      <c r="R1501" s="231" t="str">
        <f>IFERROR(VLOOKUP(P1501,[6]Sheet1!$F:$I,4,),"")</f>
        <v>N1-22</v>
      </c>
      <c r="S1501" s="232">
        <f>IFERROR(VLOOKUP(A1501,PLAN!B:AA,19,0),"")</f>
        <v>46249</v>
      </c>
      <c r="T1501" s="225" t="str">
        <f>IFERROR(VLOOKUP(A1501,PLAN!B:AA,20,0),"")</f>
        <v>M5</v>
      </c>
      <c r="U1501" s="233"/>
      <c r="V1501" s="165"/>
      <c r="W1501" s="234" t="str">
        <f>IFERROR(VLOOKUP(A1501,PLAN!B:AB,21,),"")</f>
        <v>F3</v>
      </c>
      <c r="X1501" s="164"/>
      <c r="Y1501" s="148" t="s">
        <v>5472</v>
      </c>
      <c r="Z1501" s="338">
        <f>VLOOKUP(Y1501,PLAN!B:AI,19,0)</f>
        <v>46249</v>
      </c>
    </row>
    <row r="1502" spans="1:26" s="163" customFormat="1" ht="21.6" hidden="1" customHeight="1">
      <c r="A1502" s="177"/>
      <c r="B1502" s="225"/>
      <c r="C1502" s="225"/>
      <c r="D1502" s="225"/>
      <c r="E1502" s="225"/>
      <c r="F1502" s="226"/>
      <c r="G1502" s="225"/>
      <c r="H1502" s="225"/>
      <c r="I1502" s="225"/>
      <c r="J1502" s="225"/>
      <c r="K1502" s="225"/>
      <c r="L1502" s="227"/>
      <c r="M1502" s="225"/>
      <c r="N1502" s="225"/>
      <c r="O1502" s="290" t="s">
        <v>5512</v>
      </c>
      <c r="P1502" s="258" t="s">
        <v>5513</v>
      </c>
      <c r="Q1502" s="313">
        <v>99</v>
      </c>
      <c r="R1502" s="231" t="str">
        <f>IFERROR(VLOOKUP(P1502,[6]Sheet1!$F:$I,4,),"")</f>
        <v/>
      </c>
      <c r="S1502" s="232"/>
      <c r="T1502" s="225"/>
      <c r="U1502" s="233"/>
      <c r="V1502" s="165"/>
      <c r="W1502" s="234" t="s">
        <v>40</v>
      </c>
      <c r="X1502" s="164"/>
      <c r="Y1502" s="148"/>
      <c r="Z1502" s="338">
        <v>46249</v>
      </c>
    </row>
    <row r="1503" spans="1:26" s="163" customFormat="1" ht="21.6" hidden="1" customHeight="1">
      <c r="A1503" s="177"/>
      <c r="B1503" s="225"/>
      <c r="C1503" s="225"/>
      <c r="D1503" s="225"/>
      <c r="E1503" s="225"/>
      <c r="F1503" s="226"/>
      <c r="G1503" s="225"/>
      <c r="H1503" s="225"/>
      <c r="I1503" s="225"/>
      <c r="J1503" s="225"/>
      <c r="K1503" s="225"/>
      <c r="L1503" s="227"/>
      <c r="M1503" s="225"/>
      <c r="N1503" s="225"/>
      <c r="O1503" s="290" t="s">
        <v>5514</v>
      </c>
      <c r="P1503" s="258" t="s">
        <v>5515</v>
      </c>
      <c r="Q1503" s="313">
        <f>I1501-Q1501-Q1502</f>
        <v>38</v>
      </c>
      <c r="R1503" s="231" t="str">
        <f>IFERROR(VLOOKUP(P1503,[6]Sheet1!$F:$I,4,),"")</f>
        <v>N2-17</v>
      </c>
      <c r="S1503" s="232"/>
      <c r="T1503" s="225"/>
      <c r="U1503" s="233"/>
      <c r="V1503" s="165"/>
      <c r="W1503" s="234" t="s">
        <v>40</v>
      </c>
      <c r="X1503" s="164"/>
      <c r="Y1503" s="148"/>
      <c r="Z1503" s="338">
        <v>46249</v>
      </c>
    </row>
    <row r="1504" spans="1:26" s="163" customFormat="1" ht="21.6" hidden="1" customHeight="1">
      <c r="A1504" s="177" t="str">
        <f t="shared" ref="A1504" si="92">Y1504</f>
        <v>Aug25-18</v>
      </c>
      <c r="B1504" s="225">
        <f>IFERROR(VLOOKUP(A1504,PLAN!B:AA,5,0),"")</f>
        <v>11125740</v>
      </c>
      <c r="C1504" s="225" t="str">
        <f>IFERROR(VLOOKUP(A1504,PLAN!B:AA,6,0),"")</f>
        <v>2431004-0-A</v>
      </c>
      <c r="D1504" s="225" t="str">
        <f>IFERROR(VLOOKUP(A1504,PLAN!B:AA,7,0),"")</f>
        <v>AIN-CNX-14-215P JP</v>
      </c>
      <c r="E1504" s="225" t="str">
        <f>IFERROR(VLOOKUP(A1504,PLAN!B:AA,4,0),"")</f>
        <v>1001939550</v>
      </c>
      <c r="F1504" s="226">
        <f>IFERROR(VLOOKUP(A1504,PLAN!B:AA,9,0),"")</f>
        <v>46259</v>
      </c>
      <c r="G1504" s="225" t="str">
        <f>IFERROR(VLOOKUP(A1504,PLAN!B:AA,10,0),"")</f>
        <v>0103597558</v>
      </c>
      <c r="H1504" s="225" t="str">
        <f>IFERROR(VLOOKUP(A1504,PLAN!B:AA,11,0),"")</f>
        <v>260805A39A</v>
      </c>
      <c r="I1504" s="225">
        <f>IFERROR(VLOOKUP(A1504,PLAN!B:AA,12,0),"")</f>
        <v>459</v>
      </c>
      <c r="J1504" s="225" t="str">
        <f>IFERROR(VLOOKUP(A1504,PLAN!B:AA,15,0),"")</f>
        <v>Japan</v>
      </c>
      <c r="K1504" s="225">
        <f>IFERROR(VLOOKUP(A1504,PLAN!B:AA,23,0),"")</f>
        <v>0</v>
      </c>
      <c r="L1504" s="227">
        <f>IFERROR(VLOOKUP(A1504,PLAN!B:AA,24,0),"")</f>
        <v>0</v>
      </c>
      <c r="M1504" s="225" t="str">
        <f>IFERROR(VLOOKUP(A1504,PLAN!B:AA,3,0),"")</f>
        <v>2432016-0-C</v>
      </c>
      <c r="N1504" s="225">
        <f>IFERROR(VLOOKUP(A1504,PLAN!B:AA,2,0),"")</f>
        <v>12126662</v>
      </c>
      <c r="O1504" s="290" t="s">
        <v>1099</v>
      </c>
      <c r="P1504" s="337" t="s">
        <v>1100</v>
      </c>
      <c r="Q1504" s="154">
        <v>42</v>
      </c>
      <c r="R1504" s="231" t="str">
        <f>IFERROR(VLOOKUP(P1504,[6]Sheet1!$F:$I,4,),"")</f>
        <v/>
      </c>
      <c r="S1504" s="232">
        <f>IFERROR(VLOOKUP(A1504,PLAN!B:AA,19,0),"")</f>
        <v>46249</v>
      </c>
      <c r="T1504" s="225" t="str">
        <f>IFERROR(VLOOKUP(A1504,PLAN!B:AA,20,0),"")</f>
        <v>M5</v>
      </c>
      <c r="U1504" s="233"/>
      <c r="V1504" s="165"/>
      <c r="W1504" s="234" t="str">
        <f>IFERROR(VLOOKUP(A1504,PLAN!B:AB,21,),"")</f>
        <v>F3</v>
      </c>
      <c r="X1504" s="164"/>
      <c r="Y1504" s="148" t="s">
        <v>5473</v>
      </c>
      <c r="Z1504" s="338">
        <f>VLOOKUP(Y1504,PLAN!B:AI,19,0)</f>
        <v>46249</v>
      </c>
    </row>
    <row r="1505" spans="1:26" s="163" customFormat="1" ht="21.6" hidden="1" customHeight="1">
      <c r="A1505" s="177">
        <f t="shared" si="89"/>
        <v>0</v>
      </c>
      <c r="B1505" s="225" t="str">
        <f>IFERROR(VLOOKUP(A1505,PLAN!B:AA,5,0),"")</f>
        <v/>
      </c>
      <c r="C1505" s="225" t="str">
        <f>IFERROR(VLOOKUP(A1505,PLAN!B:AA,6,0),"")</f>
        <v/>
      </c>
      <c r="D1505" s="225" t="str">
        <f>IFERROR(VLOOKUP(A1505,PLAN!B:AA,7,0),"")</f>
        <v/>
      </c>
      <c r="E1505" s="225" t="str">
        <f>IFERROR(VLOOKUP(A1505,PLAN!B:AA,4,0),"")</f>
        <v/>
      </c>
      <c r="F1505" s="226" t="str">
        <f>IFERROR(VLOOKUP(A1505,PLAN!B:AA,9,0),"")</f>
        <v/>
      </c>
      <c r="G1505" s="225" t="str">
        <f>IFERROR(VLOOKUP(A1505,PLAN!B:AA,10,0),"")</f>
        <v/>
      </c>
      <c r="H1505" s="225" t="str">
        <f>IFERROR(VLOOKUP(A1505,PLAN!B:AA,11,0),"")</f>
        <v/>
      </c>
      <c r="I1505" s="225" t="str">
        <f>IFERROR(VLOOKUP(A1505,PLAN!B:AA,12,0),"")</f>
        <v/>
      </c>
      <c r="J1505" s="225" t="str">
        <f>IFERROR(VLOOKUP(A1505,PLAN!B:AA,15,0),"")</f>
        <v/>
      </c>
      <c r="K1505" s="225" t="str">
        <f>IFERROR(VLOOKUP(A1505,PLAN!B:AA,23,0),"")</f>
        <v/>
      </c>
      <c r="L1505" s="227" t="str">
        <f>IFERROR(VLOOKUP(A1505,PLAN!B:AA,24,0),"")</f>
        <v/>
      </c>
      <c r="M1505" s="225" t="str">
        <f>IFERROR(VLOOKUP(A1505,PLAN!B:AA,3,0),"")</f>
        <v/>
      </c>
      <c r="N1505" s="225" t="str">
        <f>IFERROR(VLOOKUP(A1505,PLAN!B:AA,2,0),"")</f>
        <v/>
      </c>
      <c r="O1505" s="290" t="s">
        <v>5516</v>
      </c>
      <c r="P1505" s="337" t="s">
        <v>5517</v>
      </c>
      <c r="Q1505" s="154">
        <v>202</v>
      </c>
      <c r="R1505" s="231" t="str">
        <f>IFERROR(VLOOKUP(P1505,[6]Sheet1!$F:$I,4,),"")</f>
        <v/>
      </c>
      <c r="S1505" s="232" t="str">
        <f>IFERROR(VLOOKUP(A1505,PLAN!B:AA,19,0),"")</f>
        <v/>
      </c>
      <c r="T1505" s="225" t="str">
        <f>IFERROR(VLOOKUP(A1505,PLAN!B:AA,20,0),"")</f>
        <v/>
      </c>
      <c r="U1505" s="233"/>
      <c r="V1505" s="165"/>
      <c r="W1505" s="234" t="s">
        <v>40</v>
      </c>
      <c r="X1505" s="164"/>
      <c r="Y1505" s="148"/>
      <c r="Z1505" s="338">
        <v>46249</v>
      </c>
    </row>
    <row r="1506" spans="1:26" s="163" customFormat="1" ht="21.6" hidden="1" customHeight="1">
      <c r="A1506" s="177"/>
      <c r="B1506" s="225"/>
      <c r="C1506" s="225"/>
      <c r="D1506" s="225"/>
      <c r="E1506" s="225"/>
      <c r="F1506" s="226"/>
      <c r="G1506" s="225"/>
      <c r="H1506" s="225"/>
      <c r="I1506" s="225"/>
      <c r="J1506" s="225"/>
      <c r="K1506" s="225"/>
      <c r="L1506" s="227"/>
      <c r="M1506" s="225"/>
      <c r="N1506" s="225"/>
      <c r="O1506" s="290" t="s">
        <v>5518</v>
      </c>
      <c r="P1506" s="337" t="s">
        <v>5519</v>
      </c>
      <c r="Q1506" s="154">
        <v>177</v>
      </c>
      <c r="R1506" s="231"/>
      <c r="S1506" s="232"/>
      <c r="T1506" s="225"/>
      <c r="U1506" s="233"/>
      <c r="V1506" s="165"/>
      <c r="W1506" s="234" t="s">
        <v>40</v>
      </c>
      <c r="X1506" s="164"/>
      <c r="Y1506" s="148"/>
      <c r="Z1506" s="338">
        <v>46249</v>
      </c>
    </row>
    <row r="1507" spans="1:26" s="163" customFormat="1" ht="21.6" hidden="1" customHeight="1">
      <c r="A1507" s="177"/>
      <c r="B1507" s="225"/>
      <c r="C1507" s="225"/>
      <c r="D1507" s="225"/>
      <c r="E1507" s="225"/>
      <c r="F1507" s="226"/>
      <c r="G1507" s="225"/>
      <c r="H1507" s="225"/>
      <c r="I1507" s="225"/>
      <c r="J1507" s="225"/>
      <c r="K1507" s="225"/>
      <c r="L1507" s="227"/>
      <c r="M1507" s="225"/>
      <c r="N1507" s="225"/>
      <c r="O1507" s="290" t="s">
        <v>5520</v>
      </c>
      <c r="P1507" s="258" t="s">
        <v>5521</v>
      </c>
      <c r="Q1507" s="312">
        <f>I1504-Q1504-Q1505-Q1506</f>
        <v>38</v>
      </c>
      <c r="R1507" s="231"/>
      <c r="S1507" s="232"/>
      <c r="T1507" s="225"/>
      <c r="U1507" s="233"/>
      <c r="V1507" s="165"/>
      <c r="W1507" s="234" t="s">
        <v>40</v>
      </c>
      <c r="X1507" s="164"/>
      <c r="Y1507" s="148"/>
      <c r="Z1507" s="338">
        <v>46249</v>
      </c>
    </row>
    <row r="1508" spans="1:26" s="163" customFormat="1" ht="21.6" hidden="1" customHeight="1">
      <c r="A1508" s="177" t="str">
        <f t="shared" ref="A1508" si="93">Y1508</f>
        <v>Aug25-19</v>
      </c>
      <c r="B1508" s="225">
        <f>IFERROR(VLOOKUP(A1508,PLAN!B:AA,5,0),"")</f>
        <v>11125044</v>
      </c>
      <c r="C1508" s="225" t="str">
        <f>IFERROR(VLOOKUP(A1508,PLAN!B:AA,6,0),"")</f>
        <v>1831261-C-AK</v>
      </c>
      <c r="D1508" s="225" t="str">
        <f>IFERROR(VLOOKUP(A1508,PLAN!B:AA,7,0),"")</f>
        <v>PAGH18M072R JP</v>
      </c>
      <c r="E1508" s="225" t="str">
        <f>IFERROR(VLOOKUP(A1508,PLAN!B:AA,4,0),"")</f>
        <v>1001939551</v>
      </c>
      <c r="F1508" s="226">
        <f>IFERROR(VLOOKUP(A1508,PLAN!B:AA,9,0),"")</f>
        <v>46259</v>
      </c>
      <c r="G1508" s="225" t="str">
        <f>IFERROR(VLOOKUP(A1508,PLAN!B:AA,10,0),"")</f>
        <v>0103597559</v>
      </c>
      <c r="H1508" s="225" t="str">
        <f>IFERROR(VLOOKUP(A1508,PLAN!B:AA,11,0),"")</f>
        <v>260805A40A</v>
      </c>
      <c r="I1508" s="225">
        <f>IFERROR(VLOOKUP(A1508,PLAN!B:AA,12,0),"")</f>
        <v>70</v>
      </c>
      <c r="J1508" s="225" t="str">
        <f>IFERROR(VLOOKUP(A1508,PLAN!B:AA,15,0),"")</f>
        <v>Japan</v>
      </c>
      <c r="K1508" s="225">
        <f>IFERROR(VLOOKUP(A1508,PLAN!B:AA,23,0),"")</f>
        <v>0</v>
      </c>
      <c r="L1508" s="227">
        <f>IFERROR(VLOOKUP(A1508,PLAN!B:AA,24,0),"")</f>
        <v>0</v>
      </c>
      <c r="M1508" s="225" t="str">
        <f>IFERROR(VLOOKUP(A1508,PLAN!B:AA,3,0),"")</f>
        <v>1832331-A-CK</v>
      </c>
      <c r="N1508" s="225">
        <f>IFERROR(VLOOKUP(A1508,PLAN!B:AA,2,0),"")</f>
        <v>12111467</v>
      </c>
      <c r="O1508" s="290" t="s">
        <v>568</v>
      </c>
      <c r="P1508" s="259" t="s">
        <v>569</v>
      </c>
      <c r="Q1508" s="154">
        <v>69</v>
      </c>
      <c r="R1508" s="231" t="str">
        <f>IFERROR(VLOOKUP(P1508,[6]Sheet1!$F:$I,4,),"")</f>
        <v/>
      </c>
      <c r="S1508" s="232">
        <f>IFERROR(VLOOKUP(A1508,PLAN!B:AA,19,0),"")</f>
        <v>46249</v>
      </c>
      <c r="T1508" s="225" t="str">
        <f>IFERROR(VLOOKUP(A1508,PLAN!B:AA,20,0),"")</f>
        <v>M5</v>
      </c>
      <c r="U1508" s="233"/>
      <c r="V1508" s="165"/>
      <c r="W1508" s="234" t="str">
        <f>IFERROR(VLOOKUP(A1508,PLAN!B:AB,21,),"")</f>
        <v>F3</v>
      </c>
      <c r="X1508" s="164"/>
      <c r="Y1508" s="148" t="s">
        <v>5474</v>
      </c>
      <c r="Z1508" s="338">
        <f>VLOOKUP(Y1508,PLAN!B:AI,19,0)</f>
        <v>46249</v>
      </c>
    </row>
    <row r="1509" spans="1:26" s="163" customFormat="1" ht="21.6" hidden="1" customHeight="1">
      <c r="A1509" s="177">
        <f t="shared" si="89"/>
        <v>0</v>
      </c>
      <c r="B1509" s="225" t="str">
        <f>IFERROR(VLOOKUP(A1509,PLAN!B:AA,5,0),"")</f>
        <v/>
      </c>
      <c r="C1509" s="225" t="str">
        <f>IFERROR(VLOOKUP(A1509,PLAN!B:AA,6,0),"")</f>
        <v/>
      </c>
      <c r="D1509" s="225" t="str">
        <f>IFERROR(VLOOKUP(A1509,PLAN!B:AA,7,0),"")</f>
        <v/>
      </c>
      <c r="E1509" s="225" t="str">
        <f>IFERROR(VLOOKUP(A1509,PLAN!B:AA,4,0),"")</f>
        <v/>
      </c>
      <c r="F1509" s="226" t="str">
        <f>IFERROR(VLOOKUP(A1509,PLAN!B:AA,9,0),"")</f>
        <v/>
      </c>
      <c r="G1509" s="225" t="str">
        <f>IFERROR(VLOOKUP(A1509,PLAN!B:AA,10,0),"")</f>
        <v/>
      </c>
      <c r="H1509" s="225" t="str">
        <f>IFERROR(VLOOKUP(A1509,PLAN!B:AA,11,0),"")</f>
        <v/>
      </c>
      <c r="I1509" s="225" t="str">
        <f>IFERROR(VLOOKUP(A1509,PLAN!B:AA,12,0),"")</f>
        <v/>
      </c>
      <c r="J1509" s="225" t="str">
        <f>IFERROR(VLOOKUP(A1509,PLAN!B:AA,15,0),"")</f>
        <v/>
      </c>
      <c r="K1509" s="225" t="str">
        <f>IFERROR(VLOOKUP(A1509,PLAN!B:AA,23,0),"")</f>
        <v/>
      </c>
      <c r="L1509" s="227" t="str">
        <f>IFERROR(VLOOKUP(A1509,PLAN!B:AA,24,0),"")</f>
        <v/>
      </c>
      <c r="M1509" s="225" t="str">
        <f>IFERROR(VLOOKUP(A1509,PLAN!B:AA,3,0),"")</f>
        <v/>
      </c>
      <c r="N1509" s="225" t="str">
        <f>IFERROR(VLOOKUP(A1509,PLAN!B:AA,2,0),"")</f>
        <v/>
      </c>
      <c r="O1509" s="290" t="s">
        <v>5522</v>
      </c>
      <c r="P1509" s="289" t="s">
        <v>5523</v>
      </c>
      <c r="Q1509" s="154">
        <f>I1508-Q1508</f>
        <v>1</v>
      </c>
      <c r="R1509" s="231" t="str">
        <f>IFERROR(VLOOKUP(P1509,[6]Sheet1!$F:$I,4,),"")</f>
        <v>N1-04</v>
      </c>
      <c r="S1509" s="232" t="str">
        <f>IFERROR(VLOOKUP(A1509,PLAN!B:AA,19,0),"")</f>
        <v/>
      </c>
      <c r="T1509" s="225" t="str">
        <f>IFERROR(VLOOKUP(A1509,PLAN!B:AA,20,0),"")</f>
        <v/>
      </c>
      <c r="U1509" s="233"/>
      <c r="V1509" s="165"/>
      <c r="W1509" s="234" t="s">
        <v>40</v>
      </c>
      <c r="X1509" s="164"/>
      <c r="Y1509" s="148"/>
      <c r="Z1509" s="338">
        <v>46249</v>
      </c>
    </row>
    <row r="1510" spans="1:26" s="163" customFormat="1" ht="21.6" hidden="1" customHeight="1">
      <c r="A1510" s="177" t="str">
        <f t="shared" si="89"/>
        <v>Aug25-20</v>
      </c>
      <c r="B1510" s="225">
        <f>IFERROR(VLOOKUP(A1510,PLAN!B:AA,5,0),"")</f>
        <v>11117339</v>
      </c>
      <c r="C1510" s="225" t="str">
        <f>IFERROR(VLOOKUP(A1510,PLAN!B:AA,6,0),"")</f>
        <v>2231087-A-A</v>
      </c>
      <c r="D1510" s="225" t="str">
        <f>IFERROR(VLOOKUP(A1510,PLAN!B:AA,7,0),"")</f>
        <v>PP14R005P JP</v>
      </c>
      <c r="E1510" s="225" t="str">
        <f>IFERROR(VLOOKUP(A1510,PLAN!B:AA,4,0),"")</f>
        <v>1001939552</v>
      </c>
      <c r="F1510" s="226">
        <f>IFERROR(VLOOKUP(A1510,PLAN!B:AA,9,0),"")</f>
        <v>46259</v>
      </c>
      <c r="G1510" s="225" t="str">
        <f>IFERROR(VLOOKUP(A1510,PLAN!B:AA,10,0),"")</f>
        <v>0103597560</v>
      </c>
      <c r="H1510" s="225" t="str">
        <f>IFERROR(VLOOKUP(A1510,PLAN!B:AA,11,0),"")</f>
        <v>260805A41A</v>
      </c>
      <c r="I1510" s="225">
        <f>IFERROR(VLOOKUP(A1510,PLAN!B:AA,12,0),"")</f>
        <v>55</v>
      </c>
      <c r="J1510" s="225" t="str">
        <f>IFERROR(VLOOKUP(A1510,PLAN!B:AA,15,0),"")</f>
        <v>Japan</v>
      </c>
      <c r="K1510" s="225">
        <f>IFERROR(VLOOKUP(A1510,PLAN!B:AA,23,0),"")</f>
        <v>0</v>
      </c>
      <c r="L1510" s="227">
        <f>IFERROR(VLOOKUP(A1510,PLAN!B:AA,24,0),"")</f>
        <v>0</v>
      </c>
      <c r="M1510" s="225" t="str">
        <f>IFERROR(VLOOKUP(A1510,PLAN!B:AA,3,0),"")</f>
        <v>1832305-B-CB</v>
      </c>
      <c r="N1510" s="225">
        <f>IFERROR(VLOOKUP(A1510,PLAN!B:AA,2,0),"")</f>
        <v>12111449</v>
      </c>
      <c r="O1510" s="290" t="s">
        <v>5524</v>
      </c>
      <c r="P1510" s="289" t="s">
        <v>5525</v>
      </c>
      <c r="Q1510" s="154">
        <f>I1510-Q1511</f>
        <v>21</v>
      </c>
      <c r="R1510" s="231" t="str">
        <f>IFERROR(VLOOKUP(P1510,[6]Sheet1!$F:$I,4,),"")</f>
        <v>N2-14</v>
      </c>
      <c r="S1510" s="232">
        <f>IFERROR(VLOOKUP(A1510,PLAN!B:AA,19,0),"")</f>
        <v>46249</v>
      </c>
      <c r="T1510" s="225" t="str">
        <f>IFERROR(VLOOKUP(A1510,PLAN!B:AA,20,0),"")</f>
        <v>M5</v>
      </c>
      <c r="U1510" s="233"/>
      <c r="V1510" s="165"/>
      <c r="W1510" s="234" t="str">
        <f>IFERROR(VLOOKUP(A1510,PLAN!B:AB,21,),"")</f>
        <v>F3</v>
      </c>
      <c r="X1510" s="164"/>
      <c r="Y1510" s="148" t="s">
        <v>5475</v>
      </c>
      <c r="Z1510" s="338">
        <f>VLOOKUP(Y1510,PLAN!B:AI,19,0)</f>
        <v>46249</v>
      </c>
    </row>
    <row r="1511" spans="1:26" s="163" customFormat="1" ht="21.6" hidden="1" customHeight="1">
      <c r="A1511" s="177"/>
      <c r="B1511" s="225"/>
      <c r="C1511" s="225"/>
      <c r="D1511" s="225"/>
      <c r="E1511" s="225"/>
      <c r="F1511" s="226"/>
      <c r="G1511" s="225"/>
      <c r="H1511" s="225"/>
      <c r="I1511" s="225"/>
      <c r="J1511" s="225"/>
      <c r="K1511" s="225"/>
      <c r="L1511" s="227"/>
      <c r="M1511" s="225"/>
      <c r="N1511" s="225"/>
      <c r="O1511" s="290" t="s">
        <v>5057</v>
      </c>
      <c r="P1511" s="284" t="s">
        <v>5058</v>
      </c>
      <c r="Q1511" s="154">
        <v>34</v>
      </c>
      <c r="R1511" s="231"/>
      <c r="S1511" s="232"/>
      <c r="T1511" s="225"/>
      <c r="U1511" s="233"/>
      <c r="V1511" s="165"/>
      <c r="W1511" s="234" t="s">
        <v>40</v>
      </c>
      <c r="X1511" s="164"/>
      <c r="Y1511" s="148"/>
      <c r="Z1511" s="338">
        <v>46249</v>
      </c>
    </row>
    <row r="1512" spans="1:26" s="163" customFormat="1" ht="21.6" hidden="1" customHeight="1">
      <c r="A1512" s="177" t="str">
        <f t="shared" si="89"/>
        <v>Aug25-21</v>
      </c>
      <c r="B1512" s="225">
        <f>IFERROR(VLOOKUP(A1512,PLAN!B:AA,5,0),"")</f>
        <v>11135320</v>
      </c>
      <c r="C1512" s="225" t="str">
        <f>IFERROR(VLOOKUP(A1512,PLAN!B:AA,6,0),"")</f>
        <v>1536075-G-AK</v>
      </c>
      <c r="D1512" s="225" t="str">
        <f>IFERROR(VLOOKUP(A1512,PLAN!B:AA,7,0),"")</f>
        <v>AG141002 KR</v>
      </c>
      <c r="E1512" s="225" t="str">
        <f>IFERROR(VLOOKUP(A1512,PLAN!B:AA,4,0),"")</f>
        <v>1001939553</v>
      </c>
      <c r="F1512" s="226">
        <f>IFERROR(VLOOKUP(A1512,PLAN!B:AA,9,0),"")</f>
        <v>46259</v>
      </c>
      <c r="G1512" s="225" t="str">
        <f>IFERROR(VLOOKUP(A1512,PLAN!B:AA,10,0),"")</f>
        <v>0103597561</v>
      </c>
      <c r="H1512" s="225" t="str">
        <f>IFERROR(VLOOKUP(A1512,PLAN!B:AA,11,0),"")</f>
        <v>260805A42A</v>
      </c>
      <c r="I1512" s="225">
        <f>IFERROR(VLOOKUP(A1512,PLAN!B:AA,12,0),"")</f>
        <v>70</v>
      </c>
      <c r="J1512" s="225" t="str">
        <f>IFERROR(VLOOKUP(A1512,PLAN!B:AA,15,0),"")</f>
        <v>Korea</v>
      </c>
      <c r="K1512" s="225">
        <f>IFERROR(VLOOKUP(A1512,PLAN!B:AA,23,0),"")</f>
        <v>0</v>
      </c>
      <c r="L1512" s="227">
        <f>IFERROR(VLOOKUP(A1512,PLAN!B:AA,24,0),"")</f>
        <v>0</v>
      </c>
      <c r="M1512" s="225" t="str">
        <f>IFERROR(VLOOKUP(A1512,PLAN!B:AA,3,0),"")</f>
        <v>1832377-0-CK</v>
      </c>
      <c r="N1512" s="225">
        <f>IFERROR(VLOOKUP(A1512,PLAN!B:AA,2,0),"")</f>
        <v>12002297</v>
      </c>
      <c r="O1512" s="290" t="s">
        <v>5526</v>
      </c>
      <c r="P1512" s="257" t="s">
        <v>5527</v>
      </c>
      <c r="Q1512" s="337">
        <f t="shared" ref="Q1512:Q1527" si="94">I1512</f>
        <v>70</v>
      </c>
      <c r="R1512" s="231" t="str">
        <f>IFERROR(VLOOKUP(P1512,[6]Sheet1!$F:$I,4,),"")</f>
        <v/>
      </c>
      <c r="S1512" s="232">
        <f>IFERROR(VLOOKUP(A1512,PLAN!B:AA,19,0),"")</f>
        <v>46249</v>
      </c>
      <c r="T1512" s="225" t="str">
        <f>IFERROR(VLOOKUP(A1512,PLAN!B:AA,20,0),"")</f>
        <v>M5</v>
      </c>
      <c r="U1512" s="233"/>
      <c r="V1512" s="165"/>
      <c r="W1512" s="234" t="str">
        <f>IFERROR(VLOOKUP(A1512,PLAN!B:AB,21,),"")</f>
        <v>F3</v>
      </c>
      <c r="X1512" s="164"/>
      <c r="Y1512" s="148" t="s">
        <v>5476</v>
      </c>
      <c r="Z1512" s="338">
        <f>VLOOKUP(Y1512,PLAN!B:AI,19,0)</f>
        <v>46249</v>
      </c>
    </row>
    <row r="1513" spans="1:26" s="163" customFormat="1" ht="21.6" hidden="1" customHeight="1">
      <c r="A1513" s="177" t="str">
        <f t="shared" si="89"/>
        <v>Aug25-22</v>
      </c>
      <c r="B1513" s="225">
        <f>IFERROR(VLOOKUP(A1513,PLAN!B:AA,5,0),"")</f>
        <v>11135311</v>
      </c>
      <c r="C1513" s="225" t="str">
        <f>IFERROR(VLOOKUP(A1513,PLAN!B:AA,6,0),"")</f>
        <v>1536066-F-AK</v>
      </c>
      <c r="D1513" s="225" t="str">
        <f>IFERROR(VLOOKUP(A1513,PLAN!B:AA,7,0),"")</f>
        <v>AHW14S003S KR</v>
      </c>
      <c r="E1513" s="225" t="str">
        <f>IFERROR(VLOOKUP(A1513,PLAN!B:AA,4,0),"")</f>
        <v>1001939554</v>
      </c>
      <c r="F1513" s="226">
        <f>IFERROR(VLOOKUP(A1513,PLAN!B:AA,9,0),"")</f>
        <v>46259</v>
      </c>
      <c r="G1513" s="225" t="str">
        <f>IFERROR(VLOOKUP(A1513,PLAN!B:AA,10,0),"")</f>
        <v>0103597562</v>
      </c>
      <c r="H1513" s="225" t="str">
        <f>IFERROR(VLOOKUP(A1513,PLAN!B:AA,11,0),"")</f>
        <v>260805A43A</v>
      </c>
      <c r="I1513" s="225">
        <f>IFERROR(VLOOKUP(A1513,PLAN!B:AA,12,0),"")</f>
        <v>5</v>
      </c>
      <c r="J1513" s="225" t="str">
        <f>IFERROR(VLOOKUP(A1513,PLAN!B:AA,15,0),"")</f>
        <v>Korea</v>
      </c>
      <c r="K1513" s="225">
        <f>IFERROR(VLOOKUP(A1513,PLAN!B:AA,23,0),"")</f>
        <v>0</v>
      </c>
      <c r="L1513" s="227">
        <f>IFERROR(VLOOKUP(A1513,PLAN!B:AA,24,0),"")</f>
        <v>0</v>
      </c>
      <c r="M1513" s="225" t="str">
        <f>IFERROR(VLOOKUP(A1513,PLAN!B:AA,3,0),"")</f>
        <v>1832202-A-CK</v>
      </c>
      <c r="N1513" s="225">
        <f>IFERROR(VLOOKUP(A1513,PLAN!B:AA,2,0),"")</f>
        <v>12111390</v>
      </c>
      <c r="O1513" s="290" t="s">
        <v>5528</v>
      </c>
      <c r="P1513" s="284" t="s">
        <v>5529</v>
      </c>
      <c r="Q1513" s="337">
        <f t="shared" si="94"/>
        <v>5</v>
      </c>
      <c r="R1513" s="231" t="str">
        <f>IFERROR(VLOOKUP(P1513,[6]Sheet1!$F:$I,4,),"")</f>
        <v>D11</v>
      </c>
      <c r="S1513" s="232">
        <f>IFERROR(VLOOKUP(A1513,PLAN!B:AA,19,0),"")</f>
        <v>46249</v>
      </c>
      <c r="T1513" s="225" t="str">
        <f>IFERROR(VLOOKUP(A1513,PLAN!B:AA,20,0),"")</f>
        <v>M5</v>
      </c>
      <c r="U1513" s="233"/>
      <c r="V1513" s="165"/>
      <c r="W1513" s="234" t="str">
        <f>IFERROR(VLOOKUP(A1513,PLAN!B:AB,21,),"")</f>
        <v>F3</v>
      </c>
      <c r="X1513" s="164"/>
      <c r="Y1513" s="148" t="s">
        <v>5477</v>
      </c>
      <c r="Z1513" s="338">
        <f>VLOOKUP(Y1513,PLAN!B:AI,19,0)</f>
        <v>46249</v>
      </c>
    </row>
    <row r="1514" spans="1:26" s="163" customFormat="1" ht="21.6" hidden="1" customHeight="1">
      <c r="A1514" s="177" t="str">
        <f t="shared" si="89"/>
        <v>Aug25-23</v>
      </c>
      <c r="B1514" s="225">
        <f>IFERROR(VLOOKUP(A1514,PLAN!B:AA,5,0),"")</f>
        <v>11135718</v>
      </c>
      <c r="C1514" s="225" t="str">
        <f>IFERROR(VLOOKUP(A1514,PLAN!B:AA,6,0),"")</f>
        <v>2631193-0-A</v>
      </c>
      <c r="D1514" s="225" t="str">
        <f>IFERROR(VLOOKUP(A1514,PLAN!B:AA,7,0),"")</f>
        <v>AIN-CNX-14-215 KR</v>
      </c>
      <c r="E1514" s="225" t="str">
        <f>IFERROR(VLOOKUP(A1514,PLAN!B:AA,4,0),"")</f>
        <v>1001939555</v>
      </c>
      <c r="F1514" s="226">
        <f>IFERROR(VLOOKUP(A1514,PLAN!B:AA,9,0),"")</f>
        <v>46259</v>
      </c>
      <c r="G1514" s="225" t="str">
        <f>IFERROR(VLOOKUP(A1514,PLAN!B:AA,10,0),"")</f>
        <v>0103597563</v>
      </c>
      <c r="H1514" s="225" t="str">
        <f>IFERROR(VLOOKUP(A1514,PLAN!B:AA,11,0),"")</f>
        <v>260805A44A</v>
      </c>
      <c r="I1514" s="225">
        <f>IFERROR(VLOOKUP(A1514,PLAN!B:AA,12,0),"")</f>
        <v>138</v>
      </c>
      <c r="J1514" s="225" t="str">
        <f>IFERROR(VLOOKUP(A1514,PLAN!B:AA,15,0),"")</f>
        <v>Korea</v>
      </c>
      <c r="K1514" s="225">
        <f>IFERROR(VLOOKUP(A1514,PLAN!B:AA,23,0),"")</f>
        <v>0</v>
      </c>
      <c r="L1514" s="227">
        <f>IFERROR(VLOOKUP(A1514,PLAN!B:AA,24,0),"")</f>
        <v>0</v>
      </c>
      <c r="M1514" s="225" t="str">
        <f>IFERROR(VLOOKUP(A1514,PLAN!B:AA,3,0),"")</f>
        <v>2432014-0-C</v>
      </c>
      <c r="N1514" s="225">
        <f>IFERROR(VLOOKUP(A1514,PLAN!B:AA,2,0),"")</f>
        <v>12126656</v>
      </c>
      <c r="O1514" s="290" t="s">
        <v>4068</v>
      </c>
      <c r="P1514" s="258" t="s">
        <v>4069</v>
      </c>
      <c r="Q1514" s="154">
        <v>6</v>
      </c>
      <c r="R1514" s="231" t="str">
        <f>IFERROR(VLOOKUP(P1514,[6]Sheet1!$F:$I,4,),"")</f>
        <v/>
      </c>
      <c r="S1514" s="232">
        <f>IFERROR(VLOOKUP(A1514,PLAN!B:AA,19,0),"")</f>
        <v>46249</v>
      </c>
      <c r="T1514" s="225" t="str">
        <f>IFERROR(VLOOKUP(A1514,PLAN!B:AA,20,0),"")</f>
        <v>M5</v>
      </c>
      <c r="U1514" s="233"/>
      <c r="V1514" s="165"/>
      <c r="W1514" s="234" t="str">
        <f>IFERROR(VLOOKUP(A1514,PLAN!B:AB,21,),"")</f>
        <v>F3</v>
      </c>
      <c r="X1514" s="164"/>
      <c r="Y1514" s="148" t="s">
        <v>5478</v>
      </c>
      <c r="Z1514" s="338">
        <f>VLOOKUP(Y1514,PLAN!B:AI,19,0)</f>
        <v>46249</v>
      </c>
    </row>
    <row r="1515" spans="1:26" s="163" customFormat="1" ht="21.6" hidden="1" customHeight="1">
      <c r="A1515" s="177">
        <f t="shared" si="89"/>
        <v>0</v>
      </c>
      <c r="B1515" s="225" t="str">
        <f>IFERROR(VLOOKUP(A1515,PLAN!B:AA,5,0),"")</f>
        <v/>
      </c>
      <c r="C1515" s="225" t="str">
        <f>IFERROR(VLOOKUP(A1515,PLAN!B:AA,6,0),"")</f>
        <v/>
      </c>
      <c r="D1515" s="225" t="str">
        <f>IFERROR(VLOOKUP(A1515,PLAN!B:AA,7,0),"")</f>
        <v/>
      </c>
      <c r="E1515" s="225" t="str">
        <f>IFERROR(VLOOKUP(A1515,PLAN!B:AA,4,0),"")</f>
        <v/>
      </c>
      <c r="F1515" s="226" t="str">
        <f>IFERROR(VLOOKUP(A1515,PLAN!B:AA,9,0),"")</f>
        <v/>
      </c>
      <c r="G1515" s="225" t="str">
        <f>IFERROR(VLOOKUP(A1515,PLAN!B:AA,10,0),"")</f>
        <v/>
      </c>
      <c r="H1515" s="225" t="str">
        <f>IFERROR(VLOOKUP(A1515,PLAN!B:AA,11,0),"")</f>
        <v/>
      </c>
      <c r="I1515" s="225" t="str">
        <f>IFERROR(VLOOKUP(A1515,PLAN!B:AA,12,0),"")</f>
        <v/>
      </c>
      <c r="J1515" s="225" t="str">
        <f>IFERROR(VLOOKUP(A1515,PLAN!B:AA,15,0),"")</f>
        <v/>
      </c>
      <c r="K1515" s="225" t="str">
        <f>IFERROR(VLOOKUP(A1515,PLAN!B:AA,23,0),"")</f>
        <v/>
      </c>
      <c r="L1515" s="227" t="str">
        <f>IFERROR(VLOOKUP(A1515,PLAN!B:AA,24,0),"")</f>
        <v/>
      </c>
      <c r="M1515" s="225" t="str">
        <f>IFERROR(VLOOKUP(A1515,PLAN!B:AA,3,0),"")</f>
        <v/>
      </c>
      <c r="N1515" s="225" t="str">
        <f>IFERROR(VLOOKUP(A1515,PLAN!B:AA,2,0),"")</f>
        <v/>
      </c>
      <c r="O1515" s="290" t="s">
        <v>5530</v>
      </c>
      <c r="P1515" s="258" t="s">
        <v>5531</v>
      </c>
      <c r="Q1515" s="312">
        <f>I1514-Q1514</f>
        <v>132</v>
      </c>
      <c r="R1515" s="231" t="str">
        <f>IFERROR(VLOOKUP(P1515,[6]Sheet1!$F:$I,4,),"")</f>
        <v>N1-03</v>
      </c>
      <c r="S1515" s="232" t="str">
        <f>IFERROR(VLOOKUP(A1515,PLAN!B:AA,19,0),"")</f>
        <v/>
      </c>
      <c r="T1515" s="225" t="str">
        <f>IFERROR(VLOOKUP(A1515,PLAN!B:AA,20,0),"")</f>
        <v/>
      </c>
      <c r="U1515" s="233"/>
      <c r="V1515" s="165"/>
      <c r="W1515" s="234" t="s">
        <v>40</v>
      </c>
      <c r="X1515" s="164"/>
      <c r="Y1515" s="148"/>
      <c r="Z1515" s="338">
        <v>46249</v>
      </c>
    </row>
    <row r="1516" spans="1:26" s="163" customFormat="1" ht="21.6" hidden="1" customHeight="1">
      <c r="A1516" s="177" t="str">
        <f t="shared" si="89"/>
        <v>Aug25-24</v>
      </c>
      <c r="B1516" s="225">
        <f>IFERROR(VLOOKUP(A1516,PLAN!B:AA,5,0),"")</f>
        <v>11117131</v>
      </c>
      <c r="C1516" s="225" t="str">
        <f>IFERROR(VLOOKUP(A1516,PLAN!B:AA,6,0),"")</f>
        <v>2331089-0-AK</v>
      </c>
      <c r="D1516" s="225" t="str">
        <f>IFERROR(VLOOKUP(A1516,PLAN!B:AA,7,0),"")</f>
        <v xml:space="preserve">AHW14R101J CE2 </v>
      </c>
      <c r="E1516" s="225" t="str">
        <f>IFERROR(VLOOKUP(A1516,PLAN!B:AA,4,0),"")</f>
        <v>1001939556</v>
      </c>
      <c r="F1516" s="226">
        <f>IFERROR(VLOOKUP(A1516,PLAN!B:AA,9,0),"")</f>
        <v>46259</v>
      </c>
      <c r="G1516" s="225" t="str">
        <f>IFERROR(VLOOKUP(A1516,PLAN!B:AA,10,0),"")</f>
        <v>0103597564</v>
      </c>
      <c r="H1516" s="225" t="str">
        <f>IFERROR(VLOOKUP(A1516,PLAN!B:AA,11,0),"")</f>
        <v>260805A45A</v>
      </c>
      <c r="I1516" s="225">
        <f>IFERROR(VLOOKUP(A1516,PLAN!B:AA,12,0),"")</f>
        <v>392</v>
      </c>
      <c r="J1516" s="225" t="str">
        <f>IFERROR(VLOOKUP(A1516,PLAN!B:AA,15,0),"")</f>
        <v>Oversea</v>
      </c>
      <c r="K1516" s="225">
        <f>IFERROR(VLOOKUP(A1516,PLAN!B:AA,23,0),"")</f>
        <v>0</v>
      </c>
      <c r="L1516" s="227">
        <f>IFERROR(VLOOKUP(A1516,PLAN!B:AA,24,0),"")</f>
        <v>0</v>
      </c>
      <c r="M1516" s="225" t="str">
        <f>IFERROR(VLOOKUP(A1516,PLAN!B:AA,3,0),"")</f>
        <v>1932106-A-CK</v>
      </c>
      <c r="N1516" s="225">
        <f>IFERROR(VLOOKUP(A1516,PLAN!B:AA,2,0),"")</f>
        <v>12112522</v>
      </c>
      <c r="O1516" s="228" t="s">
        <v>5532</v>
      </c>
      <c r="P1516" s="257" t="s">
        <v>5533</v>
      </c>
      <c r="Q1516" s="154">
        <v>313</v>
      </c>
      <c r="R1516" s="231" t="str">
        <f>IFERROR(VLOOKUP(P1516,[6]Sheet1!$F:$I,4,),"")</f>
        <v/>
      </c>
      <c r="S1516" s="232">
        <f>IFERROR(VLOOKUP(A1516,PLAN!B:AA,19,0),"")</f>
        <v>46249</v>
      </c>
      <c r="T1516" s="225" t="str">
        <f>IFERROR(VLOOKUP(A1516,PLAN!B:AA,20,0),"")</f>
        <v>M5</v>
      </c>
      <c r="U1516" s="233"/>
      <c r="V1516" s="165"/>
      <c r="W1516" s="234" t="str">
        <f>IFERROR(VLOOKUP(A1516,PLAN!B:AB,21,),"")</f>
        <v>F3</v>
      </c>
      <c r="X1516" s="164"/>
      <c r="Y1516" s="148" t="s">
        <v>4855</v>
      </c>
      <c r="Z1516" s="338">
        <f>VLOOKUP(Y1516,PLAN!B:AI,19,0)</f>
        <v>46249</v>
      </c>
    </row>
    <row r="1517" spans="1:26" s="163" customFormat="1" ht="21.6" hidden="1" customHeight="1">
      <c r="A1517" s="177">
        <f t="shared" si="89"/>
        <v>0</v>
      </c>
      <c r="B1517" s="225" t="str">
        <f>IFERROR(VLOOKUP(A1517,PLAN!B:AA,5,0),"")</f>
        <v/>
      </c>
      <c r="C1517" s="225" t="str">
        <f>IFERROR(VLOOKUP(A1517,PLAN!B:AA,6,0),"")</f>
        <v/>
      </c>
      <c r="D1517" s="225" t="str">
        <f>IFERROR(VLOOKUP(A1517,PLAN!B:AA,7,0),"")</f>
        <v/>
      </c>
      <c r="E1517" s="225" t="str">
        <f>IFERROR(VLOOKUP(A1517,PLAN!B:AA,4,0),"")</f>
        <v/>
      </c>
      <c r="F1517" s="226" t="str">
        <f>IFERROR(VLOOKUP(A1517,PLAN!B:AA,9,0),"")</f>
        <v/>
      </c>
      <c r="G1517" s="225" t="str">
        <f>IFERROR(VLOOKUP(A1517,PLAN!B:AA,10,0),"")</f>
        <v/>
      </c>
      <c r="H1517" s="225" t="str">
        <f>IFERROR(VLOOKUP(A1517,PLAN!B:AA,11,0),"")</f>
        <v/>
      </c>
      <c r="I1517" s="225" t="str">
        <f>IFERROR(VLOOKUP(A1517,PLAN!B:AA,12,0),"")</f>
        <v/>
      </c>
      <c r="J1517" s="225" t="str">
        <f>IFERROR(VLOOKUP(A1517,PLAN!B:AA,15,0),"")</f>
        <v/>
      </c>
      <c r="K1517" s="225" t="str">
        <f>IFERROR(VLOOKUP(A1517,PLAN!B:AA,23,0),"")</f>
        <v/>
      </c>
      <c r="L1517" s="227" t="str">
        <f>IFERROR(VLOOKUP(A1517,PLAN!B:AA,24,0),"")</f>
        <v/>
      </c>
      <c r="M1517" s="225" t="str">
        <f>IFERROR(VLOOKUP(A1517,PLAN!B:AA,3,0),"")</f>
        <v/>
      </c>
      <c r="N1517" s="225" t="str">
        <f>IFERROR(VLOOKUP(A1517,PLAN!B:AA,2,0),"")</f>
        <v/>
      </c>
      <c r="O1517" s="228" t="s">
        <v>5534</v>
      </c>
      <c r="P1517" s="337" t="s">
        <v>5535</v>
      </c>
      <c r="Q1517" s="154">
        <f>I1516-Q1516</f>
        <v>79</v>
      </c>
      <c r="R1517" s="231" t="str">
        <f>IFERROR(VLOOKUP(P1517,[6]Sheet1!$F:$I,4,),"")</f>
        <v>D8</v>
      </c>
      <c r="S1517" s="232" t="str">
        <f>IFERROR(VLOOKUP(A1517,PLAN!B:AA,19,0),"")</f>
        <v/>
      </c>
      <c r="T1517" s="225" t="str">
        <f>IFERROR(VLOOKUP(A1517,PLAN!B:AA,20,0),"")</f>
        <v/>
      </c>
      <c r="U1517" s="233"/>
      <c r="V1517" s="165"/>
      <c r="W1517" s="234" t="s">
        <v>40</v>
      </c>
      <c r="X1517" s="164"/>
      <c r="Y1517" s="148"/>
      <c r="Z1517" s="338">
        <v>46249</v>
      </c>
    </row>
    <row r="1518" spans="1:26" s="163" customFormat="1" ht="21.6" hidden="1" customHeight="1">
      <c r="A1518" s="177" t="str">
        <f t="shared" si="89"/>
        <v>Aug25-25</v>
      </c>
      <c r="B1518" s="225">
        <f>IFERROR(VLOOKUP(A1518,PLAN!B:AA,5,0),"")</f>
        <v>11134340</v>
      </c>
      <c r="C1518" s="225" t="str">
        <f>IFERROR(VLOOKUP(A1518,PLAN!B:AA,6,0),"")</f>
        <v>2331156-A-A</v>
      </c>
      <c r="D1518" s="225" t="str">
        <f>IFERROR(VLOOKUP(A1518,PLAN!B:AA,7,0),"")</f>
        <v>AIN-CKI-200-B-SFT CE2</v>
      </c>
      <c r="E1518" s="225" t="str">
        <f>IFERROR(VLOOKUP(A1518,PLAN!B:AA,4,0),"")</f>
        <v>1001939557</v>
      </c>
      <c r="F1518" s="226">
        <f>IFERROR(VLOOKUP(A1518,PLAN!B:AA,9,0),"")</f>
        <v>46259</v>
      </c>
      <c r="G1518" s="225" t="str">
        <f>IFERROR(VLOOKUP(A1518,PLAN!B:AA,10,0),"")</f>
        <v>0103597565</v>
      </c>
      <c r="H1518" s="225" t="str">
        <f>IFERROR(VLOOKUP(A1518,PLAN!B:AA,11,0),"")</f>
        <v>260805A46A</v>
      </c>
      <c r="I1518" s="225">
        <f>IFERROR(VLOOKUP(A1518,PLAN!B:AA,12,0),"")</f>
        <v>32</v>
      </c>
      <c r="J1518" s="225" t="str">
        <f>IFERROR(VLOOKUP(A1518,PLAN!B:AA,15,0),"")</f>
        <v>Oversea</v>
      </c>
      <c r="K1518" s="225">
        <f>IFERROR(VLOOKUP(A1518,PLAN!B:AA,23,0),"")</f>
        <v>0</v>
      </c>
      <c r="L1518" s="227">
        <f>IFERROR(VLOOKUP(A1518,PLAN!B:AA,24,0),"")</f>
        <v>0</v>
      </c>
      <c r="M1518" s="225" t="str">
        <f>IFERROR(VLOOKUP(A1518,PLAN!B:AA,3,0),"")</f>
        <v>1832350-A-C</v>
      </c>
      <c r="N1518" s="225">
        <f>IFERROR(VLOOKUP(A1518,PLAN!B:AA,2,0),"")</f>
        <v>12114377</v>
      </c>
      <c r="O1518" s="290" t="s">
        <v>5069</v>
      </c>
      <c r="P1518" s="337" t="s">
        <v>5070</v>
      </c>
      <c r="Q1518" s="337">
        <f t="shared" si="94"/>
        <v>32</v>
      </c>
      <c r="R1518" s="231" t="str">
        <f>IFERROR(VLOOKUP(P1518,[6]Sheet1!$F:$I,4,),"")</f>
        <v>D6</v>
      </c>
      <c r="S1518" s="232">
        <f>IFERROR(VLOOKUP(A1518,PLAN!B:AA,19,0),"")</f>
        <v>46249</v>
      </c>
      <c r="T1518" s="225" t="str">
        <f>IFERROR(VLOOKUP(A1518,PLAN!B:AA,20,0),"")</f>
        <v>M5</v>
      </c>
      <c r="U1518" s="233"/>
      <c r="V1518" s="165"/>
      <c r="W1518" s="234" t="str">
        <f>IFERROR(VLOOKUP(A1518,PLAN!B:AB,21,),"")</f>
        <v>F3</v>
      </c>
      <c r="X1518" s="164"/>
      <c r="Y1518" s="148" t="s">
        <v>5479</v>
      </c>
      <c r="Z1518" s="338">
        <f>VLOOKUP(Y1518,PLAN!B:AI,19,0)</f>
        <v>46249</v>
      </c>
    </row>
    <row r="1519" spans="1:26" s="163" customFormat="1" ht="21.6" hidden="1" customHeight="1">
      <c r="A1519" s="177" t="str">
        <f t="shared" si="89"/>
        <v>Aug25-26</v>
      </c>
      <c r="B1519" s="225">
        <f>IFERROR(VLOOKUP(A1519,PLAN!B:AA,5,0),"")</f>
        <v>11111223</v>
      </c>
      <c r="C1519" s="225" t="str">
        <f>IFERROR(VLOOKUP(A1519,PLAN!B:AA,6,0),"")</f>
        <v>1631042-F-A</v>
      </c>
      <c r="D1519" s="225" t="str">
        <f>IFERROR(VLOOKUP(A1519,PLAN!B:AA,7,0),"")</f>
        <v>AMS-180-1445 JP</v>
      </c>
      <c r="E1519" s="225" t="str">
        <f>IFERROR(VLOOKUP(A1519,PLAN!B:AA,4,0),"")</f>
        <v>1001940245</v>
      </c>
      <c r="F1519" s="226">
        <f>IFERROR(VLOOKUP(A1519,PLAN!B:AA,9,0),"")</f>
        <v>46259</v>
      </c>
      <c r="G1519" s="225" t="str">
        <f>IFERROR(VLOOKUP(A1519,PLAN!B:AA,10,0),"")</f>
        <v>0103598866</v>
      </c>
      <c r="H1519" s="225" t="str">
        <f>IFERROR(VLOOKUP(A1519,PLAN!B:AA,11,0),"")</f>
        <v>260805A47A</v>
      </c>
      <c r="I1519" s="225">
        <f>IFERROR(VLOOKUP(A1519,PLAN!B:AA,12,0),"")</f>
        <v>631</v>
      </c>
      <c r="J1519" s="225" t="str">
        <f>IFERROR(VLOOKUP(A1519,PLAN!B:AA,15,0),"")</f>
        <v>Japan</v>
      </c>
      <c r="K1519" s="225">
        <f>IFERROR(VLOOKUP(A1519,PLAN!B:AA,23,0),"")</f>
        <v>0</v>
      </c>
      <c r="L1519" s="227">
        <f>IFERROR(VLOOKUP(A1519,PLAN!B:AA,24,0),"")</f>
        <v>0</v>
      </c>
      <c r="M1519" s="225" t="str">
        <f>IFERROR(VLOOKUP(A1519,PLAN!B:AA,3,0),"")</f>
        <v>1932090-A-C</v>
      </c>
      <c r="N1519" s="225">
        <f>IFERROR(VLOOKUP(A1519,PLAN!B:AA,2,0),"")</f>
        <v>12111088</v>
      </c>
      <c r="O1519" s="290" t="s">
        <v>4167</v>
      </c>
      <c r="P1519" s="284" t="s">
        <v>4168</v>
      </c>
      <c r="Q1519" s="154">
        <v>34</v>
      </c>
      <c r="R1519" s="231" t="str">
        <f>IFERROR(VLOOKUP(P1519,[6]Sheet1!$F:$I,4,),"")</f>
        <v>N3-04</v>
      </c>
      <c r="S1519" s="232">
        <f>IFERROR(VLOOKUP(A1519,PLAN!B:AA,19,0),"")</f>
        <v>46249</v>
      </c>
      <c r="T1519" s="225" t="str">
        <f>IFERROR(VLOOKUP(A1519,PLAN!B:AA,20,0),"")</f>
        <v>M5</v>
      </c>
      <c r="U1519" s="233"/>
      <c r="V1519" s="165"/>
      <c r="W1519" s="234" t="str">
        <f>IFERROR(VLOOKUP(A1519,PLAN!B:AB,21,),"")</f>
        <v>F3</v>
      </c>
      <c r="X1519" s="164"/>
      <c r="Y1519" s="148" t="s">
        <v>5552</v>
      </c>
      <c r="Z1519" s="338">
        <f>VLOOKUP(Y1519,PLAN!B:AI,19,0)</f>
        <v>46249</v>
      </c>
    </row>
    <row r="1520" spans="1:26" s="163" customFormat="1" ht="21.6" hidden="1" customHeight="1">
      <c r="A1520" s="177">
        <f t="shared" si="89"/>
        <v>0</v>
      </c>
      <c r="B1520" s="225" t="str">
        <f>IFERROR(VLOOKUP(A1520,PLAN!B:AA,5,0),"")</f>
        <v/>
      </c>
      <c r="C1520" s="225" t="str">
        <f>IFERROR(VLOOKUP(A1520,PLAN!B:AA,6,0),"")</f>
        <v/>
      </c>
      <c r="D1520" s="225" t="str">
        <f>IFERROR(VLOOKUP(A1520,PLAN!B:AA,7,0),"")</f>
        <v/>
      </c>
      <c r="E1520" s="225" t="str">
        <f>IFERROR(VLOOKUP(A1520,PLAN!B:AA,4,0),"")</f>
        <v/>
      </c>
      <c r="F1520" s="226" t="str">
        <f>IFERROR(VLOOKUP(A1520,PLAN!B:AA,9,0),"")</f>
        <v/>
      </c>
      <c r="G1520" s="225" t="str">
        <f>IFERROR(VLOOKUP(A1520,PLAN!B:AA,10,0),"")</f>
        <v/>
      </c>
      <c r="H1520" s="225" t="str">
        <f>IFERROR(VLOOKUP(A1520,PLAN!B:AA,11,0),"")</f>
        <v/>
      </c>
      <c r="I1520" s="225" t="str">
        <f>IFERROR(VLOOKUP(A1520,PLAN!B:AA,12,0),"")</f>
        <v/>
      </c>
      <c r="J1520" s="225" t="str">
        <f>IFERROR(VLOOKUP(A1520,PLAN!B:AA,15,0),"")</f>
        <v/>
      </c>
      <c r="K1520" s="225" t="str">
        <f>IFERROR(VLOOKUP(A1520,PLAN!B:AA,23,0),"")</f>
        <v/>
      </c>
      <c r="L1520" s="227" t="str">
        <f>IFERROR(VLOOKUP(A1520,PLAN!B:AA,24,0),"")</f>
        <v/>
      </c>
      <c r="M1520" s="225" t="str">
        <f>IFERROR(VLOOKUP(A1520,PLAN!B:AA,3,0),"")</f>
        <v/>
      </c>
      <c r="N1520" s="225" t="str">
        <f>IFERROR(VLOOKUP(A1520,PLAN!B:AA,2,0),"")</f>
        <v/>
      </c>
      <c r="O1520" s="290" t="s">
        <v>5556</v>
      </c>
      <c r="P1520" s="258" t="s">
        <v>5557</v>
      </c>
      <c r="Q1520" s="154">
        <v>200</v>
      </c>
      <c r="R1520" s="231" t="str">
        <f>IFERROR(VLOOKUP(P1520,[6]Sheet1!$F:$I,4,),"")</f>
        <v>N1-22</v>
      </c>
      <c r="S1520" s="232" t="str">
        <f>IFERROR(VLOOKUP(A1520,PLAN!B:AA,19,0),"")</f>
        <v/>
      </c>
      <c r="T1520" s="225" t="str">
        <f>IFERROR(VLOOKUP(A1520,PLAN!B:AA,20,0),"")</f>
        <v/>
      </c>
      <c r="U1520" s="233"/>
      <c r="V1520" s="165"/>
      <c r="W1520" s="234" t="s">
        <v>40</v>
      </c>
      <c r="X1520" s="164"/>
      <c r="Y1520" s="148"/>
      <c r="Z1520" s="338">
        <v>46249</v>
      </c>
    </row>
    <row r="1521" spans="1:26" s="163" customFormat="1" ht="21.6" hidden="1" customHeight="1">
      <c r="A1521" s="177">
        <f t="shared" si="89"/>
        <v>0</v>
      </c>
      <c r="B1521" s="225" t="str">
        <f>IFERROR(VLOOKUP(A1521,PLAN!B:AA,5,0),"")</f>
        <v/>
      </c>
      <c r="C1521" s="225" t="str">
        <f>IFERROR(VLOOKUP(A1521,PLAN!B:AA,6,0),"")</f>
        <v/>
      </c>
      <c r="D1521" s="225" t="str">
        <f>IFERROR(VLOOKUP(A1521,PLAN!B:AA,7,0),"")</f>
        <v/>
      </c>
      <c r="E1521" s="225" t="str">
        <f>IFERROR(VLOOKUP(A1521,PLAN!B:AA,4,0),"")</f>
        <v/>
      </c>
      <c r="F1521" s="226" t="str">
        <f>IFERROR(VLOOKUP(A1521,PLAN!B:AA,9,0),"")</f>
        <v/>
      </c>
      <c r="G1521" s="225" t="str">
        <f>IFERROR(VLOOKUP(A1521,PLAN!B:AA,10,0),"")</f>
        <v/>
      </c>
      <c r="H1521" s="225" t="str">
        <f>IFERROR(VLOOKUP(A1521,PLAN!B:AA,11,0),"")</f>
        <v/>
      </c>
      <c r="I1521" s="225" t="str">
        <f>IFERROR(VLOOKUP(A1521,PLAN!B:AA,12,0),"")</f>
        <v/>
      </c>
      <c r="J1521" s="225" t="str">
        <f>IFERROR(VLOOKUP(A1521,PLAN!B:AA,15,0),"")</f>
        <v/>
      </c>
      <c r="K1521" s="225" t="str">
        <f>IFERROR(VLOOKUP(A1521,PLAN!B:AA,23,0),"")</f>
        <v/>
      </c>
      <c r="L1521" s="227" t="str">
        <f>IFERROR(VLOOKUP(A1521,PLAN!B:AA,24,0),"")</f>
        <v/>
      </c>
      <c r="M1521" s="225" t="str">
        <f>IFERROR(VLOOKUP(A1521,PLAN!B:AA,3,0),"")</f>
        <v/>
      </c>
      <c r="N1521" s="225" t="str">
        <f>IFERROR(VLOOKUP(A1521,PLAN!B:AA,2,0),"")</f>
        <v/>
      </c>
      <c r="O1521" s="290" t="s">
        <v>5558</v>
      </c>
      <c r="P1521" s="258" t="s">
        <v>5559</v>
      </c>
      <c r="Q1521" s="154">
        <v>170</v>
      </c>
      <c r="R1521" s="231" t="str">
        <f>IFERROR(VLOOKUP(P1521,[6]Sheet1!$F:$I,4,),"")</f>
        <v>N1-22</v>
      </c>
      <c r="S1521" s="232" t="str">
        <f>IFERROR(VLOOKUP(A1521,PLAN!B:AA,19,0),"")</f>
        <v/>
      </c>
      <c r="T1521" s="225" t="str">
        <f>IFERROR(VLOOKUP(A1521,PLAN!B:AA,20,0),"")</f>
        <v/>
      </c>
      <c r="U1521" s="233"/>
      <c r="V1521" s="165"/>
      <c r="W1521" s="234" t="s">
        <v>40</v>
      </c>
      <c r="X1521" s="164"/>
      <c r="Y1521" s="148"/>
      <c r="Z1521" s="338">
        <v>46249</v>
      </c>
    </row>
    <row r="1522" spans="1:26" s="163" customFormat="1" ht="21.6" hidden="1" customHeight="1">
      <c r="A1522" s="177">
        <f t="shared" si="89"/>
        <v>0</v>
      </c>
      <c r="B1522" s="225" t="str">
        <f>IFERROR(VLOOKUP(A1522,PLAN!B:AA,5,0),"")</f>
        <v/>
      </c>
      <c r="C1522" s="225" t="str">
        <f>IFERROR(VLOOKUP(A1522,PLAN!B:AA,6,0),"")</f>
        <v/>
      </c>
      <c r="D1522" s="225" t="str">
        <f>IFERROR(VLOOKUP(A1522,PLAN!B:AA,7,0),"")</f>
        <v/>
      </c>
      <c r="E1522" s="225" t="str">
        <f>IFERROR(VLOOKUP(A1522,PLAN!B:AA,4,0),"")</f>
        <v/>
      </c>
      <c r="F1522" s="226" t="str">
        <f>IFERROR(VLOOKUP(A1522,PLAN!B:AA,9,0),"")</f>
        <v/>
      </c>
      <c r="G1522" s="225" t="str">
        <f>IFERROR(VLOOKUP(A1522,PLAN!B:AA,10,0),"")</f>
        <v/>
      </c>
      <c r="H1522" s="225" t="str">
        <f>IFERROR(VLOOKUP(A1522,PLAN!B:AA,11,0),"")</f>
        <v/>
      </c>
      <c r="I1522" s="225" t="str">
        <f>IFERROR(VLOOKUP(A1522,PLAN!B:AA,12,0),"")</f>
        <v/>
      </c>
      <c r="J1522" s="225" t="str">
        <f>IFERROR(VLOOKUP(A1522,PLAN!B:AA,15,0),"")</f>
        <v/>
      </c>
      <c r="K1522" s="225" t="str">
        <f>IFERROR(VLOOKUP(A1522,PLAN!B:AA,23,0),"")</f>
        <v/>
      </c>
      <c r="L1522" s="227" t="str">
        <f>IFERROR(VLOOKUP(A1522,PLAN!B:AA,24,0),"")</f>
        <v/>
      </c>
      <c r="M1522" s="225" t="str">
        <f>IFERROR(VLOOKUP(A1522,PLAN!B:AA,3,0),"")</f>
        <v/>
      </c>
      <c r="N1522" s="225" t="str">
        <f>IFERROR(VLOOKUP(A1522,PLAN!B:AA,2,0),"")</f>
        <v/>
      </c>
      <c r="O1522" s="290" t="s">
        <v>5560</v>
      </c>
      <c r="P1522" s="258" t="s">
        <v>5561</v>
      </c>
      <c r="Q1522" s="154">
        <v>150</v>
      </c>
      <c r="R1522" s="231" t="str">
        <f>IFERROR(VLOOKUP(P1522,[6]Sheet1!$F:$I,4,),"")</f>
        <v>N1-22</v>
      </c>
      <c r="S1522" s="232" t="str">
        <f>IFERROR(VLOOKUP(A1522,PLAN!B:AA,19,0),"")</f>
        <v/>
      </c>
      <c r="T1522" s="225" t="str">
        <f>IFERROR(VLOOKUP(A1522,PLAN!B:AA,20,0),"")</f>
        <v/>
      </c>
      <c r="U1522" s="233"/>
      <c r="V1522" s="165"/>
      <c r="W1522" s="234" t="s">
        <v>40</v>
      </c>
      <c r="X1522" s="164"/>
      <c r="Y1522" s="148"/>
      <c r="Z1522" s="338">
        <v>46249</v>
      </c>
    </row>
    <row r="1523" spans="1:26" s="163" customFormat="1" ht="21.6" hidden="1" customHeight="1">
      <c r="A1523" s="177">
        <f t="shared" si="89"/>
        <v>0</v>
      </c>
      <c r="B1523" s="225" t="str">
        <f>IFERROR(VLOOKUP(A1523,PLAN!B:AA,5,0),"")</f>
        <v/>
      </c>
      <c r="C1523" s="225" t="str">
        <f>IFERROR(VLOOKUP(A1523,PLAN!B:AA,6,0),"")</f>
        <v/>
      </c>
      <c r="D1523" s="225" t="str">
        <f>IFERROR(VLOOKUP(A1523,PLAN!B:AA,7,0),"")</f>
        <v/>
      </c>
      <c r="E1523" s="225" t="str">
        <f>IFERROR(VLOOKUP(A1523,PLAN!B:AA,4,0),"")</f>
        <v/>
      </c>
      <c r="F1523" s="226" t="str">
        <f>IFERROR(VLOOKUP(A1523,PLAN!B:AA,9,0),"")</f>
        <v/>
      </c>
      <c r="G1523" s="225" t="str">
        <f>IFERROR(VLOOKUP(A1523,PLAN!B:AA,10,0),"")</f>
        <v/>
      </c>
      <c r="H1523" s="225" t="str">
        <f>IFERROR(VLOOKUP(A1523,PLAN!B:AA,11,0),"")</f>
        <v/>
      </c>
      <c r="I1523" s="225" t="str">
        <f>IFERROR(VLOOKUP(A1523,PLAN!B:AA,12,0),"")</f>
        <v/>
      </c>
      <c r="J1523" s="225" t="str">
        <f>IFERROR(VLOOKUP(A1523,PLAN!B:AA,15,0),"")</f>
        <v/>
      </c>
      <c r="K1523" s="225" t="str">
        <f>IFERROR(VLOOKUP(A1523,PLAN!B:AA,23,0),"")</f>
        <v/>
      </c>
      <c r="L1523" s="227" t="str">
        <f>IFERROR(VLOOKUP(A1523,PLAN!B:AA,24,0),"")</f>
        <v/>
      </c>
      <c r="M1523" s="225" t="str">
        <f>IFERROR(VLOOKUP(A1523,PLAN!B:AA,3,0),"")</f>
        <v/>
      </c>
      <c r="N1523" s="225" t="str">
        <f>IFERROR(VLOOKUP(A1523,PLAN!B:AA,2,0),"")</f>
        <v/>
      </c>
      <c r="O1523" s="290" t="s">
        <v>5562</v>
      </c>
      <c r="P1523" s="258" t="s">
        <v>5563</v>
      </c>
      <c r="Q1523" s="154">
        <f>I1519-Q1520-Q1519-Q1521-Q1522</f>
        <v>77</v>
      </c>
      <c r="R1523" s="231" t="str">
        <f>IFERROR(VLOOKUP(P1523,[6]Sheet1!$F:$I,4,),"")</f>
        <v>N2-08</v>
      </c>
      <c r="S1523" s="232" t="str">
        <f>IFERROR(VLOOKUP(A1523,PLAN!B:AA,19,0),"")</f>
        <v/>
      </c>
      <c r="T1523" s="225" t="str">
        <f>IFERROR(VLOOKUP(A1523,PLAN!B:AA,20,0),"")</f>
        <v/>
      </c>
      <c r="U1523" s="233"/>
      <c r="V1523" s="165"/>
      <c r="W1523" s="234" t="s">
        <v>40</v>
      </c>
      <c r="X1523" s="164"/>
      <c r="Y1523" s="148"/>
      <c r="Z1523" s="338">
        <v>46249</v>
      </c>
    </row>
    <row r="1524" spans="1:26" s="163" customFormat="1" ht="21.6" hidden="1" customHeight="1">
      <c r="A1524" s="177" t="str">
        <f t="shared" si="89"/>
        <v>Aug25-27</v>
      </c>
      <c r="B1524" s="225">
        <f>IFERROR(VLOOKUP(A1524,PLAN!B:AA,5,0),"")</f>
        <v>11127218</v>
      </c>
      <c r="C1524" s="225" t="str">
        <f>IFERROR(VLOOKUP(A1524,PLAN!B:AA,6,0),"")</f>
        <v>2131626-B-A</v>
      </c>
      <c r="D1524" s="225" t="str">
        <f>IFERROR(VLOOKUP(A1524,PLAN!B:AA,7,0),"")</f>
        <v>WAIN-CKI-200-BS NO CE</v>
      </c>
      <c r="E1524" s="225" t="str">
        <f>IFERROR(VLOOKUP(A1524,PLAN!B:AA,4,0),"")</f>
        <v>1001940246</v>
      </c>
      <c r="F1524" s="226">
        <f>IFERROR(VLOOKUP(A1524,PLAN!B:AA,9,0),"")</f>
        <v>46259</v>
      </c>
      <c r="G1524" s="225" t="str">
        <f>IFERROR(VLOOKUP(A1524,PLAN!B:AA,10,0),"")</f>
        <v>0103598869</v>
      </c>
      <c r="H1524" s="225" t="str">
        <f>IFERROR(VLOOKUP(A1524,PLAN!B:AA,11,0),"")</f>
        <v>260805A48A</v>
      </c>
      <c r="I1524" s="225">
        <f>IFERROR(VLOOKUP(A1524,PLAN!B:AA,12,0),"")</f>
        <v>40</v>
      </c>
      <c r="J1524" s="225" t="str">
        <f>IFERROR(VLOOKUP(A1524,PLAN!B:AA,15,0),"")</f>
        <v>Oversea</v>
      </c>
      <c r="K1524" s="225">
        <f>IFERROR(VLOOKUP(A1524,PLAN!B:AA,23,0),"")</f>
        <v>0</v>
      </c>
      <c r="L1524" s="227">
        <f>IFERROR(VLOOKUP(A1524,PLAN!B:AA,24,0),"")</f>
        <v>0</v>
      </c>
      <c r="M1524" s="225" t="str">
        <f>IFERROR(VLOOKUP(A1524,PLAN!B:AA,3,0),"")</f>
        <v>1832348-A-C</v>
      </c>
      <c r="N1524" s="225">
        <f>IFERROR(VLOOKUP(A1524,PLAN!B:AA,2,0),"")</f>
        <v>12114375</v>
      </c>
      <c r="O1524" s="290" t="s">
        <v>5071</v>
      </c>
      <c r="P1524" s="337" t="s">
        <v>5072</v>
      </c>
      <c r="Q1524" s="154">
        <v>20</v>
      </c>
      <c r="R1524" s="231" t="str">
        <f>IFERROR(VLOOKUP(P1524,[6]Sheet1!$F:$I,4,),"")</f>
        <v/>
      </c>
      <c r="S1524" s="232">
        <f>IFERROR(VLOOKUP(A1524,PLAN!B:AA,19,0),"")</f>
        <v>46249</v>
      </c>
      <c r="T1524" s="225" t="str">
        <f>IFERROR(VLOOKUP(A1524,PLAN!B:AA,20,0),"")</f>
        <v>M5</v>
      </c>
      <c r="U1524" s="233"/>
      <c r="V1524" s="165"/>
      <c r="W1524" s="234" t="str">
        <f>IFERROR(VLOOKUP(A1524,PLAN!B:AB,21,),"")</f>
        <v>F3</v>
      </c>
      <c r="X1524" s="164"/>
      <c r="Y1524" s="148" t="s">
        <v>5553</v>
      </c>
      <c r="Z1524" s="338">
        <f>VLOOKUP(Y1524,PLAN!B:AI,19,0)</f>
        <v>46249</v>
      </c>
    </row>
    <row r="1525" spans="1:26" s="163" customFormat="1" ht="21.6" hidden="1" customHeight="1">
      <c r="A1525" s="177">
        <f t="shared" si="89"/>
        <v>0</v>
      </c>
      <c r="B1525" s="225" t="str">
        <f>IFERROR(VLOOKUP(A1525,PLAN!B:AA,5,0),"")</f>
        <v/>
      </c>
      <c r="C1525" s="225" t="str">
        <f>IFERROR(VLOOKUP(A1525,PLAN!B:AA,6,0),"")</f>
        <v/>
      </c>
      <c r="D1525" s="225" t="str">
        <f>IFERROR(VLOOKUP(A1525,PLAN!B:AA,7,0),"")</f>
        <v/>
      </c>
      <c r="E1525" s="225" t="str">
        <f>IFERROR(VLOOKUP(A1525,PLAN!B:AA,4,0),"")</f>
        <v/>
      </c>
      <c r="F1525" s="226" t="str">
        <f>IFERROR(VLOOKUP(A1525,PLAN!B:AA,9,0),"")</f>
        <v/>
      </c>
      <c r="G1525" s="225" t="str">
        <f>IFERROR(VLOOKUP(A1525,PLAN!B:AA,10,0),"")</f>
        <v/>
      </c>
      <c r="H1525" s="225" t="str">
        <f>IFERROR(VLOOKUP(A1525,PLAN!B:AA,11,0),"")</f>
        <v/>
      </c>
      <c r="I1525" s="225" t="str">
        <f>IFERROR(VLOOKUP(A1525,PLAN!B:AA,12,0),"")</f>
        <v/>
      </c>
      <c r="J1525" s="225" t="str">
        <f>IFERROR(VLOOKUP(A1525,PLAN!B:AA,15,0),"")</f>
        <v/>
      </c>
      <c r="K1525" s="225" t="str">
        <f>IFERROR(VLOOKUP(A1525,PLAN!B:AA,23,0),"")</f>
        <v/>
      </c>
      <c r="L1525" s="227" t="str">
        <f>IFERROR(VLOOKUP(A1525,PLAN!B:AA,24,0),"")</f>
        <v/>
      </c>
      <c r="M1525" s="225" t="str">
        <f>IFERROR(VLOOKUP(A1525,PLAN!B:AA,3,0),"")</f>
        <v/>
      </c>
      <c r="N1525" s="225" t="str">
        <f>IFERROR(VLOOKUP(A1525,PLAN!B:AA,2,0),"")</f>
        <v/>
      </c>
      <c r="O1525" s="290" t="s">
        <v>5564</v>
      </c>
      <c r="P1525" s="337" t="s">
        <v>5565</v>
      </c>
      <c r="Q1525" s="154">
        <f>I1524-Q1524</f>
        <v>20</v>
      </c>
      <c r="R1525" s="231" t="str">
        <f>IFERROR(VLOOKUP(P1525,[6]Sheet1!$F:$I,4,),"")</f>
        <v>D7</v>
      </c>
      <c r="S1525" s="232" t="str">
        <f>IFERROR(VLOOKUP(A1525,PLAN!B:AA,19,0),"")</f>
        <v/>
      </c>
      <c r="T1525" s="225" t="str">
        <f>IFERROR(VLOOKUP(A1525,PLAN!B:AA,20,0),"")</f>
        <v/>
      </c>
      <c r="U1525" s="233"/>
      <c r="V1525" s="165"/>
      <c r="W1525" s="234" t="s">
        <v>40</v>
      </c>
      <c r="X1525" s="164"/>
      <c r="Y1525" s="148"/>
      <c r="Z1525" s="338">
        <v>46249</v>
      </c>
    </row>
    <row r="1526" spans="1:26" s="163" customFormat="1" ht="21.6" hidden="1" customHeight="1">
      <c r="A1526" s="177" t="str">
        <f t="shared" si="89"/>
        <v>Aug25-28</v>
      </c>
      <c r="B1526" s="225">
        <f>IFERROR(VLOOKUP(A1526,PLAN!B:AA,5,0),"")</f>
        <v>11127220</v>
      </c>
      <c r="C1526" s="225" t="str">
        <f>IFERROR(VLOOKUP(A1526,PLAN!B:AA,6,0),"")</f>
        <v>2131628-B-A</v>
      </c>
      <c r="D1526" s="225" t="str">
        <f>IFERROR(VLOOKUP(A1526,PLAN!B:AA,7,0),"")</f>
        <v>AIN-CKI-200-B-SFT NO CE</v>
      </c>
      <c r="E1526" s="225" t="str">
        <f>IFERROR(VLOOKUP(A1526,PLAN!B:AA,4,0),"")</f>
        <v>1001940247</v>
      </c>
      <c r="F1526" s="226">
        <f>IFERROR(VLOOKUP(A1526,PLAN!B:AA,9,0),"")</f>
        <v>46259</v>
      </c>
      <c r="G1526" s="225" t="str">
        <f>IFERROR(VLOOKUP(A1526,PLAN!B:AA,10,0),"")</f>
        <v>0103598872</v>
      </c>
      <c r="H1526" s="225" t="str">
        <f>IFERROR(VLOOKUP(A1526,PLAN!B:AA,11,0),"")</f>
        <v>260805A49A</v>
      </c>
      <c r="I1526" s="225">
        <f>IFERROR(VLOOKUP(A1526,PLAN!B:AA,12,0),"")</f>
        <v>10</v>
      </c>
      <c r="J1526" s="225" t="str">
        <f>IFERROR(VLOOKUP(A1526,PLAN!B:AA,15,0),"")</f>
        <v>Oversea</v>
      </c>
      <c r="K1526" s="225">
        <f>IFERROR(VLOOKUP(A1526,PLAN!B:AA,23,0),"")</f>
        <v>0</v>
      </c>
      <c r="L1526" s="227">
        <f>IFERROR(VLOOKUP(A1526,PLAN!B:AA,24,0),"")</f>
        <v>0</v>
      </c>
      <c r="M1526" s="225" t="str">
        <f>IFERROR(VLOOKUP(A1526,PLAN!B:AA,3,0),"")</f>
        <v>1832350-A-C</v>
      </c>
      <c r="N1526" s="225">
        <f>IFERROR(VLOOKUP(A1526,PLAN!B:AA,2,0),"")</f>
        <v>12114377</v>
      </c>
      <c r="O1526" s="290" t="s">
        <v>5069</v>
      </c>
      <c r="P1526" s="337" t="s">
        <v>5070</v>
      </c>
      <c r="Q1526" s="337">
        <f t="shared" si="94"/>
        <v>10</v>
      </c>
      <c r="R1526" s="231" t="str">
        <f>IFERROR(VLOOKUP(P1526,[6]Sheet1!$F:$I,4,),"")</f>
        <v>D6</v>
      </c>
      <c r="S1526" s="232">
        <f>IFERROR(VLOOKUP(A1526,PLAN!B:AA,19,0),"")</f>
        <v>46249</v>
      </c>
      <c r="T1526" s="225" t="str">
        <f>IFERROR(VLOOKUP(A1526,PLAN!B:AA,20,0),"")</f>
        <v>M5</v>
      </c>
      <c r="U1526" s="233"/>
      <c r="V1526" s="165"/>
      <c r="W1526" s="234" t="str">
        <f>IFERROR(VLOOKUP(A1526,PLAN!B:AB,21,),"")</f>
        <v>F3</v>
      </c>
      <c r="X1526" s="164"/>
      <c r="Y1526" s="148" t="s">
        <v>5554</v>
      </c>
      <c r="Z1526" s="338">
        <f>VLOOKUP(Y1526,PLAN!B:AI,19,0)</f>
        <v>46249</v>
      </c>
    </row>
    <row r="1527" spans="1:26" s="163" customFormat="1" ht="21.6" hidden="1" customHeight="1">
      <c r="A1527" s="177" t="str">
        <f t="shared" si="89"/>
        <v>Aug25-29</v>
      </c>
      <c r="B1527" s="225">
        <f>IFERROR(VLOOKUP(A1527,PLAN!B:AA,5,0),"")</f>
        <v>11127820</v>
      </c>
      <c r="C1527" s="225" t="str">
        <f>IFERROR(VLOOKUP(A1527,PLAN!B:AA,6,0),"")</f>
        <v>2131618-B-A</v>
      </c>
      <c r="D1527" s="225" t="str">
        <f>IFERROR(VLOOKUP(A1527,PLAN!B:AA,7,0),"")</f>
        <v>WAIN-CKI-200 NO CE</v>
      </c>
      <c r="E1527" s="225" t="str">
        <f>IFERROR(VLOOKUP(A1527,PLAN!B:AA,4,0),"")</f>
        <v>1001940248</v>
      </c>
      <c r="F1527" s="226">
        <f>IFERROR(VLOOKUP(A1527,PLAN!B:AA,9,0),"")</f>
        <v>46259</v>
      </c>
      <c r="G1527" s="225" t="str">
        <f>IFERROR(VLOOKUP(A1527,PLAN!B:AA,10,0),"")</f>
        <v>0103598874</v>
      </c>
      <c r="H1527" s="225" t="str">
        <f>IFERROR(VLOOKUP(A1527,PLAN!B:AA,11,0),"")</f>
        <v>260805A50A</v>
      </c>
      <c r="I1527" s="225">
        <f>IFERROR(VLOOKUP(A1527,PLAN!B:AA,12,0),"")</f>
        <v>75</v>
      </c>
      <c r="J1527" s="225" t="str">
        <f>IFERROR(VLOOKUP(A1527,PLAN!B:AA,15,0),"")</f>
        <v>Oversea</v>
      </c>
      <c r="K1527" s="225">
        <f>IFERROR(VLOOKUP(A1527,PLAN!B:AA,23,0),"")</f>
        <v>0</v>
      </c>
      <c r="L1527" s="227">
        <f>IFERROR(VLOOKUP(A1527,PLAN!B:AA,24,0),"")</f>
        <v>0</v>
      </c>
      <c r="M1527" s="225" t="str">
        <f>IFERROR(VLOOKUP(A1527,PLAN!B:AA,3,0),"")</f>
        <v>1832339-A-C</v>
      </c>
      <c r="N1527" s="225">
        <f>IFERROR(VLOOKUP(A1527,PLAN!B:AA,2,0),"")</f>
        <v>12114364</v>
      </c>
      <c r="O1527" s="290" t="s">
        <v>5254</v>
      </c>
      <c r="P1527" s="337" t="s">
        <v>5255</v>
      </c>
      <c r="Q1527" s="337">
        <f t="shared" si="94"/>
        <v>75</v>
      </c>
      <c r="R1527" s="231" t="str">
        <f>IFERROR(VLOOKUP(P1527,[6]Sheet1!$F:$I,4,),"")</f>
        <v/>
      </c>
      <c r="S1527" s="232">
        <f>IFERROR(VLOOKUP(A1527,PLAN!B:AA,19,0),"")</f>
        <v>46249</v>
      </c>
      <c r="T1527" s="225" t="str">
        <f>IFERROR(VLOOKUP(A1527,PLAN!B:AA,20,0),"")</f>
        <v>M5</v>
      </c>
      <c r="U1527" s="233"/>
      <c r="V1527" s="165"/>
      <c r="W1527" s="234" t="str">
        <f>IFERROR(VLOOKUP(A1527,PLAN!B:AB,21,),"")</f>
        <v>F3</v>
      </c>
      <c r="X1527" s="164"/>
      <c r="Y1527" s="148" t="s">
        <v>5555</v>
      </c>
      <c r="Z1527" s="338">
        <f>VLOOKUP(Y1527,PLAN!B:AI,19,0)</f>
        <v>46249</v>
      </c>
    </row>
    <row r="1528" spans="1:26" s="163" customFormat="1" ht="27" hidden="1" customHeight="1">
      <c r="A1528" s="177" t="str">
        <f t="shared" si="85"/>
        <v>Aug25-01</v>
      </c>
      <c r="B1528" s="225">
        <f>IFERROR(VLOOKUP(A1528,PLAN!B:AA,5,0),"")</f>
        <v>11114096</v>
      </c>
      <c r="C1528" s="225" t="str">
        <f>IFERROR(VLOOKUP(A1528,PLAN!B:AA,6,0),"")</f>
        <v>1931171-C-A</v>
      </c>
      <c r="D1528" s="225" t="str">
        <f>IFERROR(VLOOKUP(A1528,PLAN!B:AA,7,0),"")</f>
        <v>SJ3035N22SP JP</v>
      </c>
      <c r="E1528" s="225" t="str">
        <f>IFERROR(VLOOKUP(A1528,PLAN!B:AA,4,0),"")</f>
        <v>1001938089</v>
      </c>
      <c r="F1528" s="226">
        <f>IFERROR(VLOOKUP(A1528,PLAN!B:AA,9,0),"")</f>
        <v>46259</v>
      </c>
      <c r="G1528" s="225" t="str">
        <f>IFERROR(VLOOKUP(A1528,PLAN!B:AA,10,0),"")</f>
        <v>0103595215</v>
      </c>
      <c r="H1528" s="225" t="str">
        <f>IFERROR(VLOOKUP(A1528,PLAN!B:AA,11,0),"")</f>
        <v>260805T13A</v>
      </c>
      <c r="I1528" s="225">
        <f>IFERROR(VLOOKUP(A1528,PLAN!B:AA,12,0),"")</f>
        <v>15</v>
      </c>
      <c r="J1528" s="225" t="str">
        <f>IFERROR(VLOOKUP(A1528,PLAN!B:AA,15,0),"")</f>
        <v>Japan</v>
      </c>
      <c r="K1528" s="225">
        <f>IFERROR(VLOOKUP(A1528,PLAN!B:AA,23,0),"")</f>
        <v>0</v>
      </c>
      <c r="L1528" s="227">
        <f>IFERROR(VLOOKUP(A1528,PLAN!B:AA,24,0),"")</f>
        <v>0</v>
      </c>
      <c r="M1528" s="225" t="str">
        <f>IFERROR(VLOOKUP(A1528,PLAN!B:AA,3,0),"")</f>
        <v>1932261-B-C</v>
      </c>
      <c r="N1528" s="225">
        <f>IFERROR(VLOOKUP(A1528,PLAN!B:AA,2,0),"")</f>
        <v>12115135</v>
      </c>
      <c r="O1528" s="290" t="s">
        <v>5332</v>
      </c>
      <c r="P1528" s="337" t="s">
        <v>5333</v>
      </c>
      <c r="Q1528" s="337">
        <f t="shared" si="86"/>
        <v>15</v>
      </c>
      <c r="R1528" s="231" t="str">
        <f>IFERROR(VLOOKUP(P1528,[6]Sheet1!$F:$I,4,),"")</f>
        <v>Z101</v>
      </c>
      <c r="S1528" s="232">
        <f>IFERROR(VLOOKUP(A1528,PLAN!B:AA,19,0),"")</f>
        <v>46249</v>
      </c>
      <c r="T1528" s="225" t="str">
        <f>IFERROR(VLOOKUP(A1528,PLAN!B:AA,20,0),"")</f>
        <v>M6</v>
      </c>
      <c r="U1528" s="233"/>
      <c r="V1528" s="165"/>
      <c r="W1528" s="234" t="str">
        <f>IFERROR(VLOOKUP(A1528,PLAN!B:AB,21,),"")</f>
        <v>F2</v>
      </c>
      <c r="X1528" s="164"/>
      <c r="Y1528" s="148" t="s">
        <v>4854</v>
      </c>
      <c r="Z1528" s="338">
        <f>VLOOKUP(Y1528,PLAN!B:AI,19,0)</f>
        <v>46249</v>
      </c>
    </row>
    <row r="1529" spans="1:26" s="163" customFormat="1" ht="27" hidden="1" customHeight="1">
      <c r="A1529" s="177" t="str">
        <f t="shared" si="85"/>
        <v>Aug25-02</v>
      </c>
      <c r="B1529" s="225">
        <f>IFERROR(VLOOKUP(A1529,PLAN!B:AA,5,0),"")</f>
        <v>11112803</v>
      </c>
      <c r="C1529" s="225" t="str">
        <f>IFERROR(VLOOKUP(A1529,PLAN!B:AA,6,0),"")</f>
        <v>1631099-G-A</v>
      </c>
      <c r="D1529" s="225" t="str">
        <f>IFERROR(VLOOKUP(A1529,PLAN!B:AA,7,0),"")</f>
        <v>SJ3035N15S JP</v>
      </c>
      <c r="E1529" s="225" t="str">
        <f>IFERROR(VLOOKUP(A1529,PLAN!B:AA,4,0),"")</f>
        <v>1001938090</v>
      </c>
      <c r="F1529" s="226">
        <f>IFERROR(VLOOKUP(A1529,PLAN!B:AA,9,0),"")</f>
        <v>46259</v>
      </c>
      <c r="G1529" s="225" t="str">
        <f>IFERROR(VLOOKUP(A1529,PLAN!B:AA,10,0),"")</f>
        <v>0103595216</v>
      </c>
      <c r="H1529" s="225" t="str">
        <f>IFERROR(VLOOKUP(A1529,PLAN!B:AA,11,0),"")</f>
        <v>260805T14A</v>
      </c>
      <c r="I1529" s="225">
        <f>IFERROR(VLOOKUP(A1529,PLAN!B:AA,12,0),"")</f>
        <v>115</v>
      </c>
      <c r="J1529" s="225" t="str">
        <f>IFERROR(VLOOKUP(A1529,PLAN!B:AA,15,0),"")</f>
        <v>Japan</v>
      </c>
      <c r="K1529" s="225">
        <f>IFERROR(VLOOKUP(A1529,PLAN!B:AA,23,0),"")</f>
        <v>0</v>
      </c>
      <c r="L1529" s="227">
        <f>IFERROR(VLOOKUP(A1529,PLAN!B:AA,24,0),"")</f>
        <v>0</v>
      </c>
      <c r="M1529" s="225" t="str">
        <f>IFERROR(VLOOKUP(A1529,PLAN!B:AA,3,0),"")</f>
        <v>1932139-A-C</v>
      </c>
      <c r="N1529" s="225">
        <f>IFERROR(VLOOKUP(A1529,PLAN!B:AA,2,0),"")</f>
        <v>12115090</v>
      </c>
      <c r="O1529" s="290" t="s">
        <v>588</v>
      </c>
      <c r="P1529" s="337" t="s">
        <v>589</v>
      </c>
      <c r="Q1529" s="154">
        <v>17</v>
      </c>
      <c r="R1529" s="231" t="str">
        <f>IFERROR(VLOOKUP(P1529,[6]Sheet1!$F:$I,4,),"")</f>
        <v/>
      </c>
      <c r="S1529" s="232">
        <f>IFERROR(VLOOKUP(A1529,PLAN!B:AA,19,0),"")</f>
        <v>46249</v>
      </c>
      <c r="T1529" s="225" t="str">
        <f>IFERROR(VLOOKUP(A1529,PLAN!B:AA,20,0),"")</f>
        <v>M6</v>
      </c>
      <c r="U1529" s="233"/>
      <c r="V1529" s="165"/>
      <c r="W1529" s="234" t="str">
        <f>IFERROR(VLOOKUP(A1529,PLAN!B:AB,21,),"")</f>
        <v>F2</v>
      </c>
      <c r="X1529" s="164"/>
      <c r="Y1529" s="148" t="s">
        <v>4841</v>
      </c>
      <c r="Z1529" s="338">
        <f>VLOOKUP(Y1529,PLAN!B:AI,19,0)</f>
        <v>46249</v>
      </c>
    </row>
    <row r="1530" spans="1:26" s="163" customFormat="1" ht="27" hidden="1" customHeight="1">
      <c r="A1530" s="177"/>
      <c r="B1530" s="225"/>
      <c r="C1530" s="225"/>
      <c r="D1530" s="225"/>
      <c r="E1530" s="225"/>
      <c r="F1530" s="226"/>
      <c r="G1530" s="225"/>
      <c r="H1530" s="225"/>
      <c r="I1530" s="225"/>
      <c r="J1530" s="225"/>
      <c r="K1530" s="225"/>
      <c r="L1530" s="227"/>
      <c r="M1530" s="225"/>
      <c r="N1530" s="225"/>
      <c r="O1530" s="290" t="s">
        <v>5334</v>
      </c>
      <c r="P1530" s="257" t="s">
        <v>5335</v>
      </c>
      <c r="Q1530" s="154">
        <f>I1529-Q1529</f>
        <v>98</v>
      </c>
      <c r="R1530" s="231" t="str">
        <f>IFERROR(VLOOKUP(P1530,[6]Sheet1!$F:$I,4,),"")</f>
        <v>B8</v>
      </c>
      <c r="S1530" s="232"/>
      <c r="T1530" s="225"/>
      <c r="U1530" s="233"/>
      <c r="V1530" s="165"/>
      <c r="W1530" s="234" t="s">
        <v>45</v>
      </c>
      <c r="X1530" s="164"/>
      <c r="Y1530" s="148"/>
      <c r="Z1530" s="338">
        <v>46249</v>
      </c>
    </row>
    <row r="1531" spans="1:26" s="163" customFormat="1" ht="27" hidden="1" customHeight="1">
      <c r="A1531" s="177" t="str">
        <f t="shared" si="85"/>
        <v>Aug25-03</v>
      </c>
      <c r="B1531" s="225">
        <f>IFERROR(VLOOKUP(A1531,PLAN!B:AA,5,0),"")</f>
        <v>11112801</v>
      </c>
      <c r="C1531" s="225" t="str">
        <f>IFERROR(VLOOKUP(A1531,PLAN!B:AA,6,0),"")</f>
        <v>1631097-G-A</v>
      </c>
      <c r="D1531" s="225" t="str">
        <f>IFERROR(VLOOKUP(A1531,PLAN!B:AA,7,0),"")</f>
        <v>SA0035N15S JP</v>
      </c>
      <c r="E1531" s="225" t="str">
        <f>IFERROR(VLOOKUP(A1531,PLAN!B:AA,4,0),"")</f>
        <v>1001938091</v>
      </c>
      <c r="F1531" s="226">
        <f>IFERROR(VLOOKUP(A1531,PLAN!B:AA,9,0),"")</f>
        <v>46259</v>
      </c>
      <c r="G1531" s="225" t="str">
        <f>IFERROR(VLOOKUP(A1531,PLAN!B:AA,10,0),"")</f>
        <v>0103595217</v>
      </c>
      <c r="H1531" s="225" t="str">
        <f>IFERROR(VLOOKUP(A1531,PLAN!B:AA,11,0),"")</f>
        <v>260805T15A</v>
      </c>
      <c r="I1531" s="225">
        <f>IFERROR(VLOOKUP(A1531,PLAN!B:AA,12,0),"")</f>
        <v>400</v>
      </c>
      <c r="J1531" s="225" t="str">
        <f>IFERROR(VLOOKUP(A1531,PLAN!B:AA,15,0),"")</f>
        <v>Japan</v>
      </c>
      <c r="K1531" s="225">
        <f>IFERROR(VLOOKUP(A1531,PLAN!B:AA,23,0),"")</f>
        <v>0</v>
      </c>
      <c r="L1531" s="227">
        <f>IFERROR(VLOOKUP(A1531,PLAN!B:AA,24,0),"")</f>
        <v>0</v>
      </c>
      <c r="M1531" s="225" t="str">
        <f>IFERROR(VLOOKUP(A1531,PLAN!B:AA,3,0),"")</f>
        <v>1932137-A-C</v>
      </c>
      <c r="N1531" s="225">
        <f>IFERROR(VLOOKUP(A1531,PLAN!B:AA,2,0),"")</f>
        <v>12115088</v>
      </c>
      <c r="O1531" s="290" t="s">
        <v>543</v>
      </c>
      <c r="P1531" s="337" t="s">
        <v>544</v>
      </c>
      <c r="Q1531" s="154">
        <v>97</v>
      </c>
      <c r="R1531" s="231" t="str">
        <f>IFERROR(VLOOKUP(P1531,[6]Sheet1!$F:$I,4,),"")</f>
        <v/>
      </c>
      <c r="S1531" s="232">
        <f>IFERROR(VLOOKUP(A1531,PLAN!B:AA,19,0),"")</f>
        <v>46249</v>
      </c>
      <c r="T1531" s="225" t="str">
        <f>IFERROR(VLOOKUP(A1531,PLAN!B:AA,20,0),"")</f>
        <v>M6</v>
      </c>
      <c r="U1531" s="233"/>
      <c r="V1531" s="165"/>
      <c r="W1531" s="234" t="str">
        <f>IFERROR(VLOOKUP(A1531,PLAN!B:AB,21,),"")</f>
        <v>F2</v>
      </c>
      <c r="X1531" s="164"/>
      <c r="Y1531" s="148" t="s">
        <v>4844</v>
      </c>
      <c r="Z1531" s="338">
        <f>VLOOKUP(Y1531,PLAN!B:AI,19,0)</f>
        <v>46249</v>
      </c>
    </row>
    <row r="1532" spans="1:26" s="163" customFormat="1" ht="27" hidden="1" customHeight="1">
      <c r="A1532" s="177"/>
      <c r="B1532" s="225"/>
      <c r="C1532" s="225"/>
      <c r="D1532" s="225"/>
      <c r="E1532" s="225"/>
      <c r="F1532" s="226"/>
      <c r="G1532" s="225"/>
      <c r="H1532" s="225"/>
      <c r="I1532" s="225"/>
      <c r="J1532" s="225"/>
      <c r="K1532" s="225"/>
      <c r="L1532" s="227"/>
      <c r="M1532" s="225"/>
      <c r="N1532" s="225"/>
      <c r="O1532" s="290" t="s">
        <v>5336</v>
      </c>
      <c r="P1532" s="337" t="s">
        <v>5337</v>
      </c>
      <c r="Q1532" s="154">
        <f>I1531-Q1531</f>
        <v>303</v>
      </c>
      <c r="R1532" s="231" t="str">
        <f>IFERROR(VLOOKUP(P1532,[6]Sheet1!$F:$I,4,),"")</f>
        <v/>
      </c>
      <c r="S1532" s="232"/>
      <c r="T1532" s="225"/>
      <c r="U1532" s="233"/>
      <c r="V1532" s="165"/>
      <c r="W1532" s="234" t="s">
        <v>45</v>
      </c>
      <c r="X1532" s="164"/>
      <c r="Y1532" s="148"/>
      <c r="Z1532" s="338">
        <v>46249</v>
      </c>
    </row>
    <row r="1533" spans="1:26" s="163" customFormat="1" ht="27" hidden="1" customHeight="1">
      <c r="A1533" s="177" t="str">
        <f t="shared" si="85"/>
        <v>Aug25-04</v>
      </c>
      <c r="B1533" s="225">
        <f>IFERROR(VLOOKUP(A1533,PLAN!B:AA,5,0),"")</f>
        <v>11112809</v>
      </c>
      <c r="C1533" s="225" t="str">
        <f>IFERROR(VLOOKUP(A1533,PLAN!B:AA,6,0),"")</f>
        <v>1631105-G-A</v>
      </c>
      <c r="D1533" s="225" t="str">
        <f>IFERROR(VLOOKUP(A1533,PLAN!B:AA,7,0),"")</f>
        <v>SJ3035N20S JP</v>
      </c>
      <c r="E1533" s="225" t="str">
        <f>IFERROR(VLOOKUP(A1533,PLAN!B:AA,4,0),"")</f>
        <v>1001938092</v>
      </c>
      <c r="F1533" s="226">
        <f>IFERROR(VLOOKUP(A1533,PLAN!B:AA,9,0),"")</f>
        <v>46259</v>
      </c>
      <c r="G1533" s="225" t="str">
        <f>IFERROR(VLOOKUP(A1533,PLAN!B:AA,10,0),"")</f>
        <v>0103595218</v>
      </c>
      <c r="H1533" s="225" t="str">
        <f>IFERROR(VLOOKUP(A1533,PLAN!B:AA,11,0),"")</f>
        <v>260805T16A</v>
      </c>
      <c r="I1533" s="225">
        <f>IFERROR(VLOOKUP(A1533,PLAN!B:AA,12,0),"")</f>
        <v>860</v>
      </c>
      <c r="J1533" s="225" t="str">
        <f>IFERROR(VLOOKUP(A1533,PLAN!B:AA,15,0),"")</f>
        <v>Japan</v>
      </c>
      <c r="K1533" s="225">
        <f>IFERROR(VLOOKUP(A1533,PLAN!B:AA,23,0),"")</f>
        <v>0</v>
      </c>
      <c r="L1533" s="227">
        <f>IFERROR(VLOOKUP(A1533,PLAN!B:AA,24,0),"")</f>
        <v>0</v>
      </c>
      <c r="M1533" s="225" t="str">
        <f>IFERROR(VLOOKUP(A1533,PLAN!B:AA,3,0),"")</f>
        <v>1932145-A-C</v>
      </c>
      <c r="N1533" s="225">
        <f>IFERROR(VLOOKUP(A1533,PLAN!B:AA,2,0),"")</f>
        <v>12115096</v>
      </c>
      <c r="O1533" s="290" t="s">
        <v>5338</v>
      </c>
      <c r="P1533" s="337" t="s">
        <v>5339</v>
      </c>
      <c r="Q1533" s="154">
        <v>12</v>
      </c>
      <c r="R1533" s="231" t="str">
        <f>IFERROR(VLOOKUP(P1533,[6]Sheet1!$F:$I,4,),"")</f>
        <v/>
      </c>
      <c r="S1533" s="232">
        <f>IFERROR(VLOOKUP(A1533,PLAN!B:AA,19,0),"")</f>
        <v>46249</v>
      </c>
      <c r="T1533" s="225" t="str">
        <f>IFERROR(VLOOKUP(A1533,PLAN!B:AA,20,0),"")</f>
        <v>M6</v>
      </c>
      <c r="U1533" s="233"/>
      <c r="V1533" s="165"/>
      <c r="W1533" s="234" t="str">
        <f>IFERROR(VLOOKUP(A1533,PLAN!B:AB,21,),"")</f>
        <v>F2</v>
      </c>
      <c r="X1533" s="164"/>
      <c r="Y1533" s="148" t="s">
        <v>4856</v>
      </c>
      <c r="Z1533" s="338">
        <f>VLOOKUP(Y1533,PLAN!B:AI,19,0)</f>
        <v>46249</v>
      </c>
    </row>
    <row r="1534" spans="1:26" s="163" customFormat="1" ht="27" hidden="1" customHeight="1">
      <c r="A1534" s="177"/>
      <c r="B1534" s="225"/>
      <c r="C1534" s="225"/>
      <c r="D1534" s="225"/>
      <c r="E1534" s="225"/>
      <c r="F1534" s="226"/>
      <c r="G1534" s="225"/>
      <c r="H1534" s="225"/>
      <c r="I1534" s="225"/>
      <c r="J1534" s="225"/>
      <c r="K1534" s="225"/>
      <c r="L1534" s="227"/>
      <c r="M1534" s="225"/>
      <c r="N1534" s="225"/>
      <c r="O1534" s="290" t="s">
        <v>5340</v>
      </c>
      <c r="P1534" s="337" t="s">
        <v>5341</v>
      </c>
      <c r="Q1534" s="154">
        <v>436</v>
      </c>
      <c r="R1534" s="231" t="str">
        <f>IFERROR(VLOOKUP(P1534,[6]Sheet1!$F:$I,4,),"")</f>
        <v/>
      </c>
      <c r="S1534" s="232"/>
      <c r="T1534" s="225"/>
      <c r="U1534" s="233"/>
      <c r="V1534" s="165"/>
      <c r="W1534" s="234" t="s">
        <v>45</v>
      </c>
      <c r="X1534" s="164"/>
      <c r="Y1534" s="148"/>
      <c r="Z1534" s="338">
        <v>46249</v>
      </c>
    </row>
    <row r="1535" spans="1:26" s="163" customFormat="1" ht="27" hidden="1" customHeight="1">
      <c r="A1535" s="177"/>
      <c r="B1535" s="225"/>
      <c r="C1535" s="225"/>
      <c r="D1535" s="225"/>
      <c r="E1535" s="225"/>
      <c r="F1535" s="226"/>
      <c r="G1535" s="225"/>
      <c r="H1535" s="225"/>
      <c r="I1535" s="225"/>
      <c r="J1535" s="225"/>
      <c r="K1535" s="225"/>
      <c r="L1535" s="227"/>
      <c r="M1535" s="225"/>
      <c r="N1535" s="225"/>
      <c r="O1535" s="290" t="s">
        <v>5342</v>
      </c>
      <c r="P1535" s="337" t="s">
        <v>5343</v>
      </c>
      <c r="Q1535" s="154">
        <f>I1533-Q1533-Q1534</f>
        <v>412</v>
      </c>
      <c r="R1535" s="231" t="str">
        <f>IFERROR(VLOOKUP(P1535,[6]Sheet1!$F:$I,4,),"")</f>
        <v>Z100</v>
      </c>
      <c r="S1535" s="232"/>
      <c r="T1535" s="225"/>
      <c r="U1535" s="233"/>
      <c r="V1535" s="165"/>
      <c r="W1535" s="234" t="s">
        <v>45</v>
      </c>
      <c r="X1535" s="164"/>
      <c r="Y1535" s="148"/>
      <c r="Z1535" s="338">
        <v>46249</v>
      </c>
    </row>
    <row r="1536" spans="1:26" s="163" customFormat="1" ht="27" hidden="1" customHeight="1">
      <c r="A1536" s="177" t="str">
        <f t="shared" si="85"/>
        <v>Aug25-05</v>
      </c>
      <c r="B1536" s="225">
        <f>IFERROR(VLOOKUP(A1536,PLAN!B:AA,5,0),"")</f>
        <v>11112812</v>
      </c>
      <c r="C1536" s="225" t="str">
        <f>IFERROR(VLOOKUP(A1536,PLAN!B:AA,6,0),"")</f>
        <v>1631108-G-A</v>
      </c>
      <c r="D1536" s="225" t="str">
        <f>IFERROR(VLOOKUP(A1536,PLAN!B:AA,7,0),"")</f>
        <v>SJ3035N22S JP</v>
      </c>
      <c r="E1536" s="225" t="str">
        <f>IFERROR(VLOOKUP(A1536,PLAN!B:AA,4,0),"")</f>
        <v>1001938093</v>
      </c>
      <c r="F1536" s="226">
        <f>IFERROR(VLOOKUP(A1536,PLAN!B:AA,9,0),"")</f>
        <v>46259</v>
      </c>
      <c r="G1536" s="225" t="str">
        <f>IFERROR(VLOOKUP(A1536,PLAN!B:AA,10,0),"")</f>
        <v>0103595219</v>
      </c>
      <c r="H1536" s="225" t="str">
        <f>IFERROR(VLOOKUP(A1536,PLAN!B:AA,11,0),"")</f>
        <v>260805T17A</v>
      </c>
      <c r="I1536" s="225">
        <f>IFERROR(VLOOKUP(A1536,PLAN!B:AA,12,0),"")</f>
        <v>915</v>
      </c>
      <c r="J1536" s="225" t="str">
        <f>IFERROR(VLOOKUP(A1536,PLAN!B:AA,15,0),"")</f>
        <v>Japan</v>
      </c>
      <c r="K1536" s="225">
        <f>IFERROR(VLOOKUP(A1536,PLAN!B:AA,23,0),"")</f>
        <v>0</v>
      </c>
      <c r="L1536" s="227">
        <f>IFERROR(VLOOKUP(A1536,PLAN!B:AA,24,0),"")</f>
        <v>0</v>
      </c>
      <c r="M1536" s="225" t="str">
        <f>IFERROR(VLOOKUP(A1536,PLAN!B:AA,3,0),"")</f>
        <v>1932148-A-C</v>
      </c>
      <c r="N1536" s="225">
        <f>IFERROR(VLOOKUP(A1536,PLAN!B:AA,2,0),"")</f>
        <v>12115099</v>
      </c>
      <c r="O1536" s="290" t="s">
        <v>5344</v>
      </c>
      <c r="P1536" s="337" t="s">
        <v>5345</v>
      </c>
      <c r="Q1536" s="154">
        <v>69</v>
      </c>
      <c r="R1536" s="231" t="str">
        <f>IFERROR(VLOOKUP(P1536,[6]Sheet1!$F:$I,4,),"")</f>
        <v/>
      </c>
      <c r="S1536" s="232">
        <f>IFERROR(VLOOKUP(A1536,PLAN!B:AA,19,0),"")</f>
        <v>46249</v>
      </c>
      <c r="T1536" s="225" t="str">
        <f>IFERROR(VLOOKUP(A1536,PLAN!B:AA,20,0),"")</f>
        <v>M6</v>
      </c>
      <c r="U1536" s="233"/>
      <c r="V1536" s="165"/>
      <c r="W1536" s="234" t="str">
        <f>IFERROR(VLOOKUP(A1536,PLAN!B:AB,21,),"")</f>
        <v>F2</v>
      </c>
      <c r="X1536" s="164"/>
      <c r="Y1536" s="148" t="s">
        <v>4840</v>
      </c>
      <c r="Z1536" s="338">
        <f>VLOOKUP(Y1536,PLAN!B:AI,19,0)</f>
        <v>46249</v>
      </c>
    </row>
    <row r="1537" spans="1:26" s="163" customFormat="1" ht="27" hidden="1" customHeight="1">
      <c r="A1537" s="177"/>
      <c r="B1537" s="225"/>
      <c r="C1537" s="225"/>
      <c r="D1537" s="225"/>
      <c r="E1537" s="225"/>
      <c r="F1537" s="226"/>
      <c r="G1537" s="225"/>
      <c r="H1537" s="225"/>
      <c r="I1537" s="225"/>
      <c r="J1537" s="225"/>
      <c r="K1537" s="225"/>
      <c r="L1537" s="227"/>
      <c r="M1537" s="225"/>
      <c r="N1537" s="225"/>
      <c r="O1537" s="290" t="s">
        <v>5346</v>
      </c>
      <c r="P1537" s="337" t="s">
        <v>5347</v>
      </c>
      <c r="Q1537" s="154">
        <v>435</v>
      </c>
      <c r="R1537" s="231" t="str">
        <f>IFERROR(VLOOKUP(P1537,[6]Sheet1!$F:$I,4,),"")</f>
        <v/>
      </c>
      <c r="S1537" s="232"/>
      <c r="T1537" s="225"/>
      <c r="U1537" s="233"/>
      <c r="V1537" s="165"/>
      <c r="W1537" s="234" t="s">
        <v>45</v>
      </c>
      <c r="X1537" s="164"/>
      <c r="Y1537" s="148"/>
      <c r="Z1537" s="338">
        <v>46249</v>
      </c>
    </row>
    <row r="1538" spans="1:26" s="163" customFormat="1" ht="27" hidden="1" customHeight="1">
      <c r="A1538" s="177"/>
      <c r="B1538" s="225"/>
      <c r="C1538" s="225"/>
      <c r="D1538" s="225"/>
      <c r="E1538" s="225"/>
      <c r="F1538" s="226"/>
      <c r="G1538" s="225"/>
      <c r="H1538" s="225"/>
      <c r="I1538" s="225"/>
      <c r="J1538" s="225"/>
      <c r="K1538" s="225"/>
      <c r="L1538" s="227"/>
      <c r="M1538" s="225"/>
      <c r="N1538" s="225"/>
      <c r="O1538" s="290" t="s">
        <v>5348</v>
      </c>
      <c r="P1538" s="257" t="s">
        <v>5349</v>
      </c>
      <c r="Q1538" s="154">
        <f>I1536-Q1536-Q1537</f>
        <v>411</v>
      </c>
      <c r="R1538" s="231" t="str">
        <f>IFERROR(VLOOKUP(P1538,[6]Sheet1!$F:$I,4,),"")</f>
        <v>Z101</v>
      </c>
      <c r="S1538" s="232"/>
      <c r="T1538" s="225"/>
      <c r="U1538" s="233"/>
      <c r="V1538" s="165"/>
      <c r="W1538" s="234" t="s">
        <v>45</v>
      </c>
      <c r="X1538" s="164"/>
      <c r="Y1538" s="148"/>
      <c r="Z1538" s="338">
        <v>46249</v>
      </c>
    </row>
    <row r="1539" spans="1:26" s="163" customFormat="1" ht="27" hidden="1" customHeight="1">
      <c r="A1539" s="177" t="str">
        <f t="shared" ref="A1539" si="95">Y1539</f>
        <v>Aug25-06</v>
      </c>
      <c r="B1539" s="225">
        <f>IFERROR(VLOOKUP(A1539,PLAN!B:AA,5,0),"")</f>
        <v>11112811</v>
      </c>
      <c r="C1539" s="225" t="str">
        <f>IFERROR(VLOOKUP(A1539,PLAN!B:AA,6,0),"")</f>
        <v>1631107-G-A</v>
      </c>
      <c r="D1539" s="225" t="str">
        <f>IFERROR(VLOOKUP(A1539,PLAN!B:AA,7,0),"")</f>
        <v>SJ1535N22S JP</v>
      </c>
      <c r="E1539" s="225" t="str">
        <f>IFERROR(VLOOKUP(A1539,PLAN!B:AA,4,0),"")</f>
        <v>1001938094</v>
      </c>
      <c r="F1539" s="226">
        <f>IFERROR(VLOOKUP(A1539,PLAN!B:AA,9,0),"")</f>
        <v>46259</v>
      </c>
      <c r="G1539" s="225" t="str">
        <f>IFERROR(VLOOKUP(A1539,PLAN!B:AA,10,0),"")</f>
        <v>0103595220</v>
      </c>
      <c r="H1539" s="225" t="str">
        <f>IFERROR(VLOOKUP(A1539,PLAN!B:AA,11,0),"")</f>
        <v>260805T18A</v>
      </c>
      <c r="I1539" s="225">
        <f>IFERROR(VLOOKUP(A1539,PLAN!B:AA,12,0),"")</f>
        <v>1253</v>
      </c>
      <c r="J1539" s="225" t="str">
        <f>IFERROR(VLOOKUP(A1539,PLAN!B:AA,15,0),"")</f>
        <v>Japan</v>
      </c>
      <c r="K1539" s="225">
        <f>IFERROR(VLOOKUP(A1539,PLAN!B:AA,23,0),"")</f>
        <v>0</v>
      </c>
      <c r="L1539" s="227">
        <f>IFERROR(VLOOKUP(A1539,PLAN!B:AA,24,0),"")</f>
        <v>0</v>
      </c>
      <c r="M1539" s="225" t="str">
        <f>IFERROR(VLOOKUP(A1539,PLAN!B:AA,3,0),"")</f>
        <v>1932147-A-C</v>
      </c>
      <c r="N1539" s="225">
        <f>IFERROR(VLOOKUP(A1539,PLAN!B:AA,2,0),"")</f>
        <v>12115098</v>
      </c>
      <c r="O1539" s="290" t="s">
        <v>5350</v>
      </c>
      <c r="P1539" s="337" t="s">
        <v>5351</v>
      </c>
      <c r="Q1539" s="154">
        <v>31</v>
      </c>
      <c r="R1539" s="231" t="str">
        <f>IFERROR(VLOOKUP(P1539,[6]Sheet1!$F:$I,4,),"")</f>
        <v/>
      </c>
      <c r="S1539" s="232">
        <f>IFERROR(VLOOKUP(A1539,PLAN!B:AA,19,0),"")</f>
        <v>46249</v>
      </c>
      <c r="T1539" s="225" t="str">
        <f>IFERROR(VLOOKUP(A1539,PLAN!B:AA,20,0),"")</f>
        <v>M6</v>
      </c>
      <c r="U1539" s="233"/>
      <c r="V1539" s="165"/>
      <c r="W1539" s="234" t="str">
        <f>IFERROR(VLOOKUP(A1539,PLAN!B:AB,21,),"")</f>
        <v>F2</v>
      </c>
      <c r="X1539" s="164"/>
      <c r="Y1539" s="148" t="s">
        <v>4842</v>
      </c>
      <c r="Z1539" s="338">
        <f>VLOOKUP(Y1539,PLAN!B:AI,19,0)</f>
        <v>46249</v>
      </c>
    </row>
    <row r="1540" spans="1:26" s="163" customFormat="1" ht="27" hidden="1" customHeight="1">
      <c r="A1540" s="177">
        <f t="shared" si="85"/>
        <v>0</v>
      </c>
      <c r="B1540" s="225" t="str">
        <f>IFERROR(VLOOKUP(A1540,PLAN!B:AA,5,0),"")</f>
        <v/>
      </c>
      <c r="C1540" s="225" t="str">
        <f>IFERROR(VLOOKUP(A1540,PLAN!B:AA,6,0),"")</f>
        <v/>
      </c>
      <c r="D1540" s="225" t="str">
        <f>IFERROR(VLOOKUP(A1540,PLAN!B:AA,7,0),"")</f>
        <v/>
      </c>
      <c r="E1540" s="225" t="str">
        <f>IFERROR(VLOOKUP(A1540,PLAN!B:AA,4,0),"")</f>
        <v/>
      </c>
      <c r="F1540" s="226" t="str">
        <f>IFERROR(VLOOKUP(A1540,PLAN!B:AA,9,0),"")</f>
        <v/>
      </c>
      <c r="G1540" s="225" t="str">
        <f>IFERROR(VLOOKUP(A1540,PLAN!B:AA,10,0),"")</f>
        <v/>
      </c>
      <c r="H1540" s="225" t="str">
        <f>IFERROR(VLOOKUP(A1540,PLAN!B:AA,11,0),"")</f>
        <v/>
      </c>
      <c r="I1540" s="225" t="str">
        <f>IFERROR(VLOOKUP(A1540,PLAN!B:AA,12,0),"")</f>
        <v/>
      </c>
      <c r="J1540" s="225" t="str">
        <f>IFERROR(VLOOKUP(A1540,PLAN!B:AA,15,0),"")</f>
        <v/>
      </c>
      <c r="K1540" s="225" t="str">
        <f>IFERROR(VLOOKUP(A1540,PLAN!B:AA,23,0),"")</f>
        <v/>
      </c>
      <c r="L1540" s="227" t="str">
        <f>IFERROR(VLOOKUP(A1540,PLAN!B:AA,24,0),"")</f>
        <v/>
      </c>
      <c r="M1540" s="225" t="str">
        <f>IFERROR(VLOOKUP(A1540,PLAN!B:AA,3,0),"")</f>
        <v/>
      </c>
      <c r="N1540" s="225" t="str">
        <f>IFERROR(VLOOKUP(A1540,PLAN!B:AA,2,0),"")</f>
        <v/>
      </c>
      <c r="O1540" s="290" t="s">
        <v>5352</v>
      </c>
      <c r="P1540" s="337" t="s">
        <v>5353</v>
      </c>
      <c r="Q1540" s="154">
        <v>325</v>
      </c>
      <c r="R1540" s="231" t="str">
        <f>IFERROR(VLOOKUP(P1540,[6]Sheet1!$F:$I,4,),"")</f>
        <v/>
      </c>
      <c r="S1540" s="232" t="str">
        <f>IFERROR(VLOOKUP(A1540,PLAN!B:AA,19,0),"")</f>
        <v/>
      </c>
      <c r="T1540" s="225" t="str">
        <f>IFERROR(VLOOKUP(A1540,PLAN!B:AA,20,0),"")</f>
        <v/>
      </c>
      <c r="U1540" s="233"/>
      <c r="V1540" s="165"/>
      <c r="W1540" s="234" t="s">
        <v>45</v>
      </c>
      <c r="X1540" s="164"/>
      <c r="Y1540" s="148"/>
      <c r="Z1540" s="338">
        <v>46249</v>
      </c>
    </row>
    <row r="1541" spans="1:26" s="163" customFormat="1" ht="27" hidden="1" customHeight="1">
      <c r="A1541" s="177">
        <f t="shared" si="85"/>
        <v>0</v>
      </c>
      <c r="B1541" s="225" t="str">
        <f>IFERROR(VLOOKUP(A1541,PLAN!B:AA,5,0),"")</f>
        <v/>
      </c>
      <c r="C1541" s="225" t="str">
        <f>IFERROR(VLOOKUP(A1541,PLAN!B:AA,6,0),"")</f>
        <v/>
      </c>
      <c r="D1541" s="225" t="str">
        <f>IFERROR(VLOOKUP(A1541,PLAN!B:AA,7,0),"")</f>
        <v/>
      </c>
      <c r="E1541" s="225" t="str">
        <f>IFERROR(VLOOKUP(A1541,PLAN!B:AA,4,0),"")</f>
        <v/>
      </c>
      <c r="F1541" s="226" t="str">
        <f>IFERROR(VLOOKUP(A1541,PLAN!B:AA,9,0),"")</f>
        <v/>
      </c>
      <c r="G1541" s="225" t="str">
        <f>IFERROR(VLOOKUP(A1541,PLAN!B:AA,10,0),"")</f>
        <v/>
      </c>
      <c r="H1541" s="225" t="str">
        <f>IFERROR(VLOOKUP(A1541,PLAN!B:AA,11,0),"")</f>
        <v/>
      </c>
      <c r="I1541" s="225" t="str">
        <f>IFERROR(VLOOKUP(A1541,PLAN!B:AA,12,0),"")</f>
        <v/>
      </c>
      <c r="J1541" s="225" t="str">
        <f>IFERROR(VLOOKUP(A1541,PLAN!B:AA,15,0),"")</f>
        <v/>
      </c>
      <c r="K1541" s="225" t="str">
        <f>IFERROR(VLOOKUP(A1541,PLAN!B:AA,23,0),"")</f>
        <v/>
      </c>
      <c r="L1541" s="227" t="str">
        <f>IFERROR(VLOOKUP(A1541,PLAN!B:AA,24,0),"")</f>
        <v/>
      </c>
      <c r="M1541" s="225" t="str">
        <f>IFERROR(VLOOKUP(A1541,PLAN!B:AA,3,0),"")</f>
        <v/>
      </c>
      <c r="N1541" s="225" t="str">
        <f>IFERROR(VLOOKUP(A1541,PLAN!B:AA,2,0),"")</f>
        <v/>
      </c>
      <c r="O1541" s="290" t="s">
        <v>5354</v>
      </c>
      <c r="P1541" s="337" t="s">
        <v>5355</v>
      </c>
      <c r="Q1541" s="154">
        <v>436</v>
      </c>
      <c r="R1541" s="231" t="str">
        <f>IFERROR(VLOOKUP(P1541,[6]Sheet1!$F:$I,4,),"")</f>
        <v/>
      </c>
      <c r="S1541" s="232" t="str">
        <f>IFERROR(VLOOKUP(A1541,PLAN!B:AA,19,0),"")</f>
        <v/>
      </c>
      <c r="T1541" s="225" t="str">
        <f>IFERROR(VLOOKUP(A1541,PLAN!B:AA,20,0),"")</f>
        <v/>
      </c>
      <c r="U1541" s="233"/>
      <c r="V1541" s="165"/>
      <c r="W1541" s="234" t="s">
        <v>45</v>
      </c>
      <c r="X1541" s="164"/>
      <c r="Y1541" s="148"/>
      <c r="Z1541" s="338">
        <v>46249</v>
      </c>
    </row>
    <row r="1542" spans="1:26" s="163" customFormat="1" ht="27" hidden="1" customHeight="1">
      <c r="A1542" s="177">
        <f t="shared" si="85"/>
        <v>0</v>
      </c>
      <c r="B1542" s="225" t="str">
        <f>IFERROR(VLOOKUP(A1542,PLAN!B:AA,5,0),"")</f>
        <v/>
      </c>
      <c r="C1542" s="225" t="str">
        <f>IFERROR(VLOOKUP(A1542,PLAN!B:AA,6,0),"")</f>
        <v/>
      </c>
      <c r="D1542" s="225" t="str">
        <f>IFERROR(VLOOKUP(A1542,PLAN!B:AA,7,0),"")</f>
        <v/>
      </c>
      <c r="E1542" s="225" t="str">
        <f>IFERROR(VLOOKUP(A1542,PLAN!B:AA,4,0),"")</f>
        <v/>
      </c>
      <c r="F1542" s="226" t="str">
        <f>IFERROR(VLOOKUP(A1542,PLAN!B:AA,9,0),"")</f>
        <v/>
      </c>
      <c r="G1542" s="225" t="str">
        <f>IFERROR(VLOOKUP(A1542,PLAN!B:AA,10,0),"")</f>
        <v/>
      </c>
      <c r="H1542" s="225" t="str">
        <f>IFERROR(VLOOKUP(A1542,PLAN!B:AA,11,0),"")</f>
        <v/>
      </c>
      <c r="I1542" s="225" t="str">
        <f>IFERROR(VLOOKUP(A1542,PLAN!B:AA,12,0),"")</f>
        <v/>
      </c>
      <c r="J1542" s="225" t="str">
        <f>IFERROR(VLOOKUP(A1542,PLAN!B:AA,15,0),"")</f>
        <v/>
      </c>
      <c r="K1542" s="225" t="str">
        <f>IFERROR(VLOOKUP(A1542,PLAN!B:AA,23,0),"")</f>
        <v/>
      </c>
      <c r="L1542" s="227" t="str">
        <f>IFERROR(VLOOKUP(A1542,PLAN!B:AA,24,0),"")</f>
        <v/>
      </c>
      <c r="M1542" s="225" t="str">
        <f>IFERROR(VLOOKUP(A1542,PLAN!B:AA,3,0),"")</f>
        <v/>
      </c>
      <c r="N1542" s="225" t="str">
        <f>IFERROR(VLOOKUP(A1542,PLAN!B:AA,2,0),"")</f>
        <v/>
      </c>
      <c r="O1542" s="290" t="s">
        <v>5356</v>
      </c>
      <c r="P1542" s="257" t="s">
        <v>5357</v>
      </c>
      <c r="Q1542" s="154">
        <v>216</v>
      </c>
      <c r="R1542" s="231" t="str">
        <f>IFERROR(VLOOKUP(P1542,[6]Sheet1!$F:$I,4,),"")</f>
        <v/>
      </c>
      <c r="S1542" s="232" t="str">
        <f>IFERROR(VLOOKUP(A1542,PLAN!B:AA,19,0),"")</f>
        <v/>
      </c>
      <c r="T1542" s="225" t="str">
        <f>IFERROR(VLOOKUP(A1542,PLAN!B:AA,20,0),"")</f>
        <v/>
      </c>
      <c r="U1542" s="233"/>
      <c r="V1542" s="165"/>
      <c r="W1542" s="234" t="s">
        <v>45</v>
      </c>
      <c r="X1542" s="164"/>
      <c r="Y1542" s="148"/>
      <c r="Z1542" s="338">
        <v>46249</v>
      </c>
    </row>
    <row r="1543" spans="1:26" s="163" customFormat="1" ht="27" hidden="1" customHeight="1">
      <c r="A1543" s="177">
        <f t="shared" si="85"/>
        <v>0</v>
      </c>
      <c r="B1543" s="225" t="str">
        <f>IFERROR(VLOOKUP(A1543,PLAN!B:AA,5,0),"")</f>
        <v/>
      </c>
      <c r="C1543" s="225" t="str">
        <f>IFERROR(VLOOKUP(A1543,PLAN!B:AA,6,0),"")</f>
        <v/>
      </c>
      <c r="D1543" s="225" t="str">
        <f>IFERROR(VLOOKUP(A1543,PLAN!B:AA,7,0),"")</f>
        <v/>
      </c>
      <c r="E1543" s="225" t="str">
        <f>IFERROR(VLOOKUP(A1543,PLAN!B:AA,4,0),"")</f>
        <v/>
      </c>
      <c r="F1543" s="226" t="str">
        <f>IFERROR(VLOOKUP(A1543,PLAN!B:AA,9,0),"")</f>
        <v/>
      </c>
      <c r="G1543" s="225" t="str">
        <f>IFERROR(VLOOKUP(A1543,PLAN!B:AA,10,0),"")</f>
        <v/>
      </c>
      <c r="H1543" s="225" t="str">
        <f>IFERROR(VLOOKUP(A1543,PLAN!B:AA,11,0),"")</f>
        <v/>
      </c>
      <c r="I1543" s="225" t="str">
        <f>IFERROR(VLOOKUP(A1543,PLAN!B:AA,12,0),"")</f>
        <v/>
      </c>
      <c r="J1543" s="225" t="str">
        <f>IFERROR(VLOOKUP(A1543,PLAN!B:AA,15,0),"")</f>
        <v/>
      </c>
      <c r="K1543" s="225" t="str">
        <f>IFERROR(VLOOKUP(A1543,PLAN!B:AA,23,0),"")</f>
        <v/>
      </c>
      <c r="L1543" s="227" t="str">
        <f>IFERROR(VLOOKUP(A1543,PLAN!B:AA,24,0),"")</f>
        <v/>
      </c>
      <c r="M1543" s="225" t="str">
        <f>IFERROR(VLOOKUP(A1543,PLAN!B:AA,3,0),"")</f>
        <v/>
      </c>
      <c r="N1543" s="225" t="str">
        <f>IFERROR(VLOOKUP(A1543,PLAN!B:AA,2,0),"")</f>
        <v/>
      </c>
      <c r="O1543" s="290" t="s">
        <v>5358</v>
      </c>
      <c r="P1543" s="337" t="s">
        <v>5359</v>
      </c>
      <c r="Q1543" s="154">
        <f>I1539-Q1539-Q1540-Q1541-Q1542</f>
        <v>245</v>
      </c>
      <c r="R1543" s="231" t="str">
        <f>IFERROR(VLOOKUP(P1543,[6]Sheet1!$F:$I,4,),"")</f>
        <v>B7</v>
      </c>
      <c r="S1543" s="232" t="str">
        <f>IFERROR(VLOOKUP(A1543,PLAN!B:AA,19,0),"")</f>
        <v/>
      </c>
      <c r="T1543" s="225" t="str">
        <f>IFERROR(VLOOKUP(A1543,PLAN!B:AA,20,0),"")</f>
        <v/>
      </c>
      <c r="U1543" s="233"/>
      <c r="V1543" s="165"/>
      <c r="W1543" s="234" t="s">
        <v>45</v>
      </c>
      <c r="X1543" s="164"/>
      <c r="Y1543" s="148"/>
      <c r="Z1543" s="338">
        <v>46249</v>
      </c>
    </row>
    <row r="1544" spans="1:26" s="163" customFormat="1" ht="27" hidden="1" customHeight="1">
      <c r="A1544" s="177" t="str">
        <f t="shared" si="85"/>
        <v>Aug25-07</v>
      </c>
      <c r="B1544" s="225">
        <f>IFERROR(VLOOKUP(A1544,PLAN!B:AA,5,0),"")</f>
        <v>11132452</v>
      </c>
      <c r="C1544" s="225" t="str">
        <f>IFERROR(VLOOKUP(A1544,PLAN!B:AA,6,0),"")</f>
        <v>2451001-0-A</v>
      </c>
      <c r="D1544" s="225" t="str">
        <f>IFERROR(VLOOKUP(A1544,PLAN!B:AA,7,0),"")</f>
        <v>FI025F45 JP</v>
      </c>
      <c r="E1544" s="225" t="str">
        <f>IFERROR(VLOOKUP(A1544,PLAN!B:AA,4,0),"")</f>
        <v>1001938074</v>
      </c>
      <c r="F1544" s="226">
        <f>IFERROR(VLOOKUP(A1544,PLAN!B:AA,9,0),"")</f>
        <v>46259</v>
      </c>
      <c r="G1544" s="225" t="str">
        <f>IFERROR(VLOOKUP(A1544,PLAN!B:AA,10,0),"")</f>
        <v>0103595200</v>
      </c>
      <c r="H1544" s="225" t="str">
        <f>IFERROR(VLOOKUP(A1544,PLAN!B:AA,11,0),"")</f>
        <v>260805S06A</v>
      </c>
      <c r="I1544" s="225">
        <f>IFERROR(VLOOKUP(A1544,PLAN!B:AA,12,0),"")</f>
        <v>647</v>
      </c>
      <c r="J1544" s="225" t="str">
        <f>IFERROR(VLOOKUP(A1544,PLAN!B:AA,15,0),"")</f>
        <v>Japan</v>
      </c>
      <c r="K1544" s="225">
        <f>IFERROR(VLOOKUP(A1544,PLAN!B:AA,23,0),"")</f>
        <v>0</v>
      </c>
      <c r="L1544" s="227">
        <f>IFERROR(VLOOKUP(A1544,PLAN!B:AA,24,0),"")</f>
        <v>0</v>
      </c>
      <c r="M1544" s="225" t="str">
        <f>IFERROR(VLOOKUP(A1544,PLAN!B:AA,3,0),"")</f>
        <v>2452003-0-C</v>
      </c>
      <c r="N1544" s="225">
        <f>IFERROR(VLOOKUP(A1544,PLAN!B:AA,2,0),"")</f>
        <v>12136533</v>
      </c>
      <c r="O1544" s="290" t="s">
        <v>5360</v>
      </c>
      <c r="P1544" s="337" t="s">
        <v>5361</v>
      </c>
      <c r="Q1544" s="154">
        <v>99</v>
      </c>
      <c r="R1544" s="231" t="str">
        <f>IFERROR(VLOOKUP(P1544,[6]Sheet1!$F:$I,4,),"")</f>
        <v/>
      </c>
      <c r="S1544" s="232">
        <f>IFERROR(VLOOKUP(A1544,PLAN!B:AA,19,0),"")</f>
        <v>46249</v>
      </c>
      <c r="T1544" s="225" t="str">
        <f>IFERROR(VLOOKUP(A1544,PLAN!B:AA,20,0),"")</f>
        <v>M7</v>
      </c>
      <c r="U1544" s="233"/>
      <c r="V1544" s="165"/>
      <c r="W1544" s="234" t="str">
        <f>IFERROR(VLOOKUP(A1544,PLAN!B:AB,21,),"")</f>
        <v>F2</v>
      </c>
      <c r="X1544" s="164"/>
      <c r="Y1544" s="148" t="s">
        <v>4843</v>
      </c>
      <c r="Z1544" s="338">
        <f>VLOOKUP(Y1544,PLAN!B:AI,19,0)</f>
        <v>46249</v>
      </c>
    </row>
    <row r="1545" spans="1:26" s="163" customFormat="1" ht="27" hidden="1" customHeight="1">
      <c r="A1545" s="177">
        <f t="shared" si="85"/>
        <v>0</v>
      </c>
      <c r="B1545" s="225" t="str">
        <f>IFERROR(VLOOKUP(A1545,PLAN!B:AA,5,0),"")</f>
        <v/>
      </c>
      <c r="C1545" s="225" t="str">
        <f>IFERROR(VLOOKUP(A1545,PLAN!B:AA,6,0),"")</f>
        <v/>
      </c>
      <c r="D1545" s="225" t="str">
        <f>IFERROR(VLOOKUP(A1545,PLAN!B:AA,7,0),"")</f>
        <v/>
      </c>
      <c r="E1545" s="225" t="str">
        <f>IFERROR(VLOOKUP(A1545,PLAN!B:AA,4,0),"")</f>
        <v/>
      </c>
      <c r="F1545" s="226" t="str">
        <f>IFERROR(VLOOKUP(A1545,PLAN!B:AA,9,0),"")</f>
        <v/>
      </c>
      <c r="G1545" s="225" t="str">
        <f>IFERROR(VLOOKUP(A1545,PLAN!B:AA,10,0),"")</f>
        <v/>
      </c>
      <c r="H1545" s="225" t="str">
        <f>IFERROR(VLOOKUP(A1545,PLAN!B:AA,11,0),"")</f>
        <v/>
      </c>
      <c r="I1545" s="225" t="str">
        <f>IFERROR(VLOOKUP(A1545,PLAN!B:AA,12,0),"")</f>
        <v/>
      </c>
      <c r="J1545" s="225" t="str">
        <f>IFERROR(VLOOKUP(A1545,PLAN!B:AA,15,0),"")</f>
        <v/>
      </c>
      <c r="K1545" s="225" t="str">
        <f>IFERROR(VLOOKUP(A1545,PLAN!B:AA,23,0),"")</f>
        <v/>
      </c>
      <c r="L1545" s="227" t="str">
        <f>IFERROR(VLOOKUP(A1545,PLAN!B:AA,24,0),"")</f>
        <v/>
      </c>
      <c r="M1545" s="225" t="str">
        <f>IFERROR(VLOOKUP(A1545,PLAN!B:AA,3,0),"")</f>
        <v/>
      </c>
      <c r="N1545" s="225" t="str">
        <f>IFERROR(VLOOKUP(A1545,PLAN!B:AA,2,0),"")</f>
        <v/>
      </c>
      <c r="O1545" s="290" t="s">
        <v>5362</v>
      </c>
      <c r="P1545" s="337" t="s">
        <v>5363</v>
      </c>
      <c r="Q1545" s="154">
        <v>99</v>
      </c>
      <c r="R1545" s="231" t="str">
        <f>IFERROR(VLOOKUP(P1545,[6]Sheet1!$F:$I,4,),"")</f>
        <v/>
      </c>
      <c r="S1545" s="232" t="str">
        <f>IFERROR(VLOOKUP(A1545,PLAN!B:AA,19,0),"")</f>
        <v/>
      </c>
      <c r="T1545" s="225" t="str">
        <f>IFERROR(VLOOKUP(A1545,PLAN!B:AA,20,0),"")</f>
        <v/>
      </c>
      <c r="U1545" s="233"/>
      <c r="V1545" s="165"/>
      <c r="W1545" s="234" t="s">
        <v>45</v>
      </c>
      <c r="X1545" s="164"/>
      <c r="Y1545" s="148"/>
      <c r="Z1545" s="338">
        <v>46249</v>
      </c>
    </row>
    <row r="1546" spans="1:26" s="163" customFormat="1" ht="27" hidden="1" customHeight="1">
      <c r="A1546" s="177">
        <f t="shared" si="85"/>
        <v>0</v>
      </c>
      <c r="B1546" s="225" t="str">
        <f>IFERROR(VLOOKUP(A1546,PLAN!B:AA,5,0),"")</f>
        <v/>
      </c>
      <c r="C1546" s="225" t="str">
        <f>IFERROR(VLOOKUP(A1546,PLAN!B:AA,6,0),"")</f>
        <v/>
      </c>
      <c r="D1546" s="225" t="str">
        <f>IFERROR(VLOOKUP(A1546,PLAN!B:AA,7,0),"")</f>
        <v/>
      </c>
      <c r="E1546" s="225" t="str">
        <f>IFERROR(VLOOKUP(A1546,PLAN!B:AA,4,0),"")</f>
        <v/>
      </c>
      <c r="F1546" s="226" t="str">
        <f>IFERROR(VLOOKUP(A1546,PLAN!B:AA,9,0),"")</f>
        <v/>
      </c>
      <c r="G1546" s="225" t="str">
        <f>IFERROR(VLOOKUP(A1546,PLAN!B:AA,10,0),"")</f>
        <v/>
      </c>
      <c r="H1546" s="225" t="str">
        <f>IFERROR(VLOOKUP(A1546,PLAN!B:AA,11,0),"")</f>
        <v/>
      </c>
      <c r="I1546" s="225" t="str">
        <f>IFERROR(VLOOKUP(A1546,PLAN!B:AA,12,0),"")</f>
        <v/>
      </c>
      <c r="J1546" s="225" t="str">
        <f>IFERROR(VLOOKUP(A1546,PLAN!B:AA,15,0),"")</f>
        <v/>
      </c>
      <c r="K1546" s="225" t="str">
        <f>IFERROR(VLOOKUP(A1546,PLAN!B:AA,23,0),"")</f>
        <v/>
      </c>
      <c r="L1546" s="227" t="str">
        <f>IFERROR(VLOOKUP(A1546,PLAN!B:AA,24,0),"")</f>
        <v/>
      </c>
      <c r="M1546" s="225" t="str">
        <f>IFERROR(VLOOKUP(A1546,PLAN!B:AA,3,0),"")</f>
        <v/>
      </c>
      <c r="N1546" s="225" t="str">
        <f>IFERROR(VLOOKUP(A1546,PLAN!B:AA,2,0),"")</f>
        <v/>
      </c>
      <c r="O1546" s="290" t="s">
        <v>5364</v>
      </c>
      <c r="P1546" s="337" t="s">
        <v>5365</v>
      </c>
      <c r="Q1546" s="154">
        <v>100</v>
      </c>
      <c r="R1546" s="231" t="str">
        <f>IFERROR(VLOOKUP(P1546,[6]Sheet1!$F:$I,4,),"")</f>
        <v/>
      </c>
      <c r="S1546" s="232" t="str">
        <f>IFERROR(VLOOKUP(A1546,PLAN!B:AA,19,0),"")</f>
        <v/>
      </c>
      <c r="T1546" s="225" t="str">
        <f>IFERROR(VLOOKUP(A1546,PLAN!B:AA,20,0),"")</f>
        <v/>
      </c>
      <c r="U1546" s="233"/>
      <c r="V1546" s="165"/>
      <c r="W1546" s="234" t="s">
        <v>45</v>
      </c>
      <c r="X1546" s="164"/>
      <c r="Y1546" s="148"/>
      <c r="Z1546" s="338">
        <v>46249</v>
      </c>
    </row>
    <row r="1547" spans="1:26" s="163" customFormat="1" ht="27" hidden="1" customHeight="1">
      <c r="A1547" s="177">
        <f t="shared" si="85"/>
        <v>0</v>
      </c>
      <c r="B1547" s="225" t="str">
        <f>IFERROR(VLOOKUP(A1547,PLAN!B:AA,5,0),"")</f>
        <v/>
      </c>
      <c r="C1547" s="225" t="str">
        <f>IFERROR(VLOOKUP(A1547,PLAN!B:AA,6,0),"")</f>
        <v/>
      </c>
      <c r="D1547" s="225" t="str">
        <f>IFERROR(VLOOKUP(A1547,PLAN!B:AA,7,0),"")</f>
        <v/>
      </c>
      <c r="E1547" s="225" t="str">
        <f>IFERROR(VLOOKUP(A1547,PLAN!B:AA,4,0),"")</f>
        <v/>
      </c>
      <c r="F1547" s="226" t="str">
        <f>IFERROR(VLOOKUP(A1547,PLAN!B:AA,9,0),"")</f>
        <v/>
      </c>
      <c r="G1547" s="225" t="str">
        <f>IFERROR(VLOOKUP(A1547,PLAN!B:AA,10,0),"")</f>
        <v/>
      </c>
      <c r="H1547" s="225" t="str">
        <f>IFERROR(VLOOKUP(A1547,PLAN!B:AA,11,0),"")</f>
        <v/>
      </c>
      <c r="I1547" s="225" t="str">
        <f>IFERROR(VLOOKUP(A1547,PLAN!B:AA,12,0),"")</f>
        <v/>
      </c>
      <c r="J1547" s="225" t="str">
        <f>IFERROR(VLOOKUP(A1547,PLAN!B:AA,15,0),"")</f>
        <v/>
      </c>
      <c r="K1547" s="225" t="str">
        <f>IFERROR(VLOOKUP(A1547,PLAN!B:AA,23,0),"")</f>
        <v/>
      </c>
      <c r="L1547" s="227" t="str">
        <f>IFERROR(VLOOKUP(A1547,PLAN!B:AA,24,0),"")</f>
        <v/>
      </c>
      <c r="M1547" s="225" t="str">
        <f>IFERROR(VLOOKUP(A1547,PLAN!B:AA,3,0),"")</f>
        <v/>
      </c>
      <c r="N1547" s="225" t="str">
        <f>IFERROR(VLOOKUP(A1547,PLAN!B:AA,2,0),"")</f>
        <v/>
      </c>
      <c r="O1547" s="290" t="s">
        <v>5366</v>
      </c>
      <c r="P1547" s="337" t="s">
        <v>5367</v>
      </c>
      <c r="Q1547" s="154">
        <v>99</v>
      </c>
      <c r="R1547" s="231" t="str">
        <f>IFERROR(VLOOKUP(P1547,[6]Sheet1!$F:$I,4,),"")</f>
        <v/>
      </c>
      <c r="S1547" s="232" t="str">
        <f>IFERROR(VLOOKUP(A1547,PLAN!B:AA,19,0),"")</f>
        <v/>
      </c>
      <c r="T1547" s="225" t="str">
        <f>IFERROR(VLOOKUP(A1547,PLAN!B:AA,20,0),"")</f>
        <v/>
      </c>
      <c r="U1547" s="233"/>
      <c r="V1547" s="165"/>
      <c r="W1547" s="234" t="s">
        <v>45</v>
      </c>
      <c r="X1547" s="164"/>
      <c r="Y1547" s="148"/>
      <c r="Z1547" s="338">
        <v>46249</v>
      </c>
    </row>
    <row r="1548" spans="1:26" s="163" customFormat="1" ht="27" hidden="1" customHeight="1">
      <c r="A1548" s="177">
        <f t="shared" si="85"/>
        <v>0</v>
      </c>
      <c r="B1548" s="225" t="str">
        <f>IFERROR(VLOOKUP(A1548,PLAN!B:AA,5,0),"")</f>
        <v/>
      </c>
      <c r="C1548" s="225" t="str">
        <f>IFERROR(VLOOKUP(A1548,PLAN!B:AA,6,0),"")</f>
        <v/>
      </c>
      <c r="D1548" s="225" t="str">
        <f>IFERROR(VLOOKUP(A1548,PLAN!B:AA,7,0),"")</f>
        <v/>
      </c>
      <c r="E1548" s="225" t="str">
        <f>IFERROR(VLOOKUP(A1548,PLAN!B:AA,4,0),"")</f>
        <v/>
      </c>
      <c r="F1548" s="226" t="str">
        <f>IFERROR(VLOOKUP(A1548,PLAN!B:AA,9,0),"")</f>
        <v/>
      </c>
      <c r="G1548" s="225" t="str">
        <f>IFERROR(VLOOKUP(A1548,PLAN!B:AA,10,0),"")</f>
        <v/>
      </c>
      <c r="H1548" s="225" t="str">
        <f>IFERROR(VLOOKUP(A1548,PLAN!B:AA,11,0),"")</f>
        <v/>
      </c>
      <c r="I1548" s="225" t="str">
        <f>IFERROR(VLOOKUP(A1548,PLAN!B:AA,12,0),"")</f>
        <v/>
      </c>
      <c r="J1548" s="225" t="str">
        <f>IFERROR(VLOOKUP(A1548,PLAN!B:AA,15,0),"")</f>
        <v/>
      </c>
      <c r="K1548" s="225" t="str">
        <f>IFERROR(VLOOKUP(A1548,PLAN!B:AA,23,0),"")</f>
        <v/>
      </c>
      <c r="L1548" s="227" t="str">
        <f>IFERROR(VLOOKUP(A1548,PLAN!B:AA,24,0),"")</f>
        <v/>
      </c>
      <c r="M1548" s="225" t="str">
        <f>IFERROR(VLOOKUP(A1548,PLAN!B:AA,3,0),"")</f>
        <v/>
      </c>
      <c r="N1548" s="225" t="str">
        <f>IFERROR(VLOOKUP(A1548,PLAN!B:AA,2,0),"")</f>
        <v/>
      </c>
      <c r="O1548" s="290" t="s">
        <v>5368</v>
      </c>
      <c r="P1548" s="337" t="s">
        <v>5369</v>
      </c>
      <c r="Q1548" s="154">
        <v>100</v>
      </c>
      <c r="R1548" s="231" t="str">
        <f>IFERROR(VLOOKUP(P1548,[6]Sheet1!$F:$I,4,),"")</f>
        <v/>
      </c>
      <c r="S1548" s="232" t="str">
        <f>IFERROR(VLOOKUP(A1548,PLAN!B:AA,19,0),"")</f>
        <v/>
      </c>
      <c r="T1548" s="225" t="str">
        <f>IFERROR(VLOOKUP(A1548,PLAN!B:AA,20,0),"")</f>
        <v/>
      </c>
      <c r="U1548" s="233"/>
      <c r="V1548" s="165"/>
      <c r="W1548" s="234" t="s">
        <v>45</v>
      </c>
      <c r="X1548" s="164"/>
      <c r="Y1548" s="148"/>
      <c r="Z1548" s="338">
        <v>46249</v>
      </c>
    </row>
    <row r="1549" spans="1:26" s="163" customFormat="1" ht="27" hidden="1" customHeight="1">
      <c r="A1549" s="177">
        <f t="shared" si="85"/>
        <v>0</v>
      </c>
      <c r="B1549" s="225" t="str">
        <f>IFERROR(VLOOKUP(A1549,PLAN!B:AA,5,0),"")</f>
        <v/>
      </c>
      <c r="C1549" s="225" t="str">
        <f>IFERROR(VLOOKUP(A1549,PLAN!B:AA,6,0),"")</f>
        <v/>
      </c>
      <c r="D1549" s="225" t="str">
        <f>IFERROR(VLOOKUP(A1549,PLAN!B:AA,7,0),"")</f>
        <v/>
      </c>
      <c r="E1549" s="225" t="str">
        <f>IFERROR(VLOOKUP(A1549,PLAN!B:AA,4,0),"")</f>
        <v/>
      </c>
      <c r="F1549" s="226" t="str">
        <f>IFERROR(VLOOKUP(A1549,PLAN!B:AA,9,0),"")</f>
        <v/>
      </c>
      <c r="G1549" s="225" t="str">
        <f>IFERROR(VLOOKUP(A1549,PLAN!B:AA,10,0),"")</f>
        <v/>
      </c>
      <c r="H1549" s="225" t="str">
        <f>IFERROR(VLOOKUP(A1549,PLAN!B:AA,11,0),"")</f>
        <v/>
      </c>
      <c r="I1549" s="225" t="str">
        <f>IFERROR(VLOOKUP(A1549,PLAN!B:AA,12,0),"")</f>
        <v/>
      </c>
      <c r="J1549" s="225" t="str">
        <f>IFERROR(VLOOKUP(A1549,PLAN!B:AA,15,0),"")</f>
        <v/>
      </c>
      <c r="K1549" s="225" t="str">
        <f>IFERROR(VLOOKUP(A1549,PLAN!B:AA,23,0),"")</f>
        <v/>
      </c>
      <c r="L1549" s="227" t="str">
        <f>IFERROR(VLOOKUP(A1549,PLAN!B:AA,24,0),"")</f>
        <v/>
      </c>
      <c r="M1549" s="225" t="str">
        <f>IFERROR(VLOOKUP(A1549,PLAN!B:AA,3,0),"")</f>
        <v/>
      </c>
      <c r="N1549" s="225" t="str">
        <f>IFERROR(VLOOKUP(A1549,PLAN!B:AA,2,0),"")</f>
        <v/>
      </c>
      <c r="O1549" s="290" t="s">
        <v>5370</v>
      </c>
      <c r="P1549" s="257" t="s">
        <v>5371</v>
      </c>
      <c r="Q1549" s="154">
        <v>100</v>
      </c>
      <c r="R1549" s="231" t="str">
        <f>IFERROR(VLOOKUP(P1549,[6]Sheet1!$F:$I,4,),"")</f>
        <v/>
      </c>
      <c r="S1549" s="232" t="str">
        <f>IFERROR(VLOOKUP(A1549,PLAN!B:AA,19,0),"")</f>
        <v/>
      </c>
      <c r="T1549" s="225" t="str">
        <f>IFERROR(VLOOKUP(A1549,PLAN!B:AA,20,0),"")</f>
        <v/>
      </c>
      <c r="U1549" s="233"/>
      <c r="V1549" s="165"/>
      <c r="W1549" s="234" t="s">
        <v>45</v>
      </c>
      <c r="X1549" s="164"/>
      <c r="Y1549" s="148"/>
      <c r="Z1549" s="338">
        <v>46249</v>
      </c>
    </row>
    <row r="1550" spans="1:26" s="163" customFormat="1" ht="27" hidden="1" customHeight="1">
      <c r="A1550" s="177">
        <f t="shared" si="85"/>
        <v>0</v>
      </c>
      <c r="B1550" s="225" t="str">
        <f>IFERROR(VLOOKUP(A1550,PLAN!B:AA,5,0),"")</f>
        <v/>
      </c>
      <c r="C1550" s="225" t="str">
        <f>IFERROR(VLOOKUP(A1550,PLAN!B:AA,6,0),"")</f>
        <v/>
      </c>
      <c r="D1550" s="225" t="str">
        <f>IFERROR(VLOOKUP(A1550,PLAN!B:AA,7,0),"")</f>
        <v/>
      </c>
      <c r="E1550" s="225" t="str">
        <f>IFERROR(VLOOKUP(A1550,PLAN!B:AA,4,0),"")</f>
        <v/>
      </c>
      <c r="F1550" s="226" t="str">
        <f>IFERROR(VLOOKUP(A1550,PLAN!B:AA,9,0),"")</f>
        <v/>
      </c>
      <c r="G1550" s="225" t="str">
        <f>IFERROR(VLOOKUP(A1550,PLAN!B:AA,10,0),"")</f>
        <v/>
      </c>
      <c r="H1550" s="225" t="str">
        <f>IFERROR(VLOOKUP(A1550,PLAN!B:AA,11,0),"")</f>
        <v/>
      </c>
      <c r="I1550" s="225" t="str">
        <f>IFERROR(VLOOKUP(A1550,PLAN!B:AA,12,0),"")</f>
        <v/>
      </c>
      <c r="J1550" s="225" t="str">
        <f>IFERROR(VLOOKUP(A1550,PLAN!B:AA,15,0),"")</f>
        <v/>
      </c>
      <c r="K1550" s="225" t="str">
        <f>IFERROR(VLOOKUP(A1550,PLAN!B:AA,23,0),"")</f>
        <v/>
      </c>
      <c r="L1550" s="227" t="str">
        <f>IFERROR(VLOOKUP(A1550,PLAN!B:AA,24,0),"")</f>
        <v/>
      </c>
      <c r="M1550" s="225" t="str">
        <f>IFERROR(VLOOKUP(A1550,PLAN!B:AA,3,0),"")</f>
        <v/>
      </c>
      <c r="N1550" s="225" t="str">
        <f>IFERROR(VLOOKUP(A1550,PLAN!B:AA,2,0),"")</f>
        <v/>
      </c>
      <c r="O1550" s="290" t="s">
        <v>5372</v>
      </c>
      <c r="P1550" s="257" t="s">
        <v>5373</v>
      </c>
      <c r="Q1550" s="154">
        <f>I1544-Q1544-Q1545-Q1546-Q1547-Q1548-Q1549</f>
        <v>50</v>
      </c>
      <c r="R1550" s="231" t="str">
        <f>IFERROR(VLOOKUP(P1550,[6]Sheet1!$F:$I,4,),"")</f>
        <v>A5</v>
      </c>
      <c r="S1550" s="232" t="str">
        <f>IFERROR(VLOOKUP(A1550,PLAN!B:AA,19,0),"")</f>
        <v/>
      </c>
      <c r="T1550" s="225" t="str">
        <f>IFERROR(VLOOKUP(A1550,PLAN!B:AA,20,0),"")</f>
        <v/>
      </c>
      <c r="U1550" s="233"/>
      <c r="V1550" s="165"/>
      <c r="W1550" s="234" t="s">
        <v>45</v>
      </c>
      <c r="X1550" s="164"/>
      <c r="Y1550" s="148"/>
      <c r="Z1550" s="338">
        <v>46249</v>
      </c>
    </row>
    <row r="1551" spans="1:26" s="163" customFormat="1" ht="27" hidden="1" customHeight="1">
      <c r="A1551" s="177" t="str">
        <f t="shared" si="85"/>
        <v>Aug25-08</v>
      </c>
      <c r="B1551" s="225">
        <f>IFERROR(VLOOKUP(A1551,PLAN!B:AA,5,0),"")</f>
        <v>11122029</v>
      </c>
      <c r="C1551" s="225" t="str">
        <f>IFERROR(VLOOKUP(A1551,PLAN!B:AA,6,0),"")</f>
        <v>2051007-D-A</v>
      </c>
      <c r="D1551" s="225" t="str">
        <f>IFERROR(VLOOKUP(A1551,PLAN!B:AA,7,0),"")</f>
        <v>FI025A45 JP</v>
      </c>
      <c r="E1551" s="225" t="str">
        <f>IFERROR(VLOOKUP(A1551,PLAN!B:AA,4,0),"")</f>
        <v>1001938075</v>
      </c>
      <c r="F1551" s="226">
        <f>IFERROR(VLOOKUP(A1551,PLAN!B:AA,9,0),"")</f>
        <v>46259</v>
      </c>
      <c r="G1551" s="225" t="str">
        <f>IFERROR(VLOOKUP(A1551,PLAN!B:AA,10,0),"")</f>
        <v>0103595201</v>
      </c>
      <c r="H1551" s="225" t="str">
        <f>IFERROR(VLOOKUP(A1551,PLAN!B:AA,11,0),"")</f>
        <v>260805S07A</v>
      </c>
      <c r="I1551" s="225">
        <f>IFERROR(VLOOKUP(A1551,PLAN!B:AA,12,0),"")</f>
        <v>339</v>
      </c>
      <c r="J1551" s="225" t="str">
        <f>IFERROR(VLOOKUP(A1551,PLAN!B:AA,15,0),"")</f>
        <v>Japan</v>
      </c>
      <c r="K1551" s="225">
        <f>IFERROR(VLOOKUP(A1551,PLAN!B:AA,23,0),"")</f>
        <v>0</v>
      </c>
      <c r="L1551" s="227">
        <f>IFERROR(VLOOKUP(A1551,PLAN!B:AA,24,0),"")</f>
        <v>0</v>
      </c>
      <c r="M1551" s="225" t="str">
        <f>IFERROR(VLOOKUP(A1551,PLAN!B:AA,3,0),"")</f>
        <v>2052005-C-C</v>
      </c>
      <c r="N1551" s="225">
        <f>IFERROR(VLOOKUP(A1551,PLAN!B:AA,2,0),"")</f>
        <v>12120937</v>
      </c>
      <c r="O1551" s="290" t="s">
        <v>5330</v>
      </c>
      <c r="P1551" s="337" t="s">
        <v>5331</v>
      </c>
      <c r="Q1551" s="154">
        <v>40</v>
      </c>
      <c r="R1551" s="231" t="str">
        <f>IFERROR(VLOOKUP(P1551,[6]Sheet1!$F:$I,4,),"")</f>
        <v/>
      </c>
      <c r="S1551" s="232">
        <f>IFERROR(VLOOKUP(A1551,PLAN!B:AA,19,0),"")</f>
        <v>46249</v>
      </c>
      <c r="T1551" s="225" t="str">
        <f>IFERROR(VLOOKUP(A1551,PLAN!B:AA,20,0),"")</f>
        <v>M7</v>
      </c>
      <c r="U1551" s="233"/>
      <c r="V1551" s="165"/>
      <c r="W1551" s="234" t="str">
        <f>IFERROR(VLOOKUP(A1551,PLAN!B:AB,21,),"")</f>
        <v>F2</v>
      </c>
      <c r="X1551" s="164"/>
      <c r="Y1551" s="148" t="s">
        <v>4839</v>
      </c>
      <c r="Z1551" s="338">
        <f>VLOOKUP(Y1551,PLAN!B:AI,19,0)</f>
        <v>46249</v>
      </c>
    </row>
    <row r="1552" spans="1:26" s="163" customFormat="1" ht="27" hidden="1" customHeight="1">
      <c r="A1552" s="177">
        <f t="shared" si="85"/>
        <v>0</v>
      </c>
      <c r="B1552" s="225" t="str">
        <f>IFERROR(VLOOKUP(A1552,PLAN!B:AA,5,0),"")</f>
        <v/>
      </c>
      <c r="C1552" s="225" t="str">
        <f>IFERROR(VLOOKUP(A1552,PLAN!B:AA,6,0),"")</f>
        <v/>
      </c>
      <c r="D1552" s="225" t="str">
        <f>IFERROR(VLOOKUP(A1552,PLAN!B:AA,7,0),"")</f>
        <v/>
      </c>
      <c r="E1552" s="225" t="str">
        <f>IFERROR(VLOOKUP(A1552,PLAN!B:AA,4,0),"")</f>
        <v/>
      </c>
      <c r="F1552" s="226" t="str">
        <f>IFERROR(VLOOKUP(A1552,PLAN!B:AA,9,0),"")</f>
        <v/>
      </c>
      <c r="G1552" s="225" t="str">
        <f>IFERROR(VLOOKUP(A1552,PLAN!B:AA,10,0),"")</f>
        <v/>
      </c>
      <c r="H1552" s="225" t="str">
        <f>IFERROR(VLOOKUP(A1552,PLAN!B:AA,11,0),"")</f>
        <v/>
      </c>
      <c r="I1552" s="225" t="str">
        <f>IFERROR(VLOOKUP(A1552,PLAN!B:AA,12,0),"")</f>
        <v/>
      </c>
      <c r="J1552" s="225" t="str">
        <f>IFERROR(VLOOKUP(A1552,PLAN!B:AA,15,0),"")</f>
        <v/>
      </c>
      <c r="K1552" s="225" t="str">
        <f>IFERROR(VLOOKUP(A1552,PLAN!B:AA,23,0),"")</f>
        <v/>
      </c>
      <c r="L1552" s="227" t="str">
        <f>IFERROR(VLOOKUP(A1552,PLAN!B:AA,24,0),"")</f>
        <v/>
      </c>
      <c r="M1552" s="225" t="str">
        <f>IFERROR(VLOOKUP(A1552,PLAN!B:AA,3,0),"")</f>
        <v/>
      </c>
      <c r="N1552" s="225" t="str">
        <f>IFERROR(VLOOKUP(A1552,PLAN!B:AA,2,0),"")</f>
        <v/>
      </c>
      <c r="O1552" s="290" t="s">
        <v>5374</v>
      </c>
      <c r="P1552" s="337" t="s">
        <v>5375</v>
      </c>
      <c r="Q1552" s="154">
        <v>100</v>
      </c>
      <c r="R1552" s="231" t="str">
        <f>IFERROR(VLOOKUP(P1552,[6]Sheet1!$F:$I,4,),"")</f>
        <v/>
      </c>
      <c r="S1552" s="232" t="str">
        <f>IFERROR(VLOOKUP(A1552,PLAN!B:AA,19,0),"")</f>
        <v/>
      </c>
      <c r="T1552" s="225" t="str">
        <f>IFERROR(VLOOKUP(A1552,PLAN!B:AA,20,0),"")</f>
        <v/>
      </c>
      <c r="U1552" s="233"/>
      <c r="V1552" s="165"/>
      <c r="W1552" s="234" t="s">
        <v>45</v>
      </c>
      <c r="X1552" s="164"/>
      <c r="Y1552" s="148"/>
      <c r="Z1552" s="338">
        <v>46249</v>
      </c>
    </row>
    <row r="1553" spans="1:26" s="163" customFormat="1" ht="27" hidden="1" customHeight="1">
      <c r="A1553" s="177">
        <f t="shared" si="85"/>
        <v>0</v>
      </c>
      <c r="B1553" s="225" t="str">
        <f>IFERROR(VLOOKUP(A1553,PLAN!B:AA,5,0),"")</f>
        <v/>
      </c>
      <c r="C1553" s="225" t="str">
        <f>IFERROR(VLOOKUP(A1553,PLAN!B:AA,6,0),"")</f>
        <v/>
      </c>
      <c r="D1553" s="225" t="str">
        <f>IFERROR(VLOOKUP(A1553,PLAN!B:AA,7,0),"")</f>
        <v/>
      </c>
      <c r="E1553" s="225" t="str">
        <f>IFERROR(VLOOKUP(A1553,PLAN!B:AA,4,0),"")</f>
        <v/>
      </c>
      <c r="F1553" s="226" t="str">
        <f>IFERROR(VLOOKUP(A1553,PLAN!B:AA,9,0),"")</f>
        <v/>
      </c>
      <c r="G1553" s="225" t="str">
        <f>IFERROR(VLOOKUP(A1553,PLAN!B:AA,10,0),"")</f>
        <v/>
      </c>
      <c r="H1553" s="225" t="str">
        <f>IFERROR(VLOOKUP(A1553,PLAN!B:AA,11,0),"")</f>
        <v/>
      </c>
      <c r="I1553" s="225" t="str">
        <f>IFERROR(VLOOKUP(A1553,PLAN!B:AA,12,0),"")</f>
        <v/>
      </c>
      <c r="J1553" s="225" t="str">
        <f>IFERROR(VLOOKUP(A1553,PLAN!B:AA,15,0),"")</f>
        <v/>
      </c>
      <c r="K1553" s="225" t="str">
        <f>IFERROR(VLOOKUP(A1553,PLAN!B:AA,23,0),"")</f>
        <v/>
      </c>
      <c r="L1553" s="227" t="str">
        <f>IFERROR(VLOOKUP(A1553,PLAN!B:AA,24,0),"")</f>
        <v/>
      </c>
      <c r="M1553" s="225" t="str">
        <f>IFERROR(VLOOKUP(A1553,PLAN!B:AA,3,0),"")</f>
        <v/>
      </c>
      <c r="N1553" s="225" t="str">
        <f>IFERROR(VLOOKUP(A1553,PLAN!B:AA,2,0),"")</f>
        <v/>
      </c>
      <c r="O1553" s="290" t="s">
        <v>5376</v>
      </c>
      <c r="P1553" s="257" t="s">
        <v>5377</v>
      </c>
      <c r="Q1553" s="154">
        <v>100</v>
      </c>
      <c r="R1553" s="231" t="str">
        <f>IFERROR(VLOOKUP(P1553,[6]Sheet1!$F:$I,4,),"")</f>
        <v/>
      </c>
      <c r="S1553" s="232" t="str">
        <f>IFERROR(VLOOKUP(A1553,PLAN!B:AA,19,0),"")</f>
        <v/>
      </c>
      <c r="T1553" s="225" t="str">
        <f>IFERROR(VLOOKUP(A1553,PLAN!B:AA,20,0),"")</f>
        <v/>
      </c>
      <c r="U1553" s="233"/>
      <c r="V1553" s="165"/>
      <c r="W1553" s="234" t="s">
        <v>45</v>
      </c>
      <c r="X1553" s="164"/>
      <c r="Y1553" s="148"/>
      <c r="Z1553" s="338">
        <v>46249</v>
      </c>
    </row>
    <row r="1554" spans="1:26" s="163" customFormat="1" ht="27" hidden="1" customHeight="1">
      <c r="A1554" s="177">
        <f t="shared" si="85"/>
        <v>0</v>
      </c>
      <c r="B1554" s="225" t="str">
        <f>IFERROR(VLOOKUP(A1554,PLAN!B:AA,5,0),"")</f>
        <v/>
      </c>
      <c r="C1554" s="225" t="str">
        <f>IFERROR(VLOOKUP(A1554,PLAN!B:AA,6,0),"")</f>
        <v/>
      </c>
      <c r="D1554" s="225" t="str">
        <f>IFERROR(VLOOKUP(A1554,PLAN!B:AA,7,0),"")</f>
        <v/>
      </c>
      <c r="E1554" s="225" t="str">
        <f>IFERROR(VLOOKUP(A1554,PLAN!B:AA,4,0),"")</f>
        <v/>
      </c>
      <c r="F1554" s="226" t="str">
        <f>IFERROR(VLOOKUP(A1554,PLAN!B:AA,9,0),"")</f>
        <v/>
      </c>
      <c r="G1554" s="225" t="str">
        <f>IFERROR(VLOOKUP(A1554,PLAN!B:AA,10,0),"")</f>
        <v/>
      </c>
      <c r="H1554" s="225" t="str">
        <f>IFERROR(VLOOKUP(A1554,PLAN!B:AA,11,0),"")</f>
        <v/>
      </c>
      <c r="I1554" s="225" t="str">
        <f>IFERROR(VLOOKUP(A1554,PLAN!B:AA,12,0),"")</f>
        <v/>
      </c>
      <c r="J1554" s="225" t="str">
        <f>IFERROR(VLOOKUP(A1554,PLAN!B:AA,15,0),"")</f>
        <v/>
      </c>
      <c r="K1554" s="225" t="str">
        <f>IFERROR(VLOOKUP(A1554,PLAN!B:AA,23,0),"")</f>
        <v/>
      </c>
      <c r="L1554" s="227" t="str">
        <f>IFERROR(VLOOKUP(A1554,PLAN!B:AA,24,0),"")</f>
        <v/>
      </c>
      <c r="M1554" s="225" t="str">
        <f>IFERROR(VLOOKUP(A1554,PLAN!B:AA,3,0),"")</f>
        <v/>
      </c>
      <c r="N1554" s="225" t="str">
        <f>IFERROR(VLOOKUP(A1554,PLAN!B:AA,2,0),"")</f>
        <v/>
      </c>
      <c r="O1554" s="290" t="s">
        <v>5378</v>
      </c>
      <c r="P1554" s="257" t="s">
        <v>5379</v>
      </c>
      <c r="Q1554" s="154">
        <f>I1551-Q1551-Q1552-Q1553</f>
        <v>99</v>
      </c>
      <c r="R1554" s="231" t="str">
        <f>IFERROR(VLOOKUP(P1554,[6]Sheet1!$F:$I,4,),"")</f>
        <v/>
      </c>
      <c r="S1554" s="232" t="str">
        <f>IFERROR(VLOOKUP(A1554,PLAN!B:AA,19,0),"")</f>
        <v/>
      </c>
      <c r="T1554" s="225" t="str">
        <f>IFERROR(VLOOKUP(A1554,PLAN!B:AA,20,0),"")</f>
        <v/>
      </c>
      <c r="U1554" s="233"/>
      <c r="V1554" s="165"/>
      <c r="W1554" s="234" t="s">
        <v>45</v>
      </c>
      <c r="X1554" s="164"/>
      <c r="Y1554" s="148"/>
      <c r="Z1554" s="338">
        <v>46249</v>
      </c>
    </row>
    <row r="1555" spans="1:26" s="163" customFormat="1" ht="27" hidden="1" customHeight="1">
      <c r="A1555" s="177" t="str">
        <f t="shared" si="85"/>
        <v>Aug25-09</v>
      </c>
      <c r="B1555" s="225">
        <f>IFERROR(VLOOKUP(A1555,PLAN!B:AA,5,0),"")</f>
        <v>11122029</v>
      </c>
      <c r="C1555" s="225" t="str">
        <f>IFERROR(VLOOKUP(A1555,PLAN!B:AA,6,0),"")</f>
        <v>2051007-D-A</v>
      </c>
      <c r="D1555" s="225" t="str">
        <f>IFERROR(VLOOKUP(A1555,PLAN!B:AA,7,0),"")</f>
        <v>FI025A45 JP</v>
      </c>
      <c r="E1555" s="225" t="str">
        <f>IFERROR(VLOOKUP(A1555,PLAN!B:AA,4,0),"")</f>
        <v>1001938076</v>
      </c>
      <c r="F1555" s="226">
        <f>IFERROR(VLOOKUP(A1555,PLAN!B:AA,9,0),"")</f>
        <v>46259</v>
      </c>
      <c r="G1555" s="225" t="str">
        <f>IFERROR(VLOOKUP(A1555,PLAN!B:AA,10,0),"")</f>
        <v>0103595202</v>
      </c>
      <c r="H1555" s="225" t="str">
        <f>IFERROR(VLOOKUP(A1555,PLAN!B:AA,11,0),"")</f>
        <v>260805S08A</v>
      </c>
      <c r="I1555" s="225">
        <f>IFERROR(VLOOKUP(A1555,PLAN!B:AA,12,0),"")</f>
        <v>688</v>
      </c>
      <c r="J1555" s="225" t="str">
        <f>IFERROR(VLOOKUP(A1555,PLAN!B:AA,15,0),"")</f>
        <v>Japan</v>
      </c>
      <c r="K1555" s="225">
        <f>IFERROR(VLOOKUP(A1555,PLAN!B:AA,23,0),"")</f>
        <v>0</v>
      </c>
      <c r="L1555" s="227">
        <f>IFERROR(VLOOKUP(A1555,PLAN!B:AA,24,0),"")</f>
        <v>0</v>
      </c>
      <c r="M1555" s="225" t="str">
        <f>IFERROR(VLOOKUP(A1555,PLAN!B:AA,3,0),"")</f>
        <v>2052005-C-C</v>
      </c>
      <c r="N1555" s="225">
        <f>IFERROR(VLOOKUP(A1555,PLAN!B:AA,2,0),"")</f>
        <v>12120937</v>
      </c>
      <c r="O1555" s="290" t="s">
        <v>5380</v>
      </c>
      <c r="P1555" s="257" t="s">
        <v>5381</v>
      </c>
      <c r="Q1555" s="154">
        <v>100</v>
      </c>
      <c r="R1555" s="231" t="str">
        <f>IFERROR(VLOOKUP(P1555,[6]Sheet1!$F:$I,4,),"")</f>
        <v/>
      </c>
      <c r="S1555" s="232">
        <f>IFERROR(VLOOKUP(A1555,PLAN!B:AA,19,0),"")</f>
        <v>46249</v>
      </c>
      <c r="T1555" s="225" t="str">
        <f>IFERROR(VLOOKUP(A1555,PLAN!B:AA,20,0),"")</f>
        <v>M7</v>
      </c>
      <c r="U1555" s="233"/>
      <c r="V1555" s="165"/>
      <c r="W1555" s="234" t="str">
        <f>IFERROR(VLOOKUP(A1555,PLAN!B:AB,21,),"")</f>
        <v>F2</v>
      </c>
      <c r="X1555" s="164"/>
      <c r="Y1555" s="148" t="s">
        <v>4857</v>
      </c>
      <c r="Z1555" s="338">
        <f>VLOOKUP(Y1555,PLAN!B:AI,19,0)</f>
        <v>46249</v>
      </c>
    </row>
    <row r="1556" spans="1:26" s="163" customFormat="1" ht="27" hidden="1" customHeight="1">
      <c r="A1556" s="177">
        <f t="shared" si="85"/>
        <v>0</v>
      </c>
      <c r="B1556" s="225" t="str">
        <f>IFERROR(VLOOKUP(A1556,PLAN!B:AA,5,0),"")</f>
        <v/>
      </c>
      <c r="C1556" s="225" t="str">
        <f>IFERROR(VLOOKUP(A1556,PLAN!B:AA,6,0),"")</f>
        <v/>
      </c>
      <c r="D1556" s="225" t="str">
        <f>IFERROR(VLOOKUP(A1556,PLAN!B:AA,7,0),"")</f>
        <v/>
      </c>
      <c r="E1556" s="225" t="str">
        <f>IFERROR(VLOOKUP(A1556,PLAN!B:AA,4,0),"")</f>
        <v/>
      </c>
      <c r="F1556" s="226" t="str">
        <f>IFERROR(VLOOKUP(A1556,PLAN!B:AA,9,0),"")</f>
        <v/>
      </c>
      <c r="G1556" s="225" t="str">
        <f>IFERROR(VLOOKUP(A1556,PLAN!B:AA,10,0),"")</f>
        <v/>
      </c>
      <c r="H1556" s="225" t="str">
        <f>IFERROR(VLOOKUP(A1556,PLAN!B:AA,11,0),"")</f>
        <v/>
      </c>
      <c r="I1556" s="225" t="str">
        <f>IFERROR(VLOOKUP(A1556,PLAN!B:AA,12,0),"")</f>
        <v/>
      </c>
      <c r="J1556" s="225" t="str">
        <f>IFERROR(VLOOKUP(A1556,PLAN!B:AA,15,0),"")</f>
        <v/>
      </c>
      <c r="K1556" s="225" t="str">
        <f>IFERROR(VLOOKUP(A1556,PLAN!B:AA,23,0),"")</f>
        <v/>
      </c>
      <c r="L1556" s="227" t="str">
        <f>IFERROR(VLOOKUP(A1556,PLAN!B:AA,24,0),"")</f>
        <v/>
      </c>
      <c r="M1556" s="225" t="str">
        <f>IFERROR(VLOOKUP(A1556,PLAN!B:AA,3,0),"")</f>
        <v/>
      </c>
      <c r="N1556" s="225" t="str">
        <f>IFERROR(VLOOKUP(A1556,PLAN!B:AA,2,0),"")</f>
        <v/>
      </c>
      <c r="O1556" s="290" t="s">
        <v>5382</v>
      </c>
      <c r="P1556" s="337" t="s">
        <v>5383</v>
      </c>
      <c r="Q1556" s="154">
        <v>99</v>
      </c>
      <c r="R1556" s="231" t="str">
        <f>IFERROR(VLOOKUP(P1556,[6]Sheet1!$F:$I,4,),"")</f>
        <v/>
      </c>
      <c r="S1556" s="232" t="str">
        <f>IFERROR(VLOOKUP(A1556,PLAN!B:AA,19,0),"")</f>
        <v/>
      </c>
      <c r="T1556" s="225" t="str">
        <f>IFERROR(VLOOKUP(A1556,PLAN!B:AA,20,0),"")</f>
        <v/>
      </c>
      <c r="U1556" s="233"/>
      <c r="V1556" s="165"/>
      <c r="W1556" s="234" t="s">
        <v>45</v>
      </c>
      <c r="X1556" s="164"/>
      <c r="Y1556" s="148"/>
      <c r="Z1556" s="338">
        <v>46249</v>
      </c>
    </row>
    <row r="1557" spans="1:26" s="163" customFormat="1" ht="27" hidden="1" customHeight="1">
      <c r="A1557" s="177">
        <f t="shared" si="85"/>
        <v>0</v>
      </c>
      <c r="B1557" s="225" t="str">
        <f>IFERROR(VLOOKUP(A1557,PLAN!B:AA,5,0),"")</f>
        <v/>
      </c>
      <c r="C1557" s="225" t="str">
        <f>IFERROR(VLOOKUP(A1557,PLAN!B:AA,6,0),"")</f>
        <v/>
      </c>
      <c r="D1557" s="225" t="str">
        <f>IFERROR(VLOOKUP(A1557,PLAN!B:AA,7,0),"")</f>
        <v/>
      </c>
      <c r="E1557" s="225" t="str">
        <f>IFERROR(VLOOKUP(A1557,PLAN!B:AA,4,0),"")</f>
        <v/>
      </c>
      <c r="F1557" s="226" t="str">
        <f>IFERROR(VLOOKUP(A1557,PLAN!B:AA,9,0),"")</f>
        <v/>
      </c>
      <c r="G1557" s="225" t="str">
        <f>IFERROR(VLOOKUP(A1557,PLAN!B:AA,10,0),"")</f>
        <v/>
      </c>
      <c r="H1557" s="225" t="str">
        <f>IFERROR(VLOOKUP(A1557,PLAN!B:AA,11,0),"")</f>
        <v/>
      </c>
      <c r="I1557" s="225" t="str">
        <f>IFERROR(VLOOKUP(A1557,PLAN!B:AA,12,0),"")</f>
        <v/>
      </c>
      <c r="J1557" s="225" t="str">
        <f>IFERROR(VLOOKUP(A1557,PLAN!B:AA,15,0),"")</f>
        <v/>
      </c>
      <c r="K1557" s="225" t="str">
        <f>IFERROR(VLOOKUP(A1557,PLAN!B:AA,23,0),"")</f>
        <v/>
      </c>
      <c r="L1557" s="227" t="str">
        <f>IFERROR(VLOOKUP(A1557,PLAN!B:AA,24,0),"")</f>
        <v/>
      </c>
      <c r="M1557" s="225" t="str">
        <f>IFERROR(VLOOKUP(A1557,PLAN!B:AA,3,0),"")</f>
        <v/>
      </c>
      <c r="N1557" s="225" t="str">
        <f>IFERROR(VLOOKUP(A1557,PLAN!B:AA,2,0),"")</f>
        <v/>
      </c>
      <c r="O1557" s="290" t="s">
        <v>5384</v>
      </c>
      <c r="P1557" s="337" t="s">
        <v>5385</v>
      </c>
      <c r="Q1557" s="154">
        <v>100</v>
      </c>
      <c r="R1557" s="231" t="str">
        <f>IFERROR(VLOOKUP(P1557,[6]Sheet1!$F:$I,4,),"")</f>
        <v/>
      </c>
      <c r="S1557" s="232" t="str">
        <f>IFERROR(VLOOKUP(A1557,PLAN!B:AA,19,0),"")</f>
        <v/>
      </c>
      <c r="T1557" s="225" t="str">
        <f>IFERROR(VLOOKUP(A1557,PLAN!B:AA,20,0),"")</f>
        <v/>
      </c>
      <c r="U1557" s="233"/>
      <c r="V1557" s="165"/>
      <c r="W1557" s="234" t="s">
        <v>45</v>
      </c>
      <c r="X1557" s="164"/>
      <c r="Y1557" s="148"/>
      <c r="Z1557" s="338">
        <v>46249</v>
      </c>
    </row>
    <row r="1558" spans="1:26" s="163" customFormat="1" ht="27" hidden="1" customHeight="1">
      <c r="A1558" s="177">
        <f t="shared" si="85"/>
        <v>0</v>
      </c>
      <c r="B1558" s="225" t="str">
        <f>IFERROR(VLOOKUP(A1558,PLAN!B:AA,5,0),"")</f>
        <v/>
      </c>
      <c r="C1558" s="225" t="str">
        <f>IFERROR(VLOOKUP(A1558,PLAN!B:AA,6,0),"")</f>
        <v/>
      </c>
      <c r="D1558" s="225" t="str">
        <f>IFERROR(VLOOKUP(A1558,PLAN!B:AA,7,0),"")</f>
        <v/>
      </c>
      <c r="E1558" s="225" t="str">
        <f>IFERROR(VLOOKUP(A1558,PLAN!B:AA,4,0),"")</f>
        <v/>
      </c>
      <c r="F1558" s="226" t="str">
        <f>IFERROR(VLOOKUP(A1558,PLAN!B:AA,9,0),"")</f>
        <v/>
      </c>
      <c r="G1558" s="225" t="str">
        <f>IFERROR(VLOOKUP(A1558,PLAN!B:AA,10,0),"")</f>
        <v/>
      </c>
      <c r="H1558" s="225" t="str">
        <f>IFERROR(VLOOKUP(A1558,PLAN!B:AA,11,0),"")</f>
        <v/>
      </c>
      <c r="I1558" s="225" t="str">
        <f>IFERROR(VLOOKUP(A1558,PLAN!B:AA,12,0),"")</f>
        <v/>
      </c>
      <c r="J1558" s="225" t="str">
        <f>IFERROR(VLOOKUP(A1558,PLAN!B:AA,15,0),"")</f>
        <v/>
      </c>
      <c r="K1558" s="225" t="str">
        <f>IFERROR(VLOOKUP(A1558,PLAN!B:AA,23,0),"")</f>
        <v/>
      </c>
      <c r="L1558" s="227" t="str">
        <f>IFERROR(VLOOKUP(A1558,PLAN!B:AA,24,0),"")</f>
        <v/>
      </c>
      <c r="M1558" s="225" t="str">
        <f>IFERROR(VLOOKUP(A1558,PLAN!B:AA,3,0),"")</f>
        <v/>
      </c>
      <c r="N1558" s="225" t="str">
        <f>IFERROR(VLOOKUP(A1558,PLAN!B:AA,2,0),"")</f>
        <v/>
      </c>
      <c r="O1558" s="290" t="s">
        <v>5386</v>
      </c>
      <c r="P1558" s="337" t="s">
        <v>5387</v>
      </c>
      <c r="Q1558" s="154">
        <v>100</v>
      </c>
      <c r="R1558" s="231" t="str">
        <f>IFERROR(VLOOKUP(P1558,[6]Sheet1!$F:$I,4,),"")</f>
        <v/>
      </c>
      <c r="S1558" s="232" t="str">
        <f>IFERROR(VLOOKUP(A1558,PLAN!B:AA,19,0),"")</f>
        <v/>
      </c>
      <c r="T1558" s="225" t="str">
        <f>IFERROR(VLOOKUP(A1558,PLAN!B:AA,20,0),"")</f>
        <v/>
      </c>
      <c r="U1558" s="233"/>
      <c r="V1558" s="165"/>
      <c r="W1558" s="234" t="s">
        <v>45</v>
      </c>
      <c r="X1558" s="164"/>
      <c r="Y1558" s="148"/>
      <c r="Z1558" s="338">
        <v>46249</v>
      </c>
    </row>
    <row r="1559" spans="1:26" s="163" customFormat="1" ht="27" hidden="1" customHeight="1">
      <c r="A1559" s="177">
        <f t="shared" si="85"/>
        <v>0</v>
      </c>
      <c r="B1559" s="225" t="str">
        <f>IFERROR(VLOOKUP(A1559,PLAN!B:AA,5,0),"")</f>
        <v/>
      </c>
      <c r="C1559" s="225" t="str">
        <f>IFERROR(VLOOKUP(A1559,PLAN!B:AA,6,0),"")</f>
        <v/>
      </c>
      <c r="D1559" s="225" t="str">
        <f>IFERROR(VLOOKUP(A1559,PLAN!B:AA,7,0),"")</f>
        <v/>
      </c>
      <c r="E1559" s="225" t="str">
        <f>IFERROR(VLOOKUP(A1559,PLAN!B:AA,4,0),"")</f>
        <v/>
      </c>
      <c r="F1559" s="226" t="str">
        <f>IFERROR(VLOOKUP(A1559,PLAN!B:AA,9,0),"")</f>
        <v/>
      </c>
      <c r="G1559" s="225" t="str">
        <f>IFERROR(VLOOKUP(A1559,PLAN!B:AA,10,0),"")</f>
        <v/>
      </c>
      <c r="H1559" s="225" t="str">
        <f>IFERROR(VLOOKUP(A1559,PLAN!B:AA,11,0),"")</f>
        <v/>
      </c>
      <c r="I1559" s="225" t="str">
        <f>IFERROR(VLOOKUP(A1559,PLAN!B:AA,12,0),"")</f>
        <v/>
      </c>
      <c r="J1559" s="225" t="str">
        <f>IFERROR(VLOOKUP(A1559,PLAN!B:AA,15,0),"")</f>
        <v/>
      </c>
      <c r="K1559" s="225" t="str">
        <f>IFERROR(VLOOKUP(A1559,PLAN!B:AA,23,0),"")</f>
        <v/>
      </c>
      <c r="L1559" s="227" t="str">
        <f>IFERROR(VLOOKUP(A1559,PLAN!B:AA,24,0),"")</f>
        <v/>
      </c>
      <c r="M1559" s="225" t="str">
        <f>IFERROR(VLOOKUP(A1559,PLAN!B:AA,3,0),"")</f>
        <v/>
      </c>
      <c r="N1559" s="225" t="str">
        <f>IFERROR(VLOOKUP(A1559,PLAN!B:AA,2,0),"")</f>
        <v/>
      </c>
      <c r="O1559" s="290" t="s">
        <v>5388</v>
      </c>
      <c r="P1559" s="337" t="s">
        <v>5389</v>
      </c>
      <c r="Q1559" s="154">
        <v>99</v>
      </c>
      <c r="R1559" s="231" t="str">
        <f>IFERROR(VLOOKUP(P1559,[6]Sheet1!$F:$I,4,),"")</f>
        <v/>
      </c>
      <c r="S1559" s="232" t="str">
        <f>IFERROR(VLOOKUP(A1559,PLAN!B:AA,19,0),"")</f>
        <v/>
      </c>
      <c r="T1559" s="225" t="str">
        <f>IFERROR(VLOOKUP(A1559,PLAN!B:AA,20,0),"")</f>
        <v/>
      </c>
      <c r="U1559" s="233"/>
      <c r="V1559" s="165"/>
      <c r="W1559" s="234" t="s">
        <v>45</v>
      </c>
      <c r="X1559" s="164"/>
      <c r="Y1559" s="148"/>
      <c r="Z1559" s="338">
        <v>46249</v>
      </c>
    </row>
    <row r="1560" spans="1:26" s="163" customFormat="1" ht="27" hidden="1" customHeight="1">
      <c r="A1560" s="177">
        <f t="shared" si="85"/>
        <v>0</v>
      </c>
      <c r="B1560" s="225" t="str">
        <f>IFERROR(VLOOKUP(A1560,PLAN!B:AA,5,0),"")</f>
        <v/>
      </c>
      <c r="C1560" s="225" t="str">
        <f>IFERROR(VLOOKUP(A1560,PLAN!B:AA,6,0),"")</f>
        <v/>
      </c>
      <c r="D1560" s="225" t="str">
        <f>IFERROR(VLOOKUP(A1560,PLAN!B:AA,7,0),"")</f>
        <v/>
      </c>
      <c r="E1560" s="225" t="str">
        <f>IFERROR(VLOOKUP(A1560,PLAN!B:AA,4,0),"")</f>
        <v/>
      </c>
      <c r="F1560" s="226" t="str">
        <f>IFERROR(VLOOKUP(A1560,PLAN!B:AA,9,0),"")</f>
        <v/>
      </c>
      <c r="G1560" s="225" t="str">
        <f>IFERROR(VLOOKUP(A1560,PLAN!B:AA,10,0),"")</f>
        <v/>
      </c>
      <c r="H1560" s="225" t="str">
        <f>IFERROR(VLOOKUP(A1560,PLAN!B:AA,11,0),"")</f>
        <v/>
      </c>
      <c r="I1560" s="225" t="str">
        <f>IFERROR(VLOOKUP(A1560,PLAN!B:AA,12,0),"")</f>
        <v/>
      </c>
      <c r="J1560" s="225" t="str">
        <f>IFERROR(VLOOKUP(A1560,PLAN!B:AA,15,0),"")</f>
        <v/>
      </c>
      <c r="K1560" s="225" t="str">
        <f>IFERROR(VLOOKUP(A1560,PLAN!B:AA,23,0),"")</f>
        <v/>
      </c>
      <c r="L1560" s="227" t="str">
        <f>IFERROR(VLOOKUP(A1560,PLAN!B:AA,24,0),"")</f>
        <v/>
      </c>
      <c r="M1560" s="225" t="str">
        <f>IFERROR(VLOOKUP(A1560,PLAN!B:AA,3,0),"")</f>
        <v/>
      </c>
      <c r="N1560" s="225" t="str">
        <f>IFERROR(VLOOKUP(A1560,PLAN!B:AA,2,0),"")</f>
        <v/>
      </c>
      <c r="O1560" s="290" t="s">
        <v>5390</v>
      </c>
      <c r="P1560" s="337" t="s">
        <v>5391</v>
      </c>
      <c r="Q1560" s="154">
        <v>100</v>
      </c>
      <c r="R1560" s="231" t="str">
        <f>IFERROR(VLOOKUP(P1560,[6]Sheet1!$F:$I,4,),"")</f>
        <v/>
      </c>
      <c r="S1560" s="232" t="str">
        <f>IFERROR(VLOOKUP(A1560,PLAN!B:AA,19,0),"")</f>
        <v/>
      </c>
      <c r="T1560" s="225" t="str">
        <f>IFERROR(VLOOKUP(A1560,PLAN!B:AA,20,0),"")</f>
        <v/>
      </c>
      <c r="U1560" s="233"/>
      <c r="V1560" s="165"/>
      <c r="W1560" s="234" t="s">
        <v>45</v>
      </c>
      <c r="X1560" s="164"/>
      <c r="Y1560" s="148"/>
      <c r="Z1560" s="338">
        <v>46249</v>
      </c>
    </row>
    <row r="1561" spans="1:26" s="163" customFormat="1" ht="27" hidden="1" customHeight="1">
      <c r="A1561" s="177">
        <f t="shared" si="85"/>
        <v>0</v>
      </c>
      <c r="B1561" s="225" t="str">
        <f>IFERROR(VLOOKUP(A1561,PLAN!B:AA,5,0),"")</f>
        <v/>
      </c>
      <c r="C1561" s="225" t="str">
        <f>IFERROR(VLOOKUP(A1561,PLAN!B:AA,6,0),"")</f>
        <v/>
      </c>
      <c r="D1561" s="225" t="str">
        <f>IFERROR(VLOOKUP(A1561,PLAN!B:AA,7,0),"")</f>
        <v/>
      </c>
      <c r="E1561" s="225" t="str">
        <f>IFERROR(VLOOKUP(A1561,PLAN!B:AA,4,0),"")</f>
        <v/>
      </c>
      <c r="F1561" s="226" t="str">
        <f>IFERROR(VLOOKUP(A1561,PLAN!B:AA,9,0),"")</f>
        <v/>
      </c>
      <c r="G1561" s="225" t="str">
        <f>IFERROR(VLOOKUP(A1561,PLAN!B:AA,10,0),"")</f>
        <v/>
      </c>
      <c r="H1561" s="225" t="str">
        <f>IFERROR(VLOOKUP(A1561,PLAN!B:AA,11,0),"")</f>
        <v/>
      </c>
      <c r="I1561" s="225" t="str">
        <f>IFERROR(VLOOKUP(A1561,PLAN!B:AA,12,0),"")</f>
        <v/>
      </c>
      <c r="J1561" s="225" t="str">
        <f>IFERROR(VLOOKUP(A1561,PLAN!B:AA,15,0),"")</f>
        <v/>
      </c>
      <c r="K1561" s="225" t="str">
        <f>IFERROR(VLOOKUP(A1561,PLAN!B:AA,23,0),"")</f>
        <v/>
      </c>
      <c r="L1561" s="227" t="str">
        <f>IFERROR(VLOOKUP(A1561,PLAN!B:AA,24,0),"")</f>
        <v/>
      </c>
      <c r="M1561" s="225" t="str">
        <f>IFERROR(VLOOKUP(A1561,PLAN!B:AA,3,0),"")</f>
        <v/>
      </c>
      <c r="N1561" s="225" t="str">
        <f>IFERROR(VLOOKUP(A1561,PLAN!B:AA,2,0),"")</f>
        <v/>
      </c>
      <c r="O1561" s="290" t="s">
        <v>5392</v>
      </c>
      <c r="P1561" s="337" t="s">
        <v>5393</v>
      </c>
      <c r="Q1561" s="154">
        <f>I1555-Q1555-Q1556-Q1557-Q1558-Q1559-Q1560</f>
        <v>90</v>
      </c>
      <c r="R1561" s="231" t="str">
        <f>IFERROR(VLOOKUP(P1561,[6]Sheet1!$F:$I,4,),"")</f>
        <v>D100</v>
      </c>
      <c r="S1561" s="232" t="str">
        <f>IFERROR(VLOOKUP(A1561,PLAN!B:AA,19,0),"")</f>
        <v/>
      </c>
      <c r="T1561" s="225" t="str">
        <f>IFERROR(VLOOKUP(A1561,PLAN!B:AA,20,0),"")</f>
        <v/>
      </c>
      <c r="U1561" s="233"/>
      <c r="V1561" s="165"/>
      <c r="W1561" s="234" t="s">
        <v>45</v>
      </c>
      <c r="X1561" s="164"/>
      <c r="Y1561" s="148"/>
      <c r="Z1561" s="338">
        <v>46249</v>
      </c>
    </row>
    <row r="1562" spans="1:26" s="163" customFormat="1" ht="21.6" hidden="1" customHeight="1">
      <c r="A1562" s="177" t="str">
        <f>Y1562</f>
        <v>Aug26-13</v>
      </c>
      <c r="B1562" s="225">
        <f>IFERROR(VLOOKUP(A1562,PLAN!B:AA,5,0),"")</f>
        <v>11134235</v>
      </c>
      <c r="C1562" s="225" t="str">
        <f>IFERROR(VLOOKUP(A1562,PLAN!B:AA,6,0),"")</f>
        <v>1036068-S-AK</v>
      </c>
      <c r="D1562" s="225" t="str">
        <f>IFERROR(VLOOKUP(A1562,PLAN!B:AA,7,0),"")</f>
        <v>AHW14R001S CN</v>
      </c>
      <c r="E1562" s="225" t="str">
        <f>IFERROR(VLOOKUP(A1562,PLAN!B:AA,4,0),"")</f>
        <v>1001941764</v>
      </c>
      <c r="F1562" s="226">
        <f>IFERROR(VLOOKUP(A1562,PLAN!B:AA,9,0),"")</f>
        <v>46260</v>
      </c>
      <c r="G1562" s="225" t="str">
        <f>IFERROR(VLOOKUP(A1562,PLAN!B:AA,10,0),"")</f>
        <v>0103601310</v>
      </c>
      <c r="H1562" s="225" t="str">
        <f>IFERROR(VLOOKUP(A1562,PLAN!B:AA,11,0),"")</f>
        <v>260807A01A</v>
      </c>
      <c r="I1562" s="225">
        <f>IFERROR(VLOOKUP(A1562,PLAN!B:AA,12,0),"")</f>
        <v>3586</v>
      </c>
      <c r="J1562" s="225" t="str">
        <f>IFERROR(VLOOKUP(A1562,PLAN!B:AA,15,0),"")</f>
        <v>China</v>
      </c>
      <c r="K1562" s="225">
        <f>IFERROR(VLOOKUP(A1562,PLAN!B:AA,23,0),"")</f>
        <v>0</v>
      </c>
      <c r="L1562" s="227">
        <f>IFERROR(VLOOKUP(A1562,PLAN!B:AA,24,0),"")</f>
        <v>0</v>
      </c>
      <c r="M1562" s="225" t="str">
        <f>IFERROR(VLOOKUP(A1562,PLAN!B:AA,3,0),"")</f>
        <v>2332192-0-C-CN</v>
      </c>
      <c r="N1562" s="225">
        <f>IFERROR(VLOOKUP(A1562,PLAN!B:AA,2,0),"")</f>
        <v>12120774</v>
      </c>
      <c r="O1562" s="290" t="s">
        <v>5931</v>
      </c>
      <c r="P1562" s="258" t="s">
        <v>5932</v>
      </c>
      <c r="Q1562" s="154">
        <v>1260</v>
      </c>
      <c r="R1562" s="231" t="str">
        <f>IFERROR(VLOOKUP(P1562,[6]Sheet1!$F:$I,4,),"")</f>
        <v/>
      </c>
      <c r="S1562" s="232">
        <f>IFERROR(VLOOKUP(A1562,PLAN!B:AA,19,0),"")</f>
        <v>46251</v>
      </c>
      <c r="T1562" s="225" t="str">
        <f>IFERROR(VLOOKUP(A1562,PLAN!B:AA,20,0),"")</f>
        <v>M1</v>
      </c>
      <c r="U1562" s="233"/>
      <c r="V1562" s="165"/>
      <c r="W1562" s="234" t="str">
        <f>IFERROR(VLOOKUP(A1562,PLAN!B:AB,21,),"")</f>
        <v>F3</v>
      </c>
      <c r="X1562" s="164"/>
      <c r="Y1562" s="148" t="s">
        <v>5902</v>
      </c>
      <c r="Z1562" s="338">
        <f>VLOOKUP(Y1562,PLAN!B:AI,19,0)</f>
        <v>46251</v>
      </c>
    </row>
    <row r="1563" spans="1:26" s="163" customFormat="1" ht="21.6" hidden="1" customHeight="1">
      <c r="A1563" s="177"/>
      <c r="B1563" s="225"/>
      <c r="C1563" s="225"/>
      <c r="D1563" s="225"/>
      <c r="E1563" s="225"/>
      <c r="F1563" s="226"/>
      <c r="G1563" s="225"/>
      <c r="H1563" s="225"/>
      <c r="I1563" s="225"/>
      <c r="J1563" s="225"/>
      <c r="K1563" s="225"/>
      <c r="L1563" s="227"/>
      <c r="M1563" s="225"/>
      <c r="N1563" s="225"/>
      <c r="O1563" s="290" t="s">
        <v>5933</v>
      </c>
      <c r="P1563" s="258" t="s">
        <v>5934</v>
      </c>
      <c r="Q1563" s="154">
        <v>1260</v>
      </c>
      <c r="R1563" s="231" t="str">
        <f>IFERROR(VLOOKUP(P1563,[6]Sheet1!$F:$I,4,),"")</f>
        <v>N2-05</v>
      </c>
      <c r="S1563" s="232"/>
      <c r="T1563" s="225"/>
      <c r="U1563" s="233"/>
      <c r="V1563" s="165"/>
      <c r="W1563" s="234" t="s">
        <v>40</v>
      </c>
      <c r="X1563" s="164"/>
      <c r="Y1563" s="148"/>
      <c r="Z1563" s="338">
        <v>46251</v>
      </c>
    </row>
    <row r="1564" spans="1:26" s="163" customFormat="1" ht="21.6" hidden="1" customHeight="1">
      <c r="A1564" s="177"/>
      <c r="B1564" s="225"/>
      <c r="C1564" s="225"/>
      <c r="D1564" s="225"/>
      <c r="E1564" s="225"/>
      <c r="F1564" s="226"/>
      <c r="G1564" s="225"/>
      <c r="H1564" s="225"/>
      <c r="I1564" s="225"/>
      <c r="J1564" s="225"/>
      <c r="K1564" s="225"/>
      <c r="L1564" s="227"/>
      <c r="M1564" s="225"/>
      <c r="N1564" s="225"/>
      <c r="O1564" s="290" t="s">
        <v>5935</v>
      </c>
      <c r="P1564" s="258" t="s">
        <v>5936</v>
      </c>
      <c r="Q1564" s="154">
        <f>I1562-Q1562-Q1563</f>
        <v>1066</v>
      </c>
      <c r="R1564" s="231" t="str">
        <f>IFERROR(VLOOKUP(P1564,[6]Sheet1!$F:$I,4,),"")</f>
        <v>N3-13</v>
      </c>
      <c r="S1564" s="232"/>
      <c r="T1564" s="225"/>
      <c r="U1564" s="233"/>
      <c r="V1564" s="165"/>
      <c r="W1564" s="234" t="s">
        <v>40</v>
      </c>
      <c r="X1564" s="164"/>
      <c r="Y1564" s="148"/>
      <c r="Z1564" s="338">
        <v>46251</v>
      </c>
    </row>
    <row r="1565" spans="1:26" s="163" customFormat="1" ht="21.6" hidden="1" customHeight="1">
      <c r="A1565" s="177" t="str">
        <f>Y1565</f>
        <v>Aug26-14</v>
      </c>
      <c r="B1565" s="225">
        <f>IFERROR(VLOOKUP(A1565,PLAN!B:AA,5,0),"")</f>
        <v>11134235</v>
      </c>
      <c r="C1565" s="225" t="str">
        <f>IFERROR(VLOOKUP(A1565,PLAN!B:AA,6,0),"")</f>
        <v>1036068-S-AK</v>
      </c>
      <c r="D1565" s="225" t="str">
        <f>IFERROR(VLOOKUP(A1565,PLAN!B:AA,7,0),"")</f>
        <v>AHW14R001S CN</v>
      </c>
      <c r="E1565" s="225" t="str">
        <f>IFERROR(VLOOKUP(A1565,PLAN!B:AA,4,0),"")</f>
        <v>1001941765</v>
      </c>
      <c r="F1565" s="226">
        <f>IFERROR(VLOOKUP(A1565,PLAN!B:AA,9,0),"")</f>
        <v>46260</v>
      </c>
      <c r="G1565" s="225" t="str">
        <f>IFERROR(VLOOKUP(A1565,PLAN!B:AA,10,0),"")</f>
        <v>0103601311</v>
      </c>
      <c r="H1565" s="225" t="str">
        <f>IFERROR(VLOOKUP(A1565,PLAN!B:AA,11,0),"")</f>
        <v>260807A02A</v>
      </c>
      <c r="I1565" s="225">
        <f>IFERROR(VLOOKUP(A1565,PLAN!B:AA,12,0),"")</f>
        <v>3586</v>
      </c>
      <c r="J1565" s="225" t="str">
        <f>IFERROR(VLOOKUP(A1565,PLAN!B:AA,15,0),"")</f>
        <v>China</v>
      </c>
      <c r="K1565" s="225">
        <f>IFERROR(VLOOKUP(A1565,PLAN!B:AA,23,0),"")</f>
        <v>0</v>
      </c>
      <c r="L1565" s="227">
        <f>IFERROR(VLOOKUP(A1565,PLAN!B:AA,24,0),"")</f>
        <v>0</v>
      </c>
      <c r="M1565" s="225" t="str">
        <f>IFERROR(VLOOKUP(A1565,PLAN!B:AA,3,0),"")</f>
        <v>2332192-0-C-CN</v>
      </c>
      <c r="N1565" s="225">
        <f>IFERROR(VLOOKUP(A1565,PLAN!B:AA,2,0),"")</f>
        <v>12120774</v>
      </c>
      <c r="O1565" s="290" t="s">
        <v>4826</v>
      </c>
      <c r="P1565" s="258" t="s">
        <v>4827</v>
      </c>
      <c r="Q1565" s="154">
        <v>907</v>
      </c>
      <c r="R1565" s="231" t="str">
        <f>IFERROR(VLOOKUP(P1565,[6]Sheet1!$F:$I,4,),"")</f>
        <v>N2-03</v>
      </c>
      <c r="S1565" s="232">
        <f>IFERROR(VLOOKUP(A1565,PLAN!B:AA,19,0),"")</f>
        <v>46251</v>
      </c>
      <c r="T1565" s="225" t="str">
        <f>IFERROR(VLOOKUP(A1565,PLAN!B:AA,20,0),"")</f>
        <v>M2</v>
      </c>
      <c r="U1565" s="233"/>
      <c r="V1565" s="165"/>
      <c r="W1565" s="234" t="str">
        <f>IFERROR(VLOOKUP(A1565,PLAN!B:AB,21,),"")</f>
        <v>F3</v>
      </c>
      <c r="X1565" s="164"/>
      <c r="Y1565" s="148" t="s">
        <v>5903</v>
      </c>
      <c r="Z1565" s="338">
        <f>VLOOKUP(Y1565,PLAN!B:AI,19,0)</f>
        <v>46251</v>
      </c>
    </row>
    <row r="1566" spans="1:26" s="163" customFormat="1" ht="21.6" hidden="1" customHeight="1">
      <c r="A1566" s="177"/>
      <c r="B1566" s="225"/>
      <c r="C1566" s="225"/>
      <c r="D1566" s="225"/>
      <c r="E1566" s="225"/>
      <c r="F1566" s="226"/>
      <c r="G1566" s="225"/>
      <c r="H1566" s="225"/>
      <c r="I1566" s="225"/>
      <c r="J1566" s="225"/>
      <c r="K1566" s="225"/>
      <c r="L1566" s="227"/>
      <c r="M1566" s="225"/>
      <c r="N1566" s="225"/>
      <c r="O1566" s="290" t="s">
        <v>5308</v>
      </c>
      <c r="P1566" s="258" t="s">
        <v>5309</v>
      </c>
      <c r="Q1566" s="312">
        <f>I1565-Q1565-Q1567-Q1568</f>
        <v>159</v>
      </c>
      <c r="R1566" s="231" t="str">
        <f>IFERROR(VLOOKUP(P1566,[6]Sheet1!$F:$I,4,),"")</f>
        <v/>
      </c>
      <c r="S1566" s="232"/>
      <c r="T1566" s="225"/>
      <c r="U1566" s="233"/>
      <c r="V1566" s="165"/>
      <c r="W1566" s="234" t="s">
        <v>40</v>
      </c>
      <c r="X1566" s="164"/>
      <c r="Y1566" s="148"/>
      <c r="Z1566" s="338">
        <v>46251</v>
      </c>
    </row>
    <row r="1567" spans="1:26" s="163" customFormat="1" ht="21.6" hidden="1" customHeight="1">
      <c r="A1567" s="177"/>
      <c r="B1567" s="225"/>
      <c r="C1567" s="225"/>
      <c r="D1567" s="225"/>
      <c r="E1567" s="225"/>
      <c r="F1567" s="226"/>
      <c r="G1567" s="225"/>
      <c r="H1567" s="225"/>
      <c r="I1567" s="225"/>
      <c r="J1567" s="225"/>
      <c r="K1567" s="225"/>
      <c r="L1567" s="227"/>
      <c r="M1567" s="225"/>
      <c r="N1567" s="225"/>
      <c r="O1567" s="290" t="s">
        <v>5937</v>
      </c>
      <c r="P1567" s="258" t="s">
        <v>5938</v>
      </c>
      <c r="Q1567" s="154">
        <v>1260</v>
      </c>
      <c r="R1567" s="231" t="str">
        <f>IFERROR(VLOOKUP(P1567,[6]Sheet1!$F:$I,4,),"")</f>
        <v>N3-05</v>
      </c>
      <c r="S1567" s="232"/>
      <c r="T1567" s="225"/>
      <c r="U1567" s="233"/>
      <c r="V1567" s="165"/>
      <c r="W1567" s="234" t="s">
        <v>40</v>
      </c>
      <c r="X1567" s="164"/>
      <c r="Y1567" s="148"/>
      <c r="Z1567" s="338">
        <v>46251</v>
      </c>
    </row>
    <row r="1568" spans="1:26" s="163" customFormat="1" ht="21.6" hidden="1" customHeight="1">
      <c r="A1568" s="177"/>
      <c r="B1568" s="225"/>
      <c r="C1568" s="225"/>
      <c r="D1568" s="225"/>
      <c r="E1568" s="225"/>
      <c r="F1568" s="226"/>
      <c r="G1568" s="225"/>
      <c r="H1568" s="225"/>
      <c r="I1568" s="225"/>
      <c r="J1568" s="225"/>
      <c r="K1568" s="225"/>
      <c r="L1568" s="227"/>
      <c r="M1568" s="225"/>
      <c r="N1568" s="225"/>
      <c r="O1568" s="290" t="s">
        <v>5939</v>
      </c>
      <c r="P1568" s="258" t="s">
        <v>5940</v>
      </c>
      <c r="Q1568" s="154">
        <v>1260</v>
      </c>
      <c r="R1568" s="231" t="str">
        <f>IFERROR(VLOOKUP(P1568,[6]Sheet1!$F:$I,4,),"")</f>
        <v>N3-03</v>
      </c>
      <c r="S1568" s="232"/>
      <c r="T1568" s="225"/>
      <c r="U1568" s="233"/>
      <c r="V1568" s="165"/>
      <c r="W1568" s="234" t="s">
        <v>40</v>
      </c>
      <c r="X1568" s="164"/>
      <c r="Y1568" s="148"/>
      <c r="Z1568" s="338">
        <v>46251</v>
      </c>
    </row>
    <row r="1569" spans="1:26" s="163" customFormat="1" ht="21.6" hidden="1" customHeight="1">
      <c r="A1569" s="177" t="str">
        <f>Y1569</f>
        <v>Aug21-07</v>
      </c>
      <c r="B1569" s="225">
        <f>IFERROR(VLOOKUP(A1569,PLAN!B:AA,5,0),"")</f>
        <v>11134342</v>
      </c>
      <c r="C1569" s="225" t="str">
        <f>IFERROR(VLOOKUP(A1569,PLAN!B:AA,6,0),"")</f>
        <v>1036068-S-AK-P</v>
      </c>
      <c r="D1569" s="225" t="str">
        <f>IFERROR(VLOOKUP(A1569,PLAN!B:AA,7,0),"")</f>
        <v>AHW14R001S CN</v>
      </c>
      <c r="E1569" s="225" t="str">
        <f>IFERROR(VLOOKUP(A1569,PLAN!B:AA,4,0),"")</f>
        <v>1001937323</v>
      </c>
      <c r="F1569" s="226">
        <f>IFERROR(VLOOKUP(A1569,PLAN!B:AA,9,0),"")</f>
        <v>46255</v>
      </c>
      <c r="G1569" s="225" t="str">
        <f>IFERROR(VLOOKUP(A1569,PLAN!B:AA,10,0),"")</f>
        <v>0103593674</v>
      </c>
      <c r="H1569" s="225" t="str">
        <f>IFERROR(VLOOKUP(A1569,PLAN!B:AA,11,0),"")</f>
        <v>260804A18A</v>
      </c>
      <c r="I1569" s="225">
        <f>IFERROR(VLOOKUP(A1569,PLAN!B:AA,12,0),"")</f>
        <v>2316</v>
      </c>
      <c r="J1569" s="225" t="str">
        <f>IFERROR(VLOOKUP(A1569,PLAN!B:AA,15,0),"")</f>
        <v>China</v>
      </c>
      <c r="K1569" s="225">
        <f>IFERROR(VLOOKUP(A1569,PLAN!B:AA,23,0),"")</f>
        <v>0</v>
      </c>
      <c r="L1569" s="227">
        <f>IFERROR(VLOOKUP(A1569,PLAN!B:AA,24,0),"")</f>
        <v>0</v>
      </c>
      <c r="M1569" s="225" t="str">
        <f>IFERROR(VLOOKUP(A1569,PLAN!B:AA,3,0),"")</f>
        <v>2332192-0-C-PH</v>
      </c>
      <c r="N1569" s="380">
        <f>IFERROR(VLOOKUP(A1569,PLAN!B:AA,2,0),"")</f>
        <v>12134058</v>
      </c>
      <c r="O1569" s="362" t="s">
        <v>5941</v>
      </c>
      <c r="P1569" s="364" t="s">
        <v>5942</v>
      </c>
      <c r="Q1569" s="313">
        <v>658</v>
      </c>
      <c r="R1569" s="231" t="str">
        <f>IFERROR(VLOOKUP(P1569,[6]Sheet1!$F:$I,4,),"")</f>
        <v>N2-10</v>
      </c>
      <c r="S1569" s="232">
        <f>IFERROR(VLOOKUP(A1569,PLAN!B:AA,19,0),"")</f>
        <v>46251</v>
      </c>
      <c r="T1569" s="225" t="str">
        <f>IFERROR(VLOOKUP(A1569,PLAN!B:AA,20,0),"")</f>
        <v>M3</v>
      </c>
      <c r="U1569" s="233"/>
      <c r="V1569" s="165"/>
      <c r="W1569" s="234" t="str">
        <f>IFERROR(VLOOKUP(A1569,PLAN!B:AB,21,),"")</f>
        <v>F3</v>
      </c>
      <c r="X1569" s="164"/>
      <c r="Y1569" s="148" t="s">
        <v>4566</v>
      </c>
      <c r="Z1569" s="338">
        <f>VLOOKUP(Y1569,PLAN!B:AI,19,0)</f>
        <v>46251</v>
      </c>
    </row>
    <row r="1570" spans="1:26" s="163" customFormat="1" ht="21.6" hidden="1" customHeight="1">
      <c r="A1570" s="177"/>
      <c r="B1570" s="225"/>
      <c r="C1570" s="225"/>
      <c r="D1570" s="225"/>
      <c r="E1570" s="225"/>
      <c r="F1570" s="226"/>
      <c r="G1570" s="225"/>
      <c r="H1570" s="225"/>
      <c r="I1570" s="225"/>
      <c r="J1570" s="225"/>
      <c r="K1570" s="225"/>
      <c r="L1570" s="227"/>
      <c r="M1570" s="225"/>
      <c r="N1570" s="225"/>
      <c r="O1570" s="290" t="s">
        <v>4806</v>
      </c>
      <c r="P1570" s="337" t="s">
        <v>4807</v>
      </c>
      <c r="Q1570" s="154">
        <v>19</v>
      </c>
      <c r="R1570" s="231" t="str">
        <f>IFERROR(VLOOKUP(P1570,[6]Sheet1!$F:$I,4,),"")</f>
        <v>N1-21</v>
      </c>
      <c r="S1570" s="232"/>
      <c r="T1570" s="225"/>
      <c r="U1570" s="233"/>
      <c r="V1570" s="165"/>
      <c r="W1570" s="234" t="s">
        <v>40</v>
      </c>
      <c r="X1570" s="164"/>
      <c r="Y1570" s="148"/>
      <c r="Z1570" s="338">
        <v>46251</v>
      </c>
    </row>
    <row r="1571" spans="1:26" s="163" customFormat="1" ht="21.6" hidden="1" customHeight="1">
      <c r="A1571" s="177"/>
      <c r="B1571" s="225"/>
      <c r="C1571" s="225"/>
      <c r="D1571" s="225"/>
      <c r="E1571" s="225"/>
      <c r="F1571" s="226"/>
      <c r="G1571" s="225"/>
      <c r="H1571" s="225"/>
      <c r="I1571" s="225"/>
      <c r="J1571" s="225"/>
      <c r="K1571" s="225"/>
      <c r="L1571" s="227"/>
      <c r="M1571" s="225"/>
      <c r="N1571" s="225"/>
      <c r="O1571" s="290" t="s">
        <v>4808</v>
      </c>
      <c r="P1571" s="337" t="s">
        <v>4809</v>
      </c>
      <c r="Q1571" s="154">
        <v>235</v>
      </c>
      <c r="R1571" s="231" t="str">
        <f>IFERROR(VLOOKUP(P1571,[6]Sheet1!$F:$I,4,),"")</f>
        <v>N2-02</v>
      </c>
      <c r="S1571" s="232"/>
      <c r="T1571" s="225"/>
      <c r="U1571" s="233"/>
      <c r="V1571" s="165"/>
      <c r="W1571" s="234" t="s">
        <v>40</v>
      </c>
      <c r="X1571" s="164"/>
      <c r="Y1571" s="148"/>
      <c r="Z1571" s="338">
        <v>46251</v>
      </c>
    </row>
    <row r="1572" spans="1:26" s="163" customFormat="1" ht="21.6" hidden="1" customHeight="1">
      <c r="A1572" s="177"/>
      <c r="B1572" s="225"/>
      <c r="C1572" s="225"/>
      <c r="D1572" s="225"/>
      <c r="E1572" s="225"/>
      <c r="F1572" s="226"/>
      <c r="G1572" s="225"/>
      <c r="H1572" s="225"/>
      <c r="I1572" s="225"/>
      <c r="J1572" s="225"/>
      <c r="K1572" s="225"/>
      <c r="L1572" s="227"/>
      <c r="M1572" s="225"/>
      <c r="N1572" s="225"/>
      <c r="O1572" s="290" t="s">
        <v>4814</v>
      </c>
      <c r="P1572" s="337" t="s">
        <v>4815</v>
      </c>
      <c r="Q1572" s="154">
        <v>383</v>
      </c>
      <c r="R1572" s="231" t="str">
        <f>IFERROR(VLOOKUP(P1572,[6]Sheet1!$F:$I,4,),"")</f>
        <v>N2-09</v>
      </c>
      <c r="S1572" s="232"/>
      <c r="T1572" s="225"/>
      <c r="U1572" s="233"/>
      <c r="V1572" s="165"/>
      <c r="W1572" s="234" t="s">
        <v>40</v>
      </c>
      <c r="X1572" s="164"/>
      <c r="Y1572" s="148"/>
      <c r="Z1572" s="338">
        <v>46251</v>
      </c>
    </row>
    <row r="1573" spans="1:26" s="163" customFormat="1" ht="21.6" hidden="1" customHeight="1">
      <c r="A1573" s="177"/>
      <c r="B1573" s="225"/>
      <c r="C1573" s="225"/>
      <c r="D1573" s="225"/>
      <c r="E1573" s="225"/>
      <c r="F1573" s="226"/>
      <c r="G1573" s="225"/>
      <c r="H1573" s="225"/>
      <c r="I1573" s="225"/>
      <c r="J1573" s="225"/>
      <c r="K1573" s="225"/>
      <c r="L1573" s="227"/>
      <c r="M1573" s="225"/>
      <c r="N1573" s="225"/>
      <c r="O1573" s="290" t="s">
        <v>4818</v>
      </c>
      <c r="P1573" s="337" t="s">
        <v>4819</v>
      </c>
      <c r="Q1573" s="154">
        <v>148</v>
      </c>
      <c r="R1573" s="231" t="str">
        <f>IFERROR(VLOOKUP(P1573,[6]Sheet1!$F:$I,4,),"")</f>
        <v/>
      </c>
      <c r="S1573" s="232"/>
      <c r="T1573" s="225"/>
      <c r="U1573" s="233"/>
      <c r="V1573" s="165"/>
      <c r="W1573" s="234" t="s">
        <v>40</v>
      </c>
      <c r="X1573" s="164"/>
      <c r="Y1573" s="148"/>
      <c r="Z1573" s="338">
        <v>46251</v>
      </c>
    </row>
    <row r="1574" spans="1:26" s="163" customFormat="1" ht="21.6" hidden="1" customHeight="1">
      <c r="A1574" s="177"/>
      <c r="B1574" s="225"/>
      <c r="C1574" s="225"/>
      <c r="D1574" s="225"/>
      <c r="E1574" s="225"/>
      <c r="F1574" s="226"/>
      <c r="G1574" s="225"/>
      <c r="H1574" s="225"/>
      <c r="I1574" s="225"/>
      <c r="J1574" s="225"/>
      <c r="K1574" s="225"/>
      <c r="L1574" s="227"/>
      <c r="M1574" s="225"/>
      <c r="N1574" s="225"/>
      <c r="O1574" s="362" t="s">
        <v>4812</v>
      </c>
      <c r="P1574" s="364" t="s">
        <v>4813</v>
      </c>
      <c r="Q1574" s="313">
        <v>616</v>
      </c>
      <c r="R1574" s="231" t="str">
        <f>IFERROR(VLOOKUP(P1574,[6]Sheet1!$F:$I,4,),"")</f>
        <v>N3-05</v>
      </c>
      <c r="S1574" s="232"/>
      <c r="T1574" s="225"/>
      <c r="U1574" s="233"/>
      <c r="V1574" s="165"/>
      <c r="W1574" s="234" t="s">
        <v>40</v>
      </c>
      <c r="X1574" s="164"/>
      <c r="Y1574" s="148"/>
      <c r="Z1574" s="338">
        <v>46251</v>
      </c>
    </row>
    <row r="1575" spans="1:26" s="163" customFormat="1" ht="21.6" hidden="1" customHeight="1">
      <c r="A1575" s="177"/>
      <c r="B1575" s="225"/>
      <c r="C1575" s="225"/>
      <c r="D1575" s="225"/>
      <c r="E1575" s="225"/>
      <c r="F1575" s="226"/>
      <c r="G1575" s="225"/>
      <c r="H1575" s="225"/>
      <c r="I1575" s="225"/>
      <c r="J1575" s="225"/>
      <c r="K1575" s="225"/>
      <c r="L1575" s="227"/>
      <c r="M1575" s="225"/>
      <c r="N1575" s="225"/>
      <c r="O1575" s="290" t="s">
        <v>4976</v>
      </c>
      <c r="P1575" s="337" t="s">
        <v>4977</v>
      </c>
      <c r="Q1575" s="154">
        <v>8</v>
      </c>
      <c r="R1575" s="231" t="str">
        <f>IFERROR(VLOOKUP(P1575,[6]Sheet1!$F:$I,4,),"")</f>
        <v>N1-22</v>
      </c>
      <c r="S1575" s="232"/>
      <c r="T1575" s="225"/>
      <c r="U1575" s="233"/>
      <c r="V1575" s="165"/>
      <c r="W1575" s="234" t="s">
        <v>40</v>
      </c>
      <c r="X1575" s="164"/>
      <c r="Y1575" s="148"/>
      <c r="Z1575" s="338">
        <v>46251</v>
      </c>
    </row>
    <row r="1576" spans="1:26" s="163" customFormat="1" ht="21.6" hidden="1" customHeight="1">
      <c r="A1576" s="177"/>
      <c r="B1576" s="225"/>
      <c r="C1576" s="225"/>
      <c r="D1576" s="225"/>
      <c r="E1576" s="225"/>
      <c r="F1576" s="226"/>
      <c r="G1576" s="225"/>
      <c r="H1576" s="225"/>
      <c r="I1576" s="225"/>
      <c r="J1576" s="225"/>
      <c r="K1576" s="225"/>
      <c r="L1576" s="227"/>
      <c r="M1576" s="225"/>
      <c r="N1576" s="225"/>
      <c r="O1576" s="362" t="s">
        <v>4978</v>
      </c>
      <c r="P1576" s="364" t="s">
        <v>4979</v>
      </c>
      <c r="Q1576" s="363">
        <f>I1569-Q1569-Q1570-Q1571-Q1572-Q1573-Q1574-Q1575</f>
        <v>249</v>
      </c>
      <c r="R1576" s="231" t="str">
        <f>IFERROR(VLOOKUP(P1576,[6]Sheet1!$F:$I,4,),"")</f>
        <v>N2-02</v>
      </c>
      <c r="S1576" s="232"/>
      <c r="T1576" s="225"/>
      <c r="U1576" s="233"/>
      <c r="V1576" s="165"/>
      <c r="W1576" s="234" t="s">
        <v>40</v>
      </c>
      <c r="X1576" s="164"/>
      <c r="Y1576" s="148"/>
      <c r="Z1576" s="338">
        <v>46251</v>
      </c>
    </row>
    <row r="1577" spans="1:26" s="163" customFormat="1" ht="21.6" hidden="1" customHeight="1">
      <c r="A1577" s="177" t="str">
        <f>Y1577</f>
        <v>Aug26-15</v>
      </c>
      <c r="B1577" s="225">
        <f>IFERROR(VLOOKUP(A1577,PLAN!B:AA,5,0),"")</f>
        <v>11134237</v>
      </c>
      <c r="C1577" s="225" t="str">
        <f>IFERROR(VLOOKUP(A1577,PLAN!B:AA,6,0),"")</f>
        <v>1436196-Q-A</v>
      </c>
      <c r="D1577" s="225" t="str">
        <f>IFERROR(VLOOKUP(A1577,PLAN!B:AA,7,0),"")</f>
        <v>AHW14R004S CN</v>
      </c>
      <c r="E1577" s="225" t="str">
        <f>IFERROR(VLOOKUP(A1577,PLAN!B:AA,4,0),"")</f>
        <v>1001941766</v>
      </c>
      <c r="F1577" s="226">
        <f>IFERROR(VLOOKUP(A1577,PLAN!B:AA,9,0),"")</f>
        <v>46260</v>
      </c>
      <c r="G1577" s="225" t="str">
        <f>IFERROR(VLOOKUP(A1577,PLAN!B:AA,10,0),"")</f>
        <v>0103601312</v>
      </c>
      <c r="H1577" s="225" t="str">
        <f>IFERROR(VLOOKUP(A1577,PLAN!B:AA,11,0),"")</f>
        <v>260807A03A</v>
      </c>
      <c r="I1577" s="225">
        <f>IFERROR(VLOOKUP(A1577,PLAN!B:AA,12,0),"")</f>
        <v>3589</v>
      </c>
      <c r="J1577" s="225" t="str">
        <f>IFERROR(VLOOKUP(A1577,PLAN!B:AA,15,0),"")</f>
        <v>China</v>
      </c>
      <c r="K1577" s="225">
        <f>IFERROR(VLOOKUP(A1577,PLAN!B:AA,23,0),"")</f>
        <v>3</v>
      </c>
      <c r="L1577" s="227">
        <f>IFERROR(VLOOKUP(A1577,PLAN!B:AA,24,0),"")</f>
        <v>0</v>
      </c>
      <c r="M1577" s="225" t="str">
        <f>IFERROR(VLOOKUP(A1577,PLAN!B:AA,3,0),"")</f>
        <v>2332200-0-C-CN</v>
      </c>
      <c r="N1577" s="225">
        <f>IFERROR(VLOOKUP(A1577,PLAN!B:AA,2,0),"")</f>
        <v>12125012</v>
      </c>
      <c r="O1577" s="290" t="s">
        <v>4944</v>
      </c>
      <c r="P1577" s="337" t="s">
        <v>4945</v>
      </c>
      <c r="Q1577" s="154">
        <v>13</v>
      </c>
      <c r="R1577" s="231" t="str">
        <f>IFERROR(VLOOKUP(P1577,[6]Sheet1!$F:$I,4,),"")</f>
        <v>N1-21</v>
      </c>
      <c r="S1577" s="232">
        <f>IFERROR(VLOOKUP(A1577,PLAN!B:AA,19,0),"")</f>
        <v>46251</v>
      </c>
      <c r="T1577" s="225" t="str">
        <f>IFERROR(VLOOKUP(A1577,PLAN!B:AA,20,0),"")</f>
        <v>M4</v>
      </c>
      <c r="U1577" s="233"/>
      <c r="V1577" s="165"/>
      <c r="W1577" s="234" t="str">
        <f>IFERROR(VLOOKUP(A1577,PLAN!B:AB,21,),"")</f>
        <v>F3</v>
      </c>
      <c r="X1577" s="164"/>
      <c r="Y1577" s="148" t="s">
        <v>5904</v>
      </c>
      <c r="Z1577" s="338">
        <f>VLOOKUP(Y1577,PLAN!B:AI,19,0)</f>
        <v>46251</v>
      </c>
    </row>
    <row r="1578" spans="1:26" s="163" customFormat="1" ht="21.6" hidden="1" customHeight="1">
      <c r="A1578" s="177">
        <f>Y1578</f>
        <v>0</v>
      </c>
      <c r="B1578" s="225" t="str">
        <f>IFERROR(VLOOKUP(A1578,PLAN!B:AA,5,0),"")</f>
        <v/>
      </c>
      <c r="C1578" s="225" t="str">
        <f>IFERROR(VLOOKUP(A1578,PLAN!B:AA,6,0),"")</f>
        <v/>
      </c>
      <c r="D1578" s="225" t="str">
        <f>IFERROR(VLOOKUP(A1578,PLAN!B:AA,7,0),"")</f>
        <v/>
      </c>
      <c r="E1578" s="225" t="str">
        <f>IFERROR(VLOOKUP(A1578,PLAN!B:AA,4,0),"")</f>
        <v/>
      </c>
      <c r="F1578" s="226" t="str">
        <f>IFERROR(VLOOKUP(A1578,PLAN!B:AA,9,0),"")</f>
        <v/>
      </c>
      <c r="G1578" s="225" t="str">
        <f>IFERROR(VLOOKUP(A1578,PLAN!B:AA,10,0),"")</f>
        <v/>
      </c>
      <c r="H1578" s="225" t="str">
        <f>IFERROR(VLOOKUP(A1578,PLAN!B:AA,11,0),"")</f>
        <v/>
      </c>
      <c r="I1578" s="225" t="str">
        <f>IFERROR(VLOOKUP(A1578,PLAN!B:AA,12,0),"")</f>
        <v/>
      </c>
      <c r="J1578" s="225" t="str">
        <f>IFERROR(VLOOKUP(A1578,PLAN!B:AA,15,0),"")</f>
        <v/>
      </c>
      <c r="K1578" s="225" t="str">
        <f>IFERROR(VLOOKUP(A1578,PLAN!B:AA,23,0),"")</f>
        <v/>
      </c>
      <c r="L1578" s="227" t="str">
        <f>IFERROR(VLOOKUP(A1578,PLAN!B:AA,24,0),"")</f>
        <v/>
      </c>
      <c r="M1578" s="225" t="str">
        <f>IFERROR(VLOOKUP(A1578,PLAN!B:AA,3,0),"")</f>
        <v/>
      </c>
      <c r="N1578" s="225" t="str">
        <f>IFERROR(VLOOKUP(A1578,PLAN!B:AA,2,0),"")</f>
        <v/>
      </c>
      <c r="O1578" s="290" t="s">
        <v>4946</v>
      </c>
      <c r="P1578" s="337" t="s">
        <v>4947</v>
      </c>
      <c r="Q1578" s="154">
        <v>19</v>
      </c>
      <c r="R1578" s="231" t="str">
        <f>IFERROR(VLOOKUP(P1578,[6]Sheet1!$F:$I,4,),"")</f>
        <v>N1-22</v>
      </c>
      <c r="S1578" s="232" t="str">
        <f>IFERROR(VLOOKUP(A1578,PLAN!B:AA,19,0),"")</f>
        <v/>
      </c>
      <c r="T1578" s="225" t="str">
        <f>IFERROR(VLOOKUP(A1578,PLAN!B:AA,20,0),"")</f>
        <v/>
      </c>
      <c r="U1578" s="233"/>
      <c r="V1578" s="165"/>
      <c r="W1578" s="234" t="s">
        <v>40</v>
      </c>
      <c r="X1578" s="164"/>
      <c r="Y1578" s="148"/>
      <c r="Z1578" s="338">
        <v>46251</v>
      </c>
    </row>
    <row r="1579" spans="1:26" s="163" customFormat="1" ht="21.6" hidden="1" customHeight="1">
      <c r="A1579" s="177">
        <f>Y1579</f>
        <v>0</v>
      </c>
      <c r="B1579" s="225" t="str">
        <f>IFERROR(VLOOKUP(A1579,PLAN!B:AA,5,0),"")</f>
        <v/>
      </c>
      <c r="C1579" s="225" t="str">
        <f>IFERROR(VLOOKUP(A1579,PLAN!B:AA,6,0),"")</f>
        <v/>
      </c>
      <c r="D1579" s="225" t="str">
        <f>IFERROR(VLOOKUP(A1579,PLAN!B:AA,7,0),"")</f>
        <v/>
      </c>
      <c r="E1579" s="225" t="str">
        <f>IFERROR(VLOOKUP(A1579,PLAN!B:AA,4,0),"")</f>
        <v/>
      </c>
      <c r="F1579" s="226" t="str">
        <f>IFERROR(VLOOKUP(A1579,PLAN!B:AA,9,0),"")</f>
        <v/>
      </c>
      <c r="G1579" s="225" t="str">
        <f>IFERROR(VLOOKUP(A1579,PLAN!B:AA,10,0),"")</f>
        <v/>
      </c>
      <c r="H1579" s="225" t="str">
        <f>IFERROR(VLOOKUP(A1579,PLAN!B:AA,11,0),"")</f>
        <v/>
      </c>
      <c r="I1579" s="225" t="str">
        <f>IFERROR(VLOOKUP(A1579,PLAN!B:AA,12,0),"")</f>
        <v/>
      </c>
      <c r="J1579" s="225" t="str">
        <f>IFERROR(VLOOKUP(A1579,PLAN!B:AA,15,0),"")</f>
        <v/>
      </c>
      <c r="K1579" s="225" t="str">
        <f>IFERROR(VLOOKUP(A1579,PLAN!B:AA,23,0),"")</f>
        <v/>
      </c>
      <c r="L1579" s="227" t="str">
        <f>IFERROR(VLOOKUP(A1579,PLAN!B:AA,24,0),"")</f>
        <v/>
      </c>
      <c r="M1579" s="225" t="str">
        <f>IFERROR(VLOOKUP(A1579,PLAN!B:AA,3,0),"")</f>
        <v/>
      </c>
      <c r="N1579" s="225" t="str">
        <f>IFERROR(VLOOKUP(A1579,PLAN!B:AA,2,0),"")</f>
        <v/>
      </c>
      <c r="O1579" s="290" t="s">
        <v>4948</v>
      </c>
      <c r="P1579" s="337" t="s">
        <v>4949</v>
      </c>
      <c r="Q1579" s="154">
        <v>637</v>
      </c>
      <c r="R1579" s="231" t="str">
        <f>IFERROR(VLOOKUP(P1579,[6]Sheet1!$F:$I,4,),"")</f>
        <v>N2-03</v>
      </c>
      <c r="S1579" s="232" t="str">
        <f>IFERROR(VLOOKUP(A1579,PLAN!B:AA,19,0),"")</f>
        <v/>
      </c>
      <c r="T1579" s="225" t="str">
        <f>IFERROR(VLOOKUP(A1579,PLAN!B:AA,20,0),"")</f>
        <v/>
      </c>
      <c r="U1579" s="233"/>
      <c r="V1579" s="165"/>
      <c r="W1579" s="234" t="s">
        <v>40</v>
      </c>
      <c r="X1579" s="164"/>
      <c r="Y1579" s="148"/>
      <c r="Z1579" s="338">
        <v>46251</v>
      </c>
    </row>
    <row r="1580" spans="1:26" s="163" customFormat="1" ht="21.6" hidden="1" customHeight="1">
      <c r="A1580" s="177"/>
      <c r="B1580" s="225"/>
      <c r="C1580" s="225"/>
      <c r="D1580" s="225"/>
      <c r="E1580" s="225"/>
      <c r="F1580" s="226"/>
      <c r="G1580" s="225"/>
      <c r="H1580" s="225"/>
      <c r="I1580" s="225"/>
      <c r="J1580" s="225"/>
      <c r="K1580" s="225"/>
      <c r="L1580" s="227"/>
      <c r="M1580" s="225"/>
      <c r="N1580" s="225"/>
      <c r="O1580" s="290" t="s">
        <v>5943</v>
      </c>
      <c r="P1580" s="258" t="s">
        <v>5944</v>
      </c>
      <c r="Q1580" s="154">
        <v>1260</v>
      </c>
      <c r="R1580" s="231" t="str">
        <f>IFERROR(VLOOKUP(P1580,[6]Sheet1!$F:$I,4,),"")</f>
        <v>N3-17</v>
      </c>
      <c r="S1580" s="232"/>
      <c r="T1580" s="225"/>
      <c r="U1580" s="233"/>
      <c r="V1580" s="165"/>
      <c r="W1580" s="234" t="s">
        <v>40</v>
      </c>
      <c r="X1580" s="164"/>
      <c r="Y1580" s="148"/>
      <c r="Z1580" s="338">
        <v>46251</v>
      </c>
    </row>
    <row r="1581" spans="1:26" s="163" customFormat="1" ht="21.6" hidden="1" customHeight="1">
      <c r="A1581" s="177"/>
      <c r="B1581" s="225"/>
      <c r="C1581" s="225"/>
      <c r="D1581" s="225"/>
      <c r="E1581" s="225"/>
      <c r="F1581" s="226"/>
      <c r="G1581" s="225"/>
      <c r="H1581" s="225"/>
      <c r="I1581" s="225"/>
      <c r="J1581" s="225"/>
      <c r="K1581" s="225"/>
      <c r="L1581" s="227"/>
      <c r="M1581" s="225"/>
      <c r="N1581" s="225"/>
      <c r="O1581" s="290" t="s">
        <v>5945</v>
      </c>
      <c r="P1581" s="258" t="s">
        <v>5946</v>
      </c>
      <c r="Q1581" s="154">
        <v>1260</v>
      </c>
      <c r="R1581" s="231" t="str">
        <f>IFERROR(VLOOKUP(P1581,[6]Sheet1!$F:$I,4,),"")</f>
        <v>N3-07</v>
      </c>
      <c r="S1581" s="232"/>
      <c r="T1581" s="225"/>
      <c r="U1581" s="233"/>
      <c r="V1581" s="165"/>
      <c r="W1581" s="234" t="s">
        <v>40</v>
      </c>
      <c r="X1581" s="164"/>
      <c r="Y1581" s="148"/>
      <c r="Z1581" s="338">
        <v>46251</v>
      </c>
    </row>
    <row r="1582" spans="1:26" s="163" customFormat="1" ht="21.6" hidden="1" customHeight="1">
      <c r="A1582" s="177"/>
      <c r="B1582" s="225"/>
      <c r="C1582" s="225"/>
      <c r="D1582" s="225"/>
      <c r="E1582" s="225"/>
      <c r="F1582" s="226"/>
      <c r="G1582" s="225"/>
      <c r="H1582" s="225"/>
      <c r="I1582" s="225"/>
      <c r="J1582" s="225"/>
      <c r="K1582" s="225"/>
      <c r="L1582" s="227"/>
      <c r="M1582" s="225"/>
      <c r="N1582" s="225"/>
      <c r="O1582" s="290" t="s">
        <v>5947</v>
      </c>
      <c r="P1582" s="258" t="s">
        <v>5948</v>
      </c>
      <c r="Q1582" s="154">
        <f>I1577-Q1577-Q1578-Q1579-Q1580-Q1581</f>
        <v>400</v>
      </c>
      <c r="R1582" s="231" t="str">
        <f>IFERROR(VLOOKUP(P1582,[6]Sheet1!$F:$I,4,),"")</f>
        <v>N2-06</v>
      </c>
      <c r="S1582" s="232"/>
      <c r="T1582" s="225"/>
      <c r="U1582" s="233"/>
      <c r="V1582" s="165"/>
      <c r="W1582" s="234" t="s">
        <v>40</v>
      </c>
      <c r="X1582" s="164"/>
      <c r="Y1582" s="148"/>
      <c r="Z1582" s="338">
        <v>46251</v>
      </c>
    </row>
    <row r="1583" spans="1:26" s="163" customFormat="1" ht="21.6" hidden="1" customHeight="1">
      <c r="A1583" s="177" t="str">
        <f>Y1583</f>
        <v>Aug26-04</v>
      </c>
      <c r="B1583" s="225">
        <f>IFERROR(VLOOKUP(A1583,PLAN!B:AA,5,0),"")</f>
        <v>11125715</v>
      </c>
      <c r="C1583" s="225" t="str">
        <f>IFERROR(VLOOKUP(A1583,PLAN!B:AA,6,0),"")</f>
        <v>2131687-C-AK</v>
      </c>
      <c r="D1583" s="225" t="str">
        <f>IFERROR(VLOOKUP(A1583,PLAN!B:AA,7,0),"")</f>
        <v>AHW14R001S NOCE</v>
      </c>
      <c r="E1583" s="225" t="str">
        <f>IFERROR(VLOOKUP(A1583,PLAN!B:AA,4,0),"")</f>
        <v>4000017496</v>
      </c>
      <c r="F1583" s="226">
        <f>IFERROR(VLOOKUP(A1583,PLAN!B:AA,9,0),"")</f>
        <v>46260</v>
      </c>
      <c r="G1583" s="225" t="str">
        <f>IFERROR(VLOOKUP(A1583,PLAN!B:AA,10,0),"")</f>
        <v>0103600964</v>
      </c>
      <c r="H1583" s="225" t="str">
        <f>IFERROR(VLOOKUP(A1583,PLAN!B:AA,11,0),"")</f>
        <v>260715A35B</v>
      </c>
      <c r="I1583" s="225">
        <f>IFERROR(VLOOKUP(A1583,PLAN!B:AA,12,0),"")</f>
        <v>5</v>
      </c>
      <c r="J1583" s="225" t="str">
        <f>IFERROR(VLOOKUP(A1583,PLAN!B:AA,15,0),"")</f>
        <v>Oversea</v>
      </c>
      <c r="K1583" s="225">
        <f>IFERROR(VLOOKUP(A1583,PLAN!B:AA,23,0),"")</f>
        <v>0</v>
      </c>
      <c r="L1583" s="227">
        <f>IFERROR(VLOOKUP(A1583,PLAN!B:AA,24,0),"")</f>
        <v>0</v>
      </c>
      <c r="M1583" s="225" t="str">
        <f>IFERROR(VLOOKUP(A1583,PLAN!B:AA,3,0),"")</f>
        <v>2131687-C-AK</v>
      </c>
      <c r="N1583" s="225">
        <f>IFERROR(VLOOKUP(A1583,PLAN!B:AA,2,0),"")</f>
        <v>11125715</v>
      </c>
      <c r="O1583" s="228" t="s">
        <v>1124</v>
      </c>
      <c r="P1583" s="225" t="s">
        <v>1125</v>
      </c>
      <c r="Q1583" s="337">
        <f>I1583</f>
        <v>5</v>
      </c>
      <c r="R1583" s="231" t="str">
        <f>IFERROR(VLOOKUP(P1583,[6]Sheet1!$F:$I,4,),"")</f>
        <v/>
      </c>
      <c r="S1583" s="232">
        <f>IFERROR(VLOOKUP(A1583,PLAN!B:AA,19,0),"")</f>
        <v>46251</v>
      </c>
      <c r="T1583" s="225" t="str">
        <f>IFERROR(VLOOKUP(A1583,PLAN!B:AA,20,0),"")</f>
        <v>M5</v>
      </c>
      <c r="U1583" s="233"/>
      <c r="V1583" s="165"/>
      <c r="W1583" s="234" t="str">
        <f>IFERROR(VLOOKUP(A1583,PLAN!B:AB,21,),"")</f>
        <v>F2</v>
      </c>
      <c r="X1583" s="164"/>
      <c r="Y1583" s="148" t="s">
        <v>5893</v>
      </c>
      <c r="Z1583" s="338">
        <f>VLOOKUP(Y1583,PLAN!B:AI,19,0)</f>
        <v>46251</v>
      </c>
    </row>
    <row r="1584" spans="1:26" s="163" customFormat="1" ht="21.6" hidden="1" customHeight="1">
      <c r="A1584" s="177" t="str">
        <f>Y1584</f>
        <v>Aug26-16</v>
      </c>
      <c r="B1584" s="225">
        <f>IFERROR(VLOOKUP(A1584,PLAN!B:AA,5,0),"")</f>
        <v>11135339</v>
      </c>
      <c r="C1584" s="225" t="str">
        <f>IFERROR(VLOOKUP(A1584,PLAN!B:AA,6,0),"")</f>
        <v>1731067-J-A</v>
      </c>
      <c r="D1584" s="225" t="str">
        <f>IFERROR(VLOOKUP(A1584,PLAN!B:AA,7,0),"")</f>
        <v>AHW14R013P KR</v>
      </c>
      <c r="E1584" s="225" t="str">
        <f>IFERROR(VLOOKUP(A1584,PLAN!B:AA,4,0),"")</f>
        <v>1001941767</v>
      </c>
      <c r="F1584" s="226">
        <f>IFERROR(VLOOKUP(A1584,PLAN!B:AA,9,0),"")</f>
        <v>46260</v>
      </c>
      <c r="G1584" s="225" t="str">
        <f>IFERROR(VLOOKUP(A1584,PLAN!B:AA,10,0),"")</f>
        <v>0103601313</v>
      </c>
      <c r="H1584" s="225" t="str">
        <f>IFERROR(VLOOKUP(A1584,PLAN!B:AA,11,0),"")</f>
        <v>260807A04A</v>
      </c>
      <c r="I1584" s="225">
        <f>IFERROR(VLOOKUP(A1584,PLAN!B:AA,12,0),"")</f>
        <v>20</v>
      </c>
      <c r="J1584" s="225" t="str">
        <f>IFERROR(VLOOKUP(A1584,PLAN!B:AA,15,0),"")</f>
        <v>Korea</v>
      </c>
      <c r="K1584" s="225">
        <f>IFERROR(VLOOKUP(A1584,PLAN!B:AA,23,0),"")</f>
        <v>0</v>
      </c>
      <c r="L1584" s="227">
        <f>IFERROR(VLOOKUP(A1584,PLAN!B:AA,24,0),"")</f>
        <v>0</v>
      </c>
      <c r="M1584" s="225" t="str">
        <f>IFERROR(VLOOKUP(A1584,PLAN!B:AA,3,0),"")</f>
        <v>2032218-A-CB</v>
      </c>
      <c r="N1584" s="225">
        <f>IFERROR(VLOOKUP(A1584,PLAN!B:AA,2,0),"")</f>
        <v>12114297</v>
      </c>
      <c r="O1584" s="290" t="s">
        <v>4064</v>
      </c>
      <c r="P1584" s="337" t="s">
        <v>4065</v>
      </c>
      <c r="Q1584" s="154">
        <v>18</v>
      </c>
      <c r="R1584" s="231" t="str">
        <f>IFERROR(VLOOKUP(P1584,[6]Sheet1!$F:$I,4,),"")</f>
        <v>N1-21</v>
      </c>
      <c r="S1584" s="232">
        <f>IFERROR(VLOOKUP(A1584,PLAN!B:AA,19,0),"")</f>
        <v>46251</v>
      </c>
      <c r="T1584" s="225" t="str">
        <f>IFERROR(VLOOKUP(A1584,PLAN!B:AA,20,0),"")</f>
        <v>M5</v>
      </c>
      <c r="U1584" s="233"/>
      <c r="V1584" s="165"/>
      <c r="W1584" s="234" t="str">
        <f>IFERROR(VLOOKUP(A1584,PLAN!B:AB,21,),"")</f>
        <v>F2</v>
      </c>
      <c r="X1584" s="164"/>
      <c r="Y1584" s="148" t="s">
        <v>5905</v>
      </c>
      <c r="Z1584" s="338">
        <f>VLOOKUP(Y1584,PLAN!B:AI,19,0)</f>
        <v>46251</v>
      </c>
    </row>
    <row r="1585" spans="1:26" s="163" customFormat="1" ht="21.6" hidden="1" customHeight="1">
      <c r="A1585" s="177"/>
      <c r="B1585" s="225"/>
      <c r="C1585" s="225"/>
      <c r="D1585" s="225"/>
      <c r="E1585" s="225"/>
      <c r="F1585" s="226"/>
      <c r="G1585" s="225"/>
      <c r="H1585" s="225"/>
      <c r="I1585" s="225"/>
      <c r="J1585" s="225"/>
      <c r="K1585" s="225"/>
      <c r="L1585" s="227"/>
      <c r="M1585" s="225"/>
      <c r="N1585" s="225"/>
      <c r="O1585" s="290" t="s">
        <v>4375</v>
      </c>
      <c r="P1585" s="337" t="s">
        <v>4376</v>
      </c>
      <c r="Q1585" s="154">
        <f>I1584-Q1584</f>
        <v>2</v>
      </c>
      <c r="R1585" s="231" t="str">
        <f>IFERROR(VLOOKUP(P1585,[6]Sheet1!$F:$I,4,),"")</f>
        <v>N1-24</v>
      </c>
      <c r="S1585" s="232"/>
      <c r="T1585" s="225"/>
      <c r="U1585" s="233"/>
      <c r="V1585" s="165"/>
      <c r="W1585" s="234" t="s">
        <v>45</v>
      </c>
      <c r="X1585" s="164"/>
      <c r="Y1585" s="148"/>
      <c r="Z1585" s="338">
        <v>46251</v>
      </c>
    </row>
    <row r="1586" spans="1:26" s="163" customFormat="1" ht="21.6" hidden="1" customHeight="1">
      <c r="A1586" s="177" t="str">
        <f t="shared" ref="A1586:A1592" si="96">Y1586</f>
        <v>Aug26-17</v>
      </c>
      <c r="B1586" s="225">
        <f>IFERROR(VLOOKUP(A1586,PLAN!B:AA,5,0),"")</f>
        <v>11134335</v>
      </c>
      <c r="C1586" s="225" t="str">
        <f>IFERROR(VLOOKUP(A1586,PLAN!B:AA,6,0),"")</f>
        <v>2331161-A-A</v>
      </c>
      <c r="D1586" s="225" t="str">
        <f>IFERROR(VLOOKUP(A1586,PLAN!B:AA,7,0),"")</f>
        <v>WAIN-CKI-008-200 CE3</v>
      </c>
      <c r="E1586" s="225" t="str">
        <f>IFERROR(VLOOKUP(A1586,PLAN!B:AA,4,0),"")</f>
        <v>1001941768</v>
      </c>
      <c r="F1586" s="226">
        <f>IFERROR(VLOOKUP(A1586,PLAN!B:AA,9,0),"")</f>
        <v>46260</v>
      </c>
      <c r="G1586" s="225" t="str">
        <f>IFERROR(VLOOKUP(A1586,PLAN!B:AA,10,0),"")</f>
        <v>0103601314</v>
      </c>
      <c r="H1586" s="225" t="str">
        <f>IFERROR(VLOOKUP(A1586,PLAN!B:AA,11,0),"")</f>
        <v>260807A05A</v>
      </c>
      <c r="I1586" s="225">
        <f>IFERROR(VLOOKUP(A1586,PLAN!B:AA,12,0),"")</f>
        <v>2</v>
      </c>
      <c r="J1586" s="225" t="str">
        <f>IFERROR(VLOOKUP(A1586,PLAN!B:AA,15,0),"")</f>
        <v>Oversea</v>
      </c>
      <c r="K1586" s="225">
        <f>IFERROR(VLOOKUP(A1586,PLAN!B:AA,23,0),"")</f>
        <v>0</v>
      </c>
      <c r="L1586" s="227">
        <f>IFERROR(VLOOKUP(A1586,PLAN!B:AA,24,0),"")</f>
        <v>0</v>
      </c>
      <c r="M1586" s="225" t="str">
        <f>IFERROR(VLOOKUP(A1586,PLAN!B:AA,3,0),"")</f>
        <v>1832345-A-C</v>
      </c>
      <c r="N1586" s="225">
        <f>IFERROR(VLOOKUP(A1586,PLAN!B:AA,2,0),"")</f>
        <v>12114370</v>
      </c>
      <c r="O1586" s="290" t="s">
        <v>5242</v>
      </c>
      <c r="P1586" s="337" t="s">
        <v>5243</v>
      </c>
      <c r="Q1586" s="337">
        <f t="shared" ref="Q1586:Q1591" si="97">I1586</f>
        <v>2</v>
      </c>
      <c r="R1586" s="231" t="str">
        <f>IFERROR(VLOOKUP(P1586,[6]Sheet1!$F:$I,4,),"")</f>
        <v>N2-01</v>
      </c>
      <c r="S1586" s="232">
        <f>IFERROR(VLOOKUP(A1586,PLAN!B:AA,19,0),"")</f>
        <v>46251</v>
      </c>
      <c r="T1586" s="225" t="str">
        <f>IFERROR(VLOOKUP(A1586,PLAN!B:AA,20,0),"")</f>
        <v>M5</v>
      </c>
      <c r="U1586" s="233"/>
      <c r="V1586" s="165"/>
      <c r="W1586" s="234" t="str">
        <f>IFERROR(VLOOKUP(A1586,PLAN!B:AB,21,),"")</f>
        <v>F2</v>
      </c>
      <c r="X1586" s="164"/>
      <c r="Y1586" s="148" t="s">
        <v>5906</v>
      </c>
      <c r="Z1586" s="338">
        <f>VLOOKUP(Y1586,PLAN!B:AI,19,0)</f>
        <v>46251</v>
      </c>
    </row>
    <row r="1587" spans="1:26" s="163" customFormat="1" ht="21.6" hidden="1" customHeight="1">
      <c r="A1587" s="177" t="str">
        <f t="shared" si="96"/>
        <v>Aug26-18</v>
      </c>
      <c r="B1587" s="225">
        <f>IFERROR(VLOOKUP(A1587,PLAN!B:AA,5,0),"")</f>
        <v>11127219</v>
      </c>
      <c r="C1587" s="225" t="str">
        <f>IFERROR(VLOOKUP(A1587,PLAN!B:AA,6,0),"")</f>
        <v>2131627-B-A</v>
      </c>
      <c r="D1587" s="225" t="str">
        <f>IFERROR(VLOOKUP(A1587,PLAN!B:AA,7,0),"")</f>
        <v>WAIN-CKI-18-200-BS NO CE</v>
      </c>
      <c r="E1587" s="225" t="str">
        <f>IFERROR(VLOOKUP(A1587,PLAN!B:AA,4,0),"")</f>
        <v>1001941769</v>
      </c>
      <c r="F1587" s="226">
        <f>IFERROR(VLOOKUP(A1587,PLAN!B:AA,9,0),"")</f>
        <v>46260</v>
      </c>
      <c r="G1587" s="225" t="str">
        <f>IFERROR(VLOOKUP(A1587,PLAN!B:AA,10,0),"")</f>
        <v>0103601315</v>
      </c>
      <c r="H1587" s="225" t="str">
        <f>IFERROR(VLOOKUP(A1587,PLAN!B:AA,11,0),"")</f>
        <v>260807A06A</v>
      </c>
      <c r="I1587" s="225">
        <f>IFERROR(VLOOKUP(A1587,PLAN!B:AA,12,0),"")</f>
        <v>2</v>
      </c>
      <c r="J1587" s="225" t="str">
        <f>IFERROR(VLOOKUP(A1587,PLAN!B:AA,15,0),"")</f>
        <v>Oversea</v>
      </c>
      <c r="K1587" s="225">
        <f>IFERROR(VLOOKUP(A1587,PLAN!B:AA,23,0),"")</f>
        <v>0</v>
      </c>
      <c r="L1587" s="227">
        <f>IFERROR(VLOOKUP(A1587,PLAN!B:AA,24,0),"")</f>
        <v>0</v>
      </c>
      <c r="M1587" s="225" t="str">
        <f>IFERROR(VLOOKUP(A1587,PLAN!B:AA,3,0),"")</f>
        <v>1832176-A-C</v>
      </c>
      <c r="N1587" s="225">
        <f>IFERROR(VLOOKUP(A1587,PLAN!B:AA,2,0),"")</f>
        <v>12114378</v>
      </c>
      <c r="O1587" s="290" t="s">
        <v>2867</v>
      </c>
      <c r="P1587" s="337" t="s">
        <v>2868</v>
      </c>
      <c r="Q1587" s="337">
        <f t="shared" si="97"/>
        <v>2</v>
      </c>
      <c r="R1587" s="231" t="str">
        <f>IFERROR(VLOOKUP(P1587,[6]Sheet1!$F:$I,4,),"")</f>
        <v>D1</v>
      </c>
      <c r="S1587" s="232">
        <f>IFERROR(VLOOKUP(A1587,PLAN!B:AA,19,0),"")</f>
        <v>46251</v>
      </c>
      <c r="T1587" s="225" t="str">
        <f>IFERROR(VLOOKUP(A1587,PLAN!B:AA,20,0),"")</f>
        <v>M5</v>
      </c>
      <c r="U1587" s="233"/>
      <c r="V1587" s="165"/>
      <c r="W1587" s="234" t="str">
        <f>IFERROR(VLOOKUP(A1587,PLAN!B:AB,21,),"")</f>
        <v>F2</v>
      </c>
      <c r="X1587" s="164"/>
      <c r="Y1587" s="148" t="s">
        <v>5907</v>
      </c>
      <c r="Z1587" s="338">
        <f>VLOOKUP(Y1587,PLAN!B:AI,19,0)</f>
        <v>46251</v>
      </c>
    </row>
    <row r="1588" spans="1:26" s="163" customFormat="1" ht="21.6" hidden="1" customHeight="1">
      <c r="A1588" s="177" t="str">
        <f t="shared" si="96"/>
        <v>Aug26-19</v>
      </c>
      <c r="B1588" s="225">
        <f>IFERROR(VLOOKUP(A1588,PLAN!B:AA,5,0),"")</f>
        <v>11132203</v>
      </c>
      <c r="C1588" s="225" t="str">
        <f>IFERROR(VLOOKUP(A1588,PLAN!B:AA,6,0),"")</f>
        <v>2131630-B-A</v>
      </c>
      <c r="D1588" s="225" t="str">
        <f>IFERROR(VLOOKUP(A1588,PLAN!B:AA,7,0),"")</f>
        <v>AIN-CKX-10-200-R NO CE</v>
      </c>
      <c r="E1588" s="225" t="str">
        <f>IFERROR(VLOOKUP(A1588,PLAN!B:AA,4,0),"")</f>
        <v>1001941770</v>
      </c>
      <c r="F1588" s="226">
        <f>IFERROR(VLOOKUP(A1588,PLAN!B:AA,9,0),"")</f>
        <v>46260</v>
      </c>
      <c r="G1588" s="225" t="str">
        <f>IFERROR(VLOOKUP(A1588,PLAN!B:AA,10,0),"")</f>
        <v>0103601316</v>
      </c>
      <c r="H1588" s="225" t="str">
        <f>IFERROR(VLOOKUP(A1588,PLAN!B:AA,11,0),"")</f>
        <v>260807A07A</v>
      </c>
      <c r="I1588" s="225">
        <f>IFERROR(VLOOKUP(A1588,PLAN!B:AA,12,0),"")</f>
        <v>5</v>
      </c>
      <c r="J1588" s="225" t="str">
        <f>IFERROR(VLOOKUP(A1588,PLAN!B:AA,15,0),"")</f>
        <v>Oversea</v>
      </c>
      <c r="K1588" s="225">
        <f>IFERROR(VLOOKUP(A1588,PLAN!B:AA,23,0),"")</f>
        <v>0</v>
      </c>
      <c r="L1588" s="227">
        <f>IFERROR(VLOOKUP(A1588,PLAN!B:AA,24,0),"")</f>
        <v>0</v>
      </c>
      <c r="M1588" s="225" t="str">
        <f>IFERROR(VLOOKUP(A1588,PLAN!B:AA,3,0),"")</f>
        <v>1932434-A-C</v>
      </c>
      <c r="N1588" s="225">
        <f>IFERROR(VLOOKUP(A1588,PLAN!B:AA,2,0),"")</f>
        <v>12114380</v>
      </c>
      <c r="O1588" s="290" t="s">
        <v>5244</v>
      </c>
      <c r="P1588" s="258" t="s">
        <v>5245</v>
      </c>
      <c r="Q1588" s="337">
        <f t="shared" si="97"/>
        <v>5</v>
      </c>
      <c r="R1588" s="231" t="str">
        <f>IFERROR(VLOOKUP(P1588,[6]Sheet1!$F:$I,4,),"")</f>
        <v>N1-22</v>
      </c>
      <c r="S1588" s="232">
        <f>IFERROR(VLOOKUP(A1588,PLAN!B:AA,19,0),"")</f>
        <v>46251</v>
      </c>
      <c r="T1588" s="225" t="str">
        <f>IFERROR(VLOOKUP(A1588,PLAN!B:AA,20,0),"")</f>
        <v>M5</v>
      </c>
      <c r="U1588" s="233"/>
      <c r="V1588" s="165"/>
      <c r="W1588" s="234" t="str">
        <f>IFERROR(VLOOKUP(A1588,PLAN!B:AB,21,),"")</f>
        <v>F2</v>
      </c>
      <c r="X1588" s="164"/>
      <c r="Y1588" s="148" t="s">
        <v>5908</v>
      </c>
      <c r="Z1588" s="338">
        <f>VLOOKUP(Y1588,PLAN!B:AI,19,0)</f>
        <v>46251</v>
      </c>
    </row>
    <row r="1589" spans="1:26" s="163" customFormat="1" ht="21.6" hidden="1" customHeight="1">
      <c r="A1589" s="177" t="str">
        <f t="shared" si="96"/>
        <v>Aug26-20</v>
      </c>
      <c r="B1589" s="225">
        <f>IFERROR(VLOOKUP(A1589,PLAN!B:AA,5,0),"")</f>
        <v>11117086</v>
      </c>
      <c r="C1589" s="225" t="str">
        <f>IFERROR(VLOOKUP(A1589,PLAN!B:AA,6,0),"")</f>
        <v>2331044-0-A</v>
      </c>
      <c r="D1589" s="225" t="str">
        <f>IFERROR(VLOOKUP(A1589,PLAN!B:AA,7,0),"")</f>
        <v>AHW14R013P CE5</v>
      </c>
      <c r="E1589" s="225" t="str">
        <f>IFERROR(VLOOKUP(A1589,PLAN!B:AA,4,0),"")</f>
        <v>1001941771</v>
      </c>
      <c r="F1589" s="226">
        <f>IFERROR(VLOOKUP(A1589,PLAN!B:AA,9,0),"")</f>
        <v>46260</v>
      </c>
      <c r="G1589" s="225" t="str">
        <f>IFERROR(VLOOKUP(A1589,PLAN!B:AA,10,0),"")</f>
        <v>0103601317</v>
      </c>
      <c r="H1589" s="225" t="str">
        <f>IFERROR(VLOOKUP(A1589,PLAN!B:AA,11,0),"")</f>
        <v>260807A08A</v>
      </c>
      <c r="I1589" s="225">
        <f>IFERROR(VLOOKUP(A1589,PLAN!B:AA,12,0),"")</f>
        <v>5</v>
      </c>
      <c r="J1589" s="225" t="str">
        <f>IFERROR(VLOOKUP(A1589,PLAN!B:AA,15,0),"")</f>
        <v>Oversea</v>
      </c>
      <c r="K1589" s="225">
        <f>IFERROR(VLOOKUP(A1589,PLAN!B:AA,23,0),"")</f>
        <v>0</v>
      </c>
      <c r="L1589" s="227">
        <f>IFERROR(VLOOKUP(A1589,PLAN!B:AA,24,0),"")</f>
        <v>0</v>
      </c>
      <c r="M1589" s="225" t="str">
        <f>IFERROR(VLOOKUP(A1589,PLAN!B:AA,3,0),"")</f>
        <v>2032218-A-CB</v>
      </c>
      <c r="N1589" s="225">
        <f>IFERROR(VLOOKUP(A1589,PLAN!B:AA,2,0),"")</f>
        <v>12114297</v>
      </c>
      <c r="O1589" s="290" t="s">
        <v>4375</v>
      </c>
      <c r="P1589" s="337" t="s">
        <v>4376</v>
      </c>
      <c r="Q1589" s="337">
        <f t="shared" si="97"/>
        <v>5</v>
      </c>
      <c r="R1589" s="231" t="str">
        <f>IFERROR(VLOOKUP(P1589,[6]Sheet1!$F:$I,4,),"")</f>
        <v>N1-24</v>
      </c>
      <c r="S1589" s="232">
        <f>IFERROR(VLOOKUP(A1589,PLAN!B:AA,19,0),"")</f>
        <v>46251</v>
      </c>
      <c r="T1589" s="225" t="str">
        <f>IFERROR(VLOOKUP(A1589,PLAN!B:AA,20,0),"")</f>
        <v>M5</v>
      </c>
      <c r="U1589" s="233"/>
      <c r="V1589" s="165"/>
      <c r="W1589" s="234" t="str">
        <f>IFERROR(VLOOKUP(A1589,PLAN!B:AB,21,),"")</f>
        <v>F2</v>
      </c>
      <c r="X1589" s="164"/>
      <c r="Y1589" s="148" t="s">
        <v>5909</v>
      </c>
      <c r="Z1589" s="338">
        <f>VLOOKUP(Y1589,PLAN!B:AI,19,0)</f>
        <v>46251</v>
      </c>
    </row>
    <row r="1590" spans="1:26" s="163" customFormat="1" ht="21.6" hidden="1" customHeight="1">
      <c r="A1590" s="177" t="str">
        <f t="shared" si="96"/>
        <v>Aug26-21</v>
      </c>
      <c r="B1590" s="225">
        <f>IFERROR(VLOOKUP(A1590,PLAN!B:AA,5,0),"")</f>
        <v>11134337</v>
      </c>
      <c r="C1590" s="225" t="str">
        <f>IFERROR(VLOOKUP(A1590,PLAN!B:AA,6,0),"")</f>
        <v>2331163-A-A</v>
      </c>
      <c r="D1590" s="225" t="str">
        <f>IFERROR(VLOOKUP(A1590,PLAN!B:AA,7,0),"")</f>
        <v>WAIN-CKI-200-BS CE3</v>
      </c>
      <c r="E1590" s="225" t="str">
        <f>IFERROR(VLOOKUP(A1590,PLAN!B:AA,4,0),"")</f>
        <v>1001941772</v>
      </c>
      <c r="F1590" s="226">
        <f>IFERROR(VLOOKUP(A1590,PLAN!B:AA,9,0),"")</f>
        <v>46260</v>
      </c>
      <c r="G1590" s="225" t="str">
        <f>IFERROR(VLOOKUP(A1590,PLAN!B:AA,10,0),"")</f>
        <v>0103601318</v>
      </c>
      <c r="H1590" s="225" t="str">
        <f>IFERROR(VLOOKUP(A1590,PLAN!B:AA,11,0),"")</f>
        <v>260807A09A</v>
      </c>
      <c r="I1590" s="225">
        <f>IFERROR(VLOOKUP(A1590,PLAN!B:AA,12,0),"")</f>
        <v>8</v>
      </c>
      <c r="J1590" s="225" t="str">
        <f>IFERROR(VLOOKUP(A1590,PLAN!B:AA,15,0),"")</f>
        <v>Oversea</v>
      </c>
      <c r="K1590" s="225">
        <f>IFERROR(VLOOKUP(A1590,PLAN!B:AA,23,0),"")</f>
        <v>0</v>
      </c>
      <c r="L1590" s="227">
        <f>IFERROR(VLOOKUP(A1590,PLAN!B:AA,24,0),"")</f>
        <v>0</v>
      </c>
      <c r="M1590" s="225" t="str">
        <f>IFERROR(VLOOKUP(A1590,PLAN!B:AA,3,0),"")</f>
        <v>1832348-A-C</v>
      </c>
      <c r="N1590" s="225">
        <f>IFERROR(VLOOKUP(A1590,PLAN!B:AA,2,0),"")</f>
        <v>12114375</v>
      </c>
      <c r="O1590" s="290" t="s">
        <v>5564</v>
      </c>
      <c r="P1590" s="337" t="s">
        <v>5565</v>
      </c>
      <c r="Q1590" s="337">
        <f t="shared" si="97"/>
        <v>8</v>
      </c>
      <c r="R1590" s="231" t="str">
        <f>IFERROR(VLOOKUP(P1590,[6]Sheet1!$F:$I,4,),"")</f>
        <v>D7</v>
      </c>
      <c r="S1590" s="232">
        <f>IFERROR(VLOOKUP(A1590,PLAN!B:AA,19,0),"")</f>
        <v>46251</v>
      </c>
      <c r="T1590" s="225" t="str">
        <f>IFERROR(VLOOKUP(A1590,PLAN!B:AA,20,0),"")</f>
        <v>M5</v>
      </c>
      <c r="U1590" s="233"/>
      <c r="V1590" s="165"/>
      <c r="W1590" s="234" t="str">
        <f>IFERROR(VLOOKUP(A1590,PLAN!B:AB,21,),"")</f>
        <v>F2</v>
      </c>
      <c r="X1590" s="164"/>
      <c r="Y1590" s="148" t="s">
        <v>5910</v>
      </c>
      <c r="Z1590" s="338">
        <f>VLOOKUP(Y1590,PLAN!B:AI,19,0)</f>
        <v>46251</v>
      </c>
    </row>
    <row r="1591" spans="1:26" s="163" customFormat="1" ht="21.6" hidden="1" customHeight="1">
      <c r="A1591" s="177" t="str">
        <f t="shared" si="96"/>
        <v>Aug26-22</v>
      </c>
      <c r="B1591" s="225">
        <f>IFERROR(VLOOKUP(A1591,PLAN!B:AA,5,0),"")</f>
        <v>11131246</v>
      </c>
      <c r="C1591" s="225" t="str">
        <f>IFERROR(VLOOKUP(A1591,PLAN!B:AA,6,0),"")</f>
        <v>2331231-A-A</v>
      </c>
      <c r="D1591" s="225" t="str">
        <f>IFERROR(VLOOKUP(A1591,PLAN!B:AA,7,0),"")</f>
        <v>WAMS-180-1645 NOCE</v>
      </c>
      <c r="E1591" s="225" t="str">
        <f>IFERROR(VLOOKUP(A1591,PLAN!B:AA,4,0),"")</f>
        <v>1001941773</v>
      </c>
      <c r="F1591" s="226">
        <f>IFERROR(VLOOKUP(A1591,PLAN!B:AA,9,0),"")</f>
        <v>46260</v>
      </c>
      <c r="G1591" s="225" t="str">
        <f>IFERROR(VLOOKUP(A1591,PLAN!B:AA,10,0),"")</f>
        <v>0103601319</v>
      </c>
      <c r="H1591" s="225" t="str">
        <f>IFERROR(VLOOKUP(A1591,PLAN!B:AA,11,0),"")</f>
        <v>260807A10A</v>
      </c>
      <c r="I1591" s="225">
        <f>IFERROR(VLOOKUP(A1591,PLAN!B:AA,12,0),"")</f>
        <v>8</v>
      </c>
      <c r="J1591" s="225" t="str">
        <f>IFERROR(VLOOKUP(A1591,PLAN!B:AA,15,0),"")</f>
        <v>Oversea</v>
      </c>
      <c r="K1591" s="225">
        <f>IFERROR(VLOOKUP(A1591,PLAN!B:AA,23,0),"")</f>
        <v>0</v>
      </c>
      <c r="L1591" s="227">
        <f>IFERROR(VLOOKUP(A1591,PLAN!B:AA,24,0),"")</f>
        <v>0</v>
      </c>
      <c r="M1591" s="225" t="str">
        <f>IFERROR(VLOOKUP(A1591,PLAN!B:AA,3,0),"")</f>
        <v>1832353-A-C</v>
      </c>
      <c r="N1591" s="225">
        <f>IFERROR(VLOOKUP(A1591,PLAN!B:AA,2,0),"")</f>
        <v>12111079</v>
      </c>
      <c r="O1591" s="290" t="s">
        <v>4379</v>
      </c>
      <c r="P1591" s="337" t="s">
        <v>4380</v>
      </c>
      <c r="Q1591" s="337">
        <f t="shared" si="97"/>
        <v>8</v>
      </c>
      <c r="R1591" s="231" t="str">
        <f>IFERROR(VLOOKUP(P1591,[6]Sheet1!$F:$I,4,),"")</f>
        <v>N2-08</v>
      </c>
      <c r="S1591" s="232">
        <f>IFERROR(VLOOKUP(A1591,PLAN!B:AA,19,0),"")</f>
        <v>46251</v>
      </c>
      <c r="T1591" s="225" t="str">
        <f>IFERROR(VLOOKUP(A1591,PLAN!B:AA,20,0),"")</f>
        <v>M5</v>
      </c>
      <c r="U1591" s="233"/>
      <c r="V1591" s="165"/>
      <c r="W1591" s="234" t="str">
        <f>IFERROR(VLOOKUP(A1591,PLAN!B:AB,21,),"")</f>
        <v>F2</v>
      </c>
      <c r="X1591" s="164"/>
      <c r="Y1591" s="148" t="s">
        <v>5911</v>
      </c>
      <c r="Z1591" s="338">
        <f>VLOOKUP(Y1591,PLAN!B:AI,19,0)</f>
        <v>46251</v>
      </c>
    </row>
    <row r="1592" spans="1:26" s="163" customFormat="1" ht="21.6" hidden="1" customHeight="1">
      <c r="A1592" s="177" t="str">
        <f t="shared" si="96"/>
        <v>Aug26-23</v>
      </c>
      <c r="B1592" s="225">
        <f>IFERROR(VLOOKUP(A1592,PLAN!B:AA,5,0),"")</f>
        <v>11134339</v>
      </c>
      <c r="C1592" s="225" t="str">
        <f>IFERROR(VLOOKUP(A1592,PLAN!B:AA,6,0),"")</f>
        <v>2331167-A-A</v>
      </c>
      <c r="D1592" s="225" t="str">
        <f>IFERROR(VLOOKUP(A1592,PLAN!B:AA,7,0),"")</f>
        <v>AIN-CKX-10-200-R CE2</v>
      </c>
      <c r="E1592" s="225" t="str">
        <f>IFERROR(VLOOKUP(A1592,PLAN!B:AA,4,0),"")</f>
        <v>1001941774</v>
      </c>
      <c r="F1592" s="226">
        <f>IFERROR(VLOOKUP(A1592,PLAN!B:AA,9,0),"")</f>
        <v>46260</v>
      </c>
      <c r="G1592" s="225" t="str">
        <f>IFERROR(VLOOKUP(A1592,PLAN!B:AA,10,0),"")</f>
        <v>0103601320</v>
      </c>
      <c r="H1592" s="225" t="str">
        <f>IFERROR(VLOOKUP(A1592,PLAN!B:AA,11,0),"")</f>
        <v>260807A11A</v>
      </c>
      <c r="I1592" s="225">
        <f>IFERROR(VLOOKUP(A1592,PLAN!B:AA,12,0),"")</f>
        <v>11</v>
      </c>
      <c r="J1592" s="225" t="str">
        <f>IFERROR(VLOOKUP(A1592,PLAN!B:AA,15,0),"")</f>
        <v>Oversea</v>
      </c>
      <c r="K1592" s="225">
        <f>IFERROR(VLOOKUP(A1592,PLAN!B:AA,23,0),"")</f>
        <v>0</v>
      </c>
      <c r="L1592" s="227">
        <f>IFERROR(VLOOKUP(A1592,PLAN!B:AA,24,0),"")</f>
        <v>0</v>
      </c>
      <c r="M1592" s="225" t="str">
        <f>IFERROR(VLOOKUP(A1592,PLAN!B:AA,3,0),"")</f>
        <v>1932434-A-C</v>
      </c>
      <c r="N1592" s="225">
        <f>IFERROR(VLOOKUP(A1592,PLAN!B:AA,2,0),"")</f>
        <v>12114380</v>
      </c>
      <c r="O1592" s="290" t="s">
        <v>5244</v>
      </c>
      <c r="P1592" s="258" t="s">
        <v>5245</v>
      </c>
      <c r="Q1592" s="154">
        <v>4</v>
      </c>
      <c r="R1592" s="231" t="str">
        <f>IFERROR(VLOOKUP(P1592,[6]Sheet1!$F:$I,4,),"")</f>
        <v>N1-22</v>
      </c>
      <c r="S1592" s="232">
        <f>IFERROR(VLOOKUP(A1592,PLAN!B:AA,19,0),"")</f>
        <v>46251</v>
      </c>
      <c r="T1592" s="225" t="str">
        <f>IFERROR(VLOOKUP(A1592,PLAN!B:AA,20,0),"")</f>
        <v>M5</v>
      </c>
      <c r="U1592" s="233"/>
      <c r="V1592" s="165"/>
      <c r="W1592" s="234" t="str">
        <f>IFERROR(VLOOKUP(A1592,PLAN!B:AB,21,),"")</f>
        <v>F2</v>
      </c>
      <c r="X1592" s="164"/>
      <c r="Y1592" s="148" t="s">
        <v>5912</v>
      </c>
      <c r="Z1592" s="338">
        <f>VLOOKUP(Y1592,PLAN!B:AI,19,0)</f>
        <v>46251</v>
      </c>
    </row>
    <row r="1593" spans="1:26" s="163" customFormat="1" ht="21.6" hidden="1" customHeight="1">
      <c r="A1593" s="177"/>
      <c r="B1593" s="225"/>
      <c r="C1593" s="225"/>
      <c r="D1593" s="225"/>
      <c r="E1593" s="225"/>
      <c r="F1593" s="226"/>
      <c r="G1593" s="225"/>
      <c r="H1593" s="225"/>
      <c r="I1593" s="225"/>
      <c r="J1593" s="225"/>
      <c r="K1593" s="225"/>
      <c r="L1593" s="227"/>
      <c r="M1593" s="225"/>
      <c r="N1593" s="225"/>
      <c r="O1593" s="290" t="s">
        <v>5514</v>
      </c>
      <c r="P1593" s="258" t="s">
        <v>5515</v>
      </c>
      <c r="Q1593" s="154">
        <f>I1592-Q1592</f>
        <v>7</v>
      </c>
      <c r="R1593" s="231" t="str">
        <f>IFERROR(VLOOKUP(P1593,[6]Sheet1!$F:$I,4,),"")</f>
        <v>N2-17</v>
      </c>
      <c r="S1593" s="232"/>
      <c r="T1593" s="225"/>
      <c r="U1593" s="233"/>
      <c r="V1593" s="165"/>
      <c r="W1593" s="234" t="s">
        <v>45</v>
      </c>
      <c r="X1593" s="164"/>
      <c r="Y1593" s="148"/>
      <c r="Z1593" s="338">
        <v>46251</v>
      </c>
    </row>
    <row r="1594" spans="1:26" s="163" customFormat="1" ht="21.6" hidden="1" customHeight="1">
      <c r="A1594" s="177" t="str">
        <f>Y1594</f>
        <v>Aug26-24</v>
      </c>
      <c r="B1594" s="225">
        <f>IFERROR(VLOOKUP(A1594,PLAN!B:AA,5,0),"")</f>
        <v>11134331</v>
      </c>
      <c r="C1594" s="225" t="str">
        <f>IFERROR(VLOOKUP(A1594,PLAN!B:AA,6,0),"")</f>
        <v>2331165-A-A</v>
      </c>
      <c r="D1594" s="225" t="str">
        <f>IFERROR(VLOOKUP(A1594,PLAN!B:AA,7,0),"")</f>
        <v>WAIN-CKI-200-RC CE3</v>
      </c>
      <c r="E1594" s="225" t="str">
        <f>IFERROR(VLOOKUP(A1594,PLAN!B:AA,4,0),"")</f>
        <v>1001941775</v>
      </c>
      <c r="F1594" s="226">
        <f>IFERROR(VLOOKUP(A1594,PLAN!B:AA,9,0),"")</f>
        <v>46260</v>
      </c>
      <c r="G1594" s="225" t="str">
        <f>IFERROR(VLOOKUP(A1594,PLAN!B:AA,10,0),"")</f>
        <v>0103601321</v>
      </c>
      <c r="H1594" s="225" t="str">
        <f>IFERROR(VLOOKUP(A1594,PLAN!B:AA,11,0),"")</f>
        <v>260807A12A</v>
      </c>
      <c r="I1594" s="225">
        <f>IFERROR(VLOOKUP(A1594,PLAN!B:AA,12,0),"")</f>
        <v>17</v>
      </c>
      <c r="J1594" s="225" t="str">
        <f>IFERROR(VLOOKUP(A1594,PLAN!B:AA,15,0),"")</f>
        <v>Oversea</v>
      </c>
      <c r="K1594" s="225">
        <f>IFERROR(VLOOKUP(A1594,PLAN!B:AA,23,0),"")</f>
        <v>0</v>
      </c>
      <c r="L1594" s="227">
        <f>IFERROR(VLOOKUP(A1594,PLAN!B:AA,24,0),"")</f>
        <v>0</v>
      </c>
      <c r="M1594" s="225" t="str">
        <f>IFERROR(VLOOKUP(A1594,PLAN!B:AA,3,0),"")</f>
        <v>1832341-A-C</v>
      </c>
      <c r="N1594" s="225">
        <f>IFERROR(VLOOKUP(A1594,PLAN!B:AA,2,0),"")</f>
        <v>12114366</v>
      </c>
      <c r="O1594" s="290" t="s">
        <v>5959</v>
      </c>
      <c r="P1594" s="257" t="s">
        <v>5960</v>
      </c>
      <c r="Q1594" s="337">
        <f>I1594</f>
        <v>17</v>
      </c>
      <c r="R1594" s="231" t="str">
        <f>IFERROR(VLOOKUP(P1594,[6]Sheet1!$F:$I,4,),"")</f>
        <v>D5</v>
      </c>
      <c r="S1594" s="232">
        <f>IFERROR(VLOOKUP(A1594,PLAN!B:AA,19,0),"")</f>
        <v>46251</v>
      </c>
      <c r="T1594" s="225" t="str">
        <f>IFERROR(VLOOKUP(A1594,PLAN!B:AA,20,0),"")</f>
        <v>M5</v>
      </c>
      <c r="U1594" s="233"/>
      <c r="V1594" s="165"/>
      <c r="W1594" s="234" t="str">
        <f>IFERROR(VLOOKUP(A1594,PLAN!B:AB,21,),"")</f>
        <v>F2</v>
      </c>
      <c r="X1594" s="164"/>
      <c r="Y1594" s="148" t="s">
        <v>5913</v>
      </c>
      <c r="Z1594" s="338">
        <f>VLOOKUP(Y1594,PLAN!B:AI,19,0)</f>
        <v>46251</v>
      </c>
    </row>
    <row r="1595" spans="1:26" s="163" customFormat="1" ht="21.6" hidden="1" customHeight="1">
      <c r="A1595" s="177" t="str">
        <f>Y1595</f>
        <v>Aug26-25</v>
      </c>
      <c r="B1595" s="225">
        <f>IFERROR(VLOOKUP(A1595,PLAN!B:AA,5,0),"")</f>
        <v>11127825</v>
      </c>
      <c r="C1595" s="225" t="str">
        <f>IFERROR(VLOOKUP(A1595,PLAN!B:AA,6,0),"")</f>
        <v>2131623-B-A</v>
      </c>
      <c r="D1595" s="225" t="str">
        <f>IFERROR(VLOOKUP(A1595,PLAN!B:AA,7,0),"")</f>
        <v>WAIN-CKI-200-RC NO CE</v>
      </c>
      <c r="E1595" s="225" t="str">
        <f>IFERROR(VLOOKUP(A1595,PLAN!B:AA,4,0),"")</f>
        <v>1001941777</v>
      </c>
      <c r="F1595" s="226">
        <f>IFERROR(VLOOKUP(A1595,PLAN!B:AA,9,0),"")</f>
        <v>46260</v>
      </c>
      <c r="G1595" s="225" t="str">
        <f>IFERROR(VLOOKUP(A1595,PLAN!B:AA,10,0),"")</f>
        <v>0103601322</v>
      </c>
      <c r="H1595" s="225" t="str">
        <f>IFERROR(VLOOKUP(A1595,PLAN!B:AA,11,0),"")</f>
        <v>260807A13A</v>
      </c>
      <c r="I1595" s="225">
        <f>IFERROR(VLOOKUP(A1595,PLAN!B:AA,12,0),"")</f>
        <v>20</v>
      </c>
      <c r="J1595" s="225" t="str">
        <f>IFERROR(VLOOKUP(A1595,PLAN!B:AA,15,0),"")</f>
        <v>Oversea</v>
      </c>
      <c r="K1595" s="225">
        <f>IFERROR(VLOOKUP(A1595,PLAN!B:AA,23,0),"")</f>
        <v>0</v>
      </c>
      <c r="L1595" s="227">
        <f>IFERROR(VLOOKUP(A1595,PLAN!B:AA,24,0),"")</f>
        <v>0</v>
      </c>
      <c r="M1595" s="225" t="str">
        <f>IFERROR(VLOOKUP(A1595,PLAN!B:AA,3,0),"")</f>
        <v>1832341-A-C</v>
      </c>
      <c r="N1595" s="225">
        <f>IFERROR(VLOOKUP(A1595,PLAN!B:AA,2,0),"")</f>
        <v>12114366</v>
      </c>
      <c r="O1595" s="290" t="s">
        <v>596</v>
      </c>
      <c r="P1595" s="337" t="s">
        <v>597</v>
      </c>
      <c r="Q1595" s="337">
        <f>I1595</f>
        <v>20</v>
      </c>
      <c r="R1595" s="231" t="str">
        <f>IFERROR(VLOOKUP(P1595,[6]Sheet1!$F:$I,4,),"")</f>
        <v/>
      </c>
      <c r="S1595" s="232">
        <f>IFERROR(VLOOKUP(A1595,PLAN!B:AA,19,0),"")</f>
        <v>46251</v>
      </c>
      <c r="T1595" s="225" t="str">
        <f>IFERROR(VLOOKUP(A1595,PLAN!B:AA,20,0),"")</f>
        <v>M5</v>
      </c>
      <c r="U1595" s="233"/>
      <c r="V1595" s="165"/>
      <c r="W1595" s="234" t="str">
        <f>IFERROR(VLOOKUP(A1595,PLAN!B:AB,21,),"")</f>
        <v>F2</v>
      </c>
      <c r="X1595" s="164"/>
      <c r="Y1595" s="148" t="s">
        <v>5914</v>
      </c>
      <c r="Z1595" s="338">
        <f>VLOOKUP(Y1595,PLAN!B:AI,19,0)</f>
        <v>46251</v>
      </c>
    </row>
    <row r="1596" spans="1:26" s="163" customFormat="1" ht="21.6" hidden="1" customHeight="1">
      <c r="A1596" s="177" t="str">
        <f t="shared" si="85"/>
        <v>Aug26-26</v>
      </c>
      <c r="B1596" s="225">
        <f>IFERROR(VLOOKUP(A1596,PLAN!B:AA,5,0),"")</f>
        <v>11132203</v>
      </c>
      <c r="C1596" s="225" t="str">
        <f>IFERROR(VLOOKUP(A1596,PLAN!B:AA,6,0),"")</f>
        <v>2131630-B-A</v>
      </c>
      <c r="D1596" s="225" t="str">
        <f>IFERROR(VLOOKUP(A1596,PLAN!B:AA,7,0),"")</f>
        <v>AIN-CKX-10-200-R NO CE</v>
      </c>
      <c r="E1596" s="225" t="str">
        <f>IFERROR(VLOOKUP(A1596,PLAN!B:AA,4,0),"")</f>
        <v>1001941778</v>
      </c>
      <c r="F1596" s="226">
        <f>IFERROR(VLOOKUP(A1596,PLAN!B:AA,9,0),"")</f>
        <v>46260</v>
      </c>
      <c r="G1596" s="225" t="str">
        <f>IFERROR(VLOOKUP(A1596,PLAN!B:AA,10,0),"")</f>
        <v>0103601323</v>
      </c>
      <c r="H1596" s="225" t="str">
        <f>IFERROR(VLOOKUP(A1596,PLAN!B:AA,11,0),"")</f>
        <v>260807A14A</v>
      </c>
      <c r="I1596" s="225">
        <f>IFERROR(VLOOKUP(A1596,PLAN!B:AA,12,0),"")</f>
        <v>25</v>
      </c>
      <c r="J1596" s="225" t="str">
        <f>IFERROR(VLOOKUP(A1596,PLAN!B:AA,15,0),"")</f>
        <v>Oversea</v>
      </c>
      <c r="K1596" s="225">
        <f>IFERROR(VLOOKUP(A1596,PLAN!B:AA,23,0),"")</f>
        <v>0</v>
      </c>
      <c r="L1596" s="227">
        <f>IFERROR(VLOOKUP(A1596,PLAN!B:AA,24,0),"")</f>
        <v>0</v>
      </c>
      <c r="M1596" s="225" t="str">
        <f>IFERROR(VLOOKUP(A1596,PLAN!B:AA,3,0),"")</f>
        <v>1932434-A-C</v>
      </c>
      <c r="N1596" s="225">
        <f>IFERROR(VLOOKUP(A1596,PLAN!B:AA,2,0),"")</f>
        <v>12114380</v>
      </c>
      <c r="O1596" s="290" t="s">
        <v>5514</v>
      </c>
      <c r="P1596" s="258" t="s">
        <v>5515</v>
      </c>
      <c r="Q1596" s="337">
        <f t="shared" ref="Q1596:Q1658" si="98">I1596</f>
        <v>25</v>
      </c>
      <c r="R1596" s="231" t="str">
        <f>IFERROR(VLOOKUP(P1596,[6]Sheet1!$F:$I,4,),"")</f>
        <v>N2-17</v>
      </c>
      <c r="S1596" s="232">
        <f>IFERROR(VLOOKUP(A1596,PLAN!B:AA,19,0),"")</f>
        <v>46251</v>
      </c>
      <c r="T1596" s="225" t="str">
        <f>IFERROR(VLOOKUP(A1596,PLAN!B:AA,20,0),"")</f>
        <v>M5</v>
      </c>
      <c r="U1596" s="233"/>
      <c r="V1596" s="165"/>
      <c r="W1596" s="234" t="str">
        <f>IFERROR(VLOOKUP(A1596,PLAN!B:AB,21,),"")</f>
        <v>F2</v>
      </c>
      <c r="X1596" s="164"/>
      <c r="Y1596" s="148" t="s">
        <v>5915</v>
      </c>
      <c r="Z1596" s="338">
        <f>VLOOKUP(Y1596,PLAN!B:AI,19,0)</f>
        <v>46251</v>
      </c>
    </row>
    <row r="1597" spans="1:26" s="163" customFormat="1" ht="21.6" hidden="1" customHeight="1">
      <c r="A1597" s="177" t="str">
        <f t="shared" si="85"/>
        <v>Aug26-27</v>
      </c>
      <c r="B1597" s="225">
        <f>IFERROR(VLOOKUP(A1597,PLAN!B:AA,5,0),"")</f>
        <v>11117354</v>
      </c>
      <c r="C1597" s="225" t="str">
        <f>IFERROR(VLOOKUP(A1597,PLAN!B:AA,6,0),"")</f>
        <v>2131726-B-A</v>
      </c>
      <c r="D1597" s="225" t="str">
        <f>IFERROR(VLOOKUP(A1597,PLAN!B:AA,7,0),"")</f>
        <v>AHW14R013S NO CE</v>
      </c>
      <c r="E1597" s="225" t="str">
        <f>IFERROR(VLOOKUP(A1597,PLAN!B:AA,4,0),"")</f>
        <v>1001941779</v>
      </c>
      <c r="F1597" s="226">
        <f>IFERROR(VLOOKUP(A1597,PLAN!B:AA,9,0),"")</f>
        <v>46260</v>
      </c>
      <c r="G1597" s="225" t="str">
        <f>IFERROR(VLOOKUP(A1597,PLAN!B:AA,10,0),"")</f>
        <v>0103601324</v>
      </c>
      <c r="H1597" s="225" t="str">
        <f>IFERROR(VLOOKUP(A1597,PLAN!B:AA,11,0),"")</f>
        <v>260807A15A</v>
      </c>
      <c r="I1597" s="225">
        <f>IFERROR(VLOOKUP(A1597,PLAN!B:AA,12,0),"")</f>
        <v>15</v>
      </c>
      <c r="J1597" s="225" t="str">
        <f>IFERROR(VLOOKUP(A1597,PLAN!B:AA,15,0),"")</f>
        <v>Oversea</v>
      </c>
      <c r="K1597" s="225">
        <f>IFERROR(VLOOKUP(A1597,PLAN!B:AA,23,0),"")</f>
        <v>0</v>
      </c>
      <c r="L1597" s="227">
        <f>IFERROR(VLOOKUP(A1597,PLAN!B:AA,24,0),"")</f>
        <v>0</v>
      </c>
      <c r="M1597" s="225" t="str">
        <f>IFERROR(VLOOKUP(A1597,PLAN!B:AA,3,0),"")</f>
        <v>2032217-A-CB</v>
      </c>
      <c r="N1597" s="374">
        <f>IFERROR(VLOOKUP(A1597,PLAN!B:AA,2,0),"")</f>
        <v>12114296</v>
      </c>
      <c r="O1597" s="290" t="s">
        <v>4371</v>
      </c>
      <c r="P1597" s="337" t="s">
        <v>4372</v>
      </c>
      <c r="Q1597" s="154">
        <v>4</v>
      </c>
      <c r="R1597" s="231" t="str">
        <f>IFERROR(VLOOKUP(P1597,[6]Sheet1!$F:$I,4,),"")</f>
        <v>N1-24</v>
      </c>
      <c r="S1597" s="232">
        <f>IFERROR(VLOOKUP(A1597,PLAN!B:AA,19,0),"")</f>
        <v>46251</v>
      </c>
      <c r="T1597" s="225" t="str">
        <f>IFERROR(VLOOKUP(A1597,PLAN!B:AA,20,0),"")</f>
        <v>M5</v>
      </c>
      <c r="U1597" s="233"/>
      <c r="V1597" s="165"/>
      <c r="W1597" s="234" t="str">
        <f>IFERROR(VLOOKUP(A1597,PLAN!B:AB,21,),"")</f>
        <v>F2</v>
      </c>
      <c r="X1597" s="164"/>
      <c r="Y1597" s="148" t="s">
        <v>5916</v>
      </c>
      <c r="Z1597" s="338">
        <f>VLOOKUP(Y1597,PLAN!B:AI,19,0)</f>
        <v>46251</v>
      </c>
    </row>
    <row r="1598" spans="1:26" s="163" customFormat="1" ht="21.6" hidden="1" customHeight="1">
      <c r="A1598" s="177"/>
      <c r="B1598" s="225"/>
      <c r="C1598" s="225"/>
      <c r="D1598" s="225"/>
      <c r="E1598" s="225"/>
      <c r="F1598" s="226"/>
      <c r="G1598" s="225"/>
      <c r="H1598" s="225"/>
      <c r="I1598" s="225"/>
      <c r="J1598" s="225"/>
      <c r="K1598" s="225"/>
      <c r="L1598" s="227"/>
      <c r="M1598" s="225"/>
      <c r="N1598" s="225"/>
      <c r="O1598" s="290" t="s">
        <v>4373</v>
      </c>
      <c r="P1598" s="337" t="s">
        <v>4374</v>
      </c>
      <c r="Q1598" s="154">
        <f>I1597-Q1597</f>
        <v>11</v>
      </c>
      <c r="R1598" s="231" t="str">
        <f>IFERROR(VLOOKUP(P1598,[6]Sheet1!$F:$I,4,),"")</f>
        <v>N1-22</v>
      </c>
      <c r="S1598" s="232"/>
      <c r="T1598" s="225"/>
      <c r="U1598" s="233"/>
      <c r="V1598" s="165"/>
      <c r="W1598" s="234" t="s">
        <v>45</v>
      </c>
      <c r="X1598" s="164"/>
      <c r="Y1598" s="148"/>
      <c r="Z1598" s="338">
        <v>46251</v>
      </c>
    </row>
    <row r="1599" spans="1:26" s="163" customFormat="1" ht="21.6" hidden="1" customHeight="1">
      <c r="A1599" s="177" t="str">
        <f t="shared" si="85"/>
        <v>Aug26-28</v>
      </c>
      <c r="B1599" s="225">
        <f>IFERROR(VLOOKUP(A1599,PLAN!B:AA,5,0),"")</f>
        <v>11127824</v>
      </c>
      <c r="C1599" s="225" t="str">
        <f>IFERROR(VLOOKUP(A1599,PLAN!B:AA,6,0),"")</f>
        <v>2131622-B-A</v>
      </c>
      <c r="D1599" s="225" t="str">
        <f>IFERROR(VLOOKUP(A1599,PLAN!B:AA,7,0),"")</f>
        <v>WAIN-CKI-008-200 NO CE</v>
      </c>
      <c r="E1599" s="225" t="str">
        <f>IFERROR(VLOOKUP(A1599,PLAN!B:AA,4,0),"")</f>
        <v>1001941780</v>
      </c>
      <c r="F1599" s="226">
        <f>IFERROR(VLOOKUP(A1599,PLAN!B:AA,9,0),"")</f>
        <v>46260</v>
      </c>
      <c r="G1599" s="225" t="str">
        <f>IFERROR(VLOOKUP(A1599,PLAN!B:AA,10,0),"")</f>
        <v>0103601326</v>
      </c>
      <c r="H1599" s="225" t="str">
        <f>IFERROR(VLOOKUP(A1599,PLAN!B:AA,11,0),"")</f>
        <v>260807A16A</v>
      </c>
      <c r="I1599" s="225">
        <f>IFERROR(VLOOKUP(A1599,PLAN!B:AA,12,0),"")</f>
        <v>50</v>
      </c>
      <c r="J1599" s="225" t="str">
        <f>IFERROR(VLOOKUP(A1599,PLAN!B:AA,15,0),"")</f>
        <v>Oversea</v>
      </c>
      <c r="K1599" s="225">
        <f>IFERROR(VLOOKUP(A1599,PLAN!B:AA,23,0),"")</f>
        <v>0</v>
      </c>
      <c r="L1599" s="227">
        <f>IFERROR(VLOOKUP(A1599,PLAN!B:AA,24,0),"")</f>
        <v>0</v>
      </c>
      <c r="M1599" s="225" t="str">
        <f>IFERROR(VLOOKUP(A1599,PLAN!B:AA,3,0),"")</f>
        <v>1832345-A-C</v>
      </c>
      <c r="N1599" s="225">
        <f>IFERROR(VLOOKUP(A1599,PLAN!B:AA,2,0),"")</f>
        <v>12114370</v>
      </c>
      <c r="O1599" s="290" t="s">
        <v>5242</v>
      </c>
      <c r="P1599" s="337" t="s">
        <v>5243</v>
      </c>
      <c r="Q1599" s="337">
        <f t="shared" si="98"/>
        <v>50</v>
      </c>
      <c r="R1599" s="231" t="str">
        <f>IFERROR(VLOOKUP(P1599,[6]Sheet1!$F:$I,4,),"")</f>
        <v>N2-01</v>
      </c>
      <c r="S1599" s="232">
        <f>IFERROR(VLOOKUP(A1599,PLAN!B:AA,19,0),"")</f>
        <v>46251</v>
      </c>
      <c r="T1599" s="225" t="str">
        <f>IFERROR(VLOOKUP(A1599,PLAN!B:AA,20,0),"")</f>
        <v>M5</v>
      </c>
      <c r="U1599" s="233"/>
      <c r="V1599" s="165"/>
      <c r="W1599" s="234" t="str">
        <f>IFERROR(VLOOKUP(A1599,PLAN!B:AB,21,),"")</f>
        <v>F2</v>
      </c>
      <c r="X1599" s="164"/>
      <c r="Y1599" s="148" t="s">
        <v>5917</v>
      </c>
      <c r="Z1599" s="338">
        <f>VLOOKUP(Y1599,PLAN!B:AI,19,0)</f>
        <v>46251</v>
      </c>
    </row>
    <row r="1600" spans="1:26" s="163" customFormat="1" ht="21.6" hidden="1" customHeight="1">
      <c r="A1600" s="177" t="str">
        <f t="shared" si="85"/>
        <v>Aug26-29</v>
      </c>
      <c r="B1600" s="225">
        <f>IFERROR(VLOOKUP(A1600,PLAN!B:AA,5,0),"")</f>
        <v>11126794</v>
      </c>
      <c r="C1600" s="225" t="str">
        <f>IFERROR(VLOOKUP(A1600,PLAN!B:AA,6,0),"")</f>
        <v>2131656-D-AK</v>
      </c>
      <c r="D1600" s="225" t="str">
        <f>IFERROR(VLOOKUP(A1600,PLAN!B:AA,7,0),"")</f>
        <v>AGP140002 NOCE</v>
      </c>
      <c r="E1600" s="225" t="str">
        <f>IFERROR(VLOOKUP(A1600,PLAN!B:AA,4,0),"")</f>
        <v>1001941781</v>
      </c>
      <c r="F1600" s="226">
        <f>IFERROR(VLOOKUP(A1600,PLAN!B:AA,9,0),"")</f>
        <v>46260</v>
      </c>
      <c r="G1600" s="225" t="str">
        <f>IFERROR(VLOOKUP(A1600,PLAN!B:AA,10,0),"")</f>
        <v>0103601327</v>
      </c>
      <c r="H1600" s="225" t="str">
        <f>IFERROR(VLOOKUP(A1600,PLAN!B:AA,11,0),"")</f>
        <v>260807A17A</v>
      </c>
      <c r="I1600" s="225">
        <f>IFERROR(VLOOKUP(A1600,PLAN!B:AA,12,0),"")</f>
        <v>75</v>
      </c>
      <c r="J1600" s="225" t="str">
        <f>IFERROR(VLOOKUP(A1600,PLAN!B:AA,15,0),"")</f>
        <v>Oversea</v>
      </c>
      <c r="K1600" s="225">
        <f>IFERROR(VLOOKUP(A1600,PLAN!B:AA,23,0),"")</f>
        <v>0</v>
      </c>
      <c r="L1600" s="227">
        <f>IFERROR(VLOOKUP(A1600,PLAN!B:AA,24,0),"")</f>
        <v>0</v>
      </c>
      <c r="M1600" s="225" t="str">
        <f>IFERROR(VLOOKUP(A1600,PLAN!B:AA,3,0),"")</f>
        <v>1832211-A-CK</v>
      </c>
      <c r="N1600" s="225">
        <f>IFERROR(VLOOKUP(A1600,PLAN!B:AA,2,0),"")</f>
        <v>12110575</v>
      </c>
      <c r="O1600" s="290" t="s">
        <v>424</v>
      </c>
      <c r="P1600" s="337" t="s">
        <v>425</v>
      </c>
      <c r="Q1600" s="154">
        <v>32</v>
      </c>
      <c r="R1600" s="231" t="str">
        <f>IFERROR(VLOOKUP(P1600,[6]Sheet1!$F:$I,4,),"")</f>
        <v>E6</v>
      </c>
      <c r="S1600" s="232">
        <f>IFERROR(VLOOKUP(A1600,PLAN!B:AA,19,0),"")</f>
        <v>46251</v>
      </c>
      <c r="T1600" s="225" t="str">
        <f>IFERROR(VLOOKUP(A1600,PLAN!B:AA,20,0),"")</f>
        <v>M5</v>
      </c>
      <c r="U1600" s="233"/>
      <c r="V1600" s="165"/>
      <c r="W1600" s="234" t="str">
        <f>IFERROR(VLOOKUP(A1600,PLAN!B:AB,21,),"")</f>
        <v>F2</v>
      </c>
      <c r="X1600" s="164"/>
      <c r="Y1600" s="148" t="s">
        <v>5918</v>
      </c>
      <c r="Z1600" s="338">
        <f>VLOOKUP(Y1600,PLAN!B:AI,19,0)</f>
        <v>46251</v>
      </c>
    </row>
    <row r="1601" spans="1:26" s="163" customFormat="1" ht="21.6" hidden="1" customHeight="1">
      <c r="A1601" s="177"/>
      <c r="B1601" s="225"/>
      <c r="C1601" s="225"/>
      <c r="D1601" s="225"/>
      <c r="E1601" s="225"/>
      <c r="F1601" s="226"/>
      <c r="G1601" s="225"/>
      <c r="H1601" s="225"/>
      <c r="I1601" s="225"/>
      <c r="J1601" s="225"/>
      <c r="K1601" s="225"/>
      <c r="L1601" s="227"/>
      <c r="M1601" s="225"/>
      <c r="N1601" s="225"/>
      <c r="O1601" s="290" t="s">
        <v>5961</v>
      </c>
      <c r="P1601" s="258" t="s">
        <v>5962</v>
      </c>
      <c r="Q1601" s="154">
        <f>I1600-Q1600</f>
        <v>43</v>
      </c>
      <c r="R1601" s="231" t="str">
        <f>IFERROR(VLOOKUP(P1601,[6]Sheet1!$F:$I,4,),"")</f>
        <v>N1-16</v>
      </c>
      <c r="S1601" s="232"/>
      <c r="T1601" s="225"/>
      <c r="U1601" s="233"/>
      <c r="V1601" s="165"/>
      <c r="W1601" s="234" t="s">
        <v>45</v>
      </c>
      <c r="X1601" s="164"/>
      <c r="Y1601" s="148"/>
      <c r="Z1601" s="338">
        <v>46251</v>
      </c>
    </row>
    <row r="1602" spans="1:26" s="163" customFormat="1" ht="21.6" hidden="1" customHeight="1">
      <c r="A1602" s="177" t="str">
        <f t="shared" si="85"/>
        <v>Aug26-30</v>
      </c>
      <c r="B1602" s="225">
        <f>IFERROR(VLOOKUP(A1602,PLAN!B:AA,5,0),"")</f>
        <v>11126889</v>
      </c>
      <c r="C1602" s="225" t="str">
        <f>IFERROR(VLOOKUP(A1602,PLAN!B:AA,6,0),"")</f>
        <v>2231042-A-AK</v>
      </c>
      <c r="D1602" s="225" t="str">
        <f>IFERROR(VLOOKUP(A1602,PLAN!B:AA,7,0),"")</f>
        <v>PAGP140300 NOCE</v>
      </c>
      <c r="E1602" s="225" t="str">
        <f>IFERROR(VLOOKUP(A1602,PLAN!B:AA,4,0),"")</f>
        <v>1001941782</v>
      </c>
      <c r="F1602" s="226">
        <f>IFERROR(VLOOKUP(A1602,PLAN!B:AA,9,0),"")</f>
        <v>46260</v>
      </c>
      <c r="G1602" s="225" t="str">
        <f>IFERROR(VLOOKUP(A1602,PLAN!B:AA,10,0),"")</f>
        <v>0103601328</v>
      </c>
      <c r="H1602" s="225" t="str">
        <f>IFERROR(VLOOKUP(A1602,PLAN!B:AA,11,0),"")</f>
        <v>260807A18A</v>
      </c>
      <c r="I1602" s="225">
        <f>IFERROR(VLOOKUP(A1602,PLAN!B:AA,12,0),"")</f>
        <v>120</v>
      </c>
      <c r="J1602" s="225" t="str">
        <f>IFERROR(VLOOKUP(A1602,PLAN!B:AA,15,0),"")</f>
        <v>Oversea</v>
      </c>
      <c r="K1602" s="225">
        <f>IFERROR(VLOOKUP(A1602,PLAN!B:AA,23,0),"")</f>
        <v>0</v>
      </c>
      <c r="L1602" s="227">
        <f>IFERROR(VLOOKUP(A1602,PLAN!B:AA,24,0),"")</f>
        <v>0</v>
      </c>
      <c r="M1602" s="225" t="str">
        <f>IFERROR(VLOOKUP(A1602,PLAN!B:AA,3,0),"")</f>
        <v>1832186-A-CK</v>
      </c>
      <c r="N1602" s="225">
        <f>IFERROR(VLOOKUP(A1602,PLAN!B:AA,2,0),"")</f>
        <v>12110562</v>
      </c>
      <c r="O1602" s="290" t="s">
        <v>816</v>
      </c>
      <c r="P1602" s="257" t="s">
        <v>817</v>
      </c>
      <c r="Q1602" s="154">
        <v>6</v>
      </c>
      <c r="R1602" s="231" t="str">
        <f>IFERROR(VLOOKUP(P1602,[6]Sheet1!$F:$I,4,),"")</f>
        <v>P100</v>
      </c>
      <c r="S1602" s="232">
        <f>IFERROR(VLOOKUP(A1602,PLAN!B:AA,19,0),"")</f>
        <v>46251</v>
      </c>
      <c r="T1602" s="225" t="str">
        <f>IFERROR(VLOOKUP(A1602,PLAN!B:AA,20,0),"")</f>
        <v>M5</v>
      </c>
      <c r="U1602" s="233"/>
      <c r="V1602" s="165"/>
      <c r="W1602" s="234" t="str">
        <f>IFERROR(VLOOKUP(A1602,PLAN!B:AB,21,),"")</f>
        <v>F2</v>
      </c>
      <c r="X1602" s="164"/>
      <c r="Y1602" s="148" t="s">
        <v>5919</v>
      </c>
      <c r="Z1602" s="338">
        <f>VLOOKUP(Y1602,PLAN!B:AI,19,0)</f>
        <v>46251</v>
      </c>
    </row>
    <row r="1603" spans="1:26" s="163" customFormat="1" ht="21.6" hidden="1" customHeight="1">
      <c r="A1603" s="177"/>
      <c r="B1603" s="225"/>
      <c r="C1603" s="225"/>
      <c r="D1603" s="225"/>
      <c r="E1603" s="225"/>
      <c r="F1603" s="226"/>
      <c r="G1603" s="225"/>
      <c r="H1603" s="225"/>
      <c r="I1603" s="225"/>
      <c r="J1603" s="225"/>
      <c r="K1603" s="225"/>
      <c r="L1603" s="227"/>
      <c r="M1603" s="225"/>
      <c r="N1603" s="225"/>
      <c r="O1603" s="290" t="s">
        <v>5963</v>
      </c>
      <c r="P1603" s="337" t="s">
        <v>5964</v>
      </c>
      <c r="Q1603" s="313">
        <v>46</v>
      </c>
      <c r="R1603" s="231" t="str">
        <f>IFERROR(VLOOKUP(P1603,[6]Sheet1!$F:$I,4,),"")</f>
        <v>E6</v>
      </c>
      <c r="S1603" s="232"/>
      <c r="T1603" s="225"/>
      <c r="U1603" s="233"/>
      <c r="V1603" s="165"/>
      <c r="W1603" s="234" t="s">
        <v>45</v>
      </c>
      <c r="X1603" s="164"/>
      <c r="Y1603" s="148"/>
      <c r="Z1603" s="338">
        <v>46251</v>
      </c>
    </row>
    <row r="1604" spans="1:26" s="163" customFormat="1" ht="21.6" hidden="1" customHeight="1">
      <c r="A1604" s="177"/>
      <c r="B1604" s="225"/>
      <c r="C1604" s="225"/>
      <c r="D1604" s="225"/>
      <c r="E1604" s="225"/>
      <c r="F1604" s="226"/>
      <c r="G1604" s="225"/>
      <c r="H1604" s="225"/>
      <c r="I1604" s="225"/>
      <c r="J1604" s="225"/>
      <c r="K1604" s="225"/>
      <c r="L1604" s="227"/>
      <c r="M1604" s="225"/>
      <c r="N1604" s="225"/>
      <c r="O1604" s="290" t="s">
        <v>5965</v>
      </c>
      <c r="P1604" s="258" t="s">
        <v>5966</v>
      </c>
      <c r="Q1604" s="313">
        <f>I1602-Q1602-Q1603</f>
        <v>68</v>
      </c>
      <c r="R1604" s="231" t="str">
        <f>IFERROR(VLOOKUP(P1604,[6]Sheet1!$F:$I,4,),"")</f>
        <v>N1-17</v>
      </c>
      <c r="S1604" s="232"/>
      <c r="T1604" s="225"/>
      <c r="U1604" s="233"/>
      <c r="V1604" s="165"/>
      <c r="W1604" s="234" t="s">
        <v>45</v>
      </c>
      <c r="X1604" s="164"/>
      <c r="Y1604" s="148"/>
      <c r="Z1604" s="338">
        <v>46251</v>
      </c>
    </row>
    <row r="1605" spans="1:26" s="163" customFormat="1" ht="21.6" hidden="1" customHeight="1">
      <c r="A1605" s="177" t="str">
        <f t="shared" si="85"/>
        <v>Aug26-31</v>
      </c>
      <c r="B1605" s="225">
        <f>IFERROR(VLOOKUP(A1605,PLAN!B:AA,5,0),"")</f>
        <v>11117129</v>
      </c>
      <c r="C1605" s="225" t="str">
        <f>IFERROR(VLOOKUP(A1605,PLAN!B:AA,6,0),"")</f>
        <v>2331087-0-AK</v>
      </c>
      <c r="D1605" s="225" t="str">
        <f>IFERROR(VLOOKUP(A1605,PLAN!B:AA,7,0),"")</f>
        <v>AG149001 CE3</v>
      </c>
      <c r="E1605" s="225" t="str">
        <f>IFERROR(VLOOKUP(A1605,PLAN!B:AA,4,0),"")</f>
        <v>1001941783</v>
      </c>
      <c r="F1605" s="226">
        <f>IFERROR(VLOOKUP(A1605,PLAN!B:AA,9,0),"")</f>
        <v>46260</v>
      </c>
      <c r="G1605" s="225" t="str">
        <f>IFERROR(VLOOKUP(A1605,PLAN!B:AA,10,0),"")</f>
        <v>0103601329</v>
      </c>
      <c r="H1605" s="225" t="str">
        <f>IFERROR(VLOOKUP(A1605,PLAN!B:AA,11,0),"")</f>
        <v>260807A19A</v>
      </c>
      <c r="I1605" s="225">
        <f>IFERROR(VLOOKUP(A1605,PLAN!B:AA,12,0),"")</f>
        <v>300</v>
      </c>
      <c r="J1605" s="225" t="str">
        <f>IFERROR(VLOOKUP(A1605,PLAN!B:AA,15,0),"")</f>
        <v>Oversea</v>
      </c>
      <c r="K1605" s="225">
        <f>IFERROR(VLOOKUP(A1605,PLAN!B:AA,23,0),"")</f>
        <v>0</v>
      </c>
      <c r="L1605" s="227">
        <f>IFERROR(VLOOKUP(A1605,PLAN!B:AA,24,0),"")</f>
        <v>0</v>
      </c>
      <c r="M1605" s="225" t="str">
        <f>IFERROR(VLOOKUP(A1605,PLAN!B:AA,3,0),"")</f>
        <v>1832373-0-CK</v>
      </c>
      <c r="N1605" s="225">
        <f>IFERROR(VLOOKUP(A1605,PLAN!B:AA,2,0),"")</f>
        <v>12001365</v>
      </c>
      <c r="O1605" s="290" t="s">
        <v>3596</v>
      </c>
      <c r="P1605" s="337" t="s">
        <v>3597</v>
      </c>
      <c r="Q1605" s="154">
        <v>257</v>
      </c>
      <c r="R1605" s="231" t="str">
        <f>IFERROR(VLOOKUP(P1605,[6]Sheet1!$F:$I,4,),"")</f>
        <v>C4</v>
      </c>
      <c r="S1605" s="232">
        <f>IFERROR(VLOOKUP(A1605,PLAN!B:AA,19,0),"")</f>
        <v>46251</v>
      </c>
      <c r="T1605" s="225" t="str">
        <f>IFERROR(VLOOKUP(A1605,PLAN!B:AA,20,0),"")</f>
        <v>M5</v>
      </c>
      <c r="U1605" s="233"/>
      <c r="V1605" s="165"/>
      <c r="W1605" s="234" t="str">
        <f>IFERROR(VLOOKUP(A1605,PLAN!B:AB,21,),"")</f>
        <v>F2</v>
      </c>
      <c r="X1605" s="164"/>
      <c r="Y1605" s="148" t="s">
        <v>5920</v>
      </c>
      <c r="Z1605" s="338">
        <f>VLOOKUP(Y1605,PLAN!B:AI,19,0)</f>
        <v>46251</v>
      </c>
    </row>
    <row r="1606" spans="1:26" s="163" customFormat="1" ht="21.6" hidden="1" customHeight="1">
      <c r="A1606" s="177"/>
      <c r="B1606" s="225"/>
      <c r="C1606" s="225"/>
      <c r="D1606" s="225"/>
      <c r="E1606" s="225"/>
      <c r="F1606" s="226"/>
      <c r="G1606" s="225"/>
      <c r="H1606" s="225"/>
      <c r="I1606" s="225"/>
      <c r="J1606" s="225"/>
      <c r="K1606" s="225"/>
      <c r="L1606" s="227"/>
      <c r="M1606" s="225"/>
      <c r="N1606" s="225"/>
      <c r="O1606" s="290" t="s">
        <v>5967</v>
      </c>
      <c r="P1606" s="257" t="s">
        <v>5968</v>
      </c>
      <c r="Q1606" s="154">
        <f>I1605-Q1605</f>
        <v>43</v>
      </c>
      <c r="R1606" s="231"/>
      <c r="S1606" s="232"/>
      <c r="T1606" s="225"/>
      <c r="U1606" s="233"/>
      <c r="V1606" s="165"/>
      <c r="W1606" s="234" t="s">
        <v>45</v>
      </c>
      <c r="X1606" s="164"/>
      <c r="Y1606" s="148"/>
      <c r="Z1606" s="338">
        <v>46251</v>
      </c>
    </row>
    <row r="1607" spans="1:26" s="163" customFormat="1" ht="21.6" hidden="1" customHeight="1">
      <c r="A1607" s="177" t="str">
        <f t="shared" si="85"/>
        <v>Aug26-32</v>
      </c>
      <c r="B1607" s="225">
        <f>IFERROR(VLOOKUP(A1607,PLAN!B:AA,5,0),"")</f>
        <v>11134959</v>
      </c>
      <c r="C1607" s="225" t="str">
        <f>IFERROR(VLOOKUP(A1607,PLAN!B:AA,6,0),"")</f>
        <v>2431008-0-A</v>
      </c>
      <c r="D1607" s="225" t="str">
        <f>IFERROR(VLOOKUP(A1607,PLAN!B:AA,7,0),"")</f>
        <v>AIN-CNX-14-300A US</v>
      </c>
      <c r="E1607" s="225" t="str">
        <f>IFERROR(VLOOKUP(A1607,PLAN!B:AA,4,0),"")</f>
        <v>1001941784</v>
      </c>
      <c r="F1607" s="226">
        <f>IFERROR(VLOOKUP(A1607,PLAN!B:AA,9,0),"")</f>
        <v>46260</v>
      </c>
      <c r="G1607" s="225" t="str">
        <f>IFERROR(VLOOKUP(A1607,PLAN!B:AA,10,0),"")</f>
        <v>0103601330</v>
      </c>
      <c r="H1607" s="225" t="str">
        <f>IFERROR(VLOOKUP(A1607,PLAN!B:AA,11,0),"")</f>
        <v>260807A20A</v>
      </c>
      <c r="I1607" s="225">
        <f>IFERROR(VLOOKUP(A1607,PLAN!B:AA,12,0),"")</f>
        <v>15</v>
      </c>
      <c r="J1607" s="225" t="str">
        <f>IFERROR(VLOOKUP(A1607,PLAN!B:AA,15,0),"")</f>
        <v>USA</v>
      </c>
      <c r="K1607" s="225">
        <f>IFERROR(VLOOKUP(A1607,PLAN!B:AA,23,0),"")</f>
        <v>0</v>
      </c>
      <c r="L1607" s="227">
        <f>IFERROR(VLOOKUP(A1607,PLAN!B:AA,24,0),"")</f>
        <v>0</v>
      </c>
      <c r="M1607" s="225" t="str">
        <f>IFERROR(VLOOKUP(A1607,PLAN!B:AA,3,0),"")</f>
        <v>2432027-0-CB</v>
      </c>
      <c r="N1607" s="225">
        <f>IFERROR(VLOOKUP(A1607,PLAN!B:AA,2,0),"")</f>
        <v>12142310</v>
      </c>
      <c r="O1607" s="290" t="s">
        <v>5969</v>
      </c>
      <c r="P1607" s="337" t="s">
        <v>5970</v>
      </c>
      <c r="Q1607" s="337">
        <f t="shared" si="98"/>
        <v>15</v>
      </c>
      <c r="R1607" s="231" t="str">
        <f>IFERROR(VLOOKUP(P1607,[6]Sheet1!$F:$I,4,),"")</f>
        <v/>
      </c>
      <c r="S1607" s="232">
        <f>IFERROR(VLOOKUP(A1607,PLAN!B:AA,19,0),"")</f>
        <v>46251</v>
      </c>
      <c r="T1607" s="225" t="str">
        <f>IFERROR(VLOOKUP(A1607,PLAN!B:AA,20,0),"")</f>
        <v>M5</v>
      </c>
      <c r="U1607" s="233"/>
      <c r="V1607" s="165"/>
      <c r="W1607" s="234" t="str">
        <f>IFERROR(VLOOKUP(A1607,PLAN!B:AB,21,),"")</f>
        <v>F2</v>
      </c>
      <c r="X1607" s="164"/>
      <c r="Y1607" s="148" t="s">
        <v>5921</v>
      </c>
      <c r="Z1607" s="338">
        <f>VLOOKUP(Y1607,PLAN!B:AI,19,0)</f>
        <v>46251</v>
      </c>
    </row>
    <row r="1608" spans="1:26" s="163" customFormat="1" ht="21.6" hidden="1" customHeight="1">
      <c r="A1608" s="177" t="str">
        <f t="shared" si="85"/>
        <v>Aug26-33</v>
      </c>
      <c r="B1608" s="225">
        <f>IFERROR(VLOOKUP(A1608,PLAN!B:AA,5,0),"")</f>
        <v>11134325</v>
      </c>
      <c r="C1608" s="225" t="str">
        <f>IFERROR(VLOOKUP(A1608,PLAN!B:AA,6,0),"")</f>
        <v>1631050-K-A</v>
      </c>
      <c r="D1608" s="225" t="str">
        <f>IFERROR(VLOOKUP(A1608,PLAN!B:AA,7,0),"")</f>
        <v>AIN-CKI-200-B-SFT US</v>
      </c>
      <c r="E1608" s="225" t="str">
        <f>IFERROR(VLOOKUP(A1608,PLAN!B:AA,4,0),"")</f>
        <v>1001941785</v>
      </c>
      <c r="F1608" s="226">
        <f>IFERROR(VLOOKUP(A1608,PLAN!B:AA,9,0),"")</f>
        <v>46260</v>
      </c>
      <c r="G1608" s="225" t="str">
        <f>IFERROR(VLOOKUP(A1608,PLAN!B:AA,10,0),"")</f>
        <v>0103601332</v>
      </c>
      <c r="H1608" s="225" t="str">
        <f>IFERROR(VLOOKUP(A1608,PLAN!B:AA,11,0),"")</f>
        <v>260807A21A</v>
      </c>
      <c r="I1608" s="225">
        <f>IFERROR(VLOOKUP(A1608,PLAN!B:AA,12,0),"")</f>
        <v>31</v>
      </c>
      <c r="J1608" s="225" t="str">
        <f>IFERROR(VLOOKUP(A1608,PLAN!B:AA,15,0),"")</f>
        <v>USA</v>
      </c>
      <c r="K1608" s="225">
        <f>IFERROR(VLOOKUP(A1608,PLAN!B:AA,23,0),"")</f>
        <v>0</v>
      </c>
      <c r="L1608" s="227">
        <f>IFERROR(VLOOKUP(A1608,PLAN!B:AA,24,0),"")</f>
        <v>0</v>
      </c>
      <c r="M1608" s="225" t="str">
        <f>IFERROR(VLOOKUP(A1608,PLAN!B:AA,3,0),"")</f>
        <v>1832350-A-C</v>
      </c>
      <c r="N1608" s="225">
        <f>IFERROR(VLOOKUP(A1608,PLAN!B:AA,2,0),"")</f>
        <v>12114377</v>
      </c>
      <c r="O1608" s="290" t="s">
        <v>5069</v>
      </c>
      <c r="P1608" s="337" t="s">
        <v>5070</v>
      </c>
      <c r="Q1608" s="337">
        <f t="shared" si="98"/>
        <v>31</v>
      </c>
      <c r="R1608" s="231" t="str">
        <f>IFERROR(VLOOKUP(P1608,[6]Sheet1!$F:$I,4,),"")</f>
        <v>D6</v>
      </c>
      <c r="S1608" s="232">
        <f>IFERROR(VLOOKUP(A1608,PLAN!B:AA,19,0),"")</f>
        <v>46251</v>
      </c>
      <c r="T1608" s="225" t="str">
        <f>IFERROR(VLOOKUP(A1608,PLAN!B:AA,20,0),"")</f>
        <v>M5</v>
      </c>
      <c r="U1608" s="233"/>
      <c r="V1608" s="165"/>
      <c r="W1608" s="234" t="str">
        <f>IFERROR(VLOOKUP(A1608,PLAN!B:AB,21,),"")</f>
        <v>F2</v>
      </c>
      <c r="X1608" s="164"/>
      <c r="Y1608" s="148" t="s">
        <v>5922</v>
      </c>
      <c r="Z1608" s="338">
        <f>VLOOKUP(Y1608,PLAN!B:AI,19,0)</f>
        <v>46251</v>
      </c>
    </row>
    <row r="1609" spans="1:26" s="163" customFormat="1" ht="21.6" hidden="1" customHeight="1">
      <c r="A1609" s="177" t="str">
        <f t="shared" si="85"/>
        <v>Aug26-34</v>
      </c>
      <c r="B1609" s="225">
        <f>IFERROR(VLOOKUP(A1609,PLAN!B:AA,5,0),"")</f>
        <v>11134323</v>
      </c>
      <c r="C1609" s="225" t="str">
        <f>IFERROR(VLOOKUP(A1609,PLAN!B:AA,6,0),"")</f>
        <v>1456034-P-A</v>
      </c>
      <c r="D1609" s="225" t="str">
        <f>IFERROR(VLOOKUP(A1609,PLAN!B:AA,7,0),"")</f>
        <v>WAIN-CKI-200-BS US2</v>
      </c>
      <c r="E1609" s="225" t="str">
        <f>IFERROR(VLOOKUP(A1609,PLAN!B:AA,4,0),"")</f>
        <v>1001941786</v>
      </c>
      <c r="F1609" s="226">
        <f>IFERROR(VLOOKUP(A1609,PLAN!B:AA,9,0),"")</f>
        <v>46260</v>
      </c>
      <c r="G1609" s="225" t="str">
        <f>IFERROR(VLOOKUP(A1609,PLAN!B:AA,10,0),"")</f>
        <v>0103601333</v>
      </c>
      <c r="H1609" s="225" t="str">
        <f>IFERROR(VLOOKUP(A1609,PLAN!B:AA,11,0),"")</f>
        <v>260807A22A</v>
      </c>
      <c r="I1609" s="225">
        <f>IFERROR(VLOOKUP(A1609,PLAN!B:AA,12,0),"")</f>
        <v>46</v>
      </c>
      <c r="J1609" s="225" t="str">
        <f>IFERROR(VLOOKUP(A1609,PLAN!B:AA,15,0),"")</f>
        <v>USA</v>
      </c>
      <c r="K1609" s="225">
        <f>IFERROR(VLOOKUP(A1609,PLAN!B:AA,23,0),"")</f>
        <v>0</v>
      </c>
      <c r="L1609" s="227">
        <f>IFERROR(VLOOKUP(A1609,PLAN!B:AA,24,0),"")</f>
        <v>0</v>
      </c>
      <c r="M1609" s="225" t="str">
        <f>IFERROR(VLOOKUP(A1609,PLAN!B:AA,3,0),"")</f>
        <v>1832348-A-C</v>
      </c>
      <c r="N1609" s="225">
        <f>IFERROR(VLOOKUP(A1609,PLAN!B:AA,2,0),"")</f>
        <v>12114375</v>
      </c>
      <c r="O1609" s="290" t="s">
        <v>5564</v>
      </c>
      <c r="P1609" s="337" t="s">
        <v>5565</v>
      </c>
      <c r="Q1609" s="337">
        <f t="shared" si="98"/>
        <v>46</v>
      </c>
      <c r="R1609" s="231" t="str">
        <f>IFERROR(VLOOKUP(P1609,[6]Sheet1!$F:$I,4,),"")</f>
        <v>D7</v>
      </c>
      <c r="S1609" s="232">
        <f>IFERROR(VLOOKUP(A1609,PLAN!B:AA,19,0),"")</f>
        <v>46251</v>
      </c>
      <c r="T1609" s="225" t="str">
        <f>IFERROR(VLOOKUP(A1609,PLAN!B:AA,20,0),"")</f>
        <v>M5</v>
      </c>
      <c r="U1609" s="233"/>
      <c r="V1609" s="165"/>
      <c r="W1609" s="234" t="str">
        <f>IFERROR(VLOOKUP(A1609,PLAN!B:AB,21,),"")</f>
        <v>F2</v>
      </c>
      <c r="X1609" s="164"/>
      <c r="Y1609" s="148" t="s">
        <v>5923</v>
      </c>
      <c r="Z1609" s="338">
        <f>VLOOKUP(Y1609,PLAN!B:AI,19,0)</f>
        <v>46251</v>
      </c>
    </row>
    <row r="1610" spans="1:26" s="163" customFormat="1" ht="21.6" hidden="1" customHeight="1">
      <c r="A1610" s="177" t="str">
        <f t="shared" si="85"/>
        <v>Aug26-35</v>
      </c>
      <c r="B1610" s="225">
        <f>IFERROR(VLOOKUP(A1610,PLAN!B:AA,5,0),"")</f>
        <v>11134316</v>
      </c>
      <c r="C1610" s="225" t="str">
        <f>IFERROR(VLOOKUP(A1610,PLAN!B:AA,6,0),"")</f>
        <v>1056001-R-A</v>
      </c>
      <c r="D1610" s="225" t="str">
        <f>IFERROR(VLOOKUP(A1610,PLAN!B:AA,7,0),"")</f>
        <v>WAIN-CKI-200 US2</v>
      </c>
      <c r="E1610" s="225" t="str">
        <f>IFERROR(VLOOKUP(A1610,PLAN!B:AA,4,0),"")</f>
        <v>1001941788</v>
      </c>
      <c r="F1610" s="226">
        <f>IFERROR(VLOOKUP(A1610,PLAN!B:AA,9,0),"")</f>
        <v>46260</v>
      </c>
      <c r="G1610" s="225" t="str">
        <f>IFERROR(VLOOKUP(A1610,PLAN!B:AA,10,0),"")</f>
        <v>0103601334</v>
      </c>
      <c r="H1610" s="225" t="str">
        <f>IFERROR(VLOOKUP(A1610,PLAN!B:AA,11,0),"")</f>
        <v>260807A23A</v>
      </c>
      <c r="I1610" s="225">
        <f>IFERROR(VLOOKUP(A1610,PLAN!B:AA,12,0),"")</f>
        <v>53</v>
      </c>
      <c r="J1610" s="225" t="str">
        <f>IFERROR(VLOOKUP(A1610,PLAN!B:AA,15,0),"")</f>
        <v>USA</v>
      </c>
      <c r="K1610" s="225">
        <f>IFERROR(VLOOKUP(A1610,PLAN!B:AA,23,0),"")</f>
        <v>0</v>
      </c>
      <c r="L1610" s="227">
        <f>IFERROR(VLOOKUP(A1610,PLAN!B:AA,24,0),"")</f>
        <v>0</v>
      </c>
      <c r="M1610" s="225" t="str">
        <f>IFERROR(VLOOKUP(A1610,PLAN!B:AA,3,0),"")</f>
        <v>1832339-A-C</v>
      </c>
      <c r="N1610" s="225">
        <f>IFERROR(VLOOKUP(A1610,PLAN!B:AA,2,0),"")</f>
        <v>12114364</v>
      </c>
      <c r="O1610" s="290" t="s">
        <v>5254</v>
      </c>
      <c r="P1610" s="337" t="s">
        <v>5255</v>
      </c>
      <c r="Q1610" s="154">
        <v>5</v>
      </c>
      <c r="R1610" s="231" t="str">
        <f>IFERROR(VLOOKUP(P1610,[6]Sheet1!$F:$I,4,),"")</f>
        <v/>
      </c>
      <c r="S1610" s="232">
        <f>IFERROR(VLOOKUP(A1610,PLAN!B:AA,19,0),"")</f>
        <v>46251</v>
      </c>
      <c r="T1610" s="225" t="str">
        <f>IFERROR(VLOOKUP(A1610,PLAN!B:AA,20,0),"")</f>
        <v>M5</v>
      </c>
      <c r="U1610" s="233"/>
      <c r="V1610" s="165"/>
      <c r="W1610" s="234" t="str">
        <f>IFERROR(VLOOKUP(A1610,PLAN!B:AB,21,),"")</f>
        <v>F2</v>
      </c>
      <c r="X1610" s="164"/>
      <c r="Y1610" s="148" t="s">
        <v>5924</v>
      </c>
      <c r="Z1610" s="338">
        <f>VLOOKUP(Y1610,PLAN!B:AI,19,0)</f>
        <v>46251</v>
      </c>
    </row>
    <row r="1611" spans="1:26" s="163" customFormat="1" ht="21.6" hidden="1" customHeight="1">
      <c r="A1611" s="177"/>
      <c r="B1611" s="225"/>
      <c r="C1611" s="225"/>
      <c r="D1611" s="225"/>
      <c r="E1611" s="225"/>
      <c r="F1611" s="226"/>
      <c r="G1611" s="225"/>
      <c r="H1611" s="225"/>
      <c r="I1611" s="225"/>
      <c r="J1611" s="225"/>
      <c r="K1611" s="225"/>
      <c r="L1611" s="227"/>
      <c r="M1611" s="225"/>
      <c r="N1611" s="225"/>
      <c r="O1611" s="290" t="s">
        <v>5971</v>
      </c>
      <c r="P1611" s="337" t="s">
        <v>5972</v>
      </c>
      <c r="Q1611" s="154">
        <f>I1610-Q1610</f>
        <v>48</v>
      </c>
      <c r="R1611" s="231" t="str">
        <f>IFERROR(VLOOKUP(P1611,[6]Sheet1!$F:$I,4,),"")</f>
        <v>Q6</v>
      </c>
      <c r="S1611" s="232"/>
      <c r="T1611" s="225"/>
      <c r="U1611" s="233"/>
      <c r="V1611" s="165"/>
      <c r="W1611" s="234" t="s">
        <v>45</v>
      </c>
      <c r="X1611" s="164"/>
      <c r="Y1611" s="148"/>
      <c r="Z1611" s="338">
        <v>46251</v>
      </c>
    </row>
    <row r="1612" spans="1:26" s="163" customFormat="1" ht="21.6" hidden="1" customHeight="1">
      <c r="A1612" s="177" t="str">
        <f t="shared" si="85"/>
        <v>Aug26-36</v>
      </c>
      <c r="B1612" s="225">
        <f>IFERROR(VLOOKUP(A1612,PLAN!B:AA,5,0),"")</f>
        <v>11134958</v>
      </c>
      <c r="C1612" s="225" t="str">
        <f>IFERROR(VLOOKUP(A1612,PLAN!B:AA,6,0),"")</f>
        <v>2431005-0-A</v>
      </c>
      <c r="D1612" s="225" t="str">
        <f>IFERROR(VLOOKUP(A1612,PLAN!B:AA,7,0),"")</f>
        <v>AIN-CNX-14-215A US</v>
      </c>
      <c r="E1612" s="225" t="str">
        <f>IFERROR(VLOOKUP(A1612,PLAN!B:AA,4,0),"")</f>
        <v>1001941789</v>
      </c>
      <c r="F1612" s="226">
        <f>IFERROR(VLOOKUP(A1612,PLAN!B:AA,9,0),"")</f>
        <v>46260</v>
      </c>
      <c r="G1612" s="225" t="str">
        <f>IFERROR(VLOOKUP(A1612,PLAN!B:AA,10,0),"")</f>
        <v>0103601336</v>
      </c>
      <c r="H1612" s="225" t="str">
        <f>IFERROR(VLOOKUP(A1612,PLAN!B:AA,11,0),"")</f>
        <v>260807A24A</v>
      </c>
      <c r="I1612" s="225">
        <f>IFERROR(VLOOKUP(A1612,PLAN!B:AA,12,0),"")</f>
        <v>60</v>
      </c>
      <c r="J1612" s="225" t="str">
        <f>IFERROR(VLOOKUP(A1612,PLAN!B:AA,15,0),"")</f>
        <v>USA</v>
      </c>
      <c r="K1612" s="225">
        <f>IFERROR(VLOOKUP(A1612,PLAN!B:AA,23,0),"")</f>
        <v>0</v>
      </c>
      <c r="L1612" s="227">
        <f>IFERROR(VLOOKUP(A1612,PLAN!B:AA,24,0),"")</f>
        <v>0</v>
      </c>
      <c r="M1612" s="225" t="str">
        <f>IFERROR(VLOOKUP(A1612,PLAN!B:AA,3,0),"")</f>
        <v>2432018-0-CB</v>
      </c>
      <c r="N1612" s="225">
        <f>IFERROR(VLOOKUP(A1612,PLAN!B:AA,2,0),"")</f>
        <v>12142309</v>
      </c>
      <c r="O1612" s="290" t="s">
        <v>5973</v>
      </c>
      <c r="P1612" s="257" t="s">
        <v>5974</v>
      </c>
      <c r="Q1612" s="154">
        <v>22</v>
      </c>
      <c r="R1612" s="231" t="str">
        <f>IFERROR(VLOOKUP(P1612,[6]Sheet1!$F:$I,4,),"")</f>
        <v>D5</v>
      </c>
      <c r="S1612" s="232">
        <f>IFERROR(VLOOKUP(A1612,PLAN!B:AA,19,0),"")</f>
        <v>46251</v>
      </c>
      <c r="T1612" s="225" t="str">
        <f>IFERROR(VLOOKUP(A1612,PLAN!B:AA,20,0),"")</f>
        <v>M5</v>
      </c>
      <c r="U1612" s="233"/>
      <c r="V1612" s="165"/>
      <c r="W1612" s="234" t="str">
        <f>IFERROR(VLOOKUP(A1612,PLAN!B:AB,21,),"")</f>
        <v>F2</v>
      </c>
      <c r="X1612" s="164"/>
      <c r="Y1612" s="148" t="s">
        <v>5925</v>
      </c>
      <c r="Z1612" s="338">
        <f>VLOOKUP(Y1612,PLAN!B:AI,19,0)</f>
        <v>46251</v>
      </c>
    </row>
    <row r="1613" spans="1:26" s="163" customFormat="1" ht="21.6" hidden="1" customHeight="1">
      <c r="A1613" s="177"/>
      <c r="B1613" s="225"/>
      <c r="C1613" s="225"/>
      <c r="D1613" s="225"/>
      <c r="E1613" s="225"/>
      <c r="F1613" s="226"/>
      <c r="G1613" s="225"/>
      <c r="H1613" s="225"/>
      <c r="I1613" s="225"/>
      <c r="J1613" s="225"/>
      <c r="K1613" s="225"/>
      <c r="L1613" s="227"/>
      <c r="M1613" s="225"/>
      <c r="N1613" s="225"/>
      <c r="O1613" s="290" t="s">
        <v>5975</v>
      </c>
      <c r="P1613" s="337" t="s">
        <v>5976</v>
      </c>
      <c r="Q1613" s="154">
        <f>I1612-Q1612</f>
        <v>38</v>
      </c>
      <c r="R1613" s="231" t="str">
        <f>IFERROR(VLOOKUP(P1613,[6]Sheet1!$F:$I,4,),"")</f>
        <v>N2-01</v>
      </c>
      <c r="S1613" s="232"/>
      <c r="T1613" s="225"/>
      <c r="U1613" s="233"/>
      <c r="V1613" s="165"/>
      <c r="W1613" s="234" t="s">
        <v>45</v>
      </c>
      <c r="X1613" s="164"/>
      <c r="Y1613" s="148"/>
      <c r="Z1613" s="338">
        <v>46251</v>
      </c>
    </row>
    <row r="1614" spans="1:26" s="163" customFormat="1" ht="21.6" hidden="1" customHeight="1">
      <c r="A1614" s="177" t="str">
        <f t="shared" si="85"/>
        <v>Aug26-37</v>
      </c>
      <c r="B1614" s="225">
        <f>IFERROR(VLOOKUP(A1614,PLAN!B:AA,5,0),"")</f>
        <v>11132759</v>
      </c>
      <c r="C1614" s="225" t="str">
        <f>IFERROR(VLOOKUP(A1614,PLAN!B:AA,6,0),"")</f>
        <v>1156029-L-A</v>
      </c>
      <c r="D1614" s="225" t="str">
        <f>IFERROR(VLOOKUP(A1614,PLAN!B:AA,7,0),"")</f>
        <v>WCKV165-14 US2</v>
      </c>
      <c r="E1614" s="225" t="str">
        <f>IFERROR(VLOOKUP(A1614,PLAN!B:AA,4,0),"")</f>
        <v>1001941790</v>
      </c>
      <c r="F1614" s="226">
        <f>IFERROR(VLOOKUP(A1614,PLAN!B:AA,9,0),"")</f>
        <v>46260</v>
      </c>
      <c r="G1614" s="225" t="str">
        <f>IFERROR(VLOOKUP(A1614,PLAN!B:AA,10,0),"")</f>
        <v>0103601337</v>
      </c>
      <c r="H1614" s="225" t="str">
        <f>IFERROR(VLOOKUP(A1614,PLAN!B:AA,11,0),"")</f>
        <v>260807A25A</v>
      </c>
      <c r="I1614" s="225">
        <f>IFERROR(VLOOKUP(A1614,PLAN!B:AA,12,0),"")</f>
        <v>98</v>
      </c>
      <c r="J1614" s="225" t="str">
        <f>IFERROR(VLOOKUP(A1614,PLAN!B:AA,15,0),"")</f>
        <v>USA</v>
      </c>
      <c r="K1614" s="225">
        <f>IFERROR(VLOOKUP(A1614,PLAN!B:AA,23,0),"")</f>
        <v>0</v>
      </c>
      <c r="L1614" s="227">
        <f>IFERROR(VLOOKUP(A1614,PLAN!B:AA,24,0),"")</f>
        <v>0</v>
      </c>
      <c r="M1614" s="225" t="str">
        <f>IFERROR(VLOOKUP(A1614,PLAN!B:AA,3,0),"")</f>
        <v>1832352-A-C</v>
      </c>
      <c r="N1614" s="225">
        <f>IFERROR(VLOOKUP(A1614,PLAN!B:AA,2,0),"")</f>
        <v>12114372</v>
      </c>
      <c r="O1614" s="290" t="s">
        <v>2467</v>
      </c>
      <c r="P1614" s="337" t="s">
        <v>2468</v>
      </c>
      <c r="Q1614" s="154">
        <v>53</v>
      </c>
      <c r="R1614" s="231" t="str">
        <f>IFERROR(VLOOKUP(P1614,[6]Sheet1!$F:$I,4,),"")</f>
        <v>C10</v>
      </c>
      <c r="S1614" s="232">
        <f>IFERROR(VLOOKUP(A1614,PLAN!B:AA,19,0),"")</f>
        <v>46251</v>
      </c>
      <c r="T1614" s="225" t="str">
        <f>IFERROR(VLOOKUP(A1614,PLAN!B:AA,20,0),"")</f>
        <v>M5</v>
      </c>
      <c r="U1614" s="233"/>
      <c r="V1614" s="165"/>
      <c r="W1614" s="234" t="str">
        <f>IFERROR(VLOOKUP(A1614,PLAN!B:AB,21,),"")</f>
        <v>F2</v>
      </c>
      <c r="X1614" s="164"/>
      <c r="Y1614" s="148" t="s">
        <v>5926</v>
      </c>
      <c r="Z1614" s="338">
        <f>VLOOKUP(Y1614,PLAN!B:AI,19,0)</f>
        <v>46251</v>
      </c>
    </row>
    <row r="1615" spans="1:26" s="163" customFormat="1" ht="21.6" hidden="1" customHeight="1">
      <c r="A1615" s="177"/>
      <c r="B1615" s="225"/>
      <c r="C1615" s="225"/>
      <c r="D1615" s="225"/>
      <c r="E1615" s="225"/>
      <c r="F1615" s="226"/>
      <c r="G1615" s="225"/>
      <c r="H1615" s="225"/>
      <c r="I1615" s="225"/>
      <c r="J1615" s="225"/>
      <c r="K1615" s="225"/>
      <c r="L1615" s="227"/>
      <c r="M1615" s="225"/>
      <c r="N1615" s="225"/>
      <c r="O1615" s="290" t="s">
        <v>5977</v>
      </c>
      <c r="P1615" s="258" t="s">
        <v>5978</v>
      </c>
      <c r="Q1615" s="154">
        <f>I1614-Q1614</f>
        <v>45</v>
      </c>
      <c r="R1615" s="231"/>
      <c r="S1615" s="232"/>
      <c r="T1615" s="225"/>
      <c r="U1615" s="233"/>
      <c r="V1615" s="165"/>
      <c r="W1615" s="234" t="s">
        <v>45</v>
      </c>
      <c r="X1615" s="164"/>
      <c r="Y1615" s="148"/>
      <c r="Z1615" s="338">
        <v>46251</v>
      </c>
    </row>
    <row r="1616" spans="1:26" s="163" customFormat="1" ht="21.6" hidden="1" customHeight="1">
      <c r="A1616" s="177" t="str">
        <f t="shared" si="85"/>
        <v>Aug26-38</v>
      </c>
      <c r="B1616" s="225">
        <f>IFERROR(VLOOKUP(A1616,PLAN!B:AA,5,0),"")</f>
        <v>11134949</v>
      </c>
      <c r="C1616" s="225" t="str">
        <f>IFERROR(VLOOKUP(A1616,PLAN!B:AA,6,0),"")</f>
        <v>2131565-0-A</v>
      </c>
      <c r="D1616" s="225" t="str">
        <f>IFERROR(VLOOKUP(A1616,PLAN!B:AA,7,0),"")</f>
        <v>AHW14R013P MDR</v>
      </c>
      <c r="E1616" s="225" t="str">
        <f>IFERROR(VLOOKUP(A1616,PLAN!B:AA,4,0),"")</f>
        <v>1001941791</v>
      </c>
      <c r="F1616" s="226">
        <f>IFERROR(VLOOKUP(A1616,PLAN!B:AA,9,0),"")</f>
        <v>46260</v>
      </c>
      <c r="G1616" s="225" t="str">
        <f>IFERROR(VLOOKUP(A1616,PLAN!B:AA,10,0),"")</f>
        <v>0103601338</v>
      </c>
      <c r="H1616" s="225" t="str">
        <f>IFERROR(VLOOKUP(A1616,PLAN!B:AA,11,0),"")</f>
        <v>260807A26A</v>
      </c>
      <c r="I1616" s="225">
        <f>IFERROR(VLOOKUP(A1616,PLAN!B:AA,12,0),"")</f>
        <v>330</v>
      </c>
      <c r="J1616" s="225" t="str">
        <f>IFERROR(VLOOKUP(A1616,PLAN!B:AA,15,0),"")</f>
        <v>Oversea</v>
      </c>
      <c r="K1616" s="225">
        <f>IFERROR(VLOOKUP(A1616,PLAN!B:AA,23,0),"")</f>
        <v>10</v>
      </c>
      <c r="L1616" s="227">
        <f>IFERROR(VLOOKUP(A1616,PLAN!B:AA,24,0),"")</f>
        <v>0</v>
      </c>
      <c r="M1616" s="225" t="str">
        <f>IFERROR(VLOOKUP(A1616,PLAN!B:AA,3,0),"")</f>
        <v>2032218-A-CB</v>
      </c>
      <c r="N1616" s="225">
        <f>IFERROR(VLOOKUP(A1616,PLAN!B:AA,2,0),"")</f>
        <v>12114297</v>
      </c>
      <c r="O1616" s="290" t="s">
        <v>4375</v>
      </c>
      <c r="P1616" s="337" t="s">
        <v>4376</v>
      </c>
      <c r="Q1616" s="154">
        <v>1</v>
      </c>
      <c r="R1616" s="231" t="str">
        <f>IFERROR(VLOOKUP(P1616,[6]Sheet1!$F:$I,4,),"")</f>
        <v>N1-24</v>
      </c>
      <c r="S1616" s="232">
        <f>IFERROR(VLOOKUP(A1616,PLAN!B:AA,19,0),"")</f>
        <v>46251</v>
      </c>
      <c r="T1616" s="225" t="str">
        <f>IFERROR(VLOOKUP(A1616,PLAN!B:AA,20,0),"")</f>
        <v>M5</v>
      </c>
      <c r="U1616" s="233"/>
      <c r="V1616" s="165"/>
      <c r="W1616" s="234" t="str">
        <f>IFERROR(VLOOKUP(A1616,PLAN!B:AB,21,),"")</f>
        <v>F2</v>
      </c>
      <c r="X1616" s="164"/>
      <c r="Y1616" s="148" t="s">
        <v>5927</v>
      </c>
      <c r="Z1616" s="338">
        <f>VLOOKUP(Y1616,PLAN!B:AI,19,0)</f>
        <v>46251</v>
      </c>
    </row>
    <row r="1617" spans="1:26" s="163" customFormat="1" ht="21.6" hidden="1" customHeight="1">
      <c r="A1617" s="177"/>
      <c r="B1617" s="225"/>
      <c r="C1617" s="225"/>
      <c r="D1617" s="225"/>
      <c r="E1617" s="225"/>
      <c r="F1617" s="226"/>
      <c r="G1617" s="225"/>
      <c r="H1617" s="225"/>
      <c r="I1617" s="225"/>
      <c r="J1617" s="225"/>
      <c r="K1617" s="225"/>
      <c r="L1617" s="227"/>
      <c r="M1617" s="225"/>
      <c r="N1617" s="225"/>
      <c r="O1617" s="290" t="s">
        <v>4377</v>
      </c>
      <c r="P1617" s="337" t="s">
        <v>4378</v>
      </c>
      <c r="Q1617" s="154">
        <v>33</v>
      </c>
      <c r="R1617" s="231"/>
      <c r="S1617" s="232"/>
      <c r="T1617" s="225"/>
      <c r="U1617" s="233"/>
      <c r="V1617" s="165"/>
      <c r="W1617" s="234" t="s">
        <v>45</v>
      </c>
      <c r="X1617" s="164"/>
      <c r="Y1617" s="148"/>
      <c r="Z1617" s="338">
        <v>46251</v>
      </c>
    </row>
    <row r="1618" spans="1:26" s="163" customFormat="1" ht="21.6" hidden="1" customHeight="1">
      <c r="A1618" s="177"/>
      <c r="B1618" s="225"/>
      <c r="C1618" s="225"/>
      <c r="D1618" s="225"/>
      <c r="E1618" s="225"/>
      <c r="F1618" s="226"/>
      <c r="G1618" s="225"/>
      <c r="H1618" s="225"/>
      <c r="I1618" s="225"/>
      <c r="J1618" s="225"/>
      <c r="K1618" s="225"/>
      <c r="L1618" s="227"/>
      <c r="M1618" s="225"/>
      <c r="N1618" s="225"/>
      <c r="O1618" s="290" t="s">
        <v>5979</v>
      </c>
      <c r="P1618" s="258" t="s">
        <v>5980</v>
      </c>
      <c r="Q1618" s="154">
        <v>218</v>
      </c>
      <c r="R1618" s="231"/>
      <c r="S1618" s="232"/>
      <c r="T1618" s="225"/>
      <c r="U1618" s="233"/>
      <c r="V1618" s="165"/>
      <c r="W1618" s="234" t="s">
        <v>45</v>
      </c>
      <c r="X1618" s="164"/>
      <c r="Y1618" s="148"/>
      <c r="Z1618" s="338">
        <v>46251</v>
      </c>
    </row>
    <row r="1619" spans="1:26" s="163" customFormat="1" ht="21.6" hidden="1" customHeight="1">
      <c r="A1619" s="177"/>
      <c r="B1619" s="225"/>
      <c r="C1619" s="225"/>
      <c r="D1619" s="225"/>
      <c r="E1619" s="225"/>
      <c r="F1619" s="226"/>
      <c r="G1619" s="225"/>
      <c r="H1619" s="225"/>
      <c r="I1619" s="225"/>
      <c r="J1619" s="225"/>
      <c r="K1619" s="225"/>
      <c r="L1619" s="227"/>
      <c r="M1619" s="225"/>
      <c r="N1619" s="225"/>
      <c r="O1619" s="290" t="s">
        <v>5981</v>
      </c>
      <c r="P1619" s="258" t="s">
        <v>5982</v>
      </c>
      <c r="Q1619" s="154">
        <f>I1616-Q1616-Q1617-Q1618</f>
        <v>78</v>
      </c>
      <c r="R1619" s="231"/>
      <c r="S1619" s="232"/>
      <c r="T1619" s="225"/>
      <c r="U1619" s="233"/>
      <c r="V1619" s="165"/>
      <c r="W1619" s="234" t="s">
        <v>45</v>
      </c>
      <c r="X1619" s="164"/>
      <c r="Y1619" s="148"/>
      <c r="Z1619" s="338">
        <v>46251</v>
      </c>
    </row>
    <row r="1620" spans="1:26" s="163" customFormat="1" ht="21.6" hidden="1" customHeight="1">
      <c r="A1620" s="177" t="str">
        <f t="shared" si="85"/>
        <v>Aug26-39</v>
      </c>
      <c r="B1620" s="225">
        <f>IFERROR(VLOOKUP(A1620,PLAN!B:AA,5,0),"")</f>
        <v>11134234</v>
      </c>
      <c r="C1620" s="225" t="str">
        <f>IFERROR(VLOOKUP(A1620,PLAN!B:AA,6,0),"")</f>
        <v>1036066-R-AK</v>
      </c>
      <c r="D1620" s="225" t="str">
        <f>IFERROR(VLOOKUP(A1620,PLAN!B:AA,7,0),"")</f>
        <v>AGP140002 CN</v>
      </c>
      <c r="E1620" s="225" t="str">
        <f>IFERROR(VLOOKUP(A1620,PLAN!B:AA,4,0),"")</f>
        <v>1001941792</v>
      </c>
      <c r="F1620" s="226">
        <f>IFERROR(VLOOKUP(A1620,PLAN!B:AA,9,0),"")</f>
        <v>46260</v>
      </c>
      <c r="G1620" s="225" t="str">
        <f>IFERROR(VLOOKUP(A1620,PLAN!B:AA,10,0),"")</f>
        <v>0103601339</v>
      </c>
      <c r="H1620" s="225" t="str">
        <f>IFERROR(VLOOKUP(A1620,PLAN!B:AA,11,0),"")</f>
        <v>260807A27A</v>
      </c>
      <c r="I1620" s="225">
        <f>IFERROR(VLOOKUP(A1620,PLAN!B:AA,12,0),"")</f>
        <v>1003</v>
      </c>
      <c r="J1620" s="225" t="str">
        <f>IFERROR(VLOOKUP(A1620,PLAN!B:AA,15,0),"")</f>
        <v>China</v>
      </c>
      <c r="K1620" s="225">
        <f>IFERROR(VLOOKUP(A1620,PLAN!B:AA,23,0),"")</f>
        <v>3</v>
      </c>
      <c r="L1620" s="227">
        <f>IFERROR(VLOOKUP(A1620,PLAN!B:AA,24,0),"")</f>
        <v>0</v>
      </c>
      <c r="M1620" s="225" t="str">
        <f>IFERROR(VLOOKUP(A1620,PLAN!B:AA,3,0),"")</f>
        <v>2332499-0-C-CN</v>
      </c>
      <c r="N1620" s="225">
        <f>IFERROR(VLOOKUP(A1620,PLAN!B:AA,2,0),"")</f>
        <v>12125073</v>
      </c>
      <c r="O1620" s="290" t="s">
        <v>4950</v>
      </c>
      <c r="P1620" s="337" t="s">
        <v>4951</v>
      </c>
      <c r="Q1620" s="154">
        <v>8</v>
      </c>
      <c r="R1620" s="231" t="str">
        <f>IFERROR(VLOOKUP(P1620,[6]Sheet1!$F:$I,4,),"")</f>
        <v>N1-23</v>
      </c>
      <c r="S1620" s="232">
        <f>IFERROR(VLOOKUP(A1620,PLAN!B:AA,19,0),"")</f>
        <v>46251</v>
      </c>
      <c r="T1620" s="225" t="str">
        <f>IFERROR(VLOOKUP(A1620,PLAN!B:AA,20,0),"")</f>
        <v>M5</v>
      </c>
      <c r="U1620" s="233"/>
      <c r="V1620" s="165"/>
      <c r="W1620" s="234" t="str">
        <f>IFERROR(VLOOKUP(A1620,PLAN!B:AB,21,),"")</f>
        <v>F2</v>
      </c>
      <c r="X1620" s="164"/>
      <c r="Y1620" s="148" t="s">
        <v>5928</v>
      </c>
      <c r="Z1620" s="338">
        <f>VLOOKUP(Y1620,PLAN!B:AI,19,0)</f>
        <v>46251</v>
      </c>
    </row>
    <row r="1621" spans="1:26" s="163" customFormat="1" ht="21.6" hidden="1" customHeight="1">
      <c r="A1621" s="177"/>
      <c r="B1621" s="225"/>
      <c r="C1621" s="225"/>
      <c r="D1621" s="225"/>
      <c r="E1621" s="225"/>
      <c r="F1621" s="226"/>
      <c r="G1621" s="225"/>
      <c r="H1621" s="225"/>
      <c r="I1621" s="225"/>
      <c r="J1621" s="225"/>
      <c r="K1621" s="225"/>
      <c r="L1621" s="227"/>
      <c r="M1621" s="225"/>
      <c r="N1621" s="225"/>
      <c r="O1621" s="290" t="s">
        <v>5983</v>
      </c>
      <c r="P1621" s="258" t="s">
        <v>5984</v>
      </c>
      <c r="Q1621" s="154">
        <v>490</v>
      </c>
      <c r="R1621" s="231"/>
      <c r="S1621" s="232"/>
      <c r="T1621" s="225"/>
      <c r="U1621" s="233"/>
      <c r="V1621" s="165"/>
      <c r="W1621" s="234" t="s">
        <v>45</v>
      </c>
      <c r="X1621" s="164"/>
      <c r="Y1621" s="148"/>
      <c r="Z1621" s="338">
        <v>46251</v>
      </c>
    </row>
    <row r="1622" spans="1:26" s="163" customFormat="1" ht="21.6" hidden="1" customHeight="1">
      <c r="A1622" s="177"/>
      <c r="B1622" s="225"/>
      <c r="C1622" s="225"/>
      <c r="D1622" s="225"/>
      <c r="E1622" s="225"/>
      <c r="F1622" s="226"/>
      <c r="G1622" s="225"/>
      <c r="H1622" s="225"/>
      <c r="I1622" s="225"/>
      <c r="J1622" s="225"/>
      <c r="K1622" s="225"/>
      <c r="L1622" s="227"/>
      <c r="M1622" s="225"/>
      <c r="N1622" s="225"/>
      <c r="O1622" s="290" t="s">
        <v>5985</v>
      </c>
      <c r="P1622" s="258" t="s">
        <v>5986</v>
      </c>
      <c r="Q1622" s="154">
        <v>490</v>
      </c>
      <c r="R1622" s="231"/>
      <c r="S1622" s="232"/>
      <c r="T1622" s="225"/>
      <c r="U1622" s="233"/>
      <c r="V1622" s="165"/>
      <c r="W1622" s="234" t="s">
        <v>45</v>
      </c>
      <c r="X1622" s="164"/>
      <c r="Y1622" s="148"/>
      <c r="Z1622" s="338">
        <v>46251</v>
      </c>
    </row>
    <row r="1623" spans="1:26" s="163" customFormat="1" ht="21.6" hidden="1" customHeight="1">
      <c r="A1623" s="177"/>
      <c r="B1623" s="225"/>
      <c r="C1623" s="225"/>
      <c r="D1623" s="225"/>
      <c r="E1623" s="225"/>
      <c r="F1623" s="226"/>
      <c r="G1623" s="225"/>
      <c r="H1623" s="225"/>
      <c r="I1623" s="225"/>
      <c r="J1623" s="225"/>
      <c r="K1623" s="225"/>
      <c r="L1623" s="227"/>
      <c r="M1623" s="225"/>
      <c r="N1623" s="225"/>
      <c r="O1623" s="290" t="s">
        <v>5987</v>
      </c>
      <c r="P1623" s="258" t="s">
        <v>5988</v>
      </c>
      <c r="Q1623" s="154">
        <f>I1620-Q1620-Q1621-Q1622</f>
        <v>15</v>
      </c>
      <c r="R1623" s="231"/>
      <c r="S1623" s="232"/>
      <c r="T1623" s="225"/>
      <c r="U1623" s="233"/>
      <c r="V1623" s="165"/>
      <c r="W1623" s="234" t="s">
        <v>45</v>
      </c>
      <c r="X1623" s="164"/>
      <c r="Y1623" s="148"/>
      <c r="Z1623" s="338">
        <v>46251</v>
      </c>
    </row>
    <row r="1624" spans="1:26" s="163" customFormat="1" ht="21.6" hidden="1" customHeight="1">
      <c r="A1624" s="177" t="str">
        <f t="shared" ref="A1624" si="99">Y1624</f>
        <v>Aug26-01</v>
      </c>
      <c r="B1624" s="225">
        <f>IFERROR(VLOOKUP(A1624,PLAN!B:AA,5,0),"")</f>
        <v>11122029</v>
      </c>
      <c r="C1624" s="225" t="str">
        <f>IFERROR(VLOOKUP(A1624,PLAN!B:AA,6,0),"")</f>
        <v>2051007-D-A</v>
      </c>
      <c r="D1624" s="225" t="str">
        <f>IFERROR(VLOOKUP(A1624,PLAN!B:AA,7,0),"")</f>
        <v>FI025A45 JP</v>
      </c>
      <c r="E1624" s="225" t="str">
        <f>IFERROR(VLOOKUP(A1624,PLAN!B:AA,4,0),"")</f>
        <v>1001940309</v>
      </c>
      <c r="F1624" s="226">
        <f>IFERROR(VLOOKUP(A1624,PLAN!B:AA,9,0),"")</f>
        <v>46260</v>
      </c>
      <c r="G1624" s="225" t="str">
        <f>IFERROR(VLOOKUP(A1624,PLAN!B:AA,10,0),"")</f>
        <v>0103599171</v>
      </c>
      <c r="H1624" s="225" t="str">
        <f>IFERROR(VLOOKUP(A1624,PLAN!B:AA,11,0),"")</f>
        <v>260805S09A</v>
      </c>
      <c r="I1624" s="225">
        <f>IFERROR(VLOOKUP(A1624,PLAN!B:AA,12,0),"")</f>
        <v>707</v>
      </c>
      <c r="J1624" s="225" t="str">
        <f>IFERROR(VLOOKUP(A1624,PLAN!B:AA,15,0),"")</f>
        <v>Japan</v>
      </c>
      <c r="K1624" s="225">
        <f>IFERROR(VLOOKUP(A1624,PLAN!B:AA,23,0),"")</f>
        <v>0</v>
      </c>
      <c r="L1624" s="227">
        <f>IFERROR(VLOOKUP(A1624,PLAN!B:AA,24,0),"")</f>
        <v>0</v>
      </c>
      <c r="M1624" s="225" t="str">
        <f>IFERROR(VLOOKUP(A1624,PLAN!B:AA,3,0),"")</f>
        <v>2052005-C-C</v>
      </c>
      <c r="N1624" s="225">
        <f>IFERROR(VLOOKUP(A1624,PLAN!B:AA,2,0),"")</f>
        <v>12120937</v>
      </c>
      <c r="O1624" s="290" t="s">
        <v>5392</v>
      </c>
      <c r="P1624" s="337" t="s">
        <v>5393</v>
      </c>
      <c r="Q1624" s="154">
        <v>9</v>
      </c>
      <c r="R1624" s="231" t="str">
        <f>IFERROR(VLOOKUP(P1624,[6]Sheet1!$F:$I,4,),"")</f>
        <v>D100</v>
      </c>
      <c r="S1624" s="232">
        <f>IFERROR(VLOOKUP(A1624,PLAN!B:AA,19,0),"")</f>
        <v>46251</v>
      </c>
      <c r="T1624" s="225" t="str">
        <f>IFERROR(VLOOKUP(A1624,PLAN!B:AA,20,0),"")</f>
        <v>M6</v>
      </c>
      <c r="U1624" s="233"/>
      <c r="V1624" s="165"/>
      <c r="W1624" s="234" t="str">
        <f>IFERROR(VLOOKUP(A1624,PLAN!B:AB,21,),"")</f>
        <v>F2</v>
      </c>
      <c r="X1624" s="164"/>
      <c r="Y1624" s="148" t="s">
        <v>5890</v>
      </c>
      <c r="Z1624" s="338">
        <f>VLOOKUP(Y1624,PLAN!B:AI,19,0)</f>
        <v>46251</v>
      </c>
    </row>
    <row r="1625" spans="1:26" s="163" customFormat="1" ht="21.6" hidden="1" customHeight="1">
      <c r="A1625" s="177"/>
      <c r="B1625" s="225"/>
      <c r="C1625" s="225"/>
      <c r="D1625" s="225"/>
      <c r="E1625" s="225"/>
      <c r="F1625" s="226"/>
      <c r="G1625" s="225"/>
      <c r="H1625" s="225"/>
      <c r="I1625" s="225"/>
      <c r="J1625" s="225"/>
      <c r="K1625" s="225"/>
      <c r="L1625" s="227"/>
      <c r="M1625" s="225"/>
      <c r="N1625" s="225"/>
      <c r="O1625" s="290" t="s">
        <v>5989</v>
      </c>
      <c r="P1625" s="337" t="s">
        <v>5990</v>
      </c>
      <c r="Q1625" s="154">
        <v>100</v>
      </c>
      <c r="R1625" s="231" t="str">
        <f>IFERROR(VLOOKUP(P1625,[6]Sheet1!$F:$I,4,),"")</f>
        <v>A20</v>
      </c>
      <c r="S1625" s="232"/>
      <c r="T1625" s="225"/>
      <c r="U1625" s="233"/>
      <c r="V1625" s="165"/>
      <c r="W1625" s="234" t="s">
        <v>45</v>
      </c>
      <c r="X1625" s="164"/>
      <c r="Y1625" s="148"/>
      <c r="Z1625" s="338">
        <v>46251</v>
      </c>
    </row>
    <row r="1626" spans="1:26" s="163" customFormat="1" ht="21.6" hidden="1" customHeight="1">
      <c r="A1626" s="177"/>
      <c r="B1626" s="225"/>
      <c r="C1626" s="225"/>
      <c r="D1626" s="225"/>
      <c r="E1626" s="225"/>
      <c r="F1626" s="226"/>
      <c r="G1626" s="225"/>
      <c r="H1626" s="225"/>
      <c r="I1626" s="225"/>
      <c r="J1626" s="225"/>
      <c r="K1626" s="225"/>
      <c r="L1626" s="227"/>
      <c r="M1626" s="225"/>
      <c r="N1626" s="225"/>
      <c r="O1626" s="290" t="s">
        <v>5991</v>
      </c>
      <c r="P1626" s="337" t="s">
        <v>5992</v>
      </c>
      <c r="Q1626" s="154">
        <v>100</v>
      </c>
      <c r="R1626" s="231" t="str">
        <f>IFERROR(VLOOKUP(P1626,[6]Sheet1!$F:$I,4,),"")</f>
        <v>A22</v>
      </c>
      <c r="S1626" s="232"/>
      <c r="T1626" s="225"/>
      <c r="U1626" s="233"/>
      <c r="V1626" s="165"/>
      <c r="W1626" s="234" t="s">
        <v>45</v>
      </c>
      <c r="X1626" s="164"/>
      <c r="Y1626" s="148"/>
      <c r="Z1626" s="338">
        <v>46251</v>
      </c>
    </row>
    <row r="1627" spans="1:26" s="163" customFormat="1" ht="21.6" hidden="1" customHeight="1">
      <c r="A1627" s="177"/>
      <c r="B1627" s="225"/>
      <c r="C1627" s="225"/>
      <c r="D1627" s="225"/>
      <c r="E1627" s="225"/>
      <c r="F1627" s="226"/>
      <c r="G1627" s="225"/>
      <c r="H1627" s="225"/>
      <c r="I1627" s="225"/>
      <c r="J1627" s="225"/>
      <c r="K1627" s="225"/>
      <c r="L1627" s="227"/>
      <c r="M1627" s="225"/>
      <c r="N1627" s="225"/>
      <c r="O1627" s="290" t="s">
        <v>5993</v>
      </c>
      <c r="P1627" s="257" t="s">
        <v>5994</v>
      </c>
      <c r="Q1627" s="154">
        <v>99</v>
      </c>
      <c r="R1627" s="231" t="str">
        <f>IFERROR(VLOOKUP(P1627,[6]Sheet1!$F:$I,4,),"")</f>
        <v>A16</v>
      </c>
      <c r="S1627" s="232"/>
      <c r="T1627" s="225"/>
      <c r="U1627" s="233"/>
      <c r="V1627" s="165"/>
      <c r="W1627" s="234" t="s">
        <v>45</v>
      </c>
      <c r="X1627" s="164"/>
      <c r="Y1627" s="148"/>
      <c r="Z1627" s="338">
        <v>46251</v>
      </c>
    </row>
    <row r="1628" spans="1:26" s="163" customFormat="1" ht="21.6" hidden="1" customHeight="1">
      <c r="A1628" s="177"/>
      <c r="B1628" s="225"/>
      <c r="C1628" s="225"/>
      <c r="D1628" s="225"/>
      <c r="E1628" s="225"/>
      <c r="F1628" s="226"/>
      <c r="G1628" s="225"/>
      <c r="H1628" s="225"/>
      <c r="I1628" s="225"/>
      <c r="J1628" s="225"/>
      <c r="K1628" s="225"/>
      <c r="L1628" s="227"/>
      <c r="M1628" s="225"/>
      <c r="N1628" s="225"/>
      <c r="O1628" s="290" t="s">
        <v>5995</v>
      </c>
      <c r="P1628" s="257" t="s">
        <v>5996</v>
      </c>
      <c r="Q1628" s="154">
        <v>100</v>
      </c>
      <c r="R1628" s="231" t="str">
        <f>IFERROR(VLOOKUP(P1628,[6]Sheet1!$F:$I,4,),"")</f>
        <v>A18</v>
      </c>
      <c r="S1628" s="232"/>
      <c r="T1628" s="225"/>
      <c r="U1628" s="233"/>
      <c r="V1628" s="165"/>
      <c r="W1628" s="234" t="s">
        <v>45</v>
      </c>
      <c r="X1628" s="164"/>
      <c r="Y1628" s="148"/>
      <c r="Z1628" s="338">
        <v>46251</v>
      </c>
    </row>
    <row r="1629" spans="1:26" s="163" customFormat="1" ht="21.6" hidden="1" customHeight="1">
      <c r="A1629" s="177"/>
      <c r="B1629" s="225"/>
      <c r="C1629" s="225"/>
      <c r="D1629" s="225"/>
      <c r="E1629" s="225"/>
      <c r="F1629" s="226"/>
      <c r="G1629" s="225"/>
      <c r="H1629" s="225"/>
      <c r="I1629" s="225"/>
      <c r="J1629" s="225"/>
      <c r="K1629" s="225"/>
      <c r="L1629" s="227"/>
      <c r="M1629" s="225"/>
      <c r="N1629" s="225"/>
      <c r="O1629" s="290" t="s">
        <v>5997</v>
      </c>
      <c r="P1629" s="257" t="s">
        <v>5998</v>
      </c>
      <c r="Q1629" s="154">
        <v>99</v>
      </c>
      <c r="R1629" s="231" t="str">
        <f>IFERROR(VLOOKUP(P1629,[6]Sheet1!$F:$I,4,),"")</f>
        <v>A1</v>
      </c>
      <c r="S1629" s="232"/>
      <c r="T1629" s="225"/>
      <c r="U1629" s="233"/>
      <c r="V1629" s="165"/>
      <c r="W1629" s="234" t="s">
        <v>45</v>
      </c>
      <c r="X1629" s="164"/>
      <c r="Y1629" s="148"/>
      <c r="Z1629" s="338">
        <v>46251</v>
      </c>
    </row>
    <row r="1630" spans="1:26" s="163" customFormat="1" ht="21.6" hidden="1" customHeight="1">
      <c r="A1630" s="177"/>
      <c r="B1630" s="225"/>
      <c r="C1630" s="225"/>
      <c r="D1630" s="225"/>
      <c r="E1630" s="225"/>
      <c r="F1630" s="226"/>
      <c r="G1630" s="225"/>
      <c r="H1630" s="225"/>
      <c r="I1630" s="225"/>
      <c r="J1630" s="225"/>
      <c r="K1630" s="225"/>
      <c r="L1630" s="227"/>
      <c r="M1630" s="225"/>
      <c r="N1630" s="225"/>
      <c r="O1630" s="290" t="s">
        <v>5999</v>
      </c>
      <c r="P1630" s="257" t="s">
        <v>6000</v>
      </c>
      <c r="Q1630" s="154">
        <v>100</v>
      </c>
      <c r="R1630" s="231" t="str">
        <f>IFERROR(VLOOKUP(P1630,[6]Sheet1!$F:$I,4,),"")</f>
        <v>A5</v>
      </c>
      <c r="S1630" s="232"/>
      <c r="T1630" s="225"/>
      <c r="U1630" s="233"/>
      <c r="V1630" s="165"/>
      <c r="W1630" s="234" t="s">
        <v>45</v>
      </c>
      <c r="X1630" s="164"/>
      <c r="Y1630" s="148"/>
      <c r="Z1630" s="338">
        <v>46251</v>
      </c>
    </row>
    <row r="1631" spans="1:26" s="163" customFormat="1" ht="21.6" hidden="1" customHeight="1">
      <c r="A1631" s="177"/>
      <c r="B1631" s="225"/>
      <c r="C1631" s="225"/>
      <c r="D1631" s="225"/>
      <c r="E1631" s="225"/>
      <c r="F1631" s="226"/>
      <c r="G1631" s="225"/>
      <c r="H1631" s="225"/>
      <c r="I1631" s="225"/>
      <c r="J1631" s="225"/>
      <c r="K1631" s="225"/>
      <c r="L1631" s="227"/>
      <c r="M1631" s="225"/>
      <c r="N1631" s="225"/>
      <c r="O1631" s="290" t="s">
        <v>6001</v>
      </c>
      <c r="P1631" s="257" t="s">
        <v>6002</v>
      </c>
      <c r="Q1631" s="154">
        <v>100</v>
      </c>
      <c r="R1631" s="231" t="str">
        <f>IFERROR(VLOOKUP(P1631,[6]Sheet1!$F:$I,4,),"")</f>
        <v>A17</v>
      </c>
      <c r="S1631" s="232"/>
      <c r="T1631" s="225"/>
      <c r="U1631" s="233"/>
      <c r="V1631" s="165"/>
      <c r="W1631" s="234" t="s">
        <v>45</v>
      </c>
      <c r="X1631" s="164"/>
      <c r="Y1631" s="148"/>
      <c r="Z1631" s="338">
        <v>46251</v>
      </c>
    </row>
    <row r="1632" spans="1:26" s="163" customFormat="1" ht="21.6" hidden="1" customHeight="1">
      <c r="A1632" s="177" t="str">
        <f t="shared" ref="A1632" si="100">Y1632</f>
        <v>Aug26-02</v>
      </c>
      <c r="B1632" s="225">
        <f>IFERROR(VLOOKUP(A1632,PLAN!B:AA,5,0),"")</f>
        <v>11122029</v>
      </c>
      <c r="C1632" s="225" t="str">
        <f>IFERROR(VLOOKUP(A1632,PLAN!B:AA,6,0),"")</f>
        <v>2051007-D-A</v>
      </c>
      <c r="D1632" s="225" t="str">
        <f>IFERROR(VLOOKUP(A1632,PLAN!B:AA,7,0),"")</f>
        <v>FI025A45 JP</v>
      </c>
      <c r="E1632" s="225" t="str">
        <f>IFERROR(VLOOKUP(A1632,PLAN!B:AA,4,0),"")</f>
        <v>1001940311</v>
      </c>
      <c r="F1632" s="226">
        <f>IFERROR(VLOOKUP(A1632,PLAN!B:AA,9,0),"")</f>
        <v>46260</v>
      </c>
      <c r="G1632" s="225" t="str">
        <f>IFERROR(VLOOKUP(A1632,PLAN!B:AA,10,0),"")</f>
        <v>0103599174</v>
      </c>
      <c r="H1632" s="225" t="str">
        <f>IFERROR(VLOOKUP(A1632,PLAN!B:AA,11,0),"")</f>
        <v>260805S10A</v>
      </c>
      <c r="I1632" s="225">
        <f>IFERROR(VLOOKUP(A1632,PLAN!B:AA,12,0),"")</f>
        <v>798</v>
      </c>
      <c r="J1632" s="225" t="str">
        <f>IFERROR(VLOOKUP(A1632,PLAN!B:AA,15,0),"")</f>
        <v>Japan</v>
      </c>
      <c r="K1632" s="225">
        <f>IFERROR(VLOOKUP(A1632,PLAN!B:AA,23,0),"")</f>
        <v>0</v>
      </c>
      <c r="L1632" s="227">
        <f>IFERROR(VLOOKUP(A1632,PLAN!B:AA,24,0),"")</f>
        <v>0</v>
      </c>
      <c r="M1632" s="225" t="str">
        <f>IFERROR(VLOOKUP(A1632,PLAN!B:AA,3,0),"")</f>
        <v>2052005-C-C</v>
      </c>
      <c r="N1632" s="225">
        <f>IFERROR(VLOOKUP(A1632,PLAN!B:AA,2,0),"")</f>
        <v>12120937</v>
      </c>
      <c r="O1632" s="290" t="s">
        <v>6003</v>
      </c>
      <c r="P1632" s="257" t="s">
        <v>6004</v>
      </c>
      <c r="Q1632" s="154">
        <v>99</v>
      </c>
      <c r="R1632" s="231" t="str">
        <f>IFERROR(VLOOKUP(P1632,[6]Sheet1!$F:$I,4,),"")</f>
        <v>A18</v>
      </c>
      <c r="S1632" s="232">
        <f>IFERROR(VLOOKUP(A1632,PLAN!B:AA,19,0),"")</f>
        <v>46251</v>
      </c>
      <c r="T1632" s="225" t="str">
        <f>IFERROR(VLOOKUP(A1632,PLAN!B:AA,20,0),"")</f>
        <v>M6</v>
      </c>
      <c r="U1632" s="233"/>
      <c r="V1632" s="165"/>
      <c r="W1632" s="234" t="str">
        <f>IFERROR(VLOOKUP(A1632,PLAN!B:AB,21,),"")</f>
        <v>F2</v>
      </c>
      <c r="X1632" s="164"/>
      <c r="Y1632" s="148" t="s">
        <v>5891</v>
      </c>
      <c r="Z1632" s="338">
        <f>VLOOKUP(Y1632,PLAN!B:AI,19,0)</f>
        <v>46251</v>
      </c>
    </row>
    <row r="1633" spans="1:26" s="163" customFormat="1" ht="21.6" hidden="1" customHeight="1">
      <c r="A1633" s="177"/>
      <c r="B1633" s="225"/>
      <c r="C1633" s="225"/>
      <c r="D1633" s="225"/>
      <c r="E1633" s="225"/>
      <c r="F1633" s="226"/>
      <c r="G1633" s="225"/>
      <c r="H1633" s="225"/>
      <c r="I1633" s="225"/>
      <c r="J1633" s="225"/>
      <c r="K1633" s="225"/>
      <c r="L1633" s="227"/>
      <c r="M1633" s="225"/>
      <c r="N1633" s="225"/>
      <c r="O1633" s="290" t="s">
        <v>6005</v>
      </c>
      <c r="P1633" s="257" t="s">
        <v>6006</v>
      </c>
      <c r="Q1633" s="154">
        <v>100</v>
      </c>
      <c r="R1633" s="231" t="str">
        <f>IFERROR(VLOOKUP(P1633,[6]Sheet1!$F:$I,4,),"")</f>
        <v>A1</v>
      </c>
      <c r="S1633" s="232"/>
      <c r="T1633" s="225"/>
      <c r="U1633" s="233"/>
      <c r="V1633" s="165"/>
      <c r="W1633" s="234" t="s">
        <v>45</v>
      </c>
      <c r="X1633" s="164"/>
      <c r="Y1633" s="148"/>
      <c r="Z1633" s="338">
        <v>46251</v>
      </c>
    </row>
    <row r="1634" spans="1:26" s="163" customFormat="1" ht="21.6" hidden="1" customHeight="1">
      <c r="A1634" s="177"/>
      <c r="B1634" s="225"/>
      <c r="C1634" s="225"/>
      <c r="D1634" s="225"/>
      <c r="E1634" s="225"/>
      <c r="F1634" s="226"/>
      <c r="G1634" s="225"/>
      <c r="H1634" s="225"/>
      <c r="I1634" s="225"/>
      <c r="J1634" s="225"/>
      <c r="K1634" s="225"/>
      <c r="L1634" s="227"/>
      <c r="M1634" s="225"/>
      <c r="N1634" s="225"/>
      <c r="O1634" s="290" t="s">
        <v>6007</v>
      </c>
      <c r="P1634" s="257" t="s">
        <v>6008</v>
      </c>
      <c r="Q1634" s="154">
        <v>100</v>
      </c>
      <c r="R1634" s="231" t="str">
        <f>IFERROR(VLOOKUP(P1634,[6]Sheet1!$F:$I,4,),"")</f>
        <v>A3</v>
      </c>
      <c r="S1634" s="232"/>
      <c r="T1634" s="225"/>
      <c r="U1634" s="233"/>
      <c r="V1634" s="165"/>
      <c r="W1634" s="234" t="s">
        <v>45</v>
      </c>
      <c r="X1634" s="164"/>
      <c r="Y1634" s="148"/>
      <c r="Z1634" s="338">
        <v>46251</v>
      </c>
    </row>
    <row r="1635" spans="1:26" s="163" customFormat="1" ht="21.6" hidden="1" customHeight="1">
      <c r="A1635" s="177"/>
      <c r="B1635" s="225"/>
      <c r="C1635" s="225"/>
      <c r="D1635" s="225"/>
      <c r="E1635" s="225"/>
      <c r="F1635" s="226"/>
      <c r="G1635" s="225"/>
      <c r="H1635" s="225"/>
      <c r="I1635" s="225"/>
      <c r="J1635" s="225"/>
      <c r="K1635" s="225"/>
      <c r="L1635" s="227"/>
      <c r="M1635" s="225"/>
      <c r="N1635" s="225"/>
      <c r="O1635" s="290" t="s">
        <v>6009</v>
      </c>
      <c r="P1635" s="257" t="s">
        <v>6010</v>
      </c>
      <c r="Q1635" s="154">
        <v>99</v>
      </c>
      <c r="R1635" s="231" t="str">
        <f>IFERROR(VLOOKUP(P1635,[6]Sheet1!$F:$I,4,),"")</f>
        <v>A19</v>
      </c>
      <c r="S1635" s="232"/>
      <c r="T1635" s="225"/>
      <c r="U1635" s="233"/>
      <c r="V1635" s="165"/>
      <c r="W1635" s="234" t="s">
        <v>45</v>
      </c>
      <c r="X1635" s="164"/>
      <c r="Y1635" s="148"/>
      <c r="Z1635" s="338">
        <v>46251</v>
      </c>
    </row>
    <row r="1636" spans="1:26" s="163" customFormat="1" ht="21.6" hidden="1" customHeight="1">
      <c r="A1636" s="177"/>
      <c r="B1636" s="225"/>
      <c r="C1636" s="225"/>
      <c r="D1636" s="225"/>
      <c r="E1636" s="225"/>
      <c r="F1636" s="226"/>
      <c r="G1636" s="225"/>
      <c r="H1636" s="225"/>
      <c r="I1636" s="225"/>
      <c r="J1636" s="225"/>
      <c r="K1636" s="225"/>
      <c r="L1636" s="227"/>
      <c r="M1636" s="225"/>
      <c r="N1636" s="225"/>
      <c r="O1636" s="290" t="s">
        <v>6011</v>
      </c>
      <c r="P1636" s="257" t="s">
        <v>6012</v>
      </c>
      <c r="Q1636" s="154">
        <v>100</v>
      </c>
      <c r="R1636" s="231" t="str">
        <f>IFERROR(VLOOKUP(P1636,[6]Sheet1!$F:$I,4,),"")</f>
        <v>A5</v>
      </c>
      <c r="S1636" s="232"/>
      <c r="T1636" s="225"/>
      <c r="U1636" s="233"/>
      <c r="V1636" s="165"/>
      <c r="W1636" s="234" t="s">
        <v>45</v>
      </c>
      <c r="X1636" s="164"/>
      <c r="Y1636" s="148"/>
      <c r="Z1636" s="338">
        <v>46251</v>
      </c>
    </row>
    <row r="1637" spans="1:26" s="163" customFormat="1" ht="21.6" hidden="1" customHeight="1">
      <c r="A1637" s="177"/>
      <c r="B1637" s="225"/>
      <c r="C1637" s="225"/>
      <c r="D1637" s="225"/>
      <c r="E1637" s="225"/>
      <c r="F1637" s="226"/>
      <c r="G1637" s="225"/>
      <c r="H1637" s="225"/>
      <c r="I1637" s="225"/>
      <c r="J1637" s="225"/>
      <c r="K1637" s="225"/>
      <c r="L1637" s="227"/>
      <c r="M1637" s="225"/>
      <c r="N1637" s="225"/>
      <c r="O1637" s="290" t="s">
        <v>6013</v>
      </c>
      <c r="P1637" s="257" t="s">
        <v>6014</v>
      </c>
      <c r="Q1637" s="154">
        <v>100</v>
      </c>
      <c r="R1637" s="231" t="str">
        <f>IFERROR(VLOOKUP(P1637,[6]Sheet1!$F:$I,4,),"")</f>
        <v>A22</v>
      </c>
      <c r="S1637" s="232"/>
      <c r="T1637" s="225"/>
      <c r="U1637" s="233"/>
      <c r="V1637" s="165"/>
      <c r="W1637" s="234" t="s">
        <v>45</v>
      </c>
      <c r="X1637" s="164"/>
      <c r="Y1637" s="148"/>
      <c r="Z1637" s="338">
        <v>46251</v>
      </c>
    </row>
    <row r="1638" spans="1:26" s="163" customFormat="1" ht="21.6" hidden="1" customHeight="1">
      <c r="A1638" s="177"/>
      <c r="B1638" s="225"/>
      <c r="C1638" s="225"/>
      <c r="D1638" s="225"/>
      <c r="E1638" s="225"/>
      <c r="F1638" s="226"/>
      <c r="G1638" s="225"/>
      <c r="H1638" s="225"/>
      <c r="I1638" s="225"/>
      <c r="J1638" s="225"/>
      <c r="K1638" s="225"/>
      <c r="L1638" s="227"/>
      <c r="M1638" s="225"/>
      <c r="N1638" s="225"/>
      <c r="O1638" s="290" t="s">
        <v>6015</v>
      </c>
      <c r="P1638" s="337" t="s">
        <v>6016</v>
      </c>
      <c r="Q1638" s="154">
        <v>100</v>
      </c>
      <c r="R1638" s="231" t="str">
        <f>IFERROR(VLOOKUP(P1638,[6]Sheet1!$F:$I,4,),"")</f>
        <v>A1</v>
      </c>
      <c r="S1638" s="232"/>
      <c r="T1638" s="225"/>
      <c r="U1638" s="233"/>
      <c r="V1638" s="165"/>
      <c r="W1638" s="234" t="s">
        <v>45</v>
      </c>
      <c r="X1638" s="164"/>
      <c r="Y1638" s="148"/>
      <c r="Z1638" s="338">
        <v>46251</v>
      </c>
    </row>
    <row r="1639" spans="1:26" s="163" customFormat="1" ht="21.6" hidden="1" customHeight="1">
      <c r="A1639" s="177"/>
      <c r="B1639" s="225"/>
      <c r="C1639" s="225"/>
      <c r="D1639" s="225"/>
      <c r="E1639" s="225"/>
      <c r="F1639" s="226"/>
      <c r="G1639" s="225"/>
      <c r="H1639" s="225"/>
      <c r="I1639" s="225"/>
      <c r="J1639" s="225"/>
      <c r="K1639" s="225"/>
      <c r="L1639" s="227"/>
      <c r="M1639" s="225"/>
      <c r="N1639" s="225"/>
      <c r="O1639" s="290" t="s">
        <v>6017</v>
      </c>
      <c r="P1639" s="337" t="s">
        <v>6018</v>
      </c>
      <c r="Q1639" s="154">
        <v>100</v>
      </c>
      <c r="R1639" s="231" t="str">
        <f>IFERROR(VLOOKUP(P1639,[6]Sheet1!$F:$I,4,),"")</f>
        <v>A23</v>
      </c>
      <c r="S1639" s="232"/>
      <c r="T1639" s="225"/>
      <c r="U1639" s="233"/>
      <c r="V1639" s="165"/>
      <c r="W1639" s="234" t="s">
        <v>45</v>
      </c>
      <c r="X1639" s="164"/>
      <c r="Y1639" s="148"/>
      <c r="Z1639" s="338">
        <v>46251</v>
      </c>
    </row>
    <row r="1640" spans="1:26" s="163" customFormat="1" ht="21.6" hidden="1" customHeight="1">
      <c r="A1640" s="177" t="str">
        <f t="shared" ref="A1640" si="101">Y1640</f>
        <v>Aug26-03</v>
      </c>
      <c r="B1640" s="225">
        <f>IFERROR(VLOOKUP(A1640,PLAN!B:AA,5,0),"")</f>
        <v>11122029</v>
      </c>
      <c r="C1640" s="225" t="str">
        <f>IFERROR(VLOOKUP(A1640,PLAN!B:AA,6,0),"")</f>
        <v>2051007-D-A</v>
      </c>
      <c r="D1640" s="225" t="str">
        <f>IFERROR(VLOOKUP(A1640,PLAN!B:AA,7,0),"")</f>
        <v>FI025A45 JP</v>
      </c>
      <c r="E1640" s="225" t="str">
        <f>IFERROR(VLOOKUP(A1640,PLAN!B:AA,4,0),"")</f>
        <v>1001940313</v>
      </c>
      <c r="F1640" s="226">
        <f>IFERROR(VLOOKUP(A1640,PLAN!B:AA,9,0),"")</f>
        <v>46260</v>
      </c>
      <c r="G1640" s="225" t="str">
        <f>IFERROR(VLOOKUP(A1640,PLAN!B:AA,10,0),"")</f>
        <v>0103599176</v>
      </c>
      <c r="H1640" s="225" t="str">
        <f>IFERROR(VLOOKUP(A1640,PLAN!B:AA,11,0),"")</f>
        <v>260805S11A</v>
      </c>
      <c r="I1640" s="225">
        <f>IFERROR(VLOOKUP(A1640,PLAN!B:AA,12,0),"")</f>
        <v>172</v>
      </c>
      <c r="J1640" s="225" t="str">
        <f>IFERROR(VLOOKUP(A1640,PLAN!B:AA,15,0),"")</f>
        <v>Japan</v>
      </c>
      <c r="K1640" s="225">
        <f>IFERROR(VLOOKUP(A1640,PLAN!B:AA,23,0),"")</f>
        <v>0</v>
      </c>
      <c r="L1640" s="227">
        <f>IFERROR(VLOOKUP(A1640,PLAN!B:AA,24,0),"")</f>
        <v>0</v>
      </c>
      <c r="M1640" s="225" t="str">
        <f>IFERROR(VLOOKUP(A1640,PLAN!B:AA,3,0),"")</f>
        <v>2052005-C-C</v>
      </c>
      <c r="N1640" s="225">
        <f>IFERROR(VLOOKUP(A1640,PLAN!B:AA,2,0),"")</f>
        <v>12120937</v>
      </c>
      <c r="O1640" s="290" t="s">
        <v>6019</v>
      </c>
      <c r="P1640" s="337" t="s">
        <v>6020</v>
      </c>
      <c r="Q1640" s="154">
        <v>100</v>
      </c>
      <c r="R1640" s="231" t="str">
        <f>IFERROR(VLOOKUP(P1640,[6]Sheet1!$F:$I,4,),"")</f>
        <v>A22</v>
      </c>
      <c r="S1640" s="232">
        <f>IFERROR(VLOOKUP(A1640,PLAN!B:AA,19,0),"")</f>
        <v>46251</v>
      </c>
      <c r="T1640" s="225" t="str">
        <f>IFERROR(VLOOKUP(A1640,PLAN!B:AA,20,0),"")</f>
        <v>M6</v>
      </c>
      <c r="U1640" s="233"/>
      <c r="V1640" s="165"/>
      <c r="W1640" s="234" t="str">
        <f>IFERROR(VLOOKUP(A1640,PLAN!B:AB,21,),"")</f>
        <v>F2</v>
      </c>
      <c r="X1640" s="164"/>
      <c r="Y1640" s="148" t="s">
        <v>5892</v>
      </c>
      <c r="Z1640" s="338">
        <f>VLOOKUP(Y1640,PLAN!B:AI,19,0)</f>
        <v>46251</v>
      </c>
    </row>
    <row r="1641" spans="1:26" s="163" customFormat="1" ht="21.6" hidden="1" customHeight="1">
      <c r="A1641" s="177">
        <f t="shared" si="85"/>
        <v>0</v>
      </c>
      <c r="B1641" s="225" t="str">
        <f>IFERROR(VLOOKUP(A1641,PLAN!B:AA,5,0),"")</f>
        <v/>
      </c>
      <c r="C1641" s="225" t="str">
        <f>IFERROR(VLOOKUP(A1641,PLAN!B:AA,6,0),"")</f>
        <v/>
      </c>
      <c r="D1641" s="225" t="str">
        <f>IFERROR(VLOOKUP(A1641,PLAN!B:AA,7,0),"")</f>
        <v/>
      </c>
      <c r="E1641" s="225" t="str">
        <f>IFERROR(VLOOKUP(A1641,PLAN!B:AA,4,0),"")</f>
        <v/>
      </c>
      <c r="F1641" s="226" t="str">
        <f>IFERROR(VLOOKUP(A1641,PLAN!B:AA,9,0),"")</f>
        <v/>
      </c>
      <c r="G1641" s="225" t="str">
        <f>IFERROR(VLOOKUP(A1641,PLAN!B:AA,10,0),"")</f>
        <v/>
      </c>
      <c r="H1641" s="225" t="str">
        <f>IFERROR(VLOOKUP(A1641,PLAN!B:AA,11,0),"")</f>
        <v/>
      </c>
      <c r="I1641" s="225" t="str">
        <f>IFERROR(VLOOKUP(A1641,PLAN!B:AA,12,0),"")</f>
        <v/>
      </c>
      <c r="J1641" s="225" t="str">
        <f>IFERROR(VLOOKUP(A1641,PLAN!B:AA,15,0),"")</f>
        <v/>
      </c>
      <c r="K1641" s="225" t="str">
        <f>IFERROR(VLOOKUP(A1641,PLAN!B:AA,23,0),"")</f>
        <v/>
      </c>
      <c r="L1641" s="227" t="str">
        <f>IFERROR(VLOOKUP(A1641,PLAN!B:AA,24,0),"")</f>
        <v/>
      </c>
      <c r="M1641" s="225" t="str">
        <f>IFERROR(VLOOKUP(A1641,PLAN!B:AA,3,0),"")</f>
        <v/>
      </c>
      <c r="N1641" s="225" t="str">
        <f>IFERROR(VLOOKUP(A1641,PLAN!B:AA,2,0),"")</f>
        <v/>
      </c>
      <c r="O1641" s="290" t="s">
        <v>6021</v>
      </c>
      <c r="P1641" s="257" t="s">
        <v>6022</v>
      </c>
      <c r="Q1641" s="154">
        <f>I1640-Q1640</f>
        <v>72</v>
      </c>
      <c r="R1641" s="231" t="str">
        <f>IFERROR(VLOOKUP(P1641,[6]Sheet1!$F:$I,4,),"")</f>
        <v>A22</v>
      </c>
      <c r="S1641" s="232" t="str">
        <f>IFERROR(VLOOKUP(A1641,PLAN!B:AA,19,0),"")</f>
        <v/>
      </c>
      <c r="T1641" s="225" t="str">
        <f>IFERROR(VLOOKUP(A1641,PLAN!B:AA,20,0),"")</f>
        <v/>
      </c>
      <c r="U1641" s="233"/>
      <c r="V1641" s="165"/>
      <c r="W1641" s="234" t="s">
        <v>45</v>
      </c>
      <c r="X1641" s="164"/>
      <c r="Y1641" s="148"/>
      <c r="Z1641" s="338">
        <v>46251</v>
      </c>
    </row>
    <row r="1642" spans="1:26" s="163" customFormat="1" ht="21.6" hidden="1" customHeight="1">
      <c r="A1642" s="177" t="str">
        <f t="shared" ref="A1642:A1696" si="102">Y1642</f>
        <v>Aug26-05</v>
      </c>
      <c r="B1642" s="225">
        <f>IFERROR(VLOOKUP(A1642,PLAN!B:AA,5,0),"")</f>
        <v>11112913</v>
      </c>
      <c r="C1642" s="225" t="str">
        <f>IFERROR(VLOOKUP(A1642,PLAN!B:AA,6,0),"")</f>
        <v>1831145-B-A</v>
      </c>
      <c r="D1642" s="225" t="str">
        <f>IFERROR(VLOOKUP(A1642,PLAN!B:AA,7,0),"")</f>
        <v>SJ3035N26S US</v>
      </c>
      <c r="E1642" s="225" t="str">
        <f>IFERROR(VLOOKUP(A1642,PLAN!B:AA,4,0),"")</f>
        <v>1001941755</v>
      </c>
      <c r="F1642" s="226">
        <f>IFERROR(VLOOKUP(A1642,PLAN!B:AA,9,0),"")</f>
        <v>46260</v>
      </c>
      <c r="G1642" s="225" t="str">
        <f>IFERROR(VLOOKUP(A1642,PLAN!B:AA,10,0),"")</f>
        <v>0103601299</v>
      </c>
      <c r="H1642" s="225" t="str">
        <f>IFERROR(VLOOKUP(A1642,PLAN!B:AA,11,0),"")</f>
        <v>260807T01A</v>
      </c>
      <c r="I1642" s="225">
        <f>IFERROR(VLOOKUP(A1642,PLAN!B:AA,12,0),"")</f>
        <v>75</v>
      </c>
      <c r="J1642" s="225" t="str">
        <f>IFERROR(VLOOKUP(A1642,PLAN!B:AA,15,0),"")</f>
        <v>USA</v>
      </c>
      <c r="K1642" s="225">
        <f>IFERROR(VLOOKUP(A1642,PLAN!B:AA,23,0),"")</f>
        <v>0</v>
      </c>
      <c r="L1642" s="227">
        <f>IFERROR(VLOOKUP(A1642,PLAN!B:AA,24,0),"")</f>
        <v>0</v>
      </c>
      <c r="M1642" s="225" t="str">
        <f>IFERROR(VLOOKUP(A1642,PLAN!B:AA,3,0),"")</f>
        <v>1932151-A-C</v>
      </c>
      <c r="N1642" s="225">
        <f>IFERROR(VLOOKUP(A1642,PLAN!B:AA,2,0),"")</f>
        <v>12115102</v>
      </c>
      <c r="O1642" s="290" t="s">
        <v>4872</v>
      </c>
      <c r="P1642" s="337" t="s">
        <v>4873</v>
      </c>
      <c r="Q1642" s="337">
        <f t="shared" si="98"/>
        <v>75</v>
      </c>
      <c r="R1642" s="231" t="str">
        <f>IFERROR(VLOOKUP(P1642,[6]Sheet1!$F:$I,4,),"")</f>
        <v>B15</v>
      </c>
      <c r="S1642" s="232">
        <f>IFERROR(VLOOKUP(A1642,PLAN!B:AA,19,0),"")</f>
        <v>46251</v>
      </c>
      <c r="T1642" s="225" t="str">
        <f>IFERROR(VLOOKUP(A1642,PLAN!B:AA,20,0),"")</f>
        <v>M7</v>
      </c>
      <c r="U1642" s="233"/>
      <c r="V1642" s="165"/>
      <c r="W1642" s="234" t="str">
        <f>IFERROR(VLOOKUP(A1642,PLAN!B:AB,21,),"")</f>
        <v>F2</v>
      </c>
      <c r="X1642" s="164"/>
      <c r="Y1642" s="148" t="s">
        <v>5894</v>
      </c>
      <c r="Z1642" s="338">
        <f>VLOOKUP(Y1642,PLAN!B:AI,19,0)</f>
        <v>46251</v>
      </c>
    </row>
    <row r="1643" spans="1:26" s="163" customFormat="1" ht="21.6" hidden="1" customHeight="1">
      <c r="A1643" s="177" t="str">
        <f t="shared" si="102"/>
        <v>Aug26-06</v>
      </c>
      <c r="B1643" s="225">
        <f>IFERROR(VLOOKUP(A1643,PLAN!B:AA,5,0),"")</f>
        <v>11112903</v>
      </c>
      <c r="C1643" s="225" t="str">
        <f>IFERROR(VLOOKUP(A1643,PLAN!B:AA,6,0),"")</f>
        <v>1831135-B-A</v>
      </c>
      <c r="D1643" s="225" t="str">
        <f>IFERROR(VLOOKUP(A1643,PLAN!B:AA,7,0),"")</f>
        <v>SJ1535N18S US</v>
      </c>
      <c r="E1643" s="225" t="str">
        <f>IFERROR(VLOOKUP(A1643,PLAN!B:AA,4,0),"")</f>
        <v>1001941756</v>
      </c>
      <c r="F1643" s="226">
        <f>IFERROR(VLOOKUP(A1643,PLAN!B:AA,9,0),"")</f>
        <v>46260</v>
      </c>
      <c r="G1643" s="225" t="str">
        <f>IFERROR(VLOOKUP(A1643,PLAN!B:AA,10,0),"")</f>
        <v>0103601300</v>
      </c>
      <c r="H1643" s="225" t="str">
        <f>IFERROR(VLOOKUP(A1643,PLAN!B:AA,11,0),"")</f>
        <v>260807T02A</v>
      </c>
      <c r="I1643" s="225">
        <f>IFERROR(VLOOKUP(A1643,PLAN!B:AA,12,0),"")</f>
        <v>420</v>
      </c>
      <c r="J1643" s="225" t="str">
        <f>IFERROR(VLOOKUP(A1643,PLAN!B:AA,15,0),"")</f>
        <v>USA</v>
      </c>
      <c r="K1643" s="225">
        <f>IFERROR(VLOOKUP(A1643,PLAN!B:AA,23,0),"")</f>
        <v>0</v>
      </c>
      <c r="L1643" s="227">
        <f>IFERROR(VLOOKUP(A1643,PLAN!B:AA,24,0),"")</f>
        <v>0</v>
      </c>
      <c r="M1643" s="225" t="str">
        <f>IFERROR(VLOOKUP(A1643,PLAN!B:AA,3,0),"")</f>
        <v>1932141-A-C</v>
      </c>
      <c r="N1643" s="225">
        <f>IFERROR(VLOOKUP(A1643,PLAN!B:AA,2,0),"")</f>
        <v>12115092</v>
      </c>
      <c r="O1643" s="290" t="s">
        <v>2877</v>
      </c>
      <c r="P1643" s="337" t="s">
        <v>2878</v>
      </c>
      <c r="Q1643" s="154">
        <v>241</v>
      </c>
      <c r="R1643" s="231" t="str">
        <f>IFERROR(VLOOKUP(P1643,[6]Sheet1!$F:$I,4,),"")</f>
        <v/>
      </c>
      <c r="S1643" s="232">
        <f>IFERROR(VLOOKUP(A1643,PLAN!B:AA,19,0),"")</f>
        <v>46251</v>
      </c>
      <c r="T1643" s="225" t="str">
        <f>IFERROR(VLOOKUP(A1643,PLAN!B:AA,20,0),"")</f>
        <v>M7</v>
      </c>
      <c r="U1643" s="233"/>
      <c r="V1643" s="165"/>
      <c r="W1643" s="234" t="str">
        <f>IFERROR(VLOOKUP(A1643,PLAN!B:AB,21,),"")</f>
        <v>F2</v>
      </c>
      <c r="X1643" s="164"/>
      <c r="Y1643" s="148" t="s">
        <v>5895</v>
      </c>
      <c r="Z1643" s="338">
        <f>VLOOKUP(Y1643,PLAN!B:AI,19,0)</f>
        <v>46251</v>
      </c>
    </row>
    <row r="1644" spans="1:26" s="163" customFormat="1" ht="21.6" hidden="1" customHeight="1">
      <c r="A1644" s="177">
        <f t="shared" si="102"/>
        <v>0</v>
      </c>
      <c r="B1644" s="225" t="str">
        <f>IFERROR(VLOOKUP(A1644,PLAN!B:AA,5,0),"")</f>
        <v/>
      </c>
      <c r="C1644" s="225" t="str">
        <f>IFERROR(VLOOKUP(A1644,PLAN!B:AA,6,0),"")</f>
        <v/>
      </c>
      <c r="D1644" s="225" t="str">
        <f>IFERROR(VLOOKUP(A1644,PLAN!B:AA,7,0),"")</f>
        <v/>
      </c>
      <c r="E1644" s="225" t="str">
        <f>IFERROR(VLOOKUP(A1644,PLAN!B:AA,4,0),"")</f>
        <v/>
      </c>
      <c r="F1644" s="226" t="str">
        <f>IFERROR(VLOOKUP(A1644,PLAN!B:AA,9,0),"")</f>
        <v/>
      </c>
      <c r="G1644" s="225" t="str">
        <f>IFERROR(VLOOKUP(A1644,PLAN!B:AA,10,0),"")</f>
        <v/>
      </c>
      <c r="H1644" s="225" t="str">
        <f>IFERROR(VLOOKUP(A1644,PLAN!B:AA,11,0),"")</f>
        <v/>
      </c>
      <c r="I1644" s="225" t="str">
        <f>IFERROR(VLOOKUP(A1644,PLAN!B:AA,12,0),"")</f>
        <v/>
      </c>
      <c r="J1644" s="225" t="str">
        <f>IFERROR(VLOOKUP(A1644,PLAN!B:AA,15,0),"")</f>
        <v/>
      </c>
      <c r="K1644" s="225" t="str">
        <f>IFERROR(VLOOKUP(A1644,PLAN!B:AA,23,0),"")</f>
        <v/>
      </c>
      <c r="L1644" s="227" t="str">
        <f>IFERROR(VLOOKUP(A1644,PLAN!B:AA,24,0),"")</f>
        <v/>
      </c>
      <c r="M1644" s="225" t="str">
        <f>IFERROR(VLOOKUP(A1644,PLAN!B:AA,3,0),"")</f>
        <v/>
      </c>
      <c r="N1644" s="225" t="str">
        <f>IFERROR(VLOOKUP(A1644,PLAN!B:AA,2,0),"")</f>
        <v/>
      </c>
      <c r="O1644" s="290" t="s">
        <v>6023</v>
      </c>
      <c r="P1644" s="258" t="s">
        <v>6024</v>
      </c>
      <c r="Q1644" s="154">
        <f>I1643-Q1643</f>
        <v>179</v>
      </c>
      <c r="R1644" s="231" t="str">
        <f>IFERROR(VLOOKUP(P1644,[6]Sheet1!$F:$I,4,),"")</f>
        <v>Q3</v>
      </c>
      <c r="S1644" s="232" t="str">
        <f>IFERROR(VLOOKUP(A1644,PLAN!B:AA,19,0),"")</f>
        <v/>
      </c>
      <c r="T1644" s="225" t="str">
        <f>IFERROR(VLOOKUP(A1644,PLAN!B:AA,20,0),"")</f>
        <v/>
      </c>
      <c r="U1644" s="233"/>
      <c r="V1644" s="165"/>
      <c r="W1644" s="234" t="s">
        <v>45</v>
      </c>
      <c r="X1644" s="164"/>
      <c r="Y1644" s="148"/>
      <c r="Z1644" s="338">
        <v>46251</v>
      </c>
    </row>
    <row r="1645" spans="1:26" s="163" customFormat="1" ht="21.6" hidden="1" customHeight="1">
      <c r="A1645" s="177" t="str">
        <f t="shared" si="102"/>
        <v>Aug26-07</v>
      </c>
      <c r="B1645" s="225">
        <f>IFERROR(VLOOKUP(A1645,PLAN!B:AA,5,0),"")</f>
        <v>11112911</v>
      </c>
      <c r="C1645" s="225" t="str">
        <f>IFERROR(VLOOKUP(A1645,PLAN!B:AA,6,0),"")</f>
        <v>1831143-B-A</v>
      </c>
      <c r="D1645" s="225" t="str">
        <f>IFERROR(VLOOKUP(A1645,PLAN!B:AA,7,0),"")</f>
        <v>SA0035N26S US</v>
      </c>
      <c r="E1645" s="225" t="str">
        <f>IFERROR(VLOOKUP(A1645,PLAN!B:AA,4,0),"")</f>
        <v>1001941758</v>
      </c>
      <c r="F1645" s="226">
        <f>IFERROR(VLOOKUP(A1645,PLAN!B:AA,9,0),"")</f>
        <v>46260</v>
      </c>
      <c r="G1645" s="225" t="str">
        <f>IFERROR(VLOOKUP(A1645,PLAN!B:AA,10,0),"")</f>
        <v>0103601301</v>
      </c>
      <c r="H1645" s="225" t="str">
        <f>IFERROR(VLOOKUP(A1645,PLAN!B:AA,11,0),"")</f>
        <v>260807T03A</v>
      </c>
      <c r="I1645" s="225">
        <f>IFERROR(VLOOKUP(A1645,PLAN!B:AA,12,0),"")</f>
        <v>720</v>
      </c>
      <c r="J1645" s="225" t="str">
        <f>IFERROR(VLOOKUP(A1645,PLAN!B:AA,15,0),"")</f>
        <v>USA</v>
      </c>
      <c r="K1645" s="225">
        <f>IFERROR(VLOOKUP(A1645,PLAN!B:AA,23,0),"")</f>
        <v>0</v>
      </c>
      <c r="L1645" s="227">
        <f>IFERROR(VLOOKUP(A1645,PLAN!B:AA,24,0),"")</f>
        <v>0</v>
      </c>
      <c r="M1645" s="225" t="str">
        <f>IFERROR(VLOOKUP(A1645,PLAN!B:AA,3,0),"")</f>
        <v>1932149-A-C</v>
      </c>
      <c r="N1645" s="225">
        <f>IFERROR(VLOOKUP(A1645,PLAN!B:AA,2,0),"")</f>
        <v>12115100</v>
      </c>
      <c r="O1645" s="290" t="s">
        <v>659</v>
      </c>
      <c r="P1645" s="337" t="s">
        <v>660</v>
      </c>
      <c r="Q1645" s="154">
        <v>128</v>
      </c>
      <c r="R1645" s="231" t="str">
        <f>IFERROR(VLOOKUP(P1645,[6]Sheet1!$F:$I,4,),"")</f>
        <v/>
      </c>
      <c r="S1645" s="232">
        <f>IFERROR(VLOOKUP(A1645,PLAN!B:AA,19,0),"")</f>
        <v>46251</v>
      </c>
      <c r="T1645" s="225" t="str">
        <f>IFERROR(VLOOKUP(A1645,PLAN!B:AA,20,0),"")</f>
        <v>M7</v>
      </c>
      <c r="U1645" s="233"/>
      <c r="V1645" s="165"/>
      <c r="W1645" s="234" t="str">
        <f>IFERROR(VLOOKUP(A1645,PLAN!B:AB,21,),"")</f>
        <v>F2</v>
      </c>
      <c r="X1645" s="164"/>
      <c r="Y1645" s="148" t="s">
        <v>5896</v>
      </c>
      <c r="Z1645" s="338">
        <f>VLOOKUP(Y1645,PLAN!B:AI,19,0)</f>
        <v>46251</v>
      </c>
    </row>
    <row r="1646" spans="1:26" s="163" customFormat="1" ht="21.6" hidden="1" customHeight="1">
      <c r="A1646" s="177">
        <f t="shared" si="102"/>
        <v>0</v>
      </c>
      <c r="B1646" s="225" t="str">
        <f>IFERROR(VLOOKUP(A1646,PLAN!B:AA,5,0),"")</f>
        <v/>
      </c>
      <c r="C1646" s="225" t="str">
        <f>IFERROR(VLOOKUP(A1646,PLAN!B:AA,6,0),"")</f>
        <v/>
      </c>
      <c r="D1646" s="225" t="str">
        <f>IFERROR(VLOOKUP(A1646,PLAN!B:AA,7,0),"")</f>
        <v/>
      </c>
      <c r="E1646" s="225" t="str">
        <f>IFERROR(VLOOKUP(A1646,PLAN!B:AA,4,0),"")</f>
        <v/>
      </c>
      <c r="F1646" s="226" t="str">
        <f>IFERROR(VLOOKUP(A1646,PLAN!B:AA,9,0),"")</f>
        <v/>
      </c>
      <c r="G1646" s="225" t="str">
        <f>IFERROR(VLOOKUP(A1646,PLAN!B:AA,10,0),"")</f>
        <v/>
      </c>
      <c r="H1646" s="225" t="str">
        <f>IFERROR(VLOOKUP(A1646,PLAN!B:AA,11,0),"")</f>
        <v/>
      </c>
      <c r="I1646" s="225" t="str">
        <f>IFERROR(VLOOKUP(A1646,PLAN!B:AA,12,0),"")</f>
        <v/>
      </c>
      <c r="J1646" s="225" t="str">
        <f>IFERROR(VLOOKUP(A1646,PLAN!B:AA,15,0),"")</f>
        <v/>
      </c>
      <c r="K1646" s="225" t="str">
        <f>IFERROR(VLOOKUP(A1646,PLAN!B:AA,23,0),"")</f>
        <v/>
      </c>
      <c r="L1646" s="227" t="str">
        <f>IFERROR(VLOOKUP(A1646,PLAN!B:AA,24,0),"")</f>
        <v/>
      </c>
      <c r="M1646" s="225" t="str">
        <f>IFERROR(VLOOKUP(A1646,PLAN!B:AA,3,0),"")</f>
        <v/>
      </c>
      <c r="N1646" s="225" t="str">
        <f>IFERROR(VLOOKUP(A1646,PLAN!B:AA,2,0),"")</f>
        <v/>
      </c>
      <c r="O1646" s="290" t="s">
        <v>6025</v>
      </c>
      <c r="P1646" s="257" t="s">
        <v>6026</v>
      </c>
      <c r="Q1646" s="154">
        <v>434</v>
      </c>
      <c r="R1646" s="231" t="str">
        <f>IFERROR(VLOOKUP(P1646,[6]Sheet1!$F:$I,4,),"")</f>
        <v/>
      </c>
      <c r="S1646" s="232" t="str">
        <f>IFERROR(VLOOKUP(A1646,PLAN!B:AA,19,0),"")</f>
        <v/>
      </c>
      <c r="T1646" s="225" t="str">
        <f>IFERROR(VLOOKUP(A1646,PLAN!B:AA,20,0),"")</f>
        <v/>
      </c>
      <c r="U1646" s="233"/>
      <c r="V1646" s="165"/>
      <c r="W1646" s="234" t="s">
        <v>45</v>
      </c>
      <c r="X1646" s="164"/>
      <c r="Y1646" s="148"/>
      <c r="Z1646" s="338">
        <v>46251</v>
      </c>
    </row>
    <row r="1647" spans="1:26" s="163" customFormat="1" ht="21.6" hidden="1" customHeight="1">
      <c r="A1647" s="177"/>
      <c r="B1647" s="225"/>
      <c r="C1647" s="225"/>
      <c r="D1647" s="225"/>
      <c r="E1647" s="225"/>
      <c r="F1647" s="226"/>
      <c r="G1647" s="225"/>
      <c r="H1647" s="225"/>
      <c r="I1647" s="225"/>
      <c r="J1647" s="225"/>
      <c r="K1647" s="225"/>
      <c r="L1647" s="227"/>
      <c r="M1647" s="225"/>
      <c r="N1647" s="225"/>
      <c r="O1647" s="290" t="s">
        <v>6027</v>
      </c>
      <c r="P1647" s="257" t="s">
        <v>6028</v>
      </c>
      <c r="Q1647" s="154">
        <f>I1645-Q1645-Q1646</f>
        <v>158</v>
      </c>
      <c r="R1647" s="231" t="str">
        <f>IFERROR(VLOOKUP(P1647,[6]Sheet1!$F:$I,4,),"")</f>
        <v>B22</v>
      </c>
      <c r="S1647" s="232"/>
      <c r="T1647" s="225"/>
      <c r="U1647" s="233"/>
      <c r="V1647" s="165"/>
      <c r="W1647" s="234" t="s">
        <v>45</v>
      </c>
      <c r="X1647" s="164"/>
      <c r="Y1647" s="148"/>
      <c r="Z1647" s="338">
        <v>46251</v>
      </c>
    </row>
    <row r="1648" spans="1:26" s="163" customFormat="1" ht="21.6" hidden="1" customHeight="1">
      <c r="A1648" s="177" t="str">
        <f t="shared" si="102"/>
        <v>Aug26-08</v>
      </c>
      <c r="B1648" s="225">
        <f>IFERROR(VLOOKUP(A1648,PLAN!B:AA,5,0),"")</f>
        <v>11112912</v>
      </c>
      <c r="C1648" s="225" t="str">
        <f>IFERROR(VLOOKUP(A1648,PLAN!B:AA,6,0),"")</f>
        <v>1831144-B-A</v>
      </c>
      <c r="D1648" s="225" t="str">
        <f>IFERROR(VLOOKUP(A1648,PLAN!B:AA,7,0),"")</f>
        <v>SJ1535N26S US</v>
      </c>
      <c r="E1648" s="225" t="str">
        <f>IFERROR(VLOOKUP(A1648,PLAN!B:AA,4,0),"")</f>
        <v>1001941759</v>
      </c>
      <c r="F1648" s="226">
        <f>IFERROR(VLOOKUP(A1648,PLAN!B:AA,9,0),"")</f>
        <v>46260</v>
      </c>
      <c r="G1648" s="225" t="str">
        <f>IFERROR(VLOOKUP(A1648,PLAN!B:AA,10,0),"")</f>
        <v>0103601303</v>
      </c>
      <c r="H1648" s="225" t="str">
        <f>IFERROR(VLOOKUP(A1648,PLAN!B:AA,11,0),"")</f>
        <v>260807T04A</v>
      </c>
      <c r="I1648" s="225">
        <f>IFERROR(VLOOKUP(A1648,PLAN!B:AA,12,0),"")</f>
        <v>1630</v>
      </c>
      <c r="J1648" s="225" t="str">
        <f>IFERROR(VLOOKUP(A1648,PLAN!B:AA,15,0),"")</f>
        <v>USA</v>
      </c>
      <c r="K1648" s="225">
        <f>IFERROR(VLOOKUP(A1648,PLAN!B:AA,23,0),"")</f>
        <v>10</v>
      </c>
      <c r="L1648" s="227">
        <f>IFERROR(VLOOKUP(A1648,PLAN!B:AA,24,0),"")</f>
        <v>0</v>
      </c>
      <c r="M1648" s="225" t="str">
        <f>IFERROR(VLOOKUP(A1648,PLAN!B:AA,3,0),"")</f>
        <v>1932150-A-C</v>
      </c>
      <c r="N1648" s="225">
        <f>IFERROR(VLOOKUP(A1648,PLAN!B:AA,2,0),"")</f>
        <v>12115101</v>
      </c>
      <c r="O1648" s="290" t="s">
        <v>2871</v>
      </c>
      <c r="P1648" s="337" t="s">
        <v>2872</v>
      </c>
      <c r="Q1648" s="154">
        <v>92</v>
      </c>
      <c r="R1648" s="231" t="str">
        <f>IFERROR(VLOOKUP(P1648,[6]Sheet1!$F:$I,4,),"")</f>
        <v/>
      </c>
      <c r="S1648" s="232">
        <f>IFERROR(VLOOKUP(A1648,PLAN!B:AA,19,0),"")</f>
        <v>46251</v>
      </c>
      <c r="T1648" s="225" t="str">
        <f>IFERROR(VLOOKUP(A1648,PLAN!B:AA,20,0),"")</f>
        <v>M7</v>
      </c>
      <c r="U1648" s="233"/>
      <c r="V1648" s="165"/>
      <c r="W1648" s="234" t="str">
        <f>IFERROR(VLOOKUP(A1648,PLAN!B:AB,21,),"")</f>
        <v>F2</v>
      </c>
      <c r="X1648" s="164"/>
      <c r="Y1648" s="148" t="s">
        <v>5897</v>
      </c>
      <c r="Z1648" s="338">
        <f>VLOOKUP(Y1648,PLAN!B:AI,19,0)</f>
        <v>46251</v>
      </c>
    </row>
    <row r="1649" spans="1:26" s="163" customFormat="1" ht="21.6" hidden="1" customHeight="1">
      <c r="A1649" s="177"/>
      <c r="B1649" s="225"/>
      <c r="C1649" s="225"/>
      <c r="D1649" s="225"/>
      <c r="E1649" s="225"/>
      <c r="F1649" s="226"/>
      <c r="G1649" s="225"/>
      <c r="H1649" s="225"/>
      <c r="I1649" s="225"/>
      <c r="J1649" s="225"/>
      <c r="K1649" s="225"/>
      <c r="L1649" s="227"/>
      <c r="M1649" s="225"/>
      <c r="N1649" s="225"/>
      <c r="O1649" s="290" t="s">
        <v>6029</v>
      </c>
      <c r="P1649" s="337" t="s">
        <v>6030</v>
      </c>
      <c r="Q1649" s="154">
        <v>396</v>
      </c>
      <c r="R1649" s="231" t="str">
        <f>IFERROR(VLOOKUP(P1649,[6]Sheet1!$F:$I,4,),"")</f>
        <v/>
      </c>
      <c r="S1649" s="232"/>
      <c r="T1649" s="225"/>
      <c r="U1649" s="233"/>
      <c r="V1649" s="165"/>
      <c r="W1649" s="234" t="s">
        <v>45</v>
      </c>
      <c r="X1649" s="164"/>
      <c r="Y1649" s="148"/>
      <c r="Z1649" s="338">
        <v>46251</v>
      </c>
    </row>
    <row r="1650" spans="1:26" s="163" customFormat="1" ht="21.6" hidden="1" customHeight="1">
      <c r="A1650" s="177"/>
      <c r="B1650" s="225"/>
      <c r="C1650" s="225"/>
      <c r="D1650" s="225"/>
      <c r="E1650" s="225"/>
      <c r="F1650" s="226"/>
      <c r="G1650" s="225"/>
      <c r="H1650" s="225"/>
      <c r="I1650" s="225"/>
      <c r="J1650" s="225"/>
      <c r="K1650" s="225"/>
      <c r="L1650" s="227"/>
      <c r="M1650" s="225"/>
      <c r="N1650" s="225"/>
      <c r="O1650" s="290" t="s">
        <v>6031</v>
      </c>
      <c r="P1650" s="337" t="s">
        <v>6032</v>
      </c>
      <c r="Q1650" s="154">
        <v>305</v>
      </c>
      <c r="R1650" s="231" t="str">
        <f>IFERROR(VLOOKUP(P1650,[6]Sheet1!$F:$I,4,),"")</f>
        <v/>
      </c>
      <c r="S1650" s="232"/>
      <c r="T1650" s="225"/>
      <c r="U1650" s="233"/>
      <c r="V1650" s="165"/>
      <c r="W1650" s="234" t="s">
        <v>45</v>
      </c>
      <c r="X1650" s="164"/>
      <c r="Y1650" s="148"/>
      <c r="Z1650" s="338">
        <v>46251</v>
      </c>
    </row>
    <row r="1651" spans="1:26" s="163" customFormat="1" ht="21.6" hidden="1" customHeight="1">
      <c r="A1651" s="177"/>
      <c r="B1651" s="225"/>
      <c r="C1651" s="225"/>
      <c r="D1651" s="225"/>
      <c r="E1651" s="225"/>
      <c r="F1651" s="226"/>
      <c r="G1651" s="225"/>
      <c r="H1651" s="225"/>
      <c r="I1651" s="225"/>
      <c r="J1651" s="225"/>
      <c r="K1651" s="225"/>
      <c r="L1651" s="227"/>
      <c r="M1651" s="225"/>
      <c r="N1651" s="225"/>
      <c r="O1651" s="290" t="s">
        <v>6033</v>
      </c>
      <c r="P1651" s="337" t="s">
        <v>6034</v>
      </c>
      <c r="Q1651" s="154">
        <v>395</v>
      </c>
      <c r="R1651" s="231" t="str">
        <f>IFERROR(VLOOKUP(P1651,[6]Sheet1!$F:$I,4,),"")</f>
        <v/>
      </c>
      <c r="S1651" s="232"/>
      <c r="T1651" s="225"/>
      <c r="U1651" s="233"/>
      <c r="V1651" s="165"/>
      <c r="W1651" s="234" t="s">
        <v>45</v>
      </c>
      <c r="X1651" s="164"/>
      <c r="Y1651" s="148"/>
      <c r="Z1651" s="338">
        <v>46251</v>
      </c>
    </row>
    <row r="1652" spans="1:26" s="163" customFormat="1" ht="21.6" hidden="1" customHeight="1">
      <c r="A1652" s="177"/>
      <c r="B1652" s="225"/>
      <c r="C1652" s="225"/>
      <c r="D1652" s="225"/>
      <c r="E1652" s="225"/>
      <c r="F1652" s="226"/>
      <c r="G1652" s="225"/>
      <c r="H1652" s="225"/>
      <c r="I1652" s="225"/>
      <c r="J1652" s="225"/>
      <c r="K1652" s="225"/>
      <c r="L1652" s="227"/>
      <c r="M1652" s="225"/>
      <c r="N1652" s="225"/>
      <c r="O1652" s="290" t="s">
        <v>6035</v>
      </c>
      <c r="P1652" s="337" t="s">
        <v>6036</v>
      </c>
      <c r="Q1652" s="154">
        <v>304</v>
      </c>
      <c r="R1652" s="231" t="str">
        <f>IFERROR(VLOOKUP(P1652,[6]Sheet1!$F:$I,4,),"")</f>
        <v/>
      </c>
      <c r="S1652" s="232"/>
      <c r="T1652" s="225"/>
      <c r="U1652" s="233"/>
      <c r="V1652" s="165"/>
      <c r="W1652" s="234" t="s">
        <v>45</v>
      </c>
      <c r="X1652" s="164"/>
      <c r="Y1652" s="148"/>
      <c r="Z1652" s="338">
        <v>46251</v>
      </c>
    </row>
    <row r="1653" spans="1:26" s="163" customFormat="1" ht="21.6" hidden="1" customHeight="1">
      <c r="A1653" s="177"/>
      <c r="B1653" s="225"/>
      <c r="C1653" s="225"/>
      <c r="D1653" s="225"/>
      <c r="E1653" s="225"/>
      <c r="F1653" s="226"/>
      <c r="G1653" s="225"/>
      <c r="H1653" s="225"/>
      <c r="I1653" s="225"/>
      <c r="J1653" s="225"/>
      <c r="K1653" s="225"/>
      <c r="L1653" s="227"/>
      <c r="M1653" s="225"/>
      <c r="N1653" s="225"/>
      <c r="O1653" s="290" t="s">
        <v>6037</v>
      </c>
      <c r="P1653" s="337" t="s">
        <v>6038</v>
      </c>
      <c r="Q1653" s="154">
        <f>I1648-Q1648-Q1649-Q1650-Q1651-Q1652</f>
        <v>138</v>
      </c>
      <c r="R1653" s="231" t="str">
        <f>IFERROR(VLOOKUP(P1653,[6]Sheet1!$F:$I,4,),"")</f>
        <v>B18</v>
      </c>
      <c r="S1653" s="232"/>
      <c r="T1653" s="225"/>
      <c r="U1653" s="233"/>
      <c r="V1653" s="165"/>
      <c r="W1653" s="234" t="s">
        <v>45</v>
      </c>
      <c r="X1653" s="164"/>
      <c r="Y1653" s="148"/>
      <c r="Z1653" s="338">
        <v>46251</v>
      </c>
    </row>
    <row r="1654" spans="1:26" s="163" customFormat="1" ht="21.6" hidden="1" customHeight="1">
      <c r="A1654" s="177" t="str">
        <f t="shared" ref="A1654" si="103">Y1654</f>
        <v>Aug26-09</v>
      </c>
      <c r="B1654" s="225">
        <f>IFERROR(VLOOKUP(A1654,PLAN!B:AA,5,0),"")</f>
        <v>11112801</v>
      </c>
      <c r="C1654" s="225" t="str">
        <f>IFERROR(VLOOKUP(A1654,PLAN!B:AA,6,0),"")</f>
        <v>1631097-G-A</v>
      </c>
      <c r="D1654" s="225" t="str">
        <f>IFERROR(VLOOKUP(A1654,PLAN!B:AA,7,0),"")</f>
        <v>SA0035N15S JP</v>
      </c>
      <c r="E1654" s="225" t="str">
        <f>IFERROR(VLOOKUP(A1654,PLAN!B:AA,4,0),"")</f>
        <v>1001941760</v>
      </c>
      <c r="F1654" s="226">
        <f>IFERROR(VLOOKUP(A1654,PLAN!B:AA,9,0),"")</f>
        <v>46260</v>
      </c>
      <c r="G1654" s="225" t="str">
        <f>IFERROR(VLOOKUP(A1654,PLAN!B:AA,10,0),"")</f>
        <v>0103601304</v>
      </c>
      <c r="H1654" s="225" t="str">
        <f>IFERROR(VLOOKUP(A1654,PLAN!B:AA,11,0),"")</f>
        <v>260807T05A</v>
      </c>
      <c r="I1654" s="225">
        <f>IFERROR(VLOOKUP(A1654,PLAN!B:AA,12,0),"")</f>
        <v>100</v>
      </c>
      <c r="J1654" s="225" t="str">
        <f>IFERROR(VLOOKUP(A1654,PLAN!B:AA,15,0),"")</f>
        <v>Japan</v>
      </c>
      <c r="K1654" s="225">
        <f>IFERROR(VLOOKUP(A1654,PLAN!B:AA,23,0),"")</f>
        <v>0</v>
      </c>
      <c r="L1654" s="227">
        <f>IFERROR(VLOOKUP(A1654,PLAN!B:AA,24,0),"")</f>
        <v>0</v>
      </c>
      <c r="M1654" s="225" t="str">
        <f>IFERROR(VLOOKUP(A1654,PLAN!B:AA,3,0),"")</f>
        <v>1932137-A-C</v>
      </c>
      <c r="N1654" s="225">
        <f>IFERROR(VLOOKUP(A1654,PLAN!B:AA,2,0),"")</f>
        <v>12115088</v>
      </c>
      <c r="O1654" s="290" t="s">
        <v>5336</v>
      </c>
      <c r="P1654" s="337" t="s">
        <v>5337</v>
      </c>
      <c r="Q1654" s="154">
        <v>22</v>
      </c>
      <c r="R1654" s="231" t="str">
        <f>IFERROR(VLOOKUP(P1654,[6]Sheet1!$F:$I,4,),"")</f>
        <v/>
      </c>
      <c r="S1654" s="232">
        <f>IFERROR(VLOOKUP(A1654,PLAN!B:AA,19,0),"")</f>
        <v>46251</v>
      </c>
      <c r="T1654" s="225" t="str">
        <f>IFERROR(VLOOKUP(A1654,PLAN!B:AA,20,0),"")</f>
        <v>M7</v>
      </c>
      <c r="U1654" s="233"/>
      <c r="V1654" s="165"/>
      <c r="W1654" s="234" t="str">
        <f>IFERROR(VLOOKUP(A1654,PLAN!B:AB,21,),"")</f>
        <v>F2</v>
      </c>
      <c r="X1654" s="164"/>
      <c r="Y1654" s="148" t="s">
        <v>5898</v>
      </c>
      <c r="Z1654" s="338">
        <f>VLOOKUP(Y1654,PLAN!B:AI,19,0)</f>
        <v>46251</v>
      </c>
    </row>
    <row r="1655" spans="1:26" s="163" customFormat="1" ht="21.6" hidden="1" customHeight="1">
      <c r="A1655" s="177">
        <f t="shared" si="102"/>
        <v>0</v>
      </c>
      <c r="B1655" s="225" t="str">
        <f>IFERROR(VLOOKUP(A1655,PLAN!B:AA,5,0),"")</f>
        <v/>
      </c>
      <c r="C1655" s="225" t="str">
        <f>IFERROR(VLOOKUP(A1655,PLAN!B:AA,6,0),"")</f>
        <v/>
      </c>
      <c r="D1655" s="225" t="str">
        <f>IFERROR(VLOOKUP(A1655,PLAN!B:AA,7,0),"")</f>
        <v/>
      </c>
      <c r="E1655" s="225" t="str">
        <f>IFERROR(VLOOKUP(A1655,PLAN!B:AA,4,0),"")</f>
        <v/>
      </c>
      <c r="F1655" s="226" t="str">
        <f>IFERROR(VLOOKUP(A1655,PLAN!B:AA,9,0),"")</f>
        <v/>
      </c>
      <c r="G1655" s="225" t="str">
        <f>IFERROR(VLOOKUP(A1655,PLAN!B:AA,10,0),"")</f>
        <v/>
      </c>
      <c r="H1655" s="225" t="str">
        <f>IFERROR(VLOOKUP(A1655,PLAN!B:AA,11,0),"")</f>
        <v/>
      </c>
      <c r="I1655" s="225" t="str">
        <f>IFERROR(VLOOKUP(A1655,PLAN!B:AA,12,0),"")</f>
        <v/>
      </c>
      <c r="J1655" s="225" t="str">
        <f>IFERROR(VLOOKUP(A1655,PLAN!B:AA,15,0),"")</f>
        <v/>
      </c>
      <c r="K1655" s="225" t="str">
        <f>IFERROR(VLOOKUP(A1655,PLAN!B:AA,23,0),"")</f>
        <v/>
      </c>
      <c r="L1655" s="227" t="str">
        <f>IFERROR(VLOOKUP(A1655,PLAN!B:AA,24,0),"")</f>
        <v/>
      </c>
      <c r="M1655" s="225" t="str">
        <f>IFERROR(VLOOKUP(A1655,PLAN!B:AA,3,0),"")</f>
        <v/>
      </c>
      <c r="N1655" s="225" t="str">
        <f>IFERROR(VLOOKUP(A1655,PLAN!B:AA,2,0),"")</f>
        <v/>
      </c>
      <c r="O1655" s="290" t="s">
        <v>6039</v>
      </c>
      <c r="P1655" s="258" t="s">
        <v>6040</v>
      </c>
      <c r="Q1655" s="154">
        <f>I1654-Q1654</f>
        <v>78</v>
      </c>
      <c r="R1655" s="231" t="str">
        <f>IFERROR(VLOOKUP(P1655,[6]Sheet1!$F:$I,4,),"")</f>
        <v>Q3</v>
      </c>
      <c r="S1655" s="232" t="str">
        <f>IFERROR(VLOOKUP(A1655,PLAN!B:AA,19,0),"")</f>
        <v/>
      </c>
      <c r="T1655" s="225" t="str">
        <f>IFERROR(VLOOKUP(A1655,PLAN!B:AA,20,0),"")</f>
        <v/>
      </c>
      <c r="U1655" s="233"/>
      <c r="V1655" s="165"/>
      <c r="W1655" s="234" t="s">
        <v>45</v>
      </c>
      <c r="X1655" s="164"/>
      <c r="Y1655" s="148"/>
      <c r="Z1655" s="338">
        <v>46251</v>
      </c>
    </row>
    <row r="1656" spans="1:26" s="163" customFormat="1" ht="21.6" hidden="1" customHeight="1">
      <c r="A1656" s="177" t="str">
        <f t="shared" si="102"/>
        <v>Aug26-10</v>
      </c>
      <c r="B1656" s="225">
        <f>IFERROR(VLOOKUP(A1656,PLAN!B:AA,5,0),"")</f>
        <v>11112805</v>
      </c>
      <c r="C1656" s="225" t="str">
        <f>IFERROR(VLOOKUP(A1656,PLAN!B:AA,6,0),"")</f>
        <v>1631101-G-A</v>
      </c>
      <c r="D1656" s="225" t="str">
        <f>IFERROR(VLOOKUP(A1656,PLAN!B:AA,7,0),"")</f>
        <v>SJ1535N18S JP</v>
      </c>
      <c r="E1656" s="225" t="str">
        <f>IFERROR(VLOOKUP(A1656,PLAN!B:AA,4,0),"")</f>
        <v>1001941761</v>
      </c>
      <c r="F1656" s="226">
        <f>IFERROR(VLOOKUP(A1656,PLAN!B:AA,9,0),"")</f>
        <v>46260</v>
      </c>
      <c r="G1656" s="225" t="str">
        <f>IFERROR(VLOOKUP(A1656,PLAN!B:AA,10,0),"")</f>
        <v>0103601305</v>
      </c>
      <c r="H1656" s="225" t="str">
        <f>IFERROR(VLOOKUP(A1656,PLAN!B:AA,11,0),"")</f>
        <v>260807T06A</v>
      </c>
      <c r="I1656" s="225">
        <f>IFERROR(VLOOKUP(A1656,PLAN!B:AA,12,0),"")</f>
        <v>285</v>
      </c>
      <c r="J1656" s="225" t="str">
        <f>IFERROR(VLOOKUP(A1656,PLAN!B:AA,15,0),"")</f>
        <v>Japan</v>
      </c>
      <c r="K1656" s="225">
        <f>IFERROR(VLOOKUP(A1656,PLAN!B:AA,23,0),"")</f>
        <v>0</v>
      </c>
      <c r="L1656" s="227">
        <f>IFERROR(VLOOKUP(A1656,PLAN!B:AA,24,0),"")</f>
        <v>0</v>
      </c>
      <c r="M1656" s="225" t="str">
        <f>IFERROR(VLOOKUP(A1656,PLAN!B:AA,3,0),"")</f>
        <v>1932141-A-C</v>
      </c>
      <c r="N1656" s="225">
        <f>IFERROR(VLOOKUP(A1656,PLAN!B:AA,2,0),"")</f>
        <v>12115092</v>
      </c>
      <c r="O1656" s="290" t="s">
        <v>6023</v>
      </c>
      <c r="P1656" s="258" t="s">
        <v>6024</v>
      </c>
      <c r="Q1656" s="334">
        <v>256</v>
      </c>
      <c r="R1656" s="231" t="str">
        <f>IFERROR(VLOOKUP(P1656,[6]Sheet1!$F:$I,4,),"")</f>
        <v>Q3</v>
      </c>
      <c r="S1656" s="232">
        <f>IFERROR(VLOOKUP(A1656,PLAN!B:AA,19,0),"")</f>
        <v>46251</v>
      </c>
      <c r="T1656" s="225" t="str">
        <f>IFERROR(VLOOKUP(A1656,PLAN!B:AA,20,0),"")</f>
        <v>M7</v>
      </c>
      <c r="U1656" s="233"/>
      <c r="V1656" s="165"/>
      <c r="W1656" s="234" t="str">
        <f>IFERROR(VLOOKUP(A1656,PLAN!B:AB,21,),"")</f>
        <v>F2</v>
      </c>
      <c r="X1656" s="164"/>
      <c r="Y1656" s="148" t="s">
        <v>5899</v>
      </c>
      <c r="Z1656" s="338">
        <f>VLOOKUP(Y1656,PLAN!B:AI,19,0)</f>
        <v>46251</v>
      </c>
    </row>
    <row r="1657" spans="1:26" s="163" customFormat="1" ht="21.6" hidden="1" customHeight="1">
      <c r="A1657" s="177"/>
      <c r="B1657" s="225"/>
      <c r="C1657" s="225"/>
      <c r="D1657" s="225"/>
      <c r="E1657" s="225"/>
      <c r="F1657" s="226"/>
      <c r="G1657" s="225"/>
      <c r="H1657" s="225"/>
      <c r="I1657" s="225"/>
      <c r="J1657" s="225"/>
      <c r="K1657" s="225"/>
      <c r="L1657" s="227"/>
      <c r="M1657" s="225"/>
      <c r="N1657" s="225"/>
      <c r="O1657" s="290" t="s">
        <v>6041</v>
      </c>
      <c r="P1657" s="258" t="s">
        <v>6042</v>
      </c>
      <c r="Q1657" s="334">
        <f>I1656-Q1656</f>
        <v>29</v>
      </c>
      <c r="R1657" s="231"/>
      <c r="S1657" s="232"/>
      <c r="T1657" s="225"/>
      <c r="U1657" s="233"/>
      <c r="V1657" s="165"/>
      <c r="W1657" s="234" t="s">
        <v>45</v>
      </c>
      <c r="X1657" s="164"/>
      <c r="Y1657" s="148"/>
      <c r="Z1657" s="338">
        <v>46251</v>
      </c>
    </row>
    <row r="1658" spans="1:26" s="163" customFormat="1" ht="21.6" hidden="1" customHeight="1">
      <c r="A1658" s="177" t="str">
        <f t="shared" si="102"/>
        <v>Aug26-11</v>
      </c>
      <c r="B1658" s="225">
        <f>IFERROR(VLOOKUP(A1658,PLAN!B:AA,5,0),"")</f>
        <v>11112788</v>
      </c>
      <c r="C1658" s="225" t="str">
        <f>IFERROR(VLOOKUP(A1658,PLAN!B:AA,6,0),"")</f>
        <v>1931211-B-A</v>
      </c>
      <c r="D1658" s="225" t="str">
        <f>IFERROR(VLOOKUP(A1658,PLAN!B:AA,7,0),"")</f>
        <v>SA0025N18S NO CE</v>
      </c>
      <c r="E1658" s="225" t="str">
        <f>IFERROR(VLOOKUP(A1658,PLAN!B:AA,4,0),"")</f>
        <v>1001941762</v>
      </c>
      <c r="F1658" s="226">
        <f>IFERROR(VLOOKUP(A1658,PLAN!B:AA,9,0),"")</f>
        <v>46260</v>
      </c>
      <c r="G1658" s="225" t="str">
        <f>IFERROR(VLOOKUP(A1658,PLAN!B:AA,10,0),"")</f>
        <v>0103601307</v>
      </c>
      <c r="H1658" s="225" t="str">
        <f>IFERROR(VLOOKUP(A1658,PLAN!B:AA,11,0),"")</f>
        <v>260807T07A</v>
      </c>
      <c r="I1658" s="225">
        <f>IFERROR(VLOOKUP(A1658,PLAN!B:AA,12,0),"")</f>
        <v>5</v>
      </c>
      <c r="J1658" s="225" t="str">
        <f>IFERROR(VLOOKUP(A1658,PLAN!B:AA,15,0),"")</f>
        <v>Oversea</v>
      </c>
      <c r="K1658" s="225">
        <f>IFERROR(VLOOKUP(A1658,PLAN!B:AA,23,0),"")</f>
        <v>0</v>
      </c>
      <c r="L1658" s="227">
        <f>IFERROR(VLOOKUP(A1658,PLAN!B:AA,24,0),"")</f>
        <v>0</v>
      </c>
      <c r="M1658" s="225" t="str">
        <f>IFERROR(VLOOKUP(A1658,PLAN!B:AA,3,0),"")</f>
        <v>1932159-A-C</v>
      </c>
      <c r="N1658" s="225">
        <f>IFERROR(VLOOKUP(A1658,PLAN!B:AA,2,0),"")</f>
        <v>12115073</v>
      </c>
      <c r="O1658" s="290" t="s">
        <v>539</v>
      </c>
      <c r="P1658" s="337" t="s">
        <v>540</v>
      </c>
      <c r="Q1658" s="337">
        <f t="shared" si="98"/>
        <v>5</v>
      </c>
      <c r="R1658" s="231" t="str">
        <f>IFERROR(VLOOKUP(P1658,[6]Sheet1!$F:$I,4,),"")</f>
        <v>Z100</v>
      </c>
      <c r="S1658" s="232">
        <f>IFERROR(VLOOKUP(A1658,PLAN!B:AA,19,0),"")</f>
        <v>46251</v>
      </c>
      <c r="T1658" s="225" t="str">
        <f>IFERROR(VLOOKUP(A1658,PLAN!B:AA,20,0),"")</f>
        <v>M7</v>
      </c>
      <c r="U1658" s="233"/>
      <c r="V1658" s="165"/>
      <c r="W1658" s="234" t="str">
        <f>IFERROR(VLOOKUP(A1658,PLAN!B:AB,21,),"")</f>
        <v>F2</v>
      </c>
      <c r="X1658" s="164"/>
      <c r="Y1658" s="148" t="s">
        <v>5900</v>
      </c>
      <c r="Z1658" s="338">
        <f>VLOOKUP(Y1658,PLAN!B:AI,19,0)</f>
        <v>46251</v>
      </c>
    </row>
    <row r="1659" spans="1:26" s="163" customFormat="1" ht="21.6" hidden="1" customHeight="1">
      <c r="A1659" s="177" t="str">
        <f t="shared" si="102"/>
        <v>Aug26-12</v>
      </c>
      <c r="B1659" s="225">
        <f>IFERROR(VLOOKUP(A1659,PLAN!B:AA,5,0),"")</f>
        <v>11112787</v>
      </c>
      <c r="C1659" s="225" t="str">
        <f>IFERROR(VLOOKUP(A1659,PLAN!B:AA,6,0),"")</f>
        <v>1931210-B-A</v>
      </c>
      <c r="D1659" s="225" t="str">
        <f>IFERROR(VLOOKUP(A1659,PLAN!B:AA,7,0),"")</f>
        <v>SJ3025N18S NO CE</v>
      </c>
      <c r="E1659" s="225" t="str">
        <f>IFERROR(VLOOKUP(A1659,PLAN!B:AA,4,0),"")</f>
        <v>1001941763</v>
      </c>
      <c r="F1659" s="226">
        <f>IFERROR(VLOOKUP(A1659,PLAN!B:AA,9,0),"")</f>
        <v>46260</v>
      </c>
      <c r="G1659" s="225" t="str">
        <f>IFERROR(VLOOKUP(A1659,PLAN!B:AA,10,0),"")</f>
        <v>0103601308</v>
      </c>
      <c r="H1659" s="225" t="str">
        <f>IFERROR(VLOOKUP(A1659,PLAN!B:AA,11,0),"")</f>
        <v>260807T08A</v>
      </c>
      <c r="I1659" s="225">
        <f>IFERROR(VLOOKUP(A1659,PLAN!B:AA,12,0),"")</f>
        <v>10</v>
      </c>
      <c r="J1659" s="225" t="str">
        <f>IFERROR(VLOOKUP(A1659,PLAN!B:AA,15,0),"")</f>
        <v>Oversea</v>
      </c>
      <c r="K1659" s="225">
        <f>IFERROR(VLOOKUP(A1659,PLAN!B:AA,23,0),"")</f>
        <v>0</v>
      </c>
      <c r="L1659" s="227">
        <f>IFERROR(VLOOKUP(A1659,PLAN!B:AA,24,0),"")</f>
        <v>0</v>
      </c>
      <c r="M1659" s="225" t="str">
        <f>IFERROR(VLOOKUP(A1659,PLAN!B:AA,3,0),"")</f>
        <v>1932161-A-C</v>
      </c>
      <c r="N1659" s="225">
        <f>IFERROR(VLOOKUP(A1659,PLAN!B:AA,2,0),"")</f>
        <v>12115075</v>
      </c>
      <c r="O1659" s="290" t="s">
        <v>389</v>
      </c>
      <c r="P1659" s="337" t="s">
        <v>390</v>
      </c>
      <c r="Q1659" s="313">
        <v>1</v>
      </c>
      <c r="R1659" s="231" t="str">
        <f>IFERROR(VLOOKUP(P1659,[6]Sheet1!$F:$I,4,),"")</f>
        <v>Z101</v>
      </c>
      <c r="S1659" s="232">
        <f>IFERROR(VLOOKUP(A1659,PLAN!B:AA,19,0),"")</f>
        <v>46251</v>
      </c>
      <c r="T1659" s="225" t="str">
        <f>IFERROR(VLOOKUP(A1659,PLAN!B:AA,20,0),"")</f>
        <v>M7</v>
      </c>
      <c r="U1659" s="233"/>
      <c r="V1659" s="165"/>
      <c r="W1659" s="234" t="str">
        <f>IFERROR(VLOOKUP(A1659,PLAN!B:AB,21,),"")</f>
        <v>F2</v>
      </c>
      <c r="X1659" s="164"/>
      <c r="Y1659" s="148" t="s">
        <v>5901</v>
      </c>
      <c r="Z1659" s="338">
        <f>VLOOKUP(Y1659,PLAN!B:AI,19,0)</f>
        <v>46251</v>
      </c>
    </row>
    <row r="1660" spans="1:26" s="163" customFormat="1" ht="21.6" hidden="1" customHeight="1">
      <c r="A1660" s="177"/>
      <c r="B1660" s="225"/>
      <c r="C1660" s="225"/>
      <c r="D1660" s="225"/>
      <c r="E1660" s="225"/>
      <c r="F1660" s="226"/>
      <c r="G1660" s="225"/>
      <c r="H1660" s="225"/>
      <c r="I1660" s="225"/>
      <c r="J1660" s="225"/>
      <c r="K1660" s="225"/>
      <c r="L1660" s="227"/>
      <c r="M1660" s="225"/>
      <c r="N1660" s="225"/>
      <c r="O1660" s="290" t="s">
        <v>6043</v>
      </c>
      <c r="P1660" s="258" t="s">
        <v>6044</v>
      </c>
      <c r="Q1660" s="313">
        <f>I1659-Q1659</f>
        <v>9</v>
      </c>
      <c r="R1660" s="231"/>
      <c r="S1660" s="232"/>
      <c r="T1660" s="225"/>
      <c r="U1660" s="233"/>
      <c r="V1660" s="165"/>
      <c r="W1660" s="234" t="s">
        <v>45</v>
      </c>
      <c r="X1660" s="164"/>
      <c r="Y1660" s="148"/>
      <c r="Z1660" s="338">
        <v>46251</v>
      </c>
    </row>
    <row r="1661" spans="1:26" s="163" customFormat="1" ht="21.6" hidden="1" customHeight="1">
      <c r="A1661" s="177" t="str">
        <f t="shared" si="102"/>
        <v>Aug27-03</v>
      </c>
      <c r="B1661" s="225">
        <f>IFERROR(VLOOKUP(A1661,PLAN!B:AA,5,0),"")</f>
        <v>11134235</v>
      </c>
      <c r="C1661" s="225" t="str">
        <f>IFERROR(VLOOKUP(A1661,PLAN!B:AA,6,0),"")</f>
        <v>1036068-S-AK</v>
      </c>
      <c r="D1661" s="225" t="str">
        <f>IFERROR(VLOOKUP(A1661,PLAN!B:AA,7,0),"")</f>
        <v>AHW14R001S CN</v>
      </c>
      <c r="E1661" s="225" t="str">
        <f>IFERROR(VLOOKUP(A1661,PLAN!B:AA,4,0),"")</f>
        <v>1001941793</v>
      </c>
      <c r="F1661" s="226">
        <f>IFERROR(VLOOKUP(A1661,PLAN!B:AA,9,0),"")</f>
        <v>46261</v>
      </c>
      <c r="G1661" s="225" t="str">
        <f>IFERROR(VLOOKUP(A1661,PLAN!B:AA,10,0),"")</f>
        <v>0103601340</v>
      </c>
      <c r="H1661" s="225" t="str">
        <f>IFERROR(VLOOKUP(A1661,PLAN!B:AA,11,0),"")</f>
        <v>260807A28A</v>
      </c>
      <c r="I1661" s="225">
        <f>IFERROR(VLOOKUP(A1661,PLAN!B:AA,12,0),"")</f>
        <v>3586</v>
      </c>
      <c r="J1661" s="225" t="str">
        <f>IFERROR(VLOOKUP(A1661,PLAN!B:AA,15,0),"")</f>
        <v>China</v>
      </c>
      <c r="K1661" s="225">
        <f>IFERROR(VLOOKUP(A1661,PLAN!B:AA,23,0),"")</f>
        <v>0</v>
      </c>
      <c r="L1661" s="227">
        <f>IFERROR(VLOOKUP(A1661,PLAN!B:AA,24,0),"")</f>
        <v>0</v>
      </c>
      <c r="M1661" s="225" t="str">
        <f>IFERROR(VLOOKUP(A1661,PLAN!B:AA,3,0),"")</f>
        <v>2332192-0-C-CN</v>
      </c>
      <c r="N1661" s="225">
        <f>IFERROR(VLOOKUP(A1661,PLAN!B:AA,2,0),"")</f>
        <v>12120774</v>
      </c>
      <c r="O1661" s="290" t="s">
        <v>5949</v>
      </c>
      <c r="P1661" s="258" t="s">
        <v>5950</v>
      </c>
      <c r="Q1661" s="154">
        <v>1260</v>
      </c>
      <c r="R1661" s="231" t="str">
        <f>IFERROR(VLOOKUP(P1661,[6]Sheet1!$F:$I,4,),"")</f>
        <v>N3-03</v>
      </c>
      <c r="S1661" s="232">
        <f>IFERROR(VLOOKUP(A1661,PLAN!B:AA,19,0),"")</f>
        <v>46252</v>
      </c>
      <c r="T1661" s="225" t="str">
        <f>IFERROR(VLOOKUP(A1661,PLAN!B:AA,20,0),"")</f>
        <v>M1</v>
      </c>
      <c r="U1661" s="233"/>
      <c r="V1661" s="165"/>
      <c r="W1661" s="234" t="str">
        <f>IFERROR(VLOOKUP(A1661,PLAN!B:AB,21,),"")</f>
        <v>F3</v>
      </c>
      <c r="X1661" s="164"/>
      <c r="Y1661" s="148" t="s">
        <v>5929</v>
      </c>
      <c r="Z1661" s="338">
        <f>VLOOKUP(Y1661,PLAN!B:AI,19,0)</f>
        <v>46252</v>
      </c>
    </row>
    <row r="1662" spans="1:26" s="163" customFormat="1" ht="21.6" hidden="1" customHeight="1">
      <c r="A1662" s="177">
        <f t="shared" si="102"/>
        <v>0</v>
      </c>
      <c r="B1662" s="225" t="str">
        <f>IFERROR(VLOOKUP(A1662,PLAN!B:AA,5,0),"")</f>
        <v/>
      </c>
      <c r="C1662" s="225" t="str">
        <f>IFERROR(VLOOKUP(A1662,PLAN!B:AA,6,0),"")</f>
        <v/>
      </c>
      <c r="D1662" s="225" t="str">
        <f>IFERROR(VLOOKUP(A1662,PLAN!B:AA,7,0),"")</f>
        <v/>
      </c>
      <c r="E1662" s="225" t="str">
        <f>IFERROR(VLOOKUP(A1662,PLAN!B:AA,4,0),"")</f>
        <v/>
      </c>
      <c r="F1662" s="226" t="str">
        <f>IFERROR(VLOOKUP(A1662,PLAN!B:AA,9,0),"")</f>
        <v/>
      </c>
      <c r="G1662" s="225" t="str">
        <f>IFERROR(VLOOKUP(A1662,PLAN!B:AA,10,0),"")</f>
        <v/>
      </c>
      <c r="H1662" s="225" t="str">
        <f>IFERROR(VLOOKUP(A1662,PLAN!B:AA,11,0),"")</f>
        <v/>
      </c>
      <c r="I1662" s="225" t="str">
        <f>IFERROR(VLOOKUP(A1662,PLAN!B:AA,12,0),"")</f>
        <v/>
      </c>
      <c r="J1662" s="225" t="str">
        <f>IFERROR(VLOOKUP(A1662,PLAN!B:AA,15,0),"")</f>
        <v/>
      </c>
      <c r="K1662" s="225" t="str">
        <f>IFERROR(VLOOKUP(A1662,PLAN!B:AA,23,0),"")</f>
        <v/>
      </c>
      <c r="L1662" s="227" t="str">
        <f>IFERROR(VLOOKUP(A1662,PLAN!B:AA,24,0),"")</f>
        <v/>
      </c>
      <c r="M1662" s="225" t="str">
        <f>IFERROR(VLOOKUP(A1662,PLAN!B:AA,3,0),"")</f>
        <v/>
      </c>
      <c r="N1662" s="225" t="str">
        <f>IFERROR(VLOOKUP(A1662,PLAN!B:AA,2,0),"")</f>
        <v/>
      </c>
      <c r="O1662" s="290" t="s">
        <v>5951</v>
      </c>
      <c r="P1662" s="258" t="s">
        <v>5952</v>
      </c>
      <c r="Q1662" s="154">
        <v>1260</v>
      </c>
      <c r="R1662" s="231" t="str">
        <f>IFERROR(VLOOKUP(P1662,[6]Sheet1!$F:$I,4,),"")</f>
        <v>N3-06</v>
      </c>
      <c r="S1662" s="232" t="str">
        <f>IFERROR(VLOOKUP(A1662,PLAN!B:AA,19,0),"")</f>
        <v/>
      </c>
      <c r="T1662" s="225" t="str">
        <f>IFERROR(VLOOKUP(A1662,PLAN!B:AA,20,0),"")</f>
        <v/>
      </c>
      <c r="U1662" s="233"/>
      <c r="V1662" s="165"/>
      <c r="W1662" s="234" t="s">
        <v>40</v>
      </c>
      <c r="X1662" s="164"/>
      <c r="Y1662" s="148"/>
      <c r="Z1662" s="338">
        <v>46252</v>
      </c>
    </row>
    <row r="1663" spans="1:26" s="163" customFormat="1" ht="21.6" hidden="1" customHeight="1">
      <c r="A1663" s="177">
        <f t="shared" si="102"/>
        <v>0</v>
      </c>
      <c r="B1663" s="225" t="str">
        <f>IFERROR(VLOOKUP(A1663,PLAN!B:AA,5,0),"")</f>
        <v/>
      </c>
      <c r="C1663" s="225" t="str">
        <f>IFERROR(VLOOKUP(A1663,PLAN!B:AA,6,0),"")</f>
        <v/>
      </c>
      <c r="D1663" s="225" t="str">
        <f>IFERROR(VLOOKUP(A1663,PLAN!B:AA,7,0),"")</f>
        <v/>
      </c>
      <c r="E1663" s="225" t="str">
        <f>IFERROR(VLOOKUP(A1663,PLAN!B:AA,4,0),"")</f>
        <v/>
      </c>
      <c r="F1663" s="226" t="str">
        <f>IFERROR(VLOOKUP(A1663,PLAN!B:AA,9,0),"")</f>
        <v/>
      </c>
      <c r="G1663" s="225" t="str">
        <f>IFERROR(VLOOKUP(A1663,PLAN!B:AA,10,0),"")</f>
        <v/>
      </c>
      <c r="H1663" s="225" t="str">
        <f>IFERROR(VLOOKUP(A1663,PLAN!B:AA,11,0),"")</f>
        <v/>
      </c>
      <c r="I1663" s="225" t="str">
        <f>IFERROR(VLOOKUP(A1663,PLAN!B:AA,12,0),"")</f>
        <v/>
      </c>
      <c r="J1663" s="225" t="str">
        <f>IFERROR(VLOOKUP(A1663,PLAN!B:AA,15,0),"")</f>
        <v/>
      </c>
      <c r="K1663" s="225" t="str">
        <f>IFERROR(VLOOKUP(A1663,PLAN!B:AA,23,0),"")</f>
        <v/>
      </c>
      <c r="L1663" s="227" t="str">
        <f>IFERROR(VLOOKUP(A1663,PLAN!B:AA,24,0),"")</f>
        <v/>
      </c>
      <c r="M1663" s="225" t="str">
        <f>IFERROR(VLOOKUP(A1663,PLAN!B:AA,3,0),"")</f>
        <v/>
      </c>
      <c r="N1663" s="225" t="str">
        <f>IFERROR(VLOOKUP(A1663,PLAN!B:AA,2,0),"")</f>
        <v/>
      </c>
      <c r="O1663" s="290" t="s">
        <v>5953</v>
      </c>
      <c r="P1663" s="258" t="s">
        <v>5954</v>
      </c>
      <c r="Q1663" s="154">
        <f>I1661-Q1661-Q1662</f>
        <v>1066</v>
      </c>
      <c r="R1663" s="231" t="str">
        <f>IFERROR(VLOOKUP(P1663,[6]Sheet1!$F:$I,4,),"")</f>
        <v/>
      </c>
      <c r="S1663" s="232" t="str">
        <f>IFERROR(VLOOKUP(A1663,PLAN!B:AA,19,0),"")</f>
        <v/>
      </c>
      <c r="T1663" s="225" t="str">
        <f>IFERROR(VLOOKUP(A1663,PLAN!B:AA,20,0),"")</f>
        <v/>
      </c>
      <c r="U1663" s="233"/>
      <c r="V1663" s="165"/>
      <c r="W1663" s="234" t="s">
        <v>40</v>
      </c>
      <c r="X1663" s="164"/>
      <c r="Y1663" s="148"/>
      <c r="Z1663" s="338">
        <v>46252</v>
      </c>
    </row>
    <row r="1664" spans="1:26" s="163" customFormat="1" ht="21.6" hidden="1" customHeight="1">
      <c r="A1664" s="177" t="str">
        <f t="shared" si="102"/>
        <v>Aug27-06</v>
      </c>
      <c r="B1664" s="225">
        <f>IFERROR(VLOOKUP(A1664,PLAN!B:AA,5,0),"")</f>
        <v>11134237</v>
      </c>
      <c r="C1664" s="225" t="str">
        <f>IFERROR(VLOOKUP(A1664,PLAN!B:AA,6,0),"")</f>
        <v>1436196-Q-A</v>
      </c>
      <c r="D1664" s="225" t="str">
        <f>IFERROR(VLOOKUP(A1664,PLAN!B:AA,7,0),"")</f>
        <v>AHW14R004S CN</v>
      </c>
      <c r="E1664" s="225" t="str">
        <f>IFERROR(VLOOKUP(A1664,PLAN!B:AA,4,0),"")</f>
        <v>1001942464</v>
      </c>
      <c r="F1664" s="226">
        <f>IFERROR(VLOOKUP(A1664,PLAN!B:AA,9,0),"")</f>
        <v>46261</v>
      </c>
      <c r="G1664" s="225" t="str">
        <f>IFERROR(VLOOKUP(A1664,PLAN!B:AA,10,0),"")</f>
        <v>0103602676</v>
      </c>
      <c r="H1664" s="225" t="str">
        <f>IFERROR(VLOOKUP(A1664,PLAN!B:AA,11,0),"")</f>
        <v>260807A30A</v>
      </c>
      <c r="I1664" s="225">
        <f>IFERROR(VLOOKUP(A1664,PLAN!B:AA,12,0),"")</f>
        <v>3586</v>
      </c>
      <c r="J1664" s="225" t="str">
        <f>IFERROR(VLOOKUP(A1664,PLAN!B:AA,15,0),"")</f>
        <v>China</v>
      </c>
      <c r="K1664" s="225">
        <f>IFERROR(VLOOKUP(A1664,PLAN!B:AA,23,0),"")</f>
        <v>0</v>
      </c>
      <c r="L1664" s="227">
        <f>IFERROR(VLOOKUP(A1664,PLAN!B:AA,24,0),"")</f>
        <v>0</v>
      </c>
      <c r="M1664" s="225" t="str">
        <f>IFERROR(VLOOKUP(A1664,PLAN!B:AA,3,0),"")</f>
        <v>2332200-0-C-CN</v>
      </c>
      <c r="N1664" s="225">
        <f>IFERROR(VLOOKUP(A1664,PLAN!B:AA,2,0),"")</f>
        <v>12125012</v>
      </c>
      <c r="O1664" s="290" t="s">
        <v>6142</v>
      </c>
      <c r="P1664" s="258" t="s">
        <v>6143</v>
      </c>
      <c r="Q1664" s="154">
        <v>1260</v>
      </c>
      <c r="R1664" s="231" t="str">
        <f>IFERROR(VLOOKUP(P1664,[6]Sheet1!$F:$I,4,),"")</f>
        <v>N2-06</v>
      </c>
      <c r="S1664" s="232">
        <f>IFERROR(VLOOKUP(A1664,PLAN!B:AA,19,0),"")</f>
        <v>46252</v>
      </c>
      <c r="T1664" s="225" t="str">
        <f>IFERROR(VLOOKUP(A1664,PLAN!B:AA,20,0),"")</f>
        <v>M2</v>
      </c>
      <c r="U1664" s="233"/>
      <c r="V1664" s="165"/>
      <c r="W1664" s="234" t="str">
        <f>IFERROR(VLOOKUP(A1664,PLAN!B:AB,21,),"")</f>
        <v>F3</v>
      </c>
      <c r="X1664" s="164"/>
      <c r="Y1664" s="148" t="s">
        <v>6122</v>
      </c>
      <c r="Z1664" s="338">
        <f>VLOOKUP(Y1664,PLAN!B:AI,19,0)</f>
        <v>46252</v>
      </c>
    </row>
    <row r="1665" spans="1:26" s="163" customFormat="1" ht="21.6" hidden="1" customHeight="1">
      <c r="A1665" s="177"/>
      <c r="B1665" s="225"/>
      <c r="C1665" s="225"/>
      <c r="D1665" s="225"/>
      <c r="E1665" s="225"/>
      <c r="F1665" s="226"/>
      <c r="G1665" s="225"/>
      <c r="H1665" s="225"/>
      <c r="I1665" s="225"/>
      <c r="J1665" s="225"/>
      <c r="K1665" s="225"/>
      <c r="L1665" s="227"/>
      <c r="M1665" s="225"/>
      <c r="N1665" s="225"/>
      <c r="O1665" s="290" t="s">
        <v>6144</v>
      </c>
      <c r="P1665" s="258" t="s">
        <v>6145</v>
      </c>
      <c r="Q1665" s="154">
        <v>1260</v>
      </c>
      <c r="R1665" s="231"/>
      <c r="S1665" s="232"/>
      <c r="T1665" s="225"/>
      <c r="U1665" s="233"/>
      <c r="V1665" s="165"/>
      <c r="W1665" s="234" t="s">
        <v>40</v>
      </c>
      <c r="X1665" s="164"/>
      <c r="Y1665" s="148"/>
      <c r="Z1665" s="338">
        <v>46252</v>
      </c>
    </row>
    <row r="1666" spans="1:26" s="163" customFormat="1" ht="21.6" hidden="1" customHeight="1">
      <c r="A1666" s="177"/>
      <c r="B1666" s="225"/>
      <c r="C1666" s="225"/>
      <c r="D1666" s="225"/>
      <c r="E1666" s="225"/>
      <c r="F1666" s="226"/>
      <c r="G1666" s="225"/>
      <c r="H1666" s="225"/>
      <c r="I1666" s="225"/>
      <c r="J1666" s="225"/>
      <c r="K1666" s="225"/>
      <c r="L1666" s="227"/>
      <c r="M1666" s="225"/>
      <c r="N1666" s="225"/>
      <c r="O1666" s="290" t="s">
        <v>6146</v>
      </c>
      <c r="P1666" s="258" t="s">
        <v>6147</v>
      </c>
      <c r="Q1666" s="154">
        <f>I1664-Q1664-Q1665</f>
        <v>1066</v>
      </c>
      <c r="R1666" s="231"/>
      <c r="S1666" s="232"/>
      <c r="T1666" s="225"/>
      <c r="U1666" s="233"/>
      <c r="V1666" s="165"/>
      <c r="W1666" s="234" t="s">
        <v>40</v>
      </c>
      <c r="X1666" s="164"/>
      <c r="Y1666" s="148"/>
      <c r="Z1666" s="338">
        <v>46252</v>
      </c>
    </row>
    <row r="1667" spans="1:26" s="163" customFormat="1" ht="21.6" hidden="1" customHeight="1">
      <c r="A1667" s="177" t="str">
        <f t="shared" si="102"/>
        <v>Aug27-07</v>
      </c>
      <c r="B1667" s="225">
        <f>IFERROR(VLOOKUP(A1667,PLAN!B:AA,5,0),"")</f>
        <v>11134237</v>
      </c>
      <c r="C1667" s="225" t="str">
        <f>IFERROR(VLOOKUP(A1667,PLAN!B:AA,6,0),"")</f>
        <v>1436196-Q-A</v>
      </c>
      <c r="D1667" s="225" t="str">
        <f>IFERROR(VLOOKUP(A1667,PLAN!B:AA,7,0),"")</f>
        <v>AHW14R004S CN</v>
      </c>
      <c r="E1667" s="225" t="str">
        <f>IFERROR(VLOOKUP(A1667,PLAN!B:AA,4,0),"")</f>
        <v>1001942465</v>
      </c>
      <c r="F1667" s="226">
        <f>IFERROR(VLOOKUP(A1667,PLAN!B:AA,9,0),"")</f>
        <v>46261</v>
      </c>
      <c r="G1667" s="225" t="str">
        <f>IFERROR(VLOOKUP(A1667,PLAN!B:AA,10,0),"")</f>
        <v>0103602677</v>
      </c>
      <c r="H1667" s="225" t="str">
        <f>IFERROR(VLOOKUP(A1667,PLAN!B:AA,11,0),"")</f>
        <v>260807A31A</v>
      </c>
      <c r="I1667" s="225">
        <f>IFERROR(VLOOKUP(A1667,PLAN!B:AA,12,0),"")</f>
        <v>2389</v>
      </c>
      <c r="J1667" s="225" t="str">
        <f>IFERROR(VLOOKUP(A1667,PLAN!B:AA,15,0),"")</f>
        <v>China</v>
      </c>
      <c r="K1667" s="225">
        <f>IFERROR(VLOOKUP(A1667,PLAN!B:AA,23,0),"")</f>
        <v>3</v>
      </c>
      <c r="L1667" s="227">
        <f>IFERROR(VLOOKUP(A1667,PLAN!B:AA,24,0),"")</f>
        <v>0</v>
      </c>
      <c r="M1667" s="225" t="str">
        <f>IFERROR(VLOOKUP(A1667,PLAN!B:AA,3,0),"")</f>
        <v>2332200-0-C-CN</v>
      </c>
      <c r="N1667" s="225">
        <f>IFERROR(VLOOKUP(A1667,PLAN!B:AA,2,0),"")</f>
        <v>12125012</v>
      </c>
      <c r="O1667" s="290" t="s">
        <v>5947</v>
      </c>
      <c r="P1667" s="258" t="s">
        <v>5948</v>
      </c>
      <c r="Q1667" s="154">
        <v>860</v>
      </c>
      <c r="R1667" s="231" t="str">
        <f>IFERROR(VLOOKUP(P1667,[6]Sheet1!$F:$I,4,),"")</f>
        <v>N2-06</v>
      </c>
      <c r="S1667" s="232">
        <f>IFERROR(VLOOKUP(A1667,PLAN!B:AA,19,0),"")</f>
        <v>46252</v>
      </c>
      <c r="T1667" s="225" t="str">
        <f>IFERROR(VLOOKUP(A1667,PLAN!B:AA,20,0),"")</f>
        <v>M3</v>
      </c>
      <c r="U1667" s="233"/>
      <c r="V1667" s="165"/>
      <c r="W1667" s="234" t="str">
        <f>IFERROR(VLOOKUP(A1667,PLAN!B:AB,21,),"")</f>
        <v>F3</v>
      </c>
      <c r="X1667" s="164"/>
      <c r="Y1667" s="148" t="s">
        <v>6123</v>
      </c>
      <c r="Z1667" s="338">
        <f>VLOOKUP(Y1667,PLAN!B:AI,19,0)</f>
        <v>46252</v>
      </c>
    </row>
    <row r="1668" spans="1:26" s="163" customFormat="1" ht="21.6" hidden="1" customHeight="1">
      <c r="A1668" s="177"/>
      <c r="B1668" s="225"/>
      <c r="C1668" s="225"/>
      <c r="D1668" s="225"/>
      <c r="E1668" s="225"/>
      <c r="F1668" s="226"/>
      <c r="G1668" s="225"/>
      <c r="H1668" s="225"/>
      <c r="I1668" s="225"/>
      <c r="J1668" s="225"/>
      <c r="K1668" s="225"/>
      <c r="L1668" s="227"/>
      <c r="M1668" s="225"/>
      <c r="N1668" s="225"/>
      <c r="O1668" s="290" t="s">
        <v>6148</v>
      </c>
      <c r="P1668" s="258" t="s">
        <v>6149</v>
      </c>
      <c r="Q1668" s="154">
        <v>1260</v>
      </c>
      <c r="R1668" s="231"/>
      <c r="S1668" s="232"/>
      <c r="T1668" s="225"/>
      <c r="U1668" s="233"/>
      <c r="V1668" s="165"/>
      <c r="W1668" s="234" t="s">
        <v>40</v>
      </c>
      <c r="X1668" s="164"/>
      <c r="Y1668" s="148"/>
      <c r="Z1668" s="338">
        <v>46252</v>
      </c>
    </row>
    <row r="1669" spans="1:26" s="163" customFormat="1" ht="21.6" hidden="1" customHeight="1">
      <c r="A1669" s="177"/>
      <c r="B1669" s="225"/>
      <c r="C1669" s="225"/>
      <c r="D1669" s="225"/>
      <c r="E1669" s="225"/>
      <c r="F1669" s="226"/>
      <c r="G1669" s="225"/>
      <c r="H1669" s="225"/>
      <c r="I1669" s="225"/>
      <c r="J1669" s="225"/>
      <c r="K1669" s="225"/>
      <c r="L1669" s="227"/>
      <c r="M1669" s="225"/>
      <c r="N1669" s="225"/>
      <c r="O1669" s="290" t="s">
        <v>4972</v>
      </c>
      <c r="P1669" s="258" t="s">
        <v>4973</v>
      </c>
      <c r="Q1669" s="154">
        <f>I1667-Q1667-Q1668</f>
        <v>269</v>
      </c>
      <c r="R1669" s="231"/>
      <c r="S1669" s="232"/>
      <c r="T1669" s="225"/>
      <c r="U1669" s="233"/>
      <c r="V1669" s="165"/>
      <c r="W1669" s="234" t="s">
        <v>40</v>
      </c>
      <c r="X1669" s="164"/>
      <c r="Y1669" s="148"/>
      <c r="Z1669" s="338">
        <v>46252</v>
      </c>
    </row>
    <row r="1670" spans="1:26" s="163" customFormat="1" ht="21.6" hidden="1" customHeight="1">
      <c r="A1670" s="177" t="str">
        <f t="shared" ref="A1670" si="104">Y1670</f>
        <v>Aug27-08</v>
      </c>
      <c r="B1670" s="225">
        <f>IFERROR(VLOOKUP(A1670,PLAN!B:AA,5,0),"")</f>
        <v>11134237</v>
      </c>
      <c r="C1670" s="225" t="str">
        <f>IFERROR(VLOOKUP(A1670,PLAN!B:AA,6,0),"")</f>
        <v>1436196-Q-A</v>
      </c>
      <c r="D1670" s="225" t="str">
        <f>IFERROR(VLOOKUP(A1670,PLAN!B:AA,7,0),"")</f>
        <v>AHW14R004S CN</v>
      </c>
      <c r="E1670" s="225" t="str">
        <f>IFERROR(VLOOKUP(A1670,PLAN!B:AA,4,0),"")</f>
        <v>1001942466</v>
      </c>
      <c r="F1670" s="226">
        <f>IFERROR(VLOOKUP(A1670,PLAN!B:AA,9,0),"")</f>
        <v>46261</v>
      </c>
      <c r="G1670" s="225" t="str">
        <f>IFERROR(VLOOKUP(A1670,PLAN!B:AA,10,0),"")</f>
        <v>0103602679</v>
      </c>
      <c r="H1670" s="225" t="str">
        <f>IFERROR(VLOOKUP(A1670,PLAN!B:AA,11,0),"")</f>
        <v>260807A32A</v>
      </c>
      <c r="I1670" s="225">
        <f>IFERROR(VLOOKUP(A1670,PLAN!B:AA,12,0),"")</f>
        <v>3586</v>
      </c>
      <c r="J1670" s="225" t="str">
        <f>IFERROR(VLOOKUP(A1670,PLAN!B:AA,15,0),"")</f>
        <v>China</v>
      </c>
      <c r="K1670" s="225">
        <f>IFERROR(VLOOKUP(A1670,PLAN!B:AA,23,0),"")</f>
        <v>0</v>
      </c>
      <c r="L1670" s="227">
        <f>IFERROR(VLOOKUP(A1670,PLAN!B:AA,24,0),"")</f>
        <v>0</v>
      </c>
      <c r="M1670" s="225" t="str">
        <f>IFERROR(VLOOKUP(A1670,PLAN!B:AA,3,0),"")</f>
        <v>2332200-0-C-CN</v>
      </c>
      <c r="N1670" s="225">
        <f>IFERROR(VLOOKUP(A1670,PLAN!B:AA,2,0),"")</f>
        <v>12125012</v>
      </c>
      <c r="O1670" s="290" t="s">
        <v>6150</v>
      </c>
      <c r="P1670" s="258" t="s">
        <v>6151</v>
      </c>
      <c r="Q1670" s="154">
        <v>1260</v>
      </c>
      <c r="R1670" s="231" t="str">
        <f>IFERROR(VLOOKUP(P1670,[6]Sheet1!$F:$I,4,),"")</f>
        <v>N3-16</v>
      </c>
      <c r="S1670" s="232">
        <f>IFERROR(VLOOKUP(A1670,PLAN!B:AA,19,0),"")</f>
        <v>46252</v>
      </c>
      <c r="T1670" s="225" t="str">
        <f>IFERROR(VLOOKUP(A1670,PLAN!B:AA,20,0),"")</f>
        <v>M4</v>
      </c>
      <c r="U1670" s="233"/>
      <c r="V1670" s="165"/>
      <c r="W1670" s="234" t="str">
        <f>IFERROR(VLOOKUP(A1670,PLAN!B:AB,21,),"")</f>
        <v>F3</v>
      </c>
      <c r="X1670" s="164"/>
      <c r="Y1670" s="148" t="s">
        <v>6124</v>
      </c>
      <c r="Z1670" s="338">
        <f>VLOOKUP(Y1670,PLAN!B:AI,19,0)</f>
        <v>46252</v>
      </c>
    </row>
    <row r="1671" spans="1:26" s="163" customFormat="1" ht="21.6" hidden="1" customHeight="1">
      <c r="A1671" s="177"/>
      <c r="B1671" s="225"/>
      <c r="C1671" s="225"/>
      <c r="D1671" s="225"/>
      <c r="E1671" s="225"/>
      <c r="F1671" s="226"/>
      <c r="G1671" s="225"/>
      <c r="H1671" s="225"/>
      <c r="I1671" s="225"/>
      <c r="J1671" s="225"/>
      <c r="K1671" s="225"/>
      <c r="L1671" s="227"/>
      <c r="M1671" s="225"/>
      <c r="N1671" s="225"/>
      <c r="O1671" s="290" t="s">
        <v>6152</v>
      </c>
      <c r="P1671" s="258" t="s">
        <v>6153</v>
      </c>
      <c r="Q1671" s="154">
        <v>1260</v>
      </c>
      <c r="R1671" s="231"/>
      <c r="S1671" s="232"/>
      <c r="T1671" s="225"/>
      <c r="U1671" s="233"/>
      <c r="V1671" s="165"/>
      <c r="W1671" s="234" t="s">
        <v>40</v>
      </c>
      <c r="X1671" s="164"/>
      <c r="Y1671" s="148"/>
      <c r="Z1671" s="338">
        <v>46252</v>
      </c>
    </row>
    <row r="1672" spans="1:26" s="163" customFormat="1" ht="21.6" hidden="1" customHeight="1">
      <c r="A1672" s="177"/>
      <c r="B1672" s="225"/>
      <c r="C1672" s="225"/>
      <c r="D1672" s="225"/>
      <c r="E1672" s="225"/>
      <c r="F1672" s="226"/>
      <c r="G1672" s="225"/>
      <c r="H1672" s="225"/>
      <c r="I1672" s="225"/>
      <c r="J1672" s="225"/>
      <c r="K1672" s="225"/>
      <c r="L1672" s="227"/>
      <c r="M1672" s="225"/>
      <c r="N1672" s="225"/>
      <c r="O1672" s="290" t="s">
        <v>6154</v>
      </c>
      <c r="P1672" s="258" t="s">
        <v>6155</v>
      </c>
      <c r="Q1672" s="154">
        <f>I1670-Q1670-Q1671</f>
        <v>1066</v>
      </c>
      <c r="R1672" s="231"/>
      <c r="S1672" s="232"/>
      <c r="T1672" s="225"/>
      <c r="U1672" s="233"/>
      <c r="V1672" s="165"/>
      <c r="W1672" s="234" t="s">
        <v>40</v>
      </c>
      <c r="X1672" s="164"/>
      <c r="Y1672" s="148"/>
      <c r="Z1672" s="338">
        <v>46252</v>
      </c>
    </row>
    <row r="1673" spans="1:26" s="163" customFormat="1" ht="21.6" hidden="1" customHeight="1">
      <c r="A1673" s="177" t="str">
        <f>Y1673</f>
        <v>Aug27-04</v>
      </c>
      <c r="B1673" s="225">
        <f>IFERROR(VLOOKUP(A1673,PLAN!B:AA,5,0),"")</f>
        <v>11134235</v>
      </c>
      <c r="C1673" s="225" t="str">
        <f>IFERROR(VLOOKUP(A1673,PLAN!B:AA,6,0),"")</f>
        <v>1036068-S-AK</v>
      </c>
      <c r="D1673" s="225" t="str">
        <f>IFERROR(VLOOKUP(A1673,PLAN!B:AA,7,0),"")</f>
        <v>AHW14R001S CN</v>
      </c>
      <c r="E1673" s="225" t="str">
        <f>IFERROR(VLOOKUP(A1673,PLAN!B:AA,4,0),"")</f>
        <v>1001941794</v>
      </c>
      <c r="F1673" s="226">
        <f>IFERROR(VLOOKUP(A1673,PLAN!B:AA,9,0),"")</f>
        <v>46261</v>
      </c>
      <c r="G1673" s="225" t="str">
        <f>IFERROR(VLOOKUP(A1673,PLAN!B:AA,10,0),"")</f>
        <v>0103601341</v>
      </c>
      <c r="H1673" s="225" t="str">
        <f>IFERROR(VLOOKUP(A1673,PLAN!B:AA,11,0),"")</f>
        <v>260807A29A</v>
      </c>
      <c r="I1673" s="225">
        <f>IFERROR(VLOOKUP(A1673,PLAN!B:AA,12,0),"")</f>
        <v>2386</v>
      </c>
      <c r="J1673" s="225" t="str">
        <f>IFERROR(VLOOKUP(A1673,PLAN!B:AA,15,0),"")</f>
        <v>China</v>
      </c>
      <c r="K1673" s="225">
        <f>IFERROR(VLOOKUP(A1673,PLAN!B:AA,23,0),"")</f>
        <v>0</v>
      </c>
      <c r="L1673" s="227">
        <f>IFERROR(VLOOKUP(A1673,PLAN!B:AA,24,0),"")</f>
        <v>0</v>
      </c>
      <c r="M1673" s="225" t="str">
        <f>IFERROR(VLOOKUP(A1673,PLAN!B:AA,3,0),"")</f>
        <v>2332192-0-C-CN</v>
      </c>
      <c r="N1673" s="225">
        <f>IFERROR(VLOOKUP(A1673,PLAN!B:AA,2,0),"")</f>
        <v>12120774</v>
      </c>
      <c r="O1673" s="290" t="s">
        <v>5955</v>
      </c>
      <c r="P1673" s="258" t="s">
        <v>5956</v>
      </c>
      <c r="Q1673" s="154">
        <v>1260</v>
      </c>
      <c r="R1673" s="231" t="str">
        <f>IFERROR(VLOOKUP(P1673,[6]Sheet1!$F:$I,4,),"")</f>
        <v>N3-18</v>
      </c>
      <c r="S1673" s="232">
        <f>IFERROR(VLOOKUP(A1673,PLAN!B:AA,19,0),"")</f>
        <v>46252</v>
      </c>
      <c r="T1673" s="225" t="str">
        <f>IFERROR(VLOOKUP(A1673,PLAN!B:AA,20,0),"")</f>
        <v>M5</v>
      </c>
      <c r="U1673" s="233"/>
      <c r="V1673" s="165"/>
      <c r="W1673" s="234" t="str">
        <f>IFERROR(VLOOKUP(A1673,PLAN!B:AB,21,),"")</f>
        <v>F2</v>
      </c>
      <c r="X1673" s="164"/>
      <c r="Y1673" s="148" t="s">
        <v>5930</v>
      </c>
      <c r="Z1673" s="338">
        <f>VLOOKUP(Y1673,PLAN!B:AI,19,0)</f>
        <v>46252</v>
      </c>
    </row>
    <row r="1674" spans="1:26" s="163" customFormat="1" ht="21.6" hidden="1" customHeight="1">
      <c r="A1674" s="177">
        <f>Y1674</f>
        <v>0</v>
      </c>
      <c r="B1674" s="225" t="str">
        <f>IFERROR(VLOOKUP(A1674,PLAN!B:AA,5,0),"")</f>
        <v/>
      </c>
      <c r="C1674" s="225" t="str">
        <f>IFERROR(VLOOKUP(A1674,PLAN!B:AA,6,0),"")</f>
        <v/>
      </c>
      <c r="D1674" s="225" t="str">
        <f>IFERROR(VLOOKUP(A1674,PLAN!B:AA,7,0),"")</f>
        <v/>
      </c>
      <c r="E1674" s="225" t="str">
        <f>IFERROR(VLOOKUP(A1674,PLAN!B:AA,4,0),"")</f>
        <v/>
      </c>
      <c r="F1674" s="226" t="str">
        <f>IFERROR(VLOOKUP(A1674,PLAN!B:AA,9,0),"")</f>
        <v/>
      </c>
      <c r="G1674" s="225" t="str">
        <f>IFERROR(VLOOKUP(A1674,PLAN!B:AA,10,0),"")</f>
        <v/>
      </c>
      <c r="H1674" s="225" t="str">
        <f>IFERROR(VLOOKUP(A1674,PLAN!B:AA,11,0),"")</f>
        <v/>
      </c>
      <c r="I1674" s="225" t="str">
        <f>IFERROR(VLOOKUP(A1674,PLAN!B:AA,12,0),"")</f>
        <v/>
      </c>
      <c r="J1674" s="225" t="str">
        <f>IFERROR(VLOOKUP(A1674,PLAN!B:AA,15,0),"")</f>
        <v/>
      </c>
      <c r="K1674" s="225" t="str">
        <f>IFERROR(VLOOKUP(A1674,PLAN!B:AA,23,0),"")</f>
        <v/>
      </c>
      <c r="L1674" s="227" t="str">
        <f>IFERROR(VLOOKUP(A1674,PLAN!B:AA,24,0),"")</f>
        <v/>
      </c>
      <c r="M1674" s="225" t="str">
        <f>IFERROR(VLOOKUP(A1674,PLAN!B:AA,3,0),"")</f>
        <v/>
      </c>
      <c r="N1674" s="225" t="str">
        <f>IFERROR(VLOOKUP(A1674,PLAN!B:AA,2,0),"")</f>
        <v/>
      </c>
      <c r="O1674" s="290" t="s">
        <v>5957</v>
      </c>
      <c r="P1674" s="258" t="s">
        <v>5958</v>
      </c>
      <c r="Q1674" s="154">
        <f>I1673-Q1673</f>
        <v>1126</v>
      </c>
      <c r="R1674" s="231" t="str">
        <f>IFERROR(VLOOKUP(P1674,[6]Sheet1!$F:$I,4,),"")</f>
        <v>N3-04</v>
      </c>
      <c r="S1674" s="232" t="str">
        <f>IFERROR(VLOOKUP(A1674,PLAN!B:AA,19,0),"")</f>
        <v/>
      </c>
      <c r="T1674" s="225" t="str">
        <f>IFERROR(VLOOKUP(A1674,PLAN!B:AA,20,0),"")</f>
        <v/>
      </c>
      <c r="U1674" s="233"/>
      <c r="V1674" s="165"/>
      <c r="W1674" s="234" t="s">
        <v>45</v>
      </c>
      <c r="X1674" s="164"/>
      <c r="Y1674" s="148"/>
      <c r="Z1674" s="338">
        <v>46252</v>
      </c>
    </row>
    <row r="1675" spans="1:26" s="163" customFormat="1" ht="21.6" hidden="1" customHeight="1">
      <c r="A1675" s="177" t="str">
        <f t="shared" ref="A1675" si="105">Y1675</f>
        <v>Aug27-05</v>
      </c>
      <c r="B1675" s="225">
        <f>IFERROR(VLOOKUP(A1675,PLAN!B:AA,5,0),"")</f>
        <v>11132337</v>
      </c>
      <c r="C1675" s="225" t="str">
        <f>IFERROR(VLOOKUP(A1675,PLAN!B:AA,6,0),"")</f>
        <v>1731163-F-A</v>
      </c>
      <c r="D1675" s="225" t="str">
        <f>IFERROR(VLOOKUP(A1675,PLAN!B:AA,7,0),"")</f>
        <v>AHW14R313P US</v>
      </c>
      <c r="E1675" s="225" t="str">
        <f>IFERROR(VLOOKUP(A1675,PLAN!B:AA,4,0),"")</f>
        <v>4000017497</v>
      </c>
      <c r="F1675" s="226">
        <f>IFERROR(VLOOKUP(A1675,PLAN!B:AA,9,0),"")</f>
        <v>46261</v>
      </c>
      <c r="G1675" s="225" t="str">
        <f>IFERROR(VLOOKUP(A1675,PLAN!B:AA,10,0),"")</f>
        <v>0103602583</v>
      </c>
      <c r="H1675" s="225" t="str">
        <f>IFERROR(VLOOKUP(A1675,PLAN!B:AA,11,0),"")</f>
        <v>260721A13B</v>
      </c>
      <c r="I1675" s="225">
        <f>IFERROR(VLOOKUP(A1675,PLAN!B:AA,12,0),"")</f>
        <v>50</v>
      </c>
      <c r="J1675" s="225" t="str">
        <f>IFERROR(VLOOKUP(A1675,PLAN!B:AA,15,0),"")</f>
        <v>USA</v>
      </c>
      <c r="K1675" s="225">
        <f>IFERROR(VLOOKUP(A1675,PLAN!B:AA,23,0),"")</f>
        <v>0</v>
      </c>
      <c r="L1675" s="227">
        <f>IFERROR(VLOOKUP(A1675,PLAN!B:AA,24,0),"")</f>
        <v>0</v>
      </c>
      <c r="M1675" s="225" t="str">
        <f>IFERROR(VLOOKUP(A1675,PLAN!B:AA,3,0),"")</f>
        <v>2131729-B-A</v>
      </c>
      <c r="N1675" s="225">
        <f>IFERROR(VLOOKUP(A1675,PLAN!B:AA,2,0),"")</f>
        <v>11117357</v>
      </c>
      <c r="O1675" s="228" t="s">
        <v>1863</v>
      </c>
      <c r="P1675" s="337" t="s">
        <v>1864</v>
      </c>
      <c r="Q1675" s="337">
        <f t="shared" ref="Q1675" si="106">I1675</f>
        <v>50</v>
      </c>
      <c r="R1675" s="231" t="str">
        <f>IFERROR(VLOOKUP(P1675,[6]Sheet1!$F:$I,4,),"")</f>
        <v/>
      </c>
      <c r="S1675" s="232">
        <f>IFERROR(VLOOKUP(A1675,PLAN!B:AA,19,0),"")</f>
        <v>46252</v>
      </c>
      <c r="T1675" s="225" t="str">
        <f>IFERROR(VLOOKUP(A1675,PLAN!B:AA,20,0),"")</f>
        <v>M6</v>
      </c>
      <c r="U1675" s="233"/>
      <c r="V1675" s="165"/>
      <c r="W1675" s="234" t="str">
        <f>IFERROR(VLOOKUP(A1675,PLAN!B:AB,21,),"")</f>
        <v>F2</v>
      </c>
      <c r="X1675" s="164"/>
      <c r="Y1675" s="148" t="s">
        <v>6048</v>
      </c>
      <c r="Z1675" s="338">
        <f>VLOOKUP(Y1675,PLAN!B:AI,19,0)</f>
        <v>46252</v>
      </c>
    </row>
    <row r="1676" spans="1:26" s="163" customFormat="1" ht="21.6" hidden="1" customHeight="1">
      <c r="A1676" s="177" t="str">
        <f t="shared" si="102"/>
        <v>Aug27-09</v>
      </c>
      <c r="B1676" s="225">
        <f>IFERROR(VLOOKUP(A1676,PLAN!B:AA,5,0),"")</f>
        <v>11125723</v>
      </c>
      <c r="C1676" s="225" t="str">
        <f>IFERROR(VLOOKUP(A1676,PLAN!B:AA,6,0),"")</f>
        <v>2131695-D-A</v>
      </c>
      <c r="D1676" s="225" t="str">
        <f>IFERROR(VLOOKUP(A1676,PLAN!B:AA,7,0),"")</f>
        <v>AHW14R004S NO CE</v>
      </c>
      <c r="E1676" s="225" t="str">
        <f>IFERROR(VLOOKUP(A1676,PLAN!B:AA,4,0),"")</f>
        <v>1001942467</v>
      </c>
      <c r="F1676" s="226">
        <f>IFERROR(VLOOKUP(A1676,PLAN!B:AA,9,0),"")</f>
        <v>46261</v>
      </c>
      <c r="G1676" s="225" t="str">
        <f>IFERROR(VLOOKUP(A1676,PLAN!B:AA,10,0),"")</f>
        <v>0103602680</v>
      </c>
      <c r="H1676" s="225" t="str">
        <f>IFERROR(VLOOKUP(A1676,PLAN!B:AA,11,0),"")</f>
        <v>260807A33A</v>
      </c>
      <c r="I1676" s="225">
        <f>IFERROR(VLOOKUP(A1676,PLAN!B:AA,12,0),"")</f>
        <v>437</v>
      </c>
      <c r="J1676" s="225" t="str">
        <f>IFERROR(VLOOKUP(A1676,PLAN!B:AA,15,0),"")</f>
        <v>Oversea</v>
      </c>
      <c r="K1676" s="225">
        <f>IFERROR(VLOOKUP(A1676,PLAN!B:AA,23,0),"")</f>
        <v>0</v>
      </c>
      <c r="L1676" s="227">
        <f>IFERROR(VLOOKUP(A1676,PLAN!B:AA,24,0),"")</f>
        <v>0</v>
      </c>
      <c r="M1676" s="225" t="str">
        <f>IFERROR(VLOOKUP(A1676,PLAN!B:AA,3,0),"")</f>
        <v>1932109-A-CB</v>
      </c>
      <c r="N1676" s="225">
        <f>IFERROR(VLOOKUP(A1676,PLAN!B:AA,2,0),"")</f>
        <v>12112526</v>
      </c>
      <c r="O1676" s="290" t="s">
        <v>1749</v>
      </c>
      <c r="P1676" s="257" t="s">
        <v>1750</v>
      </c>
      <c r="Q1676" s="154">
        <v>4</v>
      </c>
      <c r="R1676" s="231" t="str">
        <f>IFERROR(VLOOKUP(P1676,[6]Sheet1!$F:$I,4,),"")</f>
        <v>N1-21</v>
      </c>
      <c r="S1676" s="232">
        <f>IFERROR(VLOOKUP(A1676,PLAN!B:AA,19,0),"")</f>
        <v>46252</v>
      </c>
      <c r="T1676" s="225" t="str">
        <f>IFERROR(VLOOKUP(A1676,PLAN!B:AA,20,0),"")</f>
        <v>M6</v>
      </c>
      <c r="U1676" s="233"/>
      <c r="V1676" s="165"/>
      <c r="W1676" s="234" t="str">
        <f>IFERROR(VLOOKUP(A1676,PLAN!B:AB,21,),"")</f>
        <v>F2</v>
      </c>
      <c r="X1676" s="164"/>
      <c r="Y1676" s="148" t="s">
        <v>6125</v>
      </c>
      <c r="Z1676" s="338">
        <f>VLOOKUP(Y1676,PLAN!B:AI,19,0)</f>
        <v>46252</v>
      </c>
    </row>
    <row r="1677" spans="1:26" s="163" customFormat="1" ht="21.6" hidden="1" customHeight="1">
      <c r="A1677" s="177">
        <f t="shared" si="102"/>
        <v>0</v>
      </c>
      <c r="B1677" s="225" t="str">
        <f>IFERROR(VLOOKUP(A1677,PLAN!B:AA,5,0),"")</f>
        <v/>
      </c>
      <c r="C1677" s="225" t="str">
        <f>IFERROR(VLOOKUP(A1677,PLAN!B:AA,6,0),"")</f>
        <v/>
      </c>
      <c r="D1677" s="225" t="str">
        <f>IFERROR(VLOOKUP(A1677,PLAN!B:AA,7,0),"")</f>
        <v/>
      </c>
      <c r="E1677" s="225" t="str">
        <f>IFERROR(VLOOKUP(A1677,PLAN!B:AA,4,0),"")</f>
        <v/>
      </c>
      <c r="F1677" s="226" t="str">
        <f>IFERROR(VLOOKUP(A1677,PLAN!B:AA,9,0),"")</f>
        <v/>
      </c>
      <c r="G1677" s="225" t="str">
        <f>IFERROR(VLOOKUP(A1677,PLAN!B:AA,10,0),"")</f>
        <v/>
      </c>
      <c r="H1677" s="225" t="str">
        <f>IFERROR(VLOOKUP(A1677,PLAN!B:AA,11,0),"")</f>
        <v/>
      </c>
      <c r="I1677" s="225" t="str">
        <f>IFERROR(VLOOKUP(A1677,PLAN!B:AA,12,0),"")</f>
        <v/>
      </c>
      <c r="J1677" s="225" t="str">
        <f>IFERROR(VLOOKUP(A1677,PLAN!B:AA,15,0),"")</f>
        <v/>
      </c>
      <c r="K1677" s="225" t="str">
        <f>IFERROR(VLOOKUP(A1677,PLAN!B:AA,23,0),"")</f>
        <v/>
      </c>
      <c r="L1677" s="227" t="str">
        <f>IFERROR(VLOOKUP(A1677,PLAN!B:AA,24,0),"")</f>
        <v/>
      </c>
      <c r="M1677" s="225" t="str">
        <f>IFERROR(VLOOKUP(A1677,PLAN!B:AA,3,0),"")</f>
        <v/>
      </c>
      <c r="N1677" s="225" t="str">
        <f>IFERROR(VLOOKUP(A1677,PLAN!B:AA,2,0),"")</f>
        <v/>
      </c>
      <c r="O1677" s="290" t="s">
        <v>6157</v>
      </c>
      <c r="P1677" s="258" t="s">
        <v>6158</v>
      </c>
      <c r="Q1677" s="312">
        <f>I1676-Q1676</f>
        <v>433</v>
      </c>
      <c r="R1677" s="231" t="str">
        <f>IFERROR(VLOOKUP(P1677,[6]Sheet1!$F:$I,4,),"")</f>
        <v>N3-16</v>
      </c>
      <c r="S1677" s="232" t="str">
        <f>IFERROR(VLOOKUP(A1677,PLAN!B:AA,19,0),"")</f>
        <v/>
      </c>
      <c r="T1677" s="225" t="str">
        <f>IFERROR(VLOOKUP(A1677,PLAN!B:AA,20,0),"")</f>
        <v/>
      </c>
      <c r="U1677" s="233"/>
      <c r="V1677" s="165"/>
      <c r="W1677" s="234" t="s">
        <v>45</v>
      </c>
      <c r="X1677" s="164"/>
      <c r="Y1677" s="148"/>
      <c r="Z1677" s="338">
        <v>46252</v>
      </c>
    </row>
    <row r="1678" spans="1:26" s="163" customFormat="1" ht="21.6" hidden="1" customHeight="1">
      <c r="A1678" s="177" t="str">
        <f t="shared" si="102"/>
        <v>Aug27-10</v>
      </c>
      <c r="B1678" s="225">
        <f>IFERROR(VLOOKUP(A1678,PLAN!B:AA,5,0),"")</f>
        <v>11125723</v>
      </c>
      <c r="C1678" s="225" t="str">
        <f>IFERROR(VLOOKUP(A1678,PLAN!B:AA,6,0),"")</f>
        <v>2131695-D-A</v>
      </c>
      <c r="D1678" s="225" t="str">
        <f>IFERROR(VLOOKUP(A1678,PLAN!B:AA,7,0),"")</f>
        <v>AHW14R004S NO CE</v>
      </c>
      <c r="E1678" s="225" t="str">
        <f>IFERROR(VLOOKUP(A1678,PLAN!B:AA,4,0),"")</f>
        <v>1001942468</v>
      </c>
      <c r="F1678" s="226">
        <f>IFERROR(VLOOKUP(A1678,PLAN!B:AA,9,0),"")</f>
        <v>46261</v>
      </c>
      <c r="G1678" s="225" t="str">
        <f>IFERROR(VLOOKUP(A1678,PLAN!B:AA,10,0),"")</f>
        <v>0103602681</v>
      </c>
      <c r="H1678" s="225" t="str">
        <f>IFERROR(VLOOKUP(A1678,PLAN!B:AA,11,0),"")</f>
        <v>260807A34A</v>
      </c>
      <c r="I1678" s="225">
        <f>IFERROR(VLOOKUP(A1678,PLAN!B:AA,12,0),"")</f>
        <v>487</v>
      </c>
      <c r="J1678" s="225" t="str">
        <f>IFERROR(VLOOKUP(A1678,PLAN!B:AA,15,0),"")</f>
        <v>Oversea</v>
      </c>
      <c r="K1678" s="225">
        <f>IFERROR(VLOOKUP(A1678,PLAN!B:AA,23,0),"")</f>
        <v>0</v>
      </c>
      <c r="L1678" s="227">
        <f>IFERROR(VLOOKUP(A1678,PLAN!B:AA,24,0),"")</f>
        <v>0</v>
      </c>
      <c r="M1678" s="225" t="str">
        <f>IFERROR(VLOOKUP(A1678,PLAN!B:AA,3,0),"")</f>
        <v>1932109-A-CB</v>
      </c>
      <c r="N1678" s="225">
        <f>IFERROR(VLOOKUP(A1678,PLAN!B:AA,2,0),"")</f>
        <v>12112526</v>
      </c>
      <c r="O1678" s="290" t="s">
        <v>6157</v>
      </c>
      <c r="P1678" s="258" t="s">
        <v>6158</v>
      </c>
      <c r="Q1678" s="337">
        <f t="shared" ref="Q1678:Q1706" si="107">I1678</f>
        <v>487</v>
      </c>
      <c r="R1678" s="231" t="str">
        <f>IFERROR(VLOOKUP(P1678,[6]Sheet1!$F:$I,4,),"")</f>
        <v>N3-16</v>
      </c>
      <c r="S1678" s="232">
        <f>IFERROR(VLOOKUP(A1678,PLAN!B:AA,19,0),"")</f>
        <v>46252</v>
      </c>
      <c r="T1678" s="225" t="str">
        <f>IFERROR(VLOOKUP(A1678,PLAN!B:AA,20,0),"")</f>
        <v>M6</v>
      </c>
      <c r="U1678" s="233"/>
      <c r="V1678" s="165"/>
      <c r="W1678" s="234" t="str">
        <f>IFERROR(VLOOKUP(A1678,PLAN!B:AB,21,),"")</f>
        <v>F2</v>
      </c>
      <c r="X1678" s="164"/>
      <c r="Y1678" s="148" t="s">
        <v>6126</v>
      </c>
      <c r="Z1678" s="338">
        <f>VLOOKUP(Y1678,PLAN!B:AI,19,0)</f>
        <v>46252</v>
      </c>
    </row>
    <row r="1679" spans="1:26" s="163" customFormat="1" ht="21.6" hidden="1" customHeight="1">
      <c r="A1679" s="177" t="str">
        <f t="shared" si="102"/>
        <v>Aug27-11</v>
      </c>
      <c r="B1679" s="225">
        <f>IFERROR(VLOOKUP(A1679,PLAN!B:AA,5,0),"")</f>
        <v>11132334</v>
      </c>
      <c r="C1679" s="225" t="str">
        <f>IFERROR(VLOOKUP(A1679,PLAN!B:AA,6,0),"")</f>
        <v>1731160-F-A</v>
      </c>
      <c r="D1679" s="225" t="str">
        <f>IFERROR(VLOOKUP(A1679,PLAN!B:AA,7,0),"")</f>
        <v>AHW14R013S US</v>
      </c>
      <c r="E1679" s="225" t="str">
        <f>IFERROR(VLOOKUP(A1679,PLAN!B:AA,4,0),"")</f>
        <v>1001942469</v>
      </c>
      <c r="F1679" s="226">
        <f>IFERROR(VLOOKUP(A1679,PLAN!B:AA,9,0),"")</f>
        <v>46261</v>
      </c>
      <c r="G1679" s="225" t="str">
        <f>IFERROR(VLOOKUP(A1679,PLAN!B:AA,10,0),"")</f>
        <v>0103602682</v>
      </c>
      <c r="H1679" s="225" t="str">
        <f>IFERROR(VLOOKUP(A1679,PLAN!B:AA,11,0),"")</f>
        <v>260807A35A</v>
      </c>
      <c r="I1679" s="225">
        <f>IFERROR(VLOOKUP(A1679,PLAN!B:AA,12,0),"")</f>
        <v>110</v>
      </c>
      <c r="J1679" s="225" t="str">
        <f>IFERROR(VLOOKUP(A1679,PLAN!B:AA,15,0),"")</f>
        <v>USA</v>
      </c>
      <c r="K1679" s="225">
        <f>IFERROR(VLOOKUP(A1679,PLAN!B:AA,23,0),"")</f>
        <v>0</v>
      </c>
      <c r="L1679" s="227">
        <f>IFERROR(VLOOKUP(A1679,PLAN!B:AA,24,0),"")</f>
        <v>0</v>
      </c>
      <c r="M1679" s="225" t="str">
        <f>IFERROR(VLOOKUP(A1679,PLAN!B:AA,3,0),"")</f>
        <v>2032217-A-CB</v>
      </c>
      <c r="N1679" s="225">
        <f>IFERROR(VLOOKUP(A1679,PLAN!B:AA,2,0),"")</f>
        <v>12114296</v>
      </c>
      <c r="O1679" s="290" t="s">
        <v>6159</v>
      </c>
      <c r="P1679" s="258" t="s">
        <v>6160</v>
      </c>
      <c r="Q1679" s="337">
        <f t="shared" si="107"/>
        <v>110</v>
      </c>
      <c r="R1679" s="231" t="str">
        <f>IFERROR(VLOOKUP(P1679,[6]Sheet1!$F:$I,4,),"")</f>
        <v/>
      </c>
      <c r="S1679" s="232">
        <f>IFERROR(VLOOKUP(A1679,PLAN!B:AA,19,0),"")</f>
        <v>46252</v>
      </c>
      <c r="T1679" s="225" t="str">
        <f>IFERROR(VLOOKUP(A1679,PLAN!B:AA,20,0),"")</f>
        <v>M6</v>
      </c>
      <c r="U1679" s="233"/>
      <c r="V1679" s="165"/>
      <c r="W1679" s="234" t="str">
        <f>IFERROR(VLOOKUP(A1679,PLAN!B:AB,21,),"")</f>
        <v>F2</v>
      </c>
      <c r="X1679" s="164"/>
      <c r="Y1679" s="148" t="s">
        <v>6127</v>
      </c>
      <c r="Z1679" s="338">
        <f>VLOOKUP(Y1679,PLAN!B:AI,19,0)</f>
        <v>46252</v>
      </c>
    </row>
    <row r="1680" spans="1:26" s="163" customFormat="1" ht="21.6" hidden="1" customHeight="1">
      <c r="A1680" s="177" t="str">
        <f t="shared" si="102"/>
        <v>Aug27-12</v>
      </c>
      <c r="B1680" s="225">
        <f>IFERROR(VLOOKUP(A1680,PLAN!B:AA,5,0),"")</f>
        <v>11132313</v>
      </c>
      <c r="C1680" s="225" t="str">
        <f>IFERROR(VLOOKUP(A1680,PLAN!B:AA,6,0),"")</f>
        <v>1731139-E-AK</v>
      </c>
      <c r="D1680" s="225" t="str">
        <f>IFERROR(VLOOKUP(A1680,PLAN!B:AA,7,0),"")</f>
        <v>AGH147000 US</v>
      </c>
      <c r="E1680" s="225" t="str">
        <f>IFERROR(VLOOKUP(A1680,PLAN!B:AA,4,0),"")</f>
        <v>1001942470</v>
      </c>
      <c r="F1680" s="226">
        <f>IFERROR(VLOOKUP(A1680,PLAN!B:AA,9,0),"")</f>
        <v>46261</v>
      </c>
      <c r="G1680" s="225" t="str">
        <f>IFERROR(VLOOKUP(A1680,PLAN!B:AA,10,0),"")</f>
        <v>0103602683</v>
      </c>
      <c r="H1680" s="225" t="str">
        <f>IFERROR(VLOOKUP(A1680,PLAN!B:AA,11,0),"")</f>
        <v>260807A36A</v>
      </c>
      <c r="I1680" s="225">
        <f>IFERROR(VLOOKUP(A1680,PLAN!B:AA,12,0),"")</f>
        <v>30</v>
      </c>
      <c r="J1680" s="225" t="str">
        <f>IFERROR(VLOOKUP(A1680,PLAN!B:AA,15,0),"")</f>
        <v>USA</v>
      </c>
      <c r="K1680" s="225">
        <f>IFERROR(VLOOKUP(A1680,PLAN!B:AA,23,0),"")</f>
        <v>0</v>
      </c>
      <c r="L1680" s="227">
        <f>IFERROR(VLOOKUP(A1680,PLAN!B:AA,24,0),"")</f>
        <v>0</v>
      </c>
      <c r="M1680" s="225" t="str">
        <f>IFERROR(VLOOKUP(A1680,PLAN!B:AA,3,0),"")</f>
        <v>1832297-A-CK</v>
      </c>
      <c r="N1680" s="225">
        <f>IFERROR(VLOOKUP(A1680,PLAN!B:AA,2,0),"")</f>
        <v>12111379</v>
      </c>
      <c r="O1680" s="290" t="s">
        <v>5250</v>
      </c>
      <c r="P1680" s="284" t="s">
        <v>5251</v>
      </c>
      <c r="Q1680" s="154">
        <v>13</v>
      </c>
      <c r="R1680" s="231" t="str">
        <f>IFERROR(VLOOKUP(P1680,[6]Sheet1!$F:$I,4,),"")</f>
        <v>N1-22</v>
      </c>
      <c r="S1680" s="232">
        <f>IFERROR(VLOOKUP(A1680,PLAN!B:AA,19,0),"")</f>
        <v>46252</v>
      </c>
      <c r="T1680" s="225" t="str">
        <f>IFERROR(VLOOKUP(A1680,PLAN!B:AA,20,0),"")</f>
        <v>M6</v>
      </c>
      <c r="U1680" s="233"/>
      <c r="V1680" s="165"/>
      <c r="W1680" s="234" t="str">
        <f>IFERROR(VLOOKUP(A1680,PLAN!B:AB,21,),"")</f>
        <v>F2</v>
      </c>
      <c r="X1680" s="164"/>
      <c r="Y1680" s="148" t="s">
        <v>6128</v>
      </c>
      <c r="Z1680" s="338">
        <f>VLOOKUP(Y1680,PLAN!B:AI,19,0)</f>
        <v>46252</v>
      </c>
    </row>
    <row r="1681" spans="1:26" s="163" customFormat="1" ht="21.6" hidden="1" customHeight="1">
      <c r="A1681" s="177">
        <f t="shared" si="102"/>
        <v>0</v>
      </c>
      <c r="B1681" s="225" t="str">
        <f>IFERROR(VLOOKUP(A1681,PLAN!B:AA,5,0),"")</f>
        <v/>
      </c>
      <c r="C1681" s="225" t="str">
        <f>IFERROR(VLOOKUP(A1681,PLAN!B:AA,6,0),"")</f>
        <v/>
      </c>
      <c r="D1681" s="225" t="str">
        <f>IFERROR(VLOOKUP(A1681,PLAN!B:AA,7,0),"")</f>
        <v/>
      </c>
      <c r="E1681" s="225" t="str">
        <f>IFERROR(VLOOKUP(A1681,PLAN!B:AA,4,0),"")</f>
        <v/>
      </c>
      <c r="F1681" s="226" t="str">
        <f>IFERROR(VLOOKUP(A1681,PLAN!B:AA,9,0),"")</f>
        <v/>
      </c>
      <c r="G1681" s="225" t="str">
        <f>IFERROR(VLOOKUP(A1681,PLAN!B:AA,10,0),"")</f>
        <v/>
      </c>
      <c r="H1681" s="225" t="str">
        <f>IFERROR(VLOOKUP(A1681,PLAN!B:AA,11,0),"")</f>
        <v/>
      </c>
      <c r="I1681" s="225" t="str">
        <f>IFERROR(VLOOKUP(A1681,PLAN!B:AA,12,0),"")</f>
        <v/>
      </c>
      <c r="J1681" s="225" t="str">
        <f>IFERROR(VLOOKUP(A1681,PLAN!B:AA,15,0),"")</f>
        <v/>
      </c>
      <c r="K1681" s="225" t="str">
        <f>IFERROR(VLOOKUP(A1681,PLAN!B:AA,23,0),"")</f>
        <v/>
      </c>
      <c r="L1681" s="227" t="str">
        <f>IFERROR(VLOOKUP(A1681,PLAN!B:AA,24,0),"")</f>
        <v/>
      </c>
      <c r="M1681" s="225" t="str">
        <f>IFERROR(VLOOKUP(A1681,PLAN!B:AA,3,0),"")</f>
        <v/>
      </c>
      <c r="N1681" s="225" t="str">
        <f>IFERROR(VLOOKUP(A1681,PLAN!B:AA,2,0),"")</f>
        <v/>
      </c>
      <c r="O1681" s="290" t="s">
        <v>6161</v>
      </c>
      <c r="P1681" s="289" t="s">
        <v>6162</v>
      </c>
      <c r="Q1681" s="312">
        <f>I1680-Q1680</f>
        <v>17</v>
      </c>
      <c r="R1681" s="231" t="str">
        <f>IFERROR(VLOOKUP(P1681,[6]Sheet1!$F:$I,4,),"")</f>
        <v>N4-07</v>
      </c>
      <c r="S1681" s="232" t="str">
        <f>IFERROR(VLOOKUP(A1681,PLAN!B:AA,19,0),"")</f>
        <v/>
      </c>
      <c r="T1681" s="225" t="str">
        <f>IFERROR(VLOOKUP(A1681,PLAN!B:AA,20,0),"")</f>
        <v/>
      </c>
      <c r="U1681" s="233"/>
      <c r="V1681" s="165"/>
      <c r="W1681" s="234" t="s">
        <v>45</v>
      </c>
      <c r="X1681" s="164"/>
      <c r="Y1681" s="148"/>
      <c r="Z1681" s="338">
        <v>46252</v>
      </c>
    </row>
    <row r="1682" spans="1:26" s="163" customFormat="1" ht="21.6" hidden="1" customHeight="1">
      <c r="A1682" s="177" t="str">
        <f t="shared" si="102"/>
        <v>Aug27-13</v>
      </c>
      <c r="B1682" s="225">
        <f>IFERROR(VLOOKUP(A1682,PLAN!B:AA,5,0),"")</f>
        <v>11135013</v>
      </c>
      <c r="C1682" s="225" t="str">
        <f>IFERROR(VLOOKUP(A1682,PLAN!B:AA,6,0),"")</f>
        <v>2431137-0-A</v>
      </c>
      <c r="D1682" s="225" t="str">
        <f>IFERROR(VLOOKUP(A1682,PLAN!B:AA,7,0),"")</f>
        <v>AIN-CNX-006-220RC MDR</v>
      </c>
      <c r="E1682" s="225" t="str">
        <f>IFERROR(VLOOKUP(A1682,PLAN!B:AA,4,0),"")</f>
        <v>1001942471</v>
      </c>
      <c r="F1682" s="226">
        <f>IFERROR(VLOOKUP(A1682,PLAN!B:AA,9,0),"")</f>
        <v>46261</v>
      </c>
      <c r="G1682" s="225" t="str">
        <f>IFERROR(VLOOKUP(A1682,PLAN!B:AA,10,0),"")</f>
        <v>0103602684</v>
      </c>
      <c r="H1682" s="225" t="str">
        <f>IFERROR(VLOOKUP(A1682,PLAN!B:AA,11,0),"")</f>
        <v>260807A37A</v>
      </c>
      <c r="I1682" s="225">
        <f>IFERROR(VLOOKUP(A1682,PLAN!B:AA,12,0),"")</f>
        <v>90</v>
      </c>
      <c r="J1682" s="225" t="str">
        <f>IFERROR(VLOOKUP(A1682,PLAN!B:AA,15,0),"")</f>
        <v>Oversea</v>
      </c>
      <c r="K1682" s="225">
        <f>IFERROR(VLOOKUP(A1682,PLAN!B:AA,23,0),"")</f>
        <v>0</v>
      </c>
      <c r="L1682" s="227">
        <f>IFERROR(VLOOKUP(A1682,PLAN!B:AA,24,0),"")</f>
        <v>0</v>
      </c>
      <c r="M1682" s="225" t="str">
        <f>IFERROR(VLOOKUP(A1682,PLAN!B:AA,3,0),"")</f>
        <v>2432046-0-C</v>
      </c>
      <c r="N1682" s="225">
        <f>IFERROR(VLOOKUP(A1682,PLAN!B:AA,2,0),"")</f>
        <v>12142457</v>
      </c>
      <c r="O1682" s="290" t="s">
        <v>4058</v>
      </c>
      <c r="P1682" s="337" t="s">
        <v>4059</v>
      </c>
      <c r="Q1682" s="154">
        <v>47</v>
      </c>
      <c r="R1682" s="231" t="str">
        <f>IFERROR(VLOOKUP(P1682,[6]Sheet1!$F:$I,4,),"")</f>
        <v>N2-10</v>
      </c>
      <c r="S1682" s="232">
        <f>IFERROR(VLOOKUP(A1682,PLAN!B:AA,19,0),"")</f>
        <v>46252</v>
      </c>
      <c r="T1682" s="225" t="str">
        <f>IFERROR(VLOOKUP(A1682,PLAN!B:AA,20,0),"")</f>
        <v>M6</v>
      </c>
      <c r="U1682" s="233"/>
      <c r="V1682" s="165"/>
      <c r="W1682" s="234" t="str">
        <f>IFERROR(VLOOKUP(A1682,PLAN!B:AB,21,),"")</f>
        <v>F2</v>
      </c>
      <c r="X1682" s="164"/>
      <c r="Y1682" s="148" t="s">
        <v>6129</v>
      </c>
      <c r="Z1682" s="338">
        <f>VLOOKUP(Y1682,PLAN!B:AI,19,0)</f>
        <v>46252</v>
      </c>
    </row>
    <row r="1683" spans="1:26" s="163" customFormat="1" ht="21.6" hidden="1" customHeight="1">
      <c r="A1683" s="177"/>
      <c r="B1683" s="225"/>
      <c r="C1683" s="225"/>
      <c r="D1683" s="225"/>
      <c r="E1683" s="225"/>
      <c r="F1683" s="226"/>
      <c r="G1683" s="225"/>
      <c r="H1683" s="225"/>
      <c r="I1683" s="225"/>
      <c r="J1683" s="225"/>
      <c r="K1683" s="225"/>
      <c r="L1683" s="227"/>
      <c r="M1683" s="225"/>
      <c r="N1683" s="225"/>
      <c r="O1683" s="290" t="s">
        <v>6163</v>
      </c>
      <c r="P1683" s="258" t="s">
        <v>6164</v>
      </c>
      <c r="Q1683" s="312">
        <f>I1682-Q1682</f>
        <v>43</v>
      </c>
      <c r="R1683" s="231" t="str">
        <f>IFERROR(VLOOKUP(P1683,[6]Sheet1!$F:$I,4,),"")</f>
        <v>Q2</v>
      </c>
      <c r="S1683" s="232"/>
      <c r="T1683" s="225"/>
      <c r="U1683" s="233"/>
      <c r="V1683" s="165"/>
      <c r="W1683" s="234" t="s">
        <v>45</v>
      </c>
      <c r="X1683" s="164"/>
      <c r="Y1683" s="148"/>
      <c r="Z1683" s="338">
        <v>46252</v>
      </c>
    </row>
    <row r="1684" spans="1:26" s="163" customFormat="1" ht="21.6" hidden="1" customHeight="1">
      <c r="A1684" s="177"/>
      <c r="B1684" s="225"/>
      <c r="C1684" s="225"/>
      <c r="D1684" s="225"/>
      <c r="E1684" s="225"/>
      <c r="F1684" s="226"/>
      <c r="G1684" s="225"/>
      <c r="H1684" s="225"/>
      <c r="I1684" s="225"/>
      <c r="J1684" s="225"/>
      <c r="K1684" s="225"/>
      <c r="L1684" s="227"/>
      <c r="M1684" s="225" t="s">
        <v>336</v>
      </c>
      <c r="N1684" s="225">
        <v>12142483</v>
      </c>
      <c r="O1684" s="290" t="s">
        <v>4056</v>
      </c>
      <c r="P1684" s="337" t="s">
        <v>4057</v>
      </c>
      <c r="Q1684" s="337">
        <f>I1682</f>
        <v>90</v>
      </c>
      <c r="R1684" s="231" t="str">
        <f>IFERROR(VLOOKUP(P1684,[6]Sheet1!$F:$I,4,),"")</f>
        <v>X1</v>
      </c>
      <c r="S1684" s="232"/>
      <c r="T1684" s="225"/>
      <c r="U1684" s="233"/>
      <c r="V1684" s="165"/>
      <c r="W1684" s="234" t="s">
        <v>45</v>
      </c>
      <c r="X1684" s="164"/>
      <c r="Y1684" s="148"/>
      <c r="Z1684" s="338">
        <v>46252</v>
      </c>
    </row>
    <row r="1685" spans="1:26" s="163" customFormat="1" ht="21.6" hidden="1" customHeight="1">
      <c r="A1685" s="177" t="str">
        <f t="shared" si="102"/>
        <v>Aug27-14</v>
      </c>
      <c r="B1685" s="225">
        <f>IFERROR(VLOOKUP(A1685,PLAN!B:AA,5,0),"")</f>
        <v>11135014</v>
      </c>
      <c r="C1685" s="225" t="str">
        <f>IFERROR(VLOOKUP(A1685,PLAN!B:AA,6,0),"")</f>
        <v>2431138-0-A</v>
      </c>
      <c r="D1685" s="225" t="str">
        <f>IFERROR(VLOOKUP(A1685,PLAN!B:AA,7,0),"")</f>
        <v>AIN-CNX-006-220J MDR</v>
      </c>
      <c r="E1685" s="225" t="str">
        <f>IFERROR(VLOOKUP(A1685,PLAN!B:AA,4,0),"")</f>
        <v>1001942472</v>
      </c>
      <c r="F1685" s="226">
        <f>IFERROR(VLOOKUP(A1685,PLAN!B:AA,9,0),"")</f>
        <v>46261</v>
      </c>
      <c r="G1685" s="225" t="str">
        <f>IFERROR(VLOOKUP(A1685,PLAN!B:AA,10,0),"")</f>
        <v>0103602686</v>
      </c>
      <c r="H1685" s="225" t="str">
        <f>IFERROR(VLOOKUP(A1685,PLAN!B:AA,11,0),"")</f>
        <v>260807A38A</v>
      </c>
      <c r="I1685" s="225">
        <f>IFERROR(VLOOKUP(A1685,PLAN!B:AA,12,0),"")</f>
        <v>80</v>
      </c>
      <c r="J1685" s="225" t="str">
        <f>IFERROR(VLOOKUP(A1685,PLAN!B:AA,15,0),"")</f>
        <v>Oversea</v>
      </c>
      <c r="K1685" s="225">
        <f>IFERROR(VLOOKUP(A1685,PLAN!B:AA,23,0),"")</f>
        <v>0</v>
      </c>
      <c r="L1685" s="227">
        <f>IFERROR(VLOOKUP(A1685,PLAN!B:AA,24,0),"")</f>
        <v>0</v>
      </c>
      <c r="M1685" s="225" t="str">
        <f>IFERROR(VLOOKUP(A1685,PLAN!B:AA,3,0),"")</f>
        <v>2432047-0-C</v>
      </c>
      <c r="N1685" s="225">
        <f>IFERROR(VLOOKUP(A1685,PLAN!B:AA,2,0),"")</f>
        <v>12142458</v>
      </c>
      <c r="O1685" s="290" t="s">
        <v>4060</v>
      </c>
      <c r="P1685" s="337" t="s">
        <v>4061</v>
      </c>
      <c r="Q1685" s="154">
        <v>32</v>
      </c>
      <c r="R1685" s="231" t="str">
        <f>IFERROR(VLOOKUP(P1685,[6]Sheet1!$F:$I,4,),"")</f>
        <v>N2-10</v>
      </c>
      <c r="S1685" s="232">
        <f>IFERROR(VLOOKUP(A1685,PLAN!B:AA,19,0),"")</f>
        <v>46252</v>
      </c>
      <c r="T1685" s="225" t="str">
        <f>IFERROR(VLOOKUP(A1685,PLAN!B:AA,20,0),"")</f>
        <v>M6</v>
      </c>
      <c r="U1685" s="233"/>
      <c r="V1685" s="165"/>
      <c r="W1685" s="234" t="str">
        <f>IFERROR(VLOOKUP(A1685,PLAN!B:AB,21,),"")</f>
        <v>F2</v>
      </c>
      <c r="X1685" s="164"/>
      <c r="Y1685" s="148" t="s">
        <v>6130</v>
      </c>
      <c r="Z1685" s="338">
        <f>VLOOKUP(Y1685,PLAN!B:AI,19,0)</f>
        <v>46252</v>
      </c>
    </row>
    <row r="1686" spans="1:26" s="163" customFormat="1" ht="21.6" hidden="1" customHeight="1">
      <c r="A1686" s="177"/>
      <c r="B1686" s="225"/>
      <c r="C1686" s="225"/>
      <c r="D1686" s="225"/>
      <c r="E1686" s="225"/>
      <c r="F1686" s="226"/>
      <c r="G1686" s="225"/>
      <c r="H1686" s="225"/>
      <c r="I1686" s="225"/>
      <c r="J1686" s="225"/>
      <c r="K1686" s="225"/>
      <c r="L1686" s="227"/>
      <c r="M1686" s="225"/>
      <c r="N1686" s="225"/>
      <c r="O1686" s="290" t="s">
        <v>6165</v>
      </c>
      <c r="P1686" s="258" t="s">
        <v>6166</v>
      </c>
      <c r="Q1686" s="154">
        <f>I1685-Q1685</f>
        <v>48</v>
      </c>
      <c r="R1686" s="231" t="str">
        <f>IFERROR(VLOOKUP(P1686,[6]Sheet1!$F:$I,4,),"")</f>
        <v/>
      </c>
      <c r="S1686" s="232"/>
      <c r="T1686" s="225"/>
      <c r="U1686" s="233"/>
      <c r="V1686" s="165"/>
      <c r="W1686" s="234" t="s">
        <v>45</v>
      </c>
      <c r="X1686" s="164"/>
      <c r="Y1686" s="148"/>
      <c r="Z1686" s="338">
        <v>46252</v>
      </c>
    </row>
    <row r="1687" spans="1:26" s="163" customFormat="1" ht="21.6" hidden="1" customHeight="1">
      <c r="A1687" s="177"/>
      <c r="B1687" s="225"/>
      <c r="C1687" s="225"/>
      <c r="D1687" s="225"/>
      <c r="E1687" s="225"/>
      <c r="F1687" s="226"/>
      <c r="G1687" s="225"/>
      <c r="H1687" s="225"/>
      <c r="I1687" s="225"/>
      <c r="J1687" s="225"/>
      <c r="K1687" s="225"/>
      <c r="L1687" s="227"/>
      <c r="M1687" s="225" t="s">
        <v>336</v>
      </c>
      <c r="N1687" s="225">
        <v>12142483</v>
      </c>
      <c r="O1687" s="290" t="s">
        <v>4056</v>
      </c>
      <c r="P1687" s="337" t="s">
        <v>4057</v>
      </c>
      <c r="Q1687" s="337">
        <f>I1685</f>
        <v>80</v>
      </c>
      <c r="R1687" s="231" t="str">
        <f>IFERROR(VLOOKUP(P1687,[6]Sheet1!$F:$I,4,),"")</f>
        <v>X1</v>
      </c>
      <c r="S1687" s="232"/>
      <c r="T1687" s="225"/>
      <c r="U1687" s="233"/>
      <c r="V1687" s="165"/>
      <c r="W1687" s="234" t="s">
        <v>45</v>
      </c>
      <c r="X1687" s="164"/>
      <c r="Y1687" s="148"/>
      <c r="Z1687" s="338">
        <v>46252</v>
      </c>
    </row>
    <row r="1688" spans="1:26" s="163" customFormat="1" ht="21.6" hidden="1" customHeight="1">
      <c r="A1688" s="177" t="str">
        <f t="shared" si="102"/>
        <v>Aug27-15</v>
      </c>
      <c r="B1688" s="225">
        <f>IFERROR(VLOOKUP(A1688,PLAN!B:AA,5,0),"")</f>
        <v>11135012</v>
      </c>
      <c r="C1688" s="225" t="str">
        <f>IFERROR(VLOOKUP(A1688,PLAN!B:AA,6,0),"")</f>
        <v>2431136-0-A</v>
      </c>
      <c r="D1688" s="225" t="str">
        <f>IFERROR(VLOOKUP(A1688,PLAN!B:AA,7,0),"")</f>
        <v>AIN-CNX-006-220 MDR</v>
      </c>
      <c r="E1688" s="225" t="str">
        <f>IFERROR(VLOOKUP(A1688,PLAN!B:AA,4,0),"")</f>
        <v>1001942473</v>
      </c>
      <c r="F1688" s="226">
        <f>IFERROR(VLOOKUP(A1688,PLAN!B:AA,9,0),"")</f>
        <v>46261</v>
      </c>
      <c r="G1688" s="225" t="str">
        <f>IFERROR(VLOOKUP(A1688,PLAN!B:AA,10,0),"")</f>
        <v>0103602687</v>
      </c>
      <c r="H1688" s="225" t="str">
        <f>IFERROR(VLOOKUP(A1688,PLAN!B:AA,11,0),"")</f>
        <v>260807A39A</v>
      </c>
      <c r="I1688" s="225">
        <f>IFERROR(VLOOKUP(A1688,PLAN!B:AA,12,0),"")</f>
        <v>30</v>
      </c>
      <c r="J1688" s="225" t="str">
        <f>IFERROR(VLOOKUP(A1688,PLAN!B:AA,15,0),"")</f>
        <v>Oversea</v>
      </c>
      <c r="K1688" s="225">
        <f>IFERROR(VLOOKUP(A1688,PLAN!B:AA,23,0),"")</f>
        <v>0</v>
      </c>
      <c r="L1688" s="227">
        <f>IFERROR(VLOOKUP(A1688,PLAN!B:AA,24,0),"")</f>
        <v>0</v>
      </c>
      <c r="M1688" s="225" t="str">
        <f>IFERROR(VLOOKUP(A1688,PLAN!B:AA,3,0),"")</f>
        <v>2132412-0-C</v>
      </c>
      <c r="N1688" s="225">
        <f>IFERROR(VLOOKUP(A1688,PLAN!B:AA,2,0),"")</f>
        <v>12142456</v>
      </c>
      <c r="O1688" s="290" t="s">
        <v>4054</v>
      </c>
      <c r="P1688" s="337" t="s">
        <v>4055</v>
      </c>
      <c r="Q1688" s="337">
        <f t="shared" si="107"/>
        <v>30</v>
      </c>
      <c r="R1688" s="231" t="str">
        <f>IFERROR(VLOOKUP(P1688,[6]Sheet1!$F:$I,4,),"")</f>
        <v>C9</v>
      </c>
      <c r="S1688" s="232">
        <f>IFERROR(VLOOKUP(A1688,PLAN!B:AA,19,0),"")</f>
        <v>46252</v>
      </c>
      <c r="T1688" s="225" t="str">
        <f>IFERROR(VLOOKUP(A1688,PLAN!B:AA,20,0),"")</f>
        <v>M6</v>
      </c>
      <c r="U1688" s="233"/>
      <c r="V1688" s="165"/>
      <c r="W1688" s="234" t="str">
        <f>IFERROR(VLOOKUP(A1688,PLAN!B:AB,21,),"")</f>
        <v>F2</v>
      </c>
      <c r="X1688" s="164"/>
      <c r="Y1688" s="148" t="s">
        <v>6131</v>
      </c>
      <c r="Z1688" s="338">
        <f>VLOOKUP(Y1688,PLAN!B:AI,19,0)</f>
        <v>46252</v>
      </c>
    </row>
    <row r="1689" spans="1:26" s="163" customFormat="1" ht="21.6" hidden="1" customHeight="1">
      <c r="A1689" s="177"/>
      <c r="B1689" s="225"/>
      <c r="C1689" s="225"/>
      <c r="D1689" s="225"/>
      <c r="E1689" s="225"/>
      <c r="F1689" s="226"/>
      <c r="G1689" s="225"/>
      <c r="H1689" s="225"/>
      <c r="I1689" s="225"/>
      <c r="J1689" s="225"/>
      <c r="K1689" s="225"/>
      <c r="L1689" s="227"/>
      <c r="M1689" s="225" t="s">
        <v>336</v>
      </c>
      <c r="N1689" s="225">
        <v>12142483</v>
      </c>
      <c r="O1689" s="290" t="s">
        <v>6167</v>
      </c>
      <c r="P1689" s="258" t="s">
        <v>6168</v>
      </c>
      <c r="Q1689" s="337">
        <f>I1688</f>
        <v>30</v>
      </c>
      <c r="R1689" s="231" t="str">
        <f>IFERROR(VLOOKUP(P1689,[6]Sheet1!$F:$I,4,),"")</f>
        <v>P104</v>
      </c>
      <c r="S1689" s="232"/>
      <c r="T1689" s="225"/>
      <c r="U1689" s="233"/>
      <c r="V1689" s="165"/>
      <c r="W1689" s="234" t="s">
        <v>45</v>
      </c>
      <c r="X1689" s="164"/>
      <c r="Y1689" s="148"/>
      <c r="Z1689" s="338">
        <v>46252</v>
      </c>
    </row>
    <row r="1690" spans="1:26" s="163" customFormat="1" ht="21.6" hidden="1" customHeight="1">
      <c r="A1690" s="177" t="str">
        <f t="shared" si="102"/>
        <v>Aug27-16</v>
      </c>
      <c r="B1690" s="225">
        <f>IFERROR(VLOOKUP(A1690,PLAN!B:AA,5,0),"")</f>
        <v>11135013</v>
      </c>
      <c r="C1690" s="225" t="str">
        <f>IFERROR(VLOOKUP(A1690,PLAN!B:AA,6,0),"")</f>
        <v>2431137-0-A</v>
      </c>
      <c r="D1690" s="225" t="str">
        <f>IFERROR(VLOOKUP(A1690,PLAN!B:AA,7,0),"")</f>
        <v>AIN-CNX-006-220RC MDR</v>
      </c>
      <c r="E1690" s="225" t="str">
        <f>IFERROR(VLOOKUP(A1690,PLAN!B:AA,4,0),"")</f>
        <v>1001942474</v>
      </c>
      <c r="F1690" s="226">
        <f>IFERROR(VLOOKUP(A1690,PLAN!B:AA,9,0),"")</f>
        <v>46261</v>
      </c>
      <c r="G1690" s="225" t="str">
        <f>IFERROR(VLOOKUP(A1690,PLAN!B:AA,10,0),"")</f>
        <v>0103602688</v>
      </c>
      <c r="H1690" s="225" t="str">
        <f>IFERROR(VLOOKUP(A1690,PLAN!B:AA,11,0),"")</f>
        <v>260807A40A</v>
      </c>
      <c r="I1690" s="225">
        <f>IFERROR(VLOOKUP(A1690,PLAN!B:AA,12,0),"")</f>
        <v>20</v>
      </c>
      <c r="J1690" s="225" t="str">
        <f>IFERROR(VLOOKUP(A1690,PLAN!B:AA,15,0),"")</f>
        <v>Oversea</v>
      </c>
      <c r="K1690" s="225">
        <f>IFERROR(VLOOKUP(A1690,PLAN!B:AA,23,0),"")</f>
        <v>10</v>
      </c>
      <c r="L1690" s="227">
        <f>IFERROR(VLOOKUP(A1690,PLAN!B:AA,24,0),"")</f>
        <v>0</v>
      </c>
      <c r="M1690" s="225" t="str">
        <f>IFERROR(VLOOKUP(A1690,PLAN!B:AA,3,0),"")</f>
        <v>2432046-0-C</v>
      </c>
      <c r="N1690" s="225">
        <f>IFERROR(VLOOKUP(A1690,PLAN!B:AA,2,0),"")</f>
        <v>12142457</v>
      </c>
      <c r="O1690" s="290" t="s">
        <v>6163</v>
      </c>
      <c r="P1690" s="258" t="s">
        <v>6164</v>
      </c>
      <c r="Q1690" s="337">
        <f t="shared" si="107"/>
        <v>20</v>
      </c>
      <c r="R1690" s="231" t="str">
        <f>IFERROR(VLOOKUP(P1690,[6]Sheet1!$F:$I,4,),"")</f>
        <v>Q2</v>
      </c>
      <c r="S1690" s="232">
        <f>IFERROR(VLOOKUP(A1690,PLAN!B:AA,19,0),"")</f>
        <v>46252</v>
      </c>
      <c r="T1690" s="225" t="str">
        <f>IFERROR(VLOOKUP(A1690,PLAN!B:AA,20,0),"")</f>
        <v>M6</v>
      </c>
      <c r="U1690" s="233"/>
      <c r="V1690" s="165"/>
      <c r="W1690" s="234" t="str">
        <f>IFERROR(VLOOKUP(A1690,PLAN!B:AB,21,),"")</f>
        <v>F2</v>
      </c>
      <c r="X1690" s="164"/>
      <c r="Y1690" s="148" t="s">
        <v>6132</v>
      </c>
      <c r="Z1690" s="338">
        <f>VLOOKUP(Y1690,PLAN!B:AI,19,0)</f>
        <v>46252</v>
      </c>
    </row>
    <row r="1691" spans="1:26" s="163" customFormat="1" ht="21.6" hidden="1" customHeight="1">
      <c r="A1691" s="177"/>
      <c r="B1691" s="225"/>
      <c r="C1691" s="225"/>
      <c r="D1691" s="225"/>
      <c r="E1691" s="225"/>
      <c r="F1691" s="226"/>
      <c r="G1691" s="225"/>
      <c r="H1691" s="225"/>
      <c r="I1691" s="225"/>
      <c r="J1691" s="225"/>
      <c r="K1691" s="225"/>
      <c r="L1691" s="227"/>
      <c r="M1691" s="225" t="s">
        <v>336</v>
      </c>
      <c r="N1691" s="225">
        <v>12142483</v>
      </c>
      <c r="O1691" s="290" t="s">
        <v>4056</v>
      </c>
      <c r="P1691" s="337" t="s">
        <v>4057</v>
      </c>
      <c r="Q1691" s="337">
        <f>I1690</f>
        <v>20</v>
      </c>
      <c r="R1691" s="231" t="str">
        <f>IFERROR(VLOOKUP(P1691,[6]Sheet1!$F:$I,4,),"")</f>
        <v>X1</v>
      </c>
      <c r="S1691" s="232"/>
      <c r="T1691" s="225"/>
      <c r="U1691" s="233"/>
      <c r="V1691" s="165"/>
      <c r="W1691" s="234" t="s">
        <v>45</v>
      </c>
      <c r="X1691" s="164"/>
      <c r="Y1691" s="148"/>
      <c r="Z1691" s="338">
        <v>46252</v>
      </c>
    </row>
    <row r="1692" spans="1:26" s="163" customFormat="1" ht="21.6" hidden="1" customHeight="1">
      <c r="A1692" s="177" t="str">
        <f t="shared" si="102"/>
        <v>Aug27-17</v>
      </c>
      <c r="B1692" s="225">
        <f>IFERROR(VLOOKUP(A1692,PLAN!B:AA,5,0),"")</f>
        <v>11135014</v>
      </c>
      <c r="C1692" s="225" t="str">
        <f>IFERROR(VLOOKUP(A1692,PLAN!B:AA,6,0),"")</f>
        <v>2431138-0-A</v>
      </c>
      <c r="D1692" s="225" t="str">
        <f>IFERROR(VLOOKUP(A1692,PLAN!B:AA,7,0),"")</f>
        <v>AIN-CNX-006-220J MDR</v>
      </c>
      <c r="E1692" s="225" t="str">
        <f>IFERROR(VLOOKUP(A1692,PLAN!B:AA,4,0),"")</f>
        <v>1001942475</v>
      </c>
      <c r="F1692" s="226">
        <f>IFERROR(VLOOKUP(A1692,PLAN!B:AA,9,0),"")</f>
        <v>46261</v>
      </c>
      <c r="G1692" s="225" t="str">
        <f>IFERROR(VLOOKUP(A1692,PLAN!B:AA,10,0),"")</f>
        <v>0103602689</v>
      </c>
      <c r="H1692" s="225" t="str">
        <f>IFERROR(VLOOKUP(A1692,PLAN!B:AA,11,0),"")</f>
        <v>260807A41A</v>
      </c>
      <c r="I1692" s="225">
        <f>IFERROR(VLOOKUP(A1692,PLAN!B:AA,12,0),"")</f>
        <v>20</v>
      </c>
      <c r="J1692" s="225" t="str">
        <f>IFERROR(VLOOKUP(A1692,PLAN!B:AA,15,0),"")</f>
        <v>Oversea</v>
      </c>
      <c r="K1692" s="225">
        <f>IFERROR(VLOOKUP(A1692,PLAN!B:AA,23,0),"")</f>
        <v>0</v>
      </c>
      <c r="L1692" s="227">
        <f>IFERROR(VLOOKUP(A1692,PLAN!B:AA,24,0),"")</f>
        <v>0</v>
      </c>
      <c r="M1692" s="225" t="str">
        <f>IFERROR(VLOOKUP(A1692,PLAN!B:AA,3,0),"")</f>
        <v>2432047-0-C</v>
      </c>
      <c r="N1692" s="225">
        <f>IFERROR(VLOOKUP(A1692,PLAN!B:AA,2,0),"")</f>
        <v>12142458</v>
      </c>
      <c r="O1692" s="290" t="s">
        <v>6165</v>
      </c>
      <c r="P1692" s="258" t="s">
        <v>6166</v>
      </c>
      <c r="Q1692" s="337">
        <f t="shared" si="107"/>
        <v>20</v>
      </c>
      <c r="R1692" s="231" t="str">
        <f>IFERROR(VLOOKUP(P1692,[6]Sheet1!$F:$I,4,),"")</f>
        <v/>
      </c>
      <c r="S1692" s="232">
        <f>IFERROR(VLOOKUP(A1692,PLAN!B:AA,19,0),"")</f>
        <v>46252</v>
      </c>
      <c r="T1692" s="225" t="str">
        <f>IFERROR(VLOOKUP(A1692,PLAN!B:AA,20,0),"")</f>
        <v>M6</v>
      </c>
      <c r="U1692" s="233"/>
      <c r="V1692" s="165"/>
      <c r="W1692" s="234" t="str">
        <f>IFERROR(VLOOKUP(A1692,PLAN!B:AB,21,),"")</f>
        <v>F2</v>
      </c>
      <c r="X1692" s="164"/>
      <c r="Y1692" s="148" t="s">
        <v>6133</v>
      </c>
      <c r="Z1692" s="338">
        <f>VLOOKUP(Y1692,PLAN!B:AI,19,0)</f>
        <v>46252</v>
      </c>
    </row>
    <row r="1693" spans="1:26" s="163" customFormat="1" ht="21.6" hidden="1" customHeight="1">
      <c r="A1693" s="177"/>
      <c r="B1693" s="225"/>
      <c r="C1693" s="225"/>
      <c r="D1693" s="225"/>
      <c r="E1693" s="225"/>
      <c r="F1693" s="226"/>
      <c r="G1693" s="225"/>
      <c r="H1693" s="225"/>
      <c r="I1693" s="225"/>
      <c r="J1693" s="225"/>
      <c r="K1693" s="225"/>
      <c r="L1693" s="227"/>
      <c r="M1693" s="225" t="s">
        <v>336</v>
      </c>
      <c r="N1693" s="225">
        <v>12142483</v>
      </c>
      <c r="O1693" s="290" t="s">
        <v>4056</v>
      </c>
      <c r="P1693" s="337" t="s">
        <v>4057</v>
      </c>
      <c r="Q1693" s="337">
        <f>I1690</f>
        <v>20</v>
      </c>
      <c r="R1693" s="231" t="str">
        <f>IFERROR(VLOOKUP(P1693,[6]Sheet1!$F:$I,4,),"")</f>
        <v>X1</v>
      </c>
      <c r="S1693" s="232"/>
      <c r="T1693" s="225"/>
      <c r="U1693" s="233"/>
      <c r="V1693" s="165"/>
      <c r="W1693" s="234" t="s">
        <v>45</v>
      </c>
      <c r="X1693" s="164"/>
      <c r="Y1693" s="148"/>
      <c r="Z1693" s="338">
        <v>46252</v>
      </c>
    </row>
    <row r="1694" spans="1:26" s="163" customFormat="1" ht="21.6" hidden="1" customHeight="1">
      <c r="A1694" s="177" t="str">
        <f t="shared" si="102"/>
        <v>Aug27-18</v>
      </c>
      <c r="B1694" s="225">
        <f>IFERROR(VLOOKUP(A1694,PLAN!B:AA,5,0),"")</f>
        <v>11127820</v>
      </c>
      <c r="C1694" s="225" t="str">
        <f>IFERROR(VLOOKUP(A1694,PLAN!B:AA,6,0),"")</f>
        <v>2131618-B-A</v>
      </c>
      <c r="D1694" s="225" t="str">
        <f>IFERROR(VLOOKUP(A1694,PLAN!B:AA,7,0),"")</f>
        <v>WAIN-CKI-200 NO CE</v>
      </c>
      <c r="E1694" s="225" t="str">
        <f>IFERROR(VLOOKUP(A1694,PLAN!B:AA,4,0),"")</f>
        <v>1001942476</v>
      </c>
      <c r="F1694" s="226">
        <f>IFERROR(VLOOKUP(A1694,PLAN!B:AA,9,0),"")</f>
        <v>46261</v>
      </c>
      <c r="G1694" s="225" t="str">
        <f>IFERROR(VLOOKUP(A1694,PLAN!B:AA,10,0),"")</f>
        <v>0103602690</v>
      </c>
      <c r="H1694" s="225" t="str">
        <f>IFERROR(VLOOKUP(A1694,PLAN!B:AA,11,0),"")</f>
        <v>260807A42A</v>
      </c>
      <c r="I1694" s="225">
        <f>IFERROR(VLOOKUP(A1694,PLAN!B:AA,12,0),"")</f>
        <v>240</v>
      </c>
      <c r="J1694" s="225" t="str">
        <f>IFERROR(VLOOKUP(A1694,PLAN!B:AA,15,0),"")</f>
        <v>Oversea</v>
      </c>
      <c r="K1694" s="225">
        <f>IFERROR(VLOOKUP(A1694,PLAN!B:AA,23,0),"")</f>
        <v>0</v>
      </c>
      <c r="L1694" s="227">
        <f>IFERROR(VLOOKUP(A1694,PLAN!B:AA,24,0),"")</f>
        <v>0</v>
      </c>
      <c r="M1694" s="225" t="str">
        <f>IFERROR(VLOOKUP(A1694,PLAN!B:AA,3,0),"")</f>
        <v>1832339-A-C</v>
      </c>
      <c r="N1694" s="225">
        <f>IFERROR(VLOOKUP(A1694,PLAN!B:AA,2,0),"")</f>
        <v>12114364</v>
      </c>
      <c r="O1694" s="290" t="s">
        <v>5971</v>
      </c>
      <c r="P1694" s="337" t="s">
        <v>5972</v>
      </c>
      <c r="Q1694" s="154">
        <v>170</v>
      </c>
      <c r="R1694" s="231" t="str">
        <f>IFERROR(VLOOKUP(P1694,[6]Sheet1!$F:$I,4,),"")</f>
        <v>Q6</v>
      </c>
      <c r="S1694" s="232">
        <f>IFERROR(VLOOKUP(A1694,PLAN!B:AA,19,0),"")</f>
        <v>46252</v>
      </c>
      <c r="T1694" s="225" t="str">
        <f>IFERROR(VLOOKUP(A1694,PLAN!B:AA,20,0),"")</f>
        <v>M6</v>
      </c>
      <c r="U1694" s="233"/>
      <c r="V1694" s="165"/>
      <c r="W1694" s="234" t="str">
        <f>IFERROR(VLOOKUP(A1694,PLAN!B:AB,21,),"")</f>
        <v>F2</v>
      </c>
      <c r="X1694" s="164"/>
      <c r="Y1694" s="148" t="s">
        <v>6134</v>
      </c>
      <c r="Z1694" s="338">
        <f>VLOOKUP(Y1694,PLAN!B:AI,19,0)</f>
        <v>46252</v>
      </c>
    </row>
    <row r="1695" spans="1:26" s="163" customFormat="1" ht="21.6" hidden="1" customHeight="1">
      <c r="A1695" s="177"/>
      <c r="B1695" s="225"/>
      <c r="C1695" s="225"/>
      <c r="D1695" s="225"/>
      <c r="E1695" s="225"/>
      <c r="F1695" s="226"/>
      <c r="G1695" s="225"/>
      <c r="H1695" s="225"/>
      <c r="I1695" s="225"/>
      <c r="J1695" s="225"/>
      <c r="K1695" s="225"/>
      <c r="L1695" s="227"/>
      <c r="M1695" s="225"/>
      <c r="N1695" s="225"/>
      <c r="O1695" s="290" t="s">
        <v>6169</v>
      </c>
      <c r="P1695" s="258" t="s">
        <v>6170</v>
      </c>
      <c r="Q1695" s="312">
        <f>I1694-Q1694</f>
        <v>70</v>
      </c>
      <c r="R1695" s="231" t="str">
        <f>IFERROR(VLOOKUP(P1695,[6]Sheet1!$F:$I,4,),"")</f>
        <v>Q2</v>
      </c>
      <c r="S1695" s="232"/>
      <c r="T1695" s="225"/>
      <c r="U1695" s="233"/>
      <c r="V1695" s="165"/>
      <c r="W1695" s="234" t="s">
        <v>45</v>
      </c>
      <c r="X1695" s="164"/>
      <c r="Y1695" s="148"/>
      <c r="Z1695" s="338">
        <v>46252</v>
      </c>
    </row>
    <row r="1696" spans="1:26" s="163" customFormat="1" ht="21.6" hidden="1" customHeight="1">
      <c r="A1696" s="177" t="str">
        <f t="shared" si="102"/>
        <v>Aug27-19</v>
      </c>
      <c r="B1696" s="225">
        <f>IFERROR(VLOOKUP(A1696,PLAN!B:AA,5,0),"")</f>
        <v>11127218</v>
      </c>
      <c r="C1696" s="225" t="str">
        <f>IFERROR(VLOOKUP(A1696,PLAN!B:AA,6,0),"")</f>
        <v>2131626-B-A</v>
      </c>
      <c r="D1696" s="225" t="str">
        <f>IFERROR(VLOOKUP(A1696,PLAN!B:AA,7,0),"")</f>
        <v>WAIN-CKI-200-BS NO CE</v>
      </c>
      <c r="E1696" s="225" t="str">
        <f>IFERROR(VLOOKUP(A1696,PLAN!B:AA,4,0),"")</f>
        <v>1001942477</v>
      </c>
      <c r="F1696" s="226">
        <f>IFERROR(VLOOKUP(A1696,PLAN!B:AA,9,0),"")</f>
        <v>46261</v>
      </c>
      <c r="G1696" s="225" t="str">
        <f>IFERROR(VLOOKUP(A1696,PLAN!B:AA,10,0),"")</f>
        <v>0103602691</v>
      </c>
      <c r="H1696" s="225" t="str">
        <f>IFERROR(VLOOKUP(A1696,PLAN!B:AA,11,0),"")</f>
        <v>260807A43A</v>
      </c>
      <c r="I1696" s="225">
        <f>IFERROR(VLOOKUP(A1696,PLAN!B:AA,12,0),"")</f>
        <v>120</v>
      </c>
      <c r="J1696" s="225" t="str">
        <f>IFERROR(VLOOKUP(A1696,PLAN!B:AA,15,0),"")</f>
        <v>Oversea</v>
      </c>
      <c r="K1696" s="225">
        <f>IFERROR(VLOOKUP(A1696,PLAN!B:AA,23,0),"")</f>
        <v>0</v>
      </c>
      <c r="L1696" s="227">
        <f>IFERROR(VLOOKUP(A1696,PLAN!B:AA,24,0),"")</f>
        <v>0</v>
      </c>
      <c r="M1696" s="225" t="str">
        <f>IFERROR(VLOOKUP(A1696,PLAN!B:AA,3,0),"")</f>
        <v>1832348-A-C</v>
      </c>
      <c r="N1696" s="225">
        <f>IFERROR(VLOOKUP(A1696,PLAN!B:AA,2,0),"")</f>
        <v>12114375</v>
      </c>
      <c r="O1696" s="290" t="s">
        <v>5564</v>
      </c>
      <c r="P1696" s="337" t="s">
        <v>5565</v>
      </c>
      <c r="Q1696" s="337">
        <f t="shared" si="107"/>
        <v>120</v>
      </c>
      <c r="R1696" s="231" t="str">
        <f>IFERROR(VLOOKUP(P1696,[6]Sheet1!$F:$I,4,),"")</f>
        <v>D7</v>
      </c>
      <c r="S1696" s="232">
        <f>IFERROR(VLOOKUP(A1696,PLAN!B:AA,19,0),"")</f>
        <v>46252</v>
      </c>
      <c r="T1696" s="225" t="str">
        <f>IFERROR(VLOOKUP(A1696,PLAN!B:AA,20,0),"")</f>
        <v>M6</v>
      </c>
      <c r="U1696" s="233"/>
      <c r="V1696" s="165"/>
      <c r="W1696" s="234" t="str">
        <f>IFERROR(VLOOKUP(A1696,PLAN!B:AB,21,),"")</f>
        <v>F2</v>
      </c>
      <c r="X1696" s="164"/>
      <c r="Y1696" s="148" t="s">
        <v>6135</v>
      </c>
      <c r="Z1696" s="338">
        <f>VLOOKUP(Y1696,PLAN!B:AI,19,0)</f>
        <v>46252</v>
      </c>
    </row>
    <row r="1697" spans="1:26" s="163" customFormat="1" ht="21.6" hidden="1" customHeight="1">
      <c r="A1697" s="177" t="str">
        <f>Y1697</f>
        <v>Aug27-25</v>
      </c>
      <c r="B1697" s="225">
        <f>IFERROR(VLOOKUP(A1697,PLAN!B:AA,5,0),"")</f>
        <v>11117354</v>
      </c>
      <c r="C1697" s="225" t="str">
        <f>IFERROR(VLOOKUP(A1697,PLAN!B:AA,6,0),"")</f>
        <v>2131726-B-A</v>
      </c>
      <c r="D1697" s="225" t="str">
        <f>IFERROR(VLOOKUP(A1697,PLAN!B:AA,7,0),"")</f>
        <v>AHW14R013S NO CE</v>
      </c>
      <c r="E1697" s="225" t="str">
        <f>IFERROR(VLOOKUP(A1697,PLAN!B:AA,4,0),"")</f>
        <v>1001942756</v>
      </c>
      <c r="F1697" s="226">
        <f>IFERROR(VLOOKUP(A1697,PLAN!B:AA,9,0),"")</f>
        <v>46261</v>
      </c>
      <c r="G1697" s="225" t="str">
        <f>IFERROR(VLOOKUP(A1697,PLAN!B:AA,10,0),"")</f>
        <v>0103603187</v>
      </c>
      <c r="H1697" s="225" t="str">
        <f>IFERROR(VLOOKUP(A1697,PLAN!B:AA,11,0),"")</f>
        <v>260807A44A</v>
      </c>
      <c r="I1697" s="225">
        <f>IFERROR(VLOOKUP(A1697,PLAN!B:AA,12,0),"")</f>
        <v>70</v>
      </c>
      <c r="J1697" s="225" t="str">
        <f>IFERROR(VLOOKUP(A1697,PLAN!B:AA,15,0),"")</f>
        <v>Oversea</v>
      </c>
      <c r="K1697" s="225">
        <f>IFERROR(VLOOKUP(A1697,PLAN!B:AA,23,0),"")</f>
        <v>0</v>
      </c>
      <c r="L1697" s="227">
        <f>IFERROR(VLOOKUP(A1697,PLAN!B:AA,24,0),"")</f>
        <v>0</v>
      </c>
      <c r="M1697" s="225" t="str">
        <f>IFERROR(VLOOKUP(A1697,PLAN!B:AA,3,0),"")</f>
        <v>2032217-A-CB</v>
      </c>
      <c r="N1697" s="225">
        <f>IFERROR(VLOOKUP(A1697,PLAN!B:AA,2,0),"")</f>
        <v>12114296</v>
      </c>
      <c r="O1697" s="290" t="s">
        <v>6159</v>
      </c>
      <c r="P1697" s="258" t="s">
        <v>6160</v>
      </c>
      <c r="Q1697" s="337">
        <f>I1697</f>
        <v>70</v>
      </c>
      <c r="R1697" s="231" t="str">
        <f>IFERROR(VLOOKUP(P1697,[6]Sheet1!$F:$I,4,),"")</f>
        <v/>
      </c>
      <c r="S1697" s="232">
        <f>IFERROR(VLOOKUP(A1697,PLAN!B:AA,19,0),"")</f>
        <v>46252</v>
      </c>
      <c r="T1697" s="225" t="str">
        <f>IFERROR(VLOOKUP(A1697,PLAN!B:AA,20,0),"")</f>
        <v>M6</v>
      </c>
      <c r="U1697" s="233"/>
      <c r="V1697" s="165"/>
      <c r="W1697" s="234" t="str">
        <f>IFERROR(VLOOKUP(A1697,PLAN!B:AB,21,),"")</f>
        <v>F2</v>
      </c>
      <c r="X1697" s="164"/>
      <c r="Y1697" s="148" t="s">
        <v>6141</v>
      </c>
      <c r="Z1697" s="338">
        <f>VLOOKUP(Y1697,PLAN!B:AI,19,0)</f>
        <v>46252</v>
      </c>
    </row>
    <row r="1698" spans="1:26" s="163" customFormat="1" ht="21.6" hidden="1" customHeight="1">
      <c r="A1698" s="177" t="str">
        <f t="shared" si="79"/>
        <v>Aug27-20</v>
      </c>
      <c r="B1698" s="225">
        <f>IFERROR(VLOOKUP(A1698,PLAN!B:AA,5,0),"")</f>
        <v>11122029</v>
      </c>
      <c r="C1698" s="225" t="str">
        <f>IFERROR(VLOOKUP(A1698,PLAN!B:AA,6,0),"")</f>
        <v>2051007-D-A</v>
      </c>
      <c r="D1698" s="225" t="str">
        <f>IFERROR(VLOOKUP(A1698,PLAN!B:AA,7,0),"")</f>
        <v>FI025A45 JP</v>
      </c>
      <c r="E1698" s="225" t="str">
        <f>IFERROR(VLOOKUP(A1698,PLAN!B:AA,4,0),"")</f>
        <v>1001942478</v>
      </c>
      <c r="F1698" s="226">
        <f>IFERROR(VLOOKUP(A1698,PLAN!B:AA,9,0),"")</f>
        <v>46261</v>
      </c>
      <c r="G1698" s="225" t="str">
        <f>IFERROR(VLOOKUP(A1698,PLAN!B:AA,10,0),"")</f>
        <v>0103602692</v>
      </c>
      <c r="H1698" s="225" t="str">
        <f>IFERROR(VLOOKUP(A1698,PLAN!B:AA,11,0),"")</f>
        <v>260807S01A</v>
      </c>
      <c r="I1698" s="225">
        <f>IFERROR(VLOOKUP(A1698,PLAN!B:AA,12,0),"")</f>
        <v>92</v>
      </c>
      <c r="J1698" s="225" t="str">
        <f>IFERROR(VLOOKUP(A1698,PLAN!B:AA,15,0),"")</f>
        <v>Japan</v>
      </c>
      <c r="K1698" s="225">
        <f>IFERROR(VLOOKUP(A1698,PLAN!B:AA,23,0),"")</f>
        <v>0</v>
      </c>
      <c r="L1698" s="227">
        <f>IFERROR(VLOOKUP(A1698,PLAN!B:AA,24,0),"")</f>
        <v>0</v>
      </c>
      <c r="M1698" s="225" t="str">
        <f>IFERROR(VLOOKUP(A1698,PLAN!B:AA,3,0),"")</f>
        <v>2052005-C-C</v>
      </c>
      <c r="N1698" s="225">
        <f>IFERROR(VLOOKUP(A1698,PLAN!B:AA,2,0),"")</f>
        <v>12120937</v>
      </c>
      <c r="O1698" s="290" t="s">
        <v>6021</v>
      </c>
      <c r="P1698" s="257" t="s">
        <v>6022</v>
      </c>
      <c r="Q1698" s="154">
        <v>28</v>
      </c>
      <c r="R1698" s="231" t="str">
        <f>IFERROR(VLOOKUP(P1698,[6]Sheet1!$F:$I,4,),"")</f>
        <v>A22</v>
      </c>
      <c r="S1698" s="232">
        <f>IFERROR(VLOOKUP(A1698,PLAN!B:AA,19,0),"")</f>
        <v>46252</v>
      </c>
      <c r="T1698" s="225" t="str">
        <f>IFERROR(VLOOKUP(A1698,PLAN!B:AA,20,0),"")</f>
        <v>M6</v>
      </c>
      <c r="U1698" s="233"/>
      <c r="V1698" s="165"/>
      <c r="W1698" s="234" t="str">
        <f>IFERROR(VLOOKUP(A1698,PLAN!B:AB,21,),"")</f>
        <v>F2</v>
      </c>
      <c r="X1698" s="164"/>
      <c r="Y1698" s="148" t="s">
        <v>6136</v>
      </c>
      <c r="Z1698" s="338">
        <f>VLOOKUP(Y1698,PLAN!B:AI,19,0)</f>
        <v>46252</v>
      </c>
    </row>
    <row r="1699" spans="1:26" s="163" customFormat="1" ht="21.6" hidden="1" customHeight="1">
      <c r="A1699" s="177"/>
      <c r="B1699" s="225"/>
      <c r="C1699" s="225"/>
      <c r="D1699" s="225"/>
      <c r="E1699" s="225"/>
      <c r="F1699" s="226"/>
      <c r="G1699" s="225"/>
      <c r="H1699" s="225"/>
      <c r="I1699" s="225"/>
      <c r="J1699" s="225"/>
      <c r="K1699" s="225"/>
      <c r="L1699" s="227"/>
      <c r="M1699" s="225"/>
      <c r="N1699" s="225"/>
      <c r="O1699" s="290" t="s">
        <v>6171</v>
      </c>
      <c r="P1699" s="257" t="s">
        <v>6172</v>
      </c>
      <c r="Q1699" s="154">
        <f>I1698-Q1698</f>
        <v>64</v>
      </c>
      <c r="R1699" s="231"/>
      <c r="S1699" s="232"/>
      <c r="T1699" s="225"/>
      <c r="U1699" s="233"/>
      <c r="V1699" s="165"/>
      <c r="W1699" s="234" t="s">
        <v>45</v>
      </c>
      <c r="X1699" s="164"/>
      <c r="Y1699" s="148"/>
      <c r="Z1699" s="338">
        <v>46252</v>
      </c>
    </row>
    <row r="1700" spans="1:26" s="163" customFormat="1" ht="21.6" hidden="1" customHeight="1">
      <c r="A1700" s="177" t="str">
        <f t="shared" si="79"/>
        <v>Aug27-21</v>
      </c>
      <c r="B1700" s="225">
        <f>IFERROR(VLOOKUP(A1700,PLAN!B:AA,5,0),"")</f>
        <v>11122031</v>
      </c>
      <c r="C1700" s="225" t="str">
        <f>IFERROR(VLOOKUP(A1700,PLAN!B:AA,6,0),"")</f>
        <v>2051046-E-A</v>
      </c>
      <c r="D1700" s="225" t="str">
        <f>IFERROR(VLOOKUP(A1700,PLAN!B:AA,7,0),"")</f>
        <v>MTA0025N45S JP</v>
      </c>
      <c r="E1700" s="225" t="str">
        <f>IFERROR(VLOOKUP(A1700,PLAN!B:AA,4,0),"")</f>
        <v>1001942479</v>
      </c>
      <c r="F1700" s="226">
        <f>IFERROR(VLOOKUP(A1700,PLAN!B:AA,9,0),"")</f>
        <v>46261</v>
      </c>
      <c r="G1700" s="225" t="str">
        <f>IFERROR(VLOOKUP(A1700,PLAN!B:AA,10,0),"")</f>
        <v>0103602693</v>
      </c>
      <c r="H1700" s="225" t="str">
        <f>IFERROR(VLOOKUP(A1700,PLAN!B:AA,11,0),"")</f>
        <v>260807S02A</v>
      </c>
      <c r="I1700" s="225">
        <f>IFERROR(VLOOKUP(A1700,PLAN!B:AA,12,0),"")</f>
        <v>12</v>
      </c>
      <c r="J1700" s="225" t="str">
        <f>IFERROR(VLOOKUP(A1700,PLAN!B:AA,15,0),"")</f>
        <v>Japan</v>
      </c>
      <c r="K1700" s="225">
        <f>IFERROR(VLOOKUP(A1700,PLAN!B:AA,23,0),"")</f>
        <v>0</v>
      </c>
      <c r="L1700" s="227">
        <f>IFERROR(VLOOKUP(A1700,PLAN!B:AA,24,0),"")</f>
        <v>0</v>
      </c>
      <c r="M1700" s="225" t="str">
        <f>IFERROR(VLOOKUP(A1700,PLAN!B:AA,3,0),"")</f>
        <v>2052011-D-C</v>
      </c>
      <c r="N1700" s="225">
        <f>IFERROR(VLOOKUP(A1700,PLAN!B:AA,2,0),"")</f>
        <v>12120939</v>
      </c>
      <c r="O1700" s="290" t="s">
        <v>4906</v>
      </c>
      <c r="P1700" s="337" t="s">
        <v>4907</v>
      </c>
      <c r="Q1700" s="337">
        <f t="shared" si="107"/>
        <v>12</v>
      </c>
      <c r="R1700" s="231" t="str">
        <f>IFERROR(VLOOKUP(P1700,[6]Sheet1!$F:$I,4,),"")</f>
        <v>D100</v>
      </c>
      <c r="S1700" s="232">
        <f>IFERROR(VLOOKUP(A1700,PLAN!B:AA,19,0),"")</f>
        <v>46252</v>
      </c>
      <c r="T1700" s="225" t="str">
        <f>IFERROR(VLOOKUP(A1700,PLAN!B:AA,20,0),"")</f>
        <v>M6</v>
      </c>
      <c r="U1700" s="233"/>
      <c r="V1700" s="165"/>
      <c r="W1700" s="234" t="str">
        <f>IFERROR(VLOOKUP(A1700,PLAN!B:AB,21,),"")</f>
        <v>F2</v>
      </c>
      <c r="X1700" s="164"/>
      <c r="Y1700" s="148" t="s">
        <v>6137</v>
      </c>
      <c r="Z1700" s="338">
        <f>VLOOKUP(Y1700,PLAN!B:AI,19,0)</f>
        <v>46252</v>
      </c>
    </row>
    <row r="1701" spans="1:26" s="163" customFormat="1" ht="21.6" hidden="1" customHeight="1">
      <c r="A1701" s="177" t="str">
        <f t="shared" si="79"/>
        <v>Aug27-22</v>
      </c>
      <c r="B1701" s="225">
        <f>IFERROR(VLOOKUP(A1701,PLAN!B:AA,5,0),"")</f>
        <v>11134977</v>
      </c>
      <c r="C1701" s="225" t="str">
        <f>IFERROR(VLOOKUP(A1701,PLAN!B:AA,6,0),"")</f>
        <v>1931204-K-A</v>
      </c>
      <c r="D1701" s="225" t="str">
        <f>IFERROR(VLOOKUP(A1701,PLAN!B:AA,7,0),"")</f>
        <v>E0018450AG-2 JP</v>
      </c>
      <c r="E1701" s="225" t="str">
        <f>IFERROR(VLOOKUP(A1701,PLAN!B:AA,4,0),"")</f>
        <v>1001942481</v>
      </c>
      <c r="F1701" s="226">
        <f>IFERROR(VLOOKUP(A1701,PLAN!B:AA,9,0),"")</f>
        <v>46261</v>
      </c>
      <c r="G1701" s="225" t="str">
        <f>IFERROR(VLOOKUP(A1701,PLAN!B:AA,10,0),"")</f>
        <v>0103602695</v>
      </c>
      <c r="H1701" s="225" t="str">
        <f>IFERROR(VLOOKUP(A1701,PLAN!B:AA,11,0),"")</f>
        <v>260807S03A</v>
      </c>
      <c r="I1701" s="225">
        <f>IFERROR(VLOOKUP(A1701,PLAN!B:AA,12,0),"")</f>
        <v>182</v>
      </c>
      <c r="J1701" s="225" t="str">
        <f>IFERROR(VLOOKUP(A1701,PLAN!B:AA,15,0),"")</f>
        <v>Japan</v>
      </c>
      <c r="K1701" s="225">
        <f>IFERROR(VLOOKUP(A1701,PLAN!B:AA,23,0),"")</f>
        <v>0</v>
      </c>
      <c r="L1701" s="227">
        <f>IFERROR(VLOOKUP(A1701,PLAN!B:AA,24,0),"")</f>
        <v>0</v>
      </c>
      <c r="M1701" s="225" t="str">
        <f>IFERROR(VLOOKUP(A1701,PLAN!B:AA,3,0),"")</f>
        <v>1932131-E-C</v>
      </c>
      <c r="N1701" s="225">
        <f>IFERROR(VLOOKUP(A1701,PLAN!B:AA,2,0),"")</f>
        <v>12120936</v>
      </c>
      <c r="O1701" s="290" t="s">
        <v>3312</v>
      </c>
      <c r="P1701" s="337" t="s">
        <v>3313</v>
      </c>
      <c r="Q1701" s="154">
        <v>2</v>
      </c>
      <c r="R1701" s="231" t="str">
        <f>IFERROR(VLOOKUP(P1701,[6]Sheet1!$F:$I,4,),"")</f>
        <v>D100</v>
      </c>
      <c r="S1701" s="232">
        <f>IFERROR(VLOOKUP(A1701,PLAN!B:AA,19,0),"")</f>
        <v>46252</v>
      </c>
      <c r="T1701" s="225" t="str">
        <f>IFERROR(VLOOKUP(A1701,PLAN!B:AA,20,0),"")</f>
        <v>M6</v>
      </c>
      <c r="U1701" s="233"/>
      <c r="V1701" s="165"/>
      <c r="W1701" s="234" t="str">
        <f>IFERROR(VLOOKUP(A1701,PLAN!B:AB,21,),"")</f>
        <v>F2</v>
      </c>
      <c r="X1701" s="164"/>
      <c r="Y1701" s="148" t="s">
        <v>6138</v>
      </c>
      <c r="Z1701" s="338">
        <f>VLOOKUP(Y1701,PLAN!B:AI,19,0)</f>
        <v>46252</v>
      </c>
    </row>
    <row r="1702" spans="1:26" s="163" customFormat="1" ht="21.6" hidden="1" customHeight="1">
      <c r="A1702" s="177"/>
      <c r="B1702" s="225"/>
      <c r="C1702" s="225"/>
      <c r="D1702" s="225"/>
      <c r="E1702" s="225"/>
      <c r="F1702" s="226"/>
      <c r="G1702" s="225"/>
      <c r="H1702" s="225"/>
      <c r="I1702" s="225"/>
      <c r="J1702" s="225"/>
      <c r="K1702" s="225"/>
      <c r="L1702" s="227"/>
      <c r="M1702" s="225"/>
      <c r="N1702" s="225"/>
      <c r="O1702" s="290" t="s">
        <v>3314</v>
      </c>
      <c r="P1702" s="337" t="s">
        <v>3315</v>
      </c>
      <c r="Q1702" s="154">
        <v>5</v>
      </c>
      <c r="R1702" s="231" t="str">
        <f>IFERROR(VLOOKUP(P1702,[6]Sheet1!$F:$I,4,),"")</f>
        <v>D100</v>
      </c>
      <c r="S1702" s="232"/>
      <c r="T1702" s="225"/>
      <c r="U1702" s="233"/>
      <c r="V1702" s="165"/>
      <c r="W1702" s="234" t="s">
        <v>45</v>
      </c>
      <c r="X1702" s="164"/>
      <c r="Y1702" s="148"/>
      <c r="Z1702" s="338">
        <v>46252</v>
      </c>
    </row>
    <row r="1703" spans="1:26" s="163" customFormat="1" ht="21.6" hidden="1" customHeight="1">
      <c r="A1703" s="177"/>
      <c r="B1703" s="225"/>
      <c r="C1703" s="225"/>
      <c r="D1703" s="225"/>
      <c r="E1703" s="225"/>
      <c r="F1703" s="226"/>
      <c r="G1703" s="225"/>
      <c r="H1703" s="225"/>
      <c r="I1703" s="225"/>
      <c r="J1703" s="225"/>
      <c r="K1703" s="225"/>
      <c r="L1703" s="227"/>
      <c r="M1703" s="225"/>
      <c r="N1703" s="225"/>
      <c r="O1703" s="290" t="s">
        <v>6173</v>
      </c>
      <c r="P1703" s="258" t="s">
        <v>6174</v>
      </c>
      <c r="Q1703" s="154">
        <v>95</v>
      </c>
      <c r="R1703" s="231" t="str">
        <f>IFERROR(VLOOKUP(P1703,[6]Sheet1!$F:$I,4,),"")</f>
        <v>Z12</v>
      </c>
      <c r="S1703" s="232"/>
      <c r="T1703" s="225"/>
      <c r="U1703" s="233"/>
      <c r="V1703" s="165"/>
      <c r="W1703" s="234" t="s">
        <v>45</v>
      </c>
      <c r="X1703" s="384"/>
      <c r="Y1703" s="148"/>
      <c r="Z1703" s="338">
        <v>46252</v>
      </c>
    </row>
    <row r="1704" spans="1:26" s="163" customFormat="1" ht="21.6" hidden="1" customHeight="1">
      <c r="A1704" s="177"/>
      <c r="B1704" s="225"/>
      <c r="C1704" s="225"/>
      <c r="D1704" s="225"/>
      <c r="E1704" s="225"/>
      <c r="F1704" s="226"/>
      <c r="G1704" s="225"/>
      <c r="H1704" s="225"/>
      <c r="I1704" s="225"/>
      <c r="J1704" s="225"/>
      <c r="K1704" s="225"/>
      <c r="L1704" s="227"/>
      <c r="M1704" s="225"/>
      <c r="N1704" s="225"/>
      <c r="O1704" s="290" t="s">
        <v>6175</v>
      </c>
      <c r="P1704" s="258" t="s">
        <v>6176</v>
      </c>
      <c r="Q1704" s="154">
        <v>80</v>
      </c>
      <c r="R1704" s="231" t="str">
        <f>IFERROR(VLOOKUP(P1704,[6]Sheet1!$F:$I,4,),"")</f>
        <v/>
      </c>
      <c r="S1704" s="232"/>
      <c r="T1704" s="225"/>
      <c r="U1704" s="233"/>
      <c r="V1704" s="165"/>
      <c r="W1704" s="234" t="s">
        <v>45</v>
      </c>
      <c r="X1704" s="384"/>
      <c r="Y1704" s="148"/>
      <c r="Z1704" s="338">
        <v>46252</v>
      </c>
    </row>
    <row r="1705" spans="1:26" s="163" customFormat="1" ht="21.6" hidden="1" customHeight="1">
      <c r="A1705" s="177" t="str">
        <f t="shared" si="79"/>
        <v>Aug27-23</v>
      </c>
      <c r="B1705" s="225">
        <f>IFERROR(VLOOKUP(A1705,PLAN!B:AA,5,0),"")</f>
        <v>11127225</v>
      </c>
      <c r="C1705" s="225" t="str">
        <f>IFERROR(VLOOKUP(A1705,PLAN!B:AA,6,0),"")</f>
        <v>2351004-0-A</v>
      </c>
      <c r="D1705" s="225" t="str">
        <f>IFERROR(VLOOKUP(A1705,PLAN!B:AA,7,0),"")</f>
        <v>TES0025S US</v>
      </c>
      <c r="E1705" s="225" t="str">
        <f>IFERROR(VLOOKUP(A1705,PLAN!B:AA,4,0),"")</f>
        <v>1001942482</v>
      </c>
      <c r="F1705" s="226">
        <f>IFERROR(VLOOKUP(A1705,PLAN!B:AA,9,0),"")</f>
        <v>46260</v>
      </c>
      <c r="G1705" s="225" t="str">
        <f>IFERROR(VLOOKUP(A1705,PLAN!B:AA,10,0),"")</f>
        <v>0103602696</v>
      </c>
      <c r="H1705" s="225" t="str">
        <f>IFERROR(VLOOKUP(A1705,PLAN!B:AA,11,0),"")</f>
        <v>260807G01A</v>
      </c>
      <c r="I1705" s="225">
        <f>IFERROR(VLOOKUP(A1705,PLAN!B:AA,12,0),"")</f>
        <v>3</v>
      </c>
      <c r="J1705" s="225" t="str">
        <f>IFERROR(VLOOKUP(A1705,PLAN!B:AA,15,0),"")</f>
        <v>USA</v>
      </c>
      <c r="K1705" s="225">
        <f>IFERROR(VLOOKUP(A1705,PLAN!B:AA,23,0),"")</f>
        <v>2</v>
      </c>
      <c r="L1705" s="227">
        <f>IFERROR(VLOOKUP(A1705,PLAN!B:AA,24,0),"")</f>
        <v>0</v>
      </c>
      <c r="M1705" s="225" t="str">
        <f>IFERROR(VLOOKUP(A1705,PLAN!B:AA,3,0),"")</f>
        <v>2052001-B-C</v>
      </c>
      <c r="N1705" s="225">
        <f>IFERROR(VLOOKUP(A1705,PLAN!B:AA,2,0),"")</f>
        <v>12126471</v>
      </c>
      <c r="O1705" s="290" t="s">
        <v>6177</v>
      </c>
      <c r="P1705" s="337" t="s">
        <v>6178</v>
      </c>
      <c r="Q1705" s="337">
        <f t="shared" si="107"/>
        <v>3</v>
      </c>
      <c r="R1705" s="231" t="str">
        <f>IFERROR(VLOOKUP(P1705,[6]Sheet1!$F:$I,4,),"")</f>
        <v>E3</v>
      </c>
      <c r="S1705" s="232">
        <f>IFERROR(VLOOKUP(A1705,PLAN!B:AA,19,0),"")</f>
        <v>46252</v>
      </c>
      <c r="T1705" s="225" t="str">
        <f>IFERROR(VLOOKUP(A1705,PLAN!B:AA,20,0),"")</f>
        <v>M6</v>
      </c>
      <c r="U1705" s="233"/>
      <c r="V1705" s="165"/>
      <c r="W1705" s="234" t="str">
        <f>IFERROR(VLOOKUP(A1705,PLAN!B:AB,21,),"")</f>
        <v>F2</v>
      </c>
      <c r="X1705" s="164"/>
      <c r="Y1705" s="148" t="s">
        <v>6139</v>
      </c>
      <c r="Z1705" s="338">
        <f>VLOOKUP(Y1705,PLAN!B:AI,19,0)</f>
        <v>46252</v>
      </c>
    </row>
    <row r="1706" spans="1:26" s="163" customFormat="1" ht="21.6" hidden="1" customHeight="1">
      <c r="A1706" s="177" t="str">
        <f t="shared" si="79"/>
        <v>Aug27-24</v>
      </c>
      <c r="B1706" s="225">
        <f>IFERROR(VLOOKUP(A1706,PLAN!B:AA,5,0),"")</f>
        <v>11127226</v>
      </c>
      <c r="C1706" s="225" t="str">
        <f>IFERROR(VLOOKUP(A1706,PLAN!B:AA,6,0),"")</f>
        <v>2351005-0-A</v>
      </c>
      <c r="D1706" s="225" t="str">
        <f>IFERROR(VLOOKUP(A1706,PLAN!B:AA,7,0),"")</f>
        <v>TES0018S US</v>
      </c>
      <c r="E1706" s="225" t="str">
        <f>IFERROR(VLOOKUP(A1706,PLAN!B:AA,4,0),"")</f>
        <v>1001942483</v>
      </c>
      <c r="F1706" s="226">
        <f>IFERROR(VLOOKUP(A1706,PLAN!B:AA,9,0),"")</f>
        <v>46260</v>
      </c>
      <c r="G1706" s="225" t="str">
        <f>IFERROR(VLOOKUP(A1706,PLAN!B:AA,10,0),"")</f>
        <v>0103602697</v>
      </c>
      <c r="H1706" s="225" t="str">
        <f>IFERROR(VLOOKUP(A1706,PLAN!B:AA,11,0),"")</f>
        <v>260807G02A</v>
      </c>
      <c r="I1706" s="225">
        <f>IFERROR(VLOOKUP(A1706,PLAN!B:AA,12,0),"")</f>
        <v>22</v>
      </c>
      <c r="J1706" s="225" t="str">
        <f>IFERROR(VLOOKUP(A1706,PLAN!B:AA,15,0),"")</f>
        <v>USA</v>
      </c>
      <c r="K1706" s="225">
        <f>IFERROR(VLOOKUP(A1706,PLAN!B:AA,23,0),"")</f>
        <v>2</v>
      </c>
      <c r="L1706" s="227">
        <f>IFERROR(VLOOKUP(A1706,PLAN!B:AA,24,0),"")</f>
        <v>0</v>
      </c>
      <c r="M1706" s="225" t="str">
        <f>IFERROR(VLOOKUP(A1706,PLAN!B:AA,3,0),"")</f>
        <v>2052002-B-C</v>
      </c>
      <c r="N1706" s="225">
        <f>IFERROR(VLOOKUP(A1706,PLAN!B:AA,2,0),"")</f>
        <v>12126472</v>
      </c>
      <c r="O1706" s="290" t="s">
        <v>3308</v>
      </c>
      <c r="P1706" s="337" t="s">
        <v>3309</v>
      </c>
      <c r="Q1706" s="337">
        <f t="shared" si="107"/>
        <v>22</v>
      </c>
      <c r="R1706" s="231" t="str">
        <f>IFERROR(VLOOKUP(P1706,[6]Sheet1!$F:$I,4,),"")</f>
        <v>E4</v>
      </c>
      <c r="S1706" s="232">
        <f>IFERROR(VLOOKUP(A1706,PLAN!B:AA,19,0),"")</f>
        <v>46249</v>
      </c>
      <c r="T1706" s="225" t="str">
        <f>IFERROR(VLOOKUP(A1706,PLAN!B:AA,20,0),"")</f>
        <v>M8</v>
      </c>
      <c r="U1706" s="233"/>
      <c r="V1706" s="165"/>
      <c r="W1706" s="234" t="str">
        <f>IFERROR(VLOOKUP(A1706,PLAN!B:AB,21,),"")</f>
        <v>F2</v>
      </c>
      <c r="X1706" s="164"/>
      <c r="Y1706" s="148" t="s">
        <v>6140</v>
      </c>
      <c r="Z1706" s="338" t="s">
        <v>7210</v>
      </c>
    </row>
    <row r="1707" spans="1:26" s="163" customFormat="1" ht="21.6" hidden="1" customHeight="1">
      <c r="A1707" s="177" t="str">
        <f t="shared" ref="A1707:A1709" si="108">Y1707</f>
        <v>Aug27-29</v>
      </c>
      <c r="B1707" s="225">
        <f>IFERROR(VLOOKUP(A1707,PLAN!B:AA,5,0),"")</f>
        <v>11127226</v>
      </c>
      <c r="C1707" s="225" t="str">
        <f>IFERROR(VLOOKUP(A1707,PLAN!B:AA,6,0),"")</f>
        <v>2351005-0-A</v>
      </c>
      <c r="D1707" s="225" t="str">
        <f>IFERROR(VLOOKUP(A1707,PLAN!B:AA,7,0),"")</f>
        <v>TES0018S US</v>
      </c>
      <c r="E1707" s="225" t="str">
        <f>IFERROR(VLOOKUP(A1707,PLAN!B:AA,4,0),"")</f>
        <v>1001948185</v>
      </c>
      <c r="F1707" s="226">
        <f>IFERROR(VLOOKUP(A1707,PLAN!B:AA,9,0),"")</f>
        <v>46261</v>
      </c>
      <c r="G1707" s="225" t="str">
        <f>IFERROR(VLOOKUP(A1707,PLAN!B:AA,10,0),"")</f>
        <v>0103614356</v>
      </c>
      <c r="H1707" s="225" t="str">
        <f>IFERROR(VLOOKUP(A1707,PLAN!B:AA,11,0),"")</f>
        <v>260817G01A</v>
      </c>
      <c r="I1707" s="225">
        <f>IFERROR(VLOOKUP(A1707,PLAN!B:AA,12,0),"")</f>
        <v>2</v>
      </c>
      <c r="J1707" s="225" t="str">
        <f>IFERROR(VLOOKUP(A1707,PLAN!B:AA,15,0),"")</f>
        <v>USA</v>
      </c>
      <c r="K1707" s="225">
        <f>IFERROR(VLOOKUP(A1707,PLAN!B:AA,23,0),"")</f>
        <v>0</v>
      </c>
      <c r="L1707" s="227">
        <f>IFERROR(VLOOKUP(A1707,PLAN!B:AA,24,0),"")</f>
        <v>0</v>
      </c>
      <c r="M1707" s="225" t="str">
        <f>IFERROR(VLOOKUP(A1707,PLAN!B:AA,3,0),"")</f>
        <v>2052002-B-C</v>
      </c>
      <c r="N1707" s="225">
        <f>IFERROR(VLOOKUP(A1707,PLAN!B:AA,2,0),"")</f>
        <v>12126472</v>
      </c>
      <c r="O1707" s="290" t="s">
        <v>3308</v>
      </c>
      <c r="P1707" s="337" t="s">
        <v>3309</v>
      </c>
      <c r="Q1707" s="337">
        <f>I1707</f>
        <v>2</v>
      </c>
      <c r="R1707" s="231" t="str">
        <f>IFERROR(VLOOKUP(P1707,[6]Sheet1!$F:$I,4,),"")</f>
        <v>E4</v>
      </c>
      <c r="S1707" s="232">
        <f>IFERROR(VLOOKUP(A1707,PLAN!B:AA,19,0),"")</f>
        <v>46252</v>
      </c>
      <c r="T1707" s="225" t="str">
        <f>IFERROR(VLOOKUP(A1707,PLAN!B:AA,20,0),"")</f>
        <v>M6</v>
      </c>
      <c r="U1707" s="233"/>
      <c r="V1707" s="165"/>
      <c r="W1707" s="234" t="str">
        <f>IFERROR(VLOOKUP(A1707,PLAN!B:AB,21,),"")</f>
        <v>F2</v>
      </c>
      <c r="X1707" s="164"/>
      <c r="Y1707" s="148" t="s">
        <v>7203</v>
      </c>
      <c r="Z1707" s="338">
        <f>VLOOKUP(Y1707,PLAN!B:AI,19,0)</f>
        <v>46252</v>
      </c>
    </row>
    <row r="1708" spans="1:26" s="163" customFormat="1" ht="21.6" hidden="1" customHeight="1">
      <c r="A1708" s="177" t="str">
        <f t="shared" si="108"/>
        <v>Aug27-30</v>
      </c>
      <c r="B1708" s="225">
        <f>IFERROR(VLOOKUP(A1708,PLAN!B:AA,5,0),"")</f>
        <v>11127226</v>
      </c>
      <c r="C1708" s="225" t="str">
        <f>IFERROR(VLOOKUP(A1708,PLAN!B:AA,6,0),"")</f>
        <v>2351005-0-A</v>
      </c>
      <c r="D1708" s="225" t="str">
        <f>IFERROR(VLOOKUP(A1708,PLAN!B:AA,7,0),"")</f>
        <v>TES0018S US</v>
      </c>
      <c r="E1708" s="225" t="str">
        <f>IFERROR(VLOOKUP(A1708,PLAN!B:AA,4,0),"")</f>
        <v>4000017545</v>
      </c>
      <c r="F1708" s="226">
        <f>IFERROR(VLOOKUP(A1708,PLAN!B:AA,9,0),"")</f>
        <v>46261</v>
      </c>
      <c r="G1708" s="225" t="str">
        <f>IFERROR(VLOOKUP(A1708,PLAN!B:AA,10,0),"")</f>
        <v>0103614347</v>
      </c>
      <c r="H1708" s="225" t="str">
        <f>IFERROR(VLOOKUP(A1708,PLAN!B:AA,11,0),"")</f>
        <v>250926G02B</v>
      </c>
      <c r="I1708" s="225">
        <f>IFERROR(VLOOKUP(A1708,PLAN!B:AA,12,0),"")</f>
        <v>5</v>
      </c>
      <c r="J1708" s="225" t="str">
        <f>IFERROR(VLOOKUP(A1708,PLAN!B:AA,15,0),"")</f>
        <v>USA</v>
      </c>
      <c r="K1708" s="225">
        <f>IFERROR(VLOOKUP(A1708,PLAN!B:AA,23,0),"")</f>
        <v>0</v>
      </c>
      <c r="L1708" s="227">
        <f>IFERROR(VLOOKUP(A1708,PLAN!B:AA,24,0),"")</f>
        <v>0</v>
      </c>
      <c r="M1708" s="225" t="str">
        <f>IFERROR(VLOOKUP(A1708,PLAN!B:AA,3,0),"")</f>
        <v>2351005-0-A</v>
      </c>
      <c r="N1708" s="225">
        <f>IFERROR(VLOOKUP(A1708,PLAN!B:AA,2,0),"")</f>
        <v>11127226</v>
      </c>
      <c r="O1708" s="290" t="s">
        <v>7206</v>
      </c>
      <c r="P1708" s="337" t="s">
        <v>7208</v>
      </c>
      <c r="Q1708" s="337">
        <f t="shared" ref="Q1708:Q1709" si="109">I1708</f>
        <v>5</v>
      </c>
      <c r="R1708" s="231" t="str">
        <f>IFERROR(VLOOKUP(P1708,[6]Sheet1!$F:$I,4,),"")</f>
        <v>D2</v>
      </c>
      <c r="S1708" s="232">
        <f>IFERROR(VLOOKUP(A1708,PLAN!B:AA,19,0),"")</f>
        <v>46252</v>
      </c>
      <c r="T1708" s="225" t="str">
        <f>IFERROR(VLOOKUP(A1708,PLAN!B:AA,20,0),"")</f>
        <v>M6</v>
      </c>
      <c r="U1708" s="233"/>
      <c r="V1708" s="165"/>
      <c r="W1708" s="234" t="str">
        <f>IFERROR(VLOOKUP(A1708,PLAN!B:AB,21,),"")</f>
        <v>F2</v>
      </c>
      <c r="X1708" s="164"/>
      <c r="Y1708" s="148" t="s">
        <v>7204</v>
      </c>
      <c r="Z1708" s="338">
        <f>VLOOKUP(Y1708,PLAN!B:AI,19,0)</f>
        <v>46252</v>
      </c>
    </row>
    <row r="1709" spans="1:26" s="163" customFormat="1" ht="21.6" hidden="1" customHeight="1">
      <c r="A1709" s="177" t="str">
        <f t="shared" si="108"/>
        <v>Aug27-31</v>
      </c>
      <c r="B1709" s="225">
        <f>IFERROR(VLOOKUP(A1709,PLAN!B:AA,5,0),"")</f>
        <v>11127226</v>
      </c>
      <c r="C1709" s="225" t="str">
        <f>IFERROR(VLOOKUP(A1709,PLAN!B:AA,6,0),"")</f>
        <v>2351005-0-A</v>
      </c>
      <c r="D1709" s="225" t="str">
        <f>IFERROR(VLOOKUP(A1709,PLAN!B:AA,7,0),"")</f>
        <v>TES0018S US</v>
      </c>
      <c r="E1709" s="225" t="str">
        <f>IFERROR(VLOOKUP(A1709,PLAN!B:AA,4,0),"")</f>
        <v>4000017546</v>
      </c>
      <c r="F1709" s="226">
        <f>IFERROR(VLOOKUP(A1709,PLAN!B:AA,9,0),"")</f>
        <v>46261</v>
      </c>
      <c r="G1709" s="225" t="str">
        <f>IFERROR(VLOOKUP(A1709,PLAN!B:AA,10,0),"")</f>
        <v>0103614348</v>
      </c>
      <c r="H1709" s="225" t="str">
        <f>IFERROR(VLOOKUP(A1709,PLAN!B:AA,11,0),"")</f>
        <v>251208G01B</v>
      </c>
      <c r="I1709" s="225">
        <f>IFERROR(VLOOKUP(A1709,PLAN!B:AA,12,0),"")</f>
        <v>5</v>
      </c>
      <c r="J1709" s="225" t="str">
        <f>IFERROR(VLOOKUP(A1709,PLAN!B:AA,15,0),"")</f>
        <v>USA</v>
      </c>
      <c r="K1709" s="225">
        <f>IFERROR(VLOOKUP(A1709,PLAN!B:AA,23,0),"")</f>
        <v>0</v>
      </c>
      <c r="L1709" s="227">
        <f>IFERROR(VLOOKUP(A1709,PLAN!B:AA,24,0),"")</f>
        <v>0</v>
      </c>
      <c r="M1709" s="225" t="str">
        <f>IFERROR(VLOOKUP(A1709,PLAN!B:AA,3,0),"")</f>
        <v>2351005-0-A</v>
      </c>
      <c r="N1709" s="225">
        <f>IFERROR(VLOOKUP(A1709,PLAN!B:AA,2,0),"")</f>
        <v>11127226</v>
      </c>
      <c r="O1709" s="290" t="s">
        <v>7207</v>
      </c>
      <c r="P1709" s="337" t="s">
        <v>7209</v>
      </c>
      <c r="Q1709" s="337">
        <f t="shared" si="109"/>
        <v>5</v>
      </c>
      <c r="R1709" s="231" t="str">
        <f>IFERROR(VLOOKUP(P1709,[6]Sheet1!$F:$I,4,),"")</f>
        <v>D2</v>
      </c>
      <c r="S1709" s="232">
        <f>IFERROR(VLOOKUP(A1709,PLAN!B:AA,19,0),"")</f>
        <v>46252</v>
      </c>
      <c r="T1709" s="225" t="str">
        <f>IFERROR(VLOOKUP(A1709,PLAN!B:AA,20,0),"")</f>
        <v>M6</v>
      </c>
      <c r="U1709" s="233"/>
      <c r="V1709" s="165"/>
      <c r="W1709" s="234" t="str">
        <f>IFERROR(VLOOKUP(A1709,PLAN!B:AB,21,),"")</f>
        <v>F2</v>
      </c>
      <c r="X1709" s="164"/>
      <c r="Y1709" s="148" t="s">
        <v>7205</v>
      </c>
      <c r="Z1709" s="338">
        <f>VLOOKUP(Y1709,PLAN!B:AI,19,0)</f>
        <v>46252</v>
      </c>
    </row>
    <row r="1710" spans="1:26" s="163" customFormat="1" ht="21.6" hidden="1" customHeight="1">
      <c r="A1710" s="177" t="str">
        <f t="shared" si="79"/>
        <v>Aug27-26</v>
      </c>
      <c r="B1710" s="225">
        <f>IFERROR(VLOOKUP(A1710,PLAN!B:AA,5,0),"")</f>
        <v>11134236</v>
      </c>
      <c r="C1710" s="225" t="str">
        <f>IFERROR(VLOOKUP(A1710,PLAN!B:AA,6,0),"")</f>
        <v>1136431-Q-AK</v>
      </c>
      <c r="D1710" s="225" t="str">
        <f>IFERROR(VLOOKUP(A1710,PLAN!B:AA,7,0),"")</f>
        <v>AHW14R007P CN</v>
      </c>
      <c r="E1710" s="225" t="str">
        <f>IFERROR(VLOOKUP(A1710,PLAN!B:AA,4,0),"")</f>
        <v xml:space="preserve"> 1001942821</v>
      </c>
      <c r="F1710" s="226">
        <f>IFERROR(VLOOKUP(A1710,PLAN!B:AA,9,0),"")</f>
        <v>46261</v>
      </c>
      <c r="G1710" s="225" t="str">
        <f>IFERROR(VLOOKUP(A1710,PLAN!B:AA,10,0),"")</f>
        <v>0103603296</v>
      </c>
      <c r="H1710" s="225" t="str">
        <f>IFERROR(VLOOKUP(A1710,PLAN!B:AA,11,0),"")</f>
        <v>260807A45A</v>
      </c>
      <c r="I1710" s="225">
        <f>IFERROR(VLOOKUP(A1710,PLAN!B:AA,12,0),"")</f>
        <v>1400</v>
      </c>
      <c r="J1710" s="225" t="str">
        <f>IFERROR(VLOOKUP(A1710,PLAN!B:AA,15,0),"")</f>
        <v>China</v>
      </c>
      <c r="K1710" s="225">
        <f>IFERROR(VLOOKUP(A1710,PLAN!B:AA,23,0),"")</f>
        <v>0</v>
      </c>
      <c r="L1710" s="227">
        <f>IFERROR(VLOOKUP(A1710,PLAN!B:AA,24,0),"")</f>
        <v>0</v>
      </c>
      <c r="M1710" s="225" t="str">
        <f>IFERROR(VLOOKUP(A1710,PLAN!B:AA,3,0),"")</f>
        <v>2332529-0-C-CN</v>
      </c>
      <c r="N1710" s="225">
        <f>IFERROR(VLOOKUP(A1710,PLAN!B:AA,2,0),"")</f>
        <v>12125103</v>
      </c>
      <c r="O1710" s="290" t="s">
        <v>3558</v>
      </c>
      <c r="P1710" s="337" t="s">
        <v>3559</v>
      </c>
      <c r="Q1710" s="154">
        <v>429</v>
      </c>
      <c r="R1710" s="231" t="str">
        <f>IFERROR(VLOOKUP(P1710,[6]Sheet1!$F:$I,4,),"")</f>
        <v>N2-11</v>
      </c>
      <c r="S1710" s="232">
        <f>IFERROR(VLOOKUP(A1710,PLAN!B:AA,19,0),"")</f>
        <v>46252</v>
      </c>
      <c r="T1710" s="225" t="str">
        <f>IFERROR(VLOOKUP(A1710,PLAN!B:AA,20,0),"")</f>
        <v>M7</v>
      </c>
      <c r="U1710" s="233"/>
      <c r="V1710" s="165"/>
      <c r="W1710" s="234" t="str">
        <f>IFERROR(VLOOKUP(A1710,PLAN!B:AB,21,),"")</f>
        <v>F2</v>
      </c>
      <c r="X1710" s="164"/>
      <c r="Y1710" s="148" t="s">
        <v>6197</v>
      </c>
      <c r="Z1710" s="338">
        <f>VLOOKUP(Y1710,PLAN!B:AI,19,0)</f>
        <v>46252</v>
      </c>
    </row>
    <row r="1711" spans="1:26" s="163" customFormat="1" ht="21.6" hidden="1" customHeight="1">
      <c r="A1711" s="177">
        <f t="shared" si="79"/>
        <v>0</v>
      </c>
      <c r="B1711" s="225" t="str">
        <f>IFERROR(VLOOKUP(A1711,PLAN!B:AA,5,0),"")</f>
        <v/>
      </c>
      <c r="C1711" s="225" t="str">
        <f>IFERROR(VLOOKUP(A1711,PLAN!B:AA,6,0),"")</f>
        <v/>
      </c>
      <c r="D1711" s="225" t="str">
        <f>IFERROR(VLOOKUP(A1711,PLAN!B:AA,7,0),"")</f>
        <v/>
      </c>
      <c r="E1711" s="225" t="str">
        <f>IFERROR(VLOOKUP(A1711,PLAN!B:AA,4,0),"")</f>
        <v/>
      </c>
      <c r="F1711" s="226" t="str">
        <f>IFERROR(VLOOKUP(A1711,PLAN!B:AA,9,0),"")</f>
        <v/>
      </c>
      <c r="G1711" s="225" t="str">
        <f>IFERROR(VLOOKUP(A1711,PLAN!B:AA,10,0),"")</f>
        <v/>
      </c>
      <c r="H1711" s="225" t="str">
        <f>IFERROR(VLOOKUP(A1711,PLAN!B:AA,11,0),"")</f>
        <v/>
      </c>
      <c r="I1711" s="225" t="str">
        <f>IFERROR(VLOOKUP(A1711,PLAN!B:AA,12,0),"")</f>
        <v/>
      </c>
      <c r="J1711" s="225" t="str">
        <f>IFERROR(VLOOKUP(A1711,PLAN!B:AA,15,0),"")</f>
        <v/>
      </c>
      <c r="K1711" s="225" t="str">
        <f>IFERROR(VLOOKUP(A1711,PLAN!B:AA,23,0),"")</f>
        <v/>
      </c>
      <c r="L1711" s="227" t="str">
        <f>IFERROR(VLOOKUP(A1711,PLAN!B:AA,24,0),"")</f>
        <v/>
      </c>
      <c r="M1711" s="225" t="str">
        <f>IFERROR(VLOOKUP(A1711,PLAN!B:AA,3,0),"")</f>
        <v/>
      </c>
      <c r="N1711" s="225" t="str">
        <f>IFERROR(VLOOKUP(A1711,PLAN!B:AA,2,0),"")</f>
        <v/>
      </c>
      <c r="O1711" s="290" t="s">
        <v>6200</v>
      </c>
      <c r="P1711" s="258" t="s">
        <v>6201</v>
      </c>
      <c r="Q1711" s="154">
        <f>I1710-Q1710-Q1712</f>
        <v>477</v>
      </c>
      <c r="R1711" s="231" t="str">
        <f>IFERROR(VLOOKUP(P1711,[6]Sheet1!$F:$I,4,),"")</f>
        <v>N2-11</v>
      </c>
      <c r="S1711" s="232" t="str">
        <f>IFERROR(VLOOKUP(A1711,PLAN!B:AA,19,0),"")</f>
        <v/>
      </c>
      <c r="T1711" s="225" t="str">
        <f>IFERROR(VLOOKUP(A1711,PLAN!B:AA,20,0),"")</f>
        <v/>
      </c>
      <c r="U1711" s="233"/>
      <c r="V1711" s="165"/>
      <c r="W1711" s="234" t="s">
        <v>45</v>
      </c>
      <c r="X1711" s="164"/>
      <c r="Y1711" s="148"/>
      <c r="Z1711" s="338">
        <v>46252</v>
      </c>
    </row>
    <row r="1712" spans="1:26" s="163" customFormat="1" ht="21.6" hidden="1" customHeight="1">
      <c r="A1712" s="177">
        <f t="shared" si="79"/>
        <v>0</v>
      </c>
      <c r="B1712" s="225" t="str">
        <f>IFERROR(VLOOKUP(A1712,PLAN!B:AA,5,0),"")</f>
        <v/>
      </c>
      <c r="C1712" s="225" t="str">
        <f>IFERROR(VLOOKUP(A1712,PLAN!B:AA,6,0),"")</f>
        <v/>
      </c>
      <c r="D1712" s="225" t="str">
        <f>IFERROR(VLOOKUP(A1712,PLAN!B:AA,7,0),"")</f>
        <v/>
      </c>
      <c r="E1712" s="225" t="str">
        <f>IFERROR(VLOOKUP(A1712,PLAN!B:AA,4,0),"")</f>
        <v/>
      </c>
      <c r="F1712" s="226" t="str">
        <f>IFERROR(VLOOKUP(A1712,PLAN!B:AA,9,0),"")</f>
        <v/>
      </c>
      <c r="G1712" s="225" t="str">
        <f>IFERROR(VLOOKUP(A1712,PLAN!B:AA,10,0),"")</f>
        <v/>
      </c>
      <c r="H1712" s="225" t="str">
        <f>IFERROR(VLOOKUP(A1712,PLAN!B:AA,11,0),"")</f>
        <v/>
      </c>
      <c r="I1712" s="225" t="str">
        <f>IFERROR(VLOOKUP(A1712,PLAN!B:AA,12,0),"")</f>
        <v/>
      </c>
      <c r="J1712" s="225" t="str">
        <f>IFERROR(VLOOKUP(A1712,PLAN!B:AA,15,0),"")</f>
        <v/>
      </c>
      <c r="K1712" s="225" t="str">
        <f>IFERROR(VLOOKUP(A1712,PLAN!B:AA,23,0),"")</f>
        <v/>
      </c>
      <c r="L1712" s="227" t="str">
        <f>IFERROR(VLOOKUP(A1712,PLAN!B:AA,24,0),"")</f>
        <v/>
      </c>
      <c r="M1712" s="225" t="str">
        <f>IFERROR(VLOOKUP(A1712,PLAN!B:AA,3,0),"")</f>
        <v/>
      </c>
      <c r="N1712" s="225" t="str">
        <f>IFERROR(VLOOKUP(A1712,PLAN!B:AA,2,0),"")</f>
        <v/>
      </c>
      <c r="O1712" s="290" t="s">
        <v>6202</v>
      </c>
      <c r="P1712" s="337" t="s">
        <v>6203</v>
      </c>
      <c r="Q1712" s="154">
        <v>494</v>
      </c>
      <c r="R1712" s="231" t="str">
        <f>IFERROR(VLOOKUP(P1712,[6]Sheet1!$F:$I,4,),"")</f>
        <v>N1-02</v>
      </c>
      <c r="S1712" s="232" t="str">
        <f>IFERROR(VLOOKUP(A1712,PLAN!B:AA,19,0),"")</f>
        <v/>
      </c>
      <c r="T1712" s="225" t="str">
        <f>IFERROR(VLOOKUP(A1712,PLAN!B:AA,20,0),"")</f>
        <v/>
      </c>
      <c r="U1712" s="233"/>
      <c r="V1712" s="165"/>
      <c r="W1712" s="234" t="s">
        <v>45</v>
      </c>
      <c r="X1712" s="164"/>
      <c r="Y1712" s="148"/>
      <c r="Z1712" s="338">
        <v>46252</v>
      </c>
    </row>
    <row r="1713" spans="1:26" s="163" customFormat="1" ht="21.6" hidden="1" customHeight="1">
      <c r="A1713" s="177" t="str">
        <f t="shared" si="79"/>
        <v>Aug27-27</v>
      </c>
      <c r="B1713" s="225">
        <f>IFERROR(VLOOKUP(A1713,PLAN!B:AA,5,0),"")</f>
        <v>11134238</v>
      </c>
      <c r="C1713" s="225" t="str">
        <f>IFERROR(VLOOKUP(A1713,PLAN!B:AA,6,0),"")</f>
        <v>1436288-K-AK</v>
      </c>
      <c r="D1713" s="225" t="str">
        <f>IFERROR(VLOOKUP(A1713,PLAN!B:AA,7,0),"")</f>
        <v>AHW14R008P CN</v>
      </c>
      <c r="E1713" s="225" t="str">
        <f>IFERROR(VLOOKUP(A1713,PLAN!B:AA,4,0),"")</f>
        <v>1001942822</v>
      </c>
      <c r="F1713" s="226">
        <f>IFERROR(VLOOKUP(A1713,PLAN!B:AA,9,0),"")</f>
        <v>46261</v>
      </c>
      <c r="G1713" s="225" t="str">
        <f>IFERROR(VLOOKUP(A1713,PLAN!B:AA,10,0),"")</f>
        <v>0103603297</v>
      </c>
      <c r="H1713" s="225" t="str">
        <f>IFERROR(VLOOKUP(A1713,PLAN!B:AA,11,0),"")</f>
        <v>260807A46A</v>
      </c>
      <c r="I1713" s="225">
        <f>IFERROR(VLOOKUP(A1713,PLAN!B:AA,12,0),"")</f>
        <v>1100</v>
      </c>
      <c r="J1713" s="225" t="str">
        <f>IFERROR(VLOOKUP(A1713,PLAN!B:AA,15,0),"")</f>
        <v>China</v>
      </c>
      <c r="K1713" s="225">
        <f>IFERROR(VLOOKUP(A1713,PLAN!B:AA,23,0),"")</f>
        <v>0</v>
      </c>
      <c r="L1713" s="227">
        <f>IFERROR(VLOOKUP(A1713,PLAN!B:AA,24,0),"")</f>
        <v>0</v>
      </c>
      <c r="M1713" s="225" t="str">
        <f>IFERROR(VLOOKUP(A1713,PLAN!B:AA,3,0),"")</f>
        <v>2332525-0-C-CN</v>
      </c>
      <c r="N1713" s="225">
        <f>IFERROR(VLOOKUP(A1713,PLAN!B:AA,2,0),"")</f>
        <v>12125099</v>
      </c>
      <c r="O1713" s="290" t="s">
        <v>3332</v>
      </c>
      <c r="P1713" s="337" t="s">
        <v>3333</v>
      </c>
      <c r="Q1713" s="154">
        <v>150</v>
      </c>
      <c r="R1713" s="231" t="str">
        <f>IFERROR(VLOOKUP(P1713,[6]Sheet1!$F:$I,4,),"")</f>
        <v>N2-04</v>
      </c>
      <c r="S1713" s="232">
        <f>IFERROR(VLOOKUP(A1713,PLAN!B:AA,19,0),"")</f>
        <v>46252</v>
      </c>
      <c r="T1713" s="225" t="str">
        <f>IFERROR(VLOOKUP(A1713,PLAN!B:AA,20,0),"")</f>
        <v>M7</v>
      </c>
      <c r="U1713" s="233"/>
      <c r="V1713" s="165"/>
      <c r="W1713" s="234" t="str">
        <f>IFERROR(VLOOKUP(A1713,PLAN!B:AB,21,),"")</f>
        <v>F2</v>
      </c>
      <c r="X1713" s="164"/>
      <c r="Y1713" s="148" t="s">
        <v>6198</v>
      </c>
      <c r="Z1713" s="338">
        <f>VLOOKUP(Y1713,PLAN!B:AI,19,0)</f>
        <v>46252</v>
      </c>
    </row>
    <row r="1714" spans="1:26" s="163" customFormat="1" ht="21.6" hidden="1" customHeight="1">
      <c r="A1714" s="177">
        <f t="shared" si="79"/>
        <v>0</v>
      </c>
      <c r="B1714" s="225" t="str">
        <f>IFERROR(VLOOKUP(A1714,PLAN!B:AA,5,0),"")</f>
        <v/>
      </c>
      <c r="C1714" s="225" t="str">
        <f>IFERROR(VLOOKUP(A1714,PLAN!B:AA,6,0),"")</f>
        <v/>
      </c>
      <c r="D1714" s="225" t="str">
        <f>IFERROR(VLOOKUP(A1714,PLAN!B:AA,7,0),"")</f>
        <v/>
      </c>
      <c r="E1714" s="225" t="str">
        <f>IFERROR(VLOOKUP(A1714,PLAN!B:AA,4,0),"")</f>
        <v/>
      </c>
      <c r="F1714" s="226" t="str">
        <f>IFERROR(VLOOKUP(A1714,PLAN!B:AA,9,0),"")</f>
        <v/>
      </c>
      <c r="G1714" s="225" t="str">
        <f>IFERROR(VLOOKUP(A1714,PLAN!B:AA,10,0),"")</f>
        <v/>
      </c>
      <c r="H1714" s="225" t="str">
        <f>IFERROR(VLOOKUP(A1714,PLAN!B:AA,11,0),"")</f>
        <v/>
      </c>
      <c r="I1714" s="225" t="str">
        <f>IFERROR(VLOOKUP(A1714,PLAN!B:AA,12,0),"")</f>
        <v/>
      </c>
      <c r="J1714" s="225" t="str">
        <f>IFERROR(VLOOKUP(A1714,PLAN!B:AA,15,0),"")</f>
        <v/>
      </c>
      <c r="K1714" s="225" t="str">
        <f>IFERROR(VLOOKUP(A1714,PLAN!B:AA,23,0),"")</f>
        <v/>
      </c>
      <c r="L1714" s="227" t="str">
        <f>IFERROR(VLOOKUP(A1714,PLAN!B:AA,24,0),"")</f>
        <v/>
      </c>
      <c r="M1714" s="225" t="str">
        <f>IFERROR(VLOOKUP(A1714,PLAN!B:AA,3,0),"")</f>
        <v/>
      </c>
      <c r="N1714" s="225" t="str">
        <f>IFERROR(VLOOKUP(A1714,PLAN!B:AA,2,0),"")</f>
        <v/>
      </c>
      <c r="O1714" s="290" t="s">
        <v>6204</v>
      </c>
      <c r="P1714" s="337" t="s">
        <v>6205</v>
      </c>
      <c r="Q1714" s="154">
        <v>493</v>
      </c>
      <c r="R1714" s="231" t="str">
        <f>IFERROR(VLOOKUP(P1714,[6]Sheet1!$F:$I,4,),"")</f>
        <v>N2-09</v>
      </c>
      <c r="S1714" s="232" t="str">
        <f>IFERROR(VLOOKUP(A1714,PLAN!B:AA,19,0),"")</f>
        <v/>
      </c>
      <c r="T1714" s="225" t="str">
        <f>IFERROR(VLOOKUP(A1714,PLAN!B:AA,20,0),"")</f>
        <v/>
      </c>
      <c r="U1714" s="233"/>
      <c r="V1714" s="165"/>
      <c r="W1714" s="234" t="s">
        <v>45</v>
      </c>
      <c r="X1714" s="164"/>
      <c r="Y1714" s="148"/>
      <c r="Z1714" s="338">
        <v>46252</v>
      </c>
    </row>
    <row r="1715" spans="1:26" s="163" customFormat="1" ht="21.6" hidden="1" customHeight="1">
      <c r="A1715" s="177">
        <f t="shared" si="79"/>
        <v>0</v>
      </c>
      <c r="B1715" s="225" t="str">
        <f>IFERROR(VLOOKUP(A1715,PLAN!B:AA,5,0),"")</f>
        <v/>
      </c>
      <c r="C1715" s="225" t="str">
        <f>IFERROR(VLOOKUP(A1715,PLAN!B:AA,6,0),"")</f>
        <v/>
      </c>
      <c r="D1715" s="225" t="str">
        <f>IFERROR(VLOOKUP(A1715,PLAN!B:AA,7,0),"")</f>
        <v/>
      </c>
      <c r="E1715" s="225" t="str">
        <f>IFERROR(VLOOKUP(A1715,PLAN!B:AA,4,0),"")</f>
        <v/>
      </c>
      <c r="F1715" s="226" t="str">
        <f>IFERROR(VLOOKUP(A1715,PLAN!B:AA,9,0),"")</f>
        <v/>
      </c>
      <c r="G1715" s="225" t="str">
        <f>IFERROR(VLOOKUP(A1715,PLAN!B:AA,10,0),"")</f>
        <v/>
      </c>
      <c r="H1715" s="225" t="str">
        <f>IFERROR(VLOOKUP(A1715,PLAN!B:AA,11,0),"")</f>
        <v/>
      </c>
      <c r="I1715" s="225" t="str">
        <f>IFERROR(VLOOKUP(A1715,PLAN!B:AA,12,0),"")</f>
        <v/>
      </c>
      <c r="J1715" s="225" t="str">
        <f>IFERROR(VLOOKUP(A1715,PLAN!B:AA,15,0),"")</f>
        <v/>
      </c>
      <c r="K1715" s="225" t="str">
        <f>IFERROR(VLOOKUP(A1715,PLAN!B:AA,23,0),"")</f>
        <v/>
      </c>
      <c r="L1715" s="227" t="str">
        <f>IFERROR(VLOOKUP(A1715,PLAN!B:AA,24,0),"")</f>
        <v/>
      </c>
      <c r="M1715" s="225" t="str">
        <f>IFERROR(VLOOKUP(A1715,PLAN!B:AA,3,0),"")</f>
        <v/>
      </c>
      <c r="N1715" s="225" t="str">
        <f>IFERROR(VLOOKUP(A1715,PLAN!B:AA,2,0),"")</f>
        <v/>
      </c>
      <c r="O1715" s="290" t="s">
        <v>6206</v>
      </c>
      <c r="P1715" s="337" t="s">
        <v>6207</v>
      </c>
      <c r="Q1715" s="154">
        <f>I1713-Q1713-Q1714</f>
        <v>457</v>
      </c>
      <c r="R1715" s="231" t="str">
        <f>IFERROR(VLOOKUP(P1715,[6]Sheet1!$F:$I,4,),"")</f>
        <v/>
      </c>
      <c r="S1715" s="232" t="str">
        <f>IFERROR(VLOOKUP(A1715,PLAN!B:AA,19,0),"")</f>
        <v/>
      </c>
      <c r="T1715" s="225" t="str">
        <f>IFERROR(VLOOKUP(A1715,PLAN!B:AA,20,0),"")</f>
        <v/>
      </c>
      <c r="U1715" s="233"/>
      <c r="V1715" s="165"/>
      <c r="W1715" s="234" t="s">
        <v>45</v>
      </c>
      <c r="X1715" s="164"/>
      <c r="Y1715" s="148"/>
      <c r="Z1715" s="338">
        <v>46252</v>
      </c>
    </row>
    <row r="1716" spans="1:26" s="163" customFormat="1" ht="21.6" hidden="1" customHeight="1">
      <c r="A1716" s="177" t="str">
        <f t="shared" si="79"/>
        <v>Aug27-28</v>
      </c>
      <c r="B1716" s="225">
        <f>IFERROR(VLOOKUP(A1716,PLAN!B:AA,5,0),"")</f>
        <v>11134239</v>
      </c>
      <c r="C1716" s="225" t="str">
        <f>IFERROR(VLOOKUP(A1716,PLAN!B:AA,6,0),"")</f>
        <v>1436292-K-AK</v>
      </c>
      <c r="D1716" s="225" t="str">
        <f>IFERROR(VLOOKUP(A1716,PLAN!B:AA,7,0),"")</f>
        <v>AHW14R011P CN</v>
      </c>
      <c r="E1716" s="225">
        <f>IFERROR(VLOOKUP(A1716,PLAN!B:AA,4,0),"")</f>
        <v>1001942823</v>
      </c>
      <c r="F1716" s="226">
        <f>IFERROR(VLOOKUP(A1716,PLAN!B:AA,9,0),"")</f>
        <v>46261</v>
      </c>
      <c r="G1716" s="225" t="str">
        <f>IFERROR(VLOOKUP(A1716,PLAN!B:AA,10,0),"")</f>
        <v>0103603298</v>
      </c>
      <c r="H1716" s="225" t="str">
        <f>IFERROR(VLOOKUP(A1716,PLAN!B:AA,11,0),"")</f>
        <v>260807A47A</v>
      </c>
      <c r="I1716" s="225">
        <f>IFERROR(VLOOKUP(A1716,PLAN!B:AA,12,0),"")</f>
        <v>1050</v>
      </c>
      <c r="J1716" s="225" t="str">
        <f>IFERROR(VLOOKUP(A1716,PLAN!B:AA,15,0),"")</f>
        <v>China</v>
      </c>
      <c r="K1716" s="225">
        <f>IFERROR(VLOOKUP(A1716,PLAN!B:AA,23,0),"")</f>
        <v>0</v>
      </c>
      <c r="L1716" s="227">
        <f>IFERROR(VLOOKUP(A1716,PLAN!B:AA,24,0),"")</f>
        <v>0</v>
      </c>
      <c r="M1716" s="225" t="str">
        <f>IFERROR(VLOOKUP(A1716,PLAN!B:AA,3,0),"")</f>
        <v>2332533-0-C-CN</v>
      </c>
      <c r="N1716" s="225">
        <f>IFERROR(VLOOKUP(A1716,PLAN!B:AA,2,0),"")</f>
        <v>12125107</v>
      </c>
      <c r="O1716" s="290" t="s">
        <v>3562</v>
      </c>
      <c r="P1716" s="337" t="s">
        <v>3563</v>
      </c>
      <c r="Q1716" s="154">
        <v>190</v>
      </c>
      <c r="R1716" s="231" t="str">
        <f>IFERROR(VLOOKUP(P1716,[6]Sheet1!$F:$I,4,),"")</f>
        <v>N3-02</v>
      </c>
      <c r="S1716" s="232">
        <f>IFERROR(VLOOKUP(A1716,PLAN!B:AA,19,0),"")</f>
        <v>46252</v>
      </c>
      <c r="T1716" s="225" t="str">
        <f>IFERROR(VLOOKUP(A1716,PLAN!B:AA,20,0),"")</f>
        <v>M7</v>
      </c>
      <c r="U1716" s="233"/>
      <c r="V1716" s="165"/>
      <c r="W1716" s="234" t="str">
        <f>IFERROR(VLOOKUP(A1716,PLAN!B:AB,21,),"")</f>
        <v>F2</v>
      </c>
      <c r="X1716" s="164"/>
      <c r="Y1716" s="148" t="s">
        <v>6199</v>
      </c>
      <c r="Z1716" s="338">
        <f>VLOOKUP(Y1716,PLAN!B:AI,19,0)</f>
        <v>46252</v>
      </c>
    </row>
    <row r="1717" spans="1:26" s="163" customFormat="1" ht="21.6" hidden="1" customHeight="1">
      <c r="A1717" s="177">
        <f t="shared" si="79"/>
        <v>0</v>
      </c>
      <c r="B1717" s="225" t="str">
        <f>IFERROR(VLOOKUP(A1717,PLAN!B:AA,5,0),"")</f>
        <v/>
      </c>
      <c r="C1717" s="225" t="str">
        <f>IFERROR(VLOOKUP(A1717,PLAN!B:AA,6,0),"")</f>
        <v/>
      </c>
      <c r="D1717" s="225" t="str">
        <f>IFERROR(VLOOKUP(A1717,PLAN!B:AA,7,0),"")</f>
        <v/>
      </c>
      <c r="E1717" s="225" t="str">
        <f>IFERROR(VLOOKUP(A1717,PLAN!B:AA,4,0),"")</f>
        <v/>
      </c>
      <c r="F1717" s="226" t="str">
        <f>IFERROR(VLOOKUP(A1717,PLAN!B:AA,9,0),"")</f>
        <v/>
      </c>
      <c r="G1717" s="225" t="str">
        <f>IFERROR(VLOOKUP(A1717,PLAN!B:AA,10,0),"")</f>
        <v/>
      </c>
      <c r="H1717" s="225" t="str">
        <f>IFERROR(VLOOKUP(A1717,PLAN!B:AA,11,0),"")</f>
        <v/>
      </c>
      <c r="I1717" s="225" t="str">
        <f>IFERROR(VLOOKUP(A1717,PLAN!B:AA,12,0),"")</f>
        <v/>
      </c>
      <c r="J1717" s="225" t="str">
        <f>IFERROR(VLOOKUP(A1717,PLAN!B:AA,15,0),"")</f>
        <v/>
      </c>
      <c r="K1717" s="225" t="str">
        <f>IFERROR(VLOOKUP(A1717,PLAN!B:AA,23,0),"")</f>
        <v/>
      </c>
      <c r="L1717" s="227" t="str">
        <f>IFERROR(VLOOKUP(A1717,PLAN!B:AA,24,0),"")</f>
        <v/>
      </c>
      <c r="M1717" s="225" t="str">
        <f>IFERROR(VLOOKUP(A1717,PLAN!B:AA,3,0),"")</f>
        <v/>
      </c>
      <c r="N1717" s="225" t="str">
        <f>IFERROR(VLOOKUP(A1717,PLAN!B:AA,2,0),"")</f>
        <v/>
      </c>
      <c r="O1717" s="290" t="s">
        <v>3564</v>
      </c>
      <c r="P1717" s="337" t="s">
        <v>3565</v>
      </c>
      <c r="Q1717" s="154">
        <v>4</v>
      </c>
      <c r="R1717" s="231" t="str">
        <f>IFERROR(VLOOKUP(P1717,[6]Sheet1!$F:$I,4,),"")</f>
        <v>N1-24</v>
      </c>
      <c r="S1717" s="232" t="str">
        <f>IFERROR(VLOOKUP(A1717,PLAN!B:AA,19,0),"")</f>
        <v/>
      </c>
      <c r="T1717" s="225" t="str">
        <f>IFERROR(VLOOKUP(A1717,PLAN!B:AA,20,0),"")</f>
        <v/>
      </c>
      <c r="U1717" s="233"/>
      <c r="V1717" s="165"/>
      <c r="W1717" s="234" t="s">
        <v>45</v>
      </c>
      <c r="X1717" s="164"/>
      <c r="Y1717" s="148"/>
      <c r="Z1717" s="338">
        <v>46252</v>
      </c>
    </row>
    <row r="1718" spans="1:26" s="163" customFormat="1" ht="21.6" hidden="1" customHeight="1">
      <c r="A1718" s="177">
        <f t="shared" si="79"/>
        <v>0</v>
      </c>
      <c r="B1718" s="225" t="str">
        <f>IFERROR(VLOOKUP(A1718,PLAN!B:AA,5,0),"")</f>
        <v/>
      </c>
      <c r="C1718" s="225" t="str">
        <f>IFERROR(VLOOKUP(A1718,PLAN!B:AA,6,0),"")</f>
        <v/>
      </c>
      <c r="D1718" s="225" t="str">
        <f>IFERROR(VLOOKUP(A1718,PLAN!B:AA,7,0),"")</f>
        <v/>
      </c>
      <c r="E1718" s="225" t="str">
        <f>IFERROR(VLOOKUP(A1718,PLAN!B:AA,4,0),"")</f>
        <v/>
      </c>
      <c r="F1718" s="226" t="str">
        <f>IFERROR(VLOOKUP(A1718,PLAN!B:AA,9,0),"")</f>
        <v/>
      </c>
      <c r="G1718" s="225" t="str">
        <f>IFERROR(VLOOKUP(A1718,PLAN!B:AA,10,0),"")</f>
        <v/>
      </c>
      <c r="H1718" s="225" t="str">
        <f>IFERROR(VLOOKUP(A1718,PLAN!B:AA,11,0),"")</f>
        <v/>
      </c>
      <c r="I1718" s="225" t="str">
        <f>IFERROR(VLOOKUP(A1718,PLAN!B:AA,12,0),"")</f>
        <v/>
      </c>
      <c r="J1718" s="225" t="str">
        <f>IFERROR(VLOOKUP(A1718,PLAN!B:AA,15,0),"")</f>
        <v/>
      </c>
      <c r="K1718" s="225" t="str">
        <f>IFERROR(VLOOKUP(A1718,PLAN!B:AA,23,0),"")</f>
        <v/>
      </c>
      <c r="L1718" s="227" t="str">
        <f>IFERROR(VLOOKUP(A1718,PLAN!B:AA,24,0),"")</f>
        <v/>
      </c>
      <c r="M1718" s="225" t="str">
        <f>IFERROR(VLOOKUP(A1718,PLAN!B:AA,3,0),"")</f>
        <v/>
      </c>
      <c r="N1718" s="225" t="str">
        <f>IFERROR(VLOOKUP(A1718,PLAN!B:AA,2,0),"")</f>
        <v/>
      </c>
      <c r="O1718" s="290" t="s">
        <v>6208</v>
      </c>
      <c r="P1718" s="337" t="s">
        <v>6209</v>
      </c>
      <c r="Q1718" s="154">
        <v>494</v>
      </c>
      <c r="R1718" s="231" t="str">
        <f>IFERROR(VLOOKUP(P1718,[6]Sheet1!$F:$I,4,),"")</f>
        <v>N3-01</v>
      </c>
      <c r="S1718" s="232" t="str">
        <f>IFERROR(VLOOKUP(A1718,PLAN!B:AA,19,0),"")</f>
        <v/>
      </c>
      <c r="T1718" s="225" t="str">
        <f>IFERROR(VLOOKUP(A1718,PLAN!B:AA,20,0),"")</f>
        <v/>
      </c>
      <c r="U1718" s="233"/>
      <c r="V1718" s="165"/>
      <c r="W1718" s="234" t="s">
        <v>45</v>
      </c>
      <c r="X1718" s="164"/>
      <c r="Y1718" s="148"/>
      <c r="Z1718" s="338">
        <v>46252</v>
      </c>
    </row>
    <row r="1719" spans="1:26" s="163" customFormat="1" ht="21.6" hidden="1" customHeight="1">
      <c r="A1719" s="177">
        <f t="shared" si="79"/>
        <v>0</v>
      </c>
      <c r="B1719" s="225" t="str">
        <f>IFERROR(VLOOKUP(A1719,PLAN!B:AA,5,0),"")</f>
        <v/>
      </c>
      <c r="C1719" s="225" t="str">
        <f>IFERROR(VLOOKUP(A1719,PLAN!B:AA,6,0),"")</f>
        <v/>
      </c>
      <c r="D1719" s="225" t="str">
        <f>IFERROR(VLOOKUP(A1719,PLAN!B:AA,7,0),"")</f>
        <v/>
      </c>
      <c r="E1719" s="225" t="str">
        <f>IFERROR(VLOOKUP(A1719,PLAN!B:AA,4,0),"")</f>
        <v/>
      </c>
      <c r="F1719" s="226" t="str">
        <f>IFERROR(VLOOKUP(A1719,PLAN!B:AA,9,0),"")</f>
        <v/>
      </c>
      <c r="G1719" s="225" t="str">
        <f>IFERROR(VLOOKUP(A1719,PLAN!B:AA,10,0),"")</f>
        <v/>
      </c>
      <c r="H1719" s="225" t="str">
        <f>IFERROR(VLOOKUP(A1719,PLAN!B:AA,11,0),"")</f>
        <v/>
      </c>
      <c r="I1719" s="225" t="str">
        <f>IFERROR(VLOOKUP(A1719,PLAN!B:AA,12,0),"")</f>
        <v/>
      </c>
      <c r="J1719" s="225" t="str">
        <f>IFERROR(VLOOKUP(A1719,PLAN!B:AA,15,0),"")</f>
        <v/>
      </c>
      <c r="K1719" s="225" t="str">
        <f>IFERROR(VLOOKUP(A1719,PLAN!B:AA,23,0),"")</f>
        <v/>
      </c>
      <c r="L1719" s="227" t="str">
        <f>IFERROR(VLOOKUP(A1719,PLAN!B:AA,24,0),"")</f>
        <v/>
      </c>
      <c r="M1719" s="225" t="str">
        <f>IFERROR(VLOOKUP(A1719,PLAN!B:AA,3,0),"")</f>
        <v/>
      </c>
      <c r="N1719" s="225" t="str">
        <f>IFERROR(VLOOKUP(A1719,PLAN!B:AA,2,0),"")</f>
        <v/>
      </c>
      <c r="O1719" s="290" t="s">
        <v>3566</v>
      </c>
      <c r="P1719" s="337" t="s">
        <v>3567</v>
      </c>
      <c r="Q1719" s="154">
        <v>6</v>
      </c>
      <c r="R1719" s="231" t="str">
        <f>IFERROR(VLOOKUP(P1719,[6]Sheet1!$F:$I,4,),"")</f>
        <v>N1-21</v>
      </c>
      <c r="S1719" s="232" t="str">
        <f>IFERROR(VLOOKUP(A1719,PLAN!B:AA,19,0),"")</f>
        <v/>
      </c>
      <c r="T1719" s="225" t="str">
        <f>IFERROR(VLOOKUP(A1719,PLAN!B:AA,20,0),"")</f>
        <v/>
      </c>
      <c r="U1719" s="233"/>
      <c r="V1719" s="165"/>
      <c r="W1719" s="234" t="s">
        <v>45</v>
      </c>
      <c r="X1719" s="164"/>
      <c r="Y1719" s="148"/>
      <c r="Z1719" s="338">
        <v>46252</v>
      </c>
    </row>
    <row r="1720" spans="1:26" s="163" customFormat="1" ht="21.6" hidden="1" customHeight="1">
      <c r="A1720" s="177">
        <f t="shared" si="79"/>
        <v>0</v>
      </c>
      <c r="B1720" s="225" t="str">
        <f>IFERROR(VLOOKUP(A1720,PLAN!B:AA,5,0),"")</f>
        <v/>
      </c>
      <c r="C1720" s="225" t="str">
        <f>IFERROR(VLOOKUP(A1720,PLAN!B:AA,6,0),"")</f>
        <v/>
      </c>
      <c r="D1720" s="225" t="str">
        <f>IFERROR(VLOOKUP(A1720,PLAN!B:AA,7,0),"")</f>
        <v/>
      </c>
      <c r="E1720" s="225" t="str">
        <f>IFERROR(VLOOKUP(A1720,PLAN!B:AA,4,0),"")</f>
        <v/>
      </c>
      <c r="F1720" s="226" t="str">
        <f>IFERROR(VLOOKUP(A1720,PLAN!B:AA,9,0),"")</f>
        <v/>
      </c>
      <c r="G1720" s="225" t="str">
        <f>IFERROR(VLOOKUP(A1720,PLAN!B:AA,10,0),"")</f>
        <v/>
      </c>
      <c r="H1720" s="225" t="str">
        <f>IFERROR(VLOOKUP(A1720,PLAN!B:AA,11,0),"")</f>
        <v/>
      </c>
      <c r="I1720" s="225" t="str">
        <f>IFERROR(VLOOKUP(A1720,PLAN!B:AA,12,0),"")</f>
        <v/>
      </c>
      <c r="J1720" s="225" t="str">
        <f>IFERROR(VLOOKUP(A1720,PLAN!B:AA,15,0),"")</f>
        <v/>
      </c>
      <c r="K1720" s="225" t="str">
        <f>IFERROR(VLOOKUP(A1720,PLAN!B:AA,23,0),"")</f>
        <v/>
      </c>
      <c r="L1720" s="227" t="str">
        <f>IFERROR(VLOOKUP(A1720,PLAN!B:AA,24,0),"")</f>
        <v/>
      </c>
      <c r="M1720" s="225" t="str">
        <f>IFERROR(VLOOKUP(A1720,PLAN!B:AA,3,0),"")</f>
        <v/>
      </c>
      <c r="N1720" s="225" t="str">
        <f>IFERROR(VLOOKUP(A1720,PLAN!B:AA,2,0),"")</f>
        <v/>
      </c>
      <c r="O1720" s="290" t="s">
        <v>3568</v>
      </c>
      <c r="P1720" s="337" t="s">
        <v>3569</v>
      </c>
      <c r="Q1720" s="154">
        <v>4</v>
      </c>
      <c r="R1720" s="231" t="str">
        <f>IFERROR(VLOOKUP(P1720,[6]Sheet1!$F:$I,4,),"")</f>
        <v>N1-24</v>
      </c>
      <c r="S1720" s="232" t="str">
        <f>IFERROR(VLOOKUP(A1720,PLAN!B:AA,19,0),"")</f>
        <v/>
      </c>
      <c r="T1720" s="225" t="str">
        <f>IFERROR(VLOOKUP(A1720,PLAN!B:AA,20,0),"")</f>
        <v/>
      </c>
      <c r="U1720" s="233"/>
      <c r="V1720" s="165"/>
      <c r="W1720" s="234" t="s">
        <v>45</v>
      </c>
      <c r="X1720" s="164"/>
      <c r="Y1720" s="148"/>
      <c r="Z1720" s="338">
        <v>46252</v>
      </c>
    </row>
    <row r="1721" spans="1:26" s="163" customFormat="1" ht="21.6" hidden="1" customHeight="1">
      <c r="A1721" s="177">
        <f t="shared" si="79"/>
        <v>0</v>
      </c>
      <c r="B1721" s="225" t="str">
        <f>IFERROR(VLOOKUP(A1721,PLAN!B:AA,5,0),"")</f>
        <v/>
      </c>
      <c r="C1721" s="225" t="str">
        <f>IFERROR(VLOOKUP(A1721,PLAN!B:AA,6,0),"")</f>
        <v/>
      </c>
      <c r="D1721" s="225" t="str">
        <f>IFERROR(VLOOKUP(A1721,PLAN!B:AA,7,0),"")</f>
        <v/>
      </c>
      <c r="E1721" s="225" t="str">
        <f>IFERROR(VLOOKUP(A1721,PLAN!B:AA,4,0),"")</f>
        <v/>
      </c>
      <c r="F1721" s="226" t="str">
        <f>IFERROR(VLOOKUP(A1721,PLAN!B:AA,9,0),"")</f>
        <v/>
      </c>
      <c r="G1721" s="225" t="str">
        <f>IFERROR(VLOOKUP(A1721,PLAN!B:AA,10,0),"")</f>
        <v/>
      </c>
      <c r="H1721" s="225" t="str">
        <f>IFERROR(VLOOKUP(A1721,PLAN!B:AA,11,0),"")</f>
        <v/>
      </c>
      <c r="I1721" s="225" t="str">
        <f>IFERROR(VLOOKUP(A1721,PLAN!B:AA,12,0),"")</f>
        <v/>
      </c>
      <c r="J1721" s="225" t="str">
        <f>IFERROR(VLOOKUP(A1721,PLAN!B:AA,15,0),"")</f>
        <v/>
      </c>
      <c r="K1721" s="225" t="str">
        <f>IFERROR(VLOOKUP(A1721,PLAN!B:AA,23,0),"")</f>
        <v/>
      </c>
      <c r="L1721" s="227" t="str">
        <f>IFERROR(VLOOKUP(A1721,PLAN!B:AA,24,0),"")</f>
        <v/>
      </c>
      <c r="M1721" s="225" t="str">
        <f>IFERROR(VLOOKUP(A1721,PLAN!B:AA,3,0),"")</f>
        <v/>
      </c>
      <c r="N1721" s="225" t="str">
        <f>IFERROR(VLOOKUP(A1721,PLAN!B:AA,2,0),"")</f>
        <v/>
      </c>
      <c r="O1721" s="290" t="s">
        <v>3572</v>
      </c>
      <c r="P1721" s="337" t="s">
        <v>3573</v>
      </c>
      <c r="Q1721" s="154">
        <v>66</v>
      </c>
      <c r="R1721" s="231" t="str">
        <f>IFERROR(VLOOKUP(P1721,[6]Sheet1!$F:$I,4,),"")</f>
        <v>N3-10</v>
      </c>
      <c r="S1721" s="232" t="str">
        <f>IFERROR(VLOOKUP(A1721,PLAN!B:AA,19,0),"")</f>
        <v/>
      </c>
      <c r="T1721" s="225" t="str">
        <f>IFERROR(VLOOKUP(A1721,PLAN!B:AA,20,0),"")</f>
        <v/>
      </c>
      <c r="U1721" s="233"/>
      <c r="V1721" s="165"/>
      <c r="W1721" s="234" t="s">
        <v>45</v>
      </c>
      <c r="X1721" s="164"/>
      <c r="Y1721" s="148"/>
      <c r="Z1721" s="338">
        <v>46252</v>
      </c>
    </row>
    <row r="1722" spans="1:26" s="163" customFormat="1" ht="21.6" hidden="1" customHeight="1">
      <c r="A1722" s="177">
        <f t="shared" si="79"/>
        <v>0</v>
      </c>
      <c r="B1722" s="225" t="str">
        <f>IFERROR(VLOOKUP(A1722,PLAN!B:AA,5,0),"")</f>
        <v/>
      </c>
      <c r="C1722" s="225" t="str">
        <f>IFERROR(VLOOKUP(A1722,PLAN!B:AA,6,0),"")</f>
        <v/>
      </c>
      <c r="D1722" s="225" t="str">
        <f>IFERROR(VLOOKUP(A1722,PLAN!B:AA,7,0),"")</f>
        <v/>
      </c>
      <c r="E1722" s="225" t="str">
        <f>IFERROR(VLOOKUP(A1722,PLAN!B:AA,4,0),"")</f>
        <v/>
      </c>
      <c r="F1722" s="226" t="str">
        <f>IFERROR(VLOOKUP(A1722,PLAN!B:AA,9,0),"")</f>
        <v/>
      </c>
      <c r="G1722" s="225" t="str">
        <f>IFERROR(VLOOKUP(A1722,PLAN!B:AA,10,0),"")</f>
        <v/>
      </c>
      <c r="H1722" s="225" t="str">
        <f>IFERROR(VLOOKUP(A1722,PLAN!B:AA,11,0),"")</f>
        <v/>
      </c>
      <c r="I1722" s="225" t="str">
        <f>IFERROR(VLOOKUP(A1722,PLAN!B:AA,12,0),"")</f>
        <v/>
      </c>
      <c r="J1722" s="225" t="str">
        <f>IFERROR(VLOOKUP(A1722,PLAN!B:AA,15,0),"")</f>
        <v/>
      </c>
      <c r="K1722" s="225" t="str">
        <f>IFERROR(VLOOKUP(A1722,PLAN!B:AA,23,0),"")</f>
        <v/>
      </c>
      <c r="L1722" s="227" t="str">
        <f>IFERROR(VLOOKUP(A1722,PLAN!B:AA,24,0),"")</f>
        <v/>
      </c>
      <c r="M1722" s="225" t="str">
        <f>IFERROR(VLOOKUP(A1722,PLAN!B:AA,3,0),"")</f>
        <v/>
      </c>
      <c r="N1722" s="225" t="str">
        <f>IFERROR(VLOOKUP(A1722,PLAN!B:AA,2,0),"")</f>
        <v/>
      </c>
      <c r="O1722" s="290" t="s">
        <v>6210</v>
      </c>
      <c r="P1722" s="258" t="s">
        <v>6211</v>
      </c>
      <c r="Q1722" s="154">
        <f>I1716-Q1716-Q1717-Q1718-Q1719-Q1720-Q1721</f>
        <v>286</v>
      </c>
      <c r="R1722" s="231" t="str">
        <f>IFERROR(VLOOKUP(P1722,[6]Sheet1!$F:$I,4,),"")</f>
        <v>N2-06</v>
      </c>
      <c r="S1722" s="232" t="str">
        <f>IFERROR(VLOOKUP(A1722,PLAN!B:AA,19,0),"")</f>
        <v/>
      </c>
      <c r="T1722" s="225" t="str">
        <f>IFERROR(VLOOKUP(A1722,PLAN!B:AA,20,0),"")</f>
        <v/>
      </c>
      <c r="U1722" s="233"/>
      <c r="V1722" s="165"/>
      <c r="W1722" s="234" t="s">
        <v>45</v>
      </c>
      <c r="X1722" s="164"/>
      <c r="Y1722" s="148"/>
      <c r="Z1722" s="338">
        <v>46252</v>
      </c>
    </row>
    <row r="1723" spans="1:26" s="163" customFormat="1" ht="21.6" hidden="1" customHeight="1">
      <c r="A1723" s="177" t="str">
        <f t="shared" ref="A1723:A2097" si="110">Y1723</f>
        <v>Aug28-01</v>
      </c>
      <c r="B1723" s="225">
        <f>IFERROR(VLOOKUP(A1723,PLAN!B:AA,5,0),"")</f>
        <v>11134235</v>
      </c>
      <c r="C1723" s="225" t="str">
        <f>IFERROR(VLOOKUP(A1723,PLAN!B:AA,6,0),"")</f>
        <v>1036068-S-AK</v>
      </c>
      <c r="D1723" s="225" t="str">
        <f>IFERROR(VLOOKUP(A1723,PLAN!B:AA,7,0),"")</f>
        <v>AHW14R001S CN</v>
      </c>
      <c r="E1723" s="225" t="str">
        <f>IFERROR(VLOOKUP(A1723,PLAN!B:AA,4,0),"")</f>
        <v>1001946241</v>
      </c>
      <c r="F1723" s="226">
        <f>IFERROR(VLOOKUP(A1723,PLAN!B:AA,9,0),"")</f>
        <v>46262</v>
      </c>
      <c r="G1723" s="225" t="str">
        <f>IFERROR(VLOOKUP(A1723,PLAN!B:AA,10,0),"")</f>
        <v>0103610262</v>
      </c>
      <c r="H1723" s="225" t="str">
        <f>IFERROR(VLOOKUP(A1723,PLAN!B:AA,11,0),"")</f>
        <v>260813A01A</v>
      </c>
      <c r="I1723" s="225">
        <f>IFERROR(VLOOKUP(A1723,PLAN!B:AA,12,0),"")</f>
        <v>3586</v>
      </c>
      <c r="J1723" s="225" t="str">
        <f>IFERROR(VLOOKUP(A1723,PLAN!B:AA,15,0),"")</f>
        <v>China</v>
      </c>
      <c r="K1723" s="225">
        <f>IFERROR(VLOOKUP(A1723,PLAN!B:AA,23,0),"")</f>
        <v>0</v>
      </c>
      <c r="L1723" s="227">
        <f>IFERROR(VLOOKUP(A1723,PLAN!B:AA,24,0),"")</f>
        <v>0</v>
      </c>
      <c r="M1723" s="225" t="str">
        <f>IFERROR(VLOOKUP(A1723,PLAN!B:AA,3,0),"")</f>
        <v>2332192-0-C-CN</v>
      </c>
      <c r="N1723" s="225">
        <f>IFERROR(VLOOKUP(A1723,PLAN!B:AA,2,0),"")</f>
        <v>12120774</v>
      </c>
      <c r="O1723" s="290" t="s">
        <v>4822</v>
      </c>
      <c r="P1723" s="337" t="s">
        <v>4823</v>
      </c>
      <c r="Q1723" s="154">
        <v>14</v>
      </c>
      <c r="R1723" s="231" t="str">
        <f>IFERROR(VLOOKUP(P1723,[6]Sheet1!$F:$I,4,),"")</f>
        <v>N1-21</v>
      </c>
      <c r="S1723" s="232">
        <f>IFERROR(VLOOKUP(A1723,PLAN!B:AA,19,0),"")</f>
        <v>46253</v>
      </c>
      <c r="T1723" s="225" t="str">
        <f>IFERROR(VLOOKUP(A1723,PLAN!B:AA,20,0),"")</f>
        <v>M1</v>
      </c>
      <c r="U1723" s="233"/>
      <c r="V1723" s="165"/>
      <c r="W1723" s="234" t="str">
        <f>IFERROR(VLOOKUP(A1723,PLAN!B:AB,21,),"")</f>
        <v>F3</v>
      </c>
      <c r="X1723" s="164"/>
      <c r="Y1723" s="148" t="s">
        <v>6270</v>
      </c>
      <c r="Z1723" s="338">
        <f>VLOOKUP(Y1723,PLAN!B:AI,19,0)</f>
        <v>46253</v>
      </c>
    </row>
    <row r="1724" spans="1:26" s="163" customFormat="1" ht="21.6" hidden="1" customHeight="1">
      <c r="A1724" s="177"/>
      <c r="B1724" s="225"/>
      <c r="C1724" s="225"/>
      <c r="D1724" s="225"/>
      <c r="E1724" s="225"/>
      <c r="F1724" s="226"/>
      <c r="G1724" s="225"/>
      <c r="H1724" s="225"/>
      <c r="I1724" s="225"/>
      <c r="J1724" s="225"/>
      <c r="K1724" s="225"/>
      <c r="L1724" s="227"/>
      <c r="M1724" s="225"/>
      <c r="N1724" s="225"/>
      <c r="O1724" s="290" t="s">
        <v>4824</v>
      </c>
      <c r="P1724" s="337" t="s">
        <v>4825</v>
      </c>
      <c r="Q1724" s="154">
        <v>16</v>
      </c>
      <c r="R1724" s="231" t="str">
        <f>IFERROR(VLOOKUP(P1724,[6]Sheet1!$F:$I,4,),"")</f>
        <v>N1-21</v>
      </c>
      <c r="S1724" s="232"/>
      <c r="T1724" s="225"/>
      <c r="U1724" s="233"/>
      <c r="V1724" s="165"/>
      <c r="W1724" s="234" t="s">
        <v>40</v>
      </c>
      <c r="X1724" s="164"/>
      <c r="Y1724" s="148"/>
      <c r="Z1724" s="338">
        <v>46253</v>
      </c>
    </row>
    <row r="1725" spans="1:26" s="163" customFormat="1" ht="21.6" hidden="1" customHeight="1">
      <c r="A1725" s="177"/>
      <c r="B1725" s="225"/>
      <c r="C1725" s="225"/>
      <c r="D1725" s="225"/>
      <c r="E1725" s="225"/>
      <c r="F1725" s="226"/>
      <c r="G1725" s="225"/>
      <c r="H1725" s="225"/>
      <c r="I1725" s="225"/>
      <c r="J1725" s="225"/>
      <c r="K1725" s="225"/>
      <c r="L1725" s="227"/>
      <c r="M1725" s="225"/>
      <c r="N1725" s="225"/>
      <c r="O1725" s="290" t="s">
        <v>4826</v>
      </c>
      <c r="P1725" s="337" t="s">
        <v>4827</v>
      </c>
      <c r="Q1725" s="154">
        <v>19</v>
      </c>
      <c r="R1725" s="231" t="str">
        <f>IFERROR(VLOOKUP(P1725,[6]Sheet1!$F:$I,4,),"")</f>
        <v>N2-03</v>
      </c>
      <c r="S1725" s="232"/>
      <c r="T1725" s="225"/>
      <c r="U1725" s="233"/>
      <c r="V1725" s="165"/>
      <c r="W1725" s="234" t="s">
        <v>40</v>
      </c>
      <c r="X1725" s="164"/>
      <c r="Y1725" s="148"/>
      <c r="Z1725" s="338">
        <v>46253</v>
      </c>
    </row>
    <row r="1726" spans="1:26" s="163" customFormat="1" ht="21.6" hidden="1" customHeight="1">
      <c r="A1726" s="177"/>
      <c r="B1726" s="225"/>
      <c r="C1726" s="225"/>
      <c r="D1726" s="225"/>
      <c r="E1726" s="225"/>
      <c r="F1726" s="226"/>
      <c r="G1726" s="225"/>
      <c r="H1726" s="225"/>
      <c r="I1726" s="225"/>
      <c r="J1726" s="225"/>
      <c r="K1726" s="225"/>
      <c r="L1726" s="227"/>
      <c r="M1726" s="225"/>
      <c r="N1726" s="225"/>
      <c r="O1726" s="290" t="s">
        <v>5304</v>
      </c>
      <c r="P1726" s="337" t="s">
        <v>5305</v>
      </c>
      <c r="Q1726" s="154">
        <v>19</v>
      </c>
      <c r="R1726" s="231" t="str">
        <f>IFERROR(VLOOKUP(P1726,[6]Sheet1!$F:$I,4,),"")</f>
        <v>N1-23</v>
      </c>
      <c r="S1726" s="232"/>
      <c r="T1726" s="225"/>
      <c r="U1726" s="233"/>
      <c r="V1726" s="165"/>
      <c r="W1726" s="234" t="s">
        <v>40</v>
      </c>
      <c r="X1726" s="164"/>
      <c r="Y1726" s="148"/>
      <c r="Z1726" s="338">
        <v>46253</v>
      </c>
    </row>
    <row r="1727" spans="1:26" s="163" customFormat="1" ht="21.6" hidden="1" customHeight="1">
      <c r="A1727" s="177"/>
      <c r="B1727" s="225"/>
      <c r="C1727" s="225"/>
      <c r="D1727" s="225"/>
      <c r="E1727" s="225"/>
      <c r="F1727" s="226"/>
      <c r="G1727" s="225"/>
      <c r="H1727" s="225"/>
      <c r="I1727" s="225"/>
      <c r="J1727" s="225"/>
      <c r="K1727" s="225"/>
      <c r="L1727" s="227"/>
      <c r="M1727" s="225"/>
      <c r="N1727" s="225"/>
      <c r="O1727" s="290" t="s">
        <v>5306</v>
      </c>
      <c r="P1727" s="337" t="s">
        <v>5307</v>
      </c>
      <c r="Q1727" s="154">
        <v>19</v>
      </c>
      <c r="R1727" s="231" t="str">
        <f>IFERROR(VLOOKUP(P1727,[6]Sheet1!$F:$I,4,),"")</f>
        <v>N1-23</v>
      </c>
      <c r="S1727" s="232"/>
      <c r="T1727" s="225"/>
      <c r="U1727" s="233"/>
      <c r="V1727" s="165"/>
      <c r="W1727" s="234" t="s">
        <v>40</v>
      </c>
      <c r="X1727" s="164"/>
      <c r="Y1727" s="148"/>
      <c r="Z1727" s="338">
        <v>46253</v>
      </c>
    </row>
    <row r="1728" spans="1:26" s="163" customFormat="1" ht="21.6" hidden="1" customHeight="1">
      <c r="A1728" s="177"/>
      <c r="B1728" s="225"/>
      <c r="C1728" s="225"/>
      <c r="D1728" s="225"/>
      <c r="E1728" s="225"/>
      <c r="F1728" s="226"/>
      <c r="G1728" s="225"/>
      <c r="H1728" s="225"/>
      <c r="I1728" s="225"/>
      <c r="J1728" s="225"/>
      <c r="K1728" s="225"/>
      <c r="L1728" s="227"/>
      <c r="M1728" s="225"/>
      <c r="N1728" s="225"/>
      <c r="O1728" s="290" t="s">
        <v>6290</v>
      </c>
      <c r="P1728" s="258" t="s">
        <v>6291</v>
      </c>
      <c r="Q1728" s="154">
        <v>1260</v>
      </c>
      <c r="R1728" s="231" t="str">
        <f>IFERROR(VLOOKUP(P1728,[6]Sheet1!$F:$I,4,),"")</f>
        <v>N3-18</v>
      </c>
      <c r="S1728" s="232"/>
      <c r="T1728" s="225"/>
      <c r="U1728" s="233"/>
      <c r="V1728" s="165"/>
      <c r="W1728" s="234" t="s">
        <v>40</v>
      </c>
      <c r="X1728" s="164"/>
      <c r="Y1728" s="148"/>
      <c r="Z1728" s="338">
        <v>46253</v>
      </c>
    </row>
    <row r="1729" spans="1:26" s="163" customFormat="1" ht="21.6" hidden="1" customHeight="1">
      <c r="A1729" s="177"/>
      <c r="B1729" s="225"/>
      <c r="C1729" s="225"/>
      <c r="D1729" s="225"/>
      <c r="E1729" s="225"/>
      <c r="F1729" s="226"/>
      <c r="G1729" s="225"/>
      <c r="H1729" s="225"/>
      <c r="I1729" s="225"/>
      <c r="J1729" s="225"/>
      <c r="K1729" s="225"/>
      <c r="L1729" s="227"/>
      <c r="M1729" s="225"/>
      <c r="N1729" s="225"/>
      <c r="O1729" s="290" t="s">
        <v>6292</v>
      </c>
      <c r="P1729" s="258" t="s">
        <v>6293</v>
      </c>
      <c r="Q1729" s="154">
        <v>1260</v>
      </c>
      <c r="R1729" s="231" t="str">
        <f>IFERROR(VLOOKUP(P1729,[6]Sheet1!$F:$I,4,),"")</f>
        <v/>
      </c>
      <c r="S1729" s="232"/>
      <c r="T1729" s="225"/>
      <c r="U1729" s="233"/>
      <c r="V1729" s="165"/>
      <c r="W1729" s="234" t="s">
        <v>40</v>
      </c>
      <c r="X1729" s="164"/>
      <c r="Y1729" s="148"/>
      <c r="Z1729" s="338">
        <v>46253</v>
      </c>
    </row>
    <row r="1730" spans="1:26" s="163" customFormat="1" ht="21.6" hidden="1" customHeight="1">
      <c r="A1730" s="177"/>
      <c r="B1730" s="225"/>
      <c r="C1730" s="225"/>
      <c r="D1730" s="225"/>
      <c r="E1730" s="225"/>
      <c r="F1730" s="226"/>
      <c r="G1730" s="225"/>
      <c r="H1730" s="225"/>
      <c r="I1730" s="225"/>
      <c r="J1730" s="225"/>
      <c r="K1730" s="225"/>
      <c r="L1730" s="227"/>
      <c r="M1730" s="225"/>
      <c r="N1730" s="225"/>
      <c r="O1730" s="290" t="s">
        <v>6294</v>
      </c>
      <c r="P1730" s="258" t="s">
        <v>6295</v>
      </c>
      <c r="Q1730" s="154">
        <f>I1723-Q1723-Q1724-Q1725-Q1726-Q1727-Q1728-Q1729</f>
        <v>979</v>
      </c>
      <c r="R1730" s="231" t="str">
        <f>IFERROR(VLOOKUP(P1730,[6]Sheet1!$F:$I,4,),"")</f>
        <v/>
      </c>
      <c r="S1730" s="232"/>
      <c r="T1730" s="225"/>
      <c r="U1730" s="233"/>
      <c r="V1730" s="165"/>
      <c r="W1730" s="234" t="s">
        <v>40</v>
      </c>
      <c r="X1730" s="164"/>
      <c r="Y1730" s="148"/>
      <c r="Z1730" s="338">
        <v>46253</v>
      </c>
    </row>
    <row r="1731" spans="1:26" s="163" customFormat="1" ht="21.6" hidden="1" customHeight="1">
      <c r="A1731" s="177" t="str">
        <f t="shared" si="110"/>
        <v>Aug28-02</v>
      </c>
      <c r="B1731" s="225">
        <f>IFERROR(VLOOKUP(A1731,PLAN!B:AA,5,0),"")</f>
        <v>11134235</v>
      </c>
      <c r="C1731" s="225" t="str">
        <f>IFERROR(VLOOKUP(A1731,PLAN!B:AA,6,0),"")</f>
        <v>1036068-S-AK</v>
      </c>
      <c r="D1731" s="225" t="str">
        <f>IFERROR(VLOOKUP(A1731,PLAN!B:AA,7,0),"")</f>
        <v>AHW14R001S CN</v>
      </c>
      <c r="E1731" s="225" t="str">
        <f>IFERROR(VLOOKUP(A1731,PLAN!B:AA,4,0),"")</f>
        <v>1001946242</v>
      </c>
      <c r="F1731" s="226">
        <f>IFERROR(VLOOKUP(A1731,PLAN!B:AA,9,0),"")</f>
        <v>46262</v>
      </c>
      <c r="G1731" s="225" t="str">
        <f>IFERROR(VLOOKUP(A1731,PLAN!B:AA,10,0),"")</f>
        <v>0103610263</v>
      </c>
      <c r="H1731" s="225" t="str">
        <f>IFERROR(VLOOKUP(A1731,PLAN!B:AA,11,0),"")</f>
        <v>260813A02A</v>
      </c>
      <c r="I1731" s="225">
        <f>IFERROR(VLOOKUP(A1731,PLAN!B:AA,12,0),"")</f>
        <v>3586</v>
      </c>
      <c r="J1731" s="225" t="str">
        <f>IFERROR(VLOOKUP(A1731,PLAN!B:AA,15,0),"")</f>
        <v>China</v>
      </c>
      <c r="K1731" s="225">
        <f>IFERROR(VLOOKUP(A1731,PLAN!B:AA,23,0),"")</f>
        <v>0</v>
      </c>
      <c r="L1731" s="227">
        <f>IFERROR(VLOOKUP(A1731,PLAN!B:AA,24,0),"")</f>
        <v>0</v>
      </c>
      <c r="M1731" s="225" t="str">
        <f>IFERROR(VLOOKUP(A1731,PLAN!B:AA,3,0),"")</f>
        <v>2332192-0-C-CN</v>
      </c>
      <c r="N1731" s="225">
        <f>IFERROR(VLOOKUP(A1731,PLAN!B:AA,2,0),"")</f>
        <v>12120774</v>
      </c>
      <c r="O1731" s="290" t="s">
        <v>5308</v>
      </c>
      <c r="P1731" s="337" t="s">
        <v>5309</v>
      </c>
      <c r="Q1731" s="154">
        <v>51</v>
      </c>
      <c r="R1731" s="231" t="str">
        <f>IFERROR(VLOOKUP(P1731,[6]Sheet1!$F:$I,4,),"")</f>
        <v/>
      </c>
      <c r="S1731" s="232">
        <f>IFERROR(VLOOKUP(A1731,PLAN!B:AA,19,0),"")</f>
        <v>46253</v>
      </c>
      <c r="T1731" s="225" t="str">
        <f>IFERROR(VLOOKUP(A1731,PLAN!B:AA,20,0),"")</f>
        <v>M2</v>
      </c>
      <c r="U1731" s="233"/>
      <c r="V1731" s="165"/>
      <c r="W1731" s="234" t="str">
        <f>IFERROR(VLOOKUP(A1731,PLAN!B:AB,21,),"")</f>
        <v>F3</v>
      </c>
      <c r="X1731" s="164"/>
      <c r="Y1731" s="148" t="s">
        <v>6272</v>
      </c>
      <c r="Z1731" s="338">
        <f>VLOOKUP(Y1731,PLAN!B:AI,19,0)</f>
        <v>46253</v>
      </c>
    </row>
    <row r="1732" spans="1:26" s="163" customFormat="1" ht="21.6" hidden="1" customHeight="1">
      <c r="A1732" s="177"/>
      <c r="B1732" s="225"/>
      <c r="C1732" s="225"/>
      <c r="D1732" s="225"/>
      <c r="E1732" s="225"/>
      <c r="F1732" s="226"/>
      <c r="G1732" s="225"/>
      <c r="H1732" s="225"/>
      <c r="I1732" s="225"/>
      <c r="J1732" s="225"/>
      <c r="K1732" s="225"/>
      <c r="L1732" s="227"/>
      <c r="M1732" s="225"/>
      <c r="N1732" s="225"/>
      <c r="O1732" s="290" t="s">
        <v>5310</v>
      </c>
      <c r="P1732" s="337" t="s">
        <v>5311</v>
      </c>
      <c r="Q1732" s="154">
        <v>16</v>
      </c>
      <c r="R1732" s="231" t="str">
        <f>IFERROR(VLOOKUP(P1732,[6]Sheet1!$F:$I,4,),"")</f>
        <v>N1-23</v>
      </c>
      <c r="S1732" s="232"/>
      <c r="T1732" s="225"/>
      <c r="U1732" s="233"/>
      <c r="V1732" s="165"/>
      <c r="W1732" s="234" t="s">
        <v>40</v>
      </c>
      <c r="X1732" s="164"/>
      <c r="Y1732" s="148"/>
      <c r="Z1732" s="338">
        <v>46253</v>
      </c>
    </row>
    <row r="1733" spans="1:26" s="163" customFormat="1" ht="21.6" hidden="1" customHeight="1">
      <c r="A1733" s="177"/>
      <c r="B1733" s="225"/>
      <c r="C1733" s="225"/>
      <c r="D1733" s="225"/>
      <c r="E1733" s="225"/>
      <c r="F1733" s="226"/>
      <c r="G1733" s="225"/>
      <c r="H1733" s="225"/>
      <c r="I1733" s="225"/>
      <c r="J1733" s="225"/>
      <c r="K1733" s="225"/>
      <c r="L1733" s="227"/>
      <c r="M1733" s="225"/>
      <c r="N1733" s="225"/>
      <c r="O1733" s="290" t="s">
        <v>5312</v>
      </c>
      <c r="P1733" s="337" t="s">
        <v>5313</v>
      </c>
      <c r="Q1733" s="154">
        <v>112</v>
      </c>
      <c r="R1733" s="231" t="str">
        <f>IFERROR(VLOOKUP(P1733,[6]Sheet1!$F:$I,4,),"")</f>
        <v/>
      </c>
      <c r="S1733" s="232"/>
      <c r="T1733" s="225"/>
      <c r="U1733" s="233"/>
      <c r="V1733" s="165"/>
      <c r="W1733" s="234" t="s">
        <v>40</v>
      </c>
      <c r="X1733" s="164"/>
      <c r="Y1733" s="148"/>
      <c r="Z1733" s="338">
        <v>46253</v>
      </c>
    </row>
    <row r="1734" spans="1:26" s="163" customFormat="1" ht="21.6" hidden="1" customHeight="1">
      <c r="A1734" s="177"/>
      <c r="B1734" s="225"/>
      <c r="C1734" s="225"/>
      <c r="D1734" s="225"/>
      <c r="E1734" s="225"/>
      <c r="F1734" s="226"/>
      <c r="G1734" s="225"/>
      <c r="H1734" s="225"/>
      <c r="I1734" s="225"/>
      <c r="J1734" s="225"/>
      <c r="K1734" s="225"/>
      <c r="L1734" s="227"/>
      <c r="M1734" s="225"/>
      <c r="N1734" s="225"/>
      <c r="O1734" s="290" t="s">
        <v>5480</v>
      </c>
      <c r="P1734" s="258" t="s">
        <v>5481</v>
      </c>
      <c r="Q1734" s="154">
        <v>17</v>
      </c>
      <c r="R1734" s="231" t="str">
        <f>IFERROR(VLOOKUP(P1734,[6]Sheet1!$F:$I,4,),"")</f>
        <v>N1-22</v>
      </c>
      <c r="S1734" s="232"/>
      <c r="T1734" s="225"/>
      <c r="U1734" s="233"/>
      <c r="V1734" s="165"/>
      <c r="W1734" s="234" t="s">
        <v>40</v>
      </c>
      <c r="X1734" s="164"/>
      <c r="Y1734" s="148"/>
      <c r="Z1734" s="338">
        <v>46253</v>
      </c>
    </row>
    <row r="1735" spans="1:26" s="163" customFormat="1" ht="21.6" hidden="1" customHeight="1">
      <c r="A1735" s="177"/>
      <c r="B1735" s="225"/>
      <c r="C1735" s="225"/>
      <c r="D1735" s="225"/>
      <c r="E1735" s="225"/>
      <c r="F1735" s="226"/>
      <c r="G1735" s="225"/>
      <c r="H1735" s="225"/>
      <c r="I1735" s="225"/>
      <c r="J1735" s="225"/>
      <c r="K1735" s="225"/>
      <c r="L1735" s="227"/>
      <c r="M1735" s="225"/>
      <c r="N1735" s="225"/>
      <c r="O1735" s="290" t="s">
        <v>5482</v>
      </c>
      <c r="P1735" s="337" t="s">
        <v>5483</v>
      </c>
      <c r="Q1735" s="154">
        <v>15</v>
      </c>
      <c r="R1735" s="231" t="str">
        <f>IFERROR(VLOOKUP(P1735,[6]Sheet1!$F:$I,4,),"")</f>
        <v>N1-22</v>
      </c>
      <c r="S1735" s="232"/>
      <c r="T1735" s="225"/>
      <c r="U1735" s="233"/>
      <c r="V1735" s="165"/>
      <c r="W1735" s="234" t="s">
        <v>40</v>
      </c>
      <c r="X1735" s="164"/>
      <c r="Y1735" s="148"/>
      <c r="Z1735" s="338">
        <v>46253</v>
      </c>
    </row>
    <row r="1736" spans="1:26" s="163" customFormat="1" ht="21.6" hidden="1" customHeight="1">
      <c r="A1736" s="177"/>
      <c r="B1736" s="225"/>
      <c r="C1736" s="225"/>
      <c r="D1736" s="225"/>
      <c r="E1736" s="225"/>
      <c r="F1736" s="226"/>
      <c r="G1736" s="225"/>
      <c r="H1736" s="225"/>
      <c r="I1736" s="225"/>
      <c r="J1736" s="225"/>
      <c r="K1736" s="225"/>
      <c r="L1736" s="227"/>
      <c r="M1736" s="225"/>
      <c r="N1736" s="225"/>
      <c r="O1736" s="290" t="s">
        <v>6296</v>
      </c>
      <c r="P1736" s="258" t="s">
        <v>6297</v>
      </c>
      <c r="Q1736" s="154">
        <v>1260</v>
      </c>
      <c r="R1736" s="231" t="str">
        <f>IFERROR(VLOOKUP(P1736,[6]Sheet1!$F:$I,4,),"")</f>
        <v/>
      </c>
      <c r="S1736" s="232"/>
      <c r="T1736" s="225"/>
      <c r="U1736" s="233"/>
      <c r="V1736" s="165"/>
      <c r="W1736" s="234" t="s">
        <v>40</v>
      </c>
      <c r="X1736" s="164"/>
      <c r="Y1736" s="148"/>
      <c r="Z1736" s="338">
        <v>46253</v>
      </c>
    </row>
    <row r="1737" spans="1:26" s="163" customFormat="1" ht="21.6" hidden="1" customHeight="1">
      <c r="A1737" s="177"/>
      <c r="B1737" s="225"/>
      <c r="C1737" s="225"/>
      <c r="D1737" s="225"/>
      <c r="E1737" s="225"/>
      <c r="F1737" s="226"/>
      <c r="G1737" s="225"/>
      <c r="H1737" s="225"/>
      <c r="I1737" s="225"/>
      <c r="J1737" s="225"/>
      <c r="K1737" s="225"/>
      <c r="L1737" s="227"/>
      <c r="M1737" s="225"/>
      <c r="N1737" s="225"/>
      <c r="O1737" s="290" t="s">
        <v>6298</v>
      </c>
      <c r="P1737" s="258" t="s">
        <v>6299</v>
      </c>
      <c r="Q1737" s="154">
        <v>1260</v>
      </c>
      <c r="R1737" s="231" t="str">
        <f>IFERROR(VLOOKUP(P1737,[6]Sheet1!$F:$I,4,),"")</f>
        <v/>
      </c>
      <c r="S1737" s="232"/>
      <c r="T1737" s="225"/>
      <c r="U1737" s="233"/>
      <c r="V1737" s="165"/>
      <c r="W1737" s="234" t="s">
        <v>40</v>
      </c>
      <c r="X1737" s="164"/>
      <c r="Y1737" s="148"/>
      <c r="Z1737" s="338">
        <v>46253</v>
      </c>
    </row>
    <row r="1738" spans="1:26" s="163" customFormat="1" ht="21.6" hidden="1" customHeight="1">
      <c r="A1738" s="177"/>
      <c r="B1738" s="225"/>
      <c r="C1738" s="225"/>
      <c r="D1738" s="225"/>
      <c r="E1738" s="225"/>
      <c r="F1738" s="226"/>
      <c r="G1738" s="225"/>
      <c r="H1738" s="225"/>
      <c r="I1738" s="225"/>
      <c r="J1738" s="225"/>
      <c r="K1738" s="225"/>
      <c r="L1738" s="227"/>
      <c r="M1738" s="225"/>
      <c r="N1738" s="225"/>
      <c r="O1738" s="290" t="s">
        <v>6300</v>
      </c>
      <c r="P1738" s="258" t="s">
        <v>6301</v>
      </c>
      <c r="Q1738" s="154">
        <f>I1731-Q1731-Q1732-Q1733-Q1734-Q1735-Q1736-Q1737</f>
        <v>855</v>
      </c>
      <c r="R1738" s="231" t="str">
        <f>IFERROR(VLOOKUP(P1738,[6]Sheet1!$F:$I,4,),"")</f>
        <v/>
      </c>
      <c r="S1738" s="232"/>
      <c r="T1738" s="225"/>
      <c r="U1738" s="233"/>
      <c r="V1738" s="165"/>
      <c r="W1738" s="234" t="s">
        <v>40</v>
      </c>
      <c r="X1738" s="164"/>
      <c r="Y1738" s="148"/>
      <c r="Z1738" s="338">
        <v>46253</v>
      </c>
    </row>
    <row r="1739" spans="1:26" s="163" customFormat="1" ht="21.6" hidden="1" customHeight="1">
      <c r="A1739" s="177" t="str">
        <f t="shared" si="110"/>
        <v>Aug28-03</v>
      </c>
      <c r="B1739" s="225">
        <f>IFERROR(VLOOKUP(A1739,PLAN!B:AA,5,0),"")</f>
        <v>11134237</v>
      </c>
      <c r="C1739" s="225" t="str">
        <f>IFERROR(VLOOKUP(A1739,PLAN!B:AA,6,0),"")</f>
        <v>1436196-Q-A</v>
      </c>
      <c r="D1739" s="225" t="str">
        <f>IFERROR(VLOOKUP(A1739,PLAN!B:AA,7,0),"")</f>
        <v>AHW14R004S CN</v>
      </c>
      <c r="E1739" s="225" t="str">
        <f>IFERROR(VLOOKUP(A1739,PLAN!B:AA,4,0),"")</f>
        <v>1001946243</v>
      </c>
      <c r="F1739" s="226">
        <f>IFERROR(VLOOKUP(A1739,PLAN!B:AA,9,0),"")</f>
        <v>46262</v>
      </c>
      <c r="G1739" s="225" t="str">
        <f>IFERROR(VLOOKUP(A1739,PLAN!B:AA,10,0),"")</f>
        <v>0103610264</v>
      </c>
      <c r="H1739" s="225" t="str">
        <f>IFERROR(VLOOKUP(A1739,PLAN!B:AA,11,0),"")</f>
        <v>260813A03A</v>
      </c>
      <c r="I1739" s="225">
        <f>IFERROR(VLOOKUP(A1739,PLAN!B:AA,12,0),"")</f>
        <v>869</v>
      </c>
      <c r="J1739" s="225" t="str">
        <f>IFERROR(VLOOKUP(A1739,PLAN!B:AA,15,0),"")</f>
        <v>China</v>
      </c>
      <c r="K1739" s="225">
        <f>IFERROR(VLOOKUP(A1739,PLAN!B:AA,23,0),"")</f>
        <v>3</v>
      </c>
      <c r="L1739" s="227">
        <f>IFERROR(VLOOKUP(A1739,PLAN!B:AA,24,0),"")</f>
        <v>0</v>
      </c>
      <c r="M1739" s="225" t="str">
        <f>IFERROR(VLOOKUP(A1739,PLAN!B:AA,3,0),"")</f>
        <v>2332200-0-C-CN</v>
      </c>
      <c r="N1739" s="225">
        <f>IFERROR(VLOOKUP(A1739,PLAN!B:AA,2,0),"")</f>
        <v>12125012</v>
      </c>
      <c r="O1739" s="290" t="s">
        <v>4968</v>
      </c>
      <c r="P1739" s="337" t="s">
        <v>4969</v>
      </c>
      <c r="Q1739" s="260">
        <v>17</v>
      </c>
      <c r="R1739" s="231" t="str">
        <f>IFERROR(VLOOKUP(P1739,[6]Sheet1!$F:$I,4,),"")</f>
        <v>N1-21</v>
      </c>
      <c r="S1739" s="232">
        <f>IFERROR(VLOOKUP(A1739,PLAN!B:AA,19,0),"")</f>
        <v>46253</v>
      </c>
      <c r="T1739" s="225" t="str">
        <f>IFERROR(VLOOKUP(A1739,PLAN!B:AA,20,0),"")</f>
        <v>M3</v>
      </c>
      <c r="U1739" s="233"/>
      <c r="V1739" s="165"/>
      <c r="W1739" s="234" t="str">
        <f>IFERROR(VLOOKUP(A1739,PLAN!B:AB,21,),"")</f>
        <v>F3</v>
      </c>
      <c r="X1739" s="164"/>
      <c r="Y1739" s="148" t="s">
        <v>6273</v>
      </c>
      <c r="Z1739" s="338">
        <f>VLOOKUP(Y1739,PLAN!B:AI,19,0)</f>
        <v>46253</v>
      </c>
    </row>
    <row r="1740" spans="1:26" s="163" customFormat="1" ht="21.6" hidden="1" customHeight="1">
      <c r="A1740" s="177"/>
      <c r="B1740" s="225"/>
      <c r="C1740" s="225"/>
      <c r="D1740" s="225"/>
      <c r="E1740" s="225"/>
      <c r="F1740" s="226"/>
      <c r="G1740" s="225"/>
      <c r="H1740" s="225"/>
      <c r="I1740" s="225"/>
      <c r="J1740" s="225"/>
      <c r="K1740" s="225"/>
      <c r="L1740" s="227"/>
      <c r="M1740" s="225"/>
      <c r="N1740" s="225"/>
      <c r="O1740" s="290" t="s">
        <v>4972</v>
      </c>
      <c r="P1740" s="337" t="s">
        <v>4973</v>
      </c>
      <c r="Q1740" s="260">
        <v>344</v>
      </c>
      <c r="R1740" s="231" t="str">
        <f>IFERROR(VLOOKUP(P1740,[6]Sheet1!$F:$I,4,),"")</f>
        <v>N1-04</v>
      </c>
      <c r="S1740" s="232"/>
      <c r="T1740" s="225"/>
      <c r="U1740" s="233"/>
      <c r="V1740" s="165"/>
      <c r="W1740" s="234" t="s">
        <v>40</v>
      </c>
      <c r="X1740" s="164"/>
      <c r="Y1740" s="148"/>
      <c r="Z1740" s="338">
        <v>46253</v>
      </c>
    </row>
    <row r="1741" spans="1:26" s="163" customFormat="1" ht="21.6" hidden="1" customHeight="1">
      <c r="A1741" s="177"/>
      <c r="B1741" s="225"/>
      <c r="C1741" s="225"/>
      <c r="D1741" s="225"/>
      <c r="E1741" s="225"/>
      <c r="F1741" s="226"/>
      <c r="G1741" s="225"/>
      <c r="H1741" s="225"/>
      <c r="I1741" s="225"/>
      <c r="J1741" s="225"/>
      <c r="K1741" s="225"/>
      <c r="L1741" s="227"/>
      <c r="M1741" s="225"/>
      <c r="N1741" s="225"/>
      <c r="O1741" s="290" t="s">
        <v>5318</v>
      </c>
      <c r="P1741" s="337" t="s">
        <v>5319</v>
      </c>
      <c r="Q1741" s="260">
        <v>234</v>
      </c>
      <c r="R1741" s="231" t="str">
        <f>IFERROR(VLOOKUP(P1741,[6]Sheet1!$F:$I,4,),"")</f>
        <v>N2-09</v>
      </c>
      <c r="S1741" s="232"/>
      <c r="T1741" s="225"/>
      <c r="U1741" s="233"/>
      <c r="V1741" s="165"/>
      <c r="W1741" s="234" t="s">
        <v>40</v>
      </c>
      <c r="X1741" s="164"/>
      <c r="Y1741" s="148"/>
      <c r="Z1741" s="338">
        <v>46253</v>
      </c>
    </row>
    <row r="1742" spans="1:26" s="163" customFormat="1" ht="21.6" hidden="1" customHeight="1">
      <c r="A1742" s="177"/>
      <c r="B1742" s="225"/>
      <c r="C1742" s="225"/>
      <c r="D1742" s="225"/>
      <c r="E1742" s="225"/>
      <c r="F1742" s="226"/>
      <c r="G1742" s="225"/>
      <c r="H1742" s="225"/>
      <c r="I1742" s="225"/>
      <c r="J1742" s="225"/>
      <c r="K1742" s="225"/>
      <c r="L1742" s="227"/>
      <c r="M1742" s="225"/>
      <c r="N1742" s="225"/>
      <c r="O1742" s="290" t="s">
        <v>5943</v>
      </c>
      <c r="P1742" s="258" t="s">
        <v>5944</v>
      </c>
      <c r="Q1742" s="260">
        <v>11</v>
      </c>
      <c r="R1742" s="231" t="str">
        <f>IFERROR(VLOOKUP(P1742,[6]Sheet1!$F:$I,4,),"")</f>
        <v>N3-17</v>
      </c>
      <c r="S1742" s="232"/>
      <c r="T1742" s="225"/>
      <c r="U1742" s="233"/>
      <c r="V1742" s="165"/>
      <c r="W1742" s="234" t="s">
        <v>40</v>
      </c>
      <c r="X1742" s="164"/>
      <c r="Y1742" s="148"/>
      <c r="Z1742" s="338">
        <v>46253</v>
      </c>
    </row>
    <row r="1743" spans="1:26" s="163" customFormat="1" ht="21.6" hidden="1" customHeight="1">
      <c r="A1743" s="177"/>
      <c r="B1743" s="225"/>
      <c r="C1743" s="225"/>
      <c r="D1743" s="225"/>
      <c r="E1743" s="225"/>
      <c r="F1743" s="226"/>
      <c r="G1743" s="225"/>
      <c r="H1743" s="225"/>
      <c r="I1743" s="225"/>
      <c r="J1743" s="225"/>
      <c r="K1743" s="225"/>
      <c r="L1743" s="227"/>
      <c r="M1743" s="225"/>
      <c r="N1743" s="225"/>
      <c r="O1743" s="290" t="s">
        <v>5316</v>
      </c>
      <c r="P1743" s="337" t="s">
        <v>5317</v>
      </c>
      <c r="Q1743" s="260">
        <v>14</v>
      </c>
      <c r="R1743" s="231" t="str">
        <f>IFERROR(VLOOKUP(P1743,[6]Sheet1!$F:$I,4,),"")</f>
        <v>N1-22</v>
      </c>
      <c r="S1743" s="232"/>
      <c r="T1743" s="225"/>
      <c r="U1743" s="233"/>
      <c r="V1743" s="165"/>
      <c r="W1743" s="234" t="s">
        <v>40</v>
      </c>
      <c r="X1743" s="164"/>
      <c r="Y1743" s="148"/>
      <c r="Z1743" s="338">
        <v>46253</v>
      </c>
    </row>
    <row r="1744" spans="1:26" s="163" customFormat="1" ht="21.6" hidden="1" customHeight="1">
      <c r="A1744" s="177"/>
      <c r="B1744" s="225"/>
      <c r="C1744" s="225"/>
      <c r="D1744" s="225"/>
      <c r="E1744" s="225"/>
      <c r="F1744" s="226"/>
      <c r="G1744" s="225"/>
      <c r="H1744" s="225"/>
      <c r="I1744" s="225"/>
      <c r="J1744" s="225"/>
      <c r="K1744" s="225"/>
      <c r="L1744" s="227"/>
      <c r="M1744" s="225"/>
      <c r="N1744" s="225"/>
      <c r="O1744" s="290" t="s">
        <v>5486</v>
      </c>
      <c r="P1744" s="337" t="s">
        <v>5487</v>
      </c>
      <c r="Q1744" s="260">
        <v>20</v>
      </c>
      <c r="R1744" s="231" t="str">
        <f>IFERROR(VLOOKUP(P1744,[6]Sheet1!$F:$I,4,),"")</f>
        <v/>
      </c>
      <c r="S1744" s="232"/>
      <c r="T1744" s="225"/>
      <c r="U1744" s="233"/>
      <c r="V1744" s="165"/>
      <c r="W1744" s="234" t="s">
        <v>40</v>
      </c>
      <c r="X1744" s="164"/>
      <c r="Y1744" s="148"/>
      <c r="Z1744" s="338">
        <v>46253</v>
      </c>
    </row>
    <row r="1745" spans="1:26" s="163" customFormat="1" ht="21.6" hidden="1" customHeight="1">
      <c r="A1745" s="177"/>
      <c r="B1745" s="225"/>
      <c r="C1745" s="225"/>
      <c r="D1745" s="225"/>
      <c r="E1745" s="225"/>
      <c r="F1745" s="226"/>
      <c r="G1745" s="225"/>
      <c r="H1745" s="225"/>
      <c r="I1745" s="225"/>
      <c r="J1745" s="225"/>
      <c r="K1745" s="225"/>
      <c r="L1745" s="227"/>
      <c r="M1745" s="225"/>
      <c r="N1745" s="225"/>
      <c r="O1745" s="290" t="s">
        <v>5490</v>
      </c>
      <c r="P1745" s="258" t="s">
        <v>5491</v>
      </c>
      <c r="Q1745" s="260">
        <v>211</v>
      </c>
      <c r="R1745" s="231" t="str">
        <f>IFERROR(VLOOKUP(P1745,[6]Sheet1!$F:$I,4,),"")</f>
        <v>N3-13</v>
      </c>
      <c r="S1745" s="232"/>
      <c r="T1745" s="225"/>
      <c r="U1745" s="233"/>
      <c r="V1745" s="165"/>
      <c r="W1745" s="234" t="s">
        <v>40</v>
      </c>
      <c r="X1745" s="164"/>
      <c r="Y1745" s="148"/>
      <c r="Z1745" s="338">
        <v>46253</v>
      </c>
    </row>
    <row r="1746" spans="1:26" s="163" customFormat="1" ht="21.6" hidden="1" customHeight="1">
      <c r="A1746" s="177">
        <f t="shared" ref="A1746:A1747" si="111">Y1746</f>
        <v>0</v>
      </c>
      <c r="B1746" s="225" t="str">
        <f>IFERROR(VLOOKUP(A1746,PLAN!B:AA,5,0),"")</f>
        <v/>
      </c>
      <c r="C1746" s="225" t="str">
        <f>IFERROR(VLOOKUP(A1746,PLAN!B:AA,6,0),"")</f>
        <v/>
      </c>
      <c r="D1746" s="225" t="str">
        <f>IFERROR(VLOOKUP(A1746,PLAN!B:AA,7,0),"")</f>
        <v/>
      </c>
      <c r="E1746" s="225" t="str">
        <f>IFERROR(VLOOKUP(A1746,PLAN!B:AA,4,0),"")</f>
        <v/>
      </c>
      <c r="F1746" s="226" t="str">
        <f>IFERROR(VLOOKUP(A1746,PLAN!B:AA,9,0),"")</f>
        <v/>
      </c>
      <c r="G1746" s="225" t="str">
        <f>IFERROR(VLOOKUP(A1746,PLAN!B:AA,10,0),"")</f>
        <v/>
      </c>
      <c r="H1746" s="225" t="str">
        <f>IFERROR(VLOOKUP(A1746,PLAN!B:AA,11,0),"")</f>
        <v/>
      </c>
      <c r="I1746" s="225" t="str">
        <f>IFERROR(VLOOKUP(A1746,PLAN!B:AA,12,0),"")</f>
        <v/>
      </c>
      <c r="J1746" s="225" t="str">
        <f>IFERROR(VLOOKUP(A1746,PLAN!B:AA,15,0),"")</f>
        <v/>
      </c>
      <c r="K1746" s="225" t="str">
        <f>IFERROR(VLOOKUP(A1746,PLAN!B:AA,23,0),"")</f>
        <v/>
      </c>
      <c r="L1746" s="227" t="str">
        <f>IFERROR(VLOOKUP(A1746,PLAN!B:AA,24,0),"")</f>
        <v/>
      </c>
      <c r="M1746" s="225" t="str">
        <f>IFERROR(VLOOKUP(A1746,PLAN!B:AA,3,0),"")</f>
        <v/>
      </c>
      <c r="N1746" s="225" t="str">
        <f>IFERROR(VLOOKUP(A1746,PLAN!B:AA,2,0),"")</f>
        <v/>
      </c>
      <c r="O1746" s="290" t="s">
        <v>5945</v>
      </c>
      <c r="P1746" s="337" t="s">
        <v>5946</v>
      </c>
      <c r="Q1746" s="337">
        <v>18</v>
      </c>
      <c r="R1746" s="231" t="str">
        <f>IFERROR(VLOOKUP(P1746,[6]Sheet1!$F:$I,4,),"")</f>
        <v>N3-07</v>
      </c>
      <c r="S1746" s="232" t="str">
        <f>IFERROR(VLOOKUP(A1746,PLAN!B:AA,19,0),"")</f>
        <v/>
      </c>
      <c r="T1746" s="225" t="str">
        <f>IFERROR(VLOOKUP(A1746,PLAN!B:AA,20,0),"")</f>
        <v/>
      </c>
      <c r="U1746" s="233"/>
      <c r="V1746" s="165"/>
      <c r="W1746" s="234" t="s">
        <v>40</v>
      </c>
      <c r="X1746" s="164"/>
      <c r="Y1746" s="148"/>
      <c r="Z1746" s="338">
        <v>46253</v>
      </c>
    </row>
    <row r="1747" spans="1:26" s="163" customFormat="1" ht="21.6" hidden="1" customHeight="1">
      <c r="A1747" s="177" t="str">
        <f t="shared" si="111"/>
        <v>Aug28-04</v>
      </c>
      <c r="B1747" s="225">
        <f>IFERROR(VLOOKUP(A1747,PLAN!B:AA,5,0),"")</f>
        <v>11134237</v>
      </c>
      <c r="C1747" s="225" t="str">
        <f>IFERROR(VLOOKUP(A1747,PLAN!B:AA,6,0),"")</f>
        <v>1436196-Q-A</v>
      </c>
      <c r="D1747" s="225" t="str">
        <f>IFERROR(VLOOKUP(A1747,PLAN!B:AA,7,0),"")</f>
        <v>AHW14R004S CN</v>
      </c>
      <c r="E1747" s="225" t="str">
        <f>IFERROR(VLOOKUP(A1747,PLAN!B:AA,4,0),"")</f>
        <v>1001946244</v>
      </c>
      <c r="F1747" s="226">
        <f>IFERROR(VLOOKUP(A1747,PLAN!B:AA,9,0),"")</f>
        <v>46262</v>
      </c>
      <c r="G1747" s="225" t="str">
        <f>IFERROR(VLOOKUP(A1747,PLAN!B:AA,10,0),"")</f>
        <v>0103610265</v>
      </c>
      <c r="H1747" s="225" t="str">
        <f>IFERROR(VLOOKUP(A1747,PLAN!B:AA,11,0),"")</f>
        <v>260813A04A</v>
      </c>
      <c r="I1747" s="225">
        <f>IFERROR(VLOOKUP(A1747,PLAN!B:AA,12,0),"")</f>
        <v>1516</v>
      </c>
      <c r="J1747" s="225" t="str">
        <f>IFERROR(VLOOKUP(A1747,PLAN!B:AA,15,0),"")</f>
        <v>China</v>
      </c>
      <c r="K1747" s="225">
        <f>IFERROR(VLOOKUP(A1747,PLAN!B:AA,23,0),"")</f>
        <v>0</v>
      </c>
      <c r="L1747" s="227">
        <f>IFERROR(VLOOKUP(A1747,PLAN!B:AA,24,0),"")</f>
        <v>0</v>
      </c>
      <c r="M1747" s="225" t="str">
        <f>IFERROR(VLOOKUP(A1747,PLAN!B:AA,3,0),"")</f>
        <v>2332200-0-C-CN</v>
      </c>
      <c r="N1747" s="225">
        <f>IFERROR(VLOOKUP(A1747,PLAN!B:AA,2,0),"")</f>
        <v>12125012</v>
      </c>
      <c r="O1747" s="290" t="s">
        <v>5488</v>
      </c>
      <c r="P1747" s="337" t="s">
        <v>5489</v>
      </c>
      <c r="Q1747" s="260">
        <v>11</v>
      </c>
      <c r="R1747" s="231" t="str">
        <f>IFERROR(VLOOKUP(P1747,[6]Sheet1!$F:$I,4,),"")</f>
        <v/>
      </c>
      <c r="S1747" s="232">
        <f>IFERROR(VLOOKUP(A1747,PLAN!B:AA,19,0),"")</f>
        <v>46253</v>
      </c>
      <c r="T1747" s="225" t="str">
        <f>IFERROR(VLOOKUP(A1747,PLAN!B:AA,20,0),"")</f>
        <v>M3</v>
      </c>
      <c r="U1747" s="233"/>
      <c r="V1747" s="165"/>
      <c r="W1747" s="234" t="str">
        <f>IFERROR(VLOOKUP(A1747,PLAN!B:AB,21,),"")</f>
        <v>F3</v>
      </c>
      <c r="X1747" s="164"/>
      <c r="Y1747" s="148" t="s">
        <v>6274</v>
      </c>
      <c r="Z1747" s="338">
        <f>VLOOKUP(Y1747,PLAN!B:AI,19,0)</f>
        <v>46253</v>
      </c>
    </row>
    <row r="1748" spans="1:26" s="163" customFormat="1" ht="21.6" hidden="1" customHeight="1">
      <c r="A1748" s="177"/>
      <c r="B1748" s="225"/>
      <c r="C1748" s="225"/>
      <c r="D1748" s="225"/>
      <c r="E1748" s="225"/>
      <c r="F1748" s="226"/>
      <c r="G1748" s="225"/>
      <c r="H1748" s="225"/>
      <c r="I1748" s="225"/>
      <c r="J1748" s="225"/>
      <c r="K1748" s="225"/>
      <c r="L1748" s="227"/>
      <c r="M1748" s="225"/>
      <c r="N1748" s="225"/>
      <c r="O1748" s="290" t="s">
        <v>5947</v>
      </c>
      <c r="P1748" s="258" t="s">
        <v>5948</v>
      </c>
      <c r="Q1748" s="154">
        <v>15</v>
      </c>
      <c r="R1748" s="231" t="str">
        <f>IFERROR(VLOOKUP(P1748,[6]Sheet1!$F:$I,4,),"")</f>
        <v>N2-06</v>
      </c>
      <c r="S1748" s="232"/>
      <c r="T1748" s="225"/>
      <c r="U1748" s="233"/>
      <c r="V1748" s="165"/>
      <c r="W1748" s="234" t="s">
        <v>40</v>
      </c>
      <c r="X1748" s="164"/>
      <c r="Y1748" s="148"/>
      <c r="Z1748" s="338">
        <v>46253</v>
      </c>
    </row>
    <row r="1749" spans="1:26" s="163" customFormat="1" ht="21.6" hidden="1" customHeight="1">
      <c r="A1749" s="177"/>
      <c r="B1749" s="225"/>
      <c r="C1749" s="225"/>
      <c r="D1749" s="225"/>
      <c r="E1749" s="225"/>
      <c r="F1749" s="226"/>
      <c r="G1749" s="225"/>
      <c r="H1749" s="225"/>
      <c r="I1749" s="225"/>
      <c r="J1749" s="225"/>
      <c r="K1749" s="225"/>
      <c r="L1749" s="227"/>
      <c r="M1749" s="225"/>
      <c r="N1749" s="225"/>
      <c r="O1749" s="290" t="s">
        <v>6142</v>
      </c>
      <c r="P1749" s="258" t="s">
        <v>6143</v>
      </c>
      <c r="Q1749" s="154">
        <v>16</v>
      </c>
      <c r="R1749" s="231" t="str">
        <f>IFERROR(VLOOKUP(P1749,[6]Sheet1!$F:$I,4,),"")</f>
        <v>N2-06</v>
      </c>
      <c r="S1749" s="232"/>
      <c r="T1749" s="225"/>
      <c r="U1749" s="233"/>
      <c r="V1749" s="165"/>
      <c r="W1749" s="234" t="s">
        <v>40</v>
      </c>
      <c r="X1749" s="164"/>
      <c r="Y1749" s="148"/>
      <c r="Z1749" s="338">
        <v>46253</v>
      </c>
    </row>
    <row r="1750" spans="1:26" s="163" customFormat="1" ht="21.6" hidden="1" customHeight="1">
      <c r="A1750" s="177"/>
      <c r="B1750" s="225"/>
      <c r="C1750" s="225"/>
      <c r="D1750" s="225"/>
      <c r="E1750" s="225"/>
      <c r="F1750" s="226"/>
      <c r="G1750" s="225"/>
      <c r="H1750" s="225"/>
      <c r="I1750" s="225"/>
      <c r="J1750" s="225"/>
      <c r="K1750" s="225"/>
      <c r="L1750" s="227"/>
      <c r="M1750" s="225"/>
      <c r="N1750" s="225"/>
      <c r="O1750" s="290" t="s">
        <v>6144</v>
      </c>
      <c r="P1750" s="258" t="s">
        <v>6145</v>
      </c>
      <c r="Q1750" s="154">
        <v>17</v>
      </c>
      <c r="R1750" s="231" t="str">
        <f>IFERROR(VLOOKUP(P1750,[6]Sheet1!$F:$I,4,),"")</f>
        <v>N3-17</v>
      </c>
      <c r="S1750" s="232"/>
      <c r="T1750" s="225"/>
      <c r="U1750" s="233"/>
      <c r="V1750" s="165"/>
      <c r="W1750" s="234" t="s">
        <v>40</v>
      </c>
      <c r="X1750" s="164"/>
      <c r="Y1750" s="148"/>
      <c r="Z1750" s="338">
        <v>46253</v>
      </c>
    </row>
    <row r="1751" spans="1:26" s="163" customFormat="1" ht="21.6" hidden="1" customHeight="1">
      <c r="A1751" s="177"/>
      <c r="B1751" s="225"/>
      <c r="C1751" s="225"/>
      <c r="D1751" s="225"/>
      <c r="E1751" s="225"/>
      <c r="F1751" s="226"/>
      <c r="G1751" s="225"/>
      <c r="H1751" s="225"/>
      <c r="I1751" s="225"/>
      <c r="J1751" s="225"/>
      <c r="K1751" s="225"/>
      <c r="L1751" s="227"/>
      <c r="M1751" s="225"/>
      <c r="N1751" s="225"/>
      <c r="O1751" s="290" t="s">
        <v>6146</v>
      </c>
      <c r="P1751" s="258" t="s">
        <v>6147</v>
      </c>
      <c r="Q1751" s="154">
        <v>210</v>
      </c>
      <c r="R1751" s="231" t="str">
        <f>IFERROR(VLOOKUP(P1751,[6]Sheet1!$F:$I,4,),"")</f>
        <v>N3-07</v>
      </c>
      <c r="S1751" s="232"/>
      <c r="T1751" s="225"/>
      <c r="U1751" s="233"/>
      <c r="V1751" s="165"/>
      <c r="W1751" s="234" t="s">
        <v>40</v>
      </c>
      <c r="X1751" s="164"/>
      <c r="Y1751" s="148"/>
      <c r="Z1751" s="338">
        <v>46253</v>
      </c>
    </row>
    <row r="1752" spans="1:26" s="163" customFormat="1" ht="21.6" hidden="1" customHeight="1">
      <c r="A1752" s="177"/>
      <c r="B1752" s="225"/>
      <c r="C1752" s="225"/>
      <c r="D1752" s="225"/>
      <c r="E1752" s="225"/>
      <c r="F1752" s="226"/>
      <c r="G1752" s="225"/>
      <c r="H1752" s="225"/>
      <c r="I1752" s="225"/>
      <c r="J1752" s="225"/>
      <c r="K1752" s="225"/>
      <c r="L1752" s="227"/>
      <c r="M1752" s="225"/>
      <c r="N1752" s="225"/>
      <c r="O1752" s="290" t="s">
        <v>6148</v>
      </c>
      <c r="P1752" s="258" t="s">
        <v>6149</v>
      </c>
      <c r="Q1752" s="154">
        <v>10</v>
      </c>
      <c r="R1752" s="231" t="str">
        <f>IFERROR(VLOOKUP(P1752,[6]Sheet1!$F:$I,4,),"")</f>
        <v>N3-12</v>
      </c>
      <c r="S1752" s="232"/>
      <c r="T1752" s="225"/>
      <c r="U1752" s="233"/>
      <c r="V1752" s="165"/>
      <c r="W1752" s="234" t="s">
        <v>40</v>
      </c>
      <c r="X1752" s="164"/>
      <c r="Y1752" s="148"/>
      <c r="Z1752" s="338">
        <v>46253</v>
      </c>
    </row>
    <row r="1753" spans="1:26" s="163" customFormat="1" ht="21.6" hidden="1" customHeight="1">
      <c r="A1753" s="177"/>
      <c r="B1753" s="225"/>
      <c r="C1753" s="225"/>
      <c r="D1753" s="225"/>
      <c r="E1753" s="225"/>
      <c r="F1753" s="226"/>
      <c r="G1753" s="225"/>
      <c r="H1753" s="225"/>
      <c r="I1753" s="225"/>
      <c r="J1753" s="225"/>
      <c r="K1753" s="225"/>
      <c r="L1753" s="227"/>
      <c r="M1753" s="225"/>
      <c r="N1753" s="225"/>
      <c r="O1753" s="290" t="s">
        <v>6150</v>
      </c>
      <c r="P1753" s="258" t="s">
        <v>6151</v>
      </c>
      <c r="Q1753" s="260">
        <v>14</v>
      </c>
      <c r="R1753" s="231" t="str">
        <f>IFERROR(VLOOKUP(P1753,[6]Sheet1!$F:$I,4,),"")</f>
        <v>N3-16</v>
      </c>
      <c r="S1753" s="232"/>
      <c r="T1753" s="225"/>
      <c r="U1753" s="233"/>
      <c r="V1753" s="165"/>
      <c r="W1753" s="234" t="s">
        <v>40</v>
      </c>
      <c r="X1753" s="164"/>
      <c r="Y1753" s="148"/>
      <c r="Z1753" s="338">
        <v>46253</v>
      </c>
    </row>
    <row r="1754" spans="1:26" s="163" customFormat="1" ht="21.6" hidden="1" customHeight="1">
      <c r="A1754" s="177"/>
      <c r="B1754" s="225"/>
      <c r="C1754" s="225"/>
      <c r="D1754" s="225"/>
      <c r="E1754" s="225"/>
      <c r="F1754" s="226"/>
      <c r="G1754" s="225"/>
      <c r="H1754" s="225"/>
      <c r="I1754" s="225"/>
      <c r="J1754" s="225"/>
      <c r="K1754" s="225"/>
      <c r="L1754" s="227"/>
      <c r="M1754" s="225"/>
      <c r="N1754" s="225"/>
      <c r="O1754" s="290" t="s">
        <v>6302</v>
      </c>
      <c r="P1754" s="258" t="s">
        <v>6303</v>
      </c>
      <c r="Q1754" s="312">
        <f>I1747-Q1747-Q1748-Q1749-Q1750-Q1751-Q1752-Q1753</f>
        <v>1223</v>
      </c>
      <c r="R1754" s="231" t="str">
        <f>IFERROR(VLOOKUP(P1754,[6]Sheet1!$F:$I,4,),"")</f>
        <v/>
      </c>
      <c r="S1754" s="232"/>
      <c r="T1754" s="225"/>
      <c r="U1754" s="233"/>
      <c r="V1754" s="165"/>
      <c r="W1754" s="234" t="s">
        <v>40</v>
      </c>
      <c r="X1754" s="164"/>
      <c r="Y1754" s="148"/>
      <c r="Z1754" s="338">
        <v>46253</v>
      </c>
    </row>
    <row r="1755" spans="1:26" s="163" customFormat="1" ht="21.6" hidden="1" customHeight="1">
      <c r="A1755" s="177" t="str">
        <f t="shared" ref="A1755" si="112">Y1755</f>
        <v>Aug28-06</v>
      </c>
      <c r="B1755" s="225">
        <f>IFERROR(VLOOKUP(A1755,PLAN!B:AA,5,0),"")</f>
        <v>11134240</v>
      </c>
      <c r="C1755" s="225" t="str">
        <f>IFERROR(VLOOKUP(A1755,PLAN!B:AA,6,0),"")</f>
        <v>1436296-J-AK</v>
      </c>
      <c r="D1755" s="225" t="str">
        <f>IFERROR(VLOOKUP(A1755,PLAN!B:AA,7,0),"")</f>
        <v>APW14R009S CN</v>
      </c>
      <c r="E1755" s="225" t="str">
        <f>IFERROR(VLOOKUP(A1755,PLAN!B:AA,4,0),"")</f>
        <v>1001946246</v>
      </c>
      <c r="F1755" s="226">
        <f>IFERROR(VLOOKUP(A1755,PLAN!B:AA,9,0),"")</f>
        <v>46262</v>
      </c>
      <c r="G1755" s="225" t="str">
        <f>IFERROR(VLOOKUP(A1755,PLAN!B:AA,10,0),"")</f>
        <v>0103610267</v>
      </c>
      <c r="H1755" s="225" t="str">
        <f>IFERROR(VLOOKUP(A1755,PLAN!B:AA,11,0),"")</f>
        <v>260813A06A</v>
      </c>
      <c r="I1755" s="225">
        <f>IFERROR(VLOOKUP(A1755,PLAN!B:AA,12,0),"")</f>
        <v>2350</v>
      </c>
      <c r="J1755" s="225" t="str">
        <f>IFERROR(VLOOKUP(A1755,PLAN!B:AA,15,0),"")</f>
        <v>China</v>
      </c>
      <c r="K1755" s="225">
        <f>IFERROR(VLOOKUP(A1755,PLAN!B:AA,23,0),"")</f>
        <v>0</v>
      </c>
      <c r="L1755" s="227">
        <f>IFERROR(VLOOKUP(A1755,PLAN!B:AA,24,0),"")</f>
        <v>0</v>
      </c>
      <c r="M1755" s="225" t="str">
        <f>IFERROR(VLOOKUP(A1755,PLAN!B:AA,3,0),"")</f>
        <v>2332495-0-C-CN</v>
      </c>
      <c r="N1755" s="225">
        <f>IFERROR(VLOOKUP(A1755,PLAN!B:AA,2,0),"")</f>
        <v>12125069</v>
      </c>
      <c r="O1755" s="290" t="s">
        <v>4952</v>
      </c>
      <c r="P1755" s="337" t="s">
        <v>4953</v>
      </c>
      <c r="Q1755" s="154">
        <v>3</v>
      </c>
      <c r="R1755" s="231" t="str">
        <f>IFERROR(VLOOKUP(P1755,[6]Sheet1!$F:$I,4,),"")</f>
        <v>N1-23</v>
      </c>
      <c r="S1755" s="232">
        <f>IFERROR(VLOOKUP(A1755,PLAN!B:AA,19,0),"")</f>
        <v>46253</v>
      </c>
      <c r="T1755" s="225" t="str">
        <f>IFERROR(VLOOKUP(A1755,PLAN!B:AA,20,0),"")</f>
        <v>M4</v>
      </c>
      <c r="U1755" s="233"/>
      <c r="V1755" s="165"/>
      <c r="W1755" s="234" t="str">
        <f>IFERROR(VLOOKUP(A1755,PLAN!B:AB,21,),"")</f>
        <v>F3</v>
      </c>
      <c r="X1755" s="164"/>
      <c r="Y1755" s="148" t="s">
        <v>6276</v>
      </c>
      <c r="Z1755" s="338">
        <f>VLOOKUP(Y1755,PLAN!B:AI,19,0)</f>
        <v>46253</v>
      </c>
    </row>
    <row r="1756" spans="1:26" s="163" customFormat="1" ht="21.6" hidden="1" customHeight="1">
      <c r="A1756" s="177"/>
      <c r="B1756" s="225"/>
      <c r="C1756" s="225"/>
      <c r="D1756" s="225"/>
      <c r="E1756" s="225"/>
      <c r="F1756" s="226"/>
      <c r="G1756" s="225"/>
      <c r="H1756" s="225"/>
      <c r="I1756" s="225"/>
      <c r="J1756" s="225"/>
      <c r="K1756" s="225"/>
      <c r="L1756" s="227"/>
      <c r="M1756" s="225"/>
      <c r="N1756" s="225"/>
      <c r="O1756" s="290" t="s">
        <v>4956</v>
      </c>
      <c r="P1756" s="337" t="s">
        <v>4957</v>
      </c>
      <c r="Q1756" s="154">
        <v>5</v>
      </c>
      <c r="R1756" s="231" t="str">
        <f>IFERROR(VLOOKUP(P1756,[6]Sheet1!$F:$I,4,),"")</f>
        <v>N1-22</v>
      </c>
      <c r="S1756" s="232"/>
      <c r="T1756" s="225"/>
      <c r="U1756" s="233"/>
      <c r="V1756" s="165"/>
      <c r="W1756" s="234" t="s">
        <v>40</v>
      </c>
      <c r="X1756" s="164"/>
      <c r="Y1756" s="148"/>
      <c r="Z1756" s="338">
        <v>46253</v>
      </c>
    </row>
    <row r="1757" spans="1:26" s="163" customFormat="1" ht="21.6" hidden="1" customHeight="1">
      <c r="A1757" s="177"/>
      <c r="B1757" s="225"/>
      <c r="C1757" s="225"/>
      <c r="D1757" s="225"/>
      <c r="E1757" s="225"/>
      <c r="F1757" s="226"/>
      <c r="G1757" s="225"/>
      <c r="H1757" s="225"/>
      <c r="I1757" s="225"/>
      <c r="J1757" s="225"/>
      <c r="K1757" s="225"/>
      <c r="L1757" s="227"/>
      <c r="M1757" s="225"/>
      <c r="N1757" s="225"/>
      <c r="O1757" s="290" t="s">
        <v>4966</v>
      </c>
      <c r="P1757" s="337" t="s">
        <v>4967</v>
      </c>
      <c r="Q1757" s="154">
        <v>181</v>
      </c>
      <c r="R1757" s="231" t="str">
        <f>IFERROR(VLOOKUP(P1757,[6]Sheet1!$F:$I,4,),"")</f>
        <v/>
      </c>
      <c r="S1757" s="232"/>
      <c r="T1757" s="225"/>
      <c r="U1757" s="233"/>
      <c r="V1757" s="165"/>
      <c r="W1757" s="234" t="s">
        <v>40</v>
      </c>
      <c r="X1757" s="164"/>
      <c r="Y1757" s="148"/>
      <c r="Z1757" s="338">
        <v>46253</v>
      </c>
    </row>
    <row r="1758" spans="1:26" s="163" customFormat="1" ht="21.6" hidden="1" customHeight="1">
      <c r="A1758" s="177"/>
      <c r="B1758" s="225"/>
      <c r="C1758" s="225"/>
      <c r="D1758" s="225"/>
      <c r="E1758" s="225"/>
      <c r="F1758" s="226"/>
      <c r="G1758" s="225"/>
      <c r="H1758" s="225"/>
      <c r="I1758" s="225"/>
      <c r="J1758" s="225"/>
      <c r="K1758" s="225"/>
      <c r="L1758" s="227"/>
      <c r="M1758" s="225"/>
      <c r="N1758" s="225"/>
      <c r="O1758" s="290" t="s">
        <v>5566</v>
      </c>
      <c r="P1758" s="337" t="s">
        <v>5567</v>
      </c>
      <c r="Q1758" s="154">
        <v>287</v>
      </c>
      <c r="R1758" s="231" t="str">
        <f>IFERROR(VLOOKUP(P1758,[6]Sheet1!$F:$I,4,),"")</f>
        <v/>
      </c>
      <c r="S1758" s="232"/>
      <c r="T1758" s="225"/>
      <c r="U1758" s="233"/>
      <c r="V1758" s="165"/>
      <c r="W1758" s="234" t="s">
        <v>40</v>
      </c>
      <c r="X1758" s="164"/>
      <c r="Y1758" s="148"/>
      <c r="Z1758" s="338">
        <v>46253</v>
      </c>
    </row>
    <row r="1759" spans="1:26" s="163" customFormat="1" ht="21.6" hidden="1" customHeight="1">
      <c r="A1759" s="177"/>
      <c r="B1759" s="225"/>
      <c r="C1759" s="225"/>
      <c r="D1759" s="225"/>
      <c r="E1759" s="225"/>
      <c r="F1759" s="226"/>
      <c r="G1759" s="225"/>
      <c r="H1759" s="225"/>
      <c r="I1759" s="225"/>
      <c r="J1759" s="225"/>
      <c r="K1759" s="225"/>
      <c r="L1759" s="227"/>
      <c r="M1759" s="225"/>
      <c r="N1759" s="225"/>
      <c r="O1759" s="290" t="s">
        <v>6304</v>
      </c>
      <c r="P1759" s="258" t="s">
        <v>6305</v>
      </c>
      <c r="Q1759" s="154">
        <v>490</v>
      </c>
      <c r="R1759" s="231" t="str">
        <f>IFERROR(VLOOKUP(P1759,[6]Sheet1!$F:$I,4,),"")</f>
        <v>N1-17</v>
      </c>
      <c r="S1759" s="232"/>
      <c r="T1759" s="225"/>
      <c r="U1759" s="233"/>
      <c r="V1759" s="165"/>
      <c r="W1759" s="234" t="s">
        <v>40</v>
      </c>
      <c r="X1759" s="164"/>
      <c r="Y1759" s="148"/>
      <c r="Z1759" s="338">
        <v>46253</v>
      </c>
    </row>
    <row r="1760" spans="1:26" s="163" customFormat="1" ht="21.6" hidden="1" customHeight="1">
      <c r="A1760" s="177"/>
      <c r="B1760" s="225"/>
      <c r="C1760" s="225"/>
      <c r="D1760" s="225"/>
      <c r="E1760" s="225"/>
      <c r="F1760" s="226"/>
      <c r="G1760" s="225"/>
      <c r="H1760" s="225"/>
      <c r="I1760" s="225"/>
      <c r="J1760" s="225"/>
      <c r="K1760" s="225"/>
      <c r="L1760" s="227"/>
      <c r="M1760" s="225"/>
      <c r="N1760" s="225"/>
      <c r="O1760" s="290" t="s">
        <v>6306</v>
      </c>
      <c r="P1760" s="258" t="s">
        <v>6307</v>
      </c>
      <c r="Q1760" s="154">
        <v>490</v>
      </c>
      <c r="R1760" s="231" t="str">
        <f>IFERROR(VLOOKUP(P1760,[6]Sheet1!$F:$I,4,),"")</f>
        <v/>
      </c>
      <c r="S1760" s="232"/>
      <c r="T1760" s="225"/>
      <c r="U1760" s="233"/>
      <c r="V1760" s="165"/>
      <c r="W1760" s="234" t="s">
        <v>40</v>
      </c>
      <c r="X1760" s="164"/>
      <c r="Y1760" s="148"/>
      <c r="Z1760" s="338">
        <v>46253</v>
      </c>
    </row>
    <row r="1761" spans="1:26" s="163" customFormat="1" ht="21.6" hidden="1" customHeight="1">
      <c r="A1761" s="177"/>
      <c r="B1761" s="225"/>
      <c r="C1761" s="225"/>
      <c r="D1761" s="225"/>
      <c r="E1761" s="225"/>
      <c r="F1761" s="226"/>
      <c r="G1761" s="225"/>
      <c r="H1761" s="225"/>
      <c r="I1761" s="225"/>
      <c r="J1761" s="225"/>
      <c r="K1761" s="225"/>
      <c r="L1761" s="227"/>
      <c r="M1761" s="225"/>
      <c r="N1761" s="225"/>
      <c r="O1761" s="290" t="s">
        <v>6308</v>
      </c>
      <c r="P1761" s="258" t="s">
        <v>6309</v>
      </c>
      <c r="Q1761" s="154">
        <v>490</v>
      </c>
      <c r="R1761" s="231" t="str">
        <f>IFERROR(VLOOKUP(P1761,[6]Sheet1!$F:$I,4,),"")</f>
        <v>N1-16</v>
      </c>
      <c r="S1761" s="232"/>
      <c r="T1761" s="225"/>
      <c r="U1761" s="233"/>
      <c r="V1761" s="165"/>
      <c r="W1761" s="234" t="s">
        <v>40</v>
      </c>
      <c r="X1761" s="164"/>
      <c r="Y1761" s="148"/>
      <c r="Z1761" s="338">
        <v>46253</v>
      </c>
    </row>
    <row r="1762" spans="1:26" s="163" customFormat="1" ht="21.6" hidden="1" customHeight="1">
      <c r="A1762" s="177"/>
      <c r="B1762" s="225"/>
      <c r="C1762" s="225"/>
      <c r="D1762" s="225"/>
      <c r="E1762" s="225"/>
      <c r="F1762" s="226"/>
      <c r="G1762" s="225"/>
      <c r="H1762" s="225"/>
      <c r="I1762" s="225"/>
      <c r="J1762" s="225"/>
      <c r="K1762" s="225"/>
      <c r="L1762" s="227"/>
      <c r="M1762" s="225"/>
      <c r="N1762" s="225"/>
      <c r="O1762" s="290" t="s">
        <v>6310</v>
      </c>
      <c r="P1762" s="258" t="s">
        <v>6311</v>
      </c>
      <c r="Q1762" s="154">
        <f>I1755-Q1755-Q1756-Q1757-Q1758-Q1759-Q1760-Q1761</f>
        <v>404</v>
      </c>
      <c r="R1762" s="231" t="str">
        <f>IFERROR(VLOOKUP(P1762,[6]Sheet1!$F:$I,4,),"")</f>
        <v/>
      </c>
      <c r="S1762" s="232"/>
      <c r="T1762" s="225"/>
      <c r="U1762" s="233"/>
      <c r="V1762" s="165"/>
      <c r="W1762" s="234" t="s">
        <v>40</v>
      </c>
      <c r="X1762" s="164"/>
      <c r="Y1762" s="148"/>
      <c r="Z1762" s="338">
        <v>46253</v>
      </c>
    </row>
    <row r="1763" spans="1:26" s="163" customFormat="1" ht="21.6" hidden="1" customHeight="1">
      <c r="A1763" s="177" t="str">
        <f t="shared" ref="A1763" si="113">Y1763</f>
        <v>Aug28-07</v>
      </c>
      <c r="B1763" s="225">
        <f>IFERROR(VLOOKUP(A1763,PLAN!B:AA,5,0),"")</f>
        <v>11134241</v>
      </c>
      <c r="C1763" s="225" t="str">
        <f>IFERROR(VLOOKUP(A1763,PLAN!B:AA,6,0),"")</f>
        <v>1436298-J-AK</v>
      </c>
      <c r="D1763" s="225" t="str">
        <f>IFERROR(VLOOKUP(A1763,PLAN!B:AA,7,0),"")</f>
        <v>APW14R005S CN</v>
      </c>
      <c r="E1763" s="225" t="str">
        <f>IFERROR(VLOOKUP(A1763,PLAN!B:AA,4,0),"")</f>
        <v>1001946247</v>
      </c>
      <c r="F1763" s="226">
        <f>IFERROR(VLOOKUP(A1763,PLAN!B:AA,9,0),"")</f>
        <v>46262</v>
      </c>
      <c r="G1763" s="225" t="str">
        <f>IFERROR(VLOOKUP(A1763,PLAN!B:AA,10,0),"")</f>
        <v>0103610268</v>
      </c>
      <c r="H1763" s="225" t="str">
        <f>IFERROR(VLOOKUP(A1763,PLAN!B:AA,11,0),"")</f>
        <v>260813A07A</v>
      </c>
      <c r="I1763" s="225">
        <f>IFERROR(VLOOKUP(A1763,PLAN!B:AA,12,0),"")</f>
        <v>1219</v>
      </c>
      <c r="J1763" s="225" t="str">
        <f>IFERROR(VLOOKUP(A1763,PLAN!B:AA,15,0),"")</f>
        <v>China</v>
      </c>
      <c r="K1763" s="225">
        <f>IFERROR(VLOOKUP(A1763,PLAN!B:AA,23,0),"")</f>
        <v>3</v>
      </c>
      <c r="L1763" s="227">
        <f>IFERROR(VLOOKUP(A1763,PLAN!B:AA,24,0),"")</f>
        <v>0</v>
      </c>
      <c r="M1763" s="225" t="str">
        <f>IFERROR(VLOOKUP(A1763,PLAN!B:AA,3,0),"")</f>
        <v>2332497-0-C-CN</v>
      </c>
      <c r="N1763" s="225">
        <f>IFERROR(VLOOKUP(A1763,PLAN!B:AA,2,0),"")</f>
        <v>12125071</v>
      </c>
      <c r="O1763" s="290" t="s">
        <v>4828</v>
      </c>
      <c r="P1763" s="337" t="s">
        <v>4829</v>
      </c>
      <c r="Q1763" s="154">
        <v>15</v>
      </c>
      <c r="R1763" s="231" t="str">
        <f>IFERROR(VLOOKUP(P1763,[6]Sheet1!$F:$I,4,),"")</f>
        <v>N1-23</v>
      </c>
      <c r="S1763" s="232">
        <f>IFERROR(VLOOKUP(A1763,PLAN!B:AA,19,0),"")</f>
        <v>46253</v>
      </c>
      <c r="T1763" s="225" t="str">
        <f>IFERROR(VLOOKUP(A1763,PLAN!B:AA,20,0),"")</f>
        <v>M4</v>
      </c>
      <c r="U1763" s="233"/>
      <c r="V1763" s="165"/>
      <c r="W1763" s="234" t="str">
        <f>IFERROR(VLOOKUP(A1763,PLAN!B:AB,21,),"")</f>
        <v>F3</v>
      </c>
      <c r="X1763" s="164"/>
      <c r="Y1763" s="148" t="s">
        <v>6277</v>
      </c>
      <c r="Z1763" s="338">
        <f>VLOOKUP(Y1763,PLAN!B:AI,19,0)</f>
        <v>46253</v>
      </c>
    </row>
    <row r="1764" spans="1:26" s="163" customFormat="1" ht="21.6" hidden="1" customHeight="1">
      <c r="A1764" s="177"/>
      <c r="B1764" s="225"/>
      <c r="C1764" s="225"/>
      <c r="D1764" s="225"/>
      <c r="E1764" s="225"/>
      <c r="F1764" s="226"/>
      <c r="G1764" s="225"/>
      <c r="H1764" s="225"/>
      <c r="I1764" s="225"/>
      <c r="J1764" s="225"/>
      <c r="K1764" s="225"/>
      <c r="L1764" s="227"/>
      <c r="M1764" s="225"/>
      <c r="N1764" s="225"/>
      <c r="O1764" s="290" t="s">
        <v>5568</v>
      </c>
      <c r="P1764" s="337" t="s">
        <v>5569</v>
      </c>
      <c r="Q1764" s="154">
        <v>7</v>
      </c>
      <c r="R1764" s="231" t="str">
        <f>IFERROR(VLOOKUP(P1764,[6]Sheet1!$F:$I,4,),"")</f>
        <v>N1-22</v>
      </c>
      <c r="S1764" s="232"/>
      <c r="T1764" s="225"/>
      <c r="U1764" s="233"/>
      <c r="V1764" s="165"/>
      <c r="W1764" s="234" t="s">
        <v>40</v>
      </c>
      <c r="X1764" s="164"/>
      <c r="Y1764" s="148"/>
      <c r="Z1764" s="338">
        <v>46253</v>
      </c>
    </row>
    <row r="1765" spans="1:26" s="163" customFormat="1" ht="21.6" hidden="1" customHeight="1">
      <c r="A1765" s="177">
        <f t="shared" si="110"/>
        <v>0</v>
      </c>
      <c r="B1765" s="225" t="str">
        <f>IFERROR(VLOOKUP(A1765,PLAN!B:AA,5,0),"")</f>
        <v/>
      </c>
      <c r="C1765" s="225" t="str">
        <f>IFERROR(VLOOKUP(A1765,PLAN!B:AA,6,0),"")</f>
        <v/>
      </c>
      <c r="D1765" s="225" t="str">
        <f>IFERROR(VLOOKUP(A1765,PLAN!B:AA,7,0),"")</f>
        <v/>
      </c>
      <c r="E1765" s="225" t="str">
        <f>IFERROR(VLOOKUP(A1765,PLAN!B:AA,4,0),"")</f>
        <v/>
      </c>
      <c r="F1765" s="226" t="str">
        <f>IFERROR(VLOOKUP(A1765,PLAN!B:AA,9,0),"")</f>
        <v/>
      </c>
      <c r="G1765" s="225" t="str">
        <f>IFERROR(VLOOKUP(A1765,PLAN!B:AA,10,0),"")</f>
        <v/>
      </c>
      <c r="H1765" s="225" t="str">
        <f>IFERROR(VLOOKUP(A1765,PLAN!B:AA,11,0),"")</f>
        <v/>
      </c>
      <c r="I1765" s="225" t="str">
        <f>IFERROR(VLOOKUP(A1765,PLAN!B:AA,12,0),"")</f>
        <v/>
      </c>
      <c r="J1765" s="225" t="str">
        <f>IFERROR(VLOOKUP(A1765,PLAN!B:AA,15,0),"")</f>
        <v/>
      </c>
      <c r="K1765" s="225" t="str">
        <f>IFERROR(VLOOKUP(A1765,PLAN!B:AA,23,0),"")</f>
        <v/>
      </c>
      <c r="L1765" s="227" t="str">
        <f>IFERROR(VLOOKUP(A1765,PLAN!B:AA,24,0),"")</f>
        <v/>
      </c>
      <c r="M1765" s="225" t="str">
        <f>IFERROR(VLOOKUP(A1765,PLAN!B:AA,3,0),"")</f>
        <v/>
      </c>
      <c r="N1765" s="225" t="str">
        <f>IFERROR(VLOOKUP(A1765,PLAN!B:AA,2,0),"")</f>
        <v/>
      </c>
      <c r="O1765" s="290" t="s">
        <v>5570</v>
      </c>
      <c r="P1765" s="337" t="s">
        <v>5571</v>
      </c>
      <c r="Q1765" s="154">
        <v>8</v>
      </c>
      <c r="R1765" s="231" t="str">
        <f>IFERROR(VLOOKUP(P1765,[6]Sheet1!$F:$I,4,),"")</f>
        <v>N1-22</v>
      </c>
      <c r="S1765" s="232" t="str">
        <f>IFERROR(VLOOKUP(A1765,PLAN!B:AA,19,0),"")</f>
        <v/>
      </c>
      <c r="T1765" s="225" t="str">
        <f>IFERROR(VLOOKUP(A1765,PLAN!B:AA,20,0),"")</f>
        <v/>
      </c>
      <c r="U1765" s="233"/>
      <c r="V1765" s="165"/>
      <c r="W1765" s="234" t="s">
        <v>40</v>
      </c>
      <c r="X1765" s="164"/>
      <c r="Y1765" s="148"/>
      <c r="Z1765" s="338">
        <v>46253</v>
      </c>
    </row>
    <row r="1766" spans="1:26" s="163" customFormat="1" ht="21.6" hidden="1" customHeight="1">
      <c r="A1766" s="177">
        <f t="shared" si="110"/>
        <v>0</v>
      </c>
      <c r="B1766" s="225" t="str">
        <f>IFERROR(VLOOKUP(A1766,PLAN!B:AA,5,0),"")</f>
        <v/>
      </c>
      <c r="C1766" s="225" t="str">
        <f>IFERROR(VLOOKUP(A1766,PLAN!B:AA,6,0),"")</f>
        <v/>
      </c>
      <c r="D1766" s="225" t="str">
        <f>IFERROR(VLOOKUP(A1766,PLAN!B:AA,7,0),"")</f>
        <v/>
      </c>
      <c r="E1766" s="225" t="str">
        <f>IFERROR(VLOOKUP(A1766,PLAN!B:AA,4,0),"")</f>
        <v/>
      </c>
      <c r="F1766" s="226" t="str">
        <f>IFERROR(VLOOKUP(A1766,PLAN!B:AA,9,0),"")</f>
        <v/>
      </c>
      <c r="G1766" s="225" t="str">
        <f>IFERROR(VLOOKUP(A1766,PLAN!B:AA,10,0),"")</f>
        <v/>
      </c>
      <c r="H1766" s="225" t="str">
        <f>IFERROR(VLOOKUP(A1766,PLAN!B:AA,11,0),"")</f>
        <v/>
      </c>
      <c r="I1766" s="225" t="str">
        <f>IFERROR(VLOOKUP(A1766,PLAN!B:AA,12,0),"")</f>
        <v/>
      </c>
      <c r="J1766" s="225" t="str">
        <f>IFERROR(VLOOKUP(A1766,PLAN!B:AA,15,0),"")</f>
        <v/>
      </c>
      <c r="K1766" s="225" t="str">
        <f>IFERROR(VLOOKUP(A1766,PLAN!B:AA,23,0),"")</f>
        <v/>
      </c>
      <c r="L1766" s="227" t="str">
        <f>IFERROR(VLOOKUP(A1766,PLAN!B:AA,24,0),"")</f>
        <v/>
      </c>
      <c r="M1766" s="225" t="str">
        <f>IFERROR(VLOOKUP(A1766,PLAN!B:AA,3,0),"")</f>
        <v/>
      </c>
      <c r="N1766" s="225" t="str">
        <f>IFERROR(VLOOKUP(A1766,PLAN!B:AA,2,0),"")</f>
        <v/>
      </c>
      <c r="O1766" s="290" t="s">
        <v>5572</v>
      </c>
      <c r="P1766" s="337" t="s">
        <v>5573</v>
      </c>
      <c r="Q1766" s="154">
        <v>9</v>
      </c>
      <c r="R1766" s="231" t="str">
        <f>IFERROR(VLOOKUP(P1766,[6]Sheet1!$F:$I,4,),"")</f>
        <v>N1-22</v>
      </c>
      <c r="S1766" s="232" t="str">
        <f>IFERROR(VLOOKUP(A1766,PLAN!B:AA,19,0),"")</f>
        <v/>
      </c>
      <c r="T1766" s="225" t="str">
        <f>IFERROR(VLOOKUP(A1766,PLAN!B:AA,20,0),"")</f>
        <v/>
      </c>
      <c r="U1766" s="233"/>
      <c r="V1766" s="165"/>
      <c r="W1766" s="234" t="s">
        <v>40</v>
      </c>
      <c r="X1766" s="164"/>
      <c r="Y1766" s="148"/>
      <c r="Z1766" s="338">
        <v>46253</v>
      </c>
    </row>
    <row r="1767" spans="1:26" s="163" customFormat="1" ht="21.6" hidden="1" customHeight="1">
      <c r="A1767" s="177"/>
      <c r="B1767" s="225"/>
      <c r="C1767" s="225"/>
      <c r="D1767" s="225"/>
      <c r="E1767" s="225"/>
      <c r="F1767" s="226"/>
      <c r="G1767" s="225"/>
      <c r="H1767" s="225"/>
      <c r="I1767" s="225"/>
      <c r="J1767" s="225"/>
      <c r="K1767" s="225"/>
      <c r="L1767" s="227"/>
      <c r="M1767" s="225"/>
      <c r="N1767" s="225"/>
      <c r="O1767" s="290" t="s">
        <v>6312</v>
      </c>
      <c r="P1767" s="258" t="s">
        <v>6313</v>
      </c>
      <c r="Q1767" s="154">
        <v>490</v>
      </c>
      <c r="R1767" s="231"/>
      <c r="S1767" s="232"/>
      <c r="T1767" s="225"/>
      <c r="U1767" s="233"/>
      <c r="V1767" s="165"/>
      <c r="W1767" s="234" t="s">
        <v>40</v>
      </c>
      <c r="X1767" s="164"/>
      <c r="Y1767" s="148"/>
      <c r="Z1767" s="338">
        <v>46253</v>
      </c>
    </row>
    <row r="1768" spans="1:26" s="163" customFormat="1" ht="21.6" hidden="1" customHeight="1">
      <c r="A1768" s="177"/>
      <c r="B1768" s="225"/>
      <c r="C1768" s="225"/>
      <c r="D1768" s="225"/>
      <c r="E1768" s="225"/>
      <c r="F1768" s="226"/>
      <c r="G1768" s="225"/>
      <c r="H1768" s="225"/>
      <c r="I1768" s="225"/>
      <c r="J1768" s="225"/>
      <c r="K1768" s="225"/>
      <c r="L1768" s="227"/>
      <c r="M1768" s="225"/>
      <c r="N1768" s="225"/>
      <c r="O1768" s="290" t="s">
        <v>6314</v>
      </c>
      <c r="P1768" s="258" t="s">
        <v>6315</v>
      </c>
      <c r="Q1768" s="154">
        <v>490</v>
      </c>
      <c r="R1768" s="231"/>
      <c r="S1768" s="232"/>
      <c r="T1768" s="225"/>
      <c r="U1768" s="233"/>
      <c r="V1768" s="165"/>
      <c r="W1768" s="234" t="s">
        <v>40</v>
      </c>
      <c r="X1768" s="164"/>
      <c r="Y1768" s="148"/>
      <c r="Z1768" s="338">
        <v>46253</v>
      </c>
    </row>
    <row r="1769" spans="1:26" s="163" customFormat="1" ht="21.6" hidden="1" customHeight="1">
      <c r="A1769" s="177"/>
      <c r="B1769" s="225"/>
      <c r="C1769" s="225"/>
      <c r="D1769" s="225"/>
      <c r="E1769" s="225"/>
      <c r="F1769" s="226"/>
      <c r="G1769" s="225"/>
      <c r="H1769" s="225"/>
      <c r="I1769" s="225"/>
      <c r="J1769" s="225"/>
      <c r="K1769" s="225"/>
      <c r="L1769" s="227"/>
      <c r="M1769" s="225"/>
      <c r="N1769" s="225"/>
      <c r="O1769" s="290" t="s">
        <v>6316</v>
      </c>
      <c r="P1769" s="258" t="s">
        <v>6317</v>
      </c>
      <c r="Q1769" s="154">
        <f>I1763-Q1763-Q1764-Q1765-Q1766-Q1767-Q1768</f>
        <v>200</v>
      </c>
      <c r="R1769" s="231"/>
      <c r="S1769" s="232"/>
      <c r="T1769" s="225"/>
      <c r="U1769" s="233"/>
      <c r="V1769" s="165"/>
      <c r="W1769" s="234" t="s">
        <v>40</v>
      </c>
      <c r="X1769" s="164"/>
      <c r="Y1769" s="148"/>
      <c r="Z1769" s="338">
        <v>46253</v>
      </c>
    </row>
    <row r="1770" spans="1:26" s="163" customFormat="1" ht="19.8" hidden="1" customHeight="1">
      <c r="A1770" s="177" t="str">
        <f t="shared" si="110"/>
        <v>Aug28-05</v>
      </c>
      <c r="B1770" s="225">
        <f>IFERROR(VLOOKUP(A1770,PLAN!B:AA,5,0),"")</f>
        <v>11134237</v>
      </c>
      <c r="C1770" s="225" t="str">
        <f>IFERROR(VLOOKUP(A1770,PLAN!B:AA,6,0),"")</f>
        <v>1436196-Q-A</v>
      </c>
      <c r="D1770" s="225" t="str">
        <f>IFERROR(VLOOKUP(A1770,PLAN!B:AA,7,0),"")</f>
        <v>AHW14R004S CN</v>
      </c>
      <c r="E1770" s="225" t="str">
        <f>IFERROR(VLOOKUP(A1770,PLAN!B:AA,4,0),"")</f>
        <v>1001946245</v>
      </c>
      <c r="F1770" s="226">
        <f>IFERROR(VLOOKUP(A1770,PLAN!B:AA,9,0),"")</f>
        <v>46262</v>
      </c>
      <c r="G1770" s="225" t="str">
        <f>IFERROR(VLOOKUP(A1770,PLAN!B:AA,10,0),"")</f>
        <v>0103610266</v>
      </c>
      <c r="H1770" s="225" t="str">
        <f>IFERROR(VLOOKUP(A1770,PLAN!B:AA,11,0),"")</f>
        <v>260813A05A</v>
      </c>
      <c r="I1770" s="225">
        <f>IFERROR(VLOOKUP(A1770,PLAN!B:AA,12,0),"")</f>
        <v>2386</v>
      </c>
      <c r="J1770" s="225" t="str">
        <f>IFERROR(VLOOKUP(A1770,PLAN!B:AA,15,0),"")</f>
        <v>China</v>
      </c>
      <c r="K1770" s="225">
        <f>IFERROR(VLOOKUP(A1770,PLAN!B:AA,23,0),"")</f>
        <v>0</v>
      </c>
      <c r="L1770" s="227">
        <f>IFERROR(VLOOKUP(A1770,PLAN!B:AA,24,0),"")</f>
        <v>0</v>
      </c>
      <c r="M1770" s="225" t="str">
        <f>IFERROR(VLOOKUP(A1770,PLAN!B:AA,3,0),"")</f>
        <v>2332200-0-C-CN</v>
      </c>
      <c r="N1770" s="225">
        <f>IFERROR(VLOOKUP(A1770,PLAN!B:AA,2,0),"")</f>
        <v>12125012</v>
      </c>
      <c r="O1770" s="290" t="s">
        <v>6152</v>
      </c>
      <c r="P1770" s="258" t="s">
        <v>6153</v>
      </c>
      <c r="Q1770" s="154">
        <v>15</v>
      </c>
      <c r="R1770" s="231" t="str">
        <f>IFERROR(VLOOKUP(P1770,[6]Sheet1!$F:$I,4,),"")</f>
        <v>N3-08</v>
      </c>
      <c r="S1770" s="232">
        <f>IFERROR(VLOOKUP(A1770,PLAN!B:AA,19,0),"")</f>
        <v>46253</v>
      </c>
      <c r="T1770" s="225" t="str">
        <f>IFERROR(VLOOKUP(A1770,PLAN!B:AA,20,0),"")</f>
        <v>M5</v>
      </c>
      <c r="U1770" s="233"/>
      <c r="V1770" s="165"/>
      <c r="W1770" s="234" t="str">
        <f>IFERROR(VLOOKUP(A1770,PLAN!B:AB,21,),"")</f>
        <v>F2</v>
      </c>
      <c r="X1770" s="164"/>
      <c r="Y1770" s="148" t="s">
        <v>6275</v>
      </c>
      <c r="Z1770" s="338">
        <f>VLOOKUP(Y1770,PLAN!B:AI,19,0)</f>
        <v>46253</v>
      </c>
    </row>
    <row r="1771" spans="1:26" s="163" customFormat="1" ht="19.8" hidden="1" customHeight="1">
      <c r="A1771" s="177"/>
      <c r="B1771" s="225"/>
      <c r="C1771" s="225"/>
      <c r="D1771" s="225"/>
      <c r="E1771" s="225"/>
      <c r="F1771" s="226"/>
      <c r="G1771" s="225"/>
      <c r="H1771" s="225"/>
      <c r="I1771" s="225"/>
      <c r="J1771" s="225"/>
      <c r="K1771" s="225"/>
      <c r="L1771" s="227"/>
      <c r="M1771" s="225"/>
      <c r="N1771" s="225"/>
      <c r="O1771" s="290" t="s">
        <v>6154</v>
      </c>
      <c r="P1771" s="258" t="s">
        <v>6155</v>
      </c>
      <c r="Q1771" s="154">
        <v>212</v>
      </c>
      <c r="R1771" s="231"/>
      <c r="S1771" s="232"/>
      <c r="T1771" s="225"/>
      <c r="U1771" s="233"/>
      <c r="V1771" s="165"/>
      <c r="W1771" s="234" t="s">
        <v>45</v>
      </c>
      <c r="X1771" s="164"/>
      <c r="Y1771" s="148"/>
      <c r="Z1771" s="338">
        <v>46253</v>
      </c>
    </row>
    <row r="1772" spans="1:26" s="163" customFormat="1" ht="19.8" hidden="1" customHeight="1">
      <c r="A1772" s="177"/>
      <c r="B1772" s="225"/>
      <c r="C1772" s="225"/>
      <c r="D1772" s="225"/>
      <c r="E1772" s="225"/>
      <c r="F1772" s="226"/>
      <c r="G1772" s="225"/>
      <c r="H1772" s="225"/>
      <c r="I1772" s="225"/>
      <c r="J1772" s="225"/>
      <c r="K1772" s="225"/>
      <c r="L1772" s="227"/>
      <c r="M1772" s="225"/>
      <c r="N1772" s="225"/>
      <c r="O1772" s="290" t="s">
        <v>6324</v>
      </c>
      <c r="P1772" s="258" t="s">
        <v>6325</v>
      </c>
      <c r="Q1772" s="154">
        <v>1260</v>
      </c>
      <c r="R1772" s="231"/>
      <c r="S1772" s="232"/>
      <c r="T1772" s="225"/>
      <c r="U1772" s="233"/>
      <c r="V1772" s="165"/>
      <c r="W1772" s="234" t="s">
        <v>45</v>
      </c>
      <c r="X1772" s="164"/>
      <c r="Y1772" s="148"/>
      <c r="Z1772" s="338">
        <v>46253</v>
      </c>
    </row>
    <row r="1773" spans="1:26" s="163" customFormat="1" ht="19.8" hidden="1" customHeight="1">
      <c r="A1773" s="177"/>
      <c r="B1773" s="225"/>
      <c r="C1773" s="225"/>
      <c r="D1773" s="225"/>
      <c r="E1773" s="225"/>
      <c r="F1773" s="226"/>
      <c r="G1773" s="225"/>
      <c r="H1773" s="225"/>
      <c r="I1773" s="225"/>
      <c r="J1773" s="225"/>
      <c r="K1773" s="225"/>
      <c r="L1773" s="227"/>
      <c r="M1773" s="225"/>
      <c r="N1773" s="225"/>
      <c r="O1773" s="290" t="s">
        <v>6326</v>
      </c>
      <c r="P1773" s="258" t="s">
        <v>6327</v>
      </c>
      <c r="Q1773" s="154">
        <f>I1770-Q1770-Q1771-Q1772</f>
        <v>899</v>
      </c>
      <c r="R1773" s="231"/>
      <c r="S1773" s="232"/>
      <c r="T1773" s="225"/>
      <c r="U1773" s="233"/>
      <c r="V1773" s="165"/>
      <c r="W1773" s="234" t="s">
        <v>45</v>
      </c>
      <c r="X1773" s="164"/>
      <c r="Y1773" s="148"/>
      <c r="Z1773" s="338">
        <v>46253</v>
      </c>
    </row>
    <row r="1774" spans="1:26" s="163" customFormat="1" ht="19.8" hidden="1" customHeight="1">
      <c r="A1774" s="177" t="str">
        <f t="shared" ref="A1774" si="114">Y1774</f>
        <v>Sep07-01</v>
      </c>
      <c r="B1774" s="225">
        <f>IFERROR(VLOOKUP(A1774,PLAN!B:AA,5,0),"")</f>
        <v>11133764</v>
      </c>
      <c r="C1774" s="225" t="str">
        <f>IFERROR(VLOOKUP(A1774,PLAN!B:AA,6,0),"")</f>
        <v>1456050-Q-A</v>
      </c>
      <c r="D1774" s="225" t="str">
        <f>IFERROR(VLOOKUP(A1774,PLAN!B:AA,7,0),"")</f>
        <v>STM180-18S CN</v>
      </c>
      <c r="E1774" s="225" t="str">
        <f>IFERROR(VLOOKUP(A1774,PLAN!B:AA,4,0),"")</f>
        <v>1001946248</v>
      </c>
      <c r="F1774" s="226">
        <f>IFERROR(VLOOKUP(A1774,PLAN!B:AA,9,0),"")</f>
        <v>46272</v>
      </c>
      <c r="G1774" s="225" t="str">
        <f>IFERROR(VLOOKUP(A1774,PLAN!B:AA,10,0),"")</f>
        <v>0103610269</v>
      </c>
      <c r="H1774" s="225" t="str">
        <f>IFERROR(VLOOKUP(A1774,PLAN!B:AA,11,0),"")</f>
        <v>260813A08A</v>
      </c>
      <c r="I1774" s="225">
        <f>IFERROR(VLOOKUP(A1774,PLAN!B:AA,12,0),"")</f>
        <v>1722</v>
      </c>
      <c r="J1774" s="225" t="str">
        <f>IFERROR(VLOOKUP(A1774,PLAN!B:AA,15,0),"")</f>
        <v>China</v>
      </c>
      <c r="K1774" s="225">
        <f>IFERROR(VLOOKUP(A1774,PLAN!B:AA,23,0),"")</f>
        <v>0</v>
      </c>
      <c r="L1774" s="227">
        <f>IFERROR(VLOOKUP(A1774,PLAN!B:AA,24,0),"")</f>
        <v>0</v>
      </c>
      <c r="M1774" s="225" t="str">
        <f>IFERROR(VLOOKUP(A1774,PLAN!B:AA,3,0),"")</f>
        <v>2332451-0-C-CN</v>
      </c>
      <c r="N1774" s="225">
        <f>IFERROR(VLOOKUP(A1774,PLAN!B:AA,2,0),"")</f>
        <v>12125025</v>
      </c>
      <c r="O1774" s="290" t="s">
        <v>6328</v>
      </c>
      <c r="P1774" s="337" t="s">
        <v>6329</v>
      </c>
      <c r="Q1774" s="154">
        <v>215</v>
      </c>
      <c r="R1774" s="231" t="str">
        <f>IFERROR(VLOOKUP(P1774,[6]Sheet1!$F:$I,4,),"")</f>
        <v>N1-15</v>
      </c>
      <c r="S1774" s="232">
        <f>IFERROR(VLOOKUP(A1774,PLAN!B:AA,19,0),"")</f>
        <v>46253</v>
      </c>
      <c r="T1774" s="225" t="str">
        <f>IFERROR(VLOOKUP(A1774,PLAN!B:AA,20,0),"")</f>
        <v>M6</v>
      </c>
      <c r="U1774" s="233"/>
      <c r="V1774" s="165"/>
      <c r="W1774" s="234" t="str">
        <f>IFERROR(VLOOKUP(A1774,PLAN!B:AB,21,),"")</f>
        <v>F2</v>
      </c>
      <c r="X1774" s="164"/>
      <c r="Y1774" s="148" t="s">
        <v>6280</v>
      </c>
      <c r="Z1774" s="338">
        <f>VLOOKUP(Y1774,PLAN!B:AI,19,0)</f>
        <v>46253</v>
      </c>
    </row>
    <row r="1775" spans="1:26" s="163" customFormat="1" ht="19.8" hidden="1" customHeight="1">
      <c r="A1775" s="177"/>
      <c r="B1775" s="225"/>
      <c r="C1775" s="225"/>
      <c r="D1775" s="225"/>
      <c r="E1775" s="225"/>
      <c r="F1775" s="226"/>
      <c r="G1775" s="225"/>
      <c r="H1775" s="225"/>
      <c r="I1775" s="225"/>
      <c r="J1775" s="225"/>
      <c r="K1775" s="225"/>
      <c r="L1775" s="227"/>
      <c r="M1775" s="225"/>
      <c r="N1775" s="225"/>
      <c r="O1775" s="290" t="s">
        <v>6330</v>
      </c>
      <c r="P1775" s="337" t="s">
        <v>6331</v>
      </c>
      <c r="Q1775" s="154">
        <v>216</v>
      </c>
      <c r="R1775" s="231" t="str">
        <f>IFERROR(VLOOKUP(P1775,[6]Sheet1!$F:$I,4,),"")</f>
        <v>N1-15</v>
      </c>
      <c r="S1775" s="232"/>
      <c r="T1775" s="225"/>
      <c r="U1775" s="233"/>
      <c r="V1775" s="165"/>
      <c r="W1775" s="234" t="s">
        <v>45</v>
      </c>
      <c r="X1775" s="164"/>
      <c r="Y1775" s="148"/>
      <c r="Z1775" s="338">
        <v>46253</v>
      </c>
    </row>
    <row r="1776" spans="1:26" s="163" customFormat="1" ht="19.8" hidden="1" customHeight="1">
      <c r="A1776" s="177"/>
      <c r="B1776" s="225"/>
      <c r="C1776" s="225"/>
      <c r="D1776" s="225"/>
      <c r="E1776" s="225"/>
      <c r="F1776" s="226"/>
      <c r="G1776" s="225"/>
      <c r="H1776" s="225"/>
      <c r="I1776" s="225"/>
      <c r="J1776" s="225"/>
      <c r="K1776" s="225"/>
      <c r="L1776" s="227"/>
      <c r="M1776" s="225"/>
      <c r="N1776" s="225"/>
      <c r="O1776" s="290" t="s">
        <v>6332</v>
      </c>
      <c r="P1776" s="337" t="s">
        <v>6333</v>
      </c>
      <c r="Q1776" s="154">
        <v>215</v>
      </c>
      <c r="R1776" s="231" t="str">
        <f>IFERROR(VLOOKUP(P1776,[6]Sheet1!$F:$I,4,),"")</f>
        <v>N1-15</v>
      </c>
      <c r="S1776" s="232"/>
      <c r="T1776" s="225"/>
      <c r="U1776" s="233"/>
      <c r="V1776" s="165"/>
      <c r="W1776" s="234" t="s">
        <v>45</v>
      </c>
      <c r="X1776" s="164"/>
      <c r="Y1776" s="148"/>
      <c r="Z1776" s="338">
        <v>46253</v>
      </c>
    </row>
    <row r="1777" spans="1:26" s="163" customFormat="1" ht="19.8" hidden="1" customHeight="1">
      <c r="A1777" s="177"/>
      <c r="B1777" s="225"/>
      <c r="C1777" s="225"/>
      <c r="D1777" s="225"/>
      <c r="E1777" s="225"/>
      <c r="F1777" s="226"/>
      <c r="G1777" s="225"/>
      <c r="H1777" s="225"/>
      <c r="I1777" s="225"/>
      <c r="J1777" s="225"/>
      <c r="K1777" s="225"/>
      <c r="L1777" s="227"/>
      <c r="M1777" s="225"/>
      <c r="N1777" s="225"/>
      <c r="O1777" s="290" t="s">
        <v>6334</v>
      </c>
      <c r="P1777" s="337" t="s">
        <v>6335</v>
      </c>
      <c r="Q1777" s="154">
        <v>216</v>
      </c>
      <c r="R1777" s="231" t="str">
        <f>IFERROR(VLOOKUP(P1777,[6]Sheet1!$F:$I,4,),"")</f>
        <v>N1-17</v>
      </c>
      <c r="S1777" s="232"/>
      <c r="T1777" s="225"/>
      <c r="U1777" s="233"/>
      <c r="V1777" s="165"/>
      <c r="W1777" s="234" t="s">
        <v>45</v>
      </c>
      <c r="X1777" s="164"/>
      <c r="Y1777" s="148"/>
      <c r="Z1777" s="338">
        <v>46253</v>
      </c>
    </row>
    <row r="1778" spans="1:26" s="163" customFormat="1" ht="19.8" hidden="1" customHeight="1">
      <c r="A1778" s="177"/>
      <c r="B1778" s="225"/>
      <c r="C1778" s="225"/>
      <c r="D1778" s="225"/>
      <c r="E1778" s="225"/>
      <c r="F1778" s="226"/>
      <c r="G1778" s="225"/>
      <c r="H1778" s="225"/>
      <c r="I1778" s="225"/>
      <c r="J1778" s="225"/>
      <c r="K1778" s="225"/>
      <c r="L1778" s="227"/>
      <c r="M1778" s="225"/>
      <c r="N1778" s="225"/>
      <c r="O1778" s="290" t="s">
        <v>6336</v>
      </c>
      <c r="P1778" s="337" t="s">
        <v>6337</v>
      </c>
      <c r="Q1778" s="154">
        <v>214</v>
      </c>
      <c r="R1778" s="231" t="str">
        <f>IFERROR(VLOOKUP(P1778,[6]Sheet1!$F:$I,4,),"")</f>
        <v>N1-16</v>
      </c>
      <c r="S1778" s="232"/>
      <c r="T1778" s="225"/>
      <c r="U1778" s="233"/>
      <c r="V1778" s="165"/>
      <c r="W1778" s="234" t="s">
        <v>45</v>
      </c>
      <c r="X1778" s="164"/>
      <c r="Y1778" s="148"/>
      <c r="Z1778" s="338">
        <v>46253</v>
      </c>
    </row>
    <row r="1779" spans="1:26" s="163" customFormat="1" ht="19.8" hidden="1" customHeight="1">
      <c r="A1779" s="177"/>
      <c r="B1779" s="225"/>
      <c r="C1779" s="225"/>
      <c r="D1779" s="225"/>
      <c r="E1779" s="225"/>
      <c r="F1779" s="226"/>
      <c r="G1779" s="225"/>
      <c r="H1779" s="225"/>
      <c r="I1779" s="225"/>
      <c r="J1779" s="225"/>
      <c r="K1779" s="225"/>
      <c r="L1779" s="227"/>
      <c r="M1779" s="225"/>
      <c r="N1779" s="225"/>
      <c r="O1779" s="290" t="s">
        <v>6338</v>
      </c>
      <c r="P1779" s="337" t="s">
        <v>6339</v>
      </c>
      <c r="Q1779" s="154">
        <v>216</v>
      </c>
      <c r="R1779" s="231" t="str">
        <f>IFERROR(VLOOKUP(P1779,[6]Sheet1!$F:$I,4,),"")</f>
        <v>N1-15</v>
      </c>
      <c r="S1779" s="232"/>
      <c r="T1779" s="225"/>
      <c r="U1779" s="233"/>
      <c r="V1779" s="165"/>
      <c r="W1779" s="234" t="s">
        <v>45</v>
      </c>
      <c r="X1779" s="164"/>
      <c r="Y1779" s="148"/>
      <c r="Z1779" s="338">
        <v>46253</v>
      </c>
    </row>
    <row r="1780" spans="1:26" s="163" customFormat="1" ht="19.8" hidden="1" customHeight="1">
      <c r="A1780" s="177">
        <f t="shared" si="110"/>
        <v>0</v>
      </c>
      <c r="B1780" s="225" t="str">
        <f>IFERROR(VLOOKUP(A1780,PLAN!B:AA,5,0),"")</f>
        <v/>
      </c>
      <c r="C1780" s="225" t="str">
        <f>IFERROR(VLOOKUP(A1780,PLAN!B:AA,6,0),"")</f>
        <v/>
      </c>
      <c r="D1780" s="225" t="str">
        <f>IFERROR(VLOOKUP(A1780,PLAN!B:AA,7,0),"")</f>
        <v/>
      </c>
      <c r="E1780" s="225" t="str">
        <f>IFERROR(VLOOKUP(A1780,PLAN!B:AA,4,0),"")</f>
        <v/>
      </c>
      <c r="F1780" s="226" t="str">
        <f>IFERROR(VLOOKUP(A1780,PLAN!B:AA,9,0),"")</f>
        <v/>
      </c>
      <c r="G1780" s="225" t="str">
        <f>IFERROR(VLOOKUP(A1780,PLAN!B:AA,10,0),"")</f>
        <v/>
      </c>
      <c r="H1780" s="225" t="str">
        <f>IFERROR(VLOOKUP(A1780,PLAN!B:AA,11,0),"")</f>
        <v/>
      </c>
      <c r="I1780" s="225" t="str">
        <f>IFERROR(VLOOKUP(A1780,PLAN!B:AA,12,0),"")</f>
        <v/>
      </c>
      <c r="J1780" s="225" t="str">
        <f>IFERROR(VLOOKUP(A1780,PLAN!B:AA,15,0),"")</f>
        <v/>
      </c>
      <c r="K1780" s="225" t="str">
        <f>IFERROR(VLOOKUP(A1780,PLAN!B:AA,23,0),"")</f>
        <v/>
      </c>
      <c r="L1780" s="227" t="str">
        <f>IFERROR(VLOOKUP(A1780,PLAN!B:AA,24,0),"")</f>
        <v/>
      </c>
      <c r="M1780" s="225" t="str">
        <f>IFERROR(VLOOKUP(A1780,PLAN!B:AA,3,0),"")</f>
        <v/>
      </c>
      <c r="N1780" s="225" t="str">
        <f>IFERROR(VLOOKUP(A1780,PLAN!B:AA,2,0),"")</f>
        <v/>
      </c>
      <c r="O1780" s="290" t="s">
        <v>6340</v>
      </c>
      <c r="P1780" s="337" t="s">
        <v>6341</v>
      </c>
      <c r="Q1780" s="154">
        <v>216</v>
      </c>
      <c r="R1780" s="231" t="str">
        <f>IFERROR(VLOOKUP(P1780,[6]Sheet1!$F:$I,4,),"")</f>
        <v>N1-15</v>
      </c>
      <c r="S1780" s="232" t="str">
        <f>IFERROR(VLOOKUP(A1780,PLAN!B:AA,19,0),"")</f>
        <v/>
      </c>
      <c r="T1780" s="225" t="str">
        <f>IFERROR(VLOOKUP(A1780,PLAN!B:AA,20,0),"")</f>
        <v/>
      </c>
      <c r="U1780" s="233"/>
      <c r="V1780" s="165"/>
      <c r="W1780" s="234" t="s">
        <v>45</v>
      </c>
      <c r="X1780" s="164"/>
      <c r="Y1780" s="148"/>
      <c r="Z1780" s="338">
        <v>46253</v>
      </c>
    </row>
    <row r="1781" spans="1:26" s="163" customFormat="1" ht="19.8" hidden="1" customHeight="1">
      <c r="A1781" s="177">
        <f t="shared" si="110"/>
        <v>0</v>
      </c>
      <c r="B1781" s="225" t="str">
        <f>IFERROR(VLOOKUP(A1781,PLAN!B:AA,5,0),"")</f>
        <v/>
      </c>
      <c r="C1781" s="225" t="str">
        <f>IFERROR(VLOOKUP(A1781,PLAN!B:AA,6,0),"")</f>
        <v/>
      </c>
      <c r="D1781" s="225" t="str">
        <f>IFERROR(VLOOKUP(A1781,PLAN!B:AA,7,0),"")</f>
        <v/>
      </c>
      <c r="E1781" s="225" t="str">
        <f>IFERROR(VLOOKUP(A1781,PLAN!B:AA,4,0),"")</f>
        <v/>
      </c>
      <c r="F1781" s="226" t="str">
        <f>IFERROR(VLOOKUP(A1781,PLAN!B:AA,9,0),"")</f>
        <v/>
      </c>
      <c r="G1781" s="225" t="str">
        <f>IFERROR(VLOOKUP(A1781,PLAN!B:AA,10,0),"")</f>
        <v/>
      </c>
      <c r="H1781" s="225" t="str">
        <f>IFERROR(VLOOKUP(A1781,PLAN!B:AA,11,0),"")</f>
        <v/>
      </c>
      <c r="I1781" s="225" t="str">
        <f>IFERROR(VLOOKUP(A1781,PLAN!B:AA,12,0),"")</f>
        <v/>
      </c>
      <c r="J1781" s="225" t="str">
        <f>IFERROR(VLOOKUP(A1781,PLAN!B:AA,15,0),"")</f>
        <v/>
      </c>
      <c r="K1781" s="225" t="str">
        <f>IFERROR(VLOOKUP(A1781,PLAN!B:AA,23,0),"")</f>
        <v/>
      </c>
      <c r="L1781" s="227" t="str">
        <f>IFERROR(VLOOKUP(A1781,PLAN!B:AA,24,0),"")</f>
        <v/>
      </c>
      <c r="M1781" s="225" t="str">
        <f>IFERROR(VLOOKUP(A1781,PLAN!B:AA,3,0),"")</f>
        <v/>
      </c>
      <c r="N1781" s="225" t="str">
        <f>IFERROR(VLOOKUP(A1781,PLAN!B:AA,2,0),"")</f>
        <v/>
      </c>
      <c r="O1781" s="290" t="s">
        <v>6342</v>
      </c>
      <c r="P1781" s="337" t="s">
        <v>6343</v>
      </c>
      <c r="Q1781" s="154">
        <f>I1774-Q1774-Q1775-Q1776-Q1777-Q1778-Q1779-Q1780</f>
        <v>214</v>
      </c>
      <c r="R1781" s="231" t="str">
        <f>IFERROR(VLOOKUP(P1781,[6]Sheet1!$F:$I,4,),"")</f>
        <v>N1-16</v>
      </c>
      <c r="S1781" s="232" t="str">
        <f>IFERROR(VLOOKUP(A1781,PLAN!B:AA,19,0),"")</f>
        <v/>
      </c>
      <c r="T1781" s="225" t="str">
        <f>IFERROR(VLOOKUP(A1781,PLAN!B:AA,20,0),"")</f>
        <v/>
      </c>
      <c r="U1781" s="233"/>
      <c r="V1781" s="165"/>
      <c r="W1781" s="234" t="s">
        <v>45</v>
      </c>
      <c r="X1781" s="164"/>
      <c r="Y1781" s="148"/>
      <c r="Z1781" s="338">
        <v>46253</v>
      </c>
    </row>
    <row r="1782" spans="1:26" s="163" customFormat="1" ht="19.8" hidden="1" customHeight="1">
      <c r="A1782" s="177" t="str">
        <f t="shared" si="110"/>
        <v>Sep07-02</v>
      </c>
      <c r="B1782" s="225">
        <f>IFERROR(VLOOKUP(A1782,PLAN!B:AA,5,0),"")</f>
        <v>11133764</v>
      </c>
      <c r="C1782" s="225" t="str">
        <f>IFERROR(VLOOKUP(A1782,PLAN!B:AA,6,0),"")</f>
        <v>1456050-Q-A</v>
      </c>
      <c r="D1782" s="225" t="str">
        <f>IFERROR(VLOOKUP(A1782,PLAN!B:AA,7,0),"")</f>
        <v>STM180-18S CN</v>
      </c>
      <c r="E1782" s="225" t="str">
        <f>IFERROR(VLOOKUP(A1782,PLAN!B:AA,4,0),"")</f>
        <v>1001946249</v>
      </c>
      <c r="F1782" s="226">
        <f>IFERROR(VLOOKUP(A1782,PLAN!B:AA,9,0),"")</f>
        <v>46272</v>
      </c>
      <c r="G1782" s="225" t="str">
        <f>IFERROR(VLOOKUP(A1782,PLAN!B:AA,10,0),"")</f>
        <v>0103610270</v>
      </c>
      <c r="H1782" s="225" t="str">
        <f>IFERROR(VLOOKUP(A1782,PLAN!B:AA,11,0),"")</f>
        <v>260813A09A</v>
      </c>
      <c r="I1782" s="225">
        <f>IFERROR(VLOOKUP(A1782,PLAN!B:AA,12,0),"")</f>
        <v>1511</v>
      </c>
      <c r="J1782" s="225" t="str">
        <f>IFERROR(VLOOKUP(A1782,PLAN!B:AA,15,0),"")</f>
        <v>China</v>
      </c>
      <c r="K1782" s="225">
        <f>IFERROR(VLOOKUP(A1782,PLAN!B:AA,23,0),"")</f>
        <v>3</v>
      </c>
      <c r="L1782" s="227">
        <f>IFERROR(VLOOKUP(A1782,PLAN!B:AA,24,0),"")</f>
        <v>0</v>
      </c>
      <c r="M1782" s="225" t="str">
        <f>IFERROR(VLOOKUP(A1782,PLAN!B:AA,3,0),"")</f>
        <v>2332451-0-C-CN</v>
      </c>
      <c r="N1782" s="225">
        <f>IFERROR(VLOOKUP(A1782,PLAN!B:AA,2,0),"")</f>
        <v>12125025</v>
      </c>
      <c r="O1782" s="290" t="s">
        <v>6344</v>
      </c>
      <c r="P1782" s="337" t="s">
        <v>6345</v>
      </c>
      <c r="Q1782" s="154">
        <v>216</v>
      </c>
      <c r="R1782" s="231" t="str">
        <f>IFERROR(VLOOKUP(P1782,[6]Sheet1!$F:$I,4,),"")</f>
        <v>N1-17</v>
      </c>
      <c r="S1782" s="232">
        <f>IFERROR(VLOOKUP(A1782,PLAN!B:AA,19,0),"")</f>
        <v>46253</v>
      </c>
      <c r="T1782" s="225" t="str">
        <f>IFERROR(VLOOKUP(A1782,PLAN!B:AA,20,0),"")</f>
        <v>M6</v>
      </c>
      <c r="U1782" s="233"/>
      <c r="V1782" s="165"/>
      <c r="W1782" s="234" t="str">
        <f>IFERROR(VLOOKUP(A1782,PLAN!B:AB,21,),"")</f>
        <v>F2</v>
      </c>
      <c r="X1782" s="164"/>
      <c r="Y1782" s="148" t="s">
        <v>6281</v>
      </c>
      <c r="Z1782" s="338">
        <f>VLOOKUP(Y1782,PLAN!B:AI,19,0)</f>
        <v>46253</v>
      </c>
    </row>
    <row r="1783" spans="1:26" s="163" customFormat="1" ht="19.8" hidden="1" customHeight="1">
      <c r="A1783" s="177"/>
      <c r="B1783" s="225"/>
      <c r="C1783" s="225"/>
      <c r="D1783" s="225"/>
      <c r="E1783" s="225"/>
      <c r="F1783" s="226"/>
      <c r="G1783" s="225"/>
      <c r="H1783" s="225"/>
      <c r="I1783" s="225"/>
      <c r="J1783" s="225"/>
      <c r="K1783" s="225"/>
      <c r="L1783" s="227"/>
      <c r="M1783" s="225"/>
      <c r="N1783" s="225"/>
      <c r="O1783" s="290" t="s">
        <v>6346</v>
      </c>
      <c r="P1783" s="337" t="s">
        <v>6347</v>
      </c>
      <c r="Q1783" s="154">
        <v>216</v>
      </c>
      <c r="R1783" s="231"/>
      <c r="S1783" s="232"/>
      <c r="T1783" s="225"/>
      <c r="U1783" s="233"/>
      <c r="V1783" s="165"/>
      <c r="W1783" s="234" t="s">
        <v>45</v>
      </c>
      <c r="X1783" s="164"/>
      <c r="Y1783" s="148"/>
      <c r="Z1783" s="338">
        <v>46253</v>
      </c>
    </row>
    <row r="1784" spans="1:26" s="163" customFormat="1" ht="19.8" hidden="1" customHeight="1">
      <c r="A1784" s="177"/>
      <c r="B1784" s="225"/>
      <c r="C1784" s="225"/>
      <c r="D1784" s="225"/>
      <c r="E1784" s="225"/>
      <c r="F1784" s="226"/>
      <c r="G1784" s="225"/>
      <c r="H1784" s="225"/>
      <c r="I1784" s="225"/>
      <c r="J1784" s="225"/>
      <c r="K1784" s="225"/>
      <c r="L1784" s="227"/>
      <c r="M1784" s="225"/>
      <c r="N1784" s="225"/>
      <c r="O1784" s="290" t="s">
        <v>6348</v>
      </c>
      <c r="P1784" s="337" t="s">
        <v>6349</v>
      </c>
      <c r="Q1784" s="154">
        <v>216</v>
      </c>
      <c r="R1784" s="231"/>
      <c r="S1784" s="232"/>
      <c r="T1784" s="225"/>
      <c r="U1784" s="233"/>
      <c r="V1784" s="165"/>
      <c r="W1784" s="234" t="s">
        <v>45</v>
      </c>
      <c r="X1784" s="164"/>
      <c r="Y1784" s="148"/>
      <c r="Z1784" s="338">
        <v>46253</v>
      </c>
    </row>
    <row r="1785" spans="1:26" s="163" customFormat="1" ht="19.8" hidden="1" customHeight="1">
      <c r="A1785" s="177"/>
      <c r="B1785" s="225"/>
      <c r="C1785" s="225"/>
      <c r="D1785" s="225"/>
      <c r="E1785" s="225"/>
      <c r="F1785" s="226"/>
      <c r="G1785" s="225"/>
      <c r="H1785" s="225"/>
      <c r="I1785" s="225"/>
      <c r="J1785" s="225"/>
      <c r="K1785" s="225"/>
      <c r="L1785" s="227"/>
      <c r="M1785" s="225"/>
      <c r="N1785" s="225"/>
      <c r="O1785" s="290" t="s">
        <v>6350</v>
      </c>
      <c r="P1785" s="258" t="s">
        <v>6351</v>
      </c>
      <c r="Q1785" s="154">
        <v>215</v>
      </c>
      <c r="R1785" s="231"/>
      <c r="S1785" s="232"/>
      <c r="T1785" s="225"/>
      <c r="U1785" s="233"/>
      <c r="V1785" s="165"/>
      <c r="W1785" s="234" t="s">
        <v>45</v>
      </c>
      <c r="X1785" s="164"/>
      <c r="Y1785" s="148"/>
      <c r="Z1785" s="338">
        <v>46253</v>
      </c>
    </row>
    <row r="1786" spans="1:26" s="163" customFormat="1" ht="19.8" hidden="1" customHeight="1">
      <c r="A1786" s="177"/>
      <c r="B1786" s="225"/>
      <c r="C1786" s="225"/>
      <c r="D1786" s="225"/>
      <c r="E1786" s="225"/>
      <c r="F1786" s="226"/>
      <c r="G1786" s="225"/>
      <c r="H1786" s="225"/>
      <c r="I1786" s="225"/>
      <c r="J1786" s="225"/>
      <c r="K1786" s="225"/>
      <c r="L1786" s="227"/>
      <c r="M1786" s="225"/>
      <c r="N1786" s="225"/>
      <c r="O1786" s="290" t="s">
        <v>6352</v>
      </c>
      <c r="P1786" s="337" t="s">
        <v>6353</v>
      </c>
      <c r="Q1786" s="154">
        <v>216</v>
      </c>
      <c r="R1786" s="231"/>
      <c r="S1786" s="232"/>
      <c r="T1786" s="225"/>
      <c r="U1786" s="233"/>
      <c r="V1786" s="165"/>
      <c r="W1786" s="234" t="s">
        <v>45</v>
      </c>
      <c r="X1786" s="164"/>
      <c r="Y1786" s="148"/>
      <c r="Z1786" s="338">
        <v>46253</v>
      </c>
    </row>
    <row r="1787" spans="1:26" s="163" customFormat="1" ht="19.8" hidden="1" customHeight="1">
      <c r="A1787" s="177"/>
      <c r="B1787" s="225"/>
      <c r="C1787" s="225"/>
      <c r="D1787" s="225"/>
      <c r="E1787" s="225"/>
      <c r="F1787" s="226"/>
      <c r="G1787" s="225"/>
      <c r="H1787" s="225"/>
      <c r="I1787" s="225"/>
      <c r="J1787" s="225"/>
      <c r="K1787" s="225"/>
      <c r="L1787" s="227"/>
      <c r="M1787" s="225"/>
      <c r="N1787" s="225"/>
      <c r="O1787" s="290" t="s">
        <v>6354</v>
      </c>
      <c r="P1787" s="258" t="s">
        <v>6355</v>
      </c>
      <c r="Q1787" s="154">
        <v>216</v>
      </c>
      <c r="R1787" s="231"/>
      <c r="S1787" s="232"/>
      <c r="T1787" s="225"/>
      <c r="U1787" s="233"/>
      <c r="V1787" s="165"/>
      <c r="W1787" s="234" t="s">
        <v>45</v>
      </c>
      <c r="X1787" s="164"/>
      <c r="Y1787" s="148"/>
      <c r="Z1787" s="338">
        <v>46253</v>
      </c>
    </row>
    <row r="1788" spans="1:26" s="163" customFormat="1" ht="19.8" hidden="1" customHeight="1">
      <c r="A1788" s="177"/>
      <c r="B1788" s="225"/>
      <c r="C1788" s="225"/>
      <c r="D1788" s="225"/>
      <c r="E1788" s="225"/>
      <c r="F1788" s="226"/>
      <c r="G1788" s="225"/>
      <c r="H1788" s="225"/>
      <c r="I1788" s="225"/>
      <c r="J1788" s="225"/>
      <c r="K1788" s="225"/>
      <c r="L1788" s="227"/>
      <c r="M1788" s="225"/>
      <c r="N1788" s="225"/>
      <c r="O1788" s="290" t="s">
        <v>6356</v>
      </c>
      <c r="P1788" s="337" t="s">
        <v>6357</v>
      </c>
      <c r="Q1788" s="154">
        <f>I1782-Q1782-Q1783-Q1784-Q1785-Q1786-Q1787</f>
        <v>216</v>
      </c>
      <c r="R1788" s="231"/>
      <c r="S1788" s="232"/>
      <c r="T1788" s="225"/>
      <c r="U1788" s="233"/>
      <c r="V1788" s="165"/>
      <c r="W1788" s="234" t="s">
        <v>45</v>
      </c>
      <c r="X1788" s="164"/>
      <c r="Y1788" s="148"/>
      <c r="Z1788" s="338">
        <v>46253</v>
      </c>
    </row>
    <row r="1789" spans="1:26" s="163" customFormat="1" ht="19.8" hidden="1" customHeight="1">
      <c r="A1789" s="177" t="str">
        <f t="shared" ref="A1789" si="115">Y1789</f>
        <v>Aug28-08</v>
      </c>
      <c r="B1789" s="225">
        <f>IFERROR(VLOOKUP(A1789,PLAN!B:AA,5,0),"")</f>
        <v>11134106</v>
      </c>
      <c r="C1789" s="225" t="str">
        <f>IFERROR(VLOOKUP(A1789,PLAN!B:AA,6,0),"")</f>
        <v>1236001-N-AK</v>
      </c>
      <c r="D1789" s="225" t="str">
        <f>IFERROR(VLOOKUP(A1789,PLAN!B:AA,7,0),"")</f>
        <v>AGH143090 CN</v>
      </c>
      <c r="E1789" s="225" t="str">
        <f>IFERROR(VLOOKUP(A1789,PLAN!B:AA,4,0),"")</f>
        <v>1001946250</v>
      </c>
      <c r="F1789" s="226">
        <f>IFERROR(VLOOKUP(A1789,PLAN!B:AA,9,0),"")</f>
        <v>46262</v>
      </c>
      <c r="G1789" s="225" t="str">
        <f>IFERROR(VLOOKUP(A1789,PLAN!B:AA,10,0),"")</f>
        <v>0103610271</v>
      </c>
      <c r="H1789" s="225" t="str">
        <f>IFERROR(VLOOKUP(A1789,PLAN!B:AA,11,0),"")</f>
        <v>260813A10A</v>
      </c>
      <c r="I1789" s="225">
        <f>IFERROR(VLOOKUP(A1789,PLAN!B:AA,12,0),"")</f>
        <v>1640</v>
      </c>
      <c r="J1789" s="225" t="str">
        <f>IFERROR(VLOOKUP(A1789,PLAN!B:AA,15,0),"")</f>
        <v>China</v>
      </c>
      <c r="K1789" s="225">
        <f>IFERROR(VLOOKUP(A1789,PLAN!B:AA,23,0),"")</f>
        <v>0</v>
      </c>
      <c r="L1789" s="227">
        <f>IFERROR(VLOOKUP(A1789,PLAN!B:AA,24,0),"")</f>
        <v>0</v>
      </c>
      <c r="M1789" s="225" t="str">
        <f>IFERROR(VLOOKUP(A1789,PLAN!B:AA,3,0),"")</f>
        <v>2332501-0-C-CN</v>
      </c>
      <c r="N1789" s="225">
        <f>IFERROR(VLOOKUP(A1789,PLAN!B:AA,2,0),"")</f>
        <v>12125075</v>
      </c>
      <c r="O1789" s="290" t="s">
        <v>1660</v>
      </c>
      <c r="P1789" s="257" t="s">
        <v>1661</v>
      </c>
      <c r="Q1789" s="154">
        <v>342</v>
      </c>
      <c r="R1789" s="231" t="str">
        <f>IFERROR(VLOOKUP(P1789,[6]Sheet1!$F:$I,4,),"")</f>
        <v>N3-08</v>
      </c>
      <c r="S1789" s="232">
        <f>IFERROR(VLOOKUP(A1789,PLAN!B:AA,19,0),"")</f>
        <v>46253</v>
      </c>
      <c r="T1789" s="225" t="str">
        <f>IFERROR(VLOOKUP(A1789,PLAN!B:AA,20,0),"")</f>
        <v>M7</v>
      </c>
      <c r="U1789" s="233"/>
      <c r="V1789" s="165"/>
      <c r="W1789" s="234" t="str">
        <f>IFERROR(VLOOKUP(A1789,PLAN!B:AB,21,),"")</f>
        <v>F2</v>
      </c>
      <c r="X1789" s="164"/>
      <c r="Y1789" s="148" t="s">
        <v>6278</v>
      </c>
      <c r="Z1789" s="338">
        <f>VLOOKUP(Y1789,PLAN!B:AI,19,0)</f>
        <v>46253</v>
      </c>
    </row>
    <row r="1790" spans="1:26" s="163" customFormat="1" ht="19.8" hidden="1" customHeight="1">
      <c r="A1790" s="177">
        <f t="shared" si="110"/>
        <v>0</v>
      </c>
      <c r="B1790" s="225" t="str">
        <f>IFERROR(VLOOKUP(A1790,PLAN!B:AA,5,0),"")</f>
        <v/>
      </c>
      <c r="C1790" s="225" t="str">
        <f>IFERROR(VLOOKUP(A1790,PLAN!B:AA,6,0),"")</f>
        <v/>
      </c>
      <c r="D1790" s="225" t="str">
        <f>IFERROR(VLOOKUP(A1790,PLAN!B:AA,7,0),"")</f>
        <v/>
      </c>
      <c r="E1790" s="225" t="str">
        <f>IFERROR(VLOOKUP(A1790,PLAN!B:AA,4,0),"")</f>
        <v/>
      </c>
      <c r="F1790" s="226" t="str">
        <f>IFERROR(VLOOKUP(A1790,PLAN!B:AA,9,0),"")</f>
        <v/>
      </c>
      <c r="G1790" s="225" t="str">
        <f>IFERROR(VLOOKUP(A1790,PLAN!B:AA,10,0),"")</f>
        <v/>
      </c>
      <c r="H1790" s="225" t="str">
        <f>IFERROR(VLOOKUP(A1790,PLAN!B:AA,11,0),"")</f>
        <v/>
      </c>
      <c r="I1790" s="225" t="str">
        <f>IFERROR(VLOOKUP(A1790,PLAN!B:AA,12,0),"")</f>
        <v/>
      </c>
      <c r="J1790" s="225" t="str">
        <f>IFERROR(VLOOKUP(A1790,PLAN!B:AA,15,0),"")</f>
        <v/>
      </c>
      <c r="K1790" s="225" t="str">
        <f>IFERROR(VLOOKUP(A1790,PLAN!B:AA,23,0),"")</f>
        <v/>
      </c>
      <c r="L1790" s="227" t="str">
        <f>IFERROR(VLOOKUP(A1790,PLAN!B:AA,24,0),"")</f>
        <v/>
      </c>
      <c r="M1790" s="225" t="str">
        <f>IFERROR(VLOOKUP(A1790,PLAN!B:AA,3,0),"")</f>
        <v/>
      </c>
      <c r="N1790" s="225" t="str">
        <f>IFERROR(VLOOKUP(A1790,PLAN!B:AA,2,0),"")</f>
        <v/>
      </c>
      <c r="O1790" s="290" t="s">
        <v>6358</v>
      </c>
      <c r="P1790" s="257" t="s">
        <v>6359</v>
      </c>
      <c r="Q1790" s="154">
        <v>492</v>
      </c>
      <c r="R1790" s="231" t="str">
        <f>IFERROR(VLOOKUP(P1790,[6]Sheet1!$F:$I,4,),"")</f>
        <v>N3-02</v>
      </c>
      <c r="S1790" s="232" t="str">
        <f>IFERROR(VLOOKUP(A1790,PLAN!B:AA,19,0),"")</f>
        <v/>
      </c>
      <c r="T1790" s="225" t="str">
        <f>IFERROR(VLOOKUP(A1790,PLAN!B:AA,20,0),"")</f>
        <v/>
      </c>
      <c r="U1790" s="233"/>
      <c r="V1790" s="165"/>
      <c r="W1790" s="234" t="s">
        <v>45</v>
      </c>
      <c r="X1790" s="164"/>
      <c r="Y1790" s="148"/>
      <c r="Z1790" s="338">
        <v>46253</v>
      </c>
    </row>
    <row r="1791" spans="1:26" s="163" customFormat="1" ht="19.8" hidden="1" customHeight="1">
      <c r="A1791" s="177"/>
      <c r="B1791" s="225"/>
      <c r="C1791" s="225"/>
      <c r="D1791" s="225"/>
      <c r="E1791" s="225"/>
      <c r="F1791" s="226"/>
      <c r="G1791" s="225"/>
      <c r="H1791" s="225"/>
      <c r="I1791" s="225"/>
      <c r="J1791" s="225"/>
      <c r="K1791" s="225"/>
      <c r="L1791" s="227"/>
      <c r="M1791" s="225"/>
      <c r="N1791" s="225"/>
      <c r="O1791" s="290" t="s">
        <v>6360</v>
      </c>
      <c r="P1791" s="257" t="s">
        <v>6361</v>
      </c>
      <c r="Q1791" s="154">
        <v>495</v>
      </c>
      <c r="R1791" s="231" t="str">
        <f>IFERROR(VLOOKUP(P1791,[6]Sheet1!$F:$I,4,),"")</f>
        <v>N2-04</v>
      </c>
      <c r="S1791" s="232"/>
      <c r="T1791" s="225"/>
      <c r="U1791" s="233"/>
      <c r="V1791" s="165"/>
      <c r="W1791" s="234" t="s">
        <v>45</v>
      </c>
      <c r="X1791" s="164"/>
      <c r="Y1791" s="148"/>
      <c r="Z1791" s="338">
        <v>46253</v>
      </c>
    </row>
    <row r="1792" spans="1:26" s="163" customFormat="1" ht="19.8" hidden="1" customHeight="1">
      <c r="A1792" s="177"/>
      <c r="B1792" s="225"/>
      <c r="C1792" s="225"/>
      <c r="D1792" s="225"/>
      <c r="E1792" s="225"/>
      <c r="F1792" s="226"/>
      <c r="G1792" s="225"/>
      <c r="H1792" s="225"/>
      <c r="I1792" s="225"/>
      <c r="J1792" s="225"/>
      <c r="K1792" s="225"/>
      <c r="L1792" s="227"/>
      <c r="M1792" s="225"/>
      <c r="N1792" s="225"/>
      <c r="O1792" s="290" t="s">
        <v>6362</v>
      </c>
      <c r="P1792" s="337" t="s">
        <v>6363</v>
      </c>
      <c r="Q1792" s="154">
        <f>I1789-Q1789-Q1790-Q1791</f>
        <v>311</v>
      </c>
      <c r="R1792" s="231" t="str">
        <f>IFERROR(VLOOKUP(P1792,[6]Sheet1!$F:$I,4,),"")</f>
        <v>N3-06</v>
      </c>
      <c r="S1792" s="232"/>
      <c r="T1792" s="225"/>
      <c r="U1792" s="233"/>
      <c r="V1792" s="165"/>
      <c r="W1792" s="234" t="s">
        <v>45</v>
      </c>
      <c r="X1792" s="164"/>
      <c r="Y1792" s="148"/>
      <c r="Z1792" s="338">
        <v>46253</v>
      </c>
    </row>
    <row r="1793" spans="1:26" s="163" customFormat="1" ht="19.8" hidden="1" customHeight="1">
      <c r="A1793" s="177" t="str">
        <f t="shared" ref="A1793" si="116">Y1793</f>
        <v>Aug28-09</v>
      </c>
      <c r="B1793" s="225">
        <f>IFERROR(VLOOKUP(A1793,PLAN!B:AA,5,0),"")</f>
        <v>11134236</v>
      </c>
      <c r="C1793" s="225" t="str">
        <f>IFERROR(VLOOKUP(A1793,PLAN!B:AA,6,0),"")</f>
        <v>1136431-Q-AK</v>
      </c>
      <c r="D1793" s="225" t="str">
        <f>IFERROR(VLOOKUP(A1793,PLAN!B:AA,7,0),"")</f>
        <v>AHW14R007P CN</v>
      </c>
      <c r="E1793" s="225" t="str">
        <f>IFERROR(VLOOKUP(A1793,PLAN!B:AA,4,0),"")</f>
        <v>1001946251</v>
      </c>
      <c r="F1793" s="226">
        <f>IFERROR(VLOOKUP(A1793,PLAN!B:AA,9,0),"")</f>
        <v>46262</v>
      </c>
      <c r="G1793" s="225" t="str">
        <f>IFERROR(VLOOKUP(A1793,PLAN!B:AA,10,0),"")</f>
        <v>0103610272</v>
      </c>
      <c r="H1793" s="225" t="str">
        <f>IFERROR(VLOOKUP(A1793,PLAN!B:AA,11,0),"")</f>
        <v>260813A11A</v>
      </c>
      <c r="I1793" s="225">
        <f>IFERROR(VLOOKUP(A1793,PLAN!B:AA,12,0),"")</f>
        <v>700</v>
      </c>
      <c r="J1793" s="225" t="str">
        <f>IFERROR(VLOOKUP(A1793,PLAN!B:AA,15,0),"")</f>
        <v>China</v>
      </c>
      <c r="K1793" s="225">
        <f>IFERROR(VLOOKUP(A1793,PLAN!B:AA,23,0),"")</f>
        <v>0</v>
      </c>
      <c r="L1793" s="227">
        <f>IFERROR(VLOOKUP(A1793,PLAN!B:AA,24,0),"")</f>
        <v>0</v>
      </c>
      <c r="M1793" s="225" t="str">
        <f>IFERROR(VLOOKUP(A1793,PLAN!B:AA,3,0),"")</f>
        <v>2332529-0-C-CN</v>
      </c>
      <c r="N1793" s="225">
        <f>IFERROR(VLOOKUP(A1793,PLAN!B:AA,2,0),"")</f>
        <v>12125103</v>
      </c>
      <c r="O1793" s="290" t="s">
        <v>6200</v>
      </c>
      <c r="P1793" s="337" t="s">
        <v>6201</v>
      </c>
      <c r="Q1793" s="154">
        <v>19</v>
      </c>
      <c r="R1793" s="231" t="str">
        <f>IFERROR(VLOOKUP(P1793,[6]Sheet1!$F:$I,4,),"")</f>
        <v>N2-11</v>
      </c>
      <c r="S1793" s="232">
        <f>IFERROR(VLOOKUP(A1793,PLAN!B:AA,19,0),"")</f>
        <v>46253</v>
      </c>
      <c r="T1793" s="225" t="str">
        <f>IFERROR(VLOOKUP(A1793,PLAN!B:AA,20,0),"")</f>
        <v>M7</v>
      </c>
      <c r="U1793" s="233"/>
      <c r="V1793" s="165"/>
      <c r="W1793" s="234" t="str">
        <f>IFERROR(VLOOKUP(A1793,PLAN!B:AB,21,),"")</f>
        <v>F2</v>
      </c>
      <c r="X1793" s="164"/>
      <c r="Y1793" s="148" t="s">
        <v>6279</v>
      </c>
      <c r="Z1793" s="338">
        <f>VLOOKUP(Y1793,PLAN!B:AI,19,0)</f>
        <v>46253</v>
      </c>
    </row>
    <row r="1794" spans="1:26" s="163" customFormat="1" ht="19.8" hidden="1" customHeight="1">
      <c r="A1794" s="177"/>
      <c r="B1794" s="225"/>
      <c r="C1794" s="225"/>
      <c r="D1794" s="225"/>
      <c r="E1794" s="225"/>
      <c r="F1794" s="226"/>
      <c r="G1794" s="225"/>
      <c r="H1794" s="225"/>
      <c r="I1794" s="225"/>
      <c r="J1794" s="225"/>
      <c r="K1794" s="225"/>
      <c r="L1794" s="227"/>
      <c r="M1794" s="225"/>
      <c r="N1794" s="225"/>
      <c r="O1794" s="290" t="s">
        <v>6364</v>
      </c>
      <c r="P1794" s="258" t="s">
        <v>6365</v>
      </c>
      <c r="Q1794" s="154">
        <f>I1793-Q1793-Q1795</f>
        <v>185</v>
      </c>
      <c r="R1794" s="231"/>
      <c r="S1794" s="232"/>
      <c r="T1794" s="225"/>
      <c r="U1794" s="233"/>
      <c r="V1794" s="165"/>
      <c r="W1794" s="234" t="s">
        <v>45</v>
      </c>
      <c r="X1794" s="164"/>
      <c r="Y1794" s="148"/>
      <c r="Z1794" s="338">
        <v>46253</v>
      </c>
    </row>
    <row r="1795" spans="1:26" s="163" customFormat="1" ht="19.8" hidden="1" customHeight="1">
      <c r="A1795" s="177">
        <f t="shared" si="110"/>
        <v>0</v>
      </c>
      <c r="B1795" s="225" t="str">
        <f>IFERROR(VLOOKUP(A1795,PLAN!B:AA,5,0),"")</f>
        <v/>
      </c>
      <c r="C1795" s="225" t="str">
        <f>IFERROR(VLOOKUP(A1795,PLAN!B:AA,6,0),"")</f>
        <v/>
      </c>
      <c r="D1795" s="225" t="str">
        <f>IFERROR(VLOOKUP(A1795,PLAN!B:AA,7,0),"")</f>
        <v/>
      </c>
      <c r="E1795" s="225" t="str">
        <f>IFERROR(VLOOKUP(A1795,PLAN!B:AA,4,0),"")</f>
        <v/>
      </c>
      <c r="F1795" s="226" t="str">
        <f>IFERROR(VLOOKUP(A1795,PLAN!B:AA,9,0),"")</f>
        <v/>
      </c>
      <c r="G1795" s="225" t="str">
        <f>IFERROR(VLOOKUP(A1795,PLAN!B:AA,10,0),"")</f>
        <v/>
      </c>
      <c r="H1795" s="225" t="str">
        <f>IFERROR(VLOOKUP(A1795,PLAN!B:AA,11,0),"")</f>
        <v/>
      </c>
      <c r="I1795" s="225" t="str">
        <f>IFERROR(VLOOKUP(A1795,PLAN!B:AA,12,0),"")</f>
        <v/>
      </c>
      <c r="J1795" s="225" t="str">
        <f>IFERROR(VLOOKUP(A1795,PLAN!B:AA,15,0),"")</f>
        <v/>
      </c>
      <c r="K1795" s="225" t="str">
        <f>IFERROR(VLOOKUP(A1795,PLAN!B:AA,23,0),"")</f>
        <v/>
      </c>
      <c r="L1795" s="227" t="str">
        <f>IFERROR(VLOOKUP(A1795,PLAN!B:AA,24,0),"")</f>
        <v/>
      </c>
      <c r="M1795" s="225" t="str">
        <f>IFERROR(VLOOKUP(A1795,PLAN!B:AA,3,0),"")</f>
        <v/>
      </c>
      <c r="N1795" s="225" t="str">
        <f>IFERROR(VLOOKUP(A1795,PLAN!B:AA,2,0),"")</f>
        <v/>
      </c>
      <c r="O1795" s="290" t="s">
        <v>6366</v>
      </c>
      <c r="P1795" s="337" t="s">
        <v>6367</v>
      </c>
      <c r="Q1795" s="154">
        <v>496</v>
      </c>
      <c r="R1795" s="231" t="str">
        <f>IFERROR(VLOOKUP(P1795,[6]Sheet1!$F:$I,4,),"")</f>
        <v>N3-02</v>
      </c>
      <c r="S1795" s="232" t="str">
        <f>IFERROR(VLOOKUP(A1795,PLAN!B:AA,19,0),"")</f>
        <v/>
      </c>
      <c r="T1795" s="225" t="str">
        <f>IFERROR(VLOOKUP(A1795,PLAN!B:AA,20,0),"")</f>
        <v/>
      </c>
      <c r="U1795" s="233"/>
      <c r="V1795" s="165"/>
      <c r="W1795" s="234" t="s">
        <v>45</v>
      </c>
      <c r="X1795" s="164"/>
      <c r="Y1795" s="148"/>
      <c r="Z1795" s="338">
        <v>46253</v>
      </c>
    </row>
    <row r="1796" spans="1:26" s="163" customFormat="1" ht="19.8" hidden="1" customHeight="1">
      <c r="A1796" s="177" t="str">
        <f t="shared" si="110"/>
        <v>Aug28-10</v>
      </c>
      <c r="B1796" s="225">
        <f>IFERROR(VLOOKUP(A1796,PLAN!B:AA,5,0),"")</f>
        <v>11134238</v>
      </c>
      <c r="C1796" s="225" t="str">
        <f>IFERROR(VLOOKUP(A1796,PLAN!B:AA,6,0),"")</f>
        <v>1436288-K-AK</v>
      </c>
      <c r="D1796" s="225" t="str">
        <f>IFERROR(VLOOKUP(A1796,PLAN!B:AA,7,0),"")</f>
        <v>AHW14R008P CN</v>
      </c>
      <c r="E1796" s="225" t="str">
        <f>IFERROR(VLOOKUP(A1796,PLAN!B:AA,4,0),"")</f>
        <v>1001946914</v>
      </c>
      <c r="F1796" s="226">
        <f>IFERROR(VLOOKUP(A1796,PLAN!B:AA,9,0),"")</f>
        <v>46262</v>
      </c>
      <c r="G1796" s="225" t="str">
        <f>IFERROR(VLOOKUP(A1796,PLAN!B:AA,10,0),"")</f>
        <v>0103611176</v>
      </c>
      <c r="H1796" s="225" t="str">
        <f>IFERROR(VLOOKUP(A1796,PLAN!B:AA,11,0),"")</f>
        <v>260727A58B</v>
      </c>
      <c r="I1796" s="225">
        <f>IFERROR(VLOOKUP(A1796,PLAN!B:AA,12,0),"")</f>
        <v>5</v>
      </c>
      <c r="J1796" s="225" t="str">
        <f>IFERROR(VLOOKUP(A1796,PLAN!B:AA,15,0),"")</f>
        <v>China</v>
      </c>
      <c r="K1796" s="225">
        <f>IFERROR(VLOOKUP(A1796,PLAN!B:AA,23,0),"")</f>
        <v>0</v>
      </c>
      <c r="L1796" s="227">
        <f>IFERROR(VLOOKUP(A1796,PLAN!B:AA,24,0),"")</f>
        <v>0</v>
      </c>
      <c r="M1796" s="225" t="str">
        <f>IFERROR(VLOOKUP(A1796,PLAN!B:AA,3,0),"")</f>
        <v>2332525-0-C-CN</v>
      </c>
      <c r="N1796" s="225">
        <f>IFERROR(VLOOKUP(A1796,PLAN!B:AA,2,0),"")</f>
        <v>12125099</v>
      </c>
      <c r="O1796" s="290" t="s">
        <v>3328</v>
      </c>
      <c r="P1796" s="337" t="s">
        <v>3329</v>
      </c>
      <c r="Q1796" s="154">
        <f>I1796</f>
        <v>5</v>
      </c>
      <c r="R1796" s="231" t="str">
        <f>IFERROR(VLOOKUP(P1796,[6]Sheet1!$F:$I,4,),"")</f>
        <v/>
      </c>
      <c r="S1796" s="232">
        <f>IFERROR(VLOOKUP(A1796,PLAN!B:AA,19,0),"")</f>
        <v>46253</v>
      </c>
      <c r="T1796" s="225" t="str">
        <f>IFERROR(VLOOKUP(A1796,PLAN!B:AA,20,0),"")</f>
        <v>M7</v>
      </c>
      <c r="U1796" s="233"/>
      <c r="V1796" s="165"/>
      <c r="W1796" s="234" t="s">
        <v>45</v>
      </c>
      <c r="X1796" s="164"/>
      <c r="Y1796" s="148" t="s">
        <v>6590</v>
      </c>
      <c r="Z1796" s="338">
        <f>VLOOKUP(Y1796,PLAN!B:AI,19,0)</f>
        <v>46253</v>
      </c>
    </row>
    <row r="1797" spans="1:26" s="163" customFormat="1" ht="21.6" hidden="1" customHeight="1">
      <c r="A1797" s="177" t="str">
        <f t="shared" si="110"/>
        <v>Aug29-03</v>
      </c>
      <c r="B1797" s="225">
        <f>IFERROR(VLOOKUP(A1797,PLAN!B:AA,5,0),"")</f>
        <v>11134237</v>
      </c>
      <c r="C1797" s="225" t="str">
        <f>IFERROR(VLOOKUP(A1797,PLAN!B:AA,6,0),"")</f>
        <v>1436196-Q-A</v>
      </c>
      <c r="D1797" s="225" t="str">
        <f>IFERROR(VLOOKUP(A1797,PLAN!B:AA,7,0),"")</f>
        <v>AHW14R004S CN</v>
      </c>
      <c r="E1797" s="225" t="str">
        <f>IFERROR(VLOOKUP(A1797,PLAN!B:AA,4,0),"")</f>
        <v>1001946252</v>
      </c>
      <c r="F1797" s="226">
        <f>IFERROR(VLOOKUP(A1797,PLAN!B:AA,9,0),"")</f>
        <v>46263</v>
      </c>
      <c r="G1797" s="225" t="str">
        <f>IFERROR(VLOOKUP(A1797,PLAN!B:AA,10,0),"")</f>
        <v>0103610273</v>
      </c>
      <c r="H1797" s="225" t="str">
        <f>IFERROR(VLOOKUP(A1797,PLAN!B:AA,11,0),"")</f>
        <v>260813A12A</v>
      </c>
      <c r="I1797" s="225">
        <f>IFERROR(VLOOKUP(A1797,PLAN!B:AA,12,0),"")</f>
        <v>1241</v>
      </c>
      <c r="J1797" s="225" t="str">
        <f>IFERROR(VLOOKUP(A1797,PLAN!B:AA,15,0),"")</f>
        <v>China</v>
      </c>
      <c r="K1797" s="225">
        <f>IFERROR(VLOOKUP(A1797,PLAN!B:AA,23,0),"")</f>
        <v>0</v>
      </c>
      <c r="L1797" s="227">
        <f>IFERROR(VLOOKUP(A1797,PLAN!B:AA,24,0),"")</f>
        <v>0</v>
      </c>
      <c r="M1797" s="225" t="str">
        <f>IFERROR(VLOOKUP(A1797,PLAN!B:AA,3,0),"")</f>
        <v>2332200-0-C-CN</v>
      </c>
      <c r="N1797" s="225">
        <f>IFERROR(VLOOKUP(A1797,PLAN!B:AA,2,0),"")</f>
        <v>12125012</v>
      </c>
      <c r="O1797" s="290" t="s">
        <v>4932</v>
      </c>
      <c r="P1797" s="337" t="s">
        <v>4933</v>
      </c>
      <c r="Q1797" s="154">
        <v>8</v>
      </c>
      <c r="R1797" s="231" t="str">
        <f>IFERROR(VLOOKUP(P1797,[6]Sheet1!$F:$I,4,),"")</f>
        <v>N1-21</v>
      </c>
      <c r="S1797" s="232">
        <f>IFERROR(VLOOKUP(A1797,PLAN!B:AA,19,0),"")</f>
        <v>46254</v>
      </c>
      <c r="T1797" s="225" t="str">
        <f>IFERROR(VLOOKUP(A1797,PLAN!B:AA,20,0),"")</f>
        <v>M1</v>
      </c>
      <c r="U1797" s="233"/>
      <c r="V1797" s="165"/>
      <c r="W1797" s="234" t="str">
        <f>IFERROR(VLOOKUP(A1797,PLAN!B:AB,21,),"")</f>
        <v>F3</v>
      </c>
      <c r="X1797" s="164"/>
      <c r="Y1797" s="148" t="s">
        <v>6283</v>
      </c>
      <c r="Z1797" s="338">
        <f>VLOOKUP(Y1797,PLAN!B:AI,19,0)</f>
        <v>46254</v>
      </c>
    </row>
    <row r="1798" spans="1:26" s="163" customFormat="1" ht="21.6" hidden="1" customHeight="1">
      <c r="A1798" s="177"/>
      <c r="B1798" s="225"/>
      <c r="C1798" s="225"/>
      <c r="D1798" s="225"/>
      <c r="E1798" s="225"/>
      <c r="F1798" s="226"/>
      <c r="G1798" s="225"/>
      <c r="H1798" s="225"/>
      <c r="I1798" s="225"/>
      <c r="J1798" s="225"/>
      <c r="K1798" s="225"/>
      <c r="L1798" s="227"/>
      <c r="M1798" s="225"/>
      <c r="N1798" s="225"/>
      <c r="O1798" s="290" t="s">
        <v>4934</v>
      </c>
      <c r="P1798" s="337" t="s">
        <v>4935</v>
      </c>
      <c r="Q1798" s="154">
        <v>6</v>
      </c>
      <c r="R1798" s="231" t="str">
        <f>IFERROR(VLOOKUP(P1798,[6]Sheet1!$F:$I,4,),"")</f>
        <v>N1-21</v>
      </c>
      <c r="S1798" s="232"/>
      <c r="T1798" s="225"/>
      <c r="U1798" s="233"/>
      <c r="V1798" s="165"/>
      <c r="W1798" s="234" t="s">
        <v>40</v>
      </c>
      <c r="X1798" s="164"/>
      <c r="Y1798" s="148"/>
      <c r="Z1798" s="338">
        <v>46254</v>
      </c>
    </row>
    <row r="1799" spans="1:26" s="163" customFormat="1" ht="21.6" hidden="1" customHeight="1">
      <c r="A1799" s="177"/>
      <c r="B1799" s="225"/>
      <c r="C1799" s="225"/>
      <c r="D1799" s="225"/>
      <c r="E1799" s="225"/>
      <c r="F1799" s="226"/>
      <c r="G1799" s="225"/>
      <c r="H1799" s="225"/>
      <c r="I1799" s="225"/>
      <c r="J1799" s="225"/>
      <c r="K1799" s="225"/>
      <c r="L1799" s="227"/>
      <c r="M1799" s="225"/>
      <c r="N1799" s="225"/>
      <c r="O1799" s="290" t="s">
        <v>4936</v>
      </c>
      <c r="P1799" s="337" t="s">
        <v>4937</v>
      </c>
      <c r="Q1799" s="154">
        <v>9</v>
      </c>
      <c r="R1799" s="231" t="str">
        <f>IFERROR(VLOOKUP(P1799,[6]Sheet1!$F:$I,4,),"")</f>
        <v>N1-21</v>
      </c>
      <c r="S1799" s="232"/>
      <c r="T1799" s="225"/>
      <c r="U1799" s="233"/>
      <c r="V1799" s="165"/>
      <c r="W1799" s="234" t="s">
        <v>40</v>
      </c>
      <c r="X1799" s="164"/>
      <c r="Y1799" s="148"/>
      <c r="Z1799" s="338">
        <v>46254</v>
      </c>
    </row>
    <row r="1800" spans="1:26" s="163" customFormat="1" ht="21.6" hidden="1" customHeight="1">
      <c r="A1800" s="177"/>
      <c r="B1800" s="225"/>
      <c r="C1800" s="225"/>
      <c r="D1800" s="225"/>
      <c r="E1800" s="225"/>
      <c r="F1800" s="226"/>
      <c r="G1800" s="225"/>
      <c r="H1800" s="225"/>
      <c r="I1800" s="225"/>
      <c r="J1800" s="225"/>
      <c r="K1800" s="225"/>
      <c r="L1800" s="227"/>
      <c r="M1800" s="225"/>
      <c r="N1800" s="225"/>
      <c r="O1800" s="290" t="s">
        <v>4938</v>
      </c>
      <c r="P1800" s="337" t="s">
        <v>4939</v>
      </c>
      <c r="Q1800" s="154">
        <v>9</v>
      </c>
      <c r="R1800" s="231" t="str">
        <f>IFERROR(VLOOKUP(P1800,[6]Sheet1!$F:$I,4,),"")</f>
        <v>N1-21</v>
      </c>
      <c r="S1800" s="232"/>
      <c r="T1800" s="225"/>
      <c r="U1800" s="233"/>
      <c r="V1800" s="165"/>
      <c r="W1800" s="234" t="s">
        <v>40</v>
      </c>
      <c r="X1800" s="164"/>
      <c r="Y1800" s="148"/>
      <c r="Z1800" s="338">
        <v>46254</v>
      </c>
    </row>
    <row r="1801" spans="1:26" s="163" customFormat="1" ht="21.6" hidden="1" customHeight="1">
      <c r="A1801" s="177"/>
      <c r="B1801" s="225"/>
      <c r="C1801" s="225"/>
      <c r="D1801" s="225"/>
      <c r="E1801" s="225"/>
      <c r="F1801" s="226"/>
      <c r="G1801" s="225"/>
      <c r="H1801" s="225"/>
      <c r="I1801" s="225"/>
      <c r="J1801" s="225"/>
      <c r="K1801" s="225"/>
      <c r="L1801" s="227"/>
      <c r="M1801" s="225"/>
      <c r="N1801" s="225"/>
      <c r="O1801" s="290" t="s">
        <v>4940</v>
      </c>
      <c r="P1801" s="337" t="s">
        <v>4941</v>
      </c>
      <c r="Q1801" s="154">
        <v>62</v>
      </c>
      <c r="R1801" s="231" t="str">
        <f>IFERROR(VLOOKUP(P1801,[6]Sheet1!$F:$I,4,),"")</f>
        <v>N2-02</v>
      </c>
      <c r="S1801" s="232"/>
      <c r="T1801" s="225"/>
      <c r="U1801" s="233"/>
      <c r="V1801" s="165"/>
      <c r="W1801" s="234" t="s">
        <v>40</v>
      </c>
      <c r="X1801" s="164"/>
      <c r="Y1801" s="148"/>
      <c r="Z1801" s="338">
        <v>46254</v>
      </c>
    </row>
    <row r="1802" spans="1:26" s="163" customFormat="1" ht="21.6" hidden="1" customHeight="1">
      <c r="A1802" s="177"/>
      <c r="B1802" s="225"/>
      <c r="C1802" s="225"/>
      <c r="D1802" s="225"/>
      <c r="E1802" s="225"/>
      <c r="F1802" s="226"/>
      <c r="G1802" s="225"/>
      <c r="H1802" s="225"/>
      <c r="I1802" s="225"/>
      <c r="J1802" s="225"/>
      <c r="K1802" s="225"/>
      <c r="L1802" s="227"/>
      <c r="M1802" s="225"/>
      <c r="N1802" s="225"/>
      <c r="O1802" s="290" t="s">
        <v>6318</v>
      </c>
      <c r="P1802" s="258" t="s">
        <v>6319</v>
      </c>
      <c r="Q1802" s="154">
        <v>430</v>
      </c>
      <c r="R1802" s="231" t="str">
        <f>IFERROR(VLOOKUP(P1802,[6]Sheet1!$F:$I,4,),"")</f>
        <v/>
      </c>
      <c r="S1802" s="232"/>
      <c r="T1802" s="225"/>
      <c r="U1802" s="233"/>
      <c r="V1802" s="165"/>
      <c r="W1802" s="234" t="s">
        <v>40</v>
      </c>
      <c r="X1802" s="164"/>
      <c r="Y1802" s="148"/>
      <c r="Z1802" s="338">
        <v>46254</v>
      </c>
    </row>
    <row r="1803" spans="1:26" s="163" customFormat="1" ht="21.6" hidden="1" customHeight="1">
      <c r="A1803" s="177"/>
      <c r="B1803" s="225"/>
      <c r="C1803" s="225"/>
      <c r="D1803" s="225"/>
      <c r="E1803" s="225"/>
      <c r="F1803" s="226"/>
      <c r="G1803" s="225"/>
      <c r="H1803" s="225"/>
      <c r="I1803" s="225"/>
      <c r="J1803" s="225"/>
      <c r="K1803" s="225"/>
      <c r="L1803" s="227"/>
      <c r="M1803" s="225"/>
      <c r="N1803" s="225"/>
      <c r="O1803" s="290" t="s">
        <v>6320</v>
      </c>
      <c r="P1803" s="258" t="s">
        <v>6321</v>
      </c>
      <c r="Q1803" s="154">
        <v>277</v>
      </c>
      <c r="R1803" s="231" t="str">
        <f>IFERROR(VLOOKUP(P1803,[6]Sheet1!$F:$I,4,),"")</f>
        <v>N3-12</v>
      </c>
      <c r="S1803" s="232"/>
      <c r="T1803" s="225"/>
      <c r="U1803" s="233"/>
      <c r="V1803" s="165"/>
      <c r="W1803" s="234" t="s">
        <v>40</v>
      </c>
      <c r="X1803" s="164"/>
      <c r="Y1803" s="148"/>
      <c r="Z1803" s="338">
        <v>46254</v>
      </c>
    </row>
    <row r="1804" spans="1:26" s="163" customFormat="1" ht="21.6" hidden="1" customHeight="1">
      <c r="A1804" s="177"/>
      <c r="B1804" s="225"/>
      <c r="C1804" s="225"/>
      <c r="D1804" s="225"/>
      <c r="E1804" s="225"/>
      <c r="F1804" s="226"/>
      <c r="G1804" s="225"/>
      <c r="H1804" s="225"/>
      <c r="I1804" s="225"/>
      <c r="J1804" s="225"/>
      <c r="K1804" s="225"/>
      <c r="L1804" s="227"/>
      <c r="M1804" s="225"/>
      <c r="N1804" s="225"/>
      <c r="O1804" s="290" t="s">
        <v>6322</v>
      </c>
      <c r="P1804" s="258" t="s">
        <v>6323</v>
      </c>
      <c r="Q1804" s="154">
        <v>440</v>
      </c>
      <c r="R1804" s="231" t="str">
        <f>IFERROR(VLOOKUP(P1804,[6]Sheet1!$F:$I,4,),"")</f>
        <v>N3-18</v>
      </c>
      <c r="S1804" s="232"/>
      <c r="T1804" s="225"/>
      <c r="U1804" s="233"/>
      <c r="V1804" s="165"/>
      <c r="W1804" s="234" t="s">
        <v>40</v>
      </c>
      <c r="X1804" s="164"/>
      <c r="Y1804" s="148"/>
      <c r="Z1804" s="338">
        <v>46254</v>
      </c>
    </row>
    <row r="1805" spans="1:26" s="163" customFormat="1" ht="21.6" hidden="1" customHeight="1">
      <c r="A1805" s="177" t="str">
        <f t="shared" ref="A1805" si="117">Y1805</f>
        <v>Aug29-04</v>
      </c>
      <c r="B1805" s="225">
        <f>IFERROR(VLOOKUP(A1805,PLAN!B:AA,5,0),"")</f>
        <v>11134237</v>
      </c>
      <c r="C1805" s="225" t="str">
        <f>IFERROR(VLOOKUP(A1805,PLAN!B:AA,6,0),"")</f>
        <v>1436196-Q-A</v>
      </c>
      <c r="D1805" s="225" t="str">
        <f>IFERROR(VLOOKUP(A1805,PLAN!B:AA,7,0),"")</f>
        <v>AHW14R004S CN</v>
      </c>
      <c r="E1805" s="225" t="str">
        <f>IFERROR(VLOOKUP(A1805,PLAN!B:AA,4,0),"")</f>
        <v>1001946253</v>
      </c>
      <c r="F1805" s="226">
        <f>IFERROR(VLOOKUP(A1805,PLAN!B:AA,9,0),"")</f>
        <v>46263</v>
      </c>
      <c r="G1805" s="225" t="str">
        <f>IFERROR(VLOOKUP(A1805,PLAN!B:AA,10,0),"")</f>
        <v>0103610274</v>
      </c>
      <c r="H1805" s="225" t="str">
        <f>IFERROR(VLOOKUP(A1805,PLAN!B:AA,11,0),"")</f>
        <v>260813A13A</v>
      </c>
      <c r="I1805" s="225">
        <f>IFERROR(VLOOKUP(A1805,PLAN!B:AA,12,0),"")</f>
        <v>2346</v>
      </c>
      <c r="J1805" s="225" t="str">
        <f>IFERROR(VLOOKUP(A1805,PLAN!B:AA,15,0),"")</f>
        <v>China</v>
      </c>
      <c r="K1805" s="225">
        <f>IFERROR(VLOOKUP(A1805,PLAN!B:AA,23,0),"")</f>
        <v>0</v>
      </c>
      <c r="L1805" s="227">
        <f>IFERROR(VLOOKUP(A1805,PLAN!B:AA,24,0),"")</f>
        <v>0</v>
      </c>
      <c r="M1805" s="225" t="str">
        <f>IFERROR(VLOOKUP(A1805,PLAN!B:AA,3,0),"")</f>
        <v>2332200-0-C-CN</v>
      </c>
      <c r="N1805" s="225">
        <f>IFERROR(VLOOKUP(A1805,PLAN!B:AA,2,0),"")</f>
        <v>12125012</v>
      </c>
      <c r="O1805" s="290" t="s">
        <v>6368</v>
      </c>
      <c r="P1805" s="258" t="s">
        <v>6369</v>
      </c>
      <c r="Q1805" s="154">
        <v>430</v>
      </c>
      <c r="R1805" s="231" t="str">
        <f>IFERROR(VLOOKUP(P1805,[6]Sheet1!$F:$I,4,),"")</f>
        <v>N5-15</v>
      </c>
      <c r="S1805" s="232">
        <f>IFERROR(VLOOKUP(A1805,PLAN!B:AA,19,0),"")</f>
        <v>46254</v>
      </c>
      <c r="T1805" s="225" t="str">
        <f>IFERROR(VLOOKUP(A1805,PLAN!B:AA,20,0),"")</f>
        <v>M1</v>
      </c>
      <c r="U1805" s="233"/>
      <c r="V1805" s="165"/>
      <c r="W1805" s="234" t="str">
        <f>IFERROR(VLOOKUP(A1805,PLAN!B:AB,21,),"")</f>
        <v>F3</v>
      </c>
      <c r="X1805" s="164"/>
      <c r="Y1805" s="148" t="s">
        <v>6271</v>
      </c>
      <c r="Z1805" s="338">
        <f>VLOOKUP(Y1805,PLAN!B:AI,19,0)</f>
        <v>46254</v>
      </c>
    </row>
    <row r="1806" spans="1:26" s="163" customFormat="1" ht="21.6" hidden="1" customHeight="1">
      <c r="A1806" s="177"/>
      <c r="B1806" s="225"/>
      <c r="C1806" s="225"/>
      <c r="D1806" s="225"/>
      <c r="E1806" s="225"/>
      <c r="F1806" s="226"/>
      <c r="G1806" s="225"/>
      <c r="H1806" s="225"/>
      <c r="I1806" s="225"/>
      <c r="J1806" s="225"/>
      <c r="K1806" s="225"/>
      <c r="L1806" s="227"/>
      <c r="M1806" s="225"/>
      <c r="N1806" s="225"/>
      <c r="O1806" s="290" t="s">
        <v>6370</v>
      </c>
      <c r="P1806" s="258" t="s">
        <v>6371</v>
      </c>
      <c r="Q1806" s="154">
        <v>430</v>
      </c>
      <c r="R1806" s="231"/>
      <c r="S1806" s="232"/>
      <c r="T1806" s="225"/>
      <c r="U1806" s="233"/>
      <c r="V1806" s="165"/>
      <c r="W1806" s="234" t="s">
        <v>40</v>
      </c>
      <c r="X1806" s="164"/>
      <c r="Y1806" s="148"/>
      <c r="Z1806" s="338">
        <v>46254</v>
      </c>
    </row>
    <row r="1807" spans="1:26" s="163" customFormat="1" ht="21.6" hidden="1" customHeight="1">
      <c r="A1807" s="177"/>
      <c r="B1807" s="225"/>
      <c r="C1807" s="225"/>
      <c r="D1807" s="225"/>
      <c r="E1807" s="225"/>
      <c r="F1807" s="226"/>
      <c r="G1807" s="225"/>
      <c r="H1807" s="225"/>
      <c r="I1807" s="225"/>
      <c r="J1807" s="225"/>
      <c r="K1807" s="225"/>
      <c r="L1807" s="227"/>
      <c r="M1807" s="225"/>
      <c r="N1807" s="225"/>
      <c r="O1807" s="290" t="s">
        <v>6372</v>
      </c>
      <c r="P1807" s="258" t="s">
        <v>6373</v>
      </c>
      <c r="Q1807" s="154">
        <v>430</v>
      </c>
      <c r="R1807" s="231"/>
      <c r="S1807" s="232"/>
      <c r="T1807" s="225"/>
      <c r="U1807" s="233"/>
      <c r="V1807" s="165"/>
      <c r="W1807" s="234" t="s">
        <v>40</v>
      </c>
      <c r="X1807" s="164"/>
      <c r="Y1807" s="148"/>
      <c r="Z1807" s="338">
        <v>46254</v>
      </c>
    </row>
    <row r="1808" spans="1:26" s="163" customFormat="1" ht="21.6" hidden="1" customHeight="1">
      <c r="A1808" s="177"/>
      <c r="B1808" s="225"/>
      <c r="C1808" s="225"/>
      <c r="D1808" s="225"/>
      <c r="E1808" s="225"/>
      <c r="F1808" s="226"/>
      <c r="G1808" s="225"/>
      <c r="H1808" s="225"/>
      <c r="I1808" s="225"/>
      <c r="J1808" s="225"/>
      <c r="K1808" s="225"/>
      <c r="L1808" s="227"/>
      <c r="M1808" s="225"/>
      <c r="N1808" s="225"/>
      <c r="O1808" s="290" t="s">
        <v>6374</v>
      </c>
      <c r="P1808" s="258" t="s">
        <v>6375</v>
      </c>
      <c r="Q1808" s="154">
        <v>430</v>
      </c>
      <c r="R1808" s="231"/>
      <c r="S1808" s="232"/>
      <c r="T1808" s="225"/>
      <c r="U1808" s="233"/>
      <c r="V1808" s="165"/>
      <c r="W1808" s="234" t="s">
        <v>40</v>
      </c>
      <c r="X1808" s="164"/>
      <c r="Y1808" s="148"/>
      <c r="Z1808" s="338">
        <v>46254</v>
      </c>
    </row>
    <row r="1809" spans="1:26" s="163" customFormat="1" ht="21.6" hidden="1" customHeight="1">
      <c r="A1809" s="177"/>
      <c r="B1809" s="225"/>
      <c r="C1809" s="225"/>
      <c r="D1809" s="225"/>
      <c r="E1809" s="225"/>
      <c r="F1809" s="226"/>
      <c r="G1809" s="225"/>
      <c r="H1809" s="225"/>
      <c r="I1809" s="225"/>
      <c r="J1809" s="225"/>
      <c r="K1809" s="225"/>
      <c r="L1809" s="227"/>
      <c r="M1809" s="225"/>
      <c r="N1809" s="225"/>
      <c r="O1809" s="290" t="s">
        <v>6376</v>
      </c>
      <c r="P1809" s="258" t="s">
        <v>6377</v>
      </c>
      <c r="Q1809" s="154">
        <v>430</v>
      </c>
      <c r="R1809" s="231"/>
      <c r="S1809" s="232"/>
      <c r="T1809" s="225"/>
      <c r="U1809" s="233"/>
      <c r="V1809" s="165"/>
      <c r="W1809" s="234" t="s">
        <v>40</v>
      </c>
      <c r="X1809" s="164"/>
      <c r="Y1809" s="148"/>
      <c r="Z1809" s="338">
        <v>46254</v>
      </c>
    </row>
    <row r="1810" spans="1:26" s="163" customFormat="1" ht="21.6" hidden="1" customHeight="1">
      <c r="A1810" s="177"/>
      <c r="B1810" s="225"/>
      <c r="C1810" s="225"/>
      <c r="D1810" s="225"/>
      <c r="E1810" s="225"/>
      <c r="F1810" s="226"/>
      <c r="G1810" s="225"/>
      <c r="H1810" s="225"/>
      <c r="I1810" s="225"/>
      <c r="J1810" s="225"/>
      <c r="K1810" s="225"/>
      <c r="L1810" s="227"/>
      <c r="M1810" s="225"/>
      <c r="N1810" s="225"/>
      <c r="O1810" s="290" t="s">
        <v>6378</v>
      </c>
      <c r="P1810" s="258" t="s">
        <v>6379</v>
      </c>
      <c r="Q1810" s="154">
        <f>I1805-Q1805-Q1806-Q1807-Q1808-Q1809</f>
        <v>196</v>
      </c>
      <c r="R1810" s="231"/>
      <c r="S1810" s="232"/>
      <c r="T1810" s="225"/>
      <c r="U1810" s="233"/>
      <c r="V1810" s="165"/>
      <c r="W1810" s="234" t="s">
        <v>40</v>
      </c>
      <c r="X1810" s="164"/>
      <c r="Y1810" s="148"/>
      <c r="Z1810" s="338">
        <v>46254</v>
      </c>
    </row>
    <row r="1811" spans="1:26" s="163" customFormat="1" ht="21.6" hidden="1" customHeight="1">
      <c r="A1811" s="177" t="str">
        <f t="shared" ref="A1811" si="118">Y1811</f>
        <v>Aug29-36</v>
      </c>
      <c r="B1811" s="225">
        <f>IFERROR(VLOOKUP(A1811,PLAN!B:AA,5,0),"")</f>
        <v>11134237</v>
      </c>
      <c r="C1811" s="225" t="str">
        <f>IFERROR(VLOOKUP(A1811,PLAN!B:AA,6,0),"")</f>
        <v>1436196-Q-A</v>
      </c>
      <c r="D1811" s="225" t="str">
        <f>IFERROR(VLOOKUP(A1811,PLAN!B:AA,7,0),"")</f>
        <v>AHW14R004S CN</v>
      </c>
      <c r="E1811" s="225" t="str">
        <f>IFERROR(VLOOKUP(A1811,PLAN!B:AA,4,0),"")</f>
        <v>1001946721</v>
      </c>
      <c r="F1811" s="226">
        <f>IFERROR(VLOOKUP(A1811,PLAN!B:AA,9,0),"")</f>
        <v>46263</v>
      </c>
      <c r="G1811" s="225" t="str">
        <f>IFERROR(VLOOKUP(A1811,PLAN!B:AA,10,0),"")</f>
        <v>0103610936</v>
      </c>
      <c r="H1811" s="225" t="str">
        <f>IFERROR(VLOOKUP(A1811,PLAN!B:AA,11,0),"")</f>
        <v>260727A35B</v>
      </c>
      <c r="I1811" s="225">
        <f>IFERROR(VLOOKUP(A1811,PLAN!B:AA,12,0),"")</f>
        <v>5</v>
      </c>
      <c r="J1811" s="225" t="str">
        <f>IFERROR(VLOOKUP(A1811,PLAN!B:AA,15,0),"")</f>
        <v>China</v>
      </c>
      <c r="K1811" s="225">
        <f>IFERROR(VLOOKUP(A1811,PLAN!B:AA,23,0),"")</f>
        <v>0</v>
      </c>
      <c r="L1811" s="227">
        <f>IFERROR(VLOOKUP(A1811,PLAN!B:AA,24,0),"")</f>
        <v>0</v>
      </c>
      <c r="M1811" s="225" t="str">
        <f>IFERROR(VLOOKUP(A1811,PLAN!B:AA,3,0),"")</f>
        <v>2332200-0-C-CN</v>
      </c>
      <c r="N1811" s="225">
        <f>IFERROR(VLOOKUP(A1811,PLAN!B:AA,2,0),"")</f>
        <v>12125012</v>
      </c>
      <c r="O1811" s="290" t="s">
        <v>3014</v>
      </c>
      <c r="P1811" s="258" t="s">
        <v>3015</v>
      </c>
      <c r="Q1811" s="154">
        <f>I1811</f>
        <v>5</v>
      </c>
      <c r="R1811" s="231" t="str">
        <f>IFERROR(VLOOKUP(P1811,[6]Sheet1!$F:$I,4,),"")</f>
        <v/>
      </c>
      <c r="S1811" s="232">
        <f>IFERROR(VLOOKUP(A1811,PLAN!B:AA,19,0),"")</f>
        <v>46254</v>
      </c>
      <c r="T1811" s="225" t="str">
        <f>IFERROR(VLOOKUP(A1811,PLAN!B:AA,20,0),"")</f>
        <v>M1</v>
      </c>
      <c r="U1811" s="233"/>
      <c r="V1811" s="165"/>
      <c r="W1811" s="234" t="s">
        <v>40</v>
      </c>
      <c r="X1811" s="164"/>
      <c r="Y1811" s="148" t="s">
        <v>6585</v>
      </c>
      <c r="Z1811" s="338">
        <f>VLOOKUP(Y1811,PLAN!B:AI,19,0)</f>
        <v>46254</v>
      </c>
    </row>
    <row r="1812" spans="1:26" s="163" customFormat="1" ht="21.6" hidden="1" customHeight="1">
      <c r="A1812" s="177" t="str">
        <f t="shared" ref="A1812" si="119">Y1812</f>
        <v>Aug29-05</v>
      </c>
      <c r="B1812" s="225">
        <f>IFERROR(VLOOKUP(A1812,PLAN!B:AA,5,0),"")</f>
        <v>11134237</v>
      </c>
      <c r="C1812" s="225" t="str">
        <f>IFERROR(VLOOKUP(A1812,PLAN!B:AA,6,0),"")</f>
        <v>1436196-Q-A</v>
      </c>
      <c r="D1812" s="225" t="str">
        <f>IFERROR(VLOOKUP(A1812,PLAN!B:AA,7,0),"")</f>
        <v>AHW14R004S CN</v>
      </c>
      <c r="E1812" s="225" t="str">
        <f>IFERROR(VLOOKUP(A1812,PLAN!B:AA,4,0),"")</f>
        <v>1001946254</v>
      </c>
      <c r="F1812" s="226">
        <f>IFERROR(VLOOKUP(A1812,PLAN!B:AA,9,0),"")</f>
        <v>46263</v>
      </c>
      <c r="G1812" s="225" t="str">
        <f>IFERROR(VLOOKUP(A1812,PLAN!B:AA,10,0),"")</f>
        <v>0103610275</v>
      </c>
      <c r="H1812" s="225" t="str">
        <f>IFERROR(VLOOKUP(A1812,PLAN!B:AA,11,0),"")</f>
        <v>260813A14A</v>
      </c>
      <c r="I1812" s="225">
        <f>IFERROR(VLOOKUP(A1812,PLAN!B:AA,12,0),"")</f>
        <v>1521</v>
      </c>
      <c r="J1812" s="225" t="str">
        <f>IFERROR(VLOOKUP(A1812,PLAN!B:AA,15,0),"")</f>
        <v>China</v>
      </c>
      <c r="K1812" s="225">
        <f>IFERROR(VLOOKUP(A1812,PLAN!B:AA,23,0),"")</f>
        <v>0</v>
      </c>
      <c r="L1812" s="227">
        <f>IFERROR(VLOOKUP(A1812,PLAN!B:AA,24,0),"")</f>
        <v>0</v>
      </c>
      <c r="M1812" s="225" t="str">
        <f>IFERROR(VLOOKUP(A1812,PLAN!B:AA,3,0),"")</f>
        <v>2332200-0-C-CN</v>
      </c>
      <c r="N1812" s="225">
        <f>IFERROR(VLOOKUP(A1812,PLAN!B:AA,2,0),"")</f>
        <v>12125012</v>
      </c>
      <c r="O1812" s="290" t="s">
        <v>5492</v>
      </c>
      <c r="P1812" s="337" t="s">
        <v>5493</v>
      </c>
      <c r="Q1812" s="154">
        <v>8</v>
      </c>
      <c r="R1812" s="231" t="str">
        <f>IFERROR(VLOOKUP(P1812,[6]Sheet1!$F:$I,4,),"")</f>
        <v>N1-22</v>
      </c>
      <c r="S1812" s="232">
        <f>IFERROR(VLOOKUP(A1812,PLAN!B:AA,19,0),"")</f>
        <v>46254</v>
      </c>
      <c r="T1812" s="225" t="str">
        <f>IFERROR(VLOOKUP(A1812,PLAN!B:AA,20,0),"")</f>
        <v>M2</v>
      </c>
      <c r="U1812" s="233"/>
      <c r="V1812" s="165"/>
      <c r="W1812" s="234" t="str">
        <f>IFERROR(VLOOKUP(A1812,PLAN!B:AB,21,),"")</f>
        <v>F3</v>
      </c>
      <c r="X1812" s="164"/>
      <c r="Y1812" s="148" t="s">
        <v>6284</v>
      </c>
      <c r="Z1812" s="338">
        <f>VLOOKUP(Y1812,PLAN!B:AI,19,0)</f>
        <v>46254</v>
      </c>
    </row>
    <row r="1813" spans="1:26" s="163" customFormat="1" ht="21.6" hidden="1" customHeight="1">
      <c r="A1813" s="177"/>
      <c r="B1813" s="225"/>
      <c r="C1813" s="225"/>
      <c r="D1813" s="225"/>
      <c r="E1813" s="225"/>
      <c r="F1813" s="226"/>
      <c r="G1813" s="225"/>
      <c r="H1813" s="225"/>
      <c r="I1813" s="225"/>
      <c r="J1813" s="225"/>
      <c r="K1813" s="225"/>
      <c r="L1813" s="227"/>
      <c r="M1813" s="225"/>
      <c r="N1813" s="225"/>
      <c r="O1813" s="290" t="s">
        <v>5494</v>
      </c>
      <c r="P1813" s="337" t="s">
        <v>5495</v>
      </c>
      <c r="Q1813" s="154">
        <v>6</v>
      </c>
      <c r="R1813" s="231" t="str">
        <f>IFERROR(VLOOKUP(P1813,[6]Sheet1!$F:$I,4,),"")</f>
        <v>N1-24</v>
      </c>
      <c r="S1813" s="232"/>
      <c r="T1813" s="225"/>
      <c r="U1813" s="233"/>
      <c r="V1813" s="165"/>
      <c r="W1813" s="234" t="s">
        <v>40</v>
      </c>
      <c r="X1813" s="164"/>
      <c r="Y1813" s="148"/>
      <c r="Z1813" s="338">
        <v>46254</v>
      </c>
    </row>
    <row r="1814" spans="1:26" s="163" customFormat="1" ht="21.6" hidden="1" customHeight="1">
      <c r="A1814" s="177"/>
      <c r="B1814" s="225"/>
      <c r="C1814" s="225"/>
      <c r="D1814" s="225"/>
      <c r="E1814" s="225"/>
      <c r="F1814" s="226"/>
      <c r="G1814" s="225"/>
      <c r="H1814" s="225"/>
      <c r="I1814" s="225"/>
      <c r="J1814" s="225"/>
      <c r="K1814" s="225"/>
      <c r="L1814" s="227"/>
      <c r="M1814" s="225"/>
      <c r="N1814" s="225"/>
      <c r="O1814" s="290" t="s">
        <v>5496</v>
      </c>
      <c r="P1814" s="337" t="s">
        <v>5497</v>
      </c>
      <c r="Q1814" s="154">
        <v>10</v>
      </c>
      <c r="R1814" s="231" t="str">
        <f>IFERROR(VLOOKUP(P1814,[6]Sheet1!$F:$I,4,),"")</f>
        <v>N1-22</v>
      </c>
      <c r="S1814" s="232"/>
      <c r="T1814" s="225"/>
      <c r="U1814" s="233"/>
      <c r="V1814" s="165"/>
      <c r="W1814" s="234" t="s">
        <v>40</v>
      </c>
      <c r="X1814" s="164"/>
      <c r="Y1814" s="148"/>
      <c r="Z1814" s="338">
        <v>46254</v>
      </c>
    </row>
    <row r="1815" spans="1:26" s="163" customFormat="1" ht="21.6" hidden="1" customHeight="1">
      <c r="A1815" s="177"/>
      <c r="B1815" s="225"/>
      <c r="C1815" s="225"/>
      <c r="D1815" s="225"/>
      <c r="E1815" s="225"/>
      <c r="F1815" s="226"/>
      <c r="G1815" s="225"/>
      <c r="H1815" s="225"/>
      <c r="I1815" s="225"/>
      <c r="J1815" s="225"/>
      <c r="K1815" s="225"/>
      <c r="L1815" s="227"/>
      <c r="M1815" s="225"/>
      <c r="N1815" s="225"/>
      <c r="O1815" s="290" t="s">
        <v>5498</v>
      </c>
      <c r="P1815" s="337" t="s">
        <v>5499</v>
      </c>
      <c r="Q1815" s="154">
        <v>10</v>
      </c>
      <c r="R1815" s="231" t="str">
        <f>IFERROR(VLOOKUP(P1815,[6]Sheet1!$F:$I,4,),"")</f>
        <v>N1-22</v>
      </c>
      <c r="S1815" s="232"/>
      <c r="T1815" s="225"/>
      <c r="U1815" s="233"/>
      <c r="V1815" s="165"/>
      <c r="W1815" s="234" t="s">
        <v>40</v>
      </c>
      <c r="X1815" s="164"/>
      <c r="Y1815" s="148"/>
      <c r="Z1815" s="338">
        <v>46254</v>
      </c>
    </row>
    <row r="1816" spans="1:26" s="163" customFormat="1" ht="21.6" hidden="1" customHeight="1">
      <c r="A1816" s="177"/>
      <c r="B1816" s="225"/>
      <c r="C1816" s="225"/>
      <c r="D1816" s="225"/>
      <c r="E1816" s="225"/>
      <c r="F1816" s="226"/>
      <c r="G1816" s="225"/>
      <c r="H1816" s="225"/>
      <c r="I1816" s="225"/>
      <c r="J1816" s="225"/>
      <c r="K1816" s="225"/>
      <c r="L1816" s="227"/>
      <c r="M1816" s="225"/>
      <c r="N1816" s="225"/>
      <c r="O1816" s="290" t="s">
        <v>5502</v>
      </c>
      <c r="P1816" s="337" t="s">
        <v>5503</v>
      </c>
      <c r="Q1816" s="154">
        <v>199</v>
      </c>
      <c r="R1816" s="231" t="str">
        <f>IFERROR(VLOOKUP(P1816,[6]Sheet1!$F:$I,4,),"")</f>
        <v>N2-16</v>
      </c>
      <c r="S1816" s="232"/>
      <c r="T1816" s="225"/>
      <c r="U1816" s="233"/>
      <c r="V1816" s="165"/>
      <c r="W1816" s="234" t="s">
        <v>40</v>
      </c>
      <c r="X1816" s="164"/>
      <c r="Y1816" s="148"/>
      <c r="Z1816" s="338">
        <v>46254</v>
      </c>
    </row>
    <row r="1817" spans="1:26" s="163" customFormat="1" ht="21.6" hidden="1" customHeight="1">
      <c r="A1817" s="177"/>
      <c r="B1817" s="225"/>
      <c r="C1817" s="225"/>
      <c r="D1817" s="225"/>
      <c r="E1817" s="225"/>
      <c r="F1817" s="226"/>
      <c r="G1817" s="225"/>
      <c r="H1817" s="225"/>
      <c r="I1817" s="225"/>
      <c r="J1817" s="225"/>
      <c r="K1817" s="225"/>
      <c r="L1817" s="227"/>
      <c r="M1817" s="225"/>
      <c r="N1817" s="225"/>
      <c r="O1817" s="290" t="s">
        <v>6380</v>
      </c>
      <c r="P1817" s="258" t="s">
        <v>6381</v>
      </c>
      <c r="Q1817" s="154">
        <v>430</v>
      </c>
      <c r="R1817" s="231" t="str">
        <f>IFERROR(VLOOKUP(P1817,[6]Sheet1!$F:$I,4,),"")</f>
        <v/>
      </c>
      <c r="S1817" s="232"/>
      <c r="T1817" s="225"/>
      <c r="U1817" s="233"/>
      <c r="V1817" s="165"/>
      <c r="W1817" s="234" t="s">
        <v>40</v>
      </c>
      <c r="X1817" s="164"/>
      <c r="Y1817" s="148"/>
      <c r="Z1817" s="338">
        <v>46254</v>
      </c>
    </row>
    <row r="1818" spans="1:26" s="163" customFormat="1" ht="21.6" hidden="1" customHeight="1">
      <c r="A1818" s="177"/>
      <c r="B1818" s="225"/>
      <c r="C1818" s="225"/>
      <c r="D1818" s="225"/>
      <c r="E1818" s="225"/>
      <c r="F1818" s="226"/>
      <c r="G1818" s="225"/>
      <c r="H1818" s="225"/>
      <c r="I1818" s="225"/>
      <c r="J1818" s="225"/>
      <c r="K1818" s="225"/>
      <c r="L1818" s="227"/>
      <c r="M1818" s="225"/>
      <c r="N1818" s="225"/>
      <c r="O1818" s="290" t="s">
        <v>6382</v>
      </c>
      <c r="P1818" s="258" t="s">
        <v>6383</v>
      </c>
      <c r="Q1818" s="154">
        <v>430</v>
      </c>
      <c r="R1818" s="231" t="str">
        <f>IFERROR(VLOOKUP(P1818,[6]Sheet1!$F:$I,4,),"")</f>
        <v>N5-15</v>
      </c>
      <c r="S1818" s="232"/>
      <c r="T1818" s="225"/>
      <c r="U1818" s="233"/>
      <c r="V1818" s="165"/>
      <c r="W1818" s="234" t="s">
        <v>40</v>
      </c>
      <c r="X1818" s="164"/>
      <c r="Y1818" s="148"/>
      <c r="Z1818" s="338">
        <v>46254</v>
      </c>
    </row>
    <row r="1819" spans="1:26" s="163" customFormat="1" ht="21.6" hidden="1" customHeight="1">
      <c r="A1819" s="177"/>
      <c r="B1819" s="225"/>
      <c r="C1819" s="225"/>
      <c r="D1819" s="225"/>
      <c r="E1819" s="225"/>
      <c r="F1819" s="226"/>
      <c r="G1819" s="225"/>
      <c r="H1819" s="225"/>
      <c r="I1819" s="225"/>
      <c r="J1819" s="225"/>
      <c r="K1819" s="225"/>
      <c r="L1819" s="227"/>
      <c r="M1819" s="225"/>
      <c r="N1819" s="225"/>
      <c r="O1819" s="290" t="s">
        <v>6384</v>
      </c>
      <c r="P1819" s="258" t="s">
        <v>6385</v>
      </c>
      <c r="Q1819" s="154">
        <f>I1812-Q1812-Q1813-Q1814-Q1815-Q1816-Q1817-Q1818</f>
        <v>428</v>
      </c>
      <c r="R1819" s="231" t="str">
        <f>IFERROR(VLOOKUP(P1819,[6]Sheet1!$F:$I,4,),"")</f>
        <v>N4-12</v>
      </c>
      <c r="S1819" s="232"/>
      <c r="T1819" s="225"/>
      <c r="U1819" s="233"/>
      <c r="V1819" s="165"/>
      <c r="W1819" s="234" t="s">
        <v>40</v>
      </c>
      <c r="X1819" s="164"/>
      <c r="Y1819" s="148"/>
      <c r="Z1819" s="338">
        <v>46254</v>
      </c>
    </row>
    <row r="1820" spans="1:26" s="163" customFormat="1" ht="21.6" hidden="1" customHeight="1">
      <c r="A1820" s="177" t="str">
        <f t="shared" ref="A1820" si="120">Y1820</f>
        <v>Aug29-06</v>
      </c>
      <c r="B1820" s="225">
        <f>IFERROR(VLOOKUP(A1820,PLAN!B:AA,5,0),"")</f>
        <v>11134237</v>
      </c>
      <c r="C1820" s="225" t="str">
        <f>IFERROR(VLOOKUP(A1820,PLAN!B:AA,6,0),"")</f>
        <v>1436196-Q-A</v>
      </c>
      <c r="D1820" s="225" t="str">
        <f>IFERROR(VLOOKUP(A1820,PLAN!B:AA,7,0),"")</f>
        <v>AHW14R004S CN</v>
      </c>
      <c r="E1820" s="225" t="str">
        <f>IFERROR(VLOOKUP(A1820,PLAN!B:AA,4,0),"")</f>
        <v>1001946255</v>
      </c>
      <c r="F1820" s="226">
        <f>IFERROR(VLOOKUP(A1820,PLAN!B:AA,9,0),"")</f>
        <v>46263</v>
      </c>
      <c r="G1820" s="225" t="str">
        <f>IFERROR(VLOOKUP(A1820,PLAN!B:AA,10,0),"")</f>
        <v>0103610276</v>
      </c>
      <c r="H1820" s="225" t="str">
        <f>IFERROR(VLOOKUP(A1820,PLAN!B:AA,11,0),"")</f>
        <v>260813A15A</v>
      </c>
      <c r="I1820" s="225">
        <f>IFERROR(VLOOKUP(A1820,PLAN!B:AA,12,0),"")</f>
        <v>2066</v>
      </c>
      <c r="J1820" s="225" t="str">
        <f>IFERROR(VLOOKUP(A1820,PLAN!B:AA,15,0),"")</f>
        <v>China</v>
      </c>
      <c r="K1820" s="225">
        <f>IFERROR(VLOOKUP(A1820,PLAN!B:AA,23,0),"")</f>
        <v>0</v>
      </c>
      <c r="L1820" s="227">
        <f>IFERROR(VLOOKUP(A1820,PLAN!B:AA,24,0),"")</f>
        <v>0</v>
      </c>
      <c r="M1820" s="225" t="str">
        <f>IFERROR(VLOOKUP(A1820,PLAN!B:AA,3,0),"")</f>
        <v>2332200-0-C-CN</v>
      </c>
      <c r="N1820" s="225">
        <f>IFERROR(VLOOKUP(A1820,PLAN!B:AA,2,0),"")</f>
        <v>12125012</v>
      </c>
      <c r="O1820" s="290" t="s">
        <v>6386</v>
      </c>
      <c r="P1820" s="258" t="s">
        <v>6387</v>
      </c>
      <c r="Q1820" s="313">
        <v>440</v>
      </c>
      <c r="R1820" s="231" t="str">
        <f>IFERROR(VLOOKUP(P1820,[6]Sheet1!$F:$I,4,),"")</f>
        <v>N3-01</v>
      </c>
      <c r="S1820" s="232">
        <f>IFERROR(VLOOKUP(A1820,PLAN!B:AA,19,0),"")</f>
        <v>46254</v>
      </c>
      <c r="T1820" s="225" t="str">
        <f>IFERROR(VLOOKUP(A1820,PLAN!B:AA,20,0),"")</f>
        <v>M2</v>
      </c>
      <c r="U1820" s="233"/>
      <c r="V1820" s="165"/>
      <c r="W1820" s="234" t="str">
        <f>IFERROR(VLOOKUP(A1820,PLAN!B:AB,21,),"")</f>
        <v>F3</v>
      </c>
      <c r="X1820" s="164"/>
      <c r="Y1820" s="148" t="s">
        <v>6285</v>
      </c>
      <c r="Z1820" s="338">
        <f>VLOOKUP(Y1820,PLAN!B:AI,19,0)</f>
        <v>46254</v>
      </c>
    </row>
    <row r="1821" spans="1:26" s="163" customFormat="1" ht="21.6" hidden="1" customHeight="1">
      <c r="A1821" s="177">
        <f t="shared" si="110"/>
        <v>0</v>
      </c>
      <c r="B1821" s="225" t="str">
        <f>IFERROR(VLOOKUP(A1821,PLAN!B:AA,5,0),"")</f>
        <v/>
      </c>
      <c r="C1821" s="225" t="str">
        <f>IFERROR(VLOOKUP(A1821,PLAN!B:AA,6,0),"")</f>
        <v/>
      </c>
      <c r="D1821" s="225" t="str">
        <f>IFERROR(VLOOKUP(A1821,PLAN!B:AA,7,0),"")</f>
        <v/>
      </c>
      <c r="E1821" s="225" t="str">
        <f>IFERROR(VLOOKUP(A1821,PLAN!B:AA,4,0),"")</f>
        <v/>
      </c>
      <c r="F1821" s="226" t="str">
        <f>IFERROR(VLOOKUP(A1821,PLAN!B:AA,9,0),"")</f>
        <v/>
      </c>
      <c r="G1821" s="225" t="str">
        <f>IFERROR(VLOOKUP(A1821,PLAN!B:AA,10,0),"")</f>
        <v/>
      </c>
      <c r="H1821" s="225" t="str">
        <f>IFERROR(VLOOKUP(A1821,PLAN!B:AA,11,0),"")</f>
        <v/>
      </c>
      <c r="I1821" s="225" t="str">
        <f>IFERROR(VLOOKUP(A1821,PLAN!B:AA,12,0),"")</f>
        <v/>
      </c>
      <c r="J1821" s="225" t="str">
        <f>IFERROR(VLOOKUP(A1821,PLAN!B:AA,15,0),"")</f>
        <v/>
      </c>
      <c r="K1821" s="225" t="str">
        <f>IFERROR(VLOOKUP(A1821,PLAN!B:AA,23,0),"")</f>
        <v/>
      </c>
      <c r="L1821" s="227" t="str">
        <f>IFERROR(VLOOKUP(A1821,PLAN!B:AA,24,0),"")</f>
        <v/>
      </c>
      <c r="M1821" s="225" t="str">
        <f>IFERROR(VLOOKUP(A1821,PLAN!B:AA,3,0),"")</f>
        <v/>
      </c>
      <c r="N1821" s="225" t="str">
        <f>IFERROR(VLOOKUP(A1821,PLAN!B:AA,2,0),"")</f>
        <v/>
      </c>
      <c r="O1821" s="290" t="s">
        <v>6388</v>
      </c>
      <c r="P1821" s="258" t="s">
        <v>6389</v>
      </c>
      <c r="Q1821" s="313">
        <v>279</v>
      </c>
      <c r="R1821" s="231" t="str">
        <f>IFERROR(VLOOKUP(P1821,[6]Sheet1!$F:$I,4,),"")</f>
        <v/>
      </c>
      <c r="S1821" s="232" t="str">
        <f>IFERROR(VLOOKUP(A1821,PLAN!B:AA,19,0),"")</f>
        <v/>
      </c>
      <c r="T1821" s="225" t="str">
        <f>IFERROR(VLOOKUP(A1821,PLAN!B:AA,20,0),"")</f>
        <v/>
      </c>
      <c r="U1821" s="233"/>
      <c r="V1821" s="165"/>
      <c r="W1821" s="234" t="s">
        <v>40</v>
      </c>
      <c r="X1821" s="164"/>
      <c r="Y1821" s="148"/>
      <c r="Z1821" s="338">
        <v>46254</v>
      </c>
    </row>
    <row r="1822" spans="1:26" s="163" customFormat="1" ht="21.6" hidden="1" customHeight="1">
      <c r="A1822" s="177">
        <f t="shared" si="110"/>
        <v>0</v>
      </c>
      <c r="B1822" s="225" t="str">
        <f>IFERROR(VLOOKUP(A1822,PLAN!B:AA,5,0),"")</f>
        <v/>
      </c>
      <c r="C1822" s="225" t="str">
        <f>IFERROR(VLOOKUP(A1822,PLAN!B:AA,6,0),"")</f>
        <v/>
      </c>
      <c r="D1822" s="225" t="str">
        <f>IFERROR(VLOOKUP(A1822,PLAN!B:AA,7,0),"")</f>
        <v/>
      </c>
      <c r="E1822" s="225" t="str">
        <f>IFERROR(VLOOKUP(A1822,PLAN!B:AA,4,0),"")</f>
        <v/>
      </c>
      <c r="F1822" s="226" t="str">
        <f>IFERROR(VLOOKUP(A1822,PLAN!B:AA,9,0),"")</f>
        <v/>
      </c>
      <c r="G1822" s="225" t="str">
        <f>IFERROR(VLOOKUP(A1822,PLAN!B:AA,10,0),"")</f>
        <v/>
      </c>
      <c r="H1822" s="225" t="str">
        <f>IFERROR(VLOOKUP(A1822,PLAN!B:AA,11,0),"")</f>
        <v/>
      </c>
      <c r="I1822" s="225" t="str">
        <f>IFERROR(VLOOKUP(A1822,PLAN!B:AA,12,0),"")</f>
        <v/>
      </c>
      <c r="J1822" s="225" t="str">
        <f>IFERROR(VLOOKUP(A1822,PLAN!B:AA,15,0),"")</f>
        <v/>
      </c>
      <c r="K1822" s="225" t="str">
        <f>IFERROR(VLOOKUP(A1822,PLAN!B:AA,23,0),"")</f>
        <v/>
      </c>
      <c r="L1822" s="227" t="str">
        <f>IFERROR(VLOOKUP(A1822,PLAN!B:AA,24,0),"")</f>
        <v/>
      </c>
      <c r="M1822" s="225" t="str">
        <f>IFERROR(VLOOKUP(A1822,PLAN!B:AA,3,0),"")</f>
        <v/>
      </c>
      <c r="N1822" s="225" t="str">
        <f>IFERROR(VLOOKUP(A1822,PLAN!B:AA,2,0),"")</f>
        <v/>
      </c>
      <c r="O1822" s="290" t="s">
        <v>6390</v>
      </c>
      <c r="P1822" s="258" t="s">
        <v>6391</v>
      </c>
      <c r="Q1822" s="313">
        <v>437</v>
      </c>
      <c r="R1822" s="231" t="str">
        <f>IFERROR(VLOOKUP(P1822,[6]Sheet1!$F:$I,4,),"")</f>
        <v>N5-15</v>
      </c>
      <c r="S1822" s="232" t="str">
        <f>IFERROR(VLOOKUP(A1822,PLAN!B:AA,19,0),"")</f>
        <v/>
      </c>
      <c r="T1822" s="225" t="str">
        <f>IFERROR(VLOOKUP(A1822,PLAN!B:AA,20,0),"")</f>
        <v/>
      </c>
      <c r="U1822" s="233"/>
      <c r="V1822" s="165"/>
      <c r="W1822" s="234" t="s">
        <v>40</v>
      </c>
      <c r="X1822" s="164"/>
      <c r="Y1822" s="148"/>
      <c r="Z1822" s="338">
        <v>46254</v>
      </c>
    </row>
    <row r="1823" spans="1:26" s="163" customFormat="1" ht="21.6" hidden="1" customHeight="1">
      <c r="A1823" s="177">
        <f t="shared" si="110"/>
        <v>0</v>
      </c>
      <c r="B1823" s="225" t="str">
        <f>IFERROR(VLOOKUP(A1823,PLAN!B:AA,5,0),"")</f>
        <v/>
      </c>
      <c r="C1823" s="225" t="str">
        <f>IFERROR(VLOOKUP(A1823,PLAN!B:AA,6,0),"")</f>
        <v/>
      </c>
      <c r="D1823" s="225" t="str">
        <f>IFERROR(VLOOKUP(A1823,PLAN!B:AA,7,0),"")</f>
        <v/>
      </c>
      <c r="E1823" s="225" t="str">
        <f>IFERROR(VLOOKUP(A1823,PLAN!B:AA,4,0),"")</f>
        <v/>
      </c>
      <c r="F1823" s="226" t="str">
        <f>IFERROR(VLOOKUP(A1823,PLAN!B:AA,9,0),"")</f>
        <v/>
      </c>
      <c r="G1823" s="225" t="str">
        <f>IFERROR(VLOOKUP(A1823,PLAN!B:AA,10,0),"")</f>
        <v/>
      </c>
      <c r="H1823" s="225" t="str">
        <f>IFERROR(VLOOKUP(A1823,PLAN!B:AA,11,0),"")</f>
        <v/>
      </c>
      <c r="I1823" s="225" t="str">
        <f>IFERROR(VLOOKUP(A1823,PLAN!B:AA,12,0),"")</f>
        <v/>
      </c>
      <c r="J1823" s="225" t="str">
        <f>IFERROR(VLOOKUP(A1823,PLAN!B:AA,15,0),"")</f>
        <v/>
      </c>
      <c r="K1823" s="225" t="str">
        <f>IFERROR(VLOOKUP(A1823,PLAN!B:AA,23,0),"")</f>
        <v/>
      </c>
      <c r="L1823" s="227" t="str">
        <f>IFERROR(VLOOKUP(A1823,PLAN!B:AA,24,0),"")</f>
        <v/>
      </c>
      <c r="M1823" s="225" t="str">
        <f>IFERROR(VLOOKUP(A1823,PLAN!B:AA,3,0),"")</f>
        <v/>
      </c>
      <c r="N1823" s="225" t="str">
        <f>IFERROR(VLOOKUP(A1823,PLAN!B:AA,2,0),"")</f>
        <v/>
      </c>
      <c r="O1823" s="290" t="s">
        <v>6392</v>
      </c>
      <c r="P1823" s="258" t="s">
        <v>6393</v>
      </c>
      <c r="Q1823" s="313">
        <v>440</v>
      </c>
      <c r="R1823" s="231" t="str">
        <f>IFERROR(VLOOKUP(P1823,[6]Sheet1!$F:$I,4,),"")</f>
        <v>N3-10</v>
      </c>
      <c r="S1823" s="232" t="str">
        <f>IFERROR(VLOOKUP(A1823,PLAN!B:AA,19,0),"")</f>
        <v/>
      </c>
      <c r="T1823" s="225" t="str">
        <f>IFERROR(VLOOKUP(A1823,PLAN!B:AA,20,0),"")</f>
        <v/>
      </c>
      <c r="U1823" s="233"/>
      <c r="V1823" s="165"/>
      <c r="W1823" s="234" t="s">
        <v>40</v>
      </c>
      <c r="X1823" s="164"/>
      <c r="Y1823" s="148"/>
      <c r="Z1823" s="338">
        <v>46254</v>
      </c>
    </row>
    <row r="1824" spans="1:26" s="163" customFormat="1" ht="21.6" hidden="1" customHeight="1">
      <c r="A1824" s="177">
        <f t="shared" si="110"/>
        <v>0</v>
      </c>
      <c r="B1824" s="225" t="str">
        <f>IFERROR(VLOOKUP(A1824,PLAN!B:AA,5,0),"")</f>
        <v/>
      </c>
      <c r="C1824" s="225" t="str">
        <f>IFERROR(VLOOKUP(A1824,PLAN!B:AA,6,0),"")</f>
        <v/>
      </c>
      <c r="D1824" s="225" t="str">
        <f>IFERROR(VLOOKUP(A1824,PLAN!B:AA,7,0),"")</f>
        <v/>
      </c>
      <c r="E1824" s="225" t="str">
        <f>IFERROR(VLOOKUP(A1824,PLAN!B:AA,4,0),"")</f>
        <v/>
      </c>
      <c r="F1824" s="226" t="str">
        <f>IFERROR(VLOOKUP(A1824,PLAN!B:AA,9,0),"")</f>
        <v/>
      </c>
      <c r="G1824" s="225" t="str">
        <f>IFERROR(VLOOKUP(A1824,PLAN!B:AA,10,0),"")</f>
        <v/>
      </c>
      <c r="H1824" s="225" t="str">
        <f>IFERROR(VLOOKUP(A1824,PLAN!B:AA,11,0),"")</f>
        <v/>
      </c>
      <c r="I1824" s="225" t="str">
        <f>IFERROR(VLOOKUP(A1824,PLAN!B:AA,12,0),"")</f>
        <v/>
      </c>
      <c r="J1824" s="225" t="str">
        <f>IFERROR(VLOOKUP(A1824,PLAN!B:AA,15,0),"")</f>
        <v/>
      </c>
      <c r="K1824" s="225" t="str">
        <f>IFERROR(VLOOKUP(A1824,PLAN!B:AA,23,0),"")</f>
        <v/>
      </c>
      <c r="L1824" s="227" t="str">
        <f>IFERROR(VLOOKUP(A1824,PLAN!B:AA,24,0),"")</f>
        <v/>
      </c>
      <c r="M1824" s="225" t="str">
        <f>IFERROR(VLOOKUP(A1824,PLAN!B:AA,3,0),"")</f>
        <v/>
      </c>
      <c r="N1824" s="225" t="str">
        <f>IFERROR(VLOOKUP(A1824,PLAN!B:AA,2,0),"")</f>
        <v/>
      </c>
      <c r="O1824" s="290" t="s">
        <v>6394</v>
      </c>
      <c r="P1824" s="258" t="s">
        <v>6395</v>
      </c>
      <c r="Q1824" s="313">
        <v>439</v>
      </c>
      <c r="R1824" s="231" t="str">
        <f>IFERROR(VLOOKUP(P1824,[6]Sheet1!$F:$I,4,),"")</f>
        <v>N5-14</v>
      </c>
      <c r="S1824" s="232" t="str">
        <f>IFERROR(VLOOKUP(A1824,PLAN!B:AA,19,0),"")</f>
        <v/>
      </c>
      <c r="T1824" s="225" t="str">
        <f>IFERROR(VLOOKUP(A1824,PLAN!B:AA,20,0),"")</f>
        <v/>
      </c>
      <c r="U1824" s="233"/>
      <c r="V1824" s="165"/>
      <c r="W1824" s="234" t="s">
        <v>40</v>
      </c>
      <c r="X1824" s="164"/>
      <c r="Y1824" s="148"/>
      <c r="Z1824" s="338">
        <v>46254</v>
      </c>
    </row>
    <row r="1825" spans="1:26" s="163" customFormat="1" ht="21.6" hidden="1" customHeight="1">
      <c r="A1825" s="177"/>
      <c r="B1825" s="225"/>
      <c r="C1825" s="225"/>
      <c r="D1825" s="225"/>
      <c r="E1825" s="225"/>
      <c r="F1825" s="226"/>
      <c r="G1825" s="225"/>
      <c r="H1825" s="225"/>
      <c r="I1825" s="225"/>
      <c r="J1825" s="225"/>
      <c r="K1825" s="225"/>
      <c r="L1825" s="227"/>
      <c r="M1825" s="225"/>
      <c r="N1825" s="225"/>
      <c r="O1825" s="290" t="s">
        <v>6406</v>
      </c>
      <c r="P1825" s="258" t="s">
        <v>6407</v>
      </c>
      <c r="Q1825" s="313">
        <f>I1820-Q1820-Q1821-Q1822-Q1823-Q1824</f>
        <v>31</v>
      </c>
      <c r="R1825" s="231"/>
      <c r="S1825" s="232"/>
      <c r="T1825" s="225"/>
      <c r="U1825" s="233"/>
      <c r="V1825" s="165"/>
      <c r="W1825" s="234" t="s">
        <v>40</v>
      </c>
      <c r="X1825" s="164"/>
      <c r="Y1825" s="148"/>
      <c r="Z1825" s="338">
        <v>46254</v>
      </c>
    </row>
    <row r="1826" spans="1:26" s="163" customFormat="1" ht="21.6" hidden="1" customHeight="1">
      <c r="A1826" s="177" t="str">
        <f t="shared" si="110"/>
        <v>Aug29-07</v>
      </c>
      <c r="B1826" s="225">
        <f>IFERROR(VLOOKUP(A1826,PLAN!B:AA,5,0),"")</f>
        <v>11134237</v>
      </c>
      <c r="C1826" s="225" t="str">
        <f>IFERROR(VLOOKUP(A1826,PLAN!B:AA,6,0),"")</f>
        <v>1436196-Q-A</v>
      </c>
      <c r="D1826" s="225" t="str">
        <f>IFERROR(VLOOKUP(A1826,PLAN!B:AA,7,0),"")</f>
        <v>AHW14R004S CN</v>
      </c>
      <c r="E1826" s="225" t="str">
        <f>IFERROR(VLOOKUP(A1826,PLAN!B:AA,4,0),"")</f>
        <v>1001946256</v>
      </c>
      <c r="F1826" s="226">
        <f>IFERROR(VLOOKUP(A1826,PLAN!B:AA,9,0),"")</f>
        <v>46263</v>
      </c>
      <c r="G1826" s="225" t="str">
        <f>IFERROR(VLOOKUP(A1826,PLAN!B:AA,10,0),"")</f>
        <v>0103610277</v>
      </c>
      <c r="H1826" s="225" t="str">
        <f>IFERROR(VLOOKUP(A1826,PLAN!B:AA,11,0),"")</f>
        <v>260813A16A</v>
      </c>
      <c r="I1826" s="225">
        <f>IFERROR(VLOOKUP(A1826,PLAN!B:AA,12,0),"")</f>
        <v>2389</v>
      </c>
      <c r="J1826" s="225" t="str">
        <f>IFERROR(VLOOKUP(A1826,PLAN!B:AA,15,0),"")</f>
        <v>China</v>
      </c>
      <c r="K1826" s="225">
        <f>IFERROR(VLOOKUP(A1826,PLAN!B:AA,23,0),"")</f>
        <v>3</v>
      </c>
      <c r="L1826" s="227">
        <f>IFERROR(VLOOKUP(A1826,PLAN!B:AA,24,0),"")</f>
        <v>0</v>
      </c>
      <c r="M1826" s="225" t="str">
        <f>IFERROR(VLOOKUP(A1826,PLAN!B:AA,3,0),"")</f>
        <v>2332200-0-C-CN</v>
      </c>
      <c r="N1826" s="225">
        <f>IFERROR(VLOOKUP(A1826,PLAN!B:AA,2,0),"")</f>
        <v>12125012</v>
      </c>
      <c r="O1826" s="290" t="s">
        <v>6396</v>
      </c>
      <c r="P1826" s="258" t="s">
        <v>6397</v>
      </c>
      <c r="Q1826" s="313">
        <v>440</v>
      </c>
      <c r="R1826" s="231" t="str">
        <f>IFERROR(VLOOKUP(P1826,[6]Sheet1!$F:$I,4,),"")</f>
        <v>N5-12</v>
      </c>
      <c r="S1826" s="232">
        <f>IFERROR(VLOOKUP(A1826,PLAN!B:AA,19,0),"")</f>
        <v>46254</v>
      </c>
      <c r="T1826" s="225" t="str">
        <f>IFERROR(VLOOKUP(A1826,PLAN!B:AA,20,0),"")</f>
        <v>M3</v>
      </c>
      <c r="U1826" s="233"/>
      <c r="V1826" s="165"/>
      <c r="W1826" s="234" t="str">
        <f>IFERROR(VLOOKUP(A1826,PLAN!B:AB,21,),"")</f>
        <v>F3</v>
      </c>
      <c r="X1826" s="164"/>
      <c r="Y1826" s="148" t="s">
        <v>6286</v>
      </c>
      <c r="Z1826" s="338">
        <f>VLOOKUP(Y1826,PLAN!B:AI,19,0)</f>
        <v>46254</v>
      </c>
    </row>
    <row r="1827" spans="1:26" s="163" customFormat="1" ht="21.6" hidden="1" customHeight="1">
      <c r="A1827" s="177">
        <f t="shared" si="110"/>
        <v>0</v>
      </c>
      <c r="B1827" s="225" t="str">
        <f>IFERROR(VLOOKUP(A1827,PLAN!B:AA,5,0),"")</f>
        <v/>
      </c>
      <c r="C1827" s="225" t="str">
        <f>IFERROR(VLOOKUP(A1827,PLAN!B:AA,6,0),"")</f>
        <v/>
      </c>
      <c r="D1827" s="225" t="str">
        <f>IFERROR(VLOOKUP(A1827,PLAN!B:AA,7,0),"")</f>
        <v/>
      </c>
      <c r="E1827" s="225" t="str">
        <f>IFERROR(VLOOKUP(A1827,PLAN!B:AA,4,0),"")</f>
        <v/>
      </c>
      <c r="F1827" s="226" t="str">
        <f>IFERROR(VLOOKUP(A1827,PLAN!B:AA,9,0),"")</f>
        <v/>
      </c>
      <c r="G1827" s="225" t="str">
        <f>IFERROR(VLOOKUP(A1827,PLAN!B:AA,10,0),"")</f>
        <v/>
      </c>
      <c r="H1827" s="225" t="str">
        <f>IFERROR(VLOOKUP(A1827,PLAN!B:AA,11,0),"")</f>
        <v/>
      </c>
      <c r="I1827" s="225" t="str">
        <f>IFERROR(VLOOKUP(A1827,PLAN!B:AA,12,0),"")</f>
        <v/>
      </c>
      <c r="J1827" s="225" t="str">
        <f>IFERROR(VLOOKUP(A1827,PLAN!B:AA,15,0),"")</f>
        <v/>
      </c>
      <c r="K1827" s="225" t="str">
        <f>IFERROR(VLOOKUP(A1827,PLAN!B:AA,23,0),"")</f>
        <v/>
      </c>
      <c r="L1827" s="227" t="str">
        <f>IFERROR(VLOOKUP(A1827,PLAN!B:AA,24,0),"")</f>
        <v/>
      </c>
      <c r="M1827" s="225" t="str">
        <f>IFERROR(VLOOKUP(A1827,PLAN!B:AA,3,0),"")</f>
        <v/>
      </c>
      <c r="N1827" s="225" t="str">
        <f>IFERROR(VLOOKUP(A1827,PLAN!B:AA,2,0),"")</f>
        <v/>
      </c>
      <c r="O1827" s="290" t="s">
        <v>6398</v>
      </c>
      <c r="P1827" s="258" t="s">
        <v>6399</v>
      </c>
      <c r="Q1827" s="313">
        <v>438</v>
      </c>
      <c r="R1827" s="231" t="str">
        <f>IFERROR(VLOOKUP(P1827,[6]Sheet1!$F:$I,4,),"")</f>
        <v>N5-12</v>
      </c>
      <c r="S1827" s="232" t="str">
        <f>IFERROR(VLOOKUP(A1827,PLAN!B:AA,19,0),"")</f>
        <v/>
      </c>
      <c r="T1827" s="225" t="str">
        <f>IFERROR(VLOOKUP(A1827,PLAN!B:AA,20,0),"")</f>
        <v/>
      </c>
      <c r="U1827" s="233"/>
      <c r="V1827" s="165"/>
      <c r="W1827" s="234" t="s">
        <v>40</v>
      </c>
      <c r="X1827" s="164"/>
      <c r="Y1827" s="148"/>
      <c r="Z1827" s="338">
        <v>46254</v>
      </c>
    </row>
    <row r="1828" spans="1:26" s="163" customFormat="1" ht="21.6" hidden="1" customHeight="1">
      <c r="A1828" s="177">
        <f t="shared" si="110"/>
        <v>0</v>
      </c>
      <c r="B1828" s="225" t="str">
        <f>IFERROR(VLOOKUP(A1828,PLAN!B:AA,5,0),"")</f>
        <v/>
      </c>
      <c r="C1828" s="225" t="str">
        <f>IFERROR(VLOOKUP(A1828,PLAN!B:AA,6,0),"")</f>
        <v/>
      </c>
      <c r="D1828" s="225" t="str">
        <f>IFERROR(VLOOKUP(A1828,PLAN!B:AA,7,0),"")</f>
        <v/>
      </c>
      <c r="E1828" s="225" t="str">
        <f>IFERROR(VLOOKUP(A1828,PLAN!B:AA,4,0),"")</f>
        <v/>
      </c>
      <c r="F1828" s="226" t="str">
        <f>IFERROR(VLOOKUP(A1828,PLAN!B:AA,9,0),"")</f>
        <v/>
      </c>
      <c r="G1828" s="225" t="str">
        <f>IFERROR(VLOOKUP(A1828,PLAN!B:AA,10,0),"")</f>
        <v/>
      </c>
      <c r="H1828" s="225" t="str">
        <f>IFERROR(VLOOKUP(A1828,PLAN!B:AA,11,0),"")</f>
        <v/>
      </c>
      <c r="I1828" s="225" t="str">
        <f>IFERROR(VLOOKUP(A1828,PLAN!B:AA,12,0),"")</f>
        <v/>
      </c>
      <c r="J1828" s="225" t="str">
        <f>IFERROR(VLOOKUP(A1828,PLAN!B:AA,15,0),"")</f>
        <v/>
      </c>
      <c r="K1828" s="225" t="str">
        <f>IFERROR(VLOOKUP(A1828,PLAN!B:AA,23,0),"")</f>
        <v/>
      </c>
      <c r="L1828" s="227" t="str">
        <f>IFERROR(VLOOKUP(A1828,PLAN!B:AA,24,0),"")</f>
        <v/>
      </c>
      <c r="M1828" s="225" t="str">
        <f>IFERROR(VLOOKUP(A1828,PLAN!B:AA,3,0),"")</f>
        <v/>
      </c>
      <c r="N1828" s="225" t="str">
        <f>IFERROR(VLOOKUP(A1828,PLAN!B:AA,2,0),"")</f>
        <v/>
      </c>
      <c r="O1828" s="290" t="s">
        <v>6400</v>
      </c>
      <c r="P1828" s="258" t="s">
        <v>6401</v>
      </c>
      <c r="Q1828" s="313">
        <v>436</v>
      </c>
      <c r="R1828" s="231" t="str">
        <f>IFERROR(VLOOKUP(P1828,[6]Sheet1!$F:$I,4,),"")</f>
        <v/>
      </c>
      <c r="S1828" s="232" t="str">
        <f>IFERROR(VLOOKUP(A1828,PLAN!B:AA,19,0),"")</f>
        <v/>
      </c>
      <c r="T1828" s="225" t="str">
        <f>IFERROR(VLOOKUP(A1828,PLAN!B:AA,20,0),"")</f>
        <v/>
      </c>
      <c r="U1828" s="233"/>
      <c r="V1828" s="165"/>
      <c r="W1828" s="234" t="s">
        <v>40</v>
      </c>
      <c r="X1828" s="164"/>
      <c r="Y1828" s="148"/>
      <c r="Z1828" s="338">
        <v>46254</v>
      </c>
    </row>
    <row r="1829" spans="1:26" s="163" customFormat="1" ht="21.6" hidden="1" customHeight="1">
      <c r="A1829" s="177">
        <f t="shared" si="110"/>
        <v>0</v>
      </c>
      <c r="B1829" s="225" t="str">
        <f>IFERROR(VLOOKUP(A1829,PLAN!B:AA,5,0),"")</f>
        <v/>
      </c>
      <c r="C1829" s="225" t="str">
        <f>IFERROR(VLOOKUP(A1829,PLAN!B:AA,6,0),"")</f>
        <v/>
      </c>
      <c r="D1829" s="225" t="str">
        <f>IFERROR(VLOOKUP(A1829,PLAN!B:AA,7,0),"")</f>
        <v/>
      </c>
      <c r="E1829" s="225" t="str">
        <f>IFERROR(VLOOKUP(A1829,PLAN!B:AA,4,0),"")</f>
        <v/>
      </c>
      <c r="F1829" s="226" t="str">
        <f>IFERROR(VLOOKUP(A1829,PLAN!B:AA,9,0),"")</f>
        <v/>
      </c>
      <c r="G1829" s="225" t="str">
        <f>IFERROR(VLOOKUP(A1829,PLAN!B:AA,10,0),"")</f>
        <v/>
      </c>
      <c r="H1829" s="225" t="str">
        <f>IFERROR(VLOOKUP(A1829,PLAN!B:AA,11,0),"")</f>
        <v/>
      </c>
      <c r="I1829" s="225" t="str">
        <f>IFERROR(VLOOKUP(A1829,PLAN!B:AA,12,0),"")</f>
        <v/>
      </c>
      <c r="J1829" s="225" t="str">
        <f>IFERROR(VLOOKUP(A1829,PLAN!B:AA,15,0),"")</f>
        <v/>
      </c>
      <c r="K1829" s="225" t="str">
        <f>IFERROR(VLOOKUP(A1829,PLAN!B:AA,23,0),"")</f>
        <v/>
      </c>
      <c r="L1829" s="227" t="str">
        <f>IFERROR(VLOOKUP(A1829,PLAN!B:AA,24,0),"")</f>
        <v/>
      </c>
      <c r="M1829" s="225" t="str">
        <f>IFERROR(VLOOKUP(A1829,PLAN!B:AA,3,0),"")</f>
        <v/>
      </c>
      <c r="N1829" s="225" t="str">
        <f>IFERROR(VLOOKUP(A1829,PLAN!B:AA,2,0),"")</f>
        <v/>
      </c>
      <c r="O1829" s="290" t="s">
        <v>6402</v>
      </c>
      <c r="P1829" s="258" t="s">
        <v>6403</v>
      </c>
      <c r="Q1829" s="313">
        <v>438</v>
      </c>
      <c r="R1829" s="231" t="str">
        <f>IFERROR(VLOOKUP(P1829,[6]Sheet1!$F:$I,4,),"")</f>
        <v/>
      </c>
      <c r="S1829" s="232" t="str">
        <f>IFERROR(VLOOKUP(A1829,PLAN!B:AA,19,0),"")</f>
        <v/>
      </c>
      <c r="T1829" s="225" t="str">
        <f>IFERROR(VLOOKUP(A1829,PLAN!B:AA,20,0),"")</f>
        <v/>
      </c>
      <c r="U1829" s="233"/>
      <c r="V1829" s="165"/>
      <c r="W1829" s="234" t="s">
        <v>40</v>
      </c>
      <c r="X1829" s="164"/>
      <c r="Y1829" s="148"/>
      <c r="Z1829" s="338">
        <v>46254</v>
      </c>
    </row>
    <row r="1830" spans="1:26" s="163" customFormat="1" ht="21.6" hidden="1" customHeight="1">
      <c r="A1830" s="177">
        <f t="shared" si="110"/>
        <v>0</v>
      </c>
      <c r="B1830" s="225" t="str">
        <f>IFERROR(VLOOKUP(A1830,PLAN!B:AA,5,0),"")</f>
        <v/>
      </c>
      <c r="C1830" s="225" t="str">
        <f>IFERROR(VLOOKUP(A1830,PLAN!B:AA,6,0),"")</f>
        <v/>
      </c>
      <c r="D1830" s="225" t="str">
        <f>IFERROR(VLOOKUP(A1830,PLAN!B:AA,7,0),"")</f>
        <v/>
      </c>
      <c r="E1830" s="225" t="str">
        <f>IFERROR(VLOOKUP(A1830,PLAN!B:AA,4,0),"")</f>
        <v/>
      </c>
      <c r="F1830" s="226" t="str">
        <f>IFERROR(VLOOKUP(A1830,PLAN!B:AA,9,0),"")</f>
        <v/>
      </c>
      <c r="G1830" s="225" t="str">
        <f>IFERROR(VLOOKUP(A1830,PLAN!B:AA,10,0),"")</f>
        <v/>
      </c>
      <c r="H1830" s="225" t="str">
        <f>IFERROR(VLOOKUP(A1830,PLAN!B:AA,11,0),"")</f>
        <v/>
      </c>
      <c r="I1830" s="225" t="str">
        <f>IFERROR(VLOOKUP(A1830,PLAN!B:AA,12,0),"")</f>
        <v/>
      </c>
      <c r="J1830" s="225" t="str">
        <f>IFERROR(VLOOKUP(A1830,PLAN!B:AA,15,0),"")</f>
        <v/>
      </c>
      <c r="K1830" s="225" t="str">
        <f>IFERROR(VLOOKUP(A1830,PLAN!B:AA,23,0),"")</f>
        <v/>
      </c>
      <c r="L1830" s="227" t="str">
        <f>IFERROR(VLOOKUP(A1830,PLAN!B:AA,24,0),"")</f>
        <v/>
      </c>
      <c r="M1830" s="225" t="str">
        <f>IFERROR(VLOOKUP(A1830,PLAN!B:AA,3,0),"")</f>
        <v/>
      </c>
      <c r="N1830" s="225" t="str">
        <f>IFERROR(VLOOKUP(A1830,PLAN!B:AA,2,0),"")</f>
        <v/>
      </c>
      <c r="O1830" s="290" t="s">
        <v>6404</v>
      </c>
      <c r="P1830" s="258" t="s">
        <v>6405</v>
      </c>
      <c r="Q1830" s="313">
        <v>438</v>
      </c>
      <c r="R1830" s="231" t="str">
        <f>IFERROR(VLOOKUP(P1830,[6]Sheet1!$F:$I,4,),"")</f>
        <v/>
      </c>
      <c r="S1830" s="232" t="str">
        <f>IFERROR(VLOOKUP(A1830,PLAN!B:AA,19,0),"")</f>
        <v/>
      </c>
      <c r="T1830" s="225" t="str">
        <f>IFERROR(VLOOKUP(A1830,PLAN!B:AA,20,0),"")</f>
        <v/>
      </c>
      <c r="U1830" s="233"/>
      <c r="V1830" s="165"/>
      <c r="W1830" s="234" t="s">
        <v>40</v>
      </c>
      <c r="X1830" s="164"/>
      <c r="Y1830" s="148"/>
      <c r="Z1830" s="338">
        <v>46254</v>
      </c>
    </row>
    <row r="1831" spans="1:26" s="163" customFormat="1" ht="21.6" hidden="1" customHeight="1">
      <c r="A1831" s="177">
        <f t="shared" si="110"/>
        <v>0</v>
      </c>
      <c r="B1831" s="225" t="str">
        <f>IFERROR(VLOOKUP(A1831,PLAN!B:AA,5,0),"")</f>
        <v/>
      </c>
      <c r="C1831" s="225" t="str">
        <f>IFERROR(VLOOKUP(A1831,PLAN!B:AA,6,0),"")</f>
        <v/>
      </c>
      <c r="D1831" s="225" t="str">
        <f>IFERROR(VLOOKUP(A1831,PLAN!B:AA,7,0),"")</f>
        <v/>
      </c>
      <c r="E1831" s="225" t="str">
        <f>IFERROR(VLOOKUP(A1831,PLAN!B:AA,4,0),"")</f>
        <v/>
      </c>
      <c r="F1831" s="226" t="str">
        <f>IFERROR(VLOOKUP(A1831,PLAN!B:AA,9,0),"")</f>
        <v/>
      </c>
      <c r="G1831" s="225" t="str">
        <f>IFERROR(VLOOKUP(A1831,PLAN!B:AA,10,0),"")</f>
        <v/>
      </c>
      <c r="H1831" s="225" t="str">
        <f>IFERROR(VLOOKUP(A1831,PLAN!B:AA,11,0),"")</f>
        <v/>
      </c>
      <c r="I1831" s="225" t="str">
        <f>IFERROR(VLOOKUP(A1831,PLAN!B:AA,12,0),"")</f>
        <v/>
      </c>
      <c r="J1831" s="225" t="str">
        <f>IFERROR(VLOOKUP(A1831,PLAN!B:AA,15,0),"")</f>
        <v/>
      </c>
      <c r="K1831" s="225" t="str">
        <f>IFERROR(VLOOKUP(A1831,PLAN!B:AA,23,0),"")</f>
        <v/>
      </c>
      <c r="L1831" s="227" t="str">
        <f>IFERROR(VLOOKUP(A1831,PLAN!B:AA,24,0),"")</f>
        <v/>
      </c>
      <c r="M1831" s="225" t="str">
        <f>IFERROR(VLOOKUP(A1831,PLAN!B:AA,3,0),"")</f>
        <v/>
      </c>
      <c r="N1831" s="225" t="str">
        <f>IFERROR(VLOOKUP(A1831,PLAN!B:AA,2,0),"")</f>
        <v/>
      </c>
      <c r="O1831" s="290" t="s">
        <v>6406</v>
      </c>
      <c r="P1831" s="258" t="s">
        <v>6407</v>
      </c>
      <c r="Q1831" s="313">
        <f>I1826-Q1826-Q1827-Q1828-Q1829-Q1830</f>
        <v>199</v>
      </c>
      <c r="R1831" s="231" t="str">
        <f>IFERROR(VLOOKUP(P1831,[6]Sheet1!$F:$I,4,),"")</f>
        <v/>
      </c>
      <c r="S1831" s="232" t="str">
        <f>IFERROR(VLOOKUP(A1831,PLAN!B:AA,19,0),"")</f>
        <v/>
      </c>
      <c r="T1831" s="225" t="str">
        <f>IFERROR(VLOOKUP(A1831,PLAN!B:AA,20,0),"")</f>
        <v/>
      </c>
      <c r="U1831" s="233"/>
      <c r="V1831" s="165"/>
      <c r="W1831" s="234" t="s">
        <v>40</v>
      </c>
      <c r="X1831" s="164"/>
      <c r="Y1831" s="148"/>
      <c r="Z1831" s="338">
        <v>46254</v>
      </c>
    </row>
    <row r="1832" spans="1:26" s="163" customFormat="1" ht="21.6" hidden="1" customHeight="1">
      <c r="A1832" s="177" t="str">
        <f t="shared" si="110"/>
        <v>Aug29-09</v>
      </c>
      <c r="B1832" s="225">
        <f>IFERROR(VLOOKUP(A1832,PLAN!B:AA,5,0),"")</f>
        <v>11134241</v>
      </c>
      <c r="C1832" s="225" t="str">
        <f>IFERROR(VLOOKUP(A1832,PLAN!B:AA,6,0),"")</f>
        <v>1436298-J-AK</v>
      </c>
      <c r="D1832" s="225" t="str">
        <f>IFERROR(VLOOKUP(A1832,PLAN!B:AA,7,0),"")</f>
        <v>APW14R005S CN</v>
      </c>
      <c r="E1832" s="225" t="str">
        <f>IFERROR(VLOOKUP(A1832,PLAN!B:AA,4,0),"")</f>
        <v>1001946504</v>
      </c>
      <c r="F1832" s="226">
        <f>IFERROR(VLOOKUP(A1832,PLAN!B:AA,9,0),"")</f>
        <v>46263</v>
      </c>
      <c r="G1832" s="225" t="str">
        <f>IFERROR(VLOOKUP(A1832,PLAN!B:AA,10,0),"")</f>
        <v>0103610647</v>
      </c>
      <c r="H1832" s="225" t="str">
        <f>IFERROR(VLOOKUP(A1832,PLAN!B:AA,11,0),"")</f>
        <v>260813A18A</v>
      </c>
      <c r="I1832" s="225">
        <f>IFERROR(VLOOKUP(A1832,PLAN!B:AA,12,0),"")</f>
        <v>2516</v>
      </c>
      <c r="J1832" s="225" t="str">
        <f>IFERROR(VLOOKUP(A1832,PLAN!B:AA,15,0),"")</f>
        <v>China</v>
      </c>
      <c r="K1832" s="225">
        <f>IFERROR(VLOOKUP(A1832,PLAN!B:AA,23,0),"")</f>
        <v>0</v>
      </c>
      <c r="L1832" s="227">
        <f>IFERROR(VLOOKUP(A1832,PLAN!B:AA,24,0),"")</f>
        <v>0</v>
      </c>
      <c r="M1832" s="225" t="str">
        <f>IFERROR(VLOOKUP(A1832,PLAN!B:AA,3,0),"")</f>
        <v>2332497-0-C-CN</v>
      </c>
      <c r="N1832" s="225">
        <f>IFERROR(VLOOKUP(A1832,PLAN!B:AA,2,0),"")</f>
        <v>12125071</v>
      </c>
      <c r="O1832" s="290" t="s">
        <v>5574</v>
      </c>
      <c r="P1832" s="337" t="s">
        <v>5575</v>
      </c>
      <c r="Q1832" s="154">
        <v>86</v>
      </c>
      <c r="R1832" s="231" t="str">
        <f>IFERROR(VLOOKUP(P1832,[6]Sheet1!$F:$I,4,),"")</f>
        <v>N1-17</v>
      </c>
      <c r="S1832" s="232">
        <f>IFERROR(VLOOKUP(A1832,PLAN!B:AA,19,0),"")</f>
        <v>46254</v>
      </c>
      <c r="T1832" s="225" t="str">
        <f>IFERROR(VLOOKUP(A1832,PLAN!B:AA,20,0),"")</f>
        <v>M4</v>
      </c>
      <c r="U1832" s="233"/>
      <c r="V1832" s="165"/>
      <c r="W1832" s="234" t="str">
        <f>IFERROR(VLOOKUP(A1832,PLAN!B:AB,21,),"")</f>
        <v>F3</v>
      </c>
      <c r="X1832" s="164"/>
      <c r="Y1832" s="148" t="s">
        <v>6513</v>
      </c>
      <c r="Z1832" s="338">
        <f>VLOOKUP(Y1832,PLAN!B:AI,19,0)</f>
        <v>46254</v>
      </c>
    </row>
    <row r="1833" spans="1:26" s="163" customFormat="1" ht="21.6" hidden="1" customHeight="1">
      <c r="A1833" s="177"/>
      <c r="B1833" s="225"/>
      <c r="C1833" s="225"/>
      <c r="D1833" s="225"/>
      <c r="E1833" s="225"/>
      <c r="F1833" s="226"/>
      <c r="G1833" s="225"/>
      <c r="H1833" s="225"/>
      <c r="I1833" s="225"/>
      <c r="J1833" s="225"/>
      <c r="K1833" s="225"/>
      <c r="L1833" s="227"/>
      <c r="M1833" s="225"/>
      <c r="N1833" s="225"/>
      <c r="O1833" s="290" t="s">
        <v>6540</v>
      </c>
      <c r="P1833" s="258" t="s">
        <v>6541</v>
      </c>
      <c r="Q1833" s="154">
        <v>490</v>
      </c>
      <c r="R1833" s="231" t="str">
        <f>IFERROR(VLOOKUP(P1833,[6]Sheet1!$F:$I,4,),"")</f>
        <v>N1-16</v>
      </c>
      <c r="S1833" s="232"/>
      <c r="T1833" s="225"/>
      <c r="U1833" s="233"/>
      <c r="V1833" s="165"/>
      <c r="W1833" s="234" t="s">
        <v>40</v>
      </c>
      <c r="X1833" s="164"/>
      <c r="Y1833" s="148"/>
      <c r="Z1833" s="338">
        <v>46254</v>
      </c>
    </row>
    <row r="1834" spans="1:26" s="163" customFormat="1" ht="21.6" hidden="1" customHeight="1">
      <c r="A1834" s="177"/>
      <c r="B1834" s="225"/>
      <c r="C1834" s="225"/>
      <c r="D1834" s="225"/>
      <c r="E1834" s="225"/>
      <c r="F1834" s="226"/>
      <c r="G1834" s="225"/>
      <c r="H1834" s="225"/>
      <c r="I1834" s="225"/>
      <c r="J1834" s="225"/>
      <c r="K1834" s="225"/>
      <c r="L1834" s="227"/>
      <c r="M1834" s="225"/>
      <c r="N1834" s="225"/>
      <c r="O1834" s="290" t="s">
        <v>6542</v>
      </c>
      <c r="P1834" s="258" t="s">
        <v>6543</v>
      </c>
      <c r="Q1834" s="154">
        <v>490</v>
      </c>
      <c r="R1834" s="231" t="str">
        <f>IFERROR(VLOOKUP(P1834,[6]Sheet1!$F:$I,4,),"")</f>
        <v>N1-15</v>
      </c>
      <c r="S1834" s="232"/>
      <c r="T1834" s="225"/>
      <c r="U1834" s="233"/>
      <c r="V1834" s="165"/>
      <c r="W1834" s="234" t="s">
        <v>40</v>
      </c>
      <c r="X1834" s="164"/>
      <c r="Y1834" s="148"/>
      <c r="Z1834" s="338">
        <v>46254</v>
      </c>
    </row>
    <row r="1835" spans="1:26" s="163" customFormat="1" ht="21.6" hidden="1" customHeight="1">
      <c r="A1835" s="177"/>
      <c r="B1835" s="225"/>
      <c r="C1835" s="225"/>
      <c r="D1835" s="225"/>
      <c r="E1835" s="225"/>
      <c r="F1835" s="226"/>
      <c r="G1835" s="225"/>
      <c r="H1835" s="225"/>
      <c r="I1835" s="225"/>
      <c r="J1835" s="225"/>
      <c r="K1835" s="225"/>
      <c r="L1835" s="227"/>
      <c r="M1835" s="225"/>
      <c r="N1835" s="225"/>
      <c r="O1835" s="290" t="s">
        <v>6544</v>
      </c>
      <c r="P1835" s="258" t="s">
        <v>6545</v>
      </c>
      <c r="Q1835" s="154">
        <v>490</v>
      </c>
      <c r="R1835" s="231" t="str">
        <f>IFERROR(VLOOKUP(P1835,[6]Sheet1!$F:$I,4,),"")</f>
        <v>N1-16</v>
      </c>
      <c r="S1835" s="232"/>
      <c r="T1835" s="225"/>
      <c r="U1835" s="233"/>
      <c r="V1835" s="165"/>
      <c r="W1835" s="234" t="s">
        <v>40</v>
      </c>
      <c r="X1835" s="164"/>
      <c r="Y1835" s="148"/>
      <c r="Z1835" s="338">
        <v>46254</v>
      </c>
    </row>
    <row r="1836" spans="1:26" s="163" customFormat="1" ht="21.6" hidden="1" customHeight="1">
      <c r="A1836" s="177"/>
      <c r="B1836" s="225"/>
      <c r="C1836" s="225"/>
      <c r="D1836" s="225"/>
      <c r="E1836" s="225"/>
      <c r="F1836" s="226"/>
      <c r="G1836" s="225"/>
      <c r="H1836" s="225"/>
      <c r="I1836" s="225"/>
      <c r="J1836" s="225"/>
      <c r="K1836" s="225"/>
      <c r="L1836" s="227"/>
      <c r="M1836" s="225"/>
      <c r="N1836" s="225"/>
      <c r="O1836" s="290" t="s">
        <v>6546</v>
      </c>
      <c r="P1836" s="258" t="s">
        <v>6547</v>
      </c>
      <c r="Q1836" s="154">
        <v>490</v>
      </c>
      <c r="R1836" s="231" t="str">
        <f>IFERROR(VLOOKUP(P1836,[6]Sheet1!$F:$I,4,),"")</f>
        <v>N1-15</v>
      </c>
      <c r="S1836" s="232"/>
      <c r="T1836" s="225"/>
      <c r="U1836" s="233"/>
      <c r="V1836" s="165"/>
      <c r="W1836" s="234" t="s">
        <v>40</v>
      </c>
      <c r="X1836" s="164"/>
      <c r="Y1836" s="148"/>
      <c r="Z1836" s="338">
        <v>46254</v>
      </c>
    </row>
    <row r="1837" spans="1:26" s="163" customFormat="1" ht="21.6" hidden="1" customHeight="1">
      <c r="A1837" s="177"/>
      <c r="B1837" s="225"/>
      <c r="C1837" s="225"/>
      <c r="D1837" s="225"/>
      <c r="E1837" s="225"/>
      <c r="F1837" s="226"/>
      <c r="G1837" s="225"/>
      <c r="H1837" s="225"/>
      <c r="I1837" s="225"/>
      <c r="J1837" s="225"/>
      <c r="K1837" s="225"/>
      <c r="L1837" s="227"/>
      <c r="M1837" s="225"/>
      <c r="N1837" s="225"/>
      <c r="O1837" s="290" t="s">
        <v>6548</v>
      </c>
      <c r="P1837" s="258" t="s">
        <v>6549</v>
      </c>
      <c r="Q1837" s="154">
        <f>I1832-Q1832-Q1833-Q1834-Q1835-Q1836</f>
        <v>470</v>
      </c>
      <c r="R1837" s="231" t="str">
        <f>IFERROR(VLOOKUP(P1837,[6]Sheet1!$F:$I,4,),"")</f>
        <v/>
      </c>
      <c r="S1837" s="232"/>
      <c r="T1837" s="225"/>
      <c r="U1837" s="233"/>
      <c r="V1837" s="165"/>
      <c r="W1837" s="234" t="s">
        <v>40</v>
      </c>
      <c r="X1837" s="164"/>
      <c r="Y1837" s="148"/>
      <c r="Z1837" s="338">
        <v>46254</v>
      </c>
    </row>
    <row r="1838" spans="1:26" s="163" customFormat="1" ht="21.6" hidden="1" customHeight="1">
      <c r="A1838" s="177" t="str">
        <f t="shared" ref="A1838" si="121">Y1838</f>
        <v>Aug29-10</v>
      </c>
      <c r="B1838" s="225">
        <f>IFERROR(VLOOKUP(A1838,PLAN!B:AA,5,0),"")</f>
        <v>11134240</v>
      </c>
      <c r="C1838" s="225" t="str">
        <f>IFERROR(VLOOKUP(A1838,PLAN!B:AA,6,0),"")</f>
        <v>1436296-J-AK</v>
      </c>
      <c r="D1838" s="225" t="str">
        <f>IFERROR(VLOOKUP(A1838,PLAN!B:AA,7,0),"")</f>
        <v>APW14R009S CN</v>
      </c>
      <c r="E1838" s="225" t="str">
        <f>IFERROR(VLOOKUP(A1838,PLAN!B:AA,4,0),"")</f>
        <v>1001946505</v>
      </c>
      <c r="F1838" s="226">
        <f>IFERROR(VLOOKUP(A1838,PLAN!B:AA,9,0),"")</f>
        <v>46263</v>
      </c>
      <c r="G1838" s="225" t="str">
        <f>IFERROR(VLOOKUP(A1838,PLAN!B:AA,10,0),"")</f>
        <v>0103610648</v>
      </c>
      <c r="H1838" s="225" t="str">
        <f>IFERROR(VLOOKUP(A1838,PLAN!B:AA,11,0),"")</f>
        <v>260813A19A</v>
      </c>
      <c r="I1838" s="225">
        <f>IFERROR(VLOOKUP(A1838,PLAN!B:AA,12,0),"")</f>
        <v>1053</v>
      </c>
      <c r="J1838" s="225" t="str">
        <f>IFERROR(VLOOKUP(A1838,PLAN!B:AA,15,0),"")</f>
        <v>China</v>
      </c>
      <c r="K1838" s="225">
        <f>IFERROR(VLOOKUP(A1838,PLAN!B:AA,23,0),"")</f>
        <v>3</v>
      </c>
      <c r="L1838" s="227">
        <f>IFERROR(VLOOKUP(A1838,PLAN!B:AA,24,0),"")</f>
        <v>0</v>
      </c>
      <c r="M1838" s="225" t="str">
        <f>IFERROR(VLOOKUP(A1838,PLAN!B:AA,3,0),"")</f>
        <v>2332495-0-C-CN</v>
      </c>
      <c r="N1838" s="225">
        <f>IFERROR(VLOOKUP(A1838,PLAN!B:AA,2,0),"")</f>
        <v>12125069</v>
      </c>
      <c r="O1838" s="290" t="s">
        <v>4958</v>
      </c>
      <c r="P1838" s="337" t="s">
        <v>4959</v>
      </c>
      <c r="Q1838" s="154">
        <v>5</v>
      </c>
      <c r="R1838" s="231" t="str">
        <f>IFERROR(VLOOKUP(P1838,[6]Sheet1!$F:$I,4,),"")</f>
        <v>N1-23</v>
      </c>
      <c r="S1838" s="232">
        <f>IFERROR(VLOOKUP(A1838,PLAN!B:AA,19,0),"")</f>
        <v>46254</v>
      </c>
      <c r="T1838" s="225" t="str">
        <f>IFERROR(VLOOKUP(A1838,PLAN!B:AA,20,0),"")</f>
        <v>M4</v>
      </c>
      <c r="U1838" s="233"/>
      <c r="V1838" s="165"/>
      <c r="W1838" s="234" t="str">
        <f>IFERROR(VLOOKUP(A1838,PLAN!B:AB,21,),"")</f>
        <v>F3</v>
      </c>
      <c r="X1838" s="164"/>
      <c r="Y1838" s="148" t="s">
        <v>6514</v>
      </c>
      <c r="Z1838" s="338">
        <f>VLOOKUP(Y1838,PLAN!B:AI,19,0)</f>
        <v>46254</v>
      </c>
    </row>
    <row r="1839" spans="1:26" s="163" customFormat="1" ht="21.6" hidden="1" customHeight="1">
      <c r="A1839" s="177"/>
      <c r="B1839" s="225"/>
      <c r="C1839" s="225"/>
      <c r="D1839" s="225"/>
      <c r="E1839" s="225"/>
      <c r="F1839" s="226"/>
      <c r="G1839" s="225"/>
      <c r="H1839" s="225"/>
      <c r="I1839" s="225"/>
      <c r="J1839" s="225"/>
      <c r="K1839" s="225"/>
      <c r="L1839" s="227"/>
      <c r="M1839" s="225"/>
      <c r="N1839" s="225"/>
      <c r="O1839" s="290" t="s">
        <v>4960</v>
      </c>
      <c r="P1839" s="337" t="s">
        <v>4961</v>
      </c>
      <c r="Q1839" s="154">
        <v>3</v>
      </c>
      <c r="R1839" s="231" t="str">
        <f>IFERROR(VLOOKUP(P1839,[6]Sheet1!$F:$I,4,),"")</f>
        <v>N1-23</v>
      </c>
      <c r="S1839" s="232"/>
      <c r="T1839" s="225"/>
      <c r="U1839" s="233"/>
      <c r="V1839" s="165"/>
      <c r="W1839" s="234" t="s">
        <v>40</v>
      </c>
      <c r="X1839" s="164"/>
      <c r="Y1839" s="148"/>
      <c r="Z1839" s="338">
        <v>46254</v>
      </c>
    </row>
    <row r="1840" spans="1:26" s="163" customFormat="1" ht="21.6" hidden="1" customHeight="1">
      <c r="A1840" s="177"/>
      <c r="B1840" s="225"/>
      <c r="C1840" s="225"/>
      <c r="D1840" s="225"/>
      <c r="E1840" s="225"/>
      <c r="F1840" s="226"/>
      <c r="G1840" s="225"/>
      <c r="H1840" s="225"/>
      <c r="I1840" s="225"/>
      <c r="J1840" s="225"/>
      <c r="K1840" s="225"/>
      <c r="L1840" s="227"/>
      <c r="M1840" s="225"/>
      <c r="N1840" s="225"/>
      <c r="O1840" s="290" t="s">
        <v>4962</v>
      </c>
      <c r="P1840" s="337" t="s">
        <v>4963</v>
      </c>
      <c r="Q1840" s="154">
        <v>1</v>
      </c>
      <c r="R1840" s="231" t="str">
        <f>IFERROR(VLOOKUP(P1840,[6]Sheet1!$F:$I,4,),"")</f>
        <v>N1-23</v>
      </c>
      <c r="S1840" s="232"/>
      <c r="T1840" s="225"/>
      <c r="U1840" s="233"/>
      <c r="V1840" s="165"/>
      <c r="W1840" s="234" t="s">
        <v>40</v>
      </c>
      <c r="X1840" s="164"/>
      <c r="Y1840" s="148"/>
      <c r="Z1840" s="338">
        <v>46254</v>
      </c>
    </row>
    <row r="1841" spans="1:26" s="163" customFormat="1" ht="21.6" hidden="1" customHeight="1">
      <c r="A1841" s="177"/>
      <c r="B1841" s="225"/>
      <c r="C1841" s="225"/>
      <c r="D1841" s="225"/>
      <c r="E1841" s="225"/>
      <c r="F1841" s="226"/>
      <c r="G1841" s="225"/>
      <c r="H1841" s="225"/>
      <c r="I1841" s="225"/>
      <c r="J1841" s="225"/>
      <c r="K1841" s="225"/>
      <c r="L1841" s="227"/>
      <c r="M1841" s="225"/>
      <c r="N1841" s="225"/>
      <c r="O1841" s="290" t="s">
        <v>4964</v>
      </c>
      <c r="P1841" s="337" t="s">
        <v>4965</v>
      </c>
      <c r="Q1841" s="154">
        <v>4</v>
      </c>
      <c r="R1841" s="231" t="str">
        <f>IFERROR(VLOOKUP(P1841,[6]Sheet1!$F:$I,4,),"")</f>
        <v>N1-23</v>
      </c>
      <c r="S1841" s="232"/>
      <c r="T1841" s="225"/>
      <c r="U1841" s="233"/>
      <c r="V1841" s="165"/>
      <c r="W1841" s="234" t="s">
        <v>40</v>
      </c>
      <c r="X1841" s="164"/>
      <c r="Y1841" s="148"/>
      <c r="Z1841" s="338">
        <v>46254</v>
      </c>
    </row>
    <row r="1842" spans="1:26" s="163" customFormat="1" ht="21.6" hidden="1" customHeight="1">
      <c r="A1842" s="177"/>
      <c r="B1842" s="225"/>
      <c r="C1842" s="225"/>
      <c r="D1842" s="225"/>
      <c r="E1842" s="225"/>
      <c r="F1842" s="226"/>
      <c r="G1842" s="225"/>
      <c r="H1842" s="225"/>
      <c r="I1842" s="225"/>
      <c r="J1842" s="225"/>
      <c r="K1842" s="225"/>
      <c r="L1842" s="227"/>
      <c r="M1842" s="225"/>
      <c r="N1842" s="225"/>
      <c r="O1842" s="290" t="s">
        <v>6310</v>
      </c>
      <c r="P1842" s="258" t="s">
        <v>6311</v>
      </c>
      <c r="Q1842" s="154">
        <v>86</v>
      </c>
      <c r="R1842" s="231" t="str">
        <f>IFERROR(VLOOKUP(P1842,[6]Sheet1!$F:$I,4,),"")</f>
        <v/>
      </c>
      <c r="S1842" s="232"/>
      <c r="T1842" s="225"/>
      <c r="U1842" s="233"/>
      <c r="V1842" s="165"/>
      <c r="W1842" s="234" t="s">
        <v>40</v>
      </c>
      <c r="X1842" s="164"/>
      <c r="Y1842" s="148"/>
      <c r="Z1842" s="338">
        <v>46254</v>
      </c>
    </row>
    <row r="1843" spans="1:26" s="163" customFormat="1" ht="21.6" hidden="1" customHeight="1">
      <c r="A1843" s="177"/>
      <c r="B1843" s="225"/>
      <c r="C1843" s="225"/>
      <c r="D1843" s="225"/>
      <c r="E1843" s="225"/>
      <c r="F1843" s="226"/>
      <c r="G1843" s="225"/>
      <c r="H1843" s="225"/>
      <c r="I1843" s="225"/>
      <c r="J1843" s="225"/>
      <c r="K1843" s="225"/>
      <c r="L1843" s="227"/>
      <c r="M1843" s="225"/>
      <c r="N1843" s="225"/>
      <c r="O1843" s="290" t="s">
        <v>6550</v>
      </c>
      <c r="P1843" s="258" t="s">
        <v>6551</v>
      </c>
      <c r="Q1843" s="154">
        <v>490</v>
      </c>
      <c r="R1843" s="231" t="str">
        <f>IFERROR(VLOOKUP(P1843,[6]Sheet1!$F:$I,4,),"")</f>
        <v/>
      </c>
      <c r="S1843" s="232"/>
      <c r="T1843" s="225"/>
      <c r="U1843" s="233"/>
      <c r="V1843" s="165"/>
      <c r="W1843" s="234" t="s">
        <v>40</v>
      </c>
      <c r="X1843" s="164"/>
      <c r="Y1843" s="148"/>
      <c r="Z1843" s="338">
        <v>46254</v>
      </c>
    </row>
    <row r="1844" spans="1:26" s="163" customFormat="1" ht="21.6" hidden="1" customHeight="1">
      <c r="A1844" s="177"/>
      <c r="B1844" s="225"/>
      <c r="C1844" s="225"/>
      <c r="D1844" s="225"/>
      <c r="E1844" s="225"/>
      <c r="F1844" s="226"/>
      <c r="G1844" s="225"/>
      <c r="H1844" s="225"/>
      <c r="I1844" s="225"/>
      <c r="J1844" s="225"/>
      <c r="K1844" s="225"/>
      <c r="L1844" s="227"/>
      <c r="M1844" s="225"/>
      <c r="N1844" s="225"/>
      <c r="O1844" s="290" t="s">
        <v>6552</v>
      </c>
      <c r="P1844" s="258" t="s">
        <v>6553</v>
      </c>
      <c r="Q1844" s="154">
        <f>I1838-Q1838-Q1839-Q1840-Q1841-Q1842-Q1843</f>
        <v>464</v>
      </c>
      <c r="R1844" s="231" t="str">
        <f>IFERROR(VLOOKUP(P1844,[6]Sheet1!$F:$I,4,),"")</f>
        <v/>
      </c>
      <c r="S1844" s="232"/>
      <c r="T1844" s="225"/>
      <c r="U1844" s="233"/>
      <c r="V1844" s="165"/>
      <c r="W1844" s="234" t="s">
        <v>40</v>
      </c>
      <c r="X1844" s="164"/>
      <c r="Y1844" s="148"/>
      <c r="Z1844" s="338">
        <v>46254</v>
      </c>
    </row>
    <row r="1845" spans="1:26" s="163" customFormat="1" ht="21.6" hidden="1" customHeight="1">
      <c r="A1845" s="177" t="str">
        <f t="shared" ref="A1845" si="122">Y1845</f>
        <v>Aug29-08</v>
      </c>
      <c r="B1845" s="225">
        <f>IFERROR(VLOOKUP(A1845,PLAN!B:AA,5,0),"")</f>
        <v>11134235</v>
      </c>
      <c r="C1845" s="225" t="str">
        <f>IFERROR(VLOOKUP(A1845,PLAN!B:AA,6,0),"")</f>
        <v>1036068-S-AK</v>
      </c>
      <c r="D1845" s="225" t="str">
        <f>IFERROR(VLOOKUP(A1845,PLAN!B:AA,7,0),"")</f>
        <v>AHW14R001S CN</v>
      </c>
      <c r="E1845" s="225" t="str">
        <f>IFERROR(VLOOKUP(A1845,PLAN!B:AA,4,0),"")</f>
        <v>1001946257</v>
      </c>
      <c r="F1845" s="226">
        <f>IFERROR(VLOOKUP(A1845,PLAN!B:AA,9,0),"")</f>
        <v>46263</v>
      </c>
      <c r="G1845" s="225" t="str">
        <f>IFERROR(VLOOKUP(A1845,PLAN!B:AA,10,0),"")</f>
        <v>0103610278</v>
      </c>
      <c r="H1845" s="225" t="str">
        <f>IFERROR(VLOOKUP(A1845,PLAN!B:AA,11,0),"")</f>
        <v>260813A17A</v>
      </c>
      <c r="I1845" s="225">
        <f>IFERROR(VLOOKUP(A1845,PLAN!B:AA,12,0),"")</f>
        <v>2386</v>
      </c>
      <c r="J1845" s="225" t="str">
        <f>IFERROR(VLOOKUP(A1845,PLAN!B:AA,15,0),"")</f>
        <v>China</v>
      </c>
      <c r="K1845" s="225">
        <f>IFERROR(VLOOKUP(A1845,PLAN!B:AA,23,0),"")</f>
        <v>0</v>
      </c>
      <c r="L1845" s="227">
        <f>IFERROR(VLOOKUP(A1845,PLAN!B:AA,24,0),"")</f>
        <v>0</v>
      </c>
      <c r="M1845" s="225" t="str">
        <f>IFERROR(VLOOKUP(A1845,PLAN!B:AA,3,0),"")</f>
        <v>2332192-0-C-CN</v>
      </c>
      <c r="N1845" s="225">
        <f>IFERROR(VLOOKUP(A1845,PLAN!B:AA,2,0),"")</f>
        <v>12120774</v>
      </c>
      <c r="O1845" s="290" t="s">
        <v>5484</v>
      </c>
      <c r="P1845" s="337" t="s">
        <v>5485</v>
      </c>
      <c r="Q1845" s="154">
        <v>210</v>
      </c>
      <c r="R1845" s="231" t="str">
        <f>IFERROR(VLOOKUP(P1845,[6]Sheet1!$F:$I,4,),"")</f>
        <v>N1-04</v>
      </c>
      <c r="S1845" s="232">
        <f>IFERROR(VLOOKUP(A1845,PLAN!B:AA,19,0),"")</f>
        <v>46254</v>
      </c>
      <c r="T1845" s="225" t="str">
        <f>IFERROR(VLOOKUP(A1845,PLAN!B:AA,20,0),"")</f>
        <v>M5</v>
      </c>
      <c r="U1845" s="233"/>
      <c r="V1845" s="165"/>
      <c r="W1845" s="234" t="str">
        <f>IFERROR(VLOOKUP(A1845,PLAN!B:AB,21,),"")</f>
        <v>F2</v>
      </c>
      <c r="X1845" s="164"/>
      <c r="Y1845" s="148" t="s">
        <v>6287</v>
      </c>
      <c r="Z1845" s="338">
        <f>VLOOKUP(Y1845,PLAN!B:AI,19,0)</f>
        <v>46254</v>
      </c>
    </row>
    <row r="1846" spans="1:26" s="163" customFormat="1" ht="21.6" hidden="1" customHeight="1">
      <c r="A1846" s="177"/>
      <c r="B1846" s="225"/>
      <c r="C1846" s="225"/>
      <c r="D1846" s="225"/>
      <c r="E1846" s="225"/>
      <c r="F1846" s="226"/>
      <c r="G1846" s="225"/>
      <c r="H1846" s="225"/>
      <c r="I1846" s="225"/>
      <c r="J1846" s="225"/>
      <c r="K1846" s="225"/>
      <c r="L1846" s="227"/>
      <c r="M1846" s="225"/>
      <c r="N1846" s="225"/>
      <c r="O1846" s="290" t="s">
        <v>5931</v>
      </c>
      <c r="P1846" s="337" t="s">
        <v>5932</v>
      </c>
      <c r="Q1846" s="154">
        <v>17</v>
      </c>
      <c r="R1846" s="231" t="str">
        <f>IFERROR(VLOOKUP(P1846,[6]Sheet1!$F:$I,4,),"")</f>
        <v/>
      </c>
      <c r="S1846" s="232"/>
      <c r="T1846" s="225"/>
      <c r="U1846" s="233"/>
      <c r="V1846" s="165"/>
      <c r="W1846" s="234" t="s">
        <v>45</v>
      </c>
      <c r="X1846" s="164"/>
      <c r="Y1846" s="148"/>
      <c r="Z1846" s="338">
        <v>46254</v>
      </c>
    </row>
    <row r="1847" spans="1:26" s="163" customFormat="1" ht="21.6" hidden="1" customHeight="1">
      <c r="A1847" s="177"/>
      <c r="B1847" s="225"/>
      <c r="C1847" s="225"/>
      <c r="D1847" s="225"/>
      <c r="E1847" s="225"/>
      <c r="F1847" s="226"/>
      <c r="G1847" s="225"/>
      <c r="H1847" s="225"/>
      <c r="I1847" s="225"/>
      <c r="J1847" s="225"/>
      <c r="K1847" s="225"/>
      <c r="L1847" s="227"/>
      <c r="M1847" s="225"/>
      <c r="N1847" s="225"/>
      <c r="O1847" s="290" t="s">
        <v>5933</v>
      </c>
      <c r="P1847" s="337" t="s">
        <v>5934</v>
      </c>
      <c r="Q1847" s="154">
        <v>15</v>
      </c>
      <c r="R1847" s="231" t="str">
        <f>IFERROR(VLOOKUP(P1847,[6]Sheet1!$F:$I,4,),"")</f>
        <v>N2-05</v>
      </c>
      <c r="S1847" s="232"/>
      <c r="T1847" s="225"/>
      <c r="U1847" s="233"/>
      <c r="V1847" s="165"/>
      <c r="W1847" s="234" t="s">
        <v>45</v>
      </c>
      <c r="X1847" s="164"/>
      <c r="Y1847" s="148"/>
      <c r="Z1847" s="338">
        <v>46254</v>
      </c>
    </row>
    <row r="1848" spans="1:26" s="163" customFormat="1" ht="21.6" hidden="1" customHeight="1">
      <c r="A1848" s="177"/>
      <c r="B1848" s="225"/>
      <c r="C1848" s="225"/>
      <c r="D1848" s="225"/>
      <c r="E1848" s="225"/>
      <c r="F1848" s="226"/>
      <c r="G1848" s="225"/>
      <c r="H1848" s="225"/>
      <c r="I1848" s="225"/>
      <c r="J1848" s="225"/>
      <c r="K1848" s="225"/>
      <c r="L1848" s="227"/>
      <c r="M1848" s="225"/>
      <c r="N1848" s="225"/>
      <c r="O1848" s="290" t="s">
        <v>5935</v>
      </c>
      <c r="P1848" s="258" t="s">
        <v>5936</v>
      </c>
      <c r="Q1848" s="154">
        <v>209</v>
      </c>
      <c r="R1848" s="231" t="str">
        <f>IFERROR(VLOOKUP(P1848,[6]Sheet1!$F:$I,4,),"")</f>
        <v>N3-13</v>
      </c>
      <c r="S1848" s="232"/>
      <c r="T1848" s="225"/>
      <c r="U1848" s="233"/>
      <c r="V1848" s="165"/>
      <c r="W1848" s="234" t="s">
        <v>45</v>
      </c>
      <c r="X1848" s="164"/>
      <c r="Y1848" s="148"/>
      <c r="Z1848" s="338">
        <v>46254</v>
      </c>
    </row>
    <row r="1849" spans="1:26" s="163" customFormat="1" ht="21.6" hidden="1" customHeight="1">
      <c r="A1849" s="177"/>
      <c r="B1849" s="225"/>
      <c r="C1849" s="225"/>
      <c r="D1849" s="225"/>
      <c r="E1849" s="225"/>
      <c r="F1849" s="226"/>
      <c r="G1849" s="225"/>
      <c r="H1849" s="225"/>
      <c r="I1849" s="225"/>
      <c r="J1849" s="225"/>
      <c r="K1849" s="225"/>
      <c r="L1849" s="227"/>
      <c r="M1849" s="225"/>
      <c r="N1849" s="225"/>
      <c r="O1849" s="290" t="s">
        <v>6554</v>
      </c>
      <c r="P1849" s="258" t="s">
        <v>6555</v>
      </c>
      <c r="Q1849" s="154">
        <v>1260</v>
      </c>
      <c r="R1849" s="231" t="str">
        <f>IFERROR(VLOOKUP(P1849,[6]Sheet1!$F:$I,4,),"")</f>
        <v>N5-14</v>
      </c>
      <c r="S1849" s="232"/>
      <c r="T1849" s="225"/>
      <c r="U1849" s="233"/>
      <c r="V1849" s="165"/>
      <c r="W1849" s="234" t="s">
        <v>45</v>
      </c>
      <c r="X1849" s="164"/>
      <c r="Y1849" s="148"/>
      <c r="Z1849" s="338">
        <v>46254</v>
      </c>
    </row>
    <row r="1850" spans="1:26" s="163" customFormat="1" ht="21.6" hidden="1" customHeight="1">
      <c r="A1850" s="177"/>
      <c r="B1850" s="225"/>
      <c r="C1850" s="225"/>
      <c r="D1850" s="225"/>
      <c r="E1850" s="225"/>
      <c r="F1850" s="226"/>
      <c r="G1850" s="225"/>
      <c r="H1850" s="225"/>
      <c r="I1850" s="225"/>
      <c r="J1850" s="225"/>
      <c r="K1850" s="225"/>
      <c r="L1850" s="227"/>
      <c r="M1850" s="225"/>
      <c r="N1850" s="225"/>
      <c r="O1850" s="290" t="s">
        <v>6556</v>
      </c>
      <c r="P1850" s="258" t="s">
        <v>6557</v>
      </c>
      <c r="Q1850" s="154">
        <f>I1845-Q1845-Q1846-Q1847-Q1848-Q1849</f>
        <v>675</v>
      </c>
      <c r="R1850" s="231" t="str">
        <f>IFERROR(VLOOKUP(P1850,[6]Sheet1!$F:$I,4,),"")</f>
        <v/>
      </c>
      <c r="S1850" s="232"/>
      <c r="T1850" s="225"/>
      <c r="U1850" s="233"/>
      <c r="V1850" s="165"/>
      <c r="W1850" s="234" t="s">
        <v>45</v>
      </c>
      <c r="X1850" s="164"/>
      <c r="Y1850" s="148"/>
      <c r="Z1850" s="338">
        <v>46254</v>
      </c>
    </row>
    <row r="1851" spans="1:26" s="163" customFormat="1" ht="21.6" hidden="1" customHeight="1">
      <c r="A1851" s="177" t="str">
        <f t="shared" si="110"/>
        <v>Aug29-11</v>
      </c>
      <c r="B1851" s="225">
        <f>IFERROR(VLOOKUP(A1851,PLAN!B:AA,5,0),"")</f>
        <v>11135320</v>
      </c>
      <c r="C1851" s="225" t="str">
        <f>IFERROR(VLOOKUP(A1851,PLAN!B:AA,6,0),"")</f>
        <v>1536075-G-AK</v>
      </c>
      <c r="D1851" s="225" t="str">
        <f>IFERROR(VLOOKUP(A1851,PLAN!B:AA,7,0),"")</f>
        <v>AG141002 KR</v>
      </c>
      <c r="E1851" s="225" t="str">
        <f>IFERROR(VLOOKUP(A1851,PLAN!B:AA,4,0),"")</f>
        <v>1001946506</v>
      </c>
      <c r="F1851" s="226">
        <f>IFERROR(VLOOKUP(A1851,PLAN!B:AA,9,0),"")</f>
        <v>46263</v>
      </c>
      <c r="G1851" s="225" t="str">
        <f>IFERROR(VLOOKUP(A1851,PLAN!B:AA,10,0),"")</f>
        <v>0103610649</v>
      </c>
      <c r="H1851" s="225" t="str">
        <f>IFERROR(VLOOKUP(A1851,PLAN!B:AA,11,0),"")</f>
        <v>260813A20A</v>
      </c>
      <c r="I1851" s="225">
        <f>IFERROR(VLOOKUP(A1851,PLAN!B:AA,12,0),"")</f>
        <v>25</v>
      </c>
      <c r="J1851" s="225" t="str">
        <f>IFERROR(VLOOKUP(A1851,PLAN!B:AA,15,0),"")</f>
        <v>Korea</v>
      </c>
      <c r="K1851" s="225">
        <f>IFERROR(VLOOKUP(A1851,PLAN!B:AA,23,0),"")</f>
        <v>0</v>
      </c>
      <c r="L1851" s="227">
        <f>IFERROR(VLOOKUP(A1851,PLAN!B:AA,24,0),"")</f>
        <v>0</v>
      </c>
      <c r="M1851" s="225" t="str">
        <f>IFERROR(VLOOKUP(A1851,PLAN!B:AA,3,0),"")</f>
        <v>1832377-0-CK</v>
      </c>
      <c r="N1851" s="225">
        <f>IFERROR(VLOOKUP(A1851,PLAN!B:AA,2,0),"")</f>
        <v>12002297</v>
      </c>
      <c r="O1851" s="290" t="s">
        <v>5526</v>
      </c>
      <c r="P1851" s="257" t="s">
        <v>5527</v>
      </c>
      <c r="Q1851" s="154">
        <v>16</v>
      </c>
      <c r="R1851" s="231" t="str">
        <f>IFERROR(VLOOKUP(P1851,[6]Sheet1!$F:$I,4,),"")</f>
        <v/>
      </c>
      <c r="S1851" s="232">
        <f>IFERROR(VLOOKUP(A1851,PLAN!B:AA,19,0),"")</f>
        <v>46254</v>
      </c>
      <c r="T1851" s="225" t="str">
        <f>IFERROR(VLOOKUP(A1851,PLAN!B:AA,20,0),"")</f>
        <v>M6</v>
      </c>
      <c r="U1851" s="233"/>
      <c r="V1851" s="165"/>
      <c r="W1851" s="234" t="str">
        <f>IFERROR(VLOOKUP(A1851,PLAN!B:AB,21,),"")</f>
        <v>F2</v>
      </c>
      <c r="X1851" s="164"/>
      <c r="Y1851" s="148" t="s">
        <v>6515</v>
      </c>
      <c r="Z1851" s="338">
        <f>VLOOKUP(Y1851,PLAN!B:AI,19,0)</f>
        <v>46254</v>
      </c>
    </row>
    <row r="1852" spans="1:26" s="163" customFormat="1" ht="21.6" hidden="1" customHeight="1">
      <c r="A1852" s="177">
        <f t="shared" si="110"/>
        <v>0</v>
      </c>
      <c r="B1852" s="225" t="str">
        <f>IFERROR(VLOOKUP(A1852,PLAN!B:AA,5,0),"")</f>
        <v/>
      </c>
      <c r="C1852" s="225" t="str">
        <f>IFERROR(VLOOKUP(A1852,PLAN!B:AA,6,0),"")</f>
        <v/>
      </c>
      <c r="D1852" s="225" t="str">
        <f>IFERROR(VLOOKUP(A1852,PLAN!B:AA,7,0),"")</f>
        <v/>
      </c>
      <c r="E1852" s="225" t="str">
        <f>IFERROR(VLOOKUP(A1852,PLAN!B:AA,4,0),"")</f>
        <v/>
      </c>
      <c r="F1852" s="226" t="str">
        <f>IFERROR(VLOOKUP(A1852,PLAN!B:AA,9,0),"")</f>
        <v/>
      </c>
      <c r="G1852" s="225" t="str">
        <f>IFERROR(VLOOKUP(A1852,PLAN!B:AA,10,0),"")</f>
        <v/>
      </c>
      <c r="H1852" s="225" t="str">
        <f>IFERROR(VLOOKUP(A1852,PLAN!B:AA,11,0),"")</f>
        <v/>
      </c>
      <c r="I1852" s="225" t="str">
        <f>IFERROR(VLOOKUP(A1852,PLAN!B:AA,12,0),"")</f>
        <v/>
      </c>
      <c r="J1852" s="225" t="str">
        <f>IFERROR(VLOOKUP(A1852,PLAN!B:AA,15,0),"")</f>
        <v/>
      </c>
      <c r="K1852" s="225" t="str">
        <f>IFERROR(VLOOKUP(A1852,PLAN!B:AA,23,0),"")</f>
        <v/>
      </c>
      <c r="L1852" s="227" t="str">
        <f>IFERROR(VLOOKUP(A1852,PLAN!B:AA,24,0),"")</f>
        <v/>
      </c>
      <c r="M1852" s="225" t="str">
        <f>IFERROR(VLOOKUP(A1852,PLAN!B:AA,3,0),"")</f>
        <v/>
      </c>
      <c r="N1852" s="225" t="str">
        <f>IFERROR(VLOOKUP(A1852,PLAN!B:AA,2,0),"")</f>
        <v/>
      </c>
      <c r="O1852" s="290" t="s">
        <v>6558</v>
      </c>
      <c r="P1852" s="258" t="s">
        <v>6559</v>
      </c>
      <c r="Q1852" s="154">
        <f>I1851-Q1851</f>
        <v>9</v>
      </c>
      <c r="R1852" s="231" t="str">
        <f>IFERROR(VLOOKUP(P1852,[6]Sheet1!$F:$I,4,),"")</f>
        <v/>
      </c>
      <c r="S1852" s="232" t="str">
        <f>IFERROR(VLOOKUP(A1852,PLAN!B:AA,19,0),"")</f>
        <v/>
      </c>
      <c r="T1852" s="225" t="str">
        <f>IFERROR(VLOOKUP(A1852,PLAN!B:AA,20,0),"")</f>
        <v/>
      </c>
      <c r="U1852" s="233"/>
      <c r="V1852" s="165"/>
      <c r="W1852" s="234" t="s">
        <v>45</v>
      </c>
      <c r="X1852" s="164"/>
      <c r="Y1852" s="148"/>
      <c r="Z1852" s="338">
        <v>46254</v>
      </c>
    </row>
    <row r="1853" spans="1:26" s="163" customFormat="1" ht="21.6" hidden="1" customHeight="1">
      <c r="A1853" s="177" t="str">
        <f t="shared" si="110"/>
        <v>Aug29-12</v>
      </c>
      <c r="B1853" s="225">
        <f>IFERROR(VLOOKUP(A1853,PLAN!B:AA,5,0),"")</f>
        <v>11118078</v>
      </c>
      <c r="C1853" s="225" t="str">
        <f>IFERROR(VLOOKUP(A1853,PLAN!B:AA,6,0),"")</f>
        <v>2331068-A-A</v>
      </c>
      <c r="D1853" s="225" t="str">
        <f>IFERROR(VLOOKUP(A1853,PLAN!B:AA,7,0),"")</f>
        <v>WAMS-180-1645 CE3</v>
      </c>
      <c r="E1853" s="225" t="str">
        <f>IFERROR(VLOOKUP(A1853,PLAN!B:AA,4,0),"")</f>
        <v>1001946507</v>
      </c>
      <c r="F1853" s="226">
        <f>IFERROR(VLOOKUP(A1853,PLAN!B:AA,9,0),"")</f>
        <v>46263</v>
      </c>
      <c r="G1853" s="225" t="str">
        <f>IFERROR(VLOOKUP(A1853,PLAN!B:AA,10,0),"")</f>
        <v>0103610650</v>
      </c>
      <c r="H1853" s="225" t="str">
        <f>IFERROR(VLOOKUP(A1853,PLAN!B:AA,11,0),"")</f>
        <v>260813A21A</v>
      </c>
      <c r="I1853" s="225">
        <f>IFERROR(VLOOKUP(A1853,PLAN!B:AA,12,0),"")</f>
        <v>41</v>
      </c>
      <c r="J1853" s="225" t="str">
        <f>IFERROR(VLOOKUP(A1853,PLAN!B:AA,15,0),"")</f>
        <v>Oversea</v>
      </c>
      <c r="K1853" s="225">
        <f>IFERROR(VLOOKUP(A1853,PLAN!B:AA,23,0),"")</f>
        <v>0</v>
      </c>
      <c r="L1853" s="227">
        <f>IFERROR(VLOOKUP(A1853,PLAN!B:AA,24,0),"")</f>
        <v>0</v>
      </c>
      <c r="M1853" s="225" t="str">
        <f>IFERROR(VLOOKUP(A1853,PLAN!B:AA,3,0),"")</f>
        <v>1832353-A-C</v>
      </c>
      <c r="N1853" s="225">
        <f>IFERROR(VLOOKUP(A1853,PLAN!B:AA,2,0),"")</f>
        <v>12111079</v>
      </c>
      <c r="O1853" s="290" t="s">
        <v>4379</v>
      </c>
      <c r="P1853" s="337" t="s">
        <v>4380</v>
      </c>
      <c r="Q1853" s="337">
        <f t="shared" ref="Q1853:Q1886" si="123">I1853</f>
        <v>41</v>
      </c>
      <c r="R1853" s="231" t="str">
        <f>IFERROR(VLOOKUP(P1853,[6]Sheet1!$F:$I,4,),"")</f>
        <v>N2-08</v>
      </c>
      <c r="S1853" s="232">
        <f>IFERROR(VLOOKUP(A1853,PLAN!B:AA,19,0),"")</f>
        <v>46254</v>
      </c>
      <c r="T1853" s="225" t="str">
        <f>IFERROR(VLOOKUP(A1853,PLAN!B:AA,20,0),"")</f>
        <v>M6</v>
      </c>
      <c r="U1853" s="233"/>
      <c r="V1853" s="165"/>
      <c r="W1853" s="234" t="str">
        <f>IFERROR(VLOOKUP(A1853,PLAN!B:AB,21,),"")</f>
        <v>F2</v>
      </c>
      <c r="X1853" s="164"/>
      <c r="Y1853" s="148" t="s">
        <v>6516</v>
      </c>
      <c r="Z1853" s="338">
        <f>VLOOKUP(Y1853,PLAN!B:AI,19,0)</f>
        <v>46254</v>
      </c>
    </row>
    <row r="1854" spans="1:26" s="163" customFormat="1" ht="21.6" hidden="1" customHeight="1">
      <c r="A1854" s="177" t="str">
        <f t="shared" si="110"/>
        <v>Aug29-13</v>
      </c>
      <c r="B1854" s="225">
        <f>IFERROR(VLOOKUP(A1854,PLAN!B:AA,5,0),"")</f>
        <v>11127218</v>
      </c>
      <c r="C1854" s="225" t="str">
        <f>IFERROR(VLOOKUP(A1854,PLAN!B:AA,6,0),"")</f>
        <v>2131626-B-A</v>
      </c>
      <c r="D1854" s="225" t="str">
        <f>IFERROR(VLOOKUP(A1854,PLAN!B:AA,7,0),"")</f>
        <v>WAIN-CKI-200-BS NO CE</v>
      </c>
      <c r="E1854" s="225" t="str">
        <f>IFERROR(VLOOKUP(A1854,PLAN!B:AA,4,0),"")</f>
        <v>1001946508</v>
      </c>
      <c r="F1854" s="226">
        <f>IFERROR(VLOOKUP(A1854,PLAN!B:AA,9,0),"")</f>
        <v>46263</v>
      </c>
      <c r="G1854" s="225" t="str">
        <f>IFERROR(VLOOKUP(A1854,PLAN!B:AA,10,0),"")</f>
        <v>0103610651</v>
      </c>
      <c r="H1854" s="225" t="str">
        <f>IFERROR(VLOOKUP(A1854,PLAN!B:AA,11,0),"")</f>
        <v>260813A22A</v>
      </c>
      <c r="I1854" s="225">
        <f>IFERROR(VLOOKUP(A1854,PLAN!B:AA,12,0),"")</f>
        <v>25</v>
      </c>
      <c r="J1854" s="225" t="str">
        <f>IFERROR(VLOOKUP(A1854,PLAN!B:AA,15,0),"")</f>
        <v>Oversea</v>
      </c>
      <c r="K1854" s="225">
        <f>IFERROR(VLOOKUP(A1854,PLAN!B:AA,23,0),"")</f>
        <v>0</v>
      </c>
      <c r="L1854" s="227">
        <f>IFERROR(VLOOKUP(A1854,PLAN!B:AA,24,0),"")</f>
        <v>0</v>
      </c>
      <c r="M1854" s="225" t="str">
        <f>IFERROR(VLOOKUP(A1854,PLAN!B:AA,3,0),"")</f>
        <v>1832348-A-C</v>
      </c>
      <c r="N1854" s="225">
        <f>IFERROR(VLOOKUP(A1854,PLAN!B:AA,2,0),"")</f>
        <v>12114375</v>
      </c>
      <c r="O1854" s="290" t="s">
        <v>5564</v>
      </c>
      <c r="P1854" s="337" t="s">
        <v>5565</v>
      </c>
      <c r="Q1854" s="154">
        <v>24</v>
      </c>
      <c r="R1854" s="231" t="str">
        <f>IFERROR(VLOOKUP(P1854,[6]Sheet1!$F:$I,4,),"")</f>
        <v>D7</v>
      </c>
      <c r="S1854" s="232">
        <f>IFERROR(VLOOKUP(A1854,PLAN!B:AA,19,0),"")</f>
        <v>46254</v>
      </c>
      <c r="T1854" s="225" t="str">
        <f>IFERROR(VLOOKUP(A1854,PLAN!B:AA,20,0),"")</f>
        <v>M6</v>
      </c>
      <c r="U1854" s="233"/>
      <c r="V1854" s="165"/>
      <c r="W1854" s="234" t="str">
        <f>IFERROR(VLOOKUP(A1854,PLAN!B:AB,21,),"")</f>
        <v>F2</v>
      </c>
      <c r="X1854" s="164"/>
      <c r="Y1854" s="148" t="s">
        <v>6517</v>
      </c>
      <c r="Z1854" s="338">
        <f>VLOOKUP(Y1854,PLAN!B:AI,19,0)</f>
        <v>46254</v>
      </c>
    </row>
    <row r="1855" spans="1:26" s="163" customFormat="1" ht="21.6" hidden="1" customHeight="1">
      <c r="A1855" s="177">
        <f t="shared" si="110"/>
        <v>0</v>
      </c>
      <c r="B1855" s="225" t="str">
        <f>IFERROR(VLOOKUP(A1855,PLAN!B:AA,5,0),"")</f>
        <v/>
      </c>
      <c r="C1855" s="225" t="str">
        <f>IFERROR(VLOOKUP(A1855,PLAN!B:AA,6,0),"")</f>
        <v/>
      </c>
      <c r="D1855" s="225" t="str">
        <f>IFERROR(VLOOKUP(A1855,PLAN!B:AA,7,0),"")</f>
        <v/>
      </c>
      <c r="E1855" s="225" t="str">
        <f>IFERROR(VLOOKUP(A1855,PLAN!B:AA,4,0),"")</f>
        <v/>
      </c>
      <c r="F1855" s="226" t="str">
        <f>IFERROR(VLOOKUP(A1855,PLAN!B:AA,9,0),"")</f>
        <v/>
      </c>
      <c r="G1855" s="225" t="str">
        <f>IFERROR(VLOOKUP(A1855,PLAN!B:AA,10,0),"")</f>
        <v/>
      </c>
      <c r="H1855" s="225" t="str">
        <f>IFERROR(VLOOKUP(A1855,PLAN!B:AA,11,0),"")</f>
        <v/>
      </c>
      <c r="I1855" s="225" t="str">
        <f>IFERROR(VLOOKUP(A1855,PLAN!B:AA,12,0),"")</f>
        <v/>
      </c>
      <c r="J1855" s="225" t="str">
        <f>IFERROR(VLOOKUP(A1855,PLAN!B:AA,15,0),"")</f>
        <v/>
      </c>
      <c r="K1855" s="225" t="str">
        <f>IFERROR(VLOOKUP(A1855,PLAN!B:AA,23,0),"")</f>
        <v/>
      </c>
      <c r="L1855" s="227" t="str">
        <f>IFERROR(VLOOKUP(A1855,PLAN!B:AA,24,0),"")</f>
        <v/>
      </c>
      <c r="M1855" s="225" t="str">
        <f>IFERROR(VLOOKUP(A1855,PLAN!B:AA,3,0),"")</f>
        <v/>
      </c>
      <c r="N1855" s="225" t="str">
        <f>IFERROR(VLOOKUP(A1855,PLAN!B:AA,2,0),"")</f>
        <v/>
      </c>
      <c r="O1855" s="290" t="s">
        <v>6560</v>
      </c>
      <c r="P1855" s="337" t="s">
        <v>6561</v>
      </c>
      <c r="Q1855" s="154">
        <f>I1854-Q1854</f>
        <v>1</v>
      </c>
      <c r="R1855" s="231" t="str">
        <f>IFERROR(VLOOKUP(P1855,[6]Sheet1!$F:$I,4,),"")</f>
        <v>D3</v>
      </c>
      <c r="S1855" s="232" t="str">
        <f>IFERROR(VLOOKUP(A1855,PLAN!B:AA,19,0),"")</f>
        <v/>
      </c>
      <c r="T1855" s="225" t="str">
        <f>IFERROR(VLOOKUP(A1855,PLAN!B:AA,20,0),"")</f>
        <v/>
      </c>
      <c r="U1855" s="233"/>
      <c r="V1855" s="165"/>
      <c r="W1855" s="234" t="s">
        <v>45</v>
      </c>
      <c r="X1855" s="164"/>
      <c r="Y1855" s="148"/>
      <c r="Z1855" s="338">
        <v>46254</v>
      </c>
    </row>
    <row r="1856" spans="1:26" s="163" customFormat="1" ht="21.6" hidden="1" customHeight="1">
      <c r="A1856" s="177" t="str">
        <f t="shared" si="110"/>
        <v>Aug29-14</v>
      </c>
      <c r="B1856" s="225">
        <f>IFERROR(VLOOKUP(A1856,PLAN!B:AA,5,0),"")</f>
        <v>11127219</v>
      </c>
      <c r="C1856" s="225" t="str">
        <f>IFERROR(VLOOKUP(A1856,PLAN!B:AA,6,0),"")</f>
        <v>2131627-B-A</v>
      </c>
      <c r="D1856" s="225" t="str">
        <f>IFERROR(VLOOKUP(A1856,PLAN!B:AA,7,0),"")</f>
        <v>WAIN-CKI-18-200-BS NO CE</v>
      </c>
      <c r="E1856" s="225" t="str">
        <f>IFERROR(VLOOKUP(A1856,PLAN!B:AA,4,0),"")</f>
        <v>1001946509</v>
      </c>
      <c r="F1856" s="226">
        <f>IFERROR(VLOOKUP(A1856,PLAN!B:AA,9,0),"")</f>
        <v>46263</v>
      </c>
      <c r="G1856" s="225" t="str">
        <f>IFERROR(VLOOKUP(A1856,PLAN!B:AA,10,0),"")</f>
        <v>0103610652</v>
      </c>
      <c r="H1856" s="225" t="str">
        <f>IFERROR(VLOOKUP(A1856,PLAN!B:AA,11,0),"")</f>
        <v>260813A23A</v>
      </c>
      <c r="I1856" s="225">
        <f>IFERROR(VLOOKUP(A1856,PLAN!B:AA,12,0),"")</f>
        <v>5</v>
      </c>
      <c r="J1856" s="225" t="str">
        <f>IFERROR(VLOOKUP(A1856,PLAN!B:AA,15,0),"")</f>
        <v>Oversea</v>
      </c>
      <c r="K1856" s="225">
        <f>IFERROR(VLOOKUP(A1856,PLAN!B:AA,23,0),"")</f>
        <v>0</v>
      </c>
      <c r="L1856" s="227">
        <f>IFERROR(VLOOKUP(A1856,PLAN!B:AA,24,0),"")</f>
        <v>0</v>
      </c>
      <c r="M1856" s="225" t="str">
        <f>IFERROR(VLOOKUP(A1856,PLAN!B:AA,3,0),"")</f>
        <v>1832176-A-C</v>
      </c>
      <c r="N1856" s="225">
        <f>IFERROR(VLOOKUP(A1856,PLAN!B:AA,2,0),"")</f>
        <v>12114378</v>
      </c>
      <c r="O1856" s="290" t="s">
        <v>2867</v>
      </c>
      <c r="P1856" s="337" t="s">
        <v>2868</v>
      </c>
      <c r="Q1856" s="337">
        <f t="shared" si="123"/>
        <v>5</v>
      </c>
      <c r="R1856" s="231" t="str">
        <f>IFERROR(VLOOKUP(P1856,[6]Sheet1!$F:$I,4,),"")</f>
        <v>D1</v>
      </c>
      <c r="S1856" s="232">
        <f>IFERROR(VLOOKUP(A1856,PLAN!B:AA,19,0),"")</f>
        <v>46254</v>
      </c>
      <c r="T1856" s="225" t="str">
        <f>IFERROR(VLOOKUP(A1856,PLAN!B:AA,20,0),"")</f>
        <v>M6</v>
      </c>
      <c r="U1856" s="233"/>
      <c r="V1856" s="165"/>
      <c r="W1856" s="234" t="str">
        <f>IFERROR(VLOOKUP(A1856,PLAN!B:AB,21,),"")</f>
        <v>F2</v>
      </c>
      <c r="X1856" s="164"/>
      <c r="Y1856" s="148" t="s">
        <v>6518</v>
      </c>
      <c r="Z1856" s="338">
        <f>VLOOKUP(Y1856,PLAN!B:AI,19,0)</f>
        <v>46254</v>
      </c>
    </row>
    <row r="1857" spans="1:26" s="163" customFormat="1" ht="21.6" hidden="1" customHeight="1">
      <c r="A1857" s="177" t="str">
        <f t="shared" si="110"/>
        <v>Aug29-15</v>
      </c>
      <c r="B1857" s="225">
        <f>IFERROR(VLOOKUP(A1857,PLAN!B:AA,5,0),"")</f>
        <v>11127220</v>
      </c>
      <c r="C1857" s="225" t="str">
        <f>IFERROR(VLOOKUP(A1857,PLAN!B:AA,6,0),"")</f>
        <v>2131628-B-A</v>
      </c>
      <c r="D1857" s="225" t="str">
        <f>IFERROR(VLOOKUP(A1857,PLAN!B:AA,7,0),"")</f>
        <v>AIN-CKI-200-B-SFT NO CE</v>
      </c>
      <c r="E1857" s="225" t="str">
        <f>IFERROR(VLOOKUP(A1857,PLAN!B:AA,4,0),"")</f>
        <v>1001946510</v>
      </c>
      <c r="F1857" s="226">
        <f>IFERROR(VLOOKUP(A1857,PLAN!B:AA,9,0),"")</f>
        <v>46263</v>
      </c>
      <c r="G1857" s="225" t="str">
        <f>IFERROR(VLOOKUP(A1857,PLAN!B:AA,10,0),"")</f>
        <v>0103610653</v>
      </c>
      <c r="H1857" s="225" t="str">
        <f>IFERROR(VLOOKUP(A1857,PLAN!B:AA,11,0),"")</f>
        <v>260813A24A</v>
      </c>
      <c r="I1857" s="225">
        <f>IFERROR(VLOOKUP(A1857,PLAN!B:AA,12,0),"")</f>
        <v>20</v>
      </c>
      <c r="J1857" s="225" t="str">
        <f>IFERROR(VLOOKUP(A1857,PLAN!B:AA,15,0),"")</f>
        <v>Oversea</v>
      </c>
      <c r="K1857" s="225">
        <f>IFERROR(VLOOKUP(A1857,PLAN!B:AA,23,0),"")</f>
        <v>0</v>
      </c>
      <c r="L1857" s="227">
        <f>IFERROR(VLOOKUP(A1857,PLAN!B:AA,24,0),"")</f>
        <v>0</v>
      </c>
      <c r="M1857" s="225" t="str">
        <f>IFERROR(VLOOKUP(A1857,PLAN!B:AA,3,0),"")</f>
        <v>1832350-A-C</v>
      </c>
      <c r="N1857" s="225">
        <f>IFERROR(VLOOKUP(A1857,PLAN!B:AA,2,0),"")</f>
        <v>12114377</v>
      </c>
      <c r="O1857" s="290" t="s">
        <v>5069</v>
      </c>
      <c r="P1857" s="337" t="s">
        <v>5070</v>
      </c>
      <c r="Q1857" s="337">
        <f t="shared" si="123"/>
        <v>20</v>
      </c>
      <c r="R1857" s="231" t="str">
        <f>IFERROR(VLOOKUP(P1857,[6]Sheet1!$F:$I,4,),"")</f>
        <v>D6</v>
      </c>
      <c r="S1857" s="232">
        <f>IFERROR(VLOOKUP(A1857,PLAN!B:AA,19,0),"")</f>
        <v>46254</v>
      </c>
      <c r="T1857" s="225" t="str">
        <f>IFERROR(VLOOKUP(A1857,PLAN!B:AA,20,0),"")</f>
        <v>M6</v>
      </c>
      <c r="U1857" s="233"/>
      <c r="V1857" s="165"/>
      <c r="W1857" s="234" t="str">
        <f>IFERROR(VLOOKUP(A1857,PLAN!B:AB,21,),"")</f>
        <v>F2</v>
      </c>
      <c r="X1857" s="164"/>
      <c r="Y1857" s="148" t="s">
        <v>6519</v>
      </c>
      <c r="Z1857" s="338">
        <f>VLOOKUP(Y1857,PLAN!B:AI,19,0)</f>
        <v>46254</v>
      </c>
    </row>
    <row r="1858" spans="1:26" s="163" customFormat="1" ht="21.6" hidden="1" customHeight="1">
      <c r="A1858" s="177" t="str">
        <f t="shared" si="110"/>
        <v>Aug29-16</v>
      </c>
      <c r="B1858" s="225">
        <f>IFERROR(VLOOKUP(A1858,PLAN!B:AA,5,0),"")</f>
        <v>11127221</v>
      </c>
      <c r="C1858" s="225" t="str">
        <f>IFERROR(VLOOKUP(A1858,PLAN!B:AA,6,0),"")</f>
        <v>2131629-B-A</v>
      </c>
      <c r="D1858" s="225" t="str">
        <f>IFERROR(VLOOKUP(A1858,PLAN!B:AA,7,0),"")</f>
        <v>AIN-CKI-18-200-SFT NO CE</v>
      </c>
      <c r="E1858" s="225" t="str">
        <f>IFERROR(VLOOKUP(A1858,PLAN!B:AA,4,0),"")</f>
        <v>1001946511</v>
      </c>
      <c r="F1858" s="226">
        <f>IFERROR(VLOOKUP(A1858,PLAN!B:AA,9,0),"")</f>
        <v>46263</v>
      </c>
      <c r="G1858" s="225" t="str">
        <f>IFERROR(VLOOKUP(A1858,PLAN!B:AA,10,0),"")</f>
        <v>0103610654</v>
      </c>
      <c r="H1858" s="225" t="str">
        <f>IFERROR(VLOOKUP(A1858,PLAN!B:AA,11,0),"")</f>
        <v>260813A25A</v>
      </c>
      <c r="I1858" s="225">
        <f>IFERROR(VLOOKUP(A1858,PLAN!B:AA,12,0),"")</f>
        <v>5</v>
      </c>
      <c r="J1858" s="225" t="str">
        <f>IFERROR(VLOOKUP(A1858,PLAN!B:AA,15,0),"")</f>
        <v>Oversea</v>
      </c>
      <c r="K1858" s="225">
        <f>IFERROR(VLOOKUP(A1858,PLAN!B:AA,23,0),"")</f>
        <v>0</v>
      </c>
      <c r="L1858" s="227">
        <f>IFERROR(VLOOKUP(A1858,PLAN!B:AA,24,0),"")</f>
        <v>0</v>
      </c>
      <c r="M1858" s="225" t="str">
        <f>IFERROR(VLOOKUP(A1858,PLAN!B:AA,3,0),"")</f>
        <v>1832376-A-C</v>
      </c>
      <c r="N1858" s="225">
        <f>IFERROR(VLOOKUP(A1858,PLAN!B:AA,2,0),"")</f>
        <v>12114379</v>
      </c>
      <c r="O1858" s="290" t="s">
        <v>3594</v>
      </c>
      <c r="P1858" s="337" t="s">
        <v>3595</v>
      </c>
      <c r="Q1858" s="337">
        <f t="shared" si="123"/>
        <v>5</v>
      </c>
      <c r="R1858" s="231" t="str">
        <f>IFERROR(VLOOKUP(P1858,[6]Sheet1!$F:$I,4,),"")</f>
        <v>C5</v>
      </c>
      <c r="S1858" s="232">
        <f>IFERROR(VLOOKUP(A1858,PLAN!B:AA,19,0),"")</f>
        <v>46254</v>
      </c>
      <c r="T1858" s="225" t="str">
        <f>IFERROR(VLOOKUP(A1858,PLAN!B:AA,20,0),"")</f>
        <v>M6</v>
      </c>
      <c r="U1858" s="233"/>
      <c r="V1858" s="165"/>
      <c r="W1858" s="234" t="str">
        <f>IFERROR(VLOOKUP(A1858,PLAN!B:AB,21,),"")</f>
        <v>F2</v>
      </c>
      <c r="X1858" s="164"/>
      <c r="Y1858" s="148" t="s">
        <v>6520</v>
      </c>
      <c r="Z1858" s="338">
        <f>VLOOKUP(Y1858,PLAN!B:AI,19,0)</f>
        <v>46254</v>
      </c>
    </row>
    <row r="1859" spans="1:26" s="163" customFormat="1" ht="21.6" hidden="1" customHeight="1">
      <c r="A1859" s="177" t="str">
        <f t="shared" si="110"/>
        <v>Aug29-17</v>
      </c>
      <c r="B1859" s="225">
        <f>IFERROR(VLOOKUP(A1859,PLAN!B:AA,5,0),"")</f>
        <v>11127824</v>
      </c>
      <c r="C1859" s="225" t="str">
        <f>IFERROR(VLOOKUP(A1859,PLAN!B:AA,6,0),"")</f>
        <v>2131622-B-A</v>
      </c>
      <c r="D1859" s="225" t="str">
        <f>IFERROR(VLOOKUP(A1859,PLAN!B:AA,7,0),"")</f>
        <v>WAIN-CKI-008-200 NO CE</v>
      </c>
      <c r="E1859" s="225" t="str">
        <f>IFERROR(VLOOKUP(A1859,PLAN!B:AA,4,0),"")</f>
        <v>1001946512</v>
      </c>
      <c r="F1859" s="226">
        <f>IFERROR(VLOOKUP(A1859,PLAN!B:AA,9,0),"")</f>
        <v>46263</v>
      </c>
      <c r="G1859" s="225" t="str">
        <f>IFERROR(VLOOKUP(A1859,PLAN!B:AA,10,0),"")</f>
        <v>0103610655</v>
      </c>
      <c r="H1859" s="225" t="str">
        <f>IFERROR(VLOOKUP(A1859,PLAN!B:AA,11,0),"")</f>
        <v>260813A26A</v>
      </c>
      <c r="I1859" s="225">
        <f>IFERROR(VLOOKUP(A1859,PLAN!B:AA,12,0),"")</f>
        <v>5</v>
      </c>
      <c r="J1859" s="225" t="str">
        <f>IFERROR(VLOOKUP(A1859,PLAN!B:AA,15,0),"")</f>
        <v>Oversea</v>
      </c>
      <c r="K1859" s="225">
        <f>IFERROR(VLOOKUP(A1859,PLAN!B:AA,23,0),"")</f>
        <v>0</v>
      </c>
      <c r="L1859" s="227">
        <f>IFERROR(VLOOKUP(A1859,PLAN!B:AA,24,0),"")</f>
        <v>0</v>
      </c>
      <c r="M1859" s="225" t="str">
        <f>IFERROR(VLOOKUP(A1859,PLAN!B:AA,3,0),"")</f>
        <v>1832345-A-C</v>
      </c>
      <c r="N1859" s="225">
        <f>IFERROR(VLOOKUP(A1859,PLAN!B:AA,2,0),"")</f>
        <v>12114370</v>
      </c>
      <c r="O1859" s="290" t="s">
        <v>5242</v>
      </c>
      <c r="P1859" s="337" t="s">
        <v>5243</v>
      </c>
      <c r="Q1859" s="337">
        <f t="shared" si="123"/>
        <v>5</v>
      </c>
      <c r="R1859" s="231" t="str">
        <f>IFERROR(VLOOKUP(P1859,[6]Sheet1!$F:$I,4,),"")</f>
        <v>N2-01</v>
      </c>
      <c r="S1859" s="232">
        <f>IFERROR(VLOOKUP(A1859,PLAN!B:AA,19,0),"")</f>
        <v>46254</v>
      </c>
      <c r="T1859" s="225" t="str">
        <f>IFERROR(VLOOKUP(A1859,PLAN!B:AA,20,0),"")</f>
        <v>M6</v>
      </c>
      <c r="U1859" s="233"/>
      <c r="V1859" s="165"/>
      <c r="W1859" s="234" t="str">
        <f>IFERROR(VLOOKUP(A1859,PLAN!B:AB,21,),"")</f>
        <v>F2</v>
      </c>
      <c r="X1859" s="164"/>
      <c r="Y1859" s="148" t="s">
        <v>6521</v>
      </c>
      <c r="Z1859" s="338">
        <f>VLOOKUP(Y1859,PLAN!B:AI,19,0)</f>
        <v>46254</v>
      </c>
    </row>
    <row r="1860" spans="1:26" s="163" customFormat="1" ht="21.6" hidden="1" customHeight="1">
      <c r="A1860" s="177" t="str">
        <f t="shared" si="110"/>
        <v>Aug29-18</v>
      </c>
      <c r="B1860" s="225">
        <f>IFERROR(VLOOKUP(A1860,PLAN!B:AA,5,0),"")</f>
        <v>11134331</v>
      </c>
      <c r="C1860" s="225" t="str">
        <f>IFERROR(VLOOKUP(A1860,PLAN!B:AA,6,0),"")</f>
        <v>2331165-A-A</v>
      </c>
      <c r="D1860" s="225" t="str">
        <f>IFERROR(VLOOKUP(A1860,PLAN!B:AA,7,0),"")</f>
        <v>WAIN-CKI-200-RC CE3</v>
      </c>
      <c r="E1860" s="225" t="str">
        <f>IFERROR(VLOOKUP(A1860,PLAN!B:AA,4,0),"")</f>
        <v>1001946513</v>
      </c>
      <c r="F1860" s="226">
        <f>IFERROR(VLOOKUP(A1860,PLAN!B:AA,9,0),"")</f>
        <v>46263</v>
      </c>
      <c r="G1860" s="225" t="str">
        <f>IFERROR(VLOOKUP(A1860,PLAN!B:AA,10,0),"")</f>
        <v>0103610656</v>
      </c>
      <c r="H1860" s="225" t="str">
        <f>IFERROR(VLOOKUP(A1860,PLAN!B:AA,11,0),"")</f>
        <v>260813A27A</v>
      </c>
      <c r="I1860" s="225">
        <f>IFERROR(VLOOKUP(A1860,PLAN!B:AA,12,0),"")</f>
        <v>4</v>
      </c>
      <c r="J1860" s="225" t="str">
        <f>IFERROR(VLOOKUP(A1860,PLAN!B:AA,15,0),"")</f>
        <v>Oversea</v>
      </c>
      <c r="K1860" s="225">
        <f>IFERROR(VLOOKUP(A1860,PLAN!B:AA,23,0),"")</f>
        <v>0</v>
      </c>
      <c r="L1860" s="227">
        <f>IFERROR(VLOOKUP(A1860,PLAN!B:AA,24,0),"")</f>
        <v>0</v>
      </c>
      <c r="M1860" s="225" t="str">
        <f>IFERROR(VLOOKUP(A1860,PLAN!B:AA,3,0),"")</f>
        <v>1832341-A-C</v>
      </c>
      <c r="N1860" s="225">
        <f>IFERROR(VLOOKUP(A1860,PLAN!B:AA,2,0),"")</f>
        <v>12114366</v>
      </c>
      <c r="O1860" s="290" t="s">
        <v>5959</v>
      </c>
      <c r="P1860" s="257" t="s">
        <v>5960</v>
      </c>
      <c r="Q1860" s="337">
        <f t="shared" si="123"/>
        <v>4</v>
      </c>
      <c r="R1860" s="231" t="str">
        <f>IFERROR(VLOOKUP(P1860,[6]Sheet1!$F:$I,4,),"")</f>
        <v>D5</v>
      </c>
      <c r="S1860" s="232">
        <f>IFERROR(VLOOKUP(A1860,PLAN!B:AA,19,0),"")</f>
        <v>46254</v>
      </c>
      <c r="T1860" s="225" t="str">
        <f>IFERROR(VLOOKUP(A1860,PLAN!B:AA,20,0),"")</f>
        <v>M6</v>
      </c>
      <c r="U1860" s="233"/>
      <c r="V1860" s="165"/>
      <c r="W1860" s="234" t="str">
        <f>IFERROR(VLOOKUP(A1860,PLAN!B:AB,21,),"")</f>
        <v>F2</v>
      </c>
      <c r="X1860" s="164"/>
      <c r="Y1860" s="148" t="s">
        <v>6522</v>
      </c>
      <c r="Z1860" s="338">
        <f>VLOOKUP(Y1860,PLAN!B:AI,19,0)</f>
        <v>46254</v>
      </c>
    </row>
    <row r="1861" spans="1:26" s="163" customFormat="1" ht="21.6" hidden="1" customHeight="1">
      <c r="A1861" s="177" t="str">
        <f t="shared" si="110"/>
        <v>Aug29-19</v>
      </c>
      <c r="B1861" s="225">
        <f>IFERROR(VLOOKUP(A1861,PLAN!B:AA,5,0),"")</f>
        <v>11134335</v>
      </c>
      <c r="C1861" s="225" t="str">
        <f>IFERROR(VLOOKUP(A1861,PLAN!B:AA,6,0),"")</f>
        <v>2331161-A-A</v>
      </c>
      <c r="D1861" s="225" t="str">
        <f>IFERROR(VLOOKUP(A1861,PLAN!B:AA,7,0),"")</f>
        <v>WAIN-CKI-008-200 CE3</v>
      </c>
      <c r="E1861" s="225" t="str">
        <f>IFERROR(VLOOKUP(A1861,PLAN!B:AA,4,0),"")</f>
        <v>1001946514</v>
      </c>
      <c r="F1861" s="226">
        <f>IFERROR(VLOOKUP(A1861,PLAN!B:AA,9,0),"")</f>
        <v>46263</v>
      </c>
      <c r="G1861" s="225" t="str">
        <f>IFERROR(VLOOKUP(A1861,PLAN!B:AA,10,0),"")</f>
        <v>0103610657</v>
      </c>
      <c r="H1861" s="225" t="str">
        <f>IFERROR(VLOOKUP(A1861,PLAN!B:AA,11,0),"")</f>
        <v>260813A28A</v>
      </c>
      <c r="I1861" s="225">
        <f>IFERROR(VLOOKUP(A1861,PLAN!B:AA,12,0),"")</f>
        <v>100</v>
      </c>
      <c r="J1861" s="225" t="str">
        <f>IFERROR(VLOOKUP(A1861,PLAN!B:AA,15,0),"")</f>
        <v>Oversea</v>
      </c>
      <c r="K1861" s="225">
        <f>IFERROR(VLOOKUP(A1861,PLAN!B:AA,23,0),"")</f>
        <v>0</v>
      </c>
      <c r="L1861" s="227">
        <f>IFERROR(VLOOKUP(A1861,PLAN!B:AA,24,0),"")</f>
        <v>0</v>
      </c>
      <c r="M1861" s="225" t="str">
        <f>IFERROR(VLOOKUP(A1861,PLAN!B:AA,3,0),"")</f>
        <v>1832345-A-C</v>
      </c>
      <c r="N1861" s="225">
        <f>IFERROR(VLOOKUP(A1861,PLAN!B:AA,2,0),"")</f>
        <v>12114370</v>
      </c>
      <c r="O1861" s="290" t="s">
        <v>5242</v>
      </c>
      <c r="P1861" s="337" t="s">
        <v>5243</v>
      </c>
      <c r="Q1861" s="154">
        <v>27</v>
      </c>
      <c r="R1861" s="231" t="str">
        <f>IFERROR(VLOOKUP(P1861,[6]Sheet1!$F:$I,4,),"")</f>
        <v>N2-01</v>
      </c>
      <c r="S1861" s="232">
        <f>IFERROR(VLOOKUP(A1861,PLAN!B:AA,19,0),"")</f>
        <v>46254</v>
      </c>
      <c r="T1861" s="225" t="str">
        <f>IFERROR(VLOOKUP(A1861,PLAN!B:AA,20,0),"")</f>
        <v>M6</v>
      </c>
      <c r="U1861" s="233"/>
      <c r="V1861" s="165"/>
      <c r="W1861" s="234" t="str">
        <f>IFERROR(VLOOKUP(A1861,PLAN!B:AB,21,),"")</f>
        <v>F2</v>
      </c>
      <c r="X1861" s="164"/>
      <c r="Y1861" s="148" t="s">
        <v>6523</v>
      </c>
      <c r="Z1861" s="338">
        <f>VLOOKUP(Y1861,PLAN!B:AI,19,0)</f>
        <v>46254</v>
      </c>
    </row>
    <row r="1862" spans="1:26" s="163" customFormat="1" ht="21.6" hidden="1" customHeight="1">
      <c r="A1862" s="177"/>
      <c r="B1862" s="225"/>
      <c r="C1862" s="225"/>
      <c r="D1862" s="225"/>
      <c r="E1862" s="225"/>
      <c r="F1862" s="226"/>
      <c r="G1862" s="225"/>
      <c r="H1862" s="225"/>
      <c r="I1862" s="225"/>
      <c r="J1862" s="225"/>
      <c r="K1862" s="225"/>
      <c r="L1862" s="227"/>
      <c r="M1862" s="225"/>
      <c r="N1862" s="225"/>
      <c r="O1862" s="290" t="s">
        <v>6562</v>
      </c>
      <c r="P1862" s="337" t="s">
        <v>6563</v>
      </c>
      <c r="Q1862" s="154">
        <f>I1861-Q1861</f>
        <v>73</v>
      </c>
      <c r="R1862" s="231" t="str">
        <f>IFERROR(VLOOKUP(P1862,[6]Sheet1!$F:$I,4,),"")</f>
        <v>C11</v>
      </c>
      <c r="S1862" s="232"/>
      <c r="T1862" s="225"/>
      <c r="U1862" s="233"/>
      <c r="V1862" s="165"/>
      <c r="W1862" s="234" t="s">
        <v>45</v>
      </c>
      <c r="X1862" s="164"/>
      <c r="Y1862" s="148"/>
      <c r="Z1862" s="338">
        <v>46254</v>
      </c>
    </row>
    <row r="1863" spans="1:26" s="163" customFormat="1" ht="21.6" hidden="1" customHeight="1">
      <c r="A1863" s="177" t="str">
        <f t="shared" si="110"/>
        <v>Aug29-20</v>
      </c>
      <c r="B1863" s="225">
        <f>IFERROR(VLOOKUP(A1863,PLAN!B:AA,5,0),"")</f>
        <v>11134337</v>
      </c>
      <c r="C1863" s="225" t="str">
        <f>IFERROR(VLOOKUP(A1863,PLAN!B:AA,6,0),"")</f>
        <v>2331163-A-A</v>
      </c>
      <c r="D1863" s="225" t="str">
        <f>IFERROR(VLOOKUP(A1863,PLAN!B:AA,7,0),"")</f>
        <v>WAIN-CKI-200-BS CE3</v>
      </c>
      <c r="E1863" s="225" t="str">
        <f>IFERROR(VLOOKUP(A1863,PLAN!B:AA,4,0),"")</f>
        <v>1001946515</v>
      </c>
      <c r="F1863" s="226">
        <f>IFERROR(VLOOKUP(A1863,PLAN!B:AA,9,0),"")</f>
        <v>46263</v>
      </c>
      <c r="G1863" s="225" t="str">
        <f>IFERROR(VLOOKUP(A1863,PLAN!B:AA,10,0),"")</f>
        <v>0103610658</v>
      </c>
      <c r="H1863" s="225" t="str">
        <f>IFERROR(VLOOKUP(A1863,PLAN!B:AA,11,0),"")</f>
        <v>260813A29A</v>
      </c>
      <c r="I1863" s="225">
        <f>IFERROR(VLOOKUP(A1863,PLAN!B:AA,12,0),"")</f>
        <v>18</v>
      </c>
      <c r="J1863" s="225" t="str">
        <f>IFERROR(VLOOKUP(A1863,PLAN!B:AA,15,0),"")</f>
        <v>Oversea</v>
      </c>
      <c r="K1863" s="225">
        <f>IFERROR(VLOOKUP(A1863,PLAN!B:AA,23,0),"")</f>
        <v>0</v>
      </c>
      <c r="L1863" s="227">
        <f>IFERROR(VLOOKUP(A1863,PLAN!B:AA,24,0),"")</f>
        <v>0</v>
      </c>
      <c r="M1863" s="225" t="str">
        <f>IFERROR(VLOOKUP(A1863,PLAN!B:AA,3,0),"")</f>
        <v>1832348-A-C</v>
      </c>
      <c r="N1863" s="225">
        <f>IFERROR(VLOOKUP(A1863,PLAN!B:AA,2,0),"")</f>
        <v>12114375</v>
      </c>
      <c r="O1863" s="290" t="s">
        <v>6560</v>
      </c>
      <c r="P1863" s="337" t="s">
        <v>6561</v>
      </c>
      <c r="Q1863" s="337">
        <f t="shared" si="123"/>
        <v>18</v>
      </c>
      <c r="R1863" s="231" t="str">
        <f>IFERROR(VLOOKUP(P1863,[6]Sheet1!$F:$I,4,),"")</f>
        <v>D3</v>
      </c>
      <c r="S1863" s="232">
        <f>IFERROR(VLOOKUP(A1863,PLAN!B:AA,19,0),"")</f>
        <v>46254</v>
      </c>
      <c r="T1863" s="225" t="str">
        <f>IFERROR(VLOOKUP(A1863,PLAN!B:AA,20,0),"")</f>
        <v>M6</v>
      </c>
      <c r="U1863" s="233"/>
      <c r="V1863" s="165"/>
      <c r="W1863" s="234" t="str">
        <f>IFERROR(VLOOKUP(A1863,PLAN!B:AB,21,),"")</f>
        <v>F2</v>
      </c>
      <c r="X1863" s="164"/>
      <c r="Y1863" s="148" t="s">
        <v>6524</v>
      </c>
      <c r="Z1863" s="338">
        <f>VLOOKUP(Y1863,PLAN!B:AI,19,0)</f>
        <v>46254</v>
      </c>
    </row>
    <row r="1864" spans="1:26" s="163" customFormat="1" ht="21.6" hidden="1" customHeight="1">
      <c r="A1864" s="177" t="str">
        <f t="shared" si="110"/>
        <v>Aug29-21</v>
      </c>
      <c r="B1864" s="225">
        <f>IFERROR(VLOOKUP(A1864,PLAN!B:AA,5,0),"")</f>
        <v>11134960</v>
      </c>
      <c r="C1864" s="225" t="str">
        <f>IFERROR(VLOOKUP(A1864,PLAN!B:AA,6,0),"")</f>
        <v>2431046-0-A</v>
      </c>
      <c r="D1864" s="225" t="str">
        <f>IFERROR(VLOOKUP(A1864,PLAN!B:AA,7,0),"")</f>
        <v>AIN-CNX-006-220 US</v>
      </c>
      <c r="E1864" s="225" t="str">
        <f>IFERROR(VLOOKUP(A1864,PLAN!B:AA,4,0),"")</f>
        <v>1001946516</v>
      </c>
      <c r="F1864" s="226">
        <f>IFERROR(VLOOKUP(A1864,PLAN!B:AA,9,0),"")</f>
        <v>46263</v>
      </c>
      <c r="G1864" s="225" t="str">
        <f>IFERROR(VLOOKUP(A1864,PLAN!B:AA,10,0),"")</f>
        <v>0103610659</v>
      </c>
      <c r="H1864" s="225" t="str">
        <f>IFERROR(VLOOKUP(A1864,PLAN!B:AA,11,0),"")</f>
        <v>260813A30A</v>
      </c>
      <c r="I1864" s="225">
        <f>IFERROR(VLOOKUP(A1864,PLAN!B:AA,12,0),"")</f>
        <v>90</v>
      </c>
      <c r="J1864" s="225" t="str">
        <f>IFERROR(VLOOKUP(A1864,PLAN!B:AA,15,0),"")</f>
        <v>USA</v>
      </c>
      <c r="K1864" s="225">
        <f>IFERROR(VLOOKUP(A1864,PLAN!B:AA,23,0),"")</f>
        <v>0</v>
      </c>
      <c r="L1864" s="227">
        <f>IFERROR(VLOOKUP(A1864,PLAN!B:AA,24,0),"")</f>
        <v>0</v>
      </c>
      <c r="M1864" s="225" t="str">
        <f>IFERROR(VLOOKUP(A1864,PLAN!B:AA,3,0),"")</f>
        <v>2132412-0-C</v>
      </c>
      <c r="N1864" s="225">
        <f>IFERROR(VLOOKUP(A1864,PLAN!B:AA,2,0),"")</f>
        <v>12142456</v>
      </c>
      <c r="O1864" s="290" t="s">
        <v>4054</v>
      </c>
      <c r="P1864" s="337" t="s">
        <v>4055</v>
      </c>
      <c r="Q1864" s="154">
        <v>27</v>
      </c>
      <c r="R1864" s="231" t="str">
        <f>IFERROR(VLOOKUP(P1864,[6]Sheet1!$F:$I,4,),"")</f>
        <v>C9</v>
      </c>
      <c r="S1864" s="232">
        <f>IFERROR(VLOOKUP(A1864,PLAN!B:AA,19,0),"")</f>
        <v>46254</v>
      </c>
      <c r="T1864" s="225" t="str">
        <f>IFERROR(VLOOKUP(A1864,PLAN!B:AA,20,0),"")</f>
        <v>M6</v>
      </c>
      <c r="U1864" s="233"/>
      <c r="V1864" s="165"/>
      <c r="W1864" s="234" t="str">
        <f>IFERROR(VLOOKUP(A1864,PLAN!B:AB,21,),"")</f>
        <v>F2</v>
      </c>
      <c r="X1864" s="164"/>
      <c r="Y1864" s="148" t="s">
        <v>6525</v>
      </c>
      <c r="Z1864" s="338">
        <f>VLOOKUP(Y1864,PLAN!B:AI,19,0)</f>
        <v>46254</v>
      </c>
    </row>
    <row r="1865" spans="1:26" s="163" customFormat="1" ht="21.6" hidden="1" customHeight="1">
      <c r="A1865" s="177"/>
      <c r="B1865" s="225"/>
      <c r="C1865" s="225"/>
      <c r="D1865" s="225"/>
      <c r="E1865" s="225"/>
      <c r="F1865" s="226"/>
      <c r="G1865" s="225"/>
      <c r="H1865" s="225"/>
      <c r="I1865" s="225"/>
      <c r="J1865" s="225"/>
      <c r="K1865" s="225"/>
      <c r="L1865" s="227"/>
      <c r="M1865" s="225"/>
      <c r="N1865" s="225"/>
      <c r="O1865" s="290" t="s">
        <v>6564</v>
      </c>
      <c r="P1865" s="337" t="s">
        <v>6565</v>
      </c>
      <c r="Q1865" s="154">
        <f>I1864-Q1864</f>
        <v>63</v>
      </c>
      <c r="R1865" s="231" t="str">
        <f>IFERROR(VLOOKUP(P1865,[6]Sheet1!$F:$I,4,),"")</f>
        <v>Q6</v>
      </c>
      <c r="S1865" s="232"/>
      <c r="T1865" s="225"/>
      <c r="U1865" s="233"/>
      <c r="V1865" s="165"/>
      <c r="W1865" s="234" t="s">
        <v>45</v>
      </c>
      <c r="X1865" s="164"/>
      <c r="Y1865" s="148"/>
      <c r="Z1865" s="338">
        <v>46254</v>
      </c>
    </row>
    <row r="1866" spans="1:26" s="163" customFormat="1" ht="21.6" hidden="1" customHeight="1">
      <c r="A1866" s="177"/>
      <c r="B1866" s="225"/>
      <c r="C1866" s="225"/>
      <c r="D1866" s="225"/>
      <c r="E1866" s="225"/>
      <c r="F1866" s="226"/>
      <c r="G1866" s="225"/>
      <c r="H1866" s="225"/>
      <c r="I1866" s="225"/>
      <c r="J1866" s="225"/>
      <c r="K1866" s="225"/>
      <c r="L1866" s="227"/>
      <c r="M1866" s="225" t="s">
        <v>336</v>
      </c>
      <c r="N1866" s="225">
        <v>12142483</v>
      </c>
      <c r="O1866" s="290" t="s">
        <v>6167</v>
      </c>
      <c r="P1866" s="337" t="s">
        <v>6168</v>
      </c>
      <c r="Q1866" s="337">
        <v>90</v>
      </c>
      <c r="R1866" s="231" t="str">
        <f>IFERROR(VLOOKUP(P1866,[6]Sheet1!$F:$I,4,),"")</f>
        <v>P104</v>
      </c>
      <c r="S1866" s="232"/>
      <c r="T1866" s="225"/>
      <c r="U1866" s="233"/>
      <c r="V1866" s="165"/>
      <c r="W1866" s="234" t="s">
        <v>45</v>
      </c>
      <c r="X1866" s="164"/>
      <c r="Y1866" s="148"/>
      <c r="Z1866" s="338">
        <v>46254</v>
      </c>
    </row>
    <row r="1867" spans="1:26" s="163" customFormat="1" ht="21.6" hidden="1" customHeight="1">
      <c r="A1867" s="177" t="str">
        <f t="shared" si="110"/>
        <v>Aug29-22</v>
      </c>
      <c r="B1867" s="225">
        <f>IFERROR(VLOOKUP(A1867,PLAN!B:AA,5,0),"")</f>
        <v>11134962</v>
      </c>
      <c r="C1867" s="225" t="str">
        <f>IFERROR(VLOOKUP(A1867,PLAN!B:AA,6,0),"")</f>
        <v>2431050-0-A</v>
      </c>
      <c r="D1867" s="225" t="str">
        <f>IFERROR(VLOOKUP(A1867,PLAN!B:AA,7,0),"")</f>
        <v>AIN-CNX-006-220J US</v>
      </c>
      <c r="E1867" s="225" t="str">
        <f>IFERROR(VLOOKUP(A1867,PLAN!B:AA,4,0),"")</f>
        <v>1001946517</v>
      </c>
      <c r="F1867" s="226">
        <f>IFERROR(VLOOKUP(A1867,PLAN!B:AA,9,0),"")</f>
        <v>46263</v>
      </c>
      <c r="G1867" s="225" t="str">
        <f>IFERROR(VLOOKUP(A1867,PLAN!B:AA,10,0),"")</f>
        <v>0103610660</v>
      </c>
      <c r="H1867" s="225" t="str">
        <f>IFERROR(VLOOKUP(A1867,PLAN!B:AA,11,0),"")</f>
        <v>260813A31A</v>
      </c>
      <c r="I1867" s="225">
        <f>IFERROR(VLOOKUP(A1867,PLAN!B:AA,12,0),"")</f>
        <v>14</v>
      </c>
      <c r="J1867" s="225" t="str">
        <f>IFERROR(VLOOKUP(A1867,PLAN!B:AA,15,0),"")</f>
        <v>USA</v>
      </c>
      <c r="K1867" s="225">
        <f>IFERROR(VLOOKUP(A1867,PLAN!B:AA,23,0),"")</f>
        <v>4</v>
      </c>
      <c r="L1867" s="227">
        <f>IFERROR(VLOOKUP(A1867,PLAN!B:AA,24,0),"")</f>
        <v>0</v>
      </c>
      <c r="M1867" s="225" t="str">
        <f>IFERROR(VLOOKUP(A1867,PLAN!B:AA,3,0),"")</f>
        <v>2432047-0-C</v>
      </c>
      <c r="N1867" s="225">
        <f>IFERROR(VLOOKUP(A1867,PLAN!B:AA,2,0),"")</f>
        <v>12142458</v>
      </c>
      <c r="O1867" s="290" t="s">
        <v>6165</v>
      </c>
      <c r="P1867" s="258" t="s">
        <v>6166</v>
      </c>
      <c r="Q1867" s="337">
        <f t="shared" si="123"/>
        <v>14</v>
      </c>
      <c r="R1867" s="231" t="str">
        <f>IFERROR(VLOOKUP(P1867,[6]Sheet1!$F:$I,4,),"")</f>
        <v/>
      </c>
      <c r="S1867" s="232">
        <f>IFERROR(VLOOKUP(A1867,PLAN!B:AA,19,0),"")</f>
        <v>46254</v>
      </c>
      <c r="T1867" s="225" t="str">
        <f>IFERROR(VLOOKUP(A1867,PLAN!B:AA,20,0),"")</f>
        <v>M6</v>
      </c>
      <c r="U1867" s="233"/>
      <c r="V1867" s="165"/>
      <c r="W1867" s="234" t="str">
        <f>IFERROR(VLOOKUP(A1867,PLAN!B:AB,21,),"")</f>
        <v>F2</v>
      </c>
      <c r="X1867" s="164"/>
      <c r="Y1867" s="148" t="s">
        <v>6526</v>
      </c>
      <c r="Z1867" s="338">
        <f>VLOOKUP(Y1867,PLAN!B:AI,19,0)</f>
        <v>46254</v>
      </c>
    </row>
    <row r="1868" spans="1:26" s="163" customFormat="1" ht="21.6" hidden="1" customHeight="1">
      <c r="A1868" s="177"/>
      <c r="B1868" s="225"/>
      <c r="C1868" s="225"/>
      <c r="D1868" s="225"/>
      <c r="E1868" s="225"/>
      <c r="F1868" s="226"/>
      <c r="G1868" s="225"/>
      <c r="H1868" s="225"/>
      <c r="I1868" s="225"/>
      <c r="J1868" s="225"/>
      <c r="K1868" s="225"/>
      <c r="L1868" s="227"/>
      <c r="M1868" s="225" t="s">
        <v>336</v>
      </c>
      <c r="N1868" s="225">
        <v>12142483</v>
      </c>
      <c r="O1868" s="290" t="s">
        <v>6167</v>
      </c>
      <c r="P1868" s="337" t="s">
        <v>6168</v>
      </c>
      <c r="Q1868" s="337">
        <v>14</v>
      </c>
      <c r="R1868" s="231" t="str">
        <f>IFERROR(VLOOKUP(P1868,[6]Sheet1!$F:$I,4,),"")</f>
        <v>P104</v>
      </c>
      <c r="S1868" s="232"/>
      <c r="T1868" s="225"/>
      <c r="U1868" s="233"/>
      <c r="V1868" s="165"/>
      <c r="W1868" s="234" t="s">
        <v>45</v>
      </c>
      <c r="X1868" s="164"/>
      <c r="Y1868" s="148"/>
      <c r="Z1868" s="338">
        <v>46254</v>
      </c>
    </row>
    <row r="1869" spans="1:26" s="163" customFormat="1" ht="21.6" hidden="1" customHeight="1">
      <c r="A1869" s="177" t="str">
        <f t="shared" si="110"/>
        <v>Aug29-23</v>
      </c>
      <c r="B1869" s="225">
        <f>IFERROR(VLOOKUP(A1869,PLAN!B:AA,5,0),"")</f>
        <v>11131245</v>
      </c>
      <c r="C1869" s="225" t="str">
        <f>IFERROR(VLOOKUP(A1869,PLAN!B:AA,6,0),"")</f>
        <v>2331230-A-A</v>
      </c>
      <c r="D1869" s="225" t="str">
        <f>IFERROR(VLOOKUP(A1869,PLAN!B:AA,7,0),"")</f>
        <v>WAMS-165-1645 NO CE</v>
      </c>
      <c r="E1869" s="225" t="str">
        <f>IFERROR(VLOOKUP(A1869,PLAN!B:AA,4,0),"")</f>
        <v>1001946518</v>
      </c>
      <c r="F1869" s="226">
        <f>IFERROR(VLOOKUP(A1869,PLAN!B:AA,9,0),"")</f>
        <v>46263</v>
      </c>
      <c r="G1869" s="225" t="str">
        <f>IFERROR(VLOOKUP(A1869,PLAN!B:AA,10,0),"")</f>
        <v>0103610661</v>
      </c>
      <c r="H1869" s="225" t="str">
        <f>IFERROR(VLOOKUP(A1869,PLAN!B:AA,11,0),"")</f>
        <v>260813A32A</v>
      </c>
      <c r="I1869" s="225">
        <f>IFERROR(VLOOKUP(A1869,PLAN!B:AA,12,0),"")</f>
        <v>500</v>
      </c>
      <c r="J1869" s="225" t="str">
        <f>IFERROR(VLOOKUP(A1869,PLAN!B:AA,15,0),"")</f>
        <v>Oversea</v>
      </c>
      <c r="K1869" s="225">
        <f>IFERROR(VLOOKUP(A1869,PLAN!B:AA,23,0),"")</f>
        <v>0</v>
      </c>
      <c r="L1869" s="227">
        <f>IFERROR(VLOOKUP(A1869,PLAN!B:AA,24,0),"")</f>
        <v>0</v>
      </c>
      <c r="M1869" s="225" t="str">
        <f>IFERROR(VLOOKUP(A1869,PLAN!B:AA,3,0),"")</f>
        <v>1832354-A-C</v>
      </c>
      <c r="N1869" s="225">
        <f>IFERROR(VLOOKUP(A1869,PLAN!B:AA,2,0),"")</f>
        <v>12111080</v>
      </c>
      <c r="O1869" s="290" t="s">
        <v>2461</v>
      </c>
      <c r="P1869" s="257" t="s">
        <v>2462</v>
      </c>
      <c r="Q1869" s="154">
        <v>126</v>
      </c>
      <c r="R1869" s="231" t="str">
        <f>IFERROR(VLOOKUP(P1869,[6]Sheet1!$F:$I,4,),"")</f>
        <v>E3</v>
      </c>
      <c r="S1869" s="232">
        <f>IFERROR(VLOOKUP(A1869,PLAN!B:AA,19,0),"")</f>
        <v>46254</v>
      </c>
      <c r="T1869" s="225" t="str">
        <f>IFERROR(VLOOKUP(A1869,PLAN!B:AA,20,0),"")</f>
        <v>M6</v>
      </c>
      <c r="U1869" s="233"/>
      <c r="V1869" s="165"/>
      <c r="W1869" s="234" t="str">
        <f>IFERROR(VLOOKUP(A1869,PLAN!B:AB,21,),"")</f>
        <v>F2</v>
      </c>
      <c r="X1869" s="164"/>
      <c r="Y1869" s="148" t="s">
        <v>6527</v>
      </c>
      <c r="Z1869" s="338">
        <f>VLOOKUP(Y1869,PLAN!B:AI,19,0)</f>
        <v>46254</v>
      </c>
    </row>
    <row r="1870" spans="1:26" s="163" customFormat="1" ht="21.6" hidden="1" customHeight="1">
      <c r="A1870" s="177"/>
      <c r="B1870" s="225"/>
      <c r="C1870" s="225"/>
      <c r="D1870" s="225"/>
      <c r="E1870" s="225"/>
      <c r="F1870" s="226"/>
      <c r="G1870" s="225"/>
      <c r="H1870" s="225"/>
      <c r="I1870" s="225"/>
      <c r="J1870" s="225"/>
      <c r="K1870" s="225"/>
      <c r="L1870" s="227"/>
      <c r="M1870" s="225"/>
      <c r="N1870" s="225"/>
      <c r="O1870" s="290" t="s">
        <v>6566</v>
      </c>
      <c r="P1870" s="257" t="s">
        <v>6567</v>
      </c>
      <c r="Q1870" s="154">
        <v>216</v>
      </c>
      <c r="R1870" s="231" t="str">
        <f>IFERROR(VLOOKUP(P1870,[6]Sheet1!$F:$I,4,),"")</f>
        <v>E5</v>
      </c>
      <c r="S1870" s="232"/>
      <c r="T1870" s="225"/>
      <c r="U1870" s="233"/>
      <c r="V1870" s="165"/>
      <c r="W1870" s="234" t="s">
        <v>45</v>
      </c>
      <c r="X1870" s="164"/>
      <c r="Y1870" s="148"/>
      <c r="Z1870" s="338">
        <v>46254</v>
      </c>
    </row>
    <row r="1871" spans="1:26" s="163" customFormat="1" ht="21.6" hidden="1" customHeight="1">
      <c r="A1871" s="177"/>
      <c r="B1871" s="225"/>
      <c r="C1871" s="225"/>
      <c r="D1871" s="225"/>
      <c r="E1871" s="225"/>
      <c r="F1871" s="226"/>
      <c r="G1871" s="225"/>
      <c r="H1871" s="225"/>
      <c r="I1871" s="225"/>
      <c r="J1871" s="225"/>
      <c r="K1871" s="225"/>
      <c r="L1871" s="227"/>
      <c r="M1871" s="225"/>
      <c r="N1871" s="225"/>
      <c r="O1871" s="290" t="s">
        <v>6568</v>
      </c>
      <c r="P1871" s="258" t="s">
        <v>6569</v>
      </c>
      <c r="Q1871" s="154">
        <f>I1869-Q1869-Q1870</f>
        <v>158</v>
      </c>
      <c r="R1871" s="231"/>
      <c r="S1871" s="232"/>
      <c r="T1871" s="225"/>
      <c r="U1871" s="233"/>
      <c r="V1871" s="165"/>
      <c r="W1871" s="234" t="s">
        <v>45</v>
      </c>
      <c r="X1871" s="164"/>
      <c r="Y1871" s="148"/>
      <c r="Z1871" s="338">
        <v>46254</v>
      </c>
    </row>
    <row r="1872" spans="1:26" s="163" customFormat="1" ht="21.6" hidden="1" customHeight="1">
      <c r="A1872" s="177" t="str">
        <f t="shared" si="110"/>
        <v>Aug29-24</v>
      </c>
      <c r="B1872" s="225">
        <f>IFERROR(VLOOKUP(A1872,PLAN!B:AA,5,0),"")</f>
        <v>11131246</v>
      </c>
      <c r="C1872" s="225" t="str">
        <f>IFERROR(VLOOKUP(A1872,PLAN!B:AA,6,0),"")</f>
        <v>2331231-A-A</v>
      </c>
      <c r="D1872" s="225" t="str">
        <f>IFERROR(VLOOKUP(A1872,PLAN!B:AA,7,0),"")</f>
        <v>WAMS-180-1645 NOCE</v>
      </c>
      <c r="E1872" s="225" t="str">
        <f>IFERROR(VLOOKUP(A1872,PLAN!B:AA,4,0),"")</f>
        <v>1001946519</v>
      </c>
      <c r="F1872" s="226">
        <f>IFERROR(VLOOKUP(A1872,PLAN!B:AA,9,0),"")</f>
        <v>46263</v>
      </c>
      <c r="G1872" s="225" t="str">
        <f>IFERROR(VLOOKUP(A1872,PLAN!B:AA,10,0),"")</f>
        <v>0103610662</v>
      </c>
      <c r="H1872" s="225" t="str">
        <f>IFERROR(VLOOKUP(A1872,PLAN!B:AA,11,0),"")</f>
        <v>260813A33A</v>
      </c>
      <c r="I1872" s="225">
        <f>IFERROR(VLOOKUP(A1872,PLAN!B:AA,12,0),"")</f>
        <v>120</v>
      </c>
      <c r="J1872" s="225" t="str">
        <f>IFERROR(VLOOKUP(A1872,PLAN!B:AA,15,0),"")</f>
        <v>Oversea</v>
      </c>
      <c r="K1872" s="225">
        <f>IFERROR(VLOOKUP(A1872,PLAN!B:AA,23,0),"")</f>
        <v>0</v>
      </c>
      <c r="L1872" s="227">
        <f>IFERROR(VLOOKUP(A1872,PLAN!B:AA,24,0),"")</f>
        <v>0</v>
      </c>
      <c r="M1872" s="225" t="str">
        <f>IFERROR(VLOOKUP(A1872,PLAN!B:AA,3,0),"")</f>
        <v>1832353-A-C</v>
      </c>
      <c r="N1872" s="225">
        <f>IFERROR(VLOOKUP(A1872,PLAN!B:AA,2,0),"")</f>
        <v>12111079</v>
      </c>
      <c r="O1872" s="290" t="s">
        <v>4379</v>
      </c>
      <c r="P1872" s="337" t="s">
        <v>4380</v>
      </c>
      <c r="Q1872" s="154">
        <v>84</v>
      </c>
      <c r="R1872" s="231" t="str">
        <f>IFERROR(VLOOKUP(P1872,[6]Sheet1!$F:$I,4,),"")</f>
        <v>N2-08</v>
      </c>
      <c r="S1872" s="232">
        <f>IFERROR(VLOOKUP(A1872,PLAN!B:AA,19,0),"")</f>
        <v>46254</v>
      </c>
      <c r="T1872" s="225" t="str">
        <f>IFERROR(VLOOKUP(A1872,PLAN!B:AA,20,0),"")</f>
        <v>M6</v>
      </c>
      <c r="U1872" s="233"/>
      <c r="V1872" s="165"/>
      <c r="W1872" s="234" t="str">
        <f>IFERROR(VLOOKUP(A1872,PLAN!B:AB,21,),"")</f>
        <v>F2</v>
      </c>
      <c r="X1872" s="164"/>
      <c r="Y1872" s="148" t="s">
        <v>6528</v>
      </c>
      <c r="Z1872" s="338">
        <f>VLOOKUP(Y1872,PLAN!B:AI,19,0)</f>
        <v>46254</v>
      </c>
    </row>
    <row r="1873" spans="1:26" s="163" customFormat="1" ht="21.6" hidden="1" customHeight="1">
      <c r="A1873" s="177"/>
      <c r="B1873" s="225"/>
      <c r="C1873" s="225"/>
      <c r="D1873" s="225"/>
      <c r="E1873" s="225"/>
      <c r="F1873" s="226"/>
      <c r="G1873" s="225"/>
      <c r="H1873" s="225"/>
      <c r="I1873" s="225"/>
      <c r="J1873" s="225"/>
      <c r="K1873" s="225"/>
      <c r="L1873" s="227"/>
      <c r="M1873" s="225"/>
      <c r="N1873" s="225"/>
      <c r="O1873" s="290" t="s">
        <v>6570</v>
      </c>
      <c r="P1873" s="337" t="s">
        <v>6571</v>
      </c>
      <c r="Q1873" s="154">
        <f>I1872-Q1872</f>
        <v>36</v>
      </c>
      <c r="R1873" s="231" t="str">
        <f>IFERROR(VLOOKUP(P1873,[6]Sheet1!$F:$I,4,),"")</f>
        <v>N1-15</v>
      </c>
      <c r="S1873" s="232"/>
      <c r="T1873" s="225"/>
      <c r="U1873" s="233"/>
      <c r="V1873" s="165"/>
      <c r="W1873" s="234" t="s">
        <v>45</v>
      </c>
      <c r="X1873" s="164"/>
      <c r="Y1873" s="148"/>
      <c r="Z1873" s="338">
        <v>46254</v>
      </c>
    </row>
    <row r="1874" spans="1:26" s="163" customFormat="1" ht="21.6" hidden="1" customHeight="1">
      <c r="A1874" s="177" t="str">
        <f t="shared" si="110"/>
        <v>Aug29-25</v>
      </c>
      <c r="B1874" s="225">
        <f>IFERROR(VLOOKUP(A1874,PLAN!B:AA,5,0),"")</f>
        <v>11131249</v>
      </c>
      <c r="C1874" s="225" t="str">
        <f>IFERROR(VLOOKUP(A1874,PLAN!B:AA,6,0),"")</f>
        <v>2331234-A-A</v>
      </c>
      <c r="D1874" s="225" t="str">
        <f>IFERROR(VLOOKUP(A1874,PLAN!B:AA,7,0),"")</f>
        <v>WAMS-180-16ST NOCE</v>
      </c>
      <c r="E1874" s="225" t="str">
        <f>IFERROR(VLOOKUP(A1874,PLAN!B:AA,4,0),"")</f>
        <v>1001946520</v>
      </c>
      <c r="F1874" s="226">
        <f>IFERROR(VLOOKUP(A1874,PLAN!B:AA,9,0),"")</f>
        <v>46263</v>
      </c>
      <c r="G1874" s="225" t="str">
        <f>IFERROR(VLOOKUP(A1874,PLAN!B:AA,10,0),"")</f>
        <v>0103610663</v>
      </c>
      <c r="H1874" s="225" t="str">
        <f>IFERROR(VLOOKUP(A1874,PLAN!B:AA,11,0),"")</f>
        <v>260813A34A</v>
      </c>
      <c r="I1874" s="225">
        <f>IFERROR(VLOOKUP(A1874,PLAN!B:AA,12,0),"")</f>
        <v>100</v>
      </c>
      <c r="J1874" s="225" t="str">
        <f>IFERROR(VLOOKUP(A1874,PLAN!B:AA,15,0),"")</f>
        <v>Oversea</v>
      </c>
      <c r="K1874" s="225">
        <f>IFERROR(VLOOKUP(A1874,PLAN!B:AA,23,0),"")</f>
        <v>0</v>
      </c>
      <c r="L1874" s="227">
        <f>IFERROR(VLOOKUP(A1874,PLAN!B:AA,24,0),"")</f>
        <v>0</v>
      </c>
      <c r="M1874" s="225" t="str">
        <f>IFERROR(VLOOKUP(A1874,PLAN!B:AA,3,0),"")</f>
        <v>1832355-A-C</v>
      </c>
      <c r="N1874" s="225">
        <f>IFERROR(VLOOKUP(A1874,PLAN!B:AA,2,0),"")</f>
        <v>12111081</v>
      </c>
      <c r="O1874" s="290" t="s">
        <v>1231</v>
      </c>
      <c r="P1874" s="257" t="s">
        <v>1232</v>
      </c>
      <c r="Q1874" s="154">
        <v>18</v>
      </c>
      <c r="R1874" s="231" t="str">
        <f>IFERROR(VLOOKUP(P1874,[6]Sheet1!$F:$I,4,),"")</f>
        <v>P101</v>
      </c>
      <c r="S1874" s="232">
        <f>IFERROR(VLOOKUP(A1874,PLAN!B:AA,19,0),"")</f>
        <v>46254</v>
      </c>
      <c r="T1874" s="225" t="str">
        <f>IFERROR(VLOOKUP(A1874,PLAN!B:AA,20,0),"")</f>
        <v>M6</v>
      </c>
      <c r="U1874" s="233"/>
      <c r="V1874" s="165"/>
      <c r="W1874" s="234" t="str">
        <f>IFERROR(VLOOKUP(A1874,PLAN!B:AB,21,),"")</f>
        <v>F2</v>
      </c>
      <c r="X1874" s="164"/>
      <c r="Y1874" s="148" t="s">
        <v>6529</v>
      </c>
      <c r="Z1874" s="338">
        <f>VLOOKUP(Y1874,PLAN!B:AI,19,0)</f>
        <v>46254</v>
      </c>
    </row>
    <row r="1875" spans="1:26" s="163" customFormat="1" ht="21.6" hidden="1" customHeight="1">
      <c r="A1875" s="177"/>
      <c r="B1875" s="225"/>
      <c r="C1875" s="225"/>
      <c r="D1875" s="225"/>
      <c r="E1875" s="225"/>
      <c r="F1875" s="226"/>
      <c r="G1875" s="225"/>
      <c r="H1875" s="225"/>
      <c r="I1875" s="225"/>
      <c r="J1875" s="225"/>
      <c r="K1875" s="225"/>
      <c r="L1875" s="227"/>
      <c r="M1875" s="225"/>
      <c r="N1875" s="225"/>
      <c r="O1875" s="290" t="s">
        <v>6572</v>
      </c>
      <c r="P1875" s="337" t="s">
        <v>6573</v>
      </c>
      <c r="Q1875" s="154">
        <f>I1874-Q1874</f>
        <v>82</v>
      </c>
      <c r="R1875" s="231" t="str">
        <f>IFERROR(VLOOKUP(P1875,[6]Sheet1!$F:$I,4,),"")</f>
        <v/>
      </c>
      <c r="S1875" s="232"/>
      <c r="T1875" s="225"/>
      <c r="U1875" s="233"/>
      <c r="V1875" s="165"/>
      <c r="W1875" s="234" t="s">
        <v>45</v>
      </c>
      <c r="X1875" s="164"/>
      <c r="Y1875" s="148"/>
      <c r="Z1875" s="338">
        <v>46254</v>
      </c>
    </row>
    <row r="1876" spans="1:26" s="163" customFormat="1" ht="21.6" hidden="1" customHeight="1">
      <c r="A1876" s="177" t="str">
        <f t="shared" si="110"/>
        <v>Aug29-26</v>
      </c>
      <c r="B1876" s="225">
        <f>IFERROR(VLOOKUP(A1876,PLAN!B:AA,5,0),"")</f>
        <v>11132761</v>
      </c>
      <c r="C1876" s="225" t="str">
        <f>IFERROR(VLOOKUP(A1876,PLAN!B:AA,6,0),"")</f>
        <v>2231043-A-A</v>
      </c>
      <c r="D1876" s="225" t="str">
        <f>IFERROR(VLOOKUP(A1876,PLAN!B:AA,7,0),"")</f>
        <v>WCKV165-14 NOCE</v>
      </c>
      <c r="E1876" s="225" t="str">
        <f>IFERROR(VLOOKUP(A1876,PLAN!B:AA,4,0),"")</f>
        <v>1001946521</v>
      </c>
      <c r="F1876" s="226">
        <f>IFERROR(VLOOKUP(A1876,PLAN!B:AA,9,0),"")</f>
        <v>46263</v>
      </c>
      <c r="G1876" s="225" t="str">
        <f>IFERROR(VLOOKUP(A1876,PLAN!B:AA,10,0),"")</f>
        <v>0103610664</v>
      </c>
      <c r="H1876" s="225" t="str">
        <f>IFERROR(VLOOKUP(A1876,PLAN!B:AA,11,0),"")</f>
        <v>260813A35A</v>
      </c>
      <c r="I1876" s="225">
        <f>IFERROR(VLOOKUP(A1876,PLAN!B:AA,12,0),"")</f>
        <v>132</v>
      </c>
      <c r="J1876" s="225" t="str">
        <f>IFERROR(VLOOKUP(A1876,PLAN!B:AA,15,0),"")</f>
        <v>Oversea</v>
      </c>
      <c r="K1876" s="225">
        <f>IFERROR(VLOOKUP(A1876,PLAN!B:AA,23,0),"")</f>
        <v>0</v>
      </c>
      <c r="L1876" s="227">
        <f>IFERROR(VLOOKUP(A1876,PLAN!B:AA,24,0),"")</f>
        <v>0</v>
      </c>
      <c r="M1876" s="225" t="str">
        <f>IFERROR(VLOOKUP(A1876,PLAN!B:AA,3,0),"")</f>
        <v>1832352-A-C</v>
      </c>
      <c r="N1876" s="225">
        <f>IFERROR(VLOOKUP(A1876,PLAN!B:AA,2,0),"")</f>
        <v>12114372</v>
      </c>
      <c r="O1876" s="290" t="s">
        <v>5977</v>
      </c>
      <c r="P1876" s="337" t="s">
        <v>5978</v>
      </c>
      <c r="Q1876" s="337">
        <f t="shared" si="123"/>
        <v>132</v>
      </c>
      <c r="R1876" s="231" t="str">
        <f>IFERROR(VLOOKUP(P1876,[6]Sheet1!$F:$I,4,),"")</f>
        <v>D9</v>
      </c>
      <c r="S1876" s="232">
        <f>IFERROR(VLOOKUP(A1876,PLAN!B:AA,19,0),"")</f>
        <v>46254</v>
      </c>
      <c r="T1876" s="225" t="str">
        <f>IFERROR(VLOOKUP(A1876,PLAN!B:AA,20,0),"")</f>
        <v>M6</v>
      </c>
      <c r="U1876" s="233"/>
      <c r="V1876" s="165"/>
      <c r="W1876" s="234" t="str">
        <f>IFERROR(VLOOKUP(A1876,PLAN!B:AB,21,),"")</f>
        <v>F2</v>
      </c>
      <c r="X1876" s="164"/>
      <c r="Y1876" s="148" t="s">
        <v>6530</v>
      </c>
      <c r="Z1876" s="338">
        <f>VLOOKUP(Y1876,PLAN!B:AI,19,0)</f>
        <v>46254</v>
      </c>
    </row>
    <row r="1877" spans="1:26" s="163" customFormat="1" ht="21.6" hidden="1" customHeight="1">
      <c r="A1877" s="177" t="str">
        <f t="shared" si="110"/>
        <v>Aug29-27</v>
      </c>
      <c r="B1877" s="225">
        <f>IFERROR(VLOOKUP(A1877,PLAN!B:AA,5,0),"")</f>
        <v>11118078</v>
      </c>
      <c r="C1877" s="225" t="str">
        <f>IFERROR(VLOOKUP(A1877,PLAN!B:AA,6,0),"")</f>
        <v>2331068-A-A</v>
      </c>
      <c r="D1877" s="225" t="str">
        <f>IFERROR(VLOOKUP(A1877,PLAN!B:AA,7,0),"")</f>
        <v>WAMS-180-1645 CE3</v>
      </c>
      <c r="E1877" s="225" t="str">
        <f>IFERROR(VLOOKUP(A1877,PLAN!B:AA,4,0),"")</f>
        <v>1001946522</v>
      </c>
      <c r="F1877" s="226">
        <f>IFERROR(VLOOKUP(A1877,PLAN!B:AA,9,0),"")</f>
        <v>46263</v>
      </c>
      <c r="G1877" s="225" t="str">
        <f>IFERROR(VLOOKUP(A1877,PLAN!B:AA,10,0),"")</f>
        <v>0103610665</v>
      </c>
      <c r="H1877" s="225" t="str">
        <f>IFERROR(VLOOKUP(A1877,PLAN!B:AA,11,0),"")</f>
        <v>260813A36A</v>
      </c>
      <c r="I1877" s="225">
        <f>IFERROR(VLOOKUP(A1877,PLAN!B:AA,12,0),"")</f>
        <v>150</v>
      </c>
      <c r="J1877" s="225" t="str">
        <f>IFERROR(VLOOKUP(A1877,PLAN!B:AA,15,0),"")</f>
        <v>Oversea</v>
      </c>
      <c r="K1877" s="225">
        <f>IFERROR(VLOOKUP(A1877,PLAN!B:AA,23,0),"")</f>
        <v>0</v>
      </c>
      <c r="L1877" s="227">
        <f>IFERROR(VLOOKUP(A1877,PLAN!B:AA,24,0),"")</f>
        <v>0</v>
      </c>
      <c r="M1877" s="225" t="str">
        <f>IFERROR(VLOOKUP(A1877,PLAN!B:AA,3,0),"")</f>
        <v>1832353-A-C</v>
      </c>
      <c r="N1877" s="225">
        <f>IFERROR(VLOOKUP(A1877,PLAN!B:AA,2,0),"")</f>
        <v>12111079</v>
      </c>
      <c r="O1877" s="290" t="s">
        <v>6570</v>
      </c>
      <c r="P1877" s="337" t="s">
        <v>6571</v>
      </c>
      <c r="Q1877" s="337">
        <f t="shared" si="123"/>
        <v>150</v>
      </c>
      <c r="R1877" s="231" t="str">
        <f>IFERROR(VLOOKUP(P1877,[6]Sheet1!$F:$I,4,),"")</f>
        <v>N1-15</v>
      </c>
      <c r="S1877" s="232">
        <f>IFERROR(VLOOKUP(A1877,PLAN!B:AA,19,0),"")</f>
        <v>46254</v>
      </c>
      <c r="T1877" s="225" t="str">
        <f>IFERROR(VLOOKUP(A1877,PLAN!B:AA,20,0),"")</f>
        <v>M6</v>
      </c>
      <c r="U1877" s="233"/>
      <c r="V1877" s="165"/>
      <c r="W1877" s="234" t="str">
        <f>IFERROR(VLOOKUP(A1877,PLAN!B:AB,21,),"")</f>
        <v>F2</v>
      </c>
      <c r="X1877" s="164"/>
      <c r="Y1877" s="148" t="s">
        <v>6531</v>
      </c>
      <c r="Z1877" s="338">
        <f>VLOOKUP(Y1877,PLAN!B:AI,19,0)</f>
        <v>46254</v>
      </c>
    </row>
    <row r="1878" spans="1:26" s="163" customFormat="1" ht="21.6" hidden="1" customHeight="1">
      <c r="A1878" s="177" t="str">
        <f t="shared" si="110"/>
        <v>Aug29-28</v>
      </c>
      <c r="B1878" s="225">
        <f>IFERROR(VLOOKUP(A1878,PLAN!B:AA,5,0),"")</f>
        <v>11134329</v>
      </c>
      <c r="C1878" s="225" t="str">
        <f>IFERROR(VLOOKUP(A1878,PLAN!B:AA,6,0),"")</f>
        <v>2331157-A-A</v>
      </c>
      <c r="D1878" s="225" t="str">
        <f>IFERROR(VLOOKUP(A1878,PLAN!B:AA,7,0),"")</f>
        <v>WAIN-CKI-200 CE4</v>
      </c>
      <c r="E1878" s="225" t="str">
        <f>IFERROR(VLOOKUP(A1878,PLAN!B:AA,4,0),"")</f>
        <v>1001946523</v>
      </c>
      <c r="F1878" s="226">
        <f>IFERROR(VLOOKUP(A1878,PLAN!B:AA,9,0),"")</f>
        <v>46263</v>
      </c>
      <c r="G1878" s="225" t="str">
        <f>IFERROR(VLOOKUP(A1878,PLAN!B:AA,10,0),"")</f>
        <v>0103610666</v>
      </c>
      <c r="H1878" s="225" t="str">
        <f>IFERROR(VLOOKUP(A1878,PLAN!B:AA,11,0),"")</f>
        <v>260813A37A</v>
      </c>
      <c r="I1878" s="225">
        <f>IFERROR(VLOOKUP(A1878,PLAN!B:AA,12,0),"")</f>
        <v>180</v>
      </c>
      <c r="J1878" s="225" t="str">
        <f>IFERROR(VLOOKUP(A1878,PLAN!B:AA,15,0),"")</f>
        <v>Oversea</v>
      </c>
      <c r="K1878" s="225">
        <f>IFERROR(VLOOKUP(A1878,PLAN!B:AA,23,0),"")</f>
        <v>0</v>
      </c>
      <c r="L1878" s="227">
        <f>IFERROR(VLOOKUP(A1878,PLAN!B:AA,24,0),"")</f>
        <v>0</v>
      </c>
      <c r="M1878" s="225" t="str">
        <f>IFERROR(VLOOKUP(A1878,PLAN!B:AA,3,0),"")</f>
        <v>1832339-A-C</v>
      </c>
      <c r="N1878" s="225">
        <f>IFERROR(VLOOKUP(A1878,PLAN!B:AA,2,0),"")</f>
        <v>12114364</v>
      </c>
      <c r="O1878" s="290" t="s">
        <v>6169</v>
      </c>
      <c r="P1878" s="337" t="s">
        <v>6170</v>
      </c>
      <c r="Q1878" s="154">
        <v>145</v>
      </c>
      <c r="R1878" s="231" t="str">
        <f>IFERROR(VLOOKUP(P1878,[6]Sheet1!$F:$I,4,),"")</f>
        <v>Q2</v>
      </c>
      <c r="S1878" s="232">
        <f>IFERROR(VLOOKUP(A1878,PLAN!B:AA,19,0),"")</f>
        <v>46254</v>
      </c>
      <c r="T1878" s="225" t="str">
        <f>IFERROR(VLOOKUP(A1878,PLAN!B:AA,20,0),"")</f>
        <v>M6</v>
      </c>
      <c r="U1878" s="233"/>
      <c r="V1878" s="165"/>
      <c r="W1878" s="234" t="str">
        <f>IFERROR(VLOOKUP(A1878,PLAN!B:AB,21,),"")</f>
        <v>F2</v>
      </c>
      <c r="X1878" s="164"/>
      <c r="Y1878" s="148" t="s">
        <v>6532</v>
      </c>
      <c r="Z1878" s="338">
        <f>VLOOKUP(Y1878,PLAN!B:AI,19,0)</f>
        <v>46254</v>
      </c>
    </row>
    <row r="1879" spans="1:26" s="163" customFormat="1" ht="21.6" hidden="1" customHeight="1">
      <c r="A1879" s="177"/>
      <c r="B1879" s="225"/>
      <c r="C1879" s="225"/>
      <c r="D1879" s="225"/>
      <c r="E1879" s="225"/>
      <c r="F1879" s="226"/>
      <c r="G1879" s="225"/>
      <c r="H1879" s="225"/>
      <c r="I1879" s="225"/>
      <c r="J1879" s="225"/>
      <c r="K1879" s="225"/>
      <c r="L1879" s="227"/>
      <c r="M1879" s="225"/>
      <c r="N1879" s="225"/>
      <c r="O1879" s="290" t="s">
        <v>6574</v>
      </c>
      <c r="P1879" s="337" t="s">
        <v>6575</v>
      </c>
      <c r="Q1879" s="154">
        <f>I1878-Q1878</f>
        <v>35</v>
      </c>
      <c r="R1879" s="231" t="str">
        <f>IFERROR(VLOOKUP(P1879,[6]Sheet1!$F:$I,4,),"")</f>
        <v>Q6</v>
      </c>
      <c r="S1879" s="232"/>
      <c r="T1879" s="225"/>
      <c r="U1879" s="233"/>
      <c r="V1879" s="165"/>
      <c r="W1879" s="234" t="s">
        <v>45</v>
      </c>
      <c r="X1879" s="164"/>
      <c r="Y1879" s="148"/>
      <c r="Z1879" s="338">
        <v>46254</v>
      </c>
    </row>
    <row r="1880" spans="1:26" s="163" customFormat="1" ht="21.6" hidden="1" customHeight="1">
      <c r="A1880" s="177" t="str">
        <f t="shared" si="110"/>
        <v>Aug29-29</v>
      </c>
      <c r="B1880" s="225">
        <f>IFERROR(VLOOKUP(A1880,PLAN!B:AA,5,0),"")</f>
        <v>11134337</v>
      </c>
      <c r="C1880" s="225" t="str">
        <f>IFERROR(VLOOKUP(A1880,PLAN!B:AA,6,0),"")</f>
        <v>2331163-A-A</v>
      </c>
      <c r="D1880" s="225" t="str">
        <f>IFERROR(VLOOKUP(A1880,PLAN!B:AA,7,0),"")</f>
        <v>WAIN-CKI-200-BS CE3</v>
      </c>
      <c r="E1880" s="225" t="str">
        <f>IFERROR(VLOOKUP(A1880,PLAN!B:AA,4,0),"")</f>
        <v>1001946524</v>
      </c>
      <c r="F1880" s="226">
        <f>IFERROR(VLOOKUP(A1880,PLAN!B:AA,9,0),"")</f>
        <v>46263</v>
      </c>
      <c r="G1880" s="225" t="str">
        <f>IFERROR(VLOOKUP(A1880,PLAN!B:AA,10,0),"")</f>
        <v>0103610668</v>
      </c>
      <c r="H1880" s="225" t="str">
        <f>IFERROR(VLOOKUP(A1880,PLAN!B:AA,11,0),"")</f>
        <v>260813A38A</v>
      </c>
      <c r="I1880" s="225">
        <f>IFERROR(VLOOKUP(A1880,PLAN!B:AA,12,0),"")</f>
        <v>200</v>
      </c>
      <c r="J1880" s="225" t="str">
        <f>IFERROR(VLOOKUP(A1880,PLAN!B:AA,15,0),"")</f>
        <v>Oversea</v>
      </c>
      <c r="K1880" s="225">
        <f>IFERROR(VLOOKUP(A1880,PLAN!B:AA,23,0),"")</f>
        <v>0</v>
      </c>
      <c r="L1880" s="227">
        <f>IFERROR(VLOOKUP(A1880,PLAN!B:AA,24,0),"")</f>
        <v>0</v>
      </c>
      <c r="M1880" s="225" t="str">
        <f>IFERROR(VLOOKUP(A1880,PLAN!B:AA,3,0),"")</f>
        <v>1832348-A-C</v>
      </c>
      <c r="N1880" s="225">
        <f>IFERROR(VLOOKUP(A1880,PLAN!B:AA,2,0),"")</f>
        <v>12114375</v>
      </c>
      <c r="O1880" s="290" t="s">
        <v>6560</v>
      </c>
      <c r="P1880" s="337" t="s">
        <v>6561</v>
      </c>
      <c r="Q1880" s="154">
        <v>198</v>
      </c>
      <c r="R1880" s="231" t="str">
        <f>IFERROR(VLOOKUP(P1880,[6]Sheet1!$F:$I,4,),"")</f>
        <v>D3</v>
      </c>
      <c r="S1880" s="232">
        <f>IFERROR(VLOOKUP(A1880,PLAN!B:AA,19,0),"")</f>
        <v>46254</v>
      </c>
      <c r="T1880" s="225" t="str">
        <f>IFERROR(VLOOKUP(A1880,PLAN!B:AA,20,0),"")</f>
        <v>M6</v>
      </c>
      <c r="U1880" s="233"/>
      <c r="V1880" s="165"/>
      <c r="W1880" s="234" t="str">
        <f>IFERROR(VLOOKUP(A1880,PLAN!B:AB,21,),"")</f>
        <v>F2</v>
      </c>
      <c r="X1880" s="164"/>
      <c r="Y1880" s="148" t="s">
        <v>6533</v>
      </c>
      <c r="Z1880" s="338">
        <f>VLOOKUP(Y1880,PLAN!B:AI,19,0)</f>
        <v>46254</v>
      </c>
    </row>
    <row r="1881" spans="1:26" s="163" customFormat="1" ht="21.6" hidden="1" customHeight="1">
      <c r="A1881" s="177">
        <f t="shared" si="110"/>
        <v>0</v>
      </c>
      <c r="B1881" s="225" t="str">
        <f>IFERROR(VLOOKUP(A1881,PLAN!B:AA,5,0),"")</f>
        <v/>
      </c>
      <c r="C1881" s="225" t="str">
        <f>IFERROR(VLOOKUP(A1881,PLAN!B:AA,6,0),"")</f>
        <v/>
      </c>
      <c r="D1881" s="225" t="str">
        <f>IFERROR(VLOOKUP(A1881,PLAN!B:AA,7,0),"")</f>
        <v/>
      </c>
      <c r="E1881" s="225" t="str">
        <f>IFERROR(VLOOKUP(A1881,PLAN!B:AA,4,0),"")</f>
        <v/>
      </c>
      <c r="F1881" s="226" t="str">
        <f>IFERROR(VLOOKUP(A1881,PLAN!B:AA,9,0),"")</f>
        <v/>
      </c>
      <c r="G1881" s="225" t="str">
        <f>IFERROR(VLOOKUP(A1881,PLAN!B:AA,10,0),"")</f>
        <v/>
      </c>
      <c r="H1881" s="225" t="str">
        <f>IFERROR(VLOOKUP(A1881,PLAN!B:AA,11,0),"")</f>
        <v/>
      </c>
      <c r="I1881" s="225" t="str">
        <f>IFERROR(VLOOKUP(A1881,PLAN!B:AA,12,0),"")</f>
        <v/>
      </c>
      <c r="J1881" s="225" t="str">
        <f>IFERROR(VLOOKUP(A1881,PLAN!B:AA,15,0),"")</f>
        <v/>
      </c>
      <c r="K1881" s="225" t="str">
        <f>IFERROR(VLOOKUP(A1881,PLAN!B:AA,23,0),"")</f>
        <v/>
      </c>
      <c r="L1881" s="227" t="str">
        <f>IFERROR(VLOOKUP(A1881,PLAN!B:AA,24,0),"")</f>
        <v/>
      </c>
      <c r="M1881" s="225" t="str">
        <f>IFERROR(VLOOKUP(A1881,PLAN!B:AA,3,0),"")</f>
        <v/>
      </c>
      <c r="N1881" s="225" t="str">
        <f>IFERROR(VLOOKUP(A1881,PLAN!B:AA,2,0),"")</f>
        <v/>
      </c>
      <c r="O1881" s="290" t="s">
        <v>6576</v>
      </c>
      <c r="P1881" s="337" t="s">
        <v>6577</v>
      </c>
      <c r="Q1881" s="154">
        <f>I1880-Q1880</f>
        <v>2</v>
      </c>
      <c r="R1881" s="231" t="str">
        <f>IFERROR(VLOOKUP(P1881,[6]Sheet1!$F:$I,4,),"")</f>
        <v>Q5</v>
      </c>
      <c r="S1881" s="232" t="str">
        <f>IFERROR(VLOOKUP(A1881,PLAN!B:AA,19,0),"")</f>
        <v/>
      </c>
      <c r="T1881" s="225" t="str">
        <f>IFERROR(VLOOKUP(A1881,PLAN!B:AA,20,0),"")</f>
        <v/>
      </c>
      <c r="U1881" s="233"/>
      <c r="V1881" s="165"/>
      <c r="W1881" s="234" t="s">
        <v>45</v>
      </c>
      <c r="X1881" s="164"/>
      <c r="Y1881" s="148"/>
      <c r="Z1881" s="338">
        <v>46254</v>
      </c>
    </row>
    <row r="1882" spans="1:26" s="163" customFormat="1" ht="21.6" hidden="1" customHeight="1">
      <c r="A1882" s="177" t="str">
        <f t="shared" si="110"/>
        <v>Aug29-30</v>
      </c>
      <c r="B1882" s="225">
        <f>IFERROR(VLOOKUP(A1882,PLAN!B:AA,5,0),"")</f>
        <v>11131252</v>
      </c>
      <c r="C1882" s="225" t="str">
        <f>IFERROR(VLOOKUP(A1882,PLAN!B:AA,6,0),"")</f>
        <v>2331237-A-A</v>
      </c>
      <c r="D1882" s="225" t="str">
        <f>IFERROR(VLOOKUP(A1882,PLAN!B:AA,7,0),"")</f>
        <v>WAMS-180-16WA NOCE</v>
      </c>
      <c r="E1882" s="225" t="str">
        <f>IFERROR(VLOOKUP(A1882,PLAN!B:AA,4,0),"")</f>
        <v>1001946525</v>
      </c>
      <c r="F1882" s="226">
        <f>IFERROR(VLOOKUP(A1882,PLAN!B:AA,9,0),"")</f>
        <v>46263</v>
      </c>
      <c r="G1882" s="225" t="str">
        <f>IFERROR(VLOOKUP(A1882,PLAN!B:AA,10,0),"")</f>
        <v>0103610669</v>
      </c>
      <c r="H1882" s="225" t="str">
        <f>IFERROR(VLOOKUP(A1882,PLAN!B:AA,11,0),"")</f>
        <v>260813A39A</v>
      </c>
      <c r="I1882" s="225">
        <f>IFERROR(VLOOKUP(A1882,PLAN!B:AA,12,0),"")</f>
        <v>16</v>
      </c>
      <c r="J1882" s="225" t="str">
        <f>IFERROR(VLOOKUP(A1882,PLAN!B:AA,15,0),"")</f>
        <v>Oversea</v>
      </c>
      <c r="K1882" s="225">
        <f>IFERROR(VLOOKUP(A1882,PLAN!B:AA,23,0),"")</f>
        <v>0</v>
      </c>
      <c r="L1882" s="227">
        <f>IFERROR(VLOOKUP(A1882,PLAN!B:AA,24,0),"")</f>
        <v>0</v>
      </c>
      <c r="M1882" s="225" t="str">
        <f>IFERROR(VLOOKUP(A1882,PLAN!B:AA,3,0),"")</f>
        <v>1832357-A-C</v>
      </c>
      <c r="N1882" s="225">
        <f>IFERROR(VLOOKUP(A1882,PLAN!B:AA,2,0),"")</f>
        <v>12111083</v>
      </c>
      <c r="O1882" s="290" t="s">
        <v>3316</v>
      </c>
      <c r="P1882" s="257" t="s">
        <v>3317</v>
      </c>
      <c r="Q1882" s="337">
        <f t="shared" si="123"/>
        <v>16</v>
      </c>
      <c r="R1882" s="231" t="str">
        <f>IFERROR(VLOOKUP(P1882,[6]Sheet1!$F:$I,4,),"")</f>
        <v/>
      </c>
      <c r="S1882" s="232">
        <f>IFERROR(VLOOKUP(A1882,PLAN!B:AA,19,0),"")</f>
        <v>46254</v>
      </c>
      <c r="T1882" s="225" t="str">
        <f>IFERROR(VLOOKUP(A1882,PLAN!B:AA,20,0),"")</f>
        <v>M6</v>
      </c>
      <c r="U1882" s="233"/>
      <c r="V1882" s="165"/>
      <c r="W1882" s="234" t="str">
        <f>IFERROR(VLOOKUP(A1882,PLAN!B:AB,21,),"")</f>
        <v>F2</v>
      </c>
      <c r="X1882" s="164"/>
      <c r="Y1882" s="148" t="s">
        <v>6534</v>
      </c>
      <c r="Z1882" s="338">
        <f>VLOOKUP(Y1882,PLAN!B:AI,19,0)</f>
        <v>46254</v>
      </c>
    </row>
    <row r="1883" spans="1:26" s="163" customFormat="1" ht="21.6" hidden="1" customHeight="1">
      <c r="A1883" s="177" t="str">
        <f t="shared" si="110"/>
        <v>Aug29-31</v>
      </c>
      <c r="B1883" s="225">
        <f>IFERROR(VLOOKUP(A1883,PLAN!B:AA,5,0),"")</f>
        <v>11127824</v>
      </c>
      <c r="C1883" s="225" t="str">
        <f>IFERROR(VLOOKUP(A1883,PLAN!B:AA,6,0),"")</f>
        <v>2131622-B-A</v>
      </c>
      <c r="D1883" s="225" t="str">
        <f>IFERROR(VLOOKUP(A1883,PLAN!B:AA,7,0),"")</f>
        <v>WAIN-CKI-008-200 NO CE</v>
      </c>
      <c r="E1883" s="225" t="str">
        <f>IFERROR(VLOOKUP(A1883,PLAN!B:AA,4,0),"")</f>
        <v>1001946526</v>
      </c>
      <c r="F1883" s="226">
        <f>IFERROR(VLOOKUP(A1883,PLAN!B:AA,9,0),"")</f>
        <v>46263</v>
      </c>
      <c r="G1883" s="225" t="str">
        <f>IFERROR(VLOOKUP(A1883,PLAN!B:AA,10,0),"")</f>
        <v>0103610670</v>
      </c>
      <c r="H1883" s="225" t="str">
        <f>IFERROR(VLOOKUP(A1883,PLAN!B:AA,11,0),"")</f>
        <v>260813A40A</v>
      </c>
      <c r="I1883" s="225">
        <f>IFERROR(VLOOKUP(A1883,PLAN!B:AA,12,0),"")</f>
        <v>40</v>
      </c>
      <c r="J1883" s="225" t="str">
        <f>IFERROR(VLOOKUP(A1883,PLAN!B:AA,15,0),"")</f>
        <v>Oversea</v>
      </c>
      <c r="K1883" s="225">
        <f>IFERROR(VLOOKUP(A1883,PLAN!B:AA,23,0),"")</f>
        <v>0</v>
      </c>
      <c r="L1883" s="227">
        <f>IFERROR(VLOOKUP(A1883,PLAN!B:AA,24,0),"")</f>
        <v>0</v>
      </c>
      <c r="M1883" s="225" t="str">
        <f>IFERROR(VLOOKUP(A1883,PLAN!B:AA,3,0),"")</f>
        <v>1832345-A-C</v>
      </c>
      <c r="N1883" s="225">
        <f>IFERROR(VLOOKUP(A1883,PLAN!B:AA,2,0),"")</f>
        <v>12114370</v>
      </c>
      <c r="O1883" s="290" t="s">
        <v>6562</v>
      </c>
      <c r="P1883" s="337" t="s">
        <v>6563</v>
      </c>
      <c r="Q1883" s="337">
        <f t="shared" si="123"/>
        <v>40</v>
      </c>
      <c r="R1883" s="231" t="str">
        <f>IFERROR(VLOOKUP(P1883,[6]Sheet1!$F:$I,4,),"")</f>
        <v>C11</v>
      </c>
      <c r="S1883" s="232">
        <f>IFERROR(VLOOKUP(A1883,PLAN!B:AA,19,0),"")</f>
        <v>46254</v>
      </c>
      <c r="T1883" s="225" t="str">
        <f>IFERROR(VLOOKUP(A1883,PLAN!B:AA,20,0),"")</f>
        <v>M6</v>
      </c>
      <c r="U1883" s="233"/>
      <c r="V1883" s="165"/>
      <c r="W1883" s="234" t="str">
        <f>IFERROR(VLOOKUP(A1883,PLAN!B:AB,21,),"")</f>
        <v>F2</v>
      </c>
      <c r="X1883" s="164"/>
      <c r="Y1883" s="148" t="s">
        <v>6535</v>
      </c>
      <c r="Z1883" s="338">
        <f>VLOOKUP(Y1883,PLAN!B:AI,19,0)</f>
        <v>46254</v>
      </c>
    </row>
    <row r="1884" spans="1:26" s="163" customFormat="1" ht="21.6" hidden="1" customHeight="1">
      <c r="A1884" s="177" t="str">
        <f t="shared" si="110"/>
        <v>Aug29-32</v>
      </c>
      <c r="B1884" s="225">
        <f>IFERROR(VLOOKUP(A1884,PLAN!B:AA,5,0),"")</f>
        <v>11127822</v>
      </c>
      <c r="C1884" s="225" t="str">
        <f>IFERROR(VLOOKUP(A1884,PLAN!B:AA,6,0),"")</f>
        <v>2131620-B-A</v>
      </c>
      <c r="D1884" s="225" t="str">
        <f>IFERROR(VLOOKUP(A1884,PLAN!B:AA,7,0),"")</f>
        <v>WAIN-CKI-10-200 NO CE</v>
      </c>
      <c r="E1884" s="225" t="str">
        <f>IFERROR(VLOOKUP(A1884,PLAN!B:AA,4,0),"")</f>
        <v>1001946527</v>
      </c>
      <c r="F1884" s="226">
        <f>IFERROR(VLOOKUP(A1884,PLAN!B:AA,9,0),"")</f>
        <v>46263</v>
      </c>
      <c r="G1884" s="225" t="str">
        <f>IFERROR(VLOOKUP(A1884,PLAN!B:AA,10,0),"")</f>
        <v>0103610671</v>
      </c>
      <c r="H1884" s="225" t="str">
        <f>IFERROR(VLOOKUP(A1884,PLAN!B:AA,11,0),"")</f>
        <v>260813A41A</v>
      </c>
      <c r="I1884" s="225">
        <f>IFERROR(VLOOKUP(A1884,PLAN!B:AA,12,0),"")</f>
        <v>80</v>
      </c>
      <c r="J1884" s="225" t="str">
        <f>IFERROR(VLOOKUP(A1884,PLAN!B:AA,15,0),"")</f>
        <v>Oversea</v>
      </c>
      <c r="K1884" s="225">
        <f>IFERROR(VLOOKUP(A1884,PLAN!B:AA,23,0),"")</f>
        <v>0</v>
      </c>
      <c r="L1884" s="227">
        <f>IFERROR(VLOOKUP(A1884,PLAN!B:AA,24,0),"")</f>
        <v>0</v>
      </c>
      <c r="M1884" s="225" t="str">
        <f>IFERROR(VLOOKUP(A1884,PLAN!B:AA,3,0),"")</f>
        <v>1832343-A-C</v>
      </c>
      <c r="N1884" s="225">
        <f>IFERROR(VLOOKUP(A1884,PLAN!B:AA,2,0),"")</f>
        <v>12114368</v>
      </c>
      <c r="O1884" s="290" t="s">
        <v>5065</v>
      </c>
      <c r="P1884" s="337" t="s">
        <v>5066</v>
      </c>
      <c r="Q1884" s="337">
        <f t="shared" si="123"/>
        <v>80</v>
      </c>
      <c r="R1884" s="231" t="str">
        <f>IFERROR(VLOOKUP(P1884,[6]Sheet1!$F:$I,4,),"")</f>
        <v>D1</v>
      </c>
      <c r="S1884" s="232">
        <f>IFERROR(VLOOKUP(A1884,PLAN!B:AA,19,0),"")</f>
        <v>46254</v>
      </c>
      <c r="T1884" s="225" t="str">
        <f>IFERROR(VLOOKUP(A1884,PLAN!B:AA,20,0),"")</f>
        <v>M6</v>
      </c>
      <c r="U1884" s="233"/>
      <c r="V1884" s="165"/>
      <c r="W1884" s="234" t="str">
        <f>IFERROR(VLOOKUP(A1884,PLAN!B:AB,21,),"")</f>
        <v>F2</v>
      </c>
      <c r="X1884" s="164"/>
      <c r="Y1884" s="148" t="s">
        <v>6536</v>
      </c>
      <c r="Z1884" s="338">
        <f>VLOOKUP(Y1884,PLAN!B:AI,19,0)</f>
        <v>46254</v>
      </c>
    </row>
    <row r="1885" spans="1:26" s="163" customFormat="1" ht="21.6" hidden="1" customHeight="1">
      <c r="A1885" s="177" t="str">
        <f t="shared" si="110"/>
        <v>Aug29-33</v>
      </c>
      <c r="B1885" s="225">
        <f>IFERROR(VLOOKUP(A1885,PLAN!B:AA,5,0),"")</f>
        <v>11131247</v>
      </c>
      <c r="C1885" s="225" t="str">
        <f>IFERROR(VLOOKUP(A1885,PLAN!B:AA,6,0),"")</f>
        <v>2331232-A-A</v>
      </c>
      <c r="D1885" s="225" t="str">
        <f>IFERROR(VLOOKUP(A1885,PLAN!B:AA,7,0),"")</f>
        <v>WAMS-135-16ST NOCE</v>
      </c>
      <c r="E1885" s="225" t="str">
        <f>IFERROR(VLOOKUP(A1885,PLAN!B:AA,4,0),"")</f>
        <v>1001946528</v>
      </c>
      <c r="F1885" s="226">
        <f>IFERROR(VLOOKUP(A1885,PLAN!B:AA,9,0),"")</f>
        <v>46263</v>
      </c>
      <c r="G1885" s="225" t="str">
        <f>IFERROR(VLOOKUP(A1885,PLAN!B:AA,10,0),"")</f>
        <v>0103610672</v>
      </c>
      <c r="H1885" s="225" t="str">
        <f>IFERROR(VLOOKUP(A1885,PLAN!B:AA,11,0),"")</f>
        <v>260813A42A</v>
      </c>
      <c r="I1885" s="225">
        <f>IFERROR(VLOOKUP(A1885,PLAN!B:AA,12,0),"")</f>
        <v>40</v>
      </c>
      <c r="J1885" s="225" t="str">
        <f>IFERROR(VLOOKUP(A1885,PLAN!B:AA,15,0),"")</f>
        <v>Oversea</v>
      </c>
      <c r="K1885" s="225">
        <f>IFERROR(VLOOKUP(A1885,PLAN!B:AA,23,0),"")</f>
        <v>0</v>
      </c>
      <c r="L1885" s="227">
        <f>IFERROR(VLOOKUP(A1885,PLAN!B:AA,24,0),"")</f>
        <v>0</v>
      </c>
      <c r="M1885" s="225" t="str">
        <f>IFERROR(VLOOKUP(A1885,PLAN!B:AA,3,0),"")</f>
        <v>1832360-A-C</v>
      </c>
      <c r="N1885" s="225">
        <f>IFERROR(VLOOKUP(A1885,PLAN!B:AA,2,0),"")</f>
        <v>12111086</v>
      </c>
      <c r="O1885" s="290" t="s">
        <v>758</v>
      </c>
      <c r="P1885" s="259" t="s">
        <v>759</v>
      </c>
      <c r="Q1885" s="337">
        <f t="shared" si="123"/>
        <v>40</v>
      </c>
      <c r="R1885" s="231" t="str">
        <f>IFERROR(VLOOKUP(P1885,[6]Sheet1!$F:$I,4,),"")</f>
        <v>E5</v>
      </c>
      <c r="S1885" s="232">
        <f>IFERROR(VLOOKUP(A1885,PLAN!B:AA,19,0),"")</f>
        <v>46254</v>
      </c>
      <c r="T1885" s="225" t="str">
        <f>IFERROR(VLOOKUP(A1885,PLAN!B:AA,20,0),"")</f>
        <v>M6</v>
      </c>
      <c r="U1885" s="233"/>
      <c r="V1885" s="165"/>
      <c r="W1885" s="234" t="str">
        <f>IFERROR(VLOOKUP(A1885,PLAN!B:AB,21,),"")</f>
        <v>F2</v>
      </c>
      <c r="X1885" s="164"/>
      <c r="Y1885" s="148" t="s">
        <v>6537</v>
      </c>
      <c r="Z1885" s="338">
        <f>VLOOKUP(Y1885,PLAN!B:AI,19,0)</f>
        <v>46254</v>
      </c>
    </row>
    <row r="1886" spans="1:26" s="163" customFormat="1" ht="21.6" hidden="1" customHeight="1">
      <c r="A1886" s="177" t="str">
        <f t="shared" si="110"/>
        <v>Aug29-34</v>
      </c>
      <c r="B1886" s="225">
        <f>IFERROR(VLOOKUP(A1886,PLAN!B:AA,5,0),"")</f>
        <v>11131250</v>
      </c>
      <c r="C1886" s="225" t="str">
        <f>IFERROR(VLOOKUP(A1886,PLAN!B:AA,6,0),"")</f>
        <v>2331235-A-A</v>
      </c>
      <c r="D1886" s="225" t="str">
        <f>IFERROR(VLOOKUP(A1886,PLAN!B:AA,7,0),"")</f>
        <v>WAMS-135-16WA NOCE</v>
      </c>
      <c r="E1886" s="225" t="str">
        <f>IFERROR(VLOOKUP(A1886,PLAN!B:AA,4,0),"")</f>
        <v>1001946529</v>
      </c>
      <c r="F1886" s="226">
        <f>IFERROR(VLOOKUP(A1886,PLAN!B:AA,9,0),"")</f>
        <v>46263</v>
      </c>
      <c r="G1886" s="225" t="str">
        <f>IFERROR(VLOOKUP(A1886,PLAN!B:AA,10,0),"")</f>
        <v>0103610673</v>
      </c>
      <c r="H1886" s="225" t="str">
        <f>IFERROR(VLOOKUP(A1886,PLAN!B:AA,11,0),"")</f>
        <v>260813A43A</v>
      </c>
      <c r="I1886" s="225">
        <f>IFERROR(VLOOKUP(A1886,PLAN!B:AA,12,0),"")</f>
        <v>40</v>
      </c>
      <c r="J1886" s="225" t="str">
        <f>IFERROR(VLOOKUP(A1886,PLAN!B:AA,15,0),"")</f>
        <v>Oversea</v>
      </c>
      <c r="K1886" s="225">
        <f>IFERROR(VLOOKUP(A1886,PLAN!B:AA,23,0),"")</f>
        <v>0</v>
      </c>
      <c r="L1886" s="227">
        <f>IFERROR(VLOOKUP(A1886,PLAN!B:AA,24,0),"")</f>
        <v>0</v>
      </c>
      <c r="M1886" s="225" t="str">
        <f>IFERROR(VLOOKUP(A1886,PLAN!B:AA,3,0),"")</f>
        <v>1832361-A-C</v>
      </c>
      <c r="N1886" s="225">
        <f>IFERROR(VLOOKUP(A1886,PLAN!B:AA,2,0),"")</f>
        <v>12111087</v>
      </c>
      <c r="O1886" s="290" t="s">
        <v>420</v>
      </c>
      <c r="P1886" s="284" t="s">
        <v>421</v>
      </c>
      <c r="Q1886" s="337">
        <f t="shared" si="123"/>
        <v>40</v>
      </c>
      <c r="R1886" s="231" t="str">
        <f>IFERROR(VLOOKUP(P1886,[6]Sheet1!$F:$I,4,),"")</f>
        <v>E6</v>
      </c>
      <c r="S1886" s="232">
        <f>IFERROR(VLOOKUP(A1886,PLAN!B:AA,19,0),"")</f>
        <v>46254</v>
      </c>
      <c r="T1886" s="225" t="str">
        <f>IFERROR(VLOOKUP(A1886,PLAN!B:AA,20,0),"")</f>
        <v>M6</v>
      </c>
      <c r="U1886" s="233"/>
      <c r="V1886" s="165"/>
      <c r="W1886" s="234" t="str">
        <f>IFERROR(VLOOKUP(A1886,PLAN!B:AB,21,),"")</f>
        <v>F2</v>
      </c>
      <c r="X1886" s="164"/>
      <c r="Y1886" s="148" t="s">
        <v>6538</v>
      </c>
      <c r="Z1886" s="338">
        <f>VLOOKUP(Y1886,PLAN!B:AI,19,0)</f>
        <v>46254</v>
      </c>
    </row>
    <row r="1887" spans="1:26" s="163" customFormat="1" ht="21.6" hidden="1" customHeight="1">
      <c r="A1887" s="177" t="str">
        <f t="shared" si="110"/>
        <v>Aug29-35</v>
      </c>
      <c r="B1887" s="225">
        <f>IFERROR(VLOOKUP(A1887,PLAN!B:AA,5,0),"")</f>
        <v>11134235</v>
      </c>
      <c r="C1887" s="225" t="str">
        <f>IFERROR(VLOOKUP(A1887,PLAN!B:AA,6,0),"")</f>
        <v>1036068-S-AK</v>
      </c>
      <c r="D1887" s="225" t="str">
        <f>IFERROR(VLOOKUP(A1887,PLAN!B:AA,7,0),"")</f>
        <v>AHW14R001S CN</v>
      </c>
      <c r="E1887" s="225" t="str">
        <f>IFERROR(VLOOKUP(A1887,PLAN!B:AA,4,0),"")</f>
        <v>1001946530</v>
      </c>
      <c r="F1887" s="226">
        <f>IFERROR(VLOOKUP(A1887,PLAN!B:AA,9,0),"")</f>
        <v>46263</v>
      </c>
      <c r="G1887" s="225" t="str">
        <f>IFERROR(VLOOKUP(A1887,PLAN!B:AA,10,0),"")</f>
        <v>0103610674</v>
      </c>
      <c r="H1887" s="225" t="str">
        <f>IFERROR(VLOOKUP(A1887,PLAN!B:AA,11,0),"")</f>
        <v>260813A44A</v>
      </c>
      <c r="I1887" s="225">
        <f>IFERROR(VLOOKUP(A1887,PLAN!B:AA,12,0),"")</f>
        <v>3586</v>
      </c>
      <c r="J1887" s="225" t="str">
        <f>IFERROR(VLOOKUP(A1887,PLAN!B:AA,15,0),"")</f>
        <v>China</v>
      </c>
      <c r="K1887" s="225">
        <f>IFERROR(VLOOKUP(A1887,PLAN!B:AA,23,0),"")</f>
        <v>0</v>
      </c>
      <c r="L1887" s="227">
        <f>IFERROR(VLOOKUP(A1887,PLAN!B:AA,24,0),"")</f>
        <v>0</v>
      </c>
      <c r="M1887" s="225" t="str">
        <f>IFERROR(VLOOKUP(A1887,PLAN!B:AA,3,0),"")</f>
        <v>2332192-0-C-CN</v>
      </c>
      <c r="N1887" s="225">
        <f>IFERROR(VLOOKUP(A1887,PLAN!B:AA,2,0),"")</f>
        <v>12120774</v>
      </c>
      <c r="O1887" s="290" t="s">
        <v>5937</v>
      </c>
      <c r="P1887" s="337" t="s">
        <v>5938</v>
      </c>
      <c r="Q1887" s="154">
        <v>19</v>
      </c>
      <c r="R1887" s="231" t="str">
        <f>IFERROR(VLOOKUP(P1887,[6]Sheet1!$F:$I,4,),"")</f>
        <v>N3-05</v>
      </c>
      <c r="S1887" s="232">
        <f>IFERROR(VLOOKUP(A1887,PLAN!B:AA,19,0),"")</f>
        <v>46254</v>
      </c>
      <c r="T1887" s="225" t="str">
        <f>IFERROR(VLOOKUP(A1887,PLAN!B:AA,20,0),"")</f>
        <v>M7</v>
      </c>
      <c r="U1887" s="233"/>
      <c r="V1887" s="165"/>
      <c r="W1887" s="234" t="str">
        <f>IFERROR(VLOOKUP(A1887,PLAN!B:AB,21,),"")</f>
        <v>F2</v>
      </c>
      <c r="X1887" s="164"/>
      <c r="Y1887" s="148" t="s">
        <v>6539</v>
      </c>
      <c r="Z1887" s="338">
        <f>VLOOKUP(Y1887,PLAN!B:AI,19,0)</f>
        <v>46254</v>
      </c>
    </row>
    <row r="1888" spans="1:26" s="163" customFormat="1" ht="21.6" hidden="1" customHeight="1">
      <c r="A1888" s="177">
        <f t="shared" si="110"/>
        <v>0</v>
      </c>
      <c r="B1888" s="225" t="str">
        <f>IFERROR(VLOOKUP(A1888,PLAN!B:AA,5,0),"")</f>
        <v/>
      </c>
      <c r="C1888" s="225" t="str">
        <f>IFERROR(VLOOKUP(A1888,PLAN!B:AA,6,0),"")</f>
        <v/>
      </c>
      <c r="D1888" s="225" t="str">
        <f>IFERROR(VLOOKUP(A1888,PLAN!B:AA,7,0),"")</f>
        <v/>
      </c>
      <c r="E1888" s="225" t="str">
        <f>IFERROR(VLOOKUP(A1888,PLAN!B:AA,4,0),"")</f>
        <v/>
      </c>
      <c r="F1888" s="226" t="str">
        <f>IFERROR(VLOOKUP(A1888,PLAN!B:AA,9,0),"")</f>
        <v/>
      </c>
      <c r="G1888" s="225" t="str">
        <f>IFERROR(VLOOKUP(A1888,PLAN!B:AA,10,0),"")</f>
        <v/>
      </c>
      <c r="H1888" s="225" t="str">
        <f>IFERROR(VLOOKUP(A1888,PLAN!B:AA,11,0),"")</f>
        <v/>
      </c>
      <c r="I1888" s="225" t="str">
        <f>IFERROR(VLOOKUP(A1888,PLAN!B:AA,12,0),"")</f>
        <v/>
      </c>
      <c r="J1888" s="225" t="str">
        <f>IFERROR(VLOOKUP(A1888,PLAN!B:AA,15,0),"")</f>
        <v/>
      </c>
      <c r="K1888" s="225" t="str">
        <f>IFERROR(VLOOKUP(A1888,PLAN!B:AA,23,0),"")</f>
        <v/>
      </c>
      <c r="L1888" s="227" t="str">
        <f>IFERROR(VLOOKUP(A1888,PLAN!B:AA,24,0),"")</f>
        <v/>
      </c>
      <c r="M1888" s="225" t="str">
        <f>IFERROR(VLOOKUP(A1888,PLAN!B:AA,3,0),"")</f>
        <v/>
      </c>
      <c r="N1888" s="225" t="str">
        <f>IFERROR(VLOOKUP(A1888,PLAN!B:AA,2,0),"")</f>
        <v/>
      </c>
      <c r="O1888" s="290" t="s">
        <v>5939</v>
      </c>
      <c r="P1888" s="258" t="s">
        <v>5940</v>
      </c>
      <c r="Q1888" s="154">
        <v>16</v>
      </c>
      <c r="R1888" s="231" t="str">
        <f>IFERROR(VLOOKUP(P1888,[6]Sheet1!$F:$I,4,),"")</f>
        <v>N3-03</v>
      </c>
      <c r="S1888" s="232" t="str">
        <f>IFERROR(VLOOKUP(A1888,PLAN!B:AA,19,0),"")</f>
        <v/>
      </c>
      <c r="T1888" s="225" t="str">
        <f>IFERROR(VLOOKUP(A1888,PLAN!B:AA,20,0),"")</f>
        <v/>
      </c>
      <c r="U1888" s="233"/>
      <c r="V1888" s="165"/>
      <c r="W1888" s="234" t="s">
        <v>45</v>
      </c>
      <c r="X1888" s="164"/>
      <c r="Y1888" s="148"/>
      <c r="Z1888" s="338">
        <v>46254</v>
      </c>
    </row>
    <row r="1889" spans="1:26" s="163" customFormat="1" ht="21.6" hidden="1" customHeight="1">
      <c r="A1889" s="177">
        <f t="shared" si="110"/>
        <v>0</v>
      </c>
      <c r="B1889" s="225" t="str">
        <f>IFERROR(VLOOKUP(A1889,PLAN!B:AA,5,0),"")</f>
        <v/>
      </c>
      <c r="C1889" s="225" t="str">
        <f>IFERROR(VLOOKUP(A1889,PLAN!B:AA,6,0),"")</f>
        <v/>
      </c>
      <c r="D1889" s="225" t="str">
        <f>IFERROR(VLOOKUP(A1889,PLAN!B:AA,7,0),"")</f>
        <v/>
      </c>
      <c r="E1889" s="225" t="str">
        <f>IFERROR(VLOOKUP(A1889,PLAN!B:AA,4,0),"")</f>
        <v/>
      </c>
      <c r="F1889" s="226" t="str">
        <f>IFERROR(VLOOKUP(A1889,PLAN!B:AA,9,0),"")</f>
        <v/>
      </c>
      <c r="G1889" s="225" t="str">
        <f>IFERROR(VLOOKUP(A1889,PLAN!B:AA,10,0),"")</f>
        <v/>
      </c>
      <c r="H1889" s="225" t="str">
        <f>IFERROR(VLOOKUP(A1889,PLAN!B:AA,11,0),"")</f>
        <v/>
      </c>
      <c r="I1889" s="225" t="str">
        <f>IFERROR(VLOOKUP(A1889,PLAN!B:AA,12,0),"")</f>
        <v/>
      </c>
      <c r="J1889" s="225" t="str">
        <f>IFERROR(VLOOKUP(A1889,PLAN!B:AA,15,0),"")</f>
        <v/>
      </c>
      <c r="K1889" s="225" t="str">
        <f>IFERROR(VLOOKUP(A1889,PLAN!B:AA,23,0),"")</f>
        <v/>
      </c>
      <c r="L1889" s="227" t="str">
        <f>IFERROR(VLOOKUP(A1889,PLAN!B:AA,24,0),"")</f>
        <v/>
      </c>
      <c r="M1889" s="225" t="str">
        <f>IFERROR(VLOOKUP(A1889,PLAN!B:AA,3,0),"")</f>
        <v/>
      </c>
      <c r="N1889" s="225" t="str">
        <f>IFERROR(VLOOKUP(A1889,PLAN!B:AA,2,0),"")</f>
        <v/>
      </c>
      <c r="O1889" s="290" t="s">
        <v>5949</v>
      </c>
      <c r="P1889" s="258" t="s">
        <v>5950</v>
      </c>
      <c r="Q1889" s="154">
        <v>18</v>
      </c>
      <c r="R1889" s="231" t="str">
        <f>IFERROR(VLOOKUP(P1889,[6]Sheet1!$F:$I,4,),"")</f>
        <v>N3-03</v>
      </c>
      <c r="S1889" s="232" t="str">
        <f>IFERROR(VLOOKUP(A1889,PLAN!B:AA,19,0),"")</f>
        <v/>
      </c>
      <c r="T1889" s="225" t="str">
        <f>IFERROR(VLOOKUP(A1889,PLAN!B:AA,20,0),"")</f>
        <v/>
      </c>
      <c r="U1889" s="233"/>
      <c r="V1889" s="165"/>
      <c r="W1889" s="234" t="s">
        <v>45</v>
      </c>
      <c r="X1889" s="164"/>
      <c r="Y1889" s="148"/>
      <c r="Z1889" s="338">
        <v>46254</v>
      </c>
    </row>
    <row r="1890" spans="1:26" s="163" customFormat="1" ht="21.6" hidden="1" customHeight="1">
      <c r="A1890" s="177">
        <f t="shared" si="110"/>
        <v>0</v>
      </c>
      <c r="B1890" s="225" t="str">
        <f>IFERROR(VLOOKUP(A1890,PLAN!B:AA,5,0),"")</f>
        <v/>
      </c>
      <c r="C1890" s="225" t="str">
        <f>IFERROR(VLOOKUP(A1890,PLAN!B:AA,6,0),"")</f>
        <v/>
      </c>
      <c r="D1890" s="225" t="str">
        <f>IFERROR(VLOOKUP(A1890,PLAN!B:AA,7,0),"")</f>
        <v/>
      </c>
      <c r="E1890" s="225" t="str">
        <f>IFERROR(VLOOKUP(A1890,PLAN!B:AA,4,0),"")</f>
        <v/>
      </c>
      <c r="F1890" s="226" t="str">
        <f>IFERROR(VLOOKUP(A1890,PLAN!B:AA,9,0),"")</f>
        <v/>
      </c>
      <c r="G1890" s="225" t="str">
        <f>IFERROR(VLOOKUP(A1890,PLAN!B:AA,10,0),"")</f>
        <v/>
      </c>
      <c r="H1890" s="225" t="str">
        <f>IFERROR(VLOOKUP(A1890,PLAN!B:AA,11,0),"")</f>
        <v/>
      </c>
      <c r="I1890" s="225" t="str">
        <f>IFERROR(VLOOKUP(A1890,PLAN!B:AA,12,0),"")</f>
        <v/>
      </c>
      <c r="J1890" s="225" t="str">
        <f>IFERROR(VLOOKUP(A1890,PLAN!B:AA,15,0),"")</f>
        <v/>
      </c>
      <c r="K1890" s="225" t="str">
        <f>IFERROR(VLOOKUP(A1890,PLAN!B:AA,23,0),"")</f>
        <v/>
      </c>
      <c r="L1890" s="227" t="str">
        <f>IFERROR(VLOOKUP(A1890,PLAN!B:AA,24,0),"")</f>
        <v/>
      </c>
      <c r="M1890" s="225" t="str">
        <f>IFERROR(VLOOKUP(A1890,PLAN!B:AA,3,0),"")</f>
        <v/>
      </c>
      <c r="N1890" s="225" t="str">
        <f>IFERROR(VLOOKUP(A1890,PLAN!B:AA,2,0),"")</f>
        <v/>
      </c>
      <c r="O1890" s="290" t="s">
        <v>5957</v>
      </c>
      <c r="P1890" s="258" t="s">
        <v>5958</v>
      </c>
      <c r="Q1890" s="154">
        <v>149</v>
      </c>
      <c r="R1890" s="231" t="str">
        <f>IFERROR(VLOOKUP(P1890,[6]Sheet1!$F:$I,4,),"")</f>
        <v>N3-04</v>
      </c>
      <c r="S1890" s="232" t="str">
        <f>IFERROR(VLOOKUP(A1890,PLAN!B:AA,19,0),"")</f>
        <v/>
      </c>
      <c r="T1890" s="225" t="str">
        <f>IFERROR(VLOOKUP(A1890,PLAN!B:AA,20,0),"")</f>
        <v/>
      </c>
      <c r="U1890" s="233"/>
      <c r="V1890" s="165"/>
      <c r="W1890" s="234" t="s">
        <v>45</v>
      </c>
      <c r="X1890" s="164"/>
      <c r="Y1890" s="148"/>
      <c r="Z1890" s="338">
        <v>46254</v>
      </c>
    </row>
    <row r="1891" spans="1:26" s="163" customFormat="1" ht="21.6" hidden="1" customHeight="1">
      <c r="A1891" s="177">
        <f t="shared" si="110"/>
        <v>0</v>
      </c>
      <c r="B1891" s="225" t="str">
        <f>IFERROR(VLOOKUP(A1891,PLAN!B:AA,5,0),"")</f>
        <v/>
      </c>
      <c r="C1891" s="225" t="str">
        <f>IFERROR(VLOOKUP(A1891,PLAN!B:AA,6,0),"")</f>
        <v/>
      </c>
      <c r="D1891" s="225" t="str">
        <f>IFERROR(VLOOKUP(A1891,PLAN!B:AA,7,0),"")</f>
        <v/>
      </c>
      <c r="E1891" s="225" t="str">
        <f>IFERROR(VLOOKUP(A1891,PLAN!B:AA,4,0),"")</f>
        <v/>
      </c>
      <c r="F1891" s="226" t="str">
        <f>IFERROR(VLOOKUP(A1891,PLAN!B:AA,9,0),"")</f>
        <v/>
      </c>
      <c r="G1891" s="225" t="str">
        <f>IFERROR(VLOOKUP(A1891,PLAN!B:AA,10,0),"")</f>
        <v/>
      </c>
      <c r="H1891" s="225" t="str">
        <f>IFERROR(VLOOKUP(A1891,PLAN!B:AA,11,0),"")</f>
        <v/>
      </c>
      <c r="I1891" s="225" t="str">
        <f>IFERROR(VLOOKUP(A1891,PLAN!B:AA,12,0),"")</f>
        <v/>
      </c>
      <c r="J1891" s="225" t="str">
        <f>IFERROR(VLOOKUP(A1891,PLAN!B:AA,15,0),"")</f>
        <v/>
      </c>
      <c r="K1891" s="225" t="str">
        <f>IFERROR(VLOOKUP(A1891,PLAN!B:AA,23,0),"")</f>
        <v/>
      </c>
      <c r="L1891" s="227" t="str">
        <f>IFERROR(VLOOKUP(A1891,PLAN!B:AA,24,0),"")</f>
        <v/>
      </c>
      <c r="M1891" s="225" t="str">
        <f>IFERROR(VLOOKUP(A1891,PLAN!B:AA,3,0),"")</f>
        <v/>
      </c>
      <c r="N1891" s="225" t="str">
        <f>IFERROR(VLOOKUP(A1891,PLAN!B:AA,2,0),"")</f>
        <v/>
      </c>
      <c r="O1891" s="290" t="s">
        <v>6300</v>
      </c>
      <c r="P1891" s="258" t="s">
        <v>6301</v>
      </c>
      <c r="Q1891" s="312">
        <f>I1887-Q1887-Q1888-Q1889-Q1890-Q1892-Q1893-Q1894</f>
        <v>279</v>
      </c>
      <c r="R1891" s="231" t="str">
        <f>IFERROR(VLOOKUP(P1891,[6]Sheet1!$F:$I,4,),"")</f>
        <v/>
      </c>
      <c r="S1891" s="232" t="str">
        <f>IFERROR(VLOOKUP(A1891,PLAN!B:AA,19,0),"")</f>
        <v/>
      </c>
      <c r="T1891" s="225" t="str">
        <f>IFERROR(VLOOKUP(A1891,PLAN!B:AA,20,0),"")</f>
        <v/>
      </c>
      <c r="U1891" s="233"/>
      <c r="V1891" s="165"/>
      <c r="W1891" s="234" t="s">
        <v>45</v>
      </c>
      <c r="X1891" s="164"/>
      <c r="Y1891" s="148"/>
      <c r="Z1891" s="338">
        <v>46254</v>
      </c>
    </row>
    <row r="1892" spans="1:26" s="163" customFormat="1" ht="21.6" hidden="1" customHeight="1">
      <c r="A1892" s="177">
        <f t="shared" si="110"/>
        <v>0</v>
      </c>
      <c r="B1892" s="225" t="str">
        <f>IFERROR(VLOOKUP(A1892,PLAN!B:AA,5,0),"")</f>
        <v/>
      </c>
      <c r="C1892" s="225" t="str">
        <f>IFERROR(VLOOKUP(A1892,PLAN!B:AA,6,0),"")</f>
        <v/>
      </c>
      <c r="D1892" s="225" t="str">
        <f>IFERROR(VLOOKUP(A1892,PLAN!B:AA,7,0),"")</f>
        <v/>
      </c>
      <c r="E1892" s="225" t="str">
        <f>IFERROR(VLOOKUP(A1892,PLAN!B:AA,4,0),"")</f>
        <v/>
      </c>
      <c r="F1892" s="226" t="str">
        <f>IFERROR(VLOOKUP(A1892,PLAN!B:AA,9,0),"")</f>
        <v/>
      </c>
      <c r="G1892" s="225" t="str">
        <f>IFERROR(VLOOKUP(A1892,PLAN!B:AA,10,0),"")</f>
        <v/>
      </c>
      <c r="H1892" s="225" t="str">
        <f>IFERROR(VLOOKUP(A1892,PLAN!B:AA,11,0),"")</f>
        <v/>
      </c>
      <c r="I1892" s="225" t="str">
        <f>IFERROR(VLOOKUP(A1892,PLAN!B:AA,12,0),"")</f>
        <v/>
      </c>
      <c r="J1892" s="225" t="str">
        <f>IFERROR(VLOOKUP(A1892,PLAN!B:AA,15,0),"")</f>
        <v/>
      </c>
      <c r="K1892" s="225" t="str">
        <f>IFERROR(VLOOKUP(A1892,PLAN!B:AA,23,0),"")</f>
        <v/>
      </c>
      <c r="L1892" s="227" t="str">
        <f>IFERROR(VLOOKUP(A1892,PLAN!B:AA,24,0),"")</f>
        <v/>
      </c>
      <c r="M1892" s="225" t="str">
        <f>IFERROR(VLOOKUP(A1892,PLAN!B:AA,3,0),"")</f>
        <v/>
      </c>
      <c r="N1892" s="225" t="str">
        <f>IFERROR(VLOOKUP(A1892,PLAN!B:AA,2,0),"")</f>
        <v/>
      </c>
      <c r="O1892" s="290" t="s">
        <v>6556</v>
      </c>
      <c r="P1892" s="258" t="s">
        <v>6557</v>
      </c>
      <c r="Q1892" s="154">
        <v>585</v>
      </c>
      <c r="R1892" s="231" t="str">
        <f>IFERROR(VLOOKUP(P1892,[6]Sheet1!$F:$I,4,),"")</f>
        <v/>
      </c>
      <c r="S1892" s="232" t="str">
        <f>IFERROR(VLOOKUP(A1892,PLAN!B:AA,19,0),"")</f>
        <v/>
      </c>
      <c r="T1892" s="225" t="str">
        <f>IFERROR(VLOOKUP(A1892,PLAN!B:AA,20,0),"")</f>
        <v/>
      </c>
      <c r="U1892" s="233"/>
      <c r="V1892" s="165"/>
      <c r="W1892" s="234" t="s">
        <v>45</v>
      </c>
      <c r="X1892" s="164"/>
      <c r="Y1892" s="148"/>
      <c r="Z1892" s="338">
        <v>46254</v>
      </c>
    </row>
    <row r="1893" spans="1:26" s="163" customFormat="1" ht="21.6" hidden="1" customHeight="1">
      <c r="A1893" s="177">
        <f t="shared" si="110"/>
        <v>0</v>
      </c>
      <c r="B1893" s="225" t="str">
        <f>IFERROR(VLOOKUP(A1893,PLAN!B:AA,5,0),"")</f>
        <v/>
      </c>
      <c r="C1893" s="225" t="str">
        <f>IFERROR(VLOOKUP(A1893,PLAN!B:AA,6,0),"")</f>
        <v/>
      </c>
      <c r="D1893" s="225" t="str">
        <f>IFERROR(VLOOKUP(A1893,PLAN!B:AA,7,0),"")</f>
        <v/>
      </c>
      <c r="E1893" s="225" t="str">
        <f>IFERROR(VLOOKUP(A1893,PLAN!B:AA,4,0),"")</f>
        <v/>
      </c>
      <c r="F1893" s="226" t="str">
        <f>IFERROR(VLOOKUP(A1893,PLAN!B:AA,9,0),"")</f>
        <v/>
      </c>
      <c r="G1893" s="225" t="str">
        <f>IFERROR(VLOOKUP(A1893,PLAN!B:AA,10,0),"")</f>
        <v/>
      </c>
      <c r="H1893" s="225" t="str">
        <f>IFERROR(VLOOKUP(A1893,PLAN!B:AA,11,0),"")</f>
        <v/>
      </c>
      <c r="I1893" s="225" t="str">
        <f>IFERROR(VLOOKUP(A1893,PLAN!B:AA,12,0),"")</f>
        <v/>
      </c>
      <c r="J1893" s="225" t="str">
        <f>IFERROR(VLOOKUP(A1893,PLAN!B:AA,15,0),"")</f>
        <v/>
      </c>
      <c r="K1893" s="225" t="str">
        <f>IFERROR(VLOOKUP(A1893,PLAN!B:AA,23,0),"")</f>
        <v/>
      </c>
      <c r="L1893" s="227" t="str">
        <f>IFERROR(VLOOKUP(A1893,PLAN!B:AA,24,0),"")</f>
        <v/>
      </c>
      <c r="M1893" s="225" t="str">
        <f>IFERROR(VLOOKUP(A1893,PLAN!B:AA,3,0),"")</f>
        <v/>
      </c>
      <c r="N1893" s="225" t="str">
        <f>IFERROR(VLOOKUP(A1893,PLAN!B:AA,2,0),"")</f>
        <v/>
      </c>
      <c r="O1893" s="290" t="s">
        <v>6578</v>
      </c>
      <c r="P1893" s="258" t="s">
        <v>6579</v>
      </c>
      <c r="Q1893" s="154">
        <v>1260</v>
      </c>
      <c r="R1893" s="231" t="str">
        <f>IFERROR(VLOOKUP(P1893,[6]Sheet1!$F:$I,4,),"")</f>
        <v/>
      </c>
      <c r="S1893" s="232" t="str">
        <f>IFERROR(VLOOKUP(A1893,PLAN!B:AA,19,0),"")</f>
        <v/>
      </c>
      <c r="T1893" s="225" t="str">
        <f>IFERROR(VLOOKUP(A1893,PLAN!B:AA,20,0),"")</f>
        <v/>
      </c>
      <c r="U1893" s="233"/>
      <c r="V1893" s="165"/>
      <c r="W1893" s="234" t="s">
        <v>45</v>
      </c>
      <c r="X1893" s="164"/>
      <c r="Y1893" s="148"/>
      <c r="Z1893" s="338">
        <v>46254</v>
      </c>
    </row>
    <row r="1894" spans="1:26" s="163" customFormat="1" ht="21.6" hidden="1" customHeight="1">
      <c r="A1894" s="177">
        <f t="shared" si="110"/>
        <v>0</v>
      </c>
      <c r="B1894" s="225" t="str">
        <f>IFERROR(VLOOKUP(A1894,PLAN!B:AA,5,0),"")</f>
        <v/>
      </c>
      <c r="C1894" s="225" t="str">
        <f>IFERROR(VLOOKUP(A1894,PLAN!B:AA,6,0),"")</f>
        <v/>
      </c>
      <c r="D1894" s="225" t="str">
        <f>IFERROR(VLOOKUP(A1894,PLAN!B:AA,7,0),"")</f>
        <v/>
      </c>
      <c r="E1894" s="225" t="str">
        <f>IFERROR(VLOOKUP(A1894,PLAN!B:AA,4,0),"")</f>
        <v/>
      </c>
      <c r="F1894" s="226" t="str">
        <f>IFERROR(VLOOKUP(A1894,PLAN!B:AA,9,0),"")</f>
        <v/>
      </c>
      <c r="G1894" s="225" t="str">
        <f>IFERROR(VLOOKUP(A1894,PLAN!B:AA,10,0),"")</f>
        <v/>
      </c>
      <c r="H1894" s="225" t="str">
        <f>IFERROR(VLOOKUP(A1894,PLAN!B:AA,11,0),"")</f>
        <v/>
      </c>
      <c r="I1894" s="225" t="str">
        <f>IFERROR(VLOOKUP(A1894,PLAN!B:AA,12,0),"")</f>
        <v/>
      </c>
      <c r="J1894" s="225" t="str">
        <f>IFERROR(VLOOKUP(A1894,PLAN!B:AA,15,0),"")</f>
        <v/>
      </c>
      <c r="K1894" s="225" t="str">
        <f>IFERROR(VLOOKUP(A1894,PLAN!B:AA,23,0),"")</f>
        <v/>
      </c>
      <c r="L1894" s="227" t="str">
        <f>IFERROR(VLOOKUP(A1894,PLAN!B:AA,24,0),"")</f>
        <v/>
      </c>
      <c r="M1894" s="225" t="str">
        <f>IFERROR(VLOOKUP(A1894,PLAN!B:AA,3,0),"")</f>
        <v/>
      </c>
      <c r="N1894" s="225" t="str">
        <f>IFERROR(VLOOKUP(A1894,PLAN!B:AA,2,0),"")</f>
        <v/>
      </c>
      <c r="O1894" s="290" t="s">
        <v>6580</v>
      </c>
      <c r="P1894" s="258" t="s">
        <v>6581</v>
      </c>
      <c r="Q1894" s="154">
        <v>1260</v>
      </c>
      <c r="R1894" s="231" t="str">
        <f>IFERROR(VLOOKUP(P1894,[6]Sheet1!$F:$I,4,),"")</f>
        <v/>
      </c>
      <c r="S1894" s="232" t="str">
        <f>IFERROR(VLOOKUP(A1894,PLAN!B:AA,19,0),"")</f>
        <v/>
      </c>
      <c r="T1894" s="225" t="str">
        <f>IFERROR(VLOOKUP(A1894,PLAN!B:AA,20,0),"")</f>
        <v/>
      </c>
      <c r="U1894" s="233"/>
      <c r="V1894" s="165"/>
      <c r="W1894" s="234" t="s">
        <v>45</v>
      </c>
      <c r="X1894" s="164"/>
      <c r="Y1894" s="148"/>
      <c r="Z1894" s="338">
        <v>46254</v>
      </c>
    </row>
    <row r="1895" spans="1:26" s="163" customFormat="1" ht="31.8" hidden="1" customHeight="1">
      <c r="A1895" s="177" t="str">
        <f t="shared" ref="A1895:A2085" si="124">Y1895</f>
        <v>Sep03-01</v>
      </c>
      <c r="B1895" s="225">
        <f>IFERROR(VLOOKUP(A1895,PLAN!B:AA,5,0),"")</f>
        <v>11134342</v>
      </c>
      <c r="C1895" s="225" t="str">
        <f>IFERROR(VLOOKUP(A1895,PLAN!B:AA,6,0),"")</f>
        <v>1036068-S-AK-P</v>
      </c>
      <c r="D1895" s="225" t="str">
        <f>IFERROR(VLOOKUP(A1895,PLAN!B:AA,7,0),"")</f>
        <v>AHW14R001S CN</v>
      </c>
      <c r="E1895" s="225" t="str">
        <f>IFERROR(VLOOKUP(A1895,PLAN!B:AA,4,0),"")</f>
        <v>1001947318</v>
      </c>
      <c r="F1895" s="226">
        <f>IFERROR(VLOOKUP(A1895,PLAN!B:AA,9,0),"")</f>
        <v>46268</v>
      </c>
      <c r="G1895" s="225" t="str">
        <f>IFERROR(VLOOKUP(A1895,PLAN!B:AA,10,0),"")</f>
        <v>0103612042</v>
      </c>
      <c r="H1895" s="225" t="str">
        <f>IFERROR(VLOOKUP(A1895,PLAN!B:AA,11,0),"")</f>
        <v>260815A01A</v>
      </c>
      <c r="I1895" s="225">
        <f>IFERROR(VLOOKUP(A1895,PLAN!B:AA,12,0),"")</f>
        <v>3586</v>
      </c>
      <c r="J1895" s="225" t="str">
        <f>IFERROR(VLOOKUP(A1895,PLAN!B:AA,15,0),"")</f>
        <v>China</v>
      </c>
      <c r="K1895" s="225">
        <f>IFERROR(VLOOKUP(A1895,PLAN!B:AA,23,0),"")</f>
        <v>0</v>
      </c>
      <c r="L1895" s="227">
        <f>IFERROR(VLOOKUP(A1895,PLAN!B:AA,24,0),"")</f>
        <v>0</v>
      </c>
      <c r="M1895" s="225" t="str">
        <f>IFERROR(VLOOKUP(A1895,PLAN!B:AA,3,0),"")</f>
        <v>2332192-0-C-PH</v>
      </c>
      <c r="N1895" s="225">
        <f>IFERROR(VLOOKUP(A1895,PLAN!B:AA,2,0),"")</f>
        <v>12134058</v>
      </c>
      <c r="O1895" s="290" t="s">
        <v>4810</v>
      </c>
      <c r="P1895" s="337" t="s">
        <v>4811</v>
      </c>
      <c r="Q1895" s="260">
        <v>19</v>
      </c>
      <c r="R1895" s="231" t="str">
        <f>IFERROR(VLOOKUP(P1895,[6]Sheet1!$F:$I,4,),"")</f>
        <v>N1-21</v>
      </c>
      <c r="S1895" s="232">
        <f>IFERROR(VLOOKUP(A1895,PLAN!B:AA,19,0),"")</f>
        <v>46255</v>
      </c>
      <c r="T1895" s="225" t="str">
        <f>IFERROR(VLOOKUP(A1895,PLAN!B:AA,20,0),"")</f>
        <v>M1</v>
      </c>
      <c r="U1895" s="233"/>
      <c r="V1895" s="165"/>
      <c r="W1895" s="234" t="str">
        <f>IFERROR(VLOOKUP(A1895,PLAN!B:AB,21,),"")</f>
        <v>F3</v>
      </c>
      <c r="X1895" s="164"/>
      <c r="Y1895" s="148" t="s">
        <v>6796</v>
      </c>
      <c r="Z1895" s="338">
        <f>VLOOKUP(Y1895,PLAN!B:AI,19,0)</f>
        <v>46255</v>
      </c>
    </row>
    <row r="1896" spans="1:26" s="163" customFormat="1" ht="31.8" hidden="1" customHeight="1">
      <c r="A1896" s="177"/>
      <c r="B1896" s="225"/>
      <c r="C1896" s="225"/>
      <c r="D1896" s="225"/>
      <c r="E1896" s="225"/>
      <c r="F1896" s="226"/>
      <c r="G1896" s="225"/>
      <c r="H1896" s="225"/>
      <c r="I1896" s="225"/>
      <c r="J1896" s="225"/>
      <c r="K1896" s="225"/>
      <c r="L1896" s="227"/>
      <c r="M1896" s="225"/>
      <c r="N1896" s="225"/>
      <c r="O1896" s="290" t="s">
        <v>4816</v>
      </c>
      <c r="P1896" s="337" t="s">
        <v>4817</v>
      </c>
      <c r="Q1896" s="260">
        <v>12</v>
      </c>
      <c r="R1896" s="231" t="str">
        <f>IFERROR(VLOOKUP(P1896,[6]Sheet1!$F:$I,4,),"")</f>
        <v>N1-21</v>
      </c>
      <c r="S1896" s="232" t="str">
        <f>IFERROR(VLOOKUP(A1896,PLAN!B:AA,19,0),"")</f>
        <v/>
      </c>
      <c r="T1896" s="225"/>
      <c r="U1896" s="233"/>
      <c r="V1896" s="165"/>
      <c r="W1896" s="234" t="s">
        <v>40</v>
      </c>
      <c r="X1896" s="164"/>
      <c r="Y1896" s="148"/>
      <c r="Z1896" s="338">
        <v>46255</v>
      </c>
    </row>
    <row r="1897" spans="1:26" s="163" customFormat="1" ht="31.8" hidden="1" customHeight="1">
      <c r="A1897" s="177"/>
      <c r="B1897" s="225"/>
      <c r="C1897" s="225"/>
      <c r="D1897" s="225"/>
      <c r="E1897" s="225"/>
      <c r="F1897" s="226"/>
      <c r="G1897" s="225"/>
      <c r="H1897" s="225"/>
      <c r="I1897" s="225"/>
      <c r="J1897" s="225"/>
      <c r="K1897" s="225"/>
      <c r="L1897" s="227"/>
      <c r="M1897" s="225"/>
      <c r="N1897" s="225"/>
      <c r="O1897" s="290" t="s">
        <v>4928</v>
      </c>
      <c r="P1897" s="337" t="s">
        <v>4929</v>
      </c>
      <c r="Q1897" s="154">
        <v>18</v>
      </c>
      <c r="R1897" s="231" t="str">
        <f>IFERROR(VLOOKUP(P1897,[6]Sheet1!$F:$I,4,),"")</f>
        <v>N1-21</v>
      </c>
      <c r="S1897" s="232" t="str">
        <f>IFERROR(VLOOKUP(A1897,PLAN!B:AA,19,0),"")</f>
        <v/>
      </c>
      <c r="T1897" s="225"/>
      <c r="U1897" s="233"/>
      <c r="V1897" s="165"/>
      <c r="W1897" s="234" t="s">
        <v>40</v>
      </c>
      <c r="X1897" s="164"/>
      <c r="Y1897" s="148"/>
      <c r="Z1897" s="338">
        <v>46255</v>
      </c>
    </row>
    <row r="1898" spans="1:26" s="163" customFormat="1" ht="31.8" hidden="1" customHeight="1">
      <c r="A1898" s="177"/>
      <c r="B1898" s="225"/>
      <c r="C1898" s="225"/>
      <c r="D1898" s="225"/>
      <c r="E1898" s="225"/>
      <c r="F1898" s="226"/>
      <c r="G1898" s="225"/>
      <c r="H1898" s="225"/>
      <c r="I1898" s="225"/>
      <c r="J1898" s="225"/>
      <c r="K1898" s="225"/>
      <c r="L1898" s="227"/>
      <c r="M1898" s="225"/>
      <c r="N1898" s="225"/>
      <c r="O1898" s="290" t="s">
        <v>6850</v>
      </c>
      <c r="P1898" s="258" t="s">
        <v>6851</v>
      </c>
      <c r="Q1898" s="154">
        <v>1260</v>
      </c>
      <c r="R1898" s="231" t="str">
        <f>IFERROR(VLOOKUP(P1898,[6]Sheet1!$F:$I,4,),"")</f>
        <v/>
      </c>
      <c r="S1898" s="232" t="str">
        <f>IFERROR(VLOOKUP(A1898,PLAN!B:AA,19,0),"")</f>
        <v/>
      </c>
      <c r="T1898" s="225"/>
      <c r="U1898" s="233"/>
      <c r="V1898" s="165"/>
      <c r="W1898" s="234" t="s">
        <v>40</v>
      </c>
      <c r="X1898" s="164"/>
      <c r="Y1898" s="148"/>
      <c r="Z1898" s="338">
        <v>46255</v>
      </c>
    </row>
    <row r="1899" spans="1:26" s="163" customFormat="1" ht="31.8" hidden="1" customHeight="1">
      <c r="A1899" s="177"/>
      <c r="B1899" s="225"/>
      <c r="C1899" s="225"/>
      <c r="D1899" s="225"/>
      <c r="E1899" s="225"/>
      <c r="F1899" s="226"/>
      <c r="G1899" s="225"/>
      <c r="H1899" s="225"/>
      <c r="I1899" s="225"/>
      <c r="J1899" s="225"/>
      <c r="K1899" s="225"/>
      <c r="L1899" s="227"/>
      <c r="M1899" s="225"/>
      <c r="N1899" s="225"/>
      <c r="O1899" s="290" t="s">
        <v>6852</v>
      </c>
      <c r="P1899" s="258" t="s">
        <v>6853</v>
      </c>
      <c r="Q1899" s="154">
        <v>1260</v>
      </c>
      <c r="R1899" s="231" t="str">
        <f>IFERROR(VLOOKUP(P1899,[6]Sheet1!$F:$I,4,),"")</f>
        <v/>
      </c>
      <c r="S1899" s="232" t="str">
        <f>IFERROR(VLOOKUP(A1899,PLAN!B:AA,19,0),"")</f>
        <v/>
      </c>
      <c r="T1899" s="225"/>
      <c r="U1899" s="233"/>
      <c r="V1899" s="165"/>
      <c r="W1899" s="234" t="s">
        <v>40</v>
      </c>
      <c r="X1899" s="164"/>
      <c r="Y1899" s="148"/>
      <c r="Z1899" s="338">
        <v>46255</v>
      </c>
    </row>
    <row r="1900" spans="1:26" s="163" customFormat="1" ht="31.8" hidden="1" customHeight="1">
      <c r="A1900" s="177"/>
      <c r="B1900" s="225"/>
      <c r="C1900" s="225"/>
      <c r="D1900" s="225"/>
      <c r="E1900" s="225"/>
      <c r="F1900" s="226"/>
      <c r="G1900" s="225"/>
      <c r="H1900" s="225"/>
      <c r="I1900" s="225"/>
      <c r="J1900" s="225"/>
      <c r="K1900" s="225"/>
      <c r="L1900" s="227"/>
      <c r="M1900" s="225"/>
      <c r="N1900" s="225"/>
      <c r="O1900" s="290" t="s">
        <v>6854</v>
      </c>
      <c r="P1900" s="258" t="s">
        <v>6855</v>
      </c>
      <c r="Q1900" s="154">
        <f>I1895-Q1895-Q1896-Q1897-Q1898-Q1899</f>
        <v>1017</v>
      </c>
      <c r="R1900" s="231" t="str">
        <f>IFERROR(VLOOKUP(P1900,[6]Sheet1!$F:$I,4,),"")</f>
        <v/>
      </c>
      <c r="S1900" s="232" t="str">
        <f>IFERROR(VLOOKUP(A1900,PLAN!B:AA,19,0),"")</f>
        <v/>
      </c>
      <c r="T1900" s="225"/>
      <c r="U1900" s="233"/>
      <c r="V1900" s="165"/>
      <c r="W1900" s="234" t="s">
        <v>40</v>
      </c>
      <c r="X1900" s="164"/>
      <c r="Y1900" s="148"/>
      <c r="Z1900" s="338">
        <v>46255</v>
      </c>
    </row>
    <row r="1901" spans="1:26" s="163" customFormat="1" ht="31.8" hidden="1" customHeight="1">
      <c r="A1901" s="177" t="str">
        <f t="shared" ref="A1901" si="125">Y1901</f>
        <v>Sep03-48</v>
      </c>
      <c r="B1901" s="225">
        <f>IFERROR(VLOOKUP(A1901,PLAN!B:AA,5,0),"")</f>
        <v>11134235</v>
      </c>
      <c r="C1901" s="225" t="str">
        <f>IFERROR(VLOOKUP(A1901,PLAN!B:AA,6,0),"")</f>
        <v>1036068-S-AK</v>
      </c>
      <c r="D1901" s="225" t="str">
        <f>IFERROR(VLOOKUP(A1901,PLAN!B:AA,7,0),"")</f>
        <v>AHW14R001S CN</v>
      </c>
      <c r="E1901" s="225" t="str">
        <f>IFERROR(VLOOKUP(A1901,PLAN!B:AA,4,0),"")</f>
        <v>1001947877</v>
      </c>
      <c r="F1901" s="226">
        <f>IFERROR(VLOOKUP(A1901,PLAN!B:AA,9,0),"")</f>
        <v>46268</v>
      </c>
      <c r="G1901" s="225" t="str">
        <f>IFERROR(VLOOKUP(A1901,PLAN!B:AA,10,0),"")</f>
        <v>0103613354</v>
      </c>
      <c r="H1901" s="225" t="str">
        <f>IFERROR(VLOOKUP(A1901,PLAN!B:AA,11,0),"")</f>
        <v>260729A43B</v>
      </c>
      <c r="I1901" s="225">
        <f>IFERROR(VLOOKUP(A1901,PLAN!B:AA,12,0),"")</f>
        <v>5</v>
      </c>
      <c r="J1901" s="225" t="str">
        <f>IFERROR(VLOOKUP(A1901,PLAN!B:AA,15,0),"")</f>
        <v>China</v>
      </c>
      <c r="K1901" s="225">
        <f>IFERROR(VLOOKUP(A1901,PLAN!B:AA,23,0),"")</f>
        <v>0</v>
      </c>
      <c r="L1901" s="227">
        <f>IFERROR(VLOOKUP(A1901,PLAN!B:AA,24,0),"")</f>
        <v>0</v>
      </c>
      <c r="M1901" s="225" t="str">
        <f>IFERROR(VLOOKUP(A1901,PLAN!B:AA,3,0),"")</f>
        <v>2332192-0-C-CN</v>
      </c>
      <c r="N1901" s="225">
        <f>IFERROR(VLOOKUP(A1901,PLAN!B:AA,2,0),"")</f>
        <v>12120774</v>
      </c>
      <c r="O1901" s="290" t="s">
        <v>3675</v>
      </c>
      <c r="P1901" s="257" t="s">
        <v>3676</v>
      </c>
      <c r="Q1901" s="154">
        <f>I1901</f>
        <v>5</v>
      </c>
      <c r="R1901" s="231"/>
      <c r="S1901" s="232">
        <f>IFERROR(VLOOKUP(A1901,PLAN!B:AA,19,0),"")</f>
        <v>46255</v>
      </c>
      <c r="T1901" s="225" t="str">
        <f>IFERROR(VLOOKUP(A1901,PLAN!B:AA,20,0),"")</f>
        <v>M1</v>
      </c>
      <c r="U1901" s="233"/>
      <c r="V1901" s="165"/>
      <c r="W1901" s="234" t="str">
        <f>IFERROR(VLOOKUP(A1901,PLAN!B:AB,21,),"")</f>
        <v>F3</v>
      </c>
      <c r="X1901" s="164"/>
      <c r="Y1901" s="148" t="s">
        <v>7188</v>
      </c>
      <c r="Z1901" s="338">
        <f>VLOOKUP(Y1901,PLAN!B:AI,19,0)</f>
        <v>46255</v>
      </c>
    </row>
    <row r="1902" spans="1:26" s="163" customFormat="1" ht="31.8" hidden="1" customHeight="1">
      <c r="A1902" s="177" t="str">
        <f t="shared" si="124"/>
        <v>Sep03-02</v>
      </c>
      <c r="B1902" s="225">
        <f>IFERROR(VLOOKUP(A1902,PLAN!B:AA,5,0),"")</f>
        <v>11134342</v>
      </c>
      <c r="C1902" s="225" t="str">
        <f>IFERROR(VLOOKUP(A1902,PLAN!B:AA,6,0),"")</f>
        <v>1036068-S-AK-P</v>
      </c>
      <c r="D1902" s="225" t="str">
        <f>IFERROR(VLOOKUP(A1902,PLAN!B:AA,7,0),"")</f>
        <v>AHW14R001S CN</v>
      </c>
      <c r="E1902" s="225" t="str">
        <f>IFERROR(VLOOKUP(A1902,PLAN!B:AA,4,0),"")</f>
        <v>1001947319</v>
      </c>
      <c r="F1902" s="226">
        <f>IFERROR(VLOOKUP(A1902,PLAN!B:AA,9,0),"")</f>
        <v>46268</v>
      </c>
      <c r="G1902" s="225" t="str">
        <f>IFERROR(VLOOKUP(A1902,PLAN!B:AA,10,0),"")</f>
        <v>0103612043</v>
      </c>
      <c r="H1902" s="225" t="str">
        <f>IFERROR(VLOOKUP(A1902,PLAN!B:AA,11,0),"")</f>
        <v>260815A02A</v>
      </c>
      <c r="I1902" s="225">
        <f>IFERROR(VLOOKUP(A1902,PLAN!B:AA,12,0),"")</f>
        <v>3586</v>
      </c>
      <c r="J1902" s="225" t="str">
        <f>IFERROR(VLOOKUP(A1902,PLAN!B:AA,15,0),"")</f>
        <v>China</v>
      </c>
      <c r="K1902" s="225">
        <f>IFERROR(VLOOKUP(A1902,PLAN!B:AA,23,0),"")</f>
        <v>0</v>
      </c>
      <c r="L1902" s="227">
        <f>IFERROR(VLOOKUP(A1902,PLAN!B:AA,24,0),"")</f>
        <v>0</v>
      </c>
      <c r="M1902" s="225" t="str">
        <f>IFERROR(VLOOKUP(A1902,PLAN!B:AA,3,0),"")</f>
        <v>2332192-0-C-PH</v>
      </c>
      <c r="N1902" s="225">
        <f>IFERROR(VLOOKUP(A1902,PLAN!B:AA,2,0),"")</f>
        <v>12134058</v>
      </c>
      <c r="O1902" s="290" t="s">
        <v>4978</v>
      </c>
      <c r="P1902" s="337" t="s">
        <v>4979</v>
      </c>
      <c r="Q1902" s="154">
        <v>12</v>
      </c>
      <c r="R1902" s="231" t="str">
        <f>IFERROR(VLOOKUP(P1902,[6]Sheet1!$F:$I,4,),"")</f>
        <v>N2-02</v>
      </c>
      <c r="S1902" s="232">
        <f>IFERROR(VLOOKUP(A1902,PLAN!B:AA,19,0),"")</f>
        <v>46255</v>
      </c>
      <c r="T1902" s="225" t="str">
        <f>IFERROR(VLOOKUP(A1902,PLAN!B:AA,20,0),"")</f>
        <v>M2</v>
      </c>
      <c r="U1902" s="233"/>
      <c r="V1902" s="165"/>
      <c r="W1902" s="234" t="str">
        <f>IFERROR(VLOOKUP(A1902,PLAN!B:AB,21,),"")</f>
        <v>F3</v>
      </c>
      <c r="X1902" s="164"/>
      <c r="Y1902" s="148" t="s">
        <v>6798</v>
      </c>
      <c r="Z1902" s="338">
        <f>VLOOKUP(Y1902,PLAN!B:AI,19,0)</f>
        <v>46255</v>
      </c>
    </row>
    <row r="1903" spans="1:26" s="163" customFormat="1" ht="31.8" hidden="1" customHeight="1">
      <c r="A1903" s="177"/>
      <c r="B1903" s="225"/>
      <c r="C1903" s="225"/>
      <c r="D1903" s="225"/>
      <c r="E1903" s="225"/>
      <c r="F1903" s="226"/>
      <c r="G1903" s="225"/>
      <c r="H1903" s="225"/>
      <c r="I1903" s="225"/>
      <c r="J1903" s="225"/>
      <c r="K1903" s="225"/>
      <c r="L1903" s="227"/>
      <c r="M1903" s="225"/>
      <c r="N1903" s="225"/>
      <c r="O1903" s="290" t="s">
        <v>4974</v>
      </c>
      <c r="P1903" s="337" t="s">
        <v>4975</v>
      </c>
      <c r="Q1903" s="154">
        <v>6</v>
      </c>
      <c r="R1903" s="231"/>
      <c r="S1903" s="232"/>
      <c r="T1903" s="225"/>
      <c r="U1903" s="233"/>
      <c r="V1903" s="165"/>
      <c r="W1903" s="234" t="s">
        <v>40</v>
      </c>
      <c r="X1903" s="164"/>
      <c r="Y1903" s="148"/>
      <c r="Z1903" s="338">
        <v>46255</v>
      </c>
    </row>
    <row r="1904" spans="1:26" s="163" customFormat="1" ht="31.8" hidden="1" customHeight="1">
      <c r="A1904" s="177"/>
      <c r="B1904" s="225"/>
      <c r="C1904" s="225"/>
      <c r="D1904" s="225"/>
      <c r="E1904" s="225"/>
      <c r="F1904" s="226"/>
      <c r="G1904" s="225"/>
      <c r="H1904" s="225"/>
      <c r="I1904" s="225"/>
      <c r="J1904" s="225"/>
      <c r="K1904" s="225"/>
      <c r="L1904" s="227"/>
      <c r="M1904" s="225"/>
      <c r="N1904" s="225"/>
      <c r="O1904" s="290" t="s">
        <v>4980</v>
      </c>
      <c r="P1904" s="337" t="s">
        <v>4981</v>
      </c>
      <c r="Q1904" s="154">
        <v>6</v>
      </c>
      <c r="R1904" s="231" t="str">
        <f>IFERROR(VLOOKUP(P1904,[6]Sheet1!$F:$I,4,),"")</f>
        <v>N1-22</v>
      </c>
      <c r="S1904" s="232"/>
      <c r="T1904" s="225"/>
      <c r="U1904" s="233"/>
      <c r="V1904" s="165"/>
      <c r="W1904" s="234" t="s">
        <v>40</v>
      </c>
      <c r="X1904" s="164"/>
      <c r="Y1904" s="148"/>
      <c r="Z1904" s="338">
        <v>46255</v>
      </c>
    </row>
    <row r="1905" spans="1:26" s="163" customFormat="1" ht="31.8" hidden="1" customHeight="1">
      <c r="A1905" s="177"/>
      <c r="B1905" s="225"/>
      <c r="C1905" s="225"/>
      <c r="D1905" s="225"/>
      <c r="E1905" s="225"/>
      <c r="F1905" s="226"/>
      <c r="G1905" s="225"/>
      <c r="H1905" s="225"/>
      <c r="I1905" s="225"/>
      <c r="J1905" s="225"/>
      <c r="K1905" s="225"/>
      <c r="L1905" s="227"/>
      <c r="M1905" s="225"/>
      <c r="N1905" s="225"/>
      <c r="O1905" s="290" t="s">
        <v>4982</v>
      </c>
      <c r="P1905" s="337" t="s">
        <v>4983</v>
      </c>
      <c r="Q1905" s="154">
        <v>154</v>
      </c>
      <c r="R1905" s="231" t="str">
        <f>IFERROR(VLOOKUP(P1905,[6]Sheet1!$F:$I,4,),"")</f>
        <v>N2-11</v>
      </c>
      <c r="S1905" s="232"/>
      <c r="T1905" s="225"/>
      <c r="U1905" s="233"/>
      <c r="V1905" s="165"/>
      <c r="W1905" s="234" t="s">
        <v>40</v>
      </c>
      <c r="X1905" s="164"/>
      <c r="Y1905" s="148"/>
      <c r="Z1905" s="338">
        <v>46255</v>
      </c>
    </row>
    <row r="1906" spans="1:26" s="163" customFormat="1" ht="31.8" hidden="1" customHeight="1">
      <c r="A1906" s="177"/>
      <c r="B1906" s="225"/>
      <c r="C1906" s="225"/>
      <c r="D1906" s="225"/>
      <c r="E1906" s="225"/>
      <c r="F1906" s="226"/>
      <c r="G1906" s="225"/>
      <c r="H1906" s="225"/>
      <c r="I1906" s="225"/>
      <c r="J1906" s="225"/>
      <c r="K1906" s="225"/>
      <c r="L1906" s="227"/>
      <c r="M1906" s="225"/>
      <c r="N1906" s="225"/>
      <c r="O1906" s="290" t="s">
        <v>6856</v>
      </c>
      <c r="P1906" s="258" t="s">
        <v>6857</v>
      </c>
      <c r="Q1906" s="154">
        <v>1260</v>
      </c>
      <c r="R1906" s="231" t="str">
        <f>IFERROR(VLOOKUP(P1906,[6]Sheet1!$F:$I,4,),"")</f>
        <v/>
      </c>
      <c r="S1906" s="232"/>
      <c r="T1906" s="225"/>
      <c r="U1906" s="233"/>
      <c r="V1906" s="165"/>
      <c r="W1906" s="234" t="s">
        <v>40</v>
      </c>
      <c r="X1906" s="164"/>
      <c r="Y1906" s="148"/>
      <c r="Z1906" s="338">
        <v>46255</v>
      </c>
    </row>
    <row r="1907" spans="1:26" s="163" customFormat="1" ht="31.8" hidden="1" customHeight="1">
      <c r="A1907" s="177"/>
      <c r="B1907" s="225"/>
      <c r="C1907" s="225"/>
      <c r="D1907" s="225"/>
      <c r="E1907" s="225"/>
      <c r="F1907" s="226"/>
      <c r="G1907" s="225"/>
      <c r="H1907" s="225"/>
      <c r="I1907" s="225"/>
      <c r="J1907" s="225"/>
      <c r="K1907" s="225"/>
      <c r="L1907" s="227"/>
      <c r="M1907" s="225"/>
      <c r="N1907" s="225"/>
      <c r="O1907" s="290" t="s">
        <v>6858</v>
      </c>
      <c r="P1907" s="258" t="s">
        <v>6859</v>
      </c>
      <c r="Q1907" s="154">
        <v>1260</v>
      </c>
      <c r="R1907" s="231" t="str">
        <f>IFERROR(VLOOKUP(P1907,[6]Sheet1!$F:$I,4,),"")</f>
        <v/>
      </c>
      <c r="S1907" s="232"/>
      <c r="T1907" s="225"/>
      <c r="U1907" s="233"/>
      <c r="V1907" s="165"/>
      <c r="W1907" s="234" t="s">
        <v>40</v>
      </c>
      <c r="X1907" s="164"/>
      <c r="Y1907" s="148"/>
      <c r="Z1907" s="338">
        <v>46255</v>
      </c>
    </row>
    <row r="1908" spans="1:26" s="163" customFormat="1" ht="31.8" hidden="1" customHeight="1">
      <c r="A1908" s="177"/>
      <c r="B1908" s="225"/>
      <c r="C1908" s="225"/>
      <c r="D1908" s="225"/>
      <c r="E1908" s="225"/>
      <c r="F1908" s="226"/>
      <c r="G1908" s="225"/>
      <c r="H1908" s="225"/>
      <c r="I1908" s="225"/>
      <c r="J1908" s="225"/>
      <c r="K1908" s="225"/>
      <c r="L1908" s="227"/>
      <c r="M1908" s="225"/>
      <c r="N1908" s="225"/>
      <c r="O1908" s="290" t="s">
        <v>6860</v>
      </c>
      <c r="P1908" s="258" t="s">
        <v>6861</v>
      </c>
      <c r="Q1908" s="154">
        <f>I1902-Q1902-Q1903-Q1904-Q1905-Q1906-Q1907</f>
        <v>888</v>
      </c>
      <c r="R1908" s="231" t="str">
        <f>IFERROR(VLOOKUP(P1908,[6]Sheet1!$F:$I,4,),"")</f>
        <v/>
      </c>
      <c r="S1908" s="232"/>
      <c r="T1908" s="225"/>
      <c r="U1908" s="233"/>
      <c r="V1908" s="165"/>
      <c r="W1908" s="234" t="s">
        <v>40</v>
      </c>
      <c r="X1908" s="164"/>
      <c r="Y1908" s="148"/>
      <c r="Z1908" s="338">
        <v>46255</v>
      </c>
    </row>
    <row r="1909" spans="1:26" s="163" customFormat="1" ht="31.8" hidden="1" customHeight="1">
      <c r="A1909" s="177" t="str">
        <f t="shared" si="124"/>
        <v>Sep03-03</v>
      </c>
      <c r="B1909" s="225">
        <f>IFERROR(VLOOKUP(A1909,PLAN!B:AA,5,0),"")</f>
        <v>11134237</v>
      </c>
      <c r="C1909" s="225" t="str">
        <f>IFERROR(VLOOKUP(A1909,PLAN!B:AA,6,0),"")</f>
        <v>1436196-Q-A</v>
      </c>
      <c r="D1909" s="225" t="str">
        <f>IFERROR(VLOOKUP(A1909,PLAN!B:AA,7,0),"")</f>
        <v>AHW14R004S CN</v>
      </c>
      <c r="E1909" s="225" t="str">
        <f>IFERROR(VLOOKUP(A1909,PLAN!B:AA,4,0),"")</f>
        <v>1001947320</v>
      </c>
      <c r="F1909" s="226">
        <f>IFERROR(VLOOKUP(A1909,PLAN!B:AA,9,0),"")</f>
        <v>46268</v>
      </c>
      <c r="G1909" s="225" t="str">
        <f>IFERROR(VLOOKUP(A1909,PLAN!B:AA,10,0),"")</f>
        <v>0103612044</v>
      </c>
      <c r="H1909" s="225" t="str">
        <f>IFERROR(VLOOKUP(A1909,PLAN!B:AA,11,0),"")</f>
        <v>260815A03A</v>
      </c>
      <c r="I1909" s="225">
        <f>IFERROR(VLOOKUP(A1909,PLAN!B:AA,12,0),"")</f>
        <v>2389</v>
      </c>
      <c r="J1909" s="225" t="str">
        <f>IFERROR(VLOOKUP(A1909,PLAN!B:AA,15,0),"")</f>
        <v>China</v>
      </c>
      <c r="K1909" s="225">
        <f>IFERROR(VLOOKUP(A1909,PLAN!B:AA,23,0),"")</f>
        <v>3</v>
      </c>
      <c r="L1909" s="227">
        <f>IFERROR(VLOOKUP(A1909,PLAN!B:AA,24,0),"")</f>
        <v>0</v>
      </c>
      <c r="M1909" s="225" t="str">
        <f>IFERROR(VLOOKUP(A1909,PLAN!B:AA,3,0),"")</f>
        <v>2332200-0-C-CN</v>
      </c>
      <c r="N1909" s="225">
        <f>IFERROR(VLOOKUP(A1909,PLAN!B:AA,2,0),"")</f>
        <v>12125012</v>
      </c>
      <c r="O1909" s="290" t="s">
        <v>6326</v>
      </c>
      <c r="P1909" s="258" t="s">
        <v>6327</v>
      </c>
      <c r="Q1909" s="154">
        <v>374</v>
      </c>
      <c r="R1909" s="231" t="str">
        <f>IFERROR(VLOOKUP(P1909,[6]Sheet1!$F:$I,4,),"")</f>
        <v>N3-16</v>
      </c>
      <c r="S1909" s="232">
        <f>IFERROR(VLOOKUP(A1909,PLAN!B:AA,19,0),"")</f>
        <v>46255</v>
      </c>
      <c r="T1909" s="225" t="str">
        <f>IFERROR(VLOOKUP(A1909,PLAN!B:AA,20,0),"")</f>
        <v>M3</v>
      </c>
      <c r="U1909" s="233"/>
      <c r="V1909" s="165"/>
      <c r="W1909" s="234" t="str">
        <f>IFERROR(VLOOKUP(A1909,PLAN!B:AB,21,),"")</f>
        <v>F3</v>
      </c>
      <c r="X1909" s="164"/>
      <c r="Y1909" s="148" t="s">
        <v>6801</v>
      </c>
      <c r="Z1909" s="338">
        <f>VLOOKUP(Y1909,PLAN!B:AI,19,0)</f>
        <v>46255</v>
      </c>
    </row>
    <row r="1910" spans="1:26" s="163" customFormat="1" ht="31.8" hidden="1" customHeight="1">
      <c r="A1910" s="177"/>
      <c r="B1910" s="225"/>
      <c r="C1910" s="225"/>
      <c r="D1910" s="225"/>
      <c r="E1910" s="225"/>
      <c r="F1910" s="226"/>
      <c r="G1910" s="225"/>
      <c r="H1910" s="225"/>
      <c r="I1910" s="225"/>
      <c r="J1910" s="225"/>
      <c r="K1910" s="225"/>
      <c r="L1910" s="227"/>
      <c r="M1910" s="225"/>
      <c r="N1910" s="225"/>
      <c r="O1910" s="290" t="s">
        <v>6862</v>
      </c>
      <c r="P1910" s="258" t="s">
        <v>6863</v>
      </c>
      <c r="Q1910" s="154">
        <v>1260</v>
      </c>
      <c r="R1910" s="231" t="str">
        <f>IFERROR(VLOOKUP(P1910,[6]Sheet1!$F:$I,4,),"")</f>
        <v/>
      </c>
      <c r="S1910" s="232"/>
      <c r="T1910" s="225"/>
      <c r="U1910" s="233"/>
      <c r="V1910" s="165"/>
      <c r="W1910" s="234" t="s">
        <v>40</v>
      </c>
      <c r="X1910" s="164"/>
      <c r="Y1910" s="148"/>
      <c r="Z1910" s="338">
        <v>46255</v>
      </c>
    </row>
    <row r="1911" spans="1:26" s="163" customFormat="1" ht="31.8" hidden="1" customHeight="1">
      <c r="A1911" s="177"/>
      <c r="B1911" s="225"/>
      <c r="C1911" s="225"/>
      <c r="D1911" s="225"/>
      <c r="E1911" s="225"/>
      <c r="F1911" s="226"/>
      <c r="G1911" s="225"/>
      <c r="H1911" s="225"/>
      <c r="I1911" s="225"/>
      <c r="J1911" s="225"/>
      <c r="K1911" s="225"/>
      <c r="L1911" s="227"/>
      <c r="M1911" s="225"/>
      <c r="N1911" s="225"/>
      <c r="O1911" s="290" t="s">
        <v>6864</v>
      </c>
      <c r="P1911" s="258" t="s">
        <v>6865</v>
      </c>
      <c r="Q1911" s="154">
        <f>I1909-Q1909-Q1910</f>
        <v>755</v>
      </c>
      <c r="R1911" s="231" t="str">
        <f>IFERROR(VLOOKUP(P1911,[6]Sheet1!$F:$I,4,),"")</f>
        <v/>
      </c>
      <c r="S1911" s="232"/>
      <c r="T1911" s="225"/>
      <c r="U1911" s="233"/>
      <c r="V1911" s="165"/>
      <c r="W1911" s="234" t="s">
        <v>40</v>
      </c>
      <c r="X1911" s="164"/>
      <c r="Y1911" s="148"/>
      <c r="Z1911" s="338">
        <v>46255</v>
      </c>
    </row>
    <row r="1912" spans="1:26" s="163" customFormat="1" ht="31.8" hidden="1" customHeight="1">
      <c r="A1912" s="177" t="str">
        <f t="shared" si="124"/>
        <v>Sep03-04</v>
      </c>
      <c r="B1912" s="225">
        <f>IFERROR(VLOOKUP(A1912,PLAN!B:AA,5,0),"")</f>
        <v>11134234</v>
      </c>
      <c r="C1912" s="225" t="str">
        <f>IFERROR(VLOOKUP(A1912,PLAN!B:AA,6,0),"")</f>
        <v>1036066-R-AK</v>
      </c>
      <c r="D1912" s="225" t="str">
        <f>IFERROR(VLOOKUP(A1912,PLAN!B:AA,7,0),"")</f>
        <v>AGP140002 CN</v>
      </c>
      <c r="E1912" s="225" t="str">
        <f>IFERROR(VLOOKUP(A1912,PLAN!B:AA,4,0),"")</f>
        <v>1001947321</v>
      </c>
      <c r="F1912" s="226">
        <f>IFERROR(VLOOKUP(A1912,PLAN!B:AA,9,0),"")</f>
        <v>46268</v>
      </c>
      <c r="G1912" s="225" t="str">
        <f>IFERROR(VLOOKUP(A1912,PLAN!B:AA,10,0),"")</f>
        <v>0103612045</v>
      </c>
      <c r="H1912" s="225" t="str">
        <f>IFERROR(VLOOKUP(A1912,PLAN!B:AA,11,0),"")</f>
        <v>260815A04A</v>
      </c>
      <c r="I1912" s="225">
        <f>IFERROR(VLOOKUP(A1912,PLAN!B:AA,12,0),"")</f>
        <v>2400</v>
      </c>
      <c r="J1912" s="225" t="str">
        <f>IFERROR(VLOOKUP(A1912,PLAN!B:AA,15,0),"")</f>
        <v>China</v>
      </c>
      <c r="K1912" s="225">
        <f>IFERROR(VLOOKUP(A1912,PLAN!B:AA,23,0),"")</f>
        <v>0</v>
      </c>
      <c r="L1912" s="227">
        <f>IFERROR(VLOOKUP(A1912,PLAN!B:AA,24,0),"")</f>
        <v>0</v>
      </c>
      <c r="M1912" s="225" t="str">
        <f>IFERROR(VLOOKUP(A1912,PLAN!B:AA,3,0),"")</f>
        <v>2332499-0-C-CN</v>
      </c>
      <c r="N1912" s="225">
        <f>IFERROR(VLOOKUP(A1912,PLAN!B:AA,2,0),"")</f>
        <v>12125073</v>
      </c>
      <c r="O1912" s="290" t="s">
        <v>5983</v>
      </c>
      <c r="P1912" s="337" t="s">
        <v>5984</v>
      </c>
      <c r="Q1912" s="154">
        <v>1</v>
      </c>
      <c r="R1912" s="231" t="str">
        <f>IFERROR(VLOOKUP(P1912,[6]Sheet1!$F:$I,4,),"")</f>
        <v>N1-16</v>
      </c>
      <c r="S1912" s="232">
        <f>IFERROR(VLOOKUP(A1912,PLAN!B:AA,19,0),"")</f>
        <v>46255</v>
      </c>
      <c r="T1912" s="225" t="str">
        <f>IFERROR(VLOOKUP(A1912,PLAN!B:AA,20,0),"")</f>
        <v>M4</v>
      </c>
      <c r="U1912" s="233"/>
      <c r="V1912" s="165"/>
      <c r="W1912" s="234" t="str">
        <f>IFERROR(VLOOKUP(A1912,PLAN!B:AB,21,),"")</f>
        <v>F3</v>
      </c>
      <c r="X1912" s="164"/>
      <c r="Y1912" s="148" t="s">
        <v>6802</v>
      </c>
      <c r="Z1912" s="338">
        <f>VLOOKUP(Y1912,PLAN!B:AI,19,0)</f>
        <v>46255</v>
      </c>
    </row>
    <row r="1913" spans="1:26" s="163" customFormat="1" ht="31.8" hidden="1" customHeight="1">
      <c r="A1913" s="177"/>
      <c r="B1913" s="225"/>
      <c r="C1913" s="225"/>
      <c r="D1913" s="225"/>
      <c r="E1913" s="225"/>
      <c r="F1913" s="226"/>
      <c r="G1913" s="225"/>
      <c r="H1913" s="225"/>
      <c r="I1913" s="225"/>
      <c r="J1913" s="225"/>
      <c r="K1913" s="225"/>
      <c r="L1913" s="227"/>
      <c r="M1913" s="225"/>
      <c r="N1913" s="225"/>
      <c r="O1913" s="290" t="s">
        <v>5985</v>
      </c>
      <c r="P1913" s="337" t="s">
        <v>5986</v>
      </c>
      <c r="Q1913" s="154">
        <v>4</v>
      </c>
      <c r="R1913" s="231" t="str">
        <f>IFERROR(VLOOKUP(P1913,[6]Sheet1!$F:$I,4,),"")</f>
        <v>N1-16</v>
      </c>
      <c r="S1913" s="232"/>
      <c r="T1913" s="225"/>
      <c r="U1913" s="233"/>
      <c r="V1913" s="165"/>
      <c r="W1913" s="234" t="s">
        <v>40</v>
      </c>
      <c r="X1913" s="164"/>
      <c r="Y1913" s="148"/>
      <c r="Z1913" s="338">
        <v>46255</v>
      </c>
    </row>
    <row r="1914" spans="1:26" s="163" customFormat="1" ht="31.8" hidden="1" customHeight="1">
      <c r="A1914" s="177"/>
      <c r="B1914" s="225"/>
      <c r="C1914" s="225"/>
      <c r="D1914" s="225"/>
      <c r="E1914" s="225"/>
      <c r="F1914" s="226"/>
      <c r="G1914" s="225"/>
      <c r="H1914" s="225"/>
      <c r="I1914" s="225"/>
      <c r="J1914" s="225"/>
      <c r="K1914" s="225"/>
      <c r="L1914" s="227"/>
      <c r="M1914" s="225"/>
      <c r="N1914" s="225"/>
      <c r="O1914" s="290" t="s">
        <v>5987</v>
      </c>
      <c r="P1914" s="337" t="s">
        <v>5988</v>
      </c>
      <c r="Q1914" s="154">
        <v>479</v>
      </c>
      <c r="R1914" s="231" t="str">
        <f>IFERROR(VLOOKUP(P1914,[6]Sheet1!$F:$I,4,),"")</f>
        <v>N1-17</v>
      </c>
      <c r="S1914" s="232"/>
      <c r="T1914" s="225"/>
      <c r="U1914" s="233"/>
      <c r="V1914" s="165"/>
      <c r="W1914" s="234" t="s">
        <v>40</v>
      </c>
      <c r="X1914" s="164"/>
      <c r="Y1914" s="148"/>
      <c r="Z1914" s="338">
        <v>46255</v>
      </c>
    </row>
    <row r="1915" spans="1:26" s="163" customFormat="1" ht="31.8" hidden="1" customHeight="1">
      <c r="A1915" s="177"/>
      <c r="B1915" s="225"/>
      <c r="C1915" s="225"/>
      <c r="D1915" s="225"/>
      <c r="E1915" s="225"/>
      <c r="F1915" s="226"/>
      <c r="G1915" s="225"/>
      <c r="H1915" s="225"/>
      <c r="I1915" s="225"/>
      <c r="J1915" s="225"/>
      <c r="K1915" s="225"/>
      <c r="L1915" s="227"/>
      <c r="M1915" s="225"/>
      <c r="N1915" s="225"/>
      <c r="O1915" s="290" t="s">
        <v>6876</v>
      </c>
      <c r="P1915" s="258" t="s">
        <v>6877</v>
      </c>
      <c r="Q1915" s="154">
        <v>493</v>
      </c>
      <c r="R1915" s="231" t="str">
        <f>IFERROR(VLOOKUP(P1915,[6]Sheet1!$F:$I,4,),"")</f>
        <v/>
      </c>
      <c r="S1915" s="232"/>
      <c r="T1915" s="225"/>
      <c r="U1915" s="233"/>
      <c r="V1915" s="165"/>
      <c r="W1915" s="234" t="s">
        <v>40</v>
      </c>
      <c r="X1915" s="164"/>
      <c r="Y1915" s="148"/>
      <c r="Z1915" s="338">
        <v>46255</v>
      </c>
    </row>
    <row r="1916" spans="1:26" s="163" customFormat="1" ht="31.8" hidden="1" customHeight="1">
      <c r="A1916" s="177"/>
      <c r="B1916" s="225"/>
      <c r="C1916" s="225"/>
      <c r="D1916" s="225"/>
      <c r="E1916" s="225"/>
      <c r="F1916" s="226"/>
      <c r="G1916" s="225"/>
      <c r="H1916" s="225"/>
      <c r="I1916" s="225"/>
      <c r="J1916" s="225"/>
      <c r="K1916" s="225"/>
      <c r="L1916" s="227"/>
      <c r="M1916" s="225"/>
      <c r="N1916" s="225"/>
      <c r="O1916" s="290" t="s">
        <v>6878</v>
      </c>
      <c r="P1916" s="258" t="s">
        <v>6879</v>
      </c>
      <c r="Q1916" s="154">
        <v>494</v>
      </c>
      <c r="R1916" s="231" t="str">
        <f>IFERROR(VLOOKUP(P1916,[6]Sheet1!$F:$I,4,),"")</f>
        <v/>
      </c>
      <c r="S1916" s="232"/>
      <c r="T1916" s="225"/>
      <c r="U1916" s="233"/>
      <c r="V1916" s="165"/>
      <c r="W1916" s="234" t="s">
        <v>40</v>
      </c>
      <c r="X1916" s="164"/>
      <c r="Y1916" s="148"/>
      <c r="Z1916" s="338">
        <v>46255</v>
      </c>
    </row>
    <row r="1917" spans="1:26" s="163" customFormat="1" ht="31.8" hidden="1" customHeight="1">
      <c r="A1917" s="177"/>
      <c r="B1917" s="225"/>
      <c r="C1917" s="225"/>
      <c r="D1917" s="225"/>
      <c r="E1917" s="225"/>
      <c r="F1917" s="226"/>
      <c r="G1917" s="225"/>
      <c r="H1917" s="225"/>
      <c r="I1917" s="225"/>
      <c r="J1917" s="225"/>
      <c r="K1917" s="225"/>
      <c r="L1917" s="227"/>
      <c r="M1917" s="225"/>
      <c r="N1917" s="225"/>
      <c r="O1917" s="290" t="s">
        <v>6880</v>
      </c>
      <c r="P1917" s="258" t="s">
        <v>6881</v>
      </c>
      <c r="Q1917" s="154">
        <v>495</v>
      </c>
      <c r="R1917" s="231" t="str">
        <f>IFERROR(VLOOKUP(P1917,[6]Sheet1!$F:$I,4,),"")</f>
        <v/>
      </c>
      <c r="S1917" s="232"/>
      <c r="T1917" s="225"/>
      <c r="U1917" s="233"/>
      <c r="V1917" s="165"/>
      <c r="W1917" s="234" t="s">
        <v>40</v>
      </c>
      <c r="X1917" s="164"/>
      <c r="Y1917" s="148"/>
      <c r="Z1917" s="338">
        <v>46255</v>
      </c>
    </row>
    <row r="1918" spans="1:26" s="163" customFormat="1" ht="31.8" hidden="1" customHeight="1">
      <c r="A1918" s="177"/>
      <c r="B1918" s="225"/>
      <c r="C1918" s="225"/>
      <c r="D1918" s="225"/>
      <c r="E1918" s="225"/>
      <c r="F1918" s="226"/>
      <c r="G1918" s="225"/>
      <c r="H1918" s="225"/>
      <c r="I1918" s="225"/>
      <c r="J1918" s="225"/>
      <c r="K1918" s="225"/>
      <c r="L1918" s="227"/>
      <c r="M1918" s="225"/>
      <c r="N1918" s="225"/>
      <c r="O1918" s="290" t="s">
        <v>6882</v>
      </c>
      <c r="P1918" s="258" t="s">
        <v>6883</v>
      </c>
      <c r="Q1918" s="154">
        <f>I1912-Q1912-Q1913-Q1914-Q1915-Q1916-Q1917</f>
        <v>434</v>
      </c>
      <c r="R1918" s="231" t="str">
        <f>IFERROR(VLOOKUP(P1918,[6]Sheet1!$F:$I,4,),"")</f>
        <v/>
      </c>
      <c r="S1918" s="232"/>
      <c r="T1918" s="225"/>
      <c r="U1918" s="233"/>
      <c r="V1918" s="165"/>
      <c r="W1918" s="234" t="s">
        <v>40</v>
      </c>
      <c r="X1918" s="164"/>
      <c r="Y1918" s="148"/>
      <c r="Z1918" s="338">
        <v>46255</v>
      </c>
    </row>
    <row r="1919" spans="1:26" s="163" customFormat="1" ht="31.8" hidden="1" customHeight="1">
      <c r="A1919" s="177" t="str">
        <f t="shared" si="124"/>
        <v>Sep03-05</v>
      </c>
      <c r="B1919" s="225">
        <f>IFERROR(VLOOKUP(A1919,PLAN!B:AA,5,0),"")</f>
        <v>11134234</v>
      </c>
      <c r="C1919" s="225" t="str">
        <f>IFERROR(VLOOKUP(A1919,PLAN!B:AA,6,0),"")</f>
        <v>1036066-R-AK</v>
      </c>
      <c r="D1919" s="225" t="str">
        <f>IFERROR(VLOOKUP(A1919,PLAN!B:AA,7,0),"")</f>
        <v>AGP140002 CN</v>
      </c>
      <c r="E1919" s="225" t="str">
        <f>IFERROR(VLOOKUP(A1919,PLAN!B:AA,4,0),"")</f>
        <v>1001947322</v>
      </c>
      <c r="F1919" s="226">
        <f>IFERROR(VLOOKUP(A1919,PLAN!B:AA,9,0),"")</f>
        <v>46268</v>
      </c>
      <c r="G1919" s="225" t="str">
        <f>IFERROR(VLOOKUP(A1919,PLAN!B:AA,10,0),"")</f>
        <v>0103612046</v>
      </c>
      <c r="H1919" s="225" t="str">
        <f>IFERROR(VLOOKUP(A1919,PLAN!B:AA,11,0),"")</f>
        <v>260815A05A</v>
      </c>
      <c r="I1919" s="225">
        <f>IFERROR(VLOOKUP(A1919,PLAN!B:AA,12,0),"")</f>
        <v>1153</v>
      </c>
      <c r="J1919" s="225" t="str">
        <f>IFERROR(VLOOKUP(A1919,PLAN!B:AA,15,0),"")</f>
        <v>China</v>
      </c>
      <c r="K1919" s="225">
        <f>IFERROR(VLOOKUP(A1919,PLAN!B:AA,23,0),"")</f>
        <v>3</v>
      </c>
      <c r="L1919" s="227">
        <f>IFERROR(VLOOKUP(A1919,PLAN!B:AA,24,0),"")</f>
        <v>0</v>
      </c>
      <c r="M1919" s="225" t="str">
        <f>IFERROR(VLOOKUP(A1919,PLAN!B:AA,3,0),"")</f>
        <v>2332499-0-C-CN</v>
      </c>
      <c r="N1919" s="225">
        <f>IFERROR(VLOOKUP(A1919,PLAN!B:AA,2,0),"")</f>
        <v>12125073</v>
      </c>
      <c r="O1919" s="290" t="s">
        <v>6882</v>
      </c>
      <c r="P1919" s="258" t="s">
        <v>6883</v>
      </c>
      <c r="Q1919" s="154">
        <v>62</v>
      </c>
      <c r="R1919" s="231" t="str">
        <f>IFERROR(VLOOKUP(P1919,[6]Sheet1!$F:$I,4,),"")</f>
        <v/>
      </c>
      <c r="S1919" s="232">
        <f>IFERROR(VLOOKUP(A1919,PLAN!B:AA,19,0),"")</f>
        <v>46255</v>
      </c>
      <c r="T1919" s="225" t="str">
        <f>IFERROR(VLOOKUP(A1919,PLAN!B:AA,20,0),"")</f>
        <v>M4</v>
      </c>
      <c r="U1919" s="233"/>
      <c r="V1919" s="165"/>
      <c r="W1919" s="234" t="str">
        <f>IFERROR(VLOOKUP(A1919,PLAN!B:AB,21,),"")</f>
        <v>F3</v>
      </c>
      <c r="X1919" s="164"/>
      <c r="Y1919" s="148" t="s">
        <v>6799</v>
      </c>
      <c r="Z1919" s="338">
        <f>VLOOKUP(Y1919,PLAN!B:AI,19,0)</f>
        <v>46255</v>
      </c>
    </row>
    <row r="1920" spans="1:26" s="163" customFormat="1" ht="31.8" hidden="1" customHeight="1">
      <c r="A1920" s="177"/>
      <c r="B1920" s="225"/>
      <c r="C1920" s="225"/>
      <c r="D1920" s="225"/>
      <c r="E1920" s="225"/>
      <c r="F1920" s="226"/>
      <c r="G1920" s="225"/>
      <c r="H1920" s="225"/>
      <c r="I1920" s="225"/>
      <c r="J1920" s="225"/>
      <c r="K1920" s="225"/>
      <c r="L1920" s="227"/>
      <c r="M1920" s="225"/>
      <c r="N1920" s="225"/>
      <c r="O1920" s="290" t="s">
        <v>6884</v>
      </c>
      <c r="P1920" s="258" t="s">
        <v>6885</v>
      </c>
      <c r="Q1920" s="154">
        <v>495</v>
      </c>
      <c r="R1920" s="231" t="str">
        <f>IFERROR(VLOOKUP(P1920,[6]Sheet1!$F:$I,4,),"")</f>
        <v/>
      </c>
      <c r="S1920" s="232"/>
      <c r="T1920" s="225"/>
      <c r="U1920" s="233"/>
      <c r="V1920" s="165"/>
      <c r="W1920" s="234" t="s">
        <v>40</v>
      </c>
      <c r="X1920" s="164"/>
      <c r="Y1920" s="148"/>
      <c r="Z1920" s="338">
        <v>46255</v>
      </c>
    </row>
    <row r="1921" spans="1:26" s="163" customFormat="1" ht="31.8" hidden="1" customHeight="1">
      <c r="A1921" s="177"/>
      <c r="B1921" s="225"/>
      <c r="C1921" s="225"/>
      <c r="D1921" s="225"/>
      <c r="E1921" s="225"/>
      <c r="F1921" s="226"/>
      <c r="G1921" s="225"/>
      <c r="H1921" s="225"/>
      <c r="I1921" s="225"/>
      <c r="J1921" s="225"/>
      <c r="K1921" s="225"/>
      <c r="L1921" s="227"/>
      <c r="M1921" s="225"/>
      <c r="N1921" s="225"/>
      <c r="O1921" s="290" t="s">
        <v>6886</v>
      </c>
      <c r="P1921" s="258" t="s">
        <v>6887</v>
      </c>
      <c r="Q1921" s="154">
        <v>494</v>
      </c>
      <c r="R1921" s="231"/>
      <c r="S1921" s="232"/>
      <c r="T1921" s="225"/>
      <c r="U1921" s="233"/>
      <c r="V1921" s="165"/>
      <c r="W1921" s="234" t="s">
        <v>40</v>
      </c>
      <c r="X1921" s="164"/>
      <c r="Y1921" s="148"/>
      <c r="Z1921" s="338">
        <v>46255</v>
      </c>
    </row>
    <row r="1922" spans="1:26" s="163" customFormat="1" ht="31.8" hidden="1" customHeight="1">
      <c r="A1922" s="177"/>
      <c r="B1922" s="225"/>
      <c r="C1922" s="225"/>
      <c r="D1922" s="225"/>
      <c r="E1922" s="225"/>
      <c r="F1922" s="226"/>
      <c r="G1922" s="225"/>
      <c r="H1922" s="225"/>
      <c r="I1922" s="225"/>
      <c r="J1922" s="225"/>
      <c r="K1922" s="225"/>
      <c r="L1922" s="227"/>
      <c r="M1922" s="225"/>
      <c r="N1922" s="225"/>
      <c r="O1922" s="290" t="s">
        <v>6888</v>
      </c>
      <c r="P1922" s="258" t="s">
        <v>6889</v>
      </c>
      <c r="Q1922" s="154">
        <f>I1919-Q1919-Q1920-Q1921</f>
        <v>102</v>
      </c>
      <c r="R1922" s="231" t="str">
        <f>IFERROR(VLOOKUP(P1922,[6]Sheet1!$F:$I,4,),"")</f>
        <v/>
      </c>
      <c r="S1922" s="232"/>
      <c r="T1922" s="225"/>
      <c r="U1922" s="233"/>
      <c r="V1922" s="165"/>
      <c r="W1922" s="234" t="s">
        <v>40</v>
      </c>
      <c r="X1922" s="164"/>
      <c r="Y1922" s="148"/>
      <c r="Z1922" s="338">
        <v>46255</v>
      </c>
    </row>
    <row r="1923" spans="1:26" s="163" customFormat="1" ht="27" hidden="1" customHeight="1">
      <c r="A1923" s="177" t="str">
        <f t="shared" ref="A1923" si="126">Y1923</f>
        <v>Sep03-06</v>
      </c>
      <c r="B1923" s="225">
        <f>IFERROR(VLOOKUP(A1923,PLAN!B:AA,5,0),"")</f>
        <v>11134107</v>
      </c>
      <c r="C1923" s="225" t="str">
        <f>IFERROR(VLOOKUP(A1923,PLAN!B:AA,6,0),"")</f>
        <v>1236005-N-AK</v>
      </c>
      <c r="D1923" s="225" t="str">
        <f>IFERROR(VLOOKUP(A1923,PLAN!B:AA,7,0),"")</f>
        <v>AGH143091 CN</v>
      </c>
      <c r="E1923" s="225" t="str">
        <f>IFERROR(VLOOKUP(A1923,PLAN!B:AA,4,0),"")</f>
        <v>1001947323</v>
      </c>
      <c r="F1923" s="226">
        <f>IFERROR(VLOOKUP(A1923,PLAN!B:AA,9,0),"")</f>
        <v>46268</v>
      </c>
      <c r="G1923" s="225" t="str">
        <f>IFERROR(VLOOKUP(A1923,PLAN!B:AA,10,0),"")</f>
        <v>0103612047</v>
      </c>
      <c r="H1923" s="225" t="str">
        <f>IFERROR(VLOOKUP(A1923,PLAN!B:AA,11,0),"")</f>
        <v>260815A06A</v>
      </c>
      <c r="I1923" s="225">
        <f>IFERROR(VLOOKUP(A1923,PLAN!B:AA,12,0),"")</f>
        <v>725</v>
      </c>
      <c r="J1923" s="225" t="str">
        <f>IFERROR(VLOOKUP(A1923,PLAN!B:AA,15,0),"")</f>
        <v>China</v>
      </c>
      <c r="K1923" s="225">
        <f>IFERROR(VLOOKUP(A1923,PLAN!B:AA,23,0),"")</f>
        <v>0</v>
      </c>
      <c r="L1923" s="227">
        <f>IFERROR(VLOOKUP(A1923,PLAN!B:AA,24,0),"")</f>
        <v>0</v>
      </c>
      <c r="M1923" s="225" t="str">
        <f>IFERROR(VLOOKUP(A1923,PLAN!B:AA,3,0),"")</f>
        <v>2332506-0-C-CN</v>
      </c>
      <c r="N1923" s="225">
        <f>IFERROR(VLOOKUP(A1923,PLAN!B:AA,2,0),"")</f>
        <v>12125080</v>
      </c>
      <c r="O1923" s="290" t="s">
        <v>3048</v>
      </c>
      <c r="P1923" s="257" t="s">
        <v>3049</v>
      </c>
      <c r="Q1923" s="154">
        <v>101</v>
      </c>
      <c r="R1923" s="231" t="str">
        <f>IFERROR(VLOOKUP(P1923,[6]Sheet1!$F:$I,4,),"")</f>
        <v>N2-11</v>
      </c>
      <c r="S1923" s="232">
        <f>IFERROR(VLOOKUP(A1923,PLAN!B:AA,19,0),"")</f>
        <v>46255</v>
      </c>
      <c r="T1923" s="225" t="str">
        <f>IFERROR(VLOOKUP(A1923,PLAN!B:AA,20,0),"")</f>
        <v>M5</v>
      </c>
      <c r="U1923" s="233"/>
      <c r="V1923" s="165"/>
      <c r="W1923" s="234" t="str">
        <f>IFERROR(VLOOKUP(A1923,PLAN!B:AB,21,),"")</f>
        <v>F2</v>
      </c>
      <c r="X1923" s="164"/>
      <c r="Y1923" s="148" t="s">
        <v>6797</v>
      </c>
      <c r="Z1923" s="338">
        <f>VLOOKUP(Y1923,PLAN!B:AI,19,0)</f>
        <v>46255</v>
      </c>
    </row>
    <row r="1924" spans="1:26" s="163" customFormat="1" ht="27" hidden="1" customHeight="1">
      <c r="A1924" s="177"/>
      <c r="B1924" s="225"/>
      <c r="C1924" s="225"/>
      <c r="D1924" s="225"/>
      <c r="E1924" s="225"/>
      <c r="F1924" s="226"/>
      <c r="G1924" s="225"/>
      <c r="H1924" s="225"/>
      <c r="I1924" s="225"/>
      <c r="J1924" s="225"/>
      <c r="K1924" s="225"/>
      <c r="L1924" s="227"/>
      <c r="M1924" s="225"/>
      <c r="N1924" s="225"/>
      <c r="O1924" s="290" t="s">
        <v>6890</v>
      </c>
      <c r="P1924" s="337" t="s">
        <v>6891</v>
      </c>
      <c r="Q1924" s="154">
        <v>190</v>
      </c>
      <c r="R1924" s="231" t="str">
        <f>IFERROR(VLOOKUP(P1924,[6]Sheet1!$F:$I,4,),"")</f>
        <v>N2-10</v>
      </c>
      <c r="S1924" s="232"/>
      <c r="T1924" s="225"/>
      <c r="U1924" s="233"/>
      <c r="V1924" s="165"/>
      <c r="W1924" s="234" t="s">
        <v>45</v>
      </c>
      <c r="X1924" s="164"/>
      <c r="Y1924" s="148"/>
      <c r="Z1924" s="338">
        <v>46255</v>
      </c>
    </row>
    <row r="1925" spans="1:26" s="163" customFormat="1" ht="27" hidden="1" customHeight="1">
      <c r="A1925" s="177"/>
      <c r="B1925" s="225"/>
      <c r="C1925" s="225"/>
      <c r="D1925" s="225"/>
      <c r="E1925" s="225"/>
      <c r="F1925" s="226"/>
      <c r="G1925" s="225"/>
      <c r="H1925" s="225"/>
      <c r="I1925" s="225"/>
      <c r="J1925" s="225"/>
      <c r="K1925" s="225"/>
      <c r="L1925" s="227"/>
      <c r="M1925" s="225"/>
      <c r="N1925" s="225"/>
      <c r="O1925" s="290" t="s">
        <v>6892</v>
      </c>
      <c r="P1925" s="258" t="s">
        <v>6893</v>
      </c>
      <c r="Q1925" s="154">
        <f>I1923-Q1923-Q1924</f>
        <v>434</v>
      </c>
      <c r="R1925" s="231" t="str">
        <f>IFERROR(VLOOKUP(P1925,[6]Sheet1!$F:$I,4,),"")</f>
        <v/>
      </c>
      <c r="S1925" s="232"/>
      <c r="T1925" s="225"/>
      <c r="U1925" s="233"/>
      <c r="V1925" s="165"/>
      <c r="W1925" s="234" t="s">
        <v>45</v>
      </c>
      <c r="X1925" s="164"/>
      <c r="Y1925" s="148"/>
      <c r="Z1925" s="338">
        <v>46255</v>
      </c>
    </row>
    <row r="1926" spans="1:26" s="163" customFormat="1" ht="27" hidden="1" customHeight="1">
      <c r="A1926" s="177" t="str">
        <f t="shared" si="124"/>
        <v>Sep03-07</v>
      </c>
      <c r="B1926" s="225">
        <f>IFERROR(VLOOKUP(A1926,PLAN!B:AA,5,0),"")</f>
        <v>11134108</v>
      </c>
      <c r="C1926" s="225" t="str">
        <f>IFERROR(VLOOKUP(A1926,PLAN!B:AA,6,0),"")</f>
        <v>1236007-N-AK</v>
      </c>
      <c r="D1926" s="225" t="str">
        <f>IFERROR(VLOOKUP(A1926,PLAN!B:AA,7,0),"")</f>
        <v>AGH143092 CN</v>
      </c>
      <c r="E1926" s="225" t="str">
        <f>IFERROR(VLOOKUP(A1926,PLAN!B:AA,4,0),"")</f>
        <v>1001947324</v>
      </c>
      <c r="F1926" s="226">
        <f>IFERROR(VLOOKUP(A1926,PLAN!B:AA,9,0),"")</f>
        <v>46268</v>
      </c>
      <c r="G1926" s="225" t="str">
        <f>IFERROR(VLOOKUP(A1926,PLAN!B:AA,10,0),"")</f>
        <v>0103612048</v>
      </c>
      <c r="H1926" s="225" t="str">
        <f>IFERROR(VLOOKUP(A1926,PLAN!B:AA,11,0),"")</f>
        <v>260815A07A</v>
      </c>
      <c r="I1926" s="225">
        <f>IFERROR(VLOOKUP(A1926,PLAN!B:AA,12,0),"")</f>
        <v>425</v>
      </c>
      <c r="J1926" s="225" t="str">
        <f>IFERROR(VLOOKUP(A1926,PLAN!B:AA,15,0),"")</f>
        <v>China</v>
      </c>
      <c r="K1926" s="225">
        <f>IFERROR(VLOOKUP(A1926,PLAN!B:AA,23,0),"")</f>
        <v>0</v>
      </c>
      <c r="L1926" s="227">
        <f>IFERROR(VLOOKUP(A1926,PLAN!B:AA,24,0),"")</f>
        <v>0</v>
      </c>
      <c r="M1926" s="225" t="str">
        <f>IFERROR(VLOOKUP(A1926,PLAN!B:AA,3,0),"")</f>
        <v>2332505-0-C-CN</v>
      </c>
      <c r="N1926" s="225">
        <f>IFERROR(VLOOKUP(A1926,PLAN!B:AA,2,0),"")</f>
        <v>12125079</v>
      </c>
      <c r="O1926" s="290" t="s">
        <v>1662</v>
      </c>
      <c r="P1926" s="337" t="s">
        <v>1663</v>
      </c>
      <c r="Q1926" s="154">
        <v>162</v>
      </c>
      <c r="R1926" s="231" t="str">
        <f>IFERROR(VLOOKUP(P1926,[6]Sheet1!$F:$I,4,),"")</f>
        <v>N3-10</v>
      </c>
      <c r="S1926" s="232">
        <f>IFERROR(VLOOKUP(A1926,PLAN!B:AA,19,0),"")</f>
        <v>46255</v>
      </c>
      <c r="T1926" s="225" t="str">
        <f>IFERROR(VLOOKUP(A1926,PLAN!B:AA,20,0),"")</f>
        <v>M5</v>
      </c>
      <c r="U1926" s="233"/>
      <c r="V1926" s="165"/>
      <c r="W1926" s="234" t="str">
        <f>IFERROR(VLOOKUP(A1926,PLAN!B:AB,21,),"")</f>
        <v>F2</v>
      </c>
      <c r="X1926" s="164"/>
      <c r="Y1926" s="148" t="s">
        <v>6803</v>
      </c>
      <c r="Z1926" s="338">
        <f>VLOOKUP(Y1926,PLAN!B:AI,19,0)</f>
        <v>46255</v>
      </c>
    </row>
    <row r="1927" spans="1:26" s="163" customFormat="1" ht="27" hidden="1" customHeight="1">
      <c r="A1927" s="177">
        <f t="shared" si="124"/>
        <v>0</v>
      </c>
      <c r="B1927" s="225" t="str">
        <f>IFERROR(VLOOKUP(A1927,PLAN!B:AA,5,0),"")</f>
        <v/>
      </c>
      <c r="C1927" s="225" t="str">
        <f>IFERROR(VLOOKUP(A1927,PLAN!B:AA,6,0),"")</f>
        <v/>
      </c>
      <c r="D1927" s="225" t="str">
        <f>IFERROR(VLOOKUP(A1927,PLAN!B:AA,7,0),"")</f>
        <v/>
      </c>
      <c r="E1927" s="225" t="str">
        <f>IFERROR(VLOOKUP(A1927,PLAN!B:AA,4,0),"")</f>
        <v/>
      </c>
      <c r="F1927" s="226" t="str">
        <f>IFERROR(VLOOKUP(A1927,PLAN!B:AA,9,0),"")</f>
        <v/>
      </c>
      <c r="G1927" s="225" t="str">
        <f>IFERROR(VLOOKUP(A1927,PLAN!B:AA,10,0),"")</f>
        <v/>
      </c>
      <c r="H1927" s="225" t="str">
        <f>IFERROR(VLOOKUP(A1927,PLAN!B:AA,11,0),"")</f>
        <v/>
      </c>
      <c r="I1927" s="225" t="str">
        <f>IFERROR(VLOOKUP(A1927,PLAN!B:AA,12,0),"")</f>
        <v/>
      </c>
      <c r="J1927" s="225" t="str">
        <f>IFERROR(VLOOKUP(A1927,PLAN!B:AA,15,0),"")</f>
        <v/>
      </c>
      <c r="K1927" s="225" t="str">
        <f>IFERROR(VLOOKUP(A1927,PLAN!B:AA,23,0),"")</f>
        <v/>
      </c>
      <c r="L1927" s="227" t="str">
        <f>IFERROR(VLOOKUP(A1927,PLAN!B:AA,24,0),"")</f>
        <v/>
      </c>
      <c r="M1927" s="225" t="str">
        <f>IFERROR(VLOOKUP(A1927,PLAN!B:AA,3,0),"")</f>
        <v/>
      </c>
      <c r="N1927" s="225" t="str">
        <f>IFERROR(VLOOKUP(A1927,PLAN!B:AA,2,0),"")</f>
        <v/>
      </c>
      <c r="O1927" s="290" t="s">
        <v>6894</v>
      </c>
      <c r="P1927" s="258" t="s">
        <v>6895</v>
      </c>
      <c r="Q1927" s="154">
        <f>I1926-Q1926</f>
        <v>263</v>
      </c>
      <c r="R1927" s="231" t="str">
        <f>IFERROR(VLOOKUP(P1927,[6]Sheet1!$F:$I,4,),"")</f>
        <v/>
      </c>
      <c r="S1927" s="232" t="str">
        <f>IFERROR(VLOOKUP(A1927,PLAN!B:AA,19,0),"")</f>
        <v/>
      </c>
      <c r="T1927" s="225" t="str">
        <f>IFERROR(VLOOKUP(A1927,PLAN!B:AA,20,0),"")</f>
        <v/>
      </c>
      <c r="U1927" s="233"/>
      <c r="V1927" s="165"/>
      <c r="W1927" s="234" t="s">
        <v>45</v>
      </c>
      <c r="X1927" s="164"/>
      <c r="Y1927" s="148"/>
      <c r="Z1927" s="338">
        <v>46255</v>
      </c>
    </row>
    <row r="1928" spans="1:26" s="163" customFormat="1" ht="27" hidden="1" customHeight="1">
      <c r="A1928" s="177" t="str">
        <f t="shared" ref="A1928" si="127">Y1928</f>
        <v>Sep03-08</v>
      </c>
      <c r="B1928" s="225">
        <f>IFERROR(VLOOKUP(A1928,PLAN!B:AA,5,0),"")</f>
        <v>11134110</v>
      </c>
      <c r="C1928" s="225" t="str">
        <f>IFERROR(VLOOKUP(A1928,PLAN!B:AA,6,0),"")</f>
        <v>1236016-L-AK</v>
      </c>
      <c r="D1928" s="225" t="str">
        <f>IFERROR(VLOOKUP(A1928,PLAN!B:AA,7,0),"")</f>
        <v>AHW14S003S CN</v>
      </c>
      <c r="E1928" s="225" t="str">
        <f>IFERROR(VLOOKUP(A1928,PLAN!B:AA,4,0),"")</f>
        <v>1001947325</v>
      </c>
      <c r="F1928" s="226">
        <f>IFERROR(VLOOKUP(A1928,PLAN!B:AA,9,0),"")</f>
        <v>46268</v>
      </c>
      <c r="G1928" s="225" t="str">
        <f>IFERROR(VLOOKUP(A1928,PLAN!B:AA,10,0),"")</f>
        <v>0103612049</v>
      </c>
      <c r="H1928" s="225" t="str">
        <f>IFERROR(VLOOKUP(A1928,PLAN!B:AA,11,0),"")</f>
        <v>260815A08A</v>
      </c>
      <c r="I1928" s="225">
        <f>IFERROR(VLOOKUP(A1928,PLAN!B:AA,12,0),"")</f>
        <v>1955</v>
      </c>
      <c r="J1928" s="225" t="str">
        <f>IFERROR(VLOOKUP(A1928,PLAN!B:AA,15,0),"")</f>
        <v>China</v>
      </c>
      <c r="K1928" s="225">
        <f>IFERROR(VLOOKUP(A1928,PLAN!B:AA,23,0),"")</f>
        <v>0</v>
      </c>
      <c r="L1928" s="227">
        <f>IFERROR(VLOOKUP(A1928,PLAN!B:AA,24,0),"")</f>
        <v>0</v>
      </c>
      <c r="M1928" s="225" t="str">
        <f>IFERROR(VLOOKUP(A1928,PLAN!B:AA,3,0),"")</f>
        <v>2332542-0-C-CN</v>
      </c>
      <c r="N1928" s="225">
        <f>IFERROR(VLOOKUP(A1928,PLAN!B:AA,2,0),"")</f>
        <v>12125116</v>
      </c>
      <c r="O1928" s="290" t="s">
        <v>1658</v>
      </c>
      <c r="P1928" s="337" t="s">
        <v>1659</v>
      </c>
      <c r="Q1928" s="154">
        <v>315</v>
      </c>
      <c r="R1928" s="231" t="str">
        <f>IFERROR(VLOOKUP(P1928,[6]Sheet1!$F:$I,4,),"")</f>
        <v>N3-14</v>
      </c>
      <c r="S1928" s="232">
        <f>IFERROR(VLOOKUP(A1928,PLAN!B:AA,19,0),"")</f>
        <v>46255</v>
      </c>
      <c r="T1928" s="225" t="str">
        <f>IFERROR(VLOOKUP(A1928,PLAN!B:AA,20,0),"")</f>
        <v>M5</v>
      </c>
      <c r="U1928" s="233"/>
      <c r="V1928" s="165"/>
      <c r="W1928" s="234" t="str">
        <f>IFERROR(VLOOKUP(A1928,PLAN!B:AB,21,),"")</f>
        <v>F2</v>
      </c>
      <c r="X1928" s="164"/>
      <c r="Y1928" s="148" t="s">
        <v>6800</v>
      </c>
      <c r="Z1928" s="338">
        <f>VLOOKUP(Y1928,PLAN!B:AI,19,0)</f>
        <v>46255</v>
      </c>
    </row>
    <row r="1929" spans="1:26" s="163" customFormat="1" ht="27" hidden="1" customHeight="1">
      <c r="A1929" s="177"/>
      <c r="B1929" s="225"/>
      <c r="C1929" s="225"/>
      <c r="D1929" s="225"/>
      <c r="E1929" s="225"/>
      <c r="F1929" s="226"/>
      <c r="G1929" s="225"/>
      <c r="H1929" s="225"/>
      <c r="I1929" s="225"/>
      <c r="J1929" s="225"/>
      <c r="K1929" s="225"/>
      <c r="L1929" s="227"/>
      <c r="M1929" s="225"/>
      <c r="N1929" s="225"/>
      <c r="O1929" s="290" t="s">
        <v>6896</v>
      </c>
      <c r="P1929" s="337" t="s">
        <v>6897</v>
      </c>
      <c r="Q1929" s="154">
        <v>435</v>
      </c>
      <c r="R1929" s="231" t="str">
        <f>IFERROR(VLOOKUP(P1929,[6]Sheet1!$F:$I,4,),"")</f>
        <v>N3-14</v>
      </c>
      <c r="S1929" s="232"/>
      <c r="T1929" s="225"/>
      <c r="U1929" s="233"/>
      <c r="V1929" s="165"/>
      <c r="W1929" s="234" t="s">
        <v>45</v>
      </c>
      <c r="X1929" s="164"/>
      <c r="Y1929" s="148"/>
      <c r="Z1929" s="338">
        <v>46255</v>
      </c>
    </row>
    <row r="1930" spans="1:26" s="163" customFormat="1" ht="27" hidden="1" customHeight="1">
      <c r="A1930" s="177"/>
      <c r="B1930" s="225"/>
      <c r="C1930" s="225"/>
      <c r="D1930" s="225"/>
      <c r="E1930" s="225"/>
      <c r="F1930" s="226"/>
      <c r="G1930" s="225"/>
      <c r="H1930" s="225"/>
      <c r="I1930" s="225"/>
      <c r="J1930" s="225"/>
      <c r="K1930" s="225"/>
      <c r="L1930" s="227"/>
      <c r="M1930" s="225"/>
      <c r="N1930" s="225"/>
      <c r="O1930" s="290" t="s">
        <v>6898</v>
      </c>
      <c r="P1930" s="337" t="s">
        <v>6899</v>
      </c>
      <c r="Q1930" s="154">
        <v>436</v>
      </c>
      <c r="R1930" s="231" t="str">
        <f>IFERROR(VLOOKUP(P1930,[6]Sheet1!$F:$I,4,),"")</f>
        <v>N3-01</v>
      </c>
      <c r="S1930" s="232"/>
      <c r="T1930" s="225"/>
      <c r="U1930" s="233"/>
      <c r="V1930" s="165"/>
      <c r="W1930" s="234" t="s">
        <v>45</v>
      </c>
      <c r="X1930" s="164"/>
      <c r="Y1930" s="148"/>
      <c r="Z1930" s="338">
        <v>46255</v>
      </c>
    </row>
    <row r="1931" spans="1:26" s="163" customFormat="1" ht="27" hidden="1" customHeight="1">
      <c r="A1931" s="177"/>
      <c r="B1931" s="225"/>
      <c r="C1931" s="225"/>
      <c r="D1931" s="225"/>
      <c r="E1931" s="225"/>
      <c r="F1931" s="226"/>
      <c r="G1931" s="225"/>
      <c r="H1931" s="225"/>
      <c r="I1931" s="225"/>
      <c r="J1931" s="225"/>
      <c r="K1931" s="225"/>
      <c r="L1931" s="227"/>
      <c r="M1931" s="225"/>
      <c r="N1931" s="225"/>
      <c r="O1931" s="290" t="s">
        <v>6900</v>
      </c>
      <c r="P1931" s="258" t="s">
        <v>6901</v>
      </c>
      <c r="Q1931" s="154">
        <v>434</v>
      </c>
      <c r="R1931" s="231" t="str">
        <f>IFERROR(VLOOKUP(P1931,[6]Sheet1!$F:$I,4,),"")</f>
        <v>N4-12</v>
      </c>
      <c r="S1931" s="232"/>
      <c r="T1931" s="225"/>
      <c r="U1931" s="233"/>
      <c r="V1931" s="165"/>
      <c r="W1931" s="234" t="s">
        <v>45</v>
      </c>
      <c r="X1931" s="164"/>
      <c r="Y1931" s="148"/>
      <c r="Z1931" s="338">
        <v>46255</v>
      </c>
    </row>
    <row r="1932" spans="1:26" s="163" customFormat="1" ht="27" hidden="1" customHeight="1">
      <c r="A1932" s="177"/>
      <c r="B1932" s="225"/>
      <c r="C1932" s="225"/>
      <c r="D1932" s="225"/>
      <c r="E1932" s="225"/>
      <c r="F1932" s="226"/>
      <c r="G1932" s="225"/>
      <c r="H1932" s="225"/>
      <c r="I1932" s="225"/>
      <c r="J1932" s="225"/>
      <c r="K1932" s="225"/>
      <c r="L1932" s="227"/>
      <c r="M1932" s="225"/>
      <c r="N1932" s="225"/>
      <c r="O1932" s="290" t="s">
        <v>6902</v>
      </c>
      <c r="P1932" s="258" t="s">
        <v>6903</v>
      </c>
      <c r="Q1932" s="154">
        <f>I1928-Q1928-Q1929-Q1930-Q1931</f>
        <v>335</v>
      </c>
      <c r="R1932" s="231" t="str">
        <f>IFERROR(VLOOKUP(P1932,[6]Sheet1!$F:$I,4,),"")</f>
        <v/>
      </c>
      <c r="S1932" s="232"/>
      <c r="T1932" s="225"/>
      <c r="U1932" s="233"/>
      <c r="V1932" s="165"/>
      <c r="W1932" s="234" t="s">
        <v>45</v>
      </c>
      <c r="X1932" s="164"/>
      <c r="Y1932" s="148"/>
      <c r="Z1932" s="338">
        <v>46255</v>
      </c>
    </row>
    <row r="1933" spans="1:26" s="163" customFormat="1" ht="27" hidden="1" customHeight="1">
      <c r="A1933" s="177" t="str">
        <f t="shared" ref="A1933:A1934" si="128">Y1933</f>
        <v>Sep03-09</v>
      </c>
      <c r="B1933" s="225">
        <f>IFERROR(VLOOKUP(A1933,PLAN!B:AA,5,0),"")</f>
        <v>11135699</v>
      </c>
      <c r="C1933" s="225" t="str">
        <f>IFERROR(VLOOKUP(A1933,PLAN!B:AA,6,0),"")</f>
        <v>1356018-N-AK</v>
      </c>
      <c r="D1933" s="225" t="str">
        <f>IFERROR(VLOOKUP(A1933,PLAN!B:AA,7,0),"")</f>
        <v>PAGH143392 CN</v>
      </c>
      <c r="E1933" s="225" t="str">
        <f>IFERROR(VLOOKUP(A1933,PLAN!B:AA,4,0),"")</f>
        <v>1001947326</v>
      </c>
      <c r="F1933" s="226">
        <f>IFERROR(VLOOKUP(A1933,PLAN!B:AA,9,0),"")</f>
        <v>46268</v>
      </c>
      <c r="G1933" s="225" t="str">
        <f>IFERROR(VLOOKUP(A1933,PLAN!B:AA,10,0),"")</f>
        <v>0103612050</v>
      </c>
      <c r="H1933" s="225" t="str">
        <f>IFERROR(VLOOKUP(A1933,PLAN!B:AA,11,0),"")</f>
        <v>260815A09A</v>
      </c>
      <c r="I1933" s="225">
        <f>IFERROR(VLOOKUP(A1933,PLAN!B:AA,12,0),"")</f>
        <v>60</v>
      </c>
      <c r="J1933" s="225" t="str">
        <f>IFERROR(VLOOKUP(A1933,PLAN!B:AA,15,0),"")</f>
        <v>China</v>
      </c>
      <c r="K1933" s="225">
        <f>IFERROR(VLOOKUP(A1933,PLAN!B:AA,23,0),"")</f>
        <v>0</v>
      </c>
      <c r="L1933" s="227">
        <f>IFERROR(VLOOKUP(A1933,PLAN!B:AA,24,0),"")</f>
        <v>0</v>
      </c>
      <c r="M1933" s="225" t="str">
        <f>IFERROR(VLOOKUP(A1933,PLAN!B:AA,3,0),"")</f>
        <v>2332508-0-C-CN</v>
      </c>
      <c r="N1933" s="225">
        <f>IFERROR(VLOOKUP(A1933,PLAN!B:AA,2,0),"")</f>
        <v>12125082</v>
      </c>
      <c r="O1933" s="290" t="s">
        <v>3552</v>
      </c>
      <c r="P1933" s="337" t="s">
        <v>3553</v>
      </c>
      <c r="Q1933" s="337">
        <f t="shared" ref="Q1933" si="129">I1933</f>
        <v>60</v>
      </c>
      <c r="R1933" s="231" t="str">
        <f>IFERROR(VLOOKUP(P1933,[6]Sheet1!$F:$I,4,),"")</f>
        <v>N3-01</v>
      </c>
      <c r="S1933" s="232">
        <f>IFERROR(VLOOKUP(A1933,PLAN!B:AA,19,0),"")</f>
        <v>46255</v>
      </c>
      <c r="T1933" s="225" t="str">
        <f>IFERROR(VLOOKUP(A1933,PLAN!B:AA,20,0),"")</f>
        <v>M5</v>
      </c>
      <c r="U1933" s="233"/>
      <c r="V1933" s="165"/>
      <c r="W1933" s="234" t="str">
        <f>IFERROR(VLOOKUP(A1933,PLAN!B:AB,21,),"")</f>
        <v>F2</v>
      </c>
      <c r="X1933" s="164"/>
      <c r="Y1933" s="148" t="s">
        <v>6804</v>
      </c>
      <c r="Z1933" s="338">
        <f>VLOOKUP(Y1933,PLAN!B:AI,19,0)</f>
        <v>46255</v>
      </c>
    </row>
    <row r="1934" spans="1:26" s="163" customFormat="1" ht="27" hidden="1" customHeight="1">
      <c r="A1934" s="177" t="str">
        <f t="shared" si="128"/>
        <v>Sep03-10</v>
      </c>
      <c r="B1934" s="225">
        <f>IFERROR(VLOOKUP(A1934,PLAN!B:AA,5,0),"")</f>
        <v>11135701</v>
      </c>
      <c r="C1934" s="225" t="str">
        <f>IFERROR(VLOOKUP(A1934,PLAN!B:AA,6,0),"")</f>
        <v>1356020-N-AK</v>
      </c>
      <c r="D1934" s="225" t="str">
        <f>IFERROR(VLOOKUP(A1934,PLAN!B:AA,7,0),"")</f>
        <v>PAGH18M372 CN</v>
      </c>
      <c r="E1934" s="225" t="str">
        <f>IFERROR(VLOOKUP(A1934,PLAN!B:AA,4,0),"")</f>
        <v>1001947327</v>
      </c>
      <c r="F1934" s="226">
        <f>IFERROR(VLOOKUP(A1934,PLAN!B:AA,9,0),"")</f>
        <v>46268</v>
      </c>
      <c r="G1934" s="225" t="str">
        <f>IFERROR(VLOOKUP(A1934,PLAN!B:AA,10,0),"")</f>
        <v>0103612051</v>
      </c>
      <c r="H1934" s="225" t="str">
        <f>IFERROR(VLOOKUP(A1934,PLAN!B:AA,11,0),"")</f>
        <v>260815A10A</v>
      </c>
      <c r="I1934" s="225">
        <f>IFERROR(VLOOKUP(A1934,PLAN!B:AA,12,0),"")</f>
        <v>320</v>
      </c>
      <c r="J1934" s="225" t="str">
        <f>IFERROR(VLOOKUP(A1934,PLAN!B:AA,15,0),"")</f>
        <v>China</v>
      </c>
      <c r="K1934" s="225">
        <f>IFERROR(VLOOKUP(A1934,PLAN!B:AA,23,0),"")</f>
        <v>0</v>
      </c>
      <c r="L1934" s="227">
        <f>IFERROR(VLOOKUP(A1934,PLAN!B:AA,24,0),"")</f>
        <v>0</v>
      </c>
      <c r="M1934" s="225" t="str">
        <f>IFERROR(VLOOKUP(A1934,PLAN!B:AA,3,0),"")</f>
        <v>2332456-0-C-CN</v>
      </c>
      <c r="N1934" s="225">
        <f>IFERROR(VLOOKUP(A1934,PLAN!B:AA,2,0),"")</f>
        <v>12125030</v>
      </c>
      <c r="O1934" s="290" t="s">
        <v>3554</v>
      </c>
      <c r="P1934" s="337" t="s">
        <v>3555</v>
      </c>
      <c r="Q1934" s="154">
        <v>185</v>
      </c>
      <c r="R1934" s="231" t="str">
        <f>IFERROR(VLOOKUP(P1934,[6]Sheet1!$F:$I,4,),"")</f>
        <v>N2-08</v>
      </c>
      <c r="S1934" s="232">
        <f>IFERROR(VLOOKUP(A1934,PLAN!B:AA,19,0),"")</f>
        <v>46255</v>
      </c>
      <c r="T1934" s="225" t="str">
        <f>IFERROR(VLOOKUP(A1934,PLAN!B:AA,20,0),"")</f>
        <v>M5</v>
      </c>
      <c r="U1934" s="233"/>
      <c r="V1934" s="165"/>
      <c r="W1934" s="234" t="str">
        <f>IFERROR(VLOOKUP(A1934,PLAN!B:AB,21,),"")</f>
        <v>F2</v>
      </c>
      <c r="X1934" s="164"/>
      <c r="Y1934" s="148" t="s">
        <v>6805</v>
      </c>
      <c r="Z1934" s="338">
        <f>VLOOKUP(Y1934,PLAN!B:AI,19,0)</f>
        <v>46255</v>
      </c>
    </row>
    <row r="1935" spans="1:26" s="163" customFormat="1" ht="27" hidden="1" customHeight="1">
      <c r="A1935" s="177"/>
      <c r="B1935" s="225"/>
      <c r="C1935" s="225"/>
      <c r="D1935" s="225"/>
      <c r="E1935" s="225"/>
      <c r="F1935" s="226"/>
      <c r="G1935" s="225"/>
      <c r="H1935" s="225"/>
      <c r="I1935" s="225"/>
      <c r="J1935" s="225"/>
      <c r="K1935" s="225"/>
      <c r="L1935" s="227"/>
      <c r="M1935" s="225"/>
      <c r="N1935" s="225"/>
      <c r="O1935" s="290" t="s">
        <v>6904</v>
      </c>
      <c r="P1935" s="337" t="s">
        <v>6905</v>
      </c>
      <c r="Q1935" s="154">
        <f>I1934-Q1934</f>
        <v>135</v>
      </c>
      <c r="R1935" s="231" t="str">
        <f>IFERROR(VLOOKUP(P1935,[6]Sheet1!$F:$I,4,),"")</f>
        <v>N2-01</v>
      </c>
      <c r="S1935" s="232"/>
      <c r="T1935" s="225"/>
      <c r="U1935" s="233"/>
      <c r="V1935" s="165"/>
      <c r="W1935" s="234" t="s">
        <v>45</v>
      </c>
      <c r="X1935" s="164"/>
      <c r="Y1935" s="148"/>
      <c r="Z1935" s="338">
        <v>46255</v>
      </c>
    </row>
    <row r="1936" spans="1:26" s="163" customFormat="1" ht="27" hidden="1" customHeight="1">
      <c r="A1936" s="177" t="str">
        <f t="shared" si="124"/>
        <v>Sep03-11</v>
      </c>
      <c r="B1936" s="225">
        <f>IFERROR(VLOOKUP(A1936,PLAN!B:AA,5,0),"")</f>
        <v>11135704</v>
      </c>
      <c r="C1936" s="225" t="str">
        <f>IFERROR(VLOOKUP(A1936,PLAN!B:AA,6,0),"")</f>
        <v>1931089-G-AK</v>
      </c>
      <c r="D1936" s="225" t="str">
        <f>IFERROR(VLOOKUP(A1936,PLAN!B:AA,7,0),"")</f>
        <v>PHW18R302S CN</v>
      </c>
      <c r="E1936" s="225" t="str">
        <f>IFERROR(VLOOKUP(A1936,PLAN!B:AA,4,0),"")</f>
        <v>1001947328</v>
      </c>
      <c r="F1936" s="226">
        <f>IFERROR(VLOOKUP(A1936,PLAN!B:AA,9,0),"")</f>
        <v>46268</v>
      </c>
      <c r="G1936" s="225" t="str">
        <f>IFERROR(VLOOKUP(A1936,PLAN!B:AA,10,0),"")</f>
        <v>0103612052</v>
      </c>
      <c r="H1936" s="225" t="str">
        <f>IFERROR(VLOOKUP(A1936,PLAN!B:AA,11,0),"")</f>
        <v>260815A11A</v>
      </c>
      <c r="I1936" s="225">
        <f>IFERROR(VLOOKUP(A1936,PLAN!B:AA,12,0),"")</f>
        <v>60</v>
      </c>
      <c r="J1936" s="225" t="str">
        <f>IFERROR(VLOOKUP(A1936,PLAN!B:AA,15,0),"")</f>
        <v>China</v>
      </c>
      <c r="K1936" s="225">
        <f>IFERROR(VLOOKUP(A1936,PLAN!B:AA,23,0),"")</f>
        <v>0</v>
      </c>
      <c r="L1936" s="227">
        <f>IFERROR(VLOOKUP(A1936,PLAN!B:AA,24,0),"")</f>
        <v>0</v>
      </c>
      <c r="M1936" s="225" t="str">
        <f>IFERROR(VLOOKUP(A1936,PLAN!B:AA,3,0),"")</f>
        <v>2332540-0-C-CN</v>
      </c>
      <c r="N1936" s="225">
        <f>IFERROR(VLOOKUP(A1936,PLAN!B:AA,2,0),"")</f>
        <v>12125114</v>
      </c>
      <c r="O1936" s="290" t="s">
        <v>3336</v>
      </c>
      <c r="P1936" s="337" t="s">
        <v>3337</v>
      </c>
      <c r="Q1936" s="337">
        <f t="shared" ref="Q1936:Q2063" si="130">I1936</f>
        <v>60</v>
      </c>
      <c r="R1936" s="231" t="str">
        <f>IFERROR(VLOOKUP(P1936,[6]Sheet1!$F:$I,4,),"")</f>
        <v>N2-16</v>
      </c>
      <c r="S1936" s="232">
        <f>IFERROR(VLOOKUP(A1936,PLAN!B:AA,19,0),"")</f>
        <v>46255</v>
      </c>
      <c r="T1936" s="225" t="str">
        <f>IFERROR(VLOOKUP(A1936,PLAN!B:AA,20,0),"")</f>
        <v>M5</v>
      </c>
      <c r="U1936" s="233"/>
      <c r="V1936" s="165"/>
      <c r="W1936" s="234" t="str">
        <f>IFERROR(VLOOKUP(A1936,PLAN!B:AB,21,),"")</f>
        <v>F2</v>
      </c>
      <c r="X1936" s="164"/>
      <c r="Y1936" s="148" t="s">
        <v>6806</v>
      </c>
      <c r="Z1936" s="338">
        <f>VLOOKUP(Y1936,PLAN!B:AI,19,0)</f>
        <v>46255</v>
      </c>
    </row>
    <row r="1937" spans="1:26" s="163" customFormat="1" ht="27" hidden="1" customHeight="1">
      <c r="A1937" s="177" t="str">
        <f t="shared" ref="A1937:A1986" si="131">Y1937</f>
        <v>Aug28-11</v>
      </c>
      <c r="B1937" s="225">
        <f>IFERROR(VLOOKUP(A1937,PLAN!B:AA,5,0),"")</f>
        <v>11122032</v>
      </c>
      <c r="C1937" s="225" t="str">
        <f>IFERROR(VLOOKUP(A1937,PLAN!B:AA,6,0),"")</f>
        <v>2051047-E-A</v>
      </c>
      <c r="D1937" s="225" t="str">
        <f>IFERROR(VLOOKUP(A1937,PLAN!B:AA,7,0),"")</f>
        <v>MTS0025N45S JP</v>
      </c>
      <c r="E1937" s="225" t="str">
        <f>IFERROR(VLOOKUP(A1937,PLAN!B:AA,4,0),"")</f>
        <v>1001948762</v>
      </c>
      <c r="F1937" s="226">
        <f>IFERROR(VLOOKUP(A1937,PLAN!B:AA,9,0),"")</f>
        <v>46263</v>
      </c>
      <c r="G1937" s="225" t="str">
        <f>IFERROR(VLOOKUP(A1937,PLAN!B:AA,10,0),"")</f>
        <v>0103615533</v>
      </c>
      <c r="H1937" s="225" t="str">
        <f>IFERROR(VLOOKUP(A1937,PLAN!B:AA,11,0),"")</f>
        <v>260817S01A</v>
      </c>
      <c r="I1937" s="225">
        <f>IFERROR(VLOOKUP(A1937,PLAN!B:AA,12,0),"")</f>
        <v>4</v>
      </c>
      <c r="J1937" s="225" t="str">
        <f>IFERROR(VLOOKUP(A1937,PLAN!B:AA,15,0),"")</f>
        <v>Japan</v>
      </c>
      <c r="K1937" s="225">
        <f>IFERROR(VLOOKUP(A1937,PLAN!B:AA,23,0),"")</f>
        <v>0</v>
      </c>
      <c r="L1937" s="227">
        <f>IFERROR(VLOOKUP(A1937,PLAN!B:AA,24,0),"")</f>
        <v>0</v>
      </c>
      <c r="M1937" s="225" t="str">
        <f>IFERROR(VLOOKUP(A1937,PLAN!B:AA,3,0),"")</f>
        <v>2052012-D-C</v>
      </c>
      <c r="N1937" s="225">
        <f>IFERROR(VLOOKUP(A1937,PLAN!B:AA,2,0),"")</f>
        <v>12120940</v>
      </c>
      <c r="O1937" s="228" t="s">
        <v>592</v>
      </c>
      <c r="P1937" s="257" t="s">
        <v>593</v>
      </c>
      <c r="Q1937" s="337">
        <f>I1937</f>
        <v>4</v>
      </c>
      <c r="R1937" s="231" t="str">
        <f>IFERROR(VLOOKUP(P1937,[6]Sheet1!$F:$I,4,),"")</f>
        <v>A8</v>
      </c>
      <c r="S1937" s="232">
        <f>IFERROR(VLOOKUP(A1937,PLAN!B:AA,19,0),"")</f>
        <v>46255</v>
      </c>
      <c r="T1937" s="225" t="str">
        <f>IFERROR(VLOOKUP(A1937,PLAN!B:AA,20,0),"")</f>
        <v>M6</v>
      </c>
      <c r="U1937" s="233"/>
      <c r="V1937" s="165"/>
      <c r="W1937" s="234" t="str">
        <f>IFERROR(VLOOKUP(A1937,PLAN!B:AB,21,),"")</f>
        <v>F2</v>
      </c>
      <c r="X1937" s="164"/>
      <c r="Y1937" s="148" t="s">
        <v>7444</v>
      </c>
      <c r="Z1937" s="338">
        <f>VLOOKUP(Y1937,PLAN!B:AI,19,0)</f>
        <v>46255</v>
      </c>
    </row>
    <row r="1938" spans="1:26" s="163" customFormat="1" ht="27" hidden="1" customHeight="1">
      <c r="A1938" s="177" t="str">
        <f t="shared" si="131"/>
        <v>Aug28-12</v>
      </c>
      <c r="B1938" s="225">
        <f>IFERROR(VLOOKUP(A1938,PLAN!B:AA,5,0),"")</f>
        <v>11125030</v>
      </c>
      <c r="C1938" s="225" t="str">
        <f>IFERROR(VLOOKUP(A1938,PLAN!B:AA,6,0),"")</f>
        <v>1831247-C-AK</v>
      </c>
      <c r="D1938" s="225" t="str">
        <f>IFERROR(VLOOKUP(A1938,PLAN!B:AA,7,0),"")</f>
        <v>AGH147000R JP</v>
      </c>
      <c r="E1938" s="225" t="str">
        <f>IFERROR(VLOOKUP(A1938,PLAN!B:AA,4,0),"")</f>
        <v>1001948740</v>
      </c>
      <c r="F1938" s="226">
        <f>IFERROR(VLOOKUP(A1938,PLAN!B:AA,9,0),"")</f>
        <v>46262</v>
      </c>
      <c r="G1938" s="225" t="str">
        <f>IFERROR(VLOOKUP(A1938,PLAN!B:AA,10,0),"")</f>
        <v>0103615511</v>
      </c>
      <c r="H1938" s="225" t="str">
        <f>IFERROR(VLOOKUP(A1938,PLAN!B:AA,11,0),"")</f>
        <v>260817A01A</v>
      </c>
      <c r="I1938" s="225">
        <f>IFERROR(VLOOKUP(A1938,PLAN!B:AA,12,0),"")</f>
        <v>35</v>
      </c>
      <c r="J1938" s="225" t="str">
        <f>IFERROR(VLOOKUP(A1938,PLAN!B:AA,15,0),"")</f>
        <v>Japan</v>
      </c>
      <c r="K1938" s="225">
        <f>IFERROR(VLOOKUP(A1938,PLAN!B:AA,23,0),"")</f>
        <v>0</v>
      </c>
      <c r="L1938" s="227">
        <f>IFERROR(VLOOKUP(A1938,PLAN!B:AA,24,0),"")</f>
        <v>0</v>
      </c>
      <c r="M1938" s="225" t="str">
        <f>IFERROR(VLOOKUP(A1938,PLAN!B:AA,3,0),"")</f>
        <v>1832296-A-CK</v>
      </c>
      <c r="N1938" s="225">
        <f>IFERROR(VLOOKUP(A1938,PLAN!B:AA,2,0),"")</f>
        <v>12111378</v>
      </c>
      <c r="O1938" s="290" t="s">
        <v>7485</v>
      </c>
      <c r="P1938" s="284" t="s">
        <v>7486</v>
      </c>
      <c r="Q1938" s="154">
        <v>5</v>
      </c>
      <c r="R1938" s="231" t="str">
        <f>IFERROR(VLOOKUP(P1938,[6]Sheet1!$F:$I,4,),"")</f>
        <v>N1-22</v>
      </c>
      <c r="S1938" s="232">
        <f>IFERROR(VLOOKUP(A1938,PLAN!B:AA,19,0),"")</f>
        <v>46255</v>
      </c>
      <c r="T1938" s="225" t="str">
        <f>IFERROR(VLOOKUP(A1938,PLAN!B:AA,20,0),"")</f>
        <v>M6</v>
      </c>
      <c r="U1938" s="233"/>
      <c r="V1938" s="165"/>
      <c r="W1938" s="234" t="str">
        <f>IFERROR(VLOOKUP(A1938,PLAN!B:AB,21,),"")</f>
        <v>F2</v>
      </c>
      <c r="X1938" s="164"/>
      <c r="Y1938" s="148" t="s">
        <v>7445</v>
      </c>
      <c r="Z1938" s="338">
        <f>VLOOKUP(Y1938,PLAN!B:AI,19,0)</f>
        <v>46255</v>
      </c>
    </row>
    <row r="1939" spans="1:26" s="163" customFormat="1" ht="27" hidden="1" customHeight="1">
      <c r="A1939" s="177"/>
      <c r="B1939" s="225"/>
      <c r="C1939" s="225"/>
      <c r="D1939" s="225"/>
      <c r="E1939" s="225"/>
      <c r="F1939" s="226"/>
      <c r="G1939" s="225"/>
      <c r="H1939" s="225"/>
      <c r="I1939" s="225"/>
      <c r="J1939" s="225"/>
      <c r="K1939" s="225"/>
      <c r="L1939" s="227"/>
      <c r="M1939" s="225"/>
      <c r="N1939" s="225"/>
      <c r="O1939" s="290" t="s">
        <v>7487</v>
      </c>
      <c r="P1939" s="259" t="s">
        <v>7488</v>
      </c>
      <c r="Q1939" s="154">
        <f>I1938-Q1938</f>
        <v>30</v>
      </c>
      <c r="R1939" s="231" t="str">
        <f>IFERROR(VLOOKUP(P1939,[6]Sheet1!$F:$I,4,),"")</f>
        <v>N3-14</v>
      </c>
      <c r="S1939" s="232"/>
      <c r="T1939" s="225"/>
      <c r="U1939" s="233"/>
      <c r="V1939" s="165"/>
      <c r="W1939" s="234" t="s">
        <v>45</v>
      </c>
      <c r="X1939" s="164"/>
      <c r="Y1939" s="148"/>
      <c r="Z1939" s="338">
        <v>46255</v>
      </c>
    </row>
    <row r="1940" spans="1:26" s="163" customFormat="1" ht="27" hidden="1" customHeight="1">
      <c r="A1940" s="177" t="str">
        <f t="shared" si="131"/>
        <v>Aug28-13</v>
      </c>
      <c r="B1940" s="225">
        <f>IFERROR(VLOOKUP(A1940,PLAN!B:AA,5,0),"")</f>
        <v>11124966</v>
      </c>
      <c r="C1940" s="225" t="str">
        <f>IFERROR(VLOOKUP(A1940,PLAN!B:AA,6,0),"")</f>
        <v>1831180-C-A</v>
      </c>
      <c r="D1940" s="225" t="str">
        <f>IFERROR(VLOOKUP(A1940,PLAN!B:AA,7,0),"")</f>
        <v>AH10S302SR JP</v>
      </c>
      <c r="E1940" s="225" t="str">
        <f>IFERROR(VLOOKUP(A1940,PLAN!B:AA,4,0),"")</f>
        <v>1001948741</v>
      </c>
      <c r="F1940" s="226">
        <f>IFERROR(VLOOKUP(A1940,PLAN!B:AA,9,0),"")</f>
        <v>46262</v>
      </c>
      <c r="G1940" s="225" t="str">
        <f>IFERROR(VLOOKUP(A1940,PLAN!B:AA,10,0),"")</f>
        <v>0103615512</v>
      </c>
      <c r="H1940" s="225" t="str">
        <f>IFERROR(VLOOKUP(A1940,PLAN!B:AA,11,0),"")</f>
        <v>260817A02A</v>
      </c>
      <c r="I1940" s="225">
        <f>IFERROR(VLOOKUP(A1940,PLAN!B:AA,12,0),"")</f>
        <v>40</v>
      </c>
      <c r="J1940" s="225" t="str">
        <f>IFERROR(VLOOKUP(A1940,PLAN!B:AA,15,0),"")</f>
        <v>Japan</v>
      </c>
      <c r="K1940" s="225">
        <f>IFERROR(VLOOKUP(A1940,PLAN!B:AA,23,0),"")</f>
        <v>0</v>
      </c>
      <c r="L1940" s="227">
        <f>IFERROR(VLOOKUP(A1940,PLAN!B:AA,24,0),"")</f>
        <v>0</v>
      </c>
      <c r="M1940" s="225" t="str">
        <f>IFERROR(VLOOKUP(A1940,PLAN!B:AA,3,0),"")</f>
        <v>1832175-A-C</v>
      </c>
      <c r="N1940" s="225">
        <f>IFERROR(VLOOKUP(A1940,PLAN!B:AA,2,0),"")</f>
        <v>12111377</v>
      </c>
      <c r="O1940" s="290" t="s">
        <v>6934</v>
      </c>
      <c r="P1940" s="284" t="s">
        <v>6935</v>
      </c>
      <c r="Q1940" s="154">
        <v>32</v>
      </c>
      <c r="R1940" s="231" t="str">
        <f>IFERROR(VLOOKUP(P1940,[6]Sheet1!$F:$I,4,),"")</f>
        <v>N2-01</v>
      </c>
      <c r="S1940" s="232">
        <f>IFERROR(VLOOKUP(A1940,PLAN!B:AA,19,0),"")</f>
        <v>46255</v>
      </c>
      <c r="T1940" s="225" t="str">
        <f>IFERROR(VLOOKUP(A1940,PLAN!B:AA,20,0),"")</f>
        <v>M6</v>
      </c>
      <c r="U1940" s="233"/>
      <c r="V1940" s="165"/>
      <c r="W1940" s="234" t="str">
        <f>IFERROR(VLOOKUP(A1940,PLAN!B:AB,21,),"")</f>
        <v>F2</v>
      </c>
      <c r="X1940" s="164"/>
      <c r="Y1940" s="148" t="s">
        <v>7446</v>
      </c>
      <c r="Z1940" s="338">
        <f>VLOOKUP(Y1940,PLAN!B:AI,19,0)</f>
        <v>46255</v>
      </c>
    </row>
    <row r="1941" spans="1:26" s="163" customFormat="1" ht="27" hidden="1" customHeight="1">
      <c r="A1941" s="177"/>
      <c r="B1941" s="225"/>
      <c r="C1941" s="225"/>
      <c r="D1941" s="225"/>
      <c r="E1941" s="225"/>
      <c r="F1941" s="226"/>
      <c r="G1941" s="225"/>
      <c r="H1941" s="225"/>
      <c r="I1941" s="225"/>
      <c r="J1941" s="225"/>
      <c r="K1941" s="225"/>
      <c r="L1941" s="227"/>
      <c r="M1941" s="225"/>
      <c r="N1941" s="225"/>
      <c r="O1941" s="290" t="s">
        <v>7489</v>
      </c>
      <c r="P1941" s="284" t="s">
        <v>7490</v>
      </c>
      <c r="Q1941" s="154">
        <f>I1940-Q1940</f>
        <v>8</v>
      </c>
      <c r="R1941" s="231" t="str">
        <f>IFERROR(VLOOKUP(P1941,[6]Sheet1!$F:$I,4,),"")</f>
        <v>C2</v>
      </c>
      <c r="S1941" s="232"/>
      <c r="T1941" s="225"/>
      <c r="U1941" s="233"/>
      <c r="V1941" s="165"/>
      <c r="W1941" s="234" t="s">
        <v>45</v>
      </c>
      <c r="X1941" s="164"/>
      <c r="Y1941" s="148"/>
      <c r="Z1941" s="338">
        <v>46255</v>
      </c>
    </row>
    <row r="1942" spans="1:26" s="163" customFormat="1" ht="27" hidden="1" customHeight="1">
      <c r="A1942" s="177" t="str">
        <f t="shared" si="131"/>
        <v>Aug28-14</v>
      </c>
      <c r="B1942" s="225">
        <f>IFERROR(VLOOKUP(A1942,PLAN!B:AA,5,0),"")</f>
        <v>11113858</v>
      </c>
      <c r="C1942" s="225" t="str">
        <f>IFERROR(VLOOKUP(A1942,PLAN!B:AA,6,0),"")</f>
        <v>1831248-B-AK</v>
      </c>
      <c r="D1942" s="225" t="str">
        <f>IFERROR(VLOOKUP(A1942,PLAN!B:AA,7,0),"")</f>
        <v>AH14R000SR JP</v>
      </c>
      <c r="E1942" s="225" t="str">
        <f>IFERROR(VLOOKUP(A1942,PLAN!B:AA,4,0),"")</f>
        <v>1001948742</v>
      </c>
      <c r="F1942" s="226">
        <f>IFERROR(VLOOKUP(A1942,PLAN!B:AA,9,0),"")</f>
        <v>46262</v>
      </c>
      <c r="G1942" s="225" t="str">
        <f>IFERROR(VLOOKUP(A1942,PLAN!B:AA,10,0),"")</f>
        <v>0103615513</v>
      </c>
      <c r="H1942" s="225" t="str">
        <f>IFERROR(VLOOKUP(A1942,PLAN!B:AA,11,0),"")</f>
        <v>260817A03A</v>
      </c>
      <c r="I1942" s="225">
        <f>IFERROR(VLOOKUP(A1942,PLAN!B:AA,12,0),"")</f>
        <v>5</v>
      </c>
      <c r="J1942" s="225" t="str">
        <f>IFERROR(VLOOKUP(A1942,PLAN!B:AA,15,0),"")</f>
        <v>Japan</v>
      </c>
      <c r="K1942" s="225">
        <f>IFERROR(VLOOKUP(A1942,PLAN!B:AA,23,0),"")</f>
        <v>0</v>
      </c>
      <c r="L1942" s="227">
        <f>IFERROR(VLOOKUP(A1942,PLAN!B:AA,24,0),"")</f>
        <v>0</v>
      </c>
      <c r="M1942" s="225" t="str">
        <f>IFERROR(VLOOKUP(A1942,PLAN!B:AA,3,0),"")</f>
        <v>1832301-A-CK</v>
      </c>
      <c r="N1942" s="225">
        <f>IFERROR(VLOOKUP(A1942,PLAN!B:AA,2,0),"")</f>
        <v>12111445</v>
      </c>
      <c r="O1942" s="290" t="s">
        <v>2449</v>
      </c>
      <c r="P1942" s="284" t="s">
        <v>2450</v>
      </c>
      <c r="Q1942" s="337">
        <f t="shared" ref="Q1942:Q1980" si="132">I1942</f>
        <v>5</v>
      </c>
      <c r="R1942" s="231" t="str">
        <f>IFERROR(VLOOKUP(P1942,[6]Sheet1!$F:$I,4,),"")</f>
        <v>N2-10</v>
      </c>
      <c r="S1942" s="232">
        <f>IFERROR(VLOOKUP(A1942,PLAN!B:AA,19,0),"")</f>
        <v>46255</v>
      </c>
      <c r="T1942" s="225" t="str">
        <f>IFERROR(VLOOKUP(A1942,PLAN!B:AA,20,0),"")</f>
        <v>M6</v>
      </c>
      <c r="U1942" s="233"/>
      <c r="V1942" s="165"/>
      <c r="W1942" s="234" t="str">
        <f>IFERROR(VLOOKUP(A1942,PLAN!B:AB,21,),"")</f>
        <v>F2</v>
      </c>
      <c r="X1942" s="164"/>
      <c r="Y1942" s="148" t="s">
        <v>7447</v>
      </c>
      <c r="Z1942" s="338">
        <f>VLOOKUP(Y1942,PLAN!B:AI,19,0)</f>
        <v>46255</v>
      </c>
    </row>
    <row r="1943" spans="1:26" s="163" customFormat="1" ht="27" hidden="1" customHeight="1">
      <c r="A1943" s="177" t="str">
        <f t="shared" si="131"/>
        <v>Aug28-15</v>
      </c>
      <c r="B1943" s="225">
        <f>IFERROR(VLOOKUP(A1943,PLAN!B:AA,5,0),"")</f>
        <v>11124975</v>
      </c>
      <c r="C1943" s="225" t="str">
        <f>IFERROR(VLOOKUP(A1943,PLAN!B:AA,6,0),"")</f>
        <v>1831193-C-AK</v>
      </c>
      <c r="D1943" s="225" t="str">
        <f>IFERROR(VLOOKUP(A1943,PLAN!B:AA,7,0),"")</f>
        <v>AH14S003SR JP</v>
      </c>
      <c r="E1943" s="225" t="str">
        <f>IFERROR(VLOOKUP(A1943,PLAN!B:AA,4,0),"")</f>
        <v>1001948743</v>
      </c>
      <c r="F1943" s="226">
        <f>IFERROR(VLOOKUP(A1943,PLAN!B:AA,9,0),"")</f>
        <v>46262</v>
      </c>
      <c r="G1943" s="225" t="str">
        <f>IFERROR(VLOOKUP(A1943,PLAN!B:AA,10,0),"")</f>
        <v>0103615514</v>
      </c>
      <c r="H1943" s="225" t="str">
        <f>IFERROR(VLOOKUP(A1943,PLAN!B:AA,11,0),"")</f>
        <v>260817A04A</v>
      </c>
      <c r="I1943" s="225">
        <f>IFERROR(VLOOKUP(A1943,PLAN!B:AA,12,0),"")</f>
        <v>100</v>
      </c>
      <c r="J1943" s="225" t="str">
        <f>IFERROR(VLOOKUP(A1943,PLAN!B:AA,15,0),"")</f>
        <v>Japan</v>
      </c>
      <c r="K1943" s="225">
        <f>IFERROR(VLOOKUP(A1943,PLAN!B:AA,23,0),"")</f>
        <v>0</v>
      </c>
      <c r="L1943" s="227">
        <f>IFERROR(VLOOKUP(A1943,PLAN!B:AA,24,0),"")</f>
        <v>0</v>
      </c>
      <c r="M1943" s="225" t="str">
        <f>IFERROR(VLOOKUP(A1943,PLAN!B:AA,3,0),"")</f>
        <v>1832202-A-CK</v>
      </c>
      <c r="N1943" s="225">
        <f>IFERROR(VLOOKUP(A1943,PLAN!B:AA,2,0),"")</f>
        <v>12111390</v>
      </c>
      <c r="O1943" s="290" t="s">
        <v>5528</v>
      </c>
      <c r="P1943" s="284" t="s">
        <v>5529</v>
      </c>
      <c r="Q1943" s="337">
        <f t="shared" si="132"/>
        <v>100</v>
      </c>
      <c r="R1943" s="231" t="str">
        <f>IFERROR(VLOOKUP(P1943,[6]Sheet1!$F:$I,4,),"")</f>
        <v>D11</v>
      </c>
      <c r="S1943" s="232">
        <f>IFERROR(VLOOKUP(A1943,PLAN!B:AA,19,0),"")</f>
        <v>46255</v>
      </c>
      <c r="T1943" s="225" t="str">
        <f>IFERROR(VLOOKUP(A1943,PLAN!B:AA,20,0),"")</f>
        <v>M6</v>
      </c>
      <c r="U1943" s="233"/>
      <c r="V1943" s="165"/>
      <c r="W1943" s="234" t="str">
        <f>IFERROR(VLOOKUP(A1943,PLAN!B:AB,21,),"")</f>
        <v>F2</v>
      </c>
      <c r="X1943" s="164"/>
      <c r="Y1943" s="148" t="s">
        <v>7448</v>
      </c>
      <c r="Z1943" s="338">
        <f>VLOOKUP(Y1943,PLAN!B:AI,19,0)</f>
        <v>46255</v>
      </c>
    </row>
    <row r="1944" spans="1:26" s="163" customFormat="1" ht="27" hidden="1" customHeight="1">
      <c r="A1944" s="177" t="str">
        <f t="shared" si="131"/>
        <v>Aug28-16</v>
      </c>
      <c r="B1944" s="225">
        <f>IFERROR(VLOOKUP(A1944,PLAN!B:AA,5,0),"")</f>
        <v>11125055</v>
      </c>
      <c r="C1944" s="225" t="str">
        <f>IFERROR(VLOOKUP(A1944,PLAN!B:AA,6,0),"")</f>
        <v>1831272-C-AK</v>
      </c>
      <c r="D1944" s="225" t="str">
        <f>IFERROR(VLOOKUP(A1944,PLAN!B:AA,7,0),"")</f>
        <v>AIN-CKI-10-300R JP</v>
      </c>
      <c r="E1944" s="225" t="str">
        <f>IFERROR(VLOOKUP(A1944,PLAN!B:AA,4,0),"")</f>
        <v>1001948744</v>
      </c>
      <c r="F1944" s="226">
        <f>IFERROR(VLOOKUP(A1944,PLAN!B:AA,9,0),"")</f>
        <v>46262</v>
      </c>
      <c r="G1944" s="225" t="str">
        <f>IFERROR(VLOOKUP(A1944,PLAN!B:AA,10,0),"")</f>
        <v>0103615515</v>
      </c>
      <c r="H1944" s="225" t="str">
        <f>IFERROR(VLOOKUP(A1944,PLAN!B:AA,11,0),"")</f>
        <v>260817A05A</v>
      </c>
      <c r="I1944" s="225">
        <f>IFERROR(VLOOKUP(A1944,PLAN!B:AA,12,0),"")</f>
        <v>11</v>
      </c>
      <c r="J1944" s="225" t="str">
        <f>IFERROR(VLOOKUP(A1944,PLAN!B:AA,15,0),"")</f>
        <v>Japan</v>
      </c>
      <c r="K1944" s="225">
        <f>IFERROR(VLOOKUP(A1944,PLAN!B:AA,23,0),"")</f>
        <v>0</v>
      </c>
      <c r="L1944" s="227">
        <f>IFERROR(VLOOKUP(A1944,PLAN!B:AA,24,0),"")</f>
        <v>0</v>
      </c>
      <c r="M1944" s="225" t="str">
        <f>IFERROR(VLOOKUP(A1944,PLAN!B:AA,3,0),"")</f>
        <v>1832344-A-CK</v>
      </c>
      <c r="N1944" s="225">
        <f>IFERROR(VLOOKUP(A1944,PLAN!B:AA,2,0),"")</f>
        <v>12114369</v>
      </c>
      <c r="O1944" s="290" t="s">
        <v>657</v>
      </c>
      <c r="P1944" s="337" t="s">
        <v>658</v>
      </c>
      <c r="Q1944" s="337">
        <f t="shared" si="132"/>
        <v>11</v>
      </c>
      <c r="R1944" s="231" t="str">
        <f>IFERROR(VLOOKUP(P1944,[6]Sheet1!$F:$I,4,),"")</f>
        <v>C1</v>
      </c>
      <c r="S1944" s="232">
        <f>IFERROR(VLOOKUP(A1944,PLAN!B:AA,19,0),"")</f>
        <v>46255</v>
      </c>
      <c r="T1944" s="225" t="str">
        <f>IFERROR(VLOOKUP(A1944,PLAN!B:AA,20,0),"")</f>
        <v>M6</v>
      </c>
      <c r="U1944" s="233"/>
      <c r="V1944" s="165"/>
      <c r="W1944" s="234" t="str">
        <f>IFERROR(VLOOKUP(A1944,PLAN!B:AB,21,),"")</f>
        <v>F2</v>
      </c>
      <c r="X1944" s="164"/>
      <c r="Y1944" s="148" t="s">
        <v>7449</v>
      </c>
      <c r="Z1944" s="338">
        <f>VLOOKUP(Y1944,PLAN!B:AI,19,0)</f>
        <v>46255</v>
      </c>
    </row>
    <row r="1945" spans="1:26" s="163" customFormat="1" ht="27" hidden="1" customHeight="1">
      <c r="A1945" s="177" t="str">
        <f t="shared" si="131"/>
        <v>Aug28-17</v>
      </c>
      <c r="B1945" s="225">
        <f>IFERROR(VLOOKUP(A1945,PLAN!B:AA,5,0),"")</f>
        <v>11124967</v>
      </c>
      <c r="C1945" s="225" t="str">
        <f>IFERROR(VLOOKUP(A1945,PLAN!B:AA,6,0),"")</f>
        <v>1831181-C-A</v>
      </c>
      <c r="D1945" s="225" t="str">
        <f>IFERROR(VLOOKUP(A1945,PLAN!B:AA,7,0),"")</f>
        <v>AIN-CKI-18-200-BSR JP</v>
      </c>
      <c r="E1945" s="225" t="str">
        <f>IFERROR(VLOOKUP(A1945,PLAN!B:AA,4,0),"")</f>
        <v>1001948745</v>
      </c>
      <c r="F1945" s="226">
        <f>IFERROR(VLOOKUP(A1945,PLAN!B:AA,9,0),"")</f>
        <v>46262</v>
      </c>
      <c r="G1945" s="225" t="str">
        <f>IFERROR(VLOOKUP(A1945,PLAN!B:AA,10,0),"")</f>
        <v>0103615516</v>
      </c>
      <c r="H1945" s="225" t="str">
        <f>IFERROR(VLOOKUP(A1945,PLAN!B:AA,11,0),"")</f>
        <v>260817A06A</v>
      </c>
      <c r="I1945" s="225">
        <f>IFERROR(VLOOKUP(A1945,PLAN!B:AA,12,0),"")</f>
        <v>15</v>
      </c>
      <c r="J1945" s="225" t="str">
        <f>IFERROR(VLOOKUP(A1945,PLAN!B:AA,15,0),"")</f>
        <v>Japan</v>
      </c>
      <c r="K1945" s="225">
        <f>IFERROR(VLOOKUP(A1945,PLAN!B:AA,23,0),"")</f>
        <v>0</v>
      </c>
      <c r="L1945" s="227">
        <f>IFERROR(VLOOKUP(A1945,PLAN!B:AA,24,0),"")</f>
        <v>0</v>
      </c>
      <c r="M1945" s="225" t="str">
        <f>IFERROR(VLOOKUP(A1945,PLAN!B:AA,3,0),"")</f>
        <v>1832176-A-C</v>
      </c>
      <c r="N1945" s="225">
        <f>IFERROR(VLOOKUP(A1945,PLAN!B:AA,2,0),"")</f>
        <v>12114378</v>
      </c>
      <c r="O1945" s="290" t="s">
        <v>2867</v>
      </c>
      <c r="P1945" s="337" t="s">
        <v>2868</v>
      </c>
      <c r="Q1945" s="337">
        <f t="shared" si="132"/>
        <v>15</v>
      </c>
      <c r="R1945" s="231" t="str">
        <f>IFERROR(VLOOKUP(P1945,[6]Sheet1!$F:$I,4,),"")</f>
        <v>D1</v>
      </c>
      <c r="S1945" s="232">
        <f>IFERROR(VLOOKUP(A1945,PLAN!B:AA,19,0),"")</f>
        <v>46255</v>
      </c>
      <c r="T1945" s="225" t="str">
        <f>IFERROR(VLOOKUP(A1945,PLAN!B:AA,20,0),"")</f>
        <v>M6</v>
      </c>
      <c r="U1945" s="233"/>
      <c r="V1945" s="165"/>
      <c r="W1945" s="234" t="str">
        <f>IFERROR(VLOOKUP(A1945,PLAN!B:AB,21,),"")</f>
        <v>F2</v>
      </c>
      <c r="X1945" s="164"/>
      <c r="Y1945" s="148" t="s">
        <v>7450</v>
      </c>
      <c r="Z1945" s="338">
        <f>VLOOKUP(Y1945,PLAN!B:AI,19,0)</f>
        <v>46255</v>
      </c>
    </row>
    <row r="1946" spans="1:26" s="163" customFormat="1" ht="27" hidden="1" customHeight="1">
      <c r="A1946" s="177" t="str">
        <f t="shared" si="131"/>
        <v>Aug28-18</v>
      </c>
      <c r="B1946" s="225">
        <f>IFERROR(VLOOKUP(A1946,PLAN!B:AA,5,0),"")</f>
        <v>11124946</v>
      </c>
      <c r="C1946" s="225" t="str">
        <f>IFERROR(VLOOKUP(A1946,PLAN!B:AA,6,0),"")</f>
        <v>1631059-G-A</v>
      </c>
      <c r="D1946" s="225" t="str">
        <f>IFERROR(VLOOKUP(A1946,PLAN!B:AA,7,0),"")</f>
        <v>AIN-CKI-18-200-SFT JP</v>
      </c>
      <c r="E1946" s="225" t="str">
        <f>IFERROR(VLOOKUP(A1946,PLAN!B:AA,4,0),"")</f>
        <v>1001948746</v>
      </c>
      <c r="F1946" s="226">
        <f>IFERROR(VLOOKUP(A1946,PLAN!B:AA,9,0),"")</f>
        <v>46262</v>
      </c>
      <c r="G1946" s="225" t="str">
        <f>IFERROR(VLOOKUP(A1946,PLAN!B:AA,10,0),"")</f>
        <v>0103615517</v>
      </c>
      <c r="H1946" s="225" t="str">
        <f>IFERROR(VLOOKUP(A1946,PLAN!B:AA,11,0),"")</f>
        <v>260817A07A</v>
      </c>
      <c r="I1946" s="225">
        <f>IFERROR(VLOOKUP(A1946,PLAN!B:AA,12,0),"")</f>
        <v>23</v>
      </c>
      <c r="J1946" s="225" t="str">
        <f>IFERROR(VLOOKUP(A1946,PLAN!B:AA,15,0),"")</f>
        <v>Japan</v>
      </c>
      <c r="K1946" s="225">
        <f>IFERROR(VLOOKUP(A1946,PLAN!B:AA,23,0),"")</f>
        <v>0</v>
      </c>
      <c r="L1946" s="227">
        <f>IFERROR(VLOOKUP(A1946,PLAN!B:AA,24,0),"")</f>
        <v>0</v>
      </c>
      <c r="M1946" s="225" t="str">
        <f>IFERROR(VLOOKUP(A1946,PLAN!B:AA,3,0),"")</f>
        <v>1832376-A-C</v>
      </c>
      <c r="N1946" s="225">
        <f>IFERROR(VLOOKUP(A1946,PLAN!B:AA,2,0),"")</f>
        <v>12114379</v>
      </c>
      <c r="O1946" s="290" t="s">
        <v>3594</v>
      </c>
      <c r="P1946" s="337" t="s">
        <v>3595</v>
      </c>
      <c r="Q1946" s="337">
        <f t="shared" si="132"/>
        <v>23</v>
      </c>
      <c r="R1946" s="231" t="str">
        <f>IFERROR(VLOOKUP(P1946,[6]Sheet1!$F:$I,4,),"")</f>
        <v>C5</v>
      </c>
      <c r="S1946" s="232">
        <f>IFERROR(VLOOKUP(A1946,PLAN!B:AA,19,0),"")</f>
        <v>46255</v>
      </c>
      <c r="T1946" s="225" t="str">
        <f>IFERROR(VLOOKUP(A1946,PLAN!B:AA,20,0),"")</f>
        <v>M6</v>
      </c>
      <c r="U1946" s="233"/>
      <c r="V1946" s="165"/>
      <c r="W1946" s="234" t="str">
        <f>IFERROR(VLOOKUP(A1946,PLAN!B:AB,21,),"")</f>
        <v>F2</v>
      </c>
      <c r="X1946" s="164"/>
      <c r="Y1946" s="148" t="s">
        <v>7451</v>
      </c>
      <c r="Z1946" s="338">
        <f>VLOOKUP(Y1946,PLAN!B:AI,19,0)</f>
        <v>46255</v>
      </c>
    </row>
    <row r="1947" spans="1:26" s="163" customFormat="1" ht="27" hidden="1" customHeight="1">
      <c r="A1947" s="177" t="str">
        <f t="shared" si="131"/>
        <v>Aug28-19</v>
      </c>
      <c r="B1947" s="225">
        <f>IFERROR(VLOOKUP(A1947,PLAN!B:AA,5,0),"")</f>
        <v>11125060</v>
      </c>
      <c r="C1947" s="225" t="str">
        <f>IFERROR(VLOOKUP(A1947,PLAN!B:AA,6,0),"")</f>
        <v>1831277-C-A</v>
      </c>
      <c r="D1947" s="225" t="str">
        <f>IFERROR(VLOOKUP(A1947,PLAN!B:AA,7,0),"")</f>
        <v>AIN-CKI-200-BAR JP</v>
      </c>
      <c r="E1947" s="225" t="str">
        <f>IFERROR(VLOOKUP(A1947,PLAN!B:AA,4,0),"")</f>
        <v>1001948747</v>
      </c>
      <c r="F1947" s="226">
        <f>IFERROR(VLOOKUP(A1947,PLAN!B:AA,9,0),"")</f>
        <v>46262</v>
      </c>
      <c r="G1947" s="225" t="str">
        <f>IFERROR(VLOOKUP(A1947,PLAN!B:AA,10,0),"")</f>
        <v>0103615518</v>
      </c>
      <c r="H1947" s="225" t="str">
        <f>IFERROR(VLOOKUP(A1947,PLAN!B:AA,11,0),"")</f>
        <v>260817A08A</v>
      </c>
      <c r="I1947" s="225">
        <f>IFERROR(VLOOKUP(A1947,PLAN!B:AA,12,0),"")</f>
        <v>40</v>
      </c>
      <c r="J1947" s="225" t="str">
        <f>IFERROR(VLOOKUP(A1947,PLAN!B:AA,15,0),"")</f>
        <v>Japan</v>
      </c>
      <c r="K1947" s="225">
        <f>IFERROR(VLOOKUP(A1947,PLAN!B:AA,23,0),"")</f>
        <v>0</v>
      </c>
      <c r="L1947" s="227">
        <f>IFERROR(VLOOKUP(A1947,PLAN!B:AA,24,0),"")</f>
        <v>0</v>
      </c>
      <c r="M1947" s="225" t="str">
        <f>IFERROR(VLOOKUP(A1947,PLAN!B:AA,3,0),"")</f>
        <v>1832347-A-C</v>
      </c>
      <c r="N1947" s="225">
        <f>IFERROR(VLOOKUP(A1947,PLAN!B:AA,2,0),"")</f>
        <v>12114374</v>
      </c>
      <c r="O1947" s="290" t="s">
        <v>6932</v>
      </c>
      <c r="P1947" s="337" t="s">
        <v>6933</v>
      </c>
      <c r="Q1947" s="337">
        <f t="shared" si="132"/>
        <v>40</v>
      </c>
      <c r="R1947" s="231" t="str">
        <f>IFERROR(VLOOKUP(P1947,[6]Sheet1!$F:$I,4,),"")</f>
        <v>C5</v>
      </c>
      <c r="S1947" s="232">
        <f>IFERROR(VLOOKUP(A1947,PLAN!B:AA,19,0),"")</f>
        <v>46255</v>
      </c>
      <c r="T1947" s="225" t="str">
        <f>IFERROR(VLOOKUP(A1947,PLAN!B:AA,20,0),"")</f>
        <v>M6</v>
      </c>
      <c r="U1947" s="233"/>
      <c r="V1947" s="165"/>
      <c r="W1947" s="234" t="str">
        <f>IFERROR(VLOOKUP(A1947,PLAN!B:AB,21,),"")</f>
        <v>F2</v>
      </c>
      <c r="X1947" s="164"/>
      <c r="Y1947" s="148" t="s">
        <v>7452</v>
      </c>
      <c r="Z1947" s="338">
        <f>VLOOKUP(Y1947,PLAN!B:AI,19,0)</f>
        <v>46255</v>
      </c>
    </row>
    <row r="1948" spans="1:26" s="163" customFormat="1" ht="27" hidden="1" customHeight="1">
      <c r="A1948" s="177" t="str">
        <f t="shared" si="131"/>
        <v>Aug28-20</v>
      </c>
      <c r="B1948" s="225">
        <f>IFERROR(VLOOKUP(A1948,PLAN!B:AA,5,0),"")</f>
        <v>11125054</v>
      </c>
      <c r="C1948" s="225" t="str">
        <f>IFERROR(VLOOKUP(A1948,PLAN!B:AA,6,0),"")</f>
        <v>1831271-C-A</v>
      </c>
      <c r="D1948" s="225" t="str">
        <f>IFERROR(VLOOKUP(A1948,PLAN!B:AA,7,0),"")</f>
        <v>AIN-CKI-200-RCR JP</v>
      </c>
      <c r="E1948" s="225" t="str">
        <f>IFERROR(VLOOKUP(A1948,PLAN!B:AA,4,0),"")</f>
        <v>1001948748</v>
      </c>
      <c r="F1948" s="226">
        <f>IFERROR(VLOOKUP(A1948,PLAN!B:AA,9,0),"")</f>
        <v>46262</v>
      </c>
      <c r="G1948" s="225" t="str">
        <f>IFERROR(VLOOKUP(A1948,PLAN!B:AA,10,0),"")</f>
        <v>0103615519</v>
      </c>
      <c r="H1948" s="225" t="str">
        <f>IFERROR(VLOOKUP(A1948,PLAN!B:AA,11,0),"")</f>
        <v>260817A09A</v>
      </c>
      <c r="I1948" s="225">
        <f>IFERROR(VLOOKUP(A1948,PLAN!B:AA,12,0),"")</f>
        <v>7</v>
      </c>
      <c r="J1948" s="225" t="str">
        <f>IFERROR(VLOOKUP(A1948,PLAN!B:AA,15,0),"")</f>
        <v>Japan</v>
      </c>
      <c r="K1948" s="225">
        <f>IFERROR(VLOOKUP(A1948,PLAN!B:AA,23,0),"")</f>
        <v>0</v>
      </c>
      <c r="L1948" s="227">
        <f>IFERROR(VLOOKUP(A1948,PLAN!B:AA,24,0),"")</f>
        <v>0</v>
      </c>
      <c r="M1948" s="225" t="str">
        <f>IFERROR(VLOOKUP(A1948,PLAN!B:AA,3,0),"")</f>
        <v>1832341-A-C</v>
      </c>
      <c r="N1948" s="225">
        <f>IFERROR(VLOOKUP(A1948,PLAN!B:AA,2,0),"")</f>
        <v>12114366</v>
      </c>
      <c r="O1948" s="290" t="s">
        <v>5959</v>
      </c>
      <c r="P1948" s="257" t="s">
        <v>5960</v>
      </c>
      <c r="Q1948" s="337">
        <f t="shared" si="132"/>
        <v>7</v>
      </c>
      <c r="R1948" s="231" t="str">
        <f>IFERROR(VLOOKUP(P1948,[6]Sheet1!$F:$I,4,),"")</f>
        <v>D5</v>
      </c>
      <c r="S1948" s="232">
        <f>IFERROR(VLOOKUP(A1948,PLAN!B:AA,19,0),"")</f>
        <v>46255</v>
      </c>
      <c r="T1948" s="225" t="str">
        <f>IFERROR(VLOOKUP(A1948,PLAN!B:AA,20,0),"")</f>
        <v>M6</v>
      </c>
      <c r="U1948" s="233"/>
      <c r="V1948" s="165"/>
      <c r="W1948" s="234" t="str">
        <f>IFERROR(VLOOKUP(A1948,PLAN!B:AB,21,),"")</f>
        <v>F2</v>
      </c>
      <c r="X1948" s="164"/>
      <c r="Y1948" s="148" t="s">
        <v>7453</v>
      </c>
      <c r="Z1948" s="338">
        <f>VLOOKUP(Y1948,PLAN!B:AI,19,0)</f>
        <v>46255</v>
      </c>
    </row>
    <row r="1949" spans="1:26" s="163" customFormat="1" ht="27" hidden="1" customHeight="1">
      <c r="A1949" s="177" t="str">
        <f t="shared" si="131"/>
        <v>Aug28-21</v>
      </c>
      <c r="B1949" s="225">
        <f>IFERROR(VLOOKUP(A1949,PLAN!B:AA,5,0),"")</f>
        <v>11125051</v>
      </c>
      <c r="C1949" s="225" t="str">
        <f>IFERROR(VLOOKUP(A1949,PLAN!B:AA,6,0),"")</f>
        <v>1831268-C-AK</v>
      </c>
      <c r="D1949" s="225" t="str">
        <f>IFERROR(VLOOKUP(A1949,PLAN!B:AA,7,0),"")</f>
        <v>AIN-CKI-300R JP</v>
      </c>
      <c r="E1949" s="225" t="str">
        <f>IFERROR(VLOOKUP(A1949,PLAN!B:AA,4,0),"")</f>
        <v>1001948749</v>
      </c>
      <c r="F1949" s="226">
        <f>IFERROR(VLOOKUP(A1949,PLAN!B:AA,9,0),"")</f>
        <v>46262</v>
      </c>
      <c r="G1949" s="225" t="str">
        <f>IFERROR(VLOOKUP(A1949,PLAN!B:AA,10,0),"")</f>
        <v>0103615520</v>
      </c>
      <c r="H1949" s="225" t="str">
        <f>IFERROR(VLOOKUP(A1949,PLAN!B:AA,11,0),"")</f>
        <v>260817A10A</v>
      </c>
      <c r="I1949" s="225">
        <f>IFERROR(VLOOKUP(A1949,PLAN!B:AA,12,0),"")</f>
        <v>26</v>
      </c>
      <c r="J1949" s="225" t="str">
        <f>IFERROR(VLOOKUP(A1949,PLAN!B:AA,15,0),"")</f>
        <v>Japan</v>
      </c>
      <c r="K1949" s="225">
        <f>IFERROR(VLOOKUP(A1949,PLAN!B:AA,23,0),"")</f>
        <v>0</v>
      </c>
      <c r="L1949" s="227">
        <f>IFERROR(VLOOKUP(A1949,PLAN!B:AA,24,0),"")</f>
        <v>0</v>
      </c>
      <c r="M1949" s="225" t="str">
        <f>IFERROR(VLOOKUP(A1949,PLAN!B:AA,3,0),"")</f>
        <v>1832340-A-CK</v>
      </c>
      <c r="N1949" s="225">
        <f>IFERROR(VLOOKUP(A1949,PLAN!B:AA,2,0),"")</f>
        <v>12114365</v>
      </c>
      <c r="O1949" s="290" t="s">
        <v>4381</v>
      </c>
      <c r="P1949" s="337" t="s">
        <v>4382</v>
      </c>
      <c r="Q1949" s="337">
        <f t="shared" si="132"/>
        <v>26</v>
      </c>
      <c r="R1949" s="231" t="str">
        <f>IFERROR(VLOOKUP(P1949,[6]Sheet1!$F:$I,4,),"")</f>
        <v>N1-03</v>
      </c>
      <c r="S1949" s="232">
        <f>IFERROR(VLOOKUP(A1949,PLAN!B:AA,19,0),"")</f>
        <v>46255</v>
      </c>
      <c r="T1949" s="225" t="str">
        <f>IFERROR(VLOOKUP(A1949,PLAN!B:AA,20,0),"")</f>
        <v>M6</v>
      </c>
      <c r="U1949" s="233"/>
      <c r="V1949" s="165"/>
      <c r="W1949" s="234" t="str">
        <f>IFERROR(VLOOKUP(A1949,PLAN!B:AB,21,),"")</f>
        <v>F2</v>
      </c>
      <c r="X1949" s="164"/>
      <c r="Y1949" s="148" t="s">
        <v>7454</v>
      </c>
      <c r="Z1949" s="338">
        <f>VLOOKUP(Y1949,PLAN!B:AI,19,0)</f>
        <v>46255</v>
      </c>
    </row>
    <row r="1950" spans="1:26" s="163" customFormat="1" ht="27" hidden="1" customHeight="1">
      <c r="A1950" s="177" t="str">
        <f t="shared" si="131"/>
        <v>Aug28-22</v>
      </c>
      <c r="B1950" s="225">
        <f>IFERROR(VLOOKUP(A1950,PLAN!B:AA,5,0),"")</f>
        <v>11111221</v>
      </c>
      <c r="C1950" s="225" t="str">
        <f>IFERROR(VLOOKUP(A1950,PLAN!B:AA,6,0),"")</f>
        <v>1631040-F-A</v>
      </c>
      <c r="D1950" s="225" t="str">
        <f>IFERROR(VLOOKUP(A1950,PLAN!B:AA,7,0),"")</f>
        <v>AMS-135-1445 JP</v>
      </c>
      <c r="E1950" s="225" t="str">
        <f>IFERROR(VLOOKUP(A1950,PLAN!B:AA,4,0),"")</f>
        <v>1001948750</v>
      </c>
      <c r="F1950" s="226">
        <f>IFERROR(VLOOKUP(A1950,PLAN!B:AA,9,0),"")</f>
        <v>46262</v>
      </c>
      <c r="G1950" s="225" t="str">
        <f>IFERROR(VLOOKUP(A1950,PLAN!B:AA,10,0),"")</f>
        <v>0103615521</v>
      </c>
      <c r="H1950" s="225" t="str">
        <f>IFERROR(VLOOKUP(A1950,PLAN!B:AA,11,0),"")</f>
        <v>260817A11A</v>
      </c>
      <c r="I1950" s="225">
        <f>IFERROR(VLOOKUP(A1950,PLAN!B:AA,12,0),"")</f>
        <v>4</v>
      </c>
      <c r="J1950" s="225" t="str">
        <f>IFERROR(VLOOKUP(A1950,PLAN!B:AA,15,0),"")</f>
        <v>Japan</v>
      </c>
      <c r="K1950" s="225">
        <f>IFERROR(VLOOKUP(A1950,PLAN!B:AA,23,0),"")</f>
        <v>0</v>
      </c>
      <c r="L1950" s="227">
        <f>IFERROR(VLOOKUP(A1950,PLAN!B:AA,24,0),"")</f>
        <v>0</v>
      </c>
      <c r="M1950" s="225" t="str">
        <f>IFERROR(VLOOKUP(A1950,PLAN!B:AA,3,0),"")</f>
        <v>1932092-A-C</v>
      </c>
      <c r="N1950" s="225">
        <f>IFERROR(VLOOKUP(A1950,PLAN!B:AA,2,0),"")</f>
        <v>12111090</v>
      </c>
      <c r="O1950" s="290" t="s">
        <v>7105</v>
      </c>
      <c r="P1950" s="284" t="s">
        <v>7106</v>
      </c>
      <c r="Q1950" s="337">
        <f t="shared" si="132"/>
        <v>4</v>
      </c>
      <c r="R1950" s="231" t="str">
        <f>IFERROR(VLOOKUP(P1950,[6]Sheet1!$F:$I,4,),"")</f>
        <v>N3-07</v>
      </c>
      <c r="S1950" s="232">
        <f>IFERROR(VLOOKUP(A1950,PLAN!B:AA,19,0),"")</f>
        <v>46255</v>
      </c>
      <c r="T1950" s="225" t="str">
        <f>IFERROR(VLOOKUP(A1950,PLAN!B:AA,20,0),"")</f>
        <v>M6</v>
      </c>
      <c r="U1950" s="233"/>
      <c r="V1950" s="165"/>
      <c r="W1950" s="234" t="str">
        <f>IFERROR(VLOOKUP(A1950,PLAN!B:AB,21,),"")</f>
        <v>F2</v>
      </c>
      <c r="X1950" s="164"/>
      <c r="Y1950" s="148" t="s">
        <v>7455</v>
      </c>
      <c r="Z1950" s="338">
        <f>VLOOKUP(Y1950,PLAN!B:AI,19,0)</f>
        <v>46255</v>
      </c>
    </row>
    <row r="1951" spans="1:26" s="163" customFormat="1" ht="27" hidden="1" customHeight="1">
      <c r="A1951" s="177" t="str">
        <f t="shared" si="131"/>
        <v>Aug28-23</v>
      </c>
      <c r="B1951" s="225">
        <f>IFERROR(VLOOKUP(A1951,PLAN!B:AA,5,0),"")</f>
        <v>11111222</v>
      </c>
      <c r="C1951" s="225" t="str">
        <f>IFERROR(VLOOKUP(A1951,PLAN!B:AA,6,0),"")</f>
        <v>1631041-F-A</v>
      </c>
      <c r="D1951" s="225" t="str">
        <f>IFERROR(VLOOKUP(A1951,PLAN!B:AA,7,0),"")</f>
        <v>AMS-165-1445 JP</v>
      </c>
      <c r="E1951" s="225" t="str">
        <f>IFERROR(VLOOKUP(A1951,PLAN!B:AA,4,0),"")</f>
        <v>1001948751</v>
      </c>
      <c r="F1951" s="226">
        <f>IFERROR(VLOOKUP(A1951,PLAN!B:AA,9,0),"")</f>
        <v>46262</v>
      </c>
      <c r="G1951" s="225" t="str">
        <f>IFERROR(VLOOKUP(A1951,PLAN!B:AA,10,0),"")</f>
        <v>0103615522</v>
      </c>
      <c r="H1951" s="225" t="str">
        <f>IFERROR(VLOOKUP(A1951,PLAN!B:AA,11,0),"")</f>
        <v>260817A12A</v>
      </c>
      <c r="I1951" s="225">
        <f>IFERROR(VLOOKUP(A1951,PLAN!B:AA,12,0),"")</f>
        <v>6</v>
      </c>
      <c r="J1951" s="225" t="str">
        <f>IFERROR(VLOOKUP(A1951,PLAN!B:AA,15,0),"")</f>
        <v>Japan</v>
      </c>
      <c r="K1951" s="225">
        <f>IFERROR(VLOOKUP(A1951,PLAN!B:AA,23,0),"")</f>
        <v>0</v>
      </c>
      <c r="L1951" s="227">
        <f>IFERROR(VLOOKUP(A1951,PLAN!B:AA,24,0),"")</f>
        <v>0</v>
      </c>
      <c r="M1951" s="225" t="str">
        <f>IFERROR(VLOOKUP(A1951,PLAN!B:AA,3,0),"")</f>
        <v>1932091-A-C</v>
      </c>
      <c r="N1951" s="225">
        <f>IFERROR(VLOOKUP(A1951,PLAN!B:AA,2,0),"")</f>
        <v>12111089</v>
      </c>
      <c r="O1951" s="290" t="s">
        <v>7107</v>
      </c>
      <c r="P1951" s="289" t="s">
        <v>7108</v>
      </c>
      <c r="Q1951" s="337">
        <f t="shared" si="132"/>
        <v>6</v>
      </c>
      <c r="R1951" s="231" t="str">
        <f>IFERROR(VLOOKUP(P1951,[6]Sheet1!$F:$I,4,),"")</f>
        <v/>
      </c>
      <c r="S1951" s="232">
        <f>IFERROR(VLOOKUP(A1951,PLAN!B:AA,19,0),"")</f>
        <v>46255</v>
      </c>
      <c r="T1951" s="225" t="str">
        <f>IFERROR(VLOOKUP(A1951,PLAN!B:AA,20,0),"")</f>
        <v>M6</v>
      </c>
      <c r="U1951" s="233"/>
      <c r="V1951" s="165"/>
      <c r="W1951" s="234" t="str">
        <f>IFERROR(VLOOKUP(A1951,PLAN!B:AB,21,),"")</f>
        <v>F2</v>
      </c>
      <c r="X1951" s="164"/>
      <c r="Y1951" s="148" t="s">
        <v>7456</v>
      </c>
      <c r="Z1951" s="338">
        <f>VLOOKUP(Y1951,PLAN!B:AI,19,0)</f>
        <v>46255</v>
      </c>
    </row>
    <row r="1952" spans="1:26" s="163" customFormat="1" ht="27" hidden="1" customHeight="1">
      <c r="A1952" s="177" t="str">
        <f t="shared" si="131"/>
        <v>Aug28-24</v>
      </c>
      <c r="B1952" s="225">
        <f>IFERROR(VLOOKUP(A1952,PLAN!B:AA,5,0),"")</f>
        <v>11111928</v>
      </c>
      <c r="C1952" s="225" t="str">
        <f>IFERROR(VLOOKUP(A1952,PLAN!B:AA,6,0),"")</f>
        <v>1831280-C-A</v>
      </c>
      <c r="D1952" s="225" t="str">
        <f>IFERROR(VLOOKUP(A1952,PLAN!B:AA,7,0),"")</f>
        <v>CKV165-14R JP</v>
      </c>
      <c r="E1952" s="225" t="str">
        <f>IFERROR(VLOOKUP(A1952,PLAN!B:AA,4,0),"")</f>
        <v>1001948752</v>
      </c>
      <c r="F1952" s="226">
        <f>IFERROR(VLOOKUP(A1952,PLAN!B:AA,9,0),"")</f>
        <v>46262</v>
      </c>
      <c r="G1952" s="225" t="str">
        <f>IFERROR(VLOOKUP(A1952,PLAN!B:AA,10,0),"")</f>
        <v>0103615523</v>
      </c>
      <c r="H1952" s="225" t="str">
        <f>IFERROR(VLOOKUP(A1952,PLAN!B:AA,11,0),"")</f>
        <v>260817A13A</v>
      </c>
      <c r="I1952" s="225">
        <f>IFERROR(VLOOKUP(A1952,PLAN!B:AA,12,0),"")</f>
        <v>40</v>
      </c>
      <c r="J1952" s="225" t="str">
        <f>IFERROR(VLOOKUP(A1952,PLAN!B:AA,15,0),"")</f>
        <v>Japan</v>
      </c>
      <c r="K1952" s="225">
        <f>IFERROR(VLOOKUP(A1952,PLAN!B:AA,23,0),"")</f>
        <v>0</v>
      </c>
      <c r="L1952" s="227">
        <f>IFERROR(VLOOKUP(A1952,PLAN!B:AA,24,0),"")</f>
        <v>0</v>
      </c>
      <c r="M1952" s="225" t="str">
        <f>IFERROR(VLOOKUP(A1952,PLAN!B:AA,3,0),"")</f>
        <v>1832352-A-C</v>
      </c>
      <c r="N1952" s="225">
        <f>IFERROR(VLOOKUP(A1952,PLAN!B:AA,2,0),"")</f>
        <v>12114372</v>
      </c>
      <c r="O1952" s="290" t="s">
        <v>5977</v>
      </c>
      <c r="P1952" s="337" t="s">
        <v>5978</v>
      </c>
      <c r="Q1952" s="337">
        <f t="shared" si="132"/>
        <v>40</v>
      </c>
      <c r="R1952" s="231" t="str">
        <f>IFERROR(VLOOKUP(P1952,[6]Sheet1!$F:$I,4,),"")</f>
        <v>D9</v>
      </c>
      <c r="S1952" s="232">
        <f>IFERROR(VLOOKUP(A1952,PLAN!B:AA,19,0),"")</f>
        <v>46255</v>
      </c>
      <c r="T1952" s="225" t="str">
        <f>IFERROR(VLOOKUP(A1952,PLAN!B:AA,20,0),"")</f>
        <v>M6</v>
      </c>
      <c r="U1952" s="233"/>
      <c r="V1952" s="165"/>
      <c r="W1952" s="234" t="str">
        <f>IFERROR(VLOOKUP(A1952,PLAN!B:AB,21,),"")</f>
        <v>F2</v>
      </c>
      <c r="X1952" s="164"/>
      <c r="Y1952" s="148" t="s">
        <v>7457</v>
      </c>
      <c r="Z1952" s="338">
        <f>VLOOKUP(Y1952,PLAN!B:AI,19,0)</f>
        <v>46255</v>
      </c>
    </row>
    <row r="1953" spans="1:26" s="163" customFormat="1" ht="27" hidden="1" customHeight="1">
      <c r="A1953" s="177" t="str">
        <f t="shared" si="131"/>
        <v>Aug28-25</v>
      </c>
      <c r="B1953" s="225">
        <f>IFERROR(VLOOKUP(A1953,PLAN!B:AA,5,0),"")</f>
        <v>11125043</v>
      </c>
      <c r="C1953" s="225" t="str">
        <f>IFERROR(VLOOKUP(A1953,PLAN!B:AA,6,0),"")</f>
        <v>1831260-C-AK</v>
      </c>
      <c r="D1953" s="225" t="str">
        <f>IFERROR(VLOOKUP(A1953,PLAN!B:AA,7,0),"")</f>
        <v>PAGH18M372R JP</v>
      </c>
      <c r="E1953" s="225" t="str">
        <f>IFERROR(VLOOKUP(A1953,PLAN!B:AA,4,0),"")</f>
        <v>1001948753</v>
      </c>
      <c r="F1953" s="226">
        <f>IFERROR(VLOOKUP(A1953,PLAN!B:AA,9,0),"")</f>
        <v>46262</v>
      </c>
      <c r="G1953" s="225" t="str">
        <f>IFERROR(VLOOKUP(A1953,PLAN!B:AA,10,0),"")</f>
        <v>0103615524</v>
      </c>
      <c r="H1953" s="225" t="str">
        <f>IFERROR(VLOOKUP(A1953,PLAN!B:AA,11,0),"")</f>
        <v>260817A14A</v>
      </c>
      <c r="I1953" s="225">
        <f>IFERROR(VLOOKUP(A1953,PLAN!B:AA,12,0),"")</f>
        <v>10</v>
      </c>
      <c r="J1953" s="225" t="str">
        <f>IFERROR(VLOOKUP(A1953,PLAN!B:AA,15,0),"")</f>
        <v>Japan</v>
      </c>
      <c r="K1953" s="225">
        <f>IFERROR(VLOOKUP(A1953,PLAN!B:AA,23,0),"")</f>
        <v>0</v>
      </c>
      <c r="L1953" s="227">
        <f>IFERROR(VLOOKUP(A1953,PLAN!B:AA,24,0),"")</f>
        <v>0</v>
      </c>
      <c r="M1953" s="225" t="str">
        <f>IFERROR(VLOOKUP(A1953,PLAN!B:AA,3,0),"")</f>
        <v>1832332-A-CK</v>
      </c>
      <c r="N1953" s="225">
        <f>IFERROR(VLOOKUP(A1953,PLAN!B:AA,2,0),"")</f>
        <v>12111468</v>
      </c>
      <c r="O1953" s="290" t="s">
        <v>7491</v>
      </c>
      <c r="P1953" s="284" t="s">
        <v>7492</v>
      </c>
      <c r="Q1953" s="337">
        <f t="shared" si="132"/>
        <v>10</v>
      </c>
      <c r="R1953" s="231" t="str">
        <f>IFERROR(VLOOKUP(P1953,[6]Sheet1!$F:$I,4,),"")</f>
        <v>D7</v>
      </c>
      <c r="S1953" s="232">
        <f>IFERROR(VLOOKUP(A1953,PLAN!B:AA,19,0),"")</f>
        <v>46255</v>
      </c>
      <c r="T1953" s="225" t="str">
        <f>IFERROR(VLOOKUP(A1953,PLAN!B:AA,20,0),"")</f>
        <v>M6</v>
      </c>
      <c r="U1953" s="233"/>
      <c r="V1953" s="165"/>
      <c r="W1953" s="234" t="str">
        <f>IFERROR(VLOOKUP(A1953,PLAN!B:AB,21,),"")</f>
        <v>F2</v>
      </c>
      <c r="X1953" s="164"/>
      <c r="Y1953" s="148" t="s">
        <v>7458</v>
      </c>
      <c r="Z1953" s="338">
        <f>VLOOKUP(Y1953,PLAN!B:AI,19,0)</f>
        <v>46255</v>
      </c>
    </row>
    <row r="1954" spans="1:26" s="163" customFormat="1" ht="27" hidden="1" customHeight="1">
      <c r="A1954" s="177" t="str">
        <f t="shared" si="131"/>
        <v>Aug28-26</v>
      </c>
      <c r="B1954" s="225">
        <f>IFERROR(VLOOKUP(A1954,PLAN!B:AA,5,0),"")</f>
        <v>11125027</v>
      </c>
      <c r="C1954" s="225" t="str">
        <f>IFERROR(VLOOKUP(A1954,PLAN!B:AA,6,0),"")</f>
        <v>1831244-C-AK</v>
      </c>
      <c r="D1954" s="225" t="str">
        <f>IFERROR(VLOOKUP(A1954,PLAN!B:AA,7,0),"")</f>
        <v>PH18R101PR JP</v>
      </c>
      <c r="E1954" s="225" t="str">
        <f>IFERROR(VLOOKUP(A1954,PLAN!B:AA,4,0),"")</f>
        <v>1001948754</v>
      </c>
      <c r="F1954" s="226">
        <f>IFERROR(VLOOKUP(A1954,PLAN!B:AA,9,0),"")</f>
        <v>46262</v>
      </c>
      <c r="G1954" s="225" t="str">
        <f>IFERROR(VLOOKUP(A1954,PLAN!B:AA,10,0),"")</f>
        <v>0103615525</v>
      </c>
      <c r="H1954" s="225" t="str">
        <f>IFERROR(VLOOKUP(A1954,PLAN!B:AA,11,0),"")</f>
        <v>260817A15A</v>
      </c>
      <c r="I1954" s="225">
        <f>IFERROR(VLOOKUP(A1954,PLAN!B:AA,12,0),"")</f>
        <v>65</v>
      </c>
      <c r="J1954" s="225" t="str">
        <f>IFERROR(VLOOKUP(A1954,PLAN!B:AA,15,0),"")</f>
        <v>Japan</v>
      </c>
      <c r="K1954" s="225">
        <f>IFERROR(VLOOKUP(A1954,PLAN!B:AA,23,0),"")</f>
        <v>0</v>
      </c>
      <c r="L1954" s="227">
        <f>IFERROR(VLOOKUP(A1954,PLAN!B:AA,24,0),"")</f>
        <v>0</v>
      </c>
      <c r="M1954" s="225" t="str">
        <f>IFERROR(VLOOKUP(A1954,PLAN!B:AA,3,0),"")</f>
        <v>1832291-A-CK</v>
      </c>
      <c r="N1954" s="225">
        <f>IFERROR(VLOOKUP(A1954,PLAN!B:AA,2,0),"")</f>
        <v>12111482</v>
      </c>
      <c r="O1954" s="290" t="s">
        <v>7493</v>
      </c>
      <c r="P1954" s="284" t="s">
        <v>7494</v>
      </c>
      <c r="Q1954" s="154">
        <v>26</v>
      </c>
      <c r="R1954" s="231" t="str">
        <f>IFERROR(VLOOKUP(P1954,[6]Sheet1!$F:$I,4,),"")</f>
        <v>N2-10</v>
      </c>
      <c r="S1954" s="232">
        <f>IFERROR(VLOOKUP(A1954,PLAN!B:AA,19,0),"")</f>
        <v>46255</v>
      </c>
      <c r="T1954" s="225" t="str">
        <f>IFERROR(VLOOKUP(A1954,PLAN!B:AA,20,0),"")</f>
        <v>M6</v>
      </c>
      <c r="U1954" s="233"/>
      <c r="V1954" s="165"/>
      <c r="W1954" s="234" t="str">
        <f>IFERROR(VLOOKUP(A1954,PLAN!B:AB,21,),"")</f>
        <v>F2</v>
      </c>
      <c r="X1954" s="164"/>
      <c r="Y1954" s="148" t="s">
        <v>7459</v>
      </c>
      <c r="Z1954" s="338">
        <f>VLOOKUP(Y1954,PLAN!B:AI,19,0)</f>
        <v>46255</v>
      </c>
    </row>
    <row r="1955" spans="1:26" s="163" customFormat="1" ht="27" hidden="1" customHeight="1">
      <c r="A1955" s="177"/>
      <c r="B1955" s="225"/>
      <c r="C1955" s="225"/>
      <c r="D1955" s="225"/>
      <c r="E1955" s="225"/>
      <c r="F1955" s="226"/>
      <c r="G1955" s="225"/>
      <c r="H1955" s="225"/>
      <c r="I1955" s="225"/>
      <c r="J1955" s="225"/>
      <c r="K1955" s="225"/>
      <c r="L1955" s="227"/>
      <c r="M1955" s="225"/>
      <c r="N1955" s="225"/>
      <c r="O1955" s="290" t="s">
        <v>7495</v>
      </c>
      <c r="P1955" s="289" t="s">
        <v>7496</v>
      </c>
      <c r="Q1955" s="154">
        <f>I1954-Q1954</f>
        <v>39</v>
      </c>
      <c r="R1955" s="231" t="str">
        <f>IFERROR(VLOOKUP(P1955,[6]Sheet1!$F:$I,4,),"")</f>
        <v/>
      </c>
      <c r="S1955" s="232"/>
      <c r="T1955" s="225"/>
      <c r="U1955" s="233"/>
      <c r="V1955" s="165"/>
      <c r="W1955" s="234" t="s">
        <v>45</v>
      </c>
      <c r="X1955" s="164"/>
      <c r="Y1955" s="148"/>
      <c r="Z1955" s="338">
        <v>46255</v>
      </c>
    </row>
    <row r="1956" spans="1:26" s="163" customFormat="1" ht="27" hidden="1" customHeight="1">
      <c r="A1956" s="177" t="str">
        <f t="shared" si="131"/>
        <v>Aug28-27</v>
      </c>
      <c r="B1956" s="225">
        <f>IFERROR(VLOOKUP(A1956,PLAN!B:AA,5,0),"")</f>
        <v>11113860</v>
      </c>
      <c r="C1956" s="225" t="str">
        <f>IFERROR(VLOOKUP(A1956,PLAN!B:AA,6,0),"")</f>
        <v>1831250-C-A</v>
      </c>
      <c r="D1956" s="225" t="str">
        <f>IFERROR(VLOOKUP(A1956,PLAN!B:AA,7,0),"")</f>
        <v>AH14R013SR JP</v>
      </c>
      <c r="E1956" s="225" t="str">
        <f>IFERROR(VLOOKUP(A1956,PLAN!B:AA,4,0),"")</f>
        <v>1001948755</v>
      </c>
      <c r="F1956" s="226">
        <f>IFERROR(VLOOKUP(A1956,PLAN!B:AA,9,0),"")</f>
        <v>46262</v>
      </c>
      <c r="G1956" s="225" t="str">
        <f>IFERROR(VLOOKUP(A1956,PLAN!B:AA,10,0),"")</f>
        <v>0103615526</v>
      </c>
      <c r="H1956" s="225" t="str">
        <f>IFERROR(VLOOKUP(A1956,PLAN!B:AA,11,0),"")</f>
        <v>260817A16A</v>
      </c>
      <c r="I1956" s="225">
        <f>IFERROR(VLOOKUP(A1956,PLAN!B:AA,12,0),"")</f>
        <v>5</v>
      </c>
      <c r="J1956" s="225" t="str">
        <f>IFERROR(VLOOKUP(A1956,PLAN!B:AA,15,0),"")</f>
        <v>Japan</v>
      </c>
      <c r="K1956" s="225">
        <f>IFERROR(VLOOKUP(A1956,PLAN!B:AA,23,0),"")</f>
        <v>0</v>
      </c>
      <c r="L1956" s="227">
        <f>IFERROR(VLOOKUP(A1956,PLAN!B:AA,24,0),"")</f>
        <v>0</v>
      </c>
      <c r="M1956" s="225" t="str">
        <f>IFERROR(VLOOKUP(A1956,PLAN!B:AA,3,0),"")</f>
        <v>1832304-B-CB</v>
      </c>
      <c r="N1956" s="225">
        <f>IFERROR(VLOOKUP(A1956,PLAN!B:AA,2,0),"")</f>
        <v>12111448</v>
      </c>
      <c r="O1956" s="290" t="s">
        <v>1606</v>
      </c>
      <c r="P1956" s="284" t="s">
        <v>1607</v>
      </c>
      <c r="Q1956" s="337">
        <f t="shared" si="132"/>
        <v>5</v>
      </c>
      <c r="R1956" s="231" t="str">
        <f>IFERROR(VLOOKUP(P1956,[6]Sheet1!$F:$I,4,),"")</f>
        <v>X1</v>
      </c>
      <c r="S1956" s="232">
        <f>IFERROR(VLOOKUP(A1956,PLAN!B:AA,19,0),"")</f>
        <v>46255</v>
      </c>
      <c r="T1956" s="225" t="str">
        <f>IFERROR(VLOOKUP(A1956,PLAN!B:AA,20,0),"")</f>
        <v>M6</v>
      </c>
      <c r="U1956" s="233"/>
      <c r="V1956" s="165"/>
      <c r="W1956" s="234" t="str">
        <f>IFERROR(VLOOKUP(A1956,PLAN!B:AB,21,),"")</f>
        <v>F2</v>
      </c>
      <c r="X1956" s="164"/>
      <c r="Y1956" s="148" t="s">
        <v>7460</v>
      </c>
      <c r="Z1956" s="338">
        <f>VLOOKUP(Y1956,PLAN!B:AI,19,0)</f>
        <v>46255</v>
      </c>
    </row>
    <row r="1957" spans="1:26" s="163" customFormat="1" ht="27" hidden="1" customHeight="1">
      <c r="A1957" s="177" t="str">
        <f t="shared" si="131"/>
        <v>Aug28-28</v>
      </c>
      <c r="B1957" s="225">
        <f>IFERROR(VLOOKUP(A1957,PLAN!B:AA,5,0),"")</f>
        <v>11125739</v>
      </c>
      <c r="C1957" s="225" t="str">
        <f>IFERROR(VLOOKUP(A1957,PLAN!B:AA,6,0),"")</f>
        <v>2431003-0-A</v>
      </c>
      <c r="D1957" s="225" t="str">
        <f>IFERROR(VLOOKUP(A1957,PLAN!B:AA,7,0),"")</f>
        <v>AIN-CNX-14-215 JP</v>
      </c>
      <c r="E1957" s="225" t="str">
        <f>IFERROR(VLOOKUP(A1957,PLAN!B:AA,4,0),"")</f>
        <v>1001948756</v>
      </c>
      <c r="F1957" s="226">
        <f>IFERROR(VLOOKUP(A1957,PLAN!B:AA,9,0),"")</f>
        <v>46262</v>
      </c>
      <c r="G1957" s="225" t="str">
        <f>IFERROR(VLOOKUP(A1957,PLAN!B:AA,10,0),"")</f>
        <v>0103615527</v>
      </c>
      <c r="H1957" s="225" t="str">
        <f>IFERROR(VLOOKUP(A1957,PLAN!B:AA,11,0),"")</f>
        <v>260817A17A</v>
      </c>
      <c r="I1957" s="225">
        <f>IFERROR(VLOOKUP(A1957,PLAN!B:AA,12,0),"")</f>
        <v>102</v>
      </c>
      <c r="J1957" s="225" t="str">
        <f>IFERROR(VLOOKUP(A1957,PLAN!B:AA,15,0),"")</f>
        <v>Japan</v>
      </c>
      <c r="K1957" s="225">
        <f>IFERROR(VLOOKUP(A1957,PLAN!B:AA,23,0),"")</f>
        <v>0</v>
      </c>
      <c r="L1957" s="227">
        <f>IFERROR(VLOOKUP(A1957,PLAN!B:AA,24,0),"")</f>
        <v>0</v>
      </c>
      <c r="M1957" s="225" t="str">
        <f>IFERROR(VLOOKUP(A1957,PLAN!B:AA,3,0),"")</f>
        <v>2432014-0-C</v>
      </c>
      <c r="N1957" s="225">
        <f>IFERROR(VLOOKUP(A1957,PLAN!B:AA,2,0),"")</f>
        <v>12126656</v>
      </c>
      <c r="O1957" s="290" t="s">
        <v>7109</v>
      </c>
      <c r="P1957" s="257" t="s">
        <v>7110</v>
      </c>
      <c r="Q1957" s="154">
        <f>I1957</f>
        <v>102</v>
      </c>
      <c r="R1957" s="231" t="str">
        <f>IFERROR(VLOOKUP(P1957,[6]Sheet1!$F:$I,4,),"")</f>
        <v/>
      </c>
      <c r="S1957" s="232">
        <f>IFERROR(VLOOKUP(A1957,PLAN!B:AA,19,0),"")</f>
        <v>46255</v>
      </c>
      <c r="T1957" s="225" t="str">
        <f>IFERROR(VLOOKUP(A1957,PLAN!B:AA,20,0),"")</f>
        <v>M6</v>
      </c>
      <c r="U1957" s="233"/>
      <c r="V1957" s="165"/>
      <c r="W1957" s="234" t="str">
        <f>IFERROR(VLOOKUP(A1957,PLAN!B:AB,21,),"")</f>
        <v>F2</v>
      </c>
      <c r="X1957" s="164"/>
      <c r="Y1957" s="148" t="s">
        <v>7461</v>
      </c>
      <c r="Z1957" s="338">
        <f>VLOOKUP(Y1957,PLAN!B:AI,19,0)</f>
        <v>46255</v>
      </c>
    </row>
    <row r="1958" spans="1:26" s="163" customFormat="1" ht="27" hidden="1" customHeight="1">
      <c r="A1958" s="177" t="str">
        <f t="shared" ref="A1958" si="133">Y1958</f>
        <v>Aug28-29</v>
      </c>
      <c r="B1958" s="225">
        <f>IFERROR(VLOOKUP(A1958,PLAN!B:AA,5,0),"")</f>
        <v>11125030</v>
      </c>
      <c r="C1958" s="225" t="str">
        <f>IFERROR(VLOOKUP(A1958,PLAN!B:AA,6,0),"")</f>
        <v>1831247-C-AK</v>
      </c>
      <c r="D1958" s="225" t="str">
        <f>IFERROR(VLOOKUP(A1958,PLAN!B:AA,7,0),"")</f>
        <v>AGH147000R JP</v>
      </c>
      <c r="E1958" s="225" t="str">
        <f>IFERROR(VLOOKUP(A1958,PLAN!B:AA,4,0),"")</f>
        <v>1001948757</v>
      </c>
      <c r="F1958" s="226">
        <f>IFERROR(VLOOKUP(A1958,PLAN!B:AA,9,0),"")</f>
        <v>46262</v>
      </c>
      <c r="G1958" s="225" t="str">
        <f>IFERROR(VLOOKUP(A1958,PLAN!B:AA,10,0),"")</f>
        <v>0103615528</v>
      </c>
      <c r="H1958" s="225" t="str">
        <f>IFERROR(VLOOKUP(A1958,PLAN!B:AA,11,0),"")</f>
        <v>260817A18A</v>
      </c>
      <c r="I1958" s="225">
        <f>IFERROR(VLOOKUP(A1958,PLAN!B:AA,12,0),"")</f>
        <v>20</v>
      </c>
      <c r="J1958" s="225" t="str">
        <f>IFERROR(VLOOKUP(A1958,PLAN!B:AA,15,0),"")</f>
        <v>Japan</v>
      </c>
      <c r="K1958" s="225">
        <f>IFERROR(VLOOKUP(A1958,PLAN!B:AA,23,0),"")</f>
        <v>0</v>
      </c>
      <c r="L1958" s="227">
        <f>IFERROR(VLOOKUP(A1958,PLAN!B:AA,24,0),"")</f>
        <v>0</v>
      </c>
      <c r="M1958" s="225" t="str">
        <f>IFERROR(VLOOKUP(A1958,PLAN!B:AA,3,0),"")</f>
        <v>1832296-A-CK</v>
      </c>
      <c r="N1958" s="225">
        <f>IFERROR(VLOOKUP(A1958,PLAN!B:AA,2,0),"")</f>
        <v>12111378</v>
      </c>
      <c r="O1958" s="290" t="s">
        <v>7487</v>
      </c>
      <c r="P1958" s="259" t="s">
        <v>7488</v>
      </c>
      <c r="Q1958" s="337">
        <f t="shared" ref="Q1958" si="134">I1958</f>
        <v>20</v>
      </c>
      <c r="R1958" s="231" t="str">
        <f>IFERROR(VLOOKUP(P1958,[6]Sheet1!$F:$I,4,),"")</f>
        <v>N3-14</v>
      </c>
      <c r="S1958" s="232">
        <f>IFERROR(VLOOKUP(A1958,PLAN!B:AA,19,0),"")</f>
        <v>46255</v>
      </c>
      <c r="T1958" s="225" t="str">
        <f>IFERROR(VLOOKUP(A1958,PLAN!B:AA,20,0),"")</f>
        <v>M6</v>
      </c>
      <c r="U1958" s="233"/>
      <c r="V1958" s="165"/>
      <c r="W1958" s="234" t="str">
        <f>IFERROR(VLOOKUP(A1958,PLAN!B:AB,21,),"")</f>
        <v>F2</v>
      </c>
      <c r="X1958" s="164"/>
      <c r="Y1958" s="148" t="s">
        <v>7462</v>
      </c>
      <c r="Z1958" s="338">
        <f>VLOOKUP(Y1958,PLAN!B:AI,19,0)</f>
        <v>46255</v>
      </c>
    </row>
    <row r="1959" spans="1:26" s="163" customFormat="1" ht="27" hidden="1" customHeight="1">
      <c r="A1959" s="177" t="str">
        <f t="shared" si="131"/>
        <v>Aug28-30</v>
      </c>
      <c r="B1959" s="225">
        <f>IFERROR(VLOOKUP(A1959,PLAN!B:AA,5,0),"")</f>
        <v>11124966</v>
      </c>
      <c r="C1959" s="225" t="str">
        <f>IFERROR(VLOOKUP(A1959,PLAN!B:AA,6,0),"")</f>
        <v>1831180-C-A</v>
      </c>
      <c r="D1959" s="225" t="str">
        <f>IFERROR(VLOOKUP(A1959,PLAN!B:AA,7,0),"")</f>
        <v>AH10S302SR JP</v>
      </c>
      <c r="E1959" s="225" t="str">
        <f>IFERROR(VLOOKUP(A1959,PLAN!B:AA,4,0),"")</f>
        <v>1001948758</v>
      </c>
      <c r="F1959" s="226">
        <f>IFERROR(VLOOKUP(A1959,PLAN!B:AA,9,0),"")</f>
        <v>46262</v>
      </c>
      <c r="G1959" s="225" t="str">
        <f>IFERROR(VLOOKUP(A1959,PLAN!B:AA,10,0),"")</f>
        <v>0103615529</v>
      </c>
      <c r="H1959" s="225" t="str">
        <f>IFERROR(VLOOKUP(A1959,PLAN!B:AA,11,0),"")</f>
        <v>260817A19A</v>
      </c>
      <c r="I1959" s="225">
        <f>IFERROR(VLOOKUP(A1959,PLAN!B:AA,12,0),"")</f>
        <v>40</v>
      </c>
      <c r="J1959" s="225" t="str">
        <f>IFERROR(VLOOKUP(A1959,PLAN!B:AA,15,0),"")</f>
        <v>Japan</v>
      </c>
      <c r="K1959" s="225">
        <f>IFERROR(VLOOKUP(A1959,PLAN!B:AA,23,0),"")</f>
        <v>0</v>
      </c>
      <c r="L1959" s="227">
        <f>IFERROR(VLOOKUP(A1959,PLAN!B:AA,24,0),"")</f>
        <v>0</v>
      </c>
      <c r="M1959" s="225" t="str">
        <f>IFERROR(VLOOKUP(A1959,PLAN!B:AA,3,0),"")</f>
        <v>1832175-A-C</v>
      </c>
      <c r="N1959" s="225">
        <f>IFERROR(VLOOKUP(A1959,PLAN!B:AA,2,0),"")</f>
        <v>12111377</v>
      </c>
      <c r="O1959" s="290" t="s">
        <v>7489</v>
      </c>
      <c r="P1959" s="337" t="s">
        <v>7490</v>
      </c>
      <c r="Q1959" s="337">
        <f t="shared" si="132"/>
        <v>40</v>
      </c>
      <c r="R1959" s="231" t="str">
        <f>IFERROR(VLOOKUP(P1959,[6]Sheet1!$F:$I,4,),"")</f>
        <v>C2</v>
      </c>
      <c r="S1959" s="232">
        <f>IFERROR(VLOOKUP(A1959,PLAN!B:AA,19,0),"")</f>
        <v>46255</v>
      </c>
      <c r="T1959" s="225" t="str">
        <f>IFERROR(VLOOKUP(A1959,PLAN!B:AA,20,0),"")</f>
        <v>M6</v>
      </c>
      <c r="U1959" s="233"/>
      <c r="V1959" s="165"/>
      <c r="W1959" s="234" t="str">
        <f>IFERROR(VLOOKUP(A1959,PLAN!B:AB,21,),"")</f>
        <v>F2</v>
      </c>
      <c r="X1959" s="164"/>
      <c r="Y1959" s="148" t="s">
        <v>7463</v>
      </c>
      <c r="Z1959" s="338">
        <f>VLOOKUP(Y1959,PLAN!B:AI,19,0)</f>
        <v>46255</v>
      </c>
    </row>
    <row r="1960" spans="1:26" s="163" customFormat="1" ht="27" hidden="1" customHeight="1">
      <c r="A1960" s="177" t="str">
        <f t="shared" si="131"/>
        <v>Aug28-31</v>
      </c>
      <c r="B1960" s="225">
        <f>IFERROR(VLOOKUP(A1960,PLAN!B:AA,5,0),"")</f>
        <v>11113858</v>
      </c>
      <c r="C1960" s="225" t="str">
        <f>IFERROR(VLOOKUP(A1960,PLAN!B:AA,6,0),"")</f>
        <v>1831248-B-AK</v>
      </c>
      <c r="D1960" s="225" t="str">
        <f>IFERROR(VLOOKUP(A1960,PLAN!B:AA,7,0),"")</f>
        <v>AH14R000SR JP</v>
      </c>
      <c r="E1960" s="225" t="str">
        <f>IFERROR(VLOOKUP(A1960,PLAN!B:AA,4,0),"")</f>
        <v>1001948759</v>
      </c>
      <c r="F1960" s="226">
        <f>IFERROR(VLOOKUP(A1960,PLAN!B:AA,9,0),"")</f>
        <v>46262</v>
      </c>
      <c r="G1960" s="225" t="str">
        <f>IFERROR(VLOOKUP(A1960,PLAN!B:AA,10,0),"")</f>
        <v>0103615530</v>
      </c>
      <c r="H1960" s="225" t="str">
        <f>IFERROR(VLOOKUP(A1960,PLAN!B:AA,11,0),"")</f>
        <v>260817A20A</v>
      </c>
      <c r="I1960" s="225">
        <f>IFERROR(VLOOKUP(A1960,PLAN!B:AA,12,0),"")</f>
        <v>20</v>
      </c>
      <c r="J1960" s="225" t="str">
        <f>IFERROR(VLOOKUP(A1960,PLAN!B:AA,15,0),"")</f>
        <v>Japan</v>
      </c>
      <c r="K1960" s="225">
        <f>IFERROR(VLOOKUP(A1960,PLAN!B:AA,23,0),"")</f>
        <v>0</v>
      </c>
      <c r="L1960" s="227">
        <f>IFERROR(VLOOKUP(A1960,PLAN!B:AA,24,0),"")</f>
        <v>0</v>
      </c>
      <c r="M1960" s="225" t="str">
        <f>IFERROR(VLOOKUP(A1960,PLAN!B:AA,3,0),"")</f>
        <v>1832301-A-CK</v>
      </c>
      <c r="N1960" s="225">
        <f>IFERROR(VLOOKUP(A1960,PLAN!B:AA,2,0),"")</f>
        <v>12111445</v>
      </c>
      <c r="O1960" s="290" t="s">
        <v>2449</v>
      </c>
      <c r="P1960" s="337" t="s">
        <v>2450</v>
      </c>
      <c r="Q1960" s="337">
        <f t="shared" si="132"/>
        <v>20</v>
      </c>
      <c r="R1960" s="231" t="str">
        <f>IFERROR(VLOOKUP(P1960,[6]Sheet1!$F:$I,4,),"")</f>
        <v>N2-10</v>
      </c>
      <c r="S1960" s="232">
        <f>IFERROR(VLOOKUP(A1960,PLAN!B:AA,19,0),"")</f>
        <v>46255</v>
      </c>
      <c r="T1960" s="225" t="str">
        <f>IFERROR(VLOOKUP(A1960,PLAN!B:AA,20,0),"")</f>
        <v>M6</v>
      </c>
      <c r="U1960" s="233"/>
      <c r="V1960" s="165"/>
      <c r="W1960" s="234" t="str">
        <f>IFERROR(VLOOKUP(A1960,PLAN!B:AB,21,),"")</f>
        <v>F2</v>
      </c>
      <c r="X1960" s="164"/>
      <c r="Y1960" s="148" t="s">
        <v>7464</v>
      </c>
      <c r="Z1960" s="338">
        <f>VLOOKUP(Y1960,PLAN!B:AI,19,0)</f>
        <v>46255</v>
      </c>
    </row>
    <row r="1961" spans="1:26" s="163" customFormat="1" ht="27" hidden="1" customHeight="1">
      <c r="A1961" s="177" t="str">
        <f t="shared" si="131"/>
        <v>Aug28-32</v>
      </c>
      <c r="B1961" s="225">
        <f>IFERROR(VLOOKUP(A1961,PLAN!B:AA,5,0),"")</f>
        <v>11113859</v>
      </c>
      <c r="C1961" s="225" t="str">
        <f>IFERROR(VLOOKUP(A1961,PLAN!B:AA,6,0),"")</f>
        <v>1831249-C-A</v>
      </c>
      <c r="D1961" s="225" t="str">
        <f>IFERROR(VLOOKUP(A1961,PLAN!B:AA,7,0),"")</f>
        <v>AH14R013PR JP</v>
      </c>
      <c r="E1961" s="225" t="str">
        <f>IFERROR(VLOOKUP(A1961,PLAN!B:AA,4,0),"")</f>
        <v>1001948760</v>
      </c>
      <c r="F1961" s="226">
        <f>IFERROR(VLOOKUP(A1961,PLAN!B:AA,9,0),"")</f>
        <v>46262</v>
      </c>
      <c r="G1961" s="225" t="str">
        <f>IFERROR(VLOOKUP(A1961,PLAN!B:AA,10,0),"")</f>
        <v>0103615531</v>
      </c>
      <c r="H1961" s="225" t="str">
        <f>IFERROR(VLOOKUP(A1961,PLAN!B:AA,11,0),"")</f>
        <v>260817A21A</v>
      </c>
      <c r="I1961" s="225">
        <f>IFERROR(VLOOKUP(A1961,PLAN!B:AA,12,0),"")</f>
        <v>55</v>
      </c>
      <c r="J1961" s="225" t="str">
        <f>IFERROR(VLOOKUP(A1961,PLAN!B:AA,15,0),"")</f>
        <v>Japan</v>
      </c>
      <c r="K1961" s="225">
        <f>IFERROR(VLOOKUP(A1961,PLAN!B:AA,23,0),"")</f>
        <v>0</v>
      </c>
      <c r="L1961" s="227">
        <f>IFERROR(VLOOKUP(A1961,PLAN!B:AA,24,0),"")</f>
        <v>0</v>
      </c>
      <c r="M1961" s="225" t="str">
        <f>IFERROR(VLOOKUP(A1961,PLAN!B:AA,3,0),"")</f>
        <v>1832305-B-CB</v>
      </c>
      <c r="N1961" s="225">
        <f>IFERROR(VLOOKUP(A1961,PLAN!B:AA,2,0),"")</f>
        <v>12111449</v>
      </c>
      <c r="O1961" s="290" t="s">
        <v>5524</v>
      </c>
      <c r="P1961" s="337" t="s">
        <v>5525</v>
      </c>
      <c r="Q1961" s="337">
        <f t="shared" si="132"/>
        <v>55</v>
      </c>
      <c r="R1961" s="231" t="str">
        <f>IFERROR(VLOOKUP(P1961,[6]Sheet1!$F:$I,4,),"")</f>
        <v>N2-14</v>
      </c>
      <c r="S1961" s="232">
        <f>IFERROR(VLOOKUP(A1961,PLAN!B:AA,19,0),"")</f>
        <v>46255</v>
      </c>
      <c r="T1961" s="225" t="str">
        <f>IFERROR(VLOOKUP(A1961,PLAN!B:AA,20,0),"")</f>
        <v>M6</v>
      </c>
      <c r="U1961" s="233"/>
      <c r="V1961" s="165"/>
      <c r="W1961" s="234" t="str">
        <f>IFERROR(VLOOKUP(A1961,PLAN!B:AB,21,),"")</f>
        <v>F2</v>
      </c>
      <c r="X1961" s="164"/>
      <c r="Y1961" s="148" t="s">
        <v>7465</v>
      </c>
      <c r="Z1961" s="338">
        <f>VLOOKUP(Y1961,PLAN!B:AI,19,0)</f>
        <v>46255</v>
      </c>
    </row>
    <row r="1962" spans="1:26" s="163" customFormat="1" ht="27" hidden="1" customHeight="1">
      <c r="A1962" s="177" t="str">
        <f t="shared" si="131"/>
        <v>Aug28-33</v>
      </c>
      <c r="B1962" s="225">
        <f>IFERROR(VLOOKUP(A1962,PLAN!B:AA,5,0),"")</f>
        <v>11124976</v>
      </c>
      <c r="C1962" s="225" t="str">
        <f>IFERROR(VLOOKUP(A1962,PLAN!B:AA,6,0),"")</f>
        <v>1831194-D-A</v>
      </c>
      <c r="D1962" s="225" t="str">
        <f>IFERROR(VLOOKUP(A1962,PLAN!B:AA,7,0),"")</f>
        <v>AH14R017SR JP</v>
      </c>
      <c r="E1962" s="225" t="str">
        <f>IFERROR(VLOOKUP(A1962,PLAN!B:AA,4,0),"")</f>
        <v>1001948761</v>
      </c>
      <c r="F1962" s="226">
        <f>IFERROR(VLOOKUP(A1962,PLAN!B:AA,9,0),"")</f>
        <v>46262</v>
      </c>
      <c r="G1962" s="225" t="str">
        <f>IFERROR(VLOOKUP(A1962,PLAN!B:AA,10,0),"")</f>
        <v>0103615532</v>
      </c>
      <c r="H1962" s="225" t="str">
        <f>IFERROR(VLOOKUP(A1962,PLAN!B:AA,11,0),"")</f>
        <v>260817A22A</v>
      </c>
      <c r="I1962" s="225">
        <f>IFERROR(VLOOKUP(A1962,PLAN!B:AA,12,0),"")</f>
        <v>240</v>
      </c>
      <c r="J1962" s="225" t="str">
        <f>IFERROR(VLOOKUP(A1962,PLAN!B:AA,15,0),"")</f>
        <v>Japan</v>
      </c>
      <c r="K1962" s="225">
        <f>IFERROR(VLOOKUP(A1962,PLAN!B:AA,23,0),"")</f>
        <v>0</v>
      </c>
      <c r="L1962" s="227">
        <f>IFERROR(VLOOKUP(A1962,PLAN!B:AA,24,0),"")</f>
        <v>0</v>
      </c>
      <c r="M1962" s="225" t="str">
        <f>IFERROR(VLOOKUP(A1962,PLAN!B:AA,3,0),"")</f>
        <v>1932124-A-CB</v>
      </c>
      <c r="N1962" s="225">
        <f>IFERROR(VLOOKUP(A1962,PLAN!B:AA,2,0),"")</f>
        <v>12124562</v>
      </c>
      <c r="O1962" s="290" t="s">
        <v>5061</v>
      </c>
      <c r="P1962" s="337" t="s">
        <v>5062</v>
      </c>
      <c r="Q1962" s="337">
        <v>28</v>
      </c>
      <c r="R1962" s="231" t="str">
        <f>IFERROR(VLOOKUP(P1962,[6]Sheet1!$F:$I,4,),"")</f>
        <v>N2-10</v>
      </c>
      <c r="S1962" s="232">
        <f>IFERROR(VLOOKUP(A1962,PLAN!B:AA,19,0),"")</f>
        <v>46255</v>
      </c>
      <c r="T1962" s="225" t="str">
        <f>IFERROR(VLOOKUP(A1962,PLAN!B:AA,20,0),"")</f>
        <v>M6</v>
      </c>
      <c r="U1962" s="233"/>
      <c r="V1962" s="165"/>
      <c r="W1962" s="234" t="str">
        <f>IFERROR(VLOOKUP(A1962,PLAN!B:AB,21,),"")</f>
        <v>F2</v>
      </c>
      <c r="X1962" s="164"/>
      <c r="Y1962" s="148" t="s">
        <v>7466</v>
      </c>
      <c r="Z1962" s="338">
        <f>VLOOKUP(Y1962,PLAN!B:AI,19,0)</f>
        <v>46255</v>
      </c>
    </row>
    <row r="1963" spans="1:26" s="163" customFormat="1" ht="27" hidden="1" customHeight="1">
      <c r="A1963" s="177">
        <f t="shared" si="131"/>
        <v>0</v>
      </c>
      <c r="B1963" s="225" t="str">
        <f>IFERROR(VLOOKUP(A1963,PLAN!B:AA,5,0),"")</f>
        <v/>
      </c>
      <c r="C1963" s="225" t="str">
        <f>IFERROR(VLOOKUP(A1963,PLAN!B:AA,6,0),"")</f>
        <v/>
      </c>
      <c r="D1963" s="225" t="str">
        <f>IFERROR(VLOOKUP(A1963,PLAN!B:AA,7,0),"")</f>
        <v/>
      </c>
      <c r="E1963" s="225" t="str">
        <f>IFERROR(VLOOKUP(A1963,PLAN!B:AA,4,0),"")</f>
        <v/>
      </c>
      <c r="F1963" s="226" t="str">
        <f>IFERROR(VLOOKUP(A1963,PLAN!B:AA,9,0),"")</f>
        <v/>
      </c>
      <c r="G1963" s="225" t="str">
        <f>IFERROR(VLOOKUP(A1963,PLAN!B:AA,10,0),"")</f>
        <v/>
      </c>
      <c r="H1963" s="225" t="str">
        <f>IFERROR(VLOOKUP(A1963,PLAN!B:AA,11,0),"")</f>
        <v/>
      </c>
      <c r="I1963" s="225" t="str">
        <f>IFERROR(VLOOKUP(A1963,PLAN!B:AA,12,0),"")</f>
        <v/>
      </c>
      <c r="J1963" s="225" t="str">
        <f>IFERROR(VLOOKUP(A1963,PLAN!B:AA,15,0),"")</f>
        <v/>
      </c>
      <c r="K1963" s="225" t="str">
        <f>IFERROR(VLOOKUP(A1963,PLAN!B:AA,23,0),"")</f>
        <v/>
      </c>
      <c r="L1963" s="227" t="str">
        <f>IFERROR(VLOOKUP(A1963,PLAN!B:AA,24,0),"")</f>
        <v/>
      </c>
      <c r="M1963" s="225" t="str">
        <f>IFERROR(VLOOKUP(A1963,PLAN!B:AA,3,0),"")</f>
        <v/>
      </c>
      <c r="N1963" s="225" t="str">
        <f>IFERROR(VLOOKUP(A1963,PLAN!B:AA,2,0),"")</f>
        <v/>
      </c>
      <c r="O1963" s="290" t="s">
        <v>7497</v>
      </c>
      <c r="P1963" s="337" t="s">
        <v>7498</v>
      </c>
      <c r="Q1963" s="337">
        <f>I1962-Q1962</f>
        <v>212</v>
      </c>
      <c r="R1963" s="231" t="str">
        <f>IFERROR(VLOOKUP(P1963,[6]Sheet1!$F:$I,4,),"")</f>
        <v>N3-01</v>
      </c>
      <c r="S1963" s="232" t="str">
        <f>IFERROR(VLOOKUP(A1963,PLAN!B:AA,19,0),"")</f>
        <v/>
      </c>
      <c r="T1963" s="225" t="str">
        <f>IFERROR(VLOOKUP(A1963,PLAN!B:AA,20,0),"")</f>
        <v/>
      </c>
      <c r="U1963" s="233"/>
      <c r="V1963" s="165"/>
      <c r="W1963" s="234" t="s">
        <v>45</v>
      </c>
      <c r="X1963" s="164"/>
      <c r="Y1963" s="148"/>
      <c r="Z1963" s="338">
        <v>46255</v>
      </c>
    </row>
    <row r="1964" spans="1:26" s="163" customFormat="1" ht="27" hidden="1" customHeight="1">
      <c r="A1964" s="177" t="str">
        <f t="shared" si="131"/>
        <v>Aug28-34</v>
      </c>
      <c r="B1964" s="225">
        <f>IFERROR(VLOOKUP(A1964,PLAN!B:AA,5,0),"")</f>
        <v>11114098</v>
      </c>
      <c r="C1964" s="225" t="str">
        <f>IFERROR(VLOOKUP(A1964,PLAN!B:AA,6,0),"")</f>
        <v>1931173-C-A</v>
      </c>
      <c r="D1964" s="225" t="str">
        <f>IFERROR(VLOOKUP(A1964,PLAN!B:AA,7,0),"")</f>
        <v>SJ1535N26SP JP</v>
      </c>
      <c r="E1964" s="225" t="str">
        <f>IFERROR(VLOOKUP(A1964,PLAN!B:AA,4,0),"")</f>
        <v>1001948722</v>
      </c>
      <c r="F1964" s="226">
        <f>IFERROR(VLOOKUP(A1964,PLAN!B:AA,9,0),"")</f>
        <v>46262</v>
      </c>
      <c r="G1964" s="225" t="str">
        <f>IFERROR(VLOOKUP(A1964,PLAN!B:AA,10,0),"")</f>
        <v>0103615493</v>
      </c>
      <c r="H1964" s="225" t="str">
        <f>IFERROR(VLOOKUP(A1964,PLAN!B:AA,11,0),"")</f>
        <v>260817T01A</v>
      </c>
      <c r="I1964" s="225">
        <f>IFERROR(VLOOKUP(A1964,PLAN!B:AA,12,0),"")</f>
        <v>5</v>
      </c>
      <c r="J1964" s="225" t="str">
        <f>IFERROR(VLOOKUP(A1964,PLAN!B:AA,15,0),"")</f>
        <v>Japan</v>
      </c>
      <c r="K1964" s="225">
        <f>IFERROR(VLOOKUP(A1964,PLAN!B:AA,23,0),"")</f>
        <v>0</v>
      </c>
      <c r="L1964" s="227">
        <f>IFERROR(VLOOKUP(A1964,PLAN!B:AA,24,0),"")</f>
        <v>0</v>
      </c>
      <c r="M1964" s="225" t="str">
        <f>IFERROR(VLOOKUP(A1964,PLAN!B:AA,3,0),"")</f>
        <v>1932263-B-C</v>
      </c>
      <c r="N1964" s="225">
        <f>IFERROR(VLOOKUP(A1964,PLAN!B:AA,2,0),"")</f>
        <v>12115137</v>
      </c>
      <c r="O1964" s="290" t="s">
        <v>7499</v>
      </c>
      <c r="P1964" s="337" t="s">
        <v>7500</v>
      </c>
      <c r="Q1964" s="337">
        <f t="shared" si="132"/>
        <v>5</v>
      </c>
      <c r="R1964" s="231" t="str">
        <f>IFERROR(VLOOKUP(P1964,[6]Sheet1!$F:$I,4,),"")</f>
        <v>Z101</v>
      </c>
      <c r="S1964" s="232">
        <f>IFERROR(VLOOKUP(A1964,PLAN!B:AA,19,0),"")</f>
        <v>46255</v>
      </c>
      <c r="T1964" s="225" t="str">
        <f>IFERROR(VLOOKUP(A1964,PLAN!B:AA,20,0),"")</f>
        <v>M6</v>
      </c>
      <c r="U1964" s="233"/>
      <c r="V1964" s="165"/>
      <c r="W1964" s="234" t="str">
        <f>IFERROR(VLOOKUP(A1964,PLAN!B:AB,21,),"")</f>
        <v>F2</v>
      </c>
      <c r="X1964" s="164"/>
      <c r="Y1964" s="148" t="s">
        <v>7467</v>
      </c>
      <c r="Z1964" s="338">
        <f>VLOOKUP(Y1964,PLAN!B:AI,19,0)</f>
        <v>46255</v>
      </c>
    </row>
    <row r="1965" spans="1:26" s="163" customFormat="1" ht="27" hidden="1" customHeight="1">
      <c r="A1965" s="177" t="str">
        <f t="shared" si="131"/>
        <v>Aug28-35</v>
      </c>
      <c r="B1965" s="225">
        <f>IFERROR(VLOOKUP(A1965,PLAN!B:AA,5,0),"")</f>
        <v>11112773</v>
      </c>
      <c r="C1965" s="225" t="str">
        <f>IFERROR(VLOOKUP(A1965,PLAN!B:AA,6,0),"")</f>
        <v>1831058-F-A</v>
      </c>
      <c r="D1965" s="225" t="str">
        <f>IFERROR(VLOOKUP(A1965,PLAN!B:AA,7,0),"")</f>
        <v>SJ3025N20S JP</v>
      </c>
      <c r="E1965" s="225" t="str">
        <f>IFERROR(VLOOKUP(A1965,PLAN!B:AA,4,0),"")</f>
        <v>1001948723</v>
      </c>
      <c r="F1965" s="226">
        <f>IFERROR(VLOOKUP(A1965,PLAN!B:AA,9,0),"")</f>
        <v>46262</v>
      </c>
      <c r="G1965" s="225" t="str">
        <f>IFERROR(VLOOKUP(A1965,PLAN!B:AA,10,0),"")</f>
        <v>0103615494</v>
      </c>
      <c r="H1965" s="225" t="str">
        <f>IFERROR(VLOOKUP(A1965,PLAN!B:AA,11,0),"")</f>
        <v>260817T02A</v>
      </c>
      <c r="I1965" s="225">
        <f>IFERROR(VLOOKUP(A1965,PLAN!B:AA,12,0),"")</f>
        <v>5</v>
      </c>
      <c r="J1965" s="225" t="str">
        <f>IFERROR(VLOOKUP(A1965,PLAN!B:AA,15,0),"")</f>
        <v>Japan</v>
      </c>
      <c r="K1965" s="225">
        <f>IFERROR(VLOOKUP(A1965,PLAN!B:AA,23,0),"")</f>
        <v>0</v>
      </c>
      <c r="L1965" s="227">
        <f>IFERROR(VLOOKUP(A1965,PLAN!B:AA,24,0),"")</f>
        <v>0</v>
      </c>
      <c r="M1965" s="225" t="str">
        <f>IFERROR(VLOOKUP(A1965,PLAN!B:AA,3,0),"")</f>
        <v>1932164-A-C</v>
      </c>
      <c r="N1965" s="225">
        <f>IFERROR(VLOOKUP(A1965,PLAN!B:AA,2,0),"")</f>
        <v>12115078</v>
      </c>
      <c r="O1965" s="228" t="s">
        <v>7501</v>
      </c>
      <c r="P1965" s="337" t="s">
        <v>7502</v>
      </c>
      <c r="Q1965" s="154">
        <v>1</v>
      </c>
      <c r="R1965" s="231" t="str">
        <f>IFERROR(VLOOKUP(P1965,[6]Sheet1!$F:$I,4,),"")</f>
        <v>Z101</v>
      </c>
      <c r="S1965" s="232">
        <f>IFERROR(VLOOKUP(A1965,PLAN!B:AA,19,0),"")</f>
        <v>46255</v>
      </c>
      <c r="T1965" s="225" t="str">
        <f>IFERROR(VLOOKUP(A1965,PLAN!B:AA,20,0),"")</f>
        <v>M6</v>
      </c>
      <c r="U1965" s="233"/>
      <c r="V1965" s="165"/>
      <c r="W1965" s="234" t="str">
        <f>IFERROR(VLOOKUP(A1965,PLAN!B:AB,21,),"")</f>
        <v>F2</v>
      </c>
      <c r="X1965" s="164"/>
      <c r="Y1965" s="148" t="s">
        <v>7468</v>
      </c>
      <c r="Z1965" s="338">
        <f>VLOOKUP(Y1965,PLAN!B:AI,19,0)</f>
        <v>46255</v>
      </c>
    </row>
    <row r="1966" spans="1:26" s="163" customFormat="1" ht="27" hidden="1" customHeight="1">
      <c r="A1966" s="177"/>
      <c r="B1966" s="225"/>
      <c r="C1966" s="225"/>
      <c r="D1966" s="225"/>
      <c r="E1966" s="225"/>
      <c r="F1966" s="226"/>
      <c r="G1966" s="225"/>
      <c r="H1966" s="225"/>
      <c r="I1966" s="225"/>
      <c r="J1966" s="225"/>
      <c r="K1966" s="225"/>
      <c r="L1966" s="227"/>
      <c r="M1966" s="225"/>
      <c r="N1966" s="225"/>
      <c r="O1966" s="290" t="s">
        <v>7503</v>
      </c>
      <c r="P1966" s="337" t="s">
        <v>7504</v>
      </c>
      <c r="Q1966" s="154">
        <f>I1965-Q1965</f>
        <v>4</v>
      </c>
      <c r="R1966" s="231" t="str">
        <f>IFERROR(VLOOKUP(P1966,[6]Sheet1!$F:$I,4,),"")</f>
        <v>Z101</v>
      </c>
      <c r="S1966" s="232"/>
      <c r="T1966" s="225"/>
      <c r="U1966" s="233"/>
      <c r="V1966" s="165"/>
      <c r="W1966" s="234" t="s">
        <v>45</v>
      </c>
      <c r="X1966" s="164"/>
      <c r="Y1966" s="148"/>
      <c r="Z1966" s="338">
        <v>46255</v>
      </c>
    </row>
    <row r="1967" spans="1:26" s="163" customFormat="1" ht="27" hidden="1" customHeight="1">
      <c r="A1967" s="177" t="str">
        <f t="shared" si="131"/>
        <v>Aug28-36</v>
      </c>
      <c r="B1967" s="225">
        <f>IFERROR(VLOOKUP(A1967,PLAN!B:AA,5,0),"")</f>
        <v>11114087</v>
      </c>
      <c r="C1967" s="225" t="str">
        <f>IFERROR(VLOOKUP(A1967,PLAN!B:AA,6,0),"")</f>
        <v>1931162-C-A</v>
      </c>
      <c r="D1967" s="225" t="str">
        <f>IFERROR(VLOOKUP(A1967,PLAN!B:AA,7,0),"")</f>
        <v>SJ3035N15SP JP</v>
      </c>
      <c r="E1967" s="225" t="str">
        <f>IFERROR(VLOOKUP(A1967,PLAN!B:AA,4,0),"")</f>
        <v>1001948724</v>
      </c>
      <c r="F1967" s="226">
        <f>IFERROR(VLOOKUP(A1967,PLAN!B:AA,9,0),"")</f>
        <v>46262</v>
      </c>
      <c r="G1967" s="225" t="str">
        <f>IFERROR(VLOOKUP(A1967,PLAN!B:AA,10,0),"")</f>
        <v>0103615495</v>
      </c>
      <c r="H1967" s="225" t="str">
        <f>IFERROR(VLOOKUP(A1967,PLAN!B:AA,11,0),"")</f>
        <v>260817T03A</v>
      </c>
      <c r="I1967" s="225">
        <f>IFERROR(VLOOKUP(A1967,PLAN!B:AA,12,0),"")</f>
        <v>10</v>
      </c>
      <c r="J1967" s="225" t="str">
        <f>IFERROR(VLOOKUP(A1967,PLAN!B:AA,15,0),"")</f>
        <v>Japan</v>
      </c>
      <c r="K1967" s="225">
        <f>IFERROR(VLOOKUP(A1967,PLAN!B:AA,23,0),"")</f>
        <v>0</v>
      </c>
      <c r="L1967" s="227">
        <f>IFERROR(VLOOKUP(A1967,PLAN!B:AA,24,0),"")</f>
        <v>0</v>
      </c>
      <c r="M1967" s="225" t="str">
        <f>IFERROR(VLOOKUP(A1967,PLAN!B:AA,3,0),"")</f>
        <v>1932252-B-C</v>
      </c>
      <c r="N1967" s="225">
        <f>IFERROR(VLOOKUP(A1967,PLAN!B:AA,2,0),"")</f>
        <v>12115126</v>
      </c>
      <c r="O1967" s="290" t="s">
        <v>828</v>
      </c>
      <c r="P1967" s="337" t="s">
        <v>829</v>
      </c>
      <c r="Q1967" s="337">
        <f t="shared" si="132"/>
        <v>10</v>
      </c>
      <c r="R1967" s="231" t="str">
        <f>IFERROR(VLOOKUP(P1967,[6]Sheet1!$F:$I,4,),"")</f>
        <v>B4</v>
      </c>
      <c r="S1967" s="232">
        <f>IFERROR(VLOOKUP(A1967,PLAN!B:AA,19,0),"")</f>
        <v>46255</v>
      </c>
      <c r="T1967" s="225" t="str">
        <f>IFERROR(VLOOKUP(A1967,PLAN!B:AA,20,0),"")</f>
        <v>M6</v>
      </c>
      <c r="U1967" s="233"/>
      <c r="V1967" s="165"/>
      <c r="W1967" s="234" t="str">
        <f>IFERROR(VLOOKUP(A1967,PLAN!B:AB,21,),"")</f>
        <v>F2</v>
      </c>
      <c r="X1967" s="164"/>
      <c r="Y1967" s="148" t="s">
        <v>7469</v>
      </c>
      <c r="Z1967" s="338">
        <f>VLOOKUP(Y1967,PLAN!B:AI,19,0)</f>
        <v>46255</v>
      </c>
    </row>
    <row r="1968" spans="1:26" s="163" customFormat="1" ht="27" hidden="1" customHeight="1">
      <c r="A1968" s="177" t="str">
        <f t="shared" si="131"/>
        <v>Aug28-37</v>
      </c>
      <c r="B1968" s="225">
        <f>IFERROR(VLOOKUP(A1968,PLAN!B:AA,5,0),"")</f>
        <v>11114099</v>
      </c>
      <c r="C1968" s="225" t="str">
        <f>IFERROR(VLOOKUP(A1968,PLAN!B:AA,6,0),"")</f>
        <v>1931174-C-A</v>
      </c>
      <c r="D1968" s="225" t="str">
        <f>IFERROR(VLOOKUP(A1968,PLAN!B:AA,7,0),"")</f>
        <v>SJ3035N26SP JP</v>
      </c>
      <c r="E1968" s="225" t="str">
        <f>IFERROR(VLOOKUP(A1968,PLAN!B:AA,4,0),"")</f>
        <v>1001948725</v>
      </c>
      <c r="F1968" s="226">
        <f>IFERROR(VLOOKUP(A1968,PLAN!B:AA,9,0),"")</f>
        <v>46262</v>
      </c>
      <c r="G1968" s="225" t="str">
        <f>IFERROR(VLOOKUP(A1968,PLAN!B:AA,10,0),"")</f>
        <v>0103615496</v>
      </c>
      <c r="H1968" s="225" t="str">
        <f>IFERROR(VLOOKUP(A1968,PLAN!B:AA,11,0),"")</f>
        <v>260817T04A</v>
      </c>
      <c r="I1968" s="225">
        <f>IFERROR(VLOOKUP(A1968,PLAN!B:AA,12,0),"")</f>
        <v>10</v>
      </c>
      <c r="J1968" s="225" t="str">
        <f>IFERROR(VLOOKUP(A1968,PLAN!B:AA,15,0),"")</f>
        <v>Japan</v>
      </c>
      <c r="K1968" s="225">
        <f>IFERROR(VLOOKUP(A1968,PLAN!B:AA,23,0),"")</f>
        <v>0</v>
      </c>
      <c r="L1968" s="227">
        <f>IFERROR(VLOOKUP(A1968,PLAN!B:AA,24,0),"")</f>
        <v>0</v>
      </c>
      <c r="M1968" s="225" t="str">
        <f>IFERROR(VLOOKUP(A1968,PLAN!B:AA,3,0),"")</f>
        <v>1932264-B-C</v>
      </c>
      <c r="N1968" s="225">
        <f>IFERROR(VLOOKUP(A1968,PLAN!B:AA,2,0),"")</f>
        <v>12115138</v>
      </c>
      <c r="O1968" s="290" t="s">
        <v>7505</v>
      </c>
      <c r="P1968" s="337" t="s">
        <v>7506</v>
      </c>
      <c r="Q1968" s="337">
        <f t="shared" si="132"/>
        <v>10</v>
      </c>
      <c r="R1968" s="231" t="str">
        <f>IFERROR(VLOOKUP(P1968,[6]Sheet1!$F:$I,4,),"")</f>
        <v>B11</v>
      </c>
      <c r="S1968" s="232">
        <f>IFERROR(VLOOKUP(A1968,PLAN!B:AA,19,0),"")</f>
        <v>46255</v>
      </c>
      <c r="T1968" s="225" t="str">
        <f>IFERROR(VLOOKUP(A1968,PLAN!B:AA,20,0),"")</f>
        <v>M6</v>
      </c>
      <c r="U1968" s="233"/>
      <c r="V1968" s="165"/>
      <c r="W1968" s="234" t="str">
        <f>IFERROR(VLOOKUP(A1968,PLAN!B:AB,21,),"")</f>
        <v>F2</v>
      </c>
      <c r="X1968" s="164"/>
      <c r="Y1968" s="148" t="s">
        <v>7470</v>
      </c>
      <c r="Z1968" s="338">
        <f>VLOOKUP(Y1968,PLAN!B:AI,19,0)</f>
        <v>46255</v>
      </c>
    </row>
    <row r="1969" spans="1:26" s="163" customFormat="1" ht="27" hidden="1" customHeight="1">
      <c r="A1969" s="177" t="str">
        <f t="shared" si="131"/>
        <v>Aug28-38</v>
      </c>
      <c r="B1969" s="225">
        <f>IFERROR(VLOOKUP(A1969,PLAN!B:AA,5,0),"")</f>
        <v>11114100</v>
      </c>
      <c r="C1969" s="225" t="str">
        <f>IFERROR(VLOOKUP(A1969,PLAN!B:AA,6,0),"")</f>
        <v>1931175-C-A</v>
      </c>
      <c r="D1969" s="225" t="str">
        <f>IFERROR(VLOOKUP(A1969,PLAN!B:AA,7,0),"")</f>
        <v>SA0035N30SP JP</v>
      </c>
      <c r="E1969" s="225" t="str">
        <f>IFERROR(VLOOKUP(A1969,PLAN!B:AA,4,0),"")</f>
        <v>1001948726</v>
      </c>
      <c r="F1969" s="226">
        <f>IFERROR(VLOOKUP(A1969,PLAN!B:AA,9,0),"")</f>
        <v>46262</v>
      </c>
      <c r="G1969" s="225" t="str">
        <f>IFERROR(VLOOKUP(A1969,PLAN!B:AA,10,0),"")</f>
        <v>0103615497</v>
      </c>
      <c r="H1969" s="225" t="str">
        <f>IFERROR(VLOOKUP(A1969,PLAN!B:AA,11,0),"")</f>
        <v>260817T05A</v>
      </c>
      <c r="I1969" s="225">
        <f>IFERROR(VLOOKUP(A1969,PLAN!B:AA,12,0),"")</f>
        <v>15</v>
      </c>
      <c r="J1969" s="225" t="str">
        <f>IFERROR(VLOOKUP(A1969,PLAN!B:AA,15,0),"")</f>
        <v>Japan</v>
      </c>
      <c r="K1969" s="225">
        <f>IFERROR(VLOOKUP(A1969,PLAN!B:AA,23,0),"")</f>
        <v>0</v>
      </c>
      <c r="L1969" s="227">
        <f>IFERROR(VLOOKUP(A1969,PLAN!B:AA,24,0),"")</f>
        <v>0</v>
      </c>
      <c r="M1969" s="225" t="str">
        <f>IFERROR(VLOOKUP(A1969,PLAN!B:AA,3,0),"")</f>
        <v>1932265-B-C</v>
      </c>
      <c r="N1969" s="225">
        <f>IFERROR(VLOOKUP(A1969,PLAN!B:AA,2,0),"")</f>
        <v>12115139</v>
      </c>
      <c r="O1969" s="290" t="s">
        <v>7507</v>
      </c>
      <c r="P1969" s="337" t="s">
        <v>7508</v>
      </c>
      <c r="Q1969" s="337">
        <f t="shared" si="132"/>
        <v>15</v>
      </c>
      <c r="R1969" s="231" t="str">
        <f>IFERROR(VLOOKUP(P1969,[6]Sheet1!$F:$I,4,),"")</f>
        <v>Z100</v>
      </c>
      <c r="S1969" s="232">
        <f>IFERROR(VLOOKUP(A1969,PLAN!B:AA,19,0),"")</f>
        <v>46255</v>
      </c>
      <c r="T1969" s="225" t="str">
        <f>IFERROR(VLOOKUP(A1969,PLAN!B:AA,20,0),"")</f>
        <v>M6</v>
      </c>
      <c r="U1969" s="233"/>
      <c r="V1969" s="165"/>
      <c r="W1969" s="234" t="str">
        <f>IFERROR(VLOOKUP(A1969,PLAN!B:AB,21,),"")</f>
        <v>F2</v>
      </c>
      <c r="X1969" s="164"/>
      <c r="Y1969" s="148" t="s">
        <v>7471</v>
      </c>
      <c r="Z1969" s="338">
        <f>VLOOKUP(Y1969,PLAN!B:AI,19,0)</f>
        <v>46255</v>
      </c>
    </row>
    <row r="1970" spans="1:26" s="163" customFormat="1" ht="27" hidden="1" customHeight="1">
      <c r="A1970" s="177" t="str">
        <f t="shared" si="131"/>
        <v>Aug28-39</v>
      </c>
      <c r="B1970" s="225">
        <f>IFERROR(VLOOKUP(A1970,PLAN!B:AA,5,0),"")</f>
        <v>11114086</v>
      </c>
      <c r="C1970" s="225" t="str">
        <f>IFERROR(VLOOKUP(A1970,PLAN!B:AA,6,0),"")</f>
        <v>1931161-C-A</v>
      </c>
      <c r="D1970" s="225" t="str">
        <f>IFERROR(VLOOKUP(A1970,PLAN!B:AA,7,0),"")</f>
        <v>SJ1535N15SP JP</v>
      </c>
      <c r="E1970" s="225" t="str">
        <f>IFERROR(VLOOKUP(A1970,PLAN!B:AA,4,0),"")</f>
        <v>1001948727</v>
      </c>
      <c r="F1970" s="226">
        <f>IFERROR(VLOOKUP(A1970,PLAN!B:AA,9,0),"")</f>
        <v>46262</v>
      </c>
      <c r="G1970" s="225" t="str">
        <f>IFERROR(VLOOKUP(A1970,PLAN!B:AA,10,0),"")</f>
        <v>0103615498</v>
      </c>
      <c r="H1970" s="225" t="str">
        <f>IFERROR(VLOOKUP(A1970,PLAN!B:AA,11,0),"")</f>
        <v>260817T06A</v>
      </c>
      <c r="I1970" s="225">
        <f>IFERROR(VLOOKUP(A1970,PLAN!B:AA,12,0),"")</f>
        <v>15</v>
      </c>
      <c r="J1970" s="225" t="str">
        <f>IFERROR(VLOOKUP(A1970,PLAN!B:AA,15,0),"")</f>
        <v>Japan</v>
      </c>
      <c r="K1970" s="225">
        <f>IFERROR(VLOOKUP(A1970,PLAN!B:AA,23,0),"")</f>
        <v>0</v>
      </c>
      <c r="L1970" s="227">
        <f>IFERROR(VLOOKUP(A1970,PLAN!B:AA,24,0),"")</f>
        <v>0</v>
      </c>
      <c r="M1970" s="225" t="str">
        <f>IFERROR(VLOOKUP(A1970,PLAN!B:AA,3,0),"")</f>
        <v>1932251-B-C</v>
      </c>
      <c r="N1970" s="225">
        <f>IFERROR(VLOOKUP(A1970,PLAN!B:AA,2,0),"")</f>
        <v>12115125</v>
      </c>
      <c r="O1970" s="290" t="s">
        <v>7509</v>
      </c>
      <c r="P1970" s="337" t="s">
        <v>7510</v>
      </c>
      <c r="Q1970" s="337">
        <f t="shared" si="132"/>
        <v>15</v>
      </c>
      <c r="R1970" s="231" t="str">
        <f>IFERROR(VLOOKUP(P1970,[6]Sheet1!$F:$I,4,),"")</f>
        <v>B24</v>
      </c>
      <c r="S1970" s="232">
        <f>IFERROR(VLOOKUP(A1970,PLAN!B:AA,19,0),"")</f>
        <v>46255</v>
      </c>
      <c r="T1970" s="225" t="str">
        <f>IFERROR(VLOOKUP(A1970,PLAN!B:AA,20,0),"")</f>
        <v>M6</v>
      </c>
      <c r="U1970" s="233"/>
      <c r="V1970" s="165"/>
      <c r="W1970" s="234" t="str">
        <f>IFERROR(VLOOKUP(A1970,PLAN!B:AB,21,),"")</f>
        <v>F2</v>
      </c>
      <c r="X1970" s="164"/>
      <c r="Y1970" s="148" t="s">
        <v>7472</v>
      </c>
      <c r="Z1970" s="338">
        <f>VLOOKUP(Y1970,PLAN!B:AI,19,0)</f>
        <v>46255</v>
      </c>
    </row>
    <row r="1971" spans="1:26" s="163" customFormat="1" ht="27" hidden="1" customHeight="1">
      <c r="A1971" s="177" t="str">
        <f t="shared" si="131"/>
        <v>Aug28-40</v>
      </c>
      <c r="B1971" s="225">
        <f>IFERROR(VLOOKUP(A1971,PLAN!B:AA,5,0),"")</f>
        <v>11112816</v>
      </c>
      <c r="C1971" s="225" t="str">
        <f>IFERROR(VLOOKUP(A1971,PLAN!B:AA,6,0),"")</f>
        <v>1631112-G-A</v>
      </c>
      <c r="D1971" s="225" t="str">
        <f>IFERROR(VLOOKUP(A1971,PLAN!B:AA,7,0),"")</f>
        <v>SA0035N30S JP</v>
      </c>
      <c r="E1971" s="225" t="str">
        <f>IFERROR(VLOOKUP(A1971,PLAN!B:AA,4,0),"")</f>
        <v>1001948728</v>
      </c>
      <c r="F1971" s="226">
        <f>IFERROR(VLOOKUP(A1971,PLAN!B:AA,9,0),"")</f>
        <v>46262</v>
      </c>
      <c r="G1971" s="225" t="str">
        <f>IFERROR(VLOOKUP(A1971,PLAN!B:AA,10,0),"")</f>
        <v>0103615499</v>
      </c>
      <c r="H1971" s="225" t="str">
        <f>IFERROR(VLOOKUP(A1971,PLAN!B:AA,11,0),"")</f>
        <v>260817T07A</v>
      </c>
      <c r="I1971" s="225">
        <f>IFERROR(VLOOKUP(A1971,PLAN!B:AA,12,0),"")</f>
        <v>20</v>
      </c>
      <c r="J1971" s="225" t="str">
        <f>IFERROR(VLOOKUP(A1971,PLAN!B:AA,15,0),"")</f>
        <v>Japan</v>
      </c>
      <c r="K1971" s="225">
        <f>IFERROR(VLOOKUP(A1971,PLAN!B:AA,23,0),"")</f>
        <v>0</v>
      </c>
      <c r="L1971" s="227">
        <f>IFERROR(VLOOKUP(A1971,PLAN!B:AA,24,0),"")</f>
        <v>0</v>
      </c>
      <c r="M1971" s="225" t="str">
        <f>IFERROR(VLOOKUP(A1971,PLAN!B:AA,3,0),"")</f>
        <v>1932152-A-C</v>
      </c>
      <c r="N1971" s="225">
        <f>IFERROR(VLOOKUP(A1971,PLAN!B:AA,2,0),"")</f>
        <v>12115103</v>
      </c>
      <c r="O1971" s="290" t="s">
        <v>7511</v>
      </c>
      <c r="P1971" s="337" t="s">
        <v>7512</v>
      </c>
      <c r="Q1971" s="337">
        <f t="shared" si="132"/>
        <v>20</v>
      </c>
      <c r="R1971" s="231" t="str">
        <f>IFERROR(VLOOKUP(P1971,[6]Sheet1!$F:$I,4,),"")</f>
        <v>B16</v>
      </c>
      <c r="S1971" s="232">
        <f>IFERROR(VLOOKUP(A1971,PLAN!B:AA,19,0),"")</f>
        <v>46255</v>
      </c>
      <c r="T1971" s="225" t="str">
        <f>IFERROR(VLOOKUP(A1971,PLAN!B:AA,20,0),"")</f>
        <v>M6</v>
      </c>
      <c r="U1971" s="233"/>
      <c r="V1971" s="165"/>
      <c r="W1971" s="234" t="str">
        <f>IFERROR(VLOOKUP(A1971,PLAN!B:AB,21,),"")</f>
        <v>F2</v>
      </c>
      <c r="X1971" s="164"/>
      <c r="Y1971" s="148" t="s">
        <v>7473</v>
      </c>
      <c r="Z1971" s="338">
        <f>VLOOKUP(Y1971,PLAN!B:AI,19,0)</f>
        <v>46255</v>
      </c>
    </row>
    <row r="1972" spans="1:26" s="163" customFormat="1" ht="27" hidden="1" customHeight="1">
      <c r="A1972" s="177" t="str">
        <f t="shared" si="131"/>
        <v>Aug28-41</v>
      </c>
      <c r="B1972" s="225">
        <f>IFERROR(VLOOKUP(A1972,PLAN!B:AA,5,0),"")</f>
        <v>11112817</v>
      </c>
      <c r="C1972" s="225" t="str">
        <f>IFERROR(VLOOKUP(A1972,PLAN!B:AA,6,0),"")</f>
        <v>1631113-G-A</v>
      </c>
      <c r="D1972" s="225" t="str">
        <f>IFERROR(VLOOKUP(A1972,PLAN!B:AA,7,0),"")</f>
        <v>SJ1535N30S JP</v>
      </c>
      <c r="E1972" s="225" t="str">
        <f>IFERROR(VLOOKUP(A1972,PLAN!B:AA,4,0),"")</f>
        <v>1001948729</v>
      </c>
      <c r="F1972" s="226">
        <f>IFERROR(VLOOKUP(A1972,PLAN!B:AA,9,0),"")</f>
        <v>46262</v>
      </c>
      <c r="G1972" s="225" t="str">
        <f>IFERROR(VLOOKUP(A1972,PLAN!B:AA,10,0),"")</f>
        <v>0103615500</v>
      </c>
      <c r="H1972" s="225" t="str">
        <f>IFERROR(VLOOKUP(A1972,PLAN!B:AA,11,0),"")</f>
        <v>260817T08A</v>
      </c>
      <c r="I1972" s="225">
        <f>IFERROR(VLOOKUP(A1972,PLAN!B:AA,12,0),"")</f>
        <v>20</v>
      </c>
      <c r="J1972" s="225" t="str">
        <f>IFERROR(VLOOKUP(A1972,PLAN!B:AA,15,0),"")</f>
        <v>Japan</v>
      </c>
      <c r="K1972" s="225">
        <f>IFERROR(VLOOKUP(A1972,PLAN!B:AA,23,0),"")</f>
        <v>0</v>
      </c>
      <c r="L1972" s="227">
        <f>IFERROR(VLOOKUP(A1972,PLAN!B:AA,24,0),"")</f>
        <v>0</v>
      </c>
      <c r="M1972" s="225" t="str">
        <f>IFERROR(VLOOKUP(A1972,PLAN!B:AA,3,0),"")</f>
        <v>1932153-A-C</v>
      </c>
      <c r="N1972" s="225">
        <f>IFERROR(VLOOKUP(A1972,PLAN!B:AA,2,0),"")</f>
        <v>12115104</v>
      </c>
      <c r="O1972" s="290" t="s">
        <v>2869</v>
      </c>
      <c r="P1972" s="337" t="s">
        <v>2870</v>
      </c>
      <c r="Q1972" s="337">
        <f t="shared" si="132"/>
        <v>20</v>
      </c>
      <c r="R1972" s="231" t="str">
        <f>IFERROR(VLOOKUP(P1972,[6]Sheet1!$F:$I,4,),"")</f>
        <v>B13</v>
      </c>
      <c r="S1972" s="232">
        <f>IFERROR(VLOOKUP(A1972,PLAN!B:AA,19,0),"")</f>
        <v>46255</v>
      </c>
      <c r="T1972" s="225" t="str">
        <f>IFERROR(VLOOKUP(A1972,PLAN!B:AA,20,0),"")</f>
        <v>M6</v>
      </c>
      <c r="U1972" s="233"/>
      <c r="V1972" s="165"/>
      <c r="W1972" s="234" t="str">
        <f>IFERROR(VLOOKUP(A1972,PLAN!B:AB,21,),"")</f>
        <v>F2</v>
      </c>
      <c r="X1972" s="164"/>
      <c r="Y1972" s="148" t="s">
        <v>7474</v>
      </c>
      <c r="Z1972" s="338">
        <f>VLOOKUP(Y1972,PLAN!B:AI,19,0)</f>
        <v>46255</v>
      </c>
    </row>
    <row r="1973" spans="1:26" s="163" customFormat="1" ht="27" hidden="1" customHeight="1">
      <c r="A1973" s="177" t="str">
        <f t="shared" si="131"/>
        <v>Aug28-42</v>
      </c>
      <c r="B1973" s="225">
        <f>IFERROR(VLOOKUP(A1973,PLAN!B:AA,5,0),"")</f>
        <v>11112804</v>
      </c>
      <c r="C1973" s="225" t="str">
        <f>IFERROR(VLOOKUP(A1973,PLAN!B:AA,6,0),"")</f>
        <v>1631100-G-A</v>
      </c>
      <c r="D1973" s="225" t="str">
        <f>IFERROR(VLOOKUP(A1973,PLAN!B:AA,7,0),"")</f>
        <v>SA0035N18S JP</v>
      </c>
      <c r="E1973" s="225" t="str">
        <f>IFERROR(VLOOKUP(A1973,PLAN!B:AA,4,0),"")</f>
        <v>1001948730</v>
      </c>
      <c r="F1973" s="226">
        <f>IFERROR(VLOOKUP(A1973,PLAN!B:AA,9,0),"")</f>
        <v>46262</v>
      </c>
      <c r="G1973" s="225" t="str">
        <f>IFERROR(VLOOKUP(A1973,PLAN!B:AA,10,0),"")</f>
        <v>0103615501</v>
      </c>
      <c r="H1973" s="225" t="str">
        <f>IFERROR(VLOOKUP(A1973,PLAN!B:AA,11,0),"")</f>
        <v>260817T09A</v>
      </c>
      <c r="I1973" s="225">
        <f>IFERROR(VLOOKUP(A1973,PLAN!B:AA,12,0),"")</f>
        <v>25</v>
      </c>
      <c r="J1973" s="225" t="str">
        <f>IFERROR(VLOOKUP(A1973,PLAN!B:AA,15,0),"")</f>
        <v>Japan</v>
      </c>
      <c r="K1973" s="225">
        <f>IFERROR(VLOOKUP(A1973,PLAN!B:AA,23,0),"")</f>
        <v>0</v>
      </c>
      <c r="L1973" s="227">
        <f>IFERROR(VLOOKUP(A1973,PLAN!B:AA,24,0),"")</f>
        <v>0</v>
      </c>
      <c r="M1973" s="225" t="str">
        <f>IFERROR(VLOOKUP(A1973,PLAN!B:AA,3,0),"")</f>
        <v>1932140-A-C</v>
      </c>
      <c r="N1973" s="225">
        <f>IFERROR(VLOOKUP(A1973,PLAN!B:AA,2,0),"")</f>
        <v>12115091</v>
      </c>
      <c r="O1973" s="290" t="s">
        <v>4862</v>
      </c>
      <c r="P1973" s="337" t="s">
        <v>4863</v>
      </c>
      <c r="Q1973" s="337">
        <f t="shared" si="132"/>
        <v>25</v>
      </c>
      <c r="R1973" s="231" t="str">
        <f>IFERROR(VLOOKUP(P1973,[6]Sheet1!$F:$I,4,),"")</f>
        <v>B9</v>
      </c>
      <c r="S1973" s="232">
        <f>IFERROR(VLOOKUP(A1973,PLAN!B:AA,19,0),"")</f>
        <v>46255</v>
      </c>
      <c r="T1973" s="225" t="str">
        <f>IFERROR(VLOOKUP(A1973,PLAN!B:AA,20,0),"")</f>
        <v>M6</v>
      </c>
      <c r="U1973" s="233"/>
      <c r="V1973" s="165"/>
      <c r="W1973" s="234" t="str">
        <f>IFERROR(VLOOKUP(A1973,PLAN!B:AB,21,),"")</f>
        <v>F2</v>
      </c>
      <c r="X1973" s="164"/>
      <c r="Y1973" s="148" t="s">
        <v>7475</v>
      </c>
      <c r="Z1973" s="338">
        <f>VLOOKUP(Y1973,PLAN!B:AI,19,0)</f>
        <v>46255</v>
      </c>
    </row>
    <row r="1974" spans="1:26" s="163" customFormat="1" ht="27" hidden="1" customHeight="1">
      <c r="A1974" s="177" t="str">
        <f t="shared" si="131"/>
        <v>Aug28-43</v>
      </c>
      <c r="B1974" s="225">
        <f>IFERROR(VLOOKUP(A1974,PLAN!B:AA,5,0),"")</f>
        <v>11114097</v>
      </c>
      <c r="C1974" s="225" t="str">
        <f>IFERROR(VLOOKUP(A1974,PLAN!B:AA,6,0),"")</f>
        <v>1931172-C-A</v>
      </c>
      <c r="D1974" s="225" t="str">
        <f>IFERROR(VLOOKUP(A1974,PLAN!B:AA,7,0),"")</f>
        <v>SA0035N26SP JP</v>
      </c>
      <c r="E1974" s="225" t="str">
        <f>IFERROR(VLOOKUP(A1974,PLAN!B:AA,4,0),"")</f>
        <v>1001948731</v>
      </c>
      <c r="F1974" s="226">
        <f>IFERROR(VLOOKUP(A1974,PLAN!B:AA,9,0),"")</f>
        <v>46262</v>
      </c>
      <c r="G1974" s="225" t="str">
        <f>IFERROR(VLOOKUP(A1974,PLAN!B:AA,10,0),"")</f>
        <v>0103615502</v>
      </c>
      <c r="H1974" s="225" t="str">
        <f>IFERROR(VLOOKUP(A1974,PLAN!B:AA,11,0),"")</f>
        <v>260817T10A</v>
      </c>
      <c r="I1974" s="225">
        <f>IFERROR(VLOOKUP(A1974,PLAN!B:AA,12,0),"")</f>
        <v>25</v>
      </c>
      <c r="J1974" s="225" t="str">
        <f>IFERROR(VLOOKUP(A1974,PLAN!B:AA,15,0),"")</f>
        <v>Japan</v>
      </c>
      <c r="K1974" s="225">
        <f>IFERROR(VLOOKUP(A1974,PLAN!B:AA,23,0),"")</f>
        <v>0</v>
      </c>
      <c r="L1974" s="227">
        <f>IFERROR(VLOOKUP(A1974,PLAN!B:AA,24,0),"")</f>
        <v>0</v>
      </c>
      <c r="M1974" s="225" t="str">
        <f>IFERROR(VLOOKUP(A1974,PLAN!B:AA,3,0),"")</f>
        <v>1932262-B-C</v>
      </c>
      <c r="N1974" s="225">
        <f>IFERROR(VLOOKUP(A1974,PLAN!B:AA,2,0),"")</f>
        <v>12115136</v>
      </c>
      <c r="O1974" s="290" t="s">
        <v>826</v>
      </c>
      <c r="P1974" s="337" t="s">
        <v>827</v>
      </c>
      <c r="Q1974" s="154">
        <v>22</v>
      </c>
      <c r="R1974" s="231" t="str">
        <f>IFERROR(VLOOKUP(P1974,[6]Sheet1!$F:$I,4,),"")</f>
        <v>Z100</v>
      </c>
      <c r="S1974" s="232">
        <f>IFERROR(VLOOKUP(A1974,PLAN!B:AA,19,0),"")</f>
        <v>46255</v>
      </c>
      <c r="T1974" s="225" t="str">
        <f>IFERROR(VLOOKUP(A1974,PLAN!B:AA,20,0),"")</f>
        <v>M6</v>
      </c>
      <c r="U1974" s="233"/>
      <c r="V1974" s="165"/>
      <c r="W1974" s="234" t="str">
        <f>IFERROR(VLOOKUP(A1974,PLAN!B:AB,21,),"")</f>
        <v>F2</v>
      </c>
      <c r="X1974" s="164"/>
      <c r="Y1974" s="148" t="s">
        <v>7476</v>
      </c>
      <c r="Z1974" s="338">
        <f>VLOOKUP(Y1974,PLAN!B:AI,19,0)</f>
        <v>46255</v>
      </c>
    </row>
    <row r="1975" spans="1:26" s="163" customFormat="1" ht="27" hidden="1" customHeight="1">
      <c r="A1975" s="177">
        <f t="shared" ref="A1975:A1982" si="135">Y1975</f>
        <v>0</v>
      </c>
      <c r="B1975" s="225" t="str">
        <f>IFERROR(VLOOKUP(A1975,PLAN!B:AA,5,0),"")</f>
        <v/>
      </c>
      <c r="C1975" s="225" t="str">
        <f>IFERROR(VLOOKUP(A1975,PLAN!B:AA,6,0),"")</f>
        <v/>
      </c>
      <c r="D1975" s="225" t="str">
        <f>IFERROR(VLOOKUP(A1975,PLAN!B:AA,7,0),"")</f>
        <v/>
      </c>
      <c r="E1975" s="225" t="str">
        <f>IFERROR(VLOOKUP(A1975,PLAN!B:AA,4,0),"")</f>
        <v/>
      </c>
      <c r="F1975" s="226" t="str">
        <f>IFERROR(VLOOKUP(A1975,PLAN!B:AA,9,0),"")</f>
        <v/>
      </c>
      <c r="G1975" s="225" t="str">
        <f>IFERROR(VLOOKUP(A1975,PLAN!B:AA,10,0),"")</f>
        <v/>
      </c>
      <c r="H1975" s="225" t="str">
        <f>IFERROR(VLOOKUP(A1975,PLAN!B:AA,11,0),"")</f>
        <v/>
      </c>
      <c r="I1975" s="225" t="str">
        <f>IFERROR(VLOOKUP(A1975,PLAN!B:AA,12,0),"")</f>
        <v/>
      </c>
      <c r="J1975" s="225" t="str">
        <f>IFERROR(VLOOKUP(A1975,PLAN!B:AA,15,0),"")</f>
        <v/>
      </c>
      <c r="K1975" s="225" t="str">
        <f>IFERROR(VLOOKUP(A1975,PLAN!B:AA,23,0),"")</f>
        <v/>
      </c>
      <c r="L1975" s="227" t="str">
        <f>IFERROR(VLOOKUP(A1975,PLAN!B:AA,24,0),"")</f>
        <v/>
      </c>
      <c r="M1975" s="225" t="str">
        <f>IFERROR(VLOOKUP(A1975,PLAN!B:AA,3,0),"")</f>
        <v/>
      </c>
      <c r="N1975" s="225" t="str">
        <f>IFERROR(VLOOKUP(A1975,PLAN!B:AA,2,0),"")</f>
        <v/>
      </c>
      <c r="O1975" s="290" t="s">
        <v>7513</v>
      </c>
      <c r="P1975" s="337" t="s">
        <v>7514</v>
      </c>
      <c r="Q1975" s="154">
        <f>I1974-Q1974</f>
        <v>3</v>
      </c>
      <c r="R1975" s="231" t="str">
        <f>IFERROR(VLOOKUP(P1975,[6]Sheet1!$F:$I,4,),"")</f>
        <v>Q2</v>
      </c>
      <c r="S1975" s="232" t="str">
        <f>IFERROR(VLOOKUP(A1975,PLAN!B:AA,19,0),"")</f>
        <v/>
      </c>
      <c r="T1975" s="225" t="str">
        <f>IFERROR(VLOOKUP(A1975,PLAN!B:AA,20,0),"")</f>
        <v/>
      </c>
      <c r="U1975" s="233"/>
      <c r="V1975" s="165"/>
      <c r="W1975" s="234" t="s">
        <v>45</v>
      </c>
      <c r="X1975" s="164"/>
      <c r="Y1975" s="148"/>
      <c r="Z1975" s="338">
        <v>46255</v>
      </c>
    </row>
    <row r="1976" spans="1:26" s="163" customFormat="1" ht="27" hidden="1" customHeight="1">
      <c r="A1976" s="177" t="str">
        <f t="shared" si="135"/>
        <v>Aug28-44</v>
      </c>
      <c r="B1976" s="225">
        <f>IFERROR(VLOOKUP(A1976,PLAN!B:AA,5,0),"")</f>
        <v>11114093</v>
      </c>
      <c r="C1976" s="225" t="str">
        <f>IFERROR(VLOOKUP(A1976,PLAN!B:AA,6,0),"")</f>
        <v>1931168-C-A</v>
      </c>
      <c r="D1976" s="225" t="str">
        <f>IFERROR(VLOOKUP(A1976,PLAN!B:AA,7,0),"")</f>
        <v>SJ3035N20SP JP</v>
      </c>
      <c r="E1976" s="225" t="str">
        <f>IFERROR(VLOOKUP(A1976,PLAN!B:AA,4,0),"")</f>
        <v>1001948732</v>
      </c>
      <c r="F1976" s="226">
        <f>IFERROR(VLOOKUP(A1976,PLAN!B:AA,9,0),"")</f>
        <v>46262</v>
      </c>
      <c r="G1976" s="225" t="str">
        <f>IFERROR(VLOOKUP(A1976,PLAN!B:AA,10,0),"")</f>
        <v>0103615503</v>
      </c>
      <c r="H1976" s="225" t="str">
        <f>IFERROR(VLOOKUP(A1976,PLAN!B:AA,11,0),"")</f>
        <v>260817T11A</v>
      </c>
      <c r="I1976" s="225">
        <f>IFERROR(VLOOKUP(A1976,PLAN!B:AA,12,0),"")</f>
        <v>25</v>
      </c>
      <c r="J1976" s="225" t="str">
        <f>IFERROR(VLOOKUP(A1976,PLAN!B:AA,15,0),"")</f>
        <v>Japan</v>
      </c>
      <c r="K1976" s="225">
        <f>IFERROR(VLOOKUP(A1976,PLAN!B:AA,23,0),"")</f>
        <v>0</v>
      </c>
      <c r="L1976" s="227">
        <f>IFERROR(VLOOKUP(A1976,PLAN!B:AA,24,0),"")</f>
        <v>0</v>
      </c>
      <c r="M1976" s="225" t="str">
        <f>IFERROR(VLOOKUP(A1976,PLAN!B:AA,3,0),"")</f>
        <v>1932258-B-C</v>
      </c>
      <c r="N1976" s="225">
        <f>IFERROR(VLOOKUP(A1976,PLAN!B:AA,2,0),"")</f>
        <v>12115132</v>
      </c>
      <c r="O1976" s="290" t="s">
        <v>7515</v>
      </c>
      <c r="P1976" s="337" t="s">
        <v>7516</v>
      </c>
      <c r="Q1976" s="337">
        <f t="shared" si="132"/>
        <v>25</v>
      </c>
      <c r="R1976" s="231" t="str">
        <f>IFERROR(VLOOKUP(P1976,[6]Sheet1!$F:$I,4,),"")</f>
        <v>B20</v>
      </c>
      <c r="S1976" s="232">
        <f>IFERROR(VLOOKUP(A1976,PLAN!B:AA,19,0),"")</f>
        <v>46255</v>
      </c>
      <c r="T1976" s="225" t="str">
        <f>IFERROR(VLOOKUP(A1976,PLAN!B:AA,20,0),"")</f>
        <v>M6</v>
      </c>
      <c r="U1976" s="233"/>
      <c r="V1976" s="165"/>
      <c r="W1976" s="234" t="str">
        <f>IFERROR(VLOOKUP(A1976,PLAN!B:AB,21,),"")</f>
        <v>F2</v>
      </c>
      <c r="X1976" s="164"/>
      <c r="Y1976" s="148" t="s">
        <v>7477</v>
      </c>
      <c r="Z1976" s="338">
        <f>VLOOKUP(Y1976,PLAN!B:AI,19,0)</f>
        <v>46255</v>
      </c>
    </row>
    <row r="1977" spans="1:26" s="163" customFormat="1" ht="27" hidden="1" customHeight="1">
      <c r="A1977" s="177" t="str">
        <f t="shared" si="135"/>
        <v>Aug28-45</v>
      </c>
      <c r="B1977" s="225">
        <f>IFERROR(VLOOKUP(A1977,PLAN!B:AA,5,0),"")</f>
        <v>11112775</v>
      </c>
      <c r="C1977" s="225" t="str">
        <f>IFERROR(VLOOKUP(A1977,PLAN!B:AA,6,0),"")</f>
        <v>1831060-F-A</v>
      </c>
      <c r="D1977" s="225" t="str">
        <f>IFERROR(VLOOKUP(A1977,PLAN!B:AA,7,0),"")</f>
        <v>SJ1525N22S JP</v>
      </c>
      <c r="E1977" s="225" t="str">
        <f>IFERROR(VLOOKUP(A1977,PLAN!B:AA,4,0),"")</f>
        <v>1001948733</v>
      </c>
      <c r="F1977" s="226">
        <f>IFERROR(VLOOKUP(A1977,PLAN!B:AA,9,0),"")</f>
        <v>46262</v>
      </c>
      <c r="G1977" s="225" t="str">
        <f>IFERROR(VLOOKUP(A1977,PLAN!B:AA,10,0),"")</f>
        <v>0103615504</v>
      </c>
      <c r="H1977" s="225" t="str">
        <f>IFERROR(VLOOKUP(A1977,PLAN!B:AA,11,0),"")</f>
        <v>260817T12A</v>
      </c>
      <c r="I1977" s="225">
        <f>IFERROR(VLOOKUP(A1977,PLAN!B:AA,12,0),"")</f>
        <v>35</v>
      </c>
      <c r="J1977" s="225" t="str">
        <f>IFERROR(VLOOKUP(A1977,PLAN!B:AA,15,0),"")</f>
        <v>Japan</v>
      </c>
      <c r="K1977" s="225">
        <f>IFERROR(VLOOKUP(A1977,PLAN!B:AA,23,0),"")</f>
        <v>0</v>
      </c>
      <c r="L1977" s="227">
        <f>IFERROR(VLOOKUP(A1977,PLAN!B:AA,24,0),"")</f>
        <v>0</v>
      </c>
      <c r="M1977" s="225" t="str">
        <f>IFERROR(VLOOKUP(A1977,PLAN!B:AA,3,0),"")</f>
        <v>1932166-A-C</v>
      </c>
      <c r="N1977" s="225">
        <f>IFERROR(VLOOKUP(A1977,PLAN!B:AA,2,0),"")</f>
        <v>12115080</v>
      </c>
      <c r="O1977" s="290" t="s">
        <v>7517</v>
      </c>
      <c r="P1977" s="257" t="s">
        <v>7518</v>
      </c>
      <c r="Q1977" s="337">
        <f t="shared" si="132"/>
        <v>35</v>
      </c>
      <c r="R1977" s="231" t="str">
        <f>IFERROR(VLOOKUP(P1977,[6]Sheet1!$F:$I,4,),"")</f>
        <v>B8</v>
      </c>
      <c r="S1977" s="232">
        <f>IFERROR(VLOOKUP(A1977,PLAN!B:AA,19,0),"")</f>
        <v>46255</v>
      </c>
      <c r="T1977" s="225" t="str">
        <f>IFERROR(VLOOKUP(A1977,PLAN!B:AA,20,0),"")</f>
        <v>M6</v>
      </c>
      <c r="U1977" s="233"/>
      <c r="V1977" s="165"/>
      <c r="W1977" s="234" t="str">
        <f>IFERROR(VLOOKUP(A1977,PLAN!B:AB,21,),"")</f>
        <v>F2</v>
      </c>
      <c r="X1977" s="164"/>
      <c r="Y1977" s="148" t="s">
        <v>7478</v>
      </c>
      <c r="Z1977" s="338">
        <f>VLOOKUP(Y1977,PLAN!B:AI,19,0)</f>
        <v>46255</v>
      </c>
    </row>
    <row r="1978" spans="1:26" s="163" customFormat="1" ht="27" hidden="1" customHeight="1">
      <c r="A1978" s="177" t="str">
        <f t="shared" si="135"/>
        <v>Aug28-46</v>
      </c>
      <c r="B1978" s="225">
        <f>IFERROR(VLOOKUP(A1978,PLAN!B:AA,5,0),"")</f>
        <v>11112818</v>
      </c>
      <c r="C1978" s="225" t="str">
        <f>IFERROR(VLOOKUP(A1978,PLAN!B:AA,6,0),"")</f>
        <v>1631114-G-A</v>
      </c>
      <c r="D1978" s="225" t="str">
        <f>IFERROR(VLOOKUP(A1978,PLAN!B:AA,7,0),"")</f>
        <v>SJ3035N30S JP</v>
      </c>
      <c r="E1978" s="225" t="str">
        <f>IFERROR(VLOOKUP(A1978,PLAN!B:AA,4,0),"")</f>
        <v>1001948734</v>
      </c>
      <c r="F1978" s="226">
        <f>IFERROR(VLOOKUP(A1978,PLAN!B:AA,9,0),"")</f>
        <v>46262</v>
      </c>
      <c r="G1978" s="225" t="str">
        <f>IFERROR(VLOOKUP(A1978,PLAN!B:AA,10,0),"")</f>
        <v>0103615505</v>
      </c>
      <c r="H1978" s="225" t="str">
        <f>IFERROR(VLOOKUP(A1978,PLAN!B:AA,11,0),"")</f>
        <v>260817T13A</v>
      </c>
      <c r="I1978" s="225">
        <f>IFERROR(VLOOKUP(A1978,PLAN!B:AA,12,0),"")</f>
        <v>40</v>
      </c>
      <c r="J1978" s="225" t="str">
        <f>IFERROR(VLOOKUP(A1978,PLAN!B:AA,15,0),"")</f>
        <v>Japan</v>
      </c>
      <c r="K1978" s="225">
        <f>IFERROR(VLOOKUP(A1978,PLAN!B:AA,23,0),"")</f>
        <v>0</v>
      </c>
      <c r="L1978" s="227">
        <f>IFERROR(VLOOKUP(A1978,PLAN!B:AA,24,0),"")</f>
        <v>0</v>
      </c>
      <c r="M1978" s="225" t="str">
        <f>IFERROR(VLOOKUP(A1978,PLAN!B:AA,3,0),"")</f>
        <v>1932154-A-C</v>
      </c>
      <c r="N1978" s="225">
        <f>IFERROR(VLOOKUP(A1978,PLAN!B:AA,2,0),"")</f>
        <v>12115105</v>
      </c>
      <c r="O1978" s="290" t="s">
        <v>830</v>
      </c>
      <c r="P1978" s="257" t="s">
        <v>831</v>
      </c>
      <c r="Q1978" s="337">
        <f t="shared" si="132"/>
        <v>40</v>
      </c>
      <c r="R1978" s="231" t="str">
        <f>IFERROR(VLOOKUP(P1978,[6]Sheet1!$F:$I,4,),"")</f>
        <v>B24</v>
      </c>
      <c r="S1978" s="232">
        <f>IFERROR(VLOOKUP(A1978,PLAN!B:AA,19,0),"")</f>
        <v>46255</v>
      </c>
      <c r="T1978" s="225" t="str">
        <f>IFERROR(VLOOKUP(A1978,PLAN!B:AA,20,0),"")</f>
        <v>M6</v>
      </c>
      <c r="U1978" s="233"/>
      <c r="V1978" s="165"/>
      <c r="W1978" s="234" t="str">
        <f>IFERROR(VLOOKUP(A1978,PLAN!B:AB,21,),"")</f>
        <v>F2</v>
      </c>
      <c r="X1978" s="164"/>
      <c r="Y1978" s="148" t="s">
        <v>7479</v>
      </c>
      <c r="Z1978" s="338">
        <f>VLOOKUP(Y1978,PLAN!B:AI,19,0)</f>
        <v>46255</v>
      </c>
    </row>
    <row r="1979" spans="1:26" s="163" customFormat="1" ht="27" hidden="1" customHeight="1">
      <c r="A1979" s="177" t="str">
        <f t="shared" si="135"/>
        <v>Aug28-47</v>
      </c>
      <c r="B1979" s="225">
        <f>IFERROR(VLOOKUP(A1979,PLAN!B:AA,5,0),"")</f>
        <v>11112806</v>
      </c>
      <c r="C1979" s="225" t="str">
        <f>IFERROR(VLOOKUP(A1979,PLAN!B:AA,6,0),"")</f>
        <v>1631102-G-A</v>
      </c>
      <c r="D1979" s="225" t="str">
        <f>IFERROR(VLOOKUP(A1979,PLAN!B:AA,7,0),"")</f>
        <v>SJ3035N18S JP</v>
      </c>
      <c r="E1979" s="225" t="str">
        <f>IFERROR(VLOOKUP(A1979,PLAN!B:AA,4,0),"")</f>
        <v>1001948735</v>
      </c>
      <c r="F1979" s="226">
        <f>IFERROR(VLOOKUP(A1979,PLAN!B:AA,9,0),"")</f>
        <v>46262</v>
      </c>
      <c r="G1979" s="225" t="str">
        <f>IFERROR(VLOOKUP(A1979,PLAN!B:AA,10,0),"")</f>
        <v>0103615506</v>
      </c>
      <c r="H1979" s="225" t="str">
        <f>IFERROR(VLOOKUP(A1979,PLAN!B:AA,11,0),"")</f>
        <v>260817T14A</v>
      </c>
      <c r="I1979" s="225">
        <f>IFERROR(VLOOKUP(A1979,PLAN!B:AA,12,0),"")</f>
        <v>85</v>
      </c>
      <c r="J1979" s="225" t="str">
        <f>IFERROR(VLOOKUP(A1979,PLAN!B:AA,15,0),"")</f>
        <v>Japan</v>
      </c>
      <c r="K1979" s="225">
        <f>IFERROR(VLOOKUP(A1979,PLAN!B:AA,23,0),"")</f>
        <v>0</v>
      </c>
      <c r="L1979" s="227">
        <f>IFERROR(VLOOKUP(A1979,PLAN!B:AA,24,0),"")</f>
        <v>0</v>
      </c>
      <c r="M1979" s="225" t="str">
        <f>IFERROR(VLOOKUP(A1979,PLAN!B:AA,3,0),"")</f>
        <v>1932142-A-C</v>
      </c>
      <c r="N1979" s="225">
        <f>IFERROR(VLOOKUP(A1979,PLAN!B:AA,2,0),"")</f>
        <v>12115093</v>
      </c>
      <c r="O1979" s="290" t="s">
        <v>7519</v>
      </c>
      <c r="P1979" s="337" t="s">
        <v>7520</v>
      </c>
      <c r="Q1979" s="337">
        <f t="shared" si="132"/>
        <v>85</v>
      </c>
      <c r="R1979" s="231" t="str">
        <f>IFERROR(VLOOKUP(P1979,[6]Sheet1!$F:$I,4,),"")</f>
        <v>B8</v>
      </c>
      <c r="S1979" s="232">
        <f>IFERROR(VLOOKUP(A1979,PLAN!B:AA,19,0),"")</f>
        <v>46255</v>
      </c>
      <c r="T1979" s="225" t="str">
        <f>IFERROR(VLOOKUP(A1979,PLAN!B:AA,20,0),"")</f>
        <v>M6</v>
      </c>
      <c r="U1979" s="233"/>
      <c r="V1979" s="165"/>
      <c r="W1979" s="234" t="str">
        <f>IFERROR(VLOOKUP(A1979,PLAN!B:AB,21,),"")</f>
        <v>F2</v>
      </c>
      <c r="X1979" s="164"/>
      <c r="Y1979" s="148" t="s">
        <v>7480</v>
      </c>
      <c r="Z1979" s="338">
        <f>VLOOKUP(Y1979,PLAN!B:AI,19,0)</f>
        <v>46255</v>
      </c>
    </row>
    <row r="1980" spans="1:26" s="163" customFormat="1" ht="27" hidden="1" customHeight="1">
      <c r="A1980" s="177" t="str">
        <f t="shared" si="135"/>
        <v>Aug28-48</v>
      </c>
      <c r="B1980" s="225">
        <f>IFERROR(VLOOKUP(A1980,PLAN!B:AA,5,0),"")</f>
        <v>11112814</v>
      </c>
      <c r="C1980" s="225" t="str">
        <f>IFERROR(VLOOKUP(A1980,PLAN!B:AA,6,0),"")</f>
        <v>1631110-G-A</v>
      </c>
      <c r="D1980" s="225" t="str">
        <f>IFERROR(VLOOKUP(A1980,PLAN!B:AA,7,0),"")</f>
        <v>SJ1535N26S JP</v>
      </c>
      <c r="E1980" s="225" t="str">
        <f>IFERROR(VLOOKUP(A1980,PLAN!B:AA,4,0),"")</f>
        <v>1001948736</v>
      </c>
      <c r="F1980" s="226">
        <f>IFERROR(VLOOKUP(A1980,PLAN!B:AA,9,0),"")</f>
        <v>46262</v>
      </c>
      <c r="G1980" s="225" t="str">
        <f>IFERROR(VLOOKUP(A1980,PLAN!B:AA,10,0),"")</f>
        <v>0103615507</v>
      </c>
      <c r="H1980" s="225" t="str">
        <f>IFERROR(VLOOKUP(A1980,PLAN!B:AA,11,0),"")</f>
        <v>260817T15A</v>
      </c>
      <c r="I1980" s="225">
        <f>IFERROR(VLOOKUP(A1980,PLAN!B:AA,12,0),"")</f>
        <v>210</v>
      </c>
      <c r="J1980" s="225" t="str">
        <f>IFERROR(VLOOKUP(A1980,PLAN!B:AA,15,0),"")</f>
        <v>Japan</v>
      </c>
      <c r="K1980" s="225">
        <f>IFERROR(VLOOKUP(A1980,PLAN!B:AA,23,0),"")</f>
        <v>0</v>
      </c>
      <c r="L1980" s="227">
        <f>IFERROR(VLOOKUP(A1980,PLAN!B:AA,24,0),"")</f>
        <v>0</v>
      </c>
      <c r="M1980" s="225" t="str">
        <f>IFERROR(VLOOKUP(A1980,PLAN!B:AA,3,0),"")</f>
        <v>1932150-A-C</v>
      </c>
      <c r="N1980" s="225">
        <f>IFERROR(VLOOKUP(A1980,PLAN!B:AA,2,0),"")</f>
        <v>12115101</v>
      </c>
      <c r="O1980" s="290" t="s">
        <v>6037</v>
      </c>
      <c r="P1980" s="337" t="s">
        <v>6038</v>
      </c>
      <c r="Q1980" s="337">
        <f t="shared" si="132"/>
        <v>210</v>
      </c>
      <c r="R1980" s="231" t="str">
        <f>IFERROR(VLOOKUP(P1980,[6]Sheet1!$F:$I,4,),"")</f>
        <v>B18</v>
      </c>
      <c r="S1980" s="232">
        <f>IFERROR(VLOOKUP(A1980,PLAN!B:AA,19,0),"")</f>
        <v>46255</v>
      </c>
      <c r="T1980" s="225" t="str">
        <f>IFERROR(VLOOKUP(A1980,PLAN!B:AA,20,0),"")</f>
        <v>M6</v>
      </c>
      <c r="U1980" s="233"/>
      <c r="V1980" s="165"/>
      <c r="W1980" s="234" t="str">
        <f>IFERROR(VLOOKUP(A1980,PLAN!B:AB,21,),"")</f>
        <v>F2</v>
      </c>
      <c r="X1980" s="164"/>
      <c r="Y1980" s="148" t="s">
        <v>7481</v>
      </c>
      <c r="Z1980" s="338">
        <f>VLOOKUP(Y1980,PLAN!B:AI,19,0)</f>
        <v>46255</v>
      </c>
    </row>
    <row r="1981" spans="1:26" s="163" customFormat="1" ht="27" hidden="1" customHeight="1">
      <c r="A1981" s="177" t="str">
        <f t="shared" si="135"/>
        <v>Aug28-49</v>
      </c>
      <c r="B1981" s="225">
        <f>IFERROR(VLOOKUP(A1981,PLAN!B:AA,5,0),"")</f>
        <v>11114091</v>
      </c>
      <c r="C1981" s="225" t="str">
        <f>IFERROR(VLOOKUP(A1981,PLAN!B:AA,6,0),"")</f>
        <v>1931166-C-A</v>
      </c>
      <c r="D1981" s="225" t="str">
        <f>IFERROR(VLOOKUP(A1981,PLAN!B:AA,7,0),"")</f>
        <v>SA0035N20SP JP</v>
      </c>
      <c r="E1981" s="225" t="str">
        <f>IFERROR(VLOOKUP(A1981,PLAN!B:AA,4,0),"")</f>
        <v>1001948737</v>
      </c>
      <c r="F1981" s="226">
        <f>IFERROR(VLOOKUP(A1981,PLAN!B:AA,9,0),"")</f>
        <v>46262</v>
      </c>
      <c r="G1981" s="225" t="str">
        <f>IFERROR(VLOOKUP(A1981,PLAN!B:AA,10,0),"")</f>
        <v>0103615508</v>
      </c>
      <c r="H1981" s="225" t="str">
        <f>IFERROR(VLOOKUP(A1981,PLAN!B:AA,11,0),"")</f>
        <v>260817T16A</v>
      </c>
      <c r="I1981" s="225">
        <f>IFERROR(VLOOKUP(A1981,PLAN!B:AA,12,0),"")</f>
        <v>253</v>
      </c>
      <c r="J1981" s="225" t="str">
        <f>IFERROR(VLOOKUP(A1981,PLAN!B:AA,15,0),"")</f>
        <v>Japan</v>
      </c>
      <c r="K1981" s="225">
        <f>IFERROR(VLOOKUP(A1981,PLAN!B:AA,23,0),"")</f>
        <v>0</v>
      </c>
      <c r="L1981" s="227">
        <f>IFERROR(VLOOKUP(A1981,PLAN!B:AA,24,0),"")</f>
        <v>0</v>
      </c>
      <c r="M1981" s="225" t="str">
        <f>IFERROR(VLOOKUP(A1981,PLAN!B:AA,3,0),"")</f>
        <v>1932256-B-C</v>
      </c>
      <c r="N1981" s="225">
        <f>IFERROR(VLOOKUP(A1981,PLAN!B:AA,2,0),"")</f>
        <v>12115130</v>
      </c>
      <c r="O1981" s="290" t="s">
        <v>4878</v>
      </c>
      <c r="P1981" s="337" t="s">
        <v>4879</v>
      </c>
      <c r="Q1981" s="154">
        <v>119</v>
      </c>
      <c r="R1981" s="231" t="str">
        <f>IFERROR(VLOOKUP(P1981,[6]Sheet1!$F:$I,4,),"")</f>
        <v>B6</v>
      </c>
      <c r="S1981" s="232">
        <f>IFERROR(VLOOKUP(A1981,PLAN!B:AA,19,0),"")</f>
        <v>46255</v>
      </c>
      <c r="T1981" s="225" t="str">
        <f>IFERROR(VLOOKUP(A1981,PLAN!B:AA,20,0),"")</f>
        <v>M6</v>
      </c>
      <c r="U1981" s="233"/>
      <c r="V1981" s="165"/>
      <c r="W1981" s="234" t="str">
        <f>IFERROR(VLOOKUP(A1981,PLAN!B:AB,21,),"")</f>
        <v>F2</v>
      </c>
      <c r="X1981" s="164"/>
      <c r="Y1981" s="148" t="s">
        <v>7482</v>
      </c>
      <c r="Z1981" s="338">
        <f>VLOOKUP(Y1981,PLAN!B:AI,19,0)</f>
        <v>46255</v>
      </c>
    </row>
    <row r="1982" spans="1:26" s="163" customFormat="1" ht="27" hidden="1" customHeight="1">
      <c r="A1982" s="177">
        <f t="shared" si="135"/>
        <v>0</v>
      </c>
      <c r="B1982" s="225" t="str">
        <f>IFERROR(VLOOKUP(A1982,PLAN!B:AA,5,0),"")</f>
        <v/>
      </c>
      <c r="C1982" s="225" t="str">
        <f>IFERROR(VLOOKUP(A1982,PLAN!B:AA,6,0),"")</f>
        <v/>
      </c>
      <c r="D1982" s="225" t="str">
        <f>IFERROR(VLOOKUP(A1982,PLAN!B:AA,7,0),"")</f>
        <v/>
      </c>
      <c r="E1982" s="225" t="str">
        <f>IFERROR(VLOOKUP(A1982,PLAN!B:AA,4,0),"")</f>
        <v/>
      </c>
      <c r="F1982" s="226" t="str">
        <f>IFERROR(VLOOKUP(A1982,PLAN!B:AA,9,0),"")</f>
        <v/>
      </c>
      <c r="G1982" s="225" t="str">
        <f>IFERROR(VLOOKUP(A1982,PLAN!B:AA,10,0),"")</f>
        <v/>
      </c>
      <c r="H1982" s="225" t="str">
        <f>IFERROR(VLOOKUP(A1982,PLAN!B:AA,11,0),"")</f>
        <v/>
      </c>
      <c r="I1982" s="225" t="str">
        <f>IFERROR(VLOOKUP(A1982,PLAN!B:AA,12,0),"")</f>
        <v/>
      </c>
      <c r="J1982" s="225" t="str">
        <f>IFERROR(VLOOKUP(A1982,PLAN!B:AA,15,0),"")</f>
        <v/>
      </c>
      <c r="K1982" s="225" t="str">
        <f>IFERROR(VLOOKUP(A1982,PLAN!B:AA,23,0),"")</f>
        <v/>
      </c>
      <c r="L1982" s="227" t="str">
        <f>IFERROR(VLOOKUP(A1982,PLAN!B:AA,24,0),"")</f>
        <v/>
      </c>
      <c r="M1982" s="225" t="str">
        <f>IFERROR(VLOOKUP(A1982,PLAN!B:AA,3,0),"")</f>
        <v/>
      </c>
      <c r="N1982" s="225" t="str">
        <f>IFERROR(VLOOKUP(A1982,PLAN!B:AA,2,0),"")</f>
        <v/>
      </c>
      <c r="O1982" s="290" t="s">
        <v>7521</v>
      </c>
      <c r="P1982" s="337" t="s">
        <v>7522</v>
      </c>
      <c r="Q1982" s="154">
        <f>I1981-Q1981</f>
        <v>134</v>
      </c>
      <c r="R1982" s="231" t="str">
        <f>IFERROR(VLOOKUP(P1982,[6]Sheet1!$F:$I,4,),"")</f>
        <v>B2</v>
      </c>
      <c r="S1982" s="232" t="str">
        <f>IFERROR(VLOOKUP(A1982,PLAN!B:AA,19,0),"")</f>
        <v/>
      </c>
      <c r="T1982" s="225" t="str">
        <f>IFERROR(VLOOKUP(A1982,PLAN!B:AA,20,0),"")</f>
        <v/>
      </c>
      <c r="U1982" s="233"/>
      <c r="V1982" s="165"/>
      <c r="W1982" s="234" t="s">
        <v>45</v>
      </c>
      <c r="X1982" s="164"/>
      <c r="Y1982" s="148"/>
      <c r="Z1982" s="338">
        <v>46255</v>
      </c>
    </row>
    <row r="1983" spans="1:26" s="163" customFormat="1" ht="27" hidden="1" customHeight="1">
      <c r="A1983" s="177" t="str">
        <f t="shared" si="131"/>
        <v>Aug28-50</v>
      </c>
      <c r="B1983" s="225">
        <f>IFERROR(VLOOKUP(A1983,PLAN!B:AA,5,0),"")</f>
        <v>11112803</v>
      </c>
      <c r="C1983" s="225" t="str">
        <f>IFERROR(VLOOKUP(A1983,PLAN!B:AA,6,0),"")</f>
        <v>1631099-G-A</v>
      </c>
      <c r="D1983" s="225" t="str">
        <f>IFERROR(VLOOKUP(A1983,PLAN!B:AA,7,0),"")</f>
        <v>SJ3035N15S JP</v>
      </c>
      <c r="E1983" s="225" t="str">
        <f>IFERROR(VLOOKUP(A1983,PLAN!B:AA,4,0),"")</f>
        <v>1001948738</v>
      </c>
      <c r="F1983" s="226">
        <f>IFERROR(VLOOKUP(A1983,PLAN!B:AA,9,0),"")</f>
        <v>46262</v>
      </c>
      <c r="G1983" s="225" t="str">
        <f>IFERROR(VLOOKUP(A1983,PLAN!B:AA,10,0),"")</f>
        <v>0103615509</v>
      </c>
      <c r="H1983" s="225" t="str">
        <f>IFERROR(VLOOKUP(A1983,PLAN!B:AA,11,0),"")</f>
        <v>260817T17A</v>
      </c>
      <c r="I1983" s="225">
        <f>IFERROR(VLOOKUP(A1983,PLAN!B:AA,12,0),"")</f>
        <v>250</v>
      </c>
      <c r="J1983" s="225" t="str">
        <f>IFERROR(VLOOKUP(A1983,PLAN!B:AA,15,0),"")</f>
        <v>Japan</v>
      </c>
      <c r="K1983" s="225">
        <f>IFERROR(VLOOKUP(A1983,PLAN!B:AA,23,0),"")</f>
        <v>0</v>
      </c>
      <c r="L1983" s="227">
        <f>IFERROR(VLOOKUP(A1983,PLAN!B:AA,24,0),"")</f>
        <v>0</v>
      </c>
      <c r="M1983" s="225" t="str">
        <f>IFERROR(VLOOKUP(A1983,PLAN!B:AA,3,0),"")</f>
        <v>1932139-A-C</v>
      </c>
      <c r="N1983" s="225">
        <f>IFERROR(VLOOKUP(A1983,PLAN!B:AA,2,0),"")</f>
        <v>12115090</v>
      </c>
      <c r="O1983" s="290" t="s">
        <v>5334</v>
      </c>
      <c r="P1983" s="337" t="s">
        <v>5335</v>
      </c>
      <c r="Q1983" s="337">
        <v>118</v>
      </c>
      <c r="R1983" s="231" t="str">
        <f>IFERROR(VLOOKUP(P1983,[6]Sheet1!$F:$I,4,),"")</f>
        <v>B8</v>
      </c>
      <c r="S1983" s="232">
        <f>IFERROR(VLOOKUP(A1983,PLAN!B:AA,19,0),"")</f>
        <v>46255</v>
      </c>
      <c r="T1983" s="225" t="str">
        <f>IFERROR(VLOOKUP(A1983,PLAN!B:AA,20,0),"")</f>
        <v>M6</v>
      </c>
      <c r="U1983" s="233"/>
      <c r="V1983" s="165"/>
      <c r="W1983" s="234" t="str">
        <f>IFERROR(VLOOKUP(A1983,PLAN!B:AB,21,),"")</f>
        <v>F2</v>
      </c>
      <c r="X1983" s="164"/>
      <c r="Y1983" s="385" t="s">
        <v>7483</v>
      </c>
      <c r="Z1983" s="338">
        <f>VLOOKUP(Y1983,PLAN!B:AI,19,0)</f>
        <v>46255</v>
      </c>
    </row>
    <row r="1984" spans="1:26" s="163" customFormat="1" ht="27" hidden="1" customHeight="1">
      <c r="A1984" s="177">
        <f t="shared" si="131"/>
        <v>0</v>
      </c>
      <c r="B1984" s="225" t="str">
        <f>IFERROR(VLOOKUP(A1984,PLAN!B:AA,5,0),"")</f>
        <v/>
      </c>
      <c r="C1984" s="225" t="str">
        <f>IFERROR(VLOOKUP(A1984,PLAN!B:AA,6,0),"")</f>
        <v/>
      </c>
      <c r="D1984" s="225" t="str">
        <f>IFERROR(VLOOKUP(A1984,PLAN!B:AA,7,0),"")</f>
        <v/>
      </c>
      <c r="E1984" s="225" t="str">
        <f>IFERROR(VLOOKUP(A1984,PLAN!B:AA,4,0),"")</f>
        <v/>
      </c>
      <c r="F1984" s="226" t="str">
        <f>IFERROR(VLOOKUP(A1984,PLAN!B:AA,9,0),"")</f>
        <v/>
      </c>
      <c r="G1984" s="225" t="str">
        <f>IFERROR(VLOOKUP(A1984,PLAN!B:AA,10,0),"")</f>
        <v/>
      </c>
      <c r="H1984" s="225" t="str">
        <f>IFERROR(VLOOKUP(A1984,PLAN!B:AA,11,0),"")</f>
        <v/>
      </c>
      <c r="I1984" s="225" t="str">
        <f>IFERROR(VLOOKUP(A1984,PLAN!B:AA,12,0),"")</f>
        <v/>
      </c>
      <c r="J1984" s="225" t="str">
        <f>IFERROR(VLOOKUP(A1984,PLAN!B:AA,15,0),"")</f>
        <v/>
      </c>
      <c r="K1984" s="225" t="str">
        <f>IFERROR(VLOOKUP(A1984,PLAN!B:AA,23,0),"")</f>
        <v/>
      </c>
      <c r="L1984" s="227" t="str">
        <f>IFERROR(VLOOKUP(A1984,PLAN!B:AA,24,0),"")</f>
        <v/>
      </c>
      <c r="M1984" s="225" t="str">
        <f>IFERROR(VLOOKUP(A1984,PLAN!B:AA,3,0),"")</f>
        <v/>
      </c>
      <c r="N1984" s="225" t="str">
        <f>IFERROR(VLOOKUP(A1984,PLAN!B:AA,2,0),"")</f>
        <v/>
      </c>
      <c r="O1984" s="290" t="s">
        <v>7523</v>
      </c>
      <c r="P1984" s="337" t="s">
        <v>7524</v>
      </c>
      <c r="Q1984" s="337">
        <f>I1983-Q1983</f>
        <v>132</v>
      </c>
      <c r="R1984" s="231" t="str">
        <f>IFERROR(VLOOKUP(P1984,[6]Sheet1!$F:$I,4,),"")</f>
        <v>B14</v>
      </c>
      <c r="S1984" s="232" t="str">
        <f>IFERROR(VLOOKUP(A1984,PLAN!B:AA,19,0),"")</f>
        <v/>
      </c>
      <c r="T1984" s="225" t="str">
        <f>IFERROR(VLOOKUP(A1984,PLAN!B:AA,20,0),"")</f>
        <v/>
      </c>
      <c r="U1984" s="233"/>
      <c r="V1984" s="165"/>
      <c r="W1984" s="234" t="s">
        <v>45</v>
      </c>
      <c r="X1984" s="164"/>
      <c r="Y1984" s="148"/>
      <c r="Z1984" s="338">
        <v>46255</v>
      </c>
    </row>
    <row r="1985" spans="1:26" s="163" customFormat="1" ht="27" hidden="1" customHeight="1">
      <c r="A1985" s="177" t="str">
        <f t="shared" si="131"/>
        <v>Aug28-51</v>
      </c>
      <c r="B1985" s="225">
        <f>IFERROR(VLOOKUP(A1985,PLAN!B:AA,5,0),"")</f>
        <v>11114085</v>
      </c>
      <c r="C1985" s="225" t="str">
        <f>IFERROR(VLOOKUP(A1985,PLAN!B:AA,6,0),"")</f>
        <v>1931160-C-A</v>
      </c>
      <c r="D1985" s="225" t="str">
        <f>IFERROR(VLOOKUP(A1985,PLAN!B:AA,7,0),"")</f>
        <v>SA0035N15SP JP</v>
      </c>
      <c r="E1985" s="225" t="str">
        <f>IFERROR(VLOOKUP(A1985,PLAN!B:AA,4,0),"")</f>
        <v>1001948739</v>
      </c>
      <c r="F1985" s="226">
        <f>IFERROR(VLOOKUP(A1985,PLAN!B:AA,9,0),"")</f>
        <v>46262</v>
      </c>
      <c r="G1985" s="225" t="str">
        <f>IFERROR(VLOOKUP(A1985,PLAN!B:AA,10,0),"")</f>
        <v>0103615510</v>
      </c>
      <c r="H1985" s="225" t="str">
        <f>IFERROR(VLOOKUP(A1985,PLAN!B:AA,11,0),"")</f>
        <v>260817T18A</v>
      </c>
      <c r="I1985" s="225">
        <f>IFERROR(VLOOKUP(A1985,PLAN!B:AA,12,0),"")</f>
        <v>365</v>
      </c>
      <c r="J1985" s="225" t="str">
        <f>IFERROR(VLOOKUP(A1985,PLAN!B:AA,15,0),"")</f>
        <v>Japan</v>
      </c>
      <c r="K1985" s="225">
        <f>IFERROR(VLOOKUP(A1985,PLAN!B:AA,23,0),"")</f>
        <v>0</v>
      </c>
      <c r="L1985" s="227">
        <f>IFERROR(VLOOKUP(A1985,PLAN!B:AA,24,0),"")</f>
        <v>0</v>
      </c>
      <c r="M1985" s="225" t="str">
        <f>IFERROR(VLOOKUP(A1985,PLAN!B:AA,3,0),"")</f>
        <v>1932250-B-C</v>
      </c>
      <c r="N1985" s="225">
        <f>IFERROR(VLOOKUP(A1985,PLAN!B:AA,2,0),"")</f>
        <v>12115124</v>
      </c>
      <c r="O1985" s="290" t="s">
        <v>7525</v>
      </c>
      <c r="P1985" s="337" t="s">
        <v>7526</v>
      </c>
      <c r="Q1985" s="154">
        <v>131</v>
      </c>
      <c r="R1985" s="231" t="str">
        <f>IFERROR(VLOOKUP(P1985,[6]Sheet1!$F:$I,4,),"")</f>
        <v>B2</v>
      </c>
      <c r="S1985" s="232">
        <f>IFERROR(VLOOKUP(A1985,PLAN!B:AA,19,0),"")</f>
        <v>46255</v>
      </c>
      <c r="T1985" s="225" t="str">
        <f>IFERROR(VLOOKUP(A1985,PLAN!B:AA,20,0),"")</f>
        <v>M6</v>
      </c>
      <c r="U1985" s="233"/>
      <c r="V1985" s="165"/>
      <c r="W1985" s="234" t="str">
        <f>IFERROR(VLOOKUP(A1985,PLAN!B:AB,21,),"")</f>
        <v>F2</v>
      </c>
      <c r="X1985" s="164"/>
      <c r="Y1985" s="148" t="s">
        <v>7484</v>
      </c>
      <c r="Z1985" s="338">
        <f>VLOOKUP(Y1985,PLAN!B:AI,19,0)</f>
        <v>46255</v>
      </c>
    </row>
    <row r="1986" spans="1:26" s="163" customFormat="1" ht="27" hidden="1" customHeight="1">
      <c r="A1986" s="177">
        <f t="shared" si="131"/>
        <v>0</v>
      </c>
      <c r="B1986" s="225" t="str">
        <f>IFERROR(VLOOKUP(A1986,PLAN!B:AA,5,0),"")</f>
        <v/>
      </c>
      <c r="C1986" s="225" t="str">
        <f>IFERROR(VLOOKUP(A1986,PLAN!B:AA,6,0),"")</f>
        <v/>
      </c>
      <c r="D1986" s="225" t="str">
        <f>IFERROR(VLOOKUP(A1986,PLAN!B:AA,7,0),"")</f>
        <v/>
      </c>
      <c r="E1986" s="225" t="str">
        <f>IFERROR(VLOOKUP(A1986,PLAN!B:AA,4,0),"")</f>
        <v/>
      </c>
      <c r="F1986" s="226" t="str">
        <f>IFERROR(VLOOKUP(A1986,PLAN!B:AA,9,0),"")</f>
        <v/>
      </c>
      <c r="G1986" s="225" t="str">
        <f>IFERROR(VLOOKUP(A1986,PLAN!B:AA,10,0),"")</f>
        <v/>
      </c>
      <c r="H1986" s="225" t="str">
        <f>IFERROR(VLOOKUP(A1986,PLAN!B:AA,11,0),"")</f>
        <v/>
      </c>
      <c r="I1986" s="225" t="str">
        <f>IFERROR(VLOOKUP(A1986,PLAN!B:AA,12,0),"")</f>
        <v/>
      </c>
      <c r="J1986" s="225" t="str">
        <f>IFERROR(VLOOKUP(A1986,PLAN!B:AA,15,0),"")</f>
        <v/>
      </c>
      <c r="K1986" s="225" t="str">
        <f>IFERROR(VLOOKUP(A1986,PLAN!B:AA,23,0),"")</f>
        <v/>
      </c>
      <c r="L1986" s="227" t="str">
        <f>IFERROR(VLOOKUP(A1986,PLAN!B:AA,24,0),"")</f>
        <v/>
      </c>
      <c r="M1986" s="225" t="str">
        <f>IFERROR(VLOOKUP(A1986,PLAN!B:AA,3,0),"")</f>
        <v/>
      </c>
      <c r="N1986" s="225" t="str">
        <f>IFERROR(VLOOKUP(A1986,PLAN!B:AA,2,0),"")</f>
        <v/>
      </c>
      <c r="O1986" s="290" t="s">
        <v>7527</v>
      </c>
      <c r="P1986" s="257" t="s">
        <v>7528</v>
      </c>
      <c r="Q1986" s="154">
        <v>214</v>
      </c>
      <c r="R1986" s="231" t="str">
        <f>IFERROR(VLOOKUP(P1986,[6]Sheet1!$F:$I,4,),"")</f>
        <v>B24</v>
      </c>
      <c r="S1986" s="232" t="str">
        <f>IFERROR(VLOOKUP(A1986,PLAN!B:AA,19,0),"")</f>
        <v/>
      </c>
      <c r="T1986" s="225" t="str">
        <f>IFERROR(VLOOKUP(A1986,PLAN!B:AA,20,0),"")</f>
        <v/>
      </c>
      <c r="U1986" s="233"/>
      <c r="V1986" s="165"/>
      <c r="W1986" s="234" t="s">
        <v>45</v>
      </c>
      <c r="X1986" s="164"/>
      <c r="Y1986" s="148"/>
      <c r="Z1986" s="338">
        <v>46255</v>
      </c>
    </row>
    <row r="1987" spans="1:26" s="163" customFormat="1" ht="27" hidden="1" customHeight="1">
      <c r="A1987" s="177"/>
      <c r="B1987" s="225"/>
      <c r="C1987" s="225"/>
      <c r="D1987" s="225"/>
      <c r="E1987" s="225"/>
      <c r="F1987" s="226"/>
      <c r="G1987" s="225"/>
      <c r="H1987" s="225"/>
      <c r="I1987" s="225"/>
      <c r="J1987" s="225"/>
      <c r="K1987" s="225"/>
      <c r="L1987" s="227"/>
      <c r="M1987" s="225"/>
      <c r="N1987" s="225"/>
      <c r="O1987" s="290" t="s">
        <v>7529</v>
      </c>
      <c r="P1987" s="337" t="s">
        <v>7530</v>
      </c>
      <c r="Q1987" s="154">
        <f>I1985-Q1985-Q1986</f>
        <v>20</v>
      </c>
      <c r="R1987" s="231" t="str">
        <f>IFERROR(VLOOKUP(P1987,[6]Sheet1!$F:$I,4,),"")</f>
        <v>B11</v>
      </c>
      <c r="S1987" s="232"/>
      <c r="T1987" s="225"/>
      <c r="U1987" s="233"/>
      <c r="V1987" s="165"/>
      <c r="W1987" s="234" t="s">
        <v>45</v>
      </c>
      <c r="X1987" s="164"/>
      <c r="Y1987" s="148"/>
      <c r="Z1987" s="338">
        <v>46255</v>
      </c>
    </row>
    <row r="1988" spans="1:26" s="163" customFormat="1" ht="27" hidden="1" customHeight="1">
      <c r="A1988" s="177" t="str">
        <f t="shared" ref="A1988" si="136">Y1988</f>
        <v>Sep03-18</v>
      </c>
      <c r="B1988" s="225">
        <f>IFERROR(VLOOKUP(A1988,PLAN!B:AA,5,0),"")</f>
        <v>11126777</v>
      </c>
      <c r="C1988" s="225" t="str">
        <f>IFERROR(VLOOKUP(A1988,PLAN!B:AA,6,0),"")</f>
        <v>2131639-D-AK</v>
      </c>
      <c r="D1988" s="225" t="str">
        <f>IFERROR(VLOOKUP(A1988,PLAN!B:AA,7,0),"")</f>
        <v>AGH146000 R NOCE</v>
      </c>
      <c r="E1988" s="225" t="str">
        <f>IFERROR(VLOOKUP(A1988,PLAN!B:AA,4,0),"")</f>
        <v>1001947335</v>
      </c>
      <c r="F1988" s="226">
        <f>IFERROR(VLOOKUP(A1988,PLAN!B:AA,9,0),"")</f>
        <v>46263</v>
      </c>
      <c r="G1988" s="225" t="str">
        <f>IFERROR(VLOOKUP(A1988,PLAN!B:AA,10,0),"")</f>
        <v>0103612059</v>
      </c>
      <c r="H1988" s="225" t="str">
        <f>IFERROR(VLOOKUP(A1988,PLAN!B:AA,11,0),"")</f>
        <v>260815A18A</v>
      </c>
      <c r="I1988" s="225">
        <f>IFERROR(VLOOKUP(A1988,PLAN!B:AA,12,0),"")</f>
        <v>10</v>
      </c>
      <c r="J1988" s="225" t="str">
        <f>IFERROR(VLOOKUP(A1988,PLAN!B:AA,15,0),"")</f>
        <v>Oversea</v>
      </c>
      <c r="K1988" s="225">
        <f>IFERROR(VLOOKUP(A1988,PLAN!B:AA,23,0),"")</f>
        <v>0</v>
      </c>
      <c r="L1988" s="227">
        <f>IFERROR(VLOOKUP(A1988,PLAN!B:AA,24,0),"")</f>
        <v>0</v>
      </c>
      <c r="M1988" s="225" t="str">
        <f>IFERROR(VLOOKUP(A1988,PLAN!B:AA,3,0),"")</f>
        <v>1832265-A-CK</v>
      </c>
      <c r="N1988" s="225">
        <f>IFERROR(VLOOKUP(A1988,PLAN!B:AA,2,0),"")</f>
        <v>12111386</v>
      </c>
      <c r="O1988" s="290" t="s">
        <v>6926</v>
      </c>
      <c r="P1988" s="289" t="s">
        <v>6927</v>
      </c>
      <c r="Q1988" s="337">
        <f t="shared" ref="Q1988" si="137">I1988</f>
        <v>10</v>
      </c>
      <c r="R1988" s="231" t="str">
        <f>IFERROR(VLOOKUP(P1988,[6]Sheet1!$F:$I,4,),"")</f>
        <v/>
      </c>
      <c r="S1988" s="232">
        <f>IFERROR(VLOOKUP(A1988,PLAN!B:AA,19,0),"")</f>
        <v>46255</v>
      </c>
      <c r="T1988" s="225" t="str">
        <f>IFERROR(VLOOKUP(A1988,PLAN!B:AA,20,0),"")</f>
        <v>M7</v>
      </c>
      <c r="U1988" s="233"/>
      <c r="V1988" s="165"/>
      <c r="W1988" s="234" t="str">
        <f>IFERROR(VLOOKUP(A1988,PLAN!B:AB,21,),"")</f>
        <v>F2</v>
      </c>
      <c r="X1988" s="164"/>
      <c r="Y1988" s="148" t="s">
        <v>6813</v>
      </c>
      <c r="Z1988" s="338">
        <f>VLOOKUP(Y1988,PLAN!B:AI,19,0)</f>
        <v>46255</v>
      </c>
    </row>
    <row r="1989" spans="1:26" s="163" customFormat="1" ht="27" hidden="1" customHeight="1">
      <c r="A1989" s="177" t="str">
        <f t="shared" si="124"/>
        <v>Sep03-19</v>
      </c>
      <c r="B1989" s="225">
        <f>IFERROR(VLOOKUP(A1989,PLAN!B:AA,5,0),"")</f>
        <v>11135012</v>
      </c>
      <c r="C1989" s="225" t="str">
        <f>IFERROR(VLOOKUP(A1989,PLAN!B:AA,6,0),"")</f>
        <v>2431136-0-A</v>
      </c>
      <c r="D1989" s="225" t="str">
        <f>IFERROR(VLOOKUP(A1989,PLAN!B:AA,7,0),"")</f>
        <v>AIN-CNX-006-220 MDR</v>
      </c>
      <c r="E1989" s="225" t="str">
        <f>IFERROR(VLOOKUP(A1989,PLAN!B:AA,4,0),"")</f>
        <v>1001947336</v>
      </c>
      <c r="F1989" s="226">
        <f>IFERROR(VLOOKUP(A1989,PLAN!B:AA,9,0),"")</f>
        <v>46268</v>
      </c>
      <c r="G1989" s="225" t="str">
        <f>IFERROR(VLOOKUP(A1989,PLAN!B:AA,10,0),"")</f>
        <v>0103612060</v>
      </c>
      <c r="H1989" s="225" t="str">
        <f>IFERROR(VLOOKUP(A1989,PLAN!B:AA,11,0),"")</f>
        <v>260815A19A</v>
      </c>
      <c r="I1989" s="225">
        <f>IFERROR(VLOOKUP(A1989,PLAN!B:AA,12,0),"")</f>
        <v>100</v>
      </c>
      <c r="J1989" s="225" t="str">
        <f>IFERROR(VLOOKUP(A1989,PLAN!B:AA,15,0),"")</f>
        <v>Oversea</v>
      </c>
      <c r="K1989" s="225">
        <f>IFERROR(VLOOKUP(A1989,PLAN!B:AA,23,0),"")</f>
        <v>0</v>
      </c>
      <c r="L1989" s="227">
        <f>IFERROR(VLOOKUP(A1989,PLAN!B:AA,24,0),"")</f>
        <v>0</v>
      </c>
      <c r="M1989" s="225" t="str">
        <f>IFERROR(VLOOKUP(A1989,PLAN!B:AA,3,0),"")</f>
        <v>2132412-0-C</v>
      </c>
      <c r="N1989" s="225">
        <f>IFERROR(VLOOKUP(A1989,PLAN!B:AA,2,0),"")</f>
        <v>12142456</v>
      </c>
      <c r="O1989" s="290" t="s">
        <v>6564</v>
      </c>
      <c r="P1989" s="337" t="s">
        <v>6565</v>
      </c>
      <c r="Q1989" s="154">
        <v>25</v>
      </c>
      <c r="R1989" s="231" t="str">
        <f>IFERROR(VLOOKUP(P1989,[6]Sheet1!$F:$I,4,),"")</f>
        <v>Q6</v>
      </c>
      <c r="S1989" s="232">
        <f>IFERROR(VLOOKUP(A1989,PLAN!B:AA,19,0),"")</f>
        <v>46255</v>
      </c>
      <c r="T1989" s="225" t="str">
        <f>IFERROR(VLOOKUP(A1989,PLAN!B:AA,20,0),"")</f>
        <v>M7</v>
      </c>
      <c r="U1989" s="233"/>
      <c r="V1989" s="165"/>
      <c r="W1989" s="234" t="str">
        <f>IFERROR(VLOOKUP(A1989,PLAN!B:AB,21,),"")</f>
        <v>F2</v>
      </c>
      <c r="X1989" s="164"/>
      <c r="Y1989" s="148" t="s">
        <v>6814</v>
      </c>
      <c r="Z1989" s="338">
        <f>VLOOKUP(Y1989,PLAN!B:AI,19,0)</f>
        <v>46255</v>
      </c>
    </row>
    <row r="1990" spans="1:26" s="163" customFormat="1" ht="27" hidden="1" customHeight="1">
      <c r="A1990" s="177">
        <f t="shared" si="124"/>
        <v>0</v>
      </c>
      <c r="B1990" s="225" t="str">
        <f>IFERROR(VLOOKUP(A1990,PLAN!B:AA,5,0),"")</f>
        <v/>
      </c>
      <c r="C1990" s="225" t="str">
        <f>IFERROR(VLOOKUP(A1990,PLAN!B:AA,6,0),"")</f>
        <v/>
      </c>
      <c r="D1990" s="225" t="str">
        <f>IFERROR(VLOOKUP(A1990,PLAN!B:AA,7,0),"")</f>
        <v/>
      </c>
      <c r="E1990" s="225" t="str">
        <f>IFERROR(VLOOKUP(A1990,PLAN!B:AA,4,0),"")</f>
        <v/>
      </c>
      <c r="F1990" s="226" t="str">
        <f>IFERROR(VLOOKUP(A1990,PLAN!B:AA,9,0),"")</f>
        <v/>
      </c>
      <c r="G1990" s="225" t="str">
        <f>IFERROR(VLOOKUP(A1990,PLAN!B:AA,10,0),"")</f>
        <v/>
      </c>
      <c r="H1990" s="225" t="str">
        <f>IFERROR(VLOOKUP(A1990,PLAN!B:AA,11,0),"")</f>
        <v/>
      </c>
      <c r="I1990" s="225" t="str">
        <f>IFERROR(VLOOKUP(A1990,PLAN!B:AA,12,0),"")</f>
        <v/>
      </c>
      <c r="J1990" s="225" t="str">
        <f>IFERROR(VLOOKUP(A1990,PLAN!B:AA,15,0),"")</f>
        <v/>
      </c>
      <c r="K1990" s="225" t="str">
        <f>IFERROR(VLOOKUP(A1990,PLAN!B:AA,23,0),"")</f>
        <v/>
      </c>
      <c r="L1990" s="227" t="str">
        <f>IFERROR(VLOOKUP(A1990,PLAN!B:AA,24,0),"")</f>
        <v/>
      </c>
      <c r="M1990" s="225" t="str">
        <f>IFERROR(VLOOKUP(A1990,PLAN!B:AA,3,0),"")</f>
        <v/>
      </c>
      <c r="N1990" s="225" t="str">
        <f>IFERROR(VLOOKUP(A1990,PLAN!B:AA,2,0),"")</f>
        <v/>
      </c>
      <c r="O1990" s="290" t="s">
        <v>6928</v>
      </c>
      <c r="P1990" s="258" t="s">
        <v>6929</v>
      </c>
      <c r="Q1990" s="154">
        <f>I1989-Q1989</f>
        <v>75</v>
      </c>
      <c r="R1990" s="231" t="str">
        <f>IFERROR(VLOOKUP(P1990,[6]Sheet1!$F:$I,4,),"")</f>
        <v/>
      </c>
      <c r="S1990" s="232" t="str">
        <f>IFERROR(VLOOKUP(A1990,PLAN!B:AA,19,0),"")</f>
        <v/>
      </c>
      <c r="T1990" s="225" t="str">
        <f>IFERROR(VLOOKUP(A1990,PLAN!B:AA,20,0),"")</f>
        <v/>
      </c>
      <c r="U1990" s="233"/>
      <c r="V1990" s="165"/>
      <c r="W1990" s="234" t="s">
        <v>45</v>
      </c>
      <c r="X1990" s="164"/>
      <c r="Y1990" s="148"/>
      <c r="Z1990" s="338">
        <v>46255</v>
      </c>
    </row>
    <row r="1991" spans="1:26" s="163" customFormat="1" ht="27" hidden="1" customHeight="1">
      <c r="A1991" s="177">
        <f t="shared" si="124"/>
        <v>0</v>
      </c>
      <c r="B1991" s="225" t="str">
        <f>IFERROR(VLOOKUP(A1991,PLAN!B:AA,5,0),"")</f>
        <v/>
      </c>
      <c r="C1991" s="225" t="str">
        <f>IFERROR(VLOOKUP(A1991,PLAN!B:AA,6,0),"")</f>
        <v/>
      </c>
      <c r="D1991" s="225" t="str">
        <f>IFERROR(VLOOKUP(A1991,PLAN!B:AA,7,0),"")</f>
        <v/>
      </c>
      <c r="E1991" s="225" t="str">
        <f>IFERROR(VLOOKUP(A1991,PLAN!B:AA,4,0),"")</f>
        <v/>
      </c>
      <c r="F1991" s="226" t="str">
        <f>IFERROR(VLOOKUP(A1991,PLAN!B:AA,9,0),"")</f>
        <v/>
      </c>
      <c r="G1991" s="225" t="str">
        <f>IFERROR(VLOOKUP(A1991,PLAN!B:AA,10,0),"")</f>
        <v/>
      </c>
      <c r="H1991" s="225" t="str">
        <f>IFERROR(VLOOKUP(A1991,PLAN!B:AA,11,0),"")</f>
        <v/>
      </c>
      <c r="I1991" s="225" t="str">
        <f>IFERROR(VLOOKUP(A1991,PLAN!B:AA,12,0),"")</f>
        <v/>
      </c>
      <c r="J1991" s="225" t="str">
        <f>IFERROR(VLOOKUP(A1991,PLAN!B:AA,15,0),"")</f>
        <v/>
      </c>
      <c r="K1991" s="225" t="str">
        <f>IFERROR(VLOOKUP(A1991,PLAN!B:AA,23,0),"")</f>
        <v/>
      </c>
      <c r="L1991" s="227" t="str">
        <f>IFERROR(VLOOKUP(A1991,PLAN!B:AA,24,0),"")</f>
        <v/>
      </c>
      <c r="M1991" s="225" t="s">
        <v>336</v>
      </c>
      <c r="N1991" s="225">
        <v>12142483</v>
      </c>
      <c r="O1991" s="290" t="s">
        <v>6167</v>
      </c>
      <c r="P1991" s="337" t="s">
        <v>6168</v>
      </c>
      <c r="Q1991" s="337">
        <f>I1989</f>
        <v>100</v>
      </c>
      <c r="R1991" s="231" t="str">
        <f>IFERROR(VLOOKUP(P1991,[6]Sheet1!$F:$I,4,),"")</f>
        <v>P104</v>
      </c>
      <c r="S1991" s="232" t="str">
        <f>IFERROR(VLOOKUP(A1991,PLAN!B:AA,19,0),"")</f>
        <v/>
      </c>
      <c r="T1991" s="225" t="str">
        <f>IFERROR(VLOOKUP(A1991,PLAN!B:AA,20,0),"")</f>
        <v/>
      </c>
      <c r="U1991" s="233"/>
      <c r="V1991" s="165"/>
      <c r="W1991" s="234" t="s">
        <v>45</v>
      </c>
      <c r="X1991" s="164"/>
      <c r="Y1991" s="148"/>
      <c r="Z1991" s="338">
        <v>46255</v>
      </c>
    </row>
    <row r="1992" spans="1:26" s="163" customFormat="1" ht="27" hidden="1" customHeight="1">
      <c r="A1992" s="177" t="str">
        <f t="shared" si="124"/>
        <v>Sep03-20</v>
      </c>
      <c r="B1992" s="225">
        <f>IFERROR(VLOOKUP(A1992,PLAN!B:AA,5,0),"")</f>
        <v>11131246</v>
      </c>
      <c r="C1992" s="225" t="str">
        <f>IFERROR(VLOOKUP(A1992,PLAN!B:AA,6,0),"")</f>
        <v>2331231-A-A</v>
      </c>
      <c r="D1992" s="225" t="str">
        <f>IFERROR(VLOOKUP(A1992,PLAN!B:AA,7,0),"")</f>
        <v>WAMS-180-1645 NOCE</v>
      </c>
      <c r="E1992" s="225" t="str">
        <f>IFERROR(VLOOKUP(A1992,PLAN!B:AA,4,0),"")</f>
        <v>1001947337</v>
      </c>
      <c r="F1992" s="226">
        <f>IFERROR(VLOOKUP(A1992,PLAN!B:AA,9,0),"")</f>
        <v>46268</v>
      </c>
      <c r="G1992" s="225" t="str">
        <f>IFERROR(VLOOKUP(A1992,PLAN!B:AA,10,0),"")</f>
        <v>0103612061</v>
      </c>
      <c r="H1992" s="225" t="str">
        <f>IFERROR(VLOOKUP(A1992,PLAN!B:AA,11,0),"")</f>
        <v>260815A20A</v>
      </c>
      <c r="I1992" s="225">
        <f>IFERROR(VLOOKUP(A1992,PLAN!B:AA,12,0),"")</f>
        <v>38</v>
      </c>
      <c r="J1992" s="225" t="str">
        <f>IFERROR(VLOOKUP(A1992,PLAN!B:AA,15,0),"")</f>
        <v>Oversea</v>
      </c>
      <c r="K1992" s="225">
        <f>IFERROR(VLOOKUP(A1992,PLAN!B:AA,23,0),"")</f>
        <v>0</v>
      </c>
      <c r="L1992" s="227">
        <f>IFERROR(VLOOKUP(A1992,PLAN!B:AA,24,0),"")</f>
        <v>0</v>
      </c>
      <c r="M1992" s="225" t="str">
        <f>IFERROR(VLOOKUP(A1992,PLAN!B:AA,3,0),"")</f>
        <v>1832353-A-C</v>
      </c>
      <c r="N1992" s="225">
        <f>IFERROR(VLOOKUP(A1992,PLAN!B:AA,2,0),"")</f>
        <v>12111079</v>
      </c>
      <c r="O1992" s="290" t="s">
        <v>6570</v>
      </c>
      <c r="P1992" s="337" t="s">
        <v>6571</v>
      </c>
      <c r="Q1992" s="154">
        <v>32</v>
      </c>
      <c r="R1992" s="231" t="str">
        <f>IFERROR(VLOOKUP(P1992,[6]Sheet1!$F:$I,4,),"")</f>
        <v>N1-15</v>
      </c>
      <c r="S1992" s="232">
        <f>IFERROR(VLOOKUP(A1992,PLAN!B:AA,19,0),"")</f>
        <v>46255</v>
      </c>
      <c r="T1992" s="225" t="str">
        <f>IFERROR(VLOOKUP(A1992,PLAN!B:AA,20,0),"")</f>
        <v>M7</v>
      </c>
      <c r="U1992" s="233"/>
      <c r="V1992" s="165"/>
      <c r="W1992" s="234" t="str">
        <f>IFERROR(VLOOKUP(A1992,PLAN!B:AB,21,),"")</f>
        <v>F2</v>
      </c>
      <c r="X1992" s="164"/>
      <c r="Y1992" s="148" t="s">
        <v>6815</v>
      </c>
      <c r="Z1992" s="338">
        <f>VLOOKUP(Y1992,PLAN!B:AI,19,0)</f>
        <v>46255</v>
      </c>
    </row>
    <row r="1993" spans="1:26" s="163" customFormat="1" ht="27" hidden="1" customHeight="1">
      <c r="A1993" s="177">
        <f t="shared" si="124"/>
        <v>0</v>
      </c>
      <c r="B1993" s="225" t="str">
        <f>IFERROR(VLOOKUP(A1993,PLAN!B:AA,5,0),"")</f>
        <v/>
      </c>
      <c r="C1993" s="225" t="str">
        <f>IFERROR(VLOOKUP(A1993,PLAN!B:AA,6,0),"")</f>
        <v/>
      </c>
      <c r="D1993" s="225" t="str">
        <f>IFERROR(VLOOKUP(A1993,PLAN!B:AA,7,0),"")</f>
        <v/>
      </c>
      <c r="E1993" s="225" t="str">
        <f>IFERROR(VLOOKUP(A1993,PLAN!B:AA,4,0),"")</f>
        <v/>
      </c>
      <c r="F1993" s="226" t="str">
        <f>IFERROR(VLOOKUP(A1993,PLAN!B:AA,9,0),"")</f>
        <v/>
      </c>
      <c r="G1993" s="225" t="str">
        <f>IFERROR(VLOOKUP(A1993,PLAN!B:AA,10,0),"")</f>
        <v/>
      </c>
      <c r="H1993" s="225" t="str">
        <f>IFERROR(VLOOKUP(A1993,PLAN!B:AA,11,0),"")</f>
        <v/>
      </c>
      <c r="I1993" s="225" t="str">
        <f>IFERROR(VLOOKUP(A1993,PLAN!B:AA,12,0),"")</f>
        <v/>
      </c>
      <c r="J1993" s="225" t="str">
        <f>IFERROR(VLOOKUP(A1993,PLAN!B:AA,15,0),"")</f>
        <v/>
      </c>
      <c r="K1993" s="225" t="str">
        <f>IFERROR(VLOOKUP(A1993,PLAN!B:AA,23,0),"")</f>
        <v/>
      </c>
      <c r="L1993" s="227" t="str">
        <f>IFERROR(VLOOKUP(A1993,PLAN!B:AA,24,0),"")</f>
        <v/>
      </c>
      <c r="M1993" s="225" t="str">
        <f>IFERROR(VLOOKUP(A1993,PLAN!B:AA,3,0),"")</f>
        <v/>
      </c>
      <c r="N1993" s="225" t="str">
        <f>IFERROR(VLOOKUP(A1993,PLAN!B:AA,2,0),"")</f>
        <v/>
      </c>
      <c r="O1993" s="290" t="s">
        <v>6930</v>
      </c>
      <c r="P1993" s="337" t="s">
        <v>6931</v>
      </c>
      <c r="Q1993" s="154">
        <f>I1992-Q1992</f>
        <v>6</v>
      </c>
      <c r="R1993" s="231" t="str">
        <f>IFERROR(VLOOKUP(P1993,[6]Sheet1!$F:$I,4,),"")</f>
        <v>N2-08</v>
      </c>
      <c r="S1993" s="232" t="str">
        <f>IFERROR(VLOOKUP(A1993,PLAN!B:AA,19,0),"")</f>
        <v/>
      </c>
      <c r="T1993" s="225" t="str">
        <f>IFERROR(VLOOKUP(A1993,PLAN!B:AA,20,0),"")</f>
        <v/>
      </c>
      <c r="U1993" s="233"/>
      <c r="V1993" s="165"/>
      <c r="W1993" s="234" t="s">
        <v>45</v>
      </c>
      <c r="X1993" s="164"/>
      <c r="Y1993" s="148"/>
      <c r="Z1993" s="338">
        <v>46255</v>
      </c>
    </row>
    <row r="1994" spans="1:26" s="163" customFormat="1" ht="27" hidden="1" customHeight="1">
      <c r="A1994" s="177" t="str">
        <f t="shared" si="124"/>
        <v>Sep03-21</v>
      </c>
      <c r="B1994" s="225">
        <f>IFERROR(VLOOKUP(A1994,PLAN!B:AA,5,0),"")</f>
        <v>11127219</v>
      </c>
      <c r="C1994" s="225" t="str">
        <f>IFERROR(VLOOKUP(A1994,PLAN!B:AA,6,0),"")</f>
        <v>2131627-B-A</v>
      </c>
      <c r="D1994" s="225" t="str">
        <f>IFERROR(VLOOKUP(A1994,PLAN!B:AA,7,0),"")</f>
        <v>WAIN-CKI-18-200-BS NO CE</v>
      </c>
      <c r="E1994" s="225" t="str">
        <f>IFERROR(VLOOKUP(A1994,PLAN!B:AA,4,0),"")</f>
        <v>1001947338</v>
      </c>
      <c r="F1994" s="226">
        <f>IFERROR(VLOOKUP(A1994,PLAN!B:AA,9,0),"")</f>
        <v>46268</v>
      </c>
      <c r="G1994" s="225" t="str">
        <f>IFERROR(VLOOKUP(A1994,PLAN!B:AA,10,0),"")</f>
        <v>0103612062</v>
      </c>
      <c r="H1994" s="225" t="str">
        <f>IFERROR(VLOOKUP(A1994,PLAN!B:AA,11,0),"")</f>
        <v>260815A21A</v>
      </c>
      <c r="I1994" s="225">
        <f>IFERROR(VLOOKUP(A1994,PLAN!B:AA,12,0),"")</f>
        <v>10</v>
      </c>
      <c r="J1994" s="225" t="str">
        <f>IFERROR(VLOOKUP(A1994,PLAN!B:AA,15,0),"")</f>
        <v>Oversea</v>
      </c>
      <c r="K1994" s="225">
        <f>IFERROR(VLOOKUP(A1994,PLAN!B:AA,23,0),"")</f>
        <v>0</v>
      </c>
      <c r="L1994" s="227">
        <f>IFERROR(VLOOKUP(A1994,PLAN!B:AA,24,0),"")</f>
        <v>0</v>
      </c>
      <c r="M1994" s="225" t="str">
        <f>IFERROR(VLOOKUP(A1994,PLAN!B:AA,3,0),"")</f>
        <v>1832176-A-C</v>
      </c>
      <c r="N1994" s="225">
        <f>IFERROR(VLOOKUP(A1994,PLAN!B:AA,2,0),"")</f>
        <v>12114378</v>
      </c>
      <c r="O1994" s="290" t="s">
        <v>2867</v>
      </c>
      <c r="P1994" s="337" t="s">
        <v>2868</v>
      </c>
      <c r="Q1994" s="337">
        <f t="shared" si="130"/>
        <v>10</v>
      </c>
      <c r="R1994" s="231" t="str">
        <f>IFERROR(VLOOKUP(P1994,[6]Sheet1!$F:$I,4,),"")</f>
        <v>D1</v>
      </c>
      <c r="S1994" s="232">
        <f>IFERROR(VLOOKUP(A1994,PLAN!B:AA,19,0),"")</f>
        <v>46255</v>
      </c>
      <c r="T1994" s="225" t="str">
        <f>IFERROR(VLOOKUP(A1994,PLAN!B:AA,20,0),"")</f>
        <v>M7</v>
      </c>
      <c r="U1994" s="233"/>
      <c r="V1994" s="165"/>
      <c r="W1994" s="234" t="str">
        <f>IFERROR(VLOOKUP(A1994,PLAN!B:AB,21,),"")</f>
        <v>F2</v>
      </c>
      <c r="X1994" s="164"/>
      <c r="Y1994" s="148" t="s">
        <v>6816</v>
      </c>
      <c r="Z1994" s="338">
        <f>VLOOKUP(Y1994,PLAN!B:AI,19,0)</f>
        <v>46255</v>
      </c>
    </row>
    <row r="1995" spans="1:26" s="163" customFormat="1" ht="27" hidden="1" customHeight="1">
      <c r="A1995" s="177" t="str">
        <f t="shared" si="124"/>
        <v>Sep03-22</v>
      </c>
      <c r="B1995" s="225">
        <f>IFERROR(VLOOKUP(A1995,PLAN!B:AA,5,0),"")</f>
        <v>11127217</v>
      </c>
      <c r="C1995" s="225" t="str">
        <f>IFERROR(VLOOKUP(A1995,PLAN!B:AA,6,0),"")</f>
        <v>2131625-B-A</v>
      </c>
      <c r="D1995" s="225" t="str">
        <f>IFERROR(VLOOKUP(A1995,PLAN!B:AA,7,0),"")</f>
        <v>WAIN-CKI-200-BA NOCE</v>
      </c>
      <c r="E1995" s="225" t="str">
        <f>IFERROR(VLOOKUP(A1995,PLAN!B:AA,4,0),"")</f>
        <v>1001947339</v>
      </c>
      <c r="F1995" s="226">
        <f>IFERROR(VLOOKUP(A1995,PLAN!B:AA,9,0),"")</f>
        <v>46268</v>
      </c>
      <c r="G1995" s="225" t="str">
        <f>IFERROR(VLOOKUP(A1995,PLAN!B:AA,10,0),"")</f>
        <v>0103612063</v>
      </c>
      <c r="H1995" s="225" t="str">
        <f>IFERROR(VLOOKUP(A1995,PLAN!B:AA,11,0),"")</f>
        <v>260815A22A</v>
      </c>
      <c r="I1995" s="225">
        <f>IFERROR(VLOOKUP(A1995,PLAN!B:AA,12,0),"")</f>
        <v>20</v>
      </c>
      <c r="J1995" s="225" t="str">
        <f>IFERROR(VLOOKUP(A1995,PLAN!B:AA,15,0),"")</f>
        <v>Oversea</v>
      </c>
      <c r="K1995" s="225">
        <f>IFERROR(VLOOKUP(A1995,PLAN!B:AA,23,0),"")</f>
        <v>0</v>
      </c>
      <c r="L1995" s="227">
        <f>IFERROR(VLOOKUP(A1995,PLAN!B:AA,24,0),"")</f>
        <v>0</v>
      </c>
      <c r="M1995" s="225" t="str">
        <f>IFERROR(VLOOKUP(A1995,PLAN!B:AA,3,0),"")</f>
        <v>1832347-A-C</v>
      </c>
      <c r="N1995" s="225">
        <f>IFERROR(VLOOKUP(A1995,PLAN!B:AA,2,0),"")</f>
        <v>12114374</v>
      </c>
      <c r="O1995" s="290" t="s">
        <v>6932</v>
      </c>
      <c r="P1995" s="337" t="s">
        <v>6933</v>
      </c>
      <c r="Q1995" s="154">
        <f>I1995-Q1996</f>
        <v>16</v>
      </c>
      <c r="R1995" s="231" t="str">
        <f>IFERROR(VLOOKUP(P1995,[6]Sheet1!$F:$I,4,),"")</f>
        <v>C5</v>
      </c>
      <c r="S1995" s="232">
        <f>IFERROR(VLOOKUP(A1995,PLAN!B:AA,19,0),"")</f>
        <v>46255</v>
      </c>
      <c r="T1995" s="225" t="str">
        <f>IFERROR(VLOOKUP(A1995,PLAN!B:AA,20,0),"")</f>
        <v>M7</v>
      </c>
      <c r="U1995" s="233"/>
      <c r="V1995" s="165"/>
      <c r="W1995" s="234" t="str">
        <f>IFERROR(VLOOKUP(A1995,PLAN!B:AB,21,),"")</f>
        <v>F2</v>
      </c>
      <c r="X1995" s="164"/>
      <c r="Y1995" s="148" t="s">
        <v>6817</v>
      </c>
      <c r="Z1995" s="338">
        <f>VLOOKUP(Y1995,PLAN!B:AI,19,0)</f>
        <v>46255</v>
      </c>
    </row>
    <row r="1996" spans="1:26" s="163" customFormat="1" ht="27" hidden="1" customHeight="1">
      <c r="A1996" s="177"/>
      <c r="B1996" s="225"/>
      <c r="C1996" s="225"/>
      <c r="D1996" s="225"/>
      <c r="E1996" s="225"/>
      <c r="F1996" s="226"/>
      <c r="G1996" s="225"/>
      <c r="H1996" s="225"/>
      <c r="I1996" s="225"/>
      <c r="J1996" s="225"/>
      <c r="K1996" s="225"/>
      <c r="L1996" s="227"/>
      <c r="M1996" s="225"/>
      <c r="N1996" s="225"/>
      <c r="O1996" s="290" t="s">
        <v>1233</v>
      </c>
      <c r="P1996" s="337" t="s">
        <v>1234</v>
      </c>
      <c r="Q1996" s="154">
        <v>4</v>
      </c>
      <c r="R1996" s="231" t="str">
        <f>IFERROR(VLOOKUP(P1996,[6]Sheet1!$F:$I,4,),"")</f>
        <v>P104</v>
      </c>
      <c r="S1996" s="232"/>
      <c r="T1996" s="225"/>
      <c r="U1996" s="233"/>
      <c r="V1996" s="165"/>
      <c r="W1996" s="234" t="s">
        <v>45</v>
      </c>
      <c r="X1996" s="164"/>
      <c r="Y1996" s="148"/>
      <c r="Z1996" s="338">
        <v>46255</v>
      </c>
    </row>
    <row r="1997" spans="1:26" s="163" customFormat="1" ht="27" hidden="1" customHeight="1">
      <c r="A1997" s="177" t="str">
        <f t="shared" si="124"/>
        <v>Sep03-23</v>
      </c>
      <c r="B1997" s="225">
        <f>IFERROR(VLOOKUP(A1997,PLAN!B:AA,5,0),"")</f>
        <v>11127821</v>
      </c>
      <c r="C1997" s="225" t="str">
        <f>IFERROR(VLOOKUP(A1997,PLAN!B:AA,6,0),"")</f>
        <v>2131619-B-AK</v>
      </c>
      <c r="D1997" s="225" t="str">
        <f>IFERROR(VLOOKUP(A1997,PLAN!B:AA,7,0),"")</f>
        <v>WAIN-CKI-300 NO CE</v>
      </c>
      <c r="E1997" s="225" t="str">
        <f>IFERROR(VLOOKUP(A1997,PLAN!B:AA,4,0),"")</f>
        <v>1001947340</v>
      </c>
      <c r="F1997" s="226">
        <f>IFERROR(VLOOKUP(A1997,PLAN!B:AA,9,0),"")</f>
        <v>46268</v>
      </c>
      <c r="G1997" s="225" t="str">
        <f>IFERROR(VLOOKUP(A1997,PLAN!B:AA,10,0),"")</f>
        <v>0103612064</v>
      </c>
      <c r="H1997" s="225" t="str">
        <f>IFERROR(VLOOKUP(A1997,PLAN!B:AA,11,0),"")</f>
        <v>260815A23A</v>
      </c>
      <c r="I1997" s="225">
        <f>IFERROR(VLOOKUP(A1997,PLAN!B:AA,12,0),"")</f>
        <v>30</v>
      </c>
      <c r="J1997" s="225" t="str">
        <f>IFERROR(VLOOKUP(A1997,PLAN!B:AA,15,0),"")</f>
        <v>Oversea</v>
      </c>
      <c r="K1997" s="225">
        <f>IFERROR(VLOOKUP(A1997,PLAN!B:AA,23,0),"")</f>
        <v>0</v>
      </c>
      <c r="L1997" s="227">
        <f>IFERROR(VLOOKUP(A1997,PLAN!B:AA,24,0),"")</f>
        <v>0</v>
      </c>
      <c r="M1997" s="225" t="str">
        <f>IFERROR(VLOOKUP(A1997,PLAN!B:AA,3,0),"")</f>
        <v>1832340-A-CK</v>
      </c>
      <c r="N1997" s="225">
        <f>IFERROR(VLOOKUP(A1997,PLAN!B:AA,2,0),"")</f>
        <v>12114365</v>
      </c>
      <c r="O1997" s="290" t="s">
        <v>752</v>
      </c>
      <c r="P1997" s="337" t="s">
        <v>753</v>
      </c>
      <c r="Q1997" s="154">
        <v>2</v>
      </c>
      <c r="R1997" s="231" t="str">
        <f>IFERROR(VLOOKUP(P1997,[6]Sheet1!$F:$I,4,),"")</f>
        <v/>
      </c>
      <c r="S1997" s="232">
        <f>IFERROR(VLOOKUP(A1997,PLAN!B:AA,19,0),"")</f>
        <v>46255</v>
      </c>
      <c r="T1997" s="225" t="str">
        <f>IFERROR(VLOOKUP(A1997,PLAN!B:AA,20,0),"")</f>
        <v>M7</v>
      </c>
      <c r="U1997" s="233"/>
      <c r="V1997" s="165"/>
      <c r="W1997" s="234" t="str">
        <f>IFERROR(VLOOKUP(A1997,PLAN!B:AB,21,),"")</f>
        <v>F2</v>
      </c>
      <c r="X1997" s="164"/>
      <c r="Y1997" s="148" t="s">
        <v>6818</v>
      </c>
      <c r="Z1997" s="338">
        <f>VLOOKUP(Y1997,PLAN!B:AI,19,0)</f>
        <v>46255</v>
      </c>
    </row>
    <row r="1998" spans="1:26" s="163" customFormat="1" ht="27" hidden="1" customHeight="1">
      <c r="A1998" s="177"/>
      <c r="B1998" s="225"/>
      <c r="C1998" s="225"/>
      <c r="D1998" s="225"/>
      <c r="E1998" s="225"/>
      <c r="F1998" s="226"/>
      <c r="G1998" s="225"/>
      <c r="H1998" s="225"/>
      <c r="I1998" s="225"/>
      <c r="J1998" s="225"/>
      <c r="K1998" s="225"/>
      <c r="L1998" s="227"/>
      <c r="M1998" s="225"/>
      <c r="N1998" s="225"/>
      <c r="O1998" s="290" t="s">
        <v>4381</v>
      </c>
      <c r="P1998" s="337" t="s">
        <v>4382</v>
      </c>
      <c r="Q1998" s="154">
        <f>I1997-Q1997</f>
        <v>28</v>
      </c>
      <c r="R1998" s="231" t="str">
        <f>IFERROR(VLOOKUP(P1998,[6]Sheet1!$F:$I,4,),"")</f>
        <v>N1-03</v>
      </c>
      <c r="S1998" s="232"/>
      <c r="T1998" s="225"/>
      <c r="U1998" s="233"/>
      <c r="V1998" s="165"/>
      <c r="W1998" s="234" t="s">
        <v>45</v>
      </c>
      <c r="X1998" s="164"/>
      <c r="Y1998" s="148"/>
      <c r="Z1998" s="338">
        <v>46255</v>
      </c>
    </row>
    <row r="1999" spans="1:26" s="163" customFormat="1" ht="27" hidden="1" customHeight="1">
      <c r="A1999" s="177" t="str">
        <f t="shared" si="124"/>
        <v>Sep03-24</v>
      </c>
      <c r="B1999" s="225">
        <f>IFERROR(VLOOKUP(A1999,PLAN!B:AA,5,0),"")</f>
        <v>11131248</v>
      </c>
      <c r="C1999" s="225" t="str">
        <f>IFERROR(VLOOKUP(A1999,PLAN!B:AA,6,0),"")</f>
        <v>2331233-A-A</v>
      </c>
      <c r="D1999" s="225" t="str">
        <f>IFERROR(VLOOKUP(A1999,PLAN!B:AA,7,0),"")</f>
        <v>WAMS-165-16ST NO CE</v>
      </c>
      <c r="E1999" s="225" t="str">
        <f>IFERROR(VLOOKUP(A1999,PLAN!B:AA,4,0),"")</f>
        <v>1001947341</v>
      </c>
      <c r="F1999" s="226">
        <f>IFERROR(VLOOKUP(A1999,PLAN!B:AA,9,0),"")</f>
        <v>46268</v>
      </c>
      <c r="G1999" s="225" t="str">
        <f>IFERROR(VLOOKUP(A1999,PLAN!B:AA,10,0),"")</f>
        <v>0103612065</v>
      </c>
      <c r="H1999" s="225" t="str">
        <f>IFERROR(VLOOKUP(A1999,PLAN!B:AA,11,0),"")</f>
        <v>260815A24A</v>
      </c>
      <c r="I1999" s="225">
        <f>IFERROR(VLOOKUP(A1999,PLAN!B:AA,12,0),"")</f>
        <v>20</v>
      </c>
      <c r="J1999" s="225" t="str">
        <f>IFERROR(VLOOKUP(A1999,PLAN!B:AA,15,0),"")</f>
        <v>Oversea</v>
      </c>
      <c r="K1999" s="225">
        <f>IFERROR(VLOOKUP(A1999,PLAN!B:AA,23,0),"")</f>
        <v>0</v>
      </c>
      <c r="L1999" s="227">
        <f>IFERROR(VLOOKUP(A1999,PLAN!B:AA,24,0),"")</f>
        <v>0</v>
      </c>
      <c r="M1999" s="225" t="str">
        <f>IFERROR(VLOOKUP(A1999,PLAN!B:AA,3,0),"")</f>
        <v>1832356-A-C</v>
      </c>
      <c r="N1999" s="225">
        <f>IFERROR(VLOOKUP(A1999,PLAN!B:AA,2,0),"")</f>
        <v>12111082</v>
      </c>
      <c r="O1999" s="290" t="s">
        <v>2465</v>
      </c>
      <c r="P1999" s="337" t="s">
        <v>2466</v>
      </c>
      <c r="Q1999" s="337">
        <f t="shared" si="130"/>
        <v>20</v>
      </c>
      <c r="R1999" s="231" t="str">
        <f>IFERROR(VLOOKUP(P1999,[6]Sheet1!$F:$I,4,),"")</f>
        <v>N1-16</v>
      </c>
      <c r="S1999" s="232">
        <f>IFERROR(VLOOKUP(A1999,PLAN!B:AA,19,0),"")</f>
        <v>46255</v>
      </c>
      <c r="T1999" s="225" t="str">
        <f>IFERROR(VLOOKUP(A1999,PLAN!B:AA,20,0),"")</f>
        <v>M7</v>
      </c>
      <c r="U1999" s="233"/>
      <c r="V1999" s="165"/>
      <c r="W1999" s="234" t="str">
        <f>IFERROR(VLOOKUP(A1999,PLAN!B:AB,21,),"")</f>
        <v>F2</v>
      </c>
      <c r="X1999" s="164"/>
      <c r="Y1999" s="148" t="s">
        <v>6819</v>
      </c>
      <c r="Z1999" s="338">
        <f>VLOOKUP(Y1999,PLAN!B:AI,19,0)</f>
        <v>46255</v>
      </c>
    </row>
    <row r="2000" spans="1:26" s="163" customFormat="1" ht="27" hidden="1" customHeight="1">
      <c r="A2000" s="177" t="str">
        <f t="shared" si="124"/>
        <v>Sep03-25</v>
      </c>
      <c r="B2000" s="225">
        <f>IFERROR(VLOOKUP(A2000,PLAN!B:AA,5,0),"")</f>
        <v>11131251</v>
      </c>
      <c r="C2000" s="225" t="str">
        <f>IFERROR(VLOOKUP(A2000,PLAN!B:AA,6,0),"")</f>
        <v>2331236-A-A</v>
      </c>
      <c r="D2000" s="225" t="str">
        <f>IFERROR(VLOOKUP(A2000,PLAN!B:AA,7,0),"")</f>
        <v>WAMS-165-16WA NOCE</v>
      </c>
      <c r="E2000" s="225" t="str">
        <f>IFERROR(VLOOKUP(A2000,PLAN!B:AA,4,0),"")</f>
        <v>1001947342</v>
      </c>
      <c r="F2000" s="226">
        <f>IFERROR(VLOOKUP(A2000,PLAN!B:AA,9,0),"")</f>
        <v>46268</v>
      </c>
      <c r="G2000" s="225" t="str">
        <f>IFERROR(VLOOKUP(A2000,PLAN!B:AA,10,0),"")</f>
        <v>0103612066</v>
      </c>
      <c r="H2000" s="225" t="str">
        <f>IFERROR(VLOOKUP(A2000,PLAN!B:AA,11,0),"")</f>
        <v>260815A25A</v>
      </c>
      <c r="I2000" s="225">
        <f>IFERROR(VLOOKUP(A2000,PLAN!B:AA,12,0),"")</f>
        <v>40</v>
      </c>
      <c r="J2000" s="225" t="str">
        <f>IFERROR(VLOOKUP(A2000,PLAN!B:AA,15,0),"")</f>
        <v>Oversea</v>
      </c>
      <c r="K2000" s="225">
        <f>IFERROR(VLOOKUP(A2000,PLAN!B:AA,23,0),"")</f>
        <v>0</v>
      </c>
      <c r="L2000" s="227">
        <f>IFERROR(VLOOKUP(A2000,PLAN!B:AA,24,0),"")</f>
        <v>0</v>
      </c>
      <c r="M2000" s="225" t="str">
        <f>IFERROR(VLOOKUP(A2000,PLAN!B:AA,3,0),"")</f>
        <v>1832358-A-C</v>
      </c>
      <c r="N2000" s="225">
        <f>IFERROR(VLOOKUP(A2000,PLAN!B:AA,2,0),"")</f>
        <v>12111084</v>
      </c>
      <c r="O2000" s="290" t="s">
        <v>1201</v>
      </c>
      <c r="P2000" s="259" t="s">
        <v>1202</v>
      </c>
      <c r="Q2000" s="337">
        <f t="shared" si="130"/>
        <v>40</v>
      </c>
      <c r="R2000" s="231" t="str">
        <f>IFERROR(VLOOKUP(P2000,[6]Sheet1!$F:$I,4,),"")</f>
        <v>E4</v>
      </c>
      <c r="S2000" s="232">
        <f>IFERROR(VLOOKUP(A2000,PLAN!B:AA,19,0),"")</f>
        <v>46255</v>
      </c>
      <c r="T2000" s="225" t="str">
        <f>IFERROR(VLOOKUP(A2000,PLAN!B:AA,20,0),"")</f>
        <v>M7</v>
      </c>
      <c r="U2000" s="233"/>
      <c r="V2000" s="165"/>
      <c r="W2000" s="234" t="str">
        <f>IFERROR(VLOOKUP(A2000,PLAN!B:AB,21,),"")</f>
        <v>F2</v>
      </c>
      <c r="X2000" s="164"/>
      <c r="Y2000" s="148" t="s">
        <v>6820</v>
      </c>
      <c r="Z2000" s="338">
        <f>VLOOKUP(Y2000,PLAN!B:AI,19,0)</f>
        <v>46255</v>
      </c>
    </row>
    <row r="2001" spans="1:26" s="163" customFormat="1" ht="27" hidden="1" customHeight="1">
      <c r="A2001" s="177" t="str">
        <f t="shared" si="124"/>
        <v>Sep03-26</v>
      </c>
      <c r="B2001" s="225">
        <f>IFERROR(VLOOKUP(A2001,PLAN!B:AA,5,0),"")</f>
        <v>11131252</v>
      </c>
      <c r="C2001" s="225" t="str">
        <f>IFERROR(VLOOKUP(A2001,PLAN!B:AA,6,0),"")</f>
        <v>2331237-A-A</v>
      </c>
      <c r="D2001" s="225" t="str">
        <f>IFERROR(VLOOKUP(A2001,PLAN!B:AA,7,0),"")</f>
        <v>WAMS-180-16WA NOCE</v>
      </c>
      <c r="E2001" s="225" t="str">
        <f>IFERROR(VLOOKUP(A2001,PLAN!B:AA,4,0),"")</f>
        <v>1001947343</v>
      </c>
      <c r="F2001" s="226">
        <f>IFERROR(VLOOKUP(A2001,PLAN!B:AA,9,0),"")</f>
        <v>46268</v>
      </c>
      <c r="G2001" s="225" t="str">
        <f>IFERROR(VLOOKUP(A2001,PLAN!B:AA,10,0),"")</f>
        <v>0103612067</v>
      </c>
      <c r="H2001" s="225" t="str">
        <f>IFERROR(VLOOKUP(A2001,PLAN!B:AA,11,0),"")</f>
        <v>260815A26A</v>
      </c>
      <c r="I2001" s="225">
        <f>IFERROR(VLOOKUP(A2001,PLAN!B:AA,12,0),"")</f>
        <v>8</v>
      </c>
      <c r="J2001" s="225" t="str">
        <f>IFERROR(VLOOKUP(A2001,PLAN!B:AA,15,0),"")</f>
        <v>Oversea</v>
      </c>
      <c r="K2001" s="225">
        <f>IFERROR(VLOOKUP(A2001,PLAN!B:AA,23,0),"")</f>
        <v>0</v>
      </c>
      <c r="L2001" s="227">
        <f>IFERROR(VLOOKUP(A2001,PLAN!B:AA,24,0),"")</f>
        <v>0</v>
      </c>
      <c r="M2001" s="225" t="str">
        <f>IFERROR(VLOOKUP(A2001,PLAN!B:AA,3,0),"")</f>
        <v>1832357-A-C</v>
      </c>
      <c r="N2001" s="225">
        <f>IFERROR(VLOOKUP(A2001,PLAN!B:AA,2,0),"")</f>
        <v>12111083</v>
      </c>
      <c r="O2001" s="290" t="s">
        <v>3316</v>
      </c>
      <c r="P2001" s="257" t="s">
        <v>3317</v>
      </c>
      <c r="Q2001" s="337">
        <f t="shared" si="130"/>
        <v>8</v>
      </c>
      <c r="R2001" s="231" t="str">
        <f>IFERROR(VLOOKUP(P2001,[6]Sheet1!$F:$I,4,),"")</f>
        <v/>
      </c>
      <c r="S2001" s="232">
        <f>IFERROR(VLOOKUP(A2001,PLAN!B:AA,19,0),"")</f>
        <v>46255</v>
      </c>
      <c r="T2001" s="225" t="str">
        <f>IFERROR(VLOOKUP(A2001,PLAN!B:AA,20,0),"")</f>
        <v>M7</v>
      </c>
      <c r="U2001" s="233"/>
      <c r="V2001" s="165"/>
      <c r="W2001" s="234" t="str">
        <f>IFERROR(VLOOKUP(A2001,PLAN!B:AB,21,),"")</f>
        <v>F2</v>
      </c>
      <c r="X2001" s="164"/>
      <c r="Y2001" s="148" t="s">
        <v>6821</v>
      </c>
      <c r="Z2001" s="338">
        <f>VLOOKUP(Y2001,PLAN!B:AI,19,0)</f>
        <v>46255</v>
      </c>
    </row>
    <row r="2002" spans="1:26" s="163" customFormat="1" ht="27" hidden="1" customHeight="1">
      <c r="A2002" s="177" t="str">
        <f t="shared" si="124"/>
        <v>Sep03-27</v>
      </c>
      <c r="B2002" s="225">
        <f>IFERROR(VLOOKUP(A2002,PLAN!B:AA,5,0),"")</f>
        <v>11117107</v>
      </c>
      <c r="C2002" s="225" t="str">
        <f>IFERROR(VLOOKUP(A2002,PLAN!B:AA,6,0),"")</f>
        <v>2331065-0-A</v>
      </c>
      <c r="D2002" s="225" t="str">
        <f>IFERROR(VLOOKUP(A2002,PLAN!B:AA,7,0),"")</f>
        <v>AHW10S302S CE4</v>
      </c>
      <c r="E2002" s="225" t="str">
        <f>IFERROR(VLOOKUP(A2002,PLAN!B:AA,4,0),"")</f>
        <v>1001947344</v>
      </c>
      <c r="F2002" s="226">
        <f>IFERROR(VLOOKUP(A2002,PLAN!B:AA,9,0),"")</f>
        <v>46268</v>
      </c>
      <c r="G2002" s="225" t="str">
        <f>IFERROR(VLOOKUP(A2002,PLAN!B:AA,10,0),"")</f>
        <v>0103612068</v>
      </c>
      <c r="H2002" s="225" t="str">
        <f>IFERROR(VLOOKUP(A2002,PLAN!B:AA,11,0),"")</f>
        <v>260815A27A</v>
      </c>
      <c r="I2002" s="225">
        <f>IFERROR(VLOOKUP(A2002,PLAN!B:AA,12,0),"")</f>
        <v>155</v>
      </c>
      <c r="J2002" s="225" t="str">
        <f>IFERROR(VLOOKUP(A2002,PLAN!B:AA,15,0),"")</f>
        <v>Oversea</v>
      </c>
      <c r="K2002" s="225">
        <f>IFERROR(VLOOKUP(A2002,PLAN!B:AA,23,0),"")</f>
        <v>0</v>
      </c>
      <c r="L2002" s="227">
        <f>IFERROR(VLOOKUP(A2002,PLAN!B:AA,24,0),"")</f>
        <v>0</v>
      </c>
      <c r="M2002" s="225" t="str">
        <f>IFERROR(VLOOKUP(A2002,PLAN!B:AA,3,0),"")</f>
        <v>1832175-A-C</v>
      </c>
      <c r="N2002" s="225">
        <f>IFERROR(VLOOKUP(A2002,PLAN!B:AA,2,0),"")</f>
        <v>12111377</v>
      </c>
      <c r="O2002" s="290" t="s">
        <v>3845</v>
      </c>
      <c r="P2002" s="284" t="s">
        <v>3846</v>
      </c>
      <c r="Q2002" s="154">
        <v>90</v>
      </c>
      <c r="R2002" s="231" t="str">
        <f>IFERROR(VLOOKUP(P2002,[6]Sheet1!$F:$I,4,),"")</f>
        <v>D2</v>
      </c>
      <c r="S2002" s="232">
        <f>IFERROR(VLOOKUP(A2002,PLAN!B:AA,19,0),"")</f>
        <v>46255</v>
      </c>
      <c r="T2002" s="225" t="str">
        <f>IFERROR(VLOOKUP(A2002,PLAN!B:AA,20,0),"")</f>
        <v>M7</v>
      </c>
      <c r="U2002" s="233"/>
      <c r="V2002" s="165"/>
      <c r="W2002" s="234" t="str">
        <f>IFERROR(VLOOKUP(A2002,PLAN!B:AB,21,),"")</f>
        <v>F2</v>
      </c>
      <c r="X2002" s="164"/>
      <c r="Y2002" s="148" t="s">
        <v>6822</v>
      </c>
      <c r="Z2002" s="338">
        <f>VLOOKUP(Y2002,PLAN!B:AI,19,0)</f>
        <v>46255</v>
      </c>
    </row>
    <row r="2003" spans="1:26" s="163" customFormat="1" ht="27" hidden="1" customHeight="1">
      <c r="A2003" s="177"/>
      <c r="B2003" s="225"/>
      <c r="C2003" s="225"/>
      <c r="D2003" s="225"/>
      <c r="E2003" s="225"/>
      <c r="F2003" s="226"/>
      <c r="G2003" s="225"/>
      <c r="H2003" s="225"/>
      <c r="I2003" s="225"/>
      <c r="J2003" s="225"/>
      <c r="K2003" s="225"/>
      <c r="L2003" s="227"/>
      <c r="M2003" s="225"/>
      <c r="N2003" s="225"/>
      <c r="O2003" s="290" t="s">
        <v>6934</v>
      </c>
      <c r="P2003" s="284" t="s">
        <v>6935</v>
      </c>
      <c r="Q2003" s="154">
        <f>I2002-Q2002</f>
        <v>65</v>
      </c>
      <c r="R2003" s="231" t="str">
        <f>IFERROR(VLOOKUP(P2003,[6]Sheet1!$F:$I,4,),"")</f>
        <v>N2-01</v>
      </c>
      <c r="S2003" s="232"/>
      <c r="T2003" s="225"/>
      <c r="U2003" s="233"/>
      <c r="V2003" s="165"/>
      <c r="W2003" s="234" t="s">
        <v>45</v>
      </c>
      <c r="X2003" s="164"/>
      <c r="Y2003" s="148"/>
      <c r="Z2003" s="338">
        <v>46255</v>
      </c>
    </row>
    <row r="2004" spans="1:26" s="163" customFormat="1" ht="27" hidden="1" customHeight="1">
      <c r="A2004" s="177" t="str">
        <f t="shared" si="124"/>
        <v>Sep03-28</v>
      </c>
      <c r="B2004" s="225">
        <f>IFERROR(VLOOKUP(A2004,PLAN!B:AA,5,0),"")</f>
        <v>11118077</v>
      </c>
      <c r="C2004" s="225" t="str">
        <f>IFERROR(VLOOKUP(A2004,PLAN!B:AA,6,0),"")</f>
        <v>2331067-A-A</v>
      </c>
      <c r="D2004" s="225" t="str">
        <f>IFERROR(VLOOKUP(A2004,PLAN!B:AA,7,0),"")</f>
        <v>WAMS-165-1645 CE3</v>
      </c>
      <c r="E2004" s="225" t="str">
        <f>IFERROR(VLOOKUP(A2004,PLAN!B:AA,4,0),"")</f>
        <v>1001947345</v>
      </c>
      <c r="F2004" s="226">
        <f>IFERROR(VLOOKUP(A2004,PLAN!B:AA,9,0),"")</f>
        <v>46268</v>
      </c>
      <c r="G2004" s="225" t="str">
        <f>IFERROR(VLOOKUP(A2004,PLAN!B:AA,10,0),"")</f>
        <v>0103612069</v>
      </c>
      <c r="H2004" s="225" t="str">
        <f>IFERROR(VLOOKUP(A2004,PLAN!B:AA,11,0),"")</f>
        <v>260815A28A</v>
      </c>
      <c r="I2004" s="225">
        <f>IFERROR(VLOOKUP(A2004,PLAN!B:AA,12,0),"")</f>
        <v>30</v>
      </c>
      <c r="J2004" s="225" t="str">
        <f>IFERROR(VLOOKUP(A2004,PLAN!B:AA,15,0),"")</f>
        <v>Oversea</v>
      </c>
      <c r="K2004" s="225">
        <f>IFERROR(VLOOKUP(A2004,PLAN!B:AA,23,0),"")</f>
        <v>0</v>
      </c>
      <c r="L2004" s="227">
        <f>IFERROR(VLOOKUP(A2004,PLAN!B:AA,24,0),"")</f>
        <v>0</v>
      </c>
      <c r="M2004" s="225" t="str">
        <f>IFERROR(VLOOKUP(A2004,PLAN!B:AA,3,0),"")</f>
        <v>1832354-A-C</v>
      </c>
      <c r="N2004" s="225">
        <f>IFERROR(VLOOKUP(A2004,PLAN!B:AA,2,0),"")</f>
        <v>12111080</v>
      </c>
      <c r="O2004" s="290" t="s">
        <v>6568</v>
      </c>
      <c r="P2004" s="337" t="s">
        <v>6569</v>
      </c>
      <c r="Q2004" s="337">
        <f t="shared" si="130"/>
        <v>30</v>
      </c>
      <c r="R2004" s="231" t="str">
        <f>IFERROR(VLOOKUP(P2004,[6]Sheet1!$F:$I,4,),"")</f>
        <v>N1-14</v>
      </c>
      <c r="S2004" s="232">
        <f>IFERROR(VLOOKUP(A2004,PLAN!B:AA,19,0),"")</f>
        <v>46255</v>
      </c>
      <c r="T2004" s="225" t="str">
        <f>IFERROR(VLOOKUP(A2004,PLAN!B:AA,20,0),"")</f>
        <v>M7</v>
      </c>
      <c r="U2004" s="233"/>
      <c r="V2004" s="165"/>
      <c r="W2004" s="234" t="str">
        <f>IFERROR(VLOOKUP(A2004,PLAN!B:AB,21,),"")</f>
        <v>F2</v>
      </c>
      <c r="X2004" s="164"/>
      <c r="Y2004" s="148" t="s">
        <v>6823</v>
      </c>
      <c r="Z2004" s="338">
        <f>VLOOKUP(Y2004,PLAN!B:AI,19,0)</f>
        <v>46255</v>
      </c>
    </row>
    <row r="2005" spans="1:26" s="163" customFormat="1" ht="27" hidden="1" customHeight="1">
      <c r="A2005" s="177" t="str">
        <f t="shared" si="124"/>
        <v>Sep03-29</v>
      </c>
      <c r="B2005" s="225">
        <f>IFERROR(VLOOKUP(A2005,PLAN!B:AA,5,0),"")</f>
        <v>11118080</v>
      </c>
      <c r="C2005" s="225" t="str">
        <f>IFERROR(VLOOKUP(A2005,PLAN!B:AA,6,0),"")</f>
        <v>2331070-A-A</v>
      </c>
      <c r="D2005" s="225" t="str">
        <f>IFERROR(VLOOKUP(A2005,PLAN!B:AA,7,0),"")</f>
        <v>WAMS-165-16ST CE3</v>
      </c>
      <c r="E2005" s="225" t="str">
        <f>IFERROR(VLOOKUP(A2005,PLAN!B:AA,4,0),"")</f>
        <v>1001947346</v>
      </c>
      <c r="F2005" s="226">
        <f>IFERROR(VLOOKUP(A2005,PLAN!B:AA,9,0),"")</f>
        <v>46268</v>
      </c>
      <c r="G2005" s="225" t="str">
        <f>IFERROR(VLOOKUP(A2005,PLAN!B:AA,10,0),"")</f>
        <v>0103612070</v>
      </c>
      <c r="H2005" s="225" t="str">
        <f>IFERROR(VLOOKUP(A2005,PLAN!B:AA,11,0),"")</f>
        <v>260815A29A</v>
      </c>
      <c r="I2005" s="225">
        <f>IFERROR(VLOOKUP(A2005,PLAN!B:AA,12,0),"")</f>
        <v>30</v>
      </c>
      <c r="J2005" s="225" t="str">
        <f>IFERROR(VLOOKUP(A2005,PLAN!B:AA,15,0),"")</f>
        <v>Oversea</v>
      </c>
      <c r="K2005" s="225">
        <f>IFERROR(VLOOKUP(A2005,PLAN!B:AA,23,0),"")</f>
        <v>0</v>
      </c>
      <c r="L2005" s="227">
        <f>IFERROR(VLOOKUP(A2005,PLAN!B:AA,24,0),"")</f>
        <v>0</v>
      </c>
      <c r="M2005" s="225" t="str">
        <f>IFERROR(VLOOKUP(A2005,PLAN!B:AA,3,0),"")</f>
        <v>1832356-A-C</v>
      </c>
      <c r="N2005" s="225">
        <f>IFERROR(VLOOKUP(A2005,PLAN!B:AA,2,0),"")</f>
        <v>12111082</v>
      </c>
      <c r="O2005" s="290" t="s">
        <v>2465</v>
      </c>
      <c r="P2005" s="337" t="s">
        <v>2466</v>
      </c>
      <c r="Q2005" s="337">
        <f t="shared" si="130"/>
        <v>30</v>
      </c>
      <c r="R2005" s="231" t="str">
        <f>IFERROR(VLOOKUP(P2005,[6]Sheet1!$F:$I,4,),"")</f>
        <v>N1-16</v>
      </c>
      <c r="S2005" s="232">
        <f>IFERROR(VLOOKUP(A2005,PLAN!B:AA,19,0),"")</f>
        <v>46255</v>
      </c>
      <c r="T2005" s="225" t="str">
        <f>IFERROR(VLOOKUP(A2005,PLAN!B:AA,20,0),"")</f>
        <v>M7</v>
      </c>
      <c r="U2005" s="233"/>
      <c r="V2005" s="165"/>
      <c r="W2005" s="234" t="str">
        <f>IFERROR(VLOOKUP(A2005,PLAN!B:AB,21,),"")</f>
        <v>F2</v>
      </c>
      <c r="X2005" s="164"/>
      <c r="Y2005" s="148" t="s">
        <v>6824</v>
      </c>
      <c r="Z2005" s="338">
        <f>VLOOKUP(Y2005,PLAN!B:AI,19,0)</f>
        <v>46255</v>
      </c>
    </row>
    <row r="2006" spans="1:26" s="163" customFormat="1" ht="27" hidden="1" customHeight="1">
      <c r="A2006" s="177" t="str">
        <f t="shared" si="124"/>
        <v>Sep03-30</v>
      </c>
      <c r="B2006" s="225">
        <f>IFERROR(VLOOKUP(A2006,PLAN!B:AA,5,0),"")</f>
        <v>11118081</v>
      </c>
      <c r="C2006" s="225" t="str">
        <f>IFERROR(VLOOKUP(A2006,PLAN!B:AA,6,0),"")</f>
        <v>2331071-A-A</v>
      </c>
      <c r="D2006" s="225" t="str">
        <f>IFERROR(VLOOKUP(A2006,PLAN!B:AA,7,0),"")</f>
        <v>WAMS-180-16ST CE3</v>
      </c>
      <c r="E2006" s="225" t="str">
        <f>IFERROR(VLOOKUP(A2006,PLAN!B:AA,4,0),"")</f>
        <v>1001947347</v>
      </c>
      <c r="F2006" s="226">
        <f>IFERROR(VLOOKUP(A2006,PLAN!B:AA,9,0),"")</f>
        <v>46268</v>
      </c>
      <c r="G2006" s="225" t="str">
        <f>IFERROR(VLOOKUP(A2006,PLAN!B:AA,10,0),"")</f>
        <v>0103612071</v>
      </c>
      <c r="H2006" s="225" t="str">
        <f>IFERROR(VLOOKUP(A2006,PLAN!B:AA,11,0),"")</f>
        <v>260815A30A</v>
      </c>
      <c r="I2006" s="225">
        <f>IFERROR(VLOOKUP(A2006,PLAN!B:AA,12,0),"")</f>
        <v>50</v>
      </c>
      <c r="J2006" s="225" t="str">
        <f>IFERROR(VLOOKUP(A2006,PLAN!B:AA,15,0),"")</f>
        <v>Oversea</v>
      </c>
      <c r="K2006" s="225">
        <f>IFERROR(VLOOKUP(A2006,PLAN!B:AA,23,0),"")</f>
        <v>0</v>
      </c>
      <c r="L2006" s="227">
        <f>IFERROR(VLOOKUP(A2006,PLAN!B:AA,24,0),"")</f>
        <v>0</v>
      </c>
      <c r="M2006" s="225" t="str">
        <f>IFERROR(VLOOKUP(A2006,PLAN!B:AA,3,0),"")</f>
        <v>1832355-A-C</v>
      </c>
      <c r="N2006" s="225">
        <f>IFERROR(VLOOKUP(A2006,PLAN!B:AA,2,0),"")</f>
        <v>12111081</v>
      </c>
      <c r="O2006" s="290" t="s">
        <v>6572</v>
      </c>
      <c r="P2006" s="337" t="s">
        <v>6573</v>
      </c>
      <c r="Q2006" s="337">
        <f t="shared" si="130"/>
        <v>50</v>
      </c>
      <c r="R2006" s="231" t="str">
        <f>IFERROR(VLOOKUP(P2006,[6]Sheet1!$F:$I,4,),"")</f>
        <v/>
      </c>
      <c r="S2006" s="232">
        <f>IFERROR(VLOOKUP(A2006,PLAN!B:AA,19,0),"")</f>
        <v>46255</v>
      </c>
      <c r="T2006" s="225" t="str">
        <f>IFERROR(VLOOKUP(A2006,PLAN!B:AA,20,0),"")</f>
        <v>M7</v>
      </c>
      <c r="U2006" s="233"/>
      <c r="V2006" s="165"/>
      <c r="W2006" s="234" t="str">
        <f>IFERROR(VLOOKUP(A2006,PLAN!B:AB,21,),"")</f>
        <v>F2</v>
      </c>
      <c r="X2006" s="164"/>
      <c r="Y2006" s="148" t="s">
        <v>6825</v>
      </c>
      <c r="Z2006" s="338">
        <f>VLOOKUP(Y2006,PLAN!B:AI,19,0)</f>
        <v>46255</v>
      </c>
    </row>
    <row r="2007" spans="1:26" s="163" customFormat="1" ht="27" hidden="1" customHeight="1">
      <c r="A2007" s="177" t="str">
        <f t="shared" si="124"/>
        <v>Sep03-31</v>
      </c>
      <c r="B2007" s="225">
        <f>IFERROR(VLOOKUP(A2007,PLAN!B:AA,5,0),"")</f>
        <v>11118083</v>
      </c>
      <c r="C2007" s="225" t="str">
        <f>IFERROR(VLOOKUP(A2007,PLAN!B:AA,6,0),"")</f>
        <v>2331073-A-A</v>
      </c>
      <c r="D2007" s="225" t="str">
        <f>IFERROR(VLOOKUP(A2007,PLAN!B:AA,7,0),"")</f>
        <v xml:space="preserve">WAMS-165-16WA CE3 </v>
      </c>
      <c r="E2007" s="225" t="str">
        <f>IFERROR(VLOOKUP(A2007,PLAN!B:AA,4,0),"")</f>
        <v>1001947348</v>
      </c>
      <c r="F2007" s="226">
        <f>IFERROR(VLOOKUP(A2007,PLAN!B:AA,9,0),"")</f>
        <v>46268</v>
      </c>
      <c r="G2007" s="225" t="str">
        <f>IFERROR(VLOOKUP(A2007,PLAN!B:AA,10,0),"")</f>
        <v>0103612072</v>
      </c>
      <c r="H2007" s="225" t="str">
        <f>IFERROR(VLOOKUP(A2007,PLAN!B:AA,11,0),"")</f>
        <v>260815A31A</v>
      </c>
      <c r="I2007" s="225">
        <f>IFERROR(VLOOKUP(A2007,PLAN!B:AA,12,0),"")</f>
        <v>30</v>
      </c>
      <c r="J2007" s="225" t="str">
        <f>IFERROR(VLOOKUP(A2007,PLAN!B:AA,15,0),"")</f>
        <v>Oversea</v>
      </c>
      <c r="K2007" s="225">
        <f>IFERROR(VLOOKUP(A2007,PLAN!B:AA,23,0),"")</f>
        <v>0</v>
      </c>
      <c r="L2007" s="227">
        <f>IFERROR(VLOOKUP(A2007,PLAN!B:AA,24,0),"")</f>
        <v>0</v>
      </c>
      <c r="M2007" s="225" t="str">
        <f>IFERROR(VLOOKUP(A2007,PLAN!B:AA,3,0),"")</f>
        <v>1832358-A-C</v>
      </c>
      <c r="N2007" s="225">
        <f>IFERROR(VLOOKUP(A2007,PLAN!B:AA,2,0),"")</f>
        <v>12111084</v>
      </c>
      <c r="O2007" s="290" t="s">
        <v>1201</v>
      </c>
      <c r="P2007" s="259" t="s">
        <v>1202</v>
      </c>
      <c r="Q2007" s="337">
        <f t="shared" si="130"/>
        <v>30</v>
      </c>
      <c r="R2007" s="231" t="str">
        <f>IFERROR(VLOOKUP(P2007,[6]Sheet1!$F:$I,4,),"")</f>
        <v>E4</v>
      </c>
      <c r="S2007" s="232">
        <f>IFERROR(VLOOKUP(A2007,PLAN!B:AA,19,0),"")</f>
        <v>46255</v>
      </c>
      <c r="T2007" s="225" t="str">
        <f>IFERROR(VLOOKUP(A2007,PLAN!B:AA,20,0),"")</f>
        <v>M7</v>
      </c>
      <c r="U2007" s="233"/>
      <c r="V2007" s="165"/>
      <c r="W2007" s="234" t="str">
        <f>IFERROR(VLOOKUP(A2007,PLAN!B:AB,21,),"")</f>
        <v>F2</v>
      </c>
      <c r="X2007" s="164"/>
      <c r="Y2007" s="148" t="s">
        <v>6826</v>
      </c>
      <c r="Z2007" s="338">
        <f>VLOOKUP(Y2007,PLAN!B:AI,19,0)</f>
        <v>46255</v>
      </c>
    </row>
    <row r="2008" spans="1:26" s="163" customFormat="1" ht="27" hidden="1" customHeight="1">
      <c r="A2008" s="177" t="str">
        <f t="shared" si="124"/>
        <v>Sep03-32</v>
      </c>
      <c r="B2008" s="225">
        <f>IFERROR(VLOOKUP(A2008,PLAN!B:AA,5,0),"")</f>
        <v>11118084</v>
      </c>
      <c r="C2008" s="225" t="str">
        <f>IFERROR(VLOOKUP(A2008,PLAN!B:AA,6,0),"")</f>
        <v>2331074-A-A</v>
      </c>
      <c r="D2008" s="225" t="str">
        <f>IFERROR(VLOOKUP(A2008,PLAN!B:AA,7,0),"")</f>
        <v>WAMS-180-16WA CE3</v>
      </c>
      <c r="E2008" s="225" t="str">
        <f>IFERROR(VLOOKUP(A2008,PLAN!B:AA,4,0),"")</f>
        <v>1001947349</v>
      </c>
      <c r="F2008" s="226">
        <f>IFERROR(VLOOKUP(A2008,PLAN!B:AA,9,0),"")</f>
        <v>46268</v>
      </c>
      <c r="G2008" s="225" t="str">
        <f>IFERROR(VLOOKUP(A2008,PLAN!B:AA,10,0),"")</f>
        <v>0103612073</v>
      </c>
      <c r="H2008" s="225" t="str">
        <f>IFERROR(VLOOKUP(A2008,PLAN!B:AA,11,0),"")</f>
        <v>260815A32A</v>
      </c>
      <c r="I2008" s="225">
        <f>IFERROR(VLOOKUP(A2008,PLAN!B:AA,12,0),"")</f>
        <v>50</v>
      </c>
      <c r="J2008" s="225" t="str">
        <f>IFERROR(VLOOKUP(A2008,PLAN!B:AA,15,0),"")</f>
        <v>Oversea</v>
      </c>
      <c r="K2008" s="225">
        <f>IFERROR(VLOOKUP(A2008,PLAN!B:AA,23,0),"")</f>
        <v>0</v>
      </c>
      <c r="L2008" s="227">
        <f>IFERROR(VLOOKUP(A2008,PLAN!B:AA,24,0),"")</f>
        <v>0</v>
      </c>
      <c r="M2008" s="225" t="str">
        <f>IFERROR(VLOOKUP(A2008,PLAN!B:AA,3,0),"")</f>
        <v>1832357-A-C</v>
      </c>
      <c r="N2008" s="225">
        <f>IFERROR(VLOOKUP(A2008,PLAN!B:AA,2,0),"")</f>
        <v>12111083</v>
      </c>
      <c r="O2008" s="290" t="s">
        <v>3316</v>
      </c>
      <c r="P2008" s="257" t="s">
        <v>3317</v>
      </c>
      <c r="Q2008" s="154">
        <v>5</v>
      </c>
      <c r="R2008" s="231" t="str">
        <f>IFERROR(VLOOKUP(P2008,[6]Sheet1!$F:$I,4,),"")</f>
        <v/>
      </c>
      <c r="S2008" s="232">
        <f>IFERROR(VLOOKUP(A2008,PLAN!B:AA,19,0),"")</f>
        <v>46255</v>
      </c>
      <c r="T2008" s="225" t="str">
        <f>IFERROR(VLOOKUP(A2008,PLAN!B:AA,20,0),"")</f>
        <v>M7</v>
      </c>
      <c r="U2008" s="233"/>
      <c r="V2008" s="165"/>
      <c r="W2008" s="234" t="str">
        <f>IFERROR(VLOOKUP(A2008,PLAN!B:AB,21,),"")</f>
        <v>F2</v>
      </c>
      <c r="X2008" s="164"/>
      <c r="Y2008" s="148" t="s">
        <v>6827</v>
      </c>
      <c r="Z2008" s="338">
        <f>VLOOKUP(Y2008,PLAN!B:AI,19,0)</f>
        <v>46255</v>
      </c>
    </row>
    <row r="2009" spans="1:26" s="163" customFormat="1" ht="27" hidden="1" customHeight="1">
      <c r="A2009" s="177"/>
      <c r="B2009" s="225"/>
      <c r="C2009" s="225"/>
      <c r="D2009" s="225"/>
      <c r="E2009" s="225"/>
      <c r="F2009" s="226"/>
      <c r="G2009" s="225"/>
      <c r="H2009" s="225"/>
      <c r="I2009" s="225"/>
      <c r="J2009" s="225"/>
      <c r="K2009" s="225"/>
      <c r="L2009" s="227"/>
      <c r="M2009" s="225"/>
      <c r="N2009" s="225"/>
      <c r="O2009" s="290" t="s">
        <v>6936</v>
      </c>
      <c r="P2009" s="337" t="s">
        <v>6937</v>
      </c>
      <c r="Q2009" s="154">
        <f>I2008-Q2008</f>
        <v>45</v>
      </c>
      <c r="R2009" s="231" t="str">
        <f>IFERROR(VLOOKUP(P2009,[6]Sheet1!$F:$I,4,),"")</f>
        <v>N4-03</v>
      </c>
      <c r="S2009" s="232"/>
      <c r="T2009" s="225"/>
      <c r="U2009" s="233"/>
      <c r="V2009" s="165"/>
      <c r="W2009" s="234" t="s">
        <v>45</v>
      </c>
      <c r="X2009" s="164"/>
      <c r="Y2009" s="148"/>
      <c r="Z2009" s="338">
        <v>46255</v>
      </c>
    </row>
    <row r="2010" spans="1:26" s="163" customFormat="1" ht="27" hidden="1" customHeight="1">
      <c r="A2010" s="177" t="str">
        <f t="shared" si="124"/>
        <v>Sep03-33</v>
      </c>
      <c r="B2010" s="225">
        <f>IFERROR(VLOOKUP(A2010,PLAN!B:AA,5,0),"")</f>
        <v>11134330</v>
      </c>
      <c r="C2010" s="225" t="str">
        <f>IFERROR(VLOOKUP(A2010,PLAN!B:AA,6,0),"")</f>
        <v>2331158-A-AK</v>
      </c>
      <c r="D2010" s="225" t="str">
        <f>IFERROR(VLOOKUP(A2010,PLAN!B:AA,7,0),"")</f>
        <v>WAIN-CKI-300 CE4</v>
      </c>
      <c r="E2010" s="225" t="str">
        <f>IFERROR(VLOOKUP(A2010,PLAN!B:AA,4,0),"")</f>
        <v>1001947350</v>
      </c>
      <c r="F2010" s="226">
        <f>IFERROR(VLOOKUP(A2010,PLAN!B:AA,9,0),"")</f>
        <v>46268</v>
      </c>
      <c r="G2010" s="225" t="str">
        <f>IFERROR(VLOOKUP(A2010,PLAN!B:AA,10,0),"")</f>
        <v>0103612074</v>
      </c>
      <c r="H2010" s="225" t="str">
        <f>IFERROR(VLOOKUP(A2010,PLAN!B:AA,11,0),"")</f>
        <v>260815A33A</v>
      </c>
      <c r="I2010" s="225">
        <f>IFERROR(VLOOKUP(A2010,PLAN!B:AA,12,0),"")</f>
        <v>40</v>
      </c>
      <c r="J2010" s="225" t="str">
        <f>IFERROR(VLOOKUP(A2010,PLAN!B:AA,15,0),"")</f>
        <v>Oversea</v>
      </c>
      <c r="K2010" s="225">
        <f>IFERROR(VLOOKUP(A2010,PLAN!B:AA,23,0),"")</f>
        <v>0</v>
      </c>
      <c r="L2010" s="227">
        <f>IFERROR(VLOOKUP(A2010,PLAN!B:AA,24,0),"")</f>
        <v>0</v>
      </c>
      <c r="M2010" s="225" t="str">
        <f>IFERROR(VLOOKUP(A2010,PLAN!B:AA,3,0),"")</f>
        <v>1832340-A-CK</v>
      </c>
      <c r="N2010" s="225">
        <f>IFERROR(VLOOKUP(A2010,PLAN!B:AA,2,0),"")</f>
        <v>12114365</v>
      </c>
      <c r="O2010" s="290" t="s">
        <v>4381</v>
      </c>
      <c r="P2010" s="337" t="s">
        <v>4382</v>
      </c>
      <c r="Q2010" s="337">
        <f t="shared" si="130"/>
        <v>40</v>
      </c>
      <c r="R2010" s="231" t="str">
        <f>IFERROR(VLOOKUP(P2010,[6]Sheet1!$F:$I,4,),"")</f>
        <v>N1-03</v>
      </c>
      <c r="S2010" s="232">
        <f>IFERROR(VLOOKUP(A2010,PLAN!B:AA,19,0),"")</f>
        <v>46255</v>
      </c>
      <c r="T2010" s="225" t="str">
        <f>IFERROR(VLOOKUP(A2010,PLAN!B:AA,20,0),"")</f>
        <v>M7</v>
      </c>
      <c r="U2010" s="233"/>
      <c r="V2010" s="165"/>
      <c r="W2010" s="234" t="str">
        <f>IFERROR(VLOOKUP(A2010,PLAN!B:AB,21,),"")</f>
        <v>F2</v>
      </c>
      <c r="X2010" s="164"/>
      <c r="Y2010" s="148" t="s">
        <v>6828</v>
      </c>
      <c r="Z2010" s="338">
        <f>VLOOKUP(Y2010,PLAN!B:AI,19,0)</f>
        <v>46255</v>
      </c>
    </row>
    <row r="2011" spans="1:26" s="163" customFormat="1" ht="27" hidden="1" customHeight="1">
      <c r="A2011" s="177" t="str">
        <f t="shared" si="124"/>
        <v>Sep03-34</v>
      </c>
      <c r="B2011" s="225">
        <f>IFERROR(VLOOKUP(A2011,PLAN!B:AA,5,0),"")</f>
        <v>11134334</v>
      </c>
      <c r="C2011" s="225" t="str">
        <f>IFERROR(VLOOKUP(A2011,PLAN!B:AA,6,0),"")</f>
        <v>2331159-A-A</v>
      </c>
      <c r="D2011" s="225" t="str">
        <f>IFERROR(VLOOKUP(A2011,PLAN!B:AA,7,0),"")</f>
        <v>WAIN-CKI-10-200 CE4</v>
      </c>
      <c r="E2011" s="225" t="str">
        <f>IFERROR(VLOOKUP(A2011,PLAN!B:AA,4,0),"")</f>
        <v>1001947351</v>
      </c>
      <c r="F2011" s="226">
        <f>IFERROR(VLOOKUP(A2011,PLAN!B:AA,9,0),"")</f>
        <v>46268</v>
      </c>
      <c r="G2011" s="225" t="str">
        <f>IFERROR(VLOOKUP(A2011,PLAN!B:AA,10,0),"")</f>
        <v>0103612075</v>
      </c>
      <c r="H2011" s="225" t="str">
        <f>IFERROR(VLOOKUP(A2011,PLAN!B:AA,11,0),"")</f>
        <v>260815A34A</v>
      </c>
      <c r="I2011" s="225">
        <f>IFERROR(VLOOKUP(A2011,PLAN!B:AA,12,0),"")</f>
        <v>20</v>
      </c>
      <c r="J2011" s="225" t="str">
        <f>IFERROR(VLOOKUP(A2011,PLAN!B:AA,15,0),"")</f>
        <v>Oversea</v>
      </c>
      <c r="K2011" s="225">
        <f>IFERROR(VLOOKUP(A2011,PLAN!B:AA,23,0),"")</f>
        <v>0</v>
      </c>
      <c r="L2011" s="227">
        <f>IFERROR(VLOOKUP(A2011,PLAN!B:AA,24,0),"")</f>
        <v>0</v>
      </c>
      <c r="M2011" s="225" t="str">
        <f>IFERROR(VLOOKUP(A2011,PLAN!B:AA,3,0),"")</f>
        <v>1832343-A-C</v>
      </c>
      <c r="N2011" s="225">
        <f>IFERROR(VLOOKUP(A2011,PLAN!B:AA,2,0),"")</f>
        <v>12114368</v>
      </c>
      <c r="O2011" s="290" t="s">
        <v>5065</v>
      </c>
      <c r="P2011" s="337" t="s">
        <v>5066</v>
      </c>
      <c r="Q2011" s="337">
        <f t="shared" si="130"/>
        <v>20</v>
      </c>
      <c r="R2011" s="231" t="str">
        <f>IFERROR(VLOOKUP(P2011,[6]Sheet1!$F:$I,4,),"")</f>
        <v>D1</v>
      </c>
      <c r="S2011" s="232">
        <f>IFERROR(VLOOKUP(A2011,PLAN!B:AA,19,0),"")</f>
        <v>46255</v>
      </c>
      <c r="T2011" s="225" t="str">
        <f>IFERROR(VLOOKUP(A2011,PLAN!B:AA,20,0),"")</f>
        <v>M7</v>
      </c>
      <c r="U2011" s="233"/>
      <c r="V2011" s="165"/>
      <c r="W2011" s="234" t="str">
        <f>IFERROR(VLOOKUP(A2011,PLAN!B:AB,21,),"")</f>
        <v>F2</v>
      </c>
      <c r="X2011" s="164"/>
      <c r="Y2011" s="148" t="s">
        <v>6829</v>
      </c>
      <c r="Z2011" s="338">
        <f>VLOOKUP(Y2011,PLAN!B:AI,19,0)</f>
        <v>46255</v>
      </c>
    </row>
    <row r="2012" spans="1:26" s="163" customFormat="1" ht="27" hidden="1" customHeight="1">
      <c r="A2012" s="177" t="str">
        <f t="shared" si="124"/>
        <v>Sep03-35</v>
      </c>
      <c r="B2012" s="225">
        <f>IFERROR(VLOOKUP(A2012,PLAN!B:AA,5,0),"")</f>
        <v>11134335</v>
      </c>
      <c r="C2012" s="225" t="str">
        <f>IFERROR(VLOOKUP(A2012,PLAN!B:AA,6,0),"")</f>
        <v>2331161-A-A</v>
      </c>
      <c r="D2012" s="225" t="str">
        <f>IFERROR(VLOOKUP(A2012,PLAN!B:AA,7,0),"")</f>
        <v>WAIN-CKI-008-200 CE3</v>
      </c>
      <c r="E2012" s="225" t="str">
        <f>IFERROR(VLOOKUP(A2012,PLAN!B:AA,4,0),"")</f>
        <v>1001947352</v>
      </c>
      <c r="F2012" s="226">
        <f>IFERROR(VLOOKUP(A2012,PLAN!B:AA,9,0),"")</f>
        <v>46268</v>
      </c>
      <c r="G2012" s="225" t="str">
        <f>IFERROR(VLOOKUP(A2012,PLAN!B:AA,10,0),"")</f>
        <v>0103612076</v>
      </c>
      <c r="H2012" s="225" t="str">
        <f>IFERROR(VLOOKUP(A2012,PLAN!B:AA,11,0),"")</f>
        <v>260815A35A</v>
      </c>
      <c r="I2012" s="225">
        <f>IFERROR(VLOOKUP(A2012,PLAN!B:AA,12,0),"")</f>
        <v>20</v>
      </c>
      <c r="J2012" s="225" t="str">
        <f>IFERROR(VLOOKUP(A2012,PLAN!B:AA,15,0),"")</f>
        <v>Oversea</v>
      </c>
      <c r="K2012" s="225">
        <f>IFERROR(VLOOKUP(A2012,PLAN!B:AA,23,0),"")</f>
        <v>0</v>
      </c>
      <c r="L2012" s="227">
        <f>IFERROR(VLOOKUP(A2012,PLAN!B:AA,24,0),"")</f>
        <v>0</v>
      </c>
      <c r="M2012" s="225" t="str">
        <f>IFERROR(VLOOKUP(A2012,PLAN!B:AA,3,0),"")</f>
        <v>1832345-A-C</v>
      </c>
      <c r="N2012" s="225">
        <f>IFERROR(VLOOKUP(A2012,PLAN!B:AA,2,0),"")</f>
        <v>12114370</v>
      </c>
      <c r="O2012" s="290" t="s">
        <v>6562</v>
      </c>
      <c r="P2012" s="337" t="s">
        <v>6563</v>
      </c>
      <c r="Q2012" s="337">
        <f t="shared" si="130"/>
        <v>20</v>
      </c>
      <c r="R2012" s="231" t="str">
        <f>IFERROR(VLOOKUP(P2012,[6]Sheet1!$F:$I,4,),"")</f>
        <v>C11</v>
      </c>
      <c r="S2012" s="232">
        <f>IFERROR(VLOOKUP(A2012,PLAN!B:AA,19,0),"")</f>
        <v>46255</v>
      </c>
      <c r="T2012" s="225" t="str">
        <f>IFERROR(VLOOKUP(A2012,PLAN!B:AA,20,0),"")</f>
        <v>M7</v>
      </c>
      <c r="U2012" s="233"/>
      <c r="V2012" s="165"/>
      <c r="W2012" s="234" t="str">
        <f>IFERROR(VLOOKUP(A2012,PLAN!B:AB,21,),"")</f>
        <v>F2</v>
      </c>
      <c r="X2012" s="164"/>
      <c r="Y2012" s="148" t="s">
        <v>6830</v>
      </c>
      <c r="Z2012" s="338">
        <f>VLOOKUP(Y2012,PLAN!B:AI,19,0)</f>
        <v>46255</v>
      </c>
    </row>
    <row r="2013" spans="1:26" s="163" customFormat="1" ht="27" hidden="1" customHeight="1">
      <c r="A2013" s="177" t="str">
        <f t="shared" si="124"/>
        <v>Sep03-36</v>
      </c>
      <c r="B2013" s="225">
        <f>IFERROR(VLOOKUP(A2013,PLAN!B:AA,5,0),"")</f>
        <v>11134338</v>
      </c>
      <c r="C2013" s="225" t="str">
        <f>IFERROR(VLOOKUP(A2013,PLAN!B:AA,6,0),"")</f>
        <v>2331164-A-A</v>
      </c>
      <c r="D2013" s="225" t="str">
        <f>IFERROR(VLOOKUP(A2013,PLAN!B:AA,7,0),"")</f>
        <v>WAIN-CKI-18-200-BS CE3</v>
      </c>
      <c r="E2013" s="225" t="str">
        <f>IFERROR(VLOOKUP(A2013,PLAN!B:AA,4,0),"")</f>
        <v>1001947353</v>
      </c>
      <c r="F2013" s="226">
        <f>IFERROR(VLOOKUP(A2013,PLAN!B:AA,9,0),"")</f>
        <v>46268</v>
      </c>
      <c r="G2013" s="225" t="str">
        <f>IFERROR(VLOOKUP(A2013,PLAN!B:AA,10,0),"")</f>
        <v>0103612077</v>
      </c>
      <c r="H2013" s="225" t="str">
        <f>IFERROR(VLOOKUP(A2013,PLAN!B:AA,11,0),"")</f>
        <v>260815A36A</v>
      </c>
      <c r="I2013" s="225">
        <f>IFERROR(VLOOKUP(A2013,PLAN!B:AA,12,0),"")</f>
        <v>55</v>
      </c>
      <c r="J2013" s="225" t="str">
        <f>IFERROR(VLOOKUP(A2013,PLAN!B:AA,15,0),"")</f>
        <v>Oversea</v>
      </c>
      <c r="K2013" s="225">
        <f>IFERROR(VLOOKUP(A2013,PLAN!B:AA,23,0),"")</f>
        <v>0</v>
      </c>
      <c r="L2013" s="227">
        <f>IFERROR(VLOOKUP(A2013,PLAN!B:AA,24,0),"")</f>
        <v>0</v>
      </c>
      <c r="M2013" s="225" t="str">
        <f>IFERROR(VLOOKUP(A2013,PLAN!B:AA,3,0),"")</f>
        <v>1832176-A-C</v>
      </c>
      <c r="N2013" s="225">
        <f>IFERROR(VLOOKUP(A2013,PLAN!B:AA,2,0),"")</f>
        <v>12114378</v>
      </c>
      <c r="O2013" s="290" t="s">
        <v>2867</v>
      </c>
      <c r="P2013" s="337" t="s">
        <v>2868</v>
      </c>
      <c r="Q2013" s="337">
        <f t="shared" si="130"/>
        <v>55</v>
      </c>
      <c r="R2013" s="231" t="str">
        <f>IFERROR(VLOOKUP(P2013,[6]Sheet1!$F:$I,4,),"")</f>
        <v>D1</v>
      </c>
      <c r="S2013" s="232">
        <f>IFERROR(VLOOKUP(A2013,PLAN!B:AA,19,0),"")</f>
        <v>46255</v>
      </c>
      <c r="T2013" s="225" t="str">
        <f>IFERROR(VLOOKUP(A2013,PLAN!B:AA,20,0),"")</f>
        <v>M7</v>
      </c>
      <c r="U2013" s="233"/>
      <c r="V2013" s="165"/>
      <c r="W2013" s="234" t="str">
        <f>IFERROR(VLOOKUP(A2013,PLAN!B:AB,21,),"")</f>
        <v>F2</v>
      </c>
      <c r="X2013" s="164"/>
      <c r="Y2013" s="148" t="s">
        <v>6831</v>
      </c>
      <c r="Z2013" s="338">
        <f>VLOOKUP(Y2013,PLAN!B:AI,19,0)</f>
        <v>46255</v>
      </c>
    </row>
    <row r="2014" spans="1:26" s="163" customFormat="1" ht="27" hidden="1" customHeight="1">
      <c r="A2014" s="177" t="str">
        <f t="shared" si="124"/>
        <v>Sep03-37</v>
      </c>
      <c r="B2014" s="225">
        <f>IFERROR(VLOOKUP(A2014,PLAN!B:AA,5,0),"")</f>
        <v>11134339</v>
      </c>
      <c r="C2014" s="225" t="str">
        <f>IFERROR(VLOOKUP(A2014,PLAN!B:AA,6,0),"")</f>
        <v>2331167-A-A</v>
      </c>
      <c r="D2014" s="225" t="str">
        <f>IFERROR(VLOOKUP(A2014,PLAN!B:AA,7,0),"")</f>
        <v>AIN-CKX-10-200-R CE2</v>
      </c>
      <c r="E2014" s="225" t="str">
        <f>IFERROR(VLOOKUP(A2014,PLAN!B:AA,4,0),"")</f>
        <v>1001947354</v>
      </c>
      <c r="F2014" s="226">
        <f>IFERROR(VLOOKUP(A2014,PLAN!B:AA,9,0),"")</f>
        <v>46268</v>
      </c>
      <c r="G2014" s="225" t="str">
        <f>IFERROR(VLOOKUP(A2014,PLAN!B:AA,10,0),"")</f>
        <v>0103612078</v>
      </c>
      <c r="H2014" s="225" t="str">
        <f>IFERROR(VLOOKUP(A2014,PLAN!B:AA,11,0),"")</f>
        <v>260815A37A</v>
      </c>
      <c r="I2014" s="225">
        <f>IFERROR(VLOOKUP(A2014,PLAN!B:AA,12,0),"")</f>
        <v>30</v>
      </c>
      <c r="J2014" s="225" t="str">
        <f>IFERROR(VLOOKUP(A2014,PLAN!B:AA,15,0),"")</f>
        <v>Oversea</v>
      </c>
      <c r="K2014" s="225">
        <f>IFERROR(VLOOKUP(A2014,PLAN!B:AA,23,0),"")</f>
        <v>0</v>
      </c>
      <c r="L2014" s="227">
        <f>IFERROR(VLOOKUP(A2014,PLAN!B:AA,24,0),"")</f>
        <v>0</v>
      </c>
      <c r="M2014" s="225" t="str">
        <f>IFERROR(VLOOKUP(A2014,PLAN!B:AA,3,0),"")</f>
        <v>1932434-A-C</v>
      </c>
      <c r="N2014" s="225">
        <f>IFERROR(VLOOKUP(A2014,PLAN!B:AA,2,0),"")</f>
        <v>12114380</v>
      </c>
      <c r="O2014" s="290" t="s">
        <v>5514</v>
      </c>
      <c r="P2014" s="337" t="s">
        <v>5515</v>
      </c>
      <c r="Q2014" s="337">
        <f t="shared" si="130"/>
        <v>30</v>
      </c>
      <c r="R2014" s="231" t="str">
        <f>IFERROR(VLOOKUP(P2014,[6]Sheet1!$F:$I,4,),"")</f>
        <v>N2-17</v>
      </c>
      <c r="S2014" s="232">
        <f>IFERROR(VLOOKUP(A2014,PLAN!B:AA,19,0),"")</f>
        <v>46255</v>
      </c>
      <c r="T2014" s="225" t="str">
        <f>IFERROR(VLOOKUP(A2014,PLAN!B:AA,20,0),"")</f>
        <v>M7</v>
      </c>
      <c r="U2014" s="233"/>
      <c r="V2014" s="165"/>
      <c r="W2014" s="234" t="str">
        <f>IFERROR(VLOOKUP(A2014,PLAN!B:AB,21,),"")</f>
        <v>F2</v>
      </c>
      <c r="X2014" s="164"/>
      <c r="Y2014" s="148" t="s">
        <v>6832</v>
      </c>
      <c r="Z2014" s="338">
        <f>VLOOKUP(Y2014,PLAN!B:AI,19,0)</f>
        <v>46255</v>
      </c>
    </row>
    <row r="2015" spans="1:26" s="163" customFormat="1" ht="27" hidden="1" customHeight="1">
      <c r="A2015" s="177" t="str">
        <f t="shared" si="124"/>
        <v>Sep03-38</v>
      </c>
      <c r="B2015" s="225">
        <f>IFERROR(VLOOKUP(A2015,PLAN!B:AA,5,0),"")</f>
        <v>11134340</v>
      </c>
      <c r="C2015" s="225" t="str">
        <f>IFERROR(VLOOKUP(A2015,PLAN!B:AA,6,0),"")</f>
        <v>2331156-A-A</v>
      </c>
      <c r="D2015" s="225" t="str">
        <f>IFERROR(VLOOKUP(A2015,PLAN!B:AA,7,0),"")</f>
        <v>AIN-CKI-200-B-SFT CE2</v>
      </c>
      <c r="E2015" s="225" t="str">
        <f>IFERROR(VLOOKUP(A2015,PLAN!B:AA,4,0),"")</f>
        <v>1001947355</v>
      </c>
      <c r="F2015" s="226">
        <f>IFERROR(VLOOKUP(A2015,PLAN!B:AA,9,0),"")</f>
        <v>46268</v>
      </c>
      <c r="G2015" s="225" t="str">
        <f>IFERROR(VLOOKUP(A2015,PLAN!B:AA,10,0),"")</f>
        <v>0103612079</v>
      </c>
      <c r="H2015" s="225" t="str">
        <f>IFERROR(VLOOKUP(A2015,PLAN!B:AA,11,0),"")</f>
        <v>260815A38A</v>
      </c>
      <c r="I2015" s="225">
        <f>IFERROR(VLOOKUP(A2015,PLAN!B:AA,12,0),"")</f>
        <v>30</v>
      </c>
      <c r="J2015" s="225" t="str">
        <f>IFERROR(VLOOKUP(A2015,PLAN!B:AA,15,0),"")</f>
        <v>Oversea</v>
      </c>
      <c r="K2015" s="225">
        <f>IFERROR(VLOOKUP(A2015,PLAN!B:AA,23,0),"")</f>
        <v>0</v>
      </c>
      <c r="L2015" s="227">
        <f>IFERROR(VLOOKUP(A2015,PLAN!B:AA,24,0),"")</f>
        <v>0</v>
      </c>
      <c r="M2015" s="225" t="str">
        <f>IFERROR(VLOOKUP(A2015,PLAN!B:AA,3,0),"")</f>
        <v>1832350-A-C</v>
      </c>
      <c r="N2015" s="225">
        <f>IFERROR(VLOOKUP(A2015,PLAN!B:AA,2,0),"")</f>
        <v>12114377</v>
      </c>
      <c r="O2015" s="290" t="s">
        <v>5069</v>
      </c>
      <c r="P2015" s="337" t="s">
        <v>5070</v>
      </c>
      <c r="Q2015" s="337">
        <f t="shared" si="130"/>
        <v>30</v>
      </c>
      <c r="R2015" s="231" t="str">
        <f>IFERROR(VLOOKUP(P2015,[6]Sheet1!$F:$I,4,),"")</f>
        <v>D6</v>
      </c>
      <c r="S2015" s="232">
        <f>IFERROR(VLOOKUP(A2015,PLAN!B:AA,19,0),"")</f>
        <v>46255</v>
      </c>
      <c r="T2015" s="225" t="str">
        <f>IFERROR(VLOOKUP(A2015,PLAN!B:AA,20,0),"")</f>
        <v>M7</v>
      </c>
      <c r="U2015" s="233"/>
      <c r="V2015" s="165"/>
      <c r="W2015" s="234" t="str">
        <f>IFERROR(VLOOKUP(A2015,PLAN!B:AB,21,),"")</f>
        <v>F2</v>
      </c>
      <c r="X2015" s="164"/>
      <c r="Y2015" s="148" t="s">
        <v>6833</v>
      </c>
      <c r="Z2015" s="338">
        <f>VLOOKUP(Y2015,PLAN!B:AI,19,0)</f>
        <v>46255</v>
      </c>
    </row>
    <row r="2016" spans="1:26" s="163" customFormat="1" ht="27" hidden="1" customHeight="1">
      <c r="A2016" s="177" t="str">
        <f t="shared" si="124"/>
        <v>Sep03-39</v>
      </c>
      <c r="B2016" s="225">
        <f>IFERROR(VLOOKUP(A2016,PLAN!B:AA,5,0),"")</f>
        <v>11134341</v>
      </c>
      <c r="C2016" s="225" t="str">
        <f>IFERROR(VLOOKUP(A2016,PLAN!B:AA,6,0),"")</f>
        <v>2331155-A-A</v>
      </c>
      <c r="D2016" s="225" t="str">
        <f>IFERROR(VLOOKUP(A2016,PLAN!B:AA,7,0),"")</f>
        <v>AIN-CKI-18-200-SFT CE2</v>
      </c>
      <c r="E2016" s="225" t="str">
        <f>IFERROR(VLOOKUP(A2016,PLAN!B:AA,4,0),"")</f>
        <v>1001947356</v>
      </c>
      <c r="F2016" s="226">
        <f>IFERROR(VLOOKUP(A2016,PLAN!B:AA,9,0),"")</f>
        <v>46268</v>
      </c>
      <c r="G2016" s="225" t="str">
        <f>IFERROR(VLOOKUP(A2016,PLAN!B:AA,10,0),"")</f>
        <v>0103612080</v>
      </c>
      <c r="H2016" s="225" t="str">
        <f>IFERROR(VLOOKUP(A2016,PLAN!B:AA,11,0),"")</f>
        <v>260815A39A</v>
      </c>
      <c r="I2016" s="225">
        <f>IFERROR(VLOOKUP(A2016,PLAN!B:AA,12,0),"")</f>
        <v>20</v>
      </c>
      <c r="J2016" s="225" t="str">
        <f>IFERROR(VLOOKUP(A2016,PLAN!B:AA,15,0),"")</f>
        <v>Oversea</v>
      </c>
      <c r="K2016" s="225">
        <f>IFERROR(VLOOKUP(A2016,PLAN!B:AA,23,0),"")</f>
        <v>0</v>
      </c>
      <c r="L2016" s="227">
        <f>IFERROR(VLOOKUP(A2016,PLAN!B:AA,24,0),"")</f>
        <v>0</v>
      </c>
      <c r="M2016" s="225" t="str">
        <f>IFERROR(VLOOKUP(A2016,PLAN!B:AA,3,0),"")</f>
        <v>1832376-A-C</v>
      </c>
      <c r="N2016" s="225">
        <f>IFERROR(VLOOKUP(A2016,PLAN!B:AA,2,0),"")</f>
        <v>12114379</v>
      </c>
      <c r="O2016" s="290" t="s">
        <v>3594</v>
      </c>
      <c r="P2016" s="337" t="s">
        <v>3595</v>
      </c>
      <c r="Q2016" s="337">
        <f t="shared" si="130"/>
        <v>20</v>
      </c>
      <c r="R2016" s="231" t="str">
        <f>IFERROR(VLOOKUP(P2016,[6]Sheet1!$F:$I,4,),"")</f>
        <v>C5</v>
      </c>
      <c r="S2016" s="232">
        <f>IFERROR(VLOOKUP(A2016,PLAN!B:AA,19,0),"")</f>
        <v>46255</v>
      </c>
      <c r="T2016" s="225" t="str">
        <f>IFERROR(VLOOKUP(A2016,PLAN!B:AA,20,0),"")</f>
        <v>M7</v>
      </c>
      <c r="U2016" s="233"/>
      <c r="V2016" s="165"/>
      <c r="W2016" s="234" t="str">
        <f>IFERROR(VLOOKUP(A2016,PLAN!B:AB,21,),"")</f>
        <v>F2</v>
      </c>
      <c r="X2016" s="164"/>
      <c r="Y2016" s="148" t="s">
        <v>6834</v>
      </c>
      <c r="Z2016" s="338">
        <f>VLOOKUP(Y2016,PLAN!B:AI,19,0)</f>
        <v>46255</v>
      </c>
    </row>
    <row r="2017" spans="1:26" s="163" customFormat="1" ht="27" hidden="1" customHeight="1">
      <c r="A2017" s="177" t="str">
        <f t="shared" si="124"/>
        <v>Sep03-40</v>
      </c>
      <c r="B2017" s="225">
        <f>IFERROR(VLOOKUP(A2017,PLAN!B:AA,5,0),"")</f>
        <v>11127820</v>
      </c>
      <c r="C2017" s="225" t="str">
        <f>IFERROR(VLOOKUP(A2017,PLAN!B:AA,6,0),"")</f>
        <v>2131618-B-A</v>
      </c>
      <c r="D2017" s="225" t="str">
        <f>IFERROR(VLOOKUP(A2017,PLAN!B:AA,7,0),"")</f>
        <v>WAIN-CKI-200 NO CE</v>
      </c>
      <c r="E2017" s="225" t="str">
        <f>IFERROR(VLOOKUP(A2017,PLAN!B:AA,4,0),"")</f>
        <v>1001947357</v>
      </c>
      <c r="F2017" s="226">
        <f>IFERROR(VLOOKUP(A2017,PLAN!B:AA,9,0),"")</f>
        <v>46268</v>
      </c>
      <c r="G2017" s="225" t="str">
        <f>IFERROR(VLOOKUP(A2017,PLAN!B:AA,10,0),"")</f>
        <v>0103612081</v>
      </c>
      <c r="H2017" s="225" t="str">
        <f>IFERROR(VLOOKUP(A2017,PLAN!B:AA,11,0),"")</f>
        <v>260815A40A</v>
      </c>
      <c r="I2017" s="225">
        <f>IFERROR(VLOOKUP(A2017,PLAN!B:AA,12,0),"")</f>
        <v>152</v>
      </c>
      <c r="J2017" s="225" t="str">
        <f>IFERROR(VLOOKUP(A2017,PLAN!B:AA,15,0),"")</f>
        <v>Oversea</v>
      </c>
      <c r="K2017" s="225">
        <f>IFERROR(VLOOKUP(A2017,PLAN!B:AA,23,0),"")</f>
        <v>0</v>
      </c>
      <c r="L2017" s="227">
        <f>IFERROR(VLOOKUP(A2017,PLAN!B:AA,24,0),"")</f>
        <v>0</v>
      </c>
      <c r="M2017" s="225" t="str">
        <f>IFERROR(VLOOKUP(A2017,PLAN!B:AA,3,0),"")</f>
        <v>1832339-A-C</v>
      </c>
      <c r="N2017" s="225">
        <f>IFERROR(VLOOKUP(A2017,PLAN!B:AA,2,0),"")</f>
        <v>12114364</v>
      </c>
      <c r="O2017" s="290" t="s">
        <v>6574</v>
      </c>
      <c r="P2017" s="337" t="s">
        <v>6575</v>
      </c>
      <c r="Q2017" s="337">
        <f t="shared" si="130"/>
        <v>152</v>
      </c>
      <c r="R2017" s="231" t="str">
        <f>IFERROR(VLOOKUP(P2017,[6]Sheet1!$F:$I,4,),"")</f>
        <v>Q6</v>
      </c>
      <c r="S2017" s="232">
        <f>IFERROR(VLOOKUP(A2017,PLAN!B:AA,19,0),"")</f>
        <v>46255</v>
      </c>
      <c r="T2017" s="225" t="str">
        <f>IFERROR(VLOOKUP(A2017,PLAN!B:AA,20,0),"")</f>
        <v>M7</v>
      </c>
      <c r="U2017" s="233"/>
      <c r="V2017" s="165"/>
      <c r="W2017" s="234" t="str">
        <f>IFERROR(VLOOKUP(A2017,PLAN!B:AB,21,),"")</f>
        <v>F2</v>
      </c>
      <c r="X2017" s="164"/>
      <c r="Y2017" s="148" t="s">
        <v>6835</v>
      </c>
      <c r="Z2017" s="338">
        <f>VLOOKUP(Y2017,PLAN!B:AI,19,0)</f>
        <v>46255</v>
      </c>
    </row>
    <row r="2018" spans="1:26" s="163" customFormat="1" ht="27" hidden="1" customHeight="1">
      <c r="A2018" s="177" t="str">
        <f t="shared" si="124"/>
        <v>Sep03-41</v>
      </c>
      <c r="B2018" s="225">
        <f>IFERROR(VLOOKUP(A2018,PLAN!B:AA,5,0),"")</f>
        <v>11134949</v>
      </c>
      <c r="C2018" s="225" t="str">
        <f>IFERROR(VLOOKUP(A2018,PLAN!B:AA,6,0),"")</f>
        <v>2131565-0-A</v>
      </c>
      <c r="D2018" s="225" t="str">
        <f>IFERROR(VLOOKUP(A2018,PLAN!B:AA,7,0),"")</f>
        <v>AHW14R013P MDR</v>
      </c>
      <c r="E2018" s="225" t="str">
        <f>IFERROR(VLOOKUP(A2018,PLAN!B:AA,4,0),"")</f>
        <v>1001947358</v>
      </c>
      <c r="F2018" s="226">
        <f>IFERROR(VLOOKUP(A2018,PLAN!B:AA,9,0),"")</f>
        <v>46268</v>
      </c>
      <c r="G2018" s="225" t="str">
        <f>IFERROR(VLOOKUP(A2018,PLAN!B:AA,10,0),"")</f>
        <v>0103612082</v>
      </c>
      <c r="H2018" s="225" t="str">
        <f>IFERROR(VLOOKUP(A2018,PLAN!B:AA,11,0),"")</f>
        <v>260815A41A</v>
      </c>
      <c r="I2018" s="225">
        <f>IFERROR(VLOOKUP(A2018,PLAN!B:AA,12,0),"")</f>
        <v>236</v>
      </c>
      <c r="J2018" s="225" t="str">
        <f>IFERROR(VLOOKUP(A2018,PLAN!B:AA,15,0),"")</f>
        <v>Oversea</v>
      </c>
      <c r="K2018" s="225">
        <f>IFERROR(VLOOKUP(A2018,PLAN!B:AA,23,0),"")</f>
        <v>6</v>
      </c>
      <c r="L2018" s="227">
        <f>IFERROR(VLOOKUP(A2018,PLAN!B:AA,24,0),"")</f>
        <v>0</v>
      </c>
      <c r="M2018" s="225" t="str">
        <f>IFERROR(VLOOKUP(A2018,PLAN!B:AA,3,0),"")</f>
        <v>2032218-A-CB</v>
      </c>
      <c r="N2018" s="225">
        <f>IFERROR(VLOOKUP(A2018,PLAN!B:AA,2,0),"")</f>
        <v>12114297</v>
      </c>
      <c r="O2018" s="290" t="s">
        <v>4375</v>
      </c>
      <c r="P2018" s="337" t="s">
        <v>4376</v>
      </c>
      <c r="Q2018" s="154">
        <v>2</v>
      </c>
      <c r="R2018" s="231" t="str">
        <f>IFERROR(VLOOKUP(P2018,[6]Sheet1!$F:$I,4,),"")</f>
        <v>N1-24</v>
      </c>
      <c r="S2018" s="232">
        <f>IFERROR(VLOOKUP(A2018,PLAN!B:AA,19,0),"")</f>
        <v>46255</v>
      </c>
      <c r="T2018" s="225" t="str">
        <f>IFERROR(VLOOKUP(A2018,PLAN!B:AA,20,0),"")</f>
        <v>M7</v>
      </c>
      <c r="U2018" s="233"/>
      <c r="V2018" s="165"/>
      <c r="W2018" s="234" t="str">
        <f>IFERROR(VLOOKUP(A2018,PLAN!B:AB,21,),"")</f>
        <v>F2</v>
      </c>
      <c r="X2018" s="164"/>
      <c r="Y2018" s="148" t="s">
        <v>6836</v>
      </c>
      <c r="Z2018" s="338">
        <f>VLOOKUP(Y2018,PLAN!B:AI,19,0)</f>
        <v>46255</v>
      </c>
    </row>
    <row r="2019" spans="1:26" s="163" customFormat="1" ht="27" hidden="1" customHeight="1">
      <c r="A2019" s="177"/>
      <c r="B2019" s="225"/>
      <c r="C2019" s="225"/>
      <c r="D2019" s="225"/>
      <c r="E2019" s="225"/>
      <c r="F2019" s="226"/>
      <c r="G2019" s="225"/>
      <c r="H2019" s="225"/>
      <c r="I2019" s="225"/>
      <c r="J2019" s="225"/>
      <c r="K2019" s="225"/>
      <c r="L2019" s="227"/>
      <c r="M2019" s="225"/>
      <c r="N2019" s="225"/>
      <c r="O2019" s="290" t="s">
        <v>5981</v>
      </c>
      <c r="P2019" s="337" t="s">
        <v>5982</v>
      </c>
      <c r="Q2019" s="154">
        <v>140</v>
      </c>
      <c r="R2019" s="231" t="str">
        <f>IFERROR(VLOOKUP(P2019,[6]Sheet1!$F:$I,4,),"")</f>
        <v>N1-03</v>
      </c>
      <c r="S2019" s="232"/>
      <c r="T2019" s="225"/>
      <c r="U2019" s="233"/>
      <c r="V2019" s="165"/>
      <c r="W2019" s="234" t="s">
        <v>45</v>
      </c>
      <c r="X2019" s="164"/>
      <c r="Y2019" s="148"/>
      <c r="Z2019" s="338">
        <v>46255</v>
      </c>
    </row>
    <row r="2020" spans="1:26" s="163" customFormat="1" ht="27" hidden="1" customHeight="1">
      <c r="A2020" s="177"/>
      <c r="B2020" s="225"/>
      <c r="C2020" s="225"/>
      <c r="D2020" s="225"/>
      <c r="E2020" s="225"/>
      <c r="F2020" s="226"/>
      <c r="G2020" s="225"/>
      <c r="H2020" s="225"/>
      <c r="I2020" s="225"/>
      <c r="J2020" s="225"/>
      <c r="K2020" s="225"/>
      <c r="L2020" s="227"/>
      <c r="M2020" s="225"/>
      <c r="N2020" s="225"/>
      <c r="O2020" s="290" t="s">
        <v>6938</v>
      </c>
      <c r="P2020" s="337" t="s">
        <v>6939</v>
      </c>
      <c r="Q2020" s="154">
        <f>I2018-Q2018-Q2019</f>
        <v>94</v>
      </c>
      <c r="R2020" s="231" t="str">
        <f>IFERROR(VLOOKUP(P2020,[6]Sheet1!$F:$I,4,),"")</f>
        <v>N4-08</v>
      </c>
      <c r="S2020" s="232"/>
      <c r="T2020" s="225"/>
      <c r="U2020" s="233"/>
      <c r="V2020" s="165"/>
      <c r="W2020" s="234" t="s">
        <v>45</v>
      </c>
      <c r="X2020" s="164"/>
      <c r="Y2020" s="148"/>
      <c r="Z2020" s="338">
        <v>46255</v>
      </c>
    </row>
    <row r="2021" spans="1:26" s="163" customFormat="1" ht="27" hidden="1" customHeight="1">
      <c r="A2021" s="177" t="str">
        <f t="shared" si="124"/>
        <v>Sep03-42</v>
      </c>
      <c r="B2021" s="225">
        <f>IFERROR(VLOOKUP(A2021,PLAN!B:AA,5,0),"")</f>
        <v>11135011</v>
      </c>
      <c r="C2021" s="225" t="str">
        <f>IFERROR(VLOOKUP(A2021,PLAN!B:AA,6,0),"")</f>
        <v>2331264-0-AK</v>
      </c>
      <c r="D2021" s="225" t="str">
        <f>IFERROR(VLOOKUP(A2021,PLAN!B:AA,7,0),"")</f>
        <v>AG149001 MDR</v>
      </c>
      <c r="E2021" s="225" t="str">
        <f>IFERROR(VLOOKUP(A2021,PLAN!B:AA,4,0),"")</f>
        <v>1001947359</v>
      </c>
      <c r="F2021" s="226">
        <f>IFERROR(VLOOKUP(A2021,PLAN!B:AA,9,0),"")</f>
        <v>46268</v>
      </c>
      <c r="G2021" s="225" t="str">
        <f>IFERROR(VLOOKUP(A2021,PLAN!B:AA,10,0),"")</f>
        <v>0103612083</v>
      </c>
      <c r="H2021" s="225" t="str">
        <f>IFERROR(VLOOKUP(A2021,PLAN!B:AA,11,0),"")</f>
        <v>260815A42A</v>
      </c>
      <c r="I2021" s="225">
        <f>IFERROR(VLOOKUP(A2021,PLAN!B:AA,12,0),"")</f>
        <v>280</v>
      </c>
      <c r="J2021" s="225" t="str">
        <f>IFERROR(VLOOKUP(A2021,PLAN!B:AA,15,0),"")</f>
        <v>Oversea</v>
      </c>
      <c r="K2021" s="225">
        <f>IFERROR(VLOOKUP(A2021,PLAN!B:AA,23,0),"")</f>
        <v>0</v>
      </c>
      <c r="L2021" s="227">
        <f>IFERROR(VLOOKUP(A2021,PLAN!B:AA,24,0),"")</f>
        <v>0</v>
      </c>
      <c r="M2021" s="225" t="str">
        <f>IFERROR(VLOOKUP(A2021,PLAN!B:AA,3,0),"")</f>
        <v>1832373-0-CK</v>
      </c>
      <c r="N2021" s="225">
        <f>IFERROR(VLOOKUP(A2021,PLAN!B:AA,2,0),"")</f>
        <v>12001365</v>
      </c>
      <c r="O2021" s="290" t="s">
        <v>5967</v>
      </c>
      <c r="P2021" s="257" t="s">
        <v>5968</v>
      </c>
      <c r="Q2021" s="337">
        <f t="shared" si="130"/>
        <v>280</v>
      </c>
      <c r="R2021" s="231" t="str">
        <f>IFERROR(VLOOKUP(P2021,[6]Sheet1!$F:$I,4,),"")</f>
        <v>N2-15</v>
      </c>
      <c r="S2021" s="232">
        <f>IFERROR(VLOOKUP(A2021,PLAN!B:AA,19,0),"")</f>
        <v>46255</v>
      </c>
      <c r="T2021" s="225" t="str">
        <f>IFERROR(VLOOKUP(A2021,PLAN!B:AA,20,0),"")</f>
        <v>M7</v>
      </c>
      <c r="U2021" s="233"/>
      <c r="V2021" s="165"/>
      <c r="W2021" s="234" t="str">
        <f>IFERROR(VLOOKUP(A2021,PLAN!B:AB,21,),"")</f>
        <v>F2</v>
      </c>
      <c r="X2021" s="164"/>
      <c r="Y2021" s="148" t="s">
        <v>6837</v>
      </c>
      <c r="Z2021" s="338">
        <f>VLOOKUP(Y2021,PLAN!B:AI,19,0)</f>
        <v>46255</v>
      </c>
    </row>
    <row r="2022" spans="1:26" s="163" customFormat="1" ht="27" hidden="1" customHeight="1">
      <c r="A2022" s="177" t="str">
        <f t="shared" si="124"/>
        <v>Sep03-43</v>
      </c>
      <c r="B2022" s="225">
        <f>IFERROR(VLOOKUP(A2022,PLAN!B:AA,5,0),"")</f>
        <v>11126794</v>
      </c>
      <c r="C2022" s="225" t="str">
        <f>IFERROR(VLOOKUP(A2022,PLAN!B:AA,6,0),"")</f>
        <v>2131656-D-AK</v>
      </c>
      <c r="D2022" s="225" t="str">
        <f>IFERROR(VLOOKUP(A2022,PLAN!B:AA,7,0),"")</f>
        <v>AGP140002 NOCE</v>
      </c>
      <c r="E2022" s="225" t="str">
        <f>IFERROR(VLOOKUP(A2022,PLAN!B:AA,4,0),"")</f>
        <v>1001947360</v>
      </c>
      <c r="F2022" s="226">
        <f>IFERROR(VLOOKUP(A2022,PLAN!B:AA,9,0),"")</f>
        <v>46268</v>
      </c>
      <c r="G2022" s="225" t="str">
        <f>IFERROR(VLOOKUP(A2022,PLAN!B:AA,10,0),"")</f>
        <v>0103612084</v>
      </c>
      <c r="H2022" s="225" t="str">
        <f>IFERROR(VLOOKUP(A2022,PLAN!B:AA,11,0),"")</f>
        <v>260815A43A</v>
      </c>
      <c r="I2022" s="225">
        <f>IFERROR(VLOOKUP(A2022,PLAN!B:AA,12,0),"")</f>
        <v>100</v>
      </c>
      <c r="J2022" s="225" t="str">
        <f>IFERROR(VLOOKUP(A2022,PLAN!B:AA,15,0),"")</f>
        <v>Oversea</v>
      </c>
      <c r="K2022" s="225">
        <f>IFERROR(VLOOKUP(A2022,PLAN!B:AA,23,0),"")</f>
        <v>0</v>
      </c>
      <c r="L2022" s="227">
        <f>IFERROR(VLOOKUP(A2022,PLAN!B:AA,24,0),"")</f>
        <v>0</v>
      </c>
      <c r="M2022" s="225" t="str">
        <f>IFERROR(VLOOKUP(A2022,PLAN!B:AA,3,0),"")</f>
        <v>1832211-A-CK</v>
      </c>
      <c r="N2022" s="225">
        <f>IFERROR(VLOOKUP(A2022,PLAN!B:AA,2,0),"")</f>
        <v>12110575</v>
      </c>
      <c r="O2022" s="290" t="s">
        <v>5961</v>
      </c>
      <c r="P2022" s="337" t="s">
        <v>5962</v>
      </c>
      <c r="Q2022" s="337">
        <f t="shared" si="130"/>
        <v>100</v>
      </c>
      <c r="R2022" s="231" t="str">
        <f>IFERROR(VLOOKUP(P2022,[6]Sheet1!$F:$I,4,),"")</f>
        <v>N1-16</v>
      </c>
      <c r="S2022" s="232">
        <f>IFERROR(VLOOKUP(A2022,PLAN!B:AA,19,0),"")</f>
        <v>46255</v>
      </c>
      <c r="T2022" s="225" t="str">
        <f>IFERROR(VLOOKUP(A2022,PLAN!B:AA,20,0),"")</f>
        <v>M7</v>
      </c>
      <c r="U2022" s="233"/>
      <c r="V2022" s="165"/>
      <c r="W2022" s="234" t="str">
        <f>IFERROR(VLOOKUP(A2022,PLAN!B:AB,21,),"")</f>
        <v>F2</v>
      </c>
      <c r="X2022" s="164"/>
      <c r="Y2022" s="148" t="s">
        <v>6838</v>
      </c>
      <c r="Z2022" s="338">
        <f>VLOOKUP(Y2022,PLAN!B:AI,19,0)</f>
        <v>46255</v>
      </c>
    </row>
    <row r="2023" spans="1:26" s="163" customFormat="1" ht="27" hidden="1" customHeight="1">
      <c r="A2023" s="177" t="str">
        <f t="shared" si="124"/>
        <v>Sep03-44</v>
      </c>
      <c r="B2023" s="225">
        <f>IFERROR(VLOOKUP(A2023,PLAN!B:AA,5,0),"")</f>
        <v>11125723</v>
      </c>
      <c r="C2023" s="225" t="str">
        <f>IFERROR(VLOOKUP(A2023,PLAN!B:AA,6,0),"")</f>
        <v>2131695-D-A</v>
      </c>
      <c r="D2023" s="225" t="str">
        <f>IFERROR(VLOOKUP(A2023,PLAN!B:AA,7,0),"")</f>
        <v>AHW14R004S NO CE</v>
      </c>
      <c r="E2023" s="225" t="str">
        <f>IFERROR(VLOOKUP(A2023,PLAN!B:AA,4,0),"")</f>
        <v>1001947361</v>
      </c>
      <c r="F2023" s="226">
        <f>IFERROR(VLOOKUP(A2023,PLAN!B:AA,9,0),"")</f>
        <v>46268</v>
      </c>
      <c r="G2023" s="225" t="str">
        <f>IFERROR(VLOOKUP(A2023,PLAN!B:AA,10,0),"")</f>
        <v>0103612085</v>
      </c>
      <c r="H2023" s="225" t="str">
        <f>IFERROR(VLOOKUP(A2023,PLAN!B:AA,11,0),"")</f>
        <v>260815A44A</v>
      </c>
      <c r="I2023" s="225">
        <f>IFERROR(VLOOKUP(A2023,PLAN!B:AA,12,0),"")</f>
        <v>232</v>
      </c>
      <c r="J2023" s="225" t="str">
        <f>IFERROR(VLOOKUP(A2023,PLAN!B:AA,15,0),"")</f>
        <v>Oversea</v>
      </c>
      <c r="K2023" s="225">
        <f>IFERROR(VLOOKUP(A2023,PLAN!B:AA,23,0),"")</f>
        <v>0</v>
      </c>
      <c r="L2023" s="227">
        <f>IFERROR(VLOOKUP(A2023,PLAN!B:AA,24,0),"")</f>
        <v>0</v>
      </c>
      <c r="M2023" s="225" t="str">
        <f>IFERROR(VLOOKUP(A2023,PLAN!B:AA,3,0),"")</f>
        <v>1932109-A-CB</v>
      </c>
      <c r="N2023" s="225">
        <f>IFERROR(VLOOKUP(A2023,PLAN!B:AA,2,0),"")</f>
        <v>12112526</v>
      </c>
      <c r="O2023" s="290" t="s">
        <v>6157</v>
      </c>
      <c r="P2023" s="258" t="s">
        <v>6158</v>
      </c>
      <c r="Q2023" s="337">
        <f t="shared" si="130"/>
        <v>232</v>
      </c>
      <c r="R2023" s="231" t="str">
        <f>IFERROR(VLOOKUP(P2023,[6]Sheet1!$F:$I,4,),"")</f>
        <v>N3-16</v>
      </c>
      <c r="S2023" s="232">
        <f>IFERROR(VLOOKUP(A2023,PLAN!B:AA,19,0),"")</f>
        <v>46255</v>
      </c>
      <c r="T2023" s="225" t="str">
        <f>IFERROR(VLOOKUP(A2023,PLAN!B:AA,20,0),"")</f>
        <v>M7</v>
      </c>
      <c r="U2023" s="233"/>
      <c r="V2023" s="165"/>
      <c r="W2023" s="234" t="str">
        <f>IFERROR(VLOOKUP(A2023,PLAN!B:AB,21,),"")</f>
        <v>F2</v>
      </c>
      <c r="X2023" s="164"/>
      <c r="Y2023" s="148" t="s">
        <v>6839</v>
      </c>
      <c r="Z2023" s="338">
        <f>VLOOKUP(Y2023,PLAN!B:AI,19,0)</f>
        <v>46255</v>
      </c>
    </row>
    <row r="2024" spans="1:26" s="163" customFormat="1" ht="27" hidden="1" customHeight="1">
      <c r="A2024" s="177" t="str">
        <f t="shared" ref="A2024:A2026" si="138">Y2024</f>
        <v>Aug26-40</v>
      </c>
      <c r="B2024" s="225">
        <f>IFERROR(VLOOKUP(A2024,PLAN!B:AA,5,0),"")</f>
        <v>11136016</v>
      </c>
      <c r="C2024" s="225" t="str">
        <f>IFERROR(VLOOKUP(A2024,PLAN!B:AA,6,0),"")</f>
        <v>2631199-0-A</v>
      </c>
      <c r="D2024" s="225" t="str">
        <f>IFERROR(VLOOKUP(A2024,PLAN!B:AA,7,0),"")</f>
        <v>AIN-CNX-14-215 MDR</v>
      </c>
      <c r="E2024" s="225" t="str">
        <f>IFERROR(VLOOKUP(A2024,PLAN!B:AA,4,0),"")</f>
        <v>1001947723</v>
      </c>
      <c r="F2024" s="226">
        <f>IFERROR(VLOOKUP(A2024,PLAN!B:AA,9,0),"")</f>
        <v>46260</v>
      </c>
      <c r="G2024" s="225" t="str">
        <f>IFERROR(VLOOKUP(A2024,PLAN!B:AA,10,0),"")</f>
        <v>0103613120</v>
      </c>
      <c r="H2024" s="225" t="str">
        <f>IFERROR(VLOOKUP(A2024,PLAN!B:AA,11,0),"")</f>
        <v>260815A83A</v>
      </c>
      <c r="I2024" s="225">
        <f>IFERROR(VLOOKUP(A2024,PLAN!B:AA,12,0),"")</f>
        <v>29</v>
      </c>
      <c r="J2024" s="225" t="str">
        <f>IFERROR(VLOOKUP(A2024,PLAN!B:AA,15,0),"")</f>
        <v>Oversea</v>
      </c>
      <c r="K2024" s="225">
        <f>IFERROR(VLOOKUP(A2024,PLAN!B:AA,23,0),"")</f>
        <v>4</v>
      </c>
      <c r="L2024" s="227">
        <f>IFERROR(VLOOKUP(A2024,PLAN!B:AA,24,0),"")</f>
        <v>0</v>
      </c>
      <c r="M2024" s="225" t="str">
        <f>IFERROR(VLOOKUP(A2024,PLAN!B:AA,3,0),"")</f>
        <v>2432014-0-C</v>
      </c>
      <c r="N2024" s="225">
        <f>IFERROR(VLOOKUP(A2024,PLAN!B:AA,2,0),"")</f>
        <v>12126656</v>
      </c>
      <c r="O2024" s="290" t="s">
        <v>7172</v>
      </c>
      <c r="P2024" s="258" t="s">
        <v>7173</v>
      </c>
      <c r="Q2024" s="337">
        <f>I2024</f>
        <v>29</v>
      </c>
      <c r="R2024" s="231" t="str">
        <f>IFERROR(VLOOKUP(P2024,[6]Sheet1!$F:$I,4,),"")</f>
        <v/>
      </c>
      <c r="S2024" s="232">
        <f>IFERROR(VLOOKUP(A2024,PLAN!B:AA,19,0),"")</f>
        <v>46255</v>
      </c>
      <c r="T2024" s="225" t="str">
        <f>IFERROR(VLOOKUP(A2024,PLAN!B:AA,20,0),"")</f>
        <v>M7</v>
      </c>
      <c r="U2024" s="233"/>
      <c r="V2024" s="165"/>
      <c r="W2024" s="234" t="str">
        <f>IFERROR(VLOOKUP(A2024,PLAN!B:AB,21,),"")</f>
        <v>F2</v>
      </c>
      <c r="X2024" s="164"/>
      <c r="Y2024" s="148" t="s">
        <v>7169</v>
      </c>
      <c r="Z2024" s="338">
        <f>VLOOKUP(Y2024,PLAN!B:AI,19,0)</f>
        <v>46255</v>
      </c>
    </row>
    <row r="2025" spans="1:26" s="163" customFormat="1" ht="27" hidden="1" customHeight="1">
      <c r="A2025" s="177" t="str">
        <f t="shared" si="138"/>
        <v>Aug26-41</v>
      </c>
      <c r="B2025" s="225">
        <f>IFERROR(VLOOKUP(A2025,PLAN!B:AA,5,0),"")</f>
        <v>11136020</v>
      </c>
      <c r="C2025" s="225" t="str">
        <f>IFERROR(VLOOKUP(A2025,PLAN!B:AA,6,0),"")</f>
        <v>2631201-0-A</v>
      </c>
      <c r="D2025" s="225" t="str">
        <f>IFERROR(VLOOKUP(A2025,PLAN!B:AA,7,0),"")</f>
        <v>AIN-CNX-14-215A MDR</v>
      </c>
      <c r="E2025" s="225" t="str">
        <f>IFERROR(VLOOKUP(A2025,PLAN!B:AA,4,0),"")</f>
        <v>1001947724</v>
      </c>
      <c r="F2025" s="226">
        <f>IFERROR(VLOOKUP(A2025,PLAN!B:AA,9,0),"")</f>
        <v>46260</v>
      </c>
      <c r="G2025" s="225" t="str">
        <f>IFERROR(VLOOKUP(A2025,PLAN!B:AA,10,0),"")</f>
        <v>0103613121</v>
      </c>
      <c r="H2025" s="225" t="str">
        <f>IFERROR(VLOOKUP(A2025,PLAN!B:AA,11,0),"")</f>
        <v>260815A84A</v>
      </c>
      <c r="I2025" s="225">
        <f>IFERROR(VLOOKUP(A2025,PLAN!B:AA,12,0),"")</f>
        <v>25</v>
      </c>
      <c r="J2025" s="225" t="str">
        <f>IFERROR(VLOOKUP(A2025,PLAN!B:AA,15,0),"")</f>
        <v>Oversea</v>
      </c>
      <c r="K2025" s="225">
        <f>IFERROR(VLOOKUP(A2025,PLAN!B:AA,23,0),"")</f>
        <v>0</v>
      </c>
      <c r="L2025" s="227">
        <f>IFERROR(VLOOKUP(A2025,PLAN!B:AA,24,0),"")</f>
        <v>0</v>
      </c>
      <c r="M2025" s="225" t="str">
        <f>IFERROR(VLOOKUP(A2025,PLAN!B:AA,3,0),"")</f>
        <v>2432018-0-CB</v>
      </c>
      <c r="N2025" s="225">
        <f>IFERROR(VLOOKUP(A2025,PLAN!B:AA,2,0),"")</f>
        <v>12142309</v>
      </c>
      <c r="O2025" s="290" t="s">
        <v>7174</v>
      </c>
      <c r="P2025" s="258" t="s">
        <v>7175</v>
      </c>
      <c r="Q2025" s="337">
        <f>I2025</f>
        <v>25</v>
      </c>
      <c r="R2025" s="231" t="str">
        <f>IFERROR(VLOOKUP(P2025,[6]Sheet1!$F:$I,4,),"")</f>
        <v/>
      </c>
      <c r="S2025" s="232">
        <f>IFERROR(VLOOKUP(A2025,PLAN!B:AA,19,0),"")</f>
        <v>46255</v>
      </c>
      <c r="T2025" s="225" t="str">
        <f>IFERROR(VLOOKUP(A2025,PLAN!B:AA,20,0),"")</f>
        <v>M7</v>
      </c>
      <c r="U2025" s="233"/>
      <c r="V2025" s="165"/>
      <c r="W2025" s="234" t="str">
        <f>IFERROR(VLOOKUP(A2025,PLAN!B:AB,21,),"")</f>
        <v>F2</v>
      </c>
      <c r="X2025" s="164"/>
      <c r="Y2025" s="148" t="s">
        <v>7170</v>
      </c>
      <c r="Z2025" s="338">
        <f>VLOOKUP(Y2025,PLAN!B:AI,19,0)</f>
        <v>46255</v>
      </c>
    </row>
    <row r="2026" spans="1:26" s="163" customFormat="1" ht="27" hidden="1" customHeight="1">
      <c r="A2026" s="177" t="str">
        <f t="shared" si="138"/>
        <v>Aug26-42</v>
      </c>
      <c r="B2026" s="225">
        <f>IFERROR(VLOOKUP(A2026,PLAN!B:AA,5,0),"")</f>
        <v>11136018</v>
      </c>
      <c r="C2026" s="225" t="str">
        <f>IFERROR(VLOOKUP(A2026,PLAN!B:AA,6,0),"")</f>
        <v>2631200-0-A</v>
      </c>
      <c r="D2026" s="225" t="str">
        <f>IFERROR(VLOOKUP(A2026,PLAN!B:AA,7,0),"")</f>
        <v>AIN-CNX-14-215P MDR</v>
      </c>
      <c r="E2026" s="225" t="str">
        <f>IFERROR(VLOOKUP(A2026,PLAN!B:AA,4,0),"")</f>
        <v>1001947725</v>
      </c>
      <c r="F2026" s="226">
        <f>IFERROR(VLOOKUP(A2026,PLAN!B:AA,9,0),"")</f>
        <v>46260</v>
      </c>
      <c r="G2026" s="225" t="str">
        <f>IFERROR(VLOOKUP(A2026,PLAN!B:AA,10,0),"")</f>
        <v>0103613122</v>
      </c>
      <c r="H2026" s="225" t="str">
        <f>IFERROR(VLOOKUP(A2026,PLAN!B:AA,11,0),"")</f>
        <v>260815A85A</v>
      </c>
      <c r="I2026" s="225">
        <f>IFERROR(VLOOKUP(A2026,PLAN!B:AA,12,0),"")</f>
        <v>50</v>
      </c>
      <c r="J2026" s="225" t="str">
        <f>IFERROR(VLOOKUP(A2026,PLAN!B:AA,15,0),"")</f>
        <v>Oversea</v>
      </c>
      <c r="K2026" s="225">
        <f>IFERROR(VLOOKUP(A2026,PLAN!B:AA,23,0),"")</f>
        <v>0</v>
      </c>
      <c r="L2026" s="227">
        <f>IFERROR(VLOOKUP(A2026,PLAN!B:AA,24,0),"")</f>
        <v>0</v>
      </c>
      <c r="M2026" s="225" t="str">
        <f>IFERROR(VLOOKUP(A2026,PLAN!B:AA,3,0),"")</f>
        <v>2432016-0-C</v>
      </c>
      <c r="N2026" s="225">
        <f>IFERROR(VLOOKUP(A2026,PLAN!B:AA,2,0),"")</f>
        <v>12126662</v>
      </c>
      <c r="O2026" s="290" t="s">
        <v>7176</v>
      </c>
      <c r="P2026" s="258" t="s">
        <v>7177</v>
      </c>
      <c r="Q2026" s="337">
        <f>I2026</f>
        <v>50</v>
      </c>
      <c r="R2026" s="231" t="str">
        <f>IFERROR(VLOOKUP(P2026,[6]Sheet1!$F:$I,4,),"")</f>
        <v/>
      </c>
      <c r="S2026" s="232">
        <f>IFERROR(VLOOKUP(A2026,PLAN!B:AA,19,0),"")</f>
        <v>46255</v>
      </c>
      <c r="T2026" s="225" t="str">
        <f>IFERROR(VLOOKUP(A2026,PLAN!B:AA,20,0),"")</f>
        <v>M7</v>
      </c>
      <c r="U2026" s="233"/>
      <c r="V2026" s="165"/>
      <c r="W2026" s="234" t="str">
        <f>IFERROR(VLOOKUP(A2026,PLAN!B:AB,21,),"")</f>
        <v>F2</v>
      </c>
      <c r="X2026" s="164"/>
      <c r="Y2026" s="148" t="s">
        <v>7171</v>
      </c>
      <c r="Z2026" s="338">
        <f>VLOOKUP(Y2026,PLAN!B:AI,19,0)</f>
        <v>46255</v>
      </c>
    </row>
    <row r="2027" spans="1:26" s="163" customFormat="1" ht="27" hidden="1" customHeight="1">
      <c r="A2027" s="177" t="str">
        <f t="shared" ref="A2027" si="139">Y2027</f>
        <v>Sep03-47</v>
      </c>
      <c r="B2027" s="225">
        <f>IFERROR(VLOOKUP(A2027,PLAN!B:AA,5,0),"")</f>
        <v>11112799</v>
      </c>
      <c r="C2027" s="225" t="str">
        <f>IFERROR(VLOOKUP(A2027,PLAN!B:AA,6,0),"")</f>
        <v>1931222-B-A</v>
      </c>
      <c r="D2027" s="225" t="str">
        <f>IFERROR(VLOOKUP(A2027,PLAN!B:AA,7,0),"")</f>
        <v>SJ3025N30S NO CE</v>
      </c>
      <c r="E2027" s="225" t="str">
        <f>IFERROR(VLOOKUP(A2027,PLAN!B:AA,4,0),"")</f>
        <v>1001947372</v>
      </c>
      <c r="F2027" s="226">
        <f>IFERROR(VLOOKUP(A2027,PLAN!B:AA,9,0),"")</f>
        <v>46268</v>
      </c>
      <c r="G2027" s="225" t="str">
        <f>IFERROR(VLOOKUP(A2027,PLAN!B:AA,10,0),"")</f>
        <v>0103612096</v>
      </c>
      <c r="H2027" s="225" t="str">
        <f>IFERROR(VLOOKUP(A2027,PLAN!B:AA,11,0),"")</f>
        <v>260815T01A</v>
      </c>
      <c r="I2027" s="225">
        <f>IFERROR(VLOOKUP(A2027,PLAN!B:AA,12,0),"")</f>
        <v>15</v>
      </c>
      <c r="J2027" s="225" t="str">
        <f>IFERROR(VLOOKUP(A2027,PLAN!B:AA,15,0),"")</f>
        <v>Oversea</v>
      </c>
      <c r="K2027" s="225">
        <f>IFERROR(VLOOKUP(A2027,PLAN!B:AA,23,0),"")</f>
        <v>0</v>
      </c>
      <c r="L2027" s="227">
        <f>IFERROR(VLOOKUP(A2027,PLAN!B:AA,24,0),"")</f>
        <v>0</v>
      </c>
      <c r="M2027" s="225" t="str">
        <f>IFERROR(VLOOKUP(A2027,PLAN!B:AA,3,0),"")</f>
        <v>1932173-A-C</v>
      </c>
      <c r="N2027" s="225">
        <f>IFERROR(VLOOKUP(A2027,PLAN!B:AA,2,0),"")</f>
        <v>12115087</v>
      </c>
      <c r="O2027" s="290" t="s">
        <v>6957</v>
      </c>
      <c r="P2027" s="258" t="s">
        <v>6958</v>
      </c>
      <c r="Q2027" s="337">
        <f>I2027</f>
        <v>15</v>
      </c>
      <c r="R2027" s="231"/>
      <c r="S2027" s="232">
        <f>IFERROR(VLOOKUP(A2027,PLAN!B:AA,19,0),"")</f>
        <v>46255</v>
      </c>
      <c r="T2027" s="225" t="str">
        <f>IFERROR(VLOOKUP(A2027,PLAN!B:AA,20,0),"")</f>
        <v>M7</v>
      </c>
      <c r="U2027" s="233"/>
      <c r="V2027" s="165"/>
      <c r="W2027" s="234" t="str">
        <f>IFERROR(VLOOKUP(A2027,PLAN!B:AB,21,),"")</f>
        <v>F2</v>
      </c>
      <c r="X2027" s="164"/>
      <c r="Y2027" s="148" t="s">
        <v>6956</v>
      </c>
      <c r="Z2027" s="338">
        <f>VLOOKUP(Y2027,PLAN!B:AI,19,0)</f>
        <v>46255</v>
      </c>
    </row>
    <row r="2028" spans="1:26" s="163" customFormat="1" ht="21.6" hidden="1" customHeight="1">
      <c r="A2028" s="177" t="str">
        <f t="shared" si="124"/>
        <v>Sep03-45</v>
      </c>
      <c r="B2028" s="225">
        <f>IFERROR(VLOOKUP(A2028,PLAN!B:AA,5,0),"")</f>
        <v>11134237</v>
      </c>
      <c r="C2028" s="225" t="str">
        <f>IFERROR(VLOOKUP(A2028,PLAN!B:AA,6,0),"")</f>
        <v>1436196-Q-A</v>
      </c>
      <c r="D2028" s="225" t="str">
        <f>IFERROR(VLOOKUP(A2028,PLAN!B:AA,7,0),"")</f>
        <v>AHW14R004S CN</v>
      </c>
      <c r="E2028" s="225" t="str">
        <f>IFERROR(VLOOKUP(A2028,PLAN!B:AA,4,0),"")</f>
        <v>1001947362</v>
      </c>
      <c r="F2028" s="226">
        <f>IFERROR(VLOOKUP(A2028,PLAN!B:AA,9,0),"")</f>
        <v>46268</v>
      </c>
      <c r="G2028" s="225" t="str">
        <f>IFERROR(VLOOKUP(A2028,PLAN!B:AA,10,0),"")</f>
        <v>0103612086</v>
      </c>
      <c r="H2028" s="225" t="str">
        <f>IFERROR(VLOOKUP(A2028,PLAN!B:AA,11,0),"")</f>
        <v>260815A45A</v>
      </c>
      <c r="I2028" s="225">
        <f>IFERROR(VLOOKUP(A2028,PLAN!B:AA,12,0),"")</f>
        <v>2386</v>
      </c>
      <c r="J2028" s="225" t="str">
        <f>IFERROR(VLOOKUP(A2028,PLAN!B:AA,15,0),"")</f>
        <v>China</v>
      </c>
      <c r="K2028" s="225">
        <f>IFERROR(VLOOKUP(A2028,PLAN!B:AA,23,0),"")</f>
        <v>0</v>
      </c>
      <c r="L2028" s="227">
        <f>IFERROR(VLOOKUP(A2028,PLAN!B:AA,24,0),"")</f>
        <v>0</v>
      </c>
      <c r="M2028" s="225" t="str">
        <f>IFERROR(VLOOKUP(A2028,PLAN!B:AA,3,0),"")</f>
        <v>2332200-0-C-CN</v>
      </c>
      <c r="N2028" s="225">
        <f>IFERROR(VLOOKUP(A2028,PLAN!B:AA,2,0),"")</f>
        <v>12125012</v>
      </c>
      <c r="O2028" s="290" t="s">
        <v>5500</v>
      </c>
      <c r="P2028" s="337" t="s">
        <v>5501</v>
      </c>
      <c r="Q2028" s="154">
        <v>8</v>
      </c>
      <c r="R2028" s="231" t="str">
        <f>IFERROR(VLOOKUP(P2028,[6]Sheet1!$F:$I,4,),"")</f>
        <v>N1-22</v>
      </c>
      <c r="S2028" s="232">
        <f>IFERROR(VLOOKUP(A2028,PLAN!B:AA,19,0),"")</f>
        <v>46255</v>
      </c>
      <c r="T2028" s="225" t="str">
        <f>IFERROR(VLOOKUP(A2028,PLAN!B:AA,20,0),"")</f>
        <v>M8</v>
      </c>
      <c r="U2028" s="233"/>
      <c r="V2028" s="165"/>
      <c r="W2028" s="234" t="str">
        <f>IFERROR(VLOOKUP(A2028,PLAN!B:AB,21,),"")</f>
        <v>CAG</v>
      </c>
      <c r="X2028" s="164"/>
      <c r="Y2028" s="148" t="s">
        <v>6840</v>
      </c>
      <c r="Z2028" s="338">
        <v>46255</v>
      </c>
    </row>
    <row r="2029" spans="1:26" s="163" customFormat="1" ht="21.6" hidden="1" customHeight="1">
      <c r="A2029" s="177"/>
      <c r="B2029" s="225"/>
      <c r="C2029" s="225"/>
      <c r="D2029" s="225"/>
      <c r="E2029" s="225"/>
      <c r="F2029" s="226"/>
      <c r="G2029" s="225"/>
      <c r="H2029" s="225"/>
      <c r="I2029" s="225"/>
      <c r="J2029" s="225"/>
      <c r="K2029" s="225"/>
      <c r="L2029" s="227"/>
      <c r="M2029" s="225"/>
      <c r="N2029" s="225"/>
      <c r="O2029" s="290" t="s">
        <v>6382</v>
      </c>
      <c r="P2029" s="258" t="s">
        <v>6383</v>
      </c>
      <c r="Q2029" s="154">
        <v>10</v>
      </c>
      <c r="R2029" s="231"/>
      <c r="S2029" s="232"/>
      <c r="T2029" s="225"/>
      <c r="U2029" s="233"/>
      <c r="V2029" s="165"/>
      <c r="W2029" s="234" t="s">
        <v>252</v>
      </c>
      <c r="X2029" s="164"/>
      <c r="Y2029" s="148"/>
      <c r="Z2029" s="338">
        <v>46255</v>
      </c>
    </row>
    <row r="2030" spans="1:26" s="163" customFormat="1" ht="21.6" hidden="1" customHeight="1">
      <c r="A2030" s="177"/>
      <c r="B2030" s="225"/>
      <c r="C2030" s="225"/>
      <c r="D2030" s="225"/>
      <c r="E2030" s="225"/>
      <c r="F2030" s="226"/>
      <c r="G2030" s="225"/>
      <c r="H2030" s="225"/>
      <c r="I2030" s="225"/>
      <c r="J2030" s="225"/>
      <c r="K2030" s="225"/>
      <c r="L2030" s="227"/>
      <c r="M2030" s="225"/>
      <c r="N2030" s="225"/>
      <c r="O2030" s="290" t="s">
        <v>6378</v>
      </c>
      <c r="P2030" s="258" t="s">
        <v>6379</v>
      </c>
      <c r="Q2030" s="154">
        <v>243</v>
      </c>
      <c r="R2030" s="231"/>
      <c r="S2030" s="232"/>
      <c r="T2030" s="225"/>
      <c r="U2030" s="233"/>
      <c r="V2030" s="165"/>
      <c r="W2030" s="234" t="s">
        <v>252</v>
      </c>
      <c r="X2030" s="164"/>
      <c r="Y2030" s="148"/>
      <c r="Z2030" s="338">
        <v>46255</v>
      </c>
    </row>
    <row r="2031" spans="1:26" s="163" customFormat="1" ht="21.6" hidden="1" customHeight="1">
      <c r="A2031" s="177"/>
      <c r="B2031" s="225"/>
      <c r="C2031" s="225"/>
      <c r="D2031" s="225"/>
      <c r="E2031" s="225"/>
      <c r="F2031" s="226"/>
      <c r="G2031" s="225"/>
      <c r="H2031" s="225"/>
      <c r="I2031" s="225"/>
      <c r="J2031" s="225"/>
      <c r="K2031" s="225"/>
      <c r="L2031" s="227"/>
      <c r="M2031" s="225"/>
      <c r="N2031" s="225"/>
      <c r="O2031" s="290" t="s">
        <v>6866</v>
      </c>
      <c r="P2031" s="258" t="s">
        <v>6867</v>
      </c>
      <c r="Q2031" s="154">
        <v>430</v>
      </c>
      <c r="R2031" s="231"/>
      <c r="S2031" s="232"/>
      <c r="T2031" s="225"/>
      <c r="U2031" s="233"/>
      <c r="V2031" s="165"/>
      <c r="W2031" s="234" t="s">
        <v>252</v>
      </c>
      <c r="X2031" s="164"/>
      <c r="Y2031" s="148"/>
      <c r="Z2031" s="338">
        <v>46255</v>
      </c>
    </row>
    <row r="2032" spans="1:26" s="163" customFormat="1" ht="21.6" hidden="1" customHeight="1">
      <c r="A2032" s="177"/>
      <c r="B2032" s="225"/>
      <c r="C2032" s="225"/>
      <c r="D2032" s="225"/>
      <c r="E2032" s="225"/>
      <c r="F2032" s="226"/>
      <c r="G2032" s="225"/>
      <c r="H2032" s="225"/>
      <c r="I2032" s="225"/>
      <c r="J2032" s="225"/>
      <c r="K2032" s="225"/>
      <c r="L2032" s="227"/>
      <c r="M2032" s="225"/>
      <c r="N2032" s="225"/>
      <c r="O2032" s="290" t="s">
        <v>6868</v>
      </c>
      <c r="P2032" s="258" t="s">
        <v>6869</v>
      </c>
      <c r="Q2032" s="154">
        <v>430</v>
      </c>
      <c r="R2032" s="231"/>
      <c r="S2032" s="232"/>
      <c r="T2032" s="225"/>
      <c r="U2032" s="233"/>
      <c r="V2032" s="165"/>
      <c r="W2032" s="234" t="s">
        <v>252</v>
      </c>
      <c r="X2032" s="164"/>
      <c r="Y2032" s="148"/>
      <c r="Z2032" s="338">
        <v>46255</v>
      </c>
    </row>
    <row r="2033" spans="1:26" s="163" customFormat="1" ht="21.6" hidden="1" customHeight="1">
      <c r="A2033" s="177"/>
      <c r="B2033" s="225"/>
      <c r="C2033" s="225"/>
      <c r="D2033" s="225"/>
      <c r="E2033" s="225"/>
      <c r="F2033" s="226"/>
      <c r="G2033" s="225"/>
      <c r="H2033" s="225"/>
      <c r="I2033" s="225"/>
      <c r="J2033" s="225"/>
      <c r="K2033" s="225"/>
      <c r="L2033" s="227"/>
      <c r="M2033" s="225"/>
      <c r="N2033" s="225"/>
      <c r="O2033" s="290" t="s">
        <v>6870</v>
      </c>
      <c r="P2033" s="258" t="s">
        <v>6871</v>
      </c>
      <c r="Q2033" s="154">
        <v>430</v>
      </c>
      <c r="R2033" s="231"/>
      <c r="S2033" s="232"/>
      <c r="T2033" s="225"/>
      <c r="U2033" s="233"/>
      <c r="V2033" s="165"/>
      <c r="W2033" s="234" t="s">
        <v>252</v>
      </c>
      <c r="X2033" s="164"/>
      <c r="Y2033" s="148"/>
      <c r="Z2033" s="338">
        <v>46255</v>
      </c>
    </row>
    <row r="2034" spans="1:26" s="163" customFormat="1" ht="21.6" hidden="1" customHeight="1">
      <c r="A2034" s="177"/>
      <c r="B2034" s="225"/>
      <c r="C2034" s="225"/>
      <c r="D2034" s="225"/>
      <c r="E2034" s="225"/>
      <c r="F2034" s="226"/>
      <c r="G2034" s="225"/>
      <c r="H2034" s="225"/>
      <c r="I2034" s="225"/>
      <c r="J2034" s="225"/>
      <c r="K2034" s="225"/>
      <c r="L2034" s="227"/>
      <c r="M2034" s="225"/>
      <c r="N2034" s="225"/>
      <c r="O2034" s="290" t="s">
        <v>6872</v>
      </c>
      <c r="P2034" s="258" t="s">
        <v>6873</v>
      </c>
      <c r="Q2034" s="313">
        <f>I2028-Q2028-Q2029-Q2030-Q2031-Q2032-Q2033-Q2035</f>
        <v>436</v>
      </c>
      <c r="R2034" s="231"/>
      <c r="S2034" s="232"/>
      <c r="T2034" s="225"/>
      <c r="U2034" s="233"/>
      <c r="V2034" s="165"/>
      <c r="W2034" s="234" t="s">
        <v>252</v>
      </c>
      <c r="X2034" s="164"/>
      <c r="Y2034" s="148"/>
      <c r="Z2034" s="338">
        <v>46255</v>
      </c>
    </row>
    <row r="2035" spans="1:26" s="163" customFormat="1" ht="21.6" hidden="1" customHeight="1">
      <c r="A2035" s="177"/>
      <c r="B2035" s="225"/>
      <c r="C2035" s="225"/>
      <c r="D2035" s="225"/>
      <c r="E2035" s="225"/>
      <c r="F2035" s="226"/>
      <c r="G2035" s="225"/>
      <c r="H2035" s="225"/>
      <c r="I2035" s="225"/>
      <c r="J2035" s="225"/>
      <c r="K2035" s="225"/>
      <c r="L2035" s="227"/>
      <c r="M2035" s="225"/>
      <c r="N2035" s="225"/>
      <c r="O2035" s="339" t="s">
        <v>6874</v>
      </c>
      <c r="P2035" s="258" t="s">
        <v>6875</v>
      </c>
      <c r="Q2035" s="313">
        <v>399</v>
      </c>
      <c r="R2035" s="231"/>
      <c r="S2035" s="232"/>
      <c r="T2035" s="225"/>
      <c r="U2035" s="233"/>
      <c r="V2035" s="165"/>
      <c r="W2035" s="234" t="s">
        <v>252</v>
      </c>
      <c r="X2035" s="164"/>
      <c r="Y2035" s="148"/>
      <c r="Z2035" s="338">
        <v>46255</v>
      </c>
    </row>
    <row r="2036" spans="1:26" s="163" customFormat="1" ht="21.6" hidden="1" customHeight="1">
      <c r="A2036" s="177" t="str">
        <f t="shared" ref="A2036" si="140">Y2036</f>
        <v>Sep03-46</v>
      </c>
      <c r="B2036" s="225">
        <f>IFERROR(VLOOKUP(A2036,PLAN!B:AA,5,0),"")</f>
        <v>11134237</v>
      </c>
      <c r="C2036" s="225" t="str">
        <f>IFERROR(VLOOKUP(A2036,PLAN!B:AA,6,0),"")</f>
        <v>1436196-Q-A</v>
      </c>
      <c r="D2036" s="225" t="str">
        <f>IFERROR(VLOOKUP(A2036,PLAN!B:AA,7,0),"")</f>
        <v>AHW14R004S CN</v>
      </c>
      <c r="E2036" s="225" t="str">
        <f>IFERROR(VLOOKUP(A2036,PLAN!B:AA,4,0),"")</f>
        <v>1001947363</v>
      </c>
      <c r="F2036" s="226">
        <f>IFERROR(VLOOKUP(A2036,PLAN!B:AA,9,0),"")</f>
        <v>46268</v>
      </c>
      <c r="G2036" s="225" t="str">
        <f>IFERROR(VLOOKUP(A2036,PLAN!B:AA,10,0),"")</f>
        <v>0103612087</v>
      </c>
      <c r="H2036" s="225" t="str">
        <f>IFERROR(VLOOKUP(A2036,PLAN!B:AA,11,0),"")</f>
        <v>260815A46A</v>
      </c>
      <c r="I2036" s="225">
        <f>IFERROR(VLOOKUP(A2036,PLAN!B:AA,12,0),"")</f>
        <v>2386</v>
      </c>
      <c r="J2036" s="225" t="str">
        <f>IFERROR(VLOOKUP(A2036,PLAN!B:AA,15,0),"")</f>
        <v>China</v>
      </c>
      <c r="K2036" s="225">
        <f>IFERROR(VLOOKUP(A2036,PLAN!B:AA,23,0),"")</f>
        <v>0</v>
      </c>
      <c r="L2036" s="227">
        <f>IFERROR(VLOOKUP(A2036,PLAN!B:AA,24,0),"")</f>
        <v>0</v>
      </c>
      <c r="M2036" s="225" t="str">
        <f>IFERROR(VLOOKUP(A2036,PLAN!B:AA,3,0),"")</f>
        <v>2332200-0-C-CN</v>
      </c>
      <c r="N2036" s="225">
        <f>IFERROR(VLOOKUP(A2036,PLAN!B:AA,2,0),"")</f>
        <v>12125012</v>
      </c>
      <c r="O2036" s="290" t="s">
        <v>6862</v>
      </c>
      <c r="P2036" s="258" t="s">
        <v>6863</v>
      </c>
      <c r="Q2036" s="154">
        <v>1260</v>
      </c>
      <c r="R2036" s="231" t="str">
        <f>IFERROR(VLOOKUP(P2036,[6]Sheet1!$F:$I,4,),"")</f>
        <v/>
      </c>
      <c r="S2036" s="232">
        <f>IFERROR(VLOOKUP(A2036,PLAN!B:AA,19,0),"")</f>
        <v>46255</v>
      </c>
      <c r="T2036" s="225" t="str">
        <f>IFERROR(VLOOKUP(A2036,PLAN!B:AA,20,0),"")</f>
        <v>M9</v>
      </c>
      <c r="U2036" s="233"/>
      <c r="V2036" s="165"/>
      <c r="W2036" s="234" t="str">
        <f>IFERROR(VLOOKUP(A2036,PLAN!B:AB,21,),"")</f>
        <v>CAG</v>
      </c>
      <c r="X2036" s="164"/>
      <c r="Y2036" s="148" t="s">
        <v>6841</v>
      </c>
      <c r="Z2036" s="338">
        <f>VLOOKUP(Y2036,PLAN!B:AI,19,0)</f>
        <v>46255</v>
      </c>
    </row>
    <row r="2037" spans="1:26" s="163" customFormat="1" ht="21.6" hidden="1" customHeight="1">
      <c r="A2037" s="177">
        <f t="shared" si="124"/>
        <v>0</v>
      </c>
      <c r="B2037" s="225" t="str">
        <f>IFERROR(VLOOKUP(A2037,PLAN!B:AA,5,0),"")</f>
        <v/>
      </c>
      <c r="C2037" s="225" t="str">
        <f>IFERROR(VLOOKUP(A2037,PLAN!B:AA,6,0),"")</f>
        <v/>
      </c>
      <c r="D2037" s="225" t="str">
        <f>IFERROR(VLOOKUP(A2037,PLAN!B:AA,7,0),"")</f>
        <v/>
      </c>
      <c r="E2037" s="225" t="str">
        <f>IFERROR(VLOOKUP(A2037,PLAN!B:AA,4,0),"")</f>
        <v/>
      </c>
      <c r="F2037" s="226" t="str">
        <f>IFERROR(VLOOKUP(A2037,PLAN!B:AA,9,0),"")</f>
        <v/>
      </c>
      <c r="G2037" s="225" t="str">
        <f>IFERROR(VLOOKUP(A2037,PLAN!B:AA,10,0),"")</f>
        <v/>
      </c>
      <c r="H2037" s="225" t="str">
        <f>IFERROR(VLOOKUP(A2037,PLAN!B:AA,11,0),"")</f>
        <v/>
      </c>
      <c r="I2037" s="225" t="str">
        <f>IFERROR(VLOOKUP(A2037,PLAN!B:AA,12,0),"")</f>
        <v/>
      </c>
      <c r="J2037" s="225" t="str">
        <f>IFERROR(VLOOKUP(A2037,PLAN!B:AA,15,0),"")</f>
        <v/>
      </c>
      <c r="K2037" s="225" t="str">
        <f>IFERROR(VLOOKUP(A2037,PLAN!B:AA,23,0),"")</f>
        <v/>
      </c>
      <c r="L2037" s="227" t="str">
        <f>IFERROR(VLOOKUP(A2037,PLAN!B:AA,24,0),"")</f>
        <v/>
      </c>
      <c r="M2037" s="225" t="str">
        <f>IFERROR(VLOOKUP(A2037,PLAN!B:AA,3,0),"")</f>
        <v/>
      </c>
      <c r="N2037" s="225" t="str">
        <f>IFERROR(VLOOKUP(A2037,PLAN!B:AA,2,0),"")</f>
        <v/>
      </c>
      <c r="O2037" s="290" t="s">
        <v>6864</v>
      </c>
      <c r="P2037" s="258" t="s">
        <v>6865</v>
      </c>
      <c r="Q2037" s="154">
        <f>I2036-Q2036</f>
        <v>1126</v>
      </c>
      <c r="R2037" s="231" t="str">
        <f>IFERROR(VLOOKUP(P2037,[6]Sheet1!$F:$I,4,),"")</f>
        <v/>
      </c>
      <c r="S2037" s="232" t="str">
        <f>IFERROR(VLOOKUP(A2037,PLAN!B:AA,19,0),"")</f>
        <v/>
      </c>
      <c r="T2037" s="225" t="str">
        <f>IFERROR(VLOOKUP(A2037,PLAN!B:AA,20,0),"")</f>
        <v/>
      </c>
      <c r="U2037" s="233"/>
      <c r="V2037" s="165"/>
      <c r="W2037" s="234" t="s">
        <v>252</v>
      </c>
      <c r="X2037" s="164"/>
      <c r="Y2037" s="148"/>
      <c r="Z2037" s="338">
        <v>46255</v>
      </c>
    </row>
    <row r="2038" spans="1:26" s="163" customFormat="1" ht="21.6" hidden="1" customHeight="1">
      <c r="A2038" s="177" t="str">
        <f t="shared" si="124"/>
        <v>Sep04-01</v>
      </c>
      <c r="B2038" s="225">
        <f>IFERROR(VLOOKUP(A2038,PLAN!B:AA,5,0),"")</f>
        <v>11134342</v>
      </c>
      <c r="C2038" s="225" t="str">
        <f>IFERROR(VLOOKUP(A2038,PLAN!B:AA,6,0),"")</f>
        <v>1036068-S-AK-P</v>
      </c>
      <c r="D2038" s="225" t="str">
        <f>IFERROR(VLOOKUP(A2038,PLAN!B:AA,7,0),"")</f>
        <v>AHW14R001S CN</v>
      </c>
      <c r="E2038" s="225" t="str">
        <f>IFERROR(VLOOKUP(A2038,PLAN!B:AA,4,0),"")</f>
        <v>1001947364</v>
      </c>
      <c r="F2038" s="226">
        <f>IFERROR(VLOOKUP(A2038,PLAN!B:AA,9,0),"")</f>
        <v>46269</v>
      </c>
      <c r="G2038" s="225" t="str">
        <f>IFERROR(VLOOKUP(A2038,PLAN!B:AA,10,0),"")</f>
        <v>0103612088</v>
      </c>
      <c r="H2038" s="225" t="str">
        <f>IFERROR(VLOOKUP(A2038,PLAN!B:AA,11,0),"")</f>
        <v>260815A47A</v>
      </c>
      <c r="I2038" s="225">
        <f>IFERROR(VLOOKUP(A2038,PLAN!B:AA,12,0),"")</f>
        <v>3586</v>
      </c>
      <c r="J2038" s="225" t="str">
        <f>IFERROR(VLOOKUP(A2038,PLAN!B:AA,15,0),"")</f>
        <v>China</v>
      </c>
      <c r="K2038" s="225">
        <f>IFERROR(VLOOKUP(A2038,PLAN!B:AA,23,0),"")</f>
        <v>0</v>
      </c>
      <c r="L2038" s="227">
        <f>IFERROR(VLOOKUP(A2038,PLAN!B:AA,24,0),"")</f>
        <v>0</v>
      </c>
      <c r="M2038" s="225" t="str">
        <f>IFERROR(VLOOKUP(A2038,PLAN!B:AA,3,0),"")</f>
        <v>2332192-0-C-PH</v>
      </c>
      <c r="N2038" s="225">
        <f>IFERROR(VLOOKUP(A2038,PLAN!B:AA,2,0),"")</f>
        <v>12134058</v>
      </c>
      <c r="O2038" s="290" t="s">
        <v>6940</v>
      </c>
      <c r="P2038" s="258" t="s">
        <v>6941</v>
      </c>
      <c r="Q2038" s="154">
        <v>1260</v>
      </c>
      <c r="R2038" s="231" t="str">
        <f>IFERROR(VLOOKUP(P2038,[6]Sheet1!$F:$I,4,),"")</f>
        <v/>
      </c>
      <c r="S2038" s="232">
        <f>IFERROR(VLOOKUP(A2038,PLAN!B:AA,19,0),"")</f>
        <v>46258</v>
      </c>
      <c r="T2038" s="225" t="str">
        <f>IFERROR(VLOOKUP(A2038,PLAN!B:AA,20,0),"")</f>
        <v>M1</v>
      </c>
      <c r="U2038" s="233"/>
      <c r="V2038" s="165"/>
      <c r="W2038" s="234" t="s">
        <v>40</v>
      </c>
      <c r="X2038" s="164"/>
      <c r="Y2038" s="148" t="s">
        <v>6842</v>
      </c>
      <c r="Z2038" s="338">
        <v>46258</v>
      </c>
    </row>
    <row r="2039" spans="1:26" s="163" customFormat="1" ht="19.2" hidden="1" customHeight="1">
      <c r="A2039" s="177"/>
      <c r="B2039" s="225"/>
      <c r="C2039" s="225"/>
      <c r="D2039" s="225"/>
      <c r="E2039" s="225"/>
      <c r="F2039" s="226"/>
      <c r="G2039" s="225"/>
      <c r="H2039" s="225"/>
      <c r="I2039" s="225"/>
      <c r="J2039" s="225"/>
      <c r="K2039" s="225"/>
      <c r="L2039" s="227"/>
      <c r="M2039" s="225"/>
      <c r="N2039" s="225"/>
      <c r="O2039" s="290" t="s">
        <v>6942</v>
      </c>
      <c r="P2039" s="258" t="s">
        <v>6943</v>
      </c>
      <c r="Q2039" s="154">
        <v>1260</v>
      </c>
      <c r="R2039" s="231"/>
      <c r="S2039" s="232"/>
      <c r="T2039" s="225"/>
      <c r="U2039" s="233"/>
      <c r="V2039" s="165"/>
      <c r="W2039" s="234" t="s">
        <v>40</v>
      </c>
      <c r="X2039" s="164"/>
      <c r="Y2039" s="148"/>
      <c r="Z2039" s="338">
        <v>46258</v>
      </c>
    </row>
    <row r="2040" spans="1:26" s="163" customFormat="1" ht="19.2" hidden="1" customHeight="1">
      <c r="A2040" s="177"/>
      <c r="B2040" s="225"/>
      <c r="C2040" s="225"/>
      <c r="D2040" s="225"/>
      <c r="E2040" s="225"/>
      <c r="F2040" s="226"/>
      <c r="G2040" s="225"/>
      <c r="H2040" s="225"/>
      <c r="I2040" s="225"/>
      <c r="J2040" s="225"/>
      <c r="K2040" s="225"/>
      <c r="L2040" s="227"/>
      <c r="M2040" s="225"/>
      <c r="N2040" s="225"/>
      <c r="O2040" s="290" t="s">
        <v>6944</v>
      </c>
      <c r="P2040" s="258" t="s">
        <v>6945</v>
      </c>
      <c r="Q2040" s="154">
        <f>I2038-Q2038-Q2039</f>
        <v>1066</v>
      </c>
      <c r="R2040" s="231"/>
      <c r="S2040" s="232"/>
      <c r="T2040" s="225"/>
      <c r="U2040" s="233"/>
      <c r="V2040" s="165"/>
      <c r="W2040" s="234" t="s">
        <v>40</v>
      </c>
      <c r="X2040" s="164"/>
      <c r="Y2040" s="148"/>
      <c r="Z2040" s="338">
        <v>46258</v>
      </c>
    </row>
    <row r="2041" spans="1:26" s="163" customFormat="1" ht="19.2" hidden="1" customHeight="1">
      <c r="A2041" s="177" t="str">
        <f t="shared" si="124"/>
        <v>Sep04-02</v>
      </c>
      <c r="B2041" s="225">
        <f>IFERROR(VLOOKUP(A2041,PLAN!B:AA,5,0),"")</f>
        <v>11134342</v>
      </c>
      <c r="C2041" s="225" t="str">
        <f>IFERROR(VLOOKUP(A2041,PLAN!B:AA,6,0),"")</f>
        <v>1036068-S-AK-P</v>
      </c>
      <c r="D2041" s="225" t="str">
        <f>IFERROR(VLOOKUP(A2041,PLAN!B:AA,7,0),"")</f>
        <v>AHW14R001S CN</v>
      </c>
      <c r="E2041" s="225" t="str">
        <f>IFERROR(VLOOKUP(A2041,PLAN!B:AA,4,0),"")</f>
        <v>1001947365</v>
      </c>
      <c r="F2041" s="226">
        <f>IFERROR(VLOOKUP(A2041,PLAN!B:AA,9,0),"")</f>
        <v>46269</v>
      </c>
      <c r="G2041" s="225" t="str">
        <f>IFERROR(VLOOKUP(A2041,PLAN!B:AA,10,0),"")</f>
        <v>0103612089</v>
      </c>
      <c r="H2041" s="225" t="str">
        <f>IFERROR(VLOOKUP(A2041,PLAN!B:AA,11,0),"")</f>
        <v>260815A48A</v>
      </c>
      <c r="I2041" s="225">
        <f>IFERROR(VLOOKUP(A2041,PLAN!B:AA,12,0),"")</f>
        <v>3586</v>
      </c>
      <c r="J2041" s="225" t="str">
        <f>IFERROR(VLOOKUP(A2041,PLAN!B:AA,15,0),"")</f>
        <v>China</v>
      </c>
      <c r="K2041" s="225">
        <f>IFERROR(VLOOKUP(A2041,PLAN!B:AA,23,0),"")</f>
        <v>0</v>
      </c>
      <c r="L2041" s="227">
        <f>IFERROR(VLOOKUP(A2041,PLAN!B:AA,24,0),"")</f>
        <v>0</v>
      </c>
      <c r="M2041" s="225" t="str">
        <f>IFERROR(VLOOKUP(A2041,PLAN!B:AA,3,0),"")</f>
        <v>2332192-0-C-PH</v>
      </c>
      <c r="N2041" s="225">
        <f>IFERROR(VLOOKUP(A2041,PLAN!B:AA,2,0),"")</f>
        <v>12134058</v>
      </c>
      <c r="O2041" s="228" t="s">
        <v>6946</v>
      </c>
      <c r="P2041" s="337" t="s">
        <v>6947</v>
      </c>
      <c r="Q2041" s="337">
        <v>1260</v>
      </c>
      <c r="R2041" s="231" t="str">
        <f>IFERROR(VLOOKUP(P2041,[6]Sheet1!$F:$I,4,),"")</f>
        <v/>
      </c>
      <c r="S2041" s="232">
        <f>IFERROR(VLOOKUP(A2041,PLAN!B:AA,19,0),"")</f>
        <v>46258</v>
      </c>
      <c r="T2041" s="225" t="str">
        <f>IFERROR(VLOOKUP(A2041,PLAN!B:AA,20,0),"")</f>
        <v>M2</v>
      </c>
      <c r="U2041" s="233"/>
      <c r="V2041" s="165"/>
      <c r="W2041" s="234" t="str">
        <f>IFERROR(VLOOKUP(A2041,PLAN!B:AB,21,),"")</f>
        <v>F3</v>
      </c>
      <c r="X2041" s="164"/>
      <c r="Y2041" s="148" t="s">
        <v>6845</v>
      </c>
      <c r="Z2041" s="338">
        <f>VLOOKUP(Y2041,PLAN!B:AI,19,0)</f>
        <v>46258</v>
      </c>
    </row>
    <row r="2042" spans="1:26" s="163" customFormat="1" ht="19.2" hidden="1" customHeight="1">
      <c r="A2042" s="177"/>
      <c r="B2042" s="225"/>
      <c r="C2042" s="225"/>
      <c r="D2042" s="225"/>
      <c r="E2042" s="225"/>
      <c r="F2042" s="226"/>
      <c r="G2042" s="225"/>
      <c r="H2042" s="225"/>
      <c r="I2042" s="225"/>
      <c r="J2042" s="225"/>
      <c r="K2042" s="225"/>
      <c r="L2042" s="227"/>
      <c r="M2042" s="225"/>
      <c r="N2042" s="225"/>
      <c r="O2042" s="228" t="s">
        <v>6948</v>
      </c>
      <c r="P2042" s="337" t="s">
        <v>6949</v>
      </c>
      <c r="Q2042" s="337">
        <v>1260</v>
      </c>
      <c r="R2042" s="231"/>
      <c r="S2042" s="232"/>
      <c r="T2042" s="225"/>
      <c r="U2042" s="233"/>
      <c r="V2042" s="165"/>
      <c r="W2042" s="234" t="s">
        <v>40</v>
      </c>
      <c r="X2042" s="164"/>
      <c r="Y2042" s="148"/>
      <c r="Z2042" s="338">
        <v>46258</v>
      </c>
    </row>
    <row r="2043" spans="1:26" s="163" customFormat="1" ht="19.2" hidden="1" customHeight="1">
      <c r="A2043" s="177"/>
      <c r="B2043" s="225"/>
      <c r="C2043" s="225"/>
      <c r="D2043" s="225"/>
      <c r="E2043" s="225"/>
      <c r="F2043" s="226"/>
      <c r="G2043" s="225"/>
      <c r="H2043" s="225"/>
      <c r="I2043" s="225"/>
      <c r="J2043" s="225"/>
      <c r="K2043" s="225"/>
      <c r="L2043" s="227"/>
      <c r="M2043" s="225"/>
      <c r="N2043" s="225"/>
      <c r="O2043" s="228" t="s">
        <v>6950</v>
      </c>
      <c r="P2043" s="337" t="s">
        <v>6951</v>
      </c>
      <c r="Q2043" s="337">
        <f>I2041-Q2041-Q2042</f>
        <v>1066</v>
      </c>
      <c r="R2043" s="231"/>
      <c r="S2043" s="232"/>
      <c r="T2043" s="225"/>
      <c r="U2043" s="233"/>
      <c r="V2043" s="165"/>
      <c r="W2043" s="234" t="s">
        <v>40</v>
      </c>
      <c r="X2043" s="164"/>
      <c r="Y2043" s="148"/>
      <c r="Z2043" s="338">
        <v>46258</v>
      </c>
    </row>
    <row r="2044" spans="1:26" s="163" customFormat="1" ht="19.2" hidden="1" customHeight="1">
      <c r="A2044" s="177" t="str">
        <f t="shared" si="124"/>
        <v>Sep04-03</v>
      </c>
      <c r="B2044" s="225">
        <f>IFERROR(VLOOKUP(A2044,PLAN!B:AA,5,0),"")</f>
        <v>11134237</v>
      </c>
      <c r="C2044" s="225" t="str">
        <f>IFERROR(VLOOKUP(A2044,PLAN!B:AA,6,0),"")</f>
        <v>1436196-Q-A</v>
      </c>
      <c r="D2044" s="225" t="str">
        <f>IFERROR(VLOOKUP(A2044,PLAN!B:AA,7,0),"")</f>
        <v>AHW14R004S CN</v>
      </c>
      <c r="E2044" s="225" t="str">
        <f>IFERROR(VLOOKUP(A2044,PLAN!B:AA,4,0),"")</f>
        <v>1001947366</v>
      </c>
      <c r="F2044" s="226">
        <f>IFERROR(VLOOKUP(A2044,PLAN!B:AA,9,0),"")</f>
        <v>46269</v>
      </c>
      <c r="G2044" s="225" t="str">
        <f>IFERROR(VLOOKUP(A2044,PLAN!B:AA,10,0),"")</f>
        <v>0103612090</v>
      </c>
      <c r="H2044" s="225" t="str">
        <f>IFERROR(VLOOKUP(A2044,PLAN!B:AA,11,0),"")</f>
        <v>260815A49A</v>
      </c>
      <c r="I2044" s="225">
        <f>IFERROR(VLOOKUP(A2044,PLAN!B:AA,12,0),"")</f>
        <v>2389</v>
      </c>
      <c r="J2044" s="225" t="str">
        <f>IFERROR(VLOOKUP(A2044,PLAN!B:AA,15,0),"")</f>
        <v>China</v>
      </c>
      <c r="K2044" s="225">
        <f>IFERROR(VLOOKUP(A2044,PLAN!B:AA,23,0),"")</f>
        <v>3</v>
      </c>
      <c r="L2044" s="227">
        <f>IFERROR(VLOOKUP(A2044,PLAN!B:AA,24,0),"")</f>
        <v>0</v>
      </c>
      <c r="M2044" s="225" t="str">
        <f>IFERROR(VLOOKUP(A2044,PLAN!B:AA,3,0),"")</f>
        <v>2332200-0-C-CN</v>
      </c>
      <c r="N2044" s="225">
        <f>IFERROR(VLOOKUP(A2044,PLAN!B:AA,2,0),"")</f>
        <v>12125012</v>
      </c>
      <c r="O2044" s="290" t="s">
        <v>6959</v>
      </c>
      <c r="P2044" s="258" t="s">
        <v>6960</v>
      </c>
      <c r="Q2044" s="154">
        <v>1260</v>
      </c>
      <c r="R2044" s="231" t="str">
        <f>IFERROR(VLOOKUP(P2044,[6]Sheet1!$F:$I,4,),"")</f>
        <v/>
      </c>
      <c r="S2044" s="232">
        <f>IFERROR(VLOOKUP(A2044,PLAN!B:AA,19,0),"")</f>
        <v>46258</v>
      </c>
      <c r="T2044" s="225" t="str">
        <f>IFERROR(VLOOKUP(A2044,PLAN!B:AA,20,0),"")</f>
        <v>M3</v>
      </c>
      <c r="U2044" s="233"/>
      <c r="V2044" s="165"/>
      <c r="W2044" s="234" t="str">
        <f>IFERROR(VLOOKUP(A2044,PLAN!B:AB,21,),"")</f>
        <v>F3</v>
      </c>
      <c r="X2044" s="164"/>
      <c r="Y2044" s="148" t="s">
        <v>6846</v>
      </c>
      <c r="Z2044" s="338">
        <f>VLOOKUP(Y2044,PLAN!B:AI,19,0)</f>
        <v>46258</v>
      </c>
    </row>
    <row r="2045" spans="1:26" s="163" customFormat="1" ht="19.2" hidden="1" customHeight="1">
      <c r="A2045" s="177"/>
      <c r="B2045" s="225"/>
      <c r="C2045" s="225"/>
      <c r="D2045" s="225"/>
      <c r="E2045" s="225"/>
      <c r="F2045" s="226"/>
      <c r="G2045" s="225"/>
      <c r="H2045" s="225"/>
      <c r="I2045" s="225"/>
      <c r="J2045" s="225"/>
      <c r="K2045" s="225"/>
      <c r="L2045" s="227"/>
      <c r="M2045" s="225"/>
      <c r="N2045" s="225"/>
      <c r="O2045" s="290" t="s">
        <v>6961</v>
      </c>
      <c r="P2045" s="258" t="s">
        <v>6962</v>
      </c>
      <c r="Q2045" s="154">
        <f>I2044-Q2044</f>
        <v>1129</v>
      </c>
      <c r="R2045" s="231"/>
      <c r="S2045" s="232"/>
      <c r="T2045" s="225"/>
      <c r="U2045" s="233"/>
      <c r="V2045" s="165"/>
      <c r="W2045" s="234" t="s">
        <v>40</v>
      </c>
      <c r="X2045" s="164"/>
      <c r="Y2045" s="148"/>
      <c r="Z2045" s="338">
        <v>46258</v>
      </c>
    </row>
    <row r="2046" spans="1:26" s="163" customFormat="1" ht="19.2" hidden="1" customHeight="1">
      <c r="A2046" s="177" t="str">
        <f t="shared" si="124"/>
        <v>Sep04-04</v>
      </c>
      <c r="B2046" s="225">
        <f>IFERROR(VLOOKUP(A2046,PLAN!B:AA,5,0),"")</f>
        <v>11134240</v>
      </c>
      <c r="C2046" s="225" t="str">
        <f>IFERROR(VLOOKUP(A2046,PLAN!B:AA,6,0),"")</f>
        <v>1436296-J-AK</v>
      </c>
      <c r="D2046" s="225" t="str">
        <f>IFERROR(VLOOKUP(A2046,PLAN!B:AA,7,0),"")</f>
        <v>APW14R009S CN</v>
      </c>
      <c r="E2046" s="225" t="str">
        <f>IFERROR(VLOOKUP(A2046,PLAN!B:AA,4,0),"")</f>
        <v>1001947367</v>
      </c>
      <c r="F2046" s="226">
        <f>IFERROR(VLOOKUP(A2046,PLAN!B:AA,9,0),"")</f>
        <v>46269</v>
      </c>
      <c r="G2046" s="225" t="str">
        <f>IFERROR(VLOOKUP(A2046,PLAN!B:AA,10,0),"")</f>
        <v>0103612091</v>
      </c>
      <c r="H2046" s="225" t="str">
        <f>IFERROR(VLOOKUP(A2046,PLAN!B:AA,11,0),"")</f>
        <v>260815A50A</v>
      </c>
      <c r="I2046" s="225">
        <f>IFERROR(VLOOKUP(A2046,PLAN!B:AA,12,0),"")</f>
        <v>2203</v>
      </c>
      <c r="J2046" s="225" t="str">
        <f>IFERROR(VLOOKUP(A2046,PLAN!B:AA,15,0),"")</f>
        <v>China</v>
      </c>
      <c r="K2046" s="225">
        <f>IFERROR(VLOOKUP(A2046,PLAN!B:AA,23,0),"")</f>
        <v>3</v>
      </c>
      <c r="L2046" s="227">
        <f>IFERROR(VLOOKUP(A2046,PLAN!B:AA,24,0),"")</f>
        <v>0</v>
      </c>
      <c r="M2046" s="225" t="str">
        <f>IFERROR(VLOOKUP(A2046,PLAN!B:AA,3,0),"")</f>
        <v>2332495-0-C-CN</v>
      </c>
      <c r="N2046" s="225">
        <f>IFERROR(VLOOKUP(A2046,PLAN!B:AA,2,0),"")</f>
        <v>12125069</v>
      </c>
      <c r="O2046" s="290" t="s">
        <v>6304</v>
      </c>
      <c r="P2046" s="258" t="s">
        <v>6305</v>
      </c>
      <c r="Q2046" s="154">
        <v>4</v>
      </c>
      <c r="R2046" s="231" t="str">
        <f>IFERROR(VLOOKUP(P2046,[6]Sheet1!$F:$I,4,),"")</f>
        <v>N1-17</v>
      </c>
      <c r="S2046" s="232">
        <f>IFERROR(VLOOKUP(A2046,PLAN!B:AA,19,0),"")</f>
        <v>46258</v>
      </c>
      <c r="T2046" s="225" t="str">
        <f>IFERROR(VLOOKUP(A2046,PLAN!B:AA,20,0),"")</f>
        <v>M4</v>
      </c>
      <c r="U2046" s="233"/>
      <c r="V2046" s="165"/>
      <c r="W2046" s="234" t="str">
        <f>IFERROR(VLOOKUP(A2046,PLAN!B:AB,21,),"")</f>
        <v>F3</v>
      </c>
      <c r="X2046" s="164"/>
      <c r="Y2046" s="148" t="s">
        <v>6847</v>
      </c>
      <c r="Z2046" s="338">
        <f>VLOOKUP(Y2046,PLAN!B:AI,19,0)</f>
        <v>46258</v>
      </c>
    </row>
    <row r="2047" spans="1:26" s="163" customFormat="1" ht="19.2" hidden="1" customHeight="1">
      <c r="A2047" s="177"/>
      <c r="B2047" s="225"/>
      <c r="C2047" s="225"/>
      <c r="D2047" s="225"/>
      <c r="E2047" s="225"/>
      <c r="F2047" s="226"/>
      <c r="G2047" s="225"/>
      <c r="H2047" s="225"/>
      <c r="I2047" s="225"/>
      <c r="J2047" s="225"/>
      <c r="K2047" s="225"/>
      <c r="L2047" s="227"/>
      <c r="M2047" s="225"/>
      <c r="N2047" s="225"/>
      <c r="O2047" s="290" t="s">
        <v>6308</v>
      </c>
      <c r="P2047" s="258" t="s">
        <v>6309</v>
      </c>
      <c r="Q2047" s="154">
        <v>3</v>
      </c>
      <c r="R2047" s="231"/>
      <c r="S2047" s="232"/>
      <c r="T2047" s="225"/>
      <c r="U2047" s="233"/>
      <c r="V2047" s="165"/>
      <c r="W2047" s="234" t="s">
        <v>40</v>
      </c>
      <c r="X2047" s="164"/>
      <c r="Y2047" s="148"/>
      <c r="Z2047" s="338">
        <v>46258</v>
      </c>
    </row>
    <row r="2048" spans="1:26" s="163" customFormat="1" ht="19.2" hidden="1" customHeight="1">
      <c r="A2048" s="177"/>
      <c r="B2048" s="225"/>
      <c r="C2048" s="225"/>
      <c r="D2048" s="225"/>
      <c r="E2048" s="225"/>
      <c r="F2048" s="226"/>
      <c r="G2048" s="225"/>
      <c r="H2048" s="225"/>
      <c r="I2048" s="225"/>
      <c r="J2048" s="225"/>
      <c r="K2048" s="225"/>
      <c r="L2048" s="227"/>
      <c r="M2048" s="225"/>
      <c r="N2048" s="225"/>
      <c r="O2048" s="290" t="s">
        <v>6963</v>
      </c>
      <c r="P2048" s="258" t="s">
        <v>6964</v>
      </c>
      <c r="Q2048" s="154">
        <v>490</v>
      </c>
      <c r="R2048" s="231"/>
      <c r="S2048" s="232"/>
      <c r="T2048" s="225"/>
      <c r="U2048" s="233"/>
      <c r="V2048" s="165"/>
      <c r="W2048" s="234" t="s">
        <v>40</v>
      </c>
      <c r="X2048" s="164"/>
      <c r="Y2048" s="148"/>
      <c r="Z2048" s="338">
        <v>46258</v>
      </c>
    </row>
    <row r="2049" spans="1:26" s="163" customFormat="1" ht="19.2" hidden="1" customHeight="1">
      <c r="A2049" s="177"/>
      <c r="B2049" s="225"/>
      <c r="C2049" s="225"/>
      <c r="D2049" s="225"/>
      <c r="E2049" s="225"/>
      <c r="F2049" s="226"/>
      <c r="G2049" s="225"/>
      <c r="H2049" s="225"/>
      <c r="I2049" s="225"/>
      <c r="J2049" s="225"/>
      <c r="K2049" s="225"/>
      <c r="L2049" s="227"/>
      <c r="M2049" s="225"/>
      <c r="N2049" s="225"/>
      <c r="O2049" s="290" t="s">
        <v>6965</v>
      </c>
      <c r="P2049" s="258" t="s">
        <v>6966</v>
      </c>
      <c r="Q2049" s="154">
        <v>490</v>
      </c>
      <c r="R2049" s="231"/>
      <c r="S2049" s="232"/>
      <c r="T2049" s="225"/>
      <c r="U2049" s="233"/>
      <c r="V2049" s="165"/>
      <c r="W2049" s="234" t="s">
        <v>40</v>
      </c>
      <c r="X2049" s="164"/>
      <c r="Y2049" s="148"/>
      <c r="Z2049" s="338">
        <v>46258</v>
      </c>
    </row>
    <row r="2050" spans="1:26" s="163" customFormat="1" ht="19.2" hidden="1" customHeight="1">
      <c r="A2050" s="177"/>
      <c r="B2050" s="225"/>
      <c r="C2050" s="225"/>
      <c r="D2050" s="225"/>
      <c r="E2050" s="225"/>
      <c r="F2050" s="226"/>
      <c r="G2050" s="225"/>
      <c r="H2050" s="225"/>
      <c r="I2050" s="225"/>
      <c r="J2050" s="225"/>
      <c r="K2050" s="225"/>
      <c r="L2050" s="227"/>
      <c r="M2050" s="225"/>
      <c r="N2050" s="225"/>
      <c r="O2050" s="290" t="s">
        <v>6967</v>
      </c>
      <c r="P2050" s="258" t="s">
        <v>6968</v>
      </c>
      <c r="Q2050" s="154">
        <v>490</v>
      </c>
      <c r="R2050" s="231"/>
      <c r="S2050" s="232"/>
      <c r="T2050" s="225"/>
      <c r="U2050" s="233"/>
      <c r="V2050" s="165"/>
      <c r="W2050" s="234" t="s">
        <v>40</v>
      </c>
      <c r="X2050" s="164"/>
      <c r="Y2050" s="148"/>
      <c r="Z2050" s="338">
        <v>46258</v>
      </c>
    </row>
    <row r="2051" spans="1:26" s="163" customFormat="1" ht="19.2" hidden="1" customHeight="1">
      <c r="A2051" s="177"/>
      <c r="B2051" s="225"/>
      <c r="C2051" s="225"/>
      <c r="D2051" s="225"/>
      <c r="E2051" s="225"/>
      <c r="F2051" s="226"/>
      <c r="G2051" s="225"/>
      <c r="H2051" s="225"/>
      <c r="I2051" s="225"/>
      <c r="J2051" s="225"/>
      <c r="K2051" s="225"/>
      <c r="L2051" s="227"/>
      <c r="M2051" s="225"/>
      <c r="N2051" s="225"/>
      <c r="O2051" s="290" t="s">
        <v>6969</v>
      </c>
      <c r="P2051" s="258" t="s">
        <v>6970</v>
      </c>
      <c r="Q2051" s="154">
        <v>490</v>
      </c>
      <c r="R2051" s="231"/>
      <c r="S2051" s="232"/>
      <c r="T2051" s="225"/>
      <c r="U2051" s="233"/>
      <c r="V2051" s="165"/>
      <c r="W2051" s="234" t="s">
        <v>40</v>
      </c>
      <c r="X2051" s="164"/>
      <c r="Y2051" s="148"/>
      <c r="Z2051" s="338">
        <v>46258</v>
      </c>
    </row>
    <row r="2052" spans="1:26" s="163" customFormat="1" ht="19.2" hidden="1" customHeight="1">
      <c r="A2052" s="177"/>
      <c r="B2052" s="225"/>
      <c r="C2052" s="225"/>
      <c r="D2052" s="225"/>
      <c r="E2052" s="225"/>
      <c r="F2052" s="226"/>
      <c r="G2052" s="225"/>
      <c r="H2052" s="225"/>
      <c r="I2052" s="225"/>
      <c r="J2052" s="225"/>
      <c r="K2052" s="225"/>
      <c r="L2052" s="227"/>
      <c r="M2052" s="225"/>
      <c r="N2052" s="225"/>
      <c r="O2052" s="290" t="s">
        <v>6971</v>
      </c>
      <c r="P2052" s="258" t="s">
        <v>6972</v>
      </c>
      <c r="Q2052" s="154">
        <f>I2046-Q2046-Q2047-Q2048-Q2049-Q2050-Q2051</f>
        <v>236</v>
      </c>
      <c r="R2052" s="231"/>
      <c r="S2052" s="232"/>
      <c r="T2052" s="225"/>
      <c r="U2052" s="233"/>
      <c r="V2052" s="165"/>
      <c r="W2052" s="234" t="s">
        <v>40</v>
      </c>
      <c r="X2052" s="164"/>
      <c r="Y2052" s="148"/>
      <c r="Z2052" s="338">
        <v>46258</v>
      </c>
    </row>
    <row r="2053" spans="1:26" s="163" customFormat="1" ht="19.2" hidden="1" customHeight="1">
      <c r="A2053" s="177" t="str">
        <f t="shared" ref="A2053" si="141">Y2053</f>
        <v>Sep04-05</v>
      </c>
      <c r="B2053" s="225">
        <f>IFERROR(VLOOKUP(A2053,PLAN!B:AA,5,0),"")</f>
        <v>11134241</v>
      </c>
      <c r="C2053" s="225" t="str">
        <f>IFERROR(VLOOKUP(A2053,PLAN!B:AA,6,0),"")</f>
        <v>1436298-J-AK</v>
      </c>
      <c r="D2053" s="225" t="str">
        <f>IFERROR(VLOOKUP(A2053,PLAN!B:AA,7,0),"")</f>
        <v>APW14R005S CN</v>
      </c>
      <c r="E2053" s="225" t="str">
        <f>IFERROR(VLOOKUP(A2053,PLAN!B:AA,4,0),"")</f>
        <v>1001947368</v>
      </c>
      <c r="F2053" s="226">
        <f>IFERROR(VLOOKUP(A2053,PLAN!B:AA,9,0),"")</f>
        <v>46269</v>
      </c>
      <c r="G2053" s="225" t="str">
        <f>IFERROR(VLOOKUP(A2053,PLAN!B:AA,10,0),"")</f>
        <v>0103612092</v>
      </c>
      <c r="H2053" s="225" t="str">
        <f>IFERROR(VLOOKUP(A2053,PLAN!B:AA,11,0),"")</f>
        <v>260815A51A</v>
      </c>
      <c r="I2053" s="225">
        <f>IFERROR(VLOOKUP(A2053,PLAN!B:AA,12,0),"")</f>
        <v>916</v>
      </c>
      <c r="J2053" s="225" t="str">
        <f>IFERROR(VLOOKUP(A2053,PLAN!B:AA,15,0),"")</f>
        <v>China</v>
      </c>
      <c r="K2053" s="225">
        <f>IFERROR(VLOOKUP(A2053,PLAN!B:AA,23,0),"")</f>
        <v>0</v>
      </c>
      <c r="L2053" s="227">
        <f>IFERROR(VLOOKUP(A2053,PLAN!B:AA,24,0),"")</f>
        <v>0</v>
      </c>
      <c r="M2053" s="225" t="str">
        <f>IFERROR(VLOOKUP(A2053,PLAN!B:AA,3,0),"")</f>
        <v>2332497-0-C-CN</v>
      </c>
      <c r="N2053" s="225">
        <f>IFERROR(VLOOKUP(A2053,PLAN!B:AA,2,0),"")</f>
        <v>12125071</v>
      </c>
      <c r="O2053" s="290" t="s">
        <v>6312</v>
      </c>
      <c r="P2053" s="258" t="s">
        <v>6313</v>
      </c>
      <c r="Q2053" s="154">
        <v>8</v>
      </c>
      <c r="R2053" s="231" t="str">
        <f>IFERROR(VLOOKUP(P2053,[6]Sheet1!$F:$I,4,),"")</f>
        <v>N1-15</v>
      </c>
      <c r="S2053" s="232">
        <f>IFERROR(VLOOKUP(A2053,PLAN!B:AA,19,0),"")</f>
        <v>46258</v>
      </c>
      <c r="T2053" s="225" t="str">
        <f>IFERROR(VLOOKUP(A2053,PLAN!B:AA,20,0),"")</f>
        <v>M4</v>
      </c>
      <c r="U2053" s="233"/>
      <c r="V2053" s="165"/>
      <c r="W2053" s="234" t="str">
        <f>IFERROR(VLOOKUP(A2053,PLAN!B:AB,21,),"")</f>
        <v>F3</v>
      </c>
      <c r="X2053" s="164"/>
      <c r="Y2053" s="148" t="s">
        <v>6848</v>
      </c>
      <c r="Z2053" s="338">
        <f>VLOOKUP(Y2053,PLAN!B:AI,19,0)</f>
        <v>46258</v>
      </c>
    </row>
    <row r="2054" spans="1:26" s="163" customFormat="1" ht="19.2" hidden="1" customHeight="1">
      <c r="A2054" s="177">
        <f t="shared" si="124"/>
        <v>0</v>
      </c>
      <c r="B2054" s="225" t="str">
        <f>IFERROR(VLOOKUP(A2054,PLAN!B:AA,5,0),"")</f>
        <v/>
      </c>
      <c r="C2054" s="225" t="str">
        <f>IFERROR(VLOOKUP(A2054,PLAN!B:AA,6,0),"")</f>
        <v/>
      </c>
      <c r="D2054" s="225" t="str">
        <f>IFERROR(VLOOKUP(A2054,PLAN!B:AA,7,0),"")</f>
        <v/>
      </c>
      <c r="E2054" s="225" t="str">
        <f>IFERROR(VLOOKUP(A2054,PLAN!B:AA,4,0),"")</f>
        <v/>
      </c>
      <c r="F2054" s="226" t="str">
        <f>IFERROR(VLOOKUP(A2054,PLAN!B:AA,9,0),"")</f>
        <v/>
      </c>
      <c r="G2054" s="225" t="str">
        <f>IFERROR(VLOOKUP(A2054,PLAN!B:AA,10,0),"")</f>
        <v/>
      </c>
      <c r="H2054" s="225" t="str">
        <f>IFERROR(VLOOKUP(A2054,PLAN!B:AA,11,0),"")</f>
        <v/>
      </c>
      <c r="I2054" s="225" t="str">
        <f>IFERROR(VLOOKUP(A2054,PLAN!B:AA,12,0),"")</f>
        <v/>
      </c>
      <c r="J2054" s="225" t="str">
        <f>IFERROR(VLOOKUP(A2054,PLAN!B:AA,15,0),"")</f>
        <v/>
      </c>
      <c r="K2054" s="225" t="str">
        <f>IFERROR(VLOOKUP(A2054,PLAN!B:AA,23,0),"")</f>
        <v/>
      </c>
      <c r="L2054" s="227" t="str">
        <f>IFERROR(VLOOKUP(A2054,PLAN!B:AA,24,0),"")</f>
        <v/>
      </c>
      <c r="M2054" s="225" t="str">
        <f>IFERROR(VLOOKUP(A2054,PLAN!B:AA,3,0),"")</f>
        <v/>
      </c>
      <c r="N2054" s="225" t="str">
        <f>IFERROR(VLOOKUP(A2054,PLAN!B:AA,2,0),"")</f>
        <v/>
      </c>
      <c r="O2054" s="290" t="s">
        <v>6314</v>
      </c>
      <c r="P2054" s="258" t="s">
        <v>6315</v>
      </c>
      <c r="Q2054" s="154">
        <v>10</v>
      </c>
      <c r="R2054" s="231" t="str">
        <f>IFERROR(VLOOKUP(P2054,[6]Sheet1!$F:$I,4,),"")</f>
        <v>N1-15</v>
      </c>
      <c r="S2054" s="232" t="str">
        <f>IFERROR(VLOOKUP(A2054,PLAN!B:AA,19,0),"")</f>
        <v/>
      </c>
      <c r="T2054" s="225" t="str">
        <f>IFERROR(VLOOKUP(A2054,PLAN!B:AA,20,0),"")</f>
        <v/>
      </c>
      <c r="U2054" s="233"/>
      <c r="V2054" s="165"/>
      <c r="W2054" s="234" t="s">
        <v>40</v>
      </c>
      <c r="X2054" s="164"/>
      <c r="Y2054" s="148"/>
      <c r="Z2054" s="338">
        <v>46258</v>
      </c>
    </row>
    <row r="2055" spans="1:26" s="163" customFormat="1" ht="19.2" hidden="1" customHeight="1">
      <c r="A2055" s="177"/>
      <c r="B2055" s="225"/>
      <c r="C2055" s="225"/>
      <c r="D2055" s="225"/>
      <c r="E2055" s="225"/>
      <c r="F2055" s="226"/>
      <c r="G2055" s="225"/>
      <c r="H2055" s="225"/>
      <c r="I2055" s="225"/>
      <c r="J2055" s="225"/>
      <c r="K2055" s="225"/>
      <c r="L2055" s="227"/>
      <c r="M2055" s="225"/>
      <c r="N2055" s="225"/>
      <c r="O2055" s="290" t="s">
        <v>6316</v>
      </c>
      <c r="P2055" s="258" t="s">
        <v>6317</v>
      </c>
      <c r="Q2055" s="154">
        <v>300</v>
      </c>
      <c r="R2055" s="231"/>
      <c r="S2055" s="232"/>
      <c r="T2055" s="225"/>
      <c r="U2055" s="233"/>
      <c r="V2055" s="165"/>
      <c r="W2055" s="234" t="s">
        <v>40</v>
      </c>
      <c r="X2055" s="164"/>
      <c r="Y2055" s="148"/>
      <c r="Z2055" s="338">
        <v>46258</v>
      </c>
    </row>
    <row r="2056" spans="1:26" s="163" customFormat="1" ht="19.2" hidden="1" customHeight="1">
      <c r="A2056" s="177"/>
      <c r="B2056" s="225"/>
      <c r="C2056" s="225"/>
      <c r="D2056" s="225"/>
      <c r="E2056" s="225"/>
      <c r="F2056" s="226"/>
      <c r="G2056" s="225"/>
      <c r="H2056" s="225"/>
      <c r="I2056" s="225"/>
      <c r="J2056" s="225"/>
      <c r="K2056" s="225"/>
      <c r="L2056" s="227"/>
      <c r="M2056" s="225"/>
      <c r="N2056" s="225"/>
      <c r="O2056" s="290" t="s">
        <v>6540</v>
      </c>
      <c r="P2056" s="258" t="s">
        <v>6541</v>
      </c>
      <c r="Q2056" s="154">
        <v>9</v>
      </c>
      <c r="R2056" s="231"/>
      <c r="S2056" s="232"/>
      <c r="T2056" s="225"/>
      <c r="U2056" s="233"/>
      <c r="V2056" s="165"/>
      <c r="W2056" s="234" t="s">
        <v>40</v>
      </c>
      <c r="X2056" s="164"/>
      <c r="Y2056" s="148"/>
      <c r="Z2056" s="338">
        <v>46258</v>
      </c>
    </row>
    <row r="2057" spans="1:26" s="163" customFormat="1" ht="19.2" hidden="1" customHeight="1">
      <c r="A2057" s="177"/>
      <c r="B2057" s="225"/>
      <c r="C2057" s="225"/>
      <c r="D2057" s="225"/>
      <c r="E2057" s="225"/>
      <c r="F2057" s="226"/>
      <c r="G2057" s="225"/>
      <c r="H2057" s="225"/>
      <c r="I2057" s="225"/>
      <c r="J2057" s="225"/>
      <c r="K2057" s="225"/>
      <c r="L2057" s="227"/>
      <c r="M2057" s="225"/>
      <c r="N2057" s="225"/>
      <c r="O2057" s="290" t="s">
        <v>6542</v>
      </c>
      <c r="P2057" s="258" t="s">
        <v>6543</v>
      </c>
      <c r="Q2057" s="154">
        <v>9</v>
      </c>
      <c r="R2057" s="231"/>
      <c r="S2057" s="232"/>
      <c r="T2057" s="225"/>
      <c r="U2057" s="233"/>
      <c r="V2057" s="165"/>
      <c r="W2057" s="234" t="s">
        <v>40</v>
      </c>
      <c r="X2057" s="164"/>
      <c r="Y2057" s="148"/>
      <c r="Z2057" s="338">
        <v>46258</v>
      </c>
    </row>
    <row r="2058" spans="1:26" s="163" customFormat="1" ht="19.2" hidden="1" customHeight="1">
      <c r="A2058" s="177"/>
      <c r="B2058" s="225"/>
      <c r="C2058" s="225"/>
      <c r="D2058" s="225"/>
      <c r="E2058" s="225"/>
      <c r="F2058" s="226"/>
      <c r="G2058" s="225"/>
      <c r="H2058" s="225"/>
      <c r="I2058" s="225"/>
      <c r="J2058" s="225"/>
      <c r="K2058" s="225"/>
      <c r="L2058" s="227"/>
      <c r="M2058" s="225"/>
      <c r="N2058" s="225"/>
      <c r="O2058" s="290" t="s">
        <v>6544</v>
      </c>
      <c r="P2058" s="258" t="s">
        <v>6545</v>
      </c>
      <c r="Q2058" s="154">
        <v>8</v>
      </c>
      <c r="R2058" s="231"/>
      <c r="S2058" s="232"/>
      <c r="T2058" s="225"/>
      <c r="U2058" s="233"/>
      <c r="V2058" s="165"/>
      <c r="W2058" s="234" t="s">
        <v>40</v>
      </c>
      <c r="X2058" s="164"/>
      <c r="Y2058" s="148"/>
      <c r="Z2058" s="338">
        <v>46258</v>
      </c>
    </row>
    <row r="2059" spans="1:26" s="163" customFormat="1" ht="19.2" hidden="1" customHeight="1">
      <c r="A2059" s="177"/>
      <c r="B2059" s="225"/>
      <c r="C2059" s="225"/>
      <c r="D2059" s="225"/>
      <c r="E2059" s="225"/>
      <c r="F2059" s="226"/>
      <c r="G2059" s="225"/>
      <c r="H2059" s="225"/>
      <c r="I2059" s="225"/>
      <c r="J2059" s="225"/>
      <c r="K2059" s="225"/>
      <c r="L2059" s="227"/>
      <c r="M2059" s="225"/>
      <c r="N2059" s="225"/>
      <c r="O2059" s="290" t="s">
        <v>6973</v>
      </c>
      <c r="P2059" s="258" t="s">
        <v>6974</v>
      </c>
      <c r="Q2059" s="154">
        <v>490</v>
      </c>
      <c r="R2059" s="231"/>
      <c r="S2059" s="232"/>
      <c r="T2059" s="225"/>
      <c r="U2059" s="233"/>
      <c r="V2059" s="165"/>
      <c r="W2059" s="234" t="s">
        <v>40</v>
      </c>
      <c r="X2059" s="164"/>
      <c r="Y2059" s="148"/>
      <c r="Z2059" s="338">
        <v>46258</v>
      </c>
    </row>
    <row r="2060" spans="1:26" s="163" customFormat="1" ht="19.2" hidden="1" customHeight="1">
      <c r="A2060" s="177"/>
      <c r="B2060" s="225"/>
      <c r="C2060" s="225"/>
      <c r="D2060" s="225"/>
      <c r="E2060" s="225"/>
      <c r="F2060" s="226"/>
      <c r="G2060" s="225"/>
      <c r="H2060" s="225"/>
      <c r="I2060" s="225"/>
      <c r="J2060" s="225"/>
      <c r="K2060" s="225"/>
      <c r="L2060" s="227"/>
      <c r="M2060" s="225"/>
      <c r="N2060" s="225"/>
      <c r="O2060" s="290" t="s">
        <v>6975</v>
      </c>
      <c r="P2060" s="258" t="s">
        <v>6976</v>
      </c>
      <c r="Q2060" s="154">
        <f>I2053-Q2053-Q2054-Q2055-Q2056-Q2057-Q2058-Q2059</f>
        <v>82</v>
      </c>
      <c r="R2060" s="231"/>
      <c r="S2060" s="232"/>
      <c r="T2060" s="225"/>
      <c r="U2060" s="233"/>
      <c r="V2060" s="165"/>
      <c r="W2060" s="234" t="s">
        <v>40</v>
      </c>
      <c r="X2060" s="164"/>
      <c r="Y2060" s="148"/>
      <c r="Z2060" s="338">
        <v>46258</v>
      </c>
    </row>
    <row r="2061" spans="1:26" s="163" customFormat="1" ht="19.2" hidden="1" customHeight="1">
      <c r="A2061" s="177" t="str">
        <f t="shared" si="124"/>
        <v>Sep04-06</v>
      </c>
      <c r="B2061" s="225">
        <f>IFERROR(VLOOKUP(A2061,PLAN!B:AA,5,0),"")</f>
        <v>11134241</v>
      </c>
      <c r="C2061" s="225" t="str">
        <f>IFERROR(VLOOKUP(A2061,PLAN!B:AA,6,0),"")</f>
        <v>1436298-J-AK</v>
      </c>
      <c r="D2061" s="225" t="str">
        <f>IFERROR(VLOOKUP(A2061,PLAN!B:AA,7,0),"")</f>
        <v>APW14R005S CN</v>
      </c>
      <c r="E2061" s="225" t="str">
        <f>IFERROR(VLOOKUP(A2061,PLAN!B:AA,4,0),"")</f>
        <v>1001947369</v>
      </c>
      <c r="F2061" s="226">
        <f>IFERROR(VLOOKUP(A2061,PLAN!B:AA,9,0),"")</f>
        <v>46269</v>
      </c>
      <c r="G2061" s="225" t="str">
        <f>IFERROR(VLOOKUP(A2061,PLAN!B:AA,10,0),"")</f>
        <v>0103612093</v>
      </c>
      <c r="H2061" s="225" t="str">
        <f>IFERROR(VLOOKUP(A2061,PLAN!B:AA,11,0),"")</f>
        <v>260815A52A</v>
      </c>
      <c r="I2061" s="225">
        <f>IFERROR(VLOOKUP(A2061,PLAN!B:AA,12,0),"")</f>
        <v>234</v>
      </c>
      <c r="J2061" s="225" t="str">
        <f>IFERROR(VLOOKUP(A2061,PLAN!B:AA,15,0),"")</f>
        <v>China</v>
      </c>
      <c r="K2061" s="225">
        <f>IFERROR(VLOOKUP(A2061,PLAN!B:AA,23,0),"")</f>
        <v>0</v>
      </c>
      <c r="L2061" s="227">
        <f>IFERROR(VLOOKUP(A2061,PLAN!B:AA,24,0),"")</f>
        <v>0</v>
      </c>
      <c r="M2061" s="225" t="str">
        <f>IFERROR(VLOOKUP(A2061,PLAN!B:AA,3,0),"")</f>
        <v>2332497-0-C-CN</v>
      </c>
      <c r="N2061" s="225">
        <f>IFERROR(VLOOKUP(A2061,PLAN!B:AA,2,0),"")</f>
        <v>12125071</v>
      </c>
      <c r="O2061" s="290" t="s">
        <v>6546</v>
      </c>
      <c r="P2061" s="258" t="s">
        <v>6547</v>
      </c>
      <c r="Q2061" s="154">
        <v>9</v>
      </c>
      <c r="R2061" s="231" t="str">
        <f>IFERROR(VLOOKUP(P2061,[6]Sheet1!$F:$I,4,),"")</f>
        <v>N1-15</v>
      </c>
      <c r="S2061" s="232">
        <f>IFERROR(VLOOKUP(A2061,PLAN!B:AA,19,0),"")</f>
        <v>46258</v>
      </c>
      <c r="T2061" s="225" t="str">
        <f>IFERROR(VLOOKUP(A2061,PLAN!B:AA,20,0),"")</f>
        <v>M4</v>
      </c>
      <c r="U2061" s="233"/>
      <c r="V2061" s="165"/>
      <c r="W2061" s="234" t="str">
        <f>IFERROR(VLOOKUP(A2061,PLAN!B:AB,21,),"")</f>
        <v>F3</v>
      </c>
      <c r="X2061" s="164"/>
      <c r="Y2061" s="148" t="s">
        <v>6843</v>
      </c>
      <c r="Z2061" s="338">
        <f>VLOOKUP(Y2061,PLAN!B:AI,19,0)</f>
        <v>46258</v>
      </c>
    </row>
    <row r="2062" spans="1:26" s="163" customFormat="1" ht="19.2" hidden="1" customHeight="1">
      <c r="A2062" s="177"/>
      <c r="B2062" s="225"/>
      <c r="C2062" s="225"/>
      <c r="D2062" s="225"/>
      <c r="E2062" s="225"/>
      <c r="F2062" s="226"/>
      <c r="G2062" s="225"/>
      <c r="H2062" s="225"/>
      <c r="I2062" s="225"/>
      <c r="J2062" s="225"/>
      <c r="K2062" s="225"/>
      <c r="L2062" s="227"/>
      <c r="M2062" s="225"/>
      <c r="N2062" s="225"/>
      <c r="O2062" s="290" t="s">
        <v>6975</v>
      </c>
      <c r="P2062" s="258" t="s">
        <v>6976</v>
      </c>
      <c r="Q2062" s="154">
        <f>I2061-Q2061</f>
        <v>225</v>
      </c>
      <c r="R2062" s="231"/>
      <c r="S2062" s="232"/>
      <c r="T2062" s="225"/>
      <c r="U2062" s="233"/>
      <c r="V2062" s="165"/>
      <c r="W2062" s="234" t="s">
        <v>40</v>
      </c>
      <c r="X2062" s="164"/>
      <c r="Y2062" s="148"/>
      <c r="Z2062" s="338">
        <v>46258</v>
      </c>
    </row>
    <row r="2063" spans="1:26" s="163" customFormat="1" ht="19.2" hidden="1" customHeight="1">
      <c r="A2063" s="177" t="str">
        <f t="shared" si="124"/>
        <v>Sep04-07</v>
      </c>
      <c r="B2063" s="225">
        <f>IFERROR(VLOOKUP(A2063,PLAN!B:AA,5,0),"")</f>
        <v>11134240</v>
      </c>
      <c r="C2063" s="225" t="str">
        <f>IFERROR(VLOOKUP(A2063,PLAN!B:AA,6,0),"")</f>
        <v>1436296-J-AK</v>
      </c>
      <c r="D2063" s="225" t="str">
        <f>IFERROR(VLOOKUP(A2063,PLAN!B:AA,7,0),"")</f>
        <v>APW14R009S CN</v>
      </c>
      <c r="E2063" s="225" t="str">
        <f>IFERROR(VLOOKUP(A2063,PLAN!B:AA,4,0),"")</f>
        <v>1001947370</v>
      </c>
      <c r="F2063" s="226">
        <f>IFERROR(VLOOKUP(A2063,PLAN!B:AA,9,0),"")</f>
        <v>46269</v>
      </c>
      <c r="G2063" s="225" t="str">
        <f>IFERROR(VLOOKUP(A2063,PLAN!B:AA,10,0),"")</f>
        <v>0103612094</v>
      </c>
      <c r="H2063" s="225" t="str">
        <f>IFERROR(VLOOKUP(A2063,PLAN!B:AA,11,0),"")</f>
        <v>260815A53A</v>
      </c>
      <c r="I2063" s="225">
        <f>IFERROR(VLOOKUP(A2063,PLAN!B:AA,12,0),"")</f>
        <v>230</v>
      </c>
      <c r="J2063" s="225" t="str">
        <f>IFERROR(VLOOKUP(A2063,PLAN!B:AA,15,0),"")</f>
        <v>China</v>
      </c>
      <c r="K2063" s="225">
        <f>IFERROR(VLOOKUP(A2063,PLAN!B:AA,23,0),"")</f>
        <v>0</v>
      </c>
      <c r="L2063" s="227">
        <f>IFERROR(VLOOKUP(A2063,PLAN!B:AA,24,0),"")</f>
        <v>0</v>
      </c>
      <c r="M2063" s="225" t="str">
        <f>IFERROR(VLOOKUP(A2063,PLAN!B:AA,3,0),"")</f>
        <v>2332495-0-C-CN</v>
      </c>
      <c r="N2063" s="225">
        <f>IFERROR(VLOOKUP(A2063,PLAN!B:AA,2,0),"")</f>
        <v>12125069</v>
      </c>
      <c r="O2063" s="290" t="s">
        <v>6971</v>
      </c>
      <c r="P2063" s="258" t="s">
        <v>6972</v>
      </c>
      <c r="Q2063" s="337">
        <f t="shared" si="130"/>
        <v>230</v>
      </c>
      <c r="R2063" s="231" t="str">
        <f>IFERROR(VLOOKUP(P2063,[6]Sheet1!$F:$I,4,),"")</f>
        <v/>
      </c>
      <c r="S2063" s="232">
        <f>IFERROR(VLOOKUP(A2063,PLAN!B:AA,19,0),"")</f>
        <v>46258</v>
      </c>
      <c r="T2063" s="225" t="str">
        <f>IFERROR(VLOOKUP(A2063,PLAN!B:AA,20,0),"")</f>
        <v>M4</v>
      </c>
      <c r="U2063" s="233"/>
      <c r="V2063" s="165"/>
      <c r="W2063" s="234" t="str">
        <f>IFERROR(VLOOKUP(A2063,PLAN!B:AB,21,),"")</f>
        <v>F3</v>
      </c>
      <c r="X2063" s="164"/>
      <c r="Y2063" s="148" t="s">
        <v>6849</v>
      </c>
      <c r="Z2063" s="338">
        <f>VLOOKUP(Y2063,PLAN!B:AI,19,0)</f>
        <v>46258</v>
      </c>
    </row>
    <row r="2064" spans="1:26" s="163" customFormat="1" ht="21.6" customHeight="1">
      <c r="A2064" s="177" t="str">
        <f t="shared" si="124"/>
        <v>Sep04-08</v>
      </c>
      <c r="B2064" s="225">
        <f>IFERROR(VLOOKUP(A2064,PLAN!B:AA,5,0),"")</f>
        <v>11134235</v>
      </c>
      <c r="C2064" s="225" t="str">
        <f>IFERROR(VLOOKUP(A2064,PLAN!B:AA,6,0),"")</f>
        <v>1036068-S-AK</v>
      </c>
      <c r="D2064" s="225" t="str">
        <f>IFERROR(VLOOKUP(A2064,PLAN!B:AA,7,0),"")</f>
        <v>AHW14R001S CN</v>
      </c>
      <c r="E2064" s="225" t="str">
        <f>IFERROR(VLOOKUP(A2064,PLAN!B:AA,4,0),"")</f>
        <v>1001947371</v>
      </c>
      <c r="F2064" s="226">
        <f>IFERROR(VLOOKUP(A2064,PLAN!B:AA,9,0),"")</f>
        <v>46269</v>
      </c>
      <c r="G2064" s="225" t="str">
        <f>IFERROR(VLOOKUP(A2064,PLAN!B:AA,10,0),"")</f>
        <v>0103612095</v>
      </c>
      <c r="H2064" s="225" t="str">
        <f>IFERROR(VLOOKUP(A2064,PLAN!B:AA,11,0),"")</f>
        <v>260815A54A</v>
      </c>
      <c r="I2064" s="225">
        <f>IFERROR(VLOOKUP(A2064,PLAN!B:AA,12,0),"")</f>
        <v>234</v>
      </c>
      <c r="J2064" s="225" t="str">
        <f>IFERROR(VLOOKUP(A2064,PLAN!B:AA,15,0),"")</f>
        <v>China</v>
      </c>
      <c r="K2064" s="225">
        <f>IFERROR(VLOOKUP(A2064,PLAN!B:AA,23,0),"")</f>
        <v>0</v>
      </c>
      <c r="L2064" s="227">
        <f>IFERROR(VLOOKUP(A2064,PLAN!B:AA,24,0),"")</f>
        <v>0</v>
      </c>
      <c r="M2064" s="225" t="str">
        <f>IFERROR(VLOOKUP(A2064,PLAN!B:AA,3,0),"")</f>
        <v>2332192-0-C-CN</v>
      </c>
      <c r="N2064" s="225">
        <f>IFERROR(VLOOKUP(A2064,PLAN!B:AA,2,0),"")</f>
        <v>12120774</v>
      </c>
      <c r="O2064" s="290" t="s">
        <v>5951</v>
      </c>
      <c r="P2064" s="337" t="s">
        <v>5952</v>
      </c>
      <c r="Q2064" s="154">
        <v>18</v>
      </c>
      <c r="R2064" s="231" t="str">
        <f>IFERROR(VLOOKUP(P2064,[6]Sheet1!$F:$I,4,),"")</f>
        <v>N3-06</v>
      </c>
      <c r="S2064" s="232">
        <f>IFERROR(VLOOKUP(A2064,PLAN!B:AA,19,0),"")</f>
        <v>46258</v>
      </c>
      <c r="T2064" s="225" t="str">
        <f>IFERROR(VLOOKUP(A2064,PLAN!B:AA,20,0),"")</f>
        <v>M5</v>
      </c>
      <c r="U2064" s="233"/>
      <c r="V2064" s="165"/>
      <c r="W2064" s="234" t="str">
        <f>IFERROR(VLOOKUP(A2064,PLAN!B:AB,21,),"")</f>
        <v>F2</v>
      </c>
      <c r="X2064" s="164"/>
      <c r="Y2064" s="148" t="s">
        <v>6844</v>
      </c>
      <c r="Z2064" s="338">
        <f>VLOOKUP(Y2064,PLAN!B:AI,19,0)</f>
        <v>46258</v>
      </c>
    </row>
    <row r="2065" spans="1:26" s="163" customFormat="1" ht="21.6" customHeight="1">
      <c r="A2065" s="177">
        <f t="shared" si="124"/>
        <v>0</v>
      </c>
      <c r="B2065" s="225" t="str">
        <f>IFERROR(VLOOKUP(A2065,PLAN!B:AA,5,0),"")</f>
        <v/>
      </c>
      <c r="C2065" s="225" t="str">
        <f>IFERROR(VLOOKUP(A2065,PLAN!B:AA,6,0),"")</f>
        <v/>
      </c>
      <c r="D2065" s="225" t="str">
        <f>IFERROR(VLOOKUP(A2065,PLAN!B:AA,7,0),"")</f>
        <v/>
      </c>
      <c r="E2065" s="225" t="str">
        <f>IFERROR(VLOOKUP(A2065,PLAN!B:AA,4,0),"")</f>
        <v/>
      </c>
      <c r="F2065" s="226" t="str">
        <f>IFERROR(VLOOKUP(A2065,PLAN!B:AA,9,0),"")</f>
        <v/>
      </c>
      <c r="G2065" s="225" t="str">
        <f>IFERROR(VLOOKUP(A2065,PLAN!B:AA,10,0),"")</f>
        <v/>
      </c>
      <c r="H2065" s="225" t="str">
        <f>IFERROR(VLOOKUP(A2065,PLAN!B:AA,11,0),"")</f>
        <v/>
      </c>
      <c r="I2065" s="225" t="str">
        <f>IFERROR(VLOOKUP(A2065,PLAN!B:AA,12,0),"")</f>
        <v/>
      </c>
      <c r="J2065" s="225" t="str">
        <f>IFERROR(VLOOKUP(A2065,PLAN!B:AA,15,0),"")</f>
        <v/>
      </c>
      <c r="K2065" s="225" t="str">
        <f>IFERROR(VLOOKUP(A2065,PLAN!B:AA,23,0),"")</f>
        <v/>
      </c>
      <c r="L2065" s="227" t="str">
        <f>IFERROR(VLOOKUP(A2065,PLAN!B:AA,24,0),"")</f>
        <v/>
      </c>
      <c r="M2065" s="225" t="str">
        <f>IFERROR(VLOOKUP(A2065,PLAN!B:AA,3,0),"")</f>
        <v/>
      </c>
      <c r="N2065" s="225" t="str">
        <f>IFERROR(VLOOKUP(A2065,PLAN!B:AA,2,0),"")</f>
        <v/>
      </c>
      <c r="O2065" s="290" t="s">
        <v>5955</v>
      </c>
      <c r="P2065" s="337" t="s">
        <v>5956</v>
      </c>
      <c r="Q2065" s="154">
        <v>19</v>
      </c>
      <c r="R2065" s="231" t="str">
        <f>IFERROR(VLOOKUP(P2065,[6]Sheet1!$F:$I,4,),"")</f>
        <v>N3-18</v>
      </c>
      <c r="S2065" s="232" t="str">
        <f>IFERROR(VLOOKUP(A2065,PLAN!B:AA,19,0),"")</f>
        <v/>
      </c>
      <c r="T2065" s="225" t="str">
        <f>IFERROR(VLOOKUP(A2065,PLAN!B:AA,20,0),"")</f>
        <v/>
      </c>
      <c r="U2065" s="233"/>
      <c r="V2065" s="165"/>
      <c r="W2065" s="234" t="s">
        <v>45</v>
      </c>
      <c r="X2065" s="164"/>
      <c r="Y2065" s="148"/>
      <c r="Z2065" s="338">
        <v>46258</v>
      </c>
    </row>
    <row r="2066" spans="1:26" s="163" customFormat="1" ht="21.6" customHeight="1">
      <c r="A2066" s="177">
        <f t="shared" si="124"/>
        <v>0</v>
      </c>
      <c r="B2066" s="225" t="str">
        <f>IFERROR(VLOOKUP(A2066,PLAN!B:AA,5,0),"")</f>
        <v/>
      </c>
      <c r="C2066" s="225" t="str">
        <f>IFERROR(VLOOKUP(A2066,PLAN!B:AA,6,0),"")</f>
        <v/>
      </c>
      <c r="D2066" s="225" t="str">
        <f>IFERROR(VLOOKUP(A2066,PLAN!B:AA,7,0),"")</f>
        <v/>
      </c>
      <c r="E2066" s="225" t="str">
        <f>IFERROR(VLOOKUP(A2066,PLAN!B:AA,4,0),"")</f>
        <v/>
      </c>
      <c r="F2066" s="226" t="str">
        <f>IFERROR(VLOOKUP(A2066,PLAN!B:AA,9,0),"")</f>
        <v/>
      </c>
      <c r="G2066" s="225" t="str">
        <f>IFERROR(VLOOKUP(A2066,PLAN!B:AA,10,0),"")</f>
        <v/>
      </c>
      <c r="H2066" s="225" t="str">
        <f>IFERROR(VLOOKUP(A2066,PLAN!B:AA,11,0),"")</f>
        <v/>
      </c>
      <c r="I2066" s="225" t="str">
        <f>IFERROR(VLOOKUP(A2066,PLAN!B:AA,12,0),"")</f>
        <v/>
      </c>
      <c r="J2066" s="225" t="str">
        <f>IFERROR(VLOOKUP(A2066,PLAN!B:AA,15,0),"")</f>
        <v/>
      </c>
      <c r="K2066" s="225" t="str">
        <f>IFERROR(VLOOKUP(A2066,PLAN!B:AA,23,0),"")</f>
        <v/>
      </c>
      <c r="L2066" s="227" t="str">
        <f>IFERROR(VLOOKUP(A2066,PLAN!B:AA,24,0),"")</f>
        <v/>
      </c>
      <c r="M2066" s="225" t="str">
        <f>IFERROR(VLOOKUP(A2066,PLAN!B:AA,3,0),"")</f>
        <v/>
      </c>
      <c r="N2066" s="225" t="str">
        <f>IFERROR(VLOOKUP(A2066,PLAN!B:AA,2,0),"")</f>
        <v/>
      </c>
      <c r="O2066" s="290" t="s">
        <v>6290</v>
      </c>
      <c r="P2066" s="258" t="s">
        <v>6291</v>
      </c>
      <c r="Q2066" s="154">
        <v>19</v>
      </c>
      <c r="R2066" s="231" t="str">
        <f>IFERROR(VLOOKUP(P2066,[6]Sheet1!$F:$I,4,),"")</f>
        <v>N3-18</v>
      </c>
      <c r="S2066" s="232" t="str">
        <f>IFERROR(VLOOKUP(A2066,PLAN!B:AA,19,0),"")</f>
        <v/>
      </c>
      <c r="T2066" s="225" t="str">
        <f>IFERROR(VLOOKUP(A2066,PLAN!B:AA,20,0),"")</f>
        <v/>
      </c>
      <c r="U2066" s="233"/>
      <c r="V2066" s="165"/>
      <c r="W2066" s="234" t="s">
        <v>45</v>
      </c>
      <c r="X2066" s="164"/>
      <c r="Y2066" s="148"/>
      <c r="Z2066" s="338">
        <v>46258</v>
      </c>
    </row>
    <row r="2067" spans="1:26" s="163" customFormat="1" ht="21.6" customHeight="1">
      <c r="A2067" s="177">
        <f t="shared" si="124"/>
        <v>0</v>
      </c>
      <c r="B2067" s="225" t="str">
        <f>IFERROR(VLOOKUP(A2067,PLAN!B:AA,5,0),"")</f>
        <v/>
      </c>
      <c r="C2067" s="225" t="str">
        <f>IFERROR(VLOOKUP(A2067,PLAN!B:AA,6,0),"")</f>
        <v/>
      </c>
      <c r="D2067" s="225" t="str">
        <f>IFERROR(VLOOKUP(A2067,PLAN!B:AA,7,0),"")</f>
        <v/>
      </c>
      <c r="E2067" s="225" t="str">
        <f>IFERROR(VLOOKUP(A2067,PLAN!B:AA,4,0),"")</f>
        <v/>
      </c>
      <c r="F2067" s="226" t="str">
        <f>IFERROR(VLOOKUP(A2067,PLAN!B:AA,9,0),"")</f>
        <v/>
      </c>
      <c r="G2067" s="225" t="str">
        <f>IFERROR(VLOOKUP(A2067,PLAN!B:AA,10,0),"")</f>
        <v/>
      </c>
      <c r="H2067" s="225" t="str">
        <f>IFERROR(VLOOKUP(A2067,PLAN!B:AA,11,0),"")</f>
        <v/>
      </c>
      <c r="I2067" s="225" t="str">
        <f>IFERROR(VLOOKUP(A2067,PLAN!B:AA,12,0),"")</f>
        <v/>
      </c>
      <c r="J2067" s="225" t="str">
        <f>IFERROR(VLOOKUP(A2067,PLAN!B:AA,15,0),"")</f>
        <v/>
      </c>
      <c r="K2067" s="225" t="str">
        <f>IFERROR(VLOOKUP(A2067,PLAN!B:AA,23,0),"")</f>
        <v/>
      </c>
      <c r="L2067" s="227" t="str">
        <f>IFERROR(VLOOKUP(A2067,PLAN!B:AA,24,0),"")</f>
        <v/>
      </c>
      <c r="M2067" s="225" t="str">
        <f>IFERROR(VLOOKUP(A2067,PLAN!B:AA,3,0),"")</f>
        <v/>
      </c>
      <c r="N2067" s="225" t="str">
        <f>IFERROR(VLOOKUP(A2067,PLAN!B:AA,2,0),"")</f>
        <v/>
      </c>
      <c r="O2067" s="228" t="s">
        <v>6294</v>
      </c>
      <c r="P2067" s="337" t="s">
        <v>6295</v>
      </c>
      <c r="Q2067" s="312">
        <f>I2064-Q2064-Q2065-Q2066</f>
        <v>178</v>
      </c>
      <c r="R2067" s="231" t="str">
        <f>IFERROR(VLOOKUP(P2067,[6]Sheet1!$F:$I,4,),"")</f>
        <v/>
      </c>
      <c r="S2067" s="232" t="str">
        <f>IFERROR(VLOOKUP(A2067,PLAN!B:AA,19,0),"")</f>
        <v/>
      </c>
      <c r="T2067" s="225" t="str">
        <f>IFERROR(VLOOKUP(A2067,PLAN!B:AA,20,0),"")</f>
        <v/>
      </c>
      <c r="U2067" s="233"/>
      <c r="V2067" s="165"/>
      <c r="W2067" s="234" t="s">
        <v>45</v>
      </c>
      <c r="X2067" s="164"/>
      <c r="Y2067" s="148"/>
      <c r="Z2067" s="338">
        <v>46258</v>
      </c>
    </row>
    <row r="2068" spans="1:26" s="163" customFormat="1" ht="21.6" customHeight="1">
      <c r="A2068" s="177" t="str">
        <f t="shared" si="124"/>
        <v>Sep04-09</v>
      </c>
      <c r="B2068" s="225">
        <f>IFERROR(VLOOKUP(A2068,PLAN!B:AA,5,0),"")</f>
        <v>11134237</v>
      </c>
      <c r="C2068" s="225" t="str">
        <f>IFERROR(VLOOKUP(A2068,PLAN!B:AA,6,0),"")</f>
        <v>1436196-Q-A</v>
      </c>
      <c r="D2068" s="225" t="str">
        <f>IFERROR(VLOOKUP(A2068,PLAN!B:AA,7,0),"")</f>
        <v>AHW14R004S CN</v>
      </c>
      <c r="E2068" s="225" t="str">
        <f>IFERROR(VLOOKUP(A2068,PLAN!B:AA,4,0),"")</f>
        <v>1001947619</v>
      </c>
      <c r="F2068" s="226">
        <f>IFERROR(VLOOKUP(A2068,PLAN!B:AA,9,0),"")</f>
        <v>46269</v>
      </c>
      <c r="G2068" s="225" t="str">
        <f>IFERROR(VLOOKUP(A2068,PLAN!B:AA,10,0),"")</f>
        <v>0103612555</v>
      </c>
      <c r="H2068" s="225" t="str">
        <f>IFERROR(VLOOKUP(A2068,PLAN!B:AA,11,0),"")</f>
        <v>260815A55A</v>
      </c>
      <c r="I2068" s="225">
        <f>IFERROR(VLOOKUP(A2068,PLAN!B:AA,12,0),"")</f>
        <v>254</v>
      </c>
      <c r="J2068" s="225" t="str">
        <f>IFERROR(VLOOKUP(A2068,PLAN!B:AA,15,0),"")</f>
        <v>China</v>
      </c>
      <c r="K2068" s="225">
        <f>IFERROR(VLOOKUP(A2068,PLAN!B:AA,23,0),"")</f>
        <v>0</v>
      </c>
      <c r="L2068" s="227">
        <f>IFERROR(VLOOKUP(A2068,PLAN!B:AA,24,0),"")</f>
        <v>0</v>
      </c>
      <c r="M2068" s="225" t="str">
        <f>IFERROR(VLOOKUP(A2068,PLAN!B:AA,3,0),"")</f>
        <v>2332200-0-C-CN</v>
      </c>
      <c r="N2068" s="225">
        <f>IFERROR(VLOOKUP(A2068,PLAN!B:AA,2,0),"")</f>
        <v>12125012</v>
      </c>
      <c r="O2068" s="290" t="s">
        <v>6384</v>
      </c>
      <c r="P2068" s="337" t="s">
        <v>6385</v>
      </c>
      <c r="Q2068" s="154">
        <v>11</v>
      </c>
      <c r="R2068" s="231" t="str">
        <f>IFERROR(VLOOKUP(P2068,[6]Sheet1!$F:$I,4,),"")</f>
        <v>N4-12</v>
      </c>
      <c r="S2068" s="232">
        <f>IFERROR(VLOOKUP(A2068,PLAN!B:AA,19,0),"")</f>
        <v>46258</v>
      </c>
      <c r="T2068" s="225" t="str">
        <f>IFERROR(VLOOKUP(A2068,PLAN!B:AA,20,0),"")</f>
        <v>M5</v>
      </c>
      <c r="U2068" s="233"/>
      <c r="V2068" s="165"/>
      <c r="W2068" s="234" t="str">
        <f>IFERROR(VLOOKUP(A2068,PLAN!B:AB,21,),"")</f>
        <v>F2</v>
      </c>
      <c r="X2068" s="164"/>
      <c r="Y2068" s="148" t="s">
        <v>7063</v>
      </c>
      <c r="Z2068" s="338">
        <f>VLOOKUP(Y2068,PLAN!B:AI,19,0)</f>
        <v>46258</v>
      </c>
    </row>
    <row r="2069" spans="1:26" s="163" customFormat="1" ht="21.6" customHeight="1">
      <c r="A2069" s="177"/>
      <c r="B2069" s="225"/>
      <c r="C2069" s="225"/>
      <c r="D2069" s="225"/>
      <c r="E2069" s="225"/>
      <c r="F2069" s="226"/>
      <c r="G2069" s="225"/>
      <c r="H2069" s="225"/>
      <c r="I2069" s="225"/>
      <c r="J2069" s="225"/>
      <c r="K2069" s="225"/>
      <c r="L2069" s="227"/>
      <c r="M2069" s="225"/>
      <c r="N2069" s="225"/>
      <c r="O2069" s="290" t="s">
        <v>6368</v>
      </c>
      <c r="P2069" s="337" t="s">
        <v>6369</v>
      </c>
      <c r="Q2069" s="154">
        <v>10</v>
      </c>
      <c r="R2069" s="231" t="str">
        <f>IFERROR(VLOOKUP(P2069,[6]Sheet1!$F:$I,4,),"")</f>
        <v>N5-15</v>
      </c>
      <c r="S2069" s="232"/>
      <c r="T2069" s="225"/>
      <c r="U2069" s="233"/>
      <c r="V2069" s="165"/>
      <c r="W2069" s="234" t="s">
        <v>45</v>
      </c>
      <c r="X2069" s="164"/>
      <c r="Y2069" s="148"/>
      <c r="Z2069" s="338">
        <v>46258</v>
      </c>
    </row>
    <row r="2070" spans="1:26" s="163" customFormat="1" ht="21.6" customHeight="1">
      <c r="A2070" s="177"/>
      <c r="B2070" s="225"/>
      <c r="C2070" s="225"/>
      <c r="D2070" s="225"/>
      <c r="E2070" s="225"/>
      <c r="F2070" s="226"/>
      <c r="G2070" s="225"/>
      <c r="H2070" s="225"/>
      <c r="I2070" s="225"/>
      <c r="J2070" s="225"/>
      <c r="K2070" s="225"/>
      <c r="L2070" s="227"/>
      <c r="M2070" s="225"/>
      <c r="N2070" s="225"/>
      <c r="O2070" s="290" t="s">
        <v>6370</v>
      </c>
      <c r="P2070" s="337" t="s">
        <v>6371</v>
      </c>
      <c r="Q2070" s="154">
        <v>9</v>
      </c>
      <c r="R2070" s="231" t="str">
        <f>IFERROR(VLOOKUP(P2070,[6]Sheet1!$F:$I,4,),"")</f>
        <v>N3-12</v>
      </c>
      <c r="S2070" s="232"/>
      <c r="T2070" s="225"/>
      <c r="U2070" s="233"/>
      <c r="V2070" s="165"/>
      <c r="W2070" s="234" t="s">
        <v>45</v>
      </c>
      <c r="X2070" s="164"/>
      <c r="Y2070" s="148"/>
      <c r="Z2070" s="338">
        <v>46258</v>
      </c>
    </row>
    <row r="2071" spans="1:26" s="163" customFormat="1" ht="21.6" customHeight="1">
      <c r="A2071" s="177"/>
      <c r="B2071" s="225"/>
      <c r="C2071" s="225"/>
      <c r="D2071" s="225"/>
      <c r="E2071" s="225"/>
      <c r="F2071" s="226"/>
      <c r="G2071" s="225"/>
      <c r="H2071" s="225"/>
      <c r="I2071" s="225"/>
      <c r="J2071" s="225"/>
      <c r="K2071" s="225"/>
      <c r="L2071" s="227"/>
      <c r="M2071" s="225"/>
      <c r="N2071" s="225"/>
      <c r="O2071" s="290" t="s">
        <v>6372</v>
      </c>
      <c r="P2071" s="337" t="s">
        <v>6373</v>
      </c>
      <c r="Q2071" s="154">
        <v>9</v>
      </c>
      <c r="R2071" s="231" t="str">
        <f>IFERROR(VLOOKUP(P2071,[6]Sheet1!$F:$I,4,),"")</f>
        <v>N5-14</v>
      </c>
      <c r="S2071" s="232"/>
      <c r="T2071" s="225"/>
      <c r="U2071" s="233"/>
      <c r="V2071" s="165"/>
      <c r="W2071" s="234" t="s">
        <v>45</v>
      </c>
      <c r="X2071" s="164"/>
      <c r="Y2071" s="148"/>
      <c r="Z2071" s="338">
        <v>46258</v>
      </c>
    </row>
    <row r="2072" spans="1:26" s="163" customFormat="1" ht="21.6" customHeight="1">
      <c r="A2072" s="177"/>
      <c r="B2072" s="225"/>
      <c r="C2072" s="225"/>
      <c r="D2072" s="225"/>
      <c r="E2072" s="225"/>
      <c r="F2072" s="226"/>
      <c r="G2072" s="225"/>
      <c r="H2072" s="225"/>
      <c r="I2072" s="225"/>
      <c r="J2072" s="225"/>
      <c r="K2072" s="225"/>
      <c r="L2072" s="227"/>
      <c r="M2072" s="225"/>
      <c r="N2072" s="225"/>
      <c r="O2072" s="290" t="s">
        <v>6374</v>
      </c>
      <c r="P2072" s="337" t="s">
        <v>6375</v>
      </c>
      <c r="Q2072" s="154">
        <v>8</v>
      </c>
      <c r="R2072" s="231" t="str">
        <f>IFERROR(VLOOKUP(P2072,[6]Sheet1!$F:$I,4,),"")</f>
        <v>N3-10</v>
      </c>
      <c r="S2072" s="232"/>
      <c r="T2072" s="225"/>
      <c r="U2072" s="233"/>
      <c r="V2072" s="165"/>
      <c r="W2072" s="234" t="s">
        <v>45</v>
      </c>
      <c r="X2072" s="164"/>
      <c r="Y2072" s="148"/>
      <c r="Z2072" s="338">
        <v>46258</v>
      </c>
    </row>
    <row r="2073" spans="1:26" s="163" customFormat="1" ht="21.6" customHeight="1">
      <c r="A2073" s="177"/>
      <c r="B2073" s="225"/>
      <c r="C2073" s="225"/>
      <c r="D2073" s="225"/>
      <c r="E2073" s="225"/>
      <c r="F2073" s="226"/>
      <c r="G2073" s="225"/>
      <c r="H2073" s="225"/>
      <c r="I2073" s="225"/>
      <c r="J2073" s="225"/>
      <c r="K2073" s="225"/>
      <c r="L2073" s="227"/>
      <c r="M2073" s="225"/>
      <c r="N2073" s="225"/>
      <c r="O2073" s="290" t="s">
        <v>6406</v>
      </c>
      <c r="P2073" s="258" t="s">
        <v>6407</v>
      </c>
      <c r="Q2073" s="154">
        <f>I2068-Q2068-Q2069-Q2070-Q2071-Q2072</f>
        <v>207</v>
      </c>
      <c r="R2073" s="231" t="str">
        <f>IFERROR(VLOOKUP(P2073,[6]Sheet1!$F:$I,4,),"")</f>
        <v/>
      </c>
      <c r="S2073" s="232"/>
      <c r="T2073" s="225"/>
      <c r="U2073" s="233"/>
      <c r="V2073" s="165"/>
      <c r="W2073" s="234" t="s">
        <v>45</v>
      </c>
      <c r="X2073" s="164"/>
      <c r="Y2073" s="148"/>
      <c r="Z2073" s="338">
        <v>46258</v>
      </c>
    </row>
    <row r="2074" spans="1:26" s="163" customFormat="1" ht="21.6" customHeight="1">
      <c r="A2074" s="177" t="str">
        <f t="shared" si="124"/>
        <v>Sep04-10</v>
      </c>
      <c r="B2074" s="225">
        <f>IFERROR(VLOOKUP(A2074,PLAN!B:AA,5,0),"")</f>
        <v>11134237</v>
      </c>
      <c r="C2074" s="225" t="str">
        <f>IFERROR(VLOOKUP(A2074,PLAN!B:AA,6,0),"")</f>
        <v>1436196-Q-A</v>
      </c>
      <c r="D2074" s="225" t="str">
        <f>IFERROR(VLOOKUP(A2074,PLAN!B:AA,7,0),"")</f>
        <v>AHW14R004S CN</v>
      </c>
      <c r="E2074" s="225" t="str">
        <f>IFERROR(VLOOKUP(A2074,PLAN!B:AA,4,0),"")</f>
        <v>1001947620</v>
      </c>
      <c r="F2074" s="226">
        <f>IFERROR(VLOOKUP(A2074,PLAN!B:AA,9,0),"")</f>
        <v>46269</v>
      </c>
      <c r="G2074" s="225" t="str">
        <f>IFERROR(VLOOKUP(A2074,PLAN!B:AA,10,0),"")</f>
        <v>0103612558</v>
      </c>
      <c r="H2074" s="225" t="str">
        <f>IFERROR(VLOOKUP(A2074,PLAN!B:AA,11,0),"")</f>
        <v>260815A56A</v>
      </c>
      <c r="I2074" s="225">
        <f>IFERROR(VLOOKUP(A2074,PLAN!B:AA,12,0),"")</f>
        <v>1896</v>
      </c>
      <c r="J2074" s="225" t="str">
        <f>IFERROR(VLOOKUP(A2074,PLAN!B:AA,15,0),"")</f>
        <v>China</v>
      </c>
      <c r="K2074" s="225">
        <f>IFERROR(VLOOKUP(A2074,PLAN!B:AA,23,0),"")</f>
        <v>0</v>
      </c>
      <c r="L2074" s="227">
        <f>IFERROR(VLOOKUP(A2074,PLAN!B:AA,24,0),"")</f>
        <v>0</v>
      </c>
      <c r="M2074" s="225" t="str">
        <f>IFERROR(VLOOKUP(A2074,PLAN!B:AA,3,0),"")</f>
        <v>2332200-0-C-CN</v>
      </c>
      <c r="N2074" s="225">
        <f>IFERROR(VLOOKUP(A2074,PLAN!B:AA,2,0),"")</f>
        <v>12125012</v>
      </c>
      <c r="O2074" s="290" t="s">
        <v>6862</v>
      </c>
      <c r="P2074" s="258" t="s">
        <v>6863</v>
      </c>
      <c r="Q2074" s="154">
        <v>15</v>
      </c>
      <c r="R2074" s="231" t="str">
        <f>IFERROR(VLOOKUP(P2074,[6]Sheet1!$F:$I,4,),"")</f>
        <v/>
      </c>
      <c r="S2074" s="232">
        <f>IFERROR(VLOOKUP(A2074,PLAN!B:AA,19,0),"")</f>
        <v>46258</v>
      </c>
      <c r="T2074" s="225" t="str">
        <f>IFERROR(VLOOKUP(A2074,PLAN!B:AA,20,0),"")</f>
        <v>M5</v>
      </c>
      <c r="U2074" s="233"/>
      <c r="V2074" s="165"/>
      <c r="W2074" s="234" t="str">
        <f>IFERROR(VLOOKUP(A2074,PLAN!B:AB,21,),"")</f>
        <v>F2</v>
      </c>
      <c r="X2074" s="164"/>
      <c r="Y2074" s="148" t="s">
        <v>7064</v>
      </c>
      <c r="Z2074" s="338">
        <f>VLOOKUP(Y2074,PLAN!B:AI,19,0)</f>
        <v>46258</v>
      </c>
    </row>
    <row r="2075" spans="1:26" s="163" customFormat="1" ht="21.6" customHeight="1">
      <c r="A2075" s="177"/>
      <c r="B2075" s="225"/>
      <c r="C2075" s="225"/>
      <c r="D2075" s="225"/>
      <c r="E2075" s="225"/>
      <c r="F2075" s="226"/>
      <c r="G2075" s="225"/>
      <c r="H2075" s="225"/>
      <c r="I2075" s="225"/>
      <c r="J2075" s="225"/>
      <c r="K2075" s="225"/>
      <c r="L2075" s="227"/>
      <c r="M2075" s="225"/>
      <c r="N2075" s="225"/>
      <c r="O2075" s="290" t="s">
        <v>7085</v>
      </c>
      <c r="P2075" s="258" t="s">
        <v>7086</v>
      </c>
      <c r="Q2075" s="154">
        <v>1260</v>
      </c>
      <c r="R2075" s="231" t="str">
        <f>IFERROR(VLOOKUP(P2075,[6]Sheet1!$F:$I,4,),"")</f>
        <v/>
      </c>
      <c r="S2075" s="232"/>
      <c r="T2075" s="225"/>
      <c r="U2075" s="233"/>
      <c r="V2075" s="165"/>
      <c r="W2075" s="234" t="s">
        <v>45</v>
      </c>
      <c r="X2075" s="164"/>
      <c r="Y2075" s="148"/>
      <c r="Z2075" s="338">
        <v>46258</v>
      </c>
    </row>
    <row r="2076" spans="1:26" s="163" customFormat="1" ht="21.6" customHeight="1">
      <c r="A2076" s="177"/>
      <c r="B2076" s="225"/>
      <c r="C2076" s="225"/>
      <c r="D2076" s="225"/>
      <c r="E2076" s="225"/>
      <c r="F2076" s="226"/>
      <c r="G2076" s="225"/>
      <c r="H2076" s="225"/>
      <c r="I2076" s="225"/>
      <c r="J2076" s="225"/>
      <c r="K2076" s="225"/>
      <c r="L2076" s="227"/>
      <c r="M2076" s="225"/>
      <c r="N2076" s="225"/>
      <c r="O2076" s="290" t="s">
        <v>7087</v>
      </c>
      <c r="P2076" s="258" t="s">
        <v>7088</v>
      </c>
      <c r="Q2076" s="154">
        <f>I2074-Q2074-Q2075</f>
        <v>621</v>
      </c>
      <c r="R2076" s="231" t="str">
        <f>IFERROR(VLOOKUP(P2076,[6]Sheet1!$F:$I,4,),"")</f>
        <v/>
      </c>
      <c r="S2076" s="232"/>
      <c r="T2076" s="225"/>
      <c r="U2076" s="233"/>
      <c r="V2076" s="165"/>
      <c r="W2076" s="234" t="s">
        <v>45</v>
      </c>
      <c r="X2076" s="164"/>
      <c r="Y2076" s="148"/>
      <c r="Z2076" s="338">
        <v>46258</v>
      </c>
    </row>
    <row r="2077" spans="1:26" s="163" customFormat="1" ht="21.6" customHeight="1">
      <c r="A2077" s="177" t="str">
        <f t="shared" si="124"/>
        <v>Sep04-11</v>
      </c>
      <c r="B2077" s="225">
        <f>IFERROR(VLOOKUP(A2077,PLAN!B:AA,5,0),"")</f>
        <v>11134238</v>
      </c>
      <c r="C2077" s="225" t="str">
        <f>IFERROR(VLOOKUP(A2077,PLAN!B:AA,6,0),"")</f>
        <v>1436288-K-AK</v>
      </c>
      <c r="D2077" s="225" t="str">
        <f>IFERROR(VLOOKUP(A2077,PLAN!B:AA,7,0),"")</f>
        <v>AHW14R008P CN</v>
      </c>
      <c r="E2077" s="225" t="str">
        <f>IFERROR(VLOOKUP(A2077,PLAN!B:AA,4,0),"")</f>
        <v>1001947621</v>
      </c>
      <c r="F2077" s="226">
        <f>IFERROR(VLOOKUP(A2077,PLAN!B:AA,9,0),"")</f>
        <v>46269</v>
      </c>
      <c r="G2077" s="225" t="str">
        <f>IFERROR(VLOOKUP(A2077,PLAN!B:AA,10,0),"")</f>
        <v>0103612559</v>
      </c>
      <c r="H2077" s="225" t="str">
        <f>IFERROR(VLOOKUP(A2077,PLAN!B:AA,11,0),"")</f>
        <v>260815A57A</v>
      </c>
      <c r="I2077" s="225">
        <f>IFERROR(VLOOKUP(A2077,PLAN!B:AA,12,0),"")</f>
        <v>2500</v>
      </c>
      <c r="J2077" s="225" t="str">
        <f>IFERROR(VLOOKUP(A2077,PLAN!B:AA,15,0),"")</f>
        <v>China</v>
      </c>
      <c r="K2077" s="225">
        <f>IFERROR(VLOOKUP(A2077,PLAN!B:AA,23,0),"")</f>
        <v>0</v>
      </c>
      <c r="L2077" s="227">
        <f>IFERROR(VLOOKUP(A2077,PLAN!B:AA,24,0),"")</f>
        <v>0</v>
      </c>
      <c r="M2077" s="225" t="str">
        <f>IFERROR(VLOOKUP(A2077,PLAN!B:AA,3,0),"")</f>
        <v>2332525-0-C-CN</v>
      </c>
      <c r="N2077" s="225">
        <f>IFERROR(VLOOKUP(A2077,PLAN!B:AA,2,0),"")</f>
        <v>12125099</v>
      </c>
      <c r="O2077" s="290" t="s">
        <v>7089</v>
      </c>
      <c r="P2077" s="337" t="s">
        <v>7090</v>
      </c>
      <c r="Q2077" s="154">
        <v>493</v>
      </c>
      <c r="R2077" s="231" t="str">
        <f>IFERROR(VLOOKUP(P2077,[6]Sheet1!$F:$I,4,),"")</f>
        <v>N3-15</v>
      </c>
      <c r="S2077" s="232">
        <f>IFERROR(VLOOKUP(A2077,PLAN!B:AA,19,0),"")</f>
        <v>46258</v>
      </c>
      <c r="T2077" s="225" t="str">
        <f>IFERROR(VLOOKUP(A2077,PLAN!B:AA,20,0),"")</f>
        <v>M6</v>
      </c>
      <c r="U2077" s="233"/>
      <c r="V2077" s="165"/>
      <c r="W2077" s="234" t="str">
        <f>IFERROR(VLOOKUP(A2077,PLAN!B:AB,21,),"")</f>
        <v>F2</v>
      </c>
      <c r="X2077" s="164"/>
      <c r="Y2077" s="148" t="s">
        <v>7065</v>
      </c>
      <c r="Z2077" s="338">
        <f>VLOOKUP(Y2077,PLAN!B:AI,19,0)</f>
        <v>46258</v>
      </c>
    </row>
    <row r="2078" spans="1:26" s="163" customFormat="1" ht="21.6" customHeight="1">
      <c r="A2078" s="177"/>
      <c r="B2078" s="225"/>
      <c r="C2078" s="225"/>
      <c r="D2078" s="225"/>
      <c r="E2078" s="225"/>
      <c r="F2078" s="226"/>
      <c r="G2078" s="225"/>
      <c r="H2078" s="225"/>
      <c r="I2078" s="225"/>
      <c r="J2078" s="225"/>
      <c r="K2078" s="225"/>
      <c r="L2078" s="227"/>
      <c r="M2078" s="225"/>
      <c r="N2078" s="225"/>
      <c r="O2078" s="290" t="s">
        <v>6206</v>
      </c>
      <c r="P2078" s="337" t="s">
        <v>6207</v>
      </c>
      <c r="Q2078" s="154">
        <v>35</v>
      </c>
      <c r="R2078" s="231" t="str">
        <f>IFERROR(VLOOKUP(P2078,[6]Sheet1!$F:$I,4,),"")</f>
        <v/>
      </c>
      <c r="S2078" s="232"/>
      <c r="T2078" s="225"/>
      <c r="U2078" s="233"/>
      <c r="V2078" s="165"/>
      <c r="W2078" s="234" t="s">
        <v>45</v>
      </c>
      <c r="X2078" s="164"/>
      <c r="Y2078" s="148"/>
      <c r="Z2078" s="338">
        <v>46258</v>
      </c>
    </row>
    <row r="2079" spans="1:26" s="163" customFormat="1" ht="21.6" customHeight="1">
      <c r="A2079" s="177"/>
      <c r="B2079" s="225"/>
      <c r="C2079" s="225"/>
      <c r="D2079" s="225"/>
      <c r="E2079" s="225"/>
      <c r="F2079" s="226"/>
      <c r="G2079" s="225"/>
      <c r="H2079" s="225"/>
      <c r="I2079" s="225"/>
      <c r="J2079" s="225"/>
      <c r="K2079" s="225"/>
      <c r="L2079" s="227"/>
      <c r="M2079" s="225"/>
      <c r="N2079" s="225"/>
      <c r="O2079" s="290" t="s">
        <v>7091</v>
      </c>
      <c r="P2079" s="337" t="s">
        <v>7092</v>
      </c>
      <c r="Q2079" s="154">
        <v>494</v>
      </c>
      <c r="R2079" s="231" t="str">
        <f>IFERROR(VLOOKUP(P2079,[6]Sheet1!$F:$I,4,),"")</f>
        <v>N4-12</v>
      </c>
      <c r="S2079" s="232"/>
      <c r="T2079" s="225"/>
      <c r="U2079" s="233"/>
      <c r="V2079" s="165"/>
      <c r="W2079" s="234" t="s">
        <v>45</v>
      </c>
      <c r="X2079" s="164"/>
      <c r="Y2079" s="148"/>
      <c r="Z2079" s="338">
        <v>46258</v>
      </c>
    </row>
    <row r="2080" spans="1:26" s="163" customFormat="1" ht="21.6" customHeight="1">
      <c r="A2080" s="177"/>
      <c r="B2080" s="225"/>
      <c r="C2080" s="225"/>
      <c r="D2080" s="225"/>
      <c r="E2080" s="225"/>
      <c r="F2080" s="226"/>
      <c r="G2080" s="225"/>
      <c r="H2080" s="225"/>
      <c r="I2080" s="225"/>
      <c r="J2080" s="225"/>
      <c r="K2080" s="225"/>
      <c r="L2080" s="227"/>
      <c r="M2080" s="225"/>
      <c r="N2080" s="225"/>
      <c r="O2080" s="290" t="s">
        <v>7093</v>
      </c>
      <c r="P2080" s="337" t="s">
        <v>7094</v>
      </c>
      <c r="Q2080" s="154">
        <v>495</v>
      </c>
      <c r="R2080" s="231" t="str">
        <f>IFERROR(VLOOKUP(P2080,[6]Sheet1!$F:$I,4,),"")</f>
        <v>N5-12</v>
      </c>
      <c r="S2080" s="232"/>
      <c r="T2080" s="225"/>
      <c r="U2080" s="233"/>
      <c r="V2080" s="165"/>
      <c r="W2080" s="234" t="s">
        <v>45</v>
      </c>
      <c r="X2080" s="164"/>
      <c r="Y2080" s="148"/>
      <c r="Z2080" s="338">
        <v>46258</v>
      </c>
    </row>
    <row r="2081" spans="1:26" s="163" customFormat="1" ht="21.6" customHeight="1">
      <c r="A2081" s="177"/>
      <c r="B2081" s="225"/>
      <c r="C2081" s="225"/>
      <c r="D2081" s="225"/>
      <c r="E2081" s="225"/>
      <c r="F2081" s="226"/>
      <c r="G2081" s="225"/>
      <c r="H2081" s="225"/>
      <c r="I2081" s="225"/>
      <c r="J2081" s="225"/>
      <c r="K2081" s="225"/>
      <c r="L2081" s="227"/>
      <c r="M2081" s="225"/>
      <c r="N2081" s="225"/>
      <c r="O2081" s="290" t="s">
        <v>7095</v>
      </c>
      <c r="P2081" s="258" t="s">
        <v>7096</v>
      </c>
      <c r="Q2081" s="154">
        <v>494</v>
      </c>
      <c r="R2081" s="231" t="str">
        <f>IFERROR(VLOOKUP(P2081,[6]Sheet1!$F:$I,4,),"")</f>
        <v/>
      </c>
      <c r="S2081" s="232"/>
      <c r="T2081" s="225"/>
      <c r="U2081" s="233"/>
      <c r="V2081" s="165"/>
      <c r="W2081" s="234" t="s">
        <v>45</v>
      </c>
      <c r="X2081" s="164"/>
      <c r="Y2081" s="148"/>
      <c r="Z2081" s="338">
        <v>46258</v>
      </c>
    </row>
    <row r="2082" spans="1:26" s="163" customFormat="1" ht="21.6" customHeight="1">
      <c r="A2082" s="177"/>
      <c r="B2082" s="225"/>
      <c r="C2082" s="225"/>
      <c r="D2082" s="225"/>
      <c r="E2082" s="225"/>
      <c r="F2082" s="226"/>
      <c r="G2082" s="225"/>
      <c r="H2082" s="225"/>
      <c r="I2082" s="225"/>
      <c r="J2082" s="225"/>
      <c r="K2082" s="225"/>
      <c r="L2082" s="227"/>
      <c r="M2082" s="225"/>
      <c r="N2082" s="225"/>
      <c r="O2082" s="290" t="s">
        <v>7097</v>
      </c>
      <c r="P2082" s="337" t="s">
        <v>7098</v>
      </c>
      <c r="Q2082" s="154">
        <f>I2077-Q2077-Q2078-Q2079-Q2080-Q2081</f>
        <v>489</v>
      </c>
      <c r="R2082" s="231" t="str">
        <f>IFERROR(VLOOKUP(P2082,[6]Sheet1!$F:$I,4,),"")</f>
        <v>N2-02</v>
      </c>
      <c r="S2082" s="232"/>
      <c r="T2082" s="225"/>
      <c r="U2082" s="233"/>
      <c r="V2082" s="165"/>
      <c r="W2082" s="234" t="s">
        <v>45</v>
      </c>
      <c r="X2082" s="164"/>
      <c r="Y2082" s="148"/>
      <c r="Z2082" s="338">
        <v>46258</v>
      </c>
    </row>
    <row r="2083" spans="1:26" s="163" customFormat="1" ht="21.6" customHeight="1">
      <c r="A2083" s="177" t="str">
        <f t="shared" ref="A2083" si="142">Y2083</f>
        <v>Sep04-12</v>
      </c>
      <c r="B2083" s="225">
        <f>IFERROR(VLOOKUP(A2083,PLAN!B:AA,5,0),"")</f>
        <v>11134239</v>
      </c>
      <c r="C2083" s="225" t="str">
        <f>IFERROR(VLOOKUP(A2083,PLAN!B:AA,6,0),"")</f>
        <v>1436292-K-AK</v>
      </c>
      <c r="D2083" s="225" t="str">
        <f>IFERROR(VLOOKUP(A2083,PLAN!B:AA,7,0),"")</f>
        <v>AHW14R011P CN</v>
      </c>
      <c r="E2083" s="225" t="str">
        <f>IFERROR(VLOOKUP(A2083,PLAN!B:AA,4,0),"")</f>
        <v>1001947622</v>
      </c>
      <c r="F2083" s="226">
        <f>IFERROR(VLOOKUP(A2083,PLAN!B:AA,9,0),"")</f>
        <v>46269</v>
      </c>
      <c r="G2083" s="225" t="str">
        <f>IFERROR(VLOOKUP(A2083,PLAN!B:AA,10,0),"")</f>
        <v>0103612560</v>
      </c>
      <c r="H2083" s="225" t="str">
        <f>IFERROR(VLOOKUP(A2083,PLAN!B:AA,11,0),"")</f>
        <v>260815A58A</v>
      </c>
      <c r="I2083" s="225">
        <f>IFERROR(VLOOKUP(A2083,PLAN!B:AA,12,0),"")</f>
        <v>1050</v>
      </c>
      <c r="J2083" s="225" t="str">
        <f>IFERROR(VLOOKUP(A2083,PLAN!B:AA,15,0),"")</f>
        <v>China</v>
      </c>
      <c r="K2083" s="225">
        <f>IFERROR(VLOOKUP(A2083,PLAN!B:AA,23,0),"")</f>
        <v>0</v>
      </c>
      <c r="L2083" s="227">
        <f>IFERROR(VLOOKUP(A2083,PLAN!B:AA,24,0),"")</f>
        <v>0</v>
      </c>
      <c r="M2083" s="225" t="str">
        <f>IFERROR(VLOOKUP(A2083,PLAN!B:AA,3,0),"")</f>
        <v>2332533-0-C-CN</v>
      </c>
      <c r="N2083" s="225">
        <f>IFERROR(VLOOKUP(A2083,PLAN!B:AA,2,0),"")</f>
        <v>12125107</v>
      </c>
      <c r="O2083" s="290" t="s">
        <v>7099</v>
      </c>
      <c r="P2083" s="337" t="s">
        <v>7100</v>
      </c>
      <c r="Q2083" s="154">
        <v>496</v>
      </c>
      <c r="R2083" s="231" t="str">
        <f>IFERROR(VLOOKUP(P2083,[6]Sheet1!$F:$I,4,),"")</f>
        <v>N3-15</v>
      </c>
      <c r="S2083" s="232">
        <f>IFERROR(VLOOKUP(A2083,PLAN!B:AA,19,0),"")</f>
        <v>46258</v>
      </c>
      <c r="T2083" s="225" t="str">
        <f>IFERROR(VLOOKUP(A2083,PLAN!B:AA,20,0),"")</f>
        <v>M6</v>
      </c>
      <c r="U2083" s="233"/>
      <c r="V2083" s="165"/>
      <c r="W2083" s="234" t="str">
        <f>IFERROR(VLOOKUP(A2083,PLAN!B:AB,21,),"")</f>
        <v>F2</v>
      </c>
      <c r="X2083" s="164"/>
      <c r="Y2083" s="148" t="s">
        <v>7066</v>
      </c>
      <c r="Z2083" s="338">
        <f>VLOOKUP(Y2083,PLAN!B:AI,19,0)</f>
        <v>46258</v>
      </c>
    </row>
    <row r="2084" spans="1:26" s="163" customFormat="1" ht="21.6" customHeight="1">
      <c r="A2084" s="177"/>
      <c r="B2084" s="225"/>
      <c r="C2084" s="225"/>
      <c r="D2084" s="225"/>
      <c r="E2084" s="225"/>
      <c r="F2084" s="226"/>
      <c r="G2084" s="225"/>
      <c r="H2084" s="225"/>
      <c r="I2084" s="225"/>
      <c r="J2084" s="225"/>
      <c r="K2084" s="225"/>
      <c r="L2084" s="227"/>
      <c r="M2084" s="225"/>
      <c r="N2084" s="225"/>
      <c r="O2084" s="290" t="s">
        <v>6210</v>
      </c>
      <c r="P2084" s="337" t="s">
        <v>6211</v>
      </c>
      <c r="Q2084" s="154">
        <v>207</v>
      </c>
      <c r="R2084" s="231" t="str">
        <f>IFERROR(VLOOKUP(P2084,[6]Sheet1!$F:$I,4,),"")</f>
        <v>N2-06</v>
      </c>
      <c r="S2084" s="232"/>
      <c r="T2084" s="225"/>
      <c r="U2084" s="233"/>
      <c r="V2084" s="165"/>
      <c r="W2084" s="234" t="s">
        <v>45</v>
      </c>
      <c r="X2084" s="164"/>
      <c r="Y2084" s="148"/>
      <c r="Z2084" s="338">
        <v>46258</v>
      </c>
    </row>
    <row r="2085" spans="1:26" s="163" customFormat="1" ht="21.6" customHeight="1">
      <c r="A2085" s="177">
        <f t="shared" si="124"/>
        <v>0</v>
      </c>
      <c r="B2085" s="225" t="str">
        <f>IFERROR(VLOOKUP(A2085,PLAN!B:AA,5,0),"")</f>
        <v/>
      </c>
      <c r="C2085" s="225" t="str">
        <f>IFERROR(VLOOKUP(A2085,PLAN!B:AA,6,0),"")</f>
        <v/>
      </c>
      <c r="D2085" s="225" t="str">
        <f>IFERROR(VLOOKUP(A2085,PLAN!B:AA,7,0),"")</f>
        <v/>
      </c>
      <c r="E2085" s="225" t="str">
        <f>IFERROR(VLOOKUP(A2085,PLAN!B:AA,4,0),"")</f>
        <v/>
      </c>
      <c r="F2085" s="226" t="str">
        <f>IFERROR(VLOOKUP(A2085,PLAN!B:AA,9,0),"")</f>
        <v/>
      </c>
      <c r="G2085" s="225" t="str">
        <f>IFERROR(VLOOKUP(A2085,PLAN!B:AA,10,0),"")</f>
        <v/>
      </c>
      <c r="H2085" s="225" t="str">
        <f>IFERROR(VLOOKUP(A2085,PLAN!B:AA,11,0),"")</f>
        <v/>
      </c>
      <c r="I2085" s="225" t="str">
        <f>IFERROR(VLOOKUP(A2085,PLAN!B:AA,12,0),"")</f>
        <v/>
      </c>
      <c r="J2085" s="225" t="str">
        <f>IFERROR(VLOOKUP(A2085,PLAN!B:AA,15,0),"")</f>
        <v/>
      </c>
      <c r="K2085" s="225" t="str">
        <f>IFERROR(VLOOKUP(A2085,PLAN!B:AA,23,0),"")</f>
        <v/>
      </c>
      <c r="L2085" s="227" t="str">
        <f>IFERROR(VLOOKUP(A2085,PLAN!B:AA,24,0),"")</f>
        <v/>
      </c>
      <c r="M2085" s="225" t="str">
        <f>IFERROR(VLOOKUP(A2085,PLAN!B:AA,3,0),"")</f>
        <v/>
      </c>
      <c r="N2085" s="225" t="str">
        <f>IFERROR(VLOOKUP(A2085,PLAN!B:AA,2,0),"")</f>
        <v/>
      </c>
      <c r="O2085" s="290" t="s">
        <v>7101</v>
      </c>
      <c r="P2085" s="337" t="s">
        <v>7102</v>
      </c>
      <c r="Q2085" s="154">
        <f>I2083-Q2083-Q2084</f>
        <v>347</v>
      </c>
      <c r="R2085" s="231" t="str">
        <f>IFERROR(VLOOKUP(P2085,[6]Sheet1!$F:$I,4,),"")</f>
        <v>N3-11</v>
      </c>
      <c r="S2085" s="232" t="str">
        <f>IFERROR(VLOOKUP(A2085,PLAN!B:AA,19,0),"")</f>
        <v/>
      </c>
      <c r="T2085" s="225" t="str">
        <f>IFERROR(VLOOKUP(A2085,PLAN!B:AA,20,0),"")</f>
        <v/>
      </c>
      <c r="U2085" s="233"/>
      <c r="V2085" s="165"/>
      <c r="W2085" s="234" t="s">
        <v>45</v>
      </c>
      <c r="X2085" s="164"/>
      <c r="Y2085" s="148"/>
      <c r="Z2085" s="338">
        <v>46258</v>
      </c>
    </row>
    <row r="2086" spans="1:26" s="163" customFormat="1" ht="21.6" customHeight="1">
      <c r="A2086" s="177" t="str">
        <f t="shared" ref="A2086:A2091" si="143">Y2086</f>
        <v>Sep04-13</v>
      </c>
      <c r="B2086" s="225">
        <f>IFERROR(VLOOKUP(A2086,PLAN!B:AA,5,0),"")</f>
        <v>11117354</v>
      </c>
      <c r="C2086" s="225" t="str">
        <f>IFERROR(VLOOKUP(A2086,PLAN!B:AA,6,0),"")</f>
        <v>2131726-B-A</v>
      </c>
      <c r="D2086" s="225" t="str">
        <f>IFERROR(VLOOKUP(A2086,PLAN!B:AA,7,0),"")</f>
        <v>AHW14R013S NO CE</v>
      </c>
      <c r="E2086" s="225" t="str">
        <f>IFERROR(VLOOKUP(A2086,PLAN!B:AA,4,0),"")</f>
        <v>1001947623</v>
      </c>
      <c r="F2086" s="226">
        <f>IFERROR(VLOOKUP(A2086,PLAN!B:AA,9,0),"")</f>
        <v>46269</v>
      </c>
      <c r="G2086" s="225" t="str">
        <f>IFERROR(VLOOKUP(A2086,PLAN!B:AA,10,0),"")</f>
        <v>0103612561</v>
      </c>
      <c r="H2086" s="225" t="str">
        <f>IFERROR(VLOOKUP(A2086,PLAN!B:AA,11,0),"")</f>
        <v>260815A59A</v>
      </c>
      <c r="I2086" s="225">
        <f>IFERROR(VLOOKUP(A2086,PLAN!B:AA,12,0),"")</f>
        <v>60</v>
      </c>
      <c r="J2086" s="225" t="str">
        <f>IFERROR(VLOOKUP(A2086,PLAN!B:AA,15,0),"")</f>
        <v>Oversea</v>
      </c>
      <c r="K2086" s="225">
        <f>IFERROR(VLOOKUP(A2086,PLAN!B:AA,23,0),"")</f>
        <v>0</v>
      </c>
      <c r="L2086" s="227">
        <f>IFERROR(VLOOKUP(A2086,PLAN!B:AA,24,0),"")</f>
        <v>0</v>
      </c>
      <c r="M2086" s="225" t="str">
        <f>IFERROR(VLOOKUP(A2086,PLAN!B:AA,3,0),"")</f>
        <v>2032217-A-CB</v>
      </c>
      <c r="N2086" s="225">
        <f>IFERROR(VLOOKUP(A2086,PLAN!B:AA,2,0),"")</f>
        <v>12114296</v>
      </c>
      <c r="O2086" s="290" t="s">
        <v>4373</v>
      </c>
      <c r="P2086" s="337" t="s">
        <v>4374</v>
      </c>
      <c r="Q2086" s="154">
        <v>10</v>
      </c>
      <c r="R2086" s="231" t="str">
        <f>IFERROR(VLOOKUP(P2086,[6]Sheet1!$F:$I,4,),"")</f>
        <v>N1-22</v>
      </c>
      <c r="S2086" s="232">
        <f>IFERROR(VLOOKUP(A2086,PLAN!B:AA,19,0),"")</f>
        <v>46258</v>
      </c>
      <c r="T2086" s="225" t="str">
        <f>IFERROR(VLOOKUP(A2086,PLAN!B:AA,20,0),"")</f>
        <v>M7</v>
      </c>
      <c r="U2086" s="233"/>
      <c r="V2086" s="165"/>
      <c r="W2086" s="234" t="str">
        <f>IFERROR(VLOOKUP(A2086,PLAN!B:AB,21,),"")</f>
        <v>F2</v>
      </c>
      <c r="X2086" s="164"/>
      <c r="Y2086" s="148" t="s">
        <v>7067</v>
      </c>
      <c r="Z2086" s="338">
        <f>VLOOKUP(Y2086,PLAN!B:AI,19,0)</f>
        <v>46258</v>
      </c>
    </row>
    <row r="2087" spans="1:26" s="163" customFormat="1" ht="21.6" customHeight="1">
      <c r="A2087" s="177"/>
      <c r="B2087" s="225"/>
      <c r="C2087" s="225"/>
      <c r="D2087" s="225"/>
      <c r="E2087" s="225"/>
      <c r="F2087" s="226"/>
      <c r="G2087" s="225"/>
      <c r="H2087" s="225"/>
      <c r="I2087" s="225"/>
      <c r="J2087" s="225"/>
      <c r="K2087" s="225"/>
      <c r="L2087" s="227"/>
      <c r="M2087" s="225"/>
      <c r="N2087" s="225"/>
      <c r="O2087" s="290" t="s">
        <v>6159</v>
      </c>
      <c r="P2087" s="258" t="s">
        <v>6160</v>
      </c>
      <c r="Q2087" s="154">
        <f>I2086-Q2086</f>
        <v>50</v>
      </c>
      <c r="R2087" s="231"/>
      <c r="S2087" s="232"/>
      <c r="T2087" s="225"/>
      <c r="U2087" s="233"/>
      <c r="V2087" s="165"/>
      <c r="W2087" s="234" t="s">
        <v>45</v>
      </c>
      <c r="X2087" s="164"/>
      <c r="Y2087" s="148"/>
      <c r="Z2087" s="338">
        <v>46258</v>
      </c>
    </row>
    <row r="2088" spans="1:26" s="163" customFormat="1" ht="21.6" customHeight="1">
      <c r="A2088" s="177" t="str">
        <f t="shared" si="143"/>
        <v>Sep04-14</v>
      </c>
      <c r="B2088" s="225">
        <f>IFERROR(VLOOKUP(A2088,PLAN!B:AA,5,0),"")</f>
        <v>11117355</v>
      </c>
      <c r="C2088" s="225" t="str">
        <f>IFERROR(VLOOKUP(A2088,PLAN!B:AA,6,0),"")</f>
        <v>2131727-B-A</v>
      </c>
      <c r="D2088" s="225" t="str">
        <f>IFERROR(VLOOKUP(A2088,PLAN!B:AA,7,0),"")</f>
        <v>AHW14R013P NO CE</v>
      </c>
      <c r="E2088" s="225" t="str">
        <f>IFERROR(VLOOKUP(A2088,PLAN!B:AA,4,0),"")</f>
        <v>1001947624</v>
      </c>
      <c r="F2088" s="226">
        <f>IFERROR(VLOOKUP(A2088,PLAN!B:AA,9,0),"")</f>
        <v>46269</v>
      </c>
      <c r="G2088" s="225" t="str">
        <f>IFERROR(VLOOKUP(A2088,PLAN!B:AA,10,0),"")</f>
        <v>0103612562</v>
      </c>
      <c r="H2088" s="225" t="str">
        <f>IFERROR(VLOOKUP(A2088,PLAN!B:AA,11,0),"")</f>
        <v>260815A60A</v>
      </c>
      <c r="I2088" s="225">
        <f>IFERROR(VLOOKUP(A2088,PLAN!B:AA,12,0),"")</f>
        <v>60</v>
      </c>
      <c r="J2088" s="225" t="str">
        <f>IFERROR(VLOOKUP(A2088,PLAN!B:AA,15,0),"")</f>
        <v>Oversea</v>
      </c>
      <c r="K2088" s="225">
        <f>IFERROR(VLOOKUP(A2088,PLAN!B:AA,23,0),"")</f>
        <v>0</v>
      </c>
      <c r="L2088" s="227">
        <f>IFERROR(VLOOKUP(A2088,PLAN!B:AA,24,0),"")</f>
        <v>0</v>
      </c>
      <c r="M2088" s="225" t="str">
        <f>IFERROR(VLOOKUP(A2088,PLAN!B:AA,3,0),"")</f>
        <v>2032218-A-CB</v>
      </c>
      <c r="N2088" s="225">
        <f>IFERROR(VLOOKUP(A2088,PLAN!B:AA,2,0),"")</f>
        <v>12114297</v>
      </c>
      <c r="O2088" s="290" t="s">
        <v>6938</v>
      </c>
      <c r="P2088" s="337" t="s">
        <v>6939</v>
      </c>
      <c r="Q2088" s="337">
        <f t="shared" ref="Q2088:Q2096" si="144">I2088</f>
        <v>60</v>
      </c>
      <c r="R2088" s="231" t="str">
        <f>IFERROR(VLOOKUP(P2088,[6]Sheet1!$F:$I,4,),"")</f>
        <v>N4-08</v>
      </c>
      <c r="S2088" s="232">
        <f>IFERROR(VLOOKUP(A2088,PLAN!B:AA,19,0),"")</f>
        <v>46258</v>
      </c>
      <c r="T2088" s="225" t="str">
        <f>IFERROR(VLOOKUP(A2088,PLAN!B:AA,20,0),"")</f>
        <v>M7</v>
      </c>
      <c r="U2088" s="233"/>
      <c r="V2088" s="165"/>
      <c r="W2088" s="234" t="str">
        <f>IFERROR(VLOOKUP(A2088,PLAN!B:AB,21,),"")</f>
        <v>F2</v>
      </c>
      <c r="X2088" s="164"/>
      <c r="Y2088" s="148" t="s">
        <v>7068</v>
      </c>
      <c r="Z2088" s="338">
        <f>VLOOKUP(Y2088,PLAN!B:AI,19,0)</f>
        <v>46258</v>
      </c>
    </row>
    <row r="2089" spans="1:26" s="163" customFormat="1" ht="21.6" customHeight="1">
      <c r="A2089" s="177" t="str">
        <f t="shared" si="143"/>
        <v>Sep04-15</v>
      </c>
      <c r="B2089" s="225">
        <f>IFERROR(VLOOKUP(A2089,PLAN!B:AA,5,0),"")</f>
        <v>11118083</v>
      </c>
      <c r="C2089" s="225" t="str">
        <f>IFERROR(VLOOKUP(A2089,PLAN!B:AA,6,0),"")</f>
        <v>2331073-A-A</v>
      </c>
      <c r="D2089" s="225" t="str">
        <f>IFERROR(VLOOKUP(A2089,PLAN!B:AA,7,0),"")</f>
        <v xml:space="preserve">WAMS-165-16WA CE3 </v>
      </c>
      <c r="E2089" s="225" t="str">
        <f>IFERROR(VLOOKUP(A2089,PLAN!B:AA,4,0),"")</f>
        <v>1001947625</v>
      </c>
      <c r="F2089" s="226">
        <f>IFERROR(VLOOKUP(A2089,PLAN!B:AA,9,0),"")</f>
        <v>46269</v>
      </c>
      <c r="G2089" s="225" t="str">
        <f>IFERROR(VLOOKUP(A2089,PLAN!B:AA,10,0),"")</f>
        <v>0103612563</v>
      </c>
      <c r="H2089" s="225" t="str">
        <f>IFERROR(VLOOKUP(A2089,PLAN!B:AA,11,0),"")</f>
        <v>260815A61A</v>
      </c>
      <c r="I2089" s="225">
        <f>IFERROR(VLOOKUP(A2089,PLAN!B:AA,12,0),"")</f>
        <v>90</v>
      </c>
      <c r="J2089" s="225" t="str">
        <f>IFERROR(VLOOKUP(A2089,PLAN!B:AA,15,0),"")</f>
        <v>Oversea</v>
      </c>
      <c r="K2089" s="225">
        <f>IFERROR(VLOOKUP(A2089,PLAN!B:AA,23,0),"")</f>
        <v>0</v>
      </c>
      <c r="L2089" s="227">
        <f>IFERROR(VLOOKUP(A2089,PLAN!B:AA,24,0),"")</f>
        <v>0</v>
      </c>
      <c r="M2089" s="225" t="str">
        <f>IFERROR(VLOOKUP(A2089,PLAN!B:AA,3,0),"")</f>
        <v>1832358-A-C</v>
      </c>
      <c r="N2089" s="225">
        <f>IFERROR(VLOOKUP(A2089,PLAN!B:AA,2,0),"")</f>
        <v>12111084</v>
      </c>
      <c r="O2089" s="290" t="s">
        <v>1201</v>
      </c>
      <c r="P2089" s="259" t="s">
        <v>1202</v>
      </c>
      <c r="Q2089" s="154">
        <v>49</v>
      </c>
      <c r="R2089" s="231" t="str">
        <f>IFERROR(VLOOKUP(P2089,[6]Sheet1!$F:$I,4,),"")</f>
        <v>E4</v>
      </c>
      <c r="S2089" s="232">
        <f>IFERROR(VLOOKUP(A2089,PLAN!B:AA,19,0),"")</f>
        <v>46258</v>
      </c>
      <c r="T2089" s="225" t="str">
        <f>IFERROR(VLOOKUP(A2089,PLAN!B:AA,20,0),"")</f>
        <v>M7</v>
      </c>
      <c r="U2089" s="233"/>
      <c r="V2089" s="165"/>
      <c r="W2089" s="234" t="str">
        <f>IFERROR(VLOOKUP(A2089,PLAN!B:AB,21,),"")</f>
        <v>F2</v>
      </c>
      <c r="X2089" s="164"/>
      <c r="Y2089" s="148" t="s">
        <v>7069</v>
      </c>
      <c r="Z2089" s="338">
        <f>VLOOKUP(Y2089,PLAN!B:AI,19,0)</f>
        <v>46258</v>
      </c>
    </row>
    <row r="2090" spans="1:26" s="163" customFormat="1" ht="21.6" customHeight="1">
      <c r="A2090" s="177"/>
      <c r="B2090" s="225"/>
      <c r="C2090" s="225"/>
      <c r="D2090" s="225"/>
      <c r="E2090" s="225"/>
      <c r="F2090" s="226"/>
      <c r="G2090" s="225"/>
      <c r="H2090" s="225"/>
      <c r="I2090" s="225"/>
      <c r="J2090" s="225"/>
      <c r="K2090" s="225"/>
      <c r="L2090" s="227"/>
      <c r="M2090" s="225"/>
      <c r="N2090" s="225"/>
      <c r="O2090" s="290" t="s">
        <v>7103</v>
      </c>
      <c r="P2090" s="284" t="s">
        <v>7104</v>
      </c>
      <c r="Q2090" s="154">
        <f>I2089-Q2089</f>
        <v>41</v>
      </c>
      <c r="R2090" s="231" t="str">
        <f>IFERROR(VLOOKUP(P2090,[6]Sheet1!$F:$I,4,),"")</f>
        <v>N2-17</v>
      </c>
      <c r="S2090" s="232"/>
      <c r="T2090" s="225"/>
      <c r="U2090" s="233"/>
      <c r="V2090" s="165"/>
      <c r="W2090" s="234" t="s">
        <v>45</v>
      </c>
      <c r="X2090" s="164"/>
      <c r="Y2090" s="148"/>
      <c r="Z2090" s="338">
        <v>46258</v>
      </c>
    </row>
    <row r="2091" spans="1:26" s="163" customFormat="1" ht="21.6" customHeight="1">
      <c r="A2091" s="177" t="str">
        <f t="shared" si="143"/>
        <v>Sep04-16</v>
      </c>
      <c r="B2091" s="225">
        <f>IFERROR(VLOOKUP(A2091,PLAN!B:AA,5,0),"")</f>
        <v>11118084</v>
      </c>
      <c r="C2091" s="225" t="str">
        <f>IFERROR(VLOOKUP(A2091,PLAN!B:AA,6,0),"")</f>
        <v>2331074-A-A</v>
      </c>
      <c r="D2091" s="225" t="str">
        <f>IFERROR(VLOOKUP(A2091,PLAN!B:AA,7,0),"")</f>
        <v>WAMS-180-16WA CE3</v>
      </c>
      <c r="E2091" s="225" t="str">
        <f>IFERROR(VLOOKUP(A2091,PLAN!B:AA,4,0),"")</f>
        <v>1001947626</v>
      </c>
      <c r="F2091" s="226">
        <f>IFERROR(VLOOKUP(A2091,PLAN!B:AA,9,0),"")</f>
        <v>46269</v>
      </c>
      <c r="G2091" s="225" t="str">
        <f>IFERROR(VLOOKUP(A2091,PLAN!B:AA,10,0),"")</f>
        <v>0103612564</v>
      </c>
      <c r="H2091" s="225" t="str">
        <f>IFERROR(VLOOKUP(A2091,PLAN!B:AA,11,0),"")</f>
        <v>260815A62A</v>
      </c>
      <c r="I2091" s="225">
        <f>IFERROR(VLOOKUP(A2091,PLAN!B:AA,12,0),"")</f>
        <v>60</v>
      </c>
      <c r="J2091" s="225" t="str">
        <f>IFERROR(VLOOKUP(A2091,PLAN!B:AA,15,0),"")</f>
        <v>Oversea</v>
      </c>
      <c r="K2091" s="225">
        <f>IFERROR(VLOOKUP(A2091,PLAN!B:AA,23,0),"")</f>
        <v>0</v>
      </c>
      <c r="L2091" s="227">
        <f>IFERROR(VLOOKUP(A2091,PLAN!B:AA,24,0),"")</f>
        <v>0</v>
      </c>
      <c r="M2091" s="225" t="str">
        <f>IFERROR(VLOOKUP(A2091,PLAN!B:AA,3,0),"")</f>
        <v>1832357-A-C</v>
      </c>
      <c r="N2091" s="225">
        <f>IFERROR(VLOOKUP(A2091,PLAN!B:AA,2,0),"")</f>
        <v>12111083</v>
      </c>
      <c r="O2091" s="290" t="s">
        <v>6936</v>
      </c>
      <c r="P2091" s="337" t="s">
        <v>6937</v>
      </c>
      <c r="Q2091" s="337">
        <f t="shared" si="144"/>
        <v>60</v>
      </c>
      <c r="R2091" s="231" t="str">
        <f>IFERROR(VLOOKUP(P2091,[6]Sheet1!$F:$I,4,),"")</f>
        <v>N4-03</v>
      </c>
      <c r="S2091" s="232">
        <f>IFERROR(VLOOKUP(A2091,PLAN!B:AA,19,0),"")</f>
        <v>46258</v>
      </c>
      <c r="T2091" s="225" t="str">
        <f>IFERROR(VLOOKUP(A2091,PLAN!B:AA,20,0),"")</f>
        <v>M7</v>
      </c>
      <c r="U2091" s="233"/>
      <c r="V2091" s="165"/>
      <c r="W2091" s="234" t="str">
        <f>IFERROR(VLOOKUP(A2091,PLAN!B:AB,21,),"")</f>
        <v>F2</v>
      </c>
      <c r="X2091" s="164"/>
      <c r="Y2091" s="148" t="s">
        <v>7070</v>
      </c>
      <c r="Z2091" s="338">
        <f>VLOOKUP(Y2091,PLAN!B:AI,19,0)</f>
        <v>46258</v>
      </c>
    </row>
    <row r="2092" spans="1:26" s="163" customFormat="1" ht="21.6" customHeight="1">
      <c r="A2092" s="177" t="str">
        <f t="shared" si="110"/>
        <v>Sep04-17</v>
      </c>
      <c r="B2092" s="225">
        <f>IFERROR(VLOOKUP(A2092,PLAN!B:AA,5,0),"")</f>
        <v>11134336</v>
      </c>
      <c r="C2092" s="225" t="str">
        <f>IFERROR(VLOOKUP(A2092,PLAN!B:AA,6,0),"")</f>
        <v>2331162-A-A</v>
      </c>
      <c r="D2092" s="225" t="str">
        <f>IFERROR(VLOOKUP(A2092,PLAN!B:AA,7,0),"")</f>
        <v>WAIN-CKI-200-BA CE3</v>
      </c>
      <c r="E2092" s="225" t="str">
        <f>IFERROR(VLOOKUP(A2092,PLAN!B:AA,4,0),"")</f>
        <v>1001947627</v>
      </c>
      <c r="F2092" s="226">
        <f>IFERROR(VLOOKUP(A2092,PLAN!B:AA,9,0),"")</f>
        <v>46269</v>
      </c>
      <c r="G2092" s="225" t="str">
        <f>IFERROR(VLOOKUP(A2092,PLAN!B:AA,10,0),"")</f>
        <v>0103612565</v>
      </c>
      <c r="H2092" s="225" t="str">
        <f>IFERROR(VLOOKUP(A2092,PLAN!B:AA,11,0),"")</f>
        <v>260815A63A</v>
      </c>
      <c r="I2092" s="225">
        <f>IFERROR(VLOOKUP(A2092,PLAN!B:AA,12,0),"")</f>
        <v>10</v>
      </c>
      <c r="J2092" s="225" t="str">
        <f>IFERROR(VLOOKUP(A2092,PLAN!B:AA,15,0),"")</f>
        <v>Oversea</v>
      </c>
      <c r="K2092" s="225">
        <f>IFERROR(VLOOKUP(A2092,PLAN!B:AA,23,0),"")</f>
        <v>0</v>
      </c>
      <c r="L2092" s="227">
        <f>IFERROR(VLOOKUP(A2092,PLAN!B:AA,24,0),"")</f>
        <v>0</v>
      </c>
      <c r="M2092" s="225" t="str">
        <f>IFERROR(VLOOKUP(A2092,PLAN!B:AA,3,0),"")</f>
        <v>1832347-A-C</v>
      </c>
      <c r="N2092" s="225">
        <f>IFERROR(VLOOKUP(A2092,PLAN!B:AA,2,0),"")</f>
        <v>12114374</v>
      </c>
      <c r="O2092" s="290" t="s">
        <v>6932</v>
      </c>
      <c r="P2092" s="337" t="s">
        <v>6933</v>
      </c>
      <c r="Q2092" s="337">
        <f t="shared" si="144"/>
        <v>10</v>
      </c>
      <c r="R2092" s="231" t="str">
        <f>IFERROR(VLOOKUP(P2092,[6]Sheet1!$F:$I,4,),"")</f>
        <v>C5</v>
      </c>
      <c r="S2092" s="232">
        <f>IFERROR(VLOOKUP(A2092,PLAN!B:AA,19,0),"")</f>
        <v>46258</v>
      </c>
      <c r="T2092" s="225" t="str">
        <f>IFERROR(VLOOKUP(A2092,PLAN!B:AA,20,0),"")</f>
        <v>M7</v>
      </c>
      <c r="U2092" s="233"/>
      <c r="V2092" s="165"/>
      <c r="W2092" s="234" t="str">
        <f>IFERROR(VLOOKUP(A2092,PLAN!B:AB,21,),"")</f>
        <v>F2</v>
      </c>
      <c r="X2092" s="164"/>
      <c r="Y2092" s="148" t="s">
        <v>7071</v>
      </c>
      <c r="Z2092" s="338">
        <f>VLOOKUP(Y2092,PLAN!B:AI,19,0)</f>
        <v>46258</v>
      </c>
    </row>
    <row r="2093" spans="1:26" s="163" customFormat="1" ht="21.6" customHeight="1">
      <c r="A2093" s="177" t="str">
        <f t="shared" si="110"/>
        <v>Sep04-18</v>
      </c>
      <c r="B2093" s="225">
        <f>IFERROR(VLOOKUP(A2093,PLAN!B:AA,5,0),"")</f>
        <v>11134337</v>
      </c>
      <c r="C2093" s="225" t="str">
        <f>IFERROR(VLOOKUP(A2093,PLAN!B:AA,6,0),"")</f>
        <v>2331163-A-A</v>
      </c>
      <c r="D2093" s="225" t="str">
        <f>IFERROR(VLOOKUP(A2093,PLAN!B:AA,7,0),"")</f>
        <v>WAIN-CKI-200-BS CE3</v>
      </c>
      <c r="E2093" s="225" t="str">
        <f>IFERROR(VLOOKUP(A2093,PLAN!B:AA,4,0),"")</f>
        <v>1001947628</v>
      </c>
      <c r="F2093" s="226">
        <f>IFERROR(VLOOKUP(A2093,PLAN!B:AA,9,0),"")</f>
        <v>46269</v>
      </c>
      <c r="G2093" s="225" t="str">
        <f>IFERROR(VLOOKUP(A2093,PLAN!B:AA,10,0),"")</f>
        <v>0103612566</v>
      </c>
      <c r="H2093" s="225" t="str">
        <f>IFERROR(VLOOKUP(A2093,PLAN!B:AA,11,0),"")</f>
        <v>260815A64A</v>
      </c>
      <c r="I2093" s="225">
        <f>IFERROR(VLOOKUP(A2093,PLAN!B:AA,12,0),"")</f>
        <v>10</v>
      </c>
      <c r="J2093" s="225" t="str">
        <f>IFERROR(VLOOKUP(A2093,PLAN!B:AA,15,0),"")</f>
        <v>Oversea</v>
      </c>
      <c r="K2093" s="225">
        <f>IFERROR(VLOOKUP(A2093,PLAN!B:AA,23,0),"")</f>
        <v>0</v>
      </c>
      <c r="L2093" s="227">
        <f>IFERROR(VLOOKUP(A2093,PLAN!B:AA,24,0),"")</f>
        <v>0</v>
      </c>
      <c r="M2093" s="225" t="str">
        <f>IFERROR(VLOOKUP(A2093,PLAN!B:AA,3,0),"")</f>
        <v>1832348-A-C</v>
      </c>
      <c r="N2093" s="225">
        <f>IFERROR(VLOOKUP(A2093,PLAN!B:AA,2,0),"")</f>
        <v>12114375</v>
      </c>
      <c r="O2093" s="290" t="s">
        <v>6576</v>
      </c>
      <c r="P2093" s="337" t="s">
        <v>6577</v>
      </c>
      <c r="Q2093" s="337">
        <f t="shared" si="144"/>
        <v>10</v>
      </c>
      <c r="R2093" s="231" t="str">
        <f>IFERROR(VLOOKUP(P2093,[6]Sheet1!$F:$I,4,),"")</f>
        <v>Q5</v>
      </c>
      <c r="S2093" s="232">
        <f>IFERROR(VLOOKUP(A2093,PLAN!B:AA,19,0),"")</f>
        <v>46258</v>
      </c>
      <c r="T2093" s="225" t="str">
        <f>IFERROR(VLOOKUP(A2093,PLAN!B:AA,20,0),"")</f>
        <v>M7</v>
      </c>
      <c r="U2093" s="233"/>
      <c r="V2093" s="165"/>
      <c r="W2093" s="234" t="str">
        <f>IFERROR(VLOOKUP(A2093,PLAN!B:AB,21,),"")</f>
        <v>F2</v>
      </c>
      <c r="X2093" s="164"/>
      <c r="Y2093" s="148" t="s">
        <v>7072</v>
      </c>
      <c r="Z2093" s="338">
        <f>VLOOKUP(Y2093,PLAN!B:AI,19,0)</f>
        <v>46258</v>
      </c>
    </row>
    <row r="2094" spans="1:26" s="163" customFormat="1" ht="21.6" customHeight="1">
      <c r="A2094" s="177" t="str">
        <f t="shared" si="110"/>
        <v>Sep04-19</v>
      </c>
      <c r="B2094" s="225">
        <f>IFERROR(VLOOKUP(A2094,PLAN!B:AA,5,0),"")</f>
        <v>11134338</v>
      </c>
      <c r="C2094" s="225" t="str">
        <f>IFERROR(VLOOKUP(A2094,PLAN!B:AA,6,0),"")</f>
        <v>2331164-A-A</v>
      </c>
      <c r="D2094" s="225" t="str">
        <f>IFERROR(VLOOKUP(A2094,PLAN!B:AA,7,0),"")</f>
        <v>WAIN-CKI-18-200-BS CE3</v>
      </c>
      <c r="E2094" s="225" t="str">
        <f>IFERROR(VLOOKUP(A2094,PLAN!B:AA,4,0),"")</f>
        <v>1001947629</v>
      </c>
      <c r="F2094" s="226">
        <f>IFERROR(VLOOKUP(A2094,PLAN!B:AA,9,0),"")</f>
        <v>46269</v>
      </c>
      <c r="G2094" s="225" t="str">
        <f>IFERROR(VLOOKUP(A2094,PLAN!B:AA,10,0),"")</f>
        <v>0103612568</v>
      </c>
      <c r="H2094" s="225" t="str">
        <f>IFERROR(VLOOKUP(A2094,PLAN!B:AA,11,0),"")</f>
        <v>260815A65A</v>
      </c>
      <c r="I2094" s="225">
        <f>IFERROR(VLOOKUP(A2094,PLAN!B:AA,12,0),"")</f>
        <v>5</v>
      </c>
      <c r="J2094" s="225" t="str">
        <f>IFERROR(VLOOKUP(A2094,PLAN!B:AA,15,0),"")</f>
        <v>Oversea</v>
      </c>
      <c r="K2094" s="225">
        <f>IFERROR(VLOOKUP(A2094,PLAN!B:AA,23,0),"")</f>
        <v>0</v>
      </c>
      <c r="L2094" s="227">
        <f>IFERROR(VLOOKUP(A2094,PLAN!B:AA,24,0),"")</f>
        <v>0</v>
      </c>
      <c r="M2094" s="225" t="str">
        <f>IFERROR(VLOOKUP(A2094,PLAN!B:AA,3,0),"")</f>
        <v>1832176-A-C</v>
      </c>
      <c r="N2094" s="225">
        <f>IFERROR(VLOOKUP(A2094,PLAN!B:AA,2,0),"")</f>
        <v>12114378</v>
      </c>
      <c r="O2094" s="290" t="s">
        <v>2867</v>
      </c>
      <c r="P2094" s="337" t="s">
        <v>2868</v>
      </c>
      <c r="Q2094" s="337">
        <f t="shared" si="144"/>
        <v>5</v>
      </c>
      <c r="R2094" s="231" t="str">
        <f>IFERROR(VLOOKUP(P2094,[6]Sheet1!$F:$I,4,),"")</f>
        <v>D1</v>
      </c>
      <c r="S2094" s="232">
        <f>IFERROR(VLOOKUP(A2094,PLAN!B:AA,19,0),"")</f>
        <v>46258</v>
      </c>
      <c r="T2094" s="225" t="str">
        <f>IFERROR(VLOOKUP(A2094,PLAN!B:AA,20,0),"")</f>
        <v>M7</v>
      </c>
      <c r="U2094" s="233"/>
      <c r="V2094" s="165"/>
      <c r="W2094" s="234" t="str">
        <f>IFERROR(VLOOKUP(A2094,PLAN!B:AB,21,),"")</f>
        <v>F2</v>
      </c>
      <c r="X2094" s="164"/>
      <c r="Y2094" s="148" t="s">
        <v>7073</v>
      </c>
      <c r="Z2094" s="338">
        <f>VLOOKUP(Y2094,PLAN!B:AI,19,0)</f>
        <v>46258</v>
      </c>
    </row>
    <row r="2095" spans="1:26" s="163" customFormat="1" ht="21.6" customHeight="1">
      <c r="A2095" s="177" t="str">
        <f t="shared" si="110"/>
        <v>Sep04-20</v>
      </c>
      <c r="B2095" s="225">
        <f>IFERROR(VLOOKUP(A2095,PLAN!B:AA,5,0),"")</f>
        <v>11135259</v>
      </c>
      <c r="C2095" s="225" t="str">
        <f>IFERROR(VLOOKUP(A2095,PLAN!B:AA,6,0),"")</f>
        <v>1556100-K-AK</v>
      </c>
      <c r="D2095" s="225" t="str">
        <f>IFERROR(VLOOKUP(A2095,PLAN!B:AA,7,0),"")</f>
        <v>WAIN-CKI-10-300 KR</v>
      </c>
      <c r="E2095" s="225" t="str">
        <f>IFERROR(VLOOKUP(A2095,PLAN!B:AA,4,0),"")</f>
        <v>1001947630</v>
      </c>
      <c r="F2095" s="226">
        <f>IFERROR(VLOOKUP(A2095,PLAN!B:AA,9,0),"")</f>
        <v>46269</v>
      </c>
      <c r="G2095" s="225" t="str">
        <f>IFERROR(VLOOKUP(A2095,PLAN!B:AA,10,0),"")</f>
        <v>0103612569</v>
      </c>
      <c r="H2095" s="225" t="str">
        <f>IFERROR(VLOOKUP(A2095,PLAN!B:AA,11,0),"")</f>
        <v>260815A66A</v>
      </c>
      <c r="I2095" s="225">
        <f>IFERROR(VLOOKUP(A2095,PLAN!B:AA,12,0),"")</f>
        <v>3</v>
      </c>
      <c r="J2095" s="225" t="str">
        <f>IFERROR(VLOOKUP(A2095,PLAN!B:AA,15,0),"")</f>
        <v>Korea</v>
      </c>
      <c r="K2095" s="225">
        <f>IFERROR(VLOOKUP(A2095,PLAN!B:AA,23,0),"")</f>
        <v>0</v>
      </c>
      <c r="L2095" s="227">
        <f>IFERROR(VLOOKUP(A2095,PLAN!B:AA,24,0),"")</f>
        <v>0</v>
      </c>
      <c r="M2095" s="225" t="str">
        <f>IFERROR(VLOOKUP(A2095,PLAN!B:AA,3,0),"")</f>
        <v>1832344-A-CK</v>
      </c>
      <c r="N2095" s="225">
        <f>IFERROR(VLOOKUP(A2095,PLAN!B:AA,2,0),"")</f>
        <v>12114369</v>
      </c>
      <c r="O2095" s="290" t="s">
        <v>657</v>
      </c>
      <c r="P2095" s="337" t="s">
        <v>658</v>
      </c>
      <c r="Q2095" s="337">
        <f t="shared" si="144"/>
        <v>3</v>
      </c>
      <c r="R2095" s="231" t="str">
        <f>IFERROR(VLOOKUP(P2095,[6]Sheet1!$F:$I,4,),"")</f>
        <v>C1</v>
      </c>
      <c r="S2095" s="232">
        <f>IFERROR(VLOOKUP(A2095,PLAN!B:AA,19,0),"")</f>
        <v>46258</v>
      </c>
      <c r="T2095" s="225" t="str">
        <f>IFERROR(VLOOKUP(A2095,PLAN!B:AA,20,0),"")</f>
        <v>M7</v>
      </c>
      <c r="U2095" s="233"/>
      <c r="V2095" s="165"/>
      <c r="W2095" s="234" t="str">
        <f>IFERROR(VLOOKUP(A2095,PLAN!B:AB,21,),"")</f>
        <v>F2</v>
      </c>
      <c r="X2095" s="164"/>
      <c r="Y2095" s="148" t="s">
        <v>7074</v>
      </c>
      <c r="Z2095" s="338">
        <f>VLOOKUP(Y2095,PLAN!B:AI,19,0)</f>
        <v>46258</v>
      </c>
    </row>
    <row r="2096" spans="1:26" s="163" customFormat="1" ht="21.6" customHeight="1">
      <c r="A2096" s="177" t="str">
        <f t="shared" si="110"/>
        <v>Sep04-21</v>
      </c>
      <c r="B2096" s="225">
        <f>IFERROR(VLOOKUP(A2096,PLAN!B:AA,5,0),"")</f>
        <v>11135271</v>
      </c>
      <c r="C2096" s="225" t="str">
        <f>IFERROR(VLOOKUP(A2096,PLAN!B:AA,6,0),"")</f>
        <v>1731007-H-A</v>
      </c>
      <c r="D2096" s="225" t="str">
        <f>IFERROR(VLOOKUP(A2096,PLAN!B:AA,7,0),"")</f>
        <v>WAIN-CKI-008-200 KR</v>
      </c>
      <c r="E2096" s="225" t="str">
        <f>IFERROR(VLOOKUP(A2096,PLAN!B:AA,4,0),"")</f>
        <v>1001947631</v>
      </c>
      <c r="F2096" s="226">
        <f>IFERROR(VLOOKUP(A2096,PLAN!B:AA,9,0),"")</f>
        <v>46269</v>
      </c>
      <c r="G2096" s="225" t="str">
        <f>IFERROR(VLOOKUP(A2096,PLAN!B:AA,10,0),"")</f>
        <v>0103612570</v>
      </c>
      <c r="H2096" s="225" t="str">
        <f>IFERROR(VLOOKUP(A2096,PLAN!B:AA,11,0),"")</f>
        <v>260815A67A</v>
      </c>
      <c r="I2096" s="225">
        <f>IFERROR(VLOOKUP(A2096,PLAN!B:AA,12,0),"")</f>
        <v>4</v>
      </c>
      <c r="J2096" s="225" t="str">
        <f>IFERROR(VLOOKUP(A2096,PLAN!B:AA,15,0),"")</f>
        <v>Korea</v>
      </c>
      <c r="K2096" s="225">
        <f>IFERROR(VLOOKUP(A2096,PLAN!B:AA,23,0),"")</f>
        <v>0</v>
      </c>
      <c r="L2096" s="227">
        <f>IFERROR(VLOOKUP(A2096,PLAN!B:AA,24,0),"")</f>
        <v>0</v>
      </c>
      <c r="M2096" s="225" t="str">
        <f>IFERROR(VLOOKUP(A2096,PLAN!B:AA,3,0),"")</f>
        <v>1832345-A-C</v>
      </c>
      <c r="N2096" s="225">
        <f>IFERROR(VLOOKUP(A2096,PLAN!B:AA,2,0),"")</f>
        <v>12114370</v>
      </c>
      <c r="O2096" s="290" t="s">
        <v>6562</v>
      </c>
      <c r="P2096" s="337" t="s">
        <v>6563</v>
      </c>
      <c r="Q2096" s="337">
        <f t="shared" si="144"/>
        <v>4</v>
      </c>
      <c r="R2096" s="231" t="str">
        <f>IFERROR(VLOOKUP(P2096,[6]Sheet1!$F:$I,4,),"")</f>
        <v>C11</v>
      </c>
      <c r="S2096" s="232">
        <f>IFERROR(VLOOKUP(A2096,PLAN!B:AA,19,0),"")</f>
        <v>46258</v>
      </c>
      <c r="T2096" s="225" t="str">
        <f>IFERROR(VLOOKUP(A2096,PLAN!B:AA,20,0),"")</f>
        <v>M7</v>
      </c>
      <c r="U2096" s="233"/>
      <c r="V2096" s="165"/>
      <c r="W2096" s="234" t="str">
        <f>IFERROR(VLOOKUP(A2096,PLAN!B:AB,21,),"")</f>
        <v>F2</v>
      </c>
      <c r="X2096" s="164"/>
      <c r="Y2096" s="148" t="s">
        <v>7075</v>
      </c>
      <c r="Z2096" s="338">
        <f>VLOOKUP(Y2096,PLAN!B:AI,19,0)</f>
        <v>46258</v>
      </c>
    </row>
    <row r="2097" spans="1:26" s="163" customFormat="1" ht="21.6" customHeight="1">
      <c r="A2097" s="177" t="str">
        <f t="shared" si="110"/>
        <v>Sep04-22</v>
      </c>
      <c r="B2097" s="225">
        <f>IFERROR(VLOOKUP(A2097,PLAN!B:AA,5,0),"")</f>
        <v>11135279</v>
      </c>
      <c r="C2097" s="225" t="str">
        <f>IFERROR(VLOOKUP(A2097,PLAN!B:AA,6,0),"")</f>
        <v>1931031-E-A</v>
      </c>
      <c r="D2097" s="225" t="str">
        <f>IFERROR(VLOOKUP(A2097,PLAN!B:AA,7,0),"")</f>
        <v>AMS-135-1445 KR</v>
      </c>
      <c r="E2097" s="225" t="str">
        <f>IFERROR(VLOOKUP(A2097,PLAN!B:AA,4,0),"")</f>
        <v>1001947632</v>
      </c>
      <c r="F2097" s="226">
        <f>IFERROR(VLOOKUP(A2097,PLAN!B:AA,9,0),"")</f>
        <v>46269</v>
      </c>
      <c r="G2097" s="225" t="str">
        <f>IFERROR(VLOOKUP(A2097,PLAN!B:AA,10,0),"")</f>
        <v>0103612571</v>
      </c>
      <c r="H2097" s="225" t="str">
        <f>IFERROR(VLOOKUP(A2097,PLAN!B:AA,11,0),"")</f>
        <v>260815A68A</v>
      </c>
      <c r="I2097" s="225">
        <f>IFERROR(VLOOKUP(A2097,PLAN!B:AA,12,0),"")</f>
        <v>30</v>
      </c>
      <c r="J2097" s="225" t="str">
        <f>IFERROR(VLOOKUP(A2097,PLAN!B:AA,15,0),"")</f>
        <v>Korea</v>
      </c>
      <c r="K2097" s="225">
        <f>IFERROR(VLOOKUP(A2097,PLAN!B:AA,23,0),"")</f>
        <v>0</v>
      </c>
      <c r="L2097" s="227">
        <f>IFERROR(VLOOKUP(A2097,PLAN!B:AA,24,0),"")</f>
        <v>0</v>
      </c>
      <c r="M2097" s="225" t="str">
        <f>IFERROR(VLOOKUP(A2097,PLAN!B:AA,3,0),"")</f>
        <v>1932092-A-C</v>
      </c>
      <c r="N2097" s="225">
        <f>IFERROR(VLOOKUP(A2097,PLAN!B:AA,2,0),"")</f>
        <v>12111090</v>
      </c>
      <c r="O2097" s="290" t="s">
        <v>495</v>
      </c>
      <c r="P2097" s="284" t="s">
        <v>496</v>
      </c>
      <c r="Q2097" s="154">
        <v>28</v>
      </c>
      <c r="R2097" s="231" t="str">
        <f>IFERROR(VLOOKUP(P2097,[6]Sheet1!$F:$I,4,),"")</f>
        <v>C8</v>
      </c>
      <c r="S2097" s="232">
        <f>IFERROR(VLOOKUP(A2097,PLAN!B:AA,19,0),"")</f>
        <v>46258</v>
      </c>
      <c r="T2097" s="225" t="str">
        <f>IFERROR(VLOOKUP(A2097,PLAN!B:AA,20,0),"")</f>
        <v>M7</v>
      </c>
      <c r="U2097" s="233"/>
      <c r="V2097" s="165"/>
      <c r="W2097" s="234" t="str">
        <f>IFERROR(VLOOKUP(A2097,PLAN!B:AB,21,),"")</f>
        <v>F2</v>
      </c>
      <c r="X2097" s="164"/>
      <c r="Y2097" s="148" t="s">
        <v>7076</v>
      </c>
      <c r="Z2097" s="338">
        <f>VLOOKUP(Y2097,PLAN!B:AI,19,0)</f>
        <v>46258</v>
      </c>
    </row>
    <row r="2098" spans="1:26" s="163" customFormat="1" ht="21.6" customHeight="1">
      <c r="A2098" s="177">
        <f t="shared" ref="A2098:A2322" si="145">Y2098</f>
        <v>0</v>
      </c>
      <c r="B2098" s="225" t="str">
        <f>IFERROR(VLOOKUP(A2098,PLAN!B:AA,5,0),"")</f>
        <v/>
      </c>
      <c r="C2098" s="225" t="str">
        <f>IFERROR(VLOOKUP(A2098,PLAN!B:AA,6,0),"")</f>
        <v/>
      </c>
      <c r="D2098" s="225" t="str">
        <f>IFERROR(VLOOKUP(A2098,PLAN!B:AA,7,0),"")</f>
        <v/>
      </c>
      <c r="E2098" s="225" t="str">
        <f>IFERROR(VLOOKUP(A2098,PLAN!B:AA,4,0),"")</f>
        <v/>
      </c>
      <c r="F2098" s="226" t="str">
        <f>IFERROR(VLOOKUP(A2098,PLAN!B:AA,9,0),"")</f>
        <v/>
      </c>
      <c r="G2098" s="225" t="str">
        <f>IFERROR(VLOOKUP(A2098,PLAN!B:AA,10,0),"")</f>
        <v/>
      </c>
      <c r="H2098" s="225" t="str">
        <f>IFERROR(VLOOKUP(A2098,PLAN!B:AA,11,0),"")</f>
        <v/>
      </c>
      <c r="I2098" s="225" t="str">
        <f>IFERROR(VLOOKUP(A2098,PLAN!B:AA,12,0),"")</f>
        <v/>
      </c>
      <c r="J2098" s="225" t="str">
        <f>IFERROR(VLOOKUP(A2098,PLAN!B:AA,15,0),"")</f>
        <v/>
      </c>
      <c r="K2098" s="225" t="str">
        <f>IFERROR(VLOOKUP(A2098,PLAN!B:AA,23,0),"")</f>
        <v/>
      </c>
      <c r="L2098" s="227" t="str">
        <f>IFERROR(VLOOKUP(A2098,PLAN!B:AA,24,0),"")</f>
        <v/>
      </c>
      <c r="M2098" s="225" t="str">
        <f>IFERROR(VLOOKUP(A2098,PLAN!B:AA,3,0),"")</f>
        <v/>
      </c>
      <c r="N2098" s="225" t="str">
        <f>IFERROR(VLOOKUP(A2098,PLAN!B:AA,2,0),"")</f>
        <v/>
      </c>
      <c r="O2098" s="290" t="s">
        <v>7105</v>
      </c>
      <c r="P2098" s="284" t="s">
        <v>7106</v>
      </c>
      <c r="Q2098" s="154">
        <f>I2097-Q2097</f>
        <v>2</v>
      </c>
      <c r="R2098" s="231" t="str">
        <f>IFERROR(VLOOKUP(P2098,[6]Sheet1!$F:$I,4,),"")</f>
        <v>N3-07</v>
      </c>
      <c r="S2098" s="232" t="str">
        <f>IFERROR(VLOOKUP(A2098,PLAN!B:AA,19,0),"")</f>
        <v/>
      </c>
      <c r="T2098" s="225" t="str">
        <f>IFERROR(VLOOKUP(A2098,PLAN!B:AA,20,0),"")</f>
        <v/>
      </c>
      <c r="U2098" s="233"/>
      <c r="V2098" s="165"/>
      <c r="W2098" s="234" t="s">
        <v>45</v>
      </c>
      <c r="X2098" s="164"/>
      <c r="Y2098" s="148"/>
      <c r="Z2098" s="338">
        <v>46258</v>
      </c>
    </row>
    <row r="2099" spans="1:26" s="163" customFormat="1" ht="21.6" customHeight="1">
      <c r="A2099" s="177" t="str">
        <f t="shared" si="145"/>
        <v>Sep04-23</v>
      </c>
      <c r="B2099" s="225">
        <f>IFERROR(VLOOKUP(A2099,PLAN!B:AA,5,0),"")</f>
        <v>11135280</v>
      </c>
      <c r="C2099" s="225" t="str">
        <f>IFERROR(VLOOKUP(A2099,PLAN!B:AA,6,0),"")</f>
        <v>1931032-E-A</v>
      </c>
      <c r="D2099" s="225" t="str">
        <f>IFERROR(VLOOKUP(A2099,PLAN!B:AA,7,0),"")</f>
        <v>AMS-165-1445 KR</v>
      </c>
      <c r="E2099" s="225" t="str">
        <f>IFERROR(VLOOKUP(A2099,PLAN!B:AA,4,0),"")</f>
        <v>1001947633</v>
      </c>
      <c r="F2099" s="226">
        <f>IFERROR(VLOOKUP(A2099,PLAN!B:AA,9,0),"")</f>
        <v>46269</v>
      </c>
      <c r="G2099" s="225" t="str">
        <f>IFERROR(VLOOKUP(A2099,PLAN!B:AA,10,0),"")</f>
        <v>0103612572</v>
      </c>
      <c r="H2099" s="225" t="str">
        <f>IFERROR(VLOOKUP(A2099,PLAN!B:AA,11,0),"")</f>
        <v>260815A69A</v>
      </c>
      <c r="I2099" s="225">
        <f>IFERROR(VLOOKUP(A2099,PLAN!B:AA,12,0),"")</f>
        <v>100</v>
      </c>
      <c r="J2099" s="225" t="str">
        <f>IFERROR(VLOOKUP(A2099,PLAN!B:AA,15,0),"")</f>
        <v>Korea</v>
      </c>
      <c r="K2099" s="225">
        <f>IFERROR(VLOOKUP(A2099,PLAN!B:AA,23,0),"")</f>
        <v>0</v>
      </c>
      <c r="L2099" s="227">
        <f>IFERROR(VLOOKUP(A2099,PLAN!B:AA,24,0),"")</f>
        <v>0</v>
      </c>
      <c r="M2099" s="225" t="str">
        <f>IFERROR(VLOOKUP(A2099,PLAN!B:AA,3,0),"")</f>
        <v>1932091-A-C</v>
      </c>
      <c r="N2099" s="225">
        <f>IFERROR(VLOOKUP(A2099,PLAN!B:AA,2,0),"")</f>
        <v>12111089</v>
      </c>
      <c r="O2099" s="290" t="s">
        <v>497</v>
      </c>
      <c r="P2099" s="284" t="s">
        <v>498</v>
      </c>
      <c r="Q2099" s="154">
        <v>82</v>
      </c>
      <c r="R2099" s="231" t="str">
        <f>IFERROR(VLOOKUP(P2099,[6]Sheet1!$F:$I,4,),"")</f>
        <v>D6</v>
      </c>
      <c r="S2099" s="232">
        <f>IFERROR(VLOOKUP(A2099,PLAN!B:AA,19,0),"")</f>
        <v>46258</v>
      </c>
      <c r="T2099" s="225" t="str">
        <f>IFERROR(VLOOKUP(A2099,PLAN!B:AA,20,0),"")</f>
        <v>M7</v>
      </c>
      <c r="U2099" s="233"/>
      <c r="V2099" s="165"/>
      <c r="W2099" s="234" t="str">
        <f>IFERROR(VLOOKUP(A2099,PLAN!B:AB,21,),"")</f>
        <v>F2</v>
      </c>
      <c r="X2099" s="164"/>
      <c r="Y2099" s="148" t="s">
        <v>7077</v>
      </c>
      <c r="Z2099" s="338">
        <f>VLOOKUP(Y2099,PLAN!B:AI,19,0)</f>
        <v>46258</v>
      </c>
    </row>
    <row r="2100" spans="1:26" s="163" customFormat="1" ht="21.6" customHeight="1">
      <c r="A2100" s="177">
        <f t="shared" si="145"/>
        <v>0</v>
      </c>
      <c r="B2100" s="225" t="str">
        <f>IFERROR(VLOOKUP(A2100,PLAN!B:AA,5,0),"")</f>
        <v/>
      </c>
      <c r="C2100" s="225" t="str">
        <f>IFERROR(VLOOKUP(A2100,PLAN!B:AA,6,0),"")</f>
        <v/>
      </c>
      <c r="D2100" s="225" t="str">
        <f>IFERROR(VLOOKUP(A2100,PLAN!B:AA,7,0),"")</f>
        <v/>
      </c>
      <c r="E2100" s="225" t="str">
        <f>IFERROR(VLOOKUP(A2100,PLAN!B:AA,4,0),"")</f>
        <v/>
      </c>
      <c r="F2100" s="226" t="str">
        <f>IFERROR(VLOOKUP(A2100,PLAN!B:AA,9,0),"")</f>
        <v/>
      </c>
      <c r="G2100" s="225" t="str">
        <f>IFERROR(VLOOKUP(A2100,PLAN!B:AA,10,0),"")</f>
        <v/>
      </c>
      <c r="H2100" s="225" t="str">
        <f>IFERROR(VLOOKUP(A2100,PLAN!B:AA,11,0),"")</f>
        <v/>
      </c>
      <c r="I2100" s="225" t="str">
        <f>IFERROR(VLOOKUP(A2100,PLAN!B:AA,12,0),"")</f>
        <v/>
      </c>
      <c r="J2100" s="225" t="str">
        <f>IFERROR(VLOOKUP(A2100,PLAN!B:AA,15,0),"")</f>
        <v/>
      </c>
      <c r="K2100" s="225" t="str">
        <f>IFERROR(VLOOKUP(A2100,PLAN!B:AA,23,0),"")</f>
        <v/>
      </c>
      <c r="L2100" s="227" t="str">
        <f>IFERROR(VLOOKUP(A2100,PLAN!B:AA,24,0),"")</f>
        <v/>
      </c>
      <c r="M2100" s="225" t="str">
        <f>IFERROR(VLOOKUP(A2100,PLAN!B:AA,3,0),"")</f>
        <v/>
      </c>
      <c r="N2100" s="225" t="str">
        <f>IFERROR(VLOOKUP(A2100,PLAN!B:AA,2,0),"")</f>
        <v/>
      </c>
      <c r="O2100" s="290" t="s">
        <v>7107</v>
      </c>
      <c r="P2100" s="289" t="s">
        <v>7108</v>
      </c>
      <c r="Q2100" s="154">
        <f>I2099-Q2099</f>
        <v>18</v>
      </c>
      <c r="R2100" s="231" t="str">
        <f>IFERROR(VLOOKUP(P2100,[6]Sheet1!$F:$I,4,),"")</f>
        <v/>
      </c>
      <c r="S2100" s="232" t="str">
        <f>IFERROR(VLOOKUP(A2100,PLAN!B:AA,19,0),"")</f>
        <v/>
      </c>
      <c r="T2100" s="225" t="str">
        <f>IFERROR(VLOOKUP(A2100,PLAN!B:AA,20,0),"")</f>
        <v/>
      </c>
      <c r="U2100" s="233"/>
      <c r="V2100" s="165"/>
      <c r="W2100" s="234" t="s">
        <v>45</v>
      </c>
      <c r="X2100" s="164"/>
      <c r="Y2100" s="148"/>
      <c r="Z2100" s="338">
        <v>46258</v>
      </c>
    </row>
    <row r="2101" spans="1:26" s="163" customFormat="1" ht="21.6" customHeight="1">
      <c r="A2101" s="177" t="str">
        <f t="shared" si="145"/>
        <v>Sep04-24</v>
      </c>
      <c r="B2101" s="225">
        <f>IFERROR(VLOOKUP(A2101,PLAN!B:AA,5,0),"")</f>
        <v>11135718</v>
      </c>
      <c r="C2101" s="225" t="str">
        <f>IFERROR(VLOOKUP(A2101,PLAN!B:AA,6,0),"")</f>
        <v>2631193-0-A</v>
      </c>
      <c r="D2101" s="225" t="str">
        <f>IFERROR(VLOOKUP(A2101,PLAN!B:AA,7,0),"")</f>
        <v>AIN-CNX-14-215 KR</v>
      </c>
      <c r="E2101" s="225" t="str">
        <f>IFERROR(VLOOKUP(A2101,PLAN!B:AA,4,0),"")</f>
        <v>1001947634</v>
      </c>
      <c r="F2101" s="226">
        <f>IFERROR(VLOOKUP(A2101,PLAN!B:AA,9,0),"")</f>
        <v>46269</v>
      </c>
      <c r="G2101" s="225" t="str">
        <f>IFERROR(VLOOKUP(A2101,PLAN!B:AA,10,0),"")</f>
        <v>0103612573</v>
      </c>
      <c r="H2101" s="225" t="str">
        <f>IFERROR(VLOOKUP(A2101,PLAN!B:AA,11,0),"")</f>
        <v>260815A70A</v>
      </c>
      <c r="I2101" s="225">
        <f>IFERROR(VLOOKUP(A2101,PLAN!B:AA,12,0),"")</f>
        <v>424</v>
      </c>
      <c r="J2101" s="225" t="str">
        <f>IFERROR(VLOOKUP(A2101,PLAN!B:AA,15,0),"")</f>
        <v>Korea</v>
      </c>
      <c r="K2101" s="225">
        <f>IFERROR(VLOOKUP(A2101,PLAN!B:AA,23,0),"")</f>
        <v>0</v>
      </c>
      <c r="L2101" s="227">
        <f>IFERROR(VLOOKUP(A2101,PLAN!B:AA,24,0),"")</f>
        <v>0</v>
      </c>
      <c r="M2101" s="225" t="str">
        <f>IFERROR(VLOOKUP(A2101,PLAN!B:AA,3,0),"")</f>
        <v>2432014-0-C</v>
      </c>
      <c r="N2101" s="225">
        <f>IFERROR(VLOOKUP(A2101,PLAN!B:AA,2,0),"")</f>
        <v>12126656</v>
      </c>
      <c r="O2101" s="290" t="s">
        <v>5530</v>
      </c>
      <c r="P2101" s="337" t="s">
        <v>5531</v>
      </c>
      <c r="Q2101" s="154">
        <v>41</v>
      </c>
      <c r="R2101" s="231" t="str">
        <f>IFERROR(VLOOKUP(P2101,[6]Sheet1!$F:$I,4,),"")</f>
        <v>N1-03</v>
      </c>
      <c r="S2101" s="232">
        <f>IFERROR(VLOOKUP(A2101,PLAN!B:AA,19,0),"")</f>
        <v>46258</v>
      </c>
      <c r="T2101" s="225" t="str">
        <f>IFERROR(VLOOKUP(A2101,PLAN!B:AA,20,0),"")</f>
        <v>M7</v>
      </c>
      <c r="U2101" s="233"/>
      <c r="V2101" s="165"/>
      <c r="W2101" s="234" t="str">
        <f>IFERROR(VLOOKUP(A2101,PLAN!B:AB,21,),"")</f>
        <v>F2</v>
      </c>
      <c r="X2101" s="164"/>
      <c r="Y2101" s="148" t="s">
        <v>7078</v>
      </c>
      <c r="Z2101" s="338">
        <f>VLOOKUP(Y2101,PLAN!B:AI,19,0)</f>
        <v>46258</v>
      </c>
    </row>
    <row r="2102" spans="1:26" s="163" customFormat="1" ht="21.6" customHeight="1">
      <c r="A2102" s="177">
        <f t="shared" si="145"/>
        <v>0</v>
      </c>
      <c r="B2102" s="225" t="str">
        <f>IFERROR(VLOOKUP(A2102,PLAN!B:AA,5,0),"")</f>
        <v/>
      </c>
      <c r="C2102" s="225" t="str">
        <f>IFERROR(VLOOKUP(A2102,PLAN!B:AA,6,0),"")</f>
        <v/>
      </c>
      <c r="D2102" s="225" t="str">
        <f>IFERROR(VLOOKUP(A2102,PLAN!B:AA,7,0),"")</f>
        <v/>
      </c>
      <c r="E2102" s="225" t="str">
        <f>IFERROR(VLOOKUP(A2102,PLAN!B:AA,4,0),"")</f>
        <v/>
      </c>
      <c r="F2102" s="226" t="str">
        <f>IFERROR(VLOOKUP(A2102,PLAN!B:AA,9,0),"")</f>
        <v/>
      </c>
      <c r="G2102" s="225" t="str">
        <f>IFERROR(VLOOKUP(A2102,PLAN!B:AA,10,0),"")</f>
        <v/>
      </c>
      <c r="H2102" s="225" t="str">
        <f>IFERROR(VLOOKUP(A2102,PLAN!B:AA,11,0),"")</f>
        <v/>
      </c>
      <c r="I2102" s="225" t="str">
        <f>IFERROR(VLOOKUP(A2102,PLAN!B:AA,12,0),"")</f>
        <v/>
      </c>
      <c r="J2102" s="225" t="str">
        <f>IFERROR(VLOOKUP(A2102,PLAN!B:AA,15,0),"")</f>
        <v/>
      </c>
      <c r="K2102" s="225" t="str">
        <f>IFERROR(VLOOKUP(A2102,PLAN!B:AA,23,0),"")</f>
        <v/>
      </c>
      <c r="L2102" s="227" t="str">
        <f>IFERROR(VLOOKUP(A2102,PLAN!B:AA,24,0),"")</f>
        <v/>
      </c>
      <c r="M2102" s="225" t="str">
        <f>IFERROR(VLOOKUP(A2102,PLAN!B:AA,3,0),"")</f>
        <v/>
      </c>
      <c r="N2102" s="225" t="str">
        <f>IFERROR(VLOOKUP(A2102,PLAN!B:AA,2,0),"")</f>
        <v/>
      </c>
      <c r="O2102" s="290" t="s">
        <v>7111</v>
      </c>
      <c r="P2102" s="337" t="s">
        <v>7112</v>
      </c>
      <c r="Q2102" s="154">
        <v>205</v>
      </c>
      <c r="R2102" s="231" t="str">
        <f>IFERROR(VLOOKUP(P2102,[6]Sheet1!$F:$I,4,),"")</f>
        <v/>
      </c>
      <c r="S2102" s="232" t="str">
        <f>IFERROR(VLOOKUP(A2102,PLAN!B:AA,19,0),"")</f>
        <v/>
      </c>
      <c r="T2102" s="225" t="str">
        <f>IFERROR(VLOOKUP(A2102,PLAN!B:AA,20,0),"")</f>
        <v/>
      </c>
      <c r="U2102" s="233"/>
      <c r="V2102" s="165"/>
      <c r="W2102" s="234" t="s">
        <v>45</v>
      </c>
      <c r="X2102" s="164"/>
      <c r="Y2102" s="148"/>
      <c r="Z2102" s="338">
        <v>46258</v>
      </c>
    </row>
    <row r="2103" spans="1:26" s="163" customFormat="1" ht="21.6" customHeight="1">
      <c r="A2103" s="177">
        <f t="shared" si="145"/>
        <v>0</v>
      </c>
      <c r="B2103" s="225" t="str">
        <f>IFERROR(VLOOKUP(A2103,PLAN!B:AA,5,0),"")</f>
        <v/>
      </c>
      <c r="C2103" s="225" t="str">
        <f>IFERROR(VLOOKUP(A2103,PLAN!B:AA,6,0),"")</f>
        <v/>
      </c>
      <c r="D2103" s="225" t="str">
        <f>IFERROR(VLOOKUP(A2103,PLAN!B:AA,7,0),"")</f>
        <v/>
      </c>
      <c r="E2103" s="225" t="str">
        <f>IFERROR(VLOOKUP(A2103,PLAN!B:AA,4,0),"")</f>
        <v/>
      </c>
      <c r="F2103" s="226" t="str">
        <f>IFERROR(VLOOKUP(A2103,PLAN!B:AA,9,0),"")</f>
        <v/>
      </c>
      <c r="G2103" s="225" t="str">
        <f>IFERROR(VLOOKUP(A2103,PLAN!B:AA,10,0),"")</f>
        <v/>
      </c>
      <c r="H2103" s="225" t="str">
        <f>IFERROR(VLOOKUP(A2103,PLAN!B:AA,11,0),"")</f>
        <v/>
      </c>
      <c r="I2103" s="225" t="str">
        <f>IFERROR(VLOOKUP(A2103,PLAN!B:AA,12,0),"")</f>
        <v/>
      </c>
      <c r="J2103" s="225" t="str">
        <f>IFERROR(VLOOKUP(A2103,PLAN!B:AA,15,0),"")</f>
        <v/>
      </c>
      <c r="K2103" s="225" t="str">
        <f>IFERROR(VLOOKUP(A2103,PLAN!B:AA,23,0),"")</f>
        <v/>
      </c>
      <c r="L2103" s="227" t="str">
        <f>IFERROR(VLOOKUP(A2103,PLAN!B:AA,24,0),"")</f>
        <v/>
      </c>
      <c r="M2103" s="225" t="str">
        <f>IFERROR(VLOOKUP(A2103,PLAN!B:AA,3,0),"")</f>
        <v/>
      </c>
      <c r="N2103" s="225" t="str">
        <f>IFERROR(VLOOKUP(A2103,PLAN!B:AA,2,0),"")</f>
        <v/>
      </c>
      <c r="O2103" s="290" t="s">
        <v>7113</v>
      </c>
      <c r="P2103" s="337" t="s">
        <v>7114</v>
      </c>
      <c r="Q2103" s="154">
        <f>I2101-Q2101-Q2102</f>
        <v>178</v>
      </c>
      <c r="R2103" s="231" t="str">
        <f>IFERROR(VLOOKUP(P2103,[6]Sheet1!$F:$I,4,),"")</f>
        <v>N4-08</v>
      </c>
      <c r="S2103" s="232" t="str">
        <f>IFERROR(VLOOKUP(A2103,PLAN!B:AA,19,0),"")</f>
        <v/>
      </c>
      <c r="T2103" s="225" t="str">
        <f>IFERROR(VLOOKUP(A2103,PLAN!B:AA,20,0),"")</f>
        <v/>
      </c>
      <c r="U2103" s="233"/>
      <c r="V2103" s="165"/>
      <c r="W2103" s="234" t="s">
        <v>45</v>
      </c>
      <c r="X2103" s="164"/>
      <c r="Y2103" s="148"/>
      <c r="Z2103" s="338">
        <v>46258</v>
      </c>
    </row>
    <row r="2104" spans="1:26" s="163" customFormat="1" ht="21.6" customHeight="1">
      <c r="A2104" s="177" t="str">
        <f t="shared" si="145"/>
        <v>Sep04-25</v>
      </c>
      <c r="B2104" s="225">
        <f>IFERROR(VLOOKUP(A2104,PLAN!B:AA,5,0),"")</f>
        <v>11127218</v>
      </c>
      <c r="C2104" s="225" t="str">
        <f>IFERROR(VLOOKUP(A2104,PLAN!B:AA,6,0),"")</f>
        <v>2131626-B-A</v>
      </c>
      <c r="D2104" s="225" t="str">
        <f>IFERROR(VLOOKUP(A2104,PLAN!B:AA,7,0),"")</f>
        <v>WAIN-CKI-200-BS NO CE</v>
      </c>
      <c r="E2104" s="225" t="str">
        <f>IFERROR(VLOOKUP(A2104,PLAN!B:AA,4,0),"")</f>
        <v>1001947635</v>
      </c>
      <c r="F2104" s="226">
        <f>IFERROR(VLOOKUP(A2104,PLAN!B:AA,9,0),"")</f>
        <v>46269</v>
      </c>
      <c r="G2104" s="225" t="str">
        <f>IFERROR(VLOOKUP(A2104,PLAN!B:AA,10,0),"")</f>
        <v>0103612574</v>
      </c>
      <c r="H2104" s="225" t="str">
        <f>IFERROR(VLOOKUP(A2104,PLAN!B:AA,11,0),"")</f>
        <v>260815A71A</v>
      </c>
      <c r="I2104" s="225">
        <f>IFERROR(VLOOKUP(A2104,PLAN!B:AA,12,0),"")</f>
        <v>290</v>
      </c>
      <c r="J2104" s="225" t="str">
        <f>IFERROR(VLOOKUP(A2104,PLAN!B:AA,15,0),"")</f>
        <v>Oversea</v>
      </c>
      <c r="K2104" s="225">
        <f>IFERROR(VLOOKUP(A2104,PLAN!B:AA,23,0),"")</f>
        <v>0</v>
      </c>
      <c r="L2104" s="227">
        <f>IFERROR(VLOOKUP(A2104,PLAN!B:AA,24,0),"")</f>
        <v>0</v>
      </c>
      <c r="M2104" s="225" t="str">
        <f>IFERROR(VLOOKUP(A2104,PLAN!B:AA,3,0),"")</f>
        <v>1832348-A-C</v>
      </c>
      <c r="N2104" s="225">
        <f>IFERROR(VLOOKUP(A2104,PLAN!B:AA,2,0),"")</f>
        <v>12114375</v>
      </c>
      <c r="O2104" s="290" t="s">
        <v>6576</v>
      </c>
      <c r="P2104" s="337" t="s">
        <v>6577</v>
      </c>
      <c r="Q2104" s="154">
        <v>206</v>
      </c>
      <c r="R2104" s="231" t="str">
        <f>IFERROR(VLOOKUP(P2104,[6]Sheet1!$F:$I,4,),"")</f>
        <v>Q5</v>
      </c>
      <c r="S2104" s="232">
        <f>IFERROR(VLOOKUP(A2104,PLAN!B:AA,19,0),"")</f>
        <v>46258</v>
      </c>
      <c r="T2104" s="225" t="str">
        <f>IFERROR(VLOOKUP(A2104,PLAN!B:AA,20,0),"")</f>
        <v>M7</v>
      </c>
      <c r="U2104" s="233"/>
      <c r="V2104" s="165"/>
      <c r="W2104" s="234" t="str">
        <f>IFERROR(VLOOKUP(A2104,PLAN!B:AB,21,),"")</f>
        <v>F2</v>
      </c>
      <c r="X2104" s="164"/>
      <c r="Y2104" s="148" t="s">
        <v>7079</v>
      </c>
      <c r="Z2104" s="338">
        <f>VLOOKUP(Y2104,PLAN!B:AI,19,0)</f>
        <v>46258</v>
      </c>
    </row>
    <row r="2105" spans="1:26" s="163" customFormat="1" ht="21.6" customHeight="1">
      <c r="A2105" s="177">
        <f t="shared" si="145"/>
        <v>0</v>
      </c>
      <c r="B2105" s="225" t="str">
        <f>IFERROR(VLOOKUP(A2105,PLAN!B:AA,5,0),"")</f>
        <v/>
      </c>
      <c r="C2105" s="225" t="str">
        <f>IFERROR(VLOOKUP(A2105,PLAN!B:AA,6,0),"")</f>
        <v/>
      </c>
      <c r="D2105" s="225" t="str">
        <f>IFERROR(VLOOKUP(A2105,PLAN!B:AA,7,0),"")</f>
        <v/>
      </c>
      <c r="E2105" s="225" t="str">
        <f>IFERROR(VLOOKUP(A2105,PLAN!B:AA,4,0),"")</f>
        <v/>
      </c>
      <c r="F2105" s="226" t="str">
        <f>IFERROR(VLOOKUP(A2105,PLAN!B:AA,9,0),"")</f>
        <v/>
      </c>
      <c r="G2105" s="225" t="str">
        <f>IFERROR(VLOOKUP(A2105,PLAN!B:AA,10,0),"")</f>
        <v/>
      </c>
      <c r="H2105" s="225" t="str">
        <f>IFERROR(VLOOKUP(A2105,PLAN!B:AA,11,0),"")</f>
        <v/>
      </c>
      <c r="I2105" s="225" t="str">
        <f>IFERROR(VLOOKUP(A2105,PLAN!B:AA,12,0),"")</f>
        <v/>
      </c>
      <c r="J2105" s="225" t="str">
        <f>IFERROR(VLOOKUP(A2105,PLAN!B:AA,15,0),"")</f>
        <v/>
      </c>
      <c r="K2105" s="225" t="str">
        <f>IFERROR(VLOOKUP(A2105,PLAN!B:AA,23,0),"")</f>
        <v/>
      </c>
      <c r="L2105" s="227" t="str">
        <f>IFERROR(VLOOKUP(A2105,PLAN!B:AA,24,0),"")</f>
        <v/>
      </c>
      <c r="M2105" s="225" t="str">
        <f>IFERROR(VLOOKUP(A2105,PLAN!B:AA,3,0),"")</f>
        <v/>
      </c>
      <c r="N2105" s="225" t="str">
        <f>IFERROR(VLOOKUP(A2105,PLAN!B:AA,2,0),"")</f>
        <v/>
      </c>
      <c r="O2105" s="290" t="s">
        <v>7115</v>
      </c>
      <c r="P2105" s="337" t="s">
        <v>7116</v>
      </c>
      <c r="Q2105" s="154">
        <f>I2104-Q2104</f>
        <v>84</v>
      </c>
      <c r="R2105" s="231" t="str">
        <f>IFERROR(VLOOKUP(P2105,[6]Sheet1!$F:$I,4,),"")</f>
        <v>C11</v>
      </c>
      <c r="S2105" s="232" t="str">
        <f>IFERROR(VLOOKUP(A2105,PLAN!B:AA,19,0),"")</f>
        <v/>
      </c>
      <c r="T2105" s="225" t="str">
        <f>IFERROR(VLOOKUP(A2105,PLAN!B:AA,20,0),"")</f>
        <v/>
      </c>
      <c r="U2105" s="233"/>
      <c r="V2105" s="165"/>
      <c r="W2105" s="234" t="s">
        <v>45</v>
      </c>
      <c r="X2105" s="164"/>
      <c r="Y2105" s="148"/>
      <c r="Z2105" s="338">
        <v>46258</v>
      </c>
    </row>
    <row r="2106" spans="1:26" s="163" customFormat="1" ht="21.6" customHeight="1">
      <c r="A2106" s="177" t="str">
        <f t="shared" si="145"/>
        <v>Sep04-26</v>
      </c>
      <c r="B2106" s="225">
        <f>IFERROR(VLOOKUP(A2106,PLAN!B:AA,5,0),"")</f>
        <v>11127822</v>
      </c>
      <c r="C2106" s="225" t="str">
        <f>IFERROR(VLOOKUP(A2106,PLAN!B:AA,6,0),"")</f>
        <v>2131620-B-A</v>
      </c>
      <c r="D2106" s="225" t="str">
        <f>IFERROR(VLOOKUP(A2106,PLAN!B:AA,7,0),"")</f>
        <v>WAIN-CKI-10-200 NO CE</v>
      </c>
      <c r="E2106" s="225" t="str">
        <f>IFERROR(VLOOKUP(A2106,PLAN!B:AA,4,0),"")</f>
        <v>1001947636</v>
      </c>
      <c r="F2106" s="226">
        <f>IFERROR(VLOOKUP(A2106,PLAN!B:AA,9,0),"")</f>
        <v>46269</v>
      </c>
      <c r="G2106" s="225" t="str">
        <f>IFERROR(VLOOKUP(A2106,PLAN!B:AA,10,0),"")</f>
        <v>0103612575</v>
      </c>
      <c r="H2106" s="225" t="str">
        <f>IFERROR(VLOOKUP(A2106,PLAN!B:AA,11,0),"")</f>
        <v>260815A72A</v>
      </c>
      <c r="I2106" s="225">
        <f>IFERROR(VLOOKUP(A2106,PLAN!B:AA,12,0),"")</f>
        <v>30</v>
      </c>
      <c r="J2106" s="225" t="str">
        <f>IFERROR(VLOOKUP(A2106,PLAN!B:AA,15,0),"")</f>
        <v>Oversea</v>
      </c>
      <c r="K2106" s="225">
        <f>IFERROR(VLOOKUP(A2106,PLAN!B:AA,23,0),"")</f>
        <v>0</v>
      </c>
      <c r="L2106" s="227">
        <f>IFERROR(VLOOKUP(A2106,PLAN!B:AA,24,0),"")</f>
        <v>0</v>
      </c>
      <c r="M2106" s="225" t="str">
        <f>IFERROR(VLOOKUP(A2106,PLAN!B:AA,3,0),"")</f>
        <v>1832343-A-C</v>
      </c>
      <c r="N2106" s="225">
        <f>IFERROR(VLOOKUP(A2106,PLAN!B:AA,2,0),"")</f>
        <v>12114368</v>
      </c>
      <c r="O2106" s="290" t="s">
        <v>5065</v>
      </c>
      <c r="P2106" s="337" t="s">
        <v>5066</v>
      </c>
      <c r="Q2106" s="154">
        <f>I2106</f>
        <v>30</v>
      </c>
      <c r="R2106" s="231" t="str">
        <f>IFERROR(VLOOKUP(P2106,[6]Sheet1!$F:$I,4,),"")</f>
        <v>D1</v>
      </c>
      <c r="S2106" s="232">
        <f>IFERROR(VLOOKUP(A2106,PLAN!B:AA,19,0),"")</f>
        <v>46258</v>
      </c>
      <c r="T2106" s="225" t="str">
        <f>IFERROR(VLOOKUP(A2106,PLAN!B:AA,20,0),"")</f>
        <v>M7</v>
      </c>
      <c r="U2106" s="233"/>
      <c r="V2106" s="165"/>
      <c r="W2106" s="234" t="str">
        <f>IFERROR(VLOOKUP(A2106,PLAN!B:AB,21,),"")</f>
        <v>F2</v>
      </c>
      <c r="X2106" s="164"/>
      <c r="Y2106" s="148" t="s">
        <v>7080</v>
      </c>
      <c r="Z2106" s="338">
        <f>VLOOKUP(Y2106,PLAN!B:AI,19,0)</f>
        <v>46258</v>
      </c>
    </row>
    <row r="2107" spans="1:26" s="163" customFormat="1" ht="21.6" customHeight="1">
      <c r="A2107" s="177" t="str">
        <f t="shared" si="145"/>
        <v>Sep04-27</v>
      </c>
      <c r="B2107" s="225">
        <f>IFERROR(VLOOKUP(A2107,PLAN!B:AA,5,0),"")</f>
        <v>11127824</v>
      </c>
      <c r="C2107" s="225" t="str">
        <f>IFERROR(VLOOKUP(A2107,PLAN!B:AA,6,0),"")</f>
        <v>2131622-B-A</v>
      </c>
      <c r="D2107" s="225" t="str">
        <f>IFERROR(VLOOKUP(A2107,PLAN!B:AA,7,0),"")</f>
        <v>WAIN-CKI-008-200 NO CE</v>
      </c>
      <c r="E2107" s="225" t="str">
        <f>IFERROR(VLOOKUP(A2107,PLAN!B:AA,4,0),"")</f>
        <v>1001947637</v>
      </c>
      <c r="F2107" s="226">
        <f>IFERROR(VLOOKUP(A2107,PLAN!B:AA,9,0),"")</f>
        <v>46269</v>
      </c>
      <c r="G2107" s="225" t="str">
        <f>IFERROR(VLOOKUP(A2107,PLAN!B:AA,10,0),"")</f>
        <v>0103612576</v>
      </c>
      <c r="H2107" s="225" t="str">
        <f>IFERROR(VLOOKUP(A2107,PLAN!B:AA,11,0),"")</f>
        <v>260815A73A</v>
      </c>
      <c r="I2107" s="225">
        <f>IFERROR(VLOOKUP(A2107,PLAN!B:AA,12,0),"")</f>
        <v>62</v>
      </c>
      <c r="J2107" s="225" t="str">
        <f>IFERROR(VLOOKUP(A2107,PLAN!B:AA,15,0),"")</f>
        <v>Oversea</v>
      </c>
      <c r="K2107" s="225">
        <f>IFERROR(VLOOKUP(A2107,PLAN!B:AA,23,0),"")</f>
        <v>0</v>
      </c>
      <c r="L2107" s="227">
        <f>IFERROR(VLOOKUP(A2107,PLAN!B:AA,24,0),"")</f>
        <v>0</v>
      </c>
      <c r="M2107" s="225" t="str">
        <f>IFERROR(VLOOKUP(A2107,PLAN!B:AA,3,0),"")</f>
        <v>1832345-A-C</v>
      </c>
      <c r="N2107" s="225">
        <f>IFERROR(VLOOKUP(A2107,PLAN!B:AA,2,0),"")</f>
        <v>12114370</v>
      </c>
      <c r="O2107" s="290" t="s">
        <v>6562</v>
      </c>
      <c r="P2107" s="337" t="s">
        <v>6563</v>
      </c>
      <c r="Q2107" s="154">
        <f>I2107</f>
        <v>62</v>
      </c>
      <c r="R2107" s="231" t="str">
        <f>IFERROR(VLOOKUP(P2107,[6]Sheet1!$F:$I,4,),"")</f>
        <v>C11</v>
      </c>
      <c r="S2107" s="232">
        <f>IFERROR(VLOOKUP(A2107,PLAN!B:AA,19,0),"")</f>
        <v>46258</v>
      </c>
      <c r="T2107" s="225" t="str">
        <f>IFERROR(VLOOKUP(A2107,PLAN!B:AA,20,0),"")</f>
        <v>M7</v>
      </c>
      <c r="U2107" s="233"/>
      <c r="V2107" s="165"/>
      <c r="W2107" s="234" t="str">
        <f>IFERROR(VLOOKUP(A2107,PLAN!B:AB,21,),"")</f>
        <v>F2</v>
      </c>
      <c r="X2107" s="164"/>
      <c r="Y2107" s="148" t="s">
        <v>7081</v>
      </c>
      <c r="Z2107" s="338">
        <f>VLOOKUP(Y2107,PLAN!B:AI,19,0)</f>
        <v>46258</v>
      </c>
    </row>
    <row r="2108" spans="1:26" s="163" customFormat="1" ht="21.6" customHeight="1">
      <c r="A2108" s="177" t="str">
        <f t="shared" si="145"/>
        <v>Sep04-28</v>
      </c>
      <c r="B2108" s="225">
        <f>IFERROR(VLOOKUP(A2108,PLAN!B:AA,5,0),"")</f>
        <v>11131246</v>
      </c>
      <c r="C2108" s="225" t="str">
        <f>IFERROR(VLOOKUP(A2108,PLAN!B:AA,6,0),"")</f>
        <v>2331231-A-A</v>
      </c>
      <c r="D2108" s="225" t="str">
        <f>IFERROR(VLOOKUP(A2108,PLAN!B:AA,7,0),"")</f>
        <v>WAMS-180-1645 NOCE</v>
      </c>
      <c r="E2108" s="225" t="str">
        <f>IFERROR(VLOOKUP(A2108,PLAN!B:AA,4,0),"")</f>
        <v>1001947638</v>
      </c>
      <c r="F2108" s="226">
        <f>IFERROR(VLOOKUP(A2108,PLAN!B:AA,9,0),"")</f>
        <v>46269</v>
      </c>
      <c r="G2108" s="225" t="str">
        <f>IFERROR(VLOOKUP(A2108,PLAN!B:AA,10,0),"")</f>
        <v>0103612577</v>
      </c>
      <c r="H2108" s="225" t="str">
        <f>IFERROR(VLOOKUP(A2108,PLAN!B:AA,11,0),"")</f>
        <v>260815A74A</v>
      </c>
      <c r="I2108" s="225">
        <f>IFERROR(VLOOKUP(A2108,PLAN!B:AA,12,0),"")</f>
        <v>20</v>
      </c>
      <c r="J2108" s="225" t="str">
        <f>IFERROR(VLOOKUP(A2108,PLAN!B:AA,15,0),"")</f>
        <v>Oversea</v>
      </c>
      <c r="K2108" s="225">
        <f>IFERROR(VLOOKUP(A2108,PLAN!B:AA,23,0),"")</f>
        <v>0</v>
      </c>
      <c r="L2108" s="227">
        <f>IFERROR(VLOOKUP(A2108,PLAN!B:AA,24,0),"")</f>
        <v>0</v>
      </c>
      <c r="M2108" s="225" t="str">
        <f>IFERROR(VLOOKUP(A2108,PLAN!B:AA,3,0),"")</f>
        <v>1832353-A-C</v>
      </c>
      <c r="N2108" s="225">
        <f>IFERROR(VLOOKUP(A2108,PLAN!B:AA,2,0),"")</f>
        <v>12111079</v>
      </c>
      <c r="O2108" s="290" t="s">
        <v>6930</v>
      </c>
      <c r="P2108" s="337" t="s">
        <v>6931</v>
      </c>
      <c r="Q2108" s="154">
        <f t="shared" ref="Q2108:Q2110" si="146">I2108</f>
        <v>20</v>
      </c>
      <c r="R2108" s="231" t="str">
        <f>IFERROR(VLOOKUP(P2108,[6]Sheet1!$F:$I,4,),"")</f>
        <v>N2-08</v>
      </c>
      <c r="S2108" s="232">
        <f>IFERROR(VLOOKUP(A2108,PLAN!B:AA,19,0),"")</f>
        <v>46258</v>
      </c>
      <c r="T2108" s="225" t="str">
        <f>IFERROR(VLOOKUP(A2108,PLAN!B:AA,20,0),"")</f>
        <v>M7</v>
      </c>
      <c r="U2108" s="233"/>
      <c r="V2108" s="165"/>
      <c r="W2108" s="234" t="str">
        <f>IFERROR(VLOOKUP(A2108,PLAN!B:AB,21,),"")</f>
        <v>F2</v>
      </c>
      <c r="X2108" s="164"/>
      <c r="Y2108" s="148" t="s">
        <v>7082</v>
      </c>
      <c r="Z2108" s="338">
        <f>VLOOKUP(Y2108,PLAN!B:AI,19,0)</f>
        <v>46258</v>
      </c>
    </row>
    <row r="2109" spans="1:26" s="163" customFormat="1" ht="21.6" customHeight="1">
      <c r="A2109" s="177" t="str">
        <f t="shared" si="145"/>
        <v>Sep04-29</v>
      </c>
      <c r="B2109" s="225">
        <f>IFERROR(VLOOKUP(A2109,PLAN!B:AA,5,0),"")</f>
        <v>11131249</v>
      </c>
      <c r="C2109" s="225" t="str">
        <f>IFERROR(VLOOKUP(A2109,PLAN!B:AA,6,0),"")</f>
        <v>2331234-A-A</v>
      </c>
      <c r="D2109" s="225" t="str">
        <f>IFERROR(VLOOKUP(A2109,PLAN!B:AA,7,0),"")</f>
        <v>WAMS-180-16ST NOCE</v>
      </c>
      <c r="E2109" s="225" t="str">
        <f>IFERROR(VLOOKUP(A2109,PLAN!B:AA,4,0),"")</f>
        <v>1001947639</v>
      </c>
      <c r="F2109" s="226">
        <f>IFERROR(VLOOKUP(A2109,PLAN!B:AA,9,0),"")</f>
        <v>46269</v>
      </c>
      <c r="G2109" s="225" t="str">
        <f>IFERROR(VLOOKUP(A2109,PLAN!B:AA,10,0),"")</f>
        <v>0103612578</v>
      </c>
      <c r="H2109" s="225" t="str">
        <f>IFERROR(VLOOKUP(A2109,PLAN!B:AA,11,0),"")</f>
        <v>260815A75A</v>
      </c>
      <c r="I2109" s="225">
        <f>IFERROR(VLOOKUP(A2109,PLAN!B:AA,12,0),"")</f>
        <v>20</v>
      </c>
      <c r="J2109" s="225" t="str">
        <f>IFERROR(VLOOKUP(A2109,PLAN!B:AA,15,0),"")</f>
        <v>Oversea</v>
      </c>
      <c r="K2109" s="225">
        <f>IFERROR(VLOOKUP(A2109,PLAN!B:AA,23,0),"")</f>
        <v>0</v>
      </c>
      <c r="L2109" s="227">
        <f>IFERROR(VLOOKUP(A2109,PLAN!B:AA,24,0),"")</f>
        <v>0</v>
      </c>
      <c r="M2109" s="225" t="str">
        <f>IFERROR(VLOOKUP(A2109,PLAN!B:AA,3,0),"")</f>
        <v>1832355-A-C</v>
      </c>
      <c r="N2109" s="225">
        <f>IFERROR(VLOOKUP(A2109,PLAN!B:AA,2,0),"")</f>
        <v>12111081</v>
      </c>
      <c r="O2109" s="290" t="s">
        <v>6572</v>
      </c>
      <c r="P2109" s="337" t="s">
        <v>6573</v>
      </c>
      <c r="Q2109" s="154">
        <f t="shared" si="146"/>
        <v>20</v>
      </c>
      <c r="R2109" s="231" t="str">
        <f>IFERROR(VLOOKUP(P2109,[6]Sheet1!$F:$I,4,),"")</f>
        <v/>
      </c>
      <c r="S2109" s="232">
        <f>IFERROR(VLOOKUP(A2109,PLAN!B:AA,19,0),"")</f>
        <v>46258</v>
      </c>
      <c r="T2109" s="225" t="str">
        <f>IFERROR(VLOOKUP(A2109,PLAN!B:AA,20,0),"")</f>
        <v>M7</v>
      </c>
      <c r="U2109" s="233"/>
      <c r="V2109" s="165"/>
      <c r="W2109" s="234" t="str">
        <f>IFERROR(VLOOKUP(A2109,PLAN!B:AB,21,),"")</f>
        <v>F2</v>
      </c>
      <c r="X2109" s="164"/>
      <c r="Y2109" s="148" t="s">
        <v>7083</v>
      </c>
      <c r="Z2109" s="338">
        <f>VLOOKUP(Y2109,PLAN!B:AI,19,0)</f>
        <v>46258</v>
      </c>
    </row>
    <row r="2110" spans="1:26" s="163" customFormat="1" ht="21.6" customHeight="1">
      <c r="A2110" s="177" t="str">
        <f t="shared" si="145"/>
        <v>Sep04-30</v>
      </c>
      <c r="B2110" s="225">
        <f>IFERROR(VLOOKUP(A2110,PLAN!B:AA,5,0),"")</f>
        <v>11131252</v>
      </c>
      <c r="C2110" s="225" t="str">
        <f>IFERROR(VLOOKUP(A2110,PLAN!B:AA,6,0),"")</f>
        <v>2331237-A-A</v>
      </c>
      <c r="D2110" s="225" t="str">
        <f>IFERROR(VLOOKUP(A2110,PLAN!B:AA,7,0),"")</f>
        <v>WAMS-180-16WA NOCE</v>
      </c>
      <c r="E2110" s="225" t="str">
        <f>IFERROR(VLOOKUP(A2110,PLAN!B:AA,4,0),"")</f>
        <v>1001947640</v>
      </c>
      <c r="F2110" s="226">
        <f>IFERROR(VLOOKUP(A2110,PLAN!B:AA,9,0),"")</f>
        <v>46269</v>
      </c>
      <c r="G2110" s="225" t="str">
        <f>IFERROR(VLOOKUP(A2110,PLAN!B:AA,10,0),"")</f>
        <v>0103612579</v>
      </c>
      <c r="H2110" s="225" t="str">
        <f>IFERROR(VLOOKUP(A2110,PLAN!B:AA,11,0),"")</f>
        <v>260815A76A</v>
      </c>
      <c r="I2110" s="225">
        <f>IFERROR(VLOOKUP(A2110,PLAN!B:AA,12,0),"")</f>
        <v>20</v>
      </c>
      <c r="J2110" s="225" t="str">
        <f>IFERROR(VLOOKUP(A2110,PLAN!B:AA,15,0),"")</f>
        <v>Oversea</v>
      </c>
      <c r="K2110" s="225">
        <f>IFERROR(VLOOKUP(A2110,PLAN!B:AA,23,0),"")</f>
        <v>0</v>
      </c>
      <c r="L2110" s="227">
        <f>IFERROR(VLOOKUP(A2110,PLAN!B:AA,24,0),"")</f>
        <v>0</v>
      </c>
      <c r="M2110" s="225" t="str">
        <f>IFERROR(VLOOKUP(A2110,PLAN!B:AA,3,0),"")</f>
        <v>1832357-A-C</v>
      </c>
      <c r="N2110" s="225">
        <f>IFERROR(VLOOKUP(A2110,PLAN!B:AA,2,0),"")</f>
        <v>12111083</v>
      </c>
      <c r="O2110" s="290" t="s">
        <v>6936</v>
      </c>
      <c r="P2110" s="337" t="s">
        <v>6937</v>
      </c>
      <c r="Q2110" s="154">
        <f t="shared" si="146"/>
        <v>20</v>
      </c>
      <c r="R2110" s="231" t="str">
        <f>IFERROR(VLOOKUP(P2110,[6]Sheet1!$F:$I,4,),"")</f>
        <v>N4-03</v>
      </c>
      <c r="S2110" s="232">
        <f>IFERROR(VLOOKUP(A2110,PLAN!B:AA,19,0),"")</f>
        <v>46258</v>
      </c>
      <c r="T2110" s="225" t="str">
        <f>IFERROR(VLOOKUP(A2110,PLAN!B:AA,20,0),"")</f>
        <v>M7</v>
      </c>
      <c r="U2110" s="233"/>
      <c r="V2110" s="165"/>
      <c r="W2110" s="234" t="str">
        <f>IFERROR(VLOOKUP(A2110,PLAN!B:AB,21,),"")</f>
        <v>F2</v>
      </c>
      <c r="X2110" s="164"/>
      <c r="Y2110" s="148" t="s">
        <v>7084</v>
      </c>
      <c r="Z2110" s="338">
        <f>VLOOKUP(Y2110,PLAN!B:AI,19,0)</f>
        <v>46258</v>
      </c>
    </row>
    <row r="2111" spans="1:26" s="163" customFormat="1" ht="21.6" customHeight="1">
      <c r="A2111" s="177" t="str">
        <f t="shared" ref="A2111:A2119" si="147">Y2111</f>
        <v>Sep04-31</v>
      </c>
      <c r="B2111" s="225">
        <f>IFERROR(VLOOKUP(A2111,PLAN!B:AA,5,0),"")</f>
        <v>11126837</v>
      </c>
      <c r="C2111" s="225" t="str">
        <f>IFERROR(VLOOKUP(A2111,PLAN!B:AA,6,0),"")</f>
        <v>2131721-C-AK</v>
      </c>
      <c r="D2111" s="225" t="str">
        <f>IFERROR(VLOOKUP(A2111,PLAN!B:AA,7,0),"")</f>
        <v>APW14R009S NOCE</v>
      </c>
      <c r="E2111" s="225" t="str">
        <f>IFERROR(VLOOKUP(A2111,PLAN!B:AA,4,0),"")</f>
        <v>1001947717</v>
      </c>
      <c r="F2111" s="226">
        <f>IFERROR(VLOOKUP(A2111,PLAN!B:AA,9,0),"")</f>
        <v>46269</v>
      </c>
      <c r="G2111" s="225" t="str">
        <f>IFERROR(VLOOKUP(A2111,PLAN!B:AA,10,0),"")</f>
        <v>0103613114</v>
      </c>
      <c r="H2111" s="225" t="str">
        <f>IFERROR(VLOOKUP(A2111,PLAN!B:AA,11,0),"")</f>
        <v>260815A77A</v>
      </c>
      <c r="I2111" s="225">
        <f>IFERROR(VLOOKUP(A2111,PLAN!B:AA,12,0),"")</f>
        <v>120</v>
      </c>
      <c r="J2111" s="225" t="str">
        <f>IFERROR(VLOOKUP(A2111,PLAN!B:AA,15,0),"")</f>
        <v>Oversea</v>
      </c>
      <c r="K2111" s="225">
        <f>IFERROR(VLOOKUP(A2111,PLAN!B:AA,23,0),"")</f>
        <v>0</v>
      </c>
      <c r="L2111" s="227">
        <f>IFERROR(VLOOKUP(A2111,PLAN!B:AA,24,0),"")</f>
        <v>0</v>
      </c>
      <c r="M2111" s="225" t="str">
        <f>IFERROR(VLOOKUP(A2111,PLAN!B:AA,3,0),"")</f>
        <v>1832327-A-CK</v>
      </c>
      <c r="N2111" s="225">
        <f>IFERROR(VLOOKUP(A2111,PLAN!B:AA,2,0),"")</f>
        <v>12110579</v>
      </c>
      <c r="O2111" s="290" t="s">
        <v>8035</v>
      </c>
      <c r="P2111" s="337" t="s">
        <v>8036</v>
      </c>
      <c r="Q2111" s="154">
        <f>I2111</f>
        <v>120</v>
      </c>
      <c r="R2111" s="231" t="str">
        <f>IFERROR(VLOOKUP(P2111,[6]Sheet1!$F:$I,4,),"")</f>
        <v>N1-15</v>
      </c>
      <c r="S2111" s="232">
        <f>IFERROR(VLOOKUP(A2111,PLAN!B:AA,19,0),"")</f>
        <v>46258</v>
      </c>
      <c r="T2111" s="225" t="str">
        <f>IFERROR(VLOOKUP(A2111,PLAN!B:AA,20,0),"")</f>
        <v>M7</v>
      </c>
      <c r="U2111" s="233"/>
      <c r="V2111" s="165"/>
      <c r="W2111" s="234" t="str">
        <f>IFERROR(VLOOKUP(A2111,PLAN!B:AB,21,),"")</f>
        <v>F2</v>
      </c>
      <c r="X2111" s="164"/>
      <c r="Y2111" s="148" t="s">
        <v>7163</v>
      </c>
      <c r="Z2111" s="338">
        <f>VLOOKUP(Y2111,PLAN!B:AI,19,0)</f>
        <v>46258</v>
      </c>
    </row>
    <row r="2112" spans="1:26" s="163" customFormat="1" ht="21.6" customHeight="1">
      <c r="A2112" s="177" t="str">
        <f t="shared" si="147"/>
        <v>Sep04-32</v>
      </c>
      <c r="B2112" s="225">
        <f>IFERROR(VLOOKUP(A2112,PLAN!B:AA,5,0),"")</f>
        <v>11126857</v>
      </c>
      <c r="C2112" s="225" t="str">
        <f>IFERROR(VLOOKUP(A2112,PLAN!B:AA,6,0),"")</f>
        <v>2231010-B-AK</v>
      </c>
      <c r="D2112" s="225" t="str">
        <f>IFERROR(VLOOKUP(A2112,PLAN!B:AA,7,0),"")</f>
        <v>PAGH18M371 NOCE</v>
      </c>
      <c r="E2112" s="225" t="str">
        <f>IFERROR(VLOOKUP(A2112,PLAN!B:AA,4,0),"")</f>
        <v>1001947718</v>
      </c>
      <c r="F2112" s="226">
        <f>IFERROR(VLOOKUP(A2112,PLAN!B:AA,9,0),"")</f>
        <v>46269</v>
      </c>
      <c r="G2112" s="225" t="str">
        <f>IFERROR(VLOOKUP(A2112,PLAN!B:AA,10,0),"")</f>
        <v>0103613115</v>
      </c>
      <c r="H2112" s="225" t="str">
        <f>IFERROR(VLOOKUP(A2112,PLAN!B:AA,11,0),"")</f>
        <v>260815A78A</v>
      </c>
      <c r="I2112" s="225">
        <f>IFERROR(VLOOKUP(A2112,PLAN!B:AA,12,0),"")</f>
        <v>5</v>
      </c>
      <c r="J2112" s="225" t="str">
        <f>IFERROR(VLOOKUP(A2112,PLAN!B:AA,15,0),"")</f>
        <v>Oversea</v>
      </c>
      <c r="K2112" s="225">
        <f>IFERROR(VLOOKUP(A2112,PLAN!B:AA,23,0),"")</f>
        <v>0</v>
      </c>
      <c r="L2112" s="227">
        <f>IFERROR(VLOOKUP(A2112,PLAN!B:AA,24,0),"")</f>
        <v>0</v>
      </c>
      <c r="M2112" s="225" t="str">
        <f>IFERROR(VLOOKUP(A2112,PLAN!B:AA,3,0),"")</f>
        <v>1832282-A-CK</v>
      </c>
      <c r="N2112" s="225">
        <f>IFERROR(VLOOKUP(A2112,PLAN!B:AA,2,0),"")</f>
        <v>12111487</v>
      </c>
      <c r="O2112" s="290" t="s">
        <v>6180</v>
      </c>
      <c r="P2112" s="337" t="s">
        <v>6181</v>
      </c>
      <c r="Q2112" s="154">
        <f t="shared" ref="Q2112:Q2117" si="148">I2112</f>
        <v>5</v>
      </c>
      <c r="R2112" s="231" t="str">
        <f>IFERROR(VLOOKUP(P2112,[6]Sheet1!$F:$I,4,),"")</f>
        <v>N3-01</v>
      </c>
      <c r="S2112" s="232">
        <f>IFERROR(VLOOKUP(A2112,PLAN!B:AA,19,0),"")</f>
        <v>46258</v>
      </c>
      <c r="T2112" s="225" t="str">
        <f>IFERROR(VLOOKUP(A2112,PLAN!B:AA,20,0),"")</f>
        <v>M7</v>
      </c>
      <c r="U2112" s="233"/>
      <c r="V2112" s="165"/>
      <c r="W2112" s="234" t="str">
        <f>IFERROR(VLOOKUP(A2112,PLAN!B:AB,21,),"")</f>
        <v>F2</v>
      </c>
      <c r="X2112" s="164"/>
      <c r="Y2112" s="148" t="s">
        <v>7164</v>
      </c>
      <c r="Z2112" s="338">
        <f>VLOOKUP(Y2112,PLAN!B:AI,19,0)</f>
        <v>46258</v>
      </c>
    </row>
    <row r="2113" spans="1:26" s="163" customFormat="1" ht="21.6" customHeight="1">
      <c r="A2113" s="177" t="str">
        <f t="shared" si="147"/>
        <v>Sep04-33</v>
      </c>
      <c r="B2113" s="225">
        <f>IFERROR(VLOOKUP(A2113,PLAN!B:AA,5,0),"")</f>
        <v>11126889</v>
      </c>
      <c r="C2113" s="225" t="str">
        <f>IFERROR(VLOOKUP(A2113,PLAN!B:AA,6,0),"")</f>
        <v>2231042-A-AK</v>
      </c>
      <c r="D2113" s="225" t="str">
        <f>IFERROR(VLOOKUP(A2113,PLAN!B:AA,7,0),"")</f>
        <v>PAGP140300 NOCE</v>
      </c>
      <c r="E2113" s="225" t="str">
        <f>IFERROR(VLOOKUP(A2113,PLAN!B:AA,4,0),"")</f>
        <v>1001947719</v>
      </c>
      <c r="F2113" s="226">
        <f>IFERROR(VLOOKUP(A2113,PLAN!B:AA,9,0),"")</f>
        <v>46269</v>
      </c>
      <c r="G2113" s="225" t="str">
        <f>IFERROR(VLOOKUP(A2113,PLAN!B:AA,10,0),"")</f>
        <v>0103613116</v>
      </c>
      <c r="H2113" s="225" t="str">
        <f>IFERROR(VLOOKUP(A2113,PLAN!B:AA,11,0),"")</f>
        <v>260815A79A</v>
      </c>
      <c r="I2113" s="225">
        <f>IFERROR(VLOOKUP(A2113,PLAN!B:AA,12,0),"")</f>
        <v>80</v>
      </c>
      <c r="J2113" s="225" t="str">
        <f>IFERROR(VLOOKUP(A2113,PLAN!B:AA,15,0),"")</f>
        <v>Oversea</v>
      </c>
      <c r="K2113" s="225">
        <f>IFERROR(VLOOKUP(A2113,PLAN!B:AA,23,0),"")</f>
        <v>0</v>
      </c>
      <c r="L2113" s="227">
        <f>IFERROR(VLOOKUP(A2113,PLAN!B:AA,24,0),"")</f>
        <v>0</v>
      </c>
      <c r="M2113" s="225" t="str">
        <f>IFERROR(VLOOKUP(A2113,PLAN!B:AA,3,0),"")</f>
        <v>1832186-A-CK</v>
      </c>
      <c r="N2113" s="225">
        <f>IFERROR(VLOOKUP(A2113,PLAN!B:AA,2,0),"")</f>
        <v>12110562</v>
      </c>
      <c r="O2113" s="290" t="s">
        <v>5965</v>
      </c>
      <c r="P2113" s="337" t="s">
        <v>5966</v>
      </c>
      <c r="Q2113" s="154">
        <v>47</v>
      </c>
      <c r="R2113" s="231" t="str">
        <f>IFERROR(VLOOKUP(P2113,[6]Sheet1!$F:$I,4,),"")</f>
        <v>N1-17</v>
      </c>
      <c r="S2113" s="232">
        <f>IFERROR(VLOOKUP(A2113,PLAN!B:AA,19,0),"")</f>
        <v>46258</v>
      </c>
      <c r="T2113" s="225" t="str">
        <f>IFERROR(VLOOKUP(A2113,PLAN!B:AA,20,0),"")</f>
        <v>M7</v>
      </c>
      <c r="U2113" s="233"/>
      <c r="V2113" s="165"/>
      <c r="W2113" s="234" t="str">
        <f>IFERROR(VLOOKUP(A2113,PLAN!B:AB,21,),"")</f>
        <v>F2</v>
      </c>
      <c r="X2113" s="164"/>
      <c r="Y2113" s="148" t="s">
        <v>7165</v>
      </c>
      <c r="Z2113" s="338">
        <f>VLOOKUP(Y2113,PLAN!B:AI,19,0)</f>
        <v>46258</v>
      </c>
    </row>
    <row r="2114" spans="1:26" s="163" customFormat="1" ht="21.6" customHeight="1">
      <c r="A2114" s="177">
        <f t="shared" si="147"/>
        <v>0</v>
      </c>
      <c r="B2114" s="225" t="str">
        <f>IFERROR(VLOOKUP(A2114,PLAN!B:AA,5,0),"")</f>
        <v/>
      </c>
      <c r="C2114" s="225" t="str">
        <f>IFERROR(VLOOKUP(A2114,PLAN!B:AA,6,0),"")</f>
        <v/>
      </c>
      <c r="D2114" s="225" t="str">
        <f>IFERROR(VLOOKUP(A2114,PLAN!B:AA,7,0),"")</f>
        <v/>
      </c>
      <c r="E2114" s="225" t="str">
        <f>IFERROR(VLOOKUP(A2114,PLAN!B:AA,4,0),"")</f>
        <v/>
      </c>
      <c r="F2114" s="226" t="str">
        <f>IFERROR(VLOOKUP(A2114,PLAN!B:AA,9,0),"")</f>
        <v/>
      </c>
      <c r="G2114" s="225" t="str">
        <f>IFERROR(VLOOKUP(A2114,PLAN!B:AA,10,0),"")</f>
        <v/>
      </c>
      <c r="H2114" s="225" t="str">
        <f>IFERROR(VLOOKUP(A2114,PLAN!B:AA,11,0),"")</f>
        <v/>
      </c>
      <c r="I2114" s="225" t="str">
        <f>IFERROR(VLOOKUP(A2114,PLAN!B:AA,12,0),"")</f>
        <v/>
      </c>
      <c r="J2114" s="225" t="str">
        <f>IFERROR(VLOOKUP(A2114,PLAN!B:AA,15,0),"")</f>
        <v/>
      </c>
      <c r="K2114" s="225" t="str">
        <f>IFERROR(VLOOKUP(A2114,PLAN!B:AA,23,0),"")</f>
        <v/>
      </c>
      <c r="L2114" s="227" t="str">
        <f>IFERROR(VLOOKUP(A2114,PLAN!B:AA,24,0),"")</f>
        <v/>
      </c>
      <c r="M2114" s="225" t="str">
        <f>IFERROR(VLOOKUP(A2114,PLAN!B:AA,3,0),"")</f>
        <v/>
      </c>
      <c r="N2114" s="225" t="str">
        <f>IFERROR(VLOOKUP(A2114,PLAN!B:AA,2,0),"")</f>
        <v/>
      </c>
      <c r="O2114" s="290" t="s">
        <v>8041</v>
      </c>
      <c r="P2114" s="337" t="s">
        <v>8042</v>
      </c>
      <c r="Q2114" s="154">
        <f>I2113-Q2113</f>
        <v>33</v>
      </c>
      <c r="R2114" s="231" t="str">
        <f>IFERROR(VLOOKUP(P2114,[6]Sheet1!$F:$I,4,),"")</f>
        <v>N1-16</v>
      </c>
      <c r="S2114" s="232" t="str">
        <f>IFERROR(VLOOKUP(A2114,PLAN!B:AA,19,0),"")</f>
        <v/>
      </c>
      <c r="T2114" s="225" t="str">
        <f>IFERROR(VLOOKUP(A2114,PLAN!B:AA,20,0),"")</f>
        <v/>
      </c>
      <c r="U2114" s="233"/>
      <c r="V2114" s="165"/>
      <c r="W2114" s="234" t="s">
        <v>45</v>
      </c>
      <c r="X2114" s="164"/>
      <c r="Y2114" s="148"/>
      <c r="Z2114" s="338">
        <v>46258</v>
      </c>
    </row>
    <row r="2115" spans="1:26" s="163" customFormat="1" ht="21.6" customHeight="1">
      <c r="A2115" s="177" t="str">
        <f t="shared" si="147"/>
        <v>Sep04-34</v>
      </c>
      <c r="B2115" s="225">
        <f>IFERROR(VLOOKUP(A2115,PLAN!B:AA,5,0),"")</f>
        <v>11126890</v>
      </c>
      <c r="C2115" s="225" t="str">
        <f>IFERROR(VLOOKUP(A2115,PLAN!B:AA,6,0),"")</f>
        <v>2331263-A-AK</v>
      </c>
      <c r="D2115" s="225" t="str">
        <f>IFERROR(VLOOKUP(A2115,PLAN!B:AA,7,0),"")</f>
        <v>AG149001 NOCE</v>
      </c>
      <c r="E2115" s="225" t="str">
        <f>IFERROR(VLOOKUP(A2115,PLAN!B:AA,4,0),"")</f>
        <v>1001947720</v>
      </c>
      <c r="F2115" s="226">
        <f>IFERROR(VLOOKUP(A2115,PLAN!B:AA,9,0),"")</f>
        <v>46269</v>
      </c>
      <c r="G2115" s="225" t="str">
        <f>IFERROR(VLOOKUP(A2115,PLAN!B:AA,10,0),"")</f>
        <v>0103613117</v>
      </c>
      <c r="H2115" s="225" t="str">
        <f>IFERROR(VLOOKUP(A2115,PLAN!B:AA,11,0),"")</f>
        <v>260815A80A</v>
      </c>
      <c r="I2115" s="225">
        <f>IFERROR(VLOOKUP(A2115,PLAN!B:AA,12,0),"")</f>
        <v>45</v>
      </c>
      <c r="J2115" s="225" t="str">
        <f>IFERROR(VLOOKUP(A2115,PLAN!B:AA,15,0),"")</f>
        <v>Oversea</v>
      </c>
      <c r="K2115" s="225">
        <f>IFERROR(VLOOKUP(A2115,PLAN!B:AA,23,0),"")</f>
        <v>0</v>
      </c>
      <c r="L2115" s="227">
        <f>IFERROR(VLOOKUP(A2115,PLAN!B:AA,24,0),"")</f>
        <v>0</v>
      </c>
      <c r="M2115" s="225" t="str">
        <f>IFERROR(VLOOKUP(A2115,PLAN!B:AA,3,0),"")</f>
        <v>1832373-0-CK</v>
      </c>
      <c r="N2115" s="225">
        <f>IFERROR(VLOOKUP(A2115,PLAN!B:AA,2,0),"")</f>
        <v>12001365</v>
      </c>
      <c r="O2115" s="290" t="s">
        <v>5967</v>
      </c>
      <c r="P2115" s="257" t="s">
        <v>5968</v>
      </c>
      <c r="Q2115" s="154">
        <v>2</v>
      </c>
      <c r="R2115" s="231" t="str">
        <f>IFERROR(VLOOKUP(P2115,[6]Sheet1!$F:$I,4,),"")</f>
        <v>N2-15</v>
      </c>
      <c r="S2115" s="232">
        <f>IFERROR(VLOOKUP(A2115,PLAN!B:AA,19,0),"")</f>
        <v>46258</v>
      </c>
      <c r="T2115" s="225" t="str">
        <f>IFERROR(VLOOKUP(A2115,PLAN!B:AA,20,0),"")</f>
        <v>M7</v>
      </c>
      <c r="U2115" s="233"/>
      <c r="V2115" s="165"/>
      <c r="W2115" s="234" t="str">
        <f>IFERROR(VLOOKUP(A2115,PLAN!B:AB,21,),"")</f>
        <v>F2</v>
      </c>
      <c r="X2115" s="164"/>
      <c r="Y2115" s="148" t="s">
        <v>7166</v>
      </c>
      <c r="Z2115" s="338">
        <f>VLOOKUP(Y2115,PLAN!B:AI,19,0)</f>
        <v>46258</v>
      </c>
    </row>
    <row r="2116" spans="1:26" s="163" customFormat="1" ht="21.6" customHeight="1">
      <c r="A2116" s="177">
        <f t="shared" si="147"/>
        <v>0</v>
      </c>
      <c r="B2116" s="225" t="str">
        <f>IFERROR(VLOOKUP(A2116,PLAN!B:AA,5,0),"")</f>
        <v/>
      </c>
      <c r="C2116" s="225" t="str">
        <f>IFERROR(VLOOKUP(A2116,PLAN!B:AA,6,0),"")</f>
        <v/>
      </c>
      <c r="D2116" s="225" t="str">
        <f>IFERROR(VLOOKUP(A2116,PLAN!B:AA,7,0),"")</f>
        <v/>
      </c>
      <c r="E2116" s="225" t="str">
        <f>IFERROR(VLOOKUP(A2116,PLAN!B:AA,4,0),"")</f>
        <v/>
      </c>
      <c r="F2116" s="226" t="str">
        <f>IFERROR(VLOOKUP(A2116,PLAN!B:AA,9,0),"")</f>
        <v/>
      </c>
      <c r="G2116" s="225" t="str">
        <f>IFERROR(VLOOKUP(A2116,PLAN!B:AA,10,0),"")</f>
        <v/>
      </c>
      <c r="H2116" s="225" t="str">
        <f>IFERROR(VLOOKUP(A2116,PLAN!B:AA,11,0),"")</f>
        <v/>
      </c>
      <c r="I2116" s="225" t="str">
        <f>IFERROR(VLOOKUP(A2116,PLAN!B:AA,12,0),"")</f>
        <v/>
      </c>
      <c r="J2116" s="225" t="str">
        <f>IFERROR(VLOOKUP(A2116,PLAN!B:AA,15,0),"")</f>
        <v/>
      </c>
      <c r="K2116" s="225" t="str">
        <f>IFERROR(VLOOKUP(A2116,PLAN!B:AA,23,0),"")</f>
        <v/>
      </c>
      <c r="L2116" s="227" t="str">
        <f>IFERROR(VLOOKUP(A2116,PLAN!B:AA,24,0),"")</f>
        <v/>
      </c>
      <c r="M2116" s="225" t="str">
        <f>IFERROR(VLOOKUP(A2116,PLAN!B:AA,3,0),"")</f>
        <v/>
      </c>
      <c r="N2116" s="225" t="str">
        <f>IFERROR(VLOOKUP(A2116,PLAN!B:AA,2,0),"")</f>
        <v/>
      </c>
      <c r="O2116" s="290" t="s">
        <v>8043</v>
      </c>
      <c r="P2116" s="258" t="s">
        <v>8044</v>
      </c>
      <c r="Q2116" s="154">
        <f>I2115-Q2115</f>
        <v>43</v>
      </c>
      <c r="R2116" s="231" t="str">
        <f>IFERROR(VLOOKUP(P2116,[6]Sheet1!$F:$I,4,),"")</f>
        <v/>
      </c>
      <c r="S2116" s="232" t="str">
        <f>IFERROR(VLOOKUP(A2116,PLAN!B:AA,19,0),"")</f>
        <v/>
      </c>
      <c r="T2116" s="225" t="str">
        <f>IFERROR(VLOOKUP(A2116,PLAN!B:AA,20,0),"")</f>
        <v/>
      </c>
      <c r="U2116" s="233"/>
      <c r="V2116" s="165"/>
      <c r="W2116" s="234" t="s">
        <v>45</v>
      </c>
      <c r="X2116" s="164"/>
      <c r="Y2116" s="148"/>
      <c r="Z2116" s="338">
        <v>46258</v>
      </c>
    </row>
    <row r="2117" spans="1:26" s="163" customFormat="1" ht="21.6" customHeight="1">
      <c r="A2117" s="177" t="str">
        <f t="shared" si="147"/>
        <v>Sep04-35</v>
      </c>
      <c r="B2117" s="225">
        <f>IFERROR(VLOOKUP(A2117,PLAN!B:AA,5,0),"")</f>
        <v>11117107</v>
      </c>
      <c r="C2117" s="225" t="str">
        <f>IFERROR(VLOOKUP(A2117,PLAN!B:AA,6,0),"")</f>
        <v>2331065-0-A</v>
      </c>
      <c r="D2117" s="225" t="str">
        <f>IFERROR(VLOOKUP(A2117,PLAN!B:AA,7,0),"")</f>
        <v>AHW10S302S CE4</v>
      </c>
      <c r="E2117" s="225" t="str">
        <f>IFERROR(VLOOKUP(A2117,PLAN!B:AA,4,0),"")</f>
        <v>1001947721</v>
      </c>
      <c r="F2117" s="226">
        <f>IFERROR(VLOOKUP(A2117,PLAN!B:AA,9,0),"")</f>
        <v>46269</v>
      </c>
      <c r="G2117" s="225" t="str">
        <f>IFERROR(VLOOKUP(A2117,PLAN!B:AA,10,0),"")</f>
        <v>0103613118</v>
      </c>
      <c r="H2117" s="225" t="str">
        <f>IFERROR(VLOOKUP(A2117,PLAN!B:AA,11,0),"")</f>
        <v>260815A81A</v>
      </c>
      <c r="I2117" s="225">
        <f>IFERROR(VLOOKUP(A2117,PLAN!B:AA,12,0),"")</f>
        <v>20</v>
      </c>
      <c r="J2117" s="225" t="str">
        <f>IFERROR(VLOOKUP(A2117,PLAN!B:AA,15,0),"")</f>
        <v>Oversea</v>
      </c>
      <c r="K2117" s="225">
        <f>IFERROR(VLOOKUP(A2117,PLAN!B:AA,23,0),"")</f>
        <v>0</v>
      </c>
      <c r="L2117" s="227">
        <f>IFERROR(VLOOKUP(A2117,PLAN!B:AA,24,0),"")</f>
        <v>0</v>
      </c>
      <c r="M2117" s="225" t="str">
        <f>IFERROR(VLOOKUP(A2117,PLAN!B:AA,3,0),"")</f>
        <v>1832175-A-C</v>
      </c>
      <c r="N2117" s="225">
        <f>IFERROR(VLOOKUP(A2117,PLAN!B:AA,2,0),"")</f>
        <v>12111377</v>
      </c>
      <c r="O2117" s="290" t="s">
        <v>7489</v>
      </c>
      <c r="P2117" s="284" t="s">
        <v>7490</v>
      </c>
      <c r="Q2117" s="154">
        <f t="shared" si="148"/>
        <v>20</v>
      </c>
      <c r="R2117" s="231" t="str">
        <f>IFERROR(VLOOKUP(P2117,[6]Sheet1!$F:$I,4,),"")</f>
        <v>C2</v>
      </c>
      <c r="S2117" s="232">
        <f>IFERROR(VLOOKUP(A2117,PLAN!B:AA,19,0),"")</f>
        <v>46258</v>
      </c>
      <c r="T2117" s="225" t="str">
        <f>IFERROR(VLOOKUP(A2117,PLAN!B:AA,20,0),"")</f>
        <v>M7</v>
      </c>
      <c r="U2117" s="233"/>
      <c r="V2117" s="165"/>
      <c r="W2117" s="234" t="str">
        <f>IFERROR(VLOOKUP(A2117,PLAN!B:AB,21,),"")</f>
        <v>F2</v>
      </c>
      <c r="X2117" s="164"/>
      <c r="Y2117" s="148" t="s">
        <v>7167</v>
      </c>
      <c r="Z2117" s="338">
        <f>VLOOKUP(Y2117,PLAN!B:AI,19,0)</f>
        <v>46258</v>
      </c>
    </row>
    <row r="2118" spans="1:26" s="163" customFormat="1" ht="21.6" customHeight="1">
      <c r="A2118" s="177" t="str">
        <f t="shared" si="147"/>
        <v>Sep04-36</v>
      </c>
      <c r="B2118" s="225">
        <f>IFERROR(VLOOKUP(A2118,PLAN!B:AA,5,0),"")</f>
        <v>11117355</v>
      </c>
      <c r="C2118" s="225" t="str">
        <f>IFERROR(VLOOKUP(A2118,PLAN!B:AA,6,0),"")</f>
        <v>2131727-B-A</v>
      </c>
      <c r="D2118" s="225" t="str">
        <f>IFERROR(VLOOKUP(A2118,PLAN!B:AA,7,0),"")</f>
        <v>AHW14R013P NO CE</v>
      </c>
      <c r="E2118" s="225" t="str">
        <f>IFERROR(VLOOKUP(A2118,PLAN!B:AA,4,0),"")</f>
        <v>1001947722</v>
      </c>
      <c r="F2118" s="226">
        <f>IFERROR(VLOOKUP(A2118,PLAN!B:AA,9,0),"")</f>
        <v>46269</v>
      </c>
      <c r="G2118" s="225" t="str">
        <f>IFERROR(VLOOKUP(A2118,PLAN!B:AA,10,0),"")</f>
        <v>0103613119</v>
      </c>
      <c r="H2118" s="225" t="str">
        <f>IFERROR(VLOOKUP(A2118,PLAN!B:AA,11,0),"")</f>
        <v>260815A82A</v>
      </c>
      <c r="I2118" s="225">
        <f>IFERROR(VLOOKUP(A2118,PLAN!B:AA,12,0),"")</f>
        <v>35</v>
      </c>
      <c r="J2118" s="225" t="str">
        <f>IFERROR(VLOOKUP(A2118,PLAN!B:AA,15,0),"")</f>
        <v>Oversea</v>
      </c>
      <c r="K2118" s="225">
        <f>IFERROR(VLOOKUP(A2118,PLAN!B:AA,23,0),"")</f>
        <v>0</v>
      </c>
      <c r="L2118" s="227">
        <f>IFERROR(VLOOKUP(A2118,PLAN!B:AA,24,0),"")</f>
        <v>0</v>
      </c>
      <c r="M2118" s="225" t="str">
        <f>IFERROR(VLOOKUP(A2118,PLAN!B:AA,3,0),"")</f>
        <v>2032218-A-CB</v>
      </c>
      <c r="N2118" s="225">
        <f>IFERROR(VLOOKUP(A2118,PLAN!B:AA,2,0),"")</f>
        <v>12114297</v>
      </c>
      <c r="O2118" s="290" t="s">
        <v>6938</v>
      </c>
      <c r="P2118" s="337" t="s">
        <v>6939</v>
      </c>
      <c r="Q2118" s="154">
        <v>1</v>
      </c>
      <c r="R2118" s="231"/>
      <c r="S2118" s="232">
        <f>IFERROR(VLOOKUP(A2118,PLAN!B:AA,19,0),"")</f>
        <v>46258</v>
      </c>
      <c r="T2118" s="225" t="str">
        <f>IFERROR(VLOOKUP(A2118,PLAN!B:AA,20,0),"")</f>
        <v>M7</v>
      </c>
      <c r="U2118" s="233"/>
      <c r="V2118" s="165"/>
      <c r="W2118" s="234" t="str">
        <f>IFERROR(VLOOKUP(A2118,PLAN!B:AB,21,),"")</f>
        <v>F2</v>
      </c>
      <c r="X2118" s="164"/>
      <c r="Y2118" s="148" t="s">
        <v>7168</v>
      </c>
      <c r="Z2118" s="338">
        <f>VLOOKUP(Y2118,PLAN!B:AI,19,0)</f>
        <v>46258</v>
      </c>
    </row>
    <row r="2119" spans="1:26" s="163" customFormat="1" ht="21.6" customHeight="1">
      <c r="A2119" s="177">
        <f t="shared" si="147"/>
        <v>0</v>
      </c>
      <c r="B2119" s="225" t="str">
        <f>IFERROR(VLOOKUP(A2119,PLAN!B:AA,5,0),"")</f>
        <v/>
      </c>
      <c r="C2119" s="225" t="str">
        <f>IFERROR(VLOOKUP(A2119,PLAN!B:AA,6,0),"")</f>
        <v/>
      </c>
      <c r="D2119" s="225" t="str">
        <f>IFERROR(VLOOKUP(A2119,PLAN!B:AA,7,0),"")</f>
        <v/>
      </c>
      <c r="E2119" s="225" t="str">
        <f>IFERROR(VLOOKUP(A2119,PLAN!B:AA,4,0),"")</f>
        <v/>
      </c>
      <c r="F2119" s="226" t="str">
        <f>IFERROR(VLOOKUP(A2119,PLAN!B:AA,9,0),"")</f>
        <v/>
      </c>
      <c r="G2119" s="225" t="str">
        <f>IFERROR(VLOOKUP(A2119,PLAN!B:AA,10,0),"")</f>
        <v/>
      </c>
      <c r="H2119" s="225" t="str">
        <f>IFERROR(VLOOKUP(A2119,PLAN!B:AA,11,0),"")</f>
        <v/>
      </c>
      <c r="I2119" s="225" t="str">
        <f>IFERROR(VLOOKUP(A2119,PLAN!B:AA,12,0),"")</f>
        <v/>
      </c>
      <c r="J2119" s="225" t="str">
        <f>IFERROR(VLOOKUP(A2119,PLAN!B:AA,15,0),"")</f>
        <v/>
      </c>
      <c r="K2119" s="225" t="str">
        <f>IFERROR(VLOOKUP(A2119,PLAN!B:AA,23,0),"")</f>
        <v/>
      </c>
      <c r="L2119" s="227" t="str">
        <f>IFERROR(VLOOKUP(A2119,PLAN!B:AA,24,0),"")</f>
        <v/>
      </c>
      <c r="M2119" s="225" t="str">
        <f>IFERROR(VLOOKUP(A2119,PLAN!B:AA,3,0),"")</f>
        <v/>
      </c>
      <c r="N2119" s="225" t="str">
        <f>IFERROR(VLOOKUP(A2119,PLAN!B:AA,2,0),"")</f>
        <v/>
      </c>
      <c r="O2119" s="290" t="s">
        <v>8045</v>
      </c>
      <c r="P2119" s="258" t="s">
        <v>8046</v>
      </c>
      <c r="Q2119" s="154">
        <f>I2118-Q2118</f>
        <v>34</v>
      </c>
      <c r="R2119" s="231"/>
      <c r="S2119" s="232" t="str">
        <f>IFERROR(VLOOKUP(A2119,PLAN!B:AA,19,0),"")</f>
        <v/>
      </c>
      <c r="T2119" s="225" t="str">
        <f>IFERROR(VLOOKUP(A2119,PLAN!B:AA,20,0),"")</f>
        <v/>
      </c>
      <c r="U2119" s="233"/>
      <c r="V2119" s="165"/>
      <c r="W2119" s="234" t="s">
        <v>45</v>
      </c>
      <c r="X2119" s="164"/>
      <c r="Y2119" s="148"/>
      <c r="Z2119" s="338">
        <v>46258</v>
      </c>
    </row>
    <row r="2120" spans="1:26" s="163" customFormat="1" ht="21.6" hidden="1" customHeight="1">
      <c r="A2120" s="177" t="str">
        <f t="shared" si="145"/>
        <v>Sep04-37</v>
      </c>
      <c r="B2120" s="225">
        <f>IFERROR(VLOOKUP(A2120,PLAN!B:AA,5,0),"")</f>
        <v>11134237</v>
      </c>
      <c r="C2120" s="225" t="str">
        <f>IFERROR(VLOOKUP(A2120,PLAN!B:AA,6,0),"")</f>
        <v>1436196-Q-A</v>
      </c>
      <c r="D2120" s="225" t="str">
        <f>IFERROR(VLOOKUP(A2120,PLAN!B:AA,7,0),"")</f>
        <v>AHW14R004S CN</v>
      </c>
      <c r="E2120" s="225" t="str">
        <f>IFERROR(VLOOKUP(A2120,PLAN!B:AA,4,0),"")</f>
        <v>1001947853</v>
      </c>
      <c r="F2120" s="226">
        <f>IFERROR(VLOOKUP(A2120,PLAN!B:AA,9,0),"")</f>
        <v>46269</v>
      </c>
      <c r="G2120" s="225" t="str">
        <f>IFERROR(VLOOKUP(A2120,PLAN!B:AA,10,0),"")</f>
        <v>0103613265</v>
      </c>
      <c r="H2120" s="225" t="str">
        <f>IFERROR(VLOOKUP(A2120,PLAN!B:AA,11,0),"")</f>
        <v>260815A86A</v>
      </c>
      <c r="I2120" s="225">
        <f>IFERROR(VLOOKUP(A2120,PLAN!B:AA,12,0),"")</f>
        <v>1216</v>
      </c>
      <c r="J2120" s="225" t="str">
        <f>IFERROR(VLOOKUP(A2120,PLAN!B:AA,15,0),"")</f>
        <v>China</v>
      </c>
      <c r="K2120" s="225">
        <f>IFERROR(VLOOKUP(A2120,PLAN!B:AA,23,0),"")</f>
        <v>0</v>
      </c>
      <c r="L2120" s="227">
        <f>IFERROR(VLOOKUP(A2120,PLAN!B:AA,24,0),"")</f>
        <v>0</v>
      </c>
      <c r="M2120" s="225" t="str">
        <f>IFERROR(VLOOKUP(A2120,PLAN!B:AA,3,0),"")</f>
        <v>2332200-0-C-CN</v>
      </c>
      <c r="N2120" s="225">
        <f>IFERROR(VLOOKUP(A2120,PLAN!B:AA,2,0),"")</f>
        <v>12125012</v>
      </c>
      <c r="O2120" s="290" t="s">
        <v>7182</v>
      </c>
      <c r="P2120" s="258" t="s">
        <v>7183</v>
      </c>
      <c r="Q2120" s="154">
        <f>I2120-Q2121</f>
        <v>1202</v>
      </c>
      <c r="R2120" s="231" t="str">
        <f>IFERROR(VLOOKUP(P2120,[6]Sheet1!$F:$I,4,),"")</f>
        <v/>
      </c>
      <c r="S2120" s="232">
        <f>IFERROR(VLOOKUP(A2120,PLAN!B:AA,19,0),"")</f>
        <v>46258</v>
      </c>
      <c r="T2120" s="225" t="str">
        <f>IFERROR(VLOOKUP(A2120,PLAN!B:AA,20,0),"")</f>
        <v>M8</v>
      </c>
      <c r="U2120" s="233"/>
      <c r="V2120" s="165"/>
      <c r="W2120" s="234" t="str">
        <f>IFERROR(VLOOKUP(A2120,PLAN!B:AB,21,),"")</f>
        <v>CAG</v>
      </c>
      <c r="X2120" s="164"/>
      <c r="Y2120" s="148" t="s">
        <v>7181</v>
      </c>
      <c r="Z2120" s="338">
        <f>VLOOKUP(Y2120,PLAN!B:AI,19,0)</f>
        <v>46258</v>
      </c>
    </row>
    <row r="2121" spans="1:26" s="163" customFormat="1" ht="21.6" hidden="1" customHeight="1">
      <c r="A2121" s="177">
        <f t="shared" si="145"/>
        <v>0</v>
      </c>
      <c r="B2121" s="225" t="str">
        <f>IFERROR(VLOOKUP(A2121,PLAN!B:AA,5,0),"")</f>
        <v/>
      </c>
      <c r="C2121" s="225" t="str">
        <f>IFERROR(VLOOKUP(A2121,PLAN!B:AA,6,0),"")</f>
        <v/>
      </c>
      <c r="D2121" s="225" t="str">
        <f>IFERROR(VLOOKUP(A2121,PLAN!B:AA,7,0),"")</f>
        <v/>
      </c>
      <c r="E2121" s="225" t="str">
        <f>IFERROR(VLOOKUP(A2121,PLAN!B:AA,4,0),"")</f>
        <v/>
      </c>
      <c r="F2121" s="226" t="str">
        <f>IFERROR(VLOOKUP(A2121,PLAN!B:AA,9,0),"")</f>
        <v/>
      </c>
      <c r="G2121" s="225" t="str">
        <f>IFERROR(VLOOKUP(A2121,PLAN!B:AA,10,0),"")</f>
        <v/>
      </c>
      <c r="H2121" s="225" t="str">
        <f>IFERROR(VLOOKUP(A2121,PLAN!B:AA,11,0),"")</f>
        <v/>
      </c>
      <c r="I2121" s="225" t="str">
        <f>IFERROR(VLOOKUP(A2121,PLAN!B:AA,12,0),"")</f>
        <v/>
      </c>
      <c r="J2121" s="225" t="str">
        <f>IFERROR(VLOOKUP(A2121,PLAN!B:AA,15,0),"")</f>
        <v/>
      </c>
      <c r="K2121" s="225" t="str">
        <f>IFERROR(VLOOKUP(A2121,PLAN!B:AA,23,0),"")</f>
        <v/>
      </c>
      <c r="L2121" s="227" t="str">
        <f>IFERROR(VLOOKUP(A2121,PLAN!B:AA,24,0),"")</f>
        <v/>
      </c>
      <c r="M2121" s="225" t="str">
        <f>IFERROR(VLOOKUP(A2121,PLAN!B:AA,3,0),"")</f>
        <v/>
      </c>
      <c r="N2121" s="225" t="str">
        <f>IFERROR(VLOOKUP(A2121,PLAN!B:AA,2,0),"")</f>
        <v/>
      </c>
      <c r="O2121" s="290" t="s">
        <v>6324</v>
      </c>
      <c r="P2121" s="258" t="s">
        <v>6325</v>
      </c>
      <c r="Q2121" s="154">
        <v>14</v>
      </c>
      <c r="R2121" s="231" t="str">
        <f>IFERROR(VLOOKUP(P2121,[6]Sheet1!$F:$I,4,),"")</f>
        <v/>
      </c>
      <c r="S2121" s="232" t="str">
        <f>IFERROR(VLOOKUP(A2121,PLAN!B:AA,19,0),"")</f>
        <v/>
      </c>
      <c r="T2121" s="225" t="str">
        <f>IFERROR(VLOOKUP(A2121,PLAN!B:AA,20,0),"")</f>
        <v/>
      </c>
      <c r="U2121" s="233"/>
      <c r="V2121" s="165"/>
      <c r="W2121" s="234" t="s">
        <v>252</v>
      </c>
      <c r="X2121" s="164"/>
      <c r="Y2121" s="148"/>
      <c r="Z2121" s="338">
        <v>46258</v>
      </c>
    </row>
    <row r="2122" spans="1:26" s="163" customFormat="1" ht="21.6" hidden="1" customHeight="1">
      <c r="A2122" s="177" t="str">
        <f t="shared" si="145"/>
        <v>Aug20-18</v>
      </c>
      <c r="B2122" s="225">
        <f>IFERROR(VLOOKUP(A2122,PLAN!B:AA,5,0),"")</f>
        <v>12147526</v>
      </c>
      <c r="C2122" s="225" t="str">
        <f>IFERROR(VLOOKUP(A2122,PLAN!B:AA,6,0),"")</f>
        <v>2631199-0-B</v>
      </c>
      <c r="D2122" s="225" t="str">
        <f>IFERROR(VLOOKUP(A2122,PLAN!B:AA,7,0),"")</f>
        <v>AIN-CNX-14-215 MDR</v>
      </c>
      <c r="E2122" s="225" t="str">
        <f>IFERROR(VLOOKUP(A2122,PLAN!B:AA,4,0),"")</f>
        <v xml:space="preserve"> 1001948593</v>
      </c>
      <c r="F2122" s="226">
        <f>IFERROR(VLOOKUP(A2122,PLAN!B:AA,9,0),"")</f>
        <v>46254</v>
      </c>
      <c r="G2122" s="225" t="str">
        <f>IFERROR(VLOOKUP(A2122,PLAN!B:AA,10,0),"")</f>
        <v>0103615244</v>
      </c>
      <c r="H2122" s="225" t="str">
        <f>IFERROR(VLOOKUP(A2122,PLAN!B:AA,11,0),"")</f>
        <v>V260817A01</v>
      </c>
      <c r="I2122" s="225">
        <f>IFERROR(VLOOKUP(A2122,PLAN!B:AA,12,0),"")</f>
        <v>25</v>
      </c>
      <c r="J2122" s="225" t="str">
        <f>IFERROR(VLOOKUP(A2122,PLAN!B:AA,15,0),"")</f>
        <v>Oversea</v>
      </c>
      <c r="K2122" s="225">
        <f>IFERROR(VLOOKUP(A2122,PLAN!B:AA,23,0),"")</f>
        <v>0</v>
      </c>
      <c r="L2122" s="227">
        <f>IFERROR(VLOOKUP(A2122,PLAN!B:AA,24,0),"")</f>
        <v>0</v>
      </c>
      <c r="M2122" s="225" t="str">
        <f>IFERROR(VLOOKUP(A2122,PLAN!B:AA,3,0),"")</f>
        <v>2432014-0-C</v>
      </c>
      <c r="N2122" s="225">
        <f>IFERROR(VLOOKUP(A2122,PLAN!B:AA,2,0),"")</f>
        <v>12126656</v>
      </c>
      <c r="O2122" s="290" t="s">
        <v>7172</v>
      </c>
      <c r="P2122" s="257" t="s">
        <v>7173</v>
      </c>
      <c r="Q2122" s="154">
        <f>I2122</f>
        <v>25</v>
      </c>
      <c r="R2122" s="231" t="str">
        <f>IFERROR(VLOOKUP(P2122,[6]Sheet1!$F:$I,4,),"")</f>
        <v/>
      </c>
      <c r="S2122" s="232" t="str">
        <f>IFERROR(VLOOKUP(A2122,PLAN!B:AA,19,0),"")</f>
        <v>N/A</v>
      </c>
      <c r="T2122" s="225" t="str">
        <f>IFERROR(VLOOKUP(A2122,PLAN!B:AA,20,0),"")</f>
        <v>N/A</v>
      </c>
      <c r="U2122" s="233"/>
      <c r="V2122" s="165"/>
      <c r="W2122" s="234" t="str">
        <f>IFERROR(VLOOKUP(A2122,PLAN!B:AB,21,),"")</f>
        <v>F2</v>
      </c>
      <c r="X2122" s="164"/>
      <c r="Y2122" s="148" t="s">
        <v>7218</v>
      </c>
      <c r="Z2122" s="338" t="s">
        <v>7228</v>
      </c>
    </row>
    <row r="2123" spans="1:26" s="163" customFormat="1" ht="21.6" hidden="1" customHeight="1">
      <c r="A2123" s="177" t="str">
        <f t="shared" si="145"/>
        <v>Aug20-19</v>
      </c>
      <c r="B2123" s="225">
        <f>IFERROR(VLOOKUP(A2123,PLAN!B:AA,5,0),"")</f>
        <v>12147528</v>
      </c>
      <c r="C2123" s="225" t="str">
        <f>IFERROR(VLOOKUP(A2123,PLAN!B:AA,6,0),"")</f>
        <v>2631201-0-B</v>
      </c>
      <c r="D2123" s="225" t="str">
        <f>IFERROR(VLOOKUP(A2123,PLAN!B:AA,7,0),"")</f>
        <v>AIN-CNX-14-215A MDR</v>
      </c>
      <c r="E2123" s="225" t="str">
        <f>IFERROR(VLOOKUP(A2123,PLAN!B:AA,4,0),"")</f>
        <v>1001948594</v>
      </c>
      <c r="F2123" s="226">
        <f>IFERROR(VLOOKUP(A2123,PLAN!B:AA,9,0),"")</f>
        <v>46254</v>
      </c>
      <c r="G2123" s="225" t="str">
        <f>IFERROR(VLOOKUP(A2123,PLAN!B:AA,10,0),"")</f>
        <v>0103615246</v>
      </c>
      <c r="H2123" s="225" t="str">
        <f>IFERROR(VLOOKUP(A2123,PLAN!B:AA,11,0),"")</f>
        <v>V260817A02</v>
      </c>
      <c r="I2123" s="225">
        <f>IFERROR(VLOOKUP(A2123,PLAN!B:AA,12,0),"")</f>
        <v>25</v>
      </c>
      <c r="J2123" s="225" t="str">
        <f>IFERROR(VLOOKUP(A2123,PLAN!B:AA,15,0),"")</f>
        <v>Oversea</v>
      </c>
      <c r="K2123" s="225">
        <f>IFERROR(VLOOKUP(A2123,PLAN!B:AA,23,0),"")</f>
        <v>0</v>
      </c>
      <c r="L2123" s="227">
        <f>IFERROR(VLOOKUP(A2123,PLAN!B:AA,24,0),"")</f>
        <v>0</v>
      </c>
      <c r="M2123" s="225" t="str">
        <f>IFERROR(VLOOKUP(A2123,PLAN!B:AA,3,0),"")</f>
        <v>2432018-0-CB</v>
      </c>
      <c r="N2123" s="225">
        <f>IFERROR(VLOOKUP(A2123,PLAN!B:AA,2,0),"")</f>
        <v>12142309</v>
      </c>
      <c r="O2123" s="290" t="s">
        <v>7174</v>
      </c>
      <c r="P2123" s="257" t="s">
        <v>7175</v>
      </c>
      <c r="Q2123" s="154">
        <f t="shared" ref="Q2123:Q2124" si="149">I2123</f>
        <v>25</v>
      </c>
      <c r="R2123" s="231" t="str">
        <f>IFERROR(VLOOKUP(P2123,[6]Sheet1!$F:$I,4,),"")</f>
        <v/>
      </c>
      <c r="S2123" s="232" t="str">
        <f>IFERROR(VLOOKUP(A2123,PLAN!B:AA,19,0),"")</f>
        <v>N/A</v>
      </c>
      <c r="T2123" s="225" t="str">
        <f>IFERROR(VLOOKUP(A2123,PLAN!B:AA,20,0),"")</f>
        <v>N/A</v>
      </c>
      <c r="U2123" s="233"/>
      <c r="V2123" s="165"/>
      <c r="W2123" s="234" t="str">
        <f>IFERROR(VLOOKUP(A2123,PLAN!B:AB,21,),"")</f>
        <v>F2</v>
      </c>
      <c r="X2123" s="164"/>
      <c r="Y2123" s="148" t="s">
        <v>7219</v>
      </c>
      <c r="Z2123" s="338" t="s">
        <v>7228</v>
      </c>
    </row>
    <row r="2124" spans="1:26" s="163" customFormat="1" ht="21.6" hidden="1" customHeight="1">
      <c r="A2124" s="177" t="str">
        <f t="shared" si="145"/>
        <v>Aug20-20</v>
      </c>
      <c r="B2124" s="225">
        <f>IFERROR(VLOOKUP(A2124,PLAN!B:AA,5,0),"")</f>
        <v>12147527</v>
      </c>
      <c r="C2124" s="225" t="str">
        <f>IFERROR(VLOOKUP(A2124,PLAN!B:AA,6,0),"")</f>
        <v>2631200-0-B</v>
      </c>
      <c r="D2124" s="225" t="str">
        <f>IFERROR(VLOOKUP(A2124,PLAN!B:AA,7,0),"")</f>
        <v>AIN-CNX-14-215P MDR</v>
      </c>
      <c r="E2124" s="225" t="str">
        <f>IFERROR(VLOOKUP(A2124,PLAN!B:AA,4,0),"")</f>
        <v>1001948596</v>
      </c>
      <c r="F2124" s="226">
        <f>IFERROR(VLOOKUP(A2124,PLAN!B:AA,9,0),"")</f>
        <v>46254</v>
      </c>
      <c r="G2124" s="225" t="str">
        <f>IFERROR(VLOOKUP(A2124,PLAN!B:AA,10,0),"")</f>
        <v>0103615248</v>
      </c>
      <c r="H2124" s="225" t="str">
        <f>IFERROR(VLOOKUP(A2124,PLAN!B:AA,11,0),"")</f>
        <v>V260817A03</v>
      </c>
      <c r="I2124" s="225">
        <f>IFERROR(VLOOKUP(A2124,PLAN!B:AA,12,0),"")</f>
        <v>100</v>
      </c>
      <c r="J2124" s="225" t="str">
        <f>IFERROR(VLOOKUP(A2124,PLAN!B:AA,15,0),"")</f>
        <v>Oversea</v>
      </c>
      <c r="K2124" s="225">
        <f>IFERROR(VLOOKUP(A2124,PLAN!B:AA,23,0),"")</f>
        <v>0</v>
      </c>
      <c r="L2124" s="227">
        <f>IFERROR(VLOOKUP(A2124,PLAN!B:AA,24,0),"")</f>
        <v>0</v>
      </c>
      <c r="M2124" s="225" t="str">
        <f>IFERROR(VLOOKUP(A2124,PLAN!B:AA,3,0),"")</f>
        <v>2432016-0-C</v>
      </c>
      <c r="N2124" s="225">
        <f>IFERROR(VLOOKUP(A2124,PLAN!B:AA,2,0),"")</f>
        <v>12126662</v>
      </c>
      <c r="O2124" s="290" t="s">
        <v>7176</v>
      </c>
      <c r="P2124" s="258" t="s">
        <v>7177</v>
      </c>
      <c r="Q2124" s="154">
        <f t="shared" si="149"/>
        <v>100</v>
      </c>
      <c r="R2124" s="231" t="str">
        <f>IFERROR(VLOOKUP(P2124,[6]Sheet1!$F:$I,4,),"")</f>
        <v/>
      </c>
      <c r="S2124" s="232" t="str">
        <f>IFERROR(VLOOKUP(A2124,PLAN!B:AA,19,0),"")</f>
        <v>N/A</v>
      </c>
      <c r="T2124" s="225" t="str">
        <f>IFERROR(VLOOKUP(A2124,PLAN!B:AA,20,0),"")</f>
        <v>N/A</v>
      </c>
      <c r="U2124" s="233"/>
      <c r="V2124" s="165"/>
      <c r="W2124" s="234" t="str">
        <f>IFERROR(VLOOKUP(A2124,PLAN!B:AB,21,),"")</f>
        <v>F2</v>
      </c>
      <c r="X2124" s="164"/>
      <c r="Y2124" s="148" t="s">
        <v>7220</v>
      </c>
      <c r="Z2124" s="338" t="s">
        <v>7228</v>
      </c>
    </row>
    <row r="2125" spans="1:26" s="163" customFormat="1" ht="21.6" hidden="1" customHeight="1">
      <c r="A2125" s="177" t="str">
        <f t="shared" ref="A2125:A2293" si="150">Y2125</f>
        <v>Sep05-37</v>
      </c>
      <c r="B2125" s="225">
        <f>IFERROR(VLOOKUP(A2125,PLAN!B:AA,5,0),"")</f>
        <v>11134342</v>
      </c>
      <c r="C2125" s="225" t="str">
        <f>IFERROR(VLOOKUP(A2125,PLAN!B:AA,6,0),"")</f>
        <v>1036068-S-AK-P</v>
      </c>
      <c r="D2125" s="225" t="str">
        <f>IFERROR(VLOOKUP(A2125,PLAN!B:AA,7,0),"")</f>
        <v>AHW14R001S CN</v>
      </c>
      <c r="E2125" s="225" t="str">
        <f>IFERROR(VLOOKUP(A2125,PLAN!B:AA,4,0),"")</f>
        <v>1001949966</v>
      </c>
      <c r="F2125" s="226">
        <f>IFERROR(VLOOKUP(A2125,PLAN!B:AA,9,0),"")</f>
        <v>46270</v>
      </c>
      <c r="G2125" s="225" t="str">
        <f>IFERROR(VLOOKUP(A2125,PLAN!B:AA,10,0),"")</f>
        <v>0103617245</v>
      </c>
      <c r="H2125" s="225" t="str">
        <f>IFERROR(VLOOKUP(A2125,PLAN!B:AA,11,0),"")</f>
        <v>260818A01A</v>
      </c>
      <c r="I2125" s="225">
        <f>IFERROR(VLOOKUP(A2125,PLAN!B:AA,12,0),"")</f>
        <v>3586</v>
      </c>
      <c r="J2125" s="225" t="str">
        <f>IFERROR(VLOOKUP(A2125,PLAN!B:AA,15,0),"")</f>
        <v>China</v>
      </c>
      <c r="K2125" s="225">
        <f>IFERROR(VLOOKUP(A2125,PLAN!B:AA,23,0),"")</f>
        <v>0</v>
      </c>
      <c r="L2125" s="227">
        <f>IFERROR(VLOOKUP(A2125,PLAN!B:AA,24,0),"")</f>
        <v>0</v>
      </c>
      <c r="M2125" s="225" t="str">
        <f>IFERROR(VLOOKUP(A2125,PLAN!B:AA,3,0),"")</f>
        <v>2332192-0-C-PH</v>
      </c>
      <c r="N2125" s="225">
        <f>IFERROR(VLOOKUP(A2125,PLAN!B:AA,2,0),"")</f>
        <v>12134058</v>
      </c>
      <c r="O2125" s="290" t="s">
        <v>6850</v>
      </c>
      <c r="P2125" s="258" t="s">
        <v>6851</v>
      </c>
      <c r="Q2125" s="154">
        <v>16</v>
      </c>
      <c r="R2125" s="231" t="str">
        <f>IFERROR(VLOOKUP(P2125,[6]Sheet1!$F:$I,4,),"")</f>
        <v/>
      </c>
      <c r="S2125" s="232">
        <f>IFERROR(VLOOKUP(A2125,PLAN!B:AA,19,0),"")</f>
        <v>46259</v>
      </c>
      <c r="T2125" s="225" t="str">
        <f>IFERROR(VLOOKUP(A2125,PLAN!B:AA,20,0),"")</f>
        <v>M1</v>
      </c>
      <c r="U2125" s="233"/>
      <c r="V2125" s="165"/>
      <c r="W2125" s="234" t="str">
        <f>IFERROR(VLOOKUP(A2125,PLAN!B:AB,21,),"")</f>
        <v>F3</v>
      </c>
      <c r="X2125" s="164"/>
      <c r="Y2125" s="148" t="s">
        <v>7825</v>
      </c>
      <c r="Z2125" s="338">
        <f>VLOOKUP(Y2125,PLAN!B:AI,19,0)</f>
        <v>46259</v>
      </c>
    </row>
    <row r="2126" spans="1:26" s="163" customFormat="1" ht="21.6" hidden="1" customHeight="1">
      <c r="A2126" s="177"/>
      <c r="B2126" s="225"/>
      <c r="C2126" s="225"/>
      <c r="D2126" s="225"/>
      <c r="E2126" s="225"/>
      <c r="F2126" s="226"/>
      <c r="G2126" s="225"/>
      <c r="H2126" s="225"/>
      <c r="I2126" s="225"/>
      <c r="J2126" s="225"/>
      <c r="K2126" s="225"/>
      <c r="L2126" s="227"/>
      <c r="M2126" s="225"/>
      <c r="N2126" s="225"/>
      <c r="O2126" s="290" t="s">
        <v>6852</v>
      </c>
      <c r="P2126" s="258" t="s">
        <v>6853</v>
      </c>
      <c r="Q2126" s="154">
        <v>15</v>
      </c>
      <c r="R2126" s="231" t="str">
        <f>IFERROR(VLOOKUP(P2126,[6]Sheet1!$F:$I,4,),"")</f>
        <v/>
      </c>
      <c r="S2126" s="232"/>
      <c r="T2126" s="225"/>
      <c r="U2126" s="233"/>
      <c r="V2126" s="165"/>
      <c r="W2126" s="234"/>
      <c r="X2126" s="164"/>
      <c r="Y2126" s="148"/>
      <c r="Z2126" s="338"/>
    </row>
    <row r="2127" spans="1:26" s="163" customFormat="1" ht="21.6" hidden="1" customHeight="1">
      <c r="A2127" s="177"/>
      <c r="B2127" s="225"/>
      <c r="C2127" s="225"/>
      <c r="D2127" s="225"/>
      <c r="E2127" s="225"/>
      <c r="F2127" s="226"/>
      <c r="G2127" s="225"/>
      <c r="H2127" s="225"/>
      <c r="I2127" s="225"/>
      <c r="J2127" s="225"/>
      <c r="K2127" s="225"/>
      <c r="L2127" s="227"/>
      <c r="M2127" s="225"/>
      <c r="N2127" s="225"/>
      <c r="O2127" s="290" t="s">
        <v>7961</v>
      </c>
      <c r="P2127" s="258" t="s">
        <v>7962</v>
      </c>
      <c r="Q2127" s="154">
        <v>1260</v>
      </c>
      <c r="R2127" s="231" t="str">
        <f>IFERROR(VLOOKUP(P2127,[6]Sheet1!$F:$I,4,),"")</f>
        <v/>
      </c>
      <c r="S2127" s="232"/>
      <c r="T2127" s="225"/>
      <c r="U2127" s="233"/>
      <c r="V2127" s="165"/>
      <c r="W2127" s="234"/>
      <c r="X2127" s="164"/>
      <c r="Y2127" s="148"/>
      <c r="Z2127" s="338"/>
    </row>
    <row r="2128" spans="1:26" s="163" customFormat="1" ht="21.6" hidden="1" customHeight="1">
      <c r="A2128" s="177"/>
      <c r="B2128" s="225"/>
      <c r="C2128" s="225"/>
      <c r="D2128" s="225"/>
      <c r="E2128" s="225"/>
      <c r="F2128" s="226"/>
      <c r="G2128" s="225"/>
      <c r="H2128" s="225"/>
      <c r="I2128" s="225"/>
      <c r="J2128" s="225"/>
      <c r="K2128" s="225"/>
      <c r="L2128" s="227"/>
      <c r="M2128" s="225"/>
      <c r="N2128" s="225"/>
      <c r="O2128" s="290" t="s">
        <v>7963</v>
      </c>
      <c r="P2128" s="258" t="s">
        <v>7964</v>
      </c>
      <c r="Q2128" s="154">
        <v>1260</v>
      </c>
      <c r="R2128" s="231" t="str">
        <f>IFERROR(VLOOKUP(P2128,[6]Sheet1!$F:$I,4,),"")</f>
        <v/>
      </c>
      <c r="S2128" s="232"/>
      <c r="T2128" s="225"/>
      <c r="U2128" s="233"/>
      <c r="V2128" s="165"/>
      <c r="W2128" s="234"/>
      <c r="X2128" s="164"/>
      <c r="Y2128" s="148"/>
      <c r="Z2128" s="338"/>
    </row>
    <row r="2129" spans="1:26" s="163" customFormat="1" ht="21.6" hidden="1" customHeight="1">
      <c r="A2129" s="177"/>
      <c r="B2129" s="225"/>
      <c r="C2129" s="225"/>
      <c r="D2129" s="225"/>
      <c r="E2129" s="225"/>
      <c r="F2129" s="226"/>
      <c r="G2129" s="225"/>
      <c r="H2129" s="225"/>
      <c r="I2129" s="225"/>
      <c r="J2129" s="225"/>
      <c r="K2129" s="225"/>
      <c r="L2129" s="227"/>
      <c r="M2129" s="225"/>
      <c r="N2129" s="225"/>
      <c r="O2129" s="290" t="s">
        <v>7965</v>
      </c>
      <c r="P2129" s="258" t="s">
        <v>7966</v>
      </c>
      <c r="Q2129" s="154">
        <f>I2125-Q2125-Q2126-Q2127-Q2128</f>
        <v>1035</v>
      </c>
      <c r="R2129" s="231" t="str">
        <f>IFERROR(VLOOKUP(P2129,[6]Sheet1!$F:$I,4,),"")</f>
        <v/>
      </c>
      <c r="S2129" s="232"/>
      <c r="T2129" s="225"/>
      <c r="U2129" s="233"/>
      <c r="V2129" s="165"/>
      <c r="W2129" s="234"/>
      <c r="X2129" s="164"/>
      <c r="Y2129" s="148"/>
      <c r="Z2129" s="338"/>
    </row>
    <row r="2130" spans="1:26" s="163" customFormat="1" ht="21.6" hidden="1" customHeight="1">
      <c r="A2130" s="177" t="str">
        <f t="shared" ref="A2130:A2213" si="151">Y2130</f>
        <v>Sep05-38</v>
      </c>
      <c r="B2130" s="225">
        <f>IFERROR(VLOOKUP(A2130,PLAN!B:AA,5,0),"")</f>
        <v>11134342</v>
      </c>
      <c r="C2130" s="225" t="str">
        <f>IFERROR(VLOOKUP(A2130,PLAN!B:AA,6,0),"")</f>
        <v>1036068-S-AK-P</v>
      </c>
      <c r="D2130" s="225" t="str">
        <f>IFERROR(VLOOKUP(A2130,PLAN!B:AA,7,0),"")</f>
        <v>AHW14R001S CN</v>
      </c>
      <c r="E2130" s="225" t="str">
        <f>IFERROR(VLOOKUP(A2130,PLAN!B:AA,4,0),"")</f>
        <v>1001949967</v>
      </c>
      <c r="F2130" s="226">
        <f>IFERROR(VLOOKUP(A2130,PLAN!B:AA,9,0),"")</f>
        <v>46270</v>
      </c>
      <c r="G2130" s="225" t="str">
        <f>IFERROR(VLOOKUP(A2130,PLAN!B:AA,10,0),"")</f>
        <v>0103617246</v>
      </c>
      <c r="H2130" s="225" t="str">
        <f>IFERROR(VLOOKUP(A2130,PLAN!B:AA,11,0),"")</f>
        <v>260818A02A</v>
      </c>
      <c r="I2130" s="225">
        <f>IFERROR(VLOOKUP(A2130,PLAN!B:AA,12,0),"")</f>
        <v>3586</v>
      </c>
      <c r="J2130" s="225" t="str">
        <f>IFERROR(VLOOKUP(A2130,PLAN!B:AA,15,0),"")</f>
        <v>China</v>
      </c>
      <c r="K2130" s="225">
        <f>IFERROR(VLOOKUP(A2130,PLAN!B:AA,23,0),"")</f>
        <v>0</v>
      </c>
      <c r="L2130" s="227">
        <f>IFERROR(VLOOKUP(A2130,PLAN!B:AA,24,0),"")</f>
        <v>0</v>
      </c>
      <c r="M2130" s="225" t="str">
        <f>IFERROR(VLOOKUP(A2130,PLAN!B:AA,3,0),"")</f>
        <v>2332192-0-C-PH</v>
      </c>
      <c r="N2130" s="225">
        <f>IFERROR(VLOOKUP(A2130,PLAN!B:AA,2,0),"")</f>
        <v>12134058</v>
      </c>
      <c r="O2130" s="290" t="s">
        <v>7967</v>
      </c>
      <c r="P2130" s="258" t="s">
        <v>7968</v>
      </c>
      <c r="Q2130" s="154">
        <v>1260</v>
      </c>
      <c r="R2130" s="231" t="str">
        <f>IFERROR(VLOOKUP(P2130,[6]Sheet1!$F:$I,4,),"")</f>
        <v/>
      </c>
      <c r="S2130" s="232">
        <f>IFERROR(VLOOKUP(A2130,PLAN!B:AA,19,0),"")</f>
        <v>46259</v>
      </c>
      <c r="T2130" s="225" t="str">
        <f>IFERROR(VLOOKUP(A2130,PLAN!B:AA,20,0),"")</f>
        <v>M2</v>
      </c>
      <c r="U2130" s="233"/>
      <c r="V2130" s="165"/>
      <c r="W2130" s="234" t="str">
        <f>IFERROR(VLOOKUP(A2130,PLAN!B:AB,21,),"")</f>
        <v>F3</v>
      </c>
      <c r="X2130" s="164"/>
      <c r="Y2130" s="148" t="s">
        <v>7826</v>
      </c>
      <c r="Z2130" s="338">
        <f>VLOOKUP(Y2130,PLAN!B:AI,19,0)</f>
        <v>46259</v>
      </c>
    </row>
    <row r="2131" spans="1:26" s="163" customFormat="1" ht="21.6" hidden="1" customHeight="1">
      <c r="A2131" s="177"/>
      <c r="B2131" s="225"/>
      <c r="C2131" s="225"/>
      <c r="D2131" s="225"/>
      <c r="E2131" s="225"/>
      <c r="F2131" s="226"/>
      <c r="G2131" s="225"/>
      <c r="H2131" s="225"/>
      <c r="I2131" s="225"/>
      <c r="J2131" s="225"/>
      <c r="K2131" s="225"/>
      <c r="L2131" s="227"/>
      <c r="M2131" s="225"/>
      <c r="N2131" s="225"/>
      <c r="O2131" s="290" t="s">
        <v>7969</v>
      </c>
      <c r="P2131" s="258" t="s">
        <v>7970</v>
      </c>
      <c r="Q2131" s="154">
        <v>1260</v>
      </c>
      <c r="R2131" s="231"/>
      <c r="S2131" s="232"/>
      <c r="T2131" s="225"/>
      <c r="U2131" s="233"/>
      <c r="V2131" s="165"/>
      <c r="W2131" s="234"/>
      <c r="X2131" s="164"/>
      <c r="Y2131" s="148"/>
      <c r="Z2131" s="338"/>
    </row>
    <row r="2132" spans="1:26" s="163" customFormat="1" ht="21.6" hidden="1" customHeight="1">
      <c r="A2132" s="177"/>
      <c r="B2132" s="225"/>
      <c r="C2132" s="225"/>
      <c r="D2132" s="225"/>
      <c r="E2132" s="225"/>
      <c r="F2132" s="226"/>
      <c r="G2132" s="225"/>
      <c r="H2132" s="225"/>
      <c r="I2132" s="225"/>
      <c r="J2132" s="225"/>
      <c r="K2132" s="225"/>
      <c r="L2132" s="227"/>
      <c r="M2132" s="225"/>
      <c r="N2132" s="225"/>
      <c r="O2132" s="290" t="s">
        <v>7971</v>
      </c>
      <c r="P2132" s="258" t="s">
        <v>7972</v>
      </c>
      <c r="Q2132" s="154">
        <f>I2130-Q2130-Q2131</f>
        <v>1066</v>
      </c>
      <c r="R2132" s="231"/>
      <c r="S2132" s="232"/>
      <c r="T2132" s="225"/>
      <c r="U2132" s="233"/>
      <c r="V2132" s="165"/>
      <c r="W2132" s="234"/>
      <c r="X2132" s="164"/>
      <c r="Y2132" s="148"/>
      <c r="Z2132" s="338"/>
    </row>
    <row r="2133" spans="1:26" s="163" customFormat="1" ht="21.6" hidden="1" customHeight="1">
      <c r="A2133" s="177" t="str">
        <f t="shared" si="151"/>
        <v>Sep05-39</v>
      </c>
      <c r="B2133" s="225">
        <f>IFERROR(VLOOKUP(A2133,PLAN!B:AA,5,0),"")</f>
        <v>11134342</v>
      </c>
      <c r="C2133" s="225" t="str">
        <f>IFERROR(VLOOKUP(A2133,PLAN!B:AA,6,0),"")</f>
        <v>1036068-S-AK-P</v>
      </c>
      <c r="D2133" s="225" t="str">
        <f>IFERROR(VLOOKUP(A2133,PLAN!B:AA,7,0),"")</f>
        <v>AHW14R001S CN</v>
      </c>
      <c r="E2133" s="225" t="str">
        <f>IFERROR(VLOOKUP(A2133,PLAN!B:AA,4,0),"")</f>
        <v>1001949968</v>
      </c>
      <c r="F2133" s="226">
        <f>IFERROR(VLOOKUP(A2133,PLAN!B:AA,9,0),"")</f>
        <v>46270</v>
      </c>
      <c r="G2133" s="225" t="str">
        <f>IFERROR(VLOOKUP(A2133,PLAN!B:AA,10,0),"")</f>
        <v>0103617247</v>
      </c>
      <c r="H2133" s="225" t="str">
        <f>IFERROR(VLOOKUP(A2133,PLAN!B:AA,11,0),"")</f>
        <v>260818A03A</v>
      </c>
      <c r="I2133" s="225">
        <f>IFERROR(VLOOKUP(A2133,PLAN!B:AA,12,0),"")</f>
        <v>2389</v>
      </c>
      <c r="J2133" s="225" t="str">
        <f>IFERROR(VLOOKUP(A2133,PLAN!B:AA,15,0),"")</f>
        <v>China</v>
      </c>
      <c r="K2133" s="225">
        <f>IFERROR(VLOOKUP(A2133,PLAN!B:AA,23,0),"")</f>
        <v>3</v>
      </c>
      <c r="L2133" s="227">
        <f>IFERROR(VLOOKUP(A2133,PLAN!B:AA,24,0),"")</f>
        <v>0</v>
      </c>
      <c r="M2133" s="225" t="str">
        <f>IFERROR(VLOOKUP(A2133,PLAN!B:AA,3,0),"")</f>
        <v>2332192-0-C-PH</v>
      </c>
      <c r="N2133" s="225">
        <f>IFERROR(VLOOKUP(A2133,PLAN!B:AA,2,0),"")</f>
        <v>12134058</v>
      </c>
      <c r="O2133" s="290" t="s">
        <v>7973</v>
      </c>
      <c r="P2133" s="258" t="s">
        <v>7974</v>
      </c>
      <c r="Q2133" s="154">
        <v>1260</v>
      </c>
      <c r="R2133" s="231" t="str">
        <f>IFERROR(VLOOKUP(P2133,[6]Sheet1!$F:$I,4,),"")</f>
        <v/>
      </c>
      <c r="S2133" s="232">
        <f>IFERROR(VLOOKUP(A2133,PLAN!B:AA,19,0),"")</f>
        <v>46259</v>
      </c>
      <c r="T2133" s="225" t="str">
        <f>IFERROR(VLOOKUP(A2133,PLAN!B:AA,20,0),"")</f>
        <v>M3</v>
      </c>
      <c r="U2133" s="233"/>
      <c r="V2133" s="165"/>
      <c r="W2133" s="234" t="str">
        <f>IFERROR(VLOOKUP(A2133,PLAN!B:AB,21,),"")</f>
        <v>F3</v>
      </c>
      <c r="X2133" s="164"/>
      <c r="Y2133" s="148" t="s">
        <v>7827</v>
      </c>
      <c r="Z2133" s="338">
        <f>VLOOKUP(Y2133,PLAN!B:AI,19,0)</f>
        <v>46259</v>
      </c>
    </row>
    <row r="2134" spans="1:26" s="163" customFormat="1" ht="21.6" hidden="1" customHeight="1">
      <c r="A2134" s="177"/>
      <c r="B2134" s="225"/>
      <c r="C2134" s="225"/>
      <c r="D2134" s="225"/>
      <c r="E2134" s="225"/>
      <c r="F2134" s="226"/>
      <c r="G2134" s="225"/>
      <c r="H2134" s="225"/>
      <c r="I2134" s="225"/>
      <c r="J2134" s="225"/>
      <c r="K2134" s="225"/>
      <c r="L2134" s="227"/>
      <c r="M2134" s="225"/>
      <c r="N2134" s="225"/>
      <c r="O2134" s="290" t="s">
        <v>7975</v>
      </c>
      <c r="P2134" s="258" t="s">
        <v>7976</v>
      </c>
      <c r="Q2134" s="154">
        <f>I2133-Q2133</f>
        <v>1129</v>
      </c>
      <c r="R2134" s="231"/>
      <c r="S2134" s="232"/>
      <c r="T2134" s="225"/>
      <c r="U2134" s="233"/>
      <c r="V2134" s="165"/>
      <c r="W2134" s="234"/>
      <c r="X2134" s="164"/>
      <c r="Y2134" s="148"/>
      <c r="Z2134" s="338"/>
    </row>
    <row r="2135" spans="1:26" s="163" customFormat="1" ht="21.6" hidden="1" customHeight="1">
      <c r="A2135" s="177" t="str">
        <f t="shared" ref="A2135" si="152">Y2135</f>
        <v>Sep05-40</v>
      </c>
      <c r="B2135" s="225">
        <f>IFERROR(VLOOKUP(A2135,PLAN!B:AA,5,0),"")</f>
        <v>11134342</v>
      </c>
      <c r="C2135" s="225" t="str">
        <f>IFERROR(VLOOKUP(A2135,PLAN!B:AA,6,0),"")</f>
        <v>1036068-S-AK-P</v>
      </c>
      <c r="D2135" s="225" t="str">
        <f>IFERROR(VLOOKUP(A2135,PLAN!B:AA,7,0),"")</f>
        <v>AHW14R001S CN</v>
      </c>
      <c r="E2135" s="225" t="str">
        <f>IFERROR(VLOOKUP(A2135,PLAN!B:AA,4,0),"")</f>
        <v>1001949969</v>
      </c>
      <c r="F2135" s="226">
        <f>IFERROR(VLOOKUP(A2135,PLAN!B:AA,9,0),"")</f>
        <v>46270</v>
      </c>
      <c r="G2135" s="225" t="str">
        <f>IFERROR(VLOOKUP(A2135,PLAN!B:AA,10,0),"")</f>
        <v>0103617248</v>
      </c>
      <c r="H2135" s="225" t="str">
        <f>IFERROR(VLOOKUP(A2135,PLAN!B:AA,11,0),"")</f>
        <v>260818A04A</v>
      </c>
      <c r="I2135" s="225">
        <f>IFERROR(VLOOKUP(A2135,PLAN!B:AA,12,0),"")</f>
        <v>2386</v>
      </c>
      <c r="J2135" s="225" t="str">
        <f>IFERROR(VLOOKUP(A2135,PLAN!B:AA,15,0),"")</f>
        <v>China</v>
      </c>
      <c r="K2135" s="225">
        <f>IFERROR(VLOOKUP(A2135,PLAN!B:AA,23,0),"")</f>
        <v>0</v>
      </c>
      <c r="L2135" s="227">
        <f>IFERROR(VLOOKUP(A2135,PLAN!B:AA,24,0),"")</f>
        <v>0</v>
      </c>
      <c r="M2135" s="225" t="str">
        <f>IFERROR(VLOOKUP(A2135,PLAN!B:AA,3,0),"")</f>
        <v>2332192-0-C-PH</v>
      </c>
      <c r="N2135" s="225">
        <f>IFERROR(VLOOKUP(A2135,PLAN!B:AA,2,0),"")</f>
        <v>12134058</v>
      </c>
      <c r="O2135" s="290" t="s">
        <v>7977</v>
      </c>
      <c r="P2135" s="258" t="s">
        <v>7978</v>
      </c>
      <c r="Q2135" s="154">
        <v>1260</v>
      </c>
      <c r="R2135" s="231" t="str">
        <f>IFERROR(VLOOKUP(P2135,[6]Sheet1!$F:$I,4,),"")</f>
        <v/>
      </c>
      <c r="S2135" s="232">
        <f>IFERROR(VLOOKUP(A2135,PLAN!B:AA,19,0),"")</f>
        <v>46259</v>
      </c>
      <c r="T2135" s="225" t="str">
        <f>IFERROR(VLOOKUP(A2135,PLAN!B:AA,20,0),"")</f>
        <v>M4</v>
      </c>
      <c r="U2135" s="233"/>
      <c r="V2135" s="165"/>
      <c r="W2135" s="234" t="str">
        <f>IFERROR(VLOOKUP(A2135,PLAN!B:AB,21,),"")</f>
        <v>F3</v>
      </c>
      <c r="X2135" s="164"/>
      <c r="Y2135" s="148" t="s">
        <v>7828</v>
      </c>
      <c r="Z2135" s="338">
        <f>VLOOKUP(Y2135,PLAN!B:AI,19,0)</f>
        <v>46259</v>
      </c>
    </row>
    <row r="2136" spans="1:26" s="163" customFormat="1" ht="21.6" hidden="1" customHeight="1">
      <c r="A2136" s="177">
        <f t="shared" si="151"/>
        <v>0</v>
      </c>
      <c r="B2136" s="225" t="str">
        <f>IFERROR(VLOOKUP(A2136,PLAN!B:AA,5,0),"")</f>
        <v/>
      </c>
      <c r="C2136" s="225" t="str">
        <f>IFERROR(VLOOKUP(A2136,PLAN!B:AA,6,0),"")</f>
        <v/>
      </c>
      <c r="D2136" s="225" t="str">
        <f>IFERROR(VLOOKUP(A2136,PLAN!B:AA,7,0),"")</f>
        <v/>
      </c>
      <c r="E2136" s="225" t="str">
        <f>IFERROR(VLOOKUP(A2136,PLAN!B:AA,4,0),"")</f>
        <v/>
      </c>
      <c r="F2136" s="226" t="str">
        <f>IFERROR(VLOOKUP(A2136,PLAN!B:AA,9,0),"")</f>
        <v/>
      </c>
      <c r="G2136" s="225" t="str">
        <f>IFERROR(VLOOKUP(A2136,PLAN!B:AA,10,0),"")</f>
        <v/>
      </c>
      <c r="H2136" s="225" t="str">
        <f>IFERROR(VLOOKUP(A2136,PLAN!B:AA,11,0),"")</f>
        <v/>
      </c>
      <c r="I2136" s="225" t="str">
        <f>IFERROR(VLOOKUP(A2136,PLAN!B:AA,12,0),"")</f>
        <v/>
      </c>
      <c r="J2136" s="225" t="str">
        <f>IFERROR(VLOOKUP(A2136,PLAN!B:AA,15,0),"")</f>
        <v/>
      </c>
      <c r="K2136" s="225" t="str">
        <f>IFERROR(VLOOKUP(A2136,PLAN!B:AA,23,0),"")</f>
        <v/>
      </c>
      <c r="L2136" s="227" t="str">
        <f>IFERROR(VLOOKUP(A2136,PLAN!B:AA,24,0),"")</f>
        <v/>
      </c>
      <c r="M2136" s="225" t="str">
        <f>IFERROR(VLOOKUP(A2136,PLAN!B:AA,3,0),"")</f>
        <v/>
      </c>
      <c r="N2136" s="225" t="str">
        <f>IFERROR(VLOOKUP(A2136,PLAN!B:AA,2,0),"")</f>
        <v/>
      </c>
      <c r="O2136" s="290" t="s">
        <v>7979</v>
      </c>
      <c r="P2136" s="258" t="s">
        <v>7980</v>
      </c>
      <c r="Q2136" s="154">
        <f>I2135-Q2135</f>
        <v>1126</v>
      </c>
      <c r="R2136" s="231" t="str">
        <f>IFERROR(VLOOKUP(P2136,[6]Sheet1!$F:$I,4,),"")</f>
        <v/>
      </c>
      <c r="S2136" s="232" t="str">
        <f>IFERROR(VLOOKUP(A2136,PLAN!B:AA,19,0),"")</f>
        <v/>
      </c>
      <c r="T2136" s="225" t="str">
        <f>IFERROR(VLOOKUP(A2136,PLAN!B:AA,20,0),"")</f>
        <v/>
      </c>
      <c r="U2136" s="233"/>
      <c r="V2136" s="165"/>
      <c r="W2136" s="234" t="str">
        <f>IFERROR(VLOOKUP(A2136,PLAN!B:AB,21,),"")</f>
        <v/>
      </c>
      <c r="X2136" s="164"/>
      <c r="Y2136" s="148"/>
      <c r="Z2136" s="338" t="e">
        <f>VLOOKUP(Y2136,PLAN!B:AI,19,0)</f>
        <v>#N/A</v>
      </c>
    </row>
    <row r="2137" spans="1:26" s="163" customFormat="1" ht="21.6" hidden="1" customHeight="1">
      <c r="A2137" s="177" t="str">
        <f t="shared" si="151"/>
        <v>Sep05-41</v>
      </c>
      <c r="B2137" s="225">
        <f>IFERROR(VLOOKUP(A2137,PLAN!B:AA,5,0),"")</f>
        <v>11134240</v>
      </c>
      <c r="C2137" s="225" t="str">
        <f>IFERROR(VLOOKUP(A2137,PLAN!B:AA,6,0),"")</f>
        <v>1436296-J-AK</v>
      </c>
      <c r="D2137" s="225" t="str">
        <f>IFERROR(VLOOKUP(A2137,PLAN!B:AA,7,0),"")</f>
        <v>APW14R009S CN</v>
      </c>
      <c r="E2137" s="225" t="str">
        <f>IFERROR(VLOOKUP(A2137,PLAN!B:AA,4,0),"")</f>
        <v>1001949970</v>
      </c>
      <c r="F2137" s="226">
        <f>IFERROR(VLOOKUP(A2137,PLAN!B:AA,9,0),"")</f>
        <v>46270</v>
      </c>
      <c r="G2137" s="225" t="str">
        <f>IFERROR(VLOOKUP(A2137,PLAN!B:AA,10,0),"")</f>
        <v>0103617249</v>
      </c>
      <c r="H2137" s="225" t="str">
        <f>IFERROR(VLOOKUP(A2137,PLAN!B:AA,11,0),"")</f>
        <v>260818A05A</v>
      </c>
      <c r="I2137" s="225">
        <f>IFERROR(VLOOKUP(A2137,PLAN!B:AA,12,0),"")</f>
        <v>1003</v>
      </c>
      <c r="J2137" s="225" t="str">
        <f>IFERROR(VLOOKUP(A2137,PLAN!B:AA,15,0),"")</f>
        <v>China</v>
      </c>
      <c r="K2137" s="225">
        <f>IFERROR(VLOOKUP(A2137,PLAN!B:AA,23,0),"")</f>
        <v>3</v>
      </c>
      <c r="L2137" s="227">
        <f>IFERROR(VLOOKUP(A2137,PLAN!B:AA,24,0),"")</f>
        <v>0</v>
      </c>
      <c r="M2137" s="225" t="str">
        <f>IFERROR(VLOOKUP(A2137,PLAN!B:AA,3,0),"")</f>
        <v>2332495-0-C-CN</v>
      </c>
      <c r="N2137" s="225">
        <f>IFERROR(VLOOKUP(A2137,PLAN!B:AA,2,0),"")</f>
        <v>12125069</v>
      </c>
      <c r="O2137" s="290" t="s">
        <v>6306</v>
      </c>
      <c r="P2137" s="337" t="s">
        <v>6307</v>
      </c>
      <c r="Q2137" s="154">
        <v>4</v>
      </c>
      <c r="R2137" s="231" t="str">
        <f>IFERROR(VLOOKUP(P2137,[6]Sheet1!$F:$I,4,),"")</f>
        <v/>
      </c>
      <c r="S2137" s="232">
        <f>IFERROR(VLOOKUP(A2137,PLAN!B:AA,19,0),"")</f>
        <v>46259</v>
      </c>
      <c r="T2137" s="225" t="str">
        <f>IFERROR(VLOOKUP(A2137,PLAN!B:AA,20,0),"")</f>
        <v>M5</v>
      </c>
      <c r="U2137" s="233"/>
      <c r="V2137" s="165"/>
      <c r="W2137" s="234" t="str">
        <f>IFERROR(VLOOKUP(A2137,PLAN!B:AB,21,),"")</f>
        <v>F2</v>
      </c>
      <c r="X2137" s="164"/>
      <c r="Y2137" s="148" t="s">
        <v>7829</v>
      </c>
      <c r="Z2137" s="338">
        <f>VLOOKUP(Y2137,PLAN!B:AI,19,0)</f>
        <v>46259</v>
      </c>
    </row>
    <row r="2138" spans="1:26" s="163" customFormat="1" ht="21.6" hidden="1" customHeight="1">
      <c r="A2138" s="177"/>
      <c r="B2138" s="225"/>
      <c r="C2138" s="225"/>
      <c r="D2138" s="225"/>
      <c r="E2138" s="225"/>
      <c r="F2138" s="226"/>
      <c r="G2138" s="225"/>
      <c r="H2138" s="225"/>
      <c r="I2138" s="225"/>
      <c r="J2138" s="225"/>
      <c r="K2138" s="225"/>
      <c r="L2138" s="227"/>
      <c r="M2138" s="225"/>
      <c r="N2138" s="225"/>
      <c r="O2138" s="290" t="s">
        <v>6310</v>
      </c>
      <c r="P2138" s="257" t="s">
        <v>6311</v>
      </c>
      <c r="Q2138" s="154">
        <v>6</v>
      </c>
      <c r="R2138" s="231" t="str">
        <f>IFERROR(VLOOKUP(P2138,[6]Sheet1!$F:$I,4,),"")</f>
        <v/>
      </c>
      <c r="S2138" s="232"/>
      <c r="T2138" s="225"/>
      <c r="U2138" s="233"/>
      <c r="V2138" s="165"/>
      <c r="W2138" s="234"/>
      <c r="X2138" s="164"/>
      <c r="Y2138" s="148"/>
      <c r="Z2138" s="338"/>
    </row>
    <row r="2139" spans="1:26" s="163" customFormat="1" ht="21.6" hidden="1" customHeight="1">
      <c r="A2139" s="177"/>
      <c r="B2139" s="225"/>
      <c r="C2139" s="225"/>
      <c r="D2139" s="225"/>
      <c r="E2139" s="225"/>
      <c r="F2139" s="226"/>
      <c r="G2139" s="225"/>
      <c r="H2139" s="225"/>
      <c r="I2139" s="225"/>
      <c r="J2139" s="225"/>
      <c r="K2139" s="225"/>
      <c r="L2139" s="227"/>
      <c r="M2139" s="225"/>
      <c r="N2139" s="225"/>
      <c r="O2139" s="290" t="s">
        <v>6550</v>
      </c>
      <c r="P2139" s="257" t="s">
        <v>6551</v>
      </c>
      <c r="Q2139" s="154">
        <v>4</v>
      </c>
      <c r="R2139" s="231" t="str">
        <f>IFERROR(VLOOKUP(P2139,[6]Sheet1!$F:$I,4,),"")</f>
        <v/>
      </c>
      <c r="S2139" s="232"/>
      <c r="T2139" s="225"/>
      <c r="U2139" s="233"/>
      <c r="V2139" s="165"/>
      <c r="W2139" s="234"/>
      <c r="X2139" s="164"/>
      <c r="Y2139" s="148"/>
      <c r="Z2139" s="338"/>
    </row>
    <row r="2140" spans="1:26" s="163" customFormat="1" ht="21.6" hidden="1" customHeight="1">
      <c r="A2140" s="177"/>
      <c r="B2140" s="225"/>
      <c r="C2140" s="225"/>
      <c r="D2140" s="225"/>
      <c r="E2140" s="225"/>
      <c r="F2140" s="226"/>
      <c r="G2140" s="225"/>
      <c r="H2140" s="225"/>
      <c r="I2140" s="225"/>
      <c r="J2140" s="225"/>
      <c r="K2140" s="225"/>
      <c r="L2140" s="227"/>
      <c r="M2140" s="225"/>
      <c r="N2140" s="225"/>
      <c r="O2140" s="290" t="s">
        <v>6552</v>
      </c>
      <c r="P2140" s="258" t="s">
        <v>6553</v>
      </c>
      <c r="Q2140" s="154">
        <v>29</v>
      </c>
      <c r="R2140" s="231" t="str">
        <f>IFERROR(VLOOKUP(P2140,[6]Sheet1!$F:$I,4,),"")</f>
        <v/>
      </c>
      <c r="S2140" s="232"/>
      <c r="T2140" s="225"/>
      <c r="U2140" s="233"/>
      <c r="V2140" s="165"/>
      <c r="W2140" s="234"/>
      <c r="X2140" s="164"/>
      <c r="Y2140" s="148"/>
      <c r="Z2140" s="338"/>
    </row>
    <row r="2141" spans="1:26" s="163" customFormat="1" ht="21.6" hidden="1" customHeight="1">
      <c r="A2141" s="177"/>
      <c r="B2141" s="225"/>
      <c r="C2141" s="225"/>
      <c r="D2141" s="225"/>
      <c r="E2141" s="225"/>
      <c r="F2141" s="226"/>
      <c r="G2141" s="225"/>
      <c r="H2141" s="225"/>
      <c r="I2141" s="225"/>
      <c r="J2141" s="225"/>
      <c r="K2141" s="225"/>
      <c r="L2141" s="227"/>
      <c r="M2141" s="225"/>
      <c r="N2141" s="225"/>
      <c r="O2141" s="290" t="s">
        <v>6963</v>
      </c>
      <c r="P2141" s="258" t="s">
        <v>6964</v>
      </c>
      <c r="Q2141" s="154">
        <v>6</v>
      </c>
      <c r="R2141" s="231" t="str">
        <f>IFERROR(VLOOKUP(P2141,[6]Sheet1!$F:$I,4,),"")</f>
        <v/>
      </c>
      <c r="S2141" s="232"/>
      <c r="T2141" s="225"/>
      <c r="U2141" s="233"/>
      <c r="V2141" s="165"/>
      <c r="W2141" s="234"/>
      <c r="X2141" s="164"/>
      <c r="Y2141" s="148"/>
      <c r="Z2141" s="338"/>
    </row>
    <row r="2142" spans="1:26" s="163" customFormat="1" ht="21.6" hidden="1" customHeight="1">
      <c r="A2142" s="177"/>
      <c r="B2142" s="225"/>
      <c r="C2142" s="225"/>
      <c r="D2142" s="225"/>
      <c r="E2142" s="225"/>
      <c r="F2142" s="226"/>
      <c r="G2142" s="225"/>
      <c r="H2142" s="225"/>
      <c r="I2142" s="225"/>
      <c r="J2142" s="225"/>
      <c r="K2142" s="225"/>
      <c r="L2142" s="227"/>
      <c r="M2142" s="225"/>
      <c r="N2142" s="225"/>
      <c r="O2142" s="290" t="s">
        <v>6965</v>
      </c>
      <c r="P2142" s="258" t="s">
        <v>6966</v>
      </c>
      <c r="Q2142" s="337">
        <v>2</v>
      </c>
      <c r="R2142" s="231"/>
      <c r="S2142" s="232"/>
      <c r="T2142" s="225"/>
      <c r="U2142" s="233"/>
      <c r="V2142" s="165"/>
      <c r="W2142" s="234"/>
      <c r="X2142" s="164"/>
      <c r="Y2142" s="148"/>
      <c r="Z2142" s="338"/>
    </row>
    <row r="2143" spans="1:26" s="163" customFormat="1" ht="21.6" hidden="1" customHeight="1">
      <c r="A2143" s="177"/>
      <c r="B2143" s="225"/>
      <c r="C2143" s="225"/>
      <c r="D2143" s="225"/>
      <c r="E2143" s="225"/>
      <c r="F2143" s="226"/>
      <c r="G2143" s="225"/>
      <c r="H2143" s="225"/>
      <c r="I2143" s="225"/>
      <c r="J2143" s="225"/>
      <c r="K2143" s="225"/>
      <c r="L2143" s="227"/>
      <c r="M2143" s="225"/>
      <c r="N2143" s="225"/>
      <c r="O2143" s="290" t="s">
        <v>7981</v>
      </c>
      <c r="P2143" s="258" t="s">
        <v>7982</v>
      </c>
      <c r="Q2143" s="337">
        <v>490</v>
      </c>
      <c r="R2143" s="231"/>
      <c r="S2143" s="232"/>
      <c r="T2143" s="225"/>
      <c r="U2143" s="233"/>
      <c r="V2143" s="165"/>
      <c r="W2143" s="234"/>
      <c r="X2143" s="164"/>
      <c r="Y2143" s="148"/>
      <c r="Z2143" s="338"/>
    </row>
    <row r="2144" spans="1:26" s="163" customFormat="1" ht="21.6" hidden="1" customHeight="1">
      <c r="A2144" s="177"/>
      <c r="B2144" s="225"/>
      <c r="C2144" s="225"/>
      <c r="D2144" s="225"/>
      <c r="E2144" s="225"/>
      <c r="F2144" s="226"/>
      <c r="G2144" s="225"/>
      <c r="H2144" s="225"/>
      <c r="I2144" s="225"/>
      <c r="J2144" s="225"/>
      <c r="K2144" s="225"/>
      <c r="L2144" s="227"/>
      <c r="M2144" s="225"/>
      <c r="N2144" s="225"/>
      <c r="O2144" s="290" t="s">
        <v>7983</v>
      </c>
      <c r="P2144" s="258" t="s">
        <v>7984</v>
      </c>
      <c r="Q2144" s="312">
        <f>I2137-Q2137-Q2138-Q2139-Q2140-Q2141-Q2142-Q2143</f>
        <v>462</v>
      </c>
      <c r="R2144" s="231"/>
      <c r="S2144" s="232"/>
      <c r="T2144" s="225"/>
      <c r="U2144" s="233"/>
      <c r="V2144" s="165"/>
      <c r="W2144" s="234"/>
      <c r="X2144" s="164"/>
      <c r="Y2144" s="148"/>
      <c r="Z2144" s="338"/>
    </row>
    <row r="2145" spans="1:26" s="163" customFormat="1" ht="21.6" hidden="1" customHeight="1">
      <c r="A2145" s="177" t="str">
        <f t="shared" si="151"/>
        <v>Sep05-42</v>
      </c>
      <c r="B2145" s="225">
        <f>IFERROR(VLOOKUP(A2145,PLAN!B:AA,5,0),"")</f>
        <v>11134241</v>
      </c>
      <c r="C2145" s="225" t="str">
        <f>IFERROR(VLOOKUP(A2145,PLAN!B:AA,6,0),"")</f>
        <v>1436298-J-AK</v>
      </c>
      <c r="D2145" s="225" t="str">
        <f>IFERROR(VLOOKUP(A2145,PLAN!B:AA,7,0),"")</f>
        <v>APW14R005S CN</v>
      </c>
      <c r="E2145" s="225" t="str">
        <f>IFERROR(VLOOKUP(A2145,PLAN!B:AA,4,0),"")</f>
        <v>1001949971</v>
      </c>
      <c r="F2145" s="226">
        <f>IFERROR(VLOOKUP(A2145,PLAN!B:AA,9,0),"")</f>
        <v>46270</v>
      </c>
      <c r="G2145" s="225" t="str">
        <f>IFERROR(VLOOKUP(A2145,PLAN!B:AA,10,0),"")</f>
        <v>0103617250</v>
      </c>
      <c r="H2145" s="225" t="str">
        <f>IFERROR(VLOOKUP(A2145,PLAN!B:AA,11,0),"")</f>
        <v>260818A06A</v>
      </c>
      <c r="I2145" s="225">
        <f>IFERROR(VLOOKUP(A2145,PLAN!B:AA,12,0),"")</f>
        <v>2566</v>
      </c>
      <c r="J2145" s="225" t="str">
        <f>IFERROR(VLOOKUP(A2145,PLAN!B:AA,15,0),"")</f>
        <v>China</v>
      </c>
      <c r="K2145" s="225">
        <f>IFERROR(VLOOKUP(A2145,PLAN!B:AA,23,0),"")</f>
        <v>0</v>
      </c>
      <c r="L2145" s="227">
        <f>IFERROR(VLOOKUP(A2145,PLAN!B:AA,24,0),"")</f>
        <v>0</v>
      </c>
      <c r="M2145" s="225" t="str">
        <f>IFERROR(VLOOKUP(A2145,PLAN!B:AA,3,0),"")</f>
        <v>2332497-0-C-CN</v>
      </c>
      <c r="N2145" s="225">
        <f>IFERROR(VLOOKUP(A2145,PLAN!B:AA,2,0),"")</f>
        <v>12125071</v>
      </c>
      <c r="O2145" s="290" t="s">
        <v>6548</v>
      </c>
      <c r="P2145" s="258" t="s">
        <v>6549</v>
      </c>
      <c r="Q2145" s="154">
        <v>30</v>
      </c>
      <c r="R2145" s="231" t="str">
        <f>IFERROR(VLOOKUP(P2145,[6]Sheet1!$F:$I,4,),"")</f>
        <v/>
      </c>
      <c r="S2145" s="232">
        <f>IFERROR(VLOOKUP(A2145,PLAN!B:AA,19,0),"")</f>
        <v>46259</v>
      </c>
      <c r="T2145" s="225" t="str">
        <f>IFERROR(VLOOKUP(A2145,PLAN!B:AA,20,0),"")</f>
        <v>M5</v>
      </c>
      <c r="U2145" s="233"/>
      <c r="V2145" s="165"/>
      <c r="W2145" s="234" t="str">
        <f>IFERROR(VLOOKUP(A2145,PLAN!B:AB,21,),"")</f>
        <v>F2</v>
      </c>
      <c r="X2145" s="164"/>
      <c r="Y2145" s="148" t="s">
        <v>7830</v>
      </c>
      <c r="Z2145" s="338">
        <f>VLOOKUP(Y2145,PLAN!B:AI,19,0)</f>
        <v>46259</v>
      </c>
    </row>
    <row r="2146" spans="1:26" s="163" customFormat="1" ht="21.6" hidden="1" customHeight="1">
      <c r="A2146" s="177"/>
      <c r="B2146" s="225"/>
      <c r="C2146" s="225"/>
      <c r="D2146" s="225"/>
      <c r="E2146" s="225"/>
      <c r="F2146" s="226"/>
      <c r="G2146" s="225"/>
      <c r="H2146" s="225"/>
      <c r="I2146" s="225"/>
      <c r="J2146" s="225"/>
      <c r="K2146" s="225"/>
      <c r="L2146" s="227"/>
      <c r="M2146" s="225"/>
      <c r="N2146" s="225"/>
      <c r="O2146" s="290" t="s">
        <v>6973</v>
      </c>
      <c r="P2146" s="258" t="s">
        <v>6974</v>
      </c>
      <c r="Q2146" s="154">
        <v>10</v>
      </c>
      <c r="R2146" s="231"/>
      <c r="S2146" s="232"/>
      <c r="T2146" s="225"/>
      <c r="U2146" s="233"/>
      <c r="V2146" s="165"/>
      <c r="W2146" s="234"/>
      <c r="X2146" s="164"/>
      <c r="Y2146" s="148"/>
      <c r="Z2146" s="338"/>
    </row>
    <row r="2147" spans="1:26" s="163" customFormat="1" ht="21.6" hidden="1" customHeight="1">
      <c r="A2147" s="177"/>
      <c r="B2147" s="225"/>
      <c r="C2147" s="225"/>
      <c r="D2147" s="225"/>
      <c r="E2147" s="225"/>
      <c r="F2147" s="226"/>
      <c r="G2147" s="225"/>
      <c r="H2147" s="225"/>
      <c r="I2147" s="225"/>
      <c r="J2147" s="225"/>
      <c r="K2147" s="225"/>
      <c r="L2147" s="227"/>
      <c r="M2147" s="225"/>
      <c r="N2147" s="225"/>
      <c r="O2147" s="290" t="s">
        <v>6975</v>
      </c>
      <c r="P2147" s="258" t="s">
        <v>6976</v>
      </c>
      <c r="Q2147" s="154">
        <v>193</v>
      </c>
      <c r="R2147" s="231"/>
      <c r="S2147" s="232"/>
      <c r="T2147" s="225"/>
      <c r="U2147" s="233"/>
      <c r="V2147" s="165"/>
      <c r="W2147" s="234"/>
      <c r="X2147" s="164"/>
      <c r="Y2147" s="148"/>
      <c r="Z2147" s="338"/>
    </row>
    <row r="2148" spans="1:26" s="163" customFormat="1" ht="21.6" hidden="1" customHeight="1">
      <c r="A2148" s="177"/>
      <c r="B2148" s="225"/>
      <c r="C2148" s="225"/>
      <c r="D2148" s="225"/>
      <c r="E2148" s="225"/>
      <c r="F2148" s="226"/>
      <c r="G2148" s="225"/>
      <c r="H2148" s="225"/>
      <c r="I2148" s="225"/>
      <c r="J2148" s="225"/>
      <c r="K2148" s="225"/>
      <c r="L2148" s="227"/>
      <c r="M2148" s="225"/>
      <c r="N2148" s="225"/>
      <c r="O2148" s="290" t="s">
        <v>7985</v>
      </c>
      <c r="P2148" s="258" t="s">
        <v>7986</v>
      </c>
      <c r="Q2148" s="154">
        <v>490</v>
      </c>
      <c r="R2148" s="231"/>
      <c r="S2148" s="232"/>
      <c r="T2148" s="225"/>
      <c r="U2148" s="233"/>
      <c r="V2148" s="165"/>
      <c r="W2148" s="234"/>
      <c r="X2148" s="164"/>
      <c r="Y2148" s="148"/>
      <c r="Z2148" s="338"/>
    </row>
    <row r="2149" spans="1:26" s="163" customFormat="1" ht="21.6" hidden="1" customHeight="1">
      <c r="A2149" s="177"/>
      <c r="B2149" s="225"/>
      <c r="C2149" s="225"/>
      <c r="D2149" s="225"/>
      <c r="E2149" s="225"/>
      <c r="F2149" s="226"/>
      <c r="G2149" s="225"/>
      <c r="H2149" s="225"/>
      <c r="I2149" s="225"/>
      <c r="J2149" s="225"/>
      <c r="K2149" s="225"/>
      <c r="L2149" s="227"/>
      <c r="M2149" s="225"/>
      <c r="N2149" s="225"/>
      <c r="O2149" s="290" t="s">
        <v>7987</v>
      </c>
      <c r="P2149" s="258" t="s">
        <v>7988</v>
      </c>
      <c r="Q2149" s="154">
        <v>490</v>
      </c>
      <c r="R2149" s="231"/>
      <c r="S2149" s="232"/>
      <c r="T2149" s="225"/>
      <c r="U2149" s="233"/>
      <c r="V2149" s="165"/>
      <c r="W2149" s="234"/>
      <c r="X2149" s="164"/>
      <c r="Y2149" s="148"/>
      <c r="Z2149" s="338"/>
    </row>
    <row r="2150" spans="1:26" s="163" customFormat="1" ht="21.6" hidden="1" customHeight="1">
      <c r="A2150" s="177"/>
      <c r="B2150" s="225"/>
      <c r="C2150" s="225"/>
      <c r="D2150" s="225"/>
      <c r="E2150" s="225"/>
      <c r="F2150" s="226"/>
      <c r="G2150" s="225"/>
      <c r="H2150" s="225"/>
      <c r="I2150" s="225"/>
      <c r="J2150" s="225"/>
      <c r="K2150" s="225"/>
      <c r="L2150" s="227"/>
      <c r="M2150" s="225"/>
      <c r="N2150" s="225"/>
      <c r="O2150" s="290" t="s">
        <v>7989</v>
      </c>
      <c r="P2150" s="258" t="s">
        <v>7990</v>
      </c>
      <c r="Q2150" s="154">
        <v>490</v>
      </c>
      <c r="R2150" s="231"/>
      <c r="S2150" s="232"/>
      <c r="T2150" s="225"/>
      <c r="U2150" s="233"/>
      <c r="V2150" s="165"/>
      <c r="W2150" s="234"/>
      <c r="X2150" s="164"/>
      <c r="Y2150" s="148"/>
      <c r="Z2150" s="338"/>
    </row>
    <row r="2151" spans="1:26" s="163" customFormat="1" ht="21.6" hidden="1" customHeight="1">
      <c r="A2151" s="177"/>
      <c r="B2151" s="225"/>
      <c r="C2151" s="225"/>
      <c r="D2151" s="225"/>
      <c r="E2151" s="225"/>
      <c r="F2151" s="226"/>
      <c r="G2151" s="225"/>
      <c r="H2151" s="225"/>
      <c r="I2151" s="225"/>
      <c r="J2151" s="225"/>
      <c r="K2151" s="225"/>
      <c r="L2151" s="227"/>
      <c r="M2151" s="225"/>
      <c r="N2151" s="225"/>
      <c r="O2151" s="290" t="s">
        <v>7991</v>
      </c>
      <c r="P2151" s="258" t="s">
        <v>7992</v>
      </c>
      <c r="Q2151" s="154">
        <v>490</v>
      </c>
      <c r="R2151" s="231"/>
      <c r="S2151" s="232"/>
      <c r="T2151" s="225"/>
      <c r="U2151" s="233"/>
      <c r="V2151" s="165"/>
      <c r="W2151" s="234"/>
      <c r="X2151" s="164"/>
      <c r="Y2151" s="148"/>
      <c r="Z2151" s="338"/>
    </row>
    <row r="2152" spans="1:26" s="163" customFormat="1" ht="21.6" hidden="1" customHeight="1">
      <c r="A2152" s="177"/>
      <c r="B2152" s="225"/>
      <c r="C2152" s="225"/>
      <c r="D2152" s="225"/>
      <c r="E2152" s="225"/>
      <c r="F2152" s="226"/>
      <c r="G2152" s="225"/>
      <c r="H2152" s="225"/>
      <c r="I2152" s="225"/>
      <c r="J2152" s="225"/>
      <c r="K2152" s="225"/>
      <c r="L2152" s="227"/>
      <c r="M2152" s="225"/>
      <c r="N2152" s="225"/>
      <c r="O2152" s="290" t="s">
        <v>7993</v>
      </c>
      <c r="P2152" s="258" t="s">
        <v>7994</v>
      </c>
      <c r="Q2152" s="154">
        <f>I2145-Q2145-Q2147-Q2146-Q2148-Q2149-Q2150-Q2151</f>
        <v>373</v>
      </c>
      <c r="R2152" s="231"/>
      <c r="S2152" s="232"/>
      <c r="T2152" s="225"/>
      <c r="U2152" s="233"/>
      <c r="V2152" s="165"/>
      <c r="W2152" s="234"/>
      <c r="X2152" s="164"/>
      <c r="Y2152" s="148"/>
      <c r="Z2152" s="338"/>
    </row>
    <row r="2153" spans="1:26" s="163" customFormat="1" ht="21.6" hidden="1" customHeight="1">
      <c r="A2153" s="177" t="str">
        <f t="shared" si="151"/>
        <v>Sep05-05</v>
      </c>
      <c r="B2153" s="225">
        <f>IFERROR(VLOOKUP(A2153,PLAN!B:AA,5,0),"")</f>
        <v>11112816</v>
      </c>
      <c r="C2153" s="225" t="str">
        <f>IFERROR(VLOOKUP(A2153,PLAN!B:AA,6,0),"")</f>
        <v>1631112-G-A</v>
      </c>
      <c r="D2153" s="225" t="str">
        <f>IFERROR(VLOOKUP(A2153,PLAN!B:AA,7,0),"")</f>
        <v>SA0035N30S JP</v>
      </c>
      <c r="E2153" s="225" t="str">
        <f>IFERROR(VLOOKUP(A2153,PLAN!B:AA,4,0),"")</f>
        <v>1001949932</v>
      </c>
      <c r="F2153" s="226">
        <f>IFERROR(VLOOKUP(A2153,PLAN!B:AA,9,0),"")</f>
        <v>46270</v>
      </c>
      <c r="G2153" s="225" t="str">
        <f>IFERROR(VLOOKUP(A2153,PLAN!B:AA,10,0),"")</f>
        <v>0103617211</v>
      </c>
      <c r="H2153" s="225" t="str">
        <f>IFERROR(VLOOKUP(A2153,PLAN!B:AA,11,0),"")</f>
        <v>260818T01A</v>
      </c>
      <c r="I2153" s="225">
        <f>IFERROR(VLOOKUP(A2153,PLAN!B:AA,12,0),"")</f>
        <v>5</v>
      </c>
      <c r="J2153" s="225" t="str">
        <f>IFERROR(VLOOKUP(A2153,PLAN!B:AA,15,0),"")</f>
        <v>Japan</v>
      </c>
      <c r="K2153" s="225">
        <f>IFERROR(VLOOKUP(A2153,PLAN!B:AA,23,0),"")</f>
        <v>0</v>
      </c>
      <c r="L2153" s="227">
        <f>IFERROR(VLOOKUP(A2153,PLAN!B:AA,24,0),"")</f>
        <v>0</v>
      </c>
      <c r="M2153" s="225" t="str">
        <f>IFERROR(VLOOKUP(A2153,PLAN!B:AA,3,0),"")</f>
        <v>1932152-A-C</v>
      </c>
      <c r="N2153" s="225">
        <f>IFERROR(VLOOKUP(A2153,PLAN!B:AA,2,0),"")</f>
        <v>12115103</v>
      </c>
      <c r="O2153" s="290" t="s">
        <v>7511</v>
      </c>
      <c r="P2153" s="337" t="s">
        <v>7512</v>
      </c>
      <c r="Q2153" s="337">
        <f>I2153</f>
        <v>5</v>
      </c>
      <c r="R2153" s="231" t="str">
        <f>IFERROR(VLOOKUP(P2153,[6]Sheet1!$F:$I,4,),"")</f>
        <v>B16</v>
      </c>
      <c r="S2153" s="232">
        <f>IFERROR(VLOOKUP(A2153,PLAN!B:AA,19,0),"")</f>
        <v>46259</v>
      </c>
      <c r="T2153" s="225" t="str">
        <f>IFERROR(VLOOKUP(A2153,PLAN!B:AA,20,0),"")</f>
        <v>M6</v>
      </c>
      <c r="U2153" s="233"/>
      <c r="V2153" s="165"/>
      <c r="W2153" s="234" t="str">
        <f>IFERROR(VLOOKUP(A2153,PLAN!B:AB,21,),"")</f>
        <v>F2</v>
      </c>
      <c r="X2153" s="164"/>
      <c r="Y2153" s="148" t="s">
        <v>7691</v>
      </c>
      <c r="Z2153" s="338">
        <f>VLOOKUP(Y2153,PLAN!B:AI,19,0)</f>
        <v>46259</v>
      </c>
    </row>
    <row r="2154" spans="1:26" s="163" customFormat="1" ht="21.6" hidden="1" customHeight="1">
      <c r="A2154" s="177" t="str">
        <f t="shared" si="151"/>
        <v>Sep05-06</v>
      </c>
      <c r="B2154" s="225">
        <f>IFERROR(VLOOKUP(A2154,PLAN!B:AA,5,0),"")</f>
        <v>11114095</v>
      </c>
      <c r="C2154" s="225" t="str">
        <f>IFERROR(VLOOKUP(A2154,PLAN!B:AA,6,0),"")</f>
        <v>1931170-C-A</v>
      </c>
      <c r="D2154" s="225" t="str">
        <f>IFERROR(VLOOKUP(A2154,PLAN!B:AA,7,0),"")</f>
        <v>SJ1535N22SP JP</v>
      </c>
      <c r="E2154" s="225" t="str">
        <f>IFERROR(VLOOKUP(A2154,PLAN!B:AA,4,0),"")</f>
        <v>1001949933</v>
      </c>
      <c r="F2154" s="226">
        <f>IFERROR(VLOOKUP(A2154,PLAN!B:AA,9,0),"")</f>
        <v>46270</v>
      </c>
      <c r="G2154" s="225" t="str">
        <f>IFERROR(VLOOKUP(A2154,PLAN!B:AA,10,0),"")</f>
        <v>0103617213</v>
      </c>
      <c r="H2154" s="225" t="str">
        <f>IFERROR(VLOOKUP(A2154,PLAN!B:AA,11,0),"")</f>
        <v>260818T02A</v>
      </c>
      <c r="I2154" s="225">
        <f>IFERROR(VLOOKUP(A2154,PLAN!B:AA,12,0),"")</f>
        <v>5</v>
      </c>
      <c r="J2154" s="225" t="str">
        <f>IFERROR(VLOOKUP(A2154,PLAN!B:AA,15,0),"")</f>
        <v>Japan</v>
      </c>
      <c r="K2154" s="225">
        <f>IFERROR(VLOOKUP(A2154,PLAN!B:AA,23,0),"")</f>
        <v>0</v>
      </c>
      <c r="L2154" s="227">
        <f>IFERROR(VLOOKUP(A2154,PLAN!B:AA,24,0),"")</f>
        <v>0</v>
      </c>
      <c r="M2154" s="225" t="str">
        <f>IFERROR(VLOOKUP(A2154,PLAN!B:AA,3,0),"")</f>
        <v>1932260-B-C</v>
      </c>
      <c r="N2154" s="225">
        <f>IFERROR(VLOOKUP(A2154,PLAN!B:AA,2,0),"")</f>
        <v>12115134</v>
      </c>
      <c r="O2154" s="290" t="s">
        <v>7995</v>
      </c>
      <c r="P2154" s="337" t="s">
        <v>7996</v>
      </c>
      <c r="Q2154" s="337">
        <f t="shared" ref="Q2154:Q2173" si="153">I2154</f>
        <v>5</v>
      </c>
      <c r="R2154" s="231" t="str">
        <f>IFERROR(VLOOKUP(P2154,[6]Sheet1!$F:$I,4,),"")</f>
        <v>B19</v>
      </c>
      <c r="S2154" s="232">
        <f>IFERROR(VLOOKUP(A2154,PLAN!B:AA,19,0),"")</f>
        <v>46259</v>
      </c>
      <c r="T2154" s="225" t="str">
        <f>IFERROR(VLOOKUP(A2154,PLAN!B:AA,20,0),"")</f>
        <v>M6</v>
      </c>
      <c r="U2154" s="233"/>
      <c r="V2154" s="165"/>
      <c r="W2154" s="234" t="str">
        <f>IFERROR(VLOOKUP(A2154,PLAN!B:AB,21,),"")</f>
        <v>F2</v>
      </c>
      <c r="X2154" s="164"/>
      <c r="Y2154" s="148" t="s">
        <v>7692</v>
      </c>
      <c r="Z2154" s="338">
        <f>VLOOKUP(Y2154,PLAN!B:AI,19,0)</f>
        <v>46259</v>
      </c>
    </row>
    <row r="2155" spans="1:26" s="163" customFormat="1" ht="21.6" hidden="1" customHeight="1">
      <c r="A2155" s="177" t="str">
        <f t="shared" si="151"/>
        <v>Sep05-07</v>
      </c>
      <c r="B2155" s="225">
        <f>IFERROR(VLOOKUP(A2155,PLAN!B:AA,5,0),"")</f>
        <v>11114096</v>
      </c>
      <c r="C2155" s="225" t="str">
        <f>IFERROR(VLOOKUP(A2155,PLAN!B:AA,6,0),"")</f>
        <v>1931171-C-A</v>
      </c>
      <c r="D2155" s="225" t="str">
        <f>IFERROR(VLOOKUP(A2155,PLAN!B:AA,7,0),"")</f>
        <v>SJ3035N22SP JP</v>
      </c>
      <c r="E2155" s="225" t="str">
        <f>IFERROR(VLOOKUP(A2155,PLAN!B:AA,4,0),"")</f>
        <v>1001949934</v>
      </c>
      <c r="F2155" s="226">
        <f>IFERROR(VLOOKUP(A2155,PLAN!B:AA,9,0),"")</f>
        <v>46270</v>
      </c>
      <c r="G2155" s="225" t="str">
        <f>IFERROR(VLOOKUP(A2155,PLAN!B:AA,10,0),"")</f>
        <v>0103617214</v>
      </c>
      <c r="H2155" s="225" t="str">
        <f>IFERROR(VLOOKUP(A2155,PLAN!B:AA,11,0),"")</f>
        <v>260818T03A</v>
      </c>
      <c r="I2155" s="225">
        <f>IFERROR(VLOOKUP(A2155,PLAN!B:AA,12,0),"")</f>
        <v>5</v>
      </c>
      <c r="J2155" s="225" t="str">
        <f>IFERROR(VLOOKUP(A2155,PLAN!B:AA,15,0),"")</f>
        <v>Japan</v>
      </c>
      <c r="K2155" s="225">
        <f>IFERROR(VLOOKUP(A2155,PLAN!B:AA,23,0),"")</f>
        <v>0</v>
      </c>
      <c r="L2155" s="227">
        <f>IFERROR(VLOOKUP(A2155,PLAN!B:AA,24,0),"")</f>
        <v>0</v>
      </c>
      <c r="M2155" s="225" t="str">
        <f>IFERROR(VLOOKUP(A2155,PLAN!B:AA,3,0),"")</f>
        <v>1932261-B-C</v>
      </c>
      <c r="N2155" s="225">
        <f>IFERROR(VLOOKUP(A2155,PLAN!B:AA,2,0),"")</f>
        <v>12115135</v>
      </c>
      <c r="O2155" s="290" t="s">
        <v>5332</v>
      </c>
      <c r="P2155" s="337" t="s">
        <v>5333</v>
      </c>
      <c r="Q2155" s="337">
        <f t="shared" si="153"/>
        <v>5</v>
      </c>
      <c r="R2155" s="231" t="str">
        <f>IFERROR(VLOOKUP(P2155,[6]Sheet1!$F:$I,4,),"")</f>
        <v>Z101</v>
      </c>
      <c r="S2155" s="232">
        <f>IFERROR(VLOOKUP(A2155,PLAN!B:AA,19,0),"")</f>
        <v>46259</v>
      </c>
      <c r="T2155" s="225" t="str">
        <f>IFERROR(VLOOKUP(A2155,PLAN!B:AA,20,0),"")</f>
        <v>M6</v>
      </c>
      <c r="U2155" s="233"/>
      <c r="V2155" s="165"/>
      <c r="W2155" s="234" t="str">
        <f>IFERROR(VLOOKUP(A2155,PLAN!B:AB,21,),"")</f>
        <v>F2</v>
      </c>
      <c r="X2155" s="164"/>
      <c r="Y2155" s="148" t="s">
        <v>7693</v>
      </c>
      <c r="Z2155" s="338">
        <f>VLOOKUP(Y2155,PLAN!B:AI,19,0)</f>
        <v>46259</v>
      </c>
    </row>
    <row r="2156" spans="1:26" s="163" customFormat="1" ht="21.6" hidden="1" customHeight="1">
      <c r="A2156" s="177" t="str">
        <f t="shared" si="151"/>
        <v>Sep05-08</v>
      </c>
      <c r="B2156" s="225">
        <f>IFERROR(VLOOKUP(A2156,PLAN!B:AA,5,0),"")</f>
        <v>11112773</v>
      </c>
      <c r="C2156" s="225" t="str">
        <f>IFERROR(VLOOKUP(A2156,PLAN!B:AA,6,0),"")</f>
        <v>1831058-F-A</v>
      </c>
      <c r="D2156" s="225" t="str">
        <f>IFERROR(VLOOKUP(A2156,PLAN!B:AA,7,0),"")</f>
        <v>SJ3025N20S JP</v>
      </c>
      <c r="E2156" s="225" t="str">
        <f>IFERROR(VLOOKUP(A2156,PLAN!B:AA,4,0),"")</f>
        <v>1001949935</v>
      </c>
      <c r="F2156" s="226">
        <f>IFERROR(VLOOKUP(A2156,PLAN!B:AA,9,0),"")</f>
        <v>46270</v>
      </c>
      <c r="G2156" s="225" t="str">
        <f>IFERROR(VLOOKUP(A2156,PLAN!B:AA,10,0),"")</f>
        <v>0103617215</v>
      </c>
      <c r="H2156" s="225" t="str">
        <f>IFERROR(VLOOKUP(A2156,PLAN!B:AA,11,0),"")</f>
        <v>260818T04A</v>
      </c>
      <c r="I2156" s="225">
        <f>IFERROR(VLOOKUP(A2156,PLAN!B:AA,12,0),"")</f>
        <v>5</v>
      </c>
      <c r="J2156" s="225" t="str">
        <f>IFERROR(VLOOKUP(A2156,PLAN!B:AA,15,0),"")</f>
        <v>Japan</v>
      </c>
      <c r="K2156" s="225">
        <f>IFERROR(VLOOKUP(A2156,PLAN!B:AA,23,0),"")</f>
        <v>0</v>
      </c>
      <c r="L2156" s="227">
        <f>IFERROR(VLOOKUP(A2156,PLAN!B:AA,24,0),"")</f>
        <v>0</v>
      </c>
      <c r="M2156" s="225" t="str">
        <f>IFERROR(VLOOKUP(A2156,PLAN!B:AA,3,0),"")</f>
        <v>1932164-A-C</v>
      </c>
      <c r="N2156" s="225">
        <f>IFERROR(VLOOKUP(A2156,PLAN!B:AA,2,0),"")</f>
        <v>12115078</v>
      </c>
      <c r="O2156" s="290" t="s">
        <v>7503</v>
      </c>
      <c r="P2156" s="337" t="s">
        <v>7504</v>
      </c>
      <c r="Q2156" s="337">
        <f t="shared" si="153"/>
        <v>5</v>
      </c>
      <c r="R2156" s="231" t="str">
        <f>IFERROR(VLOOKUP(P2156,[6]Sheet1!$F:$I,4,),"")</f>
        <v>Z101</v>
      </c>
      <c r="S2156" s="232">
        <f>IFERROR(VLOOKUP(A2156,PLAN!B:AA,19,0),"")</f>
        <v>46259</v>
      </c>
      <c r="T2156" s="225" t="str">
        <f>IFERROR(VLOOKUP(A2156,PLAN!B:AA,20,0),"")</f>
        <v>M6</v>
      </c>
      <c r="U2156" s="233"/>
      <c r="V2156" s="165"/>
      <c r="W2156" s="234" t="str">
        <f>IFERROR(VLOOKUP(A2156,PLAN!B:AB,21,),"")</f>
        <v>F2</v>
      </c>
      <c r="X2156" s="164"/>
      <c r="Y2156" s="148" t="s">
        <v>7694</v>
      </c>
      <c r="Z2156" s="338">
        <f>VLOOKUP(Y2156,PLAN!B:AI,19,0)</f>
        <v>46259</v>
      </c>
    </row>
    <row r="2157" spans="1:26" s="163" customFormat="1" ht="21.6" hidden="1" customHeight="1">
      <c r="A2157" s="177" t="str">
        <f t="shared" si="151"/>
        <v>Sep05-09</v>
      </c>
      <c r="B2157" s="225">
        <f>IFERROR(VLOOKUP(A2157,PLAN!B:AA,5,0),"")</f>
        <v>11112771</v>
      </c>
      <c r="C2157" s="225" t="str">
        <f>IFERROR(VLOOKUP(A2157,PLAN!B:AA,6,0),"")</f>
        <v>1831056-F-A</v>
      </c>
      <c r="D2157" s="225" t="str">
        <f>IFERROR(VLOOKUP(A2157,PLAN!B:AA,7,0),"")</f>
        <v>SA0025N20S JP</v>
      </c>
      <c r="E2157" s="225" t="str">
        <f>IFERROR(VLOOKUP(A2157,PLAN!B:AA,4,0),"")</f>
        <v>1001949936</v>
      </c>
      <c r="F2157" s="226">
        <f>IFERROR(VLOOKUP(A2157,PLAN!B:AA,9,0),"")</f>
        <v>46270</v>
      </c>
      <c r="G2157" s="225" t="str">
        <f>IFERROR(VLOOKUP(A2157,PLAN!B:AA,10,0),"")</f>
        <v>0103617216</v>
      </c>
      <c r="H2157" s="225" t="str">
        <f>IFERROR(VLOOKUP(A2157,PLAN!B:AA,11,0),"")</f>
        <v>260818T05A</v>
      </c>
      <c r="I2157" s="225">
        <f>IFERROR(VLOOKUP(A2157,PLAN!B:AA,12,0),"")</f>
        <v>5</v>
      </c>
      <c r="J2157" s="225" t="str">
        <f>IFERROR(VLOOKUP(A2157,PLAN!B:AA,15,0),"")</f>
        <v>Japan</v>
      </c>
      <c r="K2157" s="225">
        <f>IFERROR(VLOOKUP(A2157,PLAN!B:AA,23,0),"")</f>
        <v>0</v>
      </c>
      <c r="L2157" s="227">
        <f>IFERROR(VLOOKUP(A2157,PLAN!B:AA,24,0),"")</f>
        <v>0</v>
      </c>
      <c r="M2157" s="225" t="str">
        <f>IFERROR(VLOOKUP(A2157,PLAN!B:AA,3,0),"")</f>
        <v>1932162-A-C</v>
      </c>
      <c r="N2157" s="225">
        <f>IFERROR(VLOOKUP(A2157,PLAN!B:AA,2,0),"")</f>
        <v>12115076</v>
      </c>
      <c r="O2157" s="290" t="s">
        <v>7997</v>
      </c>
      <c r="P2157" s="337" t="s">
        <v>7998</v>
      </c>
      <c r="Q2157" s="337">
        <f t="shared" si="153"/>
        <v>5</v>
      </c>
      <c r="R2157" s="231" t="str">
        <f>IFERROR(VLOOKUP(P2157,[6]Sheet1!$F:$I,4,),"")</f>
        <v>Z101</v>
      </c>
      <c r="S2157" s="232">
        <f>IFERROR(VLOOKUP(A2157,PLAN!B:AA,19,0),"")</f>
        <v>46259</v>
      </c>
      <c r="T2157" s="225" t="str">
        <f>IFERROR(VLOOKUP(A2157,PLAN!B:AA,20,0),"")</f>
        <v>M6</v>
      </c>
      <c r="U2157" s="233"/>
      <c r="V2157" s="165"/>
      <c r="W2157" s="234" t="str">
        <f>IFERROR(VLOOKUP(A2157,PLAN!B:AB,21,),"")</f>
        <v>F2</v>
      </c>
      <c r="X2157" s="164"/>
      <c r="Y2157" s="148" t="s">
        <v>7695</v>
      </c>
      <c r="Z2157" s="338">
        <f>VLOOKUP(Y2157,PLAN!B:AI,19,0)</f>
        <v>46259</v>
      </c>
    </row>
    <row r="2158" spans="1:26" s="163" customFormat="1" ht="21.6" hidden="1" customHeight="1">
      <c r="A2158" s="177" t="str">
        <f t="shared" si="151"/>
        <v>Sep05-10</v>
      </c>
      <c r="B2158" s="225">
        <f>IFERROR(VLOOKUP(A2158,PLAN!B:AA,5,0),"")</f>
        <v>11112774</v>
      </c>
      <c r="C2158" s="225" t="str">
        <f>IFERROR(VLOOKUP(A2158,PLAN!B:AA,6,0),"")</f>
        <v>1831059-F-A</v>
      </c>
      <c r="D2158" s="225" t="str">
        <f>IFERROR(VLOOKUP(A2158,PLAN!B:AA,7,0),"")</f>
        <v>SA0025N22S JP</v>
      </c>
      <c r="E2158" s="225" t="str">
        <f>IFERROR(VLOOKUP(A2158,PLAN!B:AA,4,0),"")</f>
        <v>1001949937</v>
      </c>
      <c r="F2158" s="226">
        <f>IFERROR(VLOOKUP(A2158,PLAN!B:AA,9,0),"")</f>
        <v>46270</v>
      </c>
      <c r="G2158" s="225" t="str">
        <f>IFERROR(VLOOKUP(A2158,PLAN!B:AA,10,0),"")</f>
        <v>0103617217</v>
      </c>
      <c r="H2158" s="225" t="str">
        <f>IFERROR(VLOOKUP(A2158,PLAN!B:AA,11,0),"")</f>
        <v>260818T06A</v>
      </c>
      <c r="I2158" s="225">
        <f>IFERROR(VLOOKUP(A2158,PLAN!B:AA,12,0),"")</f>
        <v>10</v>
      </c>
      <c r="J2158" s="225" t="str">
        <f>IFERROR(VLOOKUP(A2158,PLAN!B:AA,15,0),"")</f>
        <v>Japan</v>
      </c>
      <c r="K2158" s="225">
        <f>IFERROR(VLOOKUP(A2158,PLAN!B:AA,23,0),"")</f>
        <v>0</v>
      </c>
      <c r="L2158" s="227">
        <f>IFERROR(VLOOKUP(A2158,PLAN!B:AA,24,0),"")</f>
        <v>0</v>
      </c>
      <c r="M2158" s="225" t="str">
        <f>IFERROR(VLOOKUP(A2158,PLAN!B:AA,3,0),"")</f>
        <v>1932165-A-C</v>
      </c>
      <c r="N2158" s="225">
        <f>IFERROR(VLOOKUP(A2158,PLAN!B:AA,2,0),"")</f>
        <v>12115079</v>
      </c>
      <c r="O2158" s="290" t="s">
        <v>4858</v>
      </c>
      <c r="P2158" s="337" t="s">
        <v>4859</v>
      </c>
      <c r="Q2158" s="337">
        <f t="shared" si="153"/>
        <v>10</v>
      </c>
      <c r="R2158" s="231" t="str">
        <f>IFERROR(VLOOKUP(P2158,[6]Sheet1!$F:$I,4,),"")</f>
        <v>B18</v>
      </c>
      <c r="S2158" s="232">
        <f>IFERROR(VLOOKUP(A2158,PLAN!B:AA,19,0),"")</f>
        <v>46259</v>
      </c>
      <c r="T2158" s="225" t="str">
        <f>IFERROR(VLOOKUP(A2158,PLAN!B:AA,20,0),"")</f>
        <v>M6</v>
      </c>
      <c r="U2158" s="233"/>
      <c r="V2158" s="165"/>
      <c r="W2158" s="234" t="str">
        <f>IFERROR(VLOOKUP(A2158,PLAN!B:AB,21,),"")</f>
        <v>F2</v>
      </c>
      <c r="X2158" s="164"/>
      <c r="Y2158" s="148" t="s">
        <v>7696</v>
      </c>
      <c r="Z2158" s="338">
        <f>VLOOKUP(Y2158,PLAN!B:AI,19,0)</f>
        <v>46259</v>
      </c>
    </row>
    <row r="2159" spans="1:26" s="163" customFormat="1" ht="21.6" hidden="1" customHeight="1">
      <c r="A2159" s="177" t="str">
        <f t="shared" si="151"/>
        <v>Sep05-11</v>
      </c>
      <c r="B2159" s="225">
        <f>IFERROR(VLOOKUP(A2159,PLAN!B:AA,5,0),"")</f>
        <v>11114086</v>
      </c>
      <c r="C2159" s="225" t="str">
        <f>IFERROR(VLOOKUP(A2159,PLAN!B:AA,6,0),"")</f>
        <v>1931161-C-A</v>
      </c>
      <c r="D2159" s="225" t="str">
        <f>IFERROR(VLOOKUP(A2159,PLAN!B:AA,7,0),"")</f>
        <v>SJ1535N15SP JP</v>
      </c>
      <c r="E2159" s="225" t="str">
        <f>IFERROR(VLOOKUP(A2159,PLAN!B:AA,4,0),"")</f>
        <v>1001949938</v>
      </c>
      <c r="F2159" s="226">
        <f>IFERROR(VLOOKUP(A2159,PLAN!B:AA,9,0),"")</f>
        <v>46270</v>
      </c>
      <c r="G2159" s="225" t="str">
        <f>IFERROR(VLOOKUP(A2159,PLAN!B:AA,10,0),"")</f>
        <v>0103617218</v>
      </c>
      <c r="H2159" s="225" t="str">
        <f>IFERROR(VLOOKUP(A2159,PLAN!B:AA,11,0),"")</f>
        <v>260818T07A</v>
      </c>
      <c r="I2159" s="225">
        <f>IFERROR(VLOOKUP(A2159,PLAN!B:AA,12,0),"")</f>
        <v>10</v>
      </c>
      <c r="J2159" s="225" t="str">
        <f>IFERROR(VLOOKUP(A2159,PLAN!B:AA,15,0),"")</f>
        <v>Japan</v>
      </c>
      <c r="K2159" s="225">
        <f>IFERROR(VLOOKUP(A2159,PLAN!B:AA,23,0),"")</f>
        <v>0</v>
      </c>
      <c r="L2159" s="227">
        <f>IFERROR(VLOOKUP(A2159,PLAN!B:AA,24,0),"")</f>
        <v>0</v>
      </c>
      <c r="M2159" s="225" t="str">
        <f>IFERROR(VLOOKUP(A2159,PLAN!B:AA,3,0),"")</f>
        <v>1932251-B-C</v>
      </c>
      <c r="N2159" s="225">
        <f>IFERROR(VLOOKUP(A2159,PLAN!B:AA,2,0),"")</f>
        <v>12115125</v>
      </c>
      <c r="O2159" s="290" t="s">
        <v>7509</v>
      </c>
      <c r="P2159" s="337" t="s">
        <v>7510</v>
      </c>
      <c r="Q2159" s="337">
        <f t="shared" si="153"/>
        <v>10</v>
      </c>
      <c r="R2159" s="231" t="str">
        <f>IFERROR(VLOOKUP(P2159,[6]Sheet1!$F:$I,4,),"")</f>
        <v>B24</v>
      </c>
      <c r="S2159" s="232">
        <f>IFERROR(VLOOKUP(A2159,PLAN!B:AA,19,0),"")</f>
        <v>46259</v>
      </c>
      <c r="T2159" s="225" t="str">
        <f>IFERROR(VLOOKUP(A2159,PLAN!B:AA,20,0),"")</f>
        <v>M6</v>
      </c>
      <c r="U2159" s="233"/>
      <c r="V2159" s="165"/>
      <c r="W2159" s="234" t="str">
        <f>IFERROR(VLOOKUP(A2159,PLAN!B:AB,21,),"")</f>
        <v>F2</v>
      </c>
      <c r="X2159" s="164"/>
      <c r="Y2159" s="148" t="s">
        <v>7697</v>
      </c>
      <c r="Z2159" s="338">
        <f>VLOOKUP(Y2159,PLAN!B:AI,19,0)</f>
        <v>46259</v>
      </c>
    </row>
    <row r="2160" spans="1:26" s="163" customFormat="1" ht="21.6" hidden="1" customHeight="1">
      <c r="A2160" s="177" t="str">
        <f t="shared" si="151"/>
        <v>Sep05-12</v>
      </c>
      <c r="B2160" s="225">
        <f>IFERROR(VLOOKUP(A2160,PLAN!B:AA,5,0),"")</f>
        <v>11114098</v>
      </c>
      <c r="C2160" s="225" t="str">
        <f>IFERROR(VLOOKUP(A2160,PLAN!B:AA,6,0),"")</f>
        <v>1931173-C-A</v>
      </c>
      <c r="D2160" s="225" t="str">
        <f>IFERROR(VLOOKUP(A2160,PLAN!B:AA,7,0),"")</f>
        <v>SJ1535N26SP JP</v>
      </c>
      <c r="E2160" s="225" t="str">
        <f>IFERROR(VLOOKUP(A2160,PLAN!B:AA,4,0),"")</f>
        <v>1001949939</v>
      </c>
      <c r="F2160" s="226">
        <f>IFERROR(VLOOKUP(A2160,PLAN!B:AA,9,0),"")</f>
        <v>46270</v>
      </c>
      <c r="G2160" s="225" t="str">
        <f>IFERROR(VLOOKUP(A2160,PLAN!B:AA,10,0),"")</f>
        <v>0103617219</v>
      </c>
      <c r="H2160" s="225" t="str">
        <f>IFERROR(VLOOKUP(A2160,PLAN!B:AA,11,0),"")</f>
        <v>260818T08A</v>
      </c>
      <c r="I2160" s="225">
        <f>IFERROR(VLOOKUP(A2160,PLAN!B:AA,12,0),"")</f>
        <v>10</v>
      </c>
      <c r="J2160" s="225" t="str">
        <f>IFERROR(VLOOKUP(A2160,PLAN!B:AA,15,0),"")</f>
        <v>Japan</v>
      </c>
      <c r="K2160" s="225">
        <f>IFERROR(VLOOKUP(A2160,PLAN!B:AA,23,0),"")</f>
        <v>0</v>
      </c>
      <c r="L2160" s="227">
        <f>IFERROR(VLOOKUP(A2160,PLAN!B:AA,24,0),"")</f>
        <v>0</v>
      </c>
      <c r="M2160" s="225" t="str">
        <f>IFERROR(VLOOKUP(A2160,PLAN!B:AA,3,0),"")</f>
        <v>1932263-B-C</v>
      </c>
      <c r="N2160" s="225">
        <f>IFERROR(VLOOKUP(A2160,PLAN!B:AA,2,0),"")</f>
        <v>12115137</v>
      </c>
      <c r="O2160" s="290" t="s">
        <v>7499</v>
      </c>
      <c r="P2160" s="337" t="s">
        <v>7500</v>
      </c>
      <c r="Q2160" s="337">
        <f t="shared" si="153"/>
        <v>10</v>
      </c>
      <c r="R2160" s="231" t="str">
        <f>IFERROR(VLOOKUP(P2160,[6]Sheet1!$F:$I,4,),"")</f>
        <v>Z101</v>
      </c>
      <c r="S2160" s="232">
        <f>IFERROR(VLOOKUP(A2160,PLAN!B:AA,19,0),"")</f>
        <v>46259</v>
      </c>
      <c r="T2160" s="225" t="str">
        <f>IFERROR(VLOOKUP(A2160,PLAN!B:AA,20,0),"")</f>
        <v>M6</v>
      </c>
      <c r="U2160" s="233"/>
      <c r="V2160" s="165"/>
      <c r="W2160" s="234" t="str">
        <f>IFERROR(VLOOKUP(A2160,PLAN!B:AB,21,),"")</f>
        <v>F2</v>
      </c>
      <c r="X2160" s="164"/>
      <c r="Y2160" s="148" t="s">
        <v>7698</v>
      </c>
      <c r="Z2160" s="338">
        <f>VLOOKUP(Y2160,PLAN!B:AI,19,0)</f>
        <v>46259</v>
      </c>
    </row>
    <row r="2161" spans="1:26" s="163" customFormat="1" ht="21.6" hidden="1" customHeight="1">
      <c r="A2161" s="177" t="str">
        <f t="shared" si="151"/>
        <v>Sep05-13</v>
      </c>
      <c r="B2161" s="225">
        <f>IFERROR(VLOOKUP(A2161,PLAN!B:AA,5,0),"")</f>
        <v>11114087</v>
      </c>
      <c r="C2161" s="225" t="str">
        <f>IFERROR(VLOOKUP(A2161,PLAN!B:AA,6,0),"")</f>
        <v>1931162-C-A</v>
      </c>
      <c r="D2161" s="225" t="str">
        <f>IFERROR(VLOOKUP(A2161,PLAN!B:AA,7,0),"")</f>
        <v>SJ3035N15SP JP</v>
      </c>
      <c r="E2161" s="225" t="str">
        <f>IFERROR(VLOOKUP(A2161,PLAN!B:AA,4,0),"")</f>
        <v>1001949940</v>
      </c>
      <c r="F2161" s="226">
        <f>IFERROR(VLOOKUP(A2161,PLAN!B:AA,9,0),"")</f>
        <v>46270</v>
      </c>
      <c r="G2161" s="225" t="str">
        <f>IFERROR(VLOOKUP(A2161,PLAN!B:AA,10,0),"")</f>
        <v>0103617220</v>
      </c>
      <c r="H2161" s="225" t="str">
        <f>IFERROR(VLOOKUP(A2161,PLAN!B:AA,11,0),"")</f>
        <v>260818T09A</v>
      </c>
      <c r="I2161" s="225">
        <f>IFERROR(VLOOKUP(A2161,PLAN!B:AA,12,0),"")</f>
        <v>10</v>
      </c>
      <c r="J2161" s="225" t="str">
        <f>IFERROR(VLOOKUP(A2161,PLAN!B:AA,15,0),"")</f>
        <v>Japan</v>
      </c>
      <c r="K2161" s="225">
        <f>IFERROR(VLOOKUP(A2161,PLAN!B:AA,23,0),"")</f>
        <v>0</v>
      </c>
      <c r="L2161" s="227">
        <f>IFERROR(VLOOKUP(A2161,PLAN!B:AA,24,0),"")</f>
        <v>0</v>
      </c>
      <c r="M2161" s="225" t="str">
        <f>IFERROR(VLOOKUP(A2161,PLAN!B:AA,3,0),"")</f>
        <v>1932252-B-C</v>
      </c>
      <c r="N2161" s="225">
        <f>IFERROR(VLOOKUP(A2161,PLAN!B:AA,2,0),"")</f>
        <v>12115126</v>
      </c>
      <c r="O2161" s="290" t="s">
        <v>828</v>
      </c>
      <c r="P2161" s="337" t="s">
        <v>829</v>
      </c>
      <c r="Q2161" s="337">
        <f t="shared" si="153"/>
        <v>10</v>
      </c>
      <c r="R2161" s="231" t="str">
        <f>IFERROR(VLOOKUP(P2161,[6]Sheet1!$F:$I,4,),"")</f>
        <v>B4</v>
      </c>
      <c r="S2161" s="232">
        <f>IFERROR(VLOOKUP(A2161,PLAN!B:AA,19,0),"")</f>
        <v>46259</v>
      </c>
      <c r="T2161" s="225" t="str">
        <f>IFERROR(VLOOKUP(A2161,PLAN!B:AA,20,0),"")</f>
        <v>M6</v>
      </c>
      <c r="U2161" s="233"/>
      <c r="V2161" s="165"/>
      <c r="W2161" s="234" t="str">
        <f>IFERROR(VLOOKUP(A2161,PLAN!B:AB,21,),"")</f>
        <v>F2</v>
      </c>
      <c r="X2161" s="164"/>
      <c r="Y2161" s="148" t="s">
        <v>7699</v>
      </c>
      <c r="Z2161" s="338">
        <f>VLOOKUP(Y2161,PLAN!B:AI,19,0)</f>
        <v>46259</v>
      </c>
    </row>
    <row r="2162" spans="1:26" s="163" customFormat="1" ht="21.6" hidden="1" customHeight="1">
      <c r="A2162" s="177" t="str">
        <f t="shared" si="151"/>
        <v>Sep05-14</v>
      </c>
      <c r="B2162" s="225">
        <f>IFERROR(VLOOKUP(A2162,PLAN!B:AA,5,0),"")</f>
        <v>11112813</v>
      </c>
      <c r="C2162" s="225" t="str">
        <f>IFERROR(VLOOKUP(A2162,PLAN!B:AA,6,0),"")</f>
        <v>1631109-G-A</v>
      </c>
      <c r="D2162" s="225" t="str">
        <f>IFERROR(VLOOKUP(A2162,PLAN!B:AA,7,0),"")</f>
        <v>SA0035N26S JP</v>
      </c>
      <c r="E2162" s="225" t="str">
        <f>IFERROR(VLOOKUP(A2162,PLAN!B:AA,4,0),"")</f>
        <v>1001949941</v>
      </c>
      <c r="F2162" s="226">
        <f>IFERROR(VLOOKUP(A2162,PLAN!B:AA,9,0),"")</f>
        <v>46270</v>
      </c>
      <c r="G2162" s="225" t="str">
        <f>IFERROR(VLOOKUP(A2162,PLAN!B:AA,10,0),"")</f>
        <v>0103617221</v>
      </c>
      <c r="H2162" s="225" t="str">
        <f>IFERROR(VLOOKUP(A2162,PLAN!B:AA,11,0),"")</f>
        <v>260818T10A</v>
      </c>
      <c r="I2162" s="225">
        <f>IFERROR(VLOOKUP(A2162,PLAN!B:AA,12,0),"")</f>
        <v>25</v>
      </c>
      <c r="J2162" s="225" t="str">
        <f>IFERROR(VLOOKUP(A2162,PLAN!B:AA,15,0),"")</f>
        <v>Japan</v>
      </c>
      <c r="K2162" s="225">
        <f>IFERROR(VLOOKUP(A2162,PLAN!B:AA,23,0),"")</f>
        <v>0</v>
      </c>
      <c r="L2162" s="227">
        <f>IFERROR(VLOOKUP(A2162,PLAN!B:AA,24,0),"")</f>
        <v>0</v>
      </c>
      <c r="M2162" s="225" t="str">
        <f>IFERROR(VLOOKUP(A2162,PLAN!B:AA,3,0),"")</f>
        <v>1932149-A-C</v>
      </c>
      <c r="N2162" s="225">
        <f>IFERROR(VLOOKUP(A2162,PLAN!B:AA,2,0),"")</f>
        <v>12115100</v>
      </c>
      <c r="O2162" s="290" t="s">
        <v>6027</v>
      </c>
      <c r="P2162" s="257" t="s">
        <v>6028</v>
      </c>
      <c r="Q2162" s="337">
        <f t="shared" si="153"/>
        <v>25</v>
      </c>
      <c r="R2162" s="231" t="str">
        <f>IFERROR(VLOOKUP(P2162,[6]Sheet1!$F:$I,4,),"")</f>
        <v>B22</v>
      </c>
      <c r="S2162" s="232">
        <f>IFERROR(VLOOKUP(A2162,PLAN!B:AA,19,0),"")</f>
        <v>46259</v>
      </c>
      <c r="T2162" s="225" t="str">
        <f>IFERROR(VLOOKUP(A2162,PLAN!B:AA,20,0),"")</f>
        <v>M6</v>
      </c>
      <c r="U2162" s="233"/>
      <c r="V2162" s="165"/>
      <c r="W2162" s="234" t="str">
        <f>IFERROR(VLOOKUP(A2162,PLAN!B:AB,21,),"")</f>
        <v>F2</v>
      </c>
      <c r="X2162" s="164"/>
      <c r="Y2162" s="148" t="s">
        <v>7700</v>
      </c>
      <c r="Z2162" s="338">
        <f>VLOOKUP(Y2162,PLAN!B:AI,19,0)</f>
        <v>46259</v>
      </c>
    </row>
    <row r="2163" spans="1:26" s="163" customFormat="1" ht="21.6" hidden="1" customHeight="1">
      <c r="A2163" s="177" t="str">
        <f t="shared" si="151"/>
        <v>Sep05-15</v>
      </c>
      <c r="B2163" s="225">
        <f>IFERROR(VLOOKUP(A2163,PLAN!B:AA,5,0),"")</f>
        <v>11112817</v>
      </c>
      <c r="C2163" s="225" t="str">
        <f>IFERROR(VLOOKUP(A2163,PLAN!B:AA,6,0),"")</f>
        <v>1631113-G-A</v>
      </c>
      <c r="D2163" s="225" t="str">
        <f>IFERROR(VLOOKUP(A2163,PLAN!B:AA,7,0),"")</f>
        <v>SJ1535N30S JP</v>
      </c>
      <c r="E2163" s="225" t="str">
        <f>IFERROR(VLOOKUP(A2163,PLAN!B:AA,4,0),"")</f>
        <v>1001949942</v>
      </c>
      <c r="F2163" s="226">
        <f>IFERROR(VLOOKUP(A2163,PLAN!B:AA,9,0),"")</f>
        <v>46270</v>
      </c>
      <c r="G2163" s="225" t="str">
        <f>IFERROR(VLOOKUP(A2163,PLAN!B:AA,10,0),"")</f>
        <v>0103617222</v>
      </c>
      <c r="H2163" s="225" t="str">
        <f>IFERROR(VLOOKUP(A2163,PLAN!B:AA,11,0),"")</f>
        <v>260818T11A</v>
      </c>
      <c r="I2163" s="225">
        <f>IFERROR(VLOOKUP(A2163,PLAN!B:AA,12,0),"")</f>
        <v>25</v>
      </c>
      <c r="J2163" s="225" t="str">
        <f>IFERROR(VLOOKUP(A2163,PLAN!B:AA,15,0),"")</f>
        <v>Japan</v>
      </c>
      <c r="K2163" s="225">
        <f>IFERROR(VLOOKUP(A2163,PLAN!B:AA,23,0),"")</f>
        <v>0</v>
      </c>
      <c r="L2163" s="227">
        <f>IFERROR(VLOOKUP(A2163,PLAN!B:AA,24,0),"")</f>
        <v>0</v>
      </c>
      <c r="M2163" s="225" t="str">
        <f>IFERROR(VLOOKUP(A2163,PLAN!B:AA,3,0),"")</f>
        <v>1932153-A-C</v>
      </c>
      <c r="N2163" s="225">
        <f>IFERROR(VLOOKUP(A2163,PLAN!B:AA,2,0),"")</f>
        <v>12115104</v>
      </c>
      <c r="O2163" s="290" t="s">
        <v>2869</v>
      </c>
      <c r="P2163" s="337" t="s">
        <v>2870</v>
      </c>
      <c r="Q2163" s="337">
        <f t="shared" si="153"/>
        <v>25</v>
      </c>
      <c r="R2163" s="231" t="str">
        <f>IFERROR(VLOOKUP(P2163,[6]Sheet1!$F:$I,4,),"")</f>
        <v>B13</v>
      </c>
      <c r="S2163" s="232">
        <f>IFERROR(VLOOKUP(A2163,PLAN!B:AA,19,0),"")</f>
        <v>46259</v>
      </c>
      <c r="T2163" s="225" t="str">
        <f>IFERROR(VLOOKUP(A2163,PLAN!B:AA,20,0),"")</f>
        <v>M6</v>
      </c>
      <c r="U2163" s="233"/>
      <c r="V2163" s="165"/>
      <c r="W2163" s="234" t="str">
        <f>IFERROR(VLOOKUP(A2163,PLAN!B:AB,21,),"")</f>
        <v>F2</v>
      </c>
      <c r="X2163" s="164"/>
      <c r="Y2163" s="148" t="s">
        <v>7701</v>
      </c>
      <c r="Z2163" s="338">
        <f>VLOOKUP(Y2163,PLAN!B:AI,19,0)</f>
        <v>46259</v>
      </c>
    </row>
    <row r="2164" spans="1:26" s="163" customFormat="1" ht="21.6" hidden="1" customHeight="1">
      <c r="A2164" s="177" t="str">
        <f t="shared" si="151"/>
        <v>Sep05-16</v>
      </c>
      <c r="B2164" s="225">
        <f>IFERROR(VLOOKUP(A2164,PLAN!B:AA,5,0),"")</f>
        <v>11112818</v>
      </c>
      <c r="C2164" s="225" t="str">
        <f>IFERROR(VLOOKUP(A2164,PLAN!B:AA,6,0),"")</f>
        <v>1631114-G-A</v>
      </c>
      <c r="D2164" s="225" t="str">
        <f>IFERROR(VLOOKUP(A2164,PLAN!B:AA,7,0),"")</f>
        <v>SJ3035N30S JP</v>
      </c>
      <c r="E2164" s="225" t="str">
        <f>IFERROR(VLOOKUP(A2164,PLAN!B:AA,4,0),"")</f>
        <v>1001949943</v>
      </c>
      <c r="F2164" s="226">
        <f>IFERROR(VLOOKUP(A2164,PLAN!B:AA,9,0),"")</f>
        <v>46270</v>
      </c>
      <c r="G2164" s="225" t="str">
        <f>IFERROR(VLOOKUP(A2164,PLAN!B:AA,10,0),"")</f>
        <v>0103617223</v>
      </c>
      <c r="H2164" s="225" t="str">
        <f>IFERROR(VLOOKUP(A2164,PLAN!B:AA,11,0),"")</f>
        <v>260818T12A</v>
      </c>
      <c r="I2164" s="225">
        <f>IFERROR(VLOOKUP(A2164,PLAN!B:AA,12,0),"")</f>
        <v>30</v>
      </c>
      <c r="J2164" s="225" t="str">
        <f>IFERROR(VLOOKUP(A2164,PLAN!B:AA,15,0),"")</f>
        <v>Japan</v>
      </c>
      <c r="K2164" s="225">
        <f>IFERROR(VLOOKUP(A2164,PLAN!B:AA,23,0),"")</f>
        <v>0</v>
      </c>
      <c r="L2164" s="227">
        <f>IFERROR(VLOOKUP(A2164,PLAN!B:AA,24,0),"")</f>
        <v>0</v>
      </c>
      <c r="M2164" s="225" t="str">
        <f>IFERROR(VLOOKUP(A2164,PLAN!B:AA,3,0),"")</f>
        <v>1932154-A-C</v>
      </c>
      <c r="N2164" s="225">
        <f>IFERROR(VLOOKUP(A2164,PLAN!B:AA,2,0),"")</f>
        <v>12115105</v>
      </c>
      <c r="O2164" s="290" t="s">
        <v>830</v>
      </c>
      <c r="P2164" s="257" t="s">
        <v>831</v>
      </c>
      <c r="Q2164" s="337">
        <f t="shared" si="153"/>
        <v>30</v>
      </c>
      <c r="R2164" s="231" t="str">
        <f>IFERROR(VLOOKUP(P2164,[6]Sheet1!$F:$I,4,),"")</f>
        <v>B24</v>
      </c>
      <c r="S2164" s="232">
        <f>IFERROR(VLOOKUP(A2164,PLAN!B:AA,19,0),"")</f>
        <v>46259</v>
      </c>
      <c r="T2164" s="225" t="str">
        <f>IFERROR(VLOOKUP(A2164,PLAN!B:AA,20,0),"")</f>
        <v>M6</v>
      </c>
      <c r="U2164" s="233"/>
      <c r="V2164" s="165"/>
      <c r="W2164" s="234" t="str">
        <f>IFERROR(VLOOKUP(A2164,PLAN!B:AB,21,),"")</f>
        <v>F2</v>
      </c>
      <c r="X2164" s="164"/>
      <c r="Y2164" s="148" t="s">
        <v>7702</v>
      </c>
      <c r="Z2164" s="338">
        <f>VLOOKUP(Y2164,PLAN!B:AI,19,0)</f>
        <v>46259</v>
      </c>
    </row>
    <row r="2165" spans="1:26" s="163" customFormat="1" ht="21.6" hidden="1" customHeight="1">
      <c r="A2165" s="177" t="str">
        <f t="shared" si="151"/>
        <v>Sep05-17</v>
      </c>
      <c r="B2165" s="225">
        <f>IFERROR(VLOOKUP(A2165,PLAN!B:AA,5,0),"")</f>
        <v>11114093</v>
      </c>
      <c r="C2165" s="225" t="str">
        <f>IFERROR(VLOOKUP(A2165,PLAN!B:AA,6,0),"")</f>
        <v>1931168-C-A</v>
      </c>
      <c r="D2165" s="225" t="str">
        <f>IFERROR(VLOOKUP(A2165,PLAN!B:AA,7,0),"")</f>
        <v>SJ3035N20SP JP</v>
      </c>
      <c r="E2165" s="225" t="str">
        <f>IFERROR(VLOOKUP(A2165,PLAN!B:AA,4,0),"")</f>
        <v>1001949944</v>
      </c>
      <c r="F2165" s="226">
        <f>IFERROR(VLOOKUP(A2165,PLAN!B:AA,9,0),"")</f>
        <v>46270</v>
      </c>
      <c r="G2165" s="225" t="str">
        <f>IFERROR(VLOOKUP(A2165,PLAN!B:AA,10,0),"")</f>
        <v>0103617224</v>
      </c>
      <c r="H2165" s="225" t="str">
        <f>IFERROR(VLOOKUP(A2165,PLAN!B:AA,11,0),"")</f>
        <v>260818T13A</v>
      </c>
      <c r="I2165" s="225">
        <f>IFERROR(VLOOKUP(A2165,PLAN!B:AA,12,0),"")</f>
        <v>35</v>
      </c>
      <c r="J2165" s="225" t="str">
        <f>IFERROR(VLOOKUP(A2165,PLAN!B:AA,15,0),"")</f>
        <v>Japan</v>
      </c>
      <c r="K2165" s="225">
        <f>IFERROR(VLOOKUP(A2165,PLAN!B:AA,23,0),"")</f>
        <v>0</v>
      </c>
      <c r="L2165" s="227">
        <f>IFERROR(VLOOKUP(A2165,PLAN!B:AA,24,0),"")</f>
        <v>0</v>
      </c>
      <c r="M2165" s="225" t="str">
        <f>IFERROR(VLOOKUP(A2165,PLAN!B:AA,3,0),"")</f>
        <v>1932258-B-C</v>
      </c>
      <c r="N2165" s="225">
        <f>IFERROR(VLOOKUP(A2165,PLAN!B:AA,2,0),"")</f>
        <v>12115132</v>
      </c>
      <c r="O2165" s="290" t="s">
        <v>7515</v>
      </c>
      <c r="P2165" s="337" t="s">
        <v>7516</v>
      </c>
      <c r="Q2165" s="337">
        <f t="shared" si="153"/>
        <v>35</v>
      </c>
      <c r="R2165" s="231" t="str">
        <f>IFERROR(VLOOKUP(P2165,[6]Sheet1!$F:$I,4,),"")</f>
        <v>B20</v>
      </c>
      <c r="S2165" s="232">
        <f>IFERROR(VLOOKUP(A2165,PLAN!B:AA,19,0),"")</f>
        <v>46259</v>
      </c>
      <c r="T2165" s="225" t="str">
        <f>IFERROR(VLOOKUP(A2165,PLAN!B:AA,20,0),"")</f>
        <v>M6</v>
      </c>
      <c r="U2165" s="233"/>
      <c r="V2165" s="165"/>
      <c r="W2165" s="234" t="str">
        <f>IFERROR(VLOOKUP(A2165,PLAN!B:AB,21,),"")</f>
        <v>F2</v>
      </c>
      <c r="X2165" s="164"/>
      <c r="Y2165" s="148" t="s">
        <v>7703</v>
      </c>
      <c r="Z2165" s="338">
        <f>VLOOKUP(Y2165,PLAN!B:AI,19,0)</f>
        <v>46259</v>
      </c>
    </row>
    <row r="2166" spans="1:26" s="163" customFormat="1" ht="21.6" hidden="1" customHeight="1">
      <c r="A2166" s="177" t="str">
        <f t="shared" si="151"/>
        <v>Sep05-18</v>
      </c>
      <c r="B2166" s="225">
        <f>IFERROR(VLOOKUP(A2166,PLAN!B:AA,5,0),"")</f>
        <v>11114097</v>
      </c>
      <c r="C2166" s="225" t="str">
        <f>IFERROR(VLOOKUP(A2166,PLAN!B:AA,6,0),"")</f>
        <v>1931172-C-A</v>
      </c>
      <c r="D2166" s="225" t="str">
        <f>IFERROR(VLOOKUP(A2166,PLAN!B:AA,7,0),"")</f>
        <v>SA0035N26SP JP</v>
      </c>
      <c r="E2166" s="225" t="str">
        <f>IFERROR(VLOOKUP(A2166,PLAN!B:AA,4,0),"")</f>
        <v>1001949945</v>
      </c>
      <c r="F2166" s="226">
        <f>IFERROR(VLOOKUP(A2166,PLAN!B:AA,9,0),"")</f>
        <v>46270</v>
      </c>
      <c r="G2166" s="225" t="str">
        <f>IFERROR(VLOOKUP(A2166,PLAN!B:AA,10,0),"")</f>
        <v>0103617225</v>
      </c>
      <c r="H2166" s="225" t="str">
        <f>IFERROR(VLOOKUP(A2166,PLAN!B:AA,11,0),"")</f>
        <v>260818T14A</v>
      </c>
      <c r="I2166" s="225">
        <f>IFERROR(VLOOKUP(A2166,PLAN!B:AA,12,0),"")</f>
        <v>45</v>
      </c>
      <c r="J2166" s="225" t="str">
        <f>IFERROR(VLOOKUP(A2166,PLAN!B:AA,15,0),"")</f>
        <v>Japan</v>
      </c>
      <c r="K2166" s="225">
        <f>IFERROR(VLOOKUP(A2166,PLAN!B:AA,23,0),"")</f>
        <v>0</v>
      </c>
      <c r="L2166" s="227">
        <f>IFERROR(VLOOKUP(A2166,PLAN!B:AA,24,0),"")</f>
        <v>0</v>
      </c>
      <c r="M2166" s="225" t="str">
        <f>IFERROR(VLOOKUP(A2166,PLAN!B:AA,3,0),"")</f>
        <v>1932262-B-C</v>
      </c>
      <c r="N2166" s="225">
        <f>IFERROR(VLOOKUP(A2166,PLAN!B:AA,2,0),"")</f>
        <v>12115136</v>
      </c>
      <c r="O2166" s="290" t="s">
        <v>7513</v>
      </c>
      <c r="P2166" s="337" t="s">
        <v>7514</v>
      </c>
      <c r="Q2166" s="337">
        <f t="shared" si="153"/>
        <v>45</v>
      </c>
      <c r="R2166" s="231" t="str">
        <f>IFERROR(VLOOKUP(P2166,[6]Sheet1!$F:$I,4,),"")</f>
        <v>Q2</v>
      </c>
      <c r="S2166" s="232">
        <f>IFERROR(VLOOKUP(A2166,PLAN!B:AA,19,0),"")</f>
        <v>46259</v>
      </c>
      <c r="T2166" s="225" t="str">
        <f>IFERROR(VLOOKUP(A2166,PLAN!B:AA,20,0),"")</f>
        <v>M6</v>
      </c>
      <c r="U2166" s="233"/>
      <c r="V2166" s="165"/>
      <c r="W2166" s="234" t="str">
        <f>IFERROR(VLOOKUP(A2166,PLAN!B:AB,21,),"")</f>
        <v>F2</v>
      </c>
      <c r="X2166" s="164"/>
      <c r="Y2166" s="148" t="s">
        <v>7704</v>
      </c>
      <c r="Z2166" s="338">
        <f>VLOOKUP(Y2166,PLAN!B:AI,19,0)</f>
        <v>46259</v>
      </c>
    </row>
    <row r="2167" spans="1:26" s="163" customFormat="1" ht="21.6" hidden="1" customHeight="1">
      <c r="A2167" s="177" t="str">
        <f t="shared" si="151"/>
        <v>Sep05-19</v>
      </c>
      <c r="B2167" s="225">
        <f>IFERROR(VLOOKUP(A2167,PLAN!B:AA,5,0),"")</f>
        <v>11112805</v>
      </c>
      <c r="C2167" s="225" t="str">
        <f>IFERROR(VLOOKUP(A2167,PLAN!B:AA,6,0),"")</f>
        <v>1631101-G-A</v>
      </c>
      <c r="D2167" s="225" t="str">
        <f>IFERROR(VLOOKUP(A2167,PLAN!B:AA,7,0),"")</f>
        <v>SJ1535N18S JP</v>
      </c>
      <c r="E2167" s="225" t="str">
        <f>IFERROR(VLOOKUP(A2167,PLAN!B:AA,4,0),"")</f>
        <v>1001949946</v>
      </c>
      <c r="F2167" s="226">
        <f>IFERROR(VLOOKUP(A2167,PLAN!B:AA,9,0),"")</f>
        <v>46270</v>
      </c>
      <c r="G2167" s="225" t="str">
        <f>IFERROR(VLOOKUP(A2167,PLAN!B:AA,10,0),"")</f>
        <v>0103617226</v>
      </c>
      <c r="H2167" s="225" t="str">
        <f>IFERROR(VLOOKUP(A2167,PLAN!B:AA,11,0),"")</f>
        <v>260818T15A</v>
      </c>
      <c r="I2167" s="225">
        <f>IFERROR(VLOOKUP(A2167,PLAN!B:AA,12,0),"")</f>
        <v>50</v>
      </c>
      <c r="J2167" s="225" t="str">
        <f>IFERROR(VLOOKUP(A2167,PLAN!B:AA,15,0),"")</f>
        <v>Japan</v>
      </c>
      <c r="K2167" s="225">
        <f>IFERROR(VLOOKUP(A2167,PLAN!B:AA,23,0),"")</f>
        <v>0</v>
      </c>
      <c r="L2167" s="227">
        <f>IFERROR(VLOOKUP(A2167,PLAN!B:AA,24,0),"")</f>
        <v>0</v>
      </c>
      <c r="M2167" s="225" t="str">
        <f>IFERROR(VLOOKUP(A2167,PLAN!B:AA,3,0),"")</f>
        <v>1932141-A-C</v>
      </c>
      <c r="N2167" s="225">
        <f>IFERROR(VLOOKUP(A2167,PLAN!B:AA,2,0),"")</f>
        <v>12115092</v>
      </c>
      <c r="O2167" s="228" t="s">
        <v>6041</v>
      </c>
      <c r="P2167" s="337" t="s">
        <v>6042</v>
      </c>
      <c r="Q2167" s="337">
        <f t="shared" si="153"/>
        <v>50</v>
      </c>
      <c r="R2167" s="231" t="str">
        <f>IFERROR(VLOOKUP(P2167,[6]Sheet1!$F:$I,4,),"")</f>
        <v>Q3</v>
      </c>
      <c r="S2167" s="232">
        <f>IFERROR(VLOOKUP(A2167,PLAN!B:AA,19,0),"")</f>
        <v>46259</v>
      </c>
      <c r="T2167" s="225" t="str">
        <f>IFERROR(VLOOKUP(A2167,PLAN!B:AA,20,0),"")</f>
        <v>M6</v>
      </c>
      <c r="U2167" s="233"/>
      <c r="V2167" s="165"/>
      <c r="W2167" s="234" t="str">
        <f>IFERROR(VLOOKUP(A2167,PLAN!B:AB,21,),"")</f>
        <v>F2</v>
      </c>
      <c r="X2167" s="164"/>
      <c r="Y2167" s="148" t="s">
        <v>7705</v>
      </c>
      <c r="Z2167" s="338">
        <f>VLOOKUP(Y2167,PLAN!B:AI,19,0)</f>
        <v>46259</v>
      </c>
    </row>
    <row r="2168" spans="1:26" s="163" customFormat="1" ht="21.6" hidden="1" customHeight="1">
      <c r="A2168" s="177" t="str">
        <f t="shared" si="151"/>
        <v>Sep05-20</v>
      </c>
      <c r="B2168" s="225">
        <f>IFERROR(VLOOKUP(A2168,PLAN!B:AA,5,0),"")</f>
        <v>11112814</v>
      </c>
      <c r="C2168" s="225" t="str">
        <f>IFERROR(VLOOKUP(A2168,PLAN!B:AA,6,0),"")</f>
        <v>1631110-G-A</v>
      </c>
      <c r="D2168" s="225" t="str">
        <f>IFERROR(VLOOKUP(A2168,PLAN!B:AA,7,0),"")</f>
        <v>SJ1535N26S JP</v>
      </c>
      <c r="E2168" s="225" t="str">
        <f>IFERROR(VLOOKUP(A2168,PLAN!B:AA,4,0),"")</f>
        <v>1001949947</v>
      </c>
      <c r="F2168" s="226">
        <f>IFERROR(VLOOKUP(A2168,PLAN!B:AA,9,0),"")</f>
        <v>46270</v>
      </c>
      <c r="G2168" s="225" t="str">
        <f>IFERROR(VLOOKUP(A2168,PLAN!B:AA,10,0),"")</f>
        <v>0103617227</v>
      </c>
      <c r="H2168" s="225" t="str">
        <f>IFERROR(VLOOKUP(A2168,PLAN!B:AA,11,0),"")</f>
        <v>260818T16A</v>
      </c>
      <c r="I2168" s="225">
        <f>IFERROR(VLOOKUP(A2168,PLAN!B:AA,12,0),"")</f>
        <v>50</v>
      </c>
      <c r="J2168" s="225" t="str">
        <f>IFERROR(VLOOKUP(A2168,PLAN!B:AA,15,0),"")</f>
        <v>Japan</v>
      </c>
      <c r="K2168" s="225">
        <f>IFERROR(VLOOKUP(A2168,PLAN!B:AA,23,0),"")</f>
        <v>0</v>
      </c>
      <c r="L2168" s="227">
        <f>IFERROR(VLOOKUP(A2168,PLAN!B:AA,24,0),"")</f>
        <v>0</v>
      </c>
      <c r="M2168" s="225" t="str">
        <f>IFERROR(VLOOKUP(A2168,PLAN!B:AA,3,0),"")</f>
        <v>1932150-A-C</v>
      </c>
      <c r="N2168" s="225">
        <f>IFERROR(VLOOKUP(A2168,PLAN!B:AA,2,0),"")</f>
        <v>12115101</v>
      </c>
      <c r="O2168" s="290" t="s">
        <v>6037</v>
      </c>
      <c r="P2168" s="337" t="s">
        <v>6038</v>
      </c>
      <c r="Q2168" s="154">
        <v>48</v>
      </c>
      <c r="R2168" s="231" t="str">
        <f>IFERROR(VLOOKUP(P2168,[6]Sheet1!$F:$I,4,),"")</f>
        <v>B18</v>
      </c>
      <c r="S2168" s="232">
        <f>IFERROR(VLOOKUP(A2168,PLAN!B:AA,19,0),"")</f>
        <v>46259</v>
      </c>
      <c r="T2168" s="225" t="str">
        <f>IFERROR(VLOOKUP(A2168,PLAN!B:AA,20,0),"")</f>
        <v>M6</v>
      </c>
      <c r="U2168" s="233"/>
      <c r="V2168" s="165"/>
      <c r="W2168" s="234" t="str">
        <f>IFERROR(VLOOKUP(A2168,PLAN!B:AB,21,),"")</f>
        <v>F2</v>
      </c>
      <c r="X2168" s="164"/>
      <c r="Y2168" s="148" t="s">
        <v>7706</v>
      </c>
      <c r="Z2168" s="338">
        <f>VLOOKUP(Y2168,PLAN!B:AI,19,0)</f>
        <v>46259</v>
      </c>
    </row>
    <row r="2169" spans="1:26" s="163" customFormat="1" ht="21.6" hidden="1" customHeight="1">
      <c r="A2169" s="177">
        <f t="shared" si="151"/>
        <v>0</v>
      </c>
      <c r="B2169" s="225" t="str">
        <f>IFERROR(VLOOKUP(A2169,PLAN!B:AA,5,0),"")</f>
        <v/>
      </c>
      <c r="C2169" s="225" t="str">
        <f>IFERROR(VLOOKUP(A2169,PLAN!B:AA,6,0),"")</f>
        <v/>
      </c>
      <c r="D2169" s="225" t="str">
        <f>IFERROR(VLOOKUP(A2169,PLAN!B:AA,7,0),"")</f>
        <v/>
      </c>
      <c r="E2169" s="225" t="str">
        <f>IFERROR(VLOOKUP(A2169,PLAN!B:AA,4,0),"")</f>
        <v/>
      </c>
      <c r="F2169" s="226" t="str">
        <f>IFERROR(VLOOKUP(A2169,PLAN!B:AA,9,0),"")</f>
        <v/>
      </c>
      <c r="G2169" s="225" t="str">
        <f>IFERROR(VLOOKUP(A2169,PLAN!B:AA,10,0),"")</f>
        <v/>
      </c>
      <c r="H2169" s="225" t="str">
        <f>IFERROR(VLOOKUP(A2169,PLAN!B:AA,11,0),"")</f>
        <v/>
      </c>
      <c r="I2169" s="225" t="str">
        <f>IFERROR(VLOOKUP(A2169,PLAN!B:AA,12,0),"")</f>
        <v/>
      </c>
      <c r="J2169" s="225" t="str">
        <f>IFERROR(VLOOKUP(A2169,PLAN!B:AA,15,0),"")</f>
        <v/>
      </c>
      <c r="K2169" s="225" t="str">
        <f>IFERROR(VLOOKUP(A2169,PLAN!B:AA,23,0),"")</f>
        <v/>
      </c>
      <c r="L2169" s="227" t="str">
        <f>IFERROR(VLOOKUP(A2169,PLAN!B:AA,24,0),"")</f>
        <v/>
      </c>
      <c r="M2169" s="225" t="str">
        <f>IFERROR(VLOOKUP(A2169,PLAN!B:AA,3,0),"")</f>
        <v/>
      </c>
      <c r="N2169" s="225" t="str">
        <f>IFERROR(VLOOKUP(A2169,PLAN!B:AA,2,0),"")</f>
        <v/>
      </c>
      <c r="O2169" s="290" t="s">
        <v>7999</v>
      </c>
      <c r="P2169" s="337" t="s">
        <v>8000</v>
      </c>
      <c r="Q2169" s="154">
        <f>I2168-Q2168</f>
        <v>2</v>
      </c>
      <c r="R2169" s="231" t="str">
        <f>IFERROR(VLOOKUP(P2169,[6]Sheet1!$F:$I,4,),"")</f>
        <v>B15</v>
      </c>
      <c r="S2169" s="232" t="str">
        <f>IFERROR(VLOOKUP(A2169,PLAN!B:AA,19,0),"")</f>
        <v/>
      </c>
      <c r="T2169" s="225" t="str">
        <f>IFERROR(VLOOKUP(A2169,PLAN!B:AA,20,0),"")</f>
        <v/>
      </c>
      <c r="U2169" s="233"/>
      <c r="V2169" s="165"/>
      <c r="W2169" s="234" t="str">
        <f>IFERROR(VLOOKUP(A2169,PLAN!B:AB,21,),"")</f>
        <v/>
      </c>
      <c r="X2169" s="164"/>
      <c r="Y2169" s="148"/>
      <c r="Z2169" s="338" t="e">
        <f>VLOOKUP(Y2169,PLAN!B:AI,19,0)</f>
        <v>#N/A</v>
      </c>
    </row>
    <row r="2170" spans="1:26" s="163" customFormat="1" ht="21.6" hidden="1" customHeight="1">
      <c r="A2170" s="177" t="str">
        <f t="shared" si="151"/>
        <v>Sep05-21</v>
      </c>
      <c r="B2170" s="225">
        <f>IFERROR(VLOOKUP(A2170,PLAN!B:AA,5,0),"")</f>
        <v>11112806</v>
      </c>
      <c r="C2170" s="225" t="str">
        <f>IFERROR(VLOOKUP(A2170,PLAN!B:AA,6,0),"")</f>
        <v>1631102-G-A</v>
      </c>
      <c r="D2170" s="225" t="str">
        <f>IFERROR(VLOOKUP(A2170,PLAN!B:AA,7,0),"")</f>
        <v>SJ3035N18S JP</v>
      </c>
      <c r="E2170" s="225" t="str">
        <f>IFERROR(VLOOKUP(A2170,PLAN!B:AA,4,0),"")</f>
        <v>1001949948</v>
      </c>
      <c r="F2170" s="226">
        <f>IFERROR(VLOOKUP(A2170,PLAN!B:AA,9,0),"")</f>
        <v>46270</v>
      </c>
      <c r="G2170" s="225" t="str">
        <f>IFERROR(VLOOKUP(A2170,PLAN!B:AA,10,0),"")</f>
        <v>0103617228</v>
      </c>
      <c r="H2170" s="225" t="str">
        <f>IFERROR(VLOOKUP(A2170,PLAN!B:AA,11,0),"")</f>
        <v>260818T17A</v>
      </c>
      <c r="I2170" s="225">
        <f>IFERROR(VLOOKUP(A2170,PLAN!B:AA,12,0),"")</f>
        <v>70</v>
      </c>
      <c r="J2170" s="225" t="str">
        <f>IFERROR(VLOOKUP(A2170,PLAN!B:AA,15,0),"")</f>
        <v>Japan</v>
      </c>
      <c r="K2170" s="225">
        <f>IFERROR(VLOOKUP(A2170,PLAN!B:AA,23,0),"")</f>
        <v>0</v>
      </c>
      <c r="L2170" s="227">
        <f>IFERROR(VLOOKUP(A2170,PLAN!B:AA,24,0),"")</f>
        <v>0</v>
      </c>
      <c r="M2170" s="225" t="str">
        <f>IFERROR(VLOOKUP(A2170,PLAN!B:AA,3,0),"")</f>
        <v>1932142-A-C</v>
      </c>
      <c r="N2170" s="225">
        <f>IFERROR(VLOOKUP(A2170,PLAN!B:AA,2,0),"")</f>
        <v>12115093</v>
      </c>
      <c r="O2170" s="228" t="s">
        <v>7519</v>
      </c>
      <c r="P2170" s="337" t="s">
        <v>7520</v>
      </c>
      <c r="Q2170" s="337">
        <f t="shared" si="153"/>
        <v>70</v>
      </c>
      <c r="R2170" s="231" t="str">
        <f>IFERROR(VLOOKUP(P2170,[6]Sheet1!$F:$I,4,),"")</f>
        <v>B8</v>
      </c>
      <c r="S2170" s="232">
        <f>IFERROR(VLOOKUP(A2170,PLAN!B:AA,19,0),"")</f>
        <v>46259</v>
      </c>
      <c r="T2170" s="225" t="str">
        <f>IFERROR(VLOOKUP(A2170,PLAN!B:AA,20,0),"")</f>
        <v>M6</v>
      </c>
      <c r="U2170" s="233"/>
      <c r="V2170" s="165"/>
      <c r="W2170" s="234" t="str">
        <f>IFERROR(VLOOKUP(A2170,PLAN!B:AB,21,),"")</f>
        <v>F2</v>
      </c>
      <c r="X2170" s="164"/>
      <c r="Y2170" s="148" t="s">
        <v>7707</v>
      </c>
      <c r="Z2170" s="338">
        <f>VLOOKUP(Y2170,PLAN!B:AI,19,0)</f>
        <v>46259</v>
      </c>
    </row>
    <row r="2171" spans="1:26" s="163" customFormat="1" ht="21.6" hidden="1" customHeight="1">
      <c r="A2171" s="177" t="str">
        <f t="shared" si="151"/>
        <v>Sep05-22</v>
      </c>
      <c r="B2171" s="225">
        <f>IFERROR(VLOOKUP(A2171,PLAN!B:AA,5,0),"")</f>
        <v>11112801</v>
      </c>
      <c r="C2171" s="225" t="str">
        <f>IFERROR(VLOOKUP(A2171,PLAN!B:AA,6,0),"")</f>
        <v>1631097-G-A</v>
      </c>
      <c r="D2171" s="225" t="str">
        <f>IFERROR(VLOOKUP(A2171,PLAN!B:AA,7,0),"")</f>
        <v>SA0035N15S JP</v>
      </c>
      <c r="E2171" s="225" t="str">
        <f>IFERROR(VLOOKUP(A2171,PLAN!B:AA,4,0),"")</f>
        <v>1001949949</v>
      </c>
      <c r="F2171" s="226">
        <f>IFERROR(VLOOKUP(A2171,PLAN!B:AA,9,0),"")</f>
        <v>46270</v>
      </c>
      <c r="G2171" s="225" t="str">
        <f>IFERROR(VLOOKUP(A2171,PLAN!B:AA,10,0),"")</f>
        <v>0103617229</v>
      </c>
      <c r="H2171" s="225" t="str">
        <f>IFERROR(VLOOKUP(A2171,PLAN!B:AA,11,0),"")</f>
        <v>260818T18A</v>
      </c>
      <c r="I2171" s="225">
        <f>IFERROR(VLOOKUP(A2171,PLAN!B:AA,12,0),"")</f>
        <v>95</v>
      </c>
      <c r="J2171" s="225" t="str">
        <f>IFERROR(VLOOKUP(A2171,PLAN!B:AA,15,0),"")</f>
        <v>Japan</v>
      </c>
      <c r="K2171" s="225">
        <f>IFERROR(VLOOKUP(A2171,PLAN!B:AA,23,0),"")</f>
        <v>0</v>
      </c>
      <c r="L2171" s="227">
        <f>IFERROR(VLOOKUP(A2171,PLAN!B:AA,24,0),"")</f>
        <v>0</v>
      </c>
      <c r="M2171" s="225" t="str">
        <f>IFERROR(VLOOKUP(A2171,PLAN!B:AA,3,0),"")</f>
        <v>1932137-A-C</v>
      </c>
      <c r="N2171" s="225">
        <f>IFERROR(VLOOKUP(A2171,PLAN!B:AA,2,0),"")</f>
        <v>12115088</v>
      </c>
      <c r="O2171" s="228" t="s">
        <v>6039</v>
      </c>
      <c r="P2171" s="337" t="s">
        <v>6040</v>
      </c>
      <c r="Q2171" s="337">
        <f t="shared" si="153"/>
        <v>95</v>
      </c>
      <c r="R2171" s="231" t="str">
        <f>IFERROR(VLOOKUP(P2171,[6]Sheet1!$F:$I,4,),"")</f>
        <v>Q3</v>
      </c>
      <c r="S2171" s="232">
        <f>IFERROR(VLOOKUP(A2171,PLAN!B:AA,19,0),"")</f>
        <v>46259</v>
      </c>
      <c r="T2171" s="225" t="str">
        <f>IFERROR(VLOOKUP(A2171,PLAN!B:AA,20,0),"")</f>
        <v>M6</v>
      </c>
      <c r="U2171" s="233"/>
      <c r="V2171" s="165"/>
      <c r="W2171" s="234" t="str">
        <f>IFERROR(VLOOKUP(A2171,PLAN!B:AB,21,),"")</f>
        <v>F2</v>
      </c>
      <c r="X2171" s="164"/>
      <c r="Y2171" s="148" t="s">
        <v>7708</v>
      </c>
      <c r="Z2171" s="338">
        <f>VLOOKUP(Y2171,PLAN!B:AI,19,0)</f>
        <v>46259</v>
      </c>
    </row>
    <row r="2172" spans="1:26" s="163" customFormat="1" ht="21.6" hidden="1" customHeight="1">
      <c r="A2172" s="177" t="str">
        <f t="shared" si="151"/>
        <v>Sep05-23</v>
      </c>
      <c r="B2172" s="225">
        <f>IFERROR(VLOOKUP(A2172,PLAN!B:AA,5,0),"")</f>
        <v>11112815</v>
      </c>
      <c r="C2172" s="225" t="str">
        <f>IFERROR(VLOOKUP(A2172,PLAN!B:AA,6,0),"")</f>
        <v>1631111-G-A</v>
      </c>
      <c r="D2172" s="225" t="str">
        <f>IFERROR(VLOOKUP(A2172,PLAN!B:AA,7,0),"")</f>
        <v>SJ3035N26S JP</v>
      </c>
      <c r="E2172" s="225" t="str">
        <f>IFERROR(VLOOKUP(A2172,PLAN!B:AA,4,0),"")</f>
        <v>1001949951</v>
      </c>
      <c r="F2172" s="226">
        <f>IFERROR(VLOOKUP(A2172,PLAN!B:AA,9,0),"")</f>
        <v>46270</v>
      </c>
      <c r="G2172" s="225" t="str">
        <f>IFERROR(VLOOKUP(A2172,PLAN!B:AA,10,0),"")</f>
        <v>0103617231</v>
      </c>
      <c r="H2172" s="225" t="str">
        <f>IFERROR(VLOOKUP(A2172,PLAN!B:AA,11,0),"")</f>
        <v>260818T19A</v>
      </c>
      <c r="I2172" s="225">
        <f>IFERROR(VLOOKUP(A2172,PLAN!B:AA,12,0),"")</f>
        <v>95</v>
      </c>
      <c r="J2172" s="225" t="str">
        <f>IFERROR(VLOOKUP(A2172,PLAN!B:AA,15,0),"")</f>
        <v>Japan</v>
      </c>
      <c r="K2172" s="225">
        <f>IFERROR(VLOOKUP(A2172,PLAN!B:AA,23,0),"")</f>
        <v>0</v>
      </c>
      <c r="L2172" s="227">
        <f>IFERROR(VLOOKUP(A2172,PLAN!B:AA,24,0),"")</f>
        <v>0</v>
      </c>
      <c r="M2172" s="225" t="str">
        <f>IFERROR(VLOOKUP(A2172,PLAN!B:AA,3,0),"")</f>
        <v>1932151-A-C</v>
      </c>
      <c r="N2172" s="225">
        <f>IFERROR(VLOOKUP(A2172,PLAN!B:AA,2,0),"")</f>
        <v>12115102</v>
      </c>
      <c r="O2172" s="228" t="s">
        <v>4872</v>
      </c>
      <c r="P2172" s="337" t="s">
        <v>4873</v>
      </c>
      <c r="Q2172" s="337">
        <f t="shared" si="153"/>
        <v>95</v>
      </c>
      <c r="R2172" s="231" t="str">
        <f>IFERROR(VLOOKUP(P2172,[6]Sheet1!$F:$I,4,),"")</f>
        <v>B15</v>
      </c>
      <c r="S2172" s="232">
        <f>IFERROR(VLOOKUP(A2172,PLAN!B:AA,19,0),"")</f>
        <v>46259</v>
      </c>
      <c r="T2172" s="225" t="str">
        <f>IFERROR(VLOOKUP(A2172,PLAN!B:AA,20,0),"")</f>
        <v>M6</v>
      </c>
      <c r="U2172" s="233"/>
      <c r="V2172" s="165"/>
      <c r="W2172" s="234" t="str">
        <f>IFERROR(VLOOKUP(A2172,PLAN!B:AB,21,),"")</f>
        <v>F2</v>
      </c>
      <c r="X2172" s="164"/>
      <c r="Y2172" s="148" t="s">
        <v>7709</v>
      </c>
      <c r="Z2172" s="338">
        <f>VLOOKUP(Y2172,PLAN!B:AI,19,0)</f>
        <v>46259</v>
      </c>
    </row>
    <row r="2173" spans="1:26" s="163" customFormat="1" ht="21.6" hidden="1" customHeight="1">
      <c r="A2173" s="177" t="str">
        <f t="shared" si="151"/>
        <v>Sep05-24</v>
      </c>
      <c r="B2173" s="225">
        <f>IFERROR(VLOOKUP(A2173,PLAN!B:AA,5,0),"")</f>
        <v>11112804</v>
      </c>
      <c r="C2173" s="225" t="str">
        <f>IFERROR(VLOOKUP(A2173,PLAN!B:AA,6,0),"")</f>
        <v>1631100-G-A</v>
      </c>
      <c r="D2173" s="225" t="str">
        <f>IFERROR(VLOOKUP(A2173,PLAN!B:AA,7,0),"")</f>
        <v>SA0035N18S JP</v>
      </c>
      <c r="E2173" s="225" t="str">
        <f>IFERROR(VLOOKUP(A2173,PLAN!B:AA,4,0),"")</f>
        <v>1001949952</v>
      </c>
      <c r="F2173" s="226">
        <f>IFERROR(VLOOKUP(A2173,PLAN!B:AA,9,0),"")</f>
        <v>46270</v>
      </c>
      <c r="G2173" s="225" t="str">
        <f>IFERROR(VLOOKUP(A2173,PLAN!B:AA,10,0),"")</f>
        <v>0103617232</v>
      </c>
      <c r="H2173" s="225" t="str">
        <f>IFERROR(VLOOKUP(A2173,PLAN!B:AA,11,0),"")</f>
        <v>260818T20A</v>
      </c>
      <c r="I2173" s="225">
        <f>IFERROR(VLOOKUP(A2173,PLAN!B:AA,12,0),"")</f>
        <v>150</v>
      </c>
      <c r="J2173" s="225" t="str">
        <f>IFERROR(VLOOKUP(A2173,PLAN!B:AA,15,0),"")</f>
        <v>Japan</v>
      </c>
      <c r="K2173" s="225">
        <f>IFERROR(VLOOKUP(A2173,PLAN!B:AA,23,0),"")</f>
        <v>0</v>
      </c>
      <c r="L2173" s="227">
        <f>IFERROR(VLOOKUP(A2173,PLAN!B:AA,24,0),"")</f>
        <v>0</v>
      </c>
      <c r="M2173" s="225" t="str">
        <f>IFERROR(VLOOKUP(A2173,PLAN!B:AA,3,0),"")</f>
        <v>1932140-A-C</v>
      </c>
      <c r="N2173" s="225">
        <f>IFERROR(VLOOKUP(A2173,PLAN!B:AA,2,0),"")</f>
        <v>12115091</v>
      </c>
      <c r="O2173" s="228" t="s">
        <v>4862</v>
      </c>
      <c r="P2173" s="337" t="s">
        <v>4863</v>
      </c>
      <c r="Q2173" s="337">
        <f t="shared" si="153"/>
        <v>150</v>
      </c>
      <c r="R2173" s="231" t="str">
        <f>IFERROR(VLOOKUP(P2173,[6]Sheet1!$F:$I,4,),"")</f>
        <v>B9</v>
      </c>
      <c r="S2173" s="232">
        <f>IFERROR(VLOOKUP(A2173,PLAN!B:AA,19,0),"")</f>
        <v>46259</v>
      </c>
      <c r="T2173" s="225" t="str">
        <f>IFERROR(VLOOKUP(A2173,PLAN!B:AA,20,0),"")</f>
        <v>M6</v>
      </c>
      <c r="U2173" s="233"/>
      <c r="V2173" s="165"/>
      <c r="W2173" s="234" t="str">
        <f>IFERROR(VLOOKUP(A2173,PLAN!B:AB,21,),"")</f>
        <v>F2</v>
      </c>
      <c r="X2173" s="164"/>
      <c r="Y2173" s="148" t="s">
        <v>7710</v>
      </c>
      <c r="Z2173" s="338">
        <f>VLOOKUP(Y2173,PLAN!B:AI,19,0)</f>
        <v>46259</v>
      </c>
    </row>
    <row r="2174" spans="1:26" s="163" customFormat="1" ht="21.6" hidden="1" customHeight="1">
      <c r="A2174" s="177" t="str">
        <f t="shared" si="151"/>
        <v>Sep05-25</v>
      </c>
      <c r="B2174" s="225">
        <f>IFERROR(VLOOKUP(A2174,PLAN!B:AA,5,0),"")</f>
        <v>11112810</v>
      </c>
      <c r="C2174" s="225" t="str">
        <f>IFERROR(VLOOKUP(A2174,PLAN!B:AA,6,0),"")</f>
        <v>1631106-G-A</v>
      </c>
      <c r="D2174" s="225" t="str">
        <f>IFERROR(VLOOKUP(A2174,PLAN!B:AA,7,0),"")</f>
        <v>SA0035N22S JP</v>
      </c>
      <c r="E2174" s="225" t="str">
        <f>IFERROR(VLOOKUP(A2174,PLAN!B:AA,4,0),"")</f>
        <v>1001949953</v>
      </c>
      <c r="F2174" s="226">
        <f>IFERROR(VLOOKUP(A2174,PLAN!B:AA,9,0),"")</f>
        <v>46270</v>
      </c>
      <c r="G2174" s="225" t="str">
        <f>IFERROR(VLOOKUP(A2174,PLAN!B:AA,10,0),"")</f>
        <v>0103617233</v>
      </c>
      <c r="H2174" s="225" t="str">
        <f>IFERROR(VLOOKUP(A2174,PLAN!B:AA,11,0),"")</f>
        <v>260818T21A</v>
      </c>
      <c r="I2174" s="225">
        <f>IFERROR(VLOOKUP(A2174,PLAN!B:AA,12,0),"")</f>
        <v>150</v>
      </c>
      <c r="J2174" s="225" t="str">
        <f>IFERROR(VLOOKUP(A2174,PLAN!B:AA,15,0),"")</f>
        <v>Japan</v>
      </c>
      <c r="K2174" s="225">
        <f>IFERROR(VLOOKUP(A2174,PLAN!B:AA,23,0),"")</f>
        <v>0</v>
      </c>
      <c r="L2174" s="227">
        <f>IFERROR(VLOOKUP(A2174,PLAN!B:AA,24,0),"")</f>
        <v>0</v>
      </c>
      <c r="M2174" s="225" t="str">
        <f>IFERROR(VLOOKUP(A2174,PLAN!B:AA,3,0),"")</f>
        <v>1932146-A-C</v>
      </c>
      <c r="N2174" s="225">
        <f>IFERROR(VLOOKUP(A2174,PLAN!B:AA,2,0),"")</f>
        <v>12115097</v>
      </c>
      <c r="O2174" s="228" t="s">
        <v>600</v>
      </c>
      <c r="P2174" s="337" t="s">
        <v>601</v>
      </c>
      <c r="Q2174" s="337">
        <v>22</v>
      </c>
      <c r="R2174" s="231" t="str">
        <f>IFERROR(VLOOKUP(P2174,[6]Sheet1!$F:$I,4,),"")</f>
        <v>B4</v>
      </c>
      <c r="S2174" s="232">
        <f>IFERROR(VLOOKUP(A2174,PLAN!B:AA,19,0),"")</f>
        <v>46259</v>
      </c>
      <c r="T2174" s="225" t="str">
        <f>IFERROR(VLOOKUP(A2174,PLAN!B:AA,20,0),"")</f>
        <v>M6</v>
      </c>
      <c r="U2174" s="233"/>
      <c r="V2174" s="165"/>
      <c r="W2174" s="234" t="str">
        <f>IFERROR(VLOOKUP(A2174,PLAN!B:AB,21,),"")</f>
        <v>F2</v>
      </c>
      <c r="X2174" s="164"/>
      <c r="Y2174" s="148" t="s">
        <v>7711</v>
      </c>
      <c r="Z2174" s="338">
        <f>VLOOKUP(Y2174,PLAN!B:AI,19,0)</f>
        <v>46259</v>
      </c>
    </row>
    <row r="2175" spans="1:26" s="163" customFormat="1" ht="21.6" hidden="1" customHeight="1">
      <c r="A2175" s="177">
        <f t="shared" si="151"/>
        <v>0</v>
      </c>
      <c r="B2175" s="225" t="str">
        <f>IFERROR(VLOOKUP(A2175,PLAN!B:AA,5,0),"")</f>
        <v/>
      </c>
      <c r="C2175" s="225" t="str">
        <f>IFERROR(VLOOKUP(A2175,PLAN!B:AA,6,0),"")</f>
        <v/>
      </c>
      <c r="D2175" s="225" t="str">
        <f>IFERROR(VLOOKUP(A2175,PLAN!B:AA,7,0),"")</f>
        <v/>
      </c>
      <c r="E2175" s="225" t="str">
        <f>IFERROR(VLOOKUP(A2175,PLAN!B:AA,4,0),"")</f>
        <v/>
      </c>
      <c r="F2175" s="226" t="str">
        <f>IFERROR(VLOOKUP(A2175,PLAN!B:AA,9,0),"")</f>
        <v/>
      </c>
      <c r="G2175" s="225" t="str">
        <f>IFERROR(VLOOKUP(A2175,PLAN!B:AA,10,0),"")</f>
        <v/>
      </c>
      <c r="H2175" s="225" t="str">
        <f>IFERROR(VLOOKUP(A2175,PLAN!B:AA,11,0),"")</f>
        <v/>
      </c>
      <c r="I2175" s="225" t="str">
        <f>IFERROR(VLOOKUP(A2175,PLAN!B:AA,12,0),"")</f>
        <v/>
      </c>
      <c r="J2175" s="225" t="str">
        <f>IFERROR(VLOOKUP(A2175,PLAN!B:AA,15,0),"")</f>
        <v/>
      </c>
      <c r="K2175" s="225" t="str">
        <f>IFERROR(VLOOKUP(A2175,PLAN!B:AA,23,0),"")</f>
        <v/>
      </c>
      <c r="L2175" s="227" t="str">
        <f>IFERROR(VLOOKUP(A2175,PLAN!B:AA,24,0),"")</f>
        <v/>
      </c>
      <c r="M2175" s="225" t="str">
        <f>IFERROR(VLOOKUP(A2175,PLAN!B:AA,3,0),"")</f>
        <v/>
      </c>
      <c r="N2175" s="225" t="str">
        <f>IFERROR(VLOOKUP(A2175,PLAN!B:AA,2,0),"")</f>
        <v/>
      </c>
      <c r="O2175" s="228" t="s">
        <v>8001</v>
      </c>
      <c r="P2175" s="337" t="s">
        <v>8002</v>
      </c>
      <c r="Q2175" s="337">
        <f>I2174-Q2174</f>
        <v>128</v>
      </c>
      <c r="R2175" s="231" t="str">
        <f>IFERROR(VLOOKUP(P2175,[6]Sheet1!$F:$I,4,),"")</f>
        <v>B21</v>
      </c>
      <c r="S2175" s="232" t="str">
        <f>IFERROR(VLOOKUP(A2175,PLAN!B:AA,19,0),"")</f>
        <v/>
      </c>
      <c r="T2175" s="225" t="str">
        <f>IFERROR(VLOOKUP(A2175,PLAN!B:AA,20,0),"")</f>
        <v/>
      </c>
      <c r="U2175" s="233"/>
      <c r="V2175" s="165"/>
      <c r="W2175" s="234" t="str">
        <f>IFERROR(VLOOKUP(A2175,PLAN!B:AB,21,),"")</f>
        <v/>
      </c>
      <c r="X2175" s="164"/>
      <c r="Y2175" s="148"/>
      <c r="Z2175" s="338" t="e">
        <f>VLOOKUP(Y2175,PLAN!B:AI,19,0)</f>
        <v>#N/A</v>
      </c>
    </row>
    <row r="2176" spans="1:26" s="163" customFormat="1" ht="21.6" hidden="1" customHeight="1">
      <c r="A2176" s="177" t="str">
        <f t="shared" si="151"/>
        <v>Sep05-26</v>
      </c>
      <c r="B2176" s="225">
        <f>IFERROR(VLOOKUP(A2176,PLAN!B:AA,5,0),"")</f>
        <v>11114085</v>
      </c>
      <c r="C2176" s="225" t="str">
        <f>IFERROR(VLOOKUP(A2176,PLAN!B:AA,6,0),"")</f>
        <v>1931160-C-A</v>
      </c>
      <c r="D2176" s="225" t="str">
        <f>IFERROR(VLOOKUP(A2176,PLAN!B:AA,7,0),"")</f>
        <v>SA0035N15SP JP</v>
      </c>
      <c r="E2176" s="225" t="str">
        <f>IFERROR(VLOOKUP(A2176,PLAN!B:AA,4,0),"")</f>
        <v>1001949954</v>
      </c>
      <c r="F2176" s="226">
        <f>IFERROR(VLOOKUP(A2176,PLAN!B:AA,9,0),"")</f>
        <v>46270</v>
      </c>
      <c r="G2176" s="225" t="str">
        <f>IFERROR(VLOOKUP(A2176,PLAN!B:AA,10,0),"")</f>
        <v>0103617234</v>
      </c>
      <c r="H2176" s="225" t="str">
        <f>IFERROR(VLOOKUP(A2176,PLAN!B:AA,11,0),"")</f>
        <v>260818T22A</v>
      </c>
      <c r="I2176" s="225">
        <f>IFERROR(VLOOKUP(A2176,PLAN!B:AA,12,0),"")</f>
        <v>155</v>
      </c>
      <c r="J2176" s="225" t="str">
        <f>IFERROR(VLOOKUP(A2176,PLAN!B:AA,15,0),"")</f>
        <v>Japan</v>
      </c>
      <c r="K2176" s="225">
        <f>IFERROR(VLOOKUP(A2176,PLAN!B:AA,23,0),"")</f>
        <v>0</v>
      </c>
      <c r="L2176" s="227">
        <f>IFERROR(VLOOKUP(A2176,PLAN!B:AA,24,0),"")</f>
        <v>0</v>
      </c>
      <c r="M2176" s="225" t="str">
        <f>IFERROR(VLOOKUP(A2176,PLAN!B:AA,3,0),"")</f>
        <v>1932250-B-C</v>
      </c>
      <c r="N2176" s="225">
        <f>IFERROR(VLOOKUP(A2176,PLAN!B:AA,2,0),"")</f>
        <v>12115124</v>
      </c>
      <c r="O2176" s="228" t="s">
        <v>7529</v>
      </c>
      <c r="P2176" s="337" t="s">
        <v>7530</v>
      </c>
      <c r="Q2176" s="337">
        <f>I2176</f>
        <v>155</v>
      </c>
      <c r="R2176" s="231" t="str">
        <f>IFERROR(VLOOKUP(P2176,[6]Sheet1!$F:$I,4,),"")</f>
        <v>B11</v>
      </c>
      <c r="S2176" s="232">
        <f>IFERROR(VLOOKUP(A2176,PLAN!B:AA,19,0),"")</f>
        <v>46259</v>
      </c>
      <c r="T2176" s="225" t="str">
        <f>IFERROR(VLOOKUP(A2176,PLAN!B:AA,20,0),"")</f>
        <v>M6</v>
      </c>
      <c r="U2176" s="233"/>
      <c r="V2176" s="165"/>
      <c r="W2176" s="234" t="str">
        <f>IFERROR(VLOOKUP(A2176,PLAN!B:AB,21,),"")</f>
        <v>F2</v>
      </c>
      <c r="X2176" s="164"/>
      <c r="Y2176" s="148" t="s">
        <v>7712</v>
      </c>
      <c r="Z2176" s="338">
        <f>VLOOKUP(Y2176,PLAN!B:AI,19,0)</f>
        <v>46259</v>
      </c>
    </row>
    <row r="2177" spans="1:26" s="163" customFormat="1" ht="21.6" hidden="1" customHeight="1">
      <c r="A2177" s="177" t="str">
        <f t="shared" si="151"/>
        <v>Sep05-27</v>
      </c>
      <c r="B2177" s="225">
        <f>IFERROR(VLOOKUP(A2177,PLAN!B:AA,5,0),"")</f>
        <v>11112807</v>
      </c>
      <c r="C2177" s="225" t="str">
        <f>IFERROR(VLOOKUP(A2177,PLAN!B:AA,6,0),"")</f>
        <v>1631103-G-A</v>
      </c>
      <c r="D2177" s="225" t="str">
        <f>IFERROR(VLOOKUP(A2177,PLAN!B:AA,7,0),"")</f>
        <v>SA0035N20S JP</v>
      </c>
      <c r="E2177" s="225" t="str">
        <f>IFERROR(VLOOKUP(A2177,PLAN!B:AA,4,0),"")</f>
        <v>1001949955</v>
      </c>
      <c r="F2177" s="226">
        <f>IFERROR(VLOOKUP(A2177,PLAN!B:AA,9,0),"")</f>
        <v>46270</v>
      </c>
      <c r="G2177" s="225" t="str">
        <f>IFERROR(VLOOKUP(A2177,PLAN!B:AA,10,0),"")</f>
        <v>0103617235</v>
      </c>
      <c r="H2177" s="225" t="str">
        <f>IFERROR(VLOOKUP(A2177,PLAN!B:AA,11,0),"")</f>
        <v>260818T23A</v>
      </c>
      <c r="I2177" s="225">
        <f>IFERROR(VLOOKUP(A2177,PLAN!B:AA,12,0),"")</f>
        <v>155</v>
      </c>
      <c r="J2177" s="225" t="str">
        <f>IFERROR(VLOOKUP(A2177,PLAN!B:AA,15,0),"")</f>
        <v>Japan</v>
      </c>
      <c r="K2177" s="225">
        <f>IFERROR(VLOOKUP(A2177,PLAN!B:AA,23,0),"")</f>
        <v>0</v>
      </c>
      <c r="L2177" s="227">
        <f>IFERROR(VLOOKUP(A2177,PLAN!B:AA,24,0),"")</f>
        <v>0</v>
      </c>
      <c r="M2177" s="225" t="str">
        <f>IFERROR(VLOOKUP(A2177,PLAN!B:AA,3,0),"")</f>
        <v>1932143-A-C</v>
      </c>
      <c r="N2177" s="225">
        <f>IFERROR(VLOOKUP(A2177,PLAN!B:AA,2,0),"")</f>
        <v>12115094</v>
      </c>
      <c r="O2177" s="228" t="s">
        <v>4884</v>
      </c>
      <c r="P2177" s="337" t="s">
        <v>4885</v>
      </c>
      <c r="Q2177" s="337">
        <f>I2177</f>
        <v>155</v>
      </c>
      <c r="R2177" s="231" t="str">
        <f>IFERROR(VLOOKUP(P2177,[6]Sheet1!$F:$I,4,),"")</f>
        <v>B13</v>
      </c>
      <c r="S2177" s="232">
        <f>IFERROR(VLOOKUP(A2177,PLAN!B:AA,19,0),"")</f>
        <v>46259</v>
      </c>
      <c r="T2177" s="225" t="str">
        <f>IFERROR(VLOOKUP(A2177,PLAN!B:AA,20,0),"")</f>
        <v>M6</v>
      </c>
      <c r="U2177" s="233"/>
      <c r="V2177" s="165"/>
      <c r="W2177" s="234" t="str">
        <f>IFERROR(VLOOKUP(A2177,PLAN!B:AB,21,),"")</f>
        <v>F2</v>
      </c>
      <c r="X2177" s="164"/>
      <c r="Y2177" s="148" t="s">
        <v>7713</v>
      </c>
      <c r="Z2177" s="338">
        <f>VLOOKUP(Y2177,PLAN!B:AI,19,0)</f>
        <v>46259</v>
      </c>
    </row>
    <row r="2178" spans="1:26" s="163" customFormat="1" ht="21.6" hidden="1" customHeight="1">
      <c r="A2178" s="177" t="str">
        <f t="shared" si="151"/>
        <v>Sep05-28</v>
      </c>
      <c r="B2178" s="225">
        <f>IFERROR(VLOOKUP(A2178,PLAN!B:AA,5,0),"")</f>
        <v>11112803</v>
      </c>
      <c r="C2178" s="225" t="str">
        <f>IFERROR(VLOOKUP(A2178,PLAN!B:AA,6,0),"")</f>
        <v>1631099-G-A</v>
      </c>
      <c r="D2178" s="225" t="str">
        <f>IFERROR(VLOOKUP(A2178,PLAN!B:AA,7,0),"")</f>
        <v>SJ3035N15S JP</v>
      </c>
      <c r="E2178" s="225" t="str">
        <f>IFERROR(VLOOKUP(A2178,PLAN!B:AA,4,0),"")</f>
        <v>1001949956</v>
      </c>
      <c r="F2178" s="226">
        <f>IFERROR(VLOOKUP(A2178,PLAN!B:AA,9,0),"")</f>
        <v>46270</v>
      </c>
      <c r="G2178" s="225" t="str">
        <f>IFERROR(VLOOKUP(A2178,PLAN!B:AA,10,0),"")</f>
        <v>0103617236</v>
      </c>
      <c r="H2178" s="225" t="str">
        <f>IFERROR(VLOOKUP(A2178,PLAN!B:AA,11,0),"")</f>
        <v>260818T24A</v>
      </c>
      <c r="I2178" s="225">
        <f>IFERROR(VLOOKUP(A2178,PLAN!B:AA,12,0),"")</f>
        <v>170</v>
      </c>
      <c r="J2178" s="225" t="str">
        <f>IFERROR(VLOOKUP(A2178,PLAN!B:AA,15,0),"")</f>
        <v>Japan</v>
      </c>
      <c r="K2178" s="225">
        <f>IFERROR(VLOOKUP(A2178,PLAN!B:AA,23,0),"")</f>
        <v>0</v>
      </c>
      <c r="L2178" s="227">
        <f>IFERROR(VLOOKUP(A2178,PLAN!B:AA,24,0),"")</f>
        <v>0</v>
      </c>
      <c r="M2178" s="225" t="str">
        <f>IFERROR(VLOOKUP(A2178,PLAN!B:AA,3,0),"")</f>
        <v>1932139-A-C</v>
      </c>
      <c r="N2178" s="225">
        <f>IFERROR(VLOOKUP(A2178,PLAN!B:AA,2,0),"")</f>
        <v>12115090</v>
      </c>
      <c r="O2178" s="290" t="s">
        <v>7523</v>
      </c>
      <c r="P2178" s="337" t="s">
        <v>7524</v>
      </c>
      <c r="Q2178" s="154">
        <v>84</v>
      </c>
      <c r="R2178" s="231" t="str">
        <f>IFERROR(VLOOKUP(P2178,[6]Sheet1!$F:$I,4,),"")</f>
        <v>B14</v>
      </c>
      <c r="S2178" s="232">
        <f>IFERROR(VLOOKUP(A2178,PLAN!B:AA,19,0),"")</f>
        <v>46259</v>
      </c>
      <c r="T2178" s="225" t="str">
        <f>IFERROR(VLOOKUP(A2178,PLAN!B:AA,20,0),"")</f>
        <v>M6</v>
      </c>
      <c r="U2178" s="233"/>
      <c r="V2178" s="165"/>
      <c r="W2178" s="234" t="str">
        <f>IFERROR(VLOOKUP(A2178,PLAN!B:AB,21,),"")</f>
        <v>F2</v>
      </c>
      <c r="X2178" s="164"/>
      <c r="Y2178" s="148" t="s">
        <v>7714</v>
      </c>
      <c r="Z2178" s="338">
        <f>VLOOKUP(Y2178,PLAN!B:AI,19,0)</f>
        <v>46259</v>
      </c>
    </row>
    <row r="2179" spans="1:26" s="163" customFormat="1" ht="21.6" hidden="1" customHeight="1">
      <c r="A2179" s="177">
        <f t="shared" si="151"/>
        <v>0</v>
      </c>
      <c r="B2179" s="225" t="str">
        <f>IFERROR(VLOOKUP(A2179,PLAN!B:AA,5,0),"")</f>
        <v/>
      </c>
      <c r="C2179" s="225" t="str">
        <f>IFERROR(VLOOKUP(A2179,PLAN!B:AA,6,0),"")</f>
        <v/>
      </c>
      <c r="D2179" s="225" t="str">
        <f>IFERROR(VLOOKUP(A2179,PLAN!B:AA,7,0),"")</f>
        <v/>
      </c>
      <c r="E2179" s="225" t="str">
        <f>IFERROR(VLOOKUP(A2179,PLAN!B:AA,4,0),"")</f>
        <v/>
      </c>
      <c r="F2179" s="226" t="str">
        <f>IFERROR(VLOOKUP(A2179,PLAN!B:AA,9,0),"")</f>
        <v/>
      </c>
      <c r="G2179" s="225" t="str">
        <f>IFERROR(VLOOKUP(A2179,PLAN!B:AA,10,0),"")</f>
        <v/>
      </c>
      <c r="H2179" s="225" t="str">
        <f>IFERROR(VLOOKUP(A2179,PLAN!B:AA,11,0),"")</f>
        <v/>
      </c>
      <c r="I2179" s="225" t="str">
        <f>IFERROR(VLOOKUP(A2179,PLAN!B:AA,12,0),"")</f>
        <v/>
      </c>
      <c r="J2179" s="225" t="str">
        <f>IFERROR(VLOOKUP(A2179,PLAN!B:AA,15,0),"")</f>
        <v/>
      </c>
      <c r="K2179" s="225" t="str">
        <f>IFERROR(VLOOKUP(A2179,PLAN!B:AA,23,0),"")</f>
        <v/>
      </c>
      <c r="L2179" s="227" t="str">
        <f>IFERROR(VLOOKUP(A2179,PLAN!B:AA,24,0),"")</f>
        <v/>
      </c>
      <c r="M2179" s="225" t="str">
        <f>IFERROR(VLOOKUP(A2179,PLAN!B:AA,3,0),"")</f>
        <v/>
      </c>
      <c r="N2179" s="225" t="str">
        <f>IFERROR(VLOOKUP(A2179,PLAN!B:AA,2,0),"")</f>
        <v/>
      </c>
      <c r="O2179" s="290" t="s">
        <v>8003</v>
      </c>
      <c r="P2179" s="258" t="s">
        <v>8004</v>
      </c>
      <c r="Q2179" s="154">
        <f>I2178-Q2178</f>
        <v>86</v>
      </c>
      <c r="R2179" s="231" t="str">
        <f>IFERROR(VLOOKUP(P2179,[6]Sheet1!$F:$I,4,),"")</f>
        <v/>
      </c>
      <c r="S2179" s="232" t="str">
        <f>IFERROR(VLOOKUP(A2179,PLAN!B:AA,19,0),"")</f>
        <v/>
      </c>
      <c r="T2179" s="225" t="str">
        <f>IFERROR(VLOOKUP(A2179,PLAN!B:AA,20,0),"")</f>
        <v/>
      </c>
      <c r="U2179" s="233"/>
      <c r="V2179" s="165"/>
      <c r="W2179" s="234" t="str">
        <f>IFERROR(VLOOKUP(A2179,PLAN!B:AB,21,),"")</f>
        <v/>
      </c>
      <c r="X2179" s="164"/>
      <c r="Y2179" s="148"/>
      <c r="Z2179" s="338" t="e">
        <f>VLOOKUP(Y2179,PLAN!B:AI,19,0)</f>
        <v>#N/A</v>
      </c>
    </row>
    <row r="2180" spans="1:26" s="163" customFormat="1" ht="21.6" hidden="1" customHeight="1">
      <c r="A2180" s="177" t="str">
        <f t="shared" si="151"/>
        <v>Sep05-29</v>
      </c>
      <c r="B2180" s="225">
        <f>IFERROR(VLOOKUP(A2180,PLAN!B:AA,5,0),"")</f>
        <v>11112802</v>
      </c>
      <c r="C2180" s="225" t="str">
        <f>IFERROR(VLOOKUP(A2180,PLAN!B:AA,6,0),"")</f>
        <v>1631098-G-A</v>
      </c>
      <c r="D2180" s="225" t="str">
        <f>IFERROR(VLOOKUP(A2180,PLAN!B:AA,7,0),"")</f>
        <v>SJ1535N15S JP</v>
      </c>
      <c r="E2180" s="225" t="str">
        <f>IFERROR(VLOOKUP(A2180,PLAN!B:AA,4,0),"")</f>
        <v>1001949957</v>
      </c>
      <c r="F2180" s="226">
        <f>IFERROR(VLOOKUP(A2180,PLAN!B:AA,9,0),"")</f>
        <v>46270</v>
      </c>
      <c r="G2180" s="225" t="str">
        <f>IFERROR(VLOOKUP(A2180,PLAN!B:AA,10,0),"")</f>
        <v>0103617237</v>
      </c>
      <c r="H2180" s="225" t="str">
        <f>IFERROR(VLOOKUP(A2180,PLAN!B:AA,11,0),"")</f>
        <v>260818T25A</v>
      </c>
      <c r="I2180" s="225">
        <f>IFERROR(VLOOKUP(A2180,PLAN!B:AA,12,0),"")</f>
        <v>205</v>
      </c>
      <c r="J2180" s="225" t="str">
        <f>IFERROR(VLOOKUP(A2180,PLAN!B:AA,15,0),"")</f>
        <v>Japan</v>
      </c>
      <c r="K2180" s="225">
        <f>IFERROR(VLOOKUP(A2180,PLAN!B:AA,23,0),"")</f>
        <v>0</v>
      </c>
      <c r="L2180" s="227">
        <f>IFERROR(VLOOKUP(A2180,PLAN!B:AA,24,0),"")</f>
        <v>0</v>
      </c>
      <c r="M2180" s="225" t="str">
        <f>IFERROR(VLOOKUP(A2180,PLAN!B:AA,3,0),"")</f>
        <v>1932138-A-C</v>
      </c>
      <c r="N2180" s="225">
        <f>IFERROR(VLOOKUP(A2180,PLAN!B:AA,2,0),"")</f>
        <v>12115089</v>
      </c>
      <c r="O2180" s="228" t="s">
        <v>4892</v>
      </c>
      <c r="P2180" s="337" t="s">
        <v>4893</v>
      </c>
      <c r="Q2180" s="337">
        <v>140</v>
      </c>
      <c r="R2180" s="231" t="str">
        <f>IFERROR(VLOOKUP(P2180,[6]Sheet1!$F:$I,4,),"")</f>
        <v>B7</v>
      </c>
      <c r="S2180" s="232">
        <f>IFERROR(VLOOKUP(A2180,PLAN!B:AA,19,0),"")</f>
        <v>46259</v>
      </c>
      <c r="T2180" s="225" t="str">
        <f>IFERROR(VLOOKUP(A2180,PLAN!B:AA,20,0),"")</f>
        <v>M6</v>
      </c>
      <c r="U2180" s="233"/>
      <c r="V2180" s="165"/>
      <c r="W2180" s="234" t="str">
        <f>IFERROR(VLOOKUP(A2180,PLAN!B:AB,21,),"")</f>
        <v>F2</v>
      </c>
      <c r="X2180" s="164"/>
      <c r="Y2180" s="148" t="s">
        <v>7715</v>
      </c>
      <c r="Z2180" s="338">
        <f>VLOOKUP(Y2180,PLAN!B:AI,19,0)</f>
        <v>46259</v>
      </c>
    </row>
    <row r="2181" spans="1:26" s="163" customFormat="1" ht="21.6" hidden="1" customHeight="1">
      <c r="A2181" s="177">
        <f t="shared" si="151"/>
        <v>0</v>
      </c>
      <c r="B2181" s="225" t="str">
        <f>IFERROR(VLOOKUP(A2181,PLAN!B:AA,5,0),"")</f>
        <v/>
      </c>
      <c r="C2181" s="225" t="str">
        <f>IFERROR(VLOOKUP(A2181,PLAN!B:AA,6,0),"")</f>
        <v/>
      </c>
      <c r="D2181" s="225" t="str">
        <f>IFERROR(VLOOKUP(A2181,PLAN!B:AA,7,0),"")</f>
        <v/>
      </c>
      <c r="E2181" s="225" t="str">
        <f>IFERROR(VLOOKUP(A2181,PLAN!B:AA,4,0),"")</f>
        <v/>
      </c>
      <c r="F2181" s="226" t="str">
        <f>IFERROR(VLOOKUP(A2181,PLAN!B:AA,9,0),"")</f>
        <v/>
      </c>
      <c r="G2181" s="225" t="str">
        <f>IFERROR(VLOOKUP(A2181,PLAN!B:AA,10,0),"")</f>
        <v/>
      </c>
      <c r="H2181" s="225" t="str">
        <f>IFERROR(VLOOKUP(A2181,PLAN!B:AA,11,0),"")</f>
        <v/>
      </c>
      <c r="I2181" s="225" t="str">
        <f>IFERROR(VLOOKUP(A2181,PLAN!B:AA,12,0),"")</f>
        <v/>
      </c>
      <c r="J2181" s="225" t="str">
        <f>IFERROR(VLOOKUP(A2181,PLAN!B:AA,15,0),"")</f>
        <v/>
      </c>
      <c r="K2181" s="225" t="str">
        <f>IFERROR(VLOOKUP(A2181,PLAN!B:AA,23,0),"")</f>
        <v/>
      </c>
      <c r="L2181" s="227" t="str">
        <f>IFERROR(VLOOKUP(A2181,PLAN!B:AA,24,0),"")</f>
        <v/>
      </c>
      <c r="M2181" s="225" t="str">
        <f>IFERROR(VLOOKUP(A2181,PLAN!B:AA,3,0),"")</f>
        <v/>
      </c>
      <c r="N2181" s="225" t="str">
        <f>IFERROR(VLOOKUP(A2181,PLAN!B:AA,2,0),"")</f>
        <v/>
      </c>
      <c r="O2181" s="228" t="s">
        <v>8005</v>
      </c>
      <c r="P2181" s="337" t="s">
        <v>8006</v>
      </c>
      <c r="Q2181" s="337">
        <f>I2180-Q2180</f>
        <v>65</v>
      </c>
      <c r="R2181" s="231" t="str">
        <f>IFERROR(VLOOKUP(P2181,[6]Sheet1!$F:$I,4,),"")</f>
        <v>B11</v>
      </c>
      <c r="S2181" s="232" t="str">
        <f>IFERROR(VLOOKUP(A2181,PLAN!B:AA,19,0),"")</f>
        <v/>
      </c>
      <c r="T2181" s="225" t="str">
        <f>IFERROR(VLOOKUP(A2181,PLAN!B:AA,20,0),"")</f>
        <v/>
      </c>
      <c r="U2181" s="233"/>
      <c r="V2181" s="165"/>
      <c r="W2181" s="234" t="str">
        <f>IFERROR(VLOOKUP(A2181,PLAN!B:AB,21,),"")</f>
        <v/>
      </c>
      <c r="X2181" s="164"/>
      <c r="Y2181" s="148"/>
      <c r="Z2181" s="338" t="e">
        <f>VLOOKUP(Y2181,PLAN!B:AI,19,0)</f>
        <v>#N/A</v>
      </c>
    </row>
    <row r="2182" spans="1:26" s="163" customFormat="1" ht="21.6" hidden="1" customHeight="1">
      <c r="A2182" s="177" t="str">
        <f t="shared" si="151"/>
        <v>Sep05-30</v>
      </c>
      <c r="B2182" s="225">
        <f>IFERROR(VLOOKUP(A2182,PLAN!B:AA,5,0),"")</f>
        <v>11112775</v>
      </c>
      <c r="C2182" s="225" t="str">
        <f>IFERROR(VLOOKUP(A2182,PLAN!B:AA,6,0),"")</f>
        <v>1831060-F-A</v>
      </c>
      <c r="D2182" s="225" t="str">
        <f>IFERROR(VLOOKUP(A2182,PLAN!B:AA,7,0),"")</f>
        <v>SJ1525N22S JP</v>
      </c>
      <c r="E2182" s="225" t="str">
        <f>IFERROR(VLOOKUP(A2182,PLAN!B:AA,4,0),"")</f>
        <v>1001949958</v>
      </c>
      <c r="F2182" s="226">
        <f>IFERROR(VLOOKUP(A2182,PLAN!B:AA,9,0),"")</f>
        <v>46270</v>
      </c>
      <c r="G2182" s="225" t="str">
        <f>IFERROR(VLOOKUP(A2182,PLAN!B:AA,10,0),"")</f>
        <v>0103617238</v>
      </c>
      <c r="H2182" s="225" t="str">
        <f>IFERROR(VLOOKUP(A2182,PLAN!B:AA,11,0),"")</f>
        <v>260818T26A</v>
      </c>
      <c r="I2182" s="225">
        <f>IFERROR(VLOOKUP(A2182,PLAN!B:AA,12,0),"")</f>
        <v>230</v>
      </c>
      <c r="J2182" s="225" t="str">
        <f>IFERROR(VLOOKUP(A2182,PLAN!B:AA,15,0),"")</f>
        <v>Japan</v>
      </c>
      <c r="K2182" s="225">
        <f>IFERROR(VLOOKUP(A2182,PLAN!B:AA,23,0),"")</f>
        <v>0</v>
      </c>
      <c r="L2182" s="227">
        <f>IFERROR(VLOOKUP(A2182,PLAN!B:AA,24,0),"")</f>
        <v>0</v>
      </c>
      <c r="M2182" s="225" t="str">
        <f>IFERROR(VLOOKUP(A2182,PLAN!B:AA,3,0),"")</f>
        <v>1932166-A-C</v>
      </c>
      <c r="N2182" s="225">
        <f>IFERROR(VLOOKUP(A2182,PLAN!B:AA,2,0),"")</f>
        <v>12115080</v>
      </c>
      <c r="O2182" s="228" t="s">
        <v>7517</v>
      </c>
      <c r="P2182" s="337" t="s">
        <v>7518</v>
      </c>
      <c r="Q2182" s="337">
        <v>141</v>
      </c>
      <c r="R2182" s="231" t="str">
        <f>IFERROR(VLOOKUP(P2182,[6]Sheet1!$F:$I,4,),"")</f>
        <v>B8</v>
      </c>
      <c r="S2182" s="232">
        <f>IFERROR(VLOOKUP(A2182,PLAN!B:AA,19,0),"")</f>
        <v>46259</v>
      </c>
      <c r="T2182" s="225" t="str">
        <f>IFERROR(VLOOKUP(A2182,PLAN!B:AA,20,0),"")</f>
        <v>M6</v>
      </c>
      <c r="U2182" s="233"/>
      <c r="V2182" s="165"/>
      <c r="W2182" s="234" t="str">
        <f>IFERROR(VLOOKUP(A2182,PLAN!B:AB,21,),"")</f>
        <v>F2</v>
      </c>
      <c r="X2182" s="164"/>
      <c r="Y2182" s="148" t="s">
        <v>7716</v>
      </c>
      <c r="Z2182" s="338">
        <f>VLOOKUP(Y2182,PLAN!B:AI,19,0)</f>
        <v>46259</v>
      </c>
    </row>
    <row r="2183" spans="1:26" s="163" customFormat="1" ht="21.6" hidden="1" customHeight="1">
      <c r="A2183" s="177">
        <f t="shared" si="151"/>
        <v>0</v>
      </c>
      <c r="B2183" s="225" t="str">
        <f>IFERROR(VLOOKUP(A2183,PLAN!B:AA,5,0),"")</f>
        <v/>
      </c>
      <c r="C2183" s="225" t="str">
        <f>IFERROR(VLOOKUP(A2183,PLAN!B:AA,6,0),"")</f>
        <v/>
      </c>
      <c r="D2183" s="225" t="str">
        <f>IFERROR(VLOOKUP(A2183,PLAN!B:AA,7,0),"")</f>
        <v/>
      </c>
      <c r="E2183" s="225" t="str">
        <f>IFERROR(VLOOKUP(A2183,PLAN!B:AA,4,0),"")</f>
        <v/>
      </c>
      <c r="F2183" s="226" t="str">
        <f>IFERROR(VLOOKUP(A2183,PLAN!B:AA,9,0),"")</f>
        <v/>
      </c>
      <c r="G2183" s="225" t="str">
        <f>IFERROR(VLOOKUP(A2183,PLAN!B:AA,10,0),"")</f>
        <v/>
      </c>
      <c r="H2183" s="225" t="str">
        <f>IFERROR(VLOOKUP(A2183,PLAN!B:AA,11,0),"")</f>
        <v/>
      </c>
      <c r="I2183" s="225" t="str">
        <f>IFERROR(VLOOKUP(A2183,PLAN!B:AA,12,0),"")</f>
        <v/>
      </c>
      <c r="J2183" s="225" t="str">
        <f>IFERROR(VLOOKUP(A2183,PLAN!B:AA,15,0),"")</f>
        <v/>
      </c>
      <c r="K2183" s="225" t="str">
        <f>IFERROR(VLOOKUP(A2183,PLAN!B:AA,23,0),"")</f>
        <v/>
      </c>
      <c r="L2183" s="227" t="str">
        <f>IFERROR(VLOOKUP(A2183,PLAN!B:AA,24,0),"")</f>
        <v/>
      </c>
      <c r="M2183" s="225" t="str">
        <f>IFERROR(VLOOKUP(A2183,PLAN!B:AA,3,0),"")</f>
        <v/>
      </c>
      <c r="N2183" s="225" t="str">
        <f>IFERROR(VLOOKUP(A2183,PLAN!B:AA,2,0),"")</f>
        <v/>
      </c>
      <c r="O2183" s="228" t="s">
        <v>8007</v>
      </c>
      <c r="P2183" s="337" t="s">
        <v>8008</v>
      </c>
      <c r="Q2183" s="337">
        <f>I2182-Q2182</f>
        <v>89</v>
      </c>
      <c r="R2183" s="231" t="str">
        <f>IFERROR(VLOOKUP(P2183,[6]Sheet1!$F:$I,4,),"")</f>
        <v>B12</v>
      </c>
      <c r="S2183" s="232" t="str">
        <f>IFERROR(VLOOKUP(A2183,PLAN!B:AA,19,0),"")</f>
        <v/>
      </c>
      <c r="T2183" s="225" t="str">
        <f>IFERROR(VLOOKUP(A2183,PLAN!B:AA,20,0),"")</f>
        <v/>
      </c>
      <c r="U2183" s="233"/>
      <c r="V2183" s="165"/>
      <c r="W2183" s="234" t="str">
        <f>IFERROR(VLOOKUP(A2183,PLAN!B:AB,21,),"")</f>
        <v/>
      </c>
      <c r="X2183" s="164"/>
      <c r="Y2183" s="148"/>
      <c r="Z2183" s="338" t="e">
        <f>VLOOKUP(Y2183,PLAN!B:AI,19,0)</f>
        <v>#N/A</v>
      </c>
    </row>
    <row r="2184" spans="1:26" s="163" customFormat="1" ht="21.6" hidden="1" customHeight="1">
      <c r="A2184" s="177" t="str">
        <f t="shared" si="151"/>
        <v>Sep05-31</v>
      </c>
      <c r="B2184" s="225">
        <f>IFERROR(VLOOKUP(A2184,PLAN!B:AA,5,0),"")</f>
        <v>11112808</v>
      </c>
      <c r="C2184" s="225" t="str">
        <f>IFERROR(VLOOKUP(A2184,PLAN!B:AA,6,0),"")</f>
        <v>1631104-G-A</v>
      </c>
      <c r="D2184" s="225" t="str">
        <f>IFERROR(VLOOKUP(A2184,PLAN!B:AA,7,0),"")</f>
        <v>SJ1535N20S JP</v>
      </c>
      <c r="E2184" s="225" t="str">
        <f>IFERROR(VLOOKUP(A2184,PLAN!B:AA,4,0),"")</f>
        <v>1001949959</v>
      </c>
      <c r="F2184" s="226">
        <f>IFERROR(VLOOKUP(A2184,PLAN!B:AA,9,0),"")</f>
        <v>46270</v>
      </c>
      <c r="G2184" s="225" t="str">
        <f>IFERROR(VLOOKUP(A2184,PLAN!B:AA,10,0),"")</f>
        <v>0103617239</v>
      </c>
      <c r="H2184" s="225" t="str">
        <f>IFERROR(VLOOKUP(A2184,PLAN!B:AA,11,0),"")</f>
        <v>260818T27A</v>
      </c>
      <c r="I2184" s="225">
        <f>IFERROR(VLOOKUP(A2184,PLAN!B:AA,12,0),"")</f>
        <v>230</v>
      </c>
      <c r="J2184" s="225" t="str">
        <f>IFERROR(VLOOKUP(A2184,PLAN!B:AA,15,0),"")</f>
        <v>Japan</v>
      </c>
      <c r="K2184" s="225">
        <f>IFERROR(VLOOKUP(A2184,PLAN!B:AA,23,0),"")</f>
        <v>0</v>
      </c>
      <c r="L2184" s="227">
        <f>IFERROR(VLOOKUP(A2184,PLAN!B:AA,24,0),"")</f>
        <v>0</v>
      </c>
      <c r="M2184" s="225" t="str">
        <f>IFERROR(VLOOKUP(A2184,PLAN!B:AA,3,0),"")</f>
        <v>1932144-A-C</v>
      </c>
      <c r="N2184" s="225">
        <f>IFERROR(VLOOKUP(A2184,PLAN!B:AA,2,0),"")</f>
        <v>12115095</v>
      </c>
      <c r="O2184" s="228" t="s">
        <v>4882</v>
      </c>
      <c r="P2184" s="337" t="s">
        <v>4883</v>
      </c>
      <c r="Q2184" s="337">
        <f>I2184</f>
        <v>230</v>
      </c>
      <c r="R2184" s="231" t="str">
        <f>IFERROR(VLOOKUP(P2184,[6]Sheet1!$F:$I,4,),"")</f>
        <v>B4</v>
      </c>
      <c r="S2184" s="232">
        <f>IFERROR(VLOOKUP(A2184,PLAN!B:AA,19,0),"")</f>
        <v>46259</v>
      </c>
      <c r="T2184" s="225" t="str">
        <f>IFERROR(VLOOKUP(A2184,PLAN!B:AA,20,0),"")</f>
        <v>M6</v>
      </c>
      <c r="U2184" s="233"/>
      <c r="V2184" s="165"/>
      <c r="W2184" s="234" t="str">
        <f>IFERROR(VLOOKUP(A2184,PLAN!B:AB,21,),"")</f>
        <v>F2</v>
      </c>
      <c r="X2184" s="164"/>
      <c r="Y2184" s="148" t="s">
        <v>7717</v>
      </c>
      <c r="Z2184" s="338">
        <f>VLOOKUP(Y2184,PLAN!B:AI,19,0)</f>
        <v>46259</v>
      </c>
    </row>
    <row r="2185" spans="1:26" s="163" customFormat="1" ht="21.6" hidden="1" customHeight="1">
      <c r="A2185" s="177" t="str">
        <f t="shared" si="151"/>
        <v>Sep05-32</v>
      </c>
      <c r="B2185" s="225">
        <f>IFERROR(VLOOKUP(A2185,PLAN!B:AA,5,0),"")</f>
        <v>11112811</v>
      </c>
      <c r="C2185" s="225" t="str">
        <f>IFERROR(VLOOKUP(A2185,PLAN!B:AA,6,0),"")</f>
        <v>1631107-G-A</v>
      </c>
      <c r="D2185" s="225" t="str">
        <f>IFERROR(VLOOKUP(A2185,PLAN!B:AA,7,0),"")</f>
        <v>SJ1535N22S JP</v>
      </c>
      <c r="E2185" s="225" t="str">
        <f>IFERROR(VLOOKUP(A2185,PLAN!B:AA,4,0),"")</f>
        <v>1001949960</v>
      </c>
      <c r="F2185" s="226">
        <f>IFERROR(VLOOKUP(A2185,PLAN!B:AA,9,0),"")</f>
        <v>46270</v>
      </c>
      <c r="G2185" s="225" t="str">
        <f>IFERROR(VLOOKUP(A2185,PLAN!B:AA,10,0),"")</f>
        <v>0103617240</v>
      </c>
      <c r="H2185" s="225" t="str">
        <f>IFERROR(VLOOKUP(A2185,PLAN!B:AA,11,0),"")</f>
        <v>260818T28A</v>
      </c>
      <c r="I2185" s="225">
        <f>IFERROR(VLOOKUP(A2185,PLAN!B:AA,12,0),"")</f>
        <v>330</v>
      </c>
      <c r="J2185" s="225" t="str">
        <f>IFERROR(VLOOKUP(A2185,PLAN!B:AA,15,0),"")</f>
        <v>Japan</v>
      </c>
      <c r="K2185" s="225">
        <f>IFERROR(VLOOKUP(A2185,PLAN!B:AA,23,0),"")</f>
        <v>0</v>
      </c>
      <c r="L2185" s="227">
        <f>IFERROR(VLOOKUP(A2185,PLAN!B:AA,24,0),"")</f>
        <v>0</v>
      </c>
      <c r="M2185" s="225" t="str">
        <f>IFERROR(VLOOKUP(A2185,PLAN!B:AA,3,0),"")</f>
        <v>1932147-A-C</v>
      </c>
      <c r="N2185" s="225">
        <f>IFERROR(VLOOKUP(A2185,PLAN!B:AA,2,0),"")</f>
        <v>12115098</v>
      </c>
      <c r="O2185" s="228" t="s">
        <v>5358</v>
      </c>
      <c r="P2185" s="337" t="s">
        <v>5359</v>
      </c>
      <c r="Q2185" s="337">
        <v>189</v>
      </c>
      <c r="R2185" s="231" t="str">
        <f>IFERROR(VLOOKUP(P2185,[6]Sheet1!$F:$I,4,),"")</f>
        <v>B7</v>
      </c>
      <c r="S2185" s="232">
        <f>IFERROR(VLOOKUP(A2185,PLAN!B:AA,19,0),"")</f>
        <v>46259</v>
      </c>
      <c r="T2185" s="225" t="str">
        <f>IFERROR(VLOOKUP(A2185,PLAN!B:AA,20,0),"")</f>
        <v>M6</v>
      </c>
      <c r="U2185" s="233"/>
      <c r="V2185" s="165"/>
      <c r="W2185" s="234" t="str">
        <f>IFERROR(VLOOKUP(A2185,PLAN!B:AB,21,),"")</f>
        <v>F2</v>
      </c>
      <c r="X2185" s="164"/>
      <c r="Y2185" s="148" t="s">
        <v>7718</v>
      </c>
      <c r="Z2185" s="338">
        <f>VLOOKUP(Y2185,PLAN!B:AI,19,0)</f>
        <v>46259</v>
      </c>
    </row>
    <row r="2186" spans="1:26" s="163" customFormat="1" ht="21.6" hidden="1" customHeight="1">
      <c r="A2186" s="177">
        <f t="shared" si="151"/>
        <v>0</v>
      </c>
      <c r="B2186" s="225" t="str">
        <f>IFERROR(VLOOKUP(A2186,PLAN!B:AA,5,0),"")</f>
        <v/>
      </c>
      <c r="C2186" s="225" t="str">
        <f>IFERROR(VLOOKUP(A2186,PLAN!B:AA,6,0),"")</f>
        <v/>
      </c>
      <c r="D2186" s="225" t="str">
        <f>IFERROR(VLOOKUP(A2186,PLAN!B:AA,7,0),"")</f>
        <v/>
      </c>
      <c r="E2186" s="225" t="str">
        <f>IFERROR(VLOOKUP(A2186,PLAN!B:AA,4,0),"")</f>
        <v/>
      </c>
      <c r="F2186" s="226" t="str">
        <f>IFERROR(VLOOKUP(A2186,PLAN!B:AA,9,0),"")</f>
        <v/>
      </c>
      <c r="G2186" s="225" t="str">
        <f>IFERROR(VLOOKUP(A2186,PLAN!B:AA,10,0),"")</f>
        <v/>
      </c>
      <c r="H2186" s="225" t="str">
        <f>IFERROR(VLOOKUP(A2186,PLAN!B:AA,11,0),"")</f>
        <v/>
      </c>
      <c r="I2186" s="225" t="str">
        <f>IFERROR(VLOOKUP(A2186,PLAN!B:AA,12,0),"")</f>
        <v/>
      </c>
      <c r="J2186" s="225" t="str">
        <f>IFERROR(VLOOKUP(A2186,PLAN!B:AA,15,0),"")</f>
        <v/>
      </c>
      <c r="K2186" s="225" t="str">
        <f>IFERROR(VLOOKUP(A2186,PLAN!B:AA,23,0),"")</f>
        <v/>
      </c>
      <c r="L2186" s="227" t="str">
        <f>IFERROR(VLOOKUP(A2186,PLAN!B:AA,24,0),"")</f>
        <v/>
      </c>
      <c r="M2186" s="225" t="str">
        <f>IFERROR(VLOOKUP(A2186,PLAN!B:AA,3,0),"")</f>
        <v/>
      </c>
      <c r="N2186" s="225" t="str">
        <f>IFERROR(VLOOKUP(A2186,PLAN!B:AA,2,0),"")</f>
        <v/>
      </c>
      <c r="O2186" s="228" t="s">
        <v>8009</v>
      </c>
      <c r="P2186" s="337" t="s">
        <v>8010</v>
      </c>
      <c r="Q2186" s="337">
        <f>I2185-Q2185</f>
        <v>141</v>
      </c>
      <c r="R2186" s="231" t="str">
        <f>IFERROR(VLOOKUP(P2186,[6]Sheet1!$F:$I,4,),"")</f>
        <v>B10</v>
      </c>
      <c r="S2186" s="232" t="str">
        <f>IFERROR(VLOOKUP(A2186,PLAN!B:AA,19,0),"")</f>
        <v/>
      </c>
      <c r="T2186" s="225" t="str">
        <f>IFERROR(VLOOKUP(A2186,PLAN!B:AA,20,0),"")</f>
        <v/>
      </c>
      <c r="U2186" s="233"/>
      <c r="V2186" s="165"/>
      <c r="W2186" s="234" t="str">
        <f>IFERROR(VLOOKUP(A2186,PLAN!B:AB,21,),"")</f>
        <v/>
      </c>
      <c r="X2186" s="164"/>
      <c r="Y2186" s="148"/>
      <c r="Z2186" s="338" t="e">
        <f>VLOOKUP(Y2186,PLAN!B:AI,19,0)</f>
        <v>#N/A</v>
      </c>
    </row>
    <row r="2187" spans="1:26" s="163" customFormat="1" ht="21.6" hidden="1" customHeight="1">
      <c r="A2187" s="177" t="str">
        <f t="shared" si="151"/>
        <v>Sep05-33</v>
      </c>
      <c r="B2187" s="225">
        <f>IFERROR(VLOOKUP(A2187,PLAN!B:AA,5,0),"")</f>
        <v>11114091</v>
      </c>
      <c r="C2187" s="225" t="str">
        <f>IFERROR(VLOOKUP(A2187,PLAN!B:AA,6,0),"")</f>
        <v>1931166-C-A</v>
      </c>
      <c r="D2187" s="225" t="str">
        <f>IFERROR(VLOOKUP(A2187,PLAN!B:AA,7,0),"")</f>
        <v>SA0035N20SP JP</v>
      </c>
      <c r="E2187" s="225" t="str">
        <f>IFERROR(VLOOKUP(A2187,PLAN!B:AA,4,0),"")</f>
        <v>1001949961</v>
      </c>
      <c r="F2187" s="226">
        <f>IFERROR(VLOOKUP(A2187,PLAN!B:AA,9,0),"")</f>
        <v>46270</v>
      </c>
      <c r="G2187" s="225" t="str">
        <f>IFERROR(VLOOKUP(A2187,PLAN!B:AA,10,0),"")</f>
        <v>0103617241</v>
      </c>
      <c r="H2187" s="225" t="str">
        <f>IFERROR(VLOOKUP(A2187,PLAN!B:AA,11,0),"")</f>
        <v>260818T29A</v>
      </c>
      <c r="I2187" s="225">
        <f>IFERROR(VLOOKUP(A2187,PLAN!B:AA,12,0),"")</f>
        <v>355</v>
      </c>
      <c r="J2187" s="225" t="str">
        <f>IFERROR(VLOOKUP(A2187,PLAN!B:AA,15,0),"")</f>
        <v>Japan</v>
      </c>
      <c r="K2187" s="225">
        <f>IFERROR(VLOOKUP(A2187,PLAN!B:AA,23,0),"")</f>
        <v>0</v>
      </c>
      <c r="L2187" s="227">
        <f>IFERROR(VLOOKUP(A2187,PLAN!B:AA,24,0),"")</f>
        <v>0</v>
      </c>
      <c r="M2187" s="225" t="str">
        <f>IFERROR(VLOOKUP(A2187,PLAN!B:AA,3,0),"")</f>
        <v>1932256-B-C</v>
      </c>
      <c r="N2187" s="225">
        <f>IFERROR(VLOOKUP(A2187,PLAN!B:AA,2,0),"")</f>
        <v>12115130</v>
      </c>
      <c r="O2187" s="228" t="s">
        <v>7521</v>
      </c>
      <c r="P2187" s="337" t="s">
        <v>7522</v>
      </c>
      <c r="Q2187" s="337">
        <v>81</v>
      </c>
      <c r="R2187" s="231" t="str">
        <f>IFERROR(VLOOKUP(P2187,[6]Sheet1!$F:$I,4,),"")</f>
        <v>B2</v>
      </c>
      <c r="S2187" s="232">
        <f>IFERROR(VLOOKUP(A2187,PLAN!B:AA,19,0),"")</f>
        <v>46259</v>
      </c>
      <c r="T2187" s="225" t="str">
        <f>IFERROR(VLOOKUP(A2187,PLAN!B:AA,20,0),"")</f>
        <v>M6</v>
      </c>
      <c r="U2187" s="233"/>
      <c r="V2187" s="165"/>
      <c r="W2187" s="234" t="str">
        <f>IFERROR(VLOOKUP(A2187,PLAN!B:AB,21,),"")</f>
        <v>F2</v>
      </c>
      <c r="X2187" s="164"/>
      <c r="Y2187" s="148" t="s">
        <v>7719</v>
      </c>
      <c r="Z2187" s="338">
        <f>VLOOKUP(Y2187,PLAN!B:AI,19,0)</f>
        <v>46259</v>
      </c>
    </row>
    <row r="2188" spans="1:26" s="163" customFormat="1" ht="21.6" hidden="1" customHeight="1">
      <c r="A2188" s="177">
        <f t="shared" si="151"/>
        <v>0</v>
      </c>
      <c r="B2188" s="225" t="str">
        <f>IFERROR(VLOOKUP(A2188,PLAN!B:AA,5,0),"")</f>
        <v/>
      </c>
      <c r="C2188" s="225" t="str">
        <f>IFERROR(VLOOKUP(A2188,PLAN!B:AA,6,0),"")</f>
        <v/>
      </c>
      <c r="D2188" s="225" t="str">
        <f>IFERROR(VLOOKUP(A2188,PLAN!B:AA,7,0),"")</f>
        <v/>
      </c>
      <c r="E2188" s="225" t="str">
        <f>IFERROR(VLOOKUP(A2188,PLAN!B:AA,4,0),"")</f>
        <v/>
      </c>
      <c r="F2188" s="226" t="str">
        <f>IFERROR(VLOOKUP(A2188,PLAN!B:AA,9,0),"")</f>
        <v/>
      </c>
      <c r="G2188" s="225" t="str">
        <f>IFERROR(VLOOKUP(A2188,PLAN!B:AA,10,0),"")</f>
        <v/>
      </c>
      <c r="H2188" s="225" t="str">
        <f>IFERROR(VLOOKUP(A2188,PLAN!B:AA,11,0),"")</f>
        <v/>
      </c>
      <c r="I2188" s="225" t="str">
        <f>IFERROR(VLOOKUP(A2188,PLAN!B:AA,12,0),"")</f>
        <v/>
      </c>
      <c r="J2188" s="225" t="str">
        <f>IFERROR(VLOOKUP(A2188,PLAN!B:AA,15,0),"")</f>
        <v/>
      </c>
      <c r="K2188" s="225" t="str">
        <f>IFERROR(VLOOKUP(A2188,PLAN!B:AA,23,0),"")</f>
        <v/>
      </c>
      <c r="L2188" s="227" t="str">
        <f>IFERROR(VLOOKUP(A2188,PLAN!B:AA,24,0),"")</f>
        <v/>
      </c>
      <c r="M2188" s="225" t="str">
        <f>IFERROR(VLOOKUP(A2188,PLAN!B:AA,3,0),"")</f>
        <v/>
      </c>
      <c r="N2188" s="225" t="str">
        <f>IFERROR(VLOOKUP(A2188,PLAN!B:AA,2,0),"")</f>
        <v/>
      </c>
      <c r="O2188" s="228" t="s">
        <v>8011</v>
      </c>
      <c r="P2188" s="337" t="s">
        <v>8012</v>
      </c>
      <c r="Q2188" s="337">
        <v>214</v>
      </c>
      <c r="R2188" s="231" t="str">
        <f>IFERROR(VLOOKUP(P2188,[6]Sheet1!$F:$I,4,),"")</f>
        <v>B12</v>
      </c>
      <c r="S2188" s="232" t="str">
        <f>IFERROR(VLOOKUP(A2188,PLAN!B:AA,19,0),"")</f>
        <v/>
      </c>
      <c r="T2188" s="225" t="str">
        <f>IFERROR(VLOOKUP(A2188,PLAN!B:AA,20,0),"")</f>
        <v/>
      </c>
      <c r="U2188" s="233"/>
      <c r="V2188" s="165"/>
      <c r="W2188" s="234" t="str">
        <f>IFERROR(VLOOKUP(A2188,PLAN!B:AB,21,),"")</f>
        <v/>
      </c>
      <c r="X2188" s="164"/>
      <c r="Y2188" s="148"/>
      <c r="Z2188" s="338" t="e">
        <f>VLOOKUP(Y2188,PLAN!B:AI,19,0)</f>
        <v>#N/A</v>
      </c>
    </row>
    <row r="2189" spans="1:26" s="163" customFormat="1" ht="21.6" hidden="1" customHeight="1">
      <c r="A2189" s="177">
        <f t="shared" si="151"/>
        <v>0</v>
      </c>
      <c r="B2189" s="225" t="str">
        <f>IFERROR(VLOOKUP(A2189,PLAN!B:AA,5,0),"")</f>
        <v/>
      </c>
      <c r="C2189" s="225" t="str">
        <f>IFERROR(VLOOKUP(A2189,PLAN!B:AA,6,0),"")</f>
        <v/>
      </c>
      <c r="D2189" s="225" t="str">
        <f>IFERROR(VLOOKUP(A2189,PLAN!B:AA,7,0),"")</f>
        <v/>
      </c>
      <c r="E2189" s="225" t="str">
        <f>IFERROR(VLOOKUP(A2189,PLAN!B:AA,4,0),"")</f>
        <v/>
      </c>
      <c r="F2189" s="226" t="str">
        <f>IFERROR(VLOOKUP(A2189,PLAN!B:AA,9,0),"")</f>
        <v/>
      </c>
      <c r="G2189" s="225" t="str">
        <f>IFERROR(VLOOKUP(A2189,PLAN!B:AA,10,0),"")</f>
        <v/>
      </c>
      <c r="H2189" s="225" t="str">
        <f>IFERROR(VLOOKUP(A2189,PLAN!B:AA,11,0),"")</f>
        <v/>
      </c>
      <c r="I2189" s="225" t="str">
        <f>IFERROR(VLOOKUP(A2189,PLAN!B:AA,12,0),"")</f>
        <v/>
      </c>
      <c r="J2189" s="225" t="str">
        <f>IFERROR(VLOOKUP(A2189,PLAN!B:AA,15,0),"")</f>
        <v/>
      </c>
      <c r="K2189" s="225" t="str">
        <f>IFERROR(VLOOKUP(A2189,PLAN!B:AA,23,0),"")</f>
        <v/>
      </c>
      <c r="L2189" s="227" t="str">
        <f>IFERROR(VLOOKUP(A2189,PLAN!B:AA,24,0),"")</f>
        <v/>
      </c>
      <c r="M2189" s="225" t="str">
        <f>IFERROR(VLOOKUP(A2189,PLAN!B:AA,3,0),"")</f>
        <v/>
      </c>
      <c r="N2189" s="225" t="str">
        <f>IFERROR(VLOOKUP(A2189,PLAN!B:AA,2,0),"")</f>
        <v/>
      </c>
      <c r="O2189" s="228" t="s">
        <v>8013</v>
      </c>
      <c r="P2189" s="337" t="s">
        <v>8014</v>
      </c>
      <c r="Q2189" s="337">
        <f>I2187-Q2187-Q2188</f>
        <v>60</v>
      </c>
      <c r="R2189" s="231" t="str">
        <f>IFERROR(VLOOKUP(P2189,[6]Sheet1!$F:$I,4,),"")</f>
        <v>Q1</v>
      </c>
      <c r="S2189" s="232" t="str">
        <f>IFERROR(VLOOKUP(A2189,PLAN!B:AA,19,0),"")</f>
        <v/>
      </c>
      <c r="T2189" s="225" t="str">
        <f>IFERROR(VLOOKUP(A2189,PLAN!B:AA,20,0),"")</f>
        <v/>
      </c>
      <c r="U2189" s="233"/>
      <c r="V2189" s="165"/>
      <c r="W2189" s="234" t="str">
        <f>IFERROR(VLOOKUP(A2189,PLAN!B:AB,21,),"")</f>
        <v/>
      </c>
      <c r="X2189" s="164"/>
      <c r="Y2189" s="148"/>
      <c r="Z2189" s="338" t="e">
        <f>VLOOKUP(Y2189,PLAN!B:AI,19,0)</f>
        <v>#N/A</v>
      </c>
    </row>
    <row r="2190" spans="1:26" s="163" customFormat="1" ht="21.6" hidden="1" customHeight="1">
      <c r="A2190" s="177" t="str">
        <f t="shared" si="151"/>
        <v>Sep05-34</v>
      </c>
      <c r="B2190" s="225">
        <f>IFERROR(VLOOKUP(A2190,PLAN!B:AA,5,0),"")</f>
        <v>11112809</v>
      </c>
      <c r="C2190" s="225" t="str">
        <f>IFERROR(VLOOKUP(A2190,PLAN!B:AA,6,0),"")</f>
        <v>1631105-G-A</v>
      </c>
      <c r="D2190" s="225" t="str">
        <f>IFERROR(VLOOKUP(A2190,PLAN!B:AA,7,0),"")</f>
        <v>SJ3035N20S JP</v>
      </c>
      <c r="E2190" s="225" t="str">
        <f>IFERROR(VLOOKUP(A2190,PLAN!B:AA,4,0),"")</f>
        <v>1001949962</v>
      </c>
      <c r="F2190" s="226">
        <f>IFERROR(VLOOKUP(A2190,PLAN!B:AA,9,0),"")</f>
        <v>46270</v>
      </c>
      <c r="G2190" s="225" t="str">
        <f>IFERROR(VLOOKUP(A2190,PLAN!B:AA,10,0),"")</f>
        <v>0103617242</v>
      </c>
      <c r="H2190" s="225" t="str">
        <f>IFERROR(VLOOKUP(A2190,PLAN!B:AA,11,0),"")</f>
        <v>260818T30A</v>
      </c>
      <c r="I2190" s="225">
        <f>IFERROR(VLOOKUP(A2190,PLAN!B:AA,12,0),"")</f>
        <v>410</v>
      </c>
      <c r="J2190" s="225" t="str">
        <f>IFERROR(VLOOKUP(A2190,PLAN!B:AA,15,0),"")</f>
        <v>Japan</v>
      </c>
      <c r="K2190" s="225">
        <f>IFERROR(VLOOKUP(A2190,PLAN!B:AA,23,0),"")</f>
        <v>0</v>
      </c>
      <c r="L2190" s="227">
        <f>IFERROR(VLOOKUP(A2190,PLAN!B:AA,24,0),"")</f>
        <v>0</v>
      </c>
      <c r="M2190" s="225" t="str">
        <f>IFERROR(VLOOKUP(A2190,PLAN!B:AA,3,0),"")</f>
        <v>1932145-A-C</v>
      </c>
      <c r="N2190" s="225">
        <f>IFERROR(VLOOKUP(A2190,PLAN!B:AA,2,0),"")</f>
        <v>12115096</v>
      </c>
      <c r="O2190" s="290" t="s">
        <v>5342</v>
      </c>
      <c r="P2190" s="337" t="s">
        <v>5343</v>
      </c>
      <c r="Q2190" s="154">
        <v>24</v>
      </c>
      <c r="R2190" s="231" t="str">
        <f>IFERROR(VLOOKUP(P2190,[6]Sheet1!$F:$I,4,),"")</f>
        <v>Z100</v>
      </c>
      <c r="S2190" s="232">
        <f>IFERROR(VLOOKUP(A2190,PLAN!B:AA,19,0),"")</f>
        <v>46259</v>
      </c>
      <c r="T2190" s="225" t="str">
        <f>IFERROR(VLOOKUP(A2190,PLAN!B:AA,20,0),"")</f>
        <v>M6</v>
      </c>
      <c r="U2190" s="233"/>
      <c r="V2190" s="165"/>
      <c r="W2190" s="234" t="str">
        <f>IFERROR(VLOOKUP(A2190,PLAN!B:AB,21,),"")</f>
        <v>F2</v>
      </c>
      <c r="X2190" s="164"/>
      <c r="Y2190" s="148" t="s">
        <v>7720</v>
      </c>
      <c r="Z2190" s="338">
        <f>VLOOKUP(Y2190,PLAN!B:AI,19,0)</f>
        <v>46259</v>
      </c>
    </row>
    <row r="2191" spans="1:26" s="163" customFormat="1" ht="21.6" hidden="1" customHeight="1">
      <c r="A2191" s="177">
        <f t="shared" si="151"/>
        <v>0</v>
      </c>
      <c r="B2191" s="225" t="str">
        <f>IFERROR(VLOOKUP(A2191,PLAN!B:AA,5,0),"")</f>
        <v/>
      </c>
      <c r="C2191" s="225" t="str">
        <f>IFERROR(VLOOKUP(A2191,PLAN!B:AA,6,0),"")</f>
        <v/>
      </c>
      <c r="D2191" s="225" t="str">
        <f>IFERROR(VLOOKUP(A2191,PLAN!B:AA,7,0),"")</f>
        <v/>
      </c>
      <c r="E2191" s="225" t="str">
        <f>IFERROR(VLOOKUP(A2191,PLAN!B:AA,4,0),"")</f>
        <v/>
      </c>
      <c r="F2191" s="226" t="str">
        <f>IFERROR(VLOOKUP(A2191,PLAN!B:AA,9,0),"")</f>
        <v/>
      </c>
      <c r="G2191" s="225" t="str">
        <f>IFERROR(VLOOKUP(A2191,PLAN!B:AA,10,0),"")</f>
        <v/>
      </c>
      <c r="H2191" s="225" t="str">
        <f>IFERROR(VLOOKUP(A2191,PLAN!B:AA,11,0),"")</f>
        <v/>
      </c>
      <c r="I2191" s="225" t="str">
        <f>IFERROR(VLOOKUP(A2191,PLAN!B:AA,12,0),"")</f>
        <v/>
      </c>
      <c r="J2191" s="225" t="str">
        <f>IFERROR(VLOOKUP(A2191,PLAN!B:AA,15,0),"")</f>
        <v/>
      </c>
      <c r="K2191" s="225" t="str">
        <f>IFERROR(VLOOKUP(A2191,PLAN!B:AA,23,0),"")</f>
        <v/>
      </c>
      <c r="L2191" s="227" t="str">
        <f>IFERROR(VLOOKUP(A2191,PLAN!B:AA,24,0),"")</f>
        <v/>
      </c>
      <c r="M2191" s="225" t="str">
        <f>IFERROR(VLOOKUP(A2191,PLAN!B:AA,3,0),"")</f>
        <v/>
      </c>
      <c r="N2191" s="225" t="str">
        <f>IFERROR(VLOOKUP(A2191,PLAN!B:AA,2,0),"")</f>
        <v/>
      </c>
      <c r="O2191" s="290" t="s">
        <v>8015</v>
      </c>
      <c r="P2191" s="337" t="s">
        <v>8016</v>
      </c>
      <c r="Q2191" s="154">
        <f>I2190-Q2190</f>
        <v>386</v>
      </c>
      <c r="R2191" s="231" t="str">
        <f>IFERROR(VLOOKUP(P2191,[6]Sheet1!$F:$I,4,),"")</f>
        <v>B13</v>
      </c>
      <c r="S2191" s="232" t="str">
        <f>IFERROR(VLOOKUP(A2191,PLAN!B:AA,19,0),"")</f>
        <v/>
      </c>
      <c r="T2191" s="225" t="str">
        <f>IFERROR(VLOOKUP(A2191,PLAN!B:AA,20,0),"")</f>
        <v/>
      </c>
      <c r="U2191" s="233"/>
      <c r="V2191" s="165"/>
      <c r="W2191" s="234" t="str">
        <f>IFERROR(VLOOKUP(A2191,PLAN!B:AB,21,),"")</f>
        <v/>
      </c>
      <c r="X2191" s="164"/>
      <c r="Y2191" s="148"/>
      <c r="Z2191" s="338" t="e">
        <f>VLOOKUP(Y2191,PLAN!B:AI,19,0)</f>
        <v>#N/A</v>
      </c>
    </row>
    <row r="2192" spans="1:26" s="163" customFormat="1" ht="21.6" hidden="1" customHeight="1">
      <c r="A2192" s="177" t="str">
        <f t="shared" si="151"/>
        <v>Sep05-35</v>
      </c>
      <c r="B2192" s="225">
        <f>IFERROR(VLOOKUP(A2192,PLAN!B:AA,5,0),"")</f>
        <v>11112812</v>
      </c>
      <c r="C2192" s="225" t="str">
        <f>IFERROR(VLOOKUP(A2192,PLAN!B:AA,6,0),"")</f>
        <v>1631108-G-A</v>
      </c>
      <c r="D2192" s="225" t="str">
        <f>IFERROR(VLOOKUP(A2192,PLAN!B:AA,7,0),"")</f>
        <v>SJ3035N22S JP</v>
      </c>
      <c r="E2192" s="225" t="str">
        <f>IFERROR(VLOOKUP(A2192,PLAN!B:AA,4,0),"")</f>
        <v>1001949963</v>
      </c>
      <c r="F2192" s="226">
        <f>IFERROR(VLOOKUP(A2192,PLAN!B:AA,9,0),"")</f>
        <v>46270</v>
      </c>
      <c r="G2192" s="225" t="str">
        <f>IFERROR(VLOOKUP(A2192,PLAN!B:AA,10,0),"")</f>
        <v>0103617243</v>
      </c>
      <c r="H2192" s="225" t="str">
        <f>IFERROR(VLOOKUP(A2192,PLAN!B:AA,11,0),"")</f>
        <v>260818T31A</v>
      </c>
      <c r="I2192" s="225">
        <f>IFERROR(VLOOKUP(A2192,PLAN!B:AA,12,0),"")</f>
        <v>440</v>
      </c>
      <c r="J2192" s="225" t="str">
        <f>IFERROR(VLOOKUP(A2192,PLAN!B:AA,15,0),"")</f>
        <v>Japan</v>
      </c>
      <c r="K2192" s="225">
        <f>IFERROR(VLOOKUP(A2192,PLAN!B:AA,23,0),"")</f>
        <v>0</v>
      </c>
      <c r="L2192" s="227">
        <f>IFERROR(VLOOKUP(A2192,PLAN!B:AA,24,0),"")</f>
        <v>0</v>
      </c>
      <c r="M2192" s="225" t="str">
        <f>IFERROR(VLOOKUP(A2192,PLAN!B:AA,3,0),"")</f>
        <v>1932148-A-C</v>
      </c>
      <c r="N2192" s="225">
        <f>IFERROR(VLOOKUP(A2192,PLAN!B:AA,2,0),"")</f>
        <v>12115099</v>
      </c>
      <c r="O2192" s="228" t="s">
        <v>5348</v>
      </c>
      <c r="P2192" s="337" t="s">
        <v>5349</v>
      </c>
      <c r="Q2192" s="337">
        <v>23</v>
      </c>
      <c r="R2192" s="231" t="str">
        <f>IFERROR(VLOOKUP(P2192,[6]Sheet1!$F:$I,4,),"")</f>
        <v>Z101</v>
      </c>
      <c r="S2192" s="232">
        <f>IFERROR(VLOOKUP(A2192,PLAN!B:AA,19,0),"")</f>
        <v>46259</v>
      </c>
      <c r="T2192" s="225" t="str">
        <f>IFERROR(VLOOKUP(A2192,PLAN!B:AA,20,0),"")</f>
        <v>M6</v>
      </c>
      <c r="U2192" s="233"/>
      <c r="V2192" s="165"/>
      <c r="W2192" s="234" t="str">
        <f>IFERROR(VLOOKUP(A2192,PLAN!B:AB,21,),"")</f>
        <v>F2</v>
      </c>
      <c r="X2192" s="164"/>
      <c r="Y2192" s="148" t="s">
        <v>7721</v>
      </c>
      <c r="Z2192" s="338">
        <f>VLOOKUP(Y2192,PLAN!B:AI,19,0)</f>
        <v>46259</v>
      </c>
    </row>
    <row r="2193" spans="1:26" s="163" customFormat="1" ht="21.6" hidden="1" customHeight="1">
      <c r="A2193" s="177">
        <f t="shared" si="151"/>
        <v>0</v>
      </c>
      <c r="B2193" s="225" t="str">
        <f>IFERROR(VLOOKUP(A2193,PLAN!B:AA,5,0),"")</f>
        <v/>
      </c>
      <c r="C2193" s="225" t="str">
        <f>IFERROR(VLOOKUP(A2193,PLAN!B:AA,6,0),"")</f>
        <v/>
      </c>
      <c r="D2193" s="225" t="str">
        <f>IFERROR(VLOOKUP(A2193,PLAN!B:AA,7,0),"")</f>
        <v/>
      </c>
      <c r="E2193" s="225" t="str">
        <f>IFERROR(VLOOKUP(A2193,PLAN!B:AA,4,0),"")</f>
        <v/>
      </c>
      <c r="F2193" s="226" t="str">
        <f>IFERROR(VLOOKUP(A2193,PLAN!B:AA,9,0),"")</f>
        <v/>
      </c>
      <c r="G2193" s="225" t="str">
        <f>IFERROR(VLOOKUP(A2193,PLAN!B:AA,10,0),"")</f>
        <v/>
      </c>
      <c r="H2193" s="225" t="str">
        <f>IFERROR(VLOOKUP(A2193,PLAN!B:AA,11,0),"")</f>
        <v/>
      </c>
      <c r="I2193" s="225" t="str">
        <f>IFERROR(VLOOKUP(A2193,PLAN!B:AA,12,0),"")</f>
        <v/>
      </c>
      <c r="J2193" s="225" t="str">
        <f>IFERROR(VLOOKUP(A2193,PLAN!B:AA,15,0),"")</f>
        <v/>
      </c>
      <c r="K2193" s="225" t="str">
        <f>IFERROR(VLOOKUP(A2193,PLAN!B:AA,23,0),"")</f>
        <v/>
      </c>
      <c r="L2193" s="227" t="str">
        <f>IFERROR(VLOOKUP(A2193,PLAN!B:AA,24,0),"")</f>
        <v/>
      </c>
      <c r="M2193" s="225" t="str">
        <f>IFERROR(VLOOKUP(A2193,PLAN!B:AA,3,0),"")</f>
        <v/>
      </c>
      <c r="N2193" s="225" t="str">
        <f>IFERROR(VLOOKUP(A2193,PLAN!B:AA,2,0),"")</f>
        <v/>
      </c>
      <c r="O2193" s="228" t="s">
        <v>8017</v>
      </c>
      <c r="P2193" s="337" t="s">
        <v>8018</v>
      </c>
      <c r="Q2193" s="337">
        <f>I2192-Q2192</f>
        <v>417</v>
      </c>
      <c r="R2193" s="231" t="str">
        <f>IFERROR(VLOOKUP(P2193,[6]Sheet1!$F:$I,4,),"")</f>
        <v>B11</v>
      </c>
      <c r="S2193" s="232" t="str">
        <f>IFERROR(VLOOKUP(A2193,PLAN!B:AA,19,0),"")</f>
        <v/>
      </c>
      <c r="T2193" s="225" t="str">
        <f>IFERROR(VLOOKUP(A2193,PLAN!B:AA,20,0),"")</f>
        <v/>
      </c>
      <c r="U2193" s="233"/>
      <c r="V2193" s="165"/>
      <c r="W2193" s="234" t="str">
        <f>IFERROR(VLOOKUP(A2193,PLAN!B:AB,21,),"")</f>
        <v/>
      </c>
      <c r="X2193" s="164"/>
      <c r="Y2193" s="148"/>
      <c r="Z2193" s="338" t="e">
        <f>VLOOKUP(Y2193,PLAN!B:AI,19,0)</f>
        <v>#N/A</v>
      </c>
    </row>
    <row r="2194" spans="1:26" s="163" customFormat="1" ht="21.6" hidden="1" customHeight="1">
      <c r="A2194" s="177" t="str">
        <f t="shared" si="151"/>
        <v>Aug29-38</v>
      </c>
      <c r="B2194" s="225">
        <f>IFERROR(VLOOKUP(A2194,PLAN!B:AA,5,0),"")</f>
        <v>11134977</v>
      </c>
      <c r="C2194" s="225" t="str">
        <f>IFERROR(VLOOKUP(A2194,PLAN!B:AA,6,0),"")</f>
        <v>1931204-K-A</v>
      </c>
      <c r="D2194" s="225" t="str">
        <f>IFERROR(VLOOKUP(A2194,PLAN!B:AA,7,0),"")</f>
        <v>E0018450AG-2 JP</v>
      </c>
      <c r="E2194" s="225" t="str">
        <f>IFERROR(VLOOKUP(A2194,PLAN!B:AA,4,0),"")</f>
        <v>1001949544</v>
      </c>
      <c r="F2194" s="226">
        <f>IFERROR(VLOOKUP(A2194,PLAN!B:AA,9,0),"")</f>
        <v>46263</v>
      </c>
      <c r="G2194" s="225" t="str">
        <f>IFERROR(VLOOKUP(A2194,PLAN!B:AA,10,0),"")</f>
        <v>0103616566</v>
      </c>
      <c r="H2194" s="225" t="str">
        <f>IFERROR(VLOOKUP(A2194,PLAN!B:AA,11,0),"")</f>
        <v>260817S02A</v>
      </c>
      <c r="I2194" s="225">
        <f>IFERROR(VLOOKUP(A2194,PLAN!B:AA,12,0),"")</f>
        <v>133</v>
      </c>
      <c r="J2194" s="225" t="str">
        <f>IFERROR(VLOOKUP(A2194,PLAN!B:AA,15,0),"")</f>
        <v>Japan</v>
      </c>
      <c r="K2194" s="225">
        <f>IFERROR(VLOOKUP(A2194,PLAN!B:AA,23,0),"")</f>
        <v>0</v>
      </c>
      <c r="L2194" s="227">
        <f>IFERROR(VLOOKUP(A2194,PLAN!B:AA,24,0),"")</f>
        <v>0</v>
      </c>
      <c r="M2194" s="225" t="str">
        <f>IFERROR(VLOOKUP(A2194,PLAN!B:AA,3,0),"")</f>
        <v>1932131-E-C</v>
      </c>
      <c r="N2194" s="225">
        <f>IFERROR(VLOOKUP(A2194,PLAN!B:AA,2,0),"")</f>
        <v>12120936</v>
      </c>
      <c r="O2194" s="290" t="s">
        <v>6173</v>
      </c>
      <c r="P2194" s="337" t="s">
        <v>6174</v>
      </c>
      <c r="Q2194" s="154">
        <v>3</v>
      </c>
      <c r="R2194" s="231" t="str">
        <f>IFERROR(VLOOKUP(P2194,[6]Sheet1!$F:$I,4,),"")</f>
        <v>Z12</v>
      </c>
      <c r="S2194" s="232">
        <f>IFERROR(VLOOKUP(A2194,PLAN!B:AA,19,0),"")</f>
        <v>46259</v>
      </c>
      <c r="T2194" s="225" t="str">
        <f>IFERROR(VLOOKUP(A2194,PLAN!B:AA,20,0),"")</f>
        <v>M7</v>
      </c>
      <c r="U2194" s="233"/>
      <c r="V2194" s="165"/>
      <c r="W2194" s="234" t="str">
        <f>IFERROR(VLOOKUP(A2194,PLAN!B:AB,21,),"")</f>
        <v>F2</v>
      </c>
      <c r="X2194" s="164"/>
      <c r="Y2194" s="148" t="s">
        <v>7552</v>
      </c>
      <c r="Z2194" s="338">
        <f>VLOOKUP(Y2194,PLAN!B:AI,19,0)</f>
        <v>46259</v>
      </c>
    </row>
    <row r="2195" spans="1:26" s="163" customFormat="1" ht="21.6" hidden="1" customHeight="1">
      <c r="A2195" s="177">
        <f t="shared" si="151"/>
        <v>0</v>
      </c>
      <c r="B2195" s="225" t="str">
        <f>IFERROR(VLOOKUP(A2195,PLAN!B:AA,5,0),"")</f>
        <v/>
      </c>
      <c r="C2195" s="225" t="str">
        <f>IFERROR(VLOOKUP(A2195,PLAN!B:AA,6,0),"")</f>
        <v/>
      </c>
      <c r="D2195" s="225" t="str">
        <f>IFERROR(VLOOKUP(A2195,PLAN!B:AA,7,0),"")</f>
        <v/>
      </c>
      <c r="E2195" s="225" t="str">
        <f>IFERROR(VLOOKUP(A2195,PLAN!B:AA,4,0),"")</f>
        <v/>
      </c>
      <c r="F2195" s="226" t="str">
        <f>IFERROR(VLOOKUP(A2195,PLAN!B:AA,9,0),"")</f>
        <v/>
      </c>
      <c r="G2195" s="225" t="str">
        <f>IFERROR(VLOOKUP(A2195,PLAN!B:AA,10,0),"")</f>
        <v/>
      </c>
      <c r="H2195" s="225" t="str">
        <f>IFERROR(VLOOKUP(A2195,PLAN!B:AA,11,0),"")</f>
        <v/>
      </c>
      <c r="I2195" s="225" t="str">
        <f>IFERROR(VLOOKUP(A2195,PLAN!B:AA,12,0),"")</f>
        <v/>
      </c>
      <c r="J2195" s="225" t="str">
        <f>IFERROR(VLOOKUP(A2195,PLAN!B:AA,15,0),"")</f>
        <v/>
      </c>
      <c r="K2195" s="225" t="str">
        <f>IFERROR(VLOOKUP(A2195,PLAN!B:AA,23,0),"")</f>
        <v/>
      </c>
      <c r="L2195" s="227" t="str">
        <f>IFERROR(VLOOKUP(A2195,PLAN!B:AA,24,0),"")</f>
        <v/>
      </c>
      <c r="M2195" s="225" t="str">
        <f>IFERROR(VLOOKUP(A2195,PLAN!B:AA,3,0),"")</f>
        <v/>
      </c>
      <c r="N2195" s="225" t="str">
        <f>IFERROR(VLOOKUP(A2195,PLAN!B:AA,2,0),"")</f>
        <v/>
      </c>
      <c r="O2195" s="290" t="s">
        <v>6175</v>
      </c>
      <c r="P2195" s="257" t="s">
        <v>6176</v>
      </c>
      <c r="Q2195" s="154">
        <v>13</v>
      </c>
      <c r="R2195" s="231" t="str">
        <f>IFERROR(VLOOKUP(P2195,[6]Sheet1!$F:$I,4,),"")</f>
        <v/>
      </c>
      <c r="S2195" s="232" t="str">
        <f>IFERROR(VLOOKUP(A2195,PLAN!B:AA,19,0),"")</f>
        <v/>
      </c>
      <c r="T2195" s="225" t="str">
        <f>IFERROR(VLOOKUP(A2195,PLAN!B:AA,20,0),"")</f>
        <v/>
      </c>
      <c r="U2195" s="233"/>
      <c r="V2195" s="165"/>
      <c r="W2195" s="234" t="str">
        <f>IFERROR(VLOOKUP(A2195,PLAN!B:AB,21,),"")</f>
        <v/>
      </c>
      <c r="X2195" s="164"/>
      <c r="Y2195" s="148"/>
      <c r="Z2195" s="338" t="e">
        <f>VLOOKUP(Y2195,PLAN!B:AI,19,0)</f>
        <v>#N/A</v>
      </c>
    </row>
    <row r="2196" spans="1:26" s="163" customFormat="1" ht="21.6" hidden="1" customHeight="1">
      <c r="A2196" s="177">
        <f t="shared" si="151"/>
        <v>0</v>
      </c>
      <c r="B2196" s="225" t="str">
        <f>IFERROR(VLOOKUP(A2196,PLAN!B:AA,5,0),"")</f>
        <v/>
      </c>
      <c r="C2196" s="225" t="str">
        <f>IFERROR(VLOOKUP(A2196,PLAN!B:AA,6,0),"")</f>
        <v/>
      </c>
      <c r="D2196" s="225" t="str">
        <f>IFERROR(VLOOKUP(A2196,PLAN!B:AA,7,0),"")</f>
        <v/>
      </c>
      <c r="E2196" s="225" t="str">
        <f>IFERROR(VLOOKUP(A2196,PLAN!B:AA,4,0),"")</f>
        <v/>
      </c>
      <c r="F2196" s="226" t="str">
        <f>IFERROR(VLOOKUP(A2196,PLAN!B:AA,9,0),"")</f>
        <v/>
      </c>
      <c r="G2196" s="225" t="str">
        <f>IFERROR(VLOOKUP(A2196,PLAN!B:AA,10,0),"")</f>
        <v/>
      </c>
      <c r="H2196" s="225" t="str">
        <f>IFERROR(VLOOKUP(A2196,PLAN!B:AA,11,0),"")</f>
        <v/>
      </c>
      <c r="I2196" s="225" t="str">
        <f>IFERROR(VLOOKUP(A2196,PLAN!B:AA,12,0),"")</f>
        <v/>
      </c>
      <c r="J2196" s="225" t="str">
        <f>IFERROR(VLOOKUP(A2196,PLAN!B:AA,15,0),"")</f>
        <v/>
      </c>
      <c r="K2196" s="225" t="str">
        <f>IFERROR(VLOOKUP(A2196,PLAN!B:AA,23,0),"")</f>
        <v/>
      </c>
      <c r="L2196" s="227" t="str">
        <f>IFERROR(VLOOKUP(A2196,PLAN!B:AA,24,0),"")</f>
        <v/>
      </c>
      <c r="M2196" s="225" t="str">
        <f>IFERROR(VLOOKUP(A2196,PLAN!B:AA,3,0),"")</f>
        <v/>
      </c>
      <c r="N2196" s="225" t="str">
        <f>IFERROR(VLOOKUP(A2196,PLAN!B:AA,2,0),"")</f>
        <v/>
      </c>
      <c r="O2196" s="290" t="s">
        <v>8019</v>
      </c>
      <c r="P2196" s="258" t="s">
        <v>8020</v>
      </c>
      <c r="Q2196" s="154">
        <v>90</v>
      </c>
      <c r="R2196" s="231" t="str">
        <f>IFERROR(VLOOKUP(P2196,[6]Sheet1!$F:$I,4,),"")</f>
        <v/>
      </c>
      <c r="S2196" s="232" t="str">
        <f>IFERROR(VLOOKUP(A2196,PLAN!B:AA,19,0),"")</f>
        <v/>
      </c>
      <c r="T2196" s="225" t="str">
        <f>IFERROR(VLOOKUP(A2196,PLAN!B:AA,20,0),"")</f>
        <v/>
      </c>
      <c r="U2196" s="233"/>
      <c r="V2196" s="165"/>
      <c r="W2196" s="234" t="str">
        <f>IFERROR(VLOOKUP(A2196,PLAN!B:AB,21,),"")</f>
        <v/>
      </c>
      <c r="X2196" s="164"/>
      <c r="Y2196" s="148"/>
      <c r="Z2196" s="338" t="e">
        <f>VLOOKUP(Y2196,PLAN!B:AI,19,0)</f>
        <v>#N/A</v>
      </c>
    </row>
    <row r="2197" spans="1:26" s="163" customFormat="1" ht="21.6" hidden="1" customHeight="1">
      <c r="A2197" s="177">
        <f t="shared" si="151"/>
        <v>0</v>
      </c>
      <c r="B2197" s="225" t="str">
        <f>IFERROR(VLOOKUP(A2197,PLAN!B:AA,5,0),"")</f>
        <v/>
      </c>
      <c r="C2197" s="225" t="str">
        <f>IFERROR(VLOOKUP(A2197,PLAN!B:AA,6,0),"")</f>
        <v/>
      </c>
      <c r="D2197" s="225" t="str">
        <f>IFERROR(VLOOKUP(A2197,PLAN!B:AA,7,0),"")</f>
        <v/>
      </c>
      <c r="E2197" s="225" t="str">
        <f>IFERROR(VLOOKUP(A2197,PLAN!B:AA,4,0),"")</f>
        <v/>
      </c>
      <c r="F2197" s="226" t="str">
        <f>IFERROR(VLOOKUP(A2197,PLAN!B:AA,9,0),"")</f>
        <v/>
      </c>
      <c r="G2197" s="225" t="str">
        <f>IFERROR(VLOOKUP(A2197,PLAN!B:AA,10,0),"")</f>
        <v/>
      </c>
      <c r="H2197" s="225" t="str">
        <f>IFERROR(VLOOKUP(A2197,PLAN!B:AA,11,0),"")</f>
        <v/>
      </c>
      <c r="I2197" s="225" t="str">
        <f>IFERROR(VLOOKUP(A2197,PLAN!B:AA,12,0),"")</f>
        <v/>
      </c>
      <c r="J2197" s="225" t="str">
        <f>IFERROR(VLOOKUP(A2197,PLAN!B:AA,15,0),"")</f>
        <v/>
      </c>
      <c r="K2197" s="225" t="str">
        <f>IFERROR(VLOOKUP(A2197,PLAN!B:AA,23,0),"")</f>
        <v/>
      </c>
      <c r="L2197" s="227" t="str">
        <f>IFERROR(VLOOKUP(A2197,PLAN!B:AA,24,0),"")</f>
        <v/>
      </c>
      <c r="M2197" s="225" t="str">
        <f>IFERROR(VLOOKUP(A2197,PLAN!B:AA,3,0),"")</f>
        <v/>
      </c>
      <c r="N2197" s="225" t="str">
        <f>IFERROR(VLOOKUP(A2197,PLAN!B:AA,2,0),"")</f>
        <v/>
      </c>
      <c r="O2197" s="290" t="s">
        <v>8021</v>
      </c>
      <c r="P2197" s="258" t="s">
        <v>8022</v>
      </c>
      <c r="Q2197" s="154">
        <f>I2194-Q2194-Q2195-Q2196</f>
        <v>27</v>
      </c>
      <c r="R2197" s="231" t="str">
        <f>IFERROR(VLOOKUP(P2197,[6]Sheet1!$F:$I,4,),"")</f>
        <v/>
      </c>
      <c r="S2197" s="232" t="str">
        <f>IFERROR(VLOOKUP(A2197,PLAN!B:AA,19,0),"")</f>
        <v/>
      </c>
      <c r="T2197" s="225" t="str">
        <f>IFERROR(VLOOKUP(A2197,PLAN!B:AA,20,0),"")</f>
        <v/>
      </c>
      <c r="U2197" s="233"/>
      <c r="V2197" s="165"/>
      <c r="W2197" s="234" t="str">
        <f>IFERROR(VLOOKUP(A2197,PLAN!B:AB,21,),"")</f>
        <v/>
      </c>
      <c r="X2197" s="164"/>
      <c r="Y2197" s="148"/>
      <c r="Z2197" s="338" t="e">
        <f>VLOOKUP(Y2197,PLAN!B:AI,19,0)</f>
        <v>#N/A</v>
      </c>
    </row>
    <row r="2198" spans="1:26" s="163" customFormat="1" ht="21.6" hidden="1" customHeight="1">
      <c r="A2198" s="177" t="str">
        <f t="shared" si="151"/>
        <v>Sep05-01</v>
      </c>
      <c r="B2198" s="225">
        <f>IFERROR(VLOOKUP(A2198,PLAN!B:AA,5,0),"")</f>
        <v>11122029</v>
      </c>
      <c r="C2198" s="225" t="str">
        <f>IFERROR(VLOOKUP(A2198,PLAN!B:AA,6,0),"")</f>
        <v>2051007-D-A</v>
      </c>
      <c r="D2198" s="225" t="str">
        <f>IFERROR(VLOOKUP(A2198,PLAN!B:AA,7,0),"")</f>
        <v>FI025A45 JP</v>
      </c>
      <c r="E2198" s="225" t="str">
        <f>IFERROR(VLOOKUP(A2198,PLAN!B:AA,4,0),"")</f>
        <v>1001949563</v>
      </c>
      <c r="F2198" s="226">
        <f>IFERROR(VLOOKUP(A2198,PLAN!B:AA,9,0),"")</f>
        <v>46270</v>
      </c>
      <c r="G2198" s="225" t="str">
        <f>IFERROR(VLOOKUP(A2198,PLAN!B:AA,10,0),"")</f>
        <v>0103616587</v>
      </c>
      <c r="H2198" s="225" t="str">
        <f>IFERROR(VLOOKUP(A2198,PLAN!B:AA,11,0),"")</f>
        <v>260817S03A</v>
      </c>
      <c r="I2198" s="225">
        <f>IFERROR(VLOOKUP(A2198,PLAN!B:AA,12,0),"")</f>
        <v>89</v>
      </c>
      <c r="J2198" s="225" t="str">
        <f>IFERROR(VLOOKUP(A2198,PLAN!B:AA,15,0),"")</f>
        <v>Japan</v>
      </c>
      <c r="K2198" s="225">
        <f>IFERROR(VLOOKUP(A2198,PLAN!B:AA,23,0),"")</f>
        <v>0</v>
      </c>
      <c r="L2198" s="227">
        <f>IFERROR(VLOOKUP(A2198,PLAN!B:AA,24,0),"")</f>
        <v>0</v>
      </c>
      <c r="M2198" s="225" t="str">
        <f>IFERROR(VLOOKUP(A2198,PLAN!B:AA,3,0),"")</f>
        <v>2052005-C-C</v>
      </c>
      <c r="N2198" s="225">
        <f>IFERROR(VLOOKUP(A2198,PLAN!B:AA,2,0),"")</f>
        <v>12120937</v>
      </c>
      <c r="O2198" s="290" t="s">
        <v>6171</v>
      </c>
      <c r="P2198" s="257" t="s">
        <v>6172</v>
      </c>
      <c r="Q2198" s="154">
        <v>36</v>
      </c>
      <c r="R2198" s="231" t="str">
        <f>IFERROR(VLOOKUP(P2198,[6]Sheet1!$F:$I,4,),"")</f>
        <v>A16</v>
      </c>
      <c r="S2198" s="232">
        <f>IFERROR(VLOOKUP(A2198,PLAN!B:AA,19,0),"")</f>
        <v>46259</v>
      </c>
      <c r="T2198" s="225" t="str">
        <f>IFERROR(VLOOKUP(A2198,PLAN!B:AA,20,0),"")</f>
        <v>M7</v>
      </c>
      <c r="U2198" s="233"/>
      <c r="V2198" s="165"/>
      <c r="W2198" s="234" t="str">
        <f>IFERROR(VLOOKUP(A2198,PLAN!B:AB,21,),"")</f>
        <v>F2</v>
      </c>
      <c r="X2198" s="164"/>
      <c r="Y2198" s="148" t="s">
        <v>7553</v>
      </c>
      <c r="Z2198" s="338">
        <f>VLOOKUP(Y2198,PLAN!B:AI,19,0)</f>
        <v>46259</v>
      </c>
    </row>
    <row r="2199" spans="1:26" s="163" customFormat="1" ht="21.6" hidden="1" customHeight="1">
      <c r="A2199" s="177">
        <f t="shared" si="151"/>
        <v>0</v>
      </c>
      <c r="B2199" s="225" t="str">
        <f>IFERROR(VLOOKUP(A2199,PLAN!B:AA,5,0),"")</f>
        <v/>
      </c>
      <c r="C2199" s="225" t="str">
        <f>IFERROR(VLOOKUP(A2199,PLAN!B:AA,6,0),"")</f>
        <v/>
      </c>
      <c r="D2199" s="225" t="str">
        <f>IFERROR(VLOOKUP(A2199,PLAN!B:AA,7,0),"")</f>
        <v/>
      </c>
      <c r="E2199" s="225" t="str">
        <f>IFERROR(VLOOKUP(A2199,PLAN!B:AA,4,0),"")</f>
        <v/>
      </c>
      <c r="F2199" s="226" t="str">
        <f>IFERROR(VLOOKUP(A2199,PLAN!B:AA,9,0),"")</f>
        <v/>
      </c>
      <c r="G2199" s="225" t="str">
        <f>IFERROR(VLOOKUP(A2199,PLAN!B:AA,10,0),"")</f>
        <v/>
      </c>
      <c r="H2199" s="225" t="str">
        <f>IFERROR(VLOOKUP(A2199,PLAN!B:AA,11,0),"")</f>
        <v/>
      </c>
      <c r="I2199" s="225" t="str">
        <f>IFERROR(VLOOKUP(A2199,PLAN!B:AA,12,0),"")</f>
        <v/>
      </c>
      <c r="J2199" s="225" t="str">
        <f>IFERROR(VLOOKUP(A2199,PLAN!B:AA,15,0),"")</f>
        <v/>
      </c>
      <c r="K2199" s="225" t="str">
        <f>IFERROR(VLOOKUP(A2199,PLAN!B:AA,23,0),"")</f>
        <v/>
      </c>
      <c r="L2199" s="227" t="str">
        <f>IFERROR(VLOOKUP(A2199,PLAN!B:AA,24,0),"")</f>
        <v/>
      </c>
      <c r="M2199" s="225" t="str">
        <f>IFERROR(VLOOKUP(A2199,PLAN!B:AA,3,0),"")</f>
        <v/>
      </c>
      <c r="N2199" s="225" t="str">
        <f>IFERROR(VLOOKUP(A2199,PLAN!B:AA,2,0),"")</f>
        <v/>
      </c>
      <c r="O2199" s="290" t="s">
        <v>8023</v>
      </c>
      <c r="P2199" s="337" t="s">
        <v>8024</v>
      </c>
      <c r="Q2199" s="154">
        <f>I2198-Q2198</f>
        <v>53</v>
      </c>
      <c r="R2199" s="231" t="str">
        <f>IFERROR(VLOOKUP(P2199,[6]Sheet1!$F:$I,4,),"")</f>
        <v>A1</v>
      </c>
      <c r="S2199" s="232" t="str">
        <f>IFERROR(VLOOKUP(A2199,PLAN!B:AA,19,0),"")</f>
        <v/>
      </c>
      <c r="T2199" s="225" t="str">
        <f>IFERROR(VLOOKUP(A2199,PLAN!B:AA,20,0),"")</f>
        <v/>
      </c>
      <c r="U2199" s="233"/>
      <c r="V2199" s="165"/>
      <c r="W2199" s="234" t="str">
        <f>IFERROR(VLOOKUP(A2199,PLAN!B:AB,21,),"")</f>
        <v/>
      </c>
      <c r="X2199" s="164"/>
      <c r="Y2199" s="148"/>
      <c r="Z2199" s="338" t="e">
        <f>VLOOKUP(Y2199,PLAN!B:AI,19,0)</f>
        <v>#N/A</v>
      </c>
    </row>
    <row r="2200" spans="1:26" s="163" customFormat="1" ht="21.6" hidden="1" customHeight="1">
      <c r="A2200" s="177" t="str">
        <f t="shared" si="151"/>
        <v>Sep05-02</v>
      </c>
      <c r="B2200" s="225">
        <f>IFERROR(VLOOKUP(A2200,PLAN!B:AA,5,0),"")</f>
        <v>11122033</v>
      </c>
      <c r="C2200" s="225" t="str">
        <f>IFERROR(VLOOKUP(A2200,PLAN!B:AA,6,0),"")</f>
        <v>2051048-E-A</v>
      </c>
      <c r="D2200" s="225" t="str">
        <f>IFERROR(VLOOKUP(A2200,PLAN!B:AA,7,0),"")</f>
        <v>MTF0025N45S JP</v>
      </c>
      <c r="E2200" s="225" t="str">
        <f>IFERROR(VLOOKUP(A2200,PLAN!B:AA,4,0),"")</f>
        <v>1001949578</v>
      </c>
      <c r="F2200" s="226">
        <f>IFERROR(VLOOKUP(A2200,PLAN!B:AA,9,0),"")</f>
        <v>46270</v>
      </c>
      <c r="G2200" s="225" t="str">
        <f>IFERROR(VLOOKUP(A2200,PLAN!B:AA,10,0),"")</f>
        <v>0103616605</v>
      </c>
      <c r="H2200" s="225" t="str">
        <f>IFERROR(VLOOKUP(A2200,PLAN!B:AA,11,0),"")</f>
        <v>260817S04A</v>
      </c>
      <c r="I2200" s="225">
        <f>IFERROR(VLOOKUP(A2200,PLAN!B:AA,12,0),"")</f>
        <v>103</v>
      </c>
      <c r="J2200" s="225" t="str">
        <f>IFERROR(VLOOKUP(A2200,PLAN!B:AA,15,0),"")</f>
        <v>Japan</v>
      </c>
      <c r="K2200" s="225">
        <f>IFERROR(VLOOKUP(A2200,PLAN!B:AA,23,0),"")</f>
        <v>0</v>
      </c>
      <c r="L2200" s="227">
        <f>IFERROR(VLOOKUP(A2200,PLAN!B:AA,24,0),"")</f>
        <v>0</v>
      </c>
      <c r="M2200" s="225" t="str">
        <f>IFERROR(VLOOKUP(A2200,PLAN!B:AA,3,0),"")</f>
        <v>2052013-D-C</v>
      </c>
      <c r="N2200" s="225">
        <f>IFERROR(VLOOKUP(A2200,PLAN!B:AA,2,0),"")</f>
        <v>12120941</v>
      </c>
      <c r="O2200" s="290" t="s">
        <v>4910</v>
      </c>
      <c r="P2200" s="337" t="s">
        <v>4911</v>
      </c>
      <c r="Q2200" s="154">
        <v>39</v>
      </c>
      <c r="R2200" s="231" t="str">
        <f>IFERROR(VLOOKUP(P2200,[6]Sheet1!$F:$I,4,),"")</f>
        <v>A10</v>
      </c>
      <c r="S2200" s="232">
        <f>IFERROR(VLOOKUP(A2200,PLAN!B:AA,19,0),"")</f>
        <v>46259</v>
      </c>
      <c r="T2200" s="225" t="str">
        <f>IFERROR(VLOOKUP(A2200,PLAN!B:AA,20,0),"")</f>
        <v>M7</v>
      </c>
      <c r="U2200" s="233"/>
      <c r="V2200" s="165"/>
      <c r="W2200" s="234" t="str">
        <f>IFERROR(VLOOKUP(A2200,PLAN!B:AB,21,),"")</f>
        <v>F2</v>
      </c>
      <c r="X2200" s="164"/>
      <c r="Y2200" s="148" t="s">
        <v>7554</v>
      </c>
      <c r="Z2200" s="338">
        <f>VLOOKUP(Y2200,PLAN!B:AI,19,0)</f>
        <v>46259</v>
      </c>
    </row>
    <row r="2201" spans="1:26" s="163" customFormat="1" ht="21.6" hidden="1" customHeight="1">
      <c r="A2201" s="177"/>
      <c r="B2201" s="225"/>
      <c r="C2201" s="225"/>
      <c r="D2201" s="225"/>
      <c r="E2201" s="225"/>
      <c r="F2201" s="226"/>
      <c r="G2201" s="225"/>
      <c r="H2201" s="225"/>
      <c r="I2201" s="225"/>
      <c r="J2201" s="225"/>
      <c r="K2201" s="225"/>
      <c r="L2201" s="227"/>
      <c r="M2201" s="225"/>
      <c r="N2201" s="225"/>
      <c r="O2201" s="290" t="s">
        <v>8025</v>
      </c>
      <c r="P2201" s="337" t="s">
        <v>8026</v>
      </c>
      <c r="Q2201" s="154">
        <f>I2200-Q2200</f>
        <v>64</v>
      </c>
      <c r="R2201" s="231" t="str">
        <f>IFERROR(VLOOKUP(P2201,[6]Sheet1!$F:$I,4,),"")</f>
        <v>A12</v>
      </c>
      <c r="S2201" s="232"/>
      <c r="T2201" s="225"/>
      <c r="U2201" s="233"/>
      <c r="V2201" s="165"/>
      <c r="W2201" s="234"/>
      <c r="X2201" s="164"/>
      <c r="Y2201" s="148"/>
      <c r="Z2201" s="338"/>
    </row>
    <row r="2202" spans="1:26" s="163" customFormat="1" ht="21.6" hidden="1" customHeight="1">
      <c r="A2202" s="177" t="str">
        <f t="shared" si="151"/>
        <v>Sep05-03</v>
      </c>
      <c r="B2202" s="225">
        <f>IFERROR(VLOOKUP(A2202,PLAN!B:AA,5,0),"")</f>
        <v>11122032</v>
      </c>
      <c r="C2202" s="225" t="str">
        <f>IFERROR(VLOOKUP(A2202,PLAN!B:AA,6,0),"")</f>
        <v>2051047-E-A</v>
      </c>
      <c r="D2202" s="225" t="str">
        <f>IFERROR(VLOOKUP(A2202,PLAN!B:AA,7,0),"")</f>
        <v>MTS0025N45S JP</v>
      </c>
      <c r="E2202" s="225" t="str">
        <f>IFERROR(VLOOKUP(A2202,PLAN!B:AA,4,0),"")</f>
        <v>1001949597</v>
      </c>
      <c r="F2202" s="226">
        <f>IFERROR(VLOOKUP(A2202,PLAN!B:AA,9,0),"")</f>
        <v>46270</v>
      </c>
      <c r="G2202" s="225" t="str">
        <f>IFERROR(VLOOKUP(A2202,PLAN!B:AA,10,0),"")</f>
        <v>0103616624</v>
      </c>
      <c r="H2202" s="225" t="str">
        <f>IFERROR(VLOOKUP(A2202,PLAN!B:AA,11,0),"")</f>
        <v>260817S05A</v>
      </c>
      <c r="I2202" s="225">
        <f>IFERROR(VLOOKUP(A2202,PLAN!B:AA,12,0),"")</f>
        <v>5</v>
      </c>
      <c r="J2202" s="225" t="str">
        <f>IFERROR(VLOOKUP(A2202,PLAN!B:AA,15,0),"")</f>
        <v>Japan</v>
      </c>
      <c r="K2202" s="225">
        <f>IFERROR(VLOOKUP(A2202,PLAN!B:AA,23,0),"")</f>
        <v>0</v>
      </c>
      <c r="L2202" s="227">
        <f>IFERROR(VLOOKUP(A2202,PLAN!B:AA,24,0),"")</f>
        <v>0</v>
      </c>
      <c r="M2202" s="225" t="str">
        <f>IFERROR(VLOOKUP(A2202,PLAN!B:AA,3,0),"")</f>
        <v>2052012-D-C</v>
      </c>
      <c r="N2202" s="225">
        <f>IFERROR(VLOOKUP(A2202,PLAN!B:AA,2,0),"")</f>
        <v>12120940</v>
      </c>
      <c r="O2202" s="228" t="s">
        <v>592</v>
      </c>
      <c r="P2202" s="257" t="s">
        <v>593</v>
      </c>
      <c r="Q2202" s="337">
        <f t="shared" ref="Q2202:Q2252" si="154">I2202</f>
        <v>5</v>
      </c>
      <c r="R2202" s="231" t="str">
        <f>IFERROR(VLOOKUP(P2202,[6]Sheet1!$F:$I,4,),"")</f>
        <v>A8</v>
      </c>
      <c r="S2202" s="232">
        <f>IFERROR(VLOOKUP(A2202,PLAN!B:AA,19,0),"")</f>
        <v>46259</v>
      </c>
      <c r="T2202" s="225" t="str">
        <f>IFERROR(VLOOKUP(A2202,PLAN!B:AA,20,0),"")</f>
        <v>M7</v>
      </c>
      <c r="U2202" s="233"/>
      <c r="V2202" s="165"/>
      <c r="W2202" s="234" t="str">
        <f>IFERROR(VLOOKUP(A2202,PLAN!B:AB,21,),"")</f>
        <v>F2</v>
      </c>
      <c r="X2202" s="164"/>
      <c r="Y2202" s="148" t="s">
        <v>7555</v>
      </c>
      <c r="Z2202" s="338">
        <f>VLOOKUP(Y2202,PLAN!B:AI,19,0)</f>
        <v>46259</v>
      </c>
    </row>
    <row r="2203" spans="1:26" s="163" customFormat="1" ht="21.6" hidden="1" customHeight="1">
      <c r="A2203" s="177" t="str">
        <f t="shared" si="151"/>
        <v>Sep05-04</v>
      </c>
      <c r="B2203" s="225">
        <f>IFERROR(VLOOKUP(A2203,PLAN!B:AA,5,0),"")</f>
        <v>11134977</v>
      </c>
      <c r="C2203" s="225" t="str">
        <f>IFERROR(VLOOKUP(A2203,PLAN!B:AA,6,0),"")</f>
        <v>1931204-K-A</v>
      </c>
      <c r="D2203" s="225" t="str">
        <f>IFERROR(VLOOKUP(A2203,PLAN!B:AA,7,0),"")</f>
        <v>E0018450AG-2 JP</v>
      </c>
      <c r="E2203" s="225" t="str">
        <f>IFERROR(VLOOKUP(A2203,PLAN!B:AA,4,0),"")</f>
        <v>1001949614</v>
      </c>
      <c r="F2203" s="226">
        <f>IFERROR(VLOOKUP(A2203,PLAN!B:AA,9,0),"")</f>
        <v>46270</v>
      </c>
      <c r="G2203" s="225" t="str">
        <f>IFERROR(VLOOKUP(A2203,PLAN!B:AA,10,0),"")</f>
        <v>0103616642</v>
      </c>
      <c r="H2203" s="225" t="str">
        <f>IFERROR(VLOOKUP(A2203,PLAN!B:AA,11,0),"")</f>
        <v>260817S06A</v>
      </c>
      <c r="I2203" s="225">
        <f>IFERROR(VLOOKUP(A2203,PLAN!B:AA,12,0),"")</f>
        <v>42</v>
      </c>
      <c r="J2203" s="225" t="str">
        <f>IFERROR(VLOOKUP(A2203,PLAN!B:AA,15,0),"")</f>
        <v>Japan</v>
      </c>
      <c r="K2203" s="225">
        <f>IFERROR(VLOOKUP(A2203,PLAN!B:AA,23,0),"")</f>
        <v>0</v>
      </c>
      <c r="L2203" s="227">
        <f>IFERROR(VLOOKUP(A2203,PLAN!B:AA,24,0),"")</f>
        <v>0</v>
      </c>
      <c r="M2203" s="225" t="str">
        <f>IFERROR(VLOOKUP(A2203,PLAN!B:AA,3,0),"")</f>
        <v>1932131-E-C</v>
      </c>
      <c r="N2203" s="225">
        <f>IFERROR(VLOOKUP(A2203,PLAN!B:AA,2,0),"")</f>
        <v>12120936</v>
      </c>
      <c r="O2203" s="290" t="s">
        <v>8021</v>
      </c>
      <c r="P2203" s="258" t="s">
        <v>8022</v>
      </c>
      <c r="Q2203" s="337">
        <f t="shared" si="154"/>
        <v>42</v>
      </c>
      <c r="R2203" s="231" t="str">
        <f>IFERROR(VLOOKUP(P2203,[6]Sheet1!$F:$I,4,),"")</f>
        <v/>
      </c>
      <c r="S2203" s="232">
        <f>IFERROR(VLOOKUP(A2203,PLAN!B:AA,19,0),"")</f>
        <v>46259</v>
      </c>
      <c r="T2203" s="225" t="str">
        <f>IFERROR(VLOOKUP(A2203,PLAN!B:AA,20,0),"")</f>
        <v>M7</v>
      </c>
      <c r="U2203" s="233"/>
      <c r="V2203" s="165"/>
      <c r="W2203" s="234" t="str">
        <f>IFERROR(VLOOKUP(A2203,PLAN!B:AB,21,),"")</f>
        <v>F2</v>
      </c>
      <c r="X2203" s="164"/>
      <c r="Y2203" s="148" t="s">
        <v>7556</v>
      </c>
      <c r="Z2203" s="338">
        <f>VLOOKUP(Y2203,PLAN!B:AI,19,0)</f>
        <v>46259</v>
      </c>
    </row>
    <row r="2204" spans="1:26" s="163" customFormat="1" ht="21.6" hidden="1" customHeight="1">
      <c r="A2204" s="177" t="str">
        <f t="shared" si="151"/>
        <v>Sep05-36</v>
      </c>
      <c r="B2204" s="225">
        <f>IFERROR(VLOOKUP(A2204,PLAN!B:AA,5,0),"")</f>
        <v>11114094</v>
      </c>
      <c r="C2204" s="225" t="str">
        <f>IFERROR(VLOOKUP(A2204,PLAN!B:AA,6,0),"")</f>
        <v>1931169-C-A</v>
      </c>
      <c r="D2204" s="225" t="str">
        <f>IFERROR(VLOOKUP(A2204,PLAN!B:AA,7,0),"")</f>
        <v>SA0035N22SP JP</v>
      </c>
      <c r="E2204" s="225" t="str">
        <f>IFERROR(VLOOKUP(A2204,PLAN!B:AA,4,0),"")</f>
        <v>1001949964</v>
      </c>
      <c r="F2204" s="226">
        <f>IFERROR(VLOOKUP(A2204,PLAN!B:AA,9,0),"")</f>
        <v>46270</v>
      </c>
      <c r="G2204" s="225" t="str">
        <f>IFERROR(VLOOKUP(A2204,PLAN!B:AA,10,0),"")</f>
        <v>0103617244</v>
      </c>
      <c r="H2204" s="225" t="str">
        <f>IFERROR(VLOOKUP(A2204,PLAN!B:AA,11,0),"")</f>
        <v>260818T32A</v>
      </c>
      <c r="I2204" s="225">
        <f>IFERROR(VLOOKUP(A2204,PLAN!B:AA,12,0),"")</f>
        <v>100</v>
      </c>
      <c r="J2204" s="225" t="str">
        <f>IFERROR(VLOOKUP(A2204,PLAN!B:AA,15,0),"")</f>
        <v>Japan</v>
      </c>
      <c r="K2204" s="225">
        <f>IFERROR(VLOOKUP(A2204,PLAN!B:AA,23,0),"")</f>
        <v>0</v>
      </c>
      <c r="L2204" s="227">
        <f>IFERROR(VLOOKUP(A2204,PLAN!B:AA,24,0),"")</f>
        <v>0</v>
      </c>
      <c r="M2204" s="225" t="str">
        <f>IFERROR(VLOOKUP(A2204,PLAN!B:AA,3,0),"")</f>
        <v>1932259-B-C</v>
      </c>
      <c r="N2204" s="225">
        <f>IFERROR(VLOOKUP(A2204,PLAN!B:AA,2,0),"")</f>
        <v>12115133</v>
      </c>
      <c r="O2204" s="290" t="s">
        <v>4890</v>
      </c>
      <c r="P2204" s="337" t="s">
        <v>4891</v>
      </c>
      <c r="Q2204" s="154">
        <v>34</v>
      </c>
      <c r="R2204" s="231" t="str">
        <f>IFERROR(VLOOKUP(P2204,[6]Sheet1!$F:$I,4,),"")</f>
        <v>B13</v>
      </c>
      <c r="S2204" s="232">
        <f>IFERROR(VLOOKUP(A2204,PLAN!B:AA,19,0),"")</f>
        <v>46259</v>
      </c>
      <c r="T2204" s="225" t="str">
        <f>IFERROR(VLOOKUP(A2204,PLAN!B:AA,20,0),"")</f>
        <v>M7</v>
      </c>
      <c r="U2204" s="233"/>
      <c r="V2204" s="165"/>
      <c r="W2204" s="234" t="str">
        <f>IFERROR(VLOOKUP(A2204,PLAN!B:AB,21,),"")</f>
        <v>F2</v>
      </c>
      <c r="X2204" s="164"/>
      <c r="Y2204" s="148" t="s">
        <v>7722</v>
      </c>
      <c r="Z2204" s="338">
        <f>VLOOKUP(Y2204,PLAN!B:AI,19,0)</f>
        <v>46259</v>
      </c>
    </row>
    <row r="2205" spans="1:26" s="163" customFormat="1" ht="21.6" hidden="1" customHeight="1">
      <c r="A2205" s="177"/>
      <c r="B2205" s="225"/>
      <c r="C2205" s="225"/>
      <c r="D2205" s="225"/>
      <c r="E2205" s="225"/>
      <c r="F2205" s="226"/>
      <c r="G2205" s="225"/>
      <c r="H2205" s="225"/>
      <c r="I2205" s="225"/>
      <c r="J2205" s="225"/>
      <c r="K2205" s="225"/>
      <c r="L2205" s="227"/>
      <c r="M2205" s="225"/>
      <c r="N2205" s="225"/>
      <c r="O2205" s="290" t="s">
        <v>8027</v>
      </c>
      <c r="P2205" s="337" t="s">
        <v>8028</v>
      </c>
      <c r="Q2205" s="154">
        <f>I2204-Q2204</f>
        <v>66</v>
      </c>
      <c r="R2205" s="231"/>
      <c r="S2205" s="232"/>
      <c r="T2205" s="225"/>
      <c r="U2205" s="233"/>
      <c r="V2205" s="165"/>
      <c r="W2205" s="234"/>
      <c r="X2205" s="164"/>
      <c r="Y2205" s="148"/>
      <c r="Z2205" s="338"/>
    </row>
    <row r="2206" spans="1:26" s="163" customFormat="1" ht="21.6" hidden="1" customHeight="1">
      <c r="A2206" s="177" t="str">
        <f t="shared" si="151"/>
        <v>Sep05-43</v>
      </c>
      <c r="B2206" s="225">
        <f>IFERROR(VLOOKUP(A2206,PLAN!B:AA,5,0),"")</f>
        <v>11124975</v>
      </c>
      <c r="C2206" s="225" t="str">
        <f>IFERROR(VLOOKUP(A2206,PLAN!B:AA,6,0),"")</f>
        <v>1831193-C-AK</v>
      </c>
      <c r="D2206" s="225" t="str">
        <f>IFERROR(VLOOKUP(A2206,PLAN!B:AA,7,0),"")</f>
        <v>AH14S003SR JP</v>
      </c>
      <c r="E2206" s="225" t="str">
        <f>IFERROR(VLOOKUP(A2206,PLAN!B:AA,4,0),"")</f>
        <v>1001949972</v>
      </c>
      <c r="F2206" s="226">
        <f>IFERROR(VLOOKUP(A2206,PLAN!B:AA,9,0),"")</f>
        <v>46270</v>
      </c>
      <c r="G2206" s="225" t="str">
        <f>IFERROR(VLOOKUP(A2206,PLAN!B:AA,10,0),"")</f>
        <v>0103617251</v>
      </c>
      <c r="H2206" s="225" t="str">
        <f>IFERROR(VLOOKUP(A2206,PLAN!B:AA,11,0),"")</f>
        <v>260818A07A</v>
      </c>
      <c r="I2206" s="225">
        <f>IFERROR(VLOOKUP(A2206,PLAN!B:AA,12,0),"")</f>
        <v>115</v>
      </c>
      <c r="J2206" s="225" t="str">
        <f>IFERROR(VLOOKUP(A2206,PLAN!B:AA,15,0),"")</f>
        <v>Japan</v>
      </c>
      <c r="K2206" s="225">
        <f>IFERROR(VLOOKUP(A2206,PLAN!B:AA,23,0),"")</f>
        <v>0</v>
      </c>
      <c r="L2206" s="227">
        <f>IFERROR(VLOOKUP(A2206,PLAN!B:AA,24,0),"")</f>
        <v>0</v>
      </c>
      <c r="M2206" s="225" t="str">
        <f>IFERROR(VLOOKUP(A2206,PLAN!B:AA,3,0),"")</f>
        <v>1832202-A-CK</v>
      </c>
      <c r="N2206" s="225">
        <f>IFERROR(VLOOKUP(A2206,PLAN!B:AA,2,0),"")</f>
        <v>12111390</v>
      </c>
      <c r="O2206" s="228" t="s">
        <v>5528</v>
      </c>
      <c r="P2206" s="337" t="s">
        <v>5529</v>
      </c>
      <c r="Q2206" s="337">
        <f t="shared" si="154"/>
        <v>115</v>
      </c>
      <c r="R2206" s="231" t="str">
        <f>IFERROR(VLOOKUP(P2206,[6]Sheet1!$F:$I,4,),"")</f>
        <v>D11</v>
      </c>
      <c r="S2206" s="232">
        <f>IFERROR(VLOOKUP(A2206,PLAN!B:AA,19,0),"")</f>
        <v>46259</v>
      </c>
      <c r="T2206" s="225" t="str">
        <f>IFERROR(VLOOKUP(A2206,PLAN!B:AA,20,0),"")</f>
        <v>M7</v>
      </c>
      <c r="U2206" s="233"/>
      <c r="V2206" s="165"/>
      <c r="W2206" s="234" t="str">
        <f>IFERROR(VLOOKUP(A2206,PLAN!B:AB,21,),"")</f>
        <v>F2</v>
      </c>
      <c r="X2206" s="164"/>
      <c r="Y2206" s="148" t="s">
        <v>7831</v>
      </c>
      <c r="Z2206" s="338">
        <f>VLOOKUP(Y2206,PLAN!B:AI,19,0)</f>
        <v>46259</v>
      </c>
    </row>
    <row r="2207" spans="1:26" s="163" customFormat="1" ht="21.6" hidden="1" customHeight="1">
      <c r="A2207" s="177" t="str">
        <f t="shared" si="151"/>
        <v>Sep05-44</v>
      </c>
      <c r="B2207" s="225">
        <f>IFERROR(VLOOKUP(A2207,PLAN!B:AA,5,0),"")</f>
        <v>11125055</v>
      </c>
      <c r="C2207" s="225" t="str">
        <f>IFERROR(VLOOKUP(A2207,PLAN!B:AA,6,0),"")</f>
        <v>1831272-C-AK</v>
      </c>
      <c r="D2207" s="225" t="str">
        <f>IFERROR(VLOOKUP(A2207,PLAN!B:AA,7,0),"")</f>
        <v>AIN-CKI-10-300R JP</v>
      </c>
      <c r="E2207" s="225" t="str">
        <f>IFERROR(VLOOKUP(A2207,PLAN!B:AA,4,0),"")</f>
        <v>1001949973</v>
      </c>
      <c r="F2207" s="226">
        <f>IFERROR(VLOOKUP(A2207,PLAN!B:AA,9,0),"")</f>
        <v>46270</v>
      </c>
      <c r="G2207" s="225" t="str">
        <f>IFERROR(VLOOKUP(A2207,PLAN!B:AA,10,0),"")</f>
        <v>0103617252</v>
      </c>
      <c r="H2207" s="225" t="str">
        <f>IFERROR(VLOOKUP(A2207,PLAN!B:AA,11,0),"")</f>
        <v>260818A08A</v>
      </c>
      <c r="I2207" s="225">
        <f>IFERROR(VLOOKUP(A2207,PLAN!B:AA,12,0),"")</f>
        <v>23</v>
      </c>
      <c r="J2207" s="225" t="str">
        <f>IFERROR(VLOOKUP(A2207,PLAN!B:AA,15,0),"")</f>
        <v>Japan</v>
      </c>
      <c r="K2207" s="225">
        <f>IFERROR(VLOOKUP(A2207,PLAN!B:AA,23,0),"")</f>
        <v>0</v>
      </c>
      <c r="L2207" s="227">
        <f>IFERROR(VLOOKUP(A2207,PLAN!B:AA,24,0),"")</f>
        <v>0</v>
      </c>
      <c r="M2207" s="225" t="str">
        <f>IFERROR(VLOOKUP(A2207,PLAN!B:AA,3,0),"")</f>
        <v>1832344-A-CK</v>
      </c>
      <c r="N2207" s="225">
        <f>IFERROR(VLOOKUP(A2207,PLAN!B:AA,2,0),"")</f>
        <v>12114369</v>
      </c>
      <c r="O2207" s="228" t="s">
        <v>657</v>
      </c>
      <c r="P2207" s="337" t="s">
        <v>658</v>
      </c>
      <c r="Q2207" s="337">
        <f t="shared" si="154"/>
        <v>23</v>
      </c>
      <c r="R2207" s="231" t="str">
        <f>IFERROR(VLOOKUP(P2207,[6]Sheet1!$F:$I,4,),"")</f>
        <v>C1</v>
      </c>
      <c r="S2207" s="232">
        <f>IFERROR(VLOOKUP(A2207,PLAN!B:AA,19,0),"")</f>
        <v>46259</v>
      </c>
      <c r="T2207" s="225" t="str">
        <f>IFERROR(VLOOKUP(A2207,PLAN!B:AA,20,0),"")</f>
        <v>M7</v>
      </c>
      <c r="U2207" s="233"/>
      <c r="V2207" s="165"/>
      <c r="W2207" s="234" t="str">
        <f>IFERROR(VLOOKUP(A2207,PLAN!B:AB,21,),"")</f>
        <v>F2</v>
      </c>
      <c r="X2207" s="164"/>
      <c r="Y2207" s="148" t="s">
        <v>7832</v>
      </c>
      <c r="Z2207" s="338">
        <f>VLOOKUP(Y2207,PLAN!B:AI,19,0)</f>
        <v>46259</v>
      </c>
    </row>
    <row r="2208" spans="1:26" s="163" customFormat="1" ht="21.6" hidden="1" customHeight="1">
      <c r="A2208" s="177" t="str">
        <f t="shared" si="151"/>
        <v>Sep05-45</v>
      </c>
      <c r="B2208" s="225">
        <f>IFERROR(VLOOKUP(A2208,PLAN!B:AA,5,0),"")</f>
        <v>11124967</v>
      </c>
      <c r="C2208" s="225" t="str">
        <f>IFERROR(VLOOKUP(A2208,PLAN!B:AA,6,0),"")</f>
        <v>1831181-C-A</v>
      </c>
      <c r="D2208" s="225" t="str">
        <f>IFERROR(VLOOKUP(A2208,PLAN!B:AA,7,0),"")</f>
        <v>AIN-CKI-18-200-BSR JP</v>
      </c>
      <c r="E2208" s="225" t="str">
        <f>IFERROR(VLOOKUP(A2208,PLAN!B:AA,4,0),"")</f>
        <v>1001949974</v>
      </c>
      <c r="F2208" s="226">
        <f>IFERROR(VLOOKUP(A2208,PLAN!B:AA,9,0),"")</f>
        <v>46270</v>
      </c>
      <c r="G2208" s="225" t="str">
        <f>IFERROR(VLOOKUP(A2208,PLAN!B:AA,10,0),"")</f>
        <v>0103617253</v>
      </c>
      <c r="H2208" s="225" t="str">
        <f>IFERROR(VLOOKUP(A2208,PLAN!B:AA,11,0),"")</f>
        <v>260818A09A</v>
      </c>
      <c r="I2208" s="225">
        <f>IFERROR(VLOOKUP(A2208,PLAN!B:AA,12,0),"")</f>
        <v>15</v>
      </c>
      <c r="J2208" s="225" t="str">
        <f>IFERROR(VLOOKUP(A2208,PLAN!B:AA,15,0),"")</f>
        <v>Japan</v>
      </c>
      <c r="K2208" s="225">
        <f>IFERROR(VLOOKUP(A2208,PLAN!B:AA,23,0),"")</f>
        <v>0</v>
      </c>
      <c r="L2208" s="227">
        <f>IFERROR(VLOOKUP(A2208,PLAN!B:AA,24,0),"")</f>
        <v>0</v>
      </c>
      <c r="M2208" s="225" t="str">
        <f>IFERROR(VLOOKUP(A2208,PLAN!B:AA,3,0),"")</f>
        <v>1832176-A-C</v>
      </c>
      <c r="N2208" s="225">
        <f>IFERROR(VLOOKUP(A2208,PLAN!B:AA,2,0),"")</f>
        <v>12114378</v>
      </c>
      <c r="O2208" s="228" t="s">
        <v>2867</v>
      </c>
      <c r="P2208" s="337" t="s">
        <v>2868</v>
      </c>
      <c r="Q2208" s="337">
        <f t="shared" si="154"/>
        <v>15</v>
      </c>
      <c r="R2208" s="231" t="str">
        <f>IFERROR(VLOOKUP(P2208,[6]Sheet1!$F:$I,4,),"")</f>
        <v>D1</v>
      </c>
      <c r="S2208" s="232">
        <f>IFERROR(VLOOKUP(A2208,PLAN!B:AA,19,0),"")</f>
        <v>46259</v>
      </c>
      <c r="T2208" s="225" t="str">
        <f>IFERROR(VLOOKUP(A2208,PLAN!B:AA,20,0),"")</f>
        <v>M7</v>
      </c>
      <c r="U2208" s="233"/>
      <c r="V2208" s="165"/>
      <c r="W2208" s="234" t="str">
        <f>IFERROR(VLOOKUP(A2208,PLAN!B:AB,21,),"")</f>
        <v>F2</v>
      </c>
      <c r="X2208" s="164"/>
      <c r="Y2208" s="148" t="s">
        <v>7833</v>
      </c>
      <c r="Z2208" s="338">
        <f>VLOOKUP(Y2208,PLAN!B:AI,19,0)</f>
        <v>46259</v>
      </c>
    </row>
    <row r="2209" spans="1:26" s="163" customFormat="1" ht="21.6" hidden="1" customHeight="1">
      <c r="A2209" s="177" t="str">
        <f t="shared" si="151"/>
        <v>Sep05-46</v>
      </c>
      <c r="B2209" s="225">
        <f>IFERROR(VLOOKUP(A2209,PLAN!B:AA,5,0),"")</f>
        <v>11124946</v>
      </c>
      <c r="C2209" s="225" t="str">
        <f>IFERROR(VLOOKUP(A2209,PLAN!B:AA,6,0),"")</f>
        <v>1631059-G-A</v>
      </c>
      <c r="D2209" s="225" t="str">
        <f>IFERROR(VLOOKUP(A2209,PLAN!B:AA,7,0),"")</f>
        <v>AIN-CKI-18-200-SFT JP</v>
      </c>
      <c r="E2209" s="225" t="str">
        <f>IFERROR(VLOOKUP(A2209,PLAN!B:AA,4,0),"")</f>
        <v>1001949975</v>
      </c>
      <c r="F2209" s="226">
        <f>IFERROR(VLOOKUP(A2209,PLAN!B:AA,9,0),"")</f>
        <v>46270</v>
      </c>
      <c r="G2209" s="225" t="str">
        <f>IFERROR(VLOOKUP(A2209,PLAN!B:AA,10,0),"")</f>
        <v>0103617254</v>
      </c>
      <c r="H2209" s="225" t="str">
        <f>IFERROR(VLOOKUP(A2209,PLAN!B:AA,11,0),"")</f>
        <v>260818A10A</v>
      </c>
      <c r="I2209" s="225">
        <f>IFERROR(VLOOKUP(A2209,PLAN!B:AA,12,0),"")</f>
        <v>15</v>
      </c>
      <c r="J2209" s="225" t="str">
        <f>IFERROR(VLOOKUP(A2209,PLAN!B:AA,15,0),"")</f>
        <v>Japan</v>
      </c>
      <c r="K2209" s="225">
        <f>IFERROR(VLOOKUP(A2209,PLAN!B:AA,23,0),"")</f>
        <v>0</v>
      </c>
      <c r="L2209" s="227">
        <f>IFERROR(VLOOKUP(A2209,PLAN!B:AA,24,0),"")</f>
        <v>0</v>
      </c>
      <c r="M2209" s="225" t="str">
        <f>IFERROR(VLOOKUP(A2209,PLAN!B:AA,3,0),"")</f>
        <v>1832376-A-C</v>
      </c>
      <c r="N2209" s="225">
        <f>IFERROR(VLOOKUP(A2209,PLAN!B:AA,2,0),"")</f>
        <v>12114379</v>
      </c>
      <c r="O2209" s="228" t="s">
        <v>3594</v>
      </c>
      <c r="P2209" s="337" t="s">
        <v>3595</v>
      </c>
      <c r="Q2209" s="337">
        <f t="shared" si="154"/>
        <v>15</v>
      </c>
      <c r="R2209" s="231" t="str">
        <f>IFERROR(VLOOKUP(P2209,[6]Sheet1!$F:$I,4,),"")</f>
        <v>C5</v>
      </c>
      <c r="S2209" s="232">
        <f>IFERROR(VLOOKUP(A2209,PLAN!B:AA,19,0),"")</f>
        <v>46259</v>
      </c>
      <c r="T2209" s="225" t="str">
        <f>IFERROR(VLOOKUP(A2209,PLAN!B:AA,20,0),"")</f>
        <v>M7</v>
      </c>
      <c r="U2209" s="233"/>
      <c r="V2209" s="165"/>
      <c r="W2209" s="234" t="str">
        <f>IFERROR(VLOOKUP(A2209,PLAN!B:AB,21,),"")</f>
        <v>F2</v>
      </c>
      <c r="X2209" s="164"/>
      <c r="Y2209" s="148" t="s">
        <v>7834</v>
      </c>
      <c r="Z2209" s="338">
        <f>VLOOKUP(Y2209,PLAN!B:AI,19,0)</f>
        <v>46259</v>
      </c>
    </row>
    <row r="2210" spans="1:26" s="163" customFormat="1" ht="21.6" hidden="1" customHeight="1">
      <c r="A2210" s="177" t="str">
        <f t="shared" si="151"/>
        <v>Sep05-47</v>
      </c>
      <c r="B2210" s="225">
        <f>IFERROR(VLOOKUP(A2210,PLAN!B:AA,5,0),"")</f>
        <v>11125060</v>
      </c>
      <c r="C2210" s="225" t="str">
        <f>IFERROR(VLOOKUP(A2210,PLAN!B:AA,6,0),"")</f>
        <v>1831277-C-A</v>
      </c>
      <c r="D2210" s="225" t="str">
        <f>IFERROR(VLOOKUP(A2210,PLAN!B:AA,7,0),"")</f>
        <v>AIN-CKI-200-BAR JP</v>
      </c>
      <c r="E2210" s="225" t="str">
        <f>IFERROR(VLOOKUP(A2210,PLAN!B:AA,4,0),"")</f>
        <v>1001949976</v>
      </c>
      <c r="F2210" s="226">
        <f>IFERROR(VLOOKUP(A2210,PLAN!B:AA,9,0),"")</f>
        <v>46270</v>
      </c>
      <c r="G2210" s="225" t="str">
        <f>IFERROR(VLOOKUP(A2210,PLAN!B:AA,10,0),"")</f>
        <v>0103617255</v>
      </c>
      <c r="H2210" s="225" t="str">
        <f>IFERROR(VLOOKUP(A2210,PLAN!B:AA,11,0),"")</f>
        <v>260818A11A</v>
      </c>
      <c r="I2210" s="225">
        <f>IFERROR(VLOOKUP(A2210,PLAN!B:AA,12,0),"")</f>
        <v>40</v>
      </c>
      <c r="J2210" s="225" t="str">
        <f>IFERROR(VLOOKUP(A2210,PLAN!B:AA,15,0),"")</f>
        <v>Japan</v>
      </c>
      <c r="K2210" s="225">
        <f>IFERROR(VLOOKUP(A2210,PLAN!B:AA,23,0),"")</f>
        <v>0</v>
      </c>
      <c r="L2210" s="227">
        <f>IFERROR(VLOOKUP(A2210,PLAN!B:AA,24,0),"")</f>
        <v>0</v>
      </c>
      <c r="M2210" s="225" t="str">
        <f>IFERROR(VLOOKUP(A2210,PLAN!B:AA,3,0),"")</f>
        <v>1832347-A-C</v>
      </c>
      <c r="N2210" s="225">
        <f>IFERROR(VLOOKUP(A2210,PLAN!B:AA,2,0),"")</f>
        <v>12114374</v>
      </c>
      <c r="O2210" s="228" t="s">
        <v>6932</v>
      </c>
      <c r="P2210" s="337" t="s">
        <v>6933</v>
      </c>
      <c r="Q2210" s="337">
        <f t="shared" si="154"/>
        <v>40</v>
      </c>
      <c r="R2210" s="231" t="str">
        <f>IFERROR(VLOOKUP(P2210,[6]Sheet1!$F:$I,4,),"")</f>
        <v>C5</v>
      </c>
      <c r="S2210" s="232">
        <f>IFERROR(VLOOKUP(A2210,PLAN!B:AA,19,0),"")</f>
        <v>46259</v>
      </c>
      <c r="T2210" s="225" t="str">
        <f>IFERROR(VLOOKUP(A2210,PLAN!B:AA,20,0),"")</f>
        <v>M7</v>
      </c>
      <c r="U2210" s="233"/>
      <c r="V2210" s="165"/>
      <c r="W2210" s="234" t="str">
        <f>IFERROR(VLOOKUP(A2210,PLAN!B:AB,21,),"")</f>
        <v>F2</v>
      </c>
      <c r="X2210" s="164"/>
      <c r="Y2210" s="148" t="s">
        <v>7835</v>
      </c>
      <c r="Z2210" s="338">
        <f>VLOOKUP(Y2210,PLAN!B:AI,19,0)</f>
        <v>46259</v>
      </c>
    </row>
    <row r="2211" spans="1:26" s="163" customFormat="1" ht="21.6" hidden="1" customHeight="1">
      <c r="A2211" s="177" t="str">
        <f t="shared" si="151"/>
        <v>Sep05-48</v>
      </c>
      <c r="B2211" s="225">
        <f>IFERROR(VLOOKUP(A2211,PLAN!B:AA,5,0),"")</f>
        <v>11125054</v>
      </c>
      <c r="C2211" s="225" t="str">
        <f>IFERROR(VLOOKUP(A2211,PLAN!B:AA,6,0),"")</f>
        <v>1831271-C-A</v>
      </c>
      <c r="D2211" s="225" t="str">
        <f>IFERROR(VLOOKUP(A2211,PLAN!B:AA,7,0),"")</f>
        <v>AIN-CKI-200-RCR JP</v>
      </c>
      <c r="E2211" s="225" t="str">
        <f>IFERROR(VLOOKUP(A2211,PLAN!B:AA,4,0),"")</f>
        <v>1001949977</v>
      </c>
      <c r="F2211" s="226">
        <f>IFERROR(VLOOKUP(A2211,PLAN!B:AA,9,0),"")</f>
        <v>46270</v>
      </c>
      <c r="G2211" s="225" t="str">
        <f>IFERROR(VLOOKUP(A2211,PLAN!B:AA,10,0),"")</f>
        <v>0103617256</v>
      </c>
      <c r="H2211" s="225" t="str">
        <f>IFERROR(VLOOKUP(A2211,PLAN!B:AA,11,0),"")</f>
        <v>260818A12A</v>
      </c>
      <c r="I2211" s="225">
        <f>IFERROR(VLOOKUP(A2211,PLAN!B:AA,12,0),"")</f>
        <v>13</v>
      </c>
      <c r="J2211" s="225" t="str">
        <f>IFERROR(VLOOKUP(A2211,PLAN!B:AA,15,0),"")</f>
        <v>Japan</v>
      </c>
      <c r="K2211" s="225">
        <f>IFERROR(VLOOKUP(A2211,PLAN!B:AA,23,0),"")</f>
        <v>0</v>
      </c>
      <c r="L2211" s="227">
        <f>IFERROR(VLOOKUP(A2211,PLAN!B:AA,24,0),"")</f>
        <v>0</v>
      </c>
      <c r="M2211" s="225" t="str">
        <f>IFERROR(VLOOKUP(A2211,PLAN!B:AA,3,0),"")</f>
        <v>1832341-A-C</v>
      </c>
      <c r="N2211" s="225">
        <f>IFERROR(VLOOKUP(A2211,PLAN!B:AA,2,0),"")</f>
        <v>12114366</v>
      </c>
      <c r="O2211" s="228" t="s">
        <v>5959</v>
      </c>
      <c r="P2211" s="337" t="s">
        <v>5960</v>
      </c>
      <c r="Q2211" s="337">
        <f t="shared" si="154"/>
        <v>13</v>
      </c>
      <c r="R2211" s="231" t="str">
        <f>IFERROR(VLOOKUP(P2211,[6]Sheet1!$F:$I,4,),"")</f>
        <v>D5</v>
      </c>
      <c r="S2211" s="232">
        <f>IFERROR(VLOOKUP(A2211,PLAN!B:AA,19,0),"")</f>
        <v>46259</v>
      </c>
      <c r="T2211" s="225" t="str">
        <f>IFERROR(VLOOKUP(A2211,PLAN!B:AA,20,0),"")</f>
        <v>M7</v>
      </c>
      <c r="U2211" s="233"/>
      <c r="V2211" s="165"/>
      <c r="W2211" s="234" t="str">
        <f>IFERROR(VLOOKUP(A2211,PLAN!B:AB,21,),"")</f>
        <v>F2</v>
      </c>
      <c r="X2211" s="164"/>
      <c r="Y2211" s="148" t="s">
        <v>7836</v>
      </c>
      <c r="Z2211" s="338">
        <f>VLOOKUP(Y2211,PLAN!B:AI,19,0)</f>
        <v>46259</v>
      </c>
    </row>
    <row r="2212" spans="1:26" s="163" customFormat="1" ht="21.6" hidden="1" customHeight="1">
      <c r="A2212" s="177" t="str">
        <f t="shared" si="151"/>
        <v>Sep05-49</v>
      </c>
      <c r="B2212" s="225">
        <f>IFERROR(VLOOKUP(A2212,PLAN!B:AA,5,0),"")</f>
        <v>11125051</v>
      </c>
      <c r="C2212" s="225" t="str">
        <f>IFERROR(VLOOKUP(A2212,PLAN!B:AA,6,0),"")</f>
        <v>1831268-C-AK</v>
      </c>
      <c r="D2212" s="225" t="str">
        <f>IFERROR(VLOOKUP(A2212,PLAN!B:AA,7,0),"")</f>
        <v>AIN-CKI-300R JP</v>
      </c>
      <c r="E2212" s="225" t="str">
        <f>IFERROR(VLOOKUP(A2212,PLAN!B:AA,4,0),"")</f>
        <v>1001949978</v>
      </c>
      <c r="F2212" s="226">
        <f>IFERROR(VLOOKUP(A2212,PLAN!B:AA,9,0),"")</f>
        <v>46270</v>
      </c>
      <c r="G2212" s="225" t="str">
        <f>IFERROR(VLOOKUP(A2212,PLAN!B:AA,10,0),"")</f>
        <v>0103617257</v>
      </c>
      <c r="H2212" s="225" t="str">
        <f>IFERROR(VLOOKUP(A2212,PLAN!B:AA,11,0),"")</f>
        <v>260818A13A</v>
      </c>
      <c r="I2212" s="225">
        <f>IFERROR(VLOOKUP(A2212,PLAN!B:AA,12,0),"")</f>
        <v>42</v>
      </c>
      <c r="J2212" s="225" t="str">
        <f>IFERROR(VLOOKUP(A2212,PLAN!B:AA,15,0),"")</f>
        <v>Japan</v>
      </c>
      <c r="K2212" s="225">
        <f>IFERROR(VLOOKUP(A2212,PLAN!B:AA,23,0),"")</f>
        <v>0</v>
      </c>
      <c r="L2212" s="227">
        <f>IFERROR(VLOOKUP(A2212,PLAN!B:AA,24,0),"")</f>
        <v>0</v>
      </c>
      <c r="M2212" s="225" t="str">
        <f>IFERROR(VLOOKUP(A2212,PLAN!B:AA,3,0),"")</f>
        <v>1832340-A-CK</v>
      </c>
      <c r="N2212" s="225">
        <f>IFERROR(VLOOKUP(A2212,PLAN!B:AA,2,0),"")</f>
        <v>12114365</v>
      </c>
      <c r="O2212" s="228" t="s">
        <v>4381</v>
      </c>
      <c r="P2212" s="337" t="s">
        <v>4382</v>
      </c>
      <c r="Q2212" s="337">
        <f t="shared" si="154"/>
        <v>42</v>
      </c>
      <c r="R2212" s="231" t="str">
        <f>IFERROR(VLOOKUP(P2212,[6]Sheet1!$F:$I,4,),"")</f>
        <v>N1-03</v>
      </c>
      <c r="S2212" s="232">
        <f>IFERROR(VLOOKUP(A2212,PLAN!B:AA,19,0),"")</f>
        <v>46259</v>
      </c>
      <c r="T2212" s="225" t="str">
        <f>IFERROR(VLOOKUP(A2212,PLAN!B:AA,20,0),"")</f>
        <v>M7</v>
      </c>
      <c r="U2212" s="233"/>
      <c r="V2212" s="165"/>
      <c r="W2212" s="234" t="str">
        <f>IFERROR(VLOOKUP(A2212,PLAN!B:AB,21,),"")</f>
        <v>F2</v>
      </c>
      <c r="X2212" s="164"/>
      <c r="Y2212" s="148" t="s">
        <v>7837</v>
      </c>
      <c r="Z2212" s="338">
        <f>VLOOKUP(Y2212,PLAN!B:AI,19,0)</f>
        <v>46259</v>
      </c>
    </row>
    <row r="2213" spans="1:26" s="163" customFormat="1" ht="21.6" hidden="1" customHeight="1">
      <c r="A2213" s="177" t="str">
        <f t="shared" si="151"/>
        <v>Sep05-50</v>
      </c>
      <c r="B2213" s="225">
        <f>IFERROR(VLOOKUP(A2213,PLAN!B:AA,5,0),"")</f>
        <v>11125058</v>
      </c>
      <c r="C2213" s="225" t="str">
        <f>IFERROR(VLOOKUP(A2213,PLAN!B:AA,6,0),"")</f>
        <v>1831275-C-AK</v>
      </c>
      <c r="D2213" s="225" t="str">
        <f>IFERROR(VLOOKUP(A2213,PLAN!B:AA,7,0),"")</f>
        <v>AIN-CKI-315-EXCR JP</v>
      </c>
      <c r="E2213" s="225" t="str">
        <f>IFERROR(VLOOKUP(A2213,PLAN!B:AA,4,0),"")</f>
        <v>1001949979</v>
      </c>
      <c r="F2213" s="226">
        <f>IFERROR(VLOOKUP(A2213,PLAN!B:AA,9,0),"")</f>
        <v>46270</v>
      </c>
      <c r="G2213" s="225" t="str">
        <f>IFERROR(VLOOKUP(A2213,PLAN!B:AA,10,0),"")</f>
        <v>0103617258</v>
      </c>
      <c r="H2213" s="225" t="str">
        <f>IFERROR(VLOOKUP(A2213,PLAN!B:AA,11,0),"")</f>
        <v>260818A14A</v>
      </c>
      <c r="I2213" s="225">
        <f>IFERROR(VLOOKUP(A2213,PLAN!B:AA,12,0),"")</f>
        <v>17</v>
      </c>
      <c r="J2213" s="225" t="str">
        <f>IFERROR(VLOOKUP(A2213,PLAN!B:AA,15,0),"")</f>
        <v>Japan</v>
      </c>
      <c r="K2213" s="225">
        <f>IFERROR(VLOOKUP(A2213,PLAN!B:AA,23,0),"")</f>
        <v>0</v>
      </c>
      <c r="L2213" s="227">
        <f>IFERROR(VLOOKUP(A2213,PLAN!B:AA,24,0),"")</f>
        <v>0</v>
      </c>
      <c r="M2213" s="225" t="str">
        <f>IFERROR(VLOOKUP(A2213,PLAN!B:AA,3,0),"")</f>
        <v>1832346-A-CK</v>
      </c>
      <c r="N2213" s="225">
        <f>IFERROR(VLOOKUP(A2213,PLAN!B:AA,2,0),"")</f>
        <v>12114373</v>
      </c>
      <c r="O2213" s="228" t="s">
        <v>5212</v>
      </c>
      <c r="P2213" s="337" t="s">
        <v>5213</v>
      </c>
      <c r="Q2213" s="337">
        <f t="shared" si="154"/>
        <v>17</v>
      </c>
      <c r="R2213" s="231" t="str">
        <f>IFERROR(VLOOKUP(P2213,[6]Sheet1!$F:$I,4,),"")</f>
        <v>C8</v>
      </c>
      <c r="S2213" s="232">
        <f>IFERROR(VLOOKUP(A2213,PLAN!B:AA,19,0),"")</f>
        <v>46259</v>
      </c>
      <c r="T2213" s="225" t="str">
        <f>IFERROR(VLOOKUP(A2213,PLAN!B:AA,20,0),"")</f>
        <v>M7</v>
      </c>
      <c r="U2213" s="233"/>
      <c r="V2213" s="165"/>
      <c r="W2213" s="234" t="str">
        <f>IFERROR(VLOOKUP(A2213,PLAN!B:AB,21,),"")</f>
        <v>F2</v>
      </c>
      <c r="X2213" s="164"/>
      <c r="Y2213" s="148" t="s">
        <v>7838</v>
      </c>
      <c r="Z2213" s="338">
        <f>VLOOKUP(Y2213,PLAN!B:AI,19,0)</f>
        <v>46259</v>
      </c>
    </row>
    <row r="2214" spans="1:26" s="163" customFormat="1" ht="21.6" hidden="1" customHeight="1">
      <c r="A2214" s="177" t="str">
        <f t="shared" ref="A2214:A2234" si="155">Y2214</f>
        <v>Sep05-51</v>
      </c>
      <c r="B2214" s="225">
        <f>IFERROR(VLOOKUP(A2214,PLAN!B:AA,5,0),"")</f>
        <v>11125740</v>
      </c>
      <c r="C2214" s="225" t="str">
        <f>IFERROR(VLOOKUP(A2214,PLAN!B:AA,6,0),"")</f>
        <v>2431004-0-A</v>
      </c>
      <c r="D2214" s="225" t="str">
        <f>IFERROR(VLOOKUP(A2214,PLAN!B:AA,7,0),"")</f>
        <v>AIN-CNX-14-215P JP</v>
      </c>
      <c r="E2214" s="225" t="str">
        <f>IFERROR(VLOOKUP(A2214,PLAN!B:AA,4,0),"")</f>
        <v>1001949980</v>
      </c>
      <c r="F2214" s="226">
        <f>IFERROR(VLOOKUP(A2214,PLAN!B:AA,9,0),"")</f>
        <v>46270</v>
      </c>
      <c r="G2214" s="225" t="str">
        <f>IFERROR(VLOOKUP(A2214,PLAN!B:AA,10,0),"")</f>
        <v>0103617259</v>
      </c>
      <c r="H2214" s="225" t="str">
        <f>IFERROR(VLOOKUP(A2214,PLAN!B:AA,11,0),"")</f>
        <v>260818A15A</v>
      </c>
      <c r="I2214" s="225">
        <f>IFERROR(VLOOKUP(A2214,PLAN!B:AA,12,0),"")</f>
        <v>69</v>
      </c>
      <c r="J2214" s="225" t="str">
        <f>IFERROR(VLOOKUP(A2214,PLAN!B:AA,15,0),"")</f>
        <v>Japan</v>
      </c>
      <c r="K2214" s="225">
        <f>IFERROR(VLOOKUP(A2214,PLAN!B:AA,23,0),"")</f>
        <v>0</v>
      </c>
      <c r="L2214" s="227">
        <f>IFERROR(VLOOKUP(A2214,PLAN!B:AA,24,0),"")</f>
        <v>0</v>
      </c>
      <c r="M2214" s="225" t="str">
        <f>IFERROR(VLOOKUP(A2214,PLAN!B:AA,3,0),"")</f>
        <v>2432016-0-C</v>
      </c>
      <c r="N2214" s="225">
        <f>IFERROR(VLOOKUP(A2214,PLAN!B:AA,2,0),"")</f>
        <v>12126662</v>
      </c>
      <c r="O2214" s="228" t="s">
        <v>5520</v>
      </c>
      <c r="P2214" s="337" t="s">
        <v>5521</v>
      </c>
      <c r="Q2214" s="337">
        <f t="shared" si="154"/>
        <v>69</v>
      </c>
      <c r="R2214" s="231" t="str">
        <f>IFERROR(VLOOKUP(P2214,[6]Sheet1!$F:$I,4,),"")</f>
        <v>N2-08</v>
      </c>
      <c r="S2214" s="232">
        <f>IFERROR(VLOOKUP(A2214,PLAN!B:AA,19,0),"")</f>
        <v>46259</v>
      </c>
      <c r="T2214" s="225" t="str">
        <f>IFERROR(VLOOKUP(A2214,PLAN!B:AA,20,0),"")</f>
        <v>M7</v>
      </c>
      <c r="U2214" s="233"/>
      <c r="V2214" s="165"/>
      <c r="W2214" s="234" t="str">
        <f>IFERROR(VLOOKUP(A2214,PLAN!B:AB,21,),"")</f>
        <v>F2</v>
      </c>
      <c r="X2214" s="164"/>
      <c r="Y2214" s="148" t="s">
        <v>7839</v>
      </c>
      <c r="Z2214" s="338">
        <f>VLOOKUP(Y2214,PLAN!B:AI,19,0)</f>
        <v>46259</v>
      </c>
    </row>
    <row r="2215" spans="1:26" s="163" customFormat="1" ht="21.6" hidden="1" customHeight="1">
      <c r="A2215" s="177" t="str">
        <f t="shared" si="155"/>
        <v>Sep05-52</v>
      </c>
      <c r="B2215" s="225">
        <f>IFERROR(VLOOKUP(A2215,PLAN!B:AA,5,0),"")</f>
        <v>11111221</v>
      </c>
      <c r="C2215" s="225" t="str">
        <f>IFERROR(VLOOKUP(A2215,PLAN!B:AA,6,0),"")</f>
        <v>1631040-F-A</v>
      </c>
      <c r="D2215" s="225" t="str">
        <f>IFERROR(VLOOKUP(A2215,PLAN!B:AA,7,0),"")</f>
        <v>AMS-135-1445 JP</v>
      </c>
      <c r="E2215" s="225" t="str">
        <f>IFERROR(VLOOKUP(A2215,PLAN!B:AA,4,0),"")</f>
        <v>1001949981</v>
      </c>
      <c r="F2215" s="226">
        <f>IFERROR(VLOOKUP(A2215,PLAN!B:AA,9,0),"")</f>
        <v>46270</v>
      </c>
      <c r="G2215" s="225" t="str">
        <f>IFERROR(VLOOKUP(A2215,PLAN!B:AA,10,0),"")</f>
        <v>0103617260</v>
      </c>
      <c r="H2215" s="225" t="str">
        <f>IFERROR(VLOOKUP(A2215,PLAN!B:AA,11,0),"")</f>
        <v>260818A16A</v>
      </c>
      <c r="I2215" s="225">
        <f>IFERROR(VLOOKUP(A2215,PLAN!B:AA,12,0),"")</f>
        <v>3</v>
      </c>
      <c r="J2215" s="225" t="str">
        <f>IFERROR(VLOOKUP(A2215,PLAN!B:AA,15,0),"")</f>
        <v>Japan</v>
      </c>
      <c r="K2215" s="225">
        <f>IFERROR(VLOOKUP(A2215,PLAN!B:AA,23,0),"")</f>
        <v>0</v>
      </c>
      <c r="L2215" s="227">
        <f>IFERROR(VLOOKUP(A2215,PLAN!B:AA,24,0),"")</f>
        <v>0</v>
      </c>
      <c r="M2215" s="225" t="str">
        <f>IFERROR(VLOOKUP(A2215,PLAN!B:AA,3,0),"")</f>
        <v>1932092-A-C</v>
      </c>
      <c r="N2215" s="225">
        <f>IFERROR(VLOOKUP(A2215,PLAN!B:AA,2,0),"")</f>
        <v>12111090</v>
      </c>
      <c r="O2215" s="228" t="s">
        <v>7105</v>
      </c>
      <c r="P2215" s="337" t="s">
        <v>7106</v>
      </c>
      <c r="Q2215" s="337">
        <f t="shared" si="154"/>
        <v>3</v>
      </c>
      <c r="R2215" s="231" t="str">
        <f>IFERROR(VLOOKUP(P2215,[6]Sheet1!$F:$I,4,),"")</f>
        <v>N3-07</v>
      </c>
      <c r="S2215" s="232">
        <f>IFERROR(VLOOKUP(A2215,PLAN!B:AA,19,0),"")</f>
        <v>46259</v>
      </c>
      <c r="T2215" s="225" t="str">
        <f>IFERROR(VLOOKUP(A2215,PLAN!B:AA,20,0),"")</f>
        <v>M7</v>
      </c>
      <c r="U2215" s="233"/>
      <c r="V2215" s="165"/>
      <c r="W2215" s="234" t="str">
        <f>IFERROR(VLOOKUP(A2215,PLAN!B:AB,21,),"")</f>
        <v>F2</v>
      </c>
      <c r="X2215" s="164"/>
      <c r="Y2215" s="148" t="s">
        <v>7840</v>
      </c>
      <c r="Z2215" s="338">
        <f>VLOOKUP(Y2215,PLAN!B:AI,19,0)</f>
        <v>46259</v>
      </c>
    </row>
    <row r="2216" spans="1:26" s="163" customFormat="1" ht="21.6" hidden="1" customHeight="1">
      <c r="A2216" s="177" t="str">
        <f t="shared" si="155"/>
        <v>Sep05-53</v>
      </c>
      <c r="B2216" s="225">
        <f>IFERROR(VLOOKUP(A2216,PLAN!B:AA,5,0),"")</f>
        <v>11111222</v>
      </c>
      <c r="C2216" s="225" t="str">
        <f>IFERROR(VLOOKUP(A2216,PLAN!B:AA,6,0),"")</f>
        <v>1631041-F-A</v>
      </c>
      <c r="D2216" s="225" t="str">
        <f>IFERROR(VLOOKUP(A2216,PLAN!B:AA,7,0),"")</f>
        <v>AMS-165-1445 JP</v>
      </c>
      <c r="E2216" s="225" t="str">
        <f>IFERROR(VLOOKUP(A2216,PLAN!B:AA,4,0),"")</f>
        <v>1001949982</v>
      </c>
      <c r="F2216" s="226">
        <f>IFERROR(VLOOKUP(A2216,PLAN!B:AA,9,0),"")</f>
        <v>46270</v>
      </c>
      <c r="G2216" s="225" t="str">
        <f>IFERROR(VLOOKUP(A2216,PLAN!B:AA,10,0),"")</f>
        <v>0103617261</v>
      </c>
      <c r="H2216" s="225" t="str">
        <f>IFERROR(VLOOKUP(A2216,PLAN!B:AA,11,0),"")</f>
        <v>260818A17A</v>
      </c>
      <c r="I2216" s="225">
        <f>IFERROR(VLOOKUP(A2216,PLAN!B:AA,12,0),"")</f>
        <v>29</v>
      </c>
      <c r="J2216" s="225" t="str">
        <f>IFERROR(VLOOKUP(A2216,PLAN!B:AA,15,0),"")</f>
        <v>Japan</v>
      </c>
      <c r="K2216" s="225">
        <f>IFERROR(VLOOKUP(A2216,PLAN!B:AA,23,0),"")</f>
        <v>0</v>
      </c>
      <c r="L2216" s="227">
        <f>IFERROR(VLOOKUP(A2216,PLAN!B:AA,24,0),"")</f>
        <v>0</v>
      </c>
      <c r="M2216" s="225" t="str">
        <f>IFERROR(VLOOKUP(A2216,PLAN!B:AA,3,0),"")</f>
        <v>1932091-A-C</v>
      </c>
      <c r="N2216" s="225">
        <f>IFERROR(VLOOKUP(A2216,PLAN!B:AA,2,0),"")</f>
        <v>12111089</v>
      </c>
      <c r="O2216" s="228" t="s">
        <v>7107</v>
      </c>
      <c r="P2216" s="337" t="s">
        <v>7108</v>
      </c>
      <c r="Q2216" s="337">
        <f t="shared" si="154"/>
        <v>29</v>
      </c>
      <c r="R2216" s="231" t="str">
        <f>IFERROR(VLOOKUP(P2216,[6]Sheet1!$F:$I,4,),"")</f>
        <v/>
      </c>
      <c r="S2216" s="232">
        <f>IFERROR(VLOOKUP(A2216,PLAN!B:AA,19,0),"")</f>
        <v>46259</v>
      </c>
      <c r="T2216" s="225" t="str">
        <f>IFERROR(VLOOKUP(A2216,PLAN!B:AA,20,0),"")</f>
        <v>M7</v>
      </c>
      <c r="U2216" s="233"/>
      <c r="V2216" s="165"/>
      <c r="W2216" s="234" t="str">
        <f>IFERROR(VLOOKUP(A2216,PLAN!B:AB,21,),"")</f>
        <v>F2</v>
      </c>
      <c r="X2216" s="164"/>
      <c r="Y2216" s="148" t="s">
        <v>7841</v>
      </c>
      <c r="Z2216" s="338">
        <f>VLOOKUP(Y2216,PLAN!B:AI,19,0)</f>
        <v>46259</v>
      </c>
    </row>
    <row r="2217" spans="1:26" s="163" customFormat="1" ht="21.6" hidden="1" customHeight="1">
      <c r="A2217" s="177" t="str">
        <f t="shared" si="155"/>
        <v>Sep05-54</v>
      </c>
      <c r="B2217" s="225">
        <f>IFERROR(VLOOKUP(A2217,PLAN!B:AA,5,0),"")</f>
        <v>11111217</v>
      </c>
      <c r="C2217" s="225" t="str">
        <f>IFERROR(VLOOKUP(A2217,PLAN!B:AA,6,0),"")</f>
        <v>1831287-C-A</v>
      </c>
      <c r="D2217" s="225" t="str">
        <f>IFERROR(VLOOKUP(A2217,PLAN!B:AA,7,0),"")</f>
        <v>AMS-165-16WAR JP</v>
      </c>
      <c r="E2217" s="225" t="str">
        <f>IFERROR(VLOOKUP(A2217,PLAN!B:AA,4,0),"")</f>
        <v>1001949983</v>
      </c>
      <c r="F2217" s="226">
        <f>IFERROR(VLOOKUP(A2217,PLAN!B:AA,9,0),"")</f>
        <v>46270</v>
      </c>
      <c r="G2217" s="225" t="str">
        <f>IFERROR(VLOOKUP(A2217,PLAN!B:AA,10,0),"")</f>
        <v>0103617262</v>
      </c>
      <c r="H2217" s="225" t="str">
        <f>IFERROR(VLOOKUP(A2217,PLAN!B:AA,11,0),"")</f>
        <v>260818A18A</v>
      </c>
      <c r="I2217" s="225">
        <f>IFERROR(VLOOKUP(A2217,PLAN!B:AA,12,0),"")</f>
        <v>9</v>
      </c>
      <c r="J2217" s="225" t="str">
        <f>IFERROR(VLOOKUP(A2217,PLAN!B:AA,15,0),"")</f>
        <v>Japan</v>
      </c>
      <c r="K2217" s="225">
        <f>IFERROR(VLOOKUP(A2217,PLAN!B:AA,23,0),"")</f>
        <v>0</v>
      </c>
      <c r="L2217" s="227">
        <f>IFERROR(VLOOKUP(A2217,PLAN!B:AA,24,0),"")</f>
        <v>0</v>
      </c>
      <c r="M2217" s="225" t="str">
        <f>IFERROR(VLOOKUP(A2217,PLAN!B:AA,3,0),"")</f>
        <v>1832358-A-C</v>
      </c>
      <c r="N2217" s="225">
        <f>IFERROR(VLOOKUP(A2217,PLAN!B:AA,2,0),"")</f>
        <v>12111084</v>
      </c>
      <c r="O2217" s="228" t="s">
        <v>7103</v>
      </c>
      <c r="P2217" s="337" t="s">
        <v>7104</v>
      </c>
      <c r="Q2217" s="337">
        <f t="shared" si="154"/>
        <v>9</v>
      </c>
      <c r="R2217" s="231" t="str">
        <f>IFERROR(VLOOKUP(P2217,[6]Sheet1!$F:$I,4,),"")</f>
        <v>N2-17</v>
      </c>
      <c r="S2217" s="232">
        <f>IFERROR(VLOOKUP(A2217,PLAN!B:AA,19,0),"")</f>
        <v>46259</v>
      </c>
      <c r="T2217" s="225" t="str">
        <f>IFERROR(VLOOKUP(A2217,PLAN!B:AA,20,0),"")</f>
        <v>M7</v>
      </c>
      <c r="U2217" s="233"/>
      <c r="V2217" s="165"/>
      <c r="W2217" s="234" t="str">
        <f>IFERROR(VLOOKUP(A2217,PLAN!B:AB,21,),"")</f>
        <v>F2</v>
      </c>
      <c r="X2217" s="164"/>
      <c r="Y2217" s="148" t="s">
        <v>7842</v>
      </c>
      <c r="Z2217" s="338">
        <f>VLOOKUP(Y2217,PLAN!B:AI,19,0)</f>
        <v>46259</v>
      </c>
    </row>
    <row r="2218" spans="1:26" s="163" customFormat="1" ht="21.6" hidden="1" customHeight="1">
      <c r="A2218" s="177" t="str">
        <f t="shared" si="155"/>
        <v>Sep05-55</v>
      </c>
      <c r="B2218" s="225">
        <f>IFERROR(VLOOKUP(A2218,PLAN!B:AA,5,0),"")</f>
        <v>11111928</v>
      </c>
      <c r="C2218" s="225" t="str">
        <f>IFERROR(VLOOKUP(A2218,PLAN!B:AA,6,0),"")</f>
        <v>1831280-C-A</v>
      </c>
      <c r="D2218" s="225" t="str">
        <f>IFERROR(VLOOKUP(A2218,PLAN!B:AA,7,0),"")</f>
        <v>CKV165-14R JP</v>
      </c>
      <c r="E2218" s="225" t="str">
        <f>IFERROR(VLOOKUP(A2218,PLAN!B:AA,4,0),"")</f>
        <v>1001949985</v>
      </c>
      <c r="F2218" s="226">
        <f>IFERROR(VLOOKUP(A2218,PLAN!B:AA,9,0),"")</f>
        <v>46270</v>
      </c>
      <c r="G2218" s="225" t="str">
        <f>IFERROR(VLOOKUP(A2218,PLAN!B:AA,10,0),"")</f>
        <v>0103617264</v>
      </c>
      <c r="H2218" s="225" t="str">
        <f>IFERROR(VLOOKUP(A2218,PLAN!B:AA,11,0),"")</f>
        <v>260818A19A</v>
      </c>
      <c r="I2218" s="225">
        <f>IFERROR(VLOOKUP(A2218,PLAN!B:AA,12,0),"")</f>
        <v>36</v>
      </c>
      <c r="J2218" s="225" t="str">
        <f>IFERROR(VLOOKUP(A2218,PLAN!B:AA,15,0),"")</f>
        <v>Japan</v>
      </c>
      <c r="K2218" s="225">
        <f>IFERROR(VLOOKUP(A2218,PLAN!B:AA,23,0),"")</f>
        <v>0</v>
      </c>
      <c r="L2218" s="227">
        <f>IFERROR(VLOOKUP(A2218,PLAN!B:AA,24,0),"")</f>
        <v>0</v>
      </c>
      <c r="M2218" s="225" t="str">
        <f>IFERROR(VLOOKUP(A2218,PLAN!B:AA,3,0),"")</f>
        <v>1832352-A-C</v>
      </c>
      <c r="N2218" s="225">
        <f>IFERROR(VLOOKUP(A2218,PLAN!B:AA,2,0),"")</f>
        <v>12114372</v>
      </c>
      <c r="O2218" s="228" t="s">
        <v>8029</v>
      </c>
      <c r="P2218" s="337" t="s">
        <v>8030</v>
      </c>
      <c r="Q2218" s="337">
        <f t="shared" si="154"/>
        <v>36</v>
      </c>
      <c r="R2218" s="231" t="str">
        <f>IFERROR(VLOOKUP(P2218,[6]Sheet1!$F:$I,4,),"")</f>
        <v/>
      </c>
      <c r="S2218" s="232">
        <f>IFERROR(VLOOKUP(A2218,PLAN!B:AA,19,0),"")</f>
        <v>46259</v>
      </c>
      <c r="T2218" s="225" t="str">
        <f>IFERROR(VLOOKUP(A2218,PLAN!B:AA,20,0),"")</f>
        <v>M7</v>
      </c>
      <c r="U2218" s="233"/>
      <c r="V2218" s="165"/>
      <c r="W2218" s="234" t="str">
        <f>IFERROR(VLOOKUP(A2218,PLAN!B:AB,21,),"")</f>
        <v>F2</v>
      </c>
      <c r="X2218" s="164"/>
      <c r="Y2218" s="148" t="s">
        <v>7843</v>
      </c>
      <c r="Z2218" s="338">
        <f>VLOOKUP(Y2218,PLAN!B:AI,19,0)</f>
        <v>46259</v>
      </c>
    </row>
    <row r="2219" spans="1:26" s="163" customFormat="1" ht="21.6" hidden="1" customHeight="1">
      <c r="A2219" s="177" t="str">
        <f t="shared" si="155"/>
        <v>Sep05-56</v>
      </c>
      <c r="B2219" s="225">
        <f>IFERROR(VLOOKUP(A2219,PLAN!B:AA,5,0),"")</f>
        <v>11125043</v>
      </c>
      <c r="C2219" s="225" t="str">
        <f>IFERROR(VLOOKUP(A2219,PLAN!B:AA,6,0),"")</f>
        <v>1831260-C-AK</v>
      </c>
      <c r="D2219" s="225" t="str">
        <f>IFERROR(VLOOKUP(A2219,PLAN!B:AA,7,0),"")</f>
        <v>PAGH18M372R JP</v>
      </c>
      <c r="E2219" s="225" t="str">
        <f>IFERROR(VLOOKUP(A2219,PLAN!B:AA,4,0),"")</f>
        <v>1001949986</v>
      </c>
      <c r="F2219" s="226">
        <f>IFERROR(VLOOKUP(A2219,PLAN!B:AA,9,0),"")</f>
        <v>46270</v>
      </c>
      <c r="G2219" s="225" t="str">
        <f>IFERROR(VLOOKUP(A2219,PLAN!B:AA,10,0),"")</f>
        <v>0103617265</v>
      </c>
      <c r="H2219" s="225" t="str">
        <f>IFERROR(VLOOKUP(A2219,PLAN!B:AA,11,0),"")</f>
        <v>260818A20A</v>
      </c>
      <c r="I2219" s="225">
        <f>IFERROR(VLOOKUP(A2219,PLAN!B:AA,12,0),"")</f>
        <v>30</v>
      </c>
      <c r="J2219" s="225" t="str">
        <f>IFERROR(VLOOKUP(A2219,PLAN!B:AA,15,0),"")</f>
        <v>Japan</v>
      </c>
      <c r="K2219" s="225">
        <f>IFERROR(VLOOKUP(A2219,PLAN!B:AA,23,0),"")</f>
        <v>0</v>
      </c>
      <c r="L2219" s="227">
        <f>IFERROR(VLOOKUP(A2219,PLAN!B:AA,24,0),"")</f>
        <v>0</v>
      </c>
      <c r="M2219" s="225" t="str">
        <f>IFERROR(VLOOKUP(A2219,PLAN!B:AA,3,0),"")</f>
        <v>1832332-A-CK</v>
      </c>
      <c r="N2219" s="225">
        <f>IFERROR(VLOOKUP(A2219,PLAN!B:AA,2,0),"")</f>
        <v>12111468</v>
      </c>
      <c r="O2219" s="228" t="s">
        <v>7491</v>
      </c>
      <c r="P2219" s="337" t="s">
        <v>7492</v>
      </c>
      <c r="Q2219" s="337">
        <f t="shared" si="154"/>
        <v>30</v>
      </c>
      <c r="R2219" s="231" t="str">
        <f>IFERROR(VLOOKUP(P2219,[6]Sheet1!$F:$I,4,),"")</f>
        <v>D7</v>
      </c>
      <c r="S2219" s="232">
        <f>IFERROR(VLOOKUP(A2219,PLAN!B:AA,19,0),"")</f>
        <v>46259</v>
      </c>
      <c r="T2219" s="225" t="str">
        <f>IFERROR(VLOOKUP(A2219,PLAN!B:AA,20,0),"")</f>
        <v>M7</v>
      </c>
      <c r="U2219" s="233"/>
      <c r="V2219" s="165"/>
      <c r="W2219" s="234" t="str">
        <f>IFERROR(VLOOKUP(A2219,PLAN!B:AB,21,),"")</f>
        <v>F2</v>
      </c>
      <c r="X2219" s="164"/>
      <c r="Y2219" s="148" t="s">
        <v>7844</v>
      </c>
      <c r="Z2219" s="338">
        <f>VLOOKUP(Y2219,PLAN!B:AI,19,0)</f>
        <v>46259</v>
      </c>
    </row>
    <row r="2220" spans="1:26" s="163" customFormat="1" ht="21.6" hidden="1" customHeight="1">
      <c r="A2220" s="177" t="str">
        <f t="shared" si="155"/>
        <v>Sep05-57</v>
      </c>
      <c r="B2220" s="225">
        <f>IFERROR(VLOOKUP(A2220,PLAN!B:AA,5,0),"")</f>
        <v>11125021</v>
      </c>
      <c r="C2220" s="225" t="str">
        <f>IFERROR(VLOOKUP(A2220,PLAN!B:AA,6,0),"")</f>
        <v>1831238-D-AK</v>
      </c>
      <c r="D2220" s="225" t="str">
        <f>IFERROR(VLOOKUP(A2220,PLAN!B:AA,7,0),"")</f>
        <v>PH14R101PR JP</v>
      </c>
      <c r="E2220" s="225" t="str">
        <f>IFERROR(VLOOKUP(A2220,PLAN!B:AA,4,0),"")</f>
        <v>1001949987</v>
      </c>
      <c r="F2220" s="226">
        <f>IFERROR(VLOOKUP(A2220,PLAN!B:AA,9,0),"")</f>
        <v>46270</v>
      </c>
      <c r="G2220" s="225" t="str">
        <f>IFERROR(VLOOKUP(A2220,PLAN!B:AA,10,0),"")</f>
        <v>0103617266</v>
      </c>
      <c r="H2220" s="225" t="str">
        <f>IFERROR(VLOOKUP(A2220,PLAN!B:AA,11,0),"")</f>
        <v>260818A21A</v>
      </c>
      <c r="I2220" s="225">
        <f>IFERROR(VLOOKUP(A2220,PLAN!B:AA,12,0),"")</f>
        <v>55</v>
      </c>
      <c r="J2220" s="225" t="str">
        <f>IFERROR(VLOOKUP(A2220,PLAN!B:AA,15,0),"")</f>
        <v>Japan</v>
      </c>
      <c r="K2220" s="225">
        <f>IFERROR(VLOOKUP(A2220,PLAN!B:AA,23,0),"")</f>
        <v>0</v>
      </c>
      <c r="L2220" s="227">
        <f>IFERROR(VLOOKUP(A2220,PLAN!B:AA,24,0),"")</f>
        <v>0</v>
      </c>
      <c r="M2220" s="225" t="str">
        <f>IFERROR(VLOOKUP(A2220,PLAN!B:AA,3,0),"")</f>
        <v>2032228-A-CK</v>
      </c>
      <c r="N2220" s="225">
        <f>IFERROR(VLOOKUP(A2220,PLAN!B:AA,2,0),"")</f>
        <v>12111476</v>
      </c>
      <c r="O2220" s="228" t="s">
        <v>5224</v>
      </c>
      <c r="P2220" s="337" t="s">
        <v>5225</v>
      </c>
      <c r="Q2220" s="337">
        <f t="shared" si="154"/>
        <v>55</v>
      </c>
      <c r="R2220" s="231" t="str">
        <f>IFERROR(VLOOKUP(P2220,[6]Sheet1!$F:$I,4,),"")</f>
        <v>D12</v>
      </c>
      <c r="S2220" s="232">
        <f>IFERROR(VLOOKUP(A2220,PLAN!B:AA,19,0),"")</f>
        <v>46259</v>
      </c>
      <c r="T2220" s="225" t="str">
        <f>IFERROR(VLOOKUP(A2220,PLAN!B:AA,20,0),"")</f>
        <v>M7</v>
      </c>
      <c r="U2220" s="233"/>
      <c r="V2220" s="165"/>
      <c r="W2220" s="234" t="str">
        <f>IFERROR(VLOOKUP(A2220,PLAN!B:AB,21,),"")</f>
        <v>F2</v>
      </c>
      <c r="X2220" s="164"/>
      <c r="Y2220" s="148" t="s">
        <v>7845</v>
      </c>
      <c r="Z2220" s="338">
        <f>VLOOKUP(Y2220,PLAN!B:AI,19,0)</f>
        <v>46259</v>
      </c>
    </row>
    <row r="2221" spans="1:26" s="163" customFormat="1" ht="21.6" hidden="1" customHeight="1">
      <c r="A2221" s="177" t="str">
        <f t="shared" si="155"/>
        <v>Sep05-58</v>
      </c>
      <c r="B2221" s="225">
        <f>IFERROR(VLOOKUP(A2221,PLAN!B:AA,5,0),"")</f>
        <v>11125027</v>
      </c>
      <c r="C2221" s="225" t="str">
        <f>IFERROR(VLOOKUP(A2221,PLAN!B:AA,6,0),"")</f>
        <v>1831244-C-AK</v>
      </c>
      <c r="D2221" s="225" t="str">
        <f>IFERROR(VLOOKUP(A2221,PLAN!B:AA,7,0),"")</f>
        <v>PH18R101PR JP</v>
      </c>
      <c r="E2221" s="225" t="str">
        <f>IFERROR(VLOOKUP(A2221,PLAN!B:AA,4,0),"")</f>
        <v>1001949988</v>
      </c>
      <c r="F2221" s="226">
        <f>IFERROR(VLOOKUP(A2221,PLAN!B:AA,9,0),"")</f>
        <v>46270</v>
      </c>
      <c r="G2221" s="225" t="str">
        <f>IFERROR(VLOOKUP(A2221,PLAN!B:AA,10,0),"")</f>
        <v>0103617267</v>
      </c>
      <c r="H2221" s="225" t="str">
        <f>IFERROR(VLOOKUP(A2221,PLAN!B:AA,11,0),"")</f>
        <v>260818A22A</v>
      </c>
      <c r="I2221" s="225">
        <f>IFERROR(VLOOKUP(A2221,PLAN!B:AA,12,0),"")</f>
        <v>10</v>
      </c>
      <c r="J2221" s="225" t="str">
        <f>IFERROR(VLOOKUP(A2221,PLAN!B:AA,15,0),"")</f>
        <v>Japan</v>
      </c>
      <c r="K2221" s="225">
        <f>IFERROR(VLOOKUP(A2221,PLAN!B:AA,23,0),"")</f>
        <v>0</v>
      </c>
      <c r="L2221" s="227">
        <f>IFERROR(VLOOKUP(A2221,PLAN!B:AA,24,0),"")</f>
        <v>0</v>
      </c>
      <c r="M2221" s="225" t="str">
        <f>IFERROR(VLOOKUP(A2221,PLAN!B:AA,3,0),"")</f>
        <v>1832291-A-CK</v>
      </c>
      <c r="N2221" s="225">
        <f>IFERROR(VLOOKUP(A2221,PLAN!B:AA,2,0),"")</f>
        <v>12111482</v>
      </c>
      <c r="O2221" s="228" t="s">
        <v>7495</v>
      </c>
      <c r="P2221" s="337" t="s">
        <v>7496</v>
      </c>
      <c r="Q2221" s="337">
        <f t="shared" si="154"/>
        <v>10</v>
      </c>
      <c r="R2221" s="231" t="str">
        <f>IFERROR(VLOOKUP(P2221,[6]Sheet1!$F:$I,4,),"")</f>
        <v/>
      </c>
      <c r="S2221" s="232">
        <f>IFERROR(VLOOKUP(A2221,PLAN!B:AA,19,0),"")</f>
        <v>46259</v>
      </c>
      <c r="T2221" s="225" t="str">
        <f>IFERROR(VLOOKUP(A2221,PLAN!B:AA,20,0),"")</f>
        <v>M7</v>
      </c>
      <c r="U2221" s="233"/>
      <c r="V2221" s="165"/>
      <c r="W2221" s="234" t="str">
        <f>IFERROR(VLOOKUP(A2221,PLAN!B:AB,21,),"")</f>
        <v>F2</v>
      </c>
      <c r="X2221" s="164"/>
      <c r="Y2221" s="148" t="s">
        <v>7846</v>
      </c>
      <c r="Z2221" s="338">
        <f>VLOOKUP(Y2221,PLAN!B:AI,19,0)</f>
        <v>46259</v>
      </c>
    </row>
    <row r="2222" spans="1:26" s="163" customFormat="1" ht="21.6" hidden="1" customHeight="1">
      <c r="A2222" s="177" t="str">
        <f t="shared" si="155"/>
        <v>Sep05-59</v>
      </c>
      <c r="B2222" s="225">
        <f>IFERROR(VLOOKUP(A2222,PLAN!B:AA,5,0),"")</f>
        <v>11124984</v>
      </c>
      <c r="C2222" s="225" t="str">
        <f>IFERROR(VLOOKUP(A2222,PLAN!B:AA,6,0),"")</f>
        <v>1831202-D-AK</v>
      </c>
      <c r="D2222" s="225" t="str">
        <f>IFERROR(VLOOKUP(A2222,PLAN!B:AA,7,0),"")</f>
        <v>PP14R300PR JP</v>
      </c>
      <c r="E2222" s="225" t="str">
        <f>IFERROR(VLOOKUP(A2222,PLAN!B:AA,4,0),"")</f>
        <v>1001949989</v>
      </c>
      <c r="F2222" s="226">
        <f>IFERROR(VLOOKUP(A2222,PLAN!B:AA,9,0),"")</f>
        <v>46270</v>
      </c>
      <c r="G2222" s="225" t="str">
        <f>IFERROR(VLOOKUP(A2222,PLAN!B:AA,10,0),"")</f>
        <v>0103617268</v>
      </c>
      <c r="H2222" s="225" t="str">
        <f>IFERROR(VLOOKUP(A2222,PLAN!B:AA,11,0),"")</f>
        <v>260818A23A</v>
      </c>
      <c r="I2222" s="225">
        <f>IFERROR(VLOOKUP(A2222,PLAN!B:AA,12,0),"")</f>
        <v>215</v>
      </c>
      <c r="J2222" s="225" t="str">
        <f>IFERROR(VLOOKUP(A2222,PLAN!B:AA,15,0),"")</f>
        <v>Japan</v>
      </c>
      <c r="K2222" s="225">
        <f>IFERROR(VLOOKUP(A2222,PLAN!B:AA,23,0),"")</f>
        <v>0</v>
      </c>
      <c r="L2222" s="227">
        <f>IFERROR(VLOOKUP(A2222,PLAN!B:AA,24,0),"")</f>
        <v>0</v>
      </c>
      <c r="M2222" s="225" t="str">
        <f>IFERROR(VLOOKUP(A2222,PLAN!B:AA,3,0),"")</f>
        <v>2032226-A-CK</v>
      </c>
      <c r="N2222" s="225">
        <f>IFERROR(VLOOKUP(A2222,PLAN!B:AA,2,0),"")</f>
        <v>12110446</v>
      </c>
      <c r="O2222" s="228" t="s">
        <v>5238</v>
      </c>
      <c r="P2222" s="337" t="s">
        <v>5239</v>
      </c>
      <c r="Q2222" s="337">
        <v>119</v>
      </c>
      <c r="R2222" s="231" t="str">
        <f>IFERROR(VLOOKUP(P2222,[6]Sheet1!$F:$I,4,),"")</f>
        <v>N2-08</v>
      </c>
      <c r="S2222" s="232">
        <f>IFERROR(VLOOKUP(A2222,PLAN!B:AA,19,0),"")</f>
        <v>46259</v>
      </c>
      <c r="T2222" s="225" t="str">
        <f>IFERROR(VLOOKUP(A2222,PLAN!B:AA,20,0),"")</f>
        <v>M7</v>
      </c>
      <c r="U2222" s="233"/>
      <c r="V2222" s="165"/>
      <c r="W2222" s="234" t="str">
        <f>IFERROR(VLOOKUP(A2222,PLAN!B:AB,21,),"")</f>
        <v>F2</v>
      </c>
      <c r="X2222" s="164"/>
      <c r="Y2222" s="148" t="s">
        <v>7847</v>
      </c>
      <c r="Z2222" s="338">
        <f>VLOOKUP(Y2222,PLAN!B:AI,19,0)</f>
        <v>46259</v>
      </c>
    </row>
    <row r="2223" spans="1:26" s="163" customFormat="1" ht="21.6" hidden="1" customHeight="1">
      <c r="A2223" s="177"/>
      <c r="B2223" s="225"/>
      <c r="C2223" s="225"/>
      <c r="D2223" s="225"/>
      <c r="E2223" s="225"/>
      <c r="F2223" s="226"/>
      <c r="G2223" s="225"/>
      <c r="H2223" s="225"/>
      <c r="I2223" s="225"/>
      <c r="J2223" s="225"/>
      <c r="K2223" s="225"/>
      <c r="L2223" s="227"/>
      <c r="M2223" s="225"/>
      <c r="N2223" s="225"/>
      <c r="O2223" s="228" t="s">
        <v>8031</v>
      </c>
      <c r="P2223" s="337" t="s">
        <v>8032</v>
      </c>
      <c r="Q2223" s="337">
        <f>I2222-Q2222</f>
        <v>96</v>
      </c>
      <c r="R2223" s="231" t="str">
        <f>IFERROR(VLOOKUP(P2223,[6]Sheet1!$F:$I,4,),"")</f>
        <v>N2-08</v>
      </c>
      <c r="S2223" s="232"/>
      <c r="T2223" s="225"/>
      <c r="U2223" s="233"/>
      <c r="V2223" s="165"/>
      <c r="W2223" s="234"/>
      <c r="X2223" s="164"/>
      <c r="Y2223" s="148"/>
      <c r="Z2223" s="338"/>
    </row>
    <row r="2224" spans="1:26" s="163" customFormat="1" ht="21.6" hidden="1" customHeight="1">
      <c r="A2224" s="177" t="str">
        <f t="shared" si="155"/>
        <v>Sep05-60</v>
      </c>
      <c r="B2224" s="225">
        <f>IFERROR(VLOOKUP(A2224,PLAN!B:AA,5,0),"")</f>
        <v>11117341</v>
      </c>
      <c r="C2224" s="225" t="str">
        <f>IFERROR(VLOOKUP(A2224,PLAN!B:AA,6,0),"")</f>
        <v>2231089-A-A</v>
      </c>
      <c r="D2224" s="225" t="str">
        <f>IFERROR(VLOOKUP(A2224,PLAN!B:AA,7,0),"")</f>
        <v>PP14R305P JP</v>
      </c>
      <c r="E2224" s="225" t="str">
        <f>IFERROR(VLOOKUP(A2224,PLAN!B:AA,4,0),"")</f>
        <v>1001949990</v>
      </c>
      <c r="F2224" s="226">
        <f>IFERROR(VLOOKUP(A2224,PLAN!B:AA,9,0),"")</f>
        <v>46270</v>
      </c>
      <c r="G2224" s="225" t="str">
        <f>IFERROR(VLOOKUP(A2224,PLAN!B:AA,10,0),"")</f>
        <v>0103617269</v>
      </c>
      <c r="H2224" s="225" t="str">
        <f>IFERROR(VLOOKUP(A2224,PLAN!B:AA,11,0),"")</f>
        <v>260818A24A</v>
      </c>
      <c r="I2224" s="225">
        <f>IFERROR(VLOOKUP(A2224,PLAN!B:AA,12,0),"")</f>
        <v>35</v>
      </c>
      <c r="J2224" s="225" t="str">
        <f>IFERROR(VLOOKUP(A2224,PLAN!B:AA,15,0),"")</f>
        <v>Japan</v>
      </c>
      <c r="K2224" s="225">
        <f>IFERROR(VLOOKUP(A2224,PLAN!B:AA,23,0),"")</f>
        <v>0</v>
      </c>
      <c r="L2224" s="227">
        <f>IFERROR(VLOOKUP(A2224,PLAN!B:AA,24,0),"")</f>
        <v>0</v>
      </c>
      <c r="M2224" s="225" t="str">
        <f>IFERROR(VLOOKUP(A2224,PLAN!B:AA,3,0),"")</f>
        <v>2032220-A-CB</v>
      </c>
      <c r="N2224" s="225">
        <f>IFERROR(VLOOKUP(A2224,PLAN!B:AA,2,0),"")</f>
        <v>12114299</v>
      </c>
      <c r="O2224" s="290" t="s">
        <v>2861</v>
      </c>
      <c r="P2224" s="337" t="s">
        <v>2862</v>
      </c>
      <c r="Q2224" s="154">
        <v>8</v>
      </c>
      <c r="R2224" s="231" t="str">
        <f>IFERROR(VLOOKUP(P2224,[6]Sheet1!$F:$I,4,),"")</f>
        <v>N1-24</v>
      </c>
      <c r="S2224" s="232">
        <f>IFERROR(VLOOKUP(A2224,PLAN!B:AA,19,0),"")</f>
        <v>46259</v>
      </c>
      <c r="T2224" s="225" t="str">
        <f>IFERROR(VLOOKUP(A2224,PLAN!B:AA,20,0),"")</f>
        <v>M7</v>
      </c>
      <c r="U2224" s="233"/>
      <c r="V2224" s="165"/>
      <c r="W2224" s="234" t="str">
        <f>IFERROR(VLOOKUP(A2224,PLAN!B:AB,21,),"")</f>
        <v>F2</v>
      </c>
      <c r="X2224" s="164"/>
      <c r="Y2224" s="148" t="s">
        <v>7848</v>
      </c>
      <c r="Z2224" s="338">
        <f>VLOOKUP(Y2224,PLAN!B:AI,19,0)</f>
        <v>46259</v>
      </c>
    </row>
    <row r="2225" spans="1:26" s="163" customFormat="1" ht="21.6" hidden="1" customHeight="1">
      <c r="A2225" s="177"/>
      <c r="B2225" s="225"/>
      <c r="C2225" s="225"/>
      <c r="D2225" s="225"/>
      <c r="E2225" s="225"/>
      <c r="F2225" s="226"/>
      <c r="G2225" s="225"/>
      <c r="H2225" s="225"/>
      <c r="I2225" s="225"/>
      <c r="J2225" s="225"/>
      <c r="K2225" s="225"/>
      <c r="L2225" s="227"/>
      <c r="M2225" s="225"/>
      <c r="N2225" s="225"/>
      <c r="O2225" s="290" t="s">
        <v>3835</v>
      </c>
      <c r="P2225" s="337" t="s">
        <v>3836</v>
      </c>
      <c r="Q2225" s="154">
        <f>I2224-Q2224</f>
        <v>27</v>
      </c>
      <c r="R2225" s="231" t="str">
        <f>IFERROR(VLOOKUP(P2225,[6]Sheet1!$F:$I,4,),"")</f>
        <v>N2-17</v>
      </c>
      <c r="S2225" s="232"/>
      <c r="T2225" s="225"/>
      <c r="U2225" s="233"/>
      <c r="V2225" s="165"/>
      <c r="W2225" s="234"/>
      <c r="X2225" s="164"/>
      <c r="Y2225" s="148"/>
      <c r="Z2225" s="338"/>
    </row>
    <row r="2226" spans="1:26" s="163" customFormat="1" ht="21.6" hidden="1" customHeight="1">
      <c r="A2226" s="177" t="str">
        <f t="shared" si="155"/>
        <v>Sep05-61</v>
      </c>
      <c r="B2226" s="225">
        <f>IFERROR(VLOOKUP(A2226,PLAN!B:AA,5,0),"")</f>
        <v>11113860</v>
      </c>
      <c r="C2226" s="225" t="str">
        <f>IFERROR(VLOOKUP(A2226,PLAN!B:AA,6,0),"")</f>
        <v>1831250-C-A</v>
      </c>
      <c r="D2226" s="225" t="str">
        <f>IFERROR(VLOOKUP(A2226,PLAN!B:AA,7,0),"")</f>
        <v>AH14R013SR JP</v>
      </c>
      <c r="E2226" s="225" t="str">
        <f>IFERROR(VLOOKUP(A2226,PLAN!B:AA,4,0),"")</f>
        <v>1001949991</v>
      </c>
      <c r="F2226" s="226">
        <f>IFERROR(VLOOKUP(A2226,PLAN!B:AA,9,0),"")</f>
        <v>46270</v>
      </c>
      <c r="G2226" s="225" t="str">
        <f>IFERROR(VLOOKUP(A2226,PLAN!B:AA,10,0),"")</f>
        <v>0103617270</v>
      </c>
      <c r="H2226" s="225" t="str">
        <f>IFERROR(VLOOKUP(A2226,PLAN!B:AA,11,0),"")</f>
        <v>260818A25A</v>
      </c>
      <c r="I2226" s="225">
        <f>IFERROR(VLOOKUP(A2226,PLAN!B:AA,12,0),"")</f>
        <v>10</v>
      </c>
      <c r="J2226" s="225" t="str">
        <f>IFERROR(VLOOKUP(A2226,PLAN!B:AA,15,0),"")</f>
        <v>Japan</v>
      </c>
      <c r="K2226" s="225">
        <f>IFERROR(VLOOKUP(A2226,PLAN!B:AA,23,0),"")</f>
        <v>0</v>
      </c>
      <c r="L2226" s="227">
        <f>IFERROR(VLOOKUP(A2226,PLAN!B:AA,24,0),"")</f>
        <v>0</v>
      </c>
      <c r="M2226" s="225" t="str">
        <f>IFERROR(VLOOKUP(A2226,PLAN!B:AA,3,0),"")</f>
        <v>1832304-B-CB</v>
      </c>
      <c r="N2226" s="225">
        <f>IFERROR(VLOOKUP(A2226,PLAN!B:AA,2,0),"")</f>
        <v>12111448</v>
      </c>
      <c r="O2226" s="290" t="s">
        <v>1606</v>
      </c>
      <c r="P2226" s="284" t="s">
        <v>1607</v>
      </c>
      <c r="Q2226" s="154">
        <v>3</v>
      </c>
      <c r="R2226" s="231" t="str">
        <f>IFERROR(VLOOKUP(P2226,[6]Sheet1!$F:$I,4,),"")</f>
        <v>X1</v>
      </c>
      <c r="S2226" s="232">
        <f>IFERROR(VLOOKUP(A2226,PLAN!B:AA,19,0),"")</f>
        <v>46259</v>
      </c>
      <c r="T2226" s="225" t="str">
        <f>IFERROR(VLOOKUP(A2226,PLAN!B:AA,20,0),"")</f>
        <v>M7</v>
      </c>
      <c r="U2226" s="233"/>
      <c r="V2226" s="165"/>
      <c r="W2226" s="234" t="str">
        <f>IFERROR(VLOOKUP(A2226,PLAN!B:AB,21,),"")</f>
        <v>F2</v>
      </c>
      <c r="X2226" s="164"/>
      <c r="Y2226" s="148" t="s">
        <v>7849</v>
      </c>
      <c r="Z2226" s="338">
        <f>VLOOKUP(Y2226,PLAN!B:AI,19,0)</f>
        <v>46259</v>
      </c>
    </row>
    <row r="2227" spans="1:26" s="163" customFormat="1" ht="21.6" hidden="1" customHeight="1">
      <c r="A2227" s="177"/>
      <c r="B2227" s="225"/>
      <c r="C2227" s="225"/>
      <c r="D2227" s="225"/>
      <c r="E2227" s="225"/>
      <c r="F2227" s="226"/>
      <c r="G2227" s="225"/>
      <c r="H2227" s="225"/>
      <c r="I2227" s="225"/>
      <c r="J2227" s="225"/>
      <c r="K2227" s="225"/>
      <c r="L2227" s="227"/>
      <c r="M2227" s="225"/>
      <c r="N2227" s="225"/>
      <c r="O2227" s="290" t="s">
        <v>8033</v>
      </c>
      <c r="P2227" s="284" t="s">
        <v>8034</v>
      </c>
      <c r="Q2227" s="154">
        <f>I2226-Q2226</f>
        <v>7</v>
      </c>
      <c r="R2227" s="231" t="str">
        <f>IFERROR(VLOOKUP(P2227,[6]Sheet1!$F:$I,4,),"")</f>
        <v/>
      </c>
      <c r="S2227" s="232"/>
      <c r="T2227" s="225"/>
      <c r="U2227" s="233"/>
      <c r="V2227" s="165"/>
      <c r="W2227" s="234"/>
      <c r="X2227" s="164"/>
      <c r="Y2227" s="148"/>
      <c r="Z2227" s="338"/>
    </row>
    <row r="2228" spans="1:26" s="163" customFormat="1" ht="21.6" hidden="1" customHeight="1">
      <c r="A2228" s="177" t="str">
        <f t="shared" si="155"/>
        <v>Sep05-62</v>
      </c>
      <c r="B2228" s="225">
        <f>IFERROR(VLOOKUP(A2228,PLAN!B:AA,5,0),"")</f>
        <v>11125739</v>
      </c>
      <c r="C2228" s="225" t="str">
        <f>IFERROR(VLOOKUP(A2228,PLAN!B:AA,6,0),"")</f>
        <v>2431003-0-A</v>
      </c>
      <c r="D2228" s="225" t="str">
        <f>IFERROR(VLOOKUP(A2228,PLAN!B:AA,7,0),"")</f>
        <v>AIN-CNX-14-215 JP</v>
      </c>
      <c r="E2228" s="225" t="str">
        <f>IFERROR(VLOOKUP(A2228,PLAN!B:AA,4,0),"")</f>
        <v>1001949992</v>
      </c>
      <c r="F2228" s="226">
        <f>IFERROR(VLOOKUP(A2228,PLAN!B:AA,9,0),"")</f>
        <v>46270</v>
      </c>
      <c r="G2228" s="225" t="str">
        <f>IFERROR(VLOOKUP(A2228,PLAN!B:AA,10,0),"")</f>
        <v>0103617271</v>
      </c>
      <c r="H2228" s="225" t="str">
        <f>IFERROR(VLOOKUP(A2228,PLAN!B:AA,11,0),"")</f>
        <v>260818A26A</v>
      </c>
      <c r="I2228" s="225">
        <f>IFERROR(VLOOKUP(A2228,PLAN!B:AA,12,0),"")</f>
        <v>69</v>
      </c>
      <c r="J2228" s="225" t="str">
        <f>IFERROR(VLOOKUP(A2228,PLAN!B:AA,15,0),"")</f>
        <v>Japan</v>
      </c>
      <c r="K2228" s="225">
        <f>IFERROR(VLOOKUP(A2228,PLAN!B:AA,23,0),"")</f>
        <v>0</v>
      </c>
      <c r="L2228" s="227">
        <f>IFERROR(VLOOKUP(A2228,PLAN!B:AA,24,0),"")</f>
        <v>0</v>
      </c>
      <c r="M2228" s="225" t="str">
        <f>IFERROR(VLOOKUP(A2228,PLAN!B:AA,3,0),"")</f>
        <v>2432014-0-C</v>
      </c>
      <c r="N2228" s="225">
        <f>IFERROR(VLOOKUP(A2228,PLAN!B:AA,2,0),"")</f>
        <v>12126656</v>
      </c>
      <c r="O2228" s="228" t="s">
        <v>7109</v>
      </c>
      <c r="P2228" s="337" t="s">
        <v>7110</v>
      </c>
      <c r="Q2228" s="337">
        <f>I2228-Q2229</f>
        <v>43</v>
      </c>
      <c r="R2228" s="231" t="str">
        <f>IFERROR(VLOOKUP(P2228,[6]Sheet1!$F:$I,4,),"")</f>
        <v/>
      </c>
      <c r="S2228" s="232">
        <f>IFERROR(VLOOKUP(A2228,PLAN!B:AA,19,0),"")</f>
        <v>46259</v>
      </c>
      <c r="T2228" s="225" t="str">
        <f>IFERROR(VLOOKUP(A2228,PLAN!B:AA,20,0),"")</f>
        <v>M7</v>
      </c>
      <c r="U2228" s="233"/>
      <c r="V2228" s="165"/>
      <c r="W2228" s="234" t="str">
        <f>IFERROR(VLOOKUP(A2228,PLAN!B:AB,21,),"")</f>
        <v>F2</v>
      </c>
      <c r="X2228" s="164"/>
      <c r="Y2228" s="148" t="s">
        <v>7850</v>
      </c>
      <c r="Z2228" s="338">
        <f>VLOOKUP(Y2228,PLAN!B:AI,19,0)</f>
        <v>46259</v>
      </c>
    </row>
    <row r="2229" spans="1:26" s="163" customFormat="1" ht="21.6" hidden="1" customHeight="1">
      <c r="A2229" s="177"/>
      <c r="B2229" s="225"/>
      <c r="C2229" s="225"/>
      <c r="D2229" s="225"/>
      <c r="E2229" s="225"/>
      <c r="F2229" s="226"/>
      <c r="G2229" s="225"/>
      <c r="H2229" s="225"/>
      <c r="I2229" s="225"/>
      <c r="J2229" s="225"/>
      <c r="K2229" s="225"/>
      <c r="L2229" s="227"/>
      <c r="M2229" s="225"/>
      <c r="N2229" s="225"/>
      <c r="O2229" s="228" t="s">
        <v>7113</v>
      </c>
      <c r="P2229" s="337" t="s">
        <v>7114</v>
      </c>
      <c r="Q2229" s="337">
        <v>26</v>
      </c>
      <c r="R2229" s="231"/>
      <c r="S2229" s="232"/>
      <c r="T2229" s="225"/>
      <c r="U2229" s="233"/>
      <c r="V2229" s="165"/>
      <c r="W2229" s="234"/>
      <c r="X2229" s="164"/>
      <c r="Y2229" s="148"/>
      <c r="Z2229" s="338"/>
    </row>
    <row r="2230" spans="1:26" s="163" customFormat="1" ht="21.6" hidden="1" customHeight="1">
      <c r="A2230" s="177" t="str">
        <f t="shared" si="155"/>
        <v>Sep05-63</v>
      </c>
      <c r="B2230" s="225">
        <f>IFERROR(VLOOKUP(A2230,PLAN!B:AA,5,0),"")</f>
        <v>11118078</v>
      </c>
      <c r="C2230" s="225" t="str">
        <f>IFERROR(VLOOKUP(A2230,PLAN!B:AA,6,0),"")</f>
        <v>2331068-A-A</v>
      </c>
      <c r="D2230" s="225" t="str">
        <f>IFERROR(VLOOKUP(A2230,PLAN!B:AA,7,0),"")</f>
        <v>WAMS-180-1645 CE3</v>
      </c>
      <c r="E2230" s="225" t="str">
        <f>IFERROR(VLOOKUP(A2230,PLAN!B:AA,4,0),"")</f>
        <v>1001950066</v>
      </c>
      <c r="F2230" s="226">
        <f>IFERROR(VLOOKUP(A2230,PLAN!B:AA,9,0),"")</f>
        <v>46270</v>
      </c>
      <c r="G2230" s="225" t="str">
        <f>IFERROR(VLOOKUP(A2230,PLAN!B:AA,10,0),"")</f>
        <v>0103617472</v>
      </c>
      <c r="H2230" s="225" t="str">
        <f>IFERROR(VLOOKUP(A2230,PLAN!B:AA,11,0),"")</f>
        <v>260818A27A</v>
      </c>
      <c r="I2230" s="225">
        <f>IFERROR(VLOOKUP(A2230,PLAN!B:AA,12,0),"")</f>
        <v>10</v>
      </c>
      <c r="J2230" s="225" t="str">
        <f>IFERROR(VLOOKUP(A2230,PLAN!B:AA,15,0),"")</f>
        <v>Oversea</v>
      </c>
      <c r="K2230" s="225">
        <f>IFERROR(VLOOKUP(A2230,PLAN!B:AA,23,0),"")</f>
        <v>0</v>
      </c>
      <c r="L2230" s="227">
        <f>IFERROR(VLOOKUP(A2230,PLAN!B:AA,24,0),"")</f>
        <v>0</v>
      </c>
      <c r="M2230" s="225" t="str">
        <f>IFERROR(VLOOKUP(A2230,PLAN!B:AA,3,0),"")</f>
        <v>1832353-A-C</v>
      </c>
      <c r="N2230" s="225">
        <f>IFERROR(VLOOKUP(A2230,PLAN!B:AA,2,0),"")</f>
        <v>12111079</v>
      </c>
      <c r="O2230" s="228" t="s">
        <v>6930</v>
      </c>
      <c r="P2230" s="337" t="s">
        <v>6931</v>
      </c>
      <c r="Q2230" s="337">
        <f t="shared" si="154"/>
        <v>10</v>
      </c>
      <c r="R2230" s="231" t="str">
        <f>IFERROR(VLOOKUP(P2230,[6]Sheet1!$F:$I,4,),"")</f>
        <v>N2-08</v>
      </c>
      <c r="S2230" s="232">
        <f>IFERROR(VLOOKUP(A2230,PLAN!B:AA,19,0),"")</f>
        <v>46259</v>
      </c>
      <c r="T2230" s="225" t="str">
        <f>IFERROR(VLOOKUP(A2230,PLAN!B:AA,20,0),"")</f>
        <v>M7</v>
      </c>
      <c r="U2230" s="233"/>
      <c r="V2230" s="165"/>
      <c r="W2230" s="234" t="str">
        <f>IFERROR(VLOOKUP(A2230,PLAN!B:AB,21,),"")</f>
        <v>F2</v>
      </c>
      <c r="X2230" s="164"/>
      <c r="Y2230" s="148" t="s">
        <v>7939</v>
      </c>
      <c r="Z2230" s="338">
        <f>VLOOKUP(Y2230,PLAN!B:AI,19,0)</f>
        <v>46259</v>
      </c>
    </row>
    <row r="2231" spans="1:26" s="163" customFormat="1" ht="21.6" hidden="1" customHeight="1">
      <c r="A2231" s="177" t="str">
        <f t="shared" si="155"/>
        <v>Sep05-64</v>
      </c>
      <c r="B2231" s="225">
        <f>IFERROR(VLOOKUP(A2231,PLAN!B:AA,5,0),"")</f>
        <v>11118080</v>
      </c>
      <c r="C2231" s="225" t="str">
        <f>IFERROR(VLOOKUP(A2231,PLAN!B:AA,6,0),"")</f>
        <v>2331070-A-A</v>
      </c>
      <c r="D2231" s="225" t="str">
        <f>IFERROR(VLOOKUP(A2231,PLAN!B:AA,7,0),"")</f>
        <v>WAMS-165-16ST CE3</v>
      </c>
      <c r="E2231" s="225" t="str">
        <f>IFERROR(VLOOKUP(A2231,PLAN!B:AA,4,0),"")</f>
        <v>1001950067</v>
      </c>
      <c r="F2231" s="226">
        <f>IFERROR(VLOOKUP(A2231,PLAN!B:AA,9,0),"")</f>
        <v>46270</v>
      </c>
      <c r="G2231" s="225" t="str">
        <f>IFERROR(VLOOKUP(A2231,PLAN!B:AA,10,0),"")</f>
        <v>0103617473</v>
      </c>
      <c r="H2231" s="225" t="str">
        <f>IFERROR(VLOOKUP(A2231,PLAN!B:AA,11,0),"")</f>
        <v>260818A28A</v>
      </c>
      <c r="I2231" s="225">
        <f>IFERROR(VLOOKUP(A2231,PLAN!B:AA,12,0),"")</f>
        <v>20</v>
      </c>
      <c r="J2231" s="225" t="str">
        <f>IFERROR(VLOOKUP(A2231,PLAN!B:AA,15,0),"")</f>
        <v>Oversea</v>
      </c>
      <c r="K2231" s="225">
        <f>IFERROR(VLOOKUP(A2231,PLAN!B:AA,23,0),"")</f>
        <v>0</v>
      </c>
      <c r="L2231" s="227">
        <f>IFERROR(VLOOKUP(A2231,PLAN!B:AA,24,0),"")</f>
        <v>0</v>
      </c>
      <c r="M2231" s="225" t="str">
        <f>IFERROR(VLOOKUP(A2231,PLAN!B:AA,3,0),"")</f>
        <v>1832356-A-C</v>
      </c>
      <c r="N2231" s="225">
        <f>IFERROR(VLOOKUP(A2231,PLAN!B:AA,2,0),"")</f>
        <v>12111082</v>
      </c>
      <c r="O2231" s="228" t="s">
        <v>2465</v>
      </c>
      <c r="P2231" s="337" t="s">
        <v>2466</v>
      </c>
      <c r="Q2231" s="337">
        <f t="shared" si="154"/>
        <v>20</v>
      </c>
      <c r="R2231" s="231" t="str">
        <f>IFERROR(VLOOKUP(P2231,[6]Sheet1!$F:$I,4,),"")</f>
        <v>N1-16</v>
      </c>
      <c r="S2231" s="232">
        <f>IFERROR(VLOOKUP(A2231,PLAN!B:AA,19,0),"")</f>
        <v>46259</v>
      </c>
      <c r="T2231" s="225" t="str">
        <f>IFERROR(VLOOKUP(A2231,PLAN!B:AA,20,0),"")</f>
        <v>M7</v>
      </c>
      <c r="U2231" s="233"/>
      <c r="V2231" s="165"/>
      <c r="W2231" s="234" t="str">
        <f>IFERROR(VLOOKUP(A2231,PLAN!B:AB,21,),"")</f>
        <v>F2</v>
      </c>
      <c r="X2231" s="164"/>
      <c r="Y2231" s="148" t="s">
        <v>7940</v>
      </c>
      <c r="Z2231" s="338">
        <f>VLOOKUP(Y2231,PLAN!B:AI,19,0)</f>
        <v>46259</v>
      </c>
    </row>
    <row r="2232" spans="1:26" s="163" customFormat="1" ht="21.6" hidden="1" customHeight="1">
      <c r="A2232" s="177" t="str">
        <f t="shared" si="155"/>
        <v>Sep05-65</v>
      </c>
      <c r="B2232" s="225">
        <f>IFERROR(VLOOKUP(A2232,PLAN!B:AA,5,0),"")</f>
        <v>11118081</v>
      </c>
      <c r="C2232" s="225" t="str">
        <f>IFERROR(VLOOKUP(A2232,PLAN!B:AA,6,0),"")</f>
        <v>2331071-A-A</v>
      </c>
      <c r="D2232" s="225" t="str">
        <f>IFERROR(VLOOKUP(A2232,PLAN!B:AA,7,0),"")</f>
        <v>WAMS-180-16ST CE3</v>
      </c>
      <c r="E2232" s="225" t="str">
        <f>IFERROR(VLOOKUP(A2232,PLAN!B:AA,4,0),"")</f>
        <v>1001950068</v>
      </c>
      <c r="F2232" s="226">
        <f>IFERROR(VLOOKUP(A2232,PLAN!B:AA,9,0),"")</f>
        <v>46270</v>
      </c>
      <c r="G2232" s="225" t="str">
        <f>IFERROR(VLOOKUP(A2232,PLAN!B:AA,10,0),"")</f>
        <v>0103617475</v>
      </c>
      <c r="H2232" s="225" t="str">
        <f>IFERROR(VLOOKUP(A2232,PLAN!B:AA,11,0),"")</f>
        <v>260818A29A</v>
      </c>
      <c r="I2232" s="225">
        <f>IFERROR(VLOOKUP(A2232,PLAN!B:AA,12,0),"")</f>
        <v>25</v>
      </c>
      <c r="J2232" s="225" t="str">
        <f>IFERROR(VLOOKUP(A2232,PLAN!B:AA,15,0),"")</f>
        <v>Oversea</v>
      </c>
      <c r="K2232" s="225">
        <f>IFERROR(VLOOKUP(A2232,PLAN!B:AA,23,0),"")</f>
        <v>0</v>
      </c>
      <c r="L2232" s="227">
        <f>IFERROR(VLOOKUP(A2232,PLAN!B:AA,24,0),"")</f>
        <v>0</v>
      </c>
      <c r="M2232" s="225" t="str">
        <f>IFERROR(VLOOKUP(A2232,PLAN!B:AA,3,0),"")</f>
        <v>1832355-A-C</v>
      </c>
      <c r="N2232" s="225">
        <f>IFERROR(VLOOKUP(A2232,PLAN!B:AA,2,0),"")</f>
        <v>12111081</v>
      </c>
      <c r="O2232" s="228" t="s">
        <v>6572</v>
      </c>
      <c r="P2232" s="337" t="s">
        <v>6573</v>
      </c>
      <c r="Q2232" s="337">
        <f t="shared" si="154"/>
        <v>25</v>
      </c>
      <c r="R2232" s="231" t="str">
        <f>IFERROR(VLOOKUP(P2232,[6]Sheet1!$F:$I,4,),"")</f>
        <v/>
      </c>
      <c r="S2232" s="232">
        <f>IFERROR(VLOOKUP(A2232,PLAN!B:AA,19,0),"")</f>
        <v>46259</v>
      </c>
      <c r="T2232" s="225" t="str">
        <f>IFERROR(VLOOKUP(A2232,PLAN!B:AA,20,0),"")</f>
        <v>M7</v>
      </c>
      <c r="U2232" s="233"/>
      <c r="V2232" s="165"/>
      <c r="W2232" s="234" t="str">
        <f>IFERROR(VLOOKUP(A2232,PLAN!B:AB,21,),"")</f>
        <v>F2</v>
      </c>
      <c r="X2232" s="164"/>
      <c r="Y2232" s="148" t="s">
        <v>7941</v>
      </c>
      <c r="Z2232" s="338">
        <f>VLOOKUP(Y2232,PLAN!B:AI,19,0)</f>
        <v>46259</v>
      </c>
    </row>
    <row r="2233" spans="1:26" s="163" customFormat="1" ht="21.6" hidden="1" customHeight="1">
      <c r="A2233" s="177" t="str">
        <f t="shared" si="155"/>
        <v>Sep05-66</v>
      </c>
      <c r="B2233" s="225">
        <f>IFERROR(VLOOKUP(A2233,PLAN!B:AA,5,0),"")</f>
        <v>11118084</v>
      </c>
      <c r="C2233" s="225" t="str">
        <f>IFERROR(VLOOKUP(A2233,PLAN!B:AA,6,0),"")</f>
        <v>2331074-A-A</v>
      </c>
      <c r="D2233" s="225" t="str">
        <f>IFERROR(VLOOKUP(A2233,PLAN!B:AA,7,0),"")</f>
        <v>WAMS-180-16WA CE3</v>
      </c>
      <c r="E2233" s="225" t="str">
        <f>IFERROR(VLOOKUP(A2233,PLAN!B:AA,4,0),"")</f>
        <v>1001950069</v>
      </c>
      <c r="F2233" s="226">
        <f>IFERROR(VLOOKUP(A2233,PLAN!B:AA,9,0),"")</f>
        <v>46270</v>
      </c>
      <c r="G2233" s="225" t="str">
        <f>IFERROR(VLOOKUP(A2233,PLAN!B:AA,10,0),"")</f>
        <v>0103617476</v>
      </c>
      <c r="H2233" s="225" t="str">
        <f>IFERROR(VLOOKUP(A2233,PLAN!B:AA,11,0),"")</f>
        <v>260818A30A</v>
      </c>
      <c r="I2233" s="225">
        <f>IFERROR(VLOOKUP(A2233,PLAN!B:AA,12,0),"")</f>
        <v>40</v>
      </c>
      <c r="J2233" s="225" t="str">
        <f>IFERROR(VLOOKUP(A2233,PLAN!B:AA,15,0),"")</f>
        <v>Oversea</v>
      </c>
      <c r="K2233" s="225">
        <f>IFERROR(VLOOKUP(A2233,PLAN!B:AA,23,0),"")</f>
        <v>0</v>
      </c>
      <c r="L2233" s="227">
        <f>IFERROR(VLOOKUP(A2233,PLAN!B:AA,24,0),"")</f>
        <v>0</v>
      </c>
      <c r="M2233" s="225" t="str">
        <f>IFERROR(VLOOKUP(A2233,PLAN!B:AA,3,0),"")</f>
        <v>1832357-A-C</v>
      </c>
      <c r="N2233" s="225">
        <f>IFERROR(VLOOKUP(A2233,PLAN!B:AA,2,0),"")</f>
        <v>12111083</v>
      </c>
      <c r="O2233" s="228" t="s">
        <v>6936</v>
      </c>
      <c r="P2233" s="337" t="s">
        <v>6937</v>
      </c>
      <c r="Q2233" s="337">
        <f t="shared" si="154"/>
        <v>40</v>
      </c>
      <c r="R2233" s="231" t="str">
        <f>IFERROR(VLOOKUP(P2233,[6]Sheet1!$F:$I,4,),"")</f>
        <v>N4-03</v>
      </c>
      <c r="S2233" s="232">
        <f>IFERROR(VLOOKUP(A2233,PLAN!B:AA,19,0),"")</f>
        <v>46259</v>
      </c>
      <c r="T2233" s="225" t="str">
        <f>IFERROR(VLOOKUP(A2233,PLAN!B:AA,20,0),"")</f>
        <v>M7</v>
      </c>
      <c r="U2233" s="233"/>
      <c r="V2233" s="165"/>
      <c r="W2233" s="234" t="str">
        <f>IFERROR(VLOOKUP(A2233,PLAN!B:AB,21,),"")</f>
        <v>F2</v>
      </c>
      <c r="X2233" s="164"/>
      <c r="Y2233" s="148" t="s">
        <v>7942</v>
      </c>
      <c r="Z2233" s="338">
        <f>VLOOKUP(Y2233,PLAN!B:AI,19,0)</f>
        <v>46259</v>
      </c>
    </row>
    <row r="2234" spans="1:26" s="163" customFormat="1" ht="21.6" hidden="1" customHeight="1">
      <c r="A2234" s="177" t="str">
        <f t="shared" si="155"/>
        <v>Sep05-67</v>
      </c>
      <c r="B2234" s="225">
        <f>IFERROR(VLOOKUP(A2234,PLAN!B:AA,5,0),"")</f>
        <v>11126837</v>
      </c>
      <c r="C2234" s="225" t="str">
        <f>IFERROR(VLOOKUP(A2234,PLAN!B:AA,6,0),"")</f>
        <v>2131721-C-AK</v>
      </c>
      <c r="D2234" s="225" t="str">
        <f>IFERROR(VLOOKUP(A2234,PLAN!B:AA,7,0),"")</f>
        <v>APW14R009S NOCE</v>
      </c>
      <c r="E2234" s="225" t="str">
        <f>IFERROR(VLOOKUP(A2234,PLAN!B:AA,4,0),"")</f>
        <v>1001950070</v>
      </c>
      <c r="F2234" s="226">
        <f>IFERROR(VLOOKUP(A2234,PLAN!B:AA,9,0),"")</f>
        <v>46270</v>
      </c>
      <c r="G2234" s="225" t="str">
        <f>IFERROR(VLOOKUP(A2234,PLAN!B:AA,10,0),"")</f>
        <v>0103617478</v>
      </c>
      <c r="H2234" s="225" t="str">
        <f>IFERROR(VLOOKUP(A2234,PLAN!B:AA,11,0),"")</f>
        <v>260818A31A</v>
      </c>
      <c r="I2234" s="225">
        <f>IFERROR(VLOOKUP(A2234,PLAN!B:AA,12,0),"")</f>
        <v>40</v>
      </c>
      <c r="J2234" s="225" t="str">
        <f>IFERROR(VLOOKUP(A2234,PLAN!B:AA,15,0),"")</f>
        <v>Oversea</v>
      </c>
      <c r="K2234" s="225">
        <f>IFERROR(VLOOKUP(A2234,PLAN!B:AA,23,0),"")</f>
        <v>0</v>
      </c>
      <c r="L2234" s="227">
        <f>IFERROR(VLOOKUP(A2234,PLAN!B:AA,24,0),"")</f>
        <v>0</v>
      </c>
      <c r="M2234" s="225" t="str">
        <f>IFERROR(VLOOKUP(A2234,PLAN!B:AA,3,0),"")</f>
        <v>1832327-A-CK</v>
      </c>
      <c r="N2234" s="225">
        <f>IFERROR(VLOOKUP(A2234,PLAN!B:AA,2,0),"")</f>
        <v>12110579</v>
      </c>
      <c r="O2234" s="290" t="s">
        <v>1107</v>
      </c>
      <c r="P2234" s="337" t="s">
        <v>1108</v>
      </c>
      <c r="Q2234" s="154">
        <v>33</v>
      </c>
      <c r="R2234" s="231" t="str">
        <f>IFERROR(VLOOKUP(P2234,[6]Sheet1!$F:$I,4,),"")</f>
        <v>E4</v>
      </c>
      <c r="S2234" s="232">
        <f>IFERROR(VLOOKUP(A2234,PLAN!B:AA,19,0),"")</f>
        <v>46259</v>
      </c>
      <c r="T2234" s="225" t="str">
        <f>IFERROR(VLOOKUP(A2234,PLAN!B:AA,20,0),"")</f>
        <v>M7</v>
      </c>
      <c r="U2234" s="233"/>
      <c r="V2234" s="165"/>
      <c r="W2234" s="234" t="str">
        <f>IFERROR(VLOOKUP(A2234,PLAN!B:AB,21,),"")</f>
        <v>F2</v>
      </c>
      <c r="X2234" s="164"/>
      <c r="Y2234" s="148" t="s">
        <v>7943</v>
      </c>
      <c r="Z2234" s="338">
        <f>VLOOKUP(Y2234,PLAN!B:AI,19,0)</f>
        <v>46259</v>
      </c>
    </row>
    <row r="2235" spans="1:26" s="163" customFormat="1" ht="21.6" hidden="1" customHeight="1">
      <c r="A2235" s="177"/>
      <c r="B2235" s="225"/>
      <c r="C2235" s="225"/>
      <c r="D2235" s="225"/>
      <c r="E2235" s="225"/>
      <c r="F2235" s="226"/>
      <c r="G2235" s="225"/>
      <c r="H2235" s="225"/>
      <c r="I2235" s="225"/>
      <c r="J2235" s="225"/>
      <c r="K2235" s="225"/>
      <c r="L2235" s="227"/>
      <c r="M2235" s="225"/>
      <c r="N2235" s="225"/>
      <c r="O2235" s="290" t="s">
        <v>8035</v>
      </c>
      <c r="P2235" s="337" t="s">
        <v>8036</v>
      </c>
      <c r="Q2235" s="154">
        <f>I2234-Q2234</f>
        <v>7</v>
      </c>
      <c r="R2235" s="231" t="str">
        <f>IFERROR(VLOOKUP(P2235,[6]Sheet1!$F:$I,4,),"")</f>
        <v>N1-15</v>
      </c>
      <c r="S2235" s="232"/>
      <c r="T2235" s="225"/>
      <c r="U2235" s="233"/>
      <c r="V2235" s="165"/>
      <c r="W2235" s="234"/>
      <c r="X2235" s="164"/>
      <c r="Y2235" s="148"/>
      <c r="Z2235" s="338"/>
    </row>
    <row r="2236" spans="1:26" s="163" customFormat="1" ht="21.6" hidden="1" customHeight="1">
      <c r="A2236" s="177" t="str">
        <f t="shared" si="150"/>
        <v>Sep05-68</v>
      </c>
      <c r="B2236" s="225">
        <f>IFERROR(VLOOKUP(A2236,PLAN!B:AA,5,0),"")</f>
        <v>11126839</v>
      </c>
      <c r="C2236" s="225" t="str">
        <f>IFERROR(VLOOKUP(A2236,PLAN!B:AA,6,0),"")</f>
        <v>2131723-C-AK</v>
      </c>
      <c r="D2236" s="225" t="str">
        <f>IFERROR(VLOOKUP(A2236,PLAN!B:AA,7,0),"")</f>
        <v>APW14R005S NOCE</v>
      </c>
      <c r="E2236" s="225" t="str">
        <f>IFERROR(VLOOKUP(A2236,PLAN!B:AA,4,0),"")</f>
        <v>1001950072</v>
      </c>
      <c r="F2236" s="226">
        <f>IFERROR(VLOOKUP(A2236,PLAN!B:AA,9,0),"")</f>
        <v>46270</v>
      </c>
      <c r="G2236" s="225" t="str">
        <f>IFERROR(VLOOKUP(A2236,PLAN!B:AA,10,0),"")</f>
        <v>0103617479</v>
      </c>
      <c r="H2236" s="225" t="str">
        <f>IFERROR(VLOOKUP(A2236,PLAN!B:AA,11,0),"")</f>
        <v>260818A32A</v>
      </c>
      <c r="I2236" s="225">
        <f>IFERROR(VLOOKUP(A2236,PLAN!B:AA,12,0),"")</f>
        <v>22</v>
      </c>
      <c r="J2236" s="225" t="str">
        <f>IFERROR(VLOOKUP(A2236,PLAN!B:AA,15,0),"")</f>
        <v>Oversea</v>
      </c>
      <c r="K2236" s="225">
        <f>IFERROR(VLOOKUP(A2236,PLAN!B:AA,23,0),"")</f>
        <v>0</v>
      </c>
      <c r="L2236" s="227">
        <f>IFERROR(VLOOKUP(A2236,PLAN!B:AA,24,0),"")</f>
        <v>0</v>
      </c>
      <c r="M2236" s="225" t="str">
        <f>IFERROR(VLOOKUP(A2236,PLAN!B:AA,3,0),"")</f>
        <v>1832308-A-CK</v>
      </c>
      <c r="N2236" s="225">
        <f>IFERROR(VLOOKUP(A2236,PLAN!B:AA,2,0),"")</f>
        <v>12110581</v>
      </c>
      <c r="O2236" s="228" t="s">
        <v>1203</v>
      </c>
      <c r="P2236" s="337" t="s">
        <v>1204</v>
      </c>
      <c r="Q2236" s="337">
        <f t="shared" si="154"/>
        <v>22</v>
      </c>
      <c r="R2236" s="231" t="str">
        <f>IFERROR(VLOOKUP(P2236,[6]Sheet1!$F:$I,4,),"")</f>
        <v>E5</v>
      </c>
      <c r="S2236" s="232">
        <f>IFERROR(VLOOKUP(A2236,PLAN!B:AA,19,0),"")</f>
        <v>46259</v>
      </c>
      <c r="T2236" s="225" t="str">
        <f>IFERROR(VLOOKUP(A2236,PLAN!B:AA,20,0),"")</f>
        <v>M7</v>
      </c>
      <c r="U2236" s="233"/>
      <c r="V2236" s="165"/>
      <c r="W2236" s="234" t="str">
        <f>IFERROR(VLOOKUP(A2236,PLAN!B:AB,21,),"")</f>
        <v>F2</v>
      </c>
      <c r="X2236" s="164"/>
      <c r="Y2236" s="148" t="s">
        <v>7944</v>
      </c>
      <c r="Z2236" s="338">
        <f>VLOOKUP(Y2236,PLAN!B:AI,19,0)</f>
        <v>46259</v>
      </c>
    </row>
    <row r="2237" spans="1:26" s="163" customFormat="1" ht="21.6" hidden="1" customHeight="1">
      <c r="A2237" s="177" t="str">
        <f t="shared" si="150"/>
        <v>Sep05-69</v>
      </c>
      <c r="B2237" s="225">
        <f>IFERROR(VLOOKUP(A2237,PLAN!B:AA,5,0),"")</f>
        <v>11126890</v>
      </c>
      <c r="C2237" s="225" t="str">
        <f>IFERROR(VLOOKUP(A2237,PLAN!B:AA,6,0),"")</f>
        <v>2331263-A-AK</v>
      </c>
      <c r="D2237" s="225" t="str">
        <f>IFERROR(VLOOKUP(A2237,PLAN!B:AA,7,0),"")</f>
        <v>AG149001 NOCE</v>
      </c>
      <c r="E2237" s="225" t="str">
        <f>IFERROR(VLOOKUP(A2237,PLAN!B:AA,4,0),"")</f>
        <v>1001950073</v>
      </c>
      <c r="F2237" s="226">
        <f>IFERROR(VLOOKUP(A2237,PLAN!B:AA,9,0),"")</f>
        <v>46270</v>
      </c>
      <c r="G2237" s="225" t="str">
        <f>IFERROR(VLOOKUP(A2237,PLAN!B:AA,10,0),"")</f>
        <v>0103617480</v>
      </c>
      <c r="H2237" s="225" t="str">
        <f>IFERROR(VLOOKUP(A2237,PLAN!B:AA,11,0),"")</f>
        <v>260818A33A</v>
      </c>
      <c r="I2237" s="225">
        <f>IFERROR(VLOOKUP(A2237,PLAN!B:AA,12,0),"")</f>
        <v>35</v>
      </c>
      <c r="J2237" s="225" t="str">
        <f>IFERROR(VLOOKUP(A2237,PLAN!B:AA,15,0),"")</f>
        <v>Oversea</v>
      </c>
      <c r="K2237" s="225">
        <f>IFERROR(VLOOKUP(A2237,PLAN!B:AA,23,0),"")</f>
        <v>0</v>
      </c>
      <c r="L2237" s="227">
        <f>IFERROR(VLOOKUP(A2237,PLAN!B:AA,24,0),"")</f>
        <v>0</v>
      </c>
      <c r="M2237" s="225" t="str">
        <f>IFERROR(VLOOKUP(A2237,PLAN!B:AA,3,0),"")</f>
        <v>1832373-0-CK</v>
      </c>
      <c r="N2237" s="225">
        <f>IFERROR(VLOOKUP(A2237,PLAN!B:AA,2,0),"")</f>
        <v>12001365</v>
      </c>
      <c r="O2237" s="228" t="s">
        <v>5967</v>
      </c>
      <c r="P2237" s="337" t="s">
        <v>5968</v>
      </c>
      <c r="Q2237" s="337">
        <f t="shared" si="154"/>
        <v>35</v>
      </c>
      <c r="R2237" s="231" t="str">
        <f>IFERROR(VLOOKUP(P2237,[6]Sheet1!$F:$I,4,),"")</f>
        <v>N2-15</v>
      </c>
      <c r="S2237" s="232">
        <f>IFERROR(VLOOKUP(A2237,PLAN!B:AA,19,0),"")</f>
        <v>46259</v>
      </c>
      <c r="T2237" s="225" t="str">
        <f>IFERROR(VLOOKUP(A2237,PLAN!B:AA,20,0),"")</f>
        <v>M7</v>
      </c>
      <c r="U2237" s="233"/>
      <c r="V2237" s="165"/>
      <c r="W2237" s="234" t="str">
        <f>IFERROR(VLOOKUP(A2237,PLAN!B:AB,21,),"")</f>
        <v>F2</v>
      </c>
      <c r="X2237" s="164"/>
      <c r="Y2237" s="148" t="s">
        <v>7945</v>
      </c>
      <c r="Z2237" s="338">
        <f>VLOOKUP(Y2237,PLAN!B:AI,19,0)</f>
        <v>46259</v>
      </c>
    </row>
    <row r="2238" spans="1:26" s="163" customFormat="1" ht="21.6" hidden="1" customHeight="1">
      <c r="A2238" s="177" t="str">
        <f t="shared" si="150"/>
        <v>Sep05-70</v>
      </c>
      <c r="B2238" s="225">
        <f>IFERROR(VLOOKUP(A2238,PLAN!B:AA,5,0),"")</f>
        <v>11127820</v>
      </c>
      <c r="C2238" s="225" t="str">
        <f>IFERROR(VLOOKUP(A2238,PLAN!B:AA,6,0),"")</f>
        <v>2131618-B-A</v>
      </c>
      <c r="D2238" s="225" t="str">
        <f>IFERROR(VLOOKUP(A2238,PLAN!B:AA,7,0),"")</f>
        <v>WAIN-CKI-200 NO CE</v>
      </c>
      <c r="E2238" s="225" t="str">
        <f>IFERROR(VLOOKUP(A2238,PLAN!B:AA,4,0),"")</f>
        <v>1001950074</v>
      </c>
      <c r="F2238" s="226">
        <f>IFERROR(VLOOKUP(A2238,PLAN!B:AA,9,0),"")</f>
        <v>46270</v>
      </c>
      <c r="G2238" s="225" t="str">
        <f>IFERROR(VLOOKUP(A2238,PLAN!B:AA,10,0),"")</f>
        <v>0103617481</v>
      </c>
      <c r="H2238" s="225" t="str">
        <f>IFERROR(VLOOKUP(A2238,PLAN!B:AA,11,0),"")</f>
        <v>260818A34A</v>
      </c>
      <c r="I2238" s="225">
        <f>IFERROR(VLOOKUP(A2238,PLAN!B:AA,12,0),"")</f>
        <v>20</v>
      </c>
      <c r="J2238" s="225" t="str">
        <f>IFERROR(VLOOKUP(A2238,PLAN!B:AA,15,0),"")</f>
        <v>Oversea</v>
      </c>
      <c r="K2238" s="225">
        <f>IFERROR(VLOOKUP(A2238,PLAN!B:AA,23,0),"")</f>
        <v>0</v>
      </c>
      <c r="L2238" s="227">
        <f>IFERROR(VLOOKUP(A2238,PLAN!B:AA,24,0),"")</f>
        <v>0</v>
      </c>
      <c r="M2238" s="225" t="str">
        <f>IFERROR(VLOOKUP(A2238,PLAN!B:AA,3,0),"")</f>
        <v>1832339-A-C</v>
      </c>
      <c r="N2238" s="225">
        <f>IFERROR(VLOOKUP(A2238,PLAN!B:AA,2,0),"")</f>
        <v>12114364</v>
      </c>
      <c r="O2238" s="228" t="s">
        <v>6574</v>
      </c>
      <c r="P2238" s="337" t="s">
        <v>6575</v>
      </c>
      <c r="Q2238" s="337">
        <f>I2238</f>
        <v>20</v>
      </c>
      <c r="R2238" s="231" t="str">
        <f>IFERROR(VLOOKUP(P2238,[6]Sheet1!$F:$I,4,),"")</f>
        <v>Q6</v>
      </c>
      <c r="S2238" s="232">
        <f>IFERROR(VLOOKUP(A2238,PLAN!B:AA,19,0),"")</f>
        <v>46259</v>
      </c>
      <c r="T2238" s="225" t="str">
        <f>IFERROR(VLOOKUP(A2238,PLAN!B:AA,20,0),"")</f>
        <v>M7</v>
      </c>
      <c r="U2238" s="233"/>
      <c r="V2238" s="165"/>
      <c r="W2238" s="234" t="str">
        <f>IFERROR(VLOOKUP(A2238,PLAN!B:AB,21,),"")</f>
        <v>F2</v>
      </c>
      <c r="X2238" s="164"/>
      <c r="Y2238" s="148" t="s">
        <v>7946</v>
      </c>
      <c r="Z2238" s="338">
        <f>VLOOKUP(Y2238,PLAN!B:AI,19,0)</f>
        <v>46259</v>
      </c>
    </row>
    <row r="2239" spans="1:26" s="163" customFormat="1" ht="21.6" hidden="1" customHeight="1">
      <c r="A2239" s="177" t="str">
        <f t="shared" si="150"/>
        <v>Sep05-71</v>
      </c>
      <c r="B2239" s="225">
        <f>IFERROR(VLOOKUP(A2239,PLAN!B:AA,5,0),"")</f>
        <v>11127821</v>
      </c>
      <c r="C2239" s="225" t="str">
        <f>IFERROR(VLOOKUP(A2239,PLAN!B:AA,6,0),"")</f>
        <v>2131619-B-AK</v>
      </c>
      <c r="D2239" s="225" t="str">
        <f>IFERROR(VLOOKUP(A2239,PLAN!B:AA,7,0),"")</f>
        <v>WAIN-CKI-300 NO CE</v>
      </c>
      <c r="E2239" s="225" t="str">
        <f>IFERROR(VLOOKUP(A2239,PLAN!B:AA,4,0),"")</f>
        <v>1001950076</v>
      </c>
      <c r="F2239" s="226">
        <f>IFERROR(VLOOKUP(A2239,PLAN!B:AA,9,0),"")</f>
        <v>46270</v>
      </c>
      <c r="G2239" s="225" t="str">
        <f>IFERROR(VLOOKUP(A2239,PLAN!B:AA,10,0),"")</f>
        <v>0103617483</v>
      </c>
      <c r="H2239" s="225" t="str">
        <f>IFERROR(VLOOKUP(A2239,PLAN!B:AA,11,0),"")</f>
        <v>260818A35A</v>
      </c>
      <c r="I2239" s="225">
        <f>IFERROR(VLOOKUP(A2239,PLAN!B:AA,12,0),"")</f>
        <v>50</v>
      </c>
      <c r="J2239" s="225" t="str">
        <f>IFERROR(VLOOKUP(A2239,PLAN!B:AA,15,0),"")</f>
        <v>Oversea</v>
      </c>
      <c r="K2239" s="225">
        <f>IFERROR(VLOOKUP(A2239,PLAN!B:AA,23,0),"")</f>
        <v>0</v>
      </c>
      <c r="L2239" s="227">
        <f>IFERROR(VLOOKUP(A2239,PLAN!B:AA,24,0),"")</f>
        <v>0</v>
      </c>
      <c r="M2239" s="225" t="str">
        <f>IFERROR(VLOOKUP(A2239,PLAN!B:AA,3,0),"")</f>
        <v>1832340-A-CK</v>
      </c>
      <c r="N2239" s="225">
        <f>IFERROR(VLOOKUP(A2239,PLAN!B:AA,2,0),"")</f>
        <v>12114365</v>
      </c>
      <c r="O2239" s="228" t="s">
        <v>4381</v>
      </c>
      <c r="P2239" s="337" t="s">
        <v>4382</v>
      </c>
      <c r="Q2239" s="337">
        <f t="shared" si="154"/>
        <v>50</v>
      </c>
      <c r="R2239" s="231" t="str">
        <f>IFERROR(VLOOKUP(P2239,[6]Sheet1!$F:$I,4,),"")</f>
        <v>N1-03</v>
      </c>
      <c r="S2239" s="232">
        <f>IFERROR(VLOOKUP(A2239,PLAN!B:AA,19,0),"")</f>
        <v>46259</v>
      </c>
      <c r="T2239" s="225" t="str">
        <f>IFERROR(VLOOKUP(A2239,PLAN!B:AA,20,0),"")</f>
        <v>M7</v>
      </c>
      <c r="U2239" s="233"/>
      <c r="V2239" s="165"/>
      <c r="W2239" s="234" t="str">
        <f>IFERROR(VLOOKUP(A2239,PLAN!B:AB,21,),"")</f>
        <v>F2</v>
      </c>
      <c r="X2239" s="164"/>
      <c r="Y2239" s="148" t="s">
        <v>7947</v>
      </c>
      <c r="Z2239" s="338">
        <f>VLOOKUP(Y2239,PLAN!B:AI,19,0)</f>
        <v>46259</v>
      </c>
    </row>
    <row r="2240" spans="1:26" s="163" customFormat="1" ht="21.6" hidden="1" customHeight="1">
      <c r="A2240" s="177" t="str">
        <f t="shared" si="150"/>
        <v>Sep05-72</v>
      </c>
      <c r="B2240" s="225">
        <f>IFERROR(VLOOKUP(A2240,PLAN!B:AA,5,0),"")</f>
        <v>11135011</v>
      </c>
      <c r="C2240" s="225" t="str">
        <f>IFERROR(VLOOKUP(A2240,PLAN!B:AA,6,0),"")</f>
        <v>2331264-0-AK</v>
      </c>
      <c r="D2240" s="225" t="str">
        <f>IFERROR(VLOOKUP(A2240,PLAN!B:AA,7,0),"")</f>
        <v>AG149001 MDR</v>
      </c>
      <c r="E2240" s="225" t="str">
        <f>IFERROR(VLOOKUP(A2240,PLAN!B:AA,4,0),"")</f>
        <v>1001950077</v>
      </c>
      <c r="F2240" s="226">
        <f>IFERROR(VLOOKUP(A2240,PLAN!B:AA,9,0),"")</f>
        <v>46270</v>
      </c>
      <c r="G2240" s="225" t="str">
        <f>IFERROR(VLOOKUP(A2240,PLAN!B:AA,10,0),"")</f>
        <v>0103617484</v>
      </c>
      <c r="H2240" s="225" t="str">
        <f>IFERROR(VLOOKUP(A2240,PLAN!B:AA,11,0),"")</f>
        <v>260818A36A</v>
      </c>
      <c r="I2240" s="225">
        <f>IFERROR(VLOOKUP(A2240,PLAN!B:AA,12,0),"")</f>
        <v>100</v>
      </c>
      <c r="J2240" s="225" t="str">
        <f>IFERROR(VLOOKUP(A2240,PLAN!B:AA,15,0),"")</f>
        <v>Oversea</v>
      </c>
      <c r="K2240" s="225">
        <f>IFERROR(VLOOKUP(A2240,PLAN!B:AA,23,0),"")</f>
        <v>0</v>
      </c>
      <c r="L2240" s="227">
        <f>IFERROR(VLOOKUP(A2240,PLAN!B:AA,24,0),"")</f>
        <v>0</v>
      </c>
      <c r="M2240" s="225" t="str">
        <f>IFERROR(VLOOKUP(A2240,PLAN!B:AA,3,0),"")</f>
        <v>1832373-0-CK</v>
      </c>
      <c r="N2240" s="225">
        <f>IFERROR(VLOOKUP(A2240,PLAN!B:AA,2,0),"")</f>
        <v>12001365</v>
      </c>
      <c r="O2240" s="228" t="s">
        <v>5967</v>
      </c>
      <c r="P2240" s="337" t="s">
        <v>5968</v>
      </c>
      <c r="Q2240" s="337">
        <f t="shared" si="154"/>
        <v>100</v>
      </c>
      <c r="R2240" s="231" t="str">
        <f>IFERROR(VLOOKUP(P2240,[6]Sheet1!$F:$I,4,),"")</f>
        <v>N2-15</v>
      </c>
      <c r="S2240" s="232">
        <f>IFERROR(VLOOKUP(A2240,PLAN!B:AA,19,0),"")</f>
        <v>46259</v>
      </c>
      <c r="T2240" s="225" t="str">
        <f>IFERROR(VLOOKUP(A2240,PLAN!B:AA,20,0),"")</f>
        <v>M7</v>
      </c>
      <c r="U2240" s="233"/>
      <c r="V2240" s="165"/>
      <c r="W2240" s="234" t="str">
        <f>IFERROR(VLOOKUP(A2240,PLAN!B:AB,21,),"")</f>
        <v>F2</v>
      </c>
      <c r="X2240" s="164"/>
      <c r="Y2240" s="148" t="s">
        <v>7948</v>
      </c>
      <c r="Z2240" s="338">
        <f>VLOOKUP(Y2240,PLAN!B:AI,19,0)</f>
        <v>46259</v>
      </c>
    </row>
    <row r="2241" spans="1:26" s="163" customFormat="1" ht="21.6" hidden="1" customHeight="1">
      <c r="A2241" s="177" t="str">
        <f t="shared" si="150"/>
        <v>Sep05-73</v>
      </c>
      <c r="B2241" s="225">
        <f>IFERROR(VLOOKUP(A2241,PLAN!B:AA,5,0),"")</f>
        <v>11136016</v>
      </c>
      <c r="C2241" s="225" t="str">
        <f>IFERROR(VLOOKUP(A2241,PLAN!B:AA,6,0),"")</f>
        <v>2631199-0-A</v>
      </c>
      <c r="D2241" s="225" t="str">
        <f>IFERROR(VLOOKUP(A2241,PLAN!B:AA,7,0),"")</f>
        <v>AIN-CNX-14-215 MDR</v>
      </c>
      <c r="E2241" s="225" t="str">
        <f>IFERROR(VLOOKUP(A2241,PLAN!B:AA,4,0),"")</f>
        <v>1001950078</v>
      </c>
      <c r="F2241" s="226">
        <f>IFERROR(VLOOKUP(A2241,PLAN!B:AA,9,0),"")</f>
        <v>46270</v>
      </c>
      <c r="G2241" s="225" t="str">
        <f>IFERROR(VLOOKUP(A2241,PLAN!B:AA,10,0),"")</f>
        <v>0103617485</v>
      </c>
      <c r="H2241" s="225" t="str">
        <f>IFERROR(VLOOKUP(A2241,PLAN!B:AA,11,0),"")</f>
        <v>260818A37A</v>
      </c>
      <c r="I2241" s="225">
        <f>IFERROR(VLOOKUP(A2241,PLAN!B:AA,12,0),"")</f>
        <v>25</v>
      </c>
      <c r="J2241" s="225" t="str">
        <f>IFERROR(VLOOKUP(A2241,PLAN!B:AA,15,0),"")</f>
        <v>Oversea</v>
      </c>
      <c r="K2241" s="225">
        <f>IFERROR(VLOOKUP(A2241,PLAN!B:AA,23,0),"")</f>
        <v>0</v>
      </c>
      <c r="L2241" s="227">
        <f>IFERROR(VLOOKUP(A2241,PLAN!B:AA,24,0),"")</f>
        <v>0</v>
      </c>
      <c r="M2241" s="225" t="str">
        <f>IFERROR(VLOOKUP(A2241,PLAN!B:AA,3,0),"")</f>
        <v>2432014-0-C</v>
      </c>
      <c r="N2241" s="225">
        <f>IFERROR(VLOOKUP(A2241,PLAN!B:AA,2,0),"")</f>
        <v>12126656</v>
      </c>
      <c r="O2241" s="228" t="s">
        <v>7172</v>
      </c>
      <c r="P2241" s="337" t="s">
        <v>7173</v>
      </c>
      <c r="Q2241" s="337">
        <f t="shared" si="154"/>
        <v>25</v>
      </c>
      <c r="R2241" s="231" t="str">
        <f>IFERROR(VLOOKUP(P2241,[6]Sheet1!$F:$I,4,),"")</f>
        <v/>
      </c>
      <c r="S2241" s="232">
        <f>IFERROR(VLOOKUP(A2241,PLAN!B:AA,19,0),"")</f>
        <v>46259</v>
      </c>
      <c r="T2241" s="225" t="str">
        <f>IFERROR(VLOOKUP(A2241,PLAN!B:AA,20,0),"")</f>
        <v>M7</v>
      </c>
      <c r="U2241" s="233"/>
      <c r="V2241" s="165"/>
      <c r="W2241" s="234" t="str">
        <f>IFERROR(VLOOKUP(A2241,PLAN!B:AB,21,),"")</f>
        <v>F2</v>
      </c>
      <c r="X2241" s="164"/>
      <c r="Y2241" s="148" t="s">
        <v>7949</v>
      </c>
      <c r="Z2241" s="338">
        <f>VLOOKUP(Y2241,PLAN!B:AI,19,0)</f>
        <v>46259</v>
      </c>
    </row>
    <row r="2242" spans="1:26" s="163" customFormat="1" ht="21.6" hidden="1" customHeight="1">
      <c r="A2242" s="177" t="str">
        <f t="shared" si="150"/>
        <v>Sep05-74</v>
      </c>
      <c r="B2242" s="225">
        <f>IFERROR(VLOOKUP(A2242,PLAN!B:AA,5,0),"")</f>
        <v>11136020</v>
      </c>
      <c r="C2242" s="225" t="str">
        <f>IFERROR(VLOOKUP(A2242,PLAN!B:AA,6,0),"")</f>
        <v>2631201-0-A</v>
      </c>
      <c r="D2242" s="225" t="str">
        <f>IFERROR(VLOOKUP(A2242,PLAN!B:AA,7,0),"")</f>
        <v>AIN-CNX-14-215A MDR</v>
      </c>
      <c r="E2242" s="225" t="str">
        <f>IFERROR(VLOOKUP(A2242,PLAN!B:AA,4,0),"")</f>
        <v>1001950079</v>
      </c>
      <c r="F2242" s="226">
        <f>IFERROR(VLOOKUP(A2242,PLAN!B:AA,9,0),"")</f>
        <v>46270</v>
      </c>
      <c r="G2242" s="225" t="str">
        <f>IFERROR(VLOOKUP(A2242,PLAN!B:AA,10,0),"")</f>
        <v>0103617486</v>
      </c>
      <c r="H2242" s="225" t="str">
        <f>IFERROR(VLOOKUP(A2242,PLAN!B:AA,11,0),"")</f>
        <v>260818A38A</v>
      </c>
      <c r="I2242" s="225">
        <f>IFERROR(VLOOKUP(A2242,PLAN!B:AA,12,0),"")</f>
        <v>25</v>
      </c>
      <c r="J2242" s="225" t="str">
        <f>IFERROR(VLOOKUP(A2242,PLAN!B:AA,15,0),"")</f>
        <v>Oversea</v>
      </c>
      <c r="K2242" s="225">
        <f>IFERROR(VLOOKUP(A2242,PLAN!B:AA,23,0),"")</f>
        <v>0</v>
      </c>
      <c r="L2242" s="227">
        <f>IFERROR(VLOOKUP(A2242,PLAN!B:AA,24,0),"")</f>
        <v>0</v>
      </c>
      <c r="M2242" s="225" t="str">
        <f>IFERROR(VLOOKUP(A2242,PLAN!B:AA,3,0),"")</f>
        <v>2432018-0-CB</v>
      </c>
      <c r="N2242" s="225">
        <f>IFERROR(VLOOKUP(A2242,PLAN!B:AA,2,0),"")</f>
        <v>12142309</v>
      </c>
      <c r="O2242" s="290" t="s">
        <v>7174</v>
      </c>
      <c r="P2242" s="257" t="s">
        <v>7175</v>
      </c>
      <c r="Q2242" s="337">
        <f t="shared" si="154"/>
        <v>25</v>
      </c>
      <c r="R2242" s="231" t="str">
        <f>IFERROR(VLOOKUP(P2242,[6]Sheet1!$F:$I,4,),"")</f>
        <v/>
      </c>
      <c r="S2242" s="232">
        <f>IFERROR(VLOOKUP(A2242,PLAN!B:AA,19,0),"")</f>
        <v>46259</v>
      </c>
      <c r="T2242" s="225" t="str">
        <f>IFERROR(VLOOKUP(A2242,PLAN!B:AA,20,0),"")</f>
        <v>M7</v>
      </c>
      <c r="U2242" s="233"/>
      <c r="V2242" s="165"/>
      <c r="W2242" s="234" t="str">
        <f>IFERROR(VLOOKUP(A2242,PLAN!B:AB,21,),"")</f>
        <v>F2</v>
      </c>
      <c r="X2242" s="164"/>
      <c r="Y2242" s="148" t="s">
        <v>7950</v>
      </c>
      <c r="Z2242" s="338">
        <f>VLOOKUP(Y2242,PLAN!B:AI,19,0)</f>
        <v>46259</v>
      </c>
    </row>
    <row r="2243" spans="1:26" s="163" customFormat="1" ht="21.6" hidden="1" customHeight="1">
      <c r="A2243" s="177" t="str">
        <f t="shared" si="150"/>
        <v>Sep05-75</v>
      </c>
      <c r="B2243" s="225">
        <f>IFERROR(VLOOKUP(A2243,PLAN!B:AA,5,0),"")</f>
        <v>11136018</v>
      </c>
      <c r="C2243" s="225" t="str">
        <f>IFERROR(VLOOKUP(A2243,PLAN!B:AA,6,0),"")</f>
        <v>2631200-0-A</v>
      </c>
      <c r="D2243" s="225" t="str">
        <f>IFERROR(VLOOKUP(A2243,PLAN!B:AA,7,0),"")</f>
        <v>AIN-CNX-14-215P MDR</v>
      </c>
      <c r="E2243" s="225" t="str">
        <f>IFERROR(VLOOKUP(A2243,PLAN!B:AA,4,0),"")</f>
        <v>1001950080</v>
      </c>
      <c r="F2243" s="226">
        <f>IFERROR(VLOOKUP(A2243,PLAN!B:AA,9,0),"")</f>
        <v>46270</v>
      </c>
      <c r="G2243" s="225" t="str">
        <f>IFERROR(VLOOKUP(A2243,PLAN!B:AA,10,0),"")</f>
        <v>0103617487</v>
      </c>
      <c r="H2243" s="225" t="str">
        <f>IFERROR(VLOOKUP(A2243,PLAN!B:AA,11,0),"")</f>
        <v>260818A39A</v>
      </c>
      <c r="I2243" s="225">
        <f>IFERROR(VLOOKUP(A2243,PLAN!B:AA,12,0),"")</f>
        <v>25</v>
      </c>
      <c r="J2243" s="225" t="str">
        <f>IFERROR(VLOOKUP(A2243,PLAN!B:AA,15,0),"")</f>
        <v>Oversea</v>
      </c>
      <c r="K2243" s="225">
        <f>IFERROR(VLOOKUP(A2243,PLAN!B:AA,23,0),"")</f>
        <v>0</v>
      </c>
      <c r="L2243" s="227">
        <f>IFERROR(VLOOKUP(A2243,PLAN!B:AA,24,0),"")</f>
        <v>0</v>
      </c>
      <c r="M2243" s="225" t="str">
        <f>IFERROR(VLOOKUP(A2243,PLAN!B:AA,3,0),"")</f>
        <v>2432016-0-C</v>
      </c>
      <c r="N2243" s="225">
        <f>IFERROR(VLOOKUP(A2243,PLAN!B:AA,2,0),"")</f>
        <v>12126662</v>
      </c>
      <c r="O2243" s="228" t="s">
        <v>7176</v>
      </c>
      <c r="P2243" s="337" t="s">
        <v>7177</v>
      </c>
      <c r="Q2243" s="337">
        <f t="shared" si="154"/>
        <v>25</v>
      </c>
      <c r="R2243" s="231" t="str">
        <f>IFERROR(VLOOKUP(P2243,[6]Sheet1!$F:$I,4,),"")</f>
        <v/>
      </c>
      <c r="S2243" s="232">
        <f>IFERROR(VLOOKUP(A2243,PLAN!B:AA,19,0),"")</f>
        <v>46259</v>
      </c>
      <c r="T2243" s="225" t="str">
        <f>IFERROR(VLOOKUP(A2243,PLAN!B:AA,20,0),"")</f>
        <v>M7</v>
      </c>
      <c r="U2243" s="233"/>
      <c r="V2243" s="165"/>
      <c r="W2243" s="234" t="str">
        <f>IFERROR(VLOOKUP(A2243,PLAN!B:AB,21,),"")</f>
        <v>F2</v>
      </c>
      <c r="X2243" s="164"/>
      <c r="Y2243" s="148" t="s">
        <v>7951</v>
      </c>
      <c r="Z2243" s="338">
        <f>VLOOKUP(Y2243,PLAN!B:AI,19,0)</f>
        <v>46259</v>
      </c>
    </row>
    <row r="2244" spans="1:26" s="163" customFormat="1" ht="21.6" hidden="1" customHeight="1">
      <c r="A2244" s="177" t="str">
        <f t="shared" si="150"/>
        <v>Sep05-76</v>
      </c>
      <c r="B2244" s="225">
        <f>IFERROR(VLOOKUP(A2244,PLAN!B:AA,5,0),"")</f>
        <v>11135011</v>
      </c>
      <c r="C2244" s="225" t="str">
        <f>IFERROR(VLOOKUP(A2244,PLAN!B:AA,6,0),"")</f>
        <v>2331264-0-AK</v>
      </c>
      <c r="D2244" s="225" t="str">
        <f>IFERROR(VLOOKUP(A2244,PLAN!B:AA,7,0),"")</f>
        <v>AG149001 MDR</v>
      </c>
      <c r="E2244" s="225" t="str">
        <f>IFERROR(VLOOKUP(A2244,PLAN!B:AA,4,0),"")</f>
        <v>1001950081</v>
      </c>
      <c r="F2244" s="226">
        <f>IFERROR(VLOOKUP(A2244,PLAN!B:AA,9,0),"")</f>
        <v>46270</v>
      </c>
      <c r="G2244" s="225" t="str">
        <f>IFERROR(VLOOKUP(A2244,PLAN!B:AA,10,0),"")</f>
        <v>0103617488</v>
      </c>
      <c r="H2244" s="225" t="str">
        <f>IFERROR(VLOOKUP(A2244,PLAN!B:AA,11,0),"")</f>
        <v>260818A40A</v>
      </c>
      <c r="I2244" s="225">
        <f>IFERROR(VLOOKUP(A2244,PLAN!B:AA,12,0),"")</f>
        <v>40</v>
      </c>
      <c r="J2244" s="225" t="str">
        <f>IFERROR(VLOOKUP(A2244,PLAN!B:AA,15,0),"")</f>
        <v>Oversea</v>
      </c>
      <c r="K2244" s="225">
        <f>IFERROR(VLOOKUP(A2244,PLAN!B:AA,23,0),"")</f>
        <v>0</v>
      </c>
      <c r="L2244" s="227">
        <f>IFERROR(VLOOKUP(A2244,PLAN!B:AA,24,0),"")</f>
        <v>0</v>
      </c>
      <c r="M2244" s="225" t="str">
        <f>IFERROR(VLOOKUP(A2244,PLAN!B:AA,3,0),"")</f>
        <v>1832373-0-CK</v>
      </c>
      <c r="N2244" s="225">
        <f>IFERROR(VLOOKUP(A2244,PLAN!B:AA,2,0),"")</f>
        <v>12001365</v>
      </c>
      <c r="O2244" s="228" t="s">
        <v>5967</v>
      </c>
      <c r="P2244" s="337" t="s">
        <v>5968</v>
      </c>
      <c r="Q2244" s="337">
        <f t="shared" si="154"/>
        <v>40</v>
      </c>
      <c r="R2244" s="231" t="str">
        <f>IFERROR(VLOOKUP(P2244,[6]Sheet1!$F:$I,4,),"")</f>
        <v>N2-15</v>
      </c>
      <c r="S2244" s="232">
        <f>IFERROR(VLOOKUP(A2244,PLAN!B:AA,19,0),"")</f>
        <v>46259</v>
      </c>
      <c r="T2244" s="225" t="str">
        <f>IFERROR(VLOOKUP(A2244,PLAN!B:AA,20,0),"")</f>
        <v>M7</v>
      </c>
      <c r="U2244" s="233"/>
      <c r="V2244" s="165"/>
      <c r="W2244" s="234" t="str">
        <f>IFERROR(VLOOKUP(A2244,PLAN!B:AB,21,),"")</f>
        <v>F2</v>
      </c>
      <c r="X2244" s="164"/>
      <c r="Y2244" s="148" t="s">
        <v>7952</v>
      </c>
      <c r="Z2244" s="338">
        <f>VLOOKUP(Y2244,PLAN!B:AI,19,0)</f>
        <v>46259</v>
      </c>
    </row>
    <row r="2245" spans="1:26" s="163" customFormat="1" ht="21.6" hidden="1" customHeight="1">
      <c r="A2245" s="177" t="str">
        <f t="shared" si="150"/>
        <v>Sep05-77</v>
      </c>
      <c r="B2245" s="225">
        <f>IFERROR(VLOOKUP(A2245,PLAN!B:AA,5,0),"")</f>
        <v>11117355</v>
      </c>
      <c r="C2245" s="225" t="str">
        <f>IFERROR(VLOOKUP(A2245,PLAN!B:AA,6,0),"")</f>
        <v>2131727-B-A</v>
      </c>
      <c r="D2245" s="225" t="str">
        <f>IFERROR(VLOOKUP(A2245,PLAN!B:AA,7,0),"")</f>
        <v>AHW14R013P NO CE</v>
      </c>
      <c r="E2245" s="225" t="str">
        <f>IFERROR(VLOOKUP(A2245,PLAN!B:AA,4,0),"")</f>
        <v>1001950082</v>
      </c>
      <c r="F2245" s="226">
        <f>IFERROR(VLOOKUP(A2245,PLAN!B:AA,9,0),"")</f>
        <v>46270</v>
      </c>
      <c r="G2245" s="225" t="str">
        <f>IFERROR(VLOOKUP(A2245,PLAN!B:AA,10,0),"")</f>
        <v>0103617490</v>
      </c>
      <c r="H2245" s="225" t="str">
        <f>IFERROR(VLOOKUP(A2245,PLAN!B:AA,11,0),"")</f>
        <v>260818A41A</v>
      </c>
      <c r="I2245" s="225">
        <f>IFERROR(VLOOKUP(A2245,PLAN!B:AA,12,0),"")</f>
        <v>60</v>
      </c>
      <c r="J2245" s="225" t="str">
        <f>IFERROR(VLOOKUP(A2245,PLAN!B:AA,15,0),"")</f>
        <v>Australia</v>
      </c>
      <c r="K2245" s="225">
        <f>IFERROR(VLOOKUP(A2245,PLAN!B:AA,23,0),"")</f>
        <v>0</v>
      </c>
      <c r="L2245" s="227">
        <f>IFERROR(VLOOKUP(A2245,PLAN!B:AA,24,0),"")</f>
        <v>0</v>
      </c>
      <c r="M2245" s="225" t="str">
        <f>IFERROR(VLOOKUP(A2245,PLAN!B:AA,3,0),"")</f>
        <v>2032218-A-CB</v>
      </c>
      <c r="N2245" s="225">
        <f>IFERROR(VLOOKUP(A2245,PLAN!B:AA,2,0),"")</f>
        <v>12114297</v>
      </c>
      <c r="O2245" s="228" t="s">
        <v>6938</v>
      </c>
      <c r="P2245" s="337" t="s">
        <v>6939</v>
      </c>
      <c r="Q2245" s="337">
        <f t="shared" si="154"/>
        <v>60</v>
      </c>
      <c r="R2245" s="231" t="str">
        <f>IFERROR(VLOOKUP(P2245,[6]Sheet1!$F:$I,4,),"")</f>
        <v>N4-08</v>
      </c>
      <c r="S2245" s="232">
        <f>IFERROR(VLOOKUP(A2245,PLAN!B:AA,19,0),"")</f>
        <v>46259</v>
      </c>
      <c r="T2245" s="225" t="str">
        <f>IFERROR(VLOOKUP(A2245,PLAN!B:AA,20,0),"")</f>
        <v>M7</v>
      </c>
      <c r="U2245" s="233"/>
      <c r="V2245" s="165"/>
      <c r="W2245" s="234" t="str">
        <f>IFERROR(VLOOKUP(A2245,PLAN!B:AB,21,),"")</f>
        <v>F2</v>
      </c>
      <c r="X2245" s="164"/>
      <c r="Y2245" s="148" t="s">
        <v>7953</v>
      </c>
      <c r="Z2245" s="338">
        <f>VLOOKUP(Y2245,PLAN!B:AI,19,0)</f>
        <v>46259</v>
      </c>
    </row>
    <row r="2246" spans="1:26" s="163" customFormat="1" ht="21.6" hidden="1" customHeight="1">
      <c r="A2246" s="177" t="str">
        <f t="shared" si="150"/>
        <v>Sep05-78</v>
      </c>
      <c r="B2246" s="225">
        <f>IFERROR(VLOOKUP(A2246,PLAN!B:AA,5,0),"")</f>
        <v>11131245</v>
      </c>
      <c r="C2246" s="225" t="str">
        <f>IFERROR(VLOOKUP(A2246,PLAN!B:AA,6,0),"")</f>
        <v>2331230-A-A</v>
      </c>
      <c r="D2246" s="225" t="str">
        <f>IFERROR(VLOOKUP(A2246,PLAN!B:AA,7,0),"")</f>
        <v>WAMS-165-1645 NO CE</v>
      </c>
      <c r="E2246" s="225" t="str">
        <f>IFERROR(VLOOKUP(A2246,PLAN!B:AA,4,0),"")</f>
        <v>1001950083</v>
      </c>
      <c r="F2246" s="226">
        <f>IFERROR(VLOOKUP(A2246,PLAN!B:AA,9,0),"")</f>
        <v>46270</v>
      </c>
      <c r="G2246" s="225" t="str">
        <f>IFERROR(VLOOKUP(A2246,PLAN!B:AA,10,0),"")</f>
        <v>0103617491</v>
      </c>
      <c r="H2246" s="225" t="str">
        <f>IFERROR(VLOOKUP(A2246,PLAN!B:AA,11,0),"")</f>
        <v>260818A42A</v>
      </c>
      <c r="I2246" s="225">
        <f>IFERROR(VLOOKUP(A2246,PLAN!B:AA,12,0),"")</f>
        <v>20</v>
      </c>
      <c r="J2246" s="225" t="str">
        <f>IFERROR(VLOOKUP(A2246,PLAN!B:AA,15,0),"")</f>
        <v>Australia</v>
      </c>
      <c r="K2246" s="225">
        <f>IFERROR(VLOOKUP(A2246,PLAN!B:AA,23,0),"")</f>
        <v>0</v>
      </c>
      <c r="L2246" s="227">
        <f>IFERROR(VLOOKUP(A2246,PLAN!B:AA,24,0),"")</f>
        <v>0</v>
      </c>
      <c r="M2246" s="225" t="str">
        <f>IFERROR(VLOOKUP(A2246,PLAN!B:AA,3,0),"")</f>
        <v>1832354-A-C</v>
      </c>
      <c r="N2246" s="225">
        <f>IFERROR(VLOOKUP(A2246,PLAN!B:AA,2,0),"")</f>
        <v>12111080</v>
      </c>
      <c r="O2246" s="228" t="s">
        <v>6568</v>
      </c>
      <c r="P2246" s="337" t="s">
        <v>6569</v>
      </c>
      <c r="Q2246" s="337">
        <f t="shared" si="154"/>
        <v>20</v>
      </c>
      <c r="R2246" s="231" t="str">
        <f>IFERROR(VLOOKUP(P2246,[6]Sheet1!$F:$I,4,),"")</f>
        <v>N1-14</v>
      </c>
      <c r="S2246" s="232">
        <f>IFERROR(VLOOKUP(A2246,PLAN!B:AA,19,0),"")</f>
        <v>46259</v>
      </c>
      <c r="T2246" s="225" t="str">
        <f>IFERROR(VLOOKUP(A2246,PLAN!B:AA,20,0),"")</f>
        <v>M7</v>
      </c>
      <c r="U2246" s="233"/>
      <c r="V2246" s="165"/>
      <c r="W2246" s="234" t="str">
        <f>IFERROR(VLOOKUP(A2246,PLAN!B:AB,21,),"")</f>
        <v>F2</v>
      </c>
      <c r="X2246" s="164"/>
      <c r="Y2246" s="148" t="s">
        <v>7954</v>
      </c>
      <c r="Z2246" s="338">
        <f>VLOOKUP(Y2246,PLAN!B:AI,19,0)</f>
        <v>46259</v>
      </c>
    </row>
    <row r="2247" spans="1:26" s="163" customFormat="1" ht="21.6" hidden="1" customHeight="1">
      <c r="A2247" s="177" t="str">
        <f t="shared" si="150"/>
        <v>Sep05-79</v>
      </c>
      <c r="B2247" s="225">
        <f>IFERROR(VLOOKUP(A2247,PLAN!B:AA,5,0),"")</f>
        <v>11131251</v>
      </c>
      <c r="C2247" s="225" t="str">
        <f>IFERROR(VLOOKUP(A2247,PLAN!B:AA,6,0),"")</f>
        <v>2331236-A-A</v>
      </c>
      <c r="D2247" s="225" t="str">
        <f>IFERROR(VLOOKUP(A2247,PLAN!B:AA,7,0),"")</f>
        <v>WAMS-165-16WA NOCE</v>
      </c>
      <c r="E2247" s="225" t="str">
        <f>IFERROR(VLOOKUP(A2247,PLAN!B:AA,4,0),"")</f>
        <v>1001950084</v>
      </c>
      <c r="F2247" s="226">
        <f>IFERROR(VLOOKUP(A2247,PLAN!B:AA,9,0),"")</f>
        <v>46270</v>
      </c>
      <c r="G2247" s="225" t="str">
        <f>IFERROR(VLOOKUP(A2247,PLAN!B:AA,10,0),"")</f>
        <v>0103617492</v>
      </c>
      <c r="H2247" s="225" t="str">
        <f>IFERROR(VLOOKUP(A2247,PLAN!B:AA,11,0),"")</f>
        <v>260818A43A</v>
      </c>
      <c r="I2247" s="225">
        <f>IFERROR(VLOOKUP(A2247,PLAN!B:AA,12,0),"")</f>
        <v>5</v>
      </c>
      <c r="J2247" s="225" t="str">
        <f>IFERROR(VLOOKUP(A2247,PLAN!B:AA,15,0),"")</f>
        <v>Australia</v>
      </c>
      <c r="K2247" s="225">
        <f>IFERROR(VLOOKUP(A2247,PLAN!B:AA,23,0),"")</f>
        <v>0</v>
      </c>
      <c r="L2247" s="227">
        <f>IFERROR(VLOOKUP(A2247,PLAN!B:AA,24,0),"")</f>
        <v>0</v>
      </c>
      <c r="M2247" s="225" t="str">
        <f>IFERROR(VLOOKUP(A2247,PLAN!B:AA,3,0),"")</f>
        <v>1832358-A-C</v>
      </c>
      <c r="N2247" s="225">
        <f>IFERROR(VLOOKUP(A2247,PLAN!B:AA,2,0),"")</f>
        <v>12111084</v>
      </c>
      <c r="O2247" s="228" t="s">
        <v>7103</v>
      </c>
      <c r="P2247" s="337" t="s">
        <v>7104</v>
      </c>
      <c r="Q2247" s="337">
        <f t="shared" si="154"/>
        <v>5</v>
      </c>
      <c r="R2247" s="231" t="str">
        <f>IFERROR(VLOOKUP(P2247,[6]Sheet1!$F:$I,4,),"")</f>
        <v>N2-17</v>
      </c>
      <c r="S2247" s="232">
        <f>IFERROR(VLOOKUP(A2247,PLAN!B:AA,19,0),"")</f>
        <v>46259</v>
      </c>
      <c r="T2247" s="225" t="str">
        <f>IFERROR(VLOOKUP(A2247,PLAN!B:AA,20,0),"")</f>
        <v>M7</v>
      </c>
      <c r="U2247" s="233"/>
      <c r="V2247" s="165"/>
      <c r="W2247" s="234" t="str">
        <f>IFERROR(VLOOKUP(A2247,PLAN!B:AB,21,),"")</f>
        <v>F2</v>
      </c>
      <c r="X2247" s="164"/>
      <c r="Y2247" s="148" t="s">
        <v>7955</v>
      </c>
      <c r="Z2247" s="338">
        <f>VLOOKUP(Y2247,PLAN!B:AI,19,0)</f>
        <v>46259</v>
      </c>
    </row>
    <row r="2248" spans="1:26" s="163" customFormat="1" ht="21.6" hidden="1" customHeight="1">
      <c r="A2248" s="177" t="str">
        <f t="shared" si="150"/>
        <v>Sep05-80</v>
      </c>
      <c r="B2248" s="225">
        <f>IFERROR(VLOOKUP(A2248,PLAN!B:AA,5,0),"")</f>
        <v>11131246</v>
      </c>
      <c r="C2248" s="225" t="str">
        <f>IFERROR(VLOOKUP(A2248,PLAN!B:AA,6,0),"")</f>
        <v>2331231-A-A</v>
      </c>
      <c r="D2248" s="225" t="str">
        <f>IFERROR(VLOOKUP(A2248,PLAN!B:AA,7,0),"")</f>
        <v>WAMS-180-1645 NOCE</v>
      </c>
      <c r="E2248" s="225" t="str">
        <f>IFERROR(VLOOKUP(A2248,PLAN!B:AA,4,0),"")</f>
        <v>1001950085</v>
      </c>
      <c r="F2248" s="226">
        <f>IFERROR(VLOOKUP(A2248,PLAN!B:AA,9,0),"")</f>
        <v>46270</v>
      </c>
      <c r="G2248" s="225" t="str">
        <f>IFERROR(VLOOKUP(A2248,PLAN!B:AA,10,0),"")</f>
        <v>0103617493</v>
      </c>
      <c r="H2248" s="225" t="str">
        <f>IFERROR(VLOOKUP(A2248,PLAN!B:AA,11,0),"")</f>
        <v>260818A44A</v>
      </c>
      <c r="I2248" s="225">
        <f>IFERROR(VLOOKUP(A2248,PLAN!B:AA,12,0),"")</f>
        <v>50</v>
      </c>
      <c r="J2248" s="225" t="str">
        <f>IFERROR(VLOOKUP(A2248,PLAN!B:AA,15,0),"")</f>
        <v>Australia</v>
      </c>
      <c r="K2248" s="225">
        <f>IFERROR(VLOOKUP(A2248,PLAN!B:AA,23,0),"")</f>
        <v>0</v>
      </c>
      <c r="L2248" s="227">
        <f>IFERROR(VLOOKUP(A2248,PLAN!B:AA,24,0),"")</f>
        <v>0</v>
      </c>
      <c r="M2248" s="225" t="str">
        <f>IFERROR(VLOOKUP(A2248,PLAN!B:AA,3,0),"")</f>
        <v>1832353-A-C</v>
      </c>
      <c r="N2248" s="225">
        <f>IFERROR(VLOOKUP(A2248,PLAN!B:AA,2,0),"")</f>
        <v>12111079</v>
      </c>
      <c r="O2248" s="228" t="s">
        <v>6930</v>
      </c>
      <c r="P2248" s="337" t="s">
        <v>6931</v>
      </c>
      <c r="Q2248" s="337">
        <f t="shared" si="154"/>
        <v>50</v>
      </c>
      <c r="R2248" s="231" t="str">
        <f>IFERROR(VLOOKUP(P2248,[6]Sheet1!$F:$I,4,),"")</f>
        <v>N2-08</v>
      </c>
      <c r="S2248" s="232">
        <f>IFERROR(VLOOKUP(A2248,PLAN!B:AA,19,0),"")</f>
        <v>46259</v>
      </c>
      <c r="T2248" s="225" t="str">
        <f>IFERROR(VLOOKUP(A2248,PLAN!B:AA,20,0),"")</f>
        <v>M7</v>
      </c>
      <c r="U2248" s="233"/>
      <c r="V2248" s="165"/>
      <c r="W2248" s="234" t="str">
        <f>IFERROR(VLOOKUP(A2248,PLAN!B:AB,21,),"")</f>
        <v>F2</v>
      </c>
      <c r="X2248" s="164"/>
      <c r="Y2248" s="148" t="s">
        <v>7956</v>
      </c>
      <c r="Z2248" s="338">
        <f>VLOOKUP(Y2248,PLAN!B:AI,19,0)</f>
        <v>46259</v>
      </c>
    </row>
    <row r="2249" spans="1:26" s="163" customFormat="1" ht="21.6" hidden="1" customHeight="1">
      <c r="A2249" s="177" t="str">
        <f t="shared" si="150"/>
        <v>Sep05-81</v>
      </c>
      <c r="B2249" s="225">
        <f>IFERROR(VLOOKUP(A2249,PLAN!B:AA,5,0),"")</f>
        <v>11131249</v>
      </c>
      <c r="C2249" s="225" t="str">
        <f>IFERROR(VLOOKUP(A2249,PLAN!B:AA,6,0),"")</f>
        <v>2331234-A-A</v>
      </c>
      <c r="D2249" s="225" t="str">
        <f>IFERROR(VLOOKUP(A2249,PLAN!B:AA,7,0),"")</f>
        <v>WAMS-180-16ST NOCE</v>
      </c>
      <c r="E2249" s="225" t="str">
        <f>IFERROR(VLOOKUP(A2249,PLAN!B:AA,4,0),"")</f>
        <v>1001950086</v>
      </c>
      <c r="F2249" s="226">
        <f>IFERROR(VLOOKUP(A2249,PLAN!B:AA,9,0),"")</f>
        <v>46270</v>
      </c>
      <c r="G2249" s="225" t="str">
        <f>IFERROR(VLOOKUP(A2249,PLAN!B:AA,10,0),"")</f>
        <v>0103617494</v>
      </c>
      <c r="H2249" s="225" t="str">
        <f>IFERROR(VLOOKUP(A2249,PLAN!B:AA,11,0),"")</f>
        <v>260818A45A</v>
      </c>
      <c r="I2249" s="225">
        <f>IFERROR(VLOOKUP(A2249,PLAN!B:AA,12,0),"")</f>
        <v>20</v>
      </c>
      <c r="J2249" s="225" t="str">
        <f>IFERROR(VLOOKUP(A2249,PLAN!B:AA,15,0),"")</f>
        <v>Australia</v>
      </c>
      <c r="K2249" s="225">
        <f>IFERROR(VLOOKUP(A2249,PLAN!B:AA,23,0),"")</f>
        <v>0</v>
      </c>
      <c r="L2249" s="227">
        <f>IFERROR(VLOOKUP(A2249,PLAN!B:AA,24,0),"")</f>
        <v>0</v>
      </c>
      <c r="M2249" s="225" t="str">
        <f>IFERROR(VLOOKUP(A2249,PLAN!B:AA,3,0),"")</f>
        <v>1832355-A-C</v>
      </c>
      <c r="N2249" s="225">
        <f>IFERROR(VLOOKUP(A2249,PLAN!B:AA,2,0),"")</f>
        <v>12111081</v>
      </c>
      <c r="O2249" s="228" t="s">
        <v>6572</v>
      </c>
      <c r="P2249" s="337" t="s">
        <v>6573</v>
      </c>
      <c r="Q2249" s="337">
        <f t="shared" si="154"/>
        <v>20</v>
      </c>
      <c r="R2249" s="231" t="str">
        <f>IFERROR(VLOOKUP(P2249,[6]Sheet1!$F:$I,4,),"")</f>
        <v/>
      </c>
      <c r="S2249" s="232">
        <f>IFERROR(VLOOKUP(A2249,PLAN!B:AA,19,0),"")</f>
        <v>46259</v>
      </c>
      <c r="T2249" s="225" t="str">
        <f>IFERROR(VLOOKUP(A2249,PLAN!B:AA,20,0),"")</f>
        <v>M7</v>
      </c>
      <c r="U2249" s="233"/>
      <c r="V2249" s="165"/>
      <c r="W2249" s="234" t="str">
        <f>IFERROR(VLOOKUP(A2249,PLAN!B:AB,21,),"")</f>
        <v>F2</v>
      </c>
      <c r="X2249" s="164"/>
      <c r="Y2249" s="148" t="s">
        <v>7957</v>
      </c>
      <c r="Z2249" s="338">
        <f>VLOOKUP(Y2249,PLAN!B:AI,19,0)</f>
        <v>46259</v>
      </c>
    </row>
    <row r="2250" spans="1:26" s="163" customFormat="1" ht="21.6" hidden="1" customHeight="1">
      <c r="A2250" s="177" t="str">
        <f t="shared" si="150"/>
        <v>Sep05-82</v>
      </c>
      <c r="B2250" s="225">
        <f>IFERROR(VLOOKUP(A2250,PLAN!B:AA,5,0),"")</f>
        <v>11127820</v>
      </c>
      <c r="C2250" s="225" t="str">
        <f>IFERROR(VLOOKUP(A2250,PLAN!B:AA,6,0),"")</f>
        <v>2131618-B-A</v>
      </c>
      <c r="D2250" s="225" t="str">
        <f>IFERROR(VLOOKUP(A2250,PLAN!B:AA,7,0),"")</f>
        <v>WAIN-CKI-200 NO CE</v>
      </c>
      <c r="E2250" s="225" t="str">
        <f>IFERROR(VLOOKUP(A2250,PLAN!B:AA,4,0),"")</f>
        <v>1001950087</v>
      </c>
      <c r="F2250" s="226">
        <f>IFERROR(VLOOKUP(A2250,PLAN!B:AA,9,0),"")</f>
        <v>46270</v>
      </c>
      <c r="G2250" s="225" t="str">
        <f>IFERROR(VLOOKUP(A2250,PLAN!B:AA,10,0),"")</f>
        <v>0103617495</v>
      </c>
      <c r="H2250" s="225" t="str">
        <f>IFERROR(VLOOKUP(A2250,PLAN!B:AA,11,0),"")</f>
        <v>260818A46A</v>
      </c>
      <c r="I2250" s="225">
        <f>IFERROR(VLOOKUP(A2250,PLAN!B:AA,12,0),"")</f>
        <v>40</v>
      </c>
      <c r="J2250" s="225" t="str">
        <f>IFERROR(VLOOKUP(A2250,PLAN!B:AA,15,0),"")</f>
        <v>Australia</v>
      </c>
      <c r="K2250" s="225">
        <f>IFERROR(VLOOKUP(A2250,PLAN!B:AA,23,0),"")</f>
        <v>0</v>
      </c>
      <c r="L2250" s="227">
        <f>IFERROR(VLOOKUP(A2250,PLAN!B:AA,24,0),"")</f>
        <v>0</v>
      </c>
      <c r="M2250" s="225" t="str">
        <f>IFERROR(VLOOKUP(A2250,PLAN!B:AA,3,0),"")</f>
        <v>1832339-A-C</v>
      </c>
      <c r="N2250" s="225">
        <f>IFERROR(VLOOKUP(A2250,PLAN!B:AA,2,0),"")</f>
        <v>12114364</v>
      </c>
      <c r="O2250" s="290" t="s">
        <v>6574</v>
      </c>
      <c r="P2250" s="337" t="s">
        <v>6575</v>
      </c>
      <c r="Q2250" s="154">
        <v>9</v>
      </c>
      <c r="R2250" s="231" t="str">
        <f>IFERROR(VLOOKUP(P2250,[6]Sheet1!$F:$I,4,),"")</f>
        <v>Q6</v>
      </c>
      <c r="S2250" s="232">
        <f>IFERROR(VLOOKUP(A2250,PLAN!B:AA,19,0),"")</f>
        <v>46259</v>
      </c>
      <c r="T2250" s="225" t="str">
        <f>IFERROR(VLOOKUP(A2250,PLAN!B:AA,20,0),"")</f>
        <v>M7</v>
      </c>
      <c r="U2250" s="233"/>
      <c r="V2250" s="165"/>
      <c r="W2250" s="234" t="str">
        <f>IFERROR(VLOOKUP(A2250,PLAN!B:AB,21,),"")</f>
        <v>F2</v>
      </c>
      <c r="X2250" s="164"/>
      <c r="Y2250" s="148" t="s">
        <v>7958</v>
      </c>
      <c r="Z2250" s="338">
        <f>VLOOKUP(Y2250,PLAN!B:AI,19,0)</f>
        <v>46259</v>
      </c>
    </row>
    <row r="2251" spans="1:26" s="163" customFormat="1" ht="21.6" hidden="1" customHeight="1">
      <c r="A2251" s="177">
        <f t="shared" si="150"/>
        <v>0</v>
      </c>
      <c r="B2251" s="225" t="str">
        <f>IFERROR(VLOOKUP(A2251,PLAN!B:AA,5,0),"")</f>
        <v/>
      </c>
      <c r="C2251" s="225" t="str">
        <f>IFERROR(VLOOKUP(A2251,PLAN!B:AA,6,0),"")</f>
        <v/>
      </c>
      <c r="D2251" s="225" t="str">
        <f>IFERROR(VLOOKUP(A2251,PLAN!B:AA,7,0),"")</f>
        <v/>
      </c>
      <c r="E2251" s="225" t="str">
        <f>IFERROR(VLOOKUP(A2251,PLAN!B:AA,4,0),"")</f>
        <v/>
      </c>
      <c r="F2251" s="226" t="str">
        <f>IFERROR(VLOOKUP(A2251,PLAN!B:AA,9,0),"")</f>
        <v/>
      </c>
      <c r="G2251" s="225" t="str">
        <f>IFERROR(VLOOKUP(A2251,PLAN!B:AA,10,0),"")</f>
        <v/>
      </c>
      <c r="H2251" s="225" t="str">
        <f>IFERROR(VLOOKUP(A2251,PLAN!B:AA,11,0),"")</f>
        <v/>
      </c>
      <c r="I2251" s="225" t="str">
        <f>IFERROR(VLOOKUP(A2251,PLAN!B:AA,12,0),"")</f>
        <v/>
      </c>
      <c r="J2251" s="225" t="str">
        <f>IFERROR(VLOOKUP(A2251,PLAN!B:AA,15,0),"")</f>
        <v/>
      </c>
      <c r="K2251" s="225" t="str">
        <f>IFERROR(VLOOKUP(A2251,PLAN!B:AA,23,0),"")</f>
        <v/>
      </c>
      <c r="L2251" s="227" t="str">
        <f>IFERROR(VLOOKUP(A2251,PLAN!B:AA,24,0),"")</f>
        <v/>
      </c>
      <c r="M2251" s="225" t="str">
        <f>IFERROR(VLOOKUP(A2251,PLAN!B:AA,3,0),"")</f>
        <v/>
      </c>
      <c r="N2251" s="225" t="str">
        <f>IFERROR(VLOOKUP(A2251,PLAN!B:AA,2,0),"")</f>
        <v/>
      </c>
      <c r="O2251" s="290" t="s">
        <v>8037</v>
      </c>
      <c r="P2251" s="337" t="s">
        <v>8038</v>
      </c>
      <c r="Q2251" s="154">
        <f>I2250-Q2250</f>
        <v>31</v>
      </c>
      <c r="R2251" s="231" t="str">
        <f>IFERROR(VLOOKUP(P2251,[6]Sheet1!$F:$I,4,),"")</f>
        <v>Q6</v>
      </c>
      <c r="S2251" s="232" t="str">
        <f>IFERROR(VLOOKUP(A2251,PLAN!B:AA,19,0),"")</f>
        <v/>
      </c>
      <c r="T2251" s="225" t="str">
        <f>IFERROR(VLOOKUP(A2251,PLAN!B:AA,20,0),"")</f>
        <v/>
      </c>
      <c r="U2251" s="233"/>
      <c r="V2251" s="165"/>
      <c r="W2251" s="234" t="str">
        <f>IFERROR(VLOOKUP(A2251,PLAN!B:AB,21,),"")</f>
        <v/>
      </c>
      <c r="X2251" s="164"/>
      <c r="Y2251" s="148"/>
      <c r="Z2251" s="338" t="e">
        <f>VLOOKUP(Y2251,PLAN!B:AI,19,0)</f>
        <v>#N/A</v>
      </c>
    </row>
    <row r="2252" spans="1:26" s="163" customFormat="1" ht="21.6" hidden="1" customHeight="1">
      <c r="A2252" s="177" t="str">
        <f t="shared" si="150"/>
        <v>Sep05-83</v>
      </c>
      <c r="B2252" s="225">
        <f>IFERROR(VLOOKUP(A2252,PLAN!B:AA,5,0),"")</f>
        <v>11127220</v>
      </c>
      <c r="C2252" s="225" t="str">
        <f>IFERROR(VLOOKUP(A2252,PLAN!B:AA,6,0),"")</f>
        <v>2131628-B-A</v>
      </c>
      <c r="D2252" s="225" t="str">
        <f>IFERROR(VLOOKUP(A2252,PLAN!B:AA,7,0),"")</f>
        <v>AIN-CKI-200-B-SFT NO CE</v>
      </c>
      <c r="E2252" s="225" t="str">
        <f>IFERROR(VLOOKUP(A2252,PLAN!B:AA,4,0),"")</f>
        <v>1001950088</v>
      </c>
      <c r="F2252" s="226">
        <f>IFERROR(VLOOKUP(A2252,PLAN!B:AA,9,0),"")</f>
        <v>46270</v>
      </c>
      <c r="G2252" s="225" t="str">
        <f>IFERROR(VLOOKUP(A2252,PLAN!B:AA,10,0),"")</f>
        <v>0103617496</v>
      </c>
      <c r="H2252" s="225" t="str">
        <f>IFERROR(VLOOKUP(A2252,PLAN!B:AA,11,0),"")</f>
        <v>260818A47A</v>
      </c>
      <c r="I2252" s="225">
        <f>IFERROR(VLOOKUP(A2252,PLAN!B:AA,12,0),"")</f>
        <v>2</v>
      </c>
      <c r="J2252" s="225" t="str">
        <f>IFERROR(VLOOKUP(A2252,PLAN!B:AA,15,0),"")</f>
        <v>Australia</v>
      </c>
      <c r="K2252" s="225">
        <f>IFERROR(VLOOKUP(A2252,PLAN!B:AA,23,0),"")</f>
        <v>0</v>
      </c>
      <c r="L2252" s="227">
        <f>IFERROR(VLOOKUP(A2252,PLAN!B:AA,24,0),"")</f>
        <v>0</v>
      </c>
      <c r="M2252" s="225" t="str">
        <f>IFERROR(VLOOKUP(A2252,PLAN!B:AA,3,0),"")</f>
        <v>1832350-A-C</v>
      </c>
      <c r="N2252" s="225">
        <f>IFERROR(VLOOKUP(A2252,PLAN!B:AA,2,0),"")</f>
        <v>12114377</v>
      </c>
      <c r="O2252" s="228" t="s">
        <v>5069</v>
      </c>
      <c r="P2252" s="337" t="s">
        <v>5070</v>
      </c>
      <c r="Q2252" s="337">
        <f t="shared" si="154"/>
        <v>2</v>
      </c>
      <c r="R2252" s="231" t="str">
        <f>IFERROR(VLOOKUP(P2252,[6]Sheet1!$F:$I,4,),"")</f>
        <v>D6</v>
      </c>
      <c r="S2252" s="232">
        <f>IFERROR(VLOOKUP(A2252,PLAN!B:AA,19,0),"")</f>
        <v>46259</v>
      </c>
      <c r="T2252" s="225" t="str">
        <f>IFERROR(VLOOKUP(A2252,PLAN!B:AA,20,0),"")</f>
        <v>M7</v>
      </c>
      <c r="U2252" s="233"/>
      <c r="V2252" s="165"/>
      <c r="W2252" s="234" t="str">
        <f>IFERROR(VLOOKUP(A2252,PLAN!B:AB,21,),"")</f>
        <v>F2</v>
      </c>
      <c r="X2252" s="164"/>
      <c r="Y2252" s="148" t="s">
        <v>7959</v>
      </c>
      <c r="Z2252" s="338">
        <f>VLOOKUP(Y2252,PLAN!B:AI,19,0)</f>
        <v>46259</v>
      </c>
    </row>
    <row r="2253" spans="1:26" s="163" customFormat="1" ht="21.6" hidden="1" customHeight="1">
      <c r="A2253" s="177" t="str">
        <f t="shared" si="150"/>
        <v>Sep05-84</v>
      </c>
      <c r="B2253" s="225">
        <f>IFERROR(VLOOKUP(A2253,PLAN!B:AA,5,0),"")</f>
        <v>11132203</v>
      </c>
      <c r="C2253" s="225" t="str">
        <f>IFERROR(VLOOKUP(A2253,PLAN!B:AA,6,0),"")</f>
        <v>2131630-B-A</v>
      </c>
      <c r="D2253" s="225" t="str">
        <f>IFERROR(VLOOKUP(A2253,PLAN!B:AA,7,0),"")</f>
        <v>AIN-CKX-10-200-R NO CE</v>
      </c>
      <c r="E2253" s="225" t="str">
        <f>IFERROR(VLOOKUP(A2253,PLAN!B:AA,4,0),"")</f>
        <v>1001950089</v>
      </c>
      <c r="F2253" s="226">
        <f>IFERROR(VLOOKUP(A2253,PLAN!B:AA,9,0),"")</f>
        <v>46270</v>
      </c>
      <c r="G2253" s="225" t="str">
        <f>IFERROR(VLOOKUP(A2253,PLAN!B:AA,10,0),"")</f>
        <v>0103617497</v>
      </c>
      <c r="H2253" s="225" t="str">
        <f>IFERROR(VLOOKUP(A2253,PLAN!B:AA,11,0),"")</f>
        <v>260818A48A</v>
      </c>
      <c r="I2253" s="225">
        <f>IFERROR(VLOOKUP(A2253,PLAN!B:AA,12,0),"")</f>
        <v>5</v>
      </c>
      <c r="J2253" s="225" t="str">
        <f>IFERROR(VLOOKUP(A2253,PLAN!B:AA,15,0),"")</f>
        <v>Australia</v>
      </c>
      <c r="K2253" s="225">
        <f>IFERROR(VLOOKUP(A2253,PLAN!B:AA,23,0),"")</f>
        <v>0</v>
      </c>
      <c r="L2253" s="227">
        <f>IFERROR(VLOOKUP(A2253,PLAN!B:AA,24,0),"")</f>
        <v>0</v>
      </c>
      <c r="M2253" s="225" t="str">
        <f>IFERROR(VLOOKUP(A2253,PLAN!B:AA,3,0),"")</f>
        <v>1932434-A-C</v>
      </c>
      <c r="N2253" s="225">
        <f>IFERROR(VLOOKUP(A2253,PLAN!B:AA,2,0),"")</f>
        <v>12114380</v>
      </c>
      <c r="O2253" s="228" t="s">
        <v>8039</v>
      </c>
      <c r="P2253" s="337" t="s">
        <v>8040</v>
      </c>
      <c r="Q2253" s="337">
        <f>I2253</f>
        <v>5</v>
      </c>
      <c r="R2253" s="231" t="str">
        <f>IFERROR(VLOOKUP(P2253,[6]Sheet1!$F:$I,4,),"")</f>
        <v>N2-17</v>
      </c>
      <c r="S2253" s="232">
        <f>IFERROR(VLOOKUP(A2253,PLAN!B:AA,19,0),"")</f>
        <v>46259</v>
      </c>
      <c r="T2253" s="225" t="str">
        <f>IFERROR(VLOOKUP(A2253,PLAN!B:AA,20,0),"")</f>
        <v>M7</v>
      </c>
      <c r="U2253" s="233"/>
      <c r="V2253" s="165"/>
      <c r="W2253" s="234" t="str">
        <f>IFERROR(VLOOKUP(A2253,PLAN!B:AB,21,),"")</f>
        <v>F2</v>
      </c>
      <c r="X2253" s="164"/>
      <c r="Y2253" s="148" t="s">
        <v>7960</v>
      </c>
      <c r="Z2253" s="338">
        <f>VLOOKUP(Y2253,PLAN!B:AI,19,0)</f>
        <v>46259</v>
      </c>
    </row>
    <row r="2254" spans="1:26" s="163" customFormat="1" ht="21.6" hidden="1" customHeight="1">
      <c r="A2254" s="177">
        <f t="shared" si="150"/>
        <v>0</v>
      </c>
      <c r="B2254" s="225" t="str">
        <f>IFERROR(VLOOKUP(A2254,PLAN!B:AA,5,0),"")</f>
        <v/>
      </c>
      <c r="C2254" s="225" t="str">
        <f>IFERROR(VLOOKUP(A2254,PLAN!B:AA,6,0),"")</f>
        <v/>
      </c>
      <c r="D2254" s="225" t="str">
        <f>IFERROR(VLOOKUP(A2254,PLAN!B:AA,7,0),"")</f>
        <v/>
      </c>
      <c r="E2254" s="225" t="str">
        <f>IFERROR(VLOOKUP(A2254,PLAN!B:AA,4,0),"")</f>
        <v/>
      </c>
      <c r="F2254" s="226" t="str">
        <f>IFERROR(VLOOKUP(A2254,PLAN!B:AA,9,0),"")</f>
        <v/>
      </c>
      <c r="G2254" s="225" t="str">
        <f>IFERROR(VLOOKUP(A2254,PLAN!B:AA,10,0),"")</f>
        <v/>
      </c>
      <c r="H2254" s="225" t="str">
        <f>IFERROR(VLOOKUP(A2254,PLAN!B:AA,11,0),"")</f>
        <v/>
      </c>
      <c r="I2254" s="225" t="str">
        <f>IFERROR(VLOOKUP(A2254,PLAN!B:AA,12,0),"")</f>
        <v/>
      </c>
      <c r="J2254" s="225" t="str">
        <f>IFERROR(VLOOKUP(A2254,PLAN!B:AA,15,0),"")</f>
        <v/>
      </c>
      <c r="K2254" s="225" t="str">
        <f>IFERROR(VLOOKUP(A2254,PLAN!B:AA,23,0),"")</f>
        <v/>
      </c>
      <c r="L2254" s="227" t="str">
        <f>IFERROR(VLOOKUP(A2254,PLAN!B:AA,24,0),"")</f>
        <v/>
      </c>
      <c r="M2254" s="225" t="str">
        <f>IFERROR(VLOOKUP(A2254,PLAN!B:AA,3,0),"")</f>
        <v/>
      </c>
      <c r="N2254" s="225" t="str">
        <f>IFERROR(VLOOKUP(A2254,PLAN!B:AA,2,0),"")</f>
        <v/>
      </c>
      <c r="O2254" s="228"/>
      <c r="P2254" s="337"/>
      <c r="Q2254" s="337"/>
      <c r="R2254" s="231" t="str">
        <f>IFERROR(VLOOKUP(P2254,[6]Sheet1!$F:$I,4,),"")</f>
        <v/>
      </c>
      <c r="S2254" s="232" t="str">
        <f>IFERROR(VLOOKUP(A2254,PLAN!B:AA,19,0),"")</f>
        <v/>
      </c>
      <c r="T2254" s="225" t="str">
        <f>IFERROR(VLOOKUP(A2254,PLAN!B:AA,20,0),"")</f>
        <v/>
      </c>
      <c r="U2254" s="233"/>
      <c r="V2254" s="165"/>
      <c r="W2254" s="234" t="str">
        <f>IFERROR(VLOOKUP(A2254,PLAN!B:AB,21,),"")</f>
        <v/>
      </c>
      <c r="X2254" s="164"/>
      <c r="Y2254" s="148"/>
      <c r="Z2254" s="338" t="e">
        <f>VLOOKUP(Y2254,PLAN!B:AI,19,0)</f>
        <v>#N/A</v>
      </c>
    </row>
    <row r="2255" spans="1:26" s="163" customFormat="1" ht="21.6" hidden="1" customHeight="1">
      <c r="A2255" s="177">
        <f t="shared" si="150"/>
        <v>0</v>
      </c>
      <c r="B2255" s="225" t="str">
        <f>IFERROR(VLOOKUP(A2255,PLAN!B:AA,5,0),"")</f>
        <v/>
      </c>
      <c r="C2255" s="225" t="str">
        <f>IFERROR(VLOOKUP(A2255,PLAN!B:AA,6,0),"")</f>
        <v/>
      </c>
      <c r="D2255" s="225" t="str">
        <f>IFERROR(VLOOKUP(A2255,PLAN!B:AA,7,0),"")</f>
        <v/>
      </c>
      <c r="E2255" s="225" t="str">
        <f>IFERROR(VLOOKUP(A2255,PLAN!B:AA,4,0),"")</f>
        <v/>
      </c>
      <c r="F2255" s="226" t="str">
        <f>IFERROR(VLOOKUP(A2255,PLAN!B:AA,9,0),"")</f>
        <v/>
      </c>
      <c r="G2255" s="225" t="str">
        <f>IFERROR(VLOOKUP(A2255,PLAN!B:AA,10,0),"")</f>
        <v/>
      </c>
      <c r="H2255" s="225" t="str">
        <f>IFERROR(VLOOKUP(A2255,PLAN!B:AA,11,0),"")</f>
        <v/>
      </c>
      <c r="I2255" s="225" t="str">
        <f>IFERROR(VLOOKUP(A2255,PLAN!B:AA,12,0),"")</f>
        <v/>
      </c>
      <c r="J2255" s="225" t="str">
        <f>IFERROR(VLOOKUP(A2255,PLAN!B:AA,15,0),"")</f>
        <v/>
      </c>
      <c r="K2255" s="225" t="str">
        <f>IFERROR(VLOOKUP(A2255,PLAN!B:AA,23,0),"")</f>
        <v/>
      </c>
      <c r="L2255" s="227" t="str">
        <f>IFERROR(VLOOKUP(A2255,PLAN!B:AA,24,0),"")</f>
        <v/>
      </c>
      <c r="M2255" s="225" t="str">
        <f>IFERROR(VLOOKUP(A2255,PLAN!B:AA,3,0),"")</f>
        <v/>
      </c>
      <c r="N2255" s="225" t="str">
        <f>IFERROR(VLOOKUP(A2255,PLAN!B:AA,2,0),"")</f>
        <v/>
      </c>
      <c r="O2255" s="228"/>
      <c r="P2255" s="337"/>
      <c r="Q2255" s="337"/>
      <c r="R2255" s="231" t="str">
        <f>IFERROR(VLOOKUP(P2255,[6]Sheet1!$F:$I,4,),"")</f>
        <v/>
      </c>
      <c r="S2255" s="232" t="str">
        <f>IFERROR(VLOOKUP(A2255,PLAN!B:AA,19,0),"")</f>
        <v/>
      </c>
      <c r="T2255" s="225" t="str">
        <f>IFERROR(VLOOKUP(A2255,PLAN!B:AA,20,0),"")</f>
        <v/>
      </c>
      <c r="U2255" s="233"/>
      <c r="V2255" s="165"/>
      <c r="W2255" s="234" t="str">
        <f>IFERROR(VLOOKUP(A2255,PLAN!B:AB,21,),"")</f>
        <v/>
      </c>
      <c r="X2255" s="164"/>
      <c r="Y2255" s="148"/>
      <c r="Z2255" s="338" t="e">
        <f>VLOOKUP(Y2255,PLAN!B:AI,19,0)</f>
        <v>#N/A</v>
      </c>
    </row>
    <row r="2256" spans="1:26" s="163" customFormat="1" ht="21.6" hidden="1" customHeight="1">
      <c r="A2256" s="177">
        <f t="shared" si="150"/>
        <v>0</v>
      </c>
      <c r="B2256" s="225" t="str">
        <f>IFERROR(VLOOKUP(A2256,PLAN!B:AA,5,0),"")</f>
        <v/>
      </c>
      <c r="C2256" s="225" t="str">
        <f>IFERROR(VLOOKUP(A2256,PLAN!B:AA,6,0),"")</f>
        <v/>
      </c>
      <c r="D2256" s="225" t="str">
        <f>IFERROR(VLOOKUP(A2256,PLAN!B:AA,7,0),"")</f>
        <v/>
      </c>
      <c r="E2256" s="225" t="str">
        <f>IFERROR(VLOOKUP(A2256,PLAN!B:AA,4,0),"")</f>
        <v/>
      </c>
      <c r="F2256" s="226" t="str">
        <f>IFERROR(VLOOKUP(A2256,PLAN!B:AA,9,0),"")</f>
        <v/>
      </c>
      <c r="G2256" s="225" t="str">
        <f>IFERROR(VLOOKUP(A2256,PLAN!B:AA,10,0),"")</f>
        <v/>
      </c>
      <c r="H2256" s="225" t="str">
        <f>IFERROR(VLOOKUP(A2256,PLAN!B:AA,11,0),"")</f>
        <v/>
      </c>
      <c r="I2256" s="225" t="str">
        <f>IFERROR(VLOOKUP(A2256,PLAN!B:AA,12,0),"")</f>
        <v/>
      </c>
      <c r="J2256" s="225" t="str">
        <f>IFERROR(VLOOKUP(A2256,PLAN!B:AA,15,0),"")</f>
        <v/>
      </c>
      <c r="K2256" s="225" t="str">
        <f>IFERROR(VLOOKUP(A2256,PLAN!B:AA,23,0),"")</f>
        <v/>
      </c>
      <c r="L2256" s="227" t="str">
        <f>IFERROR(VLOOKUP(A2256,PLAN!B:AA,24,0),"")</f>
        <v/>
      </c>
      <c r="M2256" s="225" t="str">
        <f>IFERROR(VLOOKUP(A2256,PLAN!B:AA,3,0),"")</f>
        <v/>
      </c>
      <c r="N2256" s="225" t="str">
        <f>IFERROR(VLOOKUP(A2256,PLAN!B:AA,2,0),"")</f>
        <v/>
      </c>
      <c r="O2256" s="228"/>
      <c r="P2256" s="337"/>
      <c r="Q2256" s="337"/>
      <c r="R2256" s="231" t="str">
        <f>IFERROR(VLOOKUP(P2256,[6]Sheet1!$F:$I,4,),"")</f>
        <v/>
      </c>
      <c r="S2256" s="232" t="str">
        <f>IFERROR(VLOOKUP(A2256,PLAN!B:AA,19,0),"")</f>
        <v/>
      </c>
      <c r="T2256" s="225" t="str">
        <f>IFERROR(VLOOKUP(A2256,PLAN!B:AA,20,0),"")</f>
        <v/>
      </c>
      <c r="U2256" s="233"/>
      <c r="V2256" s="165"/>
      <c r="W2256" s="234" t="str">
        <f>IFERROR(VLOOKUP(A2256,PLAN!B:AB,21,),"")</f>
        <v/>
      </c>
      <c r="X2256" s="164"/>
      <c r="Y2256" s="148"/>
      <c r="Z2256" s="338" t="e">
        <f>VLOOKUP(Y2256,PLAN!B:AI,19,0)</f>
        <v>#N/A</v>
      </c>
    </row>
    <row r="2257" spans="1:26" s="163" customFormat="1" ht="21.6" hidden="1" customHeight="1">
      <c r="A2257" s="177">
        <f t="shared" si="150"/>
        <v>0</v>
      </c>
      <c r="B2257" s="225" t="str">
        <f>IFERROR(VLOOKUP(A2257,PLAN!B:AA,5,0),"")</f>
        <v/>
      </c>
      <c r="C2257" s="225" t="str">
        <f>IFERROR(VLOOKUP(A2257,PLAN!B:AA,6,0),"")</f>
        <v/>
      </c>
      <c r="D2257" s="225" t="str">
        <f>IFERROR(VLOOKUP(A2257,PLAN!B:AA,7,0),"")</f>
        <v/>
      </c>
      <c r="E2257" s="225" t="str">
        <f>IFERROR(VLOOKUP(A2257,PLAN!B:AA,4,0),"")</f>
        <v/>
      </c>
      <c r="F2257" s="226" t="str">
        <f>IFERROR(VLOOKUP(A2257,PLAN!B:AA,9,0),"")</f>
        <v/>
      </c>
      <c r="G2257" s="225" t="str">
        <f>IFERROR(VLOOKUP(A2257,PLAN!B:AA,10,0),"")</f>
        <v/>
      </c>
      <c r="H2257" s="225" t="str">
        <f>IFERROR(VLOOKUP(A2257,PLAN!B:AA,11,0),"")</f>
        <v/>
      </c>
      <c r="I2257" s="225" t="str">
        <f>IFERROR(VLOOKUP(A2257,PLAN!B:AA,12,0),"")</f>
        <v/>
      </c>
      <c r="J2257" s="225" t="str">
        <f>IFERROR(VLOOKUP(A2257,PLAN!B:AA,15,0),"")</f>
        <v/>
      </c>
      <c r="K2257" s="225" t="str">
        <f>IFERROR(VLOOKUP(A2257,PLAN!B:AA,23,0),"")</f>
        <v/>
      </c>
      <c r="L2257" s="227" t="str">
        <f>IFERROR(VLOOKUP(A2257,PLAN!B:AA,24,0),"")</f>
        <v/>
      </c>
      <c r="M2257" s="225" t="str">
        <f>IFERROR(VLOOKUP(A2257,PLAN!B:AA,3,0),"")</f>
        <v/>
      </c>
      <c r="N2257" s="225" t="str">
        <f>IFERROR(VLOOKUP(A2257,PLAN!B:AA,2,0),"")</f>
        <v/>
      </c>
      <c r="O2257" s="228"/>
      <c r="P2257" s="337"/>
      <c r="Q2257" s="337"/>
      <c r="R2257" s="231" t="str">
        <f>IFERROR(VLOOKUP(P2257,[6]Sheet1!$F:$I,4,),"")</f>
        <v/>
      </c>
      <c r="S2257" s="232" t="str">
        <f>IFERROR(VLOOKUP(A2257,PLAN!B:AA,19,0),"")</f>
        <v/>
      </c>
      <c r="T2257" s="225" t="str">
        <f>IFERROR(VLOOKUP(A2257,PLAN!B:AA,20,0),"")</f>
        <v/>
      </c>
      <c r="U2257" s="233"/>
      <c r="V2257" s="165"/>
      <c r="W2257" s="234" t="str">
        <f>IFERROR(VLOOKUP(A2257,PLAN!B:AB,21,),"")</f>
        <v/>
      </c>
      <c r="X2257" s="164"/>
      <c r="Y2257" s="148"/>
      <c r="Z2257" s="338" t="e">
        <f>VLOOKUP(Y2257,PLAN!B:AI,19,0)</f>
        <v>#N/A</v>
      </c>
    </row>
    <row r="2258" spans="1:26" s="163" customFormat="1" ht="21.6" hidden="1" customHeight="1">
      <c r="A2258" s="177">
        <f t="shared" si="150"/>
        <v>0</v>
      </c>
      <c r="B2258" s="225" t="str">
        <f>IFERROR(VLOOKUP(A2258,PLAN!B:AA,5,0),"")</f>
        <v/>
      </c>
      <c r="C2258" s="225" t="str">
        <f>IFERROR(VLOOKUP(A2258,PLAN!B:AA,6,0),"")</f>
        <v/>
      </c>
      <c r="D2258" s="225" t="str">
        <f>IFERROR(VLOOKUP(A2258,PLAN!B:AA,7,0),"")</f>
        <v/>
      </c>
      <c r="E2258" s="225" t="str">
        <f>IFERROR(VLOOKUP(A2258,PLAN!B:AA,4,0),"")</f>
        <v/>
      </c>
      <c r="F2258" s="226" t="str">
        <f>IFERROR(VLOOKUP(A2258,PLAN!B:AA,9,0),"")</f>
        <v/>
      </c>
      <c r="G2258" s="225" t="str">
        <f>IFERROR(VLOOKUP(A2258,PLAN!B:AA,10,0),"")</f>
        <v/>
      </c>
      <c r="H2258" s="225" t="str">
        <f>IFERROR(VLOOKUP(A2258,PLAN!B:AA,11,0),"")</f>
        <v/>
      </c>
      <c r="I2258" s="225" t="str">
        <f>IFERROR(VLOOKUP(A2258,PLAN!B:AA,12,0),"")</f>
        <v/>
      </c>
      <c r="J2258" s="225" t="str">
        <f>IFERROR(VLOOKUP(A2258,PLAN!B:AA,15,0),"")</f>
        <v/>
      </c>
      <c r="K2258" s="225" t="str">
        <f>IFERROR(VLOOKUP(A2258,PLAN!B:AA,23,0),"")</f>
        <v/>
      </c>
      <c r="L2258" s="227" t="str">
        <f>IFERROR(VLOOKUP(A2258,PLAN!B:AA,24,0),"")</f>
        <v/>
      </c>
      <c r="M2258" s="225" t="str">
        <f>IFERROR(VLOOKUP(A2258,PLAN!B:AA,3,0),"")</f>
        <v/>
      </c>
      <c r="N2258" s="225" t="str">
        <f>IFERROR(VLOOKUP(A2258,PLAN!B:AA,2,0),"")</f>
        <v/>
      </c>
      <c r="O2258" s="228"/>
      <c r="P2258" s="337"/>
      <c r="Q2258" s="337"/>
      <c r="R2258" s="231" t="str">
        <f>IFERROR(VLOOKUP(P2258,[6]Sheet1!$F:$I,4,),"")</f>
        <v/>
      </c>
      <c r="S2258" s="232" t="str">
        <f>IFERROR(VLOOKUP(A2258,PLAN!B:AA,19,0),"")</f>
        <v/>
      </c>
      <c r="T2258" s="225" t="str">
        <f>IFERROR(VLOOKUP(A2258,PLAN!B:AA,20,0),"")</f>
        <v/>
      </c>
      <c r="U2258" s="233"/>
      <c r="V2258" s="165"/>
      <c r="W2258" s="234" t="str">
        <f>IFERROR(VLOOKUP(A2258,PLAN!B:AB,21,),"")</f>
        <v/>
      </c>
      <c r="X2258" s="164"/>
      <c r="Y2258" s="148"/>
      <c r="Z2258" s="338" t="e">
        <f>VLOOKUP(Y2258,PLAN!B:AI,19,0)</f>
        <v>#N/A</v>
      </c>
    </row>
    <row r="2259" spans="1:26" s="163" customFormat="1" ht="21.6" hidden="1" customHeight="1">
      <c r="A2259" s="177">
        <f t="shared" si="150"/>
        <v>0</v>
      </c>
      <c r="B2259" s="225" t="str">
        <f>IFERROR(VLOOKUP(A2259,PLAN!B:AA,5,0),"")</f>
        <v/>
      </c>
      <c r="C2259" s="225" t="str">
        <f>IFERROR(VLOOKUP(A2259,PLAN!B:AA,6,0),"")</f>
        <v/>
      </c>
      <c r="D2259" s="225" t="str">
        <f>IFERROR(VLOOKUP(A2259,PLAN!B:AA,7,0),"")</f>
        <v/>
      </c>
      <c r="E2259" s="225" t="str">
        <f>IFERROR(VLOOKUP(A2259,PLAN!B:AA,4,0),"")</f>
        <v/>
      </c>
      <c r="F2259" s="226" t="str">
        <f>IFERROR(VLOOKUP(A2259,PLAN!B:AA,9,0),"")</f>
        <v/>
      </c>
      <c r="G2259" s="225" t="str">
        <f>IFERROR(VLOOKUP(A2259,PLAN!B:AA,10,0),"")</f>
        <v/>
      </c>
      <c r="H2259" s="225" t="str">
        <f>IFERROR(VLOOKUP(A2259,PLAN!B:AA,11,0),"")</f>
        <v/>
      </c>
      <c r="I2259" s="225" t="str">
        <f>IFERROR(VLOOKUP(A2259,PLAN!B:AA,12,0),"")</f>
        <v/>
      </c>
      <c r="J2259" s="225" t="str">
        <f>IFERROR(VLOOKUP(A2259,PLAN!B:AA,15,0),"")</f>
        <v/>
      </c>
      <c r="K2259" s="225" t="str">
        <f>IFERROR(VLOOKUP(A2259,PLAN!B:AA,23,0),"")</f>
        <v/>
      </c>
      <c r="L2259" s="227" t="str">
        <f>IFERROR(VLOOKUP(A2259,PLAN!B:AA,24,0),"")</f>
        <v/>
      </c>
      <c r="M2259" s="225" t="str">
        <f>IFERROR(VLOOKUP(A2259,PLAN!B:AA,3,0),"")</f>
        <v/>
      </c>
      <c r="N2259" s="225" t="str">
        <f>IFERROR(VLOOKUP(A2259,PLAN!B:AA,2,0),"")</f>
        <v/>
      </c>
      <c r="O2259" s="228"/>
      <c r="P2259" s="337"/>
      <c r="Q2259" s="337"/>
      <c r="R2259" s="231" t="str">
        <f>IFERROR(VLOOKUP(P2259,[6]Sheet1!$F:$I,4,),"")</f>
        <v/>
      </c>
      <c r="S2259" s="232" t="str">
        <f>IFERROR(VLOOKUP(A2259,PLAN!B:AA,19,0),"")</f>
        <v/>
      </c>
      <c r="T2259" s="225" t="str">
        <f>IFERROR(VLOOKUP(A2259,PLAN!B:AA,20,0),"")</f>
        <v/>
      </c>
      <c r="U2259" s="233"/>
      <c r="V2259" s="165"/>
      <c r="W2259" s="234" t="str">
        <f>IFERROR(VLOOKUP(A2259,PLAN!B:AB,21,),"")</f>
        <v/>
      </c>
      <c r="X2259" s="164"/>
      <c r="Y2259" s="148"/>
      <c r="Z2259" s="338" t="e">
        <f>VLOOKUP(Y2259,PLAN!B:AI,19,0)</f>
        <v>#N/A</v>
      </c>
    </row>
    <row r="2260" spans="1:26" s="163" customFormat="1" ht="21.6" hidden="1" customHeight="1">
      <c r="A2260" s="177">
        <f t="shared" si="150"/>
        <v>0</v>
      </c>
      <c r="B2260" s="225" t="str">
        <f>IFERROR(VLOOKUP(A2260,PLAN!B:AA,5,0),"")</f>
        <v/>
      </c>
      <c r="C2260" s="225" t="str">
        <f>IFERROR(VLOOKUP(A2260,PLAN!B:AA,6,0),"")</f>
        <v/>
      </c>
      <c r="D2260" s="225" t="str">
        <f>IFERROR(VLOOKUP(A2260,PLAN!B:AA,7,0),"")</f>
        <v/>
      </c>
      <c r="E2260" s="225" t="str">
        <f>IFERROR(VLOOKUP(A2260,PLAN!B:AA,4,0),"")</f>
        <v/>
      </c>
      <c r="F2260" s="226" t="str">
        <f>IFERROR(VLOOKUP(A2260,PLAN!B:AA,9,0),"")</f>
        <v/>
      </c>
      <c r="G2260" s="225" t="str">
        <f>IFERROR(VLOOKUP(A2260,PLAN!B:AA,10,0),"")</f>
        <v/>
      </c>
      <c r="H2260" s="225" t="str">
        <f>IFERROR(VLOOKUP(A2260,PLAN!B:AA,11,0),"")</f>
        <v/>
      </c>
      <c r="I2260" s="225" t="str">
        <f>IFERROR(VLOOKUP(A2260,PLAN!B:AA,12,0),"")</f>
        <v/>
      </c>
      <c r="J2260" s="225" t="str">
        <f>IFERROR(VLOOKUP(A2260,PLAN!B:AA,15,0),"")</f>
        <v/>
      </c>
      <c r="K2260" s="225" t="str">
        <f>IFERROR(VLOOKUP(A2260,PLAN!B:AA,23,0),"")</f>
        <v/>
      </c>
      <c r="L2260" s="227" t="str">
        <f>IFERROR(VLOOKUP(A2260,PLAN!B:AA,24,0),"")</f>
        <v/>
      </c>
      <c r="M2260" s="225" t="str">
        <f>IFERROR(VLOOKUP(A2260,PLAN!B:AA,3,0),"")</f>
        <v/>
      </c>
      <c r="N2260" s="225" t="str">
        <f>IFERROR(VLOOKUP(A2260,PLAN!B:AA,2,0),"")</f>
        <v/>
      </c>
      <c r="O2260" s="228"/>
      <c r="P2260" s="337"/>
      <c r="Q2260" s="337"/>
      <c r="R2260" s="231" t="str">
        <f>IFERROR(VLOOKUP(P2260,[6]Sheet1!$F:$I,4,),"")</f>
        <v/>
      </c>
      <c r="S2260" s="232" t="str">
        <f>IFERROR(VLOOKUP(A2260,PLAN!B:AA,19,0),"")</f>
        <v/>
      </c>
      <c r="T2260" s="225" t="str">
        <f>IFERROR(VLOOKUP(A2260,PLAN!B:AA,20,0),"")</f>
        <v/>
      </c>
      <c r="U2260" s="233"/>
      <c r="V2260" s="165"/>
      <c r="W2260" s="234" t="str">
        <f>IFERROR(VLOOKUP(A2260,PLAN!B:AB,21,),"")</f>
        <v/>
      </c>
      <c r="X2260" s="164"/>
      <c r="Y2260" s="148"/>
      <c r="Z2260" s="338" t="e">
        <f>VLOOKUP(Y2260,PLAN!B:AI,19,0)</f>
        <v>#N/A</v>
      </c>
    </row>
    <row r="2261" spans="1:26" s="163" customFormat="1" ht="21.6" hidden="1" customHeight="1">
      <c r="A2261" s="177">
        <f t="shared" si="150"/>
        <v>0</v>
      </c>
      <c r="B2261" s="225" t="str">
        <f>IFERROR(VLOOKUP(A2261,PLAN!B:AA,5,0),"")</f>
        <v/>
      </c>
      <c r="C2261" s="225" t="str">
        <f>IFERROR(VLOOKUP(A2261,PLAN!B:AA,6,0),"")</f>
        <v/>
      </c>
      <c r="D2261" s="225" t="str">
        <f>IFERROR(VLOOKUP(A2261,PLAN!B:AA,7,0),"")</f>
        <v/>
      </c>
      <c r="E2261" s="225" t="str">
        <f>IFERROR(VLOOKUP(A2261,PLAN!B:AA,4,0),"")</f>
        <v/>
      </c>
      <c r="F2261" s="226" t="str">
        <f>IFERROR(VLOOKUP(A2261,PLAN!B:AA,9,0),"")</f>
        <v/>
      </c>
      <c r="G2261" s="225" t="str">
        <f>IFERROR(VLOOKUP(A2261,PLAN!B:AA,10,0),"")</f>
        <v/>
      </c>
      <c r="H2261" s="225" t="str">
        <f>IFERROR(VLOOKUP(A2261,PLAN!B:AA,11,0),"")</f>
        <v/>
      </c>
      <c r="I2261" s="225" t="str">
        <f>IFERROR(VLOOKUP(A2261,PLAN!B:AA,12,0),"")</f>
        <v/>
      </c>
      <c r="J2261" s="225" t="str">
        <f>IFERROR(VLOOKUP(A2261,PLAN!B:AA,15,0),"")</f>
        <v/>
      </c>
      <c r="K2261" s="225" t="str">
        <f>IFERROR(VLOOKUP(A2261,PLAN!B:AA,23,0),"")</f>
        <v/>
      </c>
      <c r="L2261" s="227" t="str">
        <f>IFERROR(VLOOKUP(A2261,PLAN!B:AA,24,0),"")</f>
        <v/>
      </c>
      <c r="M2261" s="225" t="str">
        <f>IFERROR(VLOOKUP(A2261,PLAN!B:AA,3,0),"")</f>
        <v/>
      </c>
      <c r="N2261" s="225" t="str">
        <f>IFERROR(VLOOKUP(A2261,PLAN!B:AA,2,0),"")</f>
        <v/>
      </c>
      <c r="O2261" s="228"/>
      <c r="P2261" s="337"/>
      <c r="Q2261" s="337"/>
      <c r="R2261" s="231" t="str">
        <f>IFERROR(VLOOKUP(P2261,[6]Sheet1!$F:$I,4,),"")</f>
        <v/>
      </c>
      <c r="S2261" s="232" t="str">
        <f>IFERROR(VLOOKUP(A2261,PLAN!B:AA,19,0),"")</f>
        <v/>
      </c>
      <c r="T2261" s="225" t="str">
        <f>IFERROR(VLOOKUP(A2261,PLAN!B:AA,20,0),"")</f>
        <v/>
      </c>
      <c r="U2261" s="233"/>
      <c r="V2261" s="165"/>
      <c r="W2261" s="234" t="str">
        <f>IFERROR(VLOOKUP(A2261,PLAN!B:AB,21,),"")</f>
        <v/>
      </c>
      <c r="X2261" s="164"/>
      <c r="Y2261" s="148"/>
      <c r="Z2261" s="338" t="e">
        <f>VLOOKUP(Y2261,PLAN!B:AI,19,0)</f>
        <v>#N/A</v>
      </c>
    </row>
    <row r="2262" spans="1:26" s="163" customFormat="1" ht="21.6" hidden="1" customHeight="1">
      <c r="A2262" s="177">
        <f t="shared" si="150"/>
        <v>0</v>
      </c>
      <c r="B2262" s="225" t="str">
        <f>IFERROR(VLOOKUP(A2262,PLAN!B:AA,5,0),"")</f>
        <v/>
      </c>
      <c r="C2262" s="225" t="str">
        <f>IFERROR(VLOOKUP(A2262,PLAN!B:AA,6,0),"")</f>
        <v/>
      </c>
      <c r="D2262" s="225" t="str">
        <f>IFERROR(VLOOKUP(A2262,PLAN!B:AA,7,0),"")</f>
        <v/>
      </c>
      <c r="E2262" s="225" t="str">
        <f>IFERROR(VLOOKUP(A2262,PLAN!B:AA,4,0),"")</f>
        <v/>
      </c>
      <c r="F2262" s="226" t="str">
        <f>IFERROR(VLOOKUP(A2262,PLAN!B:AA,9,0),"")</f>
        <v/>
      </c>
      <c r="G2262" s="225" t="str">
        <f>IFERROR(VLOOKUP(A2262,PLAN!B:AA,10,0),"")</f>
        <v/>
      </c>
      <c r="H2262" s="225" t="str">
        <f>IFERROR(VLOOKUP(A2262,PLAN!B:AA,11,0),"")</f>
        <v/>
      </c>
      <c r="I2262" s="225" t="str">
        <f>IFERROR(VLOOKUP(A2262,PLAN!B:AA,12,0),"")</f>
        <v/>
      </c>
      <c r="J2262" s="225" t="str">
        <f>IFERROR(VLOOKUP(A2262,PLAN!B:AA,15,0),"")</f>
        <v/>
      </c>
      <c r="K2262" s="225" t="str">
        <f>IFERROR(VLOOKUP(A2262,PLAN!B:AA,23,0),"")</f>
        <v/>
      </c>
      <c r="L2262" s="227" t="str">
        <f>IFERROR(VLOOKUP(A2262,PLAN!B:AA,24,0),"")</f>
        <v/>
      </c>
      <c r="M2262" s="225" t="str">
        <f>IFERROR(VLOOKUP(A2262,PLAN!B:AA,3,0),"")</f>
        <v/>
      </c>
      <c r="N2262" s="225" t="str">
        <f>IFERROR(VLOOKUP(A2262,PLAN!B:AA,2,0),"")</f>
        <v/>
      </c>
      <c r="O2262" s="228"/>
      <c r="P2262" s="337"/>
      <c r="Q2262" s="337"/>
      <c r="R2262" s="231" t="str">
        <f>IFERROR(VLOOKUP(P2262,[6]Sheet1!$F:$I,4,),"")</f>
        <v/>
      </c>
      <c r="S2262" s="232" t="str">
        <f>IFERROR(VLOOKUP(A2262,PLAN!B:AA,19,0),"")</f>
        <v/>
      </c>
      <c r="T2262" s="225" t="str">
        <f>IFERROR(VLOOKUP(A2262,PLAN!B:AA,20,0),"")</f>
        <v/>
      </c>
      <c r="U2262" s="233"/>
      <c r="V2262" s="165"/>
      <c r="W2262" s="234" t="str">
        <f>IFERROR(VLOOKUP(A2262,PLAN!B:AB,21,),"")</f>
        <v/>
      </c>
      <c r="X2262" s="164"/>
      <c r="Y2262" s="148"/>
      <c r="Z2262" s="338" t="e">
        <f>VLOOKUP(Y2262,PLAN!B:AI,19,0)</f>
        <v>#N/A</v>
      </c>
    </row>
    <row r="2263" spans="1:26" s="163" customFormat="1" ht="21.6" hidden="1" customHeight="1">
      <c r="A2263" s="177">
        <f t="shared" si="150"/>
        <v>0</v>
      </c>
      <c r="B2263" s="225" t="str">
        <f>IFERROR(VLOOKUP(A2263,PLAN!B:AA,5,0),"")</f>
        <v/>
      </c>
      <c r="C2263" s="225" t="str">
        <f>IFERROR(VLOOKUP(A2263,PLAN!B:AA,6,0),"")</f>
        <v/>
      </c>
      <c r="D2263" s="225" t="str">
        <f>IFERROR(VLOOKUP(A2263,PLAN!B:AA,7,0),"")</f>
        <v/>
      </c>
      <c r="E2263" s="225" t="str">
        <f>IFERROR(VLOOKUP(A2263,PLAN!B:AA,4,0),"")</f>
        <v/>
      </c>
      <c r="F2263" s="226" t="str">
        <f>IFERROR(VLOOKUP(A2263,PLAN!B:AA,9,0),"")</f>
        <v/>
      </c>
      <c r="G2263" s="225" t="str">
        <f>IFERROR(VLOOKUP(A2263,PLAN!B:AA,10,0),"")</f>
        <v/>
      </c>
      <c r="H2263" s="225" t="str">
        <f>IFERROR(VLOOKUP(A2263,PLAN!B:AA,11,0),"")</f>
        <v/>
      </c>
      <c r="I2263" s="225" t="str">
        <f>IFERROR(VLOOKUP(A2263,PLAN!B:AA,12,0),"")</f>
        <v/>
      </c>
      <c r="J2263" s="225" t="str">
        <f>IFERROR(VLOOKUP(A2263,PLAN!B:AA,15,0),"")</f>
        <v/>
      </c>
      <c r="K2263" s="225" t="str">
        <f>IFERROR(VLOOKUP(A2263,PLAN!B:AA,23,0),"")</f>
        <v/>
      </c>
      <c r="L2263" s="227" t="str">
        <f>IFERROR(VLOOKUP(A2263,PLAN!B:AA,24,0),"")</f>
        <v/>
      </c>
      <c r="M2263" s="225" t="str">
        <f>IFERROR(VLOOKUP(A2263,PLAN!B:AA,3,0),"")</f>
        <v/>
      </c>
      <c r="N2263" s="225" t="str">
        <f>IFERROR(VLOOKUP(A2263,PLAN!B:AA,2,0),"")</f>
        <v/>
      </c>
      <c r="O2263" s="228"/>
      <c r="P2263" s="337"/>
      <c r="Q2263" s="337"/>
      <c r="R2263" s="231" t="str">
        <f>IFERROR(VLOOKUP(P2263,[6]Sheet1!$F:$I,4,),"")</f>
        <v/>
      </c>
      <c r="S2263" s="232" t="str">
        <f>IFERROR(VLOOKUP(A2263,PLAN!B:AA,19,0),"")</f>
        <v/>
      </c>
      <c r="T2263" s="225" t="str">
        <f>IFERROR(VLOOKUP(A2263,PLAN!B:AA,20,0),"")</f>
        <v/>
      </c>
      <c r="U2263" s="233"/>
      <c r="V2263" s="165"/>
      <c r="W2263" s="234" t="str">
        <f>IFERROR(VLOOKUP(A2263,PLAN!B:AB,21,),"")</f>
        <v/>
      </c>
      <c r="X2263" s="164"/>
      <c r="Y2263" s="148"/>
      <c r="Z2263" s="338" t="e">
        <f>VLOOKUP(Y2263,PLAN!B:AI,19,0)</f>
        <v>#N/A</v>
      </c>
    </row>
    <row r="2264" spans="1:26" s="163" customFormat="1" ht="21.6" hidden="1" customHeight="1">
      <c r="A2264" s="177">
        <f t="shared" si="150"/>
        <v>0</v>
      </c>
      <c r="B2264" s="225" t="str">
        <f>IFERROR(VLOOKUP(A2264,PLAN!B:AA,5,0),"")</f>
        <v/>
      </c>
      <c r="C2264" s="225" t="str">
        <f>IFERROR(VLOOKUP(A2264,PLAN!B:AA,6,0),"")</f>
        <v/>
      </c>
      <c r="D2264" s="225" t="str">
        <f>IFERROR(VLOOKUP(A2264,PLAN!B:AA,7,0),"")</f>
        <v/>
      </c>
      <c r="E2264" s="225" t="str">
        <f>IFERROR(VLOOKUP(A2264,PLAN!B:AA,4,0),"")</f>
        <v/>
      </c>
      <c r="F2264" s="226" t="str">
        <f>IFERROR(VLOOKUP(A2264,PLAN!B:AA,9,0),"")</f>
        <v/>
      </c>
      <c r="G2264" s="225" t="str">
        <f>IFERROR(VLOOKUP(A2264,PLAN!B:AA,10,0),"")</f>
        <v/>
      </c>
      <c r="H2264" s="225" t="str">
        <f>IFERROR(VLOOKUP(A2264,PLAN!B:AA,11,0),"")</f>
        <v/>
      </c>
      <c r="I2264" s="225" t="str">
        <f>IFERROR(VLOOKUP(A2264,PLAN!B:AA,12,0),"")</f>
        <v/>
      </c>
      <c r="J2264" s="225" t="str">
        <f>IFERROR(VLOOKUP(A2264,PLAN!B:AA,15,0),"")</f>
        <v/>
      </c>
      <c r="K2264" s="225" t="str">
        <f>IFERROR(VLOOKUP(A2264,PLAN!B:AA,23,0),"")</f>
        <v/>
      </c>
      <c r="L2264" s="227" t="str">
        <f>IFERROR(VLOOKUP(A2264,PLAN!B:AA,24,0),"")</f>
        <v/>
      </c>
      <c r="M2264" s="225" t="str">
        <f>IFERROR(VLOOKUP(A2264,PLAN!B:AA,3,0),"")</f>
        <v/>
      </c>
      <c r="N2264" s="225" t="str">
        <f>IFERROR(VLOOKUP(A2264,PLAN!B:AA,2,0),"")</f>
        <v/>
      </c>
      <c r="O2264" s="228"/>
      <c r="P2264" s="337"/>
      <c r="Q2264" s="337"/>
      <c r="R2264" s="231" t="str">
        <f>IFERROR(VLOOKUP(P2264,[6]Sheet1!$F:$I,4,),"")</f>
        <v/>
      </c>
      <c r="S2264" s="232" t="str">
        <f>IFERROR(VLOOKUP(A2264,PLAN!B:AA,19,0),"")</f>
        <v/>
      </c>
      <c r="T2264" s="225" t="str">
        <f>IFERROR(VLOOKUP(A2264,PLAN!B:AA,20,0),"")</f>
        <v/>
      </c>
      <c r="U2264" s="233"/>
      <c r="V2264" s="165"/>
      <c r="W2264" s="234" t="str">
        <f>IFERROR(VLOOKUP(A2264,PLAN!B:AB,21,),"")</f>
        <v/>
      </c>
      <c r="X2264" s="164"/>
      <c r="Y2264" s="148"/>
      <c r="Z2264" s="338" t="e">
        <f>VLOOKUP(Y2264,PLAN!B:AI,19,0)</f>
        <v>#N/A</v>
      </c>
    </row>
    <row r="2265" spans="1:26" s="163" customFormat="1" ht="21.6" hidden="1" customHeight="1">
      <c r="A2265" s="177">
        <f t="shared" si="150"/>
        <v>0</v>
      </c>
      <c r="B2265" s="225" t="str">
        <f>IFERROR(VLOOKUP(A2265,PLAN!B:AA,5,0),"")</f>
        <v/>
      </c>
      <c r="C2265" s="225" t="str">
        <f>IFERROR(VLOOKUP(A2265,PLAN!B:AA,6,0),"")</f>
        <v/>
      </c>
      <c r="D2265" s="225" t="str">
        <f>IFERROR(VLOOKUP(A2265,PLAN!B:AA,7,0),"")</f>
        <v/>
      </c>
      <c r="E2265" s="225" t="str">
        <f>IFERROR(VLOOKUP(A2265,PLAN!B:AA,4,0),"")</f>
        <v/>
      </c>
      <c r="F2265" s="226" t="str">
        <f>IFERROR(VLOOKUP(A2265,PLAN!B:AA,9,0),"")</f>
        <v/>
      </c>
      <c r="G2265" s="225" t="str">
        <f>IFERROR(VLOOKUP(A2265,PLAN!B:AA,10,0),"")</f>
        <v/>
      </c>
      <c r="H2265" s="225" t="str">
        <f>IFERROR(VLOOKUP(A2265,PLAN!B:AA,11,0),"")</f>
        <v/>
      </c>
      <c r="I2265" s="225" t="str">
        <f>IFERROR(VLOOKUP(A2265,PLAN!B:AA,12,0),"")</f>
        <v/>
      </c>
      <c r="J2265" s="225" t="str">
        <f>IFERROR(VLOOKUP(A2265,PLAN!B:AA,15,0),"")</f>
        <v/>
      </c>
      <c r="K2265" s="225" t="str">
        <f>IFERROR(VLOOKUP(A2265,PLAN!B:AA,23,0),"")</f>
        <v/>
      </c>
      <c r="L2265" s="227" t="str">
        <f>IFERROR(VLOOKUP(A2265,PLAN!B:AA,24,0),"")</f>
        <v/>
      </c>
      <c r="M2265" s="225" t="str">
        <f>IFERROR(VLOOKUP(A2265,PLAN!B:AA,3,0),"")</f>
        <v/>
      </c>
      <c r="N2265" s="225" t="str">
        <f>IFERROR(VLOOKUP(A2265,PLAN!B:AA,2,0),"")</f>
        <v/>
      </c>
      <c r="O2265" s="228"/>
      <c r="P2265" s="337"/>
      <c r="Q2265" s="337"/>
      <c r="R2265" s="231" t="str">
        <f>IFERROR(VLOOKUP(P2265,[6]Sheet1!$F:$I,4,),"")</f>
        <v/>
      </c>
      <c r="S2265" s="232" t="str">
        <f>IFERROR(VLOOKUP(A2265,PLAN!B:AA,19,0),"")</f>
        <v/>
      </c>
      <c r="T2265" s="225" t="str">
        <f>IFERROR(VLOOKUP(A2265,PLAN!B:AA,20,0),"")</f>
        <v/>
      </c>
      <c r="U2265" s="233"/>
      <c r="V2265" s="165"/>
      <c r="W2265" s="234" t="str">
        <f>IFERROR(VLOOKUP(A2265,PLAN!B:AB,21,),"")</f>
        <v/>
      </c>
      <c r="X2265" s="164"/>
      <c r="Y2265" s="148"/>
      <c r="Z2265" s="338" t="e">
        <f>VLOOKUP(Y2265,PLAN!B:AI,19,0)</f>
        <v>#N/A</v>
      </c>
    </row>
    <row r="2266" spans="1:26" s="163" customFormat="1" ht="21.6" hidden="1" customHeight="1">
      <c r="A2266" s="177">
        <f t="shared" si="150"/>
        <v>0</v>
      </c>
      <c r="B2266" s="225" t="str">
        <f>IFERROR(VLOOKUP(A2266,PLAN!B:AA,5,0),"")</f>
        <v/>
      </c>
      <c r="C2266" s="225" t="str">
        <f>IFERROR(VLOOKUP(A2266,PLAN!B:AA,6,0),"")</f>
        <v/>
      </c>
      <c r="D2266" s="225" t="str">
        <f>IFERROR(VLOOKUP(A2266,PLAN!B:AA,7,0),"")</f>
        <v/>
      </c>
      <c r="E2266" s="225" t="str">
        <f>IFERROR(VLOOKUP(A2266,PLAN!B:AA,4,0),"")</f>
        <v/>
      </c>
      <c r="F2266" s="226" t="str">
        <f>IFERROR(VLOOKUP(A2266,PLAN!B:AA,9,0),"")</f>
        <v/>
      </c>
      <c r="G2266" s="225" t="str">
        <f>IFERROR(VLOOKUP(A2266,PLAN!B:AA,10,0),"")</f>
        <v/>
      </c>
      <c r="H2266" s="225" t="str">
        <f>IFERROR(VLOOKUP(A2266,PLAN!B:AA,11,0),"")</f>
        <v/>
      </c>
      <c r="I2266" s="225" t="str">
        <f>IFERROR(VLOOKUP(A2266,PLAN!B:AA,12,0),"")</f>
        <v/>
      </c>
      <c r="J2266" s="225" t="str">
        <f>IFERROR(VLOOKUP(A2266,PLAN!B:AA,15,0),"")</f>
        <v/>
      </c>
      <c r="K2266" s="225" t="str">
        <f>IFERROR(VLOOKUP(A2266,PLAN!B:AA,23,0),"")</f>
        <v/>
      </c>
      <c r="L2266" s="227" t="str">
        <f>IFERROR(VLOOKUP(A2266,PLAN!B:AA,24,0),"")</f>
        <v/>
      </c>
      <c r="M2266" s="225" t="str">
        <f>IFERROR(VLOOKUP(A2266,PLAN!B:AA,3,0),"")</f>
        <v/>
      </c>
      <c r="N2266" s="225" t="str">
        <f>IFERROR(VLOOKUP(A2266,PLAN!B:AA,2,0),"")</f>
        <v/>
      </c>
      <c r="O2266" s="228"/>
      <c r="P2266" s="337"/>
      <c r="Q2266" s="337"/>
      <c r="R2266" s="231" t="str">
        <f>IFERROR(VLOOKUP(P2266,[6]Sheet1!$F:$I,4,),"")</f>
        <v/>
      </c>
      <c r="S2266" s="232" t="str">
        <f>IFERROR(VLOOKUP(A2266,PLAN!B:AA,19,0),"")</f>
        <v/>
      </c>
      <c r="T2266" s="225" t="str">
        <f>IFERROR(VLOOKUP(A2266,PLAN!B:AA,20,0),"")</f>
        <v/>
      </c>
      <c r="U2266" s="233"/>
      <c r="V2266" s="165"/>
      <c r="W2266" s="234" t="str">
        <f>IFERROR(VLOOKUP(A2266,PLAN!B:AB,21,),"")</f>
        <v/>
      </c>
      <c r="X2266" s="164"/>
      <c r="Y2266" s="148"/>
      <c r="Z2266" s="338" t="e">
        <f>VLOOKUP(Y2266,PLAN!B:AI,19,0)</f>
        <v>#N/A</v>
      </c>
    </row>
    <row r="2267" spans="1:26" s="163" customFormat="1" ht="21.6" hidden="1" customHeight="1">
      <c r="A2267" s="177">
        <f t="shared" si="150"/>
        <v>0</v>
      </c>
      <c r="B2267" s="225" t="str">
        <f>IFERROR(VLOOKUP(A2267,PLAN!B:AA,5,0),"")</f>
        <v/>
      </c>
      <c r="C2267" s="225" t="str">
        <f>IFERROR(VLOOKUP(A2267,PLAN!B:AA,6,0),"")</f>
        <v/>
      </c>
      <c r="D2267" s="225" t="str">
        <f>IFERROR(VLOOKUP(A2267,PLAN!B:AA,7,0),"")</f>
        <v/>
      </c>
      <c r="E2267" s="225" t="str">
        <f>IFERROR(VLOOKUP(A2267,PLAN!B:AA,4,0),"")</f>
        <v/>
      </c>
      <c r="F2267" s="226" t="str">
        <f>IFERROR(VLOOKUP(A2267,PLAN!B:AA,9,0),"")</f>
        <v/>
      </c>
      <c r="G2267" s="225" t="str">
        <f>IFERROR(VLOOKUP(A2267,PLAN!B:AA,10,0),"")</f>
        <v/>
      </c>
      <c r="H2267" s="225" t="str">
        <f>IFERROR(VLOOKUP(A2267,PLAN!B:AA,11,0),"")</f>
        <v/>
      </c>
      <c r="I2267" s="225" t="str">
        <f>IFERROR(VLOOKUP(A2267,PLAN!B:AA,12,0),"")</f>
        <v/>
      </c>
      <c r="J2267" s="225" t="str">
        <f>IFERROR(VLOOKUP(A2267,PLAN!B:AA,15,0),"")</f>
        <v/>
      </c>
      <c r="K2267" s="225" t="str">
        <f>IFERROR(VLOOKUP(A2267,PLAN!B:AA,23,0),"")</f>
        <v/>
      </c>
      <c r="L2267" s="227" t="str">
        <f>IFERROR(VLOOKUP(A2267,PLAN!B:AA,24,0),"")</f>
        <v/>
      </c>
      <c r="M2267" s="225" t="str">
        <f>IFERROR(VLOOKUP(A2267,PLAN!B:AA,3,0),"")</f>
        <v/>
      </c>
      <c r="N2267" s="225" t="str">
        <f>IFERROR(VLOOKUP(A2267,PLAN!B:AA,2,0),"")</f>
        <v/>
      </c>
      <c r="O2267" s="228"/>
      <c r="P2267" s="337"/>
      <c r="Q2267" s="337"/>
      <c r="R2267" s="231" t="str">
        <f>IFERROR(VLOOKUP(P2267,[6]Sheet1!$F:$I,4,),"")</f>
        <v/>
      </c>
      <c r="S2267" s="232" t="str">
        <f>IFERROR(VLOOKUP(A2267,PLAN!B:AA,19,0),"")</f>
        <v/>
      </c>
      <c r="T2267" s="225" t="str">
        <f>IFERROR(VLOOKUP(A2267,PLAN!B:AA,20,0),"")</f>
        <v/>
      </c>
      <c r="U2267" s="233"/>
      <c r="V2267" s="165"/>
      <c r="W2267" s="234" t="str">
        <f>IFERROR(VLOOKUP(A2267,PLAN!B:AB,21,),"")</f>
        <v/>
      </c>
      <c r="X2267" s="164"/>
      <c r="Y2267" s="148"/>
      <c r="Z2267" s="338" t="e">
        <f>VLOOKUP(Y2267,PLAN!B:AI,19,0)</f>
        <v>#N/A</v>
      </c>
    </row>
    <row r="2268" spans="1:26" s="163" customFormat="1" ht="21.6" hidden="1" customHeight="1">
      <c r="A2268" s="177">
        <f t="shared" si="150"/>
        <v>0</v>
      </c>
      <c r="B2268" s="225" t="str">
        <f>IFERROR(VLOOKUP(A2268,PLAN!B:AA,5,0),"")</f>
        <v/>
      </c>
      <c r="C2268" s="225" t="str">
        <f>IFERROR(VLOOKUP(A2268,PLAN!B:AA,6,0),"")</f>
        <v/>
      </c>
      <c r="D2268" s="225" t="str">
        <f>IFERROR(VLOOKUP(A2268,PLAN!B:AA,7,0),"")</f>
        <v/>
      </c>
      <c r="E2268" s="225" t="str">
        <f>IFERROR(VLOOKUP(A2268,PLAN!B:AA,4,0),"")</f>
        <v/>
      </c>
      <c r="F2268" s="226" t="str">
        <f>IFERROR(VLOOKUP(A2268,PLAN!B:AA,9,0),"")</f>
        <v/>
      </c>
      <c r="G2268" s="225" t="str">
        <f>IFERROR(VLOOKUP(A2268,PLAN!B:AA,10,0),"")</f>
        <v/>
      </c>
      <c r="H2268" s="225" t="str">
        <f>IFERROR(VLOOKUP(A2268,PLAN!B:AA,11,0),"")</f>
        <v/>
      </c>
      <c r="I2268" s="225" t="str">
        <f>IFERROR(VLOOKUP(A2268,PLAN!B:AA,12,0),"")</f>
        <v/>
      </c>
      <c r="J2268" s="225" t="str">
        <f>IFERROR(VLOOKUP(A2268,PLAN!B:AA,15,0),"")</f>
        <v/>
      </c>
      <c r="K2268" s="225" t="str">
        <f>IFERROR(VLOOKUP(A2268,PLAN!B:AA,23,0),"")</f>
        <v/>
      </c>
      <c r="L2268" s="227" t="str">
        <f>IFERROR(VLOOKUP(A2268,PLAN!B:AA,24,0),"")</f>
        <v/>
      </c>
      <c r="M2268" s="225" t="str">
        <f>IFERROR(VLOOKUP(A2268,PLAN!B:AA,3,0),"")</f>
        <v/>
      </c>
      <c r="N2268" s="225" t="str">
        <f>IFERROR(VLOOKUP(A2268,PLAN!B:AA,2,0),"")</f>
        <v/>
      </c>
      <c r="O2268" s="228"/>
      <c r="P2268" s="337"/>
      <c r="Q2268" s="337"/>
      <c r="R2268" s="231" t="str">
        <f>IFERROR(VLOOKUP(P2268,[6]Sheet1!$F:$I,4,),"")</f>
        <v/>
      </c>
      <c r="S2268" s="232" t="str">
        <f>IFERROR(VLOOKUP(A2268,PLAN!B:AA,19,0),"")</f>
        <v/>
      </c>
      <c r="T2268" s="225" t="str">
        <f>IFERROR(VLOOKUP(A2268,PLAN!B:AA,20,0),"")</f>
        <v/>
      </c>
      <c r="U2268" s="233"/>
      <c r="V2268" s="165"/>
      <c r="W2268" s="234" t="str">
        <f>IFERROR(VLOOKUP(A2268,PLAN!B:AB,21,),"")</f>
        <v/>
      </c>
      <c r="X2268" s="164"/>
      <c r="Y2268" s="148"/>
      <c r="Z2268" s="338" t="e">
        <f>VLOOKUP(Y2268,PLAN!B:AI,19,0)</f>
        <v>#N/A</v>
      </c>
    </row>
    <row r="2269" spans="1:26" s="163" customFormat="1" ht="21.6" hidden="1" customHeight="1">
      <c r="A2269" s="177">
        <f t="shared" si="150"/>
        <v>0</v>
      </c>
      <c r="B2269" s="225" t="str">
        <f>IFERROR(VLOOKUP(A2269,PLAN!B:AA,5,0),"")</f>
        <v/>
      </c>
      <c r="C2269" s="225" t="str">
        <f>IFERROR(VLOOKUP(A2269,PLAN!B:AA,6,0),"")</f>
        <v/>
      </c>
      <c r="D2269" s="225" t="str">
        <f>IFERROR(VLOOKUP(A2269,PLAN!B:AA,7,0),"")</f>
        <v/>
      </c>
      <c r="E2269" s="225" t="str">
        <f>IFERROR(VLOOKUP(A2269,PLAN!B:AA,4,0),"")</f>
        <v/>
      </c>
      <c r="F2269" s="226" t="str">
        <f>IFERROR(VLOOKUP(A2269,PLAN!B:AA,9,0),"")</f>
        <v/>
      </c>
      <c r="G2269" s="225" t="str">
        <f>IFERROR(VLOOKUP(A2269,PLAN!B:AA,10,0),"")</f>
        <v/>
      </c>
      <c r="H2269" s="225" t="str">
        <f>IFERROR(VLOOKUP(A2269,PLAN!B:AA,11,0),"")</f>
        <v/>
      </c>
      <c r="I2269" s="225" t="str">
        <f>IFERROR(VLOOKUP(A2269,PLAN!B:AA,12,0),"")</f>
        <v/>
      </c>
      <c r="J2269" s="225" t="str">
        <f>IFERROR(VLOOKUP(A2269,PLAN!B:AA,15,0),"")</f>
        <v/>
      </c>
      <c r="K2269" s="225" t="str">
        <f>IFERROR(VLOOKUP(A2269,PLAN!B:AA,23,0),"")</f>
        <v/>
      </c>
      <c r="L2269" s="227" t="str">
        <f>IFERROR(VLOOKUP(A2269,PLAN!B:AA,24,0),"")</f>
        <v/>
      </c>
      <c r="M2269" s="225" t="str">
        <f>IFERROR(VLOOKUP(A2269,PLAN!B:AA,3,0),"")</f>
        <v/>
      </c>
      <c r="N2269" s="225" t="str">
        <f>IFERROR(VLOOKUP(A2269,PLAN!B:AA,2,0),"")</f>
        <v/>
      </c>
      <c r="O2269" s="228"/>
      <c r="P2269" s="337"/>
      <c r="Q2269" s="337"/>
      <c r="R2269" s="231" t="str">
        <f>IFERROR(VLOOKUP(P2269,[6]Sheet1!$F:$I,4,),"")</f>
        <v/>
      </c>
      <c r="S2269" s="232" t="str">
        <f>IFERROR(VLOOKUP(A2269,PLAN!B:AA,19,0),"")</f>
        <v/>
      </c>
      <c r="T2269" s="225" t="str">
        <f>IFERROR(VLOOKUP(A2269,PLAN!B:AA,20,0),"")</f>
        <v/>
      </c>
      <c r="U2269" s="233"/>
      <c r="V2269" s="165"/>
      <c r="W2269" s="234" t="str">
        <f>IFERROR(VLOOKUP(A2269,PLAN!B:AB,21,),"")</f>
        <v/>
      </c>
      <c r="X2269" s="164"/>
      <c r="Y2269" s="148"/>
      <c r="Z2269" s="338" t="e">
        <f>VLOOKUP(Y2269,PLAN!B:AI,19,0)</f>
        <v>#N/A</v>
      </c>
    </row>
    <row r="2270" spans="1:26" s="163" customFormat="1" ht="21.6" hidden="1" customHeight="1">
      <c r="A2270" s="177">
        <f t="shared" si="150"/>
        <v>0</v>
      </c>
      <c r="B2270" s="225" t="str">
        <f>IFERROR(VLOOKUP(A2270,PLAN!B:AA,5,0),"")</f>
        <v/>
      </c>
      <c r="C2270" s="225" t="str">
        <f>IFERROR(VLOOKUP(A2270,PLAN!B:AA,6,0),"")</f>
        <v/>
      </c>
      <c r="D2270" s="225" t="str">
        <f>IFERROR(VLOOKUP(A2270,PLAN!B:AA,7,0),"")</f>
        <v/>
      </c>
      <c r="E2270" s="225" t="str">
        <f>IFERROR(VLOOKUP(A2270,PLAN!B:AA,4,0),"")</f>
        <v/>
      </c>
      <c r="F2270" s="226" t="str">
        <f>IFERROR(VLOOKUP(A2270,PLAN!B:AA,9,0),"")</f>
        <v/>
      </c>
      <c r="G2270" s="225" t="str">
        <f>IFERROR(VLOOKUP(A2270,PLAN!B:AA,10,0),"")</f>
        <v/>
      </c>
      <c r="H2270" s="225" t="str">
        <f>IFERROR(VLOOKUP(A2270,PLAN!B:AA,11,0),"")</f>
        <v/>
      </c>
      <c r="I2270" s="225" t="str">
        <f>IFERROR(VLOOKUP(A2270,PLAN!B:AA,12,0),"")</f>
        <v/>
      </c>
      <c r="J2270" s="225" t="str">
        <f>IFERROR(VLOOKUP(A2270,PLAN!B:AA,15,0),"")</f>
        <v/>
      </c>
      <c r="K2270" s="225" t="str">
        <f>IFERROR(VLOOKUP(A2270,PLAN!B:AA,23,0),"")</f>
        <v/>
      </c>
      <c r="L2270" s="227" t="str">
        <f>IFERROR(VLOOKUP(A2270,PLAN!B:AA,24,0),"")</f>
        <v/>
      </c>
      <c r="M2270" s="225" t="str">
        <f>IFERROR(VLOOKUP(A2270,PLAN!B:AA,3,0),"")</f>
        <v/>
      </c>
      <c r="N2270" s="225" t="str">
        <f>IFERROR(VLOOKUP(A2270,PLAN!B:AA,2,0),"")</f>
        <v/>
      </c>
      <c r="O2270" s="228"/>
      <c r="P2270" s="337"/>
      <c r="Q2270" s="337"/>
      <c r="R2270" s="231" t="str">
        <f>IFERROR(VLOOKUP(P2270,[6]Sheet1!$F:$I,4,),"")</f>
        <v/>
      </c>
      <c r="S2270" s="232" t="str">
        <f>IFERROR(VLOOKUP(A2270,PLAN!B:AA,19,0),"")</f>
        <v/>
      </c>
      <c r="T2270" s="225" t="str">
        <f>IFERROR(VLOOKUP(A2270,PLAN!B:AA,20,0),"")</f>
        <v/>
      </c>
      <c r="U2270" s="233"/>
      <c r="V2270" s="165"/>
      <c r="W2270" s="234" t="str">
        <f>IFERROR(VLOOKUP(A2270,PLAN!B:AB,21,),"")</f>
        <v/>
      </c>
      <c r="X2270" s="164"/>
      <c r="Y2270" s="148"/>
      <c r="Z2270" s="338" t="e">
        <f>VLOOKUP(Y2270,PLAN!B:AI,19,0)</f>
        <v>#N/A</v>
      </c>
    </row>
    <row r="2271" spans="1:26" s="163" customFormat="1" ht="21.6" hidden="1" customHeight="1">
      <c r="A2271" s="177">
        <f t="shared" si="150"/>
        <v>0</v>
      </c>
      <c r="B2271" s="225" t="str">
        <f>IFERROR(VLOOKUP(A2271,PLAN!B:AA,5,0),"")</f>
        <v/>
      </c>
      <c r="C2271" s="225" t="str">
        <f>IFERROR(VLOOKUP(A2271,PLAN!B:AA,6,0),"")</f>
        <v/>
      </c>
      <c r="D2271" s="225" t="str">
        <f>IFERROR(VLOOKUP(A2271,PLAN!B:AA,7,0),"")</f>
        <v/>
      </c>
      <c r="E2271" s="225" t="str">
        <f>IFERROR(VLOOKUP(A2271,PLAN!B:AA,4,0),"")</f>
        <v/>
      </c>
      <c r="F2271" s="226" t="str">
        <f>IFERROR(VLOOKUP(A2271,PLAN!B:AA,9,0),"")</f>
        <v/>
      </c>
      <c r="G2271" s="225" t="str">
        <f>IFERROR(VLOOKUP(A2271,PLAN!B:AA,10,0),"")</f>
        <v/>
      </c>
      <c r="H2271" s="225" t="str">
        <f>IFERROR(VLOOKUP(A2271,PLAN!B:AA,11,0),"")</f>
        <v/>
      </c>
      <c r="I2271" s="225" t="str">
        <f>IFERROR(VLOOKUP(A2271,PLAN!B:AA,12,0),"")</f>
        <v/>
      </c>
      <c r="J2271" s="225" t="str">
        <f>IFERROR(VLOOKUP(A2271,PLAN!B:AA,15,0),"")</f>
        <v/>
      </c>
      <c r="K2271" s="225" t="str">
        <f>IFERROR(VLOOKUP(A2271,PLAN!B:AA,23,0),"")</f>
        <v/>
      </c>
      <c r="L2271" s="227" t="str">
        <f>IFERROR(VLOOKUP(A2271,PLAN!B:AA,24,0),"")</f>
        <v/>
      </c>
      <c r="M2271" s="225" t="str">
        <f>IFERROR(VLOOKUP(A2271,PLAN!B:AA,3,0),"")</f>
        <v/>
      </c>
      <c r="N2271" s="225" t="str">
        <f>IFERROR(VLOOKUP(A2271,PLAN!B:AA,2,0),"")</f>
        <v/>
      </c>
      <c r="O2271" s="228"/>
      <c r="P2271" s="337"/>
      <c r="Q2271" s="337"/>
      <c r="R2271" s="231" t="str">
        <f>IFERROR(VLOOKUP(P2271,[6]Sheet1!$F:$I,4,),"")</f>
        <v/>
      </c>
      <c r="S2271" s="232" t="str">
        <f>IFERROR(VLOOKUP(A2271,PLAN!B:AA,19,0),"")</f>
        <v/>
      </c>
      <c r="T2271" s="225" t="str">
        <f>IFERROR(VLOOKUP(A2271,PLAN!B:AA,20,0),"")</f>
        <v/>
      </c>
      <c r="U2271" s="233"/>
      <c r="V2271" s="165"/>
      <c r="W2271" s="234" t="str">
        <f>IFERROR(VLOOKUP(A2271,PLAN!B:AB,21,),"")</f>
        <v/>
      </c>
      <c r="X2271" s="164"/>
      <c r="Y2271" s="148"/>
      <c r="Z2271" s="338" t="e">
        <f>VLOOKUP(Y2271,PLAN!B:AI,19,0)</f>
        <v>#N/A</v>
      </c>
    </row>
    <row r="2272" spans="1:26" s="163" customFormat="1" ht="21.6" hidden="1" customHeight="1">
      <c r="A2272" s="177">
        <f t="shared" si="150"/>
        <v>0</v>
      </c>
      <c r="B2272" s="225" t="str">
        <f>IFERROR(VLOOKUP(A2272,PLAN!B:AA,5,0),"")</f>
        <v/>
      </c>
      <c r="C2272" s="225" t="str">
        <f>IFERROR(VLOOKUP(A2272,PLAN!B:AA,6,0),"")</f>
        <v/>
      </c>
      <c r="D2272" s="225" t="str">
        <f>IFERROR(VLOOKUP(A2272,PLAN!B:AA,7,0),"")</f>
        <v/>
      </c>
      <c r="E2272" s="225" t="str">
        <f>IFERROR(VLOOKUP(A2272,PLAN!B:AA,4,0),"")</f>
        <v/>
      </c>
      <c r="F2272" s="226" t="str">
        <f>IFERROR(VLOOKUP(A2272,PLAN!B:AA,9,0),"")</f>
        <v/>
      </c>
      <c r="G2272" s="225" t="str">
        <f>IFERROR(VLOOKUP(A2272,PLAN!B:AA,10,0),"")</f>
        <v/>
      </c>
      <c r="H2272" s="225" t="str">
        <f>IFERROR(VLOOKUP(A2272,PLAN!B:AA,11,0),"")</f>
        <v/>
      </c>
      <c r="I2272" s="225" t="str">
        <f>IFERROR(VLOOKUP(A2272,PLAN!B:AA,12,0),"")</f>
        <v/>
      </c>
      <c r="J2272" s="225" t="str">
        <f>IFERROR(VLOOKUP(A2272,PLAN!B:AA,15,0),"")</f>
        <v/>
      </c>
      <c r="K2272" s="225" t="str">
        <f>IFERROR(VLOOKUP(A2272,PLAN!B:AA,23,0),"")</f>
        <v/>
      </c>
      <c r="L2272" s="227" t="str">
        <f>IFERROR(VLOOKUP(A2272,PLAN!B:AA,24,0),"")</f>
        <v/>
      </c>
      <c r="M2272" s="225" t="str">
        <f>IFERROR(VLOOKUP(A2272,PLAN!B:AA,3,0),"")</f>
        <v/>
      </c>
      <c r="N2272" s="225" t="str">
        <f>IFERROR(VLOOKUP(A2272,PLAN!B:AA,2,0),"")</f>
        <v/>
      </c>
      <c r="O2272" s="228"/>
      <c r="P2272" s="337"/>
      <c r="Q2272" s="337"/>
      <c r="R2272" s="231" t="str">
        <f>IFERROR(VLOOKUP(P2272,[6]Sheet1!$F:$I,4,),"")</f>
        <v/>
      </c>
      <c r="S2272" s="232" t="str">
        <f>IFERROR(VLOOKUP(A2272,PLAN!B:AA,19,0),"")</f>
        <v/>
      </c>
      <c r="T2272" s="225" t="str">
        <f>IFERROR(VLOOKUP(A2272,PLAN!B:AA,20,0),"")</f>
        <v/>
      </c>
      <c r="U2272" s="233"/>
      <c r="V2272" s="165"/>
      <c r="W2272" s="234" t="str">
        <f>IFERROR(VLOOKUP(A2272,PLAN!B:AB,21,),"")</f>
        <v/>
      </c>
      <c r="X2272" s="164"/>
      <c r="Y2272" s="148"/>
      <c r="Z2272" s="338" t="e">
        <f>VLOOKUP(Y2272,PLAN!B:AI,19,0)</f>
        <v>#N/A</v>
      </c>
    </row>
    <row r="2273" spans="1:26" s="163" customFormat="1" ht="21.6" hidden="1" customHeight="1">
      <c r="A2273" s="177">
        <f t="shared" si="150"/>
        <v>0</v>
      </c>
      <c r="B2273" s="225" t="str">
        <f>IFERROR(VLOOKUP(A2273,PLAN!B:AA,5,0),"")</f>
        <v/>
      </c>
      <c r="C2273" s="225" t="str">
        <f>IFERROR(VLOOKUP(A2273,PLAN!B:AA,6,0),"")</f>
        <v/>
      </c>
      <c r="D2273" s="225" t="str">
        <f>IFERROR(VLOOKUP(A2273,PLAN!B:AA,7,0),"")</f>
        <v/>
      </c>
      <c r="E2273" s="225" t="str">
        <f>IFERROR(VLOOKUP(A2273,PLAN!B:AA,4,0),"")</f>
        <v/>
      </c>
      <c r="F2273" s="226" t="str">
        <f>IFERROR(VLOOKUP(A2273,PLAN!B:AA,9,0),"")</f>
        <v/>
      </c>
      <c r="G2273" s="225" t="str">
        <f>IFERROR(VLOOKUP(A2273,PLAN!B:AA,10,0),"")</f>
        <v/>
      </c>
      <c r="H2273" s="225" t="str">
        <f>IFERROR(VLOOKUP(A2273,PLAN!B:AA,11,0),"")</f>
        <v/>
      </c>
      <c r="I2273" s="225" t="str">
        <f>IFERROR(VLOOKUP(A2273,PLAN!B:AA,12,0),"")</f>
        <v/>
      </c>
      <c r="J2273" s="225" t="str">
        <f>IFERROR(VLOOKUP(A2273,PLAN!B:AA,15,0),"")</f>
        <v/>
      </c>
      <c r="K2273" s="225" t="str">
        <f>IFERROR(VLOOKUP(A2273,PLAN!B:AA,23,0),"")</f>
        <v/>
      </c>
      <c r="L2273" s="227" t="str">
        <f>IFERROR(VLOOKUP(A2273,PLAN!B:AA,24,0),"")</f>
        <v/>
      </c>
      <c r="M2273" s="225" t="str">
        <f>IFERROR(VLOOKUP(A2273,PLAN!B:AA,3,0),"")</f>
        <v/>
      </c>
      <c r="N2273" s="225" t="str">
        <f>IFERROR(VLOOKUP(A2273,PLAN!B:AA,2,0),"")</f>
        <v/>
      </c>
      <c r="O2273" s="228"/>
      <c r="P2273" s="337"/>
      <c r="Q2273" s="337"/>
      <c r="R2273" s="231" t="str">
        <f>IFERROR(VLOOKUP(P2273,[6]Sheet1!$F:$I,4,),"")</f>
        <v/>
      </c>
      <c r="S2273" s="232" t="str">
        <f>IFERROR(VLOOKUP(A2273,PLAN!B:AA,19,0),"")</f>
        <v/>
      </c>
      <c r="T2273" s="225" t="str">
        <f>IFERROR(VLOOKUP(A2273,PLAN!B:AA,20,0),"")</f>
        <v/>
      </c>
      <c r="U2273" s="233"/>
      <c r="V2273" s="165"/>
      <c r="W2273" s="234" t="str">
        <f>IFERROR(VLOOKUP(A2273,PLAN!B:AB,21,),"")</f>
        <v/>
      </c>
      <c r="X2273" s="164"/>
      <c r="Y2273" s="148"/>
      <c r="Z2273" s="338" t="e">
        <f>VLOOKUP(Y2273,PLAN!B:AI,19,0)</f>
        <v>#N/A</v>
      </c>
    </row>
    <row r="2274" spans="1:26" s="163" customFormat="1" ht="21.6" hidden="1" customHeight="1">
      <c r="A2274" s="177">
        <f t="shared" si="150"/>
        <v>0</v>
      </c>
      <c r="B2274" s="225" t="str">
        <f>IFERROR(VLOOKUP(A2274,PLAN!B:AA,5,0),"")</f>
        <v/>
      </c>
      <c r="C2274" s="225" t="str">
        <f>IFERROR(VLOOKUP(A2274,PLAN!B:AA,6,0),"")</f>
        <v/>
      </c>
      <c r="D2274" s="225" t="str">
        <f>IFERROR(VLOOKUP(A2274,PLAN!B:AA,7,0),"")</f>
        <v/>
      </c>
      <c r="E2274" s="225" t="str">
        <f>IFERROR(VLOOKUP(A2274,PLAN!B:AA,4,0),"")</f>
        <v/>
      </c>
      <c r="F2274" s="226" t="str">
        <f>IFERROR(VLOOKUP(A2274,PLAN!B:AA,9,0),"")</f>
        <v/>
      </c>
      <c r="G2274" s="225" t="str">
        <f>IFERROR(VLOOKUP(A2274,PLAN!B:AA,10,0),"")</f>
        <v/>
      </c>
      <c r="H2274" s="225" t="str">
        <f>IFERROR(VLOOKUP(A2274,PLAN!B:AA,11,0),"")</f>
        <v/>
      </c>
      <c r="I2274" s="225" t="str">
        <f>IFERROR(VLOOKUP(A2274,PLAN!B:AA,12,0),"")</f>
        <v/>
      </c>
      <c r="J2274" s="225" t="str">
        <f>IFERROR(VLOOKUP(A2274,PLAN!B:AA,15,0),"")</f>
        <v/>
      </c>
      <c r="K2274" s="225" t="str">
        <f>IFERROR(VLOOKUP(A2274,PLAN!B:AA,23,0),"")</f>
        <v/>
      </c>
      <c r="L2274" s="227" t="str">
        <f>IFERROR(VLOOKUP(A2274,PLAN!B:AA,24,0),"")</f>
        <v/>
      </c>
      <c r="M2274" s="225" t="str">
        <f>IFERROR(VLOOKUP(A2274,PLAN!B:AA,3,0),"")</f>
        <v/>
      </c>
      <c r="N2274" s="225" t="str">
        <f>IFERROR(VLOOKUP(A2274,PLAN!B:AA,2,0),"")</f>
        <v/>
      </c>
      <c r="O2274" s="228"/>
      <c r="P2274" s="337"/>
      <c r="Q2274" s="337"/>
      <c r="R2274" s="231" t="str">
        <f>IFERROR(VLOOKUP(P2274,[6]Sheet1!$F:$I,4,),"")</f>
        <v/>
      </c>
      <c r="S2274" s="232" t="str">
        <f>IFERROR(VLOOKUP(A2274,PLAN!B:AA,19,0),"")</f>
        <v/>
      </c>
      <c r="T2274" s="225" t="str">
        <f>IFERROR(VLOOKUP(A2274,PLAN!B:AA,20,0),"")</f>
        <v/>
      </c>
      <c r="U2274" s="233"/>
      <c r="V2274" s="165"/>
      <c r="W2274" s="234" t="str">
        <f>IFERROR(VLOOKUP(A2274,PLAN!B:AB,21,),"")</f>
        <v/>
      </c>
      <c r="X2274" s="164"/>
      <c r="Y2274" s="148"/>
      <c r="Z2274" s="338" t="e">
        <f>VLOOKUP(Y2274,PLAN!B:AI,19,0)</f>
        <v>#N/A</v>
      </c>
    </row>
    <row r="2275" spans="1:26" s="163" customFormat="1" ht="21.6" hidden="1" customHeight="1">
      <c r="A2275" s="177">
        <f t="shared" si="150"/>
        <v>0</v>
      </c>
      <c r="B2275" s="225" t="str">
        <f>IFERROR(VLOOKUP(A2275,PLAN!B:AA,5,0),"")</f>
        <v/>
      </c>
      <c r="C2275" s="225" t="str">
        <f>IFERROR(VLOOKUP(A2275,PLAN!B:AA,6,0),"")</f>
        <v/>
      </c>
      <c r="D2275" s="225" t="str">
        <f>IFERROR(VLOOKUP(A2275,PLAN!B:AA,7,0),"")</f>
        <v/>
      </c>
      <c r="E2275" s="225" t="str">
        <f>IFERROR(VLOOKUP(A2275,PLAN!B:AA,4,0),"")</f>
        <v/>
      </c>
      <c r="F2275" s="226" t="str">
        <f>IFERROR(VLOOKUP(A2275,PLAN!B:AA,9,0),"")</f>
        <v/>
      </c>
      <c r="G2275" s="225" t="str">
        <f>IFERROR(VLOOKUP(A2275,PLAN!B:AA,10,0),"")</f>
        <v/>
      </c>
      <c r="H2275" s="225" t="str">
        <f>IFERROR(VLOOKUP(A2275,PLAN!B:AA,11,0),"")</f>
        <v/>
      </c>
      <c r="I2275" s="225" t="str">
        <f>IFERROR(VLOOKUP(A2275,PLAN!B:AA,12,0),"")</f>
        <v/>
      </c>
      <c r="J2275" s="225" t="str">
        <f>IFERROR(VLOOKUP(A2275,PLAN!B:AA,15,0),"")</f>
        <v/>
      </c>
      <c r="K2275" s="225" t="str">
        <f>IFERROR(VLOOKUP(A2275,PLAN!B:AA,23,0),"")</f>
        <v/>
      </c>
      <c r="L2275" s="227" t="str">
        <f>IFERROR(VLOOKUP(A2275,PLAN!B:AA,24,0),"")</f>
        <v/>
      </c>
      <c r="M2275" s="225" t="str">
        <f>IFERROR(VLOOKUP(A2275,PLAN!B:AA,3,0),"")</f>
        <v/>
      </c>
      <c r="N2275" s="225" t="str">
        <f>IFERROR(VLOOKUP(A2275,PLAN!B:AA,2,0),"")</f>
        <v/>
      </c>
      <c r="O2275" s="228"/>
      <c r="P2275" s="337"/>
      <c r="Q2275" s="337"/>
      <c r="R2275" s="231" t="str">
        <f>IFERROR(VLOOKUP(P2275,[6]Sheet1!$F:$I,4,),"")</f>
        <v/>
      </c>
      <c r="S2275" s="232" t="str">
        <f>IFERROR(VLOOKUP(A2275,PLAN!B:AA,19,0),"")</f>
        <v/>
      </c>
      <c r="T2275" s="225" t="str">
        <f>IFERROR(VLOOKUP(A2275,PLAN!B:AA,20,0),"")</f>
        <v/>
      </c>
      <c r="U2275" s="233"/>
      <c r="V2275" s="165"/>
      <c r="W2275" s="234" t="str">
        <f>IFERROR(VLOOKUP(A2275,PLAN!B:AB,21,),"")</f>
        <v/>
      </c>
      <c r="X2275" s="164"/>
      <c r="Y2275" s="148"/>
      <c r="Z2275" s="338" t="e">
        <f>VLOOKUP(Y2275,PLAN!B:AI,19,0)</f>
        <v>#N/A</v>
      </c>
    </row>
    <row r="2276" spans="1:26" s="163" customFormat="1" ht="21.6" hidden="1" customHeight="1">
      <c r="A2276" s="177">
        <f t="shared" si="150"/>
        <v>0</v>
      </c>
      <c r="B2276" s="225" t="str">
        <f>IFERROR(VLOOKUP(A2276,PLAN!B:AA,5,0),"")</f>
        <v/>
      </c>
      <c r="C2276" s="225" t="str">
        <f>IFERROR(VLOOKUP(A2276,PLAN!B:AA,6,0),"")</f>
        <v/>
      </c>
      <c r="D2276" s="225" t="str">
        <f>IFERROR(VLOOKUP(A2276,PLAN!B:AA,7,0),"")</f>
        <v/>
      </c>
      <c r="E2276" s="225" t="str">
        <f>IFERROR(VLOOKUP(A2276,PLAN!B:AA,4,0),"")</f>
        <v/>
      </c>
      <c r="F2276" s="226" t="str">
        <f>IFERROR(VLOOKUP(A2276,PLAN!B:AA,9,0),"")</f>
        <v/>
      </c>
      <c r="G2276" s="225" t="str">
        <f>IFERROR(VLOOKUP(A2276,PLAN!B:AA,10,0),"")</f>
        <v/>
      </c>
      <c r="H2276" s="225" t="str">
        <f>IFERROR(VLOOKUP(A2276,PLAN!B:AA,11,0),"")</f>
        <v/>
      </c>
      <c r="I2276" s="225" t="str">
        <f>IFERROR(VLOOKUP(A2276,PLAN!B:AA,12,0),"")</f>
        <v/>
      </c>
      <c r="J2276" s="225" t="str">
        <f>IFERROR(VLOOKUP(A2276,PLAN!B:AA,15,0),"")</f>
        <v/>
      </c>
      <c r="K2276" s="225" t="str">
        <f>IFERROR(VLOOKUP(A2276,PLAN!B:AA,23,0),"")</f>
        <v/>
      </c>
      <c r="L2276" s="227" t="str">
        <f>IFERROR(VLOOKUP(A2276,PLAN!B:AA,24,0),"")</f>
        <v/>
      </c>
      <c r="M2276" s="225" t="str">
        <f>IFERROR(VLOOKUP(A2276,PLAN!B:AA,3,0),"")</f>
        <v/>
      </c>
      <c r="N2276" s="225" t="str">
        <f>IFERROR(VLOOKUP(A2276,PLAN!B:AA,2,0),"")</f>
        <v/>
      </c>
      <c r="O2276" s="228"/>
      <c r="P2276" s="337"/>
      <c r="Q2276" s="337"/>
      <c r="R2276" s="231" t="str">
        <f>IFERROR(VLOOKUP(P2276,[6]Sheet1!$F:$I,4,),"")</f>
        <v/>
      </c>
      <c r="S2276" s="232" t="str">
        <f>IFERROR(VLOOKUP(A2276,PLAN!B:AA,19,0),"")</f>
        <v/>
      </c>
      <c r="T2276" s="225" t="str">
        <f>IFERROR(VLOOKUP(A2276,PLAN!B:AA,20,0),"")</f>
        <v/>
      </c>
      <c r="U2276" s="233"/>
      <c r="V2276" s="165"/>
      <c r="W2276" s="234" t="str">
        <f>IFERROR(VLOOKUP(A2276,PLAN!B:AB,21,),"")</f>
        <v/>
      </c>
      <c r="X2276" s="164"/>
      <c r="Y2276" s="148"/>
      <c r="Z2276" s="338" t="e">
        <f>VLOOKUP(Y2276,PLAN!B:AI,19,0)</f>
        <v>#N/A</v>
      </c>
    </row>
    <row r="2277" spans="1:26" s="163" customFormat="1" ht="21.6" hidden="1" customHeight="1">
      <c r="A2277" s="177">
        <f t="shared" si="150"/>
        <v>0</v>
      </c>
      <c r="B2277" s="225" t="str">
        <f>IFERROR(VLOOKUP(A2277,PLAN!B:AA,5,0),"")</f>
        <v/>
      </c>
      <c r="C2277" s="225" t="str">
        <f>IFERROR(VLOOKUP(A2277,PLAN!B:AA,6,0),"")</f>
        <v/>
      </c>
      <c r="D2277" s="225" t="str">
        <f>IFERROR(VLOOKUP(A2277,PLAN!B:AA,7,0),"")</f>
        <v/>
      </c>
      <c r="E2277" s="225" t="str">
        <f>IFERROR(VLOOKUP(A2277,PLAN!B:AA,4,0),"")</f>
        <v/>
      </c>
      <c r="F2277" s="226" t="str">
        <f>IFERROR(VLOOKUP(A2277,PLAN!B:AA,9,0),"")</f>
        <v/>
      </c>
      <c r="G2277" s="225" t="str">
        <f>IFERROR(VLOOKUP(A2277,PLAN!B:AA,10,0),"")</f>
        <v/>
      </c>
      <c r="H2277" s="225" t="str">
        <f>IFERROR(VLOOKUP(A2277,PLAN!B:AA,11,0),"")</f>
        <v/>
      </c>
      <c r="I2277" s="225" t="str">
        <f>IFERROR(VLOOKUP(A2277,PLAN!B:AA,12,0),"")</f>
        <v/>
      </c>
      <c r="J2277" s="225" t="str">
        <f>IFERROR(VLOOKUP(A2277,PLAN!B:AA,15,0),"")</f>
        <v/>
      </c>
      <c r="K2277" s="225" t="str">
        <f>IFERROR(VLOOKUP(A2277,PLAN!B:AA,23,0),"")</f>
        <v/>
      </c>
      <c r="L2277" s="227" t="str">
        <f>IFERROR(VLOOKUP(A2277,PLAN!B:AA,24,0),"")</f>
        <v/>
      </c>
      <c r="M2277" s="225" t="str">
        <f>IFERROR(VLOOKUP(A2277,PLAN!B:AA,3,0),"")</f>
        <v/>
      </c>
      <c r="N2277" s="225" t="str">
        <f>IFERROR(VLOOKUP(A2277,PLAN!B:AA,2,0),"")</f>
        <v/>
      </c>
      <c r="O2277" s="228"/>
      <c r="P2277" s="337"/>
      <c r="Q2277" s="337"/>
      <c r="R2277" s="231" t="str">
        <f>IFERROR(VLOOKUP(P2277,[6]Sheet1!$F:$I,4,),"")</f>
        <v/>
      </c>
      <c r="S2277" s="232" t="str">
        <f>IFERROR(VLOOKUP(A2277,PLAN!B:AA,19,0),"")</f>
        <v/>
      </c>
      <c r="T2277" s="225" t="str">
        <f>IFERROR(VLOOKUP(A2277,PLAN!B:AA,20,0),"")</f>
        <v/>
      </c>
      <c r="U2277" s="233"/>
      <c r="V2277" s="165"/>
      <c r="W2277" s="234" t="str">
        <f>IFERROR(VLOOKUP(A2277,PLAN!B:AB,21,),"")</f>
        <v/>
      </c>
      <c r="X2277" s="164"/>
      <c r="Y2277" s="148"/>
      <c r="Z2277" s="338" t="e">
        <f>VLOOKUP(Y2277,PLAN!B:AI,19,0)</f>
        <v>#N/A</v>
      </c>
    </row>
    <row r="2278" spans="1:26" s="163" customFormat="1" ht="21.6" hidden="1" customHeight="1">
      <c r="A2278" s="177">
        <f t="shared" si="150"/>
        <v>0</v>
      </c>
      <c r="B2278" s="225" t="str">
        <f>IFERROR(VLOOKUP(A2278,PLAN!B:AA,5,0),"")</f>
        <v/>
      </c>
      <c r="C2278" s="225" t="str">
        <f>IFERROR(VLOOKUP(A2278,PLAN!B:AA,6,0),"")</f>
        <v/>
      </c>
      <c r="D2278" s="225" t="str">
        <f>IFERROR(VLOOKUP(A2278,PLAN!B:AA,7,0),"")</f>
        <v/>
      </c>
      <c r="E2278" s="225" t="str">
        <f>IFERROR(VLOOKUP(A2278,PLAN!B:AA,4,0),"")</f>
        <v/>
      </c>
      <c r="F2278" s="226" t="str">
        <f>IFERROR(VLOOKUP(A2278,PLAN!B:AA,9,0),"")</f>
        <v/>
      </c>
      <c r="G2278" s="225" t="str">
        <f>IFERROR(VLOOKUP(A2278,PLAN!B:AA,10,0),"")</f>
        <v/>
      </c>
      <c r="H2278" s="225" t="str">
        <f>IFERROR(VLOOKUP(A2278,PLAN!B:AA,11,0),"")</f>
        <v/>
      </c>
      <c r="I2278" s="225" t="str">
        <f>IFERROR(VLOOKUP(A2278,PLAN!B:AA,12,0),"")</f>
        <v/>
      </c>
      <c r="J2278" s="225" t="str">
        <f>IFERROR(VLOOKUP(A2278,PLAN!B:AA,15,0),"")</f>
        <v/>
      </c>
      <c r="K2278" s="225" t="str">
        <f>IFERROR(VLOOKUP(A2278,PLAN!B:AA,23,0),"")</f>
        <v/>
      </c>
      <c r="L2278" s="227" t="str">
        <f>IFERROR(VLOOKUP(A2278,PLAN!B:AA,24,0),"")</f>
        <v/>
      </c>
      <c r="M2278" s="225" t="str">
        <f>IFERROR(VLOOKUP(A2278,PLAN!B:AA,3,0),"")</f>
        <v/>
      </c>
      <c r="N2278" s="225" t="str">
        <f>IFERROR(VLOOKUP(A2278,PLAN!B:AA,2,0),"")</f>
        <v/>
      </c>
      <c r="O2278" s="228"/>
      <c r="P2278" s="337"/>
      <c r="Q2278" s="337"/>
      <c r="R2278" s="231" t="str">
        <f>IFERROR(VLOOKUP(P2278,[6]Sheet1!$F:$I,4,),"")</f>
        <v/>
      </c>
      <c r="S2278" s="232" t="str">
        <f>IFERROR(VLOOKUP(A2278,PLAN!B:AA,19,0),"")</f>
        <v/>
      </c>
      <c r="T2278" s="225" t="str">
        <f>IFERROR(VLOOKUP(A2278,PLAN!B:AA,20,0),"")</f>
        <v/>
      </c>
      <c r="U2278" s="233"/>
      <c r="V2278" s="165"/>
      <c r="W2278" s="234" t="str">
        <f>IFERROR(VLOOKUP(A2278,PLAN!B:AB,21,),"")</f>
        <v/>
      </c>
      <c r="X2278" s="164"/>
      <c r="Y2278" s="148"/>
      <c r="Z2278" s="338" t="e">
        <f>VLOOKUP(Y2278,PLAN!B:AI,19,0)</f>
        <v>#N/A</v>
      </c>
    </row>
    <row r="2279" spans="1:26" s="163" customFormat="1" ht="21.6" hidden="1" customHeight="1">
      <c r="A2279" s="177">
        <f t="shared" si="150"/>
        <v>0</v>
      </c>
      <c r="B2279" s="225" t="str">
        <f>IFERROR(VLOOKUP(A2279,PLAN!B:AA,5,0),"")</f>
        <v/>
      </c>
      <c r="C2279" s="225" t="str">
        <f>IFERROR(VLOOKUP(A2279,PLAN!B:AA,6,0),"")</f>
        <v/>
      </c>
      <c r="D2279" s="225" t="str">
        <f>IFERROR(VLOOKUP(A2279,PLAN!B:AA,7,0),"")</f>
        <v/>
      </c>
      <c r="E2279" s="225" t="str">
        <f>IFERROR(VLOOKUP(A2279,PLAN!B:AA,4,0),"")</f>
        <v/>
      </c>
      <c r="F2279" s="226" t="str">
        <f>IFERROR(VLOOKUP(A2279,PLAN!B:AA,9,0),"")</f>
        <v/>
      </c>
      <c r="G2279" s="225" t="str">
        <f>IFERROR(VLOOKUP(A2279,PLAN!B:AA,10,0),"")</f>
        <v/>
      </c>
      <c r="H2279" s="225" t="str">
        <f>IFERROR(VLOOKUP(A2279,PLAN!B:AA,11,0),"")</f>
        <v/>
      </c>
      <c r="I2279" s="225" t="str">
        <f>IFERROR(VLOOKUP(A2279,PLAN!B:AA,12,0),"")</f>
        <v/>
      </c>
      <c r="J2279" s="225" t="str">
        <f>IFERROR(VLOOKUP(A2279,PLAN!B:AA,15,0),"")</f>
        <v/>
      </c>
      <c r="K2279" s="225" t="str">
        <f>IFERROR(VLOOKUP(A2279,PLAN!B:AA,23,0),"")</f>
        <v/>
      </c>
      <c r="L2279" s="227" t="str">
        <f>IFERROR(VLOOKUP(A2279,PLAN!B:AA,24,0),"")</f>
        <v/>
      </c>
      <c r="M2279" s="225" t="str">
        <f>IFERROR(VLOOKUP(A2279,PLAN!B:AA,3,0),"")</f>
        <v/>
      </c>
      <c r="N2279" s="225" t="str">
        <f>IFERROR(VLOOKUP(A2279,PLAN!B:AA,2,0),"")</f>
        <v/>
      </c>
      <c r="O2279" s="228"/>
      <c r="P2279" s="337"/>
      <c r="Q2279" s="337"/>
      <c r="R2279" s="231" t="str">
        <f>IFERROR(VLOOKUP(P2279,[6]Sheet1!$F:$I,4,),"")</f>
        <v/>
      </c>
      <c r="S2279" s="232" t="str">
        <f>IFERROR(VLOOKUP(A2279,PLAN!B:AA,19,0),"")</f>
        <v/>
      </c>
      <c r="T2279" s="225" t="str">
        <f>IFERROR(VLOOKUP(A2279,PLAN!B:AA,20,0),"")</f>
        <v/>
      </c>
      <c r="U2279" s="233"/>
      <c r="V2279" s="165"/>
      <c r="W2279" s="234" t="str">
        <f>IFERROR(VLOOKUP(A2279,PLAN!B:AB,21,),"")</f>
        <v/>
      </c>
      <c r="X2279" s="164"/>
      <c r="Y2279" s="148"/>
      <c r="Z2279" s="338" t="e">
        <f>VLOOKUP(Y2279,PLAN!B:AI,19,0)</f>
        <v>#N/A</v>
      </c>
    </row>
    <row r="2280" spans="1:26" s="163" customFormat="1" ht="21.6" hidden="1" customHeight="1">
      <c r="A2280" s="177">
        <f t="shared" si="150"/>
        <v>0</v>
      </c>
      <c r="B2280" s="225" t="str">
        <f>IFERROR(VLOOKUP(A2280,PLAN!B:AA,5,0),"")</f>
        <v/>
      </c>
      <c r="C2280" s="225" t="str">
        <f>IFERROR(VLOOKUP(A2280,PLAN!B:AA,6,0),"")</f>
        <v/>
      </c>
      <c r="D2280" s="225" t="str">
        <f>IFERROR(VLOOKUP(A2280,PLAN!B:AA,7,0),"")</f>
        <v/>
      </c>
      <c r="E2280" s="225" t="str">
        <f>IFERROR(VLOOKUP(A2280,PLAN!B:AA,4,0),"")</f>
        <v/>
      </c>
      <c r="F2280" s="226" t="str">
        <f>IFERROR(VLOOKUP(A2280,PLAN!B:AA,9,0),"")</f>
        <v/>
      </c>
      <c r="G2280" s="225" t="str">
        <f>IFERROR(VLOOKUP(A2280,PLAN!B:AA,10,0),"")</f>
        <v/>
      </c>
      <c r="H2280" s="225" t="str">
        <f>IFERROR(VLOOKUP(A2280,PLAN!B:AA,11,0),"")</f>
        <v/>
      </c>
      <c r="I2280" s="225" t="str">
        <f>IFERROR(VLOOKUP(A2280,PLAN!B:AA,12,0),"")</f>
        <v/>
      </c>
      <c r="J2280" s="225" t="str">
        <f>IFERROR(VLOOKUP(A2280,PLAN!B:AA,15,0),"")</f>
        <v/>
      </c>
      <c r="K2280" s="225" t="str">
        <f>IFERROR(VLOOKUP(A2280,PLAN!B:AA,23,0),"")</f>
        <v/>
      </c>
      <c r="L2280" s="227" t="str">
        <f>IFERROR(VLOOKUP(A2280,PLAN!B:AA,24,0),"")</f>
        <v/>
      </c>
      <c r="M2280" s="225" t="str">
        <f>IFERROR(VLOOKUP(A2280,PLAN!B:AA,3,0),"")</f>
        <v/>
      </c>
      <c r="N2280" s="225" t="str">
        <f>IFERROR(VLOOKUP(A2280,PLAN!B:AA,2,0),"")</f>
        <v/>
      </c>
      <c r="O2280" s="228"/>
      <c r="P2280" s="337"/>
      <c r="Q2280" s="337"/>
      <c r="R2280" s="231" t="str">
        <f>IFERROR(VLOOKUP(P2280,[6]Sheet1!$F:$I,4,),"")</f>
        <v/>
      </c>
      <c r="S2280" s="232" t="str">
        <f>IFERROR(VLOOKUP(A2280,PLAN!B:AA,19,0),"")</f>
        <v/>
      </c>
      <c r="T2280" s="225" t="str">
        <f>IFERROR(VLOOKUP(A2280,PLAN!B:AA,20,0),"")</f>
        <v/>
      </c>
      <c r="U2280" s="233"/>
      <c r="V2280" s="165"/>
      <c r="W2280" s="234" t="str">
        <f>IFERROR(VLOOKUP(A2280,PLAN!B:AB,21,),"")</f>
        <v/>
      </c>
      <c r="X2280" s="164"/>
      <c r="Y2280" s="148"/>
      <c r="Z2280" s="338" t="e">
        <f>VLOOKUP(Y2280,PLAN!B:AI,19,0)</f>
        <v>#N/A</v>
      </c>
    </row>
    <row r="2281" spans="1:26" s="163" customFormat="1" ht="21.6" hidden="1" customHeight="1">
      <c r="A2281" s="177">
        <f t="shared" si="150"/>
        <v>0</v>
      </c>
      <c r="B2281" s="225" t="str">
        <f>IFERROR(VLOOKUP(A2281,PLAN!B:AA,5,0),"")</f>
        <v/>
      </c>
      <c r="C2281" s="225" t="str">
        <f>IFERROR(VLOOKUP(A2281,PLAN!B:AA,6,0),"")</f>
        <v/>
      </c>
      <c r="D2281" s="225" t="str">
        <f>IFERROR(VLOOKUP(A2281,PLAN!B:AA,7,0),"")</f>
        <v/>
      </c>
      <c r="E2281" s="225" t="str">
        <f>IFERROR(VLOOKUP(A2281,PLAN!B:AA,4,0),"")</f>
        <v/>
      </c>
      <c r="F2281" s="226" t="str">
        <f>IFERROR(VLOOKUP(A2281,PLAN!B:AA,9,0),"")</f>
        <v/>
      </c>
      <c r="G2281" s="225" t="str">
        <f>IFERROR(VLOOKUP(A2281,PLAN!B:AA,10,0),"")</f>
        <v/>
      </c>
      <c r="H2281" s="225" t="str">
        <f>IFERROR(VLOOKUP(A2281,PLAN!B:AA,11,0),"")</f>
        <v/>
      </c>
      <c r="I2281" s="225" t="str">
        <f>IFERROR(VLOOKUP(A2281,PLAN!B:AA,12,0),"")</f>
        <v/>
      </c>
      <c r="J2281" s="225" t="str">
        <f>IFERROR(VLOOKUP(A2281,PLAN!B:AA,15,0),"")</f>
        <v/>
      </c>
      <c r="K2281" s="225" t="str">
        <f>IFERROR(VLOOKUP(A2281,PLAN!B:AA,23,0),"")</f>
        <v/>
      </c>
      <c r="L2281" s="227" t="str">
        <f>IFERROR(VLOOKUP(A2281,PLAN!B:AA,24,0),"")</f>
        <v/>
      </c>
      <c r="M2281" s="225" t="str">
        <f>IFERROR(VLOOKUP(A2281,PLAN!B:AA,3,0),"")</f>
        <v/>
      </c>
      <c r="N2281" s="225" t="str">
        <f>IFERROR(VLOOKUP(A2281,PLAN!B:AA,2,0),"")</f>
        <v/>
      </c>
      <c r="O2281" s="228"/>
      <c r="P2281" s="337"/>
      <c r="Q2281" s="337"/>
      <c r="R2281" s="231" t="str">
        <f>IFERROR(VLOOKUP(P2281,[6]Sheet1!$F:$I,4,),"")</f>
        <v/>
      </c>
      <c r="S2281" s="232" t="str">
        <f>IFERROR(VLOOKUP(A2281,PLAN!B:AA,19,0),"")</f>
        <v/>
      </c>
      <c r="T2281" s="225" t="str">
        <f>IFERROR(VLOOKUP(A2281,PLAN!B:AA,20,0),"")</f>
        <v/>
      </c>
      <c r="U2281" s="233"/>
      <c r="V2281" s="165"/>
      <c r="W2281" s="234" t="str">
        <f>IFERROR(VLOOKUP(A2281,PLAN!B:AB,21,),"")</f>
        <v/>
      </c>
      <c r="X2281" s="164"/>
      <c r="Y2281" s="148"/>
      <c r="Z2281" s="338" t="e">
        <f>VLOOKUP(Y2281,PLAN!B:AI,19,0)</f>
        <v>#N/A</v>
      </c>
    </row>
    <row r="2282" spans="1:26" s="163" customFormat="1" ht="21.6" hidden="1" customHeight="1">
      <c r="A2282" s="177">
        <f t="shared" si="150"/>
        <v>0</v>
      </c>
      <c r="B2282" s="225" t="str">
        <f>IFERROR(VLOOKUP(A2282,PLAN!B:AA,5,0),"")</f>
        <v/>
      </c>
      <c r="C2282" s="225" t="str">
        <f>IFERROR(VLOOKUP(A2282,PLAN!B:AA,6,0),"")</f>
        <v/>
      </c>
      <c r="D2282" s="225" t="str">
        <f>IFERROR(VLOOKUP(A2282,PLAN!B:AA,7,0),"")</f>
        <v/>
      </c>
      <c r="E2282" s="225" t="str">
        <f>IFERROR(VLOOKUP(A2282,PLAN!B:AA,4,0),"")</f>
        <v/>
      </c>
      <c r="F2282" s="226" t="str">
        <f>IFERROR(VLOOKUP(A2282,PLAN!B:AA,9,0),"")</f>
        <v/>
      </c>
      <c r="G2282" s="225" t="str">
        <f>IFERROR(VLOOKUP(A2282,PLAN!B:AA,10,0),"")</f>
        <v/>
      </c>
      <c r="H2282" s="225" t="str">
        <f>IFERROR(VLOOKUP(A2282,PLAN!B:AA,11,0),"")</f>
        <v/>
      </c>
      <c r="I2282" s="225" t="str">
        <f>IFERROR(VLOOKUP(A2282,PLAN!B:AA,12,0),"")</f>
        <v/>
      </c>
      <c r="J2282" s="225" t="str">
        <f>IFERROR(VLOOKUP(A2282,PLAN!B:AA,15,0),"")</f>
        <v/>
      </c>
      <c r="K2282" s="225" t="str">
        <f>IFERROR(VLOOKUP(A2282,PLAN!B:AA,23,0),"")</f>
        <v/>
      </c>
      <c r="L2282" s="227" t="str">
        <f>IFERROR(VLOOKUP(A2282,PLAN!B:AA,24,0),"")</f>
        <v/>
      </c>
      <c r="M2282" s="225" t="str">
        <f>IFERROR(VLOOKUP(A2282,PLAN!B:AA,3,0),"")</f>
        <v/>
      </c>
      <c r="N2282" s="225" t="str">
        <f>IFERROR(VLOOKUP(A2282,PLAN!B:AA,2,0),"")</f>
        <v/>
      </c>
      <c r="O2282" s="228"/>
      <c r="P2282" s="337"/>
      <c r="Q2282" s="337"/>
      <c r="R2282" s="231" t="str">
        <f>IFERROR(VLOOKUP(P2282,[6]Sheet1!$F:$I,4,),"")</f>
        <v/>
      </c>
      <c r="S2282" s="232" t="str">
        <f>IFERROR(VLOOKUP(A2282,PLAN!B:AA,19,0),"")</f>
        <v/>
      </c>
      <c r="T2282" s="225" t="str">
        <f>IFERROR(VLOOKUP(A2282,PLAN!B:AA,20,0),"")</f>
        <v/>
      </c>
      <c r="U2282" s="233"/>
      <c r="V2282" s="165"/>
      <c r="W2282" s="234" t="str">
        <f>IFERROR(VLOOKUP(A2282,PLAN!B:AB,21,),"")</f>
        <v/>
      </c>
      <c r="X2282" s="164"/>
      <c r="Y2282" s="148"/>
      <c r="Z2282" s="338" t="e">
        <f>VLOOKUP(Y2282,PLAN!B:AI,19,0)</f>
        <v>#N/A</v>
      </c>
    </row>
    <row r="2283" spans="1:26" s="163" customFormat="1" ht="21.6" hidden="1" customHeight="1">
      <c r="A2283" s="177">
        <f t="shared" si="150"/>
        <v>0</v>
      </c>
      <c r="B2283" s="225" t="str">
        <f>IFERROR(VLOOKUP(A2283,PLAN!B:AA,5,0),"")</f>
        <v/>
      </c>
      <c r="C2283" s="225" t="str">
        <f>IFERROR(VLOOKUP(A2283,PLAN!B:AA,6,0),"")</f>
        <v/>
      </c>
      <c r="D2283" s="225" t="str">
        <f>IFERROR(VLOOKUP(A2283,PLAN!B:AA,7,0),"")</f>
        <v/>
      </c>
      <c r="E2283" s="225" t="str">
        <f>IFERROR(VLOOKUP(A2283,PLAN!B:AA,4,0),"")</f>
        <v/>
      </c>
      <c r="F2283" s="226" t="str">
        <f>IFERROR(VLOOKUP(A2283,PLAN!B:AA,9,0),"")</f>
        <v/>
      </c>
      <c r="G2283" s="225" t="str">
        <f>IFERROR(VLOOKUP(A2283,PLAN!B:AA,10,0),"")</f>
        <v/>
      </c>
      <c r="H2283" s="225" t="str">
        <f>IFERROR(VLOOKUP(A2283,PLAN!B:AA,11,0),"")</f>
        <v/>
      </c>
      <c r="I2283" s="225" t="str">
        <f>IFERROR(VLOOKUP(A2283,PLAN!B:AA,12,0),"")</f>
        <v/>
      </c>
      <c r="J2283" s="225" t="str">
        <f>IFERROR(VLOOKUP(A2283,PLAN!B:AA,15,0),"")</f>
        <v/>
      </c>
      <c r="K2283" s="225" t="str">
        <f>IFERROR(VLOOKUP(A2283,PLAN!B:AA,23,0),"")</f>
        <v/>
      </c>
      <c r="L2283" s="227" t="str">
        <f>IFERROR(VLOOKUP(A2283,PLAN!B:AA,24,0),"")</f>
        <v/>
      </c>
      <c r="M2283" s="225" t="str">
        <f>IFERROR(VLOOKUP(A2283,PLAN!B:AA,3,0),"")</f>
        <v/>
      </c>
      <c r="N2283" s="225" t="str">
        <f>IFERROR(VLOOKUP(A2283,PLAN!B:AA,2,0),"")</f>
        <v/>
      </c>
      <c r="O2283" s="228"/>
      <c r="P2283" s="337"/>
      <c r="Q2283" s="337"/>
      <c r="R2283" s="231" t="str">
        <f>IFERROR(VLOOKUP(P2283,[6]Sheet1!$F:$I,4,),"")</f>
        <v/>
      </c>
      <c r="S2283" s="232" t="str">
        <f>IFERROR(VLOOKUP(A2283,PLAN!B:AA,19,0),"")</f>
        <v/>
      </c>
      <c r="T2283" s="225" t="str">
        <f>IFERROR(VLOOKUP(A2283,PLAN!B:AA,20,0),"")</f>
        <v/>
      </c>
      <c r="U2283" s="233"/>
      <c r="V2283" s="165"/>
      <c r="W2283" s="234" t="str">
        <f>IFERROR(VLOOKUP(A2283,PLAN!B:AB,21,),"")</f>
        <v/>
      </c>
      <c r="X2283" s="164"/>
      <c r="Y2283" s="148"/>
      <c r="Z2283" s="338" t="e">
        <f>VLOOKUP(Y2283,PLAN!B:AI,19,0)</f>
        <v>#N/A</v>
      </c>
    </row>
    <row r="2284" spans="1:26" s="163" customFormat="1" ht="21.6" hidden="1" customHeight="1">
      <c r="A2284" s="177">
        <f t="shared" si="150"/>
        <v>0</v>
      </c>
      <c r="B2284" s="225" t="str">
        <f>IFERROR(VLOOKUP(A2284,PLAN!B:AA,5,0),"")</f>
        <v/>
      </c>
      <c r="C2284" s="225" t="str">
        <f>IFERROR(VLOOKUP(A2284,PLAN!B:AA,6,0),"")</f>
        <v/>
      </c>
      <c r="D2284" s="225" t="str">
        <f>IFERROR(VLOOKUP(A2284,PLAN!B:AA,7,0),"")</f>
        <v/>
      </c>
      <c r="E2284" s="225" t="str">
        <f>IFERROR(VLOOKUP(A2284,PLAN!B:AA,4,0),"")</f>
        <v/>
      </c>
      <c r="F2284" s="226" t="str">
        <f>IFERROR(VLOOKUP(A2284,PLAN!B:AA,9,0),"")</f>
        <v/>
      </c>
      <c r="G2284" s="225" t="str">
        <f>IFERROR(VLOOKUP(A2284,PLAN!B:AA,10,0),"")</f>
        <v/>
      </c>
      <c r="H2284" s="225" t="str">
        <f>IFERROR(VLOOKUP(A2284,PLAN!B:AA,11,0),"")</f>
        <v/>
      </c>
      <c r="I2284" s="225" t="str">
        <f>IFERROR(VLOOKUP(A2284,PLAN!B:AA,12,0),"")</f>
        <v/>
      </c>
      <c r="J2284" s="225" t="str">
        <f>IFERROR(VLOOKUP(A2284,PLAN!B:AA,15,0),"")</f>
        <v/>
      </c>
      <c r="K2284" s="225" t="str">
        <f>IFERROR(VLOOKUP(A2284,PLAN!B:AA,23,0),"")</f>
        <v/>
      </c>
      <c r="L2284" s="227" t="str">
        <f>IFERROR(VLOOKUP(A2284,PLAN!B:AA,24,0),"")</f>
        <v/>
      </c>
      <c r="M2284" s="225" t="str">
        <f>IFERROR(VLOOKUP(A2284,PLAN!B:AA,3,0),"")</f>
        <v/>
      </c>
      <c r="N2284" s="225" t="str">
        <f>IFERROR(VLOOKUP(A2284,PLAN!B:AA,2,0),"")</f>
        <v/>
      </c>
      <c r="O2284" s="228"/>
      <c r="P2284" s="337"/>
      <c r="Q2284" s="337"/>
      <c r="R2284" s="231" t="str">
        <f>IFERROR(VLOOKUP(P2284,[6]Sheet1!$F:$I,4,),"")</f>
        <v/>
      </c>
      <c r="S2284" s="232" t="str">
        <f>IFERROR(VLOOKUP(A2284,PLAN!B:AA,19,0),"")</f>
        <v/>
      </c>
      <c r="T2284" s="225" t="str">
        <f>IFERROR(VLOOKUP(A2284,PLAN!B:AA,20,0),"")</f>
        <v/>
      </c>
      <c r="U2284" s="233"/>
      <c r="V2284" s="165"/>
      <c r="W2284" s="234" t="str">
        <f>IFERROR(VLOOKUP(A2284,PLAN!B:AB,21,),"")</f>
        <v/>
      </c>
      <c r="X2284" s="164"/>
      <c r="Y2284" s="148"/>
      <c r="Z2284" s="338" t="e">
        <f>VLOOKUP(Y2284,PLAN!B:AI,19,0)</f>
        <v>#N/A</v>
      </c>
    </row>
    <row r="2285" spans="1:26" s="163" customFormat="1" ht="21.6" hidden="1" customHeight="1">
      <c r="A2285" s="177">
        <f t="shared" si="150"/>
        <v>0</v>
      </c>
      <c r="B2285" s="225" t="str">
        <f>IFERROR(VLOOKUP(A2285,PLAN!B:AA,5,0),"")</f>
        <v/>
      </c>
      <c r="C2285" s="225" t="str">
        <f>IFERROR(VLOOKUP(A2285,PLAN!B:AA,6,0),"")</f>
        <v/>
      </c>
      <c r="D2285" s="225" t="str">
        <f>IFERROR(VLOOKUP(A2285,PLAN!B:AA,7,0),"")</f>
        <v/>
      </c>
      <c r="E2285" s="225" t="str">
        <f>IFERROR(VLOOKUP(A2285,PLAN!B:AA,4,0),"")</f>
        <v/>
      </c>
      <c r="F2285" s="226" t="str">
        <f>IFERROR(VLOOKUP(A2285,PLAN!B:AA,9,0),"")</f>
        <v/>
      </c>
      <c r="G2285" s="225" t="str">
        <f>IFERROR(VLOOKUP(A2285,PLAN!B:AA,10,0),"")</f>
        <v/>
      </c>
      <c r="H2285" s="225" t="str">
        <f>IFERROR(VLOOKUP(A2285,PLAN!B:AA,11,0),"")</f>
        <v/>
      </c>
      <c r="I2285" s="225" t="str">
        <f>IFERROR(VLOOKUP(A2285,PLAN!B:AA,12,0),"")</f>
        <v/>
      </c>
      <c r="J2285" s="225" t="str">
        <f>IFERROR(VLOOKUP(A2285,PLAN!B:AA,15,0),"")</f>
        <v/>
      </c>
      <c r="K2285" s="225" t="str">
        <f>IFERROR(VLOOKUP(A2285,PLAN!B:AA,23,0),"")</f>
        <v/>
      </c>
      <c r="L2285" s="227" t="str">
        <f>IFERROR(VLOOKUP(A2285,PLAN!B:AA,24,0),"")</f>
        <v/>
      </c>
      <c r="M2285" s="225" t="str">
        <f>IFERROR(VLOOKUP(A2285,PLAN!B:AA,3,0),"")</f>
        <v/>
      </c>
      <c r="N2285" s="225" t="str">
        <f>IFERROR(VLOOKUP(A2285,PLAN!B:AA,2,0),"")</f>
        <v/>
      </c>
      <c r="O2285" s="228"/>
      <c r="P2285" s="337"/>
      <c r="Q2285" s="337"/>
      <c r="R2285" s="231" t="str">
        <f>IFERROR(VLOOKUP(P2285,[6]Sheet1!$F:$I,4,),"")</f>
        <v/>
      </c>
      <c r="S2285" s="232" t="str">
        <f>IFERROR(VLOOKUP(A2285,PLAN!B:AA,19,0),"")</f>
        <v/>
      </c>
      <c r="T2285" s="225" t="str">
        <f>IFERROR(VLOOKUP(A2285,PLAN!B:AA,20,0),"")</f>
        <v/>
      </c>
      <c r="U2285" s="233"/>
      <c r="V2285" s="165"/>
      <c r="W2285" s="234" t="str">
        <f>IFERROR(VLOOKUP(A2285,PLAN!B:AB,21,),"")</f>
        <v/>
      </c>
      <c r="X2285" s="164"/>
      <c r="Y2285" s="148"/>
      <c r="Z2285" s="338" t="e">
        <f>VLOOKUP(Y2285,PLAN!B:AI,19,0)</f>
        <v>#N/A</v>
      </c>
    </row>
    <row r="2286" spans="1:26" s="163" customFormat="1" ht="21.6" hidden="1" customHeight="1">
      <c r="A2286" s="177">
        <f t="shared" si="150"/>
        <v>0</v>
      </c>
      <c r="B2286" s="225" t="str">
        <f>IFERROR(VLOOKUP(A2286,PLAN!B:AA,5,0),"")</f>
        <v/>
      </c>
      <c r="C2286" s="225" t="str">
        <f>IFERROR(VLOOKUP(A2286,PLAN!B:AA,6,0),"")</f>
        <v/>
      </c>
      <c r="D2286" s="225" t="str">
        <f>IFERROR(VLOOKUP(A2286,PLAN!B:AA,7,0),"")</f>
        <v/>
      </c>
      <c r="E2286" s="225" t="str">
        <f>IFERROR(VLOOKUP(A2286,PLAN!B:AA,4,0),"")</f>
        <v/>
      </c>
      <c r="F2286" s="226" t="str">
        <f>IFERROR(VLOOKUP(A2286,PLAN!B:AA,9,0),"")</f>
        <v/>
      </c>
      <c r="G2286" s="225" t="str">
        <f>IFERROR(VLOOKUP(A2286,PLAN!B:AA,10,0),"")</f>
        <v/>
      </c>
      <c r="H2286" s="225" t="str">
        <f>IFERROR(VLOOKUP(A2286,PLAN!B:AA,11,0),"")</f>
        <v/>
      </c>
      <c r="I2286" s="225" t="str">
        <f>IFERROR(VLOOKUP(A2286,PLAN!B:AA,12,0),"")</f>
        <v/>
      </c>
      <c r="J2286" s="225" t="str">
        <f>IFERROR(VLOOKUP(A2286,PLAN!B:AA,15,0),"")</f>
        <v/>
      </c>
      <c r="K2286" s="225" t="str">
        <f>IFERROR(VLOOKUP(A2286,PLAN!B:AA,23,0),"")</f>
        <v/>
      </c>
      <c r="L2286" s="227" t="str">
        <f>IFERROR(VLOOKUP(A2286,PLAN!B:AA,24,0),"")</f>
        <v/>
      </c>
      <c r="M2286" s="225" t="str">
        <f>IFERROR(VLOOKUP(A2286,PLAN!B:AA,3,0),"")</f>
        <v/>
      </c>
      <c r="N2286" s="225" t="str">
        <f>IFERROR(VLOOKUP(A2286,PLAN!B:AA,2,0),"")</f>
        <v/>
      </c>
      <c r="O2286" s="228"/>
      <c r="P2286" s="337"/>
      <c r="Q2286" s="337"/>
      <c r="R2286" s="231" t="str">
        <f>IFERROR(VLOOKUP(P2286,[6]Sheet1!$F:$I,4,),"")</f>
        <v/>
      </c>
      <c r="S2286" s="232" t="str">
        <f>IFERROR(VLOOKUP(A2286,PLAN!B:AA,19,0),"")</f>
        <v/>
      </c>
      <c r="T2286" s="225" t="str">
        <f>IFERROR(VLOOKUP(A2286,PLAN!B:AA,20,0),"")</f>
        <v/>
      </c>
      <c r="U2286" s="233"/>
      <c r="V2286" s="165"/>
      <c r="W2286" s="234" t="str">
        <f>IFERROR(VLOOKUP(A2286,PLAN!B:AB,21,),"")</f>
        <v/>
      </c>
      <c r="X2286" s="164"/>
      <c r="Y2286" s="148"/>
      <c r="Z2286" s="338" t="e">
        <f>VLOOKUP(Y2286,PLAN!B:AI,19,0)</f>
        <v>#N/A</v>
      </c>
    </row>
    <row r="2287" spans="1:26" s="163" customFormat="1" ht="21.6" hidden="1" customHeight="1">
      <c r="A2287" s="177">
        <f t="shared" si="150"/>
        <v>0</v>
      </c>
      <c r="B2287" s="225" t="str">
        <f>IFERROR(VLOOKUP(A2287,PLAN!B:AA,5,0),"")</f>
        <v/>
      </c>
      <c r="C2287" s="225" t="str">
        <f>IFERROR(VLOOKUP(A2287,PLAN!B:AA,6,0),"")</f>
        <v/>
      </c>
      <c r="D2287" s="225" t="str">
        <f>IFERROR(VLOOKUP(A2287,PLAN!B:AA,7,0),"")</f>
        <v/>
      </c>
      <c r="E2287" s="225" t="str">
        <f>IFERROR(VLOOKUP(A2287,PLAN!B:AA,4,0),"")</f>
        <v/>
      </c>
      <c r="F2287" s="226" t="str">
        <f>IFERROR(VLOOKUP(A2287,PLAN!B:AA,9,0),"")</f>
        <v/>
      </c>
      <c r="G2287" s="225" t="str">
        <f>IFERROR(VLOOKUP(A2287,PLAN!B:AA,10,0),"")</f>
        <v/>
      </c>
      <c r="H2287" s="225" t="str">
        <f>IFERROR(VLOOKUP(A2287,PLAN!B:AA,11,0),"")</f>
        <v/>
      </c>
      <c r="I2287" s="225" t="str">
        <f>IFERROR(VLOOKUP(A2287,PLAN!B:AA,12,0),"")</f>
        <v/>
      </c>
      <c r="J2287" s="225" t="str">
        <f>IFERROR(VLOOKUP(A2287,PLAN!B:AA,15,0),"")</f>
        <v/>
      </c>
      <c r="K2287" s="225" t="str">
        <f>IFERROR(VLOOKUP(A2287,PLAN!B:AA,23,0),"")</f>
        <v/>
      </c>
      <c r="L2287" s="227" t="str">
        <f>IFERROR(VLOOKUP(A2287,PLAN!B:AA,24,0),"")</f>
        <v/>
      </c>
      <c r="M2287" s="225" t="str">
        <f>IFERROR(VLOOKUP(A2287,PLAN!B:AA,3,0),"")</f>
        <v/>
      </c>
      <c r="N2287" s="225" t="str">
        <f>IFERROR(VLOOKUP(A2287,PLAN!B:AA,2,0),"")</f>
        <v/>
      </c>
      <c r="O2287" s="228"/>
      <c r="P2287" s="337"/>
      <c r="Q2287" s="337"/>
      <c r="R2287" s="231" t="str">
        <f>IFERROR(VLOOKUP(P2287,[6]Sheet1!$F:$I,4,),"")</f>
        <v/>
      </c>
      <c r="S2287" s="232" t="str">
        <f>IFERROR(VLOOKUP(A2287,PLAN!B:AA,19,0),"")</f>
        <v/>
      </c>
      <c r="T2287" s="225" t="str">
        <f>IFERROR(VLOOKUP(A2287,PLAN!B:AA,20,0),"")</f>
        <v/>
      </c>
      <c r="U2287" s="233"/>
      <c r="V2287" s="165"/>
      <c r="W2287" s="234" t="str">
        <f>IFERROR(VLOOKUP(A2287,PLAN!B:AB,21,),"")</f>
        <v/>
      </c>
      <c r="X2287" s="164"/>
      <c r="Y2287" s="148"/>
      <c r="Z2287" s="338" t="e">
        <f>VLOOKUP(Y2287,PLAN!B:AI,19,0)</f>
        <v>#N/A</v>
      </c>
    </row>
    <row r="2288" spans="1:26" s="163" customFormat="1" ht="21.6" hidden="1" customHeight="1">
      <c r="A2288" s="177">
        <f t="shared" si="150"/>
        <v>0</v>
      </c>
      <c r="B2288" s="225" t="str">
        <f>IFERROR(VLOOKUP(A2288,PLAN!B:AA,5,0),"")</f>
        <v/>
      </c>
      <c r="C2288" s="225" t="str">
        <f>IFERROR(VLOOKUP(A2288,PLAN!B:AA,6,0),"")</f>
        <v/>
      </c>
      <c r="D2288" s="225" t="str">
        <f>IFERROR(VLOOKUP(A2288,PLAN!B:AA,7,0),"")</f>
        <v/>
      </c>
      <c r="E2288" s="225" t="str">
        <f>IFERROR(VLOOKUP(A2288,PLAN!B:AA,4,0),"")</f>
        <v/>
      </c>
      <c r="F2288" s="226" t="str">
        <f>IFERROR(VLOOKUP(A2288,PLAN!B:AA,9,0),"")</f>
        <v/>
      </c>
      <c r="G2288" s="225" t="str">
        <f>IFERROR(VLOOKUP(A2288,PLAN!B:AA,10,0),"")</f>
        <v/>
      </c>
      <c r="H2288" s="225" t="str">
        <f>IFERROR(VLOOKUP(A2288,PLAN!B:AA,11,0),"")</f>
        <v/>
      </c>
      <c r="I2288" s="225" t="str">
        <f>IFERROR(VLOOKUP(A2288,PLAN!B:AA,12,0),"")</f>
        <v/>
      </c>
      <c r="J2288" s="225" t="str">
        <f>IFERROR(VLOOKUP(A2288,PLAN!B:AA,15,0),"")</f>
        <v/>
      </c>
      <c r="K2288" s="225" t="str">
        <f>IFERROR(VLOOKUP(A2288,PLAN!B:AA,23,0),"")</f>
        <v/>
      </c>
      <c r="L2288" s="227" t="str">
        <f>IFERROR(VLOOKUP(A2288,PLAN!B:AA,24,0),"")</f>
        <v/>
      </c>
      <c r="M2288" s="225" t="str">
        <f>IFERROR(VLOOKUP(A2288,PLAN!B:AA,3,0),"")</f>
        <v/>
      </c>
      <c r="N2288" s="225" t="str">
        <f>IFERROR(VLOOKUP(A2288,PLAN!B:AA,2,0),"")</f>
        <v/>
      </c>
      <c r="O2288" s="228"/>
      <c r="P2288" s="337"/>
      <c r="Q2288" s="337"/>
      <c r="R2288" s="231" t="str">
        <f>IFERROR(VLOOKUP(P2288,[6]Sheet1!$F:$I,4,),"")</f>
        <v/>
      </c>
      <c r="S2288" s="232" t="str">
        <f>IFERROR(VLOOKUP(A2288,PLAN!B:AA,19,0),"")</f>
        <v/>
      </c>
      <c r="T2288" s="225" t="str">
        <f>IFERROR(VLOOKUP(A2288,PLAN!B:AA,20,0),"")</f>
        <v/>
      </c>
      <c r="U2288" s="233"/>
      <c r="V2288" s="165"/>
      <c r="W2288" s="234" t="str">
        <f>IFERROR(VLOOKUP(A2288,PLAN!B:AB,21,),"")</f>
        <v/>
      </c>
      <c r="X2288" s="164"/>
      <c r="Y2288" s="148"/>
      <c r="Z2288" s="338" t="e">
        <f>VLOOKUP(Y2288,PLAN!B:AI,19,0)</f>
        <v>#N/A</v>
      </c>
    </row>
    <row r="2289" spans="1:26" s="163" customFormat="1" ht="21.6" hidden="1" customHeight="1">
      <c r="A2289" s="177">
        <f t="shared" si="150"/>
        <v>0</v>
      </c>
      <c r="B2289" s="225" t="str">
        <f>IFERROR(VLOOKUP(A2289,PLAN!B:AA,5,0),"")</f>
        <v/>
      </c>
      <c r="C2289" s="225" t="str">
        <f>IFERROR(VLOOKUP(A2289,PLAN!B:AA,6,0),"")</f>
        <v/>
      </c>
      <c r="D2289" s="225" t="str">
        <f>IFERROR(VLOOKUP(A2289,PLAN!B:AA,7,0),"")</f>
        <v/>
      </c>
      <c r="E2289" s="225" t="str">
        <f>IFERROR(VLOOKUP(A2289,PLAN!B:AA,4,0),"")</f>
        <v/>
      </c>
      <c r="F2289" s="226" t="str">
        <f>IFERROR(VLOOKUP(A2289,PLAN!B:AA,9,0),"")</f>
        <v/>
      </c>
      <c r="G2289" s="225" t="str">
        <f>IFERROR(VLOOKUP(A2289,PLAN!B:AA,10,0),"")</f>
        <v/>
      </c>
      <c r="H2289" s="225" t="str">
        <f>IFERROR(VLOOKUP(A2289,PLAN!B:AA,11,0),"")</f>
        <v/>
      </c>
      <c r="I2289" s="225" t="str">
        <f>IFERROR(VLOOKUP(A2289,PLAN!B:AA,12,0),"")</f>
        <v/>
      </c>
      <c r="J2289" s="225" t="str">
        <f>IFERROR(VLOOKUP(A2289,PLAN!B:AA,15,0),"")</f>
        <v/>
      </c>
      <c r="K2289" s="225" t="str">
        <f>IFERROR(VLOOKUP(A2289,PLAN!B:AA,23,0),"")</f>
        <v/>
      </c>
      <c r="L2289" s="227" t="str">
        <f>IFERROR(VLOOKUP(A2289,PLAN!B:AA,24,0),"")</f>
        <v/>
      </c>
      <c r="M2289" s="225" t="str">
        <f>IFERROR(VLOOKUP(A2289,PLAN!B:AA,3,0),"")</f>
        <v/>
      </c>
      <c r="N2289" s="225" t="str">
        <f>IFERROR(VLOOKUP(A2289,PLAN!B:AA,2,0),"")</f>
        <v/>
      </c>
      <c r="O2289" s="228"/>
      <c r="P2289" s="337"/>
      <c r="Q2289" s="337"/>
      <c r="R2289" s="231" t="str">
        <f>IFERROR(VLOOKUP(P2289,[6]Sheet1!$F:$I,4,),"")</f>
        <v/>
      </c>
      <c r="S2289" s="232" t="str">
        <f>IFERROR(VLOOKUP(A2289,PLAN!B:AA,19,0),"")</f>
        <v/>
      </c>
      <c r="T2289" s="225" t="str">
        <f>IFERROR(VLOOKUP(A2289,PLAN!B:AA,20,0),"")</f>
        <v/>
      </c>
      <c r="U2289" s="233"/>
      <c r="V2289" s="165"/>
      <c r="W2289" s="234" t="str">
        <f>IFERROR(VLOOKUP(A2289,PLAN!B:AB,21,),"")</f>
        <v/>
      </c>
      <c r="X2289" s="164"/>
      <c r="Y2289" s="148"/>
      <c r="Z2289" s="338" t="e">
        <f>VLOOKUP(Y2289,PLAN!B:AI,19,0)</f>
        <v>#N/A</v>
      </c>
    </row>
    <row r="2290" spans="1:26" s="163" customFormat="1" ht="21.6" hidden="1" customHeight="1">
      <c r="A2290" s="177">
        <f t="shared" si="150"/>
        <v>0</v>
      </c>
      <c r="B2290" s="225" t="str">
        <f>IFERROR(VLOOKUP(A2290,PLAN!B:AA,5,0),"")</f>
        <v/>
      </c>
      <c r="C2290" s="225" t="str">
        <f>IFERROR(VLOOKUP(A2290,PLAN!B:AA,6,0),"")</f>
        <v/>
      </c>
      <c r="D2290" s="225" t="str">
        <f>IFERROR(VLOOKUP(A2290,PLAN!B:AA,7,0),"")</f>
        <v/>
      </c>
      <c r="E2290" s="225" t="str">
        <f>IFERROR(VLOOKUP(A2290,PLAN!B:AA,4,0),"")</f>
        <v/>
      </c>
      <c r="F2290" s="226" t="str">
        <f>IFERROR(VLOOKUP(A2290,PLAN!B:AA,9,0),"")</f>
        <v/>
      </c>
      <c r="G2290" s="225" t="str">
        <f>IFERROR(VLOOKUP(A2290,PLAN!B:AA,10,0),"")</f>
        <v/>
      </c>
      <c r="H2290" s="225" t="str">
        <f>IFERROR(VLOOKUP(A2290,PLAN!B:AA,11,0),"")</f>
        <v/>
      </c>
      <c r="I2290" s="225" t="str">
        <f>IFERROR(VLOOKUP(A2290,PLAN!B:AA,12,0),"")</f>
        <v/>
      </c>
      <c r="J2290" s="225" t="str">
        <f>IFERROR(VLOOKUP(A2290,PLAN!B:AA,15,0),"")</f>
        <v/>
      </c>
      <c r="K2290" s="225" t="str">
        <f>IFERROR(VLOOKUP(A2290,PLAN!B:AA,23,0),"")</f>
        <v/>
      </c>
      <c r="L2290" s="227" t="str">
        <f>IFERROR(VLOOKUP(A2290,PLAN!B:AA,24,0),"")</f>
        <v/>
      </c>
      <c r="M2290" s="225" t="str">
        <f>IFERROR(VLOOKUP(A2290,PLAN!B:AA,3,0),"")</f>
        <v/>
      </c>
      <c r="N2290" s="225" t="str">
        <f>IFERROR(VLOOKUP(A2290,PLAN!B:AA,2,0),"")</f>
        <v/>
      </c>
      <c r="O2290" s="228"/>
      <c r="P2290" s="337"/>
      <c r="Q2290" s="337"/>
      <c r="R2290" s="231" t="str">
        <f>IFERROR(VLOOKUP(P2290,[6]Sheet1!$F:$I,4,),"")</f>
        <v/>
      </c>
      <c r="S2290" s="232" t="str">
        <f>IFERROR(VLOOKUP(A2290,PLAN!B:AA,19,0),"")</f>
        <v/>
      </c>
      <c r="T2290" s="225" t="str">
        <f>IFERROR(VLOOKUP(A2290,PLAN!B:AA,20,0),"")</f>
        <v/>
      </c>
      <c r="U2290" s="233"/>
      <c r="V2290" s="165"/>
      <c r="W2290" s="234" t="str">
        <f>IFERROR(VLOOKUP(A2290,PLAN!B:AB,21,),"")</f>
        <v/>
      </c>
      <c r="X2290" s="164"/>
      <c r="Y2290" s="148"/>
      <c r="Z2290" s="338" t="e">
        <f>VLOOKUP(Y2290,PLAN!B:AI,19,0)</f>
        <v>#N/A</v>
      </c>
    </row>
    <row r="2291" spans="1:26" s="163" customFormat="1" ht="21.6" hidden="1" customHeight="1">
      <c r="A2291" s="177">
        <f t="shared" si="150"/>
        <v>0</v>
      </c>
      <c r="B2291" s="225" t="str">
        <f>IFERROR(VLOOKUP(A2291,PLAN!B:AA,5,0),"")</f>
        <v/>
      </c>
      <c r="C2291" s="225" t="str">
        <f>IFERROR(VLOOKUP(A2291,PLAN!B:AA,6,0),"")</f>
        <v/>
      </c>
      <c r="D2291" s="225" t="str">
        <f>IFERROR(VLOOKUP(A2291,PLAN!B:AA,7,0),"")</f>
        <v/>
      </c>
      <c r="E2291" s="225" t="str">
        <f>IFERROR(VLOOKUP(A2291,PLAN!B:AA,4,0),"")</f>
        <v/>
      </c>
      <c r="F2291" s="226" t="str">
        <f>IFERROR(VLOOKUP(A2291,PLAN!B:AA,9,0),"")</f>
        <v/>
      </c>
      <c r="G2291" s="225" t="str">
        <f>IFERROR(VLOOKUP(A2291,PLAN!B:AA,10,0),"")</f>
        <v/>
      </c>
      <c r="H2291" s="225" t="str">
        <f>IFERROR(VLOOKUP(A2291,PLAN!B:AA,11,0),"")</f>
        <v/>
      </c>
      <c r="I2291" s="225" t="str">
        <f>IFERROR(VLOOKUP(A2291,PLAN!B:AA,12,0),"")</f>
        <v/>
      </c>
      <c r="J2291" s="225" t="str">
        <f>IFERROR(VLOOKUP(A2291,PLAN!B:AA,15,0),"")</f>
        <v/>
      </c>
      <c r="K2291" s="225" t="str">
        <f>IFERROR(VLOOKUP(A2291,PLAN!B:AA,23,0),"")</f>
        <v/>
      </c>
      <c r="L2291" s="227" t="str">
        <f>IFERROR(VLOOKUP(A2291,PLAN!B:AA,24,0),"")</f>
        <v/>
      </c>
      <c r="M2291" s="225" t="str">
        <f>IFERROR(VLOOKUP(A2291,PLAN!B:AA,3,0),"")</f>
        <v/>
      </c>
      <c r="N2291" s="225" t="str">
        <f>IFERROR(VLOOKUP(A2291,PLAN!B:AA,2,0),"")</f>
        <v/>
      </c>
      <c r="O2291" s="228"/>
      <c r="P2291" s="337"/>
      <c r="Q2291" s="337"/>
      <c r="R2291" s="231" t="str">
        <f>IFERROR(VLOOKUP(P2291,[6]Sheet1!$F:$I,4,),"")</f>
        <v/>
      </c>
      <c r="S2291" s="232" t="str">
        <f>IFERROR(VLOOKUP(A2291,PLAN!B:AA,19,0),"")</f>
        <v/>
      </c>
      <c r="T2291" s="225" t="str">
        <f>IFERROR(VLOOKUP(A2291,PLAN!B:AA,20,0),"")</f>
        <v/>
      </c>
      <c r="U2291" s="233"/>
      <c r="V2291" s="165"/>
      <c r="W2291" s="234" t="str">
        <f>IFERROR(VLOOKUP(A2291,PLAN!B:AB,21,),"")</f>
        <v/>
      </c>
      <c r="X2291" s="164"/>
      <c r="Y2291" s="148"/>
      <c r="Z2291" s="338" t="e">
        <f>VLOOKUP(Y2291,PLAN!B:AI,19,0)</f>
        <v>#N/A</v>
      </c>
    </row>
    <row r="2292" spans="1:26" s="163" customFormat="1" ht="21.6" hidden="1" customHeight="1">
      <c r="A2292" s="177">
        <f t="shared" si="150"/>
        <v>0</v>
      </c>
      <c r="B2292" s="225" t="str">
        <f>IFERROR(VLOOKUP(A2292,PLAN!B:AA,5,0),"")</f>
        <v/>
      </c>
      <c r="C2292" s="225" t="str">
        <f>IFERROR(VLOOKUP(A2292,PLAN!B:AA,6,0),"")</f>
        <v/>
      </c>
      <c r="D2292" s="225" t="str">
        <f>IFERROR(VLOOKUP(A2292,PLAN!B:AA,7,0),"")</f>
        <v/>
      </c>
      <c r="E2292" s="225" t="str">
        <f>IFERROR(VLOOKUP(A2292,PLAN!B:AA,4,0),"")</f>
        <v/>
      </c>
      <c r="F2292" s="226" t="str">
        <f>IFERROR(VLOOKUP(A2292,PLAN!B:AA,9,0),"")</f>
        <v/>
      </c>
      <c r="G2292" s="225" t="str">
        <f>IFERROR(VLOOKUP(A2292,PLAN!B:AA,10,0),"")</f>
        <v/>
      </c>
      <c r="H2292" s="225" t="str">
        <f>IFERROR(VLOOKUP(A2292,PLAN!B:AA,11,0),"")</f>
        <v/>
      </c>
      <c r="I2292" s="225" t="str">
        <f>IFERROR(VLOOKUP(A2292,PLAN!B:AA,12,0),"")</f>
        <v/>
      </c>
      <c r="J2292" s="225" t="str">
        <f>IFERROR(VLOOKUP(A2292,PLAN!B:AA,15,0),"")</f>
        <v/>
      </c>
      <c r="K2292" s="225" t="str">
        <f>IFERROR(VLOOKUP(A2292,PLAN!B:AA,23,0),"")</f>
        <v/>
      </c>
      <c r="L2292" s="227" t="str">
        <f>IFERROR(VLOOKUP(A2292,PLAN!B:AA,24,0),"")</f>
        <v/>
      </c>
      <c r="M2292" s="225" t="str">
        <f>IFERROR(VLOOKUP(A2292,PLAN!B:AA,3,0),"")</f>
        <v/>
      </c>
      <c r="N2292" s="225" t="str">
        <f>IFERROR(VLOOKUP(A2292,PLAN!B:AA,2,0),"")</f>
        <v/>
      </c>
      <c r="O2292" s="228"/>
      <c r="P2292" s="337"/>
      <c r="Q2292" s="337"/>
      <c r="R2292" s="231" t="str">
        <f>IFERROR(VLOOKUP(P2292,[6]Sheet1!$F:$I,4,),"")</f>
        <v/>
      </c>
      <c r="S2292" s="232" t="str">
        <f>IFERROR(VLOOKUP(A2292,PLAN!B:AA,19,0),"")</f>
        <v/>
      </c>
      <c r="T2292" s="225" t="str">
        <f>IFERROR(VLOOKUP(A2292,PLAN!B:AA,20,0),"")</f>
        <v/>
      </c>
      <c r="U2292" s="233"/>
      <c r="V2292" s="165"/>
      <c r="W2292" s="234" t="str">
        <f>IFERROR(VLOOKUP(A2292,PLAN!B:AB,21,),"")</f>
        <v/>
      </c>
      <c r="X2292" s="164"/>
      <c r="Y2292" s="148"/>
      <c r="Z2292" s="338" t="e">
        <f>VLOOKUP(Y2292,PLAN!B:AI,19,0)</f>
        <v>#N/A</v>
      </c>
    </row>
    <row r="2293" spans="1:26" s="163" customFormat="1" ht="21.6" hidden="1" customHeight="1">
      <c r="A2293" s="177">
        <f t="shared" si="150"/>
        <v>0</v>
      </c>
      <c r="B2293" s="225" t="str">
        <f>IFERROR(VLOOKUP(A2293,PLAN!B:AA,5,0),"")</f>
        <v/>
      </c>
      <c r="C2293" s="225" t="str">
        <f>IFERROR(VLOOKUP(A2293,PLAN!B:AA,6,0),"")</f>
        <v/>
      </c>
      <c r="D2293" s="225" t="str">
        <f>IFERROR(VLOOKUP(A2293,PLAN!B:AA,7,0),"")</f>
        <v/>
      </c>
      <c r="E2293" s="225" t="str">
        <f>IFERROR(VLOOKUP(A2293,PLAN!B:AA,4,0),"")</f>
        <v/>
      </c>
      <c r="F2293" s="226" t="str">
        <f>IFERROR(VLOOKUP(A2293,PLAN!B:AA,9,0),"")</f>
        <v/>
      </c>
      <c r="G2293" s="225" t="str">
        <f>IFERROR(VLOOKUP(A2293,PLAN!B:AA,10,0),"")</f>
        <v/>
      </c>
      <c r="H2293" s="225" t="str">
        <f>IFERROR(VLOOKUP(A2293,PLAN!B:AA,11,0),"")</f>
        <v/>
      </c>
      <c r="I2293" s="225" t="str">
        <f>IFERROR(VLOOKUP(A2293,PLAN!B:AA,12,0),"")</f>
        <v/>
      </c>
      <c r="J2293" s="225" t="str">
        <f>IFERROR(VLOOKUP(A2293,PLAN!B:AA,15,0),"")</f>
        <v/>
      </c>
      <c r="K2293" s="225" t="str">
        <f>IFERROR(VLOOKUP(A2293,PLAN!B:AA,23,0),"")</f>
        <v/>
      </c>
      <c r="L2293" s="227" t="str">
        <f>IFERROR(VLOOKUP(A2293,PLAN!B:AA,24,0),"")</f>
        <v/>
      </c>
      <c r="M2293" s="225" t="str">
        <f>IFERROR(VLOOKUP(A2293,PLAN!B:AA,3,0),"")</f>
        <v/>
      </c>
      <c r="N2293" s="225" t="str">
        <f>IFERROR(VLOOKUP(A2293,PLAN!B:AA,2,0),"")</f>
        <v/>
      </c>
      <c r="O2293" s="228"/>
      <c r="P2293" s="337"/>
      <c r="Q2293" s="337"/>
      <c r="R2293" s="231" t="str">
        <f>IFERROR(VLOOKUP(P2293,[6]Sheet1!$F:$I,4,),"")</f>
        <v/>
      </c>
      <c r="S2293" s="232" t="str">
        <f>IFERROR(VLOOKUP(A2293,PLAN!B:AA,19,0),"")</f>
        <v/>
      </c>
      <c r="T2293" s="225" t="str">
        <f>IFERROR(VLOOKUP(A2293,PLAN!B:AA,20,0),"")</f>
        <v/>
      </c>
      <c r="U2293" s="233"/>
      <c r="V2293" s="165"/>
      <c r="W2293" s="234" t="str">
        <f>IFERROR(VLOOKUP(A2293,PLAN!B:AB,21,),"")</f>
        <v/>
      </c>
      <c r="X2293" s="164"/>
      <c r="Y2293" s="148"/>
      <c r="Z2293" s="338" t="e">
        <f>VLOOKUP(Y2293,PLAN!B:AI,19,0)</f>
        <v>#N/A</v>
      </c>
    </row>
    <row r="2294" spans="1:26" s="163" customFormat="1" ht="21.6" hidden="1" customHeight="1">
      <c r="A2294" s="177">
        <f t="shared" si="145"/>
        <v>0</v>
      </c>
      <c r="B2294" s="225" t="str">
        <f>IFERROR(VLOOKUP(A2294,PLAN!B:AA,5,0),"")</f>
        <v/>
      </c>
      <c r="C2294" s="225" t="str">
        <f>IFERROR(VLOOKUP(A2294,PLAN!B:AA,6,0),"")</f>
        <v/>
      </c>
      <c r="D2294" s="225" t="str">
        <f>IFERROR(VLOOKUP(A2294,PLAN!B:AA,7,0),"")</f>
        <v/>
      </c>
      <c r="E2294" s="225" t="str">
        <f>IFERROR(VLOOKUP(A2294,PLAN!B:AA,4,0),"")</f>
        <v/>
      </c>
      <c r="F2294" s="226" t="str">
        <f>IFERROR(VLOOKUP(A2294,PLAN!B:AA,9,0),"")</f>
        <v/>
      </c>
      <c r="G2294" s="225" t="str">
        <f>IFERROR(VLOOKUP(A2294,PLAN!B:AA,10,0),"")</f>
        <v/>
      </c>
      <c r="H2294" s="225" t="str">
        <f>IFERROR(VLOOKUP(A2294,PLAN!B:AA,11,0),"")</f>
        <v/>
      </c>
      <c r="I2294" s="225" t="str">
        <f>IFERROR(VLOOKUP(A2294,PLAN!B:AA,12,0),"")</f>
        <v/>
      </c>
      <c r="J2294" s="225" t="str">
        <f>IFERROR(VLOOKUP(A2294,PLAN!B:AA,15,0),"")</f>
        <v/>
      </c>
      <c r="K2294" s="225" t="str">
        <f>IFERROR(VLOOKUP(A2294,PLAN!B:AA,23,0),"")</f>
        <v/>
      </c>
      <c r="L2294" s="227" t="str">
        <f>IFERROR(VLOOKUP(A2294,PLAN!B:AA,24,0),"")</f>
        <v/>
      </c>
      <c r="M2294" s="225" t="str">
        <f>IFERROR(VLOOKUP(A2294,PLAN!B:AA,3,0),"")</f>
        <v/>
      </c>
      <c r="N2294" s="225" t="str">
        <f>IFERROR(VLOOKUP(A2294,PLAN!B:AA,2,0),"")</f>
        <v/>
      </c>
      <c r="O2294" s="228"/>
      <c r="P2294" s="337"/>
      <c r="Q2294" s="337"/>
      <c r="R2294" s="231" t="str">
        <f>IFERROR(VLOOKUP(P2294,[6]Sheet1!$F:$I,4,),"")</f>
        <v/>
      </c>
      <c r="S2294" s="232" t="str">
        <f>IFERROR(VLOOKUP(A2294,PLAN!B:AA,19,0),"")</f>
        <v/>
      </c>
      <c r="T2294" s="225" t="str">
        <f>IFERROR(VLOOKUP(A2294,PLAN!B:AA,20,0),"")</f>
        <v/>
      </c>
      <c r="U2294" s="233"/>
      <c r="V2294" s="165"/>
      <c r="W2294" s="234" t="str">
        <f>IFERROR(VLOOKUP(A2294,PLAN!B:AB,21,),"")</f>
        <v/>
      </c>
      <c r="X2294" s="164"/>
      <c r="Y2294" s="148"/>
      <c r="Z2294" s="338" t="e">
        <f>VLOOKUP(Y2294,PLAN!B:AI,19,0)</f>
        <v>#N/A</v>
      </c>
    </row>
    <row r="2295" spans="1:26" s="163" customFormat="1" ht="21.6" hidden="1" customHeight="1">
      <c r="A2295" s="177">
        <f t="shared" si="145"/>
        <v>0</v>
      </c>
      <c r="B2295" s="225" t="str">
        <f>IFERROR(VLOOKUP(A2295,PLAN!B:AA,5,0),"")</f>
        <v/>
      </c>
      <c r="C2295" s="225" t="str">
        <f>IFERROR(VLOOKUP(A2295,PLAN!B:AA,6,0),"")</f>
        <v/>
      </c>
      <c r="D2295" s="225" t="str">
        <f>IFERROR(VLOOKUP(A2295,PLAN!B:AA,7,0),"")</f>
        <v/>
      </c>
      <c r="E2295" s="225" t="str">
        <f>IFERROR(VLOOKUP(A2295,PLAN!B:AA,4,0),"")</f>
        <v/>
      </c>
      <c r="F2295" s="226" t="str">
        <f>IFERROR(VLOOKUP(A2295,PLAN!B:AA,9,0),"")</f>
        <v/>
      </c>
      <c r="G2295" s="225" t="str">
        <f>IFERROR(VLOOKUP(A2295,PLAN!B:AA,10,0),"")</f>
        <v/>
      </c>
      <c r="H2295" s="225" t="str">
        <f>IFERROR(VLOOKUP(A2295,PLAN!B:AA,11,0),"")</f>
        <v/>
      </c>
      <c r="I2295" s="225" t="str">
        <f>IFERROR(VLOOKUP(A2295,PLAN!B:AA,12,0),"")</f>
        <v/>
      </c>
      <c r="J2295" s="225" t="str">
        <f>IFERROR(VLOOKUP(A2295,PLAN!B:AA,15,0),"")</f>
        <v/>
      </c>
      <c r="K2295" s="225" t="str">
        <f>IFERROR(VLOOKUP(A2295,PLAN!B:AA,23,0),"")</f>
        <v/>
      </c>
      <c r="L2295" s="227" t="str">
        <f>IFERROR(VLOOKUP(A2295,PLAN!B:AA,24,0),"")</f>
        <v/>
      </c>
      <c r="M2295" s="225" t="str">
        <f>IFERROR(VLOOKUP(A2295,PLAN!B:AA,3,0),"")</f>
        <v/>
      </c>
      <c r="N2295" s="225" t="str">
        <f>IFERROR(VLOOKUP(A2295,PLAN!B:AA,2,0),"")</f>
        <v/>
      </c>
      <c r="O2295" s="228"/>
      <c r="P2295" s="337"/>
      <c r="Q2295" s="337"/>
      <c r="R2295" s="231" t="str">
        <f>IFERROR(VLOOKUP(P2295,[6]Sheet1!$F:$I,4,),"")</f>
        <v/>
      </c>
      <c r="S2295" s="232" t="str">
        <f>IFERROR(VLOOKUP(A2295,PLAN!B:AA,19,0),"")</f>
        <v/>
      </c>
      <c r="T2295" s="225" t="str">
        <f>IFERROR(VLOOKUP(A2295,PLAN!B:AA,20,0),"")</f>
        <v/>
      </c>
      <c r="U2295" s="233"/>
      <c r="V2295" s="165"/>
      <c r="W2295" s="234" t="str">
        <f>IFERROR(VLOOKUP(A2295,PLAN!B:AB,21,),"")</f>
        <v/>
      </c>
      <c r="X2295" s="164"/>
      <c r="Y2295" s="148"/>
      <c r="Z2295" s="338" t="e">
        <f>VLOOKUP(Y2295,PLAN!B:AI,19,0)</f>
        <v>#N/A</v>
      </c>
    </row>
    <row r="2296" spans="1:26" s="163" customFormat="1" ht="21.6" hidden="1" customHeight="1">
      <c r="A2296" s="177">
        <f t="shared" si="145"/>
        <v>0</v>
      </c>
      <c r="B2296" s="225" t="str">
        <f>IFERROR(VLOOKUP(A2296,PLAN!B:AA,5,0),"")</f>
        <v/>
      </c>
      <c r="C2296" s="225" t="str">
        <f>IFERROR(VLOOKUP(A2296,PLAN!B:AA,6,0),"")</f>
        <v/>
      </c>
      <c r="D2296" s="225" t="str">
        <f>IFERROR(VLOOKUP(A2296,PLAN!B:AA,7,0),"")</f>
        <v/>
      </c>
      <c r="E2296" s="225" t="str">
        <f>IFERROR(VLOOKUP(A2296,PLAN!B:AA,4,0),"")</f>
        <v/>
      </c>
      <c r="F2296" s="226" t="str">
        <f>IFERROR(VLOOKUP(A2296,PLAN!B:AA,9,0),"")</f>
        <v/>
      </c>
      <c r="G2296" s="225" t="str">
        <f>IFERROR(VLOOKUP(A2296,PLAN!B:AA,10,0),"")</f>
        <v/>
      </c>
      <c r="H2296" s="225" t="str">
        <f>IFERROR(VLOOKUP(A2296,PLAN!B:AA,11,0),"")</f>
        <v/>
      </c>
      <c r="I2296" s="225" t="str">
        <f>IFERROR(VLOOKUP(A2296,PLAN!B:AA,12,0),"")</f>
        <v/>
      </c>
      <c r="J2296" s="225" t="str">
        <f>IFERROR(VLOOKUP(A2296,PLAN!B:AA,15,0),"")</f>
        <v/>
      </c>
      <c r="K2296" s="225" t="str">
        <f>IFERROR(VLOOKUP(A2296,PLAN!B:AA,23,0),"")</f>
        <v/>
      </c>
      <c r="L2296" s="227" t="str">
        <f>IFERROR(VLOOKUP(A2296,PLAN!B:AA,24,0),"")</f>
        <v/>
      </c>
      <c r="M2296" s="225" t="str">
        <f>IFERROR(VLOOKUP(A2296,PLAN!B:AA,3,0),"")</f>
        <v/>
      </c>
      <c r="N2296" s="225" t="str">
        <f>IFERROR(VLOOKUP(A2296,PLAN!B:AA,2,0),"")</f>
        <v/>
      </c>
      <c r="O2296" s="228"/>
      <c r="P2296" s="337"/>
      <c r="Q2296" s="337"/>
      <c r="R2296" s="231" t="str">
        <f>IFERROR(VLOOKUP(P2296,[6]Sheet1!$F:$I,4,),"")</f>
        <v/>
      </c>
      <c r="S2296" s="232" t="str">
        <f>IFERROR(VLOOKUP(A2296,PLAN!B:AA,19,0),"")</f>
        <v/>
      </c>
      <c r="T2296" s="225" t="str">
        <f>IFERROR(VLOOKUP(A2296,PLAN!B:AA,20,0),"")</f>
        <v/>
      </c>
      <c r="U2296" s="233"/>
      <c r="V2296" s="165"/>
      <c r="W2296" s="234" t="str">
        <f>IFERROR(VLOOKUP(A2296,PLAN!B:AB,21,),"")</f>
        <v/>
      </c>
      <c r="X2296" s="164"/>
      <c r="Y2296" s="148"/>
      <c r="Z2296" s="338" t="e">
        <f>VLOOKUP(Y2296,PLAN!B:AI,19,0)</f>
        <v>#N/A</v>
      </c>
    </row>
    <row r="2297" spans="1:26" s="163" customFormat="1" ht="21.6" hidden="1" customHeight="1">
      <c r="A2297" s="177">
        <f t="shared" si="145"/>
        <v>0</v>
      </c>
      <c r="B2297" s="225" t="str">
        <f>IFERROR(VLOOKUP(A2297,PLAN!B:AA,5,0),"")</f>
        <v/>
      </c>
      <c r="C2297" s="225" t="str">
        <f>IFERROR(VLOOKUP(A2297,PLAN!B:AA,6,0),"")</f>
        <v/>
      </c>
      <c r="D2297" s="225" t="str">
        <f>IFERROR(VLOOKUP(A2297,PLAN!B:AA,7,0),"")</f>
        <v/>
      </c>
      <c r="E2297" s="225" t="str">
        <f>IFERROR(VLOOKUP(A2297,PLAN!B:AA,4,0),"")</f>
        <v/>
      </c>
      <c r="F2297" s="226" t="str">
        <f>IFERROR(VLOOKUP(A2297,PLAN!B:AA,9,0),"")</f>
        <v/>
      </c>
      <c r="G2297" s="225" t="str">
        <f>IFERROR(VLOOKUP(A2297,PLAN!B:AA,10,0),"")</f>
        <v/>
      </c>
      <c r="H2297" s="225" t="str">
        <f>IFERROR(VLOOKUP(A2297,PLAN!B:AA,11,0),"")</f>
        <v/>
      </c>
      <c r="I2297" s="225" t="str">
        <f>IFERROR(VLOOKUP(A2297,PLAN!B:AA,12,0),"")</f>
        <v/>
      </c>
      <c r="J2297" s="225" t="str">
        <f>IFERROR(VLOOKUP(A2297,PLAN!B:AA,15,0),"")</f>
        <v/>
      </c>
      <c r="K2297" s="225" t="str">
        <f>IFERROR(VLOOKUP(A2297,PLAN!B:AA,23,0),"")</f>
        <v/>
      </c>
      <c r="L2297" s="227" t="str">
        <f>IFERROR(VLOOKUP(A2297,PLAN!B:AA,24,0),"")</f>
        <v/>
      </c>
      <c r="M2297" s="225" t="str">
        <f>IFERROR(VLOOKUP(A2297,PLAN!B:AA,3,0),"")</f>
        <v/>
      </c>
      <c r="N2297" s="225" t="str">
        <f>IFERROR(VLOOKUP(A2297,PLAN!B:AA,2,0),"")</f>
        <v/>
      </c>
      <c r="O2297" s="228"/>
      <c r="P2297" s="337"/>
      <c r="Q2297" s="337"/>
      <c r="R2297" s="231" t="str">
        <f>IFERROR(VLOOKUP(P2297,[6]Sheet1!$F:$I,4,),"")</f>
        <v/>
      </c>
      <c r="S2297" s="232" t="str">
        <f>IFERROR(VLOOKUP(A2297,PLAN!B:AA,19,0),"")</f>
        <v/>
      </c>
      <c r="T2297" s="225" t="str">
        <f>IFERROR(VLOOKUP(A2297,PLAN!B:AA,20,0),"")</f>
        <v/>
      </c>
      <c r="U2297" s="233"/>
      <c r="V2297" s="165"/>
      <c r="W2297" s="234" t="str">
        <f>IFERROR(VLOOKUP(A2297,PLAN!B:AB,21,),"")</f>
        <v/>
      </c>
      <c r="X2297" s="164"/>
      <c r="Y2297" s="148"/>
      <c r="Z2297" s="338" t="e">
        <f>VLOOKUP(Y2297,PLAN!B:AI,19,0)</f>
        <v>#N/A</v>
      </c>
    </row>
    <row r="2298" spans="1:26" s="163" customFormat="1" ht="21.6" hidden="1" customHeight="1">
      <c r="A2298" s="177">
        <f t="shared" si="145"/>
        <v>0</v>
      </c>
      <c r="B2298" s="225" t="str">
        <f>IFERROR(VLOOKUP(A2298,PLAN!B:AA,5,0),"")</f>
        <v/>
      </c>
      <c r="C2298" s="225" t="str">
        <f>IFERROR(VLOOKUP(A2298,PLAN!B:AA,6,0),"")</f>
        <v/>
      </c>
      <c r="D2298" s="225" t="str">
        <f>IFERROR(VLOOKUP(A2298,PLAN!B:AA,7,0),"")</f>
        <v/>
      </c>
      <c r="E2298" s="225" t="str">
        <f>IFERROR(VLOOKUP(A2298,PLAN!B:AA,4,0),"")</f>
        <v/>
      </c>
      <c r="F2298" s="226" t="str">
        <f>IFERROR(VLOOKUP(A2298,PLAN!B:AA,9,0),"")</f>
        <v/>
      </c>
      <c r="G2298" s="225" t="str">
        <f>IFERROR(VLOOKUP(A2298,PLAN!B:AA,10,0),"")</f>
        <v/>
      </c>
      <c r="H2298" s="225" t="str">
        <f>IFERROR(VLOOKUP(A2298,PLAN!B:AA,11,0),"")</f>
        <v/>
      </c>
      <c r="I2298" s="225" t="str">
        <f>IFERROR(VLOOKUP(A2298,PLAN!B:AA,12,0),"")</f>
        <v/>
      </c>
      <c r="J2298" s="225" t="str">
        <f>IFERROR(VLOOKUP(A2298,PLAN!B:AA,15,0),"")</f>
        <v/>
      </c>
      <c r="K2298" s="225" t="str">
        <f>IFERROR(VLOOKUP(A2298,PLAN!B:AA,23,0),"")</f>
        <v/>
      </c>
      <c r="L2298" s="227" t="str">
        <f>IFERROR(VLOOKUP(A2298,PLAN!B:AA,24,0),"")</f>
        <v/>
      </c>
      <c r="M2298" s="225" t="str">
        <f>IFERROR(VLOOKUP(A2298,PLAN!B:AA,3,0),"")</f>
        <v/>
      </c>
      <c r="N2298" s="225" t="str">
        <f>IFERROR(VLOOKUP(A2298,PLAN!B:AA,2,0),"")</f>
        <v/>
      </c>
      <c r="O2298" s="228"/>
      <c r="P2298" s="337"/>
      <c r="Q2298" s="337"/>
      <c r="R2298" s="231" t="str">
        <f>IFERROR(VLOOKUP(P2298,[6]Sheet1!$F:$I,4,),"")</f>
        <v/>
      </c>
      <c r="S2298" s="232" t="str">
        <f>IFERROR(VLOOKUP(A2298,PLAN!B:AA,19,0),"")</f>
        <v/>
      </c>
      <c r="T2298" s="225" t="str">
        <f>IFERROR(VLOOKUP(A2298,PLAN!B:AA,20,0),"")</f>
        <v/>
      </c>
      <c r="U2298" s="233"/>
      <c r="V2298" s="165"/>
      <c r="W2298" s="234" t="str">
        <f>IFERROR(VLOOKUP(A2298,PLAN!B:AB,21,),"")</f>
        <v/>
      </c>
      <c r="X2298" s="164"/>
      <c r="Y2298" s="148"/>
      <c r="Z2298" s="338" t="e">
        <f>VLOOKUP(Y2298,PLAN!B:AI,19,0)</f>
        <v>#N/A</v>
      </c>
    </row>
    <row r="2299" spans="1:26" s="163" customFormat="1" ht="21.6" hidden="1" customHeight="1">
      <c r="A2299" s="177">
        <f t="shared" si="145"/>
        <v>0</v>
      </c>
      <c r="B2299" s="225" t="str">
        <f>IFERROR(VLOOKUP(A2299,PLAN!B:AA,5,0),"")</f>
        <v/>
      </c>
      <c r="C2299" s="225" t="str">
        <f>IFERROR(VLOOKUP(A2299,PLAN!B:AA,6,0),"")</f>
        <v/>
      </c>
      <c r="D2299" s="225" t="str">
        <f>IFERROR(VLOOKUP(A2299,PLAN!B:AA,7,0),"")</f>
        <v/>
      </c>
      <c r="E2299" s="225" t="str">
        <f>IFERROR(VLOOKUP(A2299,PLAN!B:AA,4,0),"")</f>
        <v/>
      </c>
      <c r="F2299" s="226" t="str">
        <f>IFERROR(VLOOKUP(A2299,PLAN!B:AA,9,0),"")</f>
        <v/>
      </c>
      <c r="G2299" s="225" t="str">
        <f>IFERROR(VLOOKUP(A2299,PLAN!B:AA,10,0),"")</f>
        <v/>
      </c>
      <c r="H2299" s="225" t="str">
        <f>IFERROR(VLOOKUP(A2299,PLAN!B:AA,11,0),"")</f>
        <v/>
      </c>
      <c r="I2299" s="225" t="str">
        <f>IFERROR(VLOOKUP(A2299,PLAN!B:AA,12,0),"")</f>
        <v/>
      </c>
      <c r="J2299" s="225" t="str">
        <f>IFERROR(VLOOKUP(A2299,PLAN!B:AA,15,0),"")</f>
        <v/>
      </c>
      <c r="K2299" s="225" t="str">
        <f>IFERROR(VLOOKUP(A2299,PLAN!B:AA,23,0),"")</f>
        <v/>
      </c>
      <c r="L2299" s="227" t="str">
        <f>IFERROR(VLOOKUP(A2299,PLAN!B:AA,24,0),"")</f>
        <v/>
      </c>
      <c r="M2299" s="225" t="str">
        <f>IFERROR(VLOOKUP(A2299,PLAN!B:AA,3,0),"")</f>
        <v/>
      </c>
      <c r="N2299" s="225" t="str">
        <f>IFERROR(VLOOKUP(A2299,PLAN!B:AA,2,0),"")</f>
        <v/>
      </c>
      <c r="O2299" s="228"/>
      <c r="P2299" s="337"/>
      <c r="Q2299" s="337"/>
      <c r="R2299" s="231" t="str">
        <f>IFERROR(VLOOKUP(P2299,[6]Sheet1!$F:$I,4,),"")</f>
        <v/>
      </c>
      <c r="S2299" s="232" t="str">
        <f>IFERROR(VLOOKUP(A2299,PLAN!B:AA,19,0),"")</f>
        <v/>
      </c>
      <c r="T2299" s="225" t="str">
        <f>IFERROR(VLOOKUP(A2299,PLAN!B:AA,20,0),"")</f>
        <v/>
      </c>
      <c r="U2299" s="233"/>
      <c r="V2299" s="165"/>
      <c r="W2299" s="234" t="str">
        <f>IFERROR(VLOOKUP(A2299,PLAN!B:AB,21,),"")</f>
        <v/>
      </c>
      <c r="X2299" s="164"/>
      <c r="Y2299" s="148"/>
      <c r="Z2299" s="338" t="e">
        <f>VLOOKUP(Y2299,PLAN!B:AI,19,0)</f>
        <v>#N/A</v>
      </c>
    </row>
    <row r="2300" spans="1:26" s="163" customFormat="1" ht="21.6" hidden="1" customHeight="1">
      <c r="A2300" s="177">
        <f t="shared" si="145"/>
        <v>0</v>
      </c>
      <c r="B2300" s="225" t="str">
        <f>IFERROR(VLOOKUP(A2300,PLAN!B:AA,5,0),"")</f>
        <v/>
      </c>
      <c r="C2300" s="225" t="str">
        <f>IFERROR(VLOOKUP(A2300,PLAN!B:AA,6,0),"")</f>
        <v/>
      </c>
      <c r="D2300" s="225" t="str">
        <f>IFERROR(VLOOKUP(A2300,PLAN!B:AA,7,0),"")</f>
        <v/>
      </c>
      <c r="E2300" s="225" t="str">
        <f>IFERROR(VLOOKUP(A2300,PLAN!B:AA,4,0),"")</f>
        <v/>
      </c>
      <c r="F2300" s="226" t="str">
        <f>IFERROR(VLOOKUP(A2300,PLAN!B:AA,9,0),"")</f>
        <v/>
      </c>
      <c r="G2300" s="225" t="str">
        <f>IFERROR(VLOOKUP(A2300,PLAN!B:AA,10,0),"")</f>
        <v/>
      </c>
      <c r="H2300" s="225" t="str">
        <f>IFERROR(VLOOKUP(A2300,PLAN!B:AA,11,0),"")</f>
        <v/>
      </c>
      <c r="I2300" s="225" t="str">
        <f>IFERROR(VLOOKUP(A2300,PLAN!B:AA,12,0),"")</f>
        <v/>
      </c>
      <c r="J2300" s="225" t="str">
        <f>IFERROR(VLOOKUP(A2300,PLAN!B:AA,15,0),"")</f>
        <v/>
      </c>
      <c r="K2300" s="225" t="str">
        <f>IFERROR(VLOOKUP(A2300,PLAN!B:AA,23,0),"")</f>
        <v/>
      </c>
      <c r="L2300" s="227" t="str">
        <f>IFERROR(VLOOKUP(A2300,PLAN!B:AA,24,0),"")</f>
        <v/>
      </c>
      <c r="M2300" s="225" t="str">
        <f>IFERROR(VLOOKUP(A2300,PLAN!B:AA,3,0),"")</f>
        <v/>
      </c>
      <c r="N2300" s="225" t="str">
        <f>IFERROR(VLOOKUP(A2300,PLAN!B:AA,2,0),"")</f>
        <v/>
      </c>
      <c r="O2300" s="228"/>
      <c r="P2300" s="337"/>
      <c r="Q2300" s="337"/>
      <c r="R2300" s="231" t="str">
        <f>IFERROR(VLOOKUP(P2300,[6]Sheet1!$F:$I,4,),"")</f>
        <v/>
      </c>
      <c r="S2300" s="232" t="str">
        <f>IFERROR(VLOOKUP(A2300,PLAN!B:AA,19,0),"")</f>
        <v/>
      </c>
      <c r="T2300" s="225" t="str">
        <f>IFERROR(VLOOKUP(A2300,PLAN!B:AA,20,0),"")</f>
        <v/>
      </c>
      <c r="U2300" s="233"/>
      <c r="V2300" s="165"/>
      <c r="W2300" s="234" t="str">
        <f>IFERROR(VLOOKUP(A2300,PLAN!B:AB,21,),"")</f>
        <v/>
      </c>
      <c r="X2300" s="164"/>
      <c r="Y2300" s="148"/>
      <c r="Z2300" s="338" t="e">
        <f>VLOOKUP(Y2300,PLAN!B:AI,19,0)</f>
        <v>#N/A</v>
      </c>
    </row>
    <row r="2301" spans="1:26" s="163" customFormat="1" ht="27" hidden="1" customHeight="1">
      <c r="A2301" s="177" t="str">
        <f t="shared" ref="A2301:A2307" si="156">Y2301</f>
        <v>Sep03-12</v>
      </c>
      <c r="B2301" s="225">
        <f>IFERROR(VLOOKUP(A2301,PLAN!B:AA,5,0),"")</f>
        <v>11134109</v>
      </c>
      <c r="C2301" s="225" t="str">
        <f>IFERROR(VLOOKUP(A2301,PLAN!B:AA,6,0),"")</f>
        <v>1236008-M-AK</v>
      </c>
      <c r="D2301" s="225" t="str">
        <f>IFERROR(VLOOKUP(A2301,PLAN!B:AA,7,0),"")</f>
        <v>AGP140000 CN</v>
      </c>
      <c r="E2301" s="225" t="str">
        <f>IFERROR(VLOOKUP(A2301,PLAN!B:AA,4,0),"")</f>
        <v>1001947329</v>
      </c>
      <c r="F2301" s="226">
        <f>IFERROR(VLOOKUP(A2301,PLAN!B:AA,9,0),"")</f>
        <v>46268</v>
      </c>
      <c r="G2301" s="225" t="str">
        <f>IFERROR(VLOOKUP(A2301,PLAN!B:AA,10,0),"")</f>
        <v>0103612053</v>
      </c>
      <c r="H2301" s="225" t="str">
        <f>IFERROR(VLOOKUP(A2301,PLAN!B:AA,11,0),"")</f>
        <v>260815A12A</v>
      </c>
      <c r="I2301" s="225">
        <f>IFERROR(VLOOKUP(A2301,PLAN!B:AA,12,0),"")</f>
        <v>475</v>
      </c>
      <c r="J2301" s="225" t="str">
        <f>IFERROR(VLOOKUP(A2301,PLAN!B:AA,15,0),"")</f>
        <v>China</v>
      </c>
      <c r="K2301" s="225">
        <f>IFERROR(VLOOKUP(A2301,PLAN!B:AA,23,0),"")</f>
        <v>0</v>
      </c>
      <c r="L2301" s="227">
        <f>IFERROR(VLOOKUP(A2301,PLAN!B:AA,24,0),"")</f>
        <v>0</v>
      </c>
      <c r="M2301" s="225" t="str">
        <f>IFERROR(VLOOKUP(A2301,PLAN!B:AA,3,0),"")</f>
        <v>2332520-0-C-CN</v>
      </c>
      <c r="N2301" s="225">
        <f>IFERROR(VLOOKUP(A2301,PLAN!B:AA,2,0),"")</f>
        <v>12125094</v>
      </c>
      <c r="O2301" s="290" t="s">
        <v>5510</v>
      </c>
      <c r="P2301" s="337" t="s">
        <v>5511</v>
      </c>
      <c r="Q2301" s="154">
        <v>381</v>
      </c>
      <c r="R2301" s="231" t="str">
        <f>IFERROR(VLOOKUP(P2301,[6]Sheet1!$F:$I,4,),"")</f>
        <v>N1-17</v>
      </c>
      <c r="S2301" s="232">
        <f>IFERROR(VLOOKUP(A2301,PLAN!B:AA,19,0),"")</f>
        <v>46259</v>
      </c>
      <c r="T2301" s="225" t="str">
        <f>IFERROR(VLOOKUP(A2301,PLAN!B:AA,20,0),"")</f>
        <v>M8</v>
      </c>
      <c r="U2301" s="233"/>
      <c r="V2301" s="165"/>
      <c r="W2301" s="234" t="str">
        <f>IFERROR(VLOOKUP(A2301,PLAN!B:AB,21,),"")</f>
        <v>CAG</v>
      </c>
      <c r="X2301" s="164"/>
      <c r="Y2301" s="148" t="s">
        <v>6807</v>
      </c>
      <c r="Z2301" s="338">
        <f>VLOOKUP(Y2301,PLAN!B:AI,19,0)</f>
        <v>46259</v>
      </c>
    </row>
    <row r="2302" spans="1:26" s="163" customFormat="1" ht="27" hidden="1" customHeight="1">
      <c r="A2302" s="177">
        <f t="shared" si="156"/>
        <v>0</v>
      </c>
      <c r="B2302" s="225" t="str">
        <f>IFERROR(VLOOKUP(A2302,PLAN!B:AA,5,0),"")</f>
        <v/>
      </c>
      <c r="C2302" s="225" t="str">
        <f>IFERROR(VLOOKUP(A2302,PLAN!B:AA,6,0),"")</f>
        <v/>
      </c>
      <c r="D2302" s="225" t="str">
        <f>IFERROR(VLOOKUP(A2302,PLAN!B:AA,7,0),"")</f>
        <v/>
      </c>
      <c r="E2302" s="225" t="str">
        <f>IFERROR(VLOOKUP(A2302,PLAN!B:AA,4,0),"")</f>
        <v/>
      </c>
      <c r="F2302" s="226" t="str">
        <f>IFERROR(VLOOKUP(A2302,PLAN!B:AA,9,0),"")</f>
        <v/>
      </c>
      <c r="G2302" s="225" t="str">
        <f>IFERROR(VLOOKUP(A2302,PLAN!B:AA,10,0),"")</f>
        <v/>
      </c>
      <c r="H2302" s="225" t="str">
        <f>IFERROR(VLOOKUP(A2302,PLAN!B:AA,11,0),"")</f>
        <v/>
      </c>
      <c r="I2302" s="225" t="str">
        <f>IFERROR(VLOOKUP(A2302,PLAN!B:AA,12,0),"")</f>
        <v/>
      </c>
      <c r="J2302" s="225" t="str">
        <f>IFERROR(VLOOKUP(A2302,PLAN!B:AA,15,0),"")</f>
        <v/>
      </c>
      <c r="K2302" s="225" t="str">
        <f>IFERROR(VLOOKUP(A2302,PLAN!B:AA,23,0),"")</f>
        <v/>
      </c>
      <c r="L2302" s="227" t="str">
        <f>IFERROR(VLOOKUP(A2302,PLAN!B:AA,24,0),"")</f>
        <v/>
      </c>
      <c r="M2302" s="225" t="str">
        <f>IFERROR(VLOOKUP(A2302,PLAN!B:AA,3,0),"")</f>
        <v/>
      </c>
      <c r="N2302" s="225" t="str">
        <f>IFERROR(VLOOKUP(A2302,PLAN!B:AA,2,0),"")</f>
        <v/>
      </c>
      <c r="O2302" s="290" t="s">
        <v>6906</v>
      </c>
      <c r="P2302" s="258" t="s">
        <v>6907</v>
      </c>
      <c r="Q2302" s="154">
        <f>I2301-Q2301</f>
        <v>94</v>
      </c>
      <c r="R2302" s="231" t="str">
        <f>IFERROR(VLOOKUP(P2302,[6]Sheet1!$F:$I,4,),"")</f>
        <v>N1-16</v>
      </c>
      <c r="S2302" s="232" t="str">
        <f>IFERROR(VLOOKUP(A2302,PLAN!B:AA,19,0),"")</f>
        <v/>
      </c>
      <c r="T2302" s="225" t="str">
        <f>IFERROR(VLOOKUP(A2302,PLAN!B:AA,20,0),"")</f>
        <v/>
      </c>
      <c r="U2302" s="233"/>
      <c r="V2302" s="165"/>
      <c r="W2302" s="234" t="s">
        <v>45</v>
      </c>
      <c r="X2302" s="164"/>
      <c r="Y2302" s="148"/>
      <c r="Z2302" s="338" t="e">
        <f>VLOOKUP(Y2302,PLAN!B:AI,19,0)</f>
        <v>#N/A</v>
      </c>
    </row>
    <row r="2303" spans="1:26" s="163" customFormat="1" ht="27" hidden="1" customHeight="1">
      <c r="A2303" s="177" t="str">
        <f t="shared" si="156"/>
        <v>Sep03-13</v>
      </c>
      <c r="B2303" s="225">
        <f>IFERROR(VLOOKUP(A2303,PLAN!B:AA,5,0),"")</f>
        <v>11134233</v>
      </c>
      <c r="C2303" s="225" t="str">
        <f>IFERROR(VLOOKUP(A2303,PLAN!B:AA,6,0),"")</f>
        <v>1036062-R-AK</v>
      </c>
      <c r="D2303" s="225" t="str">
        <f>IFERROR(VLOOKUP(A2303,PLAN!B:AA,7,0),"")</f>
        <v>AGP140001 CN</v>
      </c>
      <c r="E2303" s="225" t="str">
        <f>IFERROR(VLOOKUP(A2303,PLAN!B:AA,4,0),"")</f>
        <v>1001947330</v>
      </c>
      <c r="F2303" s="226">
        <f>IFERROR(VLOOKUP(A2303,PLAN!B:AA,9,0),"")</f>
        <v>46268</v>
      </c>
      <c r="G2303" s="225" t="str">
        <f>IFERROR(VLOOKUP(A2303,PLAN!B:AA,10,0),"")</f>
        <v>0103612054</v>
      </c>
      <c r="H2303" s="225" t="str">
        <f>IFERROR(VLOOKUP(A2303,PLAN!B:AA,11,0),"")</f>
        <v>260815A13A</v>
      </c>
      <c r="I2303" s="225">
        <f>IFERROR(VLOOKUP(A2303,PLAN!B:AA,12,0),"")</f>
        <v>370</v>
      </c>
      <c r="J2303" s="225" t="str">
        <f>IFERROR(VLOOKUP(A2303,PLAN!B:AA,15,0),"")</f>
        <v>China</v>
      </c>
      <c r="K2303" s="225">
        <f>IFERROR(VLOOKUP(A2303,PLAN!B:AA,23,0),"")</f>
        <v>0</v>
      </c>
      <c r="L2303" s="227">
        <f>IFERROR(VLOOKUP(A2303,PLAN!B:AA,24,0),"")</f>
        <v>0</v>
      </c>
      <c r="M2303" s="225" t="str">
        <f>IFERROR(VLOOKUP(A2303,PLAN!B:AA,3,0),"")</f>
        <v>2332514-0-C-CN</v>
      </c>
      <c r="N2303" s="225">
        <f>IFERROR(VLOOKUP(A2303,PLAN!B:AA,2,0),"")</f>
        <v>12125088</v>
      </c>
      <c r="O2303" s="290" t="s">
        <v>2310</v>
      </c>
      <c r="P2303" s="257" t="s">
        <v>2311</v>
      </c>
      <c r="Q2303" s="154">
        <v>12</v>
      </c>
      <c r="R2303" s="231" t="str">
        <f>IFERROR(VLOOKUP(P2303,[6]Sheet1!$F:$I,4,),"")</f>
        <v>N1-23</v>
      </c>
      <c r="S2303" s="232">
        <f>IFERROR(VLOOKUP(A2303,PLAN!B:AA,19,0),"")</f>
        <v>46259</v>
      </c>
      <c r="T2303" s="225" t="str">
        <f>IFERROR(VLOOKUP(A2303,PLAN!B:AA,20,0),"")</f>
        <v>M8</v>
      </c>
      <c r="U2303" s="233"/>
      <c r="V2303" s="165"/>
      <c r="W2303" s="234" t="str">
        <f>IFERROR(VLOOKUP(A2303,PLAN!B:AB,21,),"")</f>
        <v>CAG</v>
      </c>
      <c r="X2303" s="164"/>
      <c r="Y2303" s="148" t="s">
        <v>6808</v>
      </c>
      <c r="Z2303" s="338">
        <f>VLOOKUP(Y2303,PLAN!B:AI,19,0)</f>
        <v>46259</v>
      </c>
    </row>
    <row r="2304" spans="1:26" s="163" customFormat="1" ht="27" hidden="1" customHeight="1">
      <c r="A2304" s="177">
        <f t="shared" si="156"/>
        <v>0</v>
      </c>
      <c r="B2304" s="225" t="str">
        <f>IFERROR(VLOOKUP(A2304,PLAN!B:AA,5,0),"")</f>
        <v/>
      </c>
      <c r="C2304" s="225" t="str">
        <f>IFERROR(VLOOKUP(A2304,PLAN!B:AA,6,0),"")</f>
        <v/>
      </c>
      <c r="D2304" s="225" t="str">
        <f>IFERROR(VLOOKUP(A2304,PLAN!B:AA,7,0),"")</f>
        <v/>
      </c>
      <c r="E2304" s="225" t="str">
        <f>IFERROR(VLOOKUP(A2304,PLAN!B:AA,4,0),"")</f>
        <v/>
      </c>
      <c r="F2304" s="226" t="str">
        <f>IFERROR(VLOOKUP(A2304,PLAN!B:AA,9,0),"")</f>
        <v/>
      </c>
      <c r="G2304" s="225" t="str">
        <f>IFERROR(VLOOKUP(A2304,PLAN!B:AA,10,0),"")</f>
        <v/>
      </c>
      <c r="H2304" s="225" t="str">
        <f>IFERROR(VLOOKUP(A2304,PLAN!B:AA,11,0),"")</f>
        <v/>
      </c>
      <c r="I2304" s="225" t="str">
        <f>IFERROR(VLOOKUP(A2304,PLAN!B:AA,12,0),"")</f>
        <v/>
      </c>
      <c r="J2304" s="225" t="str">
        <f>IFERROR(VLOOKUP(A2304,PLAN!B:AA,15,0),"")</f>
        <v/>
      </c>
      <c r="K2304" s="225" t="str">
        <f>IFERROR(VLOOKUP(A2304,PLAN!B:AA,23,0),"")</f>
        <v/>
      </c>
      <c r="L2304" s="227" t="str">
        <f>IFERROR(VLOOKUP(A2304,PLAN!B:AA,24,0),"")</f>
        <v/>
      </c>
      <c r="M2304" s="225" t="str">
        <f>IFERROR(VLOOKUP(A2304,PLAN!B:AA,3,0),"")</f>
        <v/>
      </c>
      <c r="N2304" s="225" t="str">
        <f>IFERROR(VLOOKUP(A2304,PLAN!B:AA,2,0),"")</f>
        <v/>
      </c>
      <c r="O2304" s="290" t="s">
        <v>6908</v>
      </c>
      <c r="P2304" s="337" t="s">
        <v>6909</v>
      </c>
      <c r="Q2304" s="154">
        <f>I2303-Q2303</f>
        <v>358</v>
      </c>
      <c r="R2304" s="231" t="str">
        <f>IFERROR(VLOOKUP(P2304,[6]Sheet1!$F:$I,4,),"")</f>
        <v>N1-15</v>
      </c>
      <c r="S2304" s="232" t="str">
        <f>IFERROR(VLOOKUP(A2304,PLAN!B:AA,19,0),"")</f>
        <v/>
      </c>
      <c r="T2304" s="225" t="str">
        <f>IFERROR(VLOOKUP(A2304,PLAN!B:AA,20,0),"")</f>
        <v/>
      </c>
      <c r="U2304" s="233"/>
      <c r="V2304" s="165"/>
      <c r="W2304" s="234" t="s">
        <v>45</v>
      </c>
      <c r="X2304" s="164"/>
      <c r="Y2304" s="148"/>
      <c r="Z2304" s="338" t="e">
        <f>VLOOKUP(Y2304,PLAN!B:AI,19,0)</f>
        <v>#N/A</v>
      </c>
    </row>
    <row r="2305" spans="1:26" s="163" customFormat="1" ht="27" hidden="1" customHeight="1">
      <c r="A2305" s="177" t="str">
        <f t="shared" si="156"/>
        <v>Sep03-14</v>
      </c>
      <c r="B2305" s="225">
        <f>IFERROR(VLOOKUP(A2305,PLAN!B:AA,5,0),"")</f>
        <v>11135707</v>
      </c>
      <c r="C2305" s="225" t="str">
        <f>IFERROR(VLOOKUP(A2305,PLAN!B:AA,6,0),"")</f>
        <v>1931095-H-AK</v>
      </c>
      <c r="D2305" s="225" t="str">
        <f>IFERROR(VLOOKUP(A2305,PLAN!B:AA,7,0),"")</f>
        <v>PPW14R300S CN</v>
      </c>
      <c r="E2305" s="225" t="str">
        <f>IFERROR(VLOOKUP(A2305,PLAN!B:AA,4,0),"")</f>
        <v>1001947331</v>
      </c>
      <c r="F2305" s="226">
        <f>IFERROR(VLOOKUP(A2305,PLAN!B:AA,9,0),"")</f>
        <v>46268</v>
      </c>
      <c r="G2305" s="225" t="str">
        <f>IFERROR(VLOOKUP(A2305,PLAN!B:AA,10,0),"")</f>
        <v>0103612055</v>
      </c>
      <c r="H2305" s="225" t="str">
        <f>IFERROR(VLOOKUP(A2305,PLAN!B:AA,11,0),"")</f>
        <v>260815A14A</v>
      </c>
      <c r="I2305" s="225">
        <f>IFERROR(VLOOKUP(A2305,PLAN!B:AA,12,0),"")</f>
        <v>40</v>
      </c>
      <c r="J2305" s="225" t="str">
        <f>IFERROR(VLOOKUP(A2305,PLAN!B:AA,15,0),"")</f>
        <v>China</v>
      </c>
      <c r="K2305" s="225">
        <f>IFERROR(VLOOKUP(A2305,PLAN!B:AA,23,0),"")</f>
        <v>0</v>
      </c>
      <c r="L2305" s="227">
        <f>IFERROR(VLOOKUP(A2305,PLAN!B:AA,24,0),"")</f>
        <v>0</v>
      </c>
      <c r="M2305" s="225" t="str">
        <f>IFERROR(VLOOKUP(A2305,PLAN!B:AA,3,0),"")</f>
        <v>2332483-0-C-CN</v>
      </c>
      <c r="N2305" s="225">
        <f>IFERROR(VLOOKUP(A2305,PLAN!B:AA,2,0),"")</f>
        <v>12125057</v>
      </c>
      <c r="O2305" s="290" t="s">
        <v>643</v>
      </c>
      <c r="P2305" s="257" t="s">
        <v>644</v>
      </c>
      <c r="Q2305" s="154">
        <v>1</v>
      </c>
      <c r="R2305" s="231" t="str">
        <f>IFERROR(VLOOKUP(P2305,[6]Sheet1!$F:$I,4,),"")</f>
        <v>N1-24</v>
      </c>
      <c r="S2305" s="232">
        <f>IFERROR(VLOOKUP(A2305,PLAN!B:AA,19,0),"")</f>
        <v>46259</v>
      </c>
      <c r="T2305" s="225" t="str">
        <f>IFERROR(VLOOKUP(A2305,PLAN!B:AA,20,0),"")</f>
        <v>M8</v>
      </c>
      <c r="U2305" s="233"/>
      <c r="V2305" s="165"/>
      <c r="W2305" s="234" t="str">
        <f>IFERROR(VLOOKUP(A2305,PLAN!B:AB,21,),"")</f>
        <v>CAG</v>
      </c>
      <c r="X2305" s="164"/>
      <c r="Y2305" s="148" t="s">
        <v>6809</v>
      </c>
      <c r="Z2305" s="338">
        <f>VLOOKUP(Y2305,PLAN!B:AI,19,0)</f>
        <v>46259</v>
      </c>
    </row>
    <row r="2306" spans="1:26" s="163" customFormat="1" ht="27" hidden="1" customHeight="1">
      <c r="A2306" s="177">
        <f t="shared" si="156"/>
        <v>0</v>
      </c>
      <c r="B2306" s="225" t="str">
        <f>IFERROR(VLOOKUP(A2306,PLAN!B:AA,5,0),"")</f>
        <v/>
      </c>
      <c r="C2306" s="225" t="str">
        <f>IFERROR(VLOOKUP(A2306,PLAN!B:AA,6,0),"")</f>
        <v/>
      </c>
      <c r="D2306" s="225" t="str">
        <f>IFERROR(VLOOKUP(A2306,PLAN!B:AA,7,0),"")</f>
        <v/>
      </c>
      <c r="E2306" s="225" t="str">
        <f>IFERROR(VLOOKUP(A2306,PLAN!B:AA,4,0),"")</f>
        <v/>
      </c>
      <c r="F2306" s="226" t="str">
        <f>IFERROR(VLOOKUP(A2306,PLAN!B:AA,9,0),"")</f>
        <v/>
      </c>
      <c r="G2306" s="225" t="str">
        <f>IFERROR(VLOOKUP(A2306,PLAN!B:AA,10,0),"")</f>
        <v/>
      </c>
      <c r="H2306" s="225" t="str">
        <f>IFERROR(VLOOKUP(A2306,PLAN!B:AA,11,0),"")</f>
        <v/>
      </c>
      <c r="I2306" s="225" t="str">
        <f>IFERROR(VLOOKUP(A2306,PLAN!B:AA,12,0),"")</f>
        <v/>
      </c>
      <c r="J2306" s="225" t="str">
        <f>IFERROR(VLOOKUP(A2306,PLAN!B:AA,15,0),"")</f>
        <v/>
      </c>
      <c r="K2306" s="225" t="str">
        <f>IFERROR(VLOOKUP(A2306,PLAN!B:AA,23,0),"")</f>
        <v/>
      </c>
      <c r="L2306" s="227" t="str">
        <f>IFERROR(VLOOKUP(A2306,PLAN!B:AA,24,0),"")</f>
        <v/>
      </c>
      <c r="M2306" s="225" t="str">
        <f>IFERROR(VLOOKUP(A2306,PLAN!B:AA,3,0),"")</f>
        <v/>
      </c>
      <c r="N2306" s="225" t="str">
        <f>IFERROR(VLOOKUP(A2306,PLAN!B:AA,2,0),"")</f>
        <v/>
      </c>
      <c r="O2306" s="290" t="s">
        <v>6910</v>
      </c>
      <c r="P2306" s="337" t="s">
        <v>6911</v>
      </c>
      <c r="Q2306" s="154">
        <f>I2305-Q2305</f>
        <v>39</v>
      </c>
      <c r="R2306" s="231" t="str">
        <f>IFERROR(VLOOKUP(P2306,[6]Sheet1!$F:$I,4,),"")</f>
        <v>N1-04</v>
      </c>
      <c r="S2306" s="232" t="str">
        <f>IFERROR(VLOOKUP(A2306,PLAN!B:AA,19,0),"")</f>
        <v/>
      </c>
      <c r="T2306" s="225" t="str">
        <f>IFERROR(VLOOKUP(A2306,PLAN!B:AA,20,0),"")</f>
        <v/>
      </c>
      <c r="U2306" s="233"/>
      <c r="V2306" s="165"/>
      <c r="W2306" s="234" t="s">
        <v>45</v>
      </c>
      <c r="X2306" s="164"/>
      <c r="Y2306" s="148"/>
      <c r="Z2306" s="338" t="e">
        <f>VLOOKUP(Y2306,PLAN!B:AI,19,0)</f>
        <v>#N/A</v>
      </c>
    </row>
    <row r="2307" spans="1:26" s="163" customFormat="1" ht="27" hidden="1" customHeight="1">
      <c r="A2307" s="177" t="str">
        <f t="shared" si="156"/>
        <v>Sep03-15</v>
      </c>
      <c r="B2307" s="225">
        <f>IFERROR(VLOOKUP(A2307,PLAN!B:AA,5,0),"")</f>
        <v>11135708</v>
      </c>
      <c r="C2307" s="225" t="str">
        <f>IFERROR(VLOOKUP(A2307,PLAN!B:AA,6,0),"")</f>
        <v>1931096-H-AK</v>
      </c>
      <c r="D2307" s="225" t="str">
        <f>IFERROR(VLOOKUP(A2307,PLAN!B:AA,7,0),"")</f>
        <v>PPW14R300P CN</v>
      </c>
      <c r="E2307" s="225" t="str">
        <f>IFERROR(VLOOKUP(A2307,PLAN!B:AA,4,0),"")</f>
        <v>1001947332</v>
      </c>
      <c r="F2307" s="226">
        <f>IFERROR(VLOOKUP(A2307,PLAN!B:AA,9,0),"")</f>
        <v>46268</v>
      </c>
      <c r="G2307" s="225" t="str">
        <f>IFERROR(VLOOKUP(A2307,PLAN!B:AA,10,0),"")</f>
        <v>0103612056</v>
      </c>
      <c r="H2307" s="225" t="str">
        <f>IFERROR(VLOOKUP(A2307,PLAN!B:AA,11,0),"")</f>
        <v>260815A15A</v>
      </c>
      <c r="I2307" s="225">
        <f>IFERROR(VLOOKUP(A2307,PLAN!B:AA,12,0),"")</f>
        <v>560</v>
      </c>
      <c r="J2307" s="225" t="str">
        <f>IFERROR(VLOOKUP(A2307,PLAN!B:AA,15,0),"")</f>
        <v>China</v>
      </c>
      <c r="K2307" s="225">
        <f>IFERROR(VLOOKUP(A2307,PLAN!B:AA,23,0),"")</f>
        <v>0</v>
      </c>
      <c r="L2307" s="227">
        <f>IFERROR(VLOOKUP(A2307,PLAN!B:AA,24,0),"")</f>
        <v>0</v>
      </c>
      <c r="M2307" s="225" t="str">
        <f>IFERROR(VLOOKUP(A2307,PLAN!B:AA,3,0),"")</f>
        <v>2332484-0-C-CN</v>
      </c>
      <c r="N2307" s="225">
        <f>IFERROR(VLOOKUP(A2307,PLAN!B:AA,2,0),"")</f>
        <v>12125058</v>
      </c>
      <c r="O2307" s="290" t="s">
        <v>2811</v>
      </c>
      <c r="P2307" s="337" t="s">
        <v>2812</v>
      </c>
      <c r="Q2307" s="154">
        <v>63</v>
      </c>
      <c r="R2307" s="231" t="str">
        <f>IFERROR(VLOOKUP(P2307,[6]Sheet1!$F:$I,4,),"")</f>
        <v>N1-04</v>
      </c>
      <c r="S2307" s="232">
        <f>IFERROR(VLOOKUP(A2307,PLAN!B:AA,19,0),"")</f>
        <v>46259</v>
      </c>
      <c r="T2307" s="225" t="str">
        <f>IFERROR(VLOOKUP(A2307,PLAN!B:AA,20,0),"")</f>
        <v>M8</v>
      </c>
      <c r="U2307" s="233"/>
      <c r="V2307" s="165"/>
      <c r="W2307" s="234" t="str">
        <f>IFERROR(VLOOKUP(A2307,PLAN!B:AB,21,),"")</f>
        <v>CAG</v>
      </c>
      <c r="X2307" s="164"/>
      <c r="Y2307" s="148" t="s">
        <v>6810</v>
      </c>
      <c r="Z2307" s="338">
        <f>VLOOKUP(Y2307,PLAN!B:AI,19,0)</f>
        <v>46259</v>
      </c>
    </row>
    <row r="2308" spans="1:26" s="163" customFormat="1" ht="27" hidden="1" customHeight="1">
      <c r="A2308" s="177"/>
      <c r="B2308" s="225"/>
      <c r="C2308" s="225"/>
      <c r="D2308" s="225"/>
      <c r="E2308" s="225"/>
      <c r="F2308" s="226"/>
      <c r="G2308" s="225"/>
      <c r="H2308" s="225"/>
      <c r="I2308" s="225"/>
      <c r="J2308" s="225"/>
      <c r="K2308" s="225"/>
      <c r="L2308" s="227"/>
      <c r="M2308" s="225"/>
      <c r="N2308" s="225"/>
      <c r="O2308" s="290" t="s">
        <v>6912</v>
      </c>
      <c r="P2308" s="337" t="s">
        <v>6913</v>
      </c>
      <c r="Q2308" s="154">
        <v>213</v>
      </c>
      <c r="R2308" s="231" t="str">
        <f>IFERROR(VLOOKUP(P2308,[6]Sheet1!$F:$I,4,),"")</f>
        <v>N1-02</v>
      </c>
      <c r="S2308" s="232"/>
      <c r="T2308" s="225"/>
      <c r="U2308" s="233"/>
      <c r="V2308" s="165"/>
      <c r="W2308" s="234" t="s">
        <v>45</v>
      </c>
      <c r="X2308" s="164"/>
      <c r="Y2308" s="148"/>
      <c r="Z2308" s="338" t="e">
        <f>VLOOKUP(Y2308,PLAN!B:AI,19,0)</f>
        <v>#N/A</v>
      </c>
    </row>
    <row r="2309" spans="1:26" s="163" customFormat="1" ht="27" hidden="1" customHeight="1">
      <c r="A2309" s="177"/>
      <c r="B2309" s="225"/>
      <c r="C2309" s="225"/>
      <c r="D2309" s="225"/>
      <c r="E2309" s="225"/>
      <c r="F2309" s="226"/>
      <c r="G2309" s="225"/>
      <c r="H2309" s="225"/>
      <c r="I2309" s="225"/>
      <c r="J2309" s="225"/>
      <c r="K2309" s="225"/>
      <c r="L2309" s="227"/>
      <c r="M2309" s="225"/>
      <c r="N2309" s="225"/>
      <c r="O2309" s="290" t="s">
        <v>6916</v>
      </c>
      <c r="P2309" s="258" t="s">
        <v>6917</v>
      </c>
      <c r="Q2309" s="154">
        <f>I2307-Q2307-Q2308-Q2310</f>
        <v>68</v>
      </c>
      <c r="R2309" s="231" t="str">
        <f>IFERROR(VLOOKUP(P2309,[6]Sheet1!$F:$I,4,),"")</f>
        <v/>
      </c>
      <c r="S2309" s="232"/>
      <c r="T2309" s="225"/>
      <c r="U2309" s="233"/>
      <c r="V2309" s="165"/>
      <c r="W2309" s="234" t="s">
        <v>45</v>
      </c>
      <c r="X2309" s="164"/>
      <c r="Y2309" s="148"/>
      <c r="Z2309" s="338" t="e">
        <f>VLOOKUP(Y2309,PLAN!B:AI,19,0)</f>
        <v>#N/A</v>
      </c>
    </row>
    <row r="2310" spans="1:26" s="163" customFormat="1" ht="27" hidden="1" customHeight="1">
      <c r="A2310" s="177"/>
      <c r="B2310" s="225"/>
      <c r="C2310" s="225"/>
      <c r="D2310" s="225"/>
      <c r="E2310" s="225"/>
      <c r="F2310" s="226"/>
      <c r="G2310" s="225"/>
      <c r="H2310" s="225"/>
      <c r="I2310" s="225"/>
      <c r="J2310" s="225"/>
      <c r="K2310" s="225"/>
      <c r="L2310" s="227"/>
      <c r="M2310" s="225"/>
      <c r="N2310" s="225"/>
      <c r="O2310" s="290" t="s">
        <v>6914</v>
      </c>
      <c r="P2310" s="258" t="s">
        <v>6915</v>
      </c>
      <c r="Q2310" s="154">
        <v>216</v>
      </c>
      <c r="R2310" s="231" t="str">
        <f>IFERROR(VLOOKUP(P2310,[6]Sheet1!$F:$I,4,),"")</f>
        <v>N2-06</v>
      </c>
      <c r="S2310" s="232"/>
      <c r="T2310" s="225"/>
      <c r="U2310" s="233"/>
      <c r="V2310" s="165"/>
      <c r="W2310" s="234" t="s">
        <v>45</v>
      </c>
      <c r="X2310" s="164"/>
      <c r="Y2310" s="148"/>
      <c r="Z2310" s="338" t="e">
        <f>VLOOKUP(Y2310,PLAN!B:AI,19,0)</f>
        <v>#N/A</v>
      </c>
    </row>
    <row r="2311" spans="1:26" s="163" customFormat="1" ht="27" hidden="1" customHeight="1">
      <c r="A2311" s="177" t="str">
        <f t="shared" ref="A2311" si="157">Y2311</f>
        <v>Sep03-16</v>
      </c>
      <c r="B2311" s="225">
        <f>IFERROR(VLOOKUP(A2311,PLAN!B:AA,5,0),"")</f>
        <v>11135711</v>
      </c>
      <c r="C2311" s="225" t="str">
        <f>IFERROR(VLOOKUP(A2311,PLAN!B:AA,6,0),"")</f>
        <v>1931101-G-AK</v>
      </c>
      <c r="D2311" s="225" t="str">
        <f>IFERROR(VLOOKUP(A2311,PLAN!B:AA,7,0),"")</f>
        <v>PPW18R300S CN</v>
      </c>
      <c r="E2311" s="225" t="str">
        <f>IFERROR(VLOOKUP(A2311,PLAN!B:AA,4,0),"")</f>
        <v>1001947333</v>
      </c>
      <c r="F2311" s="226">
        <f>IFERROR(VLOOKUP(A2311,PLAN!B:AA,9,0),"")</f>
        <v>46268</v>
      </c>
      <c r="G2311" s="225" t="str">
        <f>IFERROR(VLOOKUP(A2311,PLAN!B:AA,10,0),"")</f>
        <v>0103612057</v>
      </c>
      <c r="H2311" s="225" t="str">
        <f>IFERROR(VLOOKUP(A2311,PLAN!B:AA,11,0),"")</f>
        <v>260815A16A</v>
      </c>
      <c r="I2311" s="225">
        <f>IFERROR(VLOOKUP(A2311,PLAN!B:AA,12,0),"")</f>
        <v>320</v>
      </c>
      <c r="J2311" s="225" t="str">
        <f>IFERROR(VLOOKUP(A2311,PLAN!B:AA,15,0),"")</f>
        <v>China</v>
      </c>
      <c r="K2311" s="225">
        <f>IFERROR(VLOOKUP(A2311,PLAN!B:AA,23,0),"")</f>
        <v>0</v>
      </c>
      <c r="L2311" s="227">
        <f>IFERROR(VLOOKUP(A2311,PLAN!B:AA,24,0),"")</f>
        <v>0</v>
      </c>
      <c r="M2311" s="225" t="str">
        <f>IFERROR(VLOOKUP(A2311,PLAN!B:AA,3,0),"")</f>
        <v>2332489-0-C-CN</v>
      </c>
      <c r="N2311" s="225">
        <f>IFERROR(VLOOKUP(A2311,PLAN!B:AA,2,0),"")</f>
        <v>12125063</v>
      </c>
      <c r="O2311" s="228" t="s">
        <v>2819</v>
      </c>
      <c r="P2311" s="257" t="s">
        <v>2820</v>
      </c>
      <c r="Q2311" s="154">
        <v>14</v>
      </c>
      <c r="R2311" s="231" t="str">
        <f>IFERROR(VLOOKUP(P2311,[6]Sheet1!$F:$I,4,),"")</f>
        <v>N1-24</v>
      </c>
      <c r="S2311" s="232">
        <f>IFERROR(VLOOKUP(A2311,PLAN!B:AA,19,0),"")</f>
        <v>46259</v>
      </c>
      <c r="T2311" s="225" t="str">
        <f>IFERROR(VLOOKUP(A2311,PLAN!B:AA,20,0),"")</f>
        <v>M8</v>
      </c>
      <c r="U2311" s="233"/>
      <c r="V2311" s="165"/>
      <c r="W2311" s="234" t="str">
        <f>IFERROR(VLOOKUP(A2311,PLAN!B:AB,21,),"")</f>
        <v>CAG</v>
      </c>
      <c r="X2311" s="164"/>
      <c r="Y2311" s="148" t="s">
        <v>6811</v>
      </c>
      <c r="Z2311" s="338">
        <f>VLOOKUP(Y2311,PLAN!B:AI,19,0)</f>
        <v>46259</v>
      </c>
    </row>
    <row r="2312" spans="1:26" s="163" customFormat="1" ht="27" hidden="1" customHeight="1">
      <c r="A2312" s="177"/>
      <c r="B2312" s="225"/>
      <c r="C2312" s="225"/>
      <c r="D2312" s="225"/>
      <c r="E2312" s="225"/>
      <c r="F2312" s="226"/>
      <c r="G2312" s="225"/>
      <c r="H2312" s="225"/>
      <c r="I2312" s="225"/>
      <c r="J2312" s="225"/>
      <c r="K2312" s="225"/>
      <c r="L2312" s="227"/>
      <c r="M2312" s="225"/>
      <c r="N2312" s="225"/>
      <c r="O2312" s="228" t="s">
        <v>6918</v>
      </c>
      <c r="P2312" s="257" t="s">
        <v>6919</v>
      </c>
      <c r="Q2312" s="154">
        <v>215</v>
      </c>
      <c r="R2312" s="231" t="str">
        <f>IFERROR(VLOOKUP(P2312,[6]Sheet1!$F:$I,4,),"")</f>
        <v>N3-01</v>
      </c>
      <c r="S2312" s="232"/>
      <c r="T2312" s="225"/>
      <c r="U2312" s="233"/>
      <c r="V2312" s="165"/>
      <c r="W2312" s="234" t="s">
        <v>45</v>
      </c>
      <c r="X2312" s="164"/>
      <c r="Y2312" s="148"/>
      <c r="Z2312" s="338" t="e">
        <f>VLOOKUP(Y2312,PLAN!B:AI,19,0)</f>
        <v>#N/A</v>
      </c>
    </row>
    <row r="2313" spans="1:26" s="163" customFormat="1" ht="27" hidden="1" customHeight="1">
      <c r="A2313" s="177"/>
      <c r="B2313" s="225"/>
      <c r="C2313" s="225"/>
      <c r="D2313" s="225"/>
      <c r="E2313" s="225"/>
      <c r="F2313" s="226"/>
      <c r="G2313" s="225"/>
      <c r="H2313" s="225"/>
      <c r="I2313" s="225"/>
      <c r="J2313" s="225"/>
      <c r="K2313" s="225"/>
      <c r="L2313" s="227"/>
      <c r="M2313" s="225"/>
      <c r="N2313" s="225"/>
      <c r="O2313" s="228" t="s">
        <v>6920</v>
      </c>
      <c r="P2313" s="257" t="s">
        <v>6921</v>
      </c>
      <c r="Q2313" s="154">
        <f>I2311-Q2311-Q2312</f>
        <v>91</v>
      </c>
      <c r="R2313" s="231" t="str">
        <f>IFERROR(VLOOKUP(P2313,[6]Sheet1!$F:$I,4,),"")</f>
        <v>N3-04</v>
      </c>
      <c r="S2313" s="232"/>
      <c r="T2313" s="225"/>
      <c r="U2313" s="233"/>
      <c r="V2313" s="165"/>
      <c r="W2313" s="234" t="s">
        <v>45</v>
      </c>
      <c r="X2313" s="164"/>
      <c r="Y2313" s="148"/>
      <c r="Z2313" s="338" t="e">
        <f>VLOOKUP(Y2313,PLAN!B:AI,19,0)</f>
        <v>#N/A</v>
      </c>
    </row>
    <row r="2314" spans="1:26" s="163" customFormat="1" ht="27" hidden="1" customHeight="1">
      <c r="A2314" s="177" t="str">
        <f t="shared" ref="A2314" si="158">Y2314</f>
        <v>Sep03-17</v>
      </c>
      <c r="B2314" s="225">
        <f>IFERROR(VLOOKUP(A2314,PLAN!B:AA,5,0),"")</f>
        <v>11135712</v>
      </c>
      <c r="C2314" s="225" t="str">
        <f>IFERROR(VLOOKUP(A2314,PLAN!B:AA,6,0),"")</f>
        <v>1931102-G-AK</v>
      </c>
      <c r="D2314" s="225" t="str">
        <f>IFERROR(VLOOKUP(A2314,PLAN!B:AA,7,0),"")</f>
        <v>PPW18R300P CN</v>
      </c>
      <c r="E2314" s="225" t="str">
        <f>IFERROR(VLOOKUP(A2314,PLAN!B:AA,4,0),"")</f>
        <v>1001947334</v>
      </c>
      <c r="F2314" s="226">
        <f>IFERROR(VLOOKUP(A2314,PLAN!B:AA,9,0),"")</f>
        <v>46268</v>
      </c>
      <c r="G2314" s="225" t="str">
        <f>IFERROR(VLOOKUP(A2314,PLAN!B:AA,10,0),"")</f>
        <v>0103612058</v>
      </c>
      <c r="H2314" s="225" t="str">
        <f>IFERROR(VLOOKUP(A2314,PLAN!B:AA,11,0),"")</f>
        <v>260815A17A</v>
      </c>
      <c r="I2314" s="225">
        <f>IFERROR(VLOOKUP(A2314,PLAN!B:AA,12,0),"")</f>
        <v>560</v>
      </c>
      <c r="J2314" s="225" t="str">
        <f>IFERROR(VLOOKUP(A2314,PLAN!B:AA,15,0),"")</f>
        <v>China</v>
      </c>
      <c r="K2314" s="225">
        <f>IFERROR(VLOOKUP(A2314,PLAN!B:AA,23,0),"")</f>
        <v>0</v>
      </c>
      <c r="L2314" s="227">
        <f>IFERROR(VLOOKUP(A2314,PLAN!B:AA,24,0),"")</f>
        <v>0</v>
      </c>
      <c r="M2314" s="225" t="str">
        <f>IFERROR(VLOOKUP(A2314,PLAN!B:AA,3,0),"")</f>
        <v>2332490-0-C-CN</v>
      </c>
      <c r="N2314" s="225">
        <f>IFERROR(VLOOKUP(A2314,PLAN!B:AA,2,0),"")</f>
        <v>12125064</v>
      </c>
      <c r="O2314" s="290" t="s">
        <v>2827</v>
      </c>
      <c r="P2314" s="257" t="s">
        <v>2828</v>
      </c>
      <c r="Q2314" s="154">
        <v>151</v>
      </c>
      <c r="R2314" s="231" t="str">
        <f>IFERROR(VLOOKUP(P2314,[6]Sheet1!$F:$I,4,),"")</f>
        <v>N1-17</v>
      </c>
      <c r="S2314" s="232">
        <f>IFERROR(VLOOKUP(A2314,PLAN!B:AA,19,0),"")</f>
        <v>46259</v>
      </c>
      <c r="T2314" s="225" t="str">
        <f>IFERROR(VLOOKUP(A2314,PLAN!B:AA,20,0),"")</f>
        <v>M8</v>
      </c>
      <c r="U2314" s="233"/>
      <c r="V2314" s="165"/>
      <c r="W2314" s="234" t="str">
        <f>IFERROR(VLOOKUP(A2314,PLAN!B:AB,21,),"")</f>
        <v>CAG</v>
      </c>
      <c r="X2314" s="164"/>
      <c r="Y2314" s="148" t="s">
        <v>6812</v>
      </c>
      <c r="Z2314" s="338">
        <f>VLOOKUP(Y2314,PLAN!B:AI,19,0)</f>
        <v>46259</v>
      </c>
    </row>
    <row r="2315" spans="1:26" s="163" customFormat="1" ht="27" hidden="1" customHeight="1">
      <c r="A2315" s="177"/>
      <c r="B2315" s="225"/>
      <c r="C2315" s="225"/>
      <c r="D2315" s="225"/>
      <c r="E2315" s="225"/>
      <c r="F2315" s="226"/>
      <c r="G2315" s="225"/>
      <c r="H2315" s="225"/>
      <c r="I2315" s="225"/>
      <c r="J2315" s="225"/>
      <c r="K2315" s="225"/>
      <c r="L2315" s="227"/>
      <c r="M2315" s="225"/>
      <c r="N2315" s="225"/>
      <c r="O2315" s="290" t="s">
        <v>6922</v>
      </c>
      <c r="P2315" s="337" t="s">
        <v>6923</v>
      </c>
      <c r="Q2315" s="154">
        <v>215</v>
      </c>
      <c r="R2315" s="231" t="str">
        <f>IFERROR(VLOOKUP(P2315,[6]Sheet1!$F:$I,4,),"")</f>
        <v>N2-02</v>
      </c>
      <c r="S2315" s="232"/>
      <c r="T2315" s="225"/>
      <c r="U2315" s="233"/>
      <c r="V2315" s="165"/>
      <c r="W2315" s="234" t="s">
        <v>45</v>
      </c>
      <c r="X2315" s="164"/>
      <c r="Y2315" s="148"/>
      <c r="Z2315" s="338" t="e">
        <f>VLOOKUP(Y2315,PLAN!B:AI,19,0)</f>
        <v>#N/A</v>
      </c>
    </row>
    <row r="2316" spans="1:26" s="163" customFormat="1" ht="27" hidden="1" customHeight="1">
      <c r="A2316" s="177"/>
      <c r="B2316" s="225"/>
      <c r="C2316" s="225"/>
      <c r="D2316" s="225"/>
      <c r="E2316" s="225"/>
      <c r="F2316" s="226"/>
      <c r="G2316" s="225"/>
      <c r="H2316" s="225"/>
      <c r="I2316" s="225"/>
      <c r="J2316" s="225"/>
      <c r="K2316" s="225"/>
      <c r="L2316" s="227"/>
      <c r="M2316" s="225"/>
      <c r="N2316" s="225"/>
      <c r="O2316" s="290" t="s">
        <v>6924</v>
      </c>
      <c r="P2316" s="258" t="s">
        <v>6925</v>
      </c>
      <c r="Q2316" s="312">
        <f>I2314-Q2314-Q2315</f>
        <v>194</v>
      </c>
      <c r="R2316" s="231" t="str">
        <f>IFERROR(VLOOKUP(P2316,[6]Sheet1!$F:$I,4,),"")</f>
        <v/>
      </c>
      <c r="S2316" s="232"/>
      <c r="T2316" s="225"/>
      <c r="U2316" s="233"/>
      <c r="V2316" s="165"/>
      <c r="W2316" s="234" t="s">
        <v>45</v>
      </c>
      <c r="X2316" s="164"/>
      <c r="Y2316" s="148"/>
      <c r="Z2316" s="338" t="e">
        <f>VLOOKUP(Y2316,PLAN!B:AI,19,0)</f>
        <v>#N/A</v>
      </c>
    </row>
    <row r="2317" spans="1:26" s="163" customFormat="1" ht="21.6" hidden="1" customHeight="1">
      <c r="A2317" s="177">
        <f t="shared" si="145"/>
        <v>0</v>
      </c>
      <c r="B2317" s="225" t="str">
        <f>IFERROR(VLOOKUP(A2317,PLAN!B:AA,5,0),"")</f>
        <v/>
      </c>
      <c r="C2317" s="225" t="str">
        <f>IFERROR(VLOOKUP(A2317,PLAN!B:AA,6,0),"")</f>
        <v/>
      </c>
      <c r="D2317" s="225" t="str">
        <f>IFERROR(VLOOKUP(A2317,PLAN!B:AA,7,0),"")</f>
        <v/>
      </c>
      <c r="E2317" s="225" t="str">
        <f>IFERROR(VLOOKUP(A2317,PLAN!B:AA,4,0),"")</f>
        <v/>
      </c>
      <c r="F2317" s="226" t="str">
        <f>IFERROR(VLOOKUP(A2317,PLAN!B:AA,9,0),"")</f>
        <v/>
      </c>
      <c r="G2317" s="225" t="str">
        <f>IFERROR(VLOOKUP(A2317,PLAN!B:AA,10,0),"")</f>
        <v/>
      </c>
      <c r="H2317" s="225" t="str">
        <f>IFERROR(VLOOKUP(A2317,PLAN!B:AA,11,0),"")</f>
        <v/>
      </c>
      <c r="I2317" s="225" t="str">
        <f>IFERROR(VLOOKUP(A2317,PLAN!B:AA,12,0),"")</f>
        <v/>
      </c>
      <c r="J2317" s="225" t="str">
        <f>IFERROR(VLOOKUP(A2317,PLAN!B:AA,15,0),"")</f>
        <v/>
      </c>
      <c r="K2317" s="225" t="str">
        <f>IFERROR(VLOOKUP(A2317,PLAN!B:AA,23,0),"")</f>
        <v/>
      </c>
      <c r="L2317" s="227" t="str">
        <f>IFERROR(VLOOKUP(A2317,PLAN!B:AA,24,0),"")</f>
        <v/>
      </c>
      <c r="M2317" s="225" t="str">
        <f>IFERROR(VLOOKUP(A2317,PLAN!B:AA,3,0),"")</f>
        <v/>
      </c>
      <c r="N2317" s="225" t="str">
        <f>IFERROR(VLOOKUP(A2317,PLAN!B:AA,2,0),"")</f>
        <v/>
      </c>
      <c r="O2317" s="228"/>
      <c r="P2317" s="337"/>
      <c r="Q2317" s="337"/>
      <c r="R2317" s="231" t="str">
        <f>IFERROR(VLOOKUP(P2317,[6]Sheet1!$F:$I,4,),"")</f>
        <v/>
      </c>
      <c r="S2317" s="232" t="str">
        <f>IFERROR(VLOOKUP(A2317,PLAN!B:AA,19,0),"")</f>
        <v/>
      </c>
      <c r="T2317" s="225" t="str">
        <f>IFERROR(VLOOKUP(A2317,PLAN!B:AA,20,0),"")</f>
        <v/>
      </c>
      <c r="U2317" s="233"/>
      <c r="V2317" s="165"/>
      <c r="W2317" s="234" t="str">
        <f>IFERROR(VLOOKUP(A2317,PLAN!B:AB,21,),"")</f>
        <v/>
      </c>
      <c r="X2317" s="164"/>
      <c r="Y2317" s="148"/>
      <c r="Z2317" s="338" t="e">
        <f>VLOOKUP(Y2317,PLAN!B:AI,19,0)</f>
        <v>#N/A</v>
      </c>
    </row>
    <row r="2318" spans="1:26" s="163" customFormat="1" ht="21.6" hidden="1" customHeight="1">
      <c r="A2318" s="177">
        <f t="shared" si="145"/>
        <v>0</v>
      </c>
      <c r="B2318" s="225" t="str">
        <f>IFERROR(VLOOKUP(A2318,PLAN!B:AA,5,0),"")</f>
        <v/>
      </c>
      <c r="C2318" s="225" t="str">
        <f>IFERROR(VLOOKUP(A2318,PLAN!B:AA,6,0),"")</f>
        <v/>
      </c>
      <c r="D2318" s="225" t="str">
        <f>IFERROR(VLOOKUP(A2318,PLAN!B:AA,7,0),"")</f>
        <v/>
      </c>
      <c r="E2318" s="225" t="str">
        <f>IFERROR(VLOOKUP(A2318,PLAN!B:AA,4,0),"")</f>
        <v/>
      </c>
      <c r="F2318" s="226" t="str">
        <f>IFERROR(VLOOKUP(A2318,PLAN!B:AA,9,0),"")</f>
        <v/>
      </c>
      <c r="G2318" s="225" t="str">
        <f>IFERROR(VLOOKUP(A2318,PLAN!B:AA,10,0),"")</f>
        <v/>
      </c>
      <c r="H2318" s="225" t="str">
        <f>IFERROR(VLOOKUP(A2318,PLAN!B:AA,11,0),"")</f>
        <v/>
      </c>
      <c r="I2318" s="225" t="str">
        <f>IFERROR(VLOOKUP(A2318,PLAN!B:AA,12,0),"")</f>
        <v/>
      </c>
      <c r="J2318" s="225" t="str">
        <f>IFERROR(VLOOKUP(A2318,PLAN!B:AA,15,0),"")</f>
        <v/>
      </c>
      <c r="K2318" s="225" t="str">
        <f>IFERROR(VLOOKUP(A2318,PLAN!B:AA,23,0),"")</f>
        <v/>
      </c>
      <c r="L2318" s="227" t="str">
        <f>IFERROR(VLOOKUP(A2318,PLAN!B:AA,24,0),"")</f>
        <v/>
      </c>
      <c r="M2318" s="225" t="str">
        <f>IFERROR(VLOOKUP(A2318,PLAN!B:AA,3,0),"")</f>
        <v/>
      </c>
      <c r="N2318" s="225" t="str">
        <f>IFERROR(VLOOKUP(A2318,PLAN!B:AA,2,0),"")</f>
        <v/>
      </c>
      <c r="O2318" s="228"/>
      <c r="P2318" s="337"/>
      <c r="Q2318" s="337"/>
      <c r="R2318" s="231" t="str">
        <f>IFERROR(VLOOKUP(P2318,[6]Sheet1!$F:$I,4,),"")</f>
        <v/>
      </c>
      <c r="S2318" s="232" t="str">
        <f>IFERROR(VLOOKUP(A2318,PLAN!B:AA,19,0),"")</f>
        <v/>
      </c>
      <c r="T2318" s="225" t="str">
        <f>IFERROR(VLOOKUP(A2318,PLAN!B:AA,20,0),"")</f>
        <v/>
      </c>
      <c r="U2318" s="233"/>
      <c r="V2318" s="165"/>
      <c r="W2318" s="234" t="str">
        <f>IFERROR(VLOOKUP(A2318,PLAN!B:AB,21,),"")</f>
        <v/>
      </c>
      <c r="X2318" s="164"/>
      <c r="Y2318" s="148"/>
      <c r="Z2318" s="338" t="e">
        <f>VLOOKUP(Y2318,PLAN!B:AI,19,0)</f>
        <v>#N/A</v>
      </c>
    </row>
    <row r="2319" spans="1:26" s="163" customFormat="1" ht="21.6" hidden="1" customHeight="1">
      <c r="A2319" s="177">
        <f t="shared" si="145"/>
        <v>0</v>
      </c>
      <c r="B2319" s="225" t="str">
        <f>IFERROR(VLOOKUP(A2319,PLAN!B:AA,5,0),"")</f>
        <v/>
      </c>
      <c r="C2319" s="225" t="str">
        <f>IFERROR(VLOOKUP(A2319,PLAN!B:AA,6,0),"")</f>
        <v/>
      </c>
      <c r="D2319" s="225" t="str">
        <f>IFERROR(VLOOKUP(A2319,PLAN!B:AA,7,0),"")</f>
        <v/>
      </c>
      <c r="E2319" s="225" t="str">
        <f>IFERROR(VLOOKUP(A2319,PLAN!B:AA,4,0),"")</f>
        <v/>
      </c>
      <c r="F2319" s="226" t="str">
        <f>IFERROR(VLOOKUP(A2319,PLAN!B:AA,9,0),"")</f>
        <v/>
      </c>
      <c r="G2319" s="225" t="str">
        <f>IFERROR(VLOOKUP(A2319,PLAN!B:AA,10,0),"")</f>
        <v/>
      </c>
      <c r="H2319" s="225" t="str">
        <f>IFERROR(VLOOKUP(A2319,PLAN!B:AA,11,0),"")</f>
        <v/>
      </c>
      <c r="I2319" s="225" t="str">
        <f>IFERROR(VLOOKUP(A2319,PLAN!B:AA,12,0),"")</f>
        <v/>
      </c>
      <c r="J2319" s="225" t="str">
        <f>IFERROR(VLOOKUP(A2319,PLAN!B:AA,15,0),"")</f>
        <v/>
      </c>
      <c r="K2319" s="225" t="str">
        <f>IFERROR(VLOOKUP(A2319,PLAN!B:AA,23,0),"")</f>
        <v/>
      </c>
      <c r="L2319" s="227" t="str">
        <f>IFERROR(VLOOKUP(A2319,PLAN!B:AA,24,0),"")</f>
        <v/>
      </c>
      <c r="M2319" s="225" t="str">
        <f>IFERROR(VLOOKUP(A2319,PLAN!B:AA,3,0),"")</f>
        <v/>
      </c>
      <c r="N2319" s="225" t="str">
        <f>IFERROR(VLOOKUP(A2319,PLAN!B:AA,2,0),"")</f>
        <v/>
      </c>
      <c r="O2319" s="228"/>
      <c r="P2319" s="337"/>
      <c r="Q2319" s="337"/>
      <c r="R2319" s="231" t="str">
        <f>IFERROR(VLOOKUP(P2319,[6]Sheet1!$F:$I,4,),"")</f>
        <v/>
      </c>
      <c r="S2319" s="232" t="str">
        <f>IFERROR(VLOOKUP(A2319,PLAN!B:AA,19,0),"")</f>
        <v/>
      </c>
      <c r="T2319" s="225" t="str">
        <f>IFERROR(VLOOKUP(A2319,PLAN!B:AA,20,0),"")</f>
        <v/>
      </c>
      <c r="U2319" s="233"/>
      <c r="V2319" s="165"/>
      <c r="W2319" s="234" t="str">
        <f>IFERROR(VLOOKUP(A2319,PLAN!B:AB,21,),"")</f>
        <v/>
      </c>
      <c r="X2319" s="164"/>
      <c r="Y2319" s="148"/>
      <c r="Z2319" s="338" t="e">
        <f>VLOOKUP(Y2319,PLAN!B:AI,19,0)</f>
        <v>#N/A</v>
      </c>
    </row>
    <row r="2320" spans="1:26" s="163" customFormat="1" ht="21.6" hidden="1" customHeight="1">
      <c r="A2320" s="177">
        <f t="shared" si="145"/>
        <v>0</v>
      </c>
      <c r="B2320" s="225" t="str">
        <f>IFERROR(VLOOKUP(A2320,PLAN!B:AA,5,0),"")</f>
        <v/>
      </c>
      <c r="C2320" s="225" t="str">
        <f>IFERROR(VLOOKUP(A2320,PLAN!B:AA,6,0),"")</f>
        <v/>
      </c>
      <c r="D2320" s="225" t="str">
        <f>IFERROR(VLOOKUP(A2320,PLAN!B:AA,7,0),"")</f>
        <v/>
      </c>
      <c r="E2320" s="225" t="str">
        <f>IFERROR(VLOOKUP(A2320,PLAN!B:AA,4,0),"")</f>
        <v/>
      </c>
      <c r="F2320" s="226" t="str">
        <f>IFERROR(VLOOKUP(A2320,PLAN!B:AA,9,0),"")</f>
        <v/>
      </c>
      <c r="G2320" s="225" t="str">
        <f>IFERROR(VLOOKUP(A2320,PLAN!B:AA,10,0),"")</f>
        <v/>
      </c>
      <c r="H2320" s="225" t="str">
        <f>IFERROR(VLOOKUP(A2320,PLAN!B:AA,11,0),"")</f>
        <v/>
      </c>
      <c r="I2320" s="225" t="str">
        <f>IFERROR(VLOOKUP(A2320,PLAN!B:AA,12,0),"")</f>
        <v/>
      </c>
      <c r="J2320" s="225" t="str">
        <f>IFERROR(VLOOKUP(A2320,PLAN!B:AA,15,0),"")</f>
        <v/>
      </c>
      <c r="K2320" s="225" t="str">
        <f>IFERROR(VLOOKUP(A2320,PLAN!B:AA,23,0),"")</f>
        <v/>
      </c>
      <c r="L2320" s="227" t="str">
        <f>IFERROR(VLOOKUP(A2320,PLAN!B:AA,24,0),"")</f>
        <v/>
      </c>
      <c r="M2320" s="225" t="str">
        <f>IFERROR(VLOOKUP(A2320,PLAN!B:AA,3,0),"")</f>
        <v/>
      </c>
      <c r="N2320" s="225" t="str">
        <f>IFERROR(VLOOKUP(A2320,PLAN!B:AA,2,0),"")</f>
        <v/>
      </c>
      <c r="O2320" s="228"/>
      <c r="P2320" s="337"/>
      <c r="Q2320" s="337"/>
      <c r="R2320" s="231" t="str">
        <f>IFERROR(VLOOKUP(P2320,[6]Sheet1!$F:$I,4,),"")</f>
        <v/>
      </c>
      <c r="S2320" s="232" t="str">
        <f>IFERROR(VLOOKUP(A2320,PLAN!B:AA,19,0),"")</f>
        <v/>
      </c>
      <c r="T2320" s="225" t="str">
        <f>IFERROR(VLOOKUP(A2320,PLAN!B:AA,20,0),"")</f>
        <v/>
      </c>
      <c r="U2320" s="233"/>
      <c r="V2320" s="165"/>
      <c r="W2320" s="234" t="str">
        <f>IFERROR(VLOOKUP(A2320,PLAN!B:AB,21,),"")</f>
        <v/>
      </c>
      <c r="X2320" s="164"/>
      <c r="Y2320" s="148"/>
      <c r="Z2320" s="338" t="e">
        <f>VLOOKUP(Y2320,PLAN!B:AI,19,0)</f>
        <v>#N/A</v>
      </c>
    </row>
    <row r="2321" spans="1:26" s="163" customFormat="1" ht="21.6" hidden="1" customHeight="1">
      <c r="A2321" s="177">
        <f t="shared" si="145"/>
        <v>0</v>
      </c>
      <c r="B2321" s="225" t="str">
        <f>IFERROR(VLOOKUP(A2321,PLAN!B:AA,5,0),"")</f>
        <v/>
      </c>
      <c r="C2321" s="225" t="str">
        <f>IFERROR(VLOOKUP(A2321,PLAN!B:AA,6,0),"")</f>
        <v/>
      </c>
      <c r="D2321" s="225" t="str">
        <f>IFERROR(VLOOKUP(A2321,PLAN!B:AA,7,0),"")</f>
        <v/>
      </c>
      <c r="E2321" s="225" t="str">
        <f>IFERROR(VLOOKUP(A2321,PLAN!B:AA,4,0),"")</f>
        <v/>
      </c>
      <c r="F2321" s="226" t="str">
        <f>IFERROR(VLOOKUP(A2321,PLAN!B:AA,9,0),"")</f>
        <v/>
      </c>
      <c r="G2321" s="225" t="str">
        <f>IFERROR(VLOOKUP(A2321,PLAN!B:AA,10,0),"")</f>
        <v/>
      </c>
      <c r="H2321" s="225" t="str">
        <f>IFERROR(VLOOKUP(A2321,PLAN!B:AA,11,0),"")</f>
        <v/>
      </c>
      <c r="I2321" s="225" t="str">
        <f>IFERROR(VLOOKUP(A2321,PLAN!B:AA,12,0),"")</f>
        <v/>
      </c>
      <c r="J2321" s="225" t="str">
        <f>IFERROR(VLOOKUP(A2321,PLAN!B:AA,15,0),"")</f>
        <v/>
      </c>
      <c r="K2321" s="225" t="str">
        <f>IFERROR(VLOOKUP(A2321,PLAN!B:AA,23,0),"")</f>
        <v/>
      </c>
      <c r="L2321" s="227" t="str">
        <f>IFERROR(VLOOKUP(A2321,PLAN!B:AA,24,0),"")</f>
        <v/>
      </c>
      <c r="M2321" s="225" t="str">
        <f>IFERROR(VLOOKUP(A2321,PLAN!B:AA,3,0),"")</f>
        <v/>
      </c>
      <c r="N2321" s="225" t="str">
        <f>IFERROR(VLOOKUP(A2321,PLAN!B:AA,2,0),"")</f>
        <v/>
      </c>
      <c r="O2321" s="228"/>
      <c r="P2321" s="337"/>
      <c r="Q2321" s="337"/>
      <c r="R2321" s="231" t="str">
        <f>IFERROR(VLOOKUP(P2321,[6]Sheet1!$F:$I,4,),"")</f>
        <v/>
      </c>
      <c r="S2321" s="232" t="str">
        <f>IFERROR(VLOOKUP(A2321,PLAN!B:AA,19,0),"")</f>
        <v/>
      </c>
      <c r="T2321" s="225" t="str">
        <f>IFERROR(VLOOKUP(A2321,PLAN!B:AA,20,0),"")</f>
        <v/>
      </c>
      <c r="U2321" s="233"/>
      <c r="V2321" s="165"/>
      <c r="W2321" s="234" t="str">
        <f>IFERROR(VLOOKUP(A2321,PLAN!B:AB,21,),"")</f>
        <v/>
      </c>
      <c r="X2321" s="164"/>
      <c r="Y2321" s="148"/>
      <c r="Z2321" s="338" t="e">
        <f>VLOOKUP(Y2321,PLAN!B:AI,19,0)</f>
        <v>#N/A</v>
      </c>
    </row>
    <row r="2322" spans="1:26" s="163" customFormat="1" ht="21.6" hidden="1" customHeight="1">
      <c r="A2322" s="177">
        <f t="shared" si="145"/>
        <v>0</v>
      </c>
      <c r="B2322" s="225" t="str">
        <f>IFERROR(VLOOKUP(A2322,PLAN!B:AA,5,0),"")</f>
        <v/>
      </c>
      <c r="C2322" s="225" t="str">
        <f>IFERROR(VLOOKUP(A2322,PLAN!B:AA,6,0),"")</f>
        <v/>
      </c>
      <c r="D2322" s="225" t="str">
        <f>IFERROR(VLOOKUP(A2322,PLAN!B:AA,7,0),"")</f>
        <v/>
      </c>
      <c r="E2322" s="225" t="str">
        <f>IFERROR(VLOOKUP(A2322,PLAN!B:AA,4,0),"")</f>
        <v/>
      </c>
      <c r="F2322" s="226" t="str">
        <f>IFERROR(VLOOKUP(A2322,PLAN!B:AA,9,0),"")</f>
        <v/>
      </c>
      <c r="G2322" s="225" t="str">
        <f>IFERROR(VLOOKUP(A2322,PLAN!B:AA,10,0),"")</f>
        <v/>
      </c>
      <c r="H2322" s="225" t="str">
        <f>IFERROR(VLOOKUP(A2322,PLAN!B:AA,11,0),"")</f>
        <v/>
      </c>
      <c r="I2322" s="225" t="str">
        <f>IFERROR(VLOOKUP(A2322,PLAN!B:AA,12,0),"")</f>
        <v/>
      </c>
      <c r="J2322" s="225" t="str">
        <f>IFERROR(VLOOKUP(A2322,PLAN!B:AA,15,0),"")</f>
        <v/>
      </c>
      <c r="K2322" s="225" t="str">
        <f>IFERROR(VLOOKUP(A2322,PLAN!B:AA,23,0),"")</f>
        <v/>
      </c>
      <c r="L2322" s="227" t="str">
        <f>IFERROR(VLOOKUP(A2322,PLAN!B:AA,24,0),"")</f>
        <v/>
      </c>
      <c r="M2322" s="225" t="str">
        <f>IFERROR(VLOOKUP(A2322,PLAN!B:AA,3,0),"")</f>
        <v/>
      </c>
      <c r="N2322" s="225" t="str">
        <f>IFERROR(VLOOKUP(A2322,PLAN!B:AA,2,0),"")</f>
        <v/>
      </c>
      <c r="O2322" s="228"/>
      <c r="P2322" s="337"/>
      <c r="Q2322" s="337"/>
      <c r="R2322" s="231" t="str">
        <f>IFERROR(VLOOKUP(P2322,[6]Sheet1!$F:$I,4,),"")</f>
        <v/>
      </c>
      <c r="S2322" s="232" t="str">
        <f>IFERROR(VLOOKUP(A2322,PLAN!B:AA,19,0),"")</f>
        <v/>
      </c>
      <c r="T2322" s="225" t="str">
        <f>IFERROR(VLOOKUP(A2322,PLAN!B:AA,20,0),"")</f>
        <v/>
      </c>
      <c r="U2322" s="233"/>
      <c r="V2322" s="165"/>
      <c r="W2322" s="234" t="str">
        <f>IFERROR(VLOOKUP(A2322,PLAN!B:AB,21,),"")</f>
        <v/>
      </c>
      <c r="X2322" s="164"/>
      <c r="Y2322" s="148"/>
      <c r="Z2322" s="338" t="e">
        <f>VLOOKUP(Y2322,PLAN!B:AI,19,0)</f>
        <v>#N/A</v>
      </c>
    </row>
    <row r="2323" spans="1:26" s="163" customFormat="1" ht="21.6" hidden="1" customHeight="1">
      <c r="A2323" s="177">
        <f t="shared" si="79"/>
        <v>0</v>
      </c>
      <c r="B2323" s="225" t="str">
        <f>IFERROR(VLOOKUP(A2323,PLAN!B:AA,5,0),"")</f>
        <v/>
      </c>
      <c r="C2323" s="225" t="str">
        <f>IFERROR(VLOOKUP(A2323,PLAN!B:AA,6,0),"")</f>
        <v/>
      </c>
      <c r="D2323" s="225" t="str">
        <f>IFERROR(VLOOKUP(A2323,PLAN!B:AA,7,0),"")</f>
        <v/>
      </c>
      <c r="E2323" s="225" t="str">
        <f>IFERROR(VLOOKUP(A2323,PLAN!B:AA,4,0),"")</f>
        <v/>
      </c>
      <c r="F2323" s="226" t="str">
        <f>IFERROR(VLOOKUP(A2323,PLAN!B:AA,9,0),"")</f>
        <v/>
      </c>
      <c r="G2323" s="225" t="str">
        <f>IFERROR(VLOOKUP(A2323,PLAN!B:AA,10,0),"")</f>
        <v/>
      </c>
      <c r="H2323" s="225" t="str">
        <f>IFERROR(VLOOKUP(A2323,PLAN!B:AA,11,0),"")</f>
        <v/>
      </c>
      <c r="I2323" s="225" t="str">
        <f>IFERROR(VLOOKUP(A2323,PLAN!B:AA,12,0),"")</f>
        <v/>
      </c>
      <c r="J2323" s="225" t="str">
        <f>IFERROR(VLOOKUP(A2323,PLAN!B:AA,15,0),"")</f>
        <v/>
      </c>
      <c r="K2323" s="225" t="str">
        <f>IFERROR(VLOOKUP(A2323,PLAN!B:AA,23,0),"")</f>
        <v/>
      </c>
      <c r="L2323" s="227" t="str">
        <f>IFERROR(VLOOKUP(A2323,PLAN!B:AA,24,0),"")</f>
        <v/>
      </c>
      <c r="M2323" s="225" t="str">
        <f>IFERROR(VLOOKUP(A2323,PLAN!B:AA,3,0),"")</f>
        <v/>
      </c>
      <c r="N2323" s="225" t="str">
        <f>IFERROR(VLOOKUP(A2323,PLAN!B:AA,2,0),"")</f>
        <v/>
      </c>
      <c r="O2323" s="228"/>
      <c r="P2323" s="337"/>
      <c r="Q2323" s="337"/>
      <c r="R2323" s="231" t="str">
        <f>IFERROR(VLOOKUP(P2323,[6]Sheet1!$F:$I,4,),"")</f>
        <v/>
      </c>
      <c r="S2323" s="232" t="str">
        <f>IFERROR(VLOOKUP(A2323,PLAN!B:AA,19,0),"")</f>
        <v/>
      </c>
      <c r="T2323" s="225" t="str">
        <f>IFERROR(VLOOKUP(A2323,PLAN!B:AA,20,0),"")</f>
        <v/>
      </c>
      <c r="U2323" s="233"/>
      <c r="V2323" s="165"/>
      <c r="W2323" s="234" t="str">
        <f>IFERROR(VLOOKUP(A2323,PLAN!B:AB,21,),"")</f>
        <v/>
      </c>
      <c r="X2323" s="164"/>
      <c r="Y2323" s="148"/>
      <c r="Z2323" s="338" t="e">
        <f>VLOOKUP(Y2323,PLAN!B:AI,19,0)</f>
        <v>#N/A</v>
      </c>
    </row>
    <row r="2324" spans="1:26" s="163" customFormat="1" ht="21.6" hidden="1" customHeight="1">
      <c r="A2324" s="177">
        <f t="shared" si="79"/>
        <v>0</v>
      </c>
      <c r="B2324" s="225" t="str">
        <f>IFERROR(VLOOKUP(A2324,PLAN!B:AA,5,0),"")</f>
        <v/>
      </c>
      <c r="C2324" s="225" t="str">
        <f>IFERROR(VLOOKUP(A2324,PLAN!B:AA,6,0),"")</f>
        <v/>
      </c>
      <c r="D2324" s="225" t="str">
        <f>IFERROR(VLOOKUP(A2324,PLAN!B:AA,7,0),"")</f>
        <v/>
      </c>
      <c r="E2324" s="225" t="str">
        <f>IFERROR(VLOOKUP(A2324,PLAN!B:AA,4,0),"")</f>
        <v/>
      </c>
      <c r="F2324" s="226" t="str">
        <f>IFERROR(VLOOKUP(A2324,PLAN!B:AA,9,0),"")</f>
        <v/>
      </c>
      <c r="G2324" s="225" t="str">
        <f>IFERROR(VLOOKUP(A2324,PLAN!B:AA,10,0),"")</f>
        <v/>
      </c>
      <c r="H2324" s="225" t="str">
        <f>IFERROR(VLOOKUP(A2324,PLAN!B:AA,11,0),"")</f>
        <v/>
      </c>
      <c r="I2324" s="225" t="str">
        <f>IFERROR(VLOOKUP(A2324,PLAN!B:AA,12,0),"")</f>
        <v/>
      </c>
      <c r="J2324" s="225" t="str">
        <f>IFERROR(VLOOKUP(A2324,PLAN!B:AA,15,0),"")</f>
        <v/>
      </c>
      <c r="K2324" s="225" t="str">
        <f>IFERROR(VLOOKUP(A2324,PLAN!B:AA,23,0),"")</f>
        <v/>
      </c>
      <c r="L2324" s="227" t="str">
        <f>IFERROR(VLOOKUP(A2324,PLAN!B:AA,24,0),"")</f>
        <v/>
      </c>
      <c r="M2324" s="225" t="str">
        <f>IFERROR(VLOOKUP(A2324,PLAN!B:AA,3,0),"")</f>
        <v/>
      </c>
      <c r="N2324" s="225" t="str">
        <f>IFERROR(VLOOKUP(A2324,PLAN!B:AA,2,0),"")</f>
        <v/>
      </c>
      <c r="O2324" s="228"/>
      <c r="P2324" s="337"/>
      <c r="Q2324" s="337"/>
      <c r="R2324" s="231" t="str">
        <f>IFERROR(VLOOKUP(P2324,[6]Sheet1!$F:$I,4,),"")</f>
        <v/>
      </c>
      <c r="S2324" s="232" t="str">
        <f>IFERROR(VLOOKUP(A2324,PLAN!B:AA,19,0),"")</f>
        <v/>
      </c>
      <c r="T2324" s="225" t="str">
        <f>IFERROR(VLOOKUP(A2324,PLAN!B:AA,20,0),"")</f>
        <v/>
      </c>
      <c r="U2324" s="233"/>
      <c r="V2324" s="165"/>
      <c r="W2324" s="234" t="str">
        <f>IFERROR(VLOOKUP(A2324,PLAN!B:AB,21,),"")</f>
        <v/>
      </c>
      <c r="X2324" s="164"/>
      <c r="Y2324" s="148"/>
      <c r="Z2324" s="338" t="e">
        <f>VLOOKUP(Y2324,PLAN!B:AI,19,0)</f>
        <v>#N/A</v>
      </c>
    </row>
    <row r="2325" spans="1:26" s="163" customFormat="1" ht="21.6" hidden="1" customHeight="1">
      <c r="A2325" s="177">
        <f t="shared" si="79"/>
        <v>0</v>
      </c>
      <c r="B2325" s="225" t="str">
        <f>IFERROR(VLOOKUP(A2325,PLAN!B:AA,5,0),"")</f>
        <v/>
      </c>
      <c r="C2325" s="225" t="str">
        <f>IFERROR(VLOOKUP(A2325,PLAN!B:AA,6,0),"")</f>
        <v/>
      </c>
      <c r="D2325" s="225" t="str">
        <f>IFERROR(VLOOKUP(A2325,PLAN!B:AA,7,0),"")</f>
        <v/>
      </c>
      <c r="E2325" s="225" t="str">
        <f>IFERROR(VLOOKUP(A2325,PLAN!B:AA,4,0),"")</f>
        <v/>
      </c>
      <c r="F2325" s="226" t="str">
        <f>IFERROR(VLOOKUP(A2325,PLAN!B:AA,9,0),"")</f>
        <v/>
      </c>
      <c r="G2325" s="225" t="str">
        <f>IFERROR(VLOOKUP(A2325,PLAN!B:AA,10,0),"")</f>
        <v/>
      </c>
      <c r="H2325" s="225" t="str">
        <f>IFERROR(VLOOKUP(A2325,PLAN!B:AA,11,0),"")</f>
        <v/>
      </c>
      <c r="I2325" s="225" t="str">
        <f>IFERROR(VLOOKUP(A2325,PLAN!B:AA,12,0),"")</f>
        <v/>
      </c>
      <c r="J2325" s="225" t="str">
        <f>IFERROR(VLOOKUP(A2325,PLAN!B:AA,15,0),"")</f>
        <v/>
      </c>
      <c r="K2325" s="225" t="str">
        <f>IFERROR(VLOOKUP(A2325,PLAN!B:AA,23,0),"")</f>
        <v/>
      </c>
      <c r="L2325" s="227" t="str">
        <f>IFERROR(VLOOKUP(A2325,PLAN!B:AA,24,0),"")</f>
        <v/>
      </c>
      <c r="M2325" s="225" t="str">
        <f>IFERROR(VLOOKUP(A2325,PLAN!B:AA,3,0),"")</f>
        <v/>
      </c>
      <c r="N2325" s="225" t="str">
        <f>IFERROR(VLOOKUP(A2325,PLAN!B:AA,2,0),"")</f>
        <v/>
      </c>
      <c r="O2325" s="228"/>
      <c r="P2325" s="337"/>
      <c r="Q2325" s="337"/>
      <c r="R2325" s="231" t="str">
        <f>IFERROR(VLOOKUP(P2325,[6]Sheet1!$F:$I,4,),"")</f>
        <v/>
      </c>
      <c r="S2325" s="232" t="str">
        <f>IFERROR(VLOOKUP(A2325,PLAN!B:AA,19,0),"")</f>
        <v/>
      </c>
      <c r="T2325" s="225" t="str">
        <f>IFERROR(VLOOKUP(A2325,PLAN!B:AA,20,0),"")</f>
        <v/>
      </c>
      <c r="U2325" s="233"/>
      <c r="V2325" s="165"/>
      <c r="W2325" s="234" t="str">
        <f>IFERROR(VLOOKUP(A2325,PLAN!B:AB,21,),"")</f>
        <v/>
      </c>
      <c r="X2325" s="164"/>
      <c r="Y2325" s="148"/>
      <c r="Z2325" s="338" t="e">
        <f>VLOOKUP(Y2325,PLAN!B:AI,19,0)</f>
        <v>#N/A</v>
      </c>
    </row>
    <row r="2326" spans="1:26" s="163" customFormat="1" ht="21.6" hidden="1" customHeight="1">
      <c r="A2326" s="177">
        <f t="shared" si="79"/>
        <v>0</v>
      </c>
      <c r="B2326" s="225" t="str">
        <f>IFERROR(VLOOKUP(A2326,PLAN!B:AA,5,0),"")</f>
        <v/>
      </c>
      <c r="C2326" s="225" t="str">
        <f>IFERROR(VLOOKUP(A2326,PLAN!B:AA,6,0),"")</f>
        <v/>
      </c>
      <c r="D2326" s="225" t="str">
        <f>IFERROR(VLOOKUP(A2326,PLAN!B:AA,7,0),"")</f>
        <v/>
      </c>
      <c r="E2326" s="225" t="str">
        <f>IFERROR(VLOOKUP(A2326,PLAN!B:AA,4,0),"")</f>
        <v/>
      </c>
      <c r="F2326" s="226" t="str">
        <f>IFERROR(VLOOKUP(A2326,PLAN!B:AA,9,0),"")</f>
        <v/>
      </c>
      <c r="G2326" s="225" t="str">
        <f>IFERROR(VLOOKUP(A2326,PLAN!B:AA,10,0),"")</f>
        <v/>
      </c>
      <c r="H2326" s="225" t="str">
        <f>IFERROR(VLOOKUP(A2326,PLAN!B:AA,11,0),"")</f>
        <v/>
      </c>
      <c r="I2326" s="225" t="str">
        <f>IFERROR(VLOOKUP(A2326,PLAN!B:AA,12,0),"")</f>
        <v/>
      </c>
      <c r="J2326" s="225" t="str">
        <f>IFERROR(VLOOKUP(A2326,PLAN!B:AA,15,0),"")</f>
        <v/>
      </c>
      <c r="K2326" s="225" t="str">
        <f>IFERROR(VLOOKUP(A2326,PLAN!B:AA,23,0),"")</f>
        <v/>
      </c>
      <c r="L2326" s="227" t="str">
        <f>IFERROR(VLOOKUP(A2326,PLAN!B:AA,24,0),"")</f>
        <v/>
      </c>
      <c r="M2326" s="225" t="str">
        <f>IFERROR(VLOOKUP(A2326,PLAN!B:AA,3,0),"")</f>
        <v/>
      </c>
      <c r="N2326" s="225" t="str">
        <f>IFERROR(VLOOKUP(A2326,PLAN!B:AA,2,0),"")</f>
        <v/>
      </c>
      <c r="O2326" s="228"/>
      <c r="P2326" s="337"/>
      <c r="Q2326" s="337"/>
      <c r="R2326" s="231" t="str">
        <f>IFERROR(VLOOKUP(P2326,[6]Sheet1!$F:$I,4,),"")</f>
        <v/>
      </c>
      <c r="S2326" s="232" t="str">
        <f>IFERROR(VLOOKUP(A2326,PLAN!B:AA,19,0),"")</f>
        <v/>
      </c>
      <c r="T2326" s="225" t="str">
        <f>IFERROR(VLOOKUP(A2326,PLAN!B:AA,20,0),"")</f>
        <v/>
      </c>
      <c r="U2326" s="233"/>
      <c r="V2326" s="165"/>
      <c r="W2326" s="234" t="str">
        <f>IFERROR(VLOOKUP(A2326,PLAN!B:AB,21,),"")</f>
        <v/>
      </c>
      <c r="X2326" s="164"/>
      <c r="Y2326" s="148"/>
      <c r="Z2326" s="338" t="e">
        <f>VLOOKUP(Y2326,PLAN!B:AI,19,0)</f>
        <v>#N/A</v>
      </c>
    </row>
    <row r="2327" spans="1:26" s="163" customFormat="1" ht="21.6" hidden="1" customHeight="1">
      <c r="A2327" s="177">
        <f t="shared" si="79"/>
        <v>0</v>
      </c>
      <c r="B2327" s="225" t="str">
        <f>IFERROR(VLOOKUP(A2327,PLAN!B:AA,5,0),"")</f>
        <v/>
      </c>
      <c r="C2327" s="225" t="str">
        <f>IFERROR(VLOOKUP(A2327,PLAN!B:AA,6,0),"")</f>
        <v/>
      </c>
      <c r="D2327" s="225" t="str">
        <f>IFERROR(VLOOKUP(A2327,PLAN!B:AA,7,0),"")</f>
        <v/>
      </c>
      <c r="E2327" s="225" t="str">
        <f>IFERROR(VLOOKUP(A2327,PLAN!B:AA,4,0),"")</f>
        <v/>
      </c>
      <c r="F2327" s="226" t="str">
        <f>IFERROR(VLOOKUP(A2327,PLAN!B:AA,9,0),"")</f>
        <v/>
      </c>
      <c r="G2327" s="225" t="str">
        <f>IFERROR(VLOOKUP(A2327,PLAN!B:AA,10,0),"")</f>
        <v/>
      </c>
      <c r="H2327" s="225" t="str">
        <f>IFERROR(VLOOKUP(A2327,PLAN!B:AA,11,0),"")</f>
        <v/>
      </c>
      <c r="I2327" s="225" t="str">
        <f>IFERROR(VLOOKUP(A2327,PLAN!B:AA,12,0),"")</f>
        <v/>
      </c>
      <c r="J2327" s="225" t="str">
        <f>IFERROR(VLOOKUP(A2327,PLAN!B:AA,15,0),"")</f>
        <v/>
      </c>
      <c r="K2327" s="225" t="str">
        <f>IFERROR(VLOOKUP(A2327,PLAN!B:AA,23,0),"")</f>
        <v/>
      </c>
      <c r="L2327" s="227" t="str">
        <f>IFERROR(VLOOKUP(A2327,PLAN!B:AA,24,0),"")</f>
        <v/>
      </c>
      <c r="M2327" s="225" t="str">
        <f>IFERROR(VLOOKUP(A2327,PLAN!B:AA,3,0),"")</f>
        <v/>
      </c>
      <c r="N2327" s="225" t="str">
        <f>IFERROR(VLOOKUP(A2327,PLAN!B:AA,2,0),"")</f>
        <v/>
      </c>
      <c r="O2327" s="228"/>
      <c r="P2327" s="337"/>
      <c r="Q2327" s="337"/>
      <c r="R2327" s="231" t="str">
        <f>IFERROR(VLOOKUP(P2327,[6]Sheet1!$F:$I,4,),"")</f>
        <v/>
      </c>
      <c r="S2327" s="232" t="str">
        <f>IFERROR(VLOOKUP(A2327,PLAN!B:AA,19,0),"")</f>
        <v/>
      </c>
      <c r="T2327" s="225" t="str">
        <f>IFERROR(VLOOKUP(A2327,PLAN!B:AA,20,0),"")</f>
        <v/>
      </c>
      <c r="U2327" s="233"/>
      <c r="V2327" s="165"/>
      <c r="W2327" s="234" t="str">
        <f>IFERROR(VLOOKUP(A2327,PLAN!B:AB,21,),"")</f>
        <v/>
      </c>
      <c r="X2327" s="164"/>
      <c r="Y2327" s="148"/>
      <c r="Z2327" s="338" t="e">
        <f>VLOOKUP(Y2327,PLAN!B:AI,19,0)</f>
        <v>#N/A</v>
      </c>
    </row>
    <row r="2328" spans="1:26" s="163" customFormat="1" ht="21.6" hidden="1" customHeight="1">
      <c r="A2328" s="177">
        <f t="shared" si="79"/>
        <v>0</v>
      </c>
      <c r="B2328" s="225" t="str">
        <f>IFERROR(VLOOKUP(A2328,PLAN!B:AA,5,0),"")</f>
        <v/>
      </c>
      <c r="C2328" s="225" t="str">
        <f>IFERROR(VLOOKUP(A2328,PLAN!B:AA,6,0),"")</f>
        <v/>
      </c>
      <c r="D2328" s="225" t="str">
        <f>IFERROR(VLOOKUP(A2328,PLAN!B:AA,7,0),"")</f>
        <v/>
      </c>
      <c r="E2328" s="225" t="str">
        <f>IFERROR(VLOOKUP(A2328,PLAN!B:AA,4,0),"")</f>
        <v/>
      </c>
      <c r="F2328" s="226" t="str">
        <f>IFERROR(VLOOKUP(A2328,PLAN!B:AA,9,0),"")</f>
        <v/>
      </c>
      <c r="G2328" s="225" t="str">
        <f>IFERROR(VLOOKUP(A2328,PLAN!B:AA,10,0),"")</f>
        <v/>
      </c>
      <c r="H2328" s="225" t="str">
        <f>IFERROR(VLOOKUP(A2328,PLAN!B:AA,11,0),"")</f>
        <v/>
      </c>
      <c r="I2328" s="225" t="str">
        <f>IFERROR(VLOOKUP(A2328,PLAN!B:AA,12,0),"")</f>
        <v/>
      </c>
      <c r="J2328" s="225" t="str">
        <f>IFERROR(VLOOKUP(A2328,PLAN!B:AA,15,0),"")</f>
        <v/>
      </c>
      <c r="K2328" s="225" t="str">
        <f>IFERROR(VLOOKUP(A2328,PLAN!B:AA,23,0),"")</f>
        <v/>
      </c>
      <c r="L2328" s="227" t="str">
        <f>IFERROR(VLOOKUP(A2328,PLAN!B:AA,24,0),"")</f>
        <v/>
      </c>
      <c r="M2328" s="225" t="str">
        <f>IFERROR(VLOOKUP(A2328,PLAN!B:AA,3,0),"")</f>
        <v/>
      </c>
      <c r="N2328" s="225" t="str">
        <f>IFERROR(VLOOKUP(A2328,PLAN!B:AA,2,0),"")</f>
        <v/>
      </c>
      <c r="O2328" s="228"/>
      <c r="P2328" s="337"/>
      <c r="Q2328" s="337"/>
      <c r="R2328" s="231" t="str">
        <f>IFERROR(VLOOKUP(P2328,[6]Sheet1!$F:$I,4,),"")</f>
        <v/>
      </c>
      <c r="S2328" s="232" t="str">
        <f>IFERROR(VLOOKUP(A2328,PLAN!B:AA,19,0),"")</f>
        <v/>
      </c>
      <c r="T2328" s="225" t="str">
        <f>IFERROR(VLOOKUP(A2328,PLAN!B:AA,20,0),"")</f>
        <v/>
      </c>
      <c r="U2328" s="233"/>
      <c r="V2328" s="165"/>
      <c r="W2328" s="234" t="str">
        <f>IFERROR(VLOOKUP(A2328,PLAN!B:AB,21,),"")</f>
        <v/>
      </c>
      <c r="X2328" s="164"/>
      <c r="Y2328" s="148"/>
      <c r="Z2328" s="338" t="e">
        <f>VLOOKUP(Y2328,PLAN!B:AI,19,0)</f>
        <v>#N/A</v>
      </c>
    </row>
    <row r="2329" spans="1:26" s="163" customFormat="1" ht="21.6" hidden="1" customHeight="1">
      <c r="A2329" s="177">
        <f t="shared" si="79"/>
        <v>0</v>
      </c>
      <c r="B2329" s="225" t="str">
        <f>IFERROR(VLOOKUP(A2329,PLAN!B:AA,5,0),"")</f>
        <v/>
      </c>
      <c r="C2329" s="225" t="str">
        <f>IFERROR(VLOOKUP(A2329,PLAN!B:AA,6,0),"")</f>
        <v/>
      </c>
      <c r="D2329" s="225" t="str">
        <f>IFERROR(VLOOKUP(A2329,PLAN!B:AA,7,0),"")</f>
        <v/>
      </c>
      <c r="E2329" s="225" t="str">
        <f>IFERROR(VLOOKUP(A2329,PLAN!B:AA,4,0),"")</f>
        <v/>
      </c>
      <c r="F2329" s="226" t="str">
        <f>IFERROR(VLOOKUP(A2329,PLAN!B:AA,9,0),"")</f>
        <v/>
      </c>
      <c r="G2329" s="225" t="str">
        <f>IFERROR(VLOOKUP(A2329,PLAN!B:AA,10,0),"")</f>
        <v/>
      </c>
      <c r="H2329" s="225" t="str">
        <f>IFERROR(VLOOKUP(A2329,PLAN!B:AA,11,0),"")</f>
        <v/>
      </c>
      <c r="I2329" s="225" t="str">
        <f>IFERROR(VLOOKUP(A2329,PLAN!B:AA,12,0),"")</f>
        <v/>
      </c>
      <c r="J2329" s="225" t="str">
        <f>IFERROR(VLOOKUP(A2329,PLAN!B:AA,15,0),"")</f>
        <v/>
      </c>
      <c r="K2329" s="225" t="str">
        <f>IFERROR(VLOOKUP(A2329,PLAN!B:AA,23,0),"")</f>
        <v/>
      </c>
      <c r="L2329" s="227" t="str">
        <f>IFERROR(VLOOKUP(A2329,PLAN!B:AA,24,0),"")</f>
        <v/>
      </c>
      <c r="M2329" s="225" t="str">
        <f>IFERROR(VLOOKUP(A2329,PLAN!B:AA,3,0),"")</f>
        <v/>
      </c>
      <c r="N2329" s="225" t="str">
        <f>IFERROR(VLOOKUP(A2329,PLAN!B:AA,2,0),"")</f>
        <v/>
      </c>
      <c r="O2329" s="228"/>
      <c r="P2329" s="337"/>
      <c r="Q2329" s="337"/>
      <c r="R2329" s="231" t="str">
        <f>IFERROR(VLOOKUP(P2329,[6]Sheet1!$F:$I,4,),"")</f>
        <v/>
      </c>
      <c r="S2329" s="232" t="str">
        <f>IFERROR(VLOOKUP(A2329,PLAN!B:AA,19,0),"")</f>
        <v/>
      </c>
      <c r="T2329" s="225" t="str">
        <f>IFERROR(VLOOKUP(A2329,PLAN!B:AA,20,0),"")</f>
        <v/>
      </c>
      <c r="U2329" s="233"/>
      <c r="V2329" s="165"/>
      <c r="W2329" s="234" t="str">
        <f>IFERROR(VLOOKUP(A2329,PLAN!B:AB,21,),"")</f>
        <v/>
      </c>
      <c r="X2329" s="164"/>
      <c r="Y2329" s="148"/>
      <c r="Z2329" s="338" t="e">
        <f>VLOOKUP(Y2329,PLAN!B:AI,19,0)</f>
        <v>#N/A</v>
      </c>
    </row>
    <row r="2330" spans="1:26" s="163" customFormat="1" ht="21.6" hidden="1" customHeight="1">
      <c r="A2330" s="177">
        <f t="shared" si="79"/>
        <v>0</v>
      </c>
      <c r="B2330" s="225" t="str">
        <f>IFERROR(VLOOKUP(A2330,PLAN!B:AA,5,0),"")</f>
        <v/>
      </c>
      <c r="C2330" s="225" t="str">
        <f>IFERROR(VLOOKUP(A2330,PLAN!B:AA,6,0),"")</f>
        <v/>
      </c>
      <c r="D2330" s="225" t="str">
        <f>IFERROR(VLOOKUP(A2330,PLAN!B:AA,7,0),"")</f>
        <v/>
      </c>
      <c r="E2330" s="225" t="str">
        <f>IFERROR(VLOOKUP(A2330,PLAN!B:AA,4,0),"")</f>
        <v/>
      </c>
      <c r="F2330" s="226" t="str">
        <f>IFERROR(VLOOKUP(A2330,PLAN!B:AA,9,0),"")</f>
        <v/>
      </c>
      <c r="G2330" s="225" t="str">
        <f>IFERROR(VLOOKUP(A2330,PLAN!B:AA,10,0),"")</f>
        <v/>
      </c>
      <c r="H2330" s="225" t="str">
        <f>IFERROR(VLOOKUP(A2330,PLAN!B:AA,11,0),"")</f>
        <v/>
      </c>
      <c r="I2330" s="225" t="str">
        <f>IFERROR(VLOOKUP(A2330,PLAN!B:AA,12,0),"")</f>
        <v/>
      </c>
      <c r="J2330" s="225" t="str">
        <f>IFERROR(VLOOKUP(A2330,PLAN!B:AA,15,0),"")</f>
        <v/>
      </c>
      <c r="K2330" s="225" t="str">
        <f>IFERROR(VLOOKUP(A2330,PLAN!B:AA,23,0),"")</f>
        <v/>
      </c>
      <c r="L2330" s="227" t="str">
        <f>IFERROR(VLOOKUP(A2330,PLAN!B:AA,24,0),"")</f>
        <v/>
      </c>
      <c r="M2330" s="225" t="str">
        <f>IFERROR(VLOOKUP(A2330,PLAN!B:AA,3,0),"")</f>
        <v/>
      </c>
      <c r="N2330" s="225" t="str">
        <f>IFERROR(VLOOKUP(A2330,PLAN!B:AA,2,0),"")</f>
        <v/>
      </c>
      <c r="O2330" s="228"/>
      <c r="P2330" s="337"/>
      <c r="Q2330" s="337"/>
      <c r="R2330" s="231" t="str">
        <f>IFERROR(VLOOKUP(P2330,[6]Sheet1!$F:$I,4,),"")</f>
        <v/>
      </c>
      <c r="S2330" s="232" t="str">
        <f>IFERROR(VLOOKUP(A2330,PLAN!B:AA,19,0),"")</f>
        <v/>
      </c>
      <c r="T2330" s="225" t="str">
        <f>IFERROR(VLOOKUP(A2330,PLAN!B:AA,20,0),"")</f>
        <v/>
      </c>
      <c r="U2330" s="233"/>
      <c r="V2330" s="165"/>
      <c r="W2330" s="234" t="str">
        <f>IFERROR(VLOOKUP(A2330,PLAN!B:AB,21,),"")</f>
        <v/>
      </c>
      <c r="X2330" s="164"/>
      <c r="Y2330" s="148"/>
      <c r="Z2330" s="338" t="e">
        <f>VLOOKUP(Y2330,PLAN!B:AI,19,0)</f>
        <v>#N/A</v>
      </c>
    </row>
    <row r="2331" spans="1:26" s="163" customFormat="1" ht="21.6" hidden="1" customHeight="1">
      <c r="A2331" s="177">
        <f t="shared" si="79"/>
        <v>0</v>
      </c>
      <c r="B2331" s="225" t="str">
        <f>IFERROR(VLOOKUP(A2331,PLAN!B:AA,5,0),"")</f>
        <v/>
      </c>
      <c r="C2331" s="225" t="str">
        <f>IFERROR(VLOOKUP(A2331,PLAN!B:AA,6,0),"")</f>
        <v/>
      </c>
      <c r="D2331" s="225" t="str">
        <f>IFERROR(VLOOKUP(A2331,PLAN!B:AA,7,0),"")</f>
        <v/>
      </c>
      <c r="E2331" s="225" t="str">
        <f>IFERROR(VLOOKUP(A2331,PLAN!B:AA,4,0),"")</f>
        <v/>
      </c>
      <c r="F2331" s="226" t="str">
        <f>IFERROR(VLOOKUP(A2331,PLAN!B:AA,9,0),"")</f>
        <v/>
      </c>
      <c r="G2331" s="225" t="str">
        <f>IFERROR(VLOOKUP(A2331,PLAN!B:AA,10,0),"")</f>
        <v/>
      </c>
      <c r="H2331" s="225" t="str">
        <f>IFERROR(VLOOKUP(A2331,PLAN!B:AA,11,0),"")</f>
        <v/>
      </c>
      <c r="I2331" s="225" t="str">
        <f>IFERROR(VLOOKUP(A2331,PLAN!B:AA,12,0),"")</f>
        <v/>
      </c>
      <c r="J2331" s="225" t="str">
        <f>IFERROR(VLOOKUP(A2331,PLAN!B:AA,15,0),"")</f>
        <v/>
      </c>
      <c r="K2331" s="225" t="str">
        <f>IFERROR(VLOOKUP(A2331,PLAN!B:AA,23,0),"")</f>
        <v/>
      </c>
      <c r="L2331" s="227" t="str">
        <f>IFERROR(VLOOKUP(A2331,PLAN!B:AA,24,0),"")</f>
        <v/>
      </c>
      <c r="M2331" s="225" t="str">
        <f>IFERROR(VLOOKUP(A2331,PLAN!B:AA,3,0),"")</f>
        <v/>
      </c>
      <c r="N2331" s="225" t="str">
        <f>IFERROR(VLOOKUP(A2331,PLAN!B:AA,2,0),"")</f>
        <v/>
      </c>
      <c r="O2331" s="228"/>
      <c r="P2331" s="337"/>
      <c r="Q2331" s="337"/>
      <c r="R2331" s="231" t="str">
        <f>IFERROR(VLOOKUP(P2331,[6]Sheet1!$F:$I,4,),"")</f>
        <v/>
      </c>
      <c r="S2331" s="232" t="str">
        <f>IFERROR(VLOOKUP(A2331,PLAN!B:AA,19,0),"")</f>
        <v/>
      </c>
      <c r="T2331" s="225" t="str">
        <f>IFERROR(VLOOKUP(A2331,PLAN!B:AA,20,0),"")</f>
        <v/>
      </c>
      <c r="U2331" s="233"/>
      <c r="V2331" s="165"/>
      <c r="W2331" s="234" t="str">
        <f>IFERROR(VLOOKUP(A2331,PLAN!B:AB,21,),"")</f>
        <v/>
      </c>
      <c r="X2331" s="164"/>
      <c r="Y2331" s="148"/>
      <c r="Z2331" s="338" t="e">
        <f>VLOOKUP(Y2331,PLAN!B:AI,19,0)</f>
        <v>#N/A</v>
      </c>
    </row>
    <row r="2332" spans="1:26" s="163" customFormat="1" ht="21.6" hidden="1" customHeight="1">
      <c r="A2332" s="177">
        <f t="shared" si="79"/>
        <v>0</v>
      </c>
      <c r="B2332" s="225" t="str">
        <f>IFERROR(VLOOKUP(A2332,PLAN!B:AA,5,0),"")</f>
        <v/>
      </c>
      <c r="C2332" s="225" t="str">
        <f>IFERROR(VLOOKUP(A2332,PLAN!B:AA,6,0),"")</f>
        <v/>
      </c>
      <c r="D2332" s="225" t="str">
        <f>IFERROR(VLOOKUP(A2332,PLAN!B:AA,7,0),"")</f>
        <v/>
      </c>
      <c r="E2332" s="225" t="str">
        <f>IFERROR(VLOOKUP(A2332,PLAN!B:AA,4,0),"")</f>
        <v/>
      </c>
      <c r="F2332" s="226" t="str">
        <f>IFERROR(VLOOKUP(A2332,PLAN!B:AA,9,0),"")</f>
        <v/>
      </c>
      <c r="G2332" s="225" t="str">
        <f>IFERROR(VLOOKUP(A2332,PLAN!B:AA,10,0),"")</f>
        <v/>
      </c>
      <c r="H2332" s="225" t="str">
        <f>IFERROR(VLOOKUP(A2332,PLAN!B:AA,11,0),"")</f>
        <v/>
      </c>
      <c r="I2332" s="225" t="str">
        <f>IFERROR(VLOOKUP(A2332,PLAN!B:AA,12,0),"")</f>
        <v/>
      </c>
      <c r="J2332" s="225" t="str">
        <f>IFERROR(VLOOKUP(A2332,PLAN!B:AA,15,0),"")</f>
        <v/>
      </c>
      <c r="K2332" s="225" t="str">
        <f>IFERROR(VLOOKUP(A2332,PLAN!B:AA,23,0),"")</f>
        <v/>
      </c>
      <c r="L2332" s="227" t="str">
        <f>IFERROR(VLOOKUP(A2332,PLAN!B:AA,24,0),"")</f>
        <v/>
      </c>
      <c r="M2332" s="225" t="str">
        <f>IFERROR(VLOOKUP(A2332,PLAN!B:AA,3,0),"")</f>
        <v/>
      </c>
      <c r="N2332" s="225" t="str">
        <f>IFERROR(VLOOKUP(A2332,PLAN!B:AA,2,0),"")</f>
        <v/>
      </c>
      <c r="O2332" s="228"/>
      <c r="P2332" s="337"/>
      <c r="Q2332" s="337"/>
      <c r="R2332" s="231" t="str">
        <f>IFERROR(VLOOKUP(P2332,[6]Sheet1!$F:$I,4,),"")</f>
        <v/>
      </c>
      <c r="S2332" s="232" t="str">
        <f>IFERROR(VLOOKUP(A2332,PLAN!B:AA,19,0),"")</f>
        <v/>
      </c>
      <c r="T2332" s="225" t="str">
        <f>IFERROR(VLOOKUP(A2332,PLAN!B:AA,20,0),"")</f>
        <v/>
      </c>
      <c r="U2332" s="233"/>
      <c r="V2332" s="165"/>
      <c r="W2332" s="234" t="str">
        <f>IFERROR(VLOOKUP(A2332,PLAN!B:AB,21,),"")</f>
        <v/>
      </c>
      <c r="X2332" s="164"/>
      <c r="Y2332" s="148"/>
      <c r="Z2332" s="338" t="e">
        <f>VLOOKUP(Y2332,PLAN!B:AI,19,0)</f>
        <v>#N/A</v>
      </c>
    </row>
    <row r="2333" spans="1:26" s="163" customFormat="1" ht="21.6" hidden="1" customHeight="1">
      <c r="A2333" s="177">
        <f t="shared" si="79"/>
        <v>0</v>
      </c>
      <c r="B2333" s="225" t="str">
        <f>IFERROR(VLOOKUP(A2333,PLAN!B:AA,5,0),"")</f>
        <v/>
      </c>
      <c r="C2333" s="225" t="str">
        <f>IFERROR(VLOOKUP(A2333,PLAN!B:AA,6,0),"")</f>
        <v/>
      </c>
      <c r="D2333" s="225" t="str">
        <f>IFERROR(VLOOKUP(A2333,PLAN!B:AA,7,0),"")</f>
        <v/>
      </c>
      <c r="E2333" s="225" t="str">
        <f>IFERROR(VLOOKUP(A2333,PLAN!B:AA,4,0),"")</f>
        <v/>
      </c>
      <c r="F2333" s="226" t="str">
        <f>IFERROR(VLOOKUP(A2333,PLAN!B:AA,9,0),"")</f>
        <v/>
      </c>
      <c r="G2333" s="225" t="str">
        <f>IFERROR(VLOOKUP(A2333,PLAN!B:AA,10,0),"")</f>
        <v/>
      </c>
      <c r="H2333" s="225" t="str">
        <f>IFERROR(VLOOKUP(A2333,PLAN!B:AA,11,0),"")</f>
        <v/>
      </c>
      <c r="I2333" s="225" t="str">
        <f>IFERROR(VLOOKUP(A2333,PLAN!B:AA,12,0),"")</f>
        <v/>
      </c>
      <c r="J2333" s="225" t="str">
        <f>IFERROR(VLOOKUP(A2333,PLAN!B:AA,15,0),"")</f>
        <v/>
      </c>
      <c r="K2333" s="225" t="str">
        <f>IFERROR(VLOOKUP(A2333,PLAN!B:AA,23,0),"")</f>
        <v/>
      </c>
      <c r="L2333" s="227" t="str">
        <f>IFERROR(VLOOKUP(A2333,PLAN!B:AA,24,0),"")</f>
        <v/>
      </c>
      <c r="M2333" s="225" t="str">
        <f>IFERROR(VLOOKUP(A2333,PLAN!B:AA,3,0),"")</f>
        <v/>
      </c>
      <c r="N2333" s="225" t="str">
        <f>IFERROR(VLOOKUP(A2333,PLAN!B:AA,2,0),"")</f>
        <v/>
      </c>
      <c r="O2333" s="228"/>
      <c r="P2333" s="337"/>
      <c r="Q2333" s="337"/>
      <c r="R2333" s="231" t="str">
        <f>IFERROR(VLOOKUP(P2333,[6]Sheet1!$F:$I,4,),"")</f>
        <v/>
      </c>
      <c r="S2333" s="232" t="str">
        <f>IFERROR(VLOOKUP(A2333,PLAN!B:AA,19,0),"")</f>
        <v/>
      </c>
      <c r="T2333" s="225" t="str">
        <f>IFERROR(VLOOKUP(A2333,PLAN!B:AA,20,0),"")</f>
        <v/>
      </c>
      <c r="U2333" s="233"/>
      <c r="V2333" s="165"/>
      <c r="W2333" s="234" t="str">
        <f>IFERROR(VLOOKUP(A2333,PLAN!B:AB,21,),"")</f>
        <v/>
      </c>
      <c r="X2333" s="164"/>
      <c r="Y2333" s="148"/>
      <c r="Z2333" s="338" t="e">
        <f>VLOOKUP(Y2333,PLAN!B:AI,19,0)</f>
        <v>#N/A</v>
      </c>
    </row>
    <row r="2334" spans="1:26" s="163" customFormat="1" ht="21.6" hidden="1" customHeight="1">
      <c r="A2334" s="177">
        <f t="shared" si="79"/>
        <v>0</v>
      </c>
      <c r="B2334" s="225" t="str">
        <f>IFERROR(VLOOKUP(A2334,PLAN!B:AA,5,0),"")</f>
        <v/>
      </c>
      <c r="C2334" s="225" t="str">
        <f>IFERROR(VLOOKUP(A2334,PLAN!B:AA,6,0),"")</f>
        <v/>
      </c>
      <c r="D2334" s="225" t="str">
        <f>IFERROR(VLOOKUP(A2334,PLAN!B:AA,7,0),"")</f>
        <v/>
      </c>
      <c r="E2334" s="225" t="str">
        <f>IFERROR(VLOOKUP(A2334,PLAN!B:AA,4,0),"")</f>
        <v/>
      </c>
      <c r="F2334" s="226" t="str">
        <f>IFERROR(VLOOKUP(A2334,PLAN!B:AA,9,0),"")</f>
        <v/>
      </c>
      <c r="G2334" s="225" t="str">
        <f>IFERROR(VLOOKUP(A2334,PLAN!B:AA,10,0),"")</f>
        <v/>
      </c>
      <c r="H2334" s="225" t="str">
        <f>IFERROR(VLOOKUP(A2334,PLAN!B:AA,11,0),"")</f>
        <v/>
      </c>
      <c r="I2334" s="225" t="str">
        <f>IFERROR(VLOOKUP(A2334,PLAN!B:AA,12,0),"")</f>
        <v/>
      </c>
      <c r="J2334" s="225" t="str">
        <f>IFERROR(VLOOKUP(A2334,PLAN!B:AA,15,0),"")</f>
        <v/>
      </c>
      <c r="K2334" s="225" t="str">
        <f>IFERROR(VLOOKUP(A2334,PLAN!B:AA,23,0),"")</f>
        <v/>
      </c>
      <c r="L2334" s="227" t="str">
        <f>IFERROR(VLOOKUP(A2334,PLAN!B:AA,24,0),"")</f>
        <v/>
      </c>
      <c r="M2334" s="225" t="str">
        <f>IFERROR(VLOOKUP(A2334,PLAN!B:AA,3,0),"")</f>
        <v/>
      </c>
      <c r="N2334" s="225" t="str">
        <f>IFERROR(VLOOKUP(A2334,PLAN!B:AA,2,0),"")</f>
        <v/>
      </c>
      <c r="O2334" s="228"/>
      <c r="P2334" s="337"/>
      <c r="Q2334" s="337"/>
      <c r="R2334" s="231" t="str">
        <f>IFERROR(VLOOKUP(P2334,[6]Sheet1!$F:$I,4,),"")</f>
        <v/>
      </c>
      <c r="S2334" s="232" t="str">
        <f>IFERROR(VLOOKUP(A2334,PLAN!B:AA,19,0),"")</f>
        <v/>
      </c>
      <c r="T2334" s="225" t="str">
        <f>IFERROR(VLOOKUP(A2334,PLAN!B:AA,20,0),"")</f>
        <v/>
      </c>
      <c r="U2334" s="233"/>
      <c r="V2334" s="165"/>
      <c r="W2334" s="234" t="str">
        <f>IFERROR(VLOOKUP(A2334,PLAN!B:AB,21,),"")</f>
        <v/>
      </c>
      <c r="X2334" s="164"/>
      <c r="Y2334" s="148"/>
      <c r="Z2334" s="338" t="e">
        <f>VLOOKUP(Y2334,PLAN!B:AI,19,0)</f>
        <v>#N/A</v>
      </c>
    </row>
    <row r="2335" spans="1:26" s="163" customFormat="1" ht="21.6" hidden="1" customHeight="1">
      <c r="A2335" s="177">
        <f t="shared" si="79"/>
        <v>0</v>
      </c>
      <c r="B2335" s="225" t="str">
        <f>IFERROR(VLOOKUP(A2335,PLAN!B:AA,5,0),"")</f>
        <v/>
      </c>
      <c r="C2335" s="225" t="str">
        <f>IFERROR(VLOOKUP(A2335,PLAN!B:AA,6,0),"")</f>
        <v/>
      </c>
      <c r="D2335" s="225" t="str">
        <f>IFERROR(VLOOKUP(A2335,PLAN!B:AA,7,0),"")</f>
        <v/>
      </c>
      <c r="E2335" s="225" t="str">
        <f>IFERROR(VLOOKUP(A2335,PLAN!B:AA,4,0),"")</f>
        <v/>
      </c>
      <c r="F2335" s="226" t="str">
        <f>IFERROR(VLOOKUP(A2335,PLAN!B:AA,9,0),"")</f>
        <v/>
      </c>
      <c r="G2335" s="225" t="str">
        <f>IFERROR(VLOOKUP(A2335,PLAN!B:AA,10,0),"")</f>
        <v/>
      </c>
      <c r="H2335" s="225" t="str">
        <f>IFERROR(VLOOKUP(A2335,PLAN!B:AA,11,0),"")</f>
        <v/>
      </c>
      <c r="I2335" s="225" t="str">
        <f>IFERROR(VLOOKUP(A2335,PLAN!B:AA,12,0),"")</f>
        <v/>
      </c>
      <c r="J2335" s="225" t="str">
        <f>IFERROR(VLOOKUP(A2335,PLAN!B:AA,15,0),"")</f>
        <v/>
      </c>
      <c r="K2335" s="225" t="str">
        <f>IFERROR(VLOOKUP(A2335,PLAN!B:AA,23,0),"")</f>
        <v/>
      </c>
      <c r="L2335" s="227" t="str">
        <f>IFERROR(VLOOKUP(A2335,PLAN!B:AA,24,0),"")</f>
        <v/>
      </c>
      <c r="M2335" s="225" t="str">
        <f>IFERROR(VLOOKUP(A2335,PLAN!B:AA,3,0),"")</f>
        <v/>
      </c>
      <c r="N2335" s="225" t="str">
        <f>IFERROR(VLOOKUP(A2335,PLAN!B:AA,2,0),"")</f>
        <v/>
      </c>
      <c r="O2335" s="228"/>
      <c r="P2335" s="337"/>
      <c r="Q2335" s="337"/>
      <c r="R2335" s="231" t="str">
        <f>IFERROR(VLOOKUP(P2335,[6]Sheet1!$F:$I,4,),"")</f>
        <v/>
      </c>
      <c r="S2335" s="232" t="str">
        <f>IFERROR(VLOOKUP(A2335,PLAN!B:AA,19,0),"")</f>
        <v/>
      </c>
      <c r="T2335" s="225" t="str">
        <f>IFERROR(VLOOKUP(A2335,PLAN!B:AA,20,0),"")</f>
        <v/>
      </c>
      <c r="U2335" s="233"/>
      <c r="V2335" s="165"/>
      <c r="W2335" s="234" t="str">
        <f>IFERROR(VLOOKUP(A2335,PLAN!B:AB,21,),"")</f>
        <v/>
      </c>
      <c r="X2335" s="164"/>
      <c r="Y2335" s="148"/>
      <c r="Z2335" s="338" t="e">
        <f>VLOOKUP(Y2335,PLAN!B:AI,19,0)</f>
        <v>#N/A</v>
      </c>
    </row>
    <row r="2336" spans="1:26" s="163" customFormat="1" ht="21.6" hidden="1" customHeight="1">
      <c r="A2336" s="177">
        <f t="shared" si="79"/>
        <v>0</v>
      </c>
      <c r="B2336" s="225" t="str">
        <f>IFERROR(VLOOKUP(A2336,PLAN!B:AA,5,0),"")</f>
        <v/>
      </c>
      <c r="C2336" s="225" t="str">
        <f>IFERROR(VLOOKUP(A2336,PLAN!B:AA,6,0),"")</f>
        <v/>
      </c>
      <c r="D2336" s="225" t="str">
        <f>IFERROR(VLOOKUP(A2336,PLAN!B:AA,7,0),"")</f>
        <v/>
      </c>
      <c r="E2336" s="225" t="str">
        <f>IFERROR(VLOOKUP(A2336,PLAN!B:AA,4,0),"")</f>
        <v/>
      </c>
      <c r="F2336" s="226" t="str">
        <f>IFERROR(VLOOKUP(A2336,PLAN!B:AA,9,0),"")</f>
        <v/>
      </c>
      <c r="G2336" s="225" t="str">
        <f>IFERROR(VLOOKUP(A2336,PLAN!B:AA,10,0),"")</f>
        <v/>
      </c>
      <c r="H2336" s="225" t="str">
        <f>IFERROR(VLOOKUP(A2336,PLAN!B:AA,11,0),"")</f>
        <v/>
      </c>
      <c r="I2336" s="225" t="str">
        <f>IFERROR(VLOOKUP(A2336,PLAN!B:AA,12,0),"")</f>
        <v/>
      </c>
      <c r="J2336" s="225" t="str">
        <f>IFERROR(VLOOKUP(A2336,PLAN!B:AA,15,0),"")</f>
        <v/>
      </c>
      <c r="K2336" s="225" t="str">
        <f>IFERROR(VLOOKUP(A2336,PLAN!B:AA,23,0),"")</f>
        <v/>
      </c>
      <c r="L2336" s="227" t="str">
        <f>IFERROR(VLOOKUP(A2336,PLAN!B:AA,24,0),"")</f>
        <v/>
      </c>
      <c r="M2336" s="225" t="str">
        <f>IFERROR(VLOOKUP(A2336,PLAN!B:AA,3,0),"")</f>
        <v/>
      </c>
      <c r="N2336" s="225" t="str">
        <f>IFERROR(VLOOKUP(A2336,PLAN!B:AA,2,0),"")</f>
        <v/>
      </c>
      <c r="O2336" s="228"/>
      <c r="P2336" s="337"/>
      <c r="Q2336" s="337"/>
      <c r="R2336" s="231" t="str">
        <f>IFERROR(VLOOKUP(P2336,[6]Sheet1!$F:$I,4,),"")</f>
        <v/>
      </c>
      <c r="S2336" s="232" t="str">
        <f>IFERROR(VLOOKUP(A2336,PLAN!B:AA,19,0),"")</f>
        <v/>
      </c>
      <c r="T2336" s="225" t="str">
        <f>IFERROR(VLOOKUP(A2336,PLAN!B:AA,20,0),"")</f>
        <v/>
      </c>
      <c r="U2336" s="233"/>
      <c r="V2336" s="165"/>
      <c r="W2336" s="234" t="str">
        <f>IFERROR(VLOOKUP(A2336,PLAN!B:AB,21,),"")</f>
        <v/>
      </c>
      <c r="X2336" s="164"/>
      <c r="Y2336" s="148"/>
      <c r="Z2336" s="338" t="e">
        <f>VLOOKUP(Y2336,PLAN!B:AI,19,0)</f>
        <v>#N/A</v>
      </c>
    </row>
    <row r="2337" spans="1:26" s="163" customFormat="1" ht="21.6" hidden="1" customHeight="1">
      <c r="A2337" s="177">
        <f t="shared" si="79"/>
        <v>0</v>
      </c>
      <c r="B2337" s="225" t="str">
        <f>IFERROR(VLOOKUP(A2337,PLAN!B:AA,5,0),"")</f>
        <v/>
      </c>
      <c r="C2337" s="225" t="str">
        <f>IFERROR(VLOOKUP(A2337,PLAN!B:AA,6,0),"")</f>
        <v/>
      </c>
      <c r="D2337" s="225" t="str">
        <f>IFERROR(VLOOKUP(A2337,PLAN!B:AA,7,0),"")</f>
        <v/>
      </c>
      <c r="E2337" s="225" t="str">
        <f>IFERROR(VLOOKUP(A2337,PLAN!B:AA,4,0),"")</f>
        <v/>
      </c>
      <c r="F2337" s="226" t="str">
        <f>IFERROR(VLOOKUP(A2337,PLAN!B:AA,9,0),"")</f>
        <v/>
      </c>
      <c r="G2337" s="225" t="str">
        <f>IFERROR(VLOOKUP(A2337,PLAN!B:AA,10,0),"")</f>
        <v/>
      </c>
      <c r="H2337" s="225" t="str">
        <f>IFERROR(VLOOKUP(A2337,PLAN!B:AA,11,0),"")</f>
        <v/>
      </c>
      <c r="I2337" s="225" t="str">
        <f>IFERROR(VLOOKUP(A2337,PLAN!B:AA,12,0),"")</f>
        <v/>
      </c>
      <c r="J2337" s="225" t="str">
        <f>IFERROR(VLOOKUP(A2337,PLAN!B:AA,15,0),"")</f>
        <v/>
      </c>
      <c r="K2337" s="225" t="str">
        <f>IFERROR(VLOOKUP(A2337,PLAN!B:AA,23,0),"")</f>
        <v/>
      </c>
      <c r="L2337" s="227" t="str">
        <f>IFERROR(VLOOKUP(A2337,PLAN!B:AA,24,0),"")</f>
        <v/>
      </c>
      <c r="M2337" s="225" t="str">
        <f>IFERROR(VLOOKUP(A2337,PLAN!B:AA,3,0),"")</f>
        <v/>
      </c>
      <c r="N2337" s="225" t="str">
        <f>IFERROR(VLOOKUP(A2337,PLAN!B:AA,2,0),"")</f>
        <v/>
      </c>
      <c r="O2337" s="228"/>
      <c r="P2337" s="337"/>
      <c r="Q2337" s="337"/>
      <c r="R2337" s="231" t="str">
        <f>IFERROR(VLOOKUP(P2337,[6]Sheet1!$F:$I,4,),"")</f>
        <v/>
      </c>
      <c r="S2337" s="232" t="str">
        <f>IFERROR(VLOOKUP(A2337,PLAN!B:AA,19,0),"")</f>
        <v/>
      </c>
      <c r="T2337" s="225" t="str">
        <f>IFERROR(VLOOKUP(A2337,PLAN!B:AA,20,0),"")</f>
        <v/>
      </c>
      <c r="U2337" s="233"/>
      <c r="V2337" s="165"/>
      <c r="W2337" s="234" t="str">
        <f>IFERROR(VLOOKUP(A2337,PLAN!B:AB,21,),"")</f>
        <v/>
      </c>
      <c r="X2337" s="164"/>
      <c r="Y2337" s="148"/>
      <c r="Z2337" s="338" t="e">
        <f>VLOOKUP(Y2337,PLAN!B:AI,19,0)</f>
        <v>#N/A</v>
      </c>
    </row>
    <row r="2338" spans="1:26" s="163" customFormat="1" ht="21.6" hidden="1" customHeight="1">
      <c r="A2338" s="177">
        <f t="shared" si="18"/>
        <v>0</v>
      </c>
      <c r="B2338" s="225" t="str">
        <f>IFERROR(VLOOKUP(A2338,PLAN!B:AA,5,0),"")</f>
        <v/>
      </c>
      <c r="C2338" s="225" t="str">
        <f>IFERROR(VLOOKUP(A2338,PLAN!B:AA,6,0),"")</f>
        <v/>
      </c>
      <c r="D2338" s="225" t="str">
        <f>IFERROR(VLOOKUP(A2338,PLAN!B:AA,7,0),"")</f>
        <v/>
      </c>
      <c r="E2338" s="225" t="str">
        <f>IFERROR(VLOOKUP(A2338,PLAN!B:AA,4,0),"")</f>
        <v/>
      </c>
      <c r="F2338" s="226" t="str">
        <f>IFERROR(VLOOKUP(A2338,PLAN!B:AA,9,0),"")</f>
        <v/>
      </c>
      <c r="G2338" s="225" t="str">
        <f>IFERROR(VLOOKUP(A2338,PLAN!B:AA,10,0),"")</f>
        <v/>
      </c>
      <c r="H2338" s="225" t="str">
        <f>IFERROR(VLOOKUP(A2338,PLAN!B:AA,11,0),"")</f>
        <v/>
      </c>
      <c r="I2338" s="225" t="str">
        <f>IFERROR(VLOOKUP(A2338,PLAN!B:AA,12,0),"")</f>
        <v/>
      </c>
      <c r="J2338" s="225" t="str">
        <f>IFERROR(VLOOKUP(A2338,PLAN!B:AA,15,0),"")</f>
        <v/>
      </c>
      <c r="K2338" s="225" t="str">
        <f>IFERROR(VLOOKUP(A2338,PLAN!B:AA,23,0),"")</f>
        <v/>
      </c>
      <c r="L2338" s="227" t="str">
        <f>IFERROR(VLOOKUP(A2338,PLAN!B:AA,24,0),"")</f>
        <v/>
      </c>
      <c r="M2338" s="225" t="str">
        <f>IFERROR(VLOOKUP(A2338,PLAN!B:AA,3,0),"")</f>
        <v/>
      </c>
      <c r="N2338" s="225" t="str">
        <f>IFERROR(VLOOKUP(A2338,PLAN!B:AA,2,0),"")</f>
        <v/>
      </c>
      <c r="O2338" s="228"/>
      <c r="P2338" s="229"/>
      <c r="Q2338" s="229"/>
      <c r="R2338" s="231" t="str">
        <f>IFERROR(VLOOKUP(P2338,[6]Sheet1!$F:$I,4,),"")</f>
        <v/>
      </c>
      <c r="S2338" s="232" t="str">
        <f>IFERROR(VLOOKUP(A2338,PLAN!B:AA,19,0),"")</f>
        <v/>
      </c>
      <c r="T2338" s="225" t="str">
        <f>IFERROR(VLOOKUP(A2338,PLAN!B:AA,20,0),"")</f>
        <v/>
      </c>
      <c r="U2338" s="233"/>
      <c r="V2338" s="165"/>
      <c r="W2338" s="234" t="str">
        <f>IFERROR(VLOOKUP(A2338,PLAN!B:AB,21,),"")</f>
        <v/>
      </c>
      <c r="X2338" s="164"/>
      <c r="Y2338" s="148"/>
      <c r="Z2338" s="176" t="e">
        <f>VLOOKUP(Y2338,PLAN!B:AI,19,0)</f>
        <v>#N/A</v>
      </c>
    </row>
    <row r="2339" spans="1:26" s="163" customFormat="1" ht="21.6" hidden="1" customHeight="1">
      <c r="A2339" s="177">
        <f t="shared" si="18"/>
        <v>0</v>
      </c>
      <c r="B2339" s="225" t="str">
        <f>IFERROR(VLOOKUP(A2339,PLAN!B:AA,5,0),"")</f>
        <v/>
      </c>
      <c r="C2339" s="225" t="str">
        <f>IFERROR(VLOOKUP(A2339,PLAN!B:AA,6,0),"")</f>
        <v/>
      </c>
      <c r="D2339" s="225" t="str">
        <f>IFERROR(VLOOKUP(A2339,PLAN!B:AA,7,0),"")</f>
        <v/>
      </c>
      <c r="E2339" s="225" t="str">
        <f>IFERROR(VLOOKUP(A2339,PLAN!B:AA,4,0),"")</f>
        <v/>
      </c>
      <c r="F2339" s="226" t="str">
        <f>IFERROR(VLOOKUP(A2339,PLAN!B:AA,9,0),"")</f>
        <v/>
      </c>
      <c r="G2339" s="225" t="str">
        <f>IFERROR(VLOOKUP(A2339,PLAN!B:AA,10,0),"")</f>
        <v/>
      </c>
      <c r="H2339" s="225" t="str">
        <f>IFERROR(VLOOKUP(A2339,PLAN!B:AA,11,0),"")</f>
        <v/>
      </c>
      <c r="I2339" s="225" t="str">
        <f>IFERROR(VLOOKUP(A2339,PLAN!B:AA,12,0),"")</f>
        <v/>
      </c>
      <c r="J2339" s="225" t="str">
        <f>IFERROR(VLOOKUP(A2339,PLAN!B:AA,15,0),"")</f>
        <v/>
      </c>
      <c r="K2339" s="225" t="str">
        <f>IFERROR(VLOOKUP(A2339,PLAN!B:AA,23,0),"")</f>
        <v/>
      </c>
      <c r="L2339" s="227" t="str">
        <f>IFERROR(VLOOKUP(A2339,PLAN!B:AA,24,0),"")</f>
        <v/>
      </c>
      <c r="M2339" s="225" t="str">
        <f>IFERROR(VLOOKUP(A2339,PLAN!B:AA,3,0),"")</f>
        <v/>
      </c>
      <c r="N2339" s="225" t="str">
        <f>IFERROR(VLOOKUP(A2339,PLAN!B:AA,2,0),"")</f>
        <v/>
      </c>
      <c r="O2339" s="228"/>
      <c r="P2339" s="229"/>
      <c r="Q2339" s="229"/>
      <c r="R2339" s="231" t="str">
        <f>IFERROR(VLOOKUP(P2339,[6]Sheet1!$F:$I,4,),"")</f>
        <v/>
      </c>
      <c r="S2339" s="232" t="str">
        <f>IFERROR(VLOOKUP(A2339,PLAN!B:AA,19,0),"")</f>
        <v/>
      </c>
      <c r="T2339" s="225" t="str">
        <f>IFERROR(VLOOKUP(A2339,PLAN!B:AA,20,0),"")</f>
        <v/>
      </c>
      <c r="U2339" s="233"/>
      <c r="V2339" s="165"/>
      <c r="W2339" s="234" t="str">
        <f>IFERROR(VLOOKUP(A2339,PLAN!B:AB,21,),"")</f>
        <v/>
      </c>
      <c r="X2339" s="164"/>
      <c r="Y2339" s="148"/>
      <c r="Z2339" s="176" t="e">
        <f>VLOOKUP(Y2339,PLAN!B:AI,19,0)</f>
        <v>#N/A</v>
      </c>
    </row>
    <row r="2340" spans="1:26" s="163" customFormat="1" ht="21.6" hidden="1" customHeight="1">
      <c r="A2340" s="177">
        <f t="shared" si="18"/>
        <v>0</v>
      </c>
      <c r="B2340" s="225" t="str">
        <f>IFERROR(VLOOKUP(A2340,PLAN!B:AA,5,0),"")</f>
        <v/>
      </c>
      <c r="C2340" s="225" t="str">
        <f>IFERROR(VLOOKUP(A2340,PLAN!B:AA,6,0),"")</f>
        <v/>
      </c>
      <c r="D2340" s="225" t="str">
        <f>IFERROR(VLOOKUP(A2340,PLAN!B:AA,7,0),"")</f>
        <v/>
      </c>
      <c r="E2340" s="225" t="str">
        <f>IFERROR(VLOOKUP(A2340,PLAN!B:AA,4,0),"")</f>
        <v/>
      </c>
      <c r="F2340" s="226" t="str">
        <f>IFERROR(VLOOKUP(A2340,PLAN!B:AA,9,0),"")</f>
        <v/>
      </c>
      <c r="G2340" s="225" t="str">
        <f>IFERROR(VLOOKUP(A2340,PLAN!B:AA,10,0),"")</f>
        <v/>
      </c>
      <c r="H2340" s="225" t="str">
        <f>IFERROR(VLOOKUP(A2340,PLAN!B:AA,11,0),"")</f>
        <v/>
      </c>
      <c r="I2340" s="225" t="str">
        <f>IFERROR(VLOOKUP(A2340,PLAN!B:AA,12,0),"")</f>
        <v/>
      </c>
      <c r="J2340" s="225" t="str">
        <f>IFERROR(VLOOKUP(A2340,PLAN!B:AA,15,0),"")</f>
        <v/>
      </c>
      <c r="K2340" s="225" t="str">
        <f>IFERROR(VLOOKUP(A2340,PLAN!B:AA,23,0),"")</f>
        <v/>
      </c>
      <c r="L2340" s="227" t="str">
        <f>IFERROR(VLOOKUP(A2340,PLAN!B:AA,24,0),"")</f>
        <v/>
      </c>
      <c r="M2340" s="225" t="str">
        <f>IFERROR(VLOOKUP(A2340,PLAN!B:AA,3,0),"")</f>
        <v/>
      </c>
      <c r="N2340" s="225" t="str">
        <f>IFERROR(VLOOKUP(A2340,PLAN!B:AA,2,0),"")</f>
        <v/>
      </c>
      <c r="O2340" s="228"/>
      <c r="P2340" s="229"/>
      <c r="Q2340" s="229"/>
      <c r="R2340" s="231" t="str">
        <f>IFERROR(VLOOKUP(P2340,[6]Sheet1!$F:$I,4,),"")</f>
        <v/>
      </c>
      <c r="S2340" s="232" t="str">
        <f>IFERROR(VLOOKUP(A2340,PLAN!B:AA,19,0),"")</f>
        <v/>
      </c>
      <c r="T2340" s="225" t="str">
        <f>IFERROR(VLOOKUP(A2340,PLAN!B:AA,20,0),"")</f>
        <v/>
      </c>
      <c r="U2340" s="233"/>
      <c r="V2340" s="165"/>
      <c r="W2340" s="234" t="str">
        <f>IFERROR(VLOOKUP(A2340,PLAN!B:AB,21,),"")</f>
        <v/>
      </c>
      <c r="X2340" s="164"/>
      <c r="Y2340" s="148"/>
      <c r="Z2340" s="176" t="e">
        <f>VLOOKUP(Y2340,PLAN!B:AI,19,0)</f>
        <v>#N/A</v>
      </c>
    </row>
    <row r="2341" spans="1:26" s="163" customFormat="1" ht="21.6" hidden="1" customHeight="1">
      <c r="A2341" s="177">
        <f t="shared" ref="A2341:A2343" si="159">Y2341</f>
        <v>0</v>
      </c>
      <c r="B2341" s="225" t="str">
        <f>IFERROR(VLOOKUP(A2341,PLAN!B:AA,5,0),"")</f>
        <v/>
      </c>
      <c r="C2341" s="225" t="str">
        <f>IFERROR(VLOOKUP(A2341,PLAN!B:AA,6,0),"")</f>
        <v/>
      </c>
      <c r="D2341" s="225" t="str">
        <f>IFERROR(VLOOKUP(A2341,PLAN!B:AA,7,0),"")</f>
        <v/>
      </c>
      <c r="E2341" s="225" t="str">
        <f>IFERROR(VLOOKUP(A2341,PLAN!B:AA,4,0),"")</f>
        <v/>
      </c>
      <c r="F2341" s="226" t="str">
        <f>IFERROR(VLOOKUP(A2341,PLAN!B:AA,9,0),"")</f>
        <v/>
      </c>
      <c r="G2341" s="225" t="str">
        <f>IFERROR(VLOOKUP(A2341,PLAN!B:AA,10,0),"")</f>
        <v/>
      </c>
      <c r="H2341" s="225" t="str">
        <f>IFERROR(VLOOKUP(A2341,PLAN!B:AA,11,0),"")</f>
        <v/>
      </c>
      <c r="I2341" s="225" t="str">
        <f>IFERROR(VLOOKUP(A2341,PLAN!B:AA,12,0),"")</f>
        <v/>
      </c>
      <c r="J2341" s="225" t="str">
        <f>IFERROR(VLOOKUP(A2341,PLAN!B:AA,15,0),"")</f>
        <v/>
      </c>
      <c r="K2341" s="225" t="str">
        <f>IFERROR(VLOOKUP(A2341,PLAN!B:AA,23,0),"")</f>
        <v/>
      </c>
      <c r="L2341" s="227" t="str">
        <f>IFERROR(VLOOKUP(A2341,PLAN!B:AA,24,0),"")</f>
        <v/>
      </c>
      <c r="M2341" s="225" t="str">
        <f>IFERROR(VLOOKUP(A2341,PLAN!B:AA,3,0),"")</f>
        <v/>
      </c>
      <c r="N2341" s="225" t="str">
        <f>IFERROR(VLOOKUP(A2341,PLAN!B:AA,2,0),"")</f>
        <v/>
      </c>
      <c r="O2341" s="228"/>
      <c r="P2341" s="229"/>
      <c r="Q2341" s="229"/>
      <c r="R2341" s="231" t="str">
        <f>IFERROR(VLOOKUP(P2341,[6]Sheet1!$F:$I,4,),"")</f>
        <v/>
      </c>
      <c r="S2341" s="232" t="str">
        <f>IFERROR(VLOOKUP(A2341,PLAN!B:AA,19,0),"")</f>
        <v/>
      </c>
      <c r="T2341" s="225" t="str">
        <f>IFERROR(VLOOKUP(A2341,PLAN!B:AA,20,0),"")</f>
        <v/>
      </c>
      <c r="U2341" s="233"/>
      <c r="V2341" s="165"/>
      <c r="W2341" s="234" t="str">
        <f>IFERROR(VLOOKUP(A2341,PLAN!B:AB,21,),"")</f>
        <v/>
      </c>
      <c r="X2341" s="164"/>
      <c r="Y2341" s="148"/>
      <c r="Z2341" s="176" t="e">
        <f>VLOOKUP(Y2341,PLAN!B:AI,19,0)</f>
        <v>#N/A</v>
      </c>
    </row>
    <row r="2342" spans="1:26" s="163" customFormat="1" ht="21.6" hidden="1" customHeight="1">
      <c r="A2342" s="177">
        <f t="shared" si="159"/>
        <v>0</v>
      </c>
      <c r="B2342" s="225" t="str">
        <f>IFERROR(VLOOKUP(A2342,PLAN!B:AA,5,0),"")</f>
        <v/>
      </c>
      <c r="C2342" s="225" t="str">
        <f>IFERROR(VLOOKUP(A2342,PLAN!B:AA,6,0),"")</f>
        <v/>
      </c>
      <c r="D2342" s="225" t="str">
        <f>IFERROR(VLOOKUP(A2342,PLAN!B:AA,7,0),"")</f>
        <v/>
      </c>
      <c r="E2342" s="225" t="str">
        <f>IFERROR(VLOOKUP(A2342,PLAN!B:AA,4,0),"")</f>
        <v/>
      </c>
      <c r="F2342" s="226" t="str">
        <f>IFERROR(VLOOKUP(A2342,PLAN!B:AA,9,0),"")</f>
        <v/>
      </c>
      <c r="G2342" s="225" t="str">
        <f>IFERROR(VLOOKUP(A2342,PLAN!B:AA,10,0),"")</f>
        <v/>
      </c>
      <c r="H2342" s="225" t="str">
        <f>IFERROR(VLOOKUP(A2342,PLAN!B:AA,11,0),"")</f>
        <v/>
      </c>
      <c r="I2342" s="225" t="str">
        <f>IFERROR(VLOOKUP(A2342,PLAN!B:AA,12,0),"")</f>
        <v/>
      </c>
      <c r="J2342" s="225" t="str">
        <f>IFERROR(VLOOKUP(A2342,PLAN!B:AA,15,0),"")</f>
        <v/>
      </c>
      <c r="K2342" s="225" t="str">
        <f>IFERROR(VLOOKUP(A2342,PLAN!B:AA,23,0),"")</f>
        <v/>
      </c>
      <c r="L2342" s="227" t="str">
        <f>IFERROR(VLOOKUP(A2342,PLAN!B:AA,24,0),"")</f>
        <v/>
      </c>
      <c r="M2342" s="225" t="str">
        <f>IFERROR(VLOOKUP(A2342,PLAN!B:AA,3,0),"")</f>
        <v/>
      </c>
      <c r="N2342" s="225" t="str">
        <f>IFERROR(VLOOKUP(A2342,PLAN!B:AA,2,0),"")</f>
        <v/>
      </c>
      <c r="O2342" s="228"/>
      <c r="P2342" s="229"/>
      <c r="Q2342" s="229"/>
      <c r="R2342" s="231" t="str">
        <f>IFERROR(VLOOKUP(P2342,[6]Sheet1!$F:$I,4,),"")</f>
        <v/>
      </c>
      <c r="S2342" s="232" t="str">
        <f>IFERROR(VLOOKUP(A2342,PLAN!B:AA,19,0),"")</f>
        <v/>
      </c>
      <c r="T2342" s="225" t="str">
        <f>IFERROR(VLOOKUP(A2342,PLAN!B:AA,20,0),"")</f>
        <v/>
      </c>
      <c r="U2342" s="233"/>
      <c r="V2342" s="165"/>
      <c r="W2342" s="234" t="str">
        <f>IFERROR(VLOOKUP(A2342,PLAN!B:AB,21,),"")</f>
        <v/>
      </c>
      <c r="X2342" s="164"/>
      <c r="Y2342" s="148"/>
      <c r="Z2342" s="176" t="e">
        <f>VLOOKUP(Y2342,PLAN!B:AI,19,0)</f>
        <v>#N/A</v>
      </c>
    </row>
    <row r="2343" spans="1:26" s="163" customFormat="1" ht="21.6" hidden="1" customHeight="1">
      <c r="A2343" s="177">
        <f t="shared" si="159"/>
        <v>0</v>
      </c>
      <c r="B2343" s="225" t="str">
        <f>IFERROR(VLOOKUP(A2343,PLAN!B:AA,5,0),"")</f>
        <v/>
      </c>
      <c r="C2343" s="225" t="str">
        <f>IFERROR(VLOOKUP(A2343,PLAN!B:AA,6,0),"")</f>
        <v/>
      </c>
      <c r="D2343" s="225" t="str">
        <f>IFERROR(VLOOKUP(A2343,PLAN!B:AA,7,0),"")</f>
        <v/>
      </c>
      <c r="E2343" s="225" t="str">
        <f>IFERROR(VLOOKUP(A2343,PLAN!B:AA,4,0),"")</f>
        <v/>
      </c>
      <c r="F2343" s="226" t="str">
        <f>IFERROR(VLOOKUP(A2343,PLAN!B:AA,9,0),"")</f>
        <v/>
      </c>
      <c r="G2343" s="225" t="str">
        <f>IFERROR(VLOOKUP(A2343,PLAN!B:AA,10,0),"")</f>
        <v/>
      </c>
      <c r="H2343" s="225" t="str">
        <f>IFERROR(VLOOKUP(A2343,PLAN!B:AA,11,0),"")</f>
        <v/>
      </c>
      <c r="I2343" s="225" t="str">
        <f>IFERROR(VLOOKUP(A2343,PLAN!B:AA,12,0),"")</f>
        <v/>
      </c>
      <c r="J2343" s="225" t="str">
        <f>IFERROR(VLOOKUP(A2343,PLAN!B:AA,15,0),"")</f>
        <v/>
      </c>
      <c r="K2343" s="225" t="str">
        <f>IFERROR(VLOOKUP(A2343,PLAN!B:AA,23,0),"")</f>
        <v/>
      </c>
      <c r="L2343" s="227" t="str">
        <f>IFERROR(VLOOKUP(A2343,PLAN!B:AA,24,0),"")</f>
        <v/>
      </c>
      <c r="M2343" s="225" t="str">
        <f>IFERROR(VLOOKUP(A2343,PLAN!B:AA,3,0),"")</f>
        <v/>
      </c>
      <c r="N2343" s="225" t="str">
        <f>IFERROR(VLOOKUP(A2343,PLAN!B:AA,2,0),"")</f>
        <v/>
      </c>
      <c r="O2343" s="228"/>
      <c r="P2343" s="229"/>
      <c r="Q2343" s="229"/>
      <c r="R2343" s="231" t="str">
        <f>IFERROR(VLOOKUP(P2343,[6]Sheet1!$F:$I,4,),"")</f>
        <v/>
      </c>
      <c r="S2343" s="232" t="str">
        <f>IFERROR(VLOOKUP(A2343,PLAN!B:AA,19,0),"")</f>
        <v/>
      </c>
      <c r="T2343" s="225" t="str">
        <f>IFERROR(VLOOKUP(A2343,PLAN!B:AA,20,0),"")</f>
        <v/>
      </c>
      <c r="U2343" s="233"/>
      <c r="V2343" s="165"/>
      <c r="W2343" s="234" t="str">
        <f>IFERROR(VLOOKUP(A2343,PLAN!B:AB,21,),"")</f>
        <v/>
      </c>
      <c r="X2343" s="164"/>
      <c r="Y2343" s="148"/>
      <c r="Z2343" s="176" t="e">
        <f>VLOOKUP(Y2343,PLAN!B:AI,19,0)</f>
        <v>#N/A</v>
      </c>
    </row>
    <row r="2344" spans="1:26" s="163" customFormat="1" ht="21.6" hidden="1" customHeight="1">
      <c r="A2344" s="177">
        <f t="shared" ref="A2344:A2346" si="160">Y2344</f>
        <v>0</v>
      </c>
      <c r="B2344" s="225" t="str">
        <f>IFERROR(VLOOKUP(A2344,PLAN!B:AA,5,0),"")</f>
        <v/>
      </c>
      <c r="C2344" s="225" t="str">
        <f>IFERROR(VLOOKUP(A2344,PLAN!B:AA,6,0),"")</f>
        <v/>
      </c>
      <c r="D2344" s="225" t="str">
        <f>IFERROR(VLOOKUP(A2344,PLAN!B:AA,7,0),"")</f>
        <v/>
      </c>
      <c r="E2344" s="225" t="str">
        <f>IFERROR(VLOOKUP(A2344,PLAN!B:AA,4,0),"")</f>
        <v/>
      </c>
      <c r="F2344" s="226" t="str">
        <f>IFERROR(VLOOKUP(A2344,PLAN!B:AA,9,0),"")</f>
        <v/>
      </c>
      <c r="G2344" s="225" t="str">
        <f>IFERROR(VLOOKUP(A2344,PLAN!B:AA,10,0),"")</f>
        <v/>
      </c>
      <c r="H2344" s="225" t="str">
        <f>IFERROR(VLOOKUP(A2344,PLAN!B:AA,11,0),"")</f>
        <v/>
      </c>
      <c r="I2344" s="225" t="str">
        <f>IFERROR(VLOOKUP(A2344,PLAN!B:AA,12,0),"")</f>
        <v/>
      </c>
      <c r="J2344" s="225" t="str">
        <f>IFERROR(VLOOKUP(A2344,PLAN!B:AA,15,0),"")</f>
        <v/>
      </c>
      <c r="K2344" s="225" t="str">
        <f>IFERROR(VLOOKUP(A2344,PLAN!B:AA,23,0),"")</f>
        <v/>
      </c>
      <c r="L2344" s="227" t="str">
        <f>IFERROR(VLOOKUP(A2344,PLAN!B:AA,24,0),"")</f>
        <v/>
      </c>
      <c r="M2344" s="225" t="str">
        <f>IFERROR(VLOOKUP(A2344,PLAN!B:AA,3,0),"")</f>
        <v/>
      </c>
      <c r="N2344" s="225" t="str">
        <f>IFERROR(VLOOKUP(A2344,PLAN!B:AA,2,0),"")</f>
        <v/>
      </c>
      <c r="O2344" s="228"/>
      <c r="P2344" s="229"/>
      <c r="Q2344" s="229"/>
      <c r="R2344" s="231" t="str">
        <f>IFERROR(VLOOKUP(P2344,[6]Sheet1!$F:$I,4,),"")</f>
        <v/>
      </c>
      <c r="S2344" s="232" t="str">
        <f>IFERROR(VLOOKUP(A2344,PLAN!B:AA,19,0),"")</f>
        <v/>
      </c>
      <c r="T2344" s="225" t="str">
        <f>IFERROR(VLOOKUP(A2344,PLAN!B:AA,20,0),"")</f>
        <v/>
      </c>
      <c r="U2344" s="233"/>
      <c r="V2344" s="165"/>
      <c r="W2344" s="234" t="str">
        <f>IFERROR(VLOOKUP(A2344,PLAN!B:AB,21,),"")</f>
        <v/>
      </c>
      <c r="X2344" s="164"/>
      <c r="Y2344" s="148"/>
      <c r="Z2344" s="176" t="e">
        <f>VLOOKUP(Y2344,PLAN!B:AI,19,0)</f>
        <v>#N/A</v>
      </c>
    </row>
    <row r="2345" spans="1:26" s="163" customFormat="1" ht="21.6" hidden="1" customHeight="1">
      <c r="A2345" s="177">
        <f t="shared" si="160"/>
        <v>0</v>
      </c>
      <c r="B2345" s="225" t="str">
        <f>IFERROR(VLOOKUP(A2345,PLAN!B:AA,5,0),"")</f>
        <v/>
      </c>
      <c r="C2345" s="225" t="str">
        <f>IFERROR(VLOOKUP(A2345,PLAN!B:AA,6,0),"")</f>
        <v/>
      </c>
      <c r="D2345" s="225" t="str">
        <f>IFERROR(VLOOKUP(A2345,PLAN!B:AA,7,0),"")</f>
        <v/>
      </c>
      <c r="E2345" s="225" t="str">
        <f>IFERROR(VLOOKUP(A2345,PLAN!B:AA,4,0),"")</f>
        <v/>
      </c>
      <c r="F2345" s="226" t="str">
        <f>IFERROR(VLOOKUP(A2345,PLAN!B:AA,9,0),"")</f>
        <v/>
      </c>
      <c r="G2345" s="225" t="str">
        <f>IFERROR(VLOOKUP(A2345,PLAN!B:AA,10,0),"")</f>
        <v/>
      </c>
      <c r="H2345" s="225" t="str">
        <f>IFERROR(VLOOKUP(A2345,PLAN!B:AA,11,0),"")</f>
        <v/>
      </c>
      <c r="I2345" s="225" t="str">
        <f>IFERROR(VLOOKUP(A2345,PLAN!B:AA,12,0),"")</f>
        <v/>
      </c>
      <c r="J2345" s="225" t="str">
        <f>IFERROR(VLOOKUP(A2345,PLAN!B:AA,15,0),"")</f>
        <v/>
      </c>
      <c r="K2345" s="225" t="str">
        <f>IFERROR(VLOOKUP(A2345,PLAN!B:AA,23,0),"")</f>
        <v/>
      </c>
      <c r="L2345" s="227" t="str">
        <f>IFERROR(VLOOKUP(A2345,PLAN!B:AA,24,0),"")</f>
        <v/>
      </c>
      <c r="M2345" s="225" t="str">
        <f>IFERROR(VLOOKUP(A2345,PLAN!B:AA,3,0),"")</f>
        <v/>
      </c>
      <c r="N2345" s="225" t="str">
        <f>IFERROR(VLOOKUP(A2345,PLAN!B:AA,2,0),"")</f>
        <v/>
      </c>
      <c r="O2345" s="228"/>
      <c r="P2345" s="229"/>
      <c r="Q2345" s="229"/>
      <c r="R2345" s="231" t="str">
        <f>IFERROR(VLOOKUP(P2345,[6]Sheet1!$F:$I,4,),"")</f>
        <v/>
      </c>
      <c r="S2345" s="232" t="str">
        <f>IFERROR(VLOOKUP(A2345,PLAN!B:AA,19,0),"")</f>
        <v/>
      </c>
      <c r="T2345" s="225" t="str">
        <f>IFERROR(VLOOKUP(A2345,PLAN!B:AA,20,0),"")</f>
        <v/>
      </c>
      <c r="U2345" s="233"/>
      <c r="V2345" s="165"/>
      <c r="W2345" s="234" t="str">
        <f>IFERROR(VLOOKUP(A2345,PLAN!B:AB,21,),"")</f>
        <v/>
      </c>
      <c r="X2345" s="164"/>
      <c r="Y2345" s="148"/>
      <c r="Z2345" s="176" t="e">
        <f>VLOOKUP(Y2345,PLAN!B:AI,19,0)</f>
        <v>#N/A</v>
      </c>
    </row>
    <row r="2346" spans="1:26" s="163" customFormat="1" ht="21.6" hidden="1" customHeight="1">
      <c r="A2346" s="177">
        <f t="shared" si="160"/>
        <v>0</v>
      </c>
      <c r="B2346" s="225" t="str">
        <f>IFERROR(VLOOKUP(A2346,PLAN!B:AA,5,0),"")</f>
        <v/>
      </c>
      <c r="C2346" s="225" t="str">
        <f>IFERROR(VLOOKUP(A2346,PLAN!B:AA,6,0),"")</f>
        <v/>
      </c>
      <c r="D2346" s="225" t="str">
        <f>IFERROR(VLOOKUP(A2346,PLAN!B:AA,7,0),"")</f>
        <v/>
      </c>
      <c r="E2346" s="225" t="str">
        <f>IFERROR(VLOOKUP(A2346,PLAN!B:AA,4,0),"")</f>
        <v/>
      </c>
      <c r="F2346" s="226" t="str">
        <f>IFERROR(VLOOKUP(A2346,PLAN!B:AA,9,0),"")</f>
        <v/>
      </c>
      <c r="G2346" s="225" t="str">
        <f>IFERROR(VLOOKUP(A2346,PLAN!B:AA,10,0),"")</f>
        <v/>
      </c>
      <c r="H2346" s="225" t="str">
        <f>IFERROR(VLOOKUP(A2346,PLAN!B:AA,11,0),"")</f>
        <v/>
      </c>
      <c r="I2346" s="225" t="str">
        <f>IFERROR(VLOOKUP(A2346,PLAN!B:AA,12,0),"")</f>
        <v/>
      </c>
      <c r="J2346" s="225" t="str">
        <f>IFERROR(VLOOKUP(A2346,PLAN!B:AA,15,0),"")</f>
        <v/>
      </c>
      <c r="K2346" s="225" t="str">
        <f>IFERROR(VLOOKUP(A2346,PLAN!B:AA,23,0),"")</f>
        <v/>
      </c>
      <c r="L2346" s="227" t="str">
        <f>IFERROR(VLOOKUP(A2346,PLAN!B:AA,24,0),"")</f>
        <v/>
      </c>
      <c r="M2346" s="225" t="str">
        <f>IFERROR(VLOOKUP(A2346,PLAN!B:AA,3,0),"")</f>
        <v/>
      </c>
      <c r="N2346" s="225" t="str">
        <f>IFERROR(VLOOKUP(A2346,PLAN!B:AA,2,0),"")</f>
        <v/>
      </c>
      <c r="O2346" s="228"/>
      <c r="P2346" s="229"/>
      <c r="Q2346" s="229"/>
      <c r="R2346" s="231" t="str">
        <f>IFERROR(VLOOKUP(P2346,[6]Sheet1!$F:$I,4,),"")</f>
        <v/>
      </c>
      <c r="S2346" s="232" t="str">
        <f>IFERROR(VLOOKUP(A2346,PLAN!B:AA,19,0),"")</f>
        <v/>
      </c>
      <c r="T2346" s="225" t="str">
        <f>IFERROR(VLOOKUP(A2346,PLAN!B:AA,20,0),"")</f>
        <v/>
      </c>
      <c r="U2346" s="233"/>
      <c r="V2346" s="165"/>
      <c r="W2346" s="234" t="str">
        <f>IFERROR(VLOOKUP(A2346,PLAN!B:AB,21,),"")</f>
        <v/>
      </c>
      <c r="X2346" s="164"/>
      <c r="Y2346" s="148"/>
      <c r="Z2346" s="176" t="e">
        <f>VLOOKUP(Y2346,PLAN!B:AI,19,0)</f>
        <v>#N/A</v>
      </c>
    </row>
    <row r="2347" spans="1:26" s="163" customFormat="1" ht="21.6" hidden="1" customHeight="1">
      <c r="A2347" s="177">
        <f t="shared" ref="A2347:A2353" si="161">Y2347</f>
        <v>0</v>
      </c>
      <c r="B2347" s="225" t="str">
        <f>IFERROR(VLOOKUP(A2347,PLAN!B:AA,5,0),"")</f>
        <v/>
      </c>
      <c r="C2347" s="225" t="str">
        <f>IFERROR(VLOOKUP(A2347,PLAN!B:AA,6,0),"")</f>
        <v/>
      </c>
      <c r="D2347" s="225" t="str">
        <f>IFERROR(VLOOKUP(A2347,PLAN!B:AA,7,0),"")</f>
        <v/>
      </c>
      <c r="E2347" s="225" t="str">
        <f>IFERROR(VLOOKUP(A2347,PLAN!B:AA,4,0),"")</f>
        <v/>
      </c>
      <c r="F2347" s="226" t="str">
        <f>IFERROR(VLOOKUP(A2347,PLAN!B:AA,9,0),"")</f>
        <v/>
      </c>
      <c r="G2347" s="225" t="str">
        <f>IFERROR(VLOOKUP(A2347,PLAN!B:AA,10,0),"")</f>
        <v/>
      </c>
      <c r="H2347" s="225" t="str">
        <f>IFERROR(VLOOKUP(A2347,PLAN!B:AA,11,0),"")</f>
        <v/>
      </c>
      <c r="I2347" s="225" t="str">
        <f>IFERROR(VLOOKUP(A2347,PLAN!B:AA,12,0),"")</f>
        <v/>
      </c>
      <c r="J2347" s="225" t="str">
        <f>IFERROR(VLOOKUP(A2347,PLAN!B:AA,15,0),"")</f>
        <v/>
      </c>
      <c r="K2347" s="225" t="str">
        <f>IFERROR(VLOOKUP(A2347,PLAN!B:AA,23,0),"")</f>
        <v/>
      </c>
      <c r="L2347" s="227" t="str">
        <f>IFERROR(VLOOKUP(A2347,PLAN!B:AA,24,0),"")</f>
        <v/>
      </c>
      <c r="M2347" s="225" t="str">
        <f>IFERROR(VLOOKUP(A2347,PLAN!B:AA,3,0),"")</f>
        <v/>
      </c>
      <c r="N2347" s="225" t="str">
        <f>IFERROR(VLOOKUP(A2347,PLAN!B:AA,2,0),"")</f>
        <v/>
      </c>
      <c r="O2347" s="228"/>
      <c r="P2347" s="229"/>
      <c r="Q2347" s="229"/>
      <c r="R2347" s="231" t="str">
        <f>IFERROR(VLOOKUP(P2347,[6]Sheet1!$F:$I,4,),"")</f>
        <v/>
      </c>
      <c r="S2347" s="232" t="str">
        <f>IFERROR(VLOOKUP(A2347,PLAN!B:AA,19,0),"")</f>
        <v/>
      </c>
      <c r="T2347" s="225" t="str">
        <f>IFERROR(VLOOKUP(A2347,PLAN!B:AA,20,0),"")</f>
        <v/>
      </c>
      <c r="U2347" s="233"/>
      <c r="V2347" s="165"/>
      <c r="W2347" s="234" t="str">
        <f>IFERROR(VLOOKUP(A2347,PLAN!B:AB,21,),"")</f>
        <v/>
      </c>
      <c r="X2347" s="164"/>
      <c r="Y2347" s="148"/>
      <c r="Z2347" s="176" t="e">
        <f>VLOOKUP(Y2347,PLAN!B:AI,19,0)</f>
        <v>#N/A</v>
      </c>
    </row>
    <row r="2348" spans="1:26" s="163" customFormat="1" ht="21.6" hidden="1" customHeight="1">
      <c r="A2348" s="177">
        <f t="shared" si="161"/>
        <v>0</v>
      </c>
      <c r="B2348" s="225" t="str">
        <f>IFERROR(VLOOKUP(A2348,PLAN!B:AA,5,0),"")</f>
        <v/>
      </c>
      <c r="C2348" s="225" t="str">
        <f>IFERROR(VLOOKUP(A2348,PLAN!B:AA,6,0),"")</f>
        <v/>
      </c>
      <c r="D2348" s="225" t="str">
        <f>IFERROR(VLOOKUP(A2348,PLAN!B:AA,7,0),"")</f>
        <v/>
      </c>
      <c r="E2348" s="225" t="str">
        <f>IFERROR(VLOOKUP(A2348,PLAN!B:AA,4,0),"")</f>
        <v/>
      </c>
      <c r="F2348" s="226" t="str">
        <f>IFERROR(VLOOKUP(A2348,PLAN!B:AA,9,0),"")</f>
        <v/>
      </c>
      <c r="G2348" s="225" t="str">
        <f>IFERROR(VLOOKUP(A2348,PLAN!B:AA,10,0),"")</f>
        <v/>
      </c>
      <c r="H2348" s="225" t="str">
        <f>IFERROR(VLOOKUP(A2348,PLAN!B:AA,11,0),"")</f>
        <v/>
      </c>
      <c r="I2348" s="225" t="str">
        <f>IFERROR(VLOOKUP(A2348,PLAN!B:AA,12,0),"")</f>
        <v/>
      </c>
      <c r="J2348" s="225" t="str">
        <f>IFERROR(VLOOKUP(A2348,PLAN!B:AA,15,0),"")</f>
        <v/>
      </c>
      <c r="K2348" s="225" t="str">
        <f>IFERROR(VLOOKUP(A2348,PLAN!B:AA,23,0),"")</f>
        <v/>
      </c>
      <c r="L2348" s="227" t="str">
        <f>IFERROR(VLOOKUP(A2348,PLAN!B:AA,24,0),"")</f>
        <v/>
      </c>
      <c r="M2348" s="225" t="str">
        <f>IFERROR(VLOOKUP(A2348,PLAN!B:AA,3,0),"")</f>
        <v/>
      </c>
      <c r="N2348" s="225" t="str">
        <f>IFERROR(VLOOKUP(A2348,PLAN!B:AA,2,0),"")</f>
        <v/>
      </c>
      <c r="O2348" s="228"/>
      <c r="P2348" s="229"/>
      <c r="Q2348" s="230" t="str">
        <f t="shared" ref="Q2348:Q2353" si="162">I2348</f>
        <v/>
      </c>
      <c r="R2348" s="231" t="str">
        <f>IFERROR(VLOOKUP(P2348,[6]Sheet1!$F:$I,4,),"")</f>
        <v/>
      </c>
      <c r="S2348" s="232" t="str">
        <f>IFERROR(VLOOKUP(A2348,PLAN!B:AA,19,0),"")</f>
        <v/>
      </c>
      <c r="T2348" s="225" t="str">
        <f>IFERROR(VLOOKUP(A2348,PLAN!B:AA,20,0),"")</f>
        <v/>
      </c>
      <c r="U2348" s="233"/>
      <c r="V2348" s="165"/>
      <c r="W2348" s="234" t="str">
        <f>IFERROR(VLOOKUP(A2348,PLAN!B:AB,21,),"")</f>
        <v/>
      </c>
      <c r="X2348" s="164"/>
      <c r="Y2348" s="148"/>
      <c r="Z2348" s="176" t="e">
        <f>VLOOKUP(Y2348,PLAN!B:AI,19,0)</f>
        <v>#N/A</v>
      </c>
    </row>
    <row r="2349" spans="1:26" s="163" customFormat="1" ht="21.6" hidden="1" customHeight="1">
      <c r="A2349" s="177">
        <f t="shared" si="161"/>
        <v>0</v>
      </c>
      <c r="B2349" s="225" t="str">
        <f>IFERROR(VLOOKUP(A2349,PLAN!B:AA,5,0),"")</f>
        <v/>
      </c>
      <c r="C2349" s="225" t="str">
        <f>IFERROR(VLOOKUP(A2349,PLAN!B:AA,6,0),"")</f>
        <v/>
      </c>
      <c r="D2349" s="225" t="str">
        <f>IFERROR(VLOOKUP(A2349,PLAN!B:AA,7,0),"")</f>
        <v/>
      </c>
      <c r="E2349" s="225" t="str">
        <f>IFERROR(VLOOKUP(A2349,PLAN!B:AA,4,0),"")</f>
        <v/>
      </c>
      <c r="F2349" s="226" t="str">
        <f>IFERROR(VLOOKUP(A2349,PLAN!B:AA,9,0),"")</f>
        <v/>
      </c>
      <c r="G2349" s="225" t="str">
        <f>IFERROR(VLOOKUP(A2349,PLAN!B:AA,10,0),"")</f>
        <v/>
      </c>
      <c r="H2349" s="225" t="str">
        <f>IFERROR(VLOOKUP(A2349,PLAN!B:AA,11,0),"")</f>
        <v/>
      </c>
      <c r="I2349" s="225" t="str">
        <f>IFERROR(VLOOKUP(A2349,PLAN!B:AA,12,0),"")</f>
        <v/>
      </c>
      <c r="J2349" s="225" t="str">
        <f>IFERROR(VLOOKUP(A2349,PLAN!B:AA,15,0),"")</f>
        <v/>
      </c>
      <c r="K2349" s="225" t="str">
        <f>IFERROR(VLOOKUP(A2349,PLAN!B:AA,23,0),"")</f>
        <v/>
      </c>
      <c r="L2349" s="227" t="str">
        <f>IFERROR(VLOOKUP(A2349,PLAN!B:AA,24,0),"")</f>
        <v/>
      </c>
      <c r="M2349" s="225" t="str">
        <f>IFERROR(VLOOKUP(A2349,PLAN!B:AA,3,0),"")</f>
        <v/>
      </c>
      <c r="N2349" s="225" t="str">
        <f>IFERROR(VLOOKUP(A2349,PLAN!B:AA,2,0),"")</f>
        <v/>
      </c>
      <c r="O2349" s="228"/>
      <c r="P2349" s="229"/>
      <c r="Q2349" s="230" t="str">
        <f t="shared" si="162"/>
        <v/>
      </c>
      <c r="R2349" s="231" t="str">
        <f>IFERROR(VLOOKUP(P2349,[6]Sheet1!$F:$I,4,),"")</f>
        <v/>
      </c>
      <c r="S2349" s="232" t="str">
        <f>IFERROR(VLOOKUP(A2349,PLAN!B:AA,19,0),"")</f>
        <v/>
      </c>
      <c r="T2349" s="225" t="str">
        <f>IFERROR(VLOOKUP(A2349,PLAN!B:AA,20,0),"")</f>
        <v/>
      </c>
      <c r="U2349" s="233"/>
      <c r="V2349" s="165"/>
      <c r="W2349" s="234" t="str">
        <f>IFERROR(VLOOKUP(A2349,PLAN!B:AB,21,),"")</f>
        <v/>
      </c>
      <c r="X2349" s="164"/>
      <c r="Y2349" s="148"/>
      <c r="Z2349" s="176" t="e">
        <f>VLOOKUP(Y2349,PLAN!B:AI,19,0)</f>
        <v>#N/A</v>
      </c>
    </row>
    <row r="2350" spans="1:26" s="163" customFormat="1" ht="21.6" hidden="1" customHeight="1">
      <c r="A2350" s="177">
        <f t="shared" si="161"/>
        <v>0</v>
      </c>
      <c r="B2350" s="225" t="str">
        <f>IFERROR(VLOOKUP(A2350,PLAN!B:AA,5,0),"")</f>
        <v/>
      </c>
      <c r="C2350" s="225" t="str">
        <f>IFERROR(VLOOKUP(A2350,PLAN!B:AA,6,0),"")</f>
        <v/>
      </c>
      <c r="D2350" s="225" t="str">
        <f>IFERROR(VLOOKUP(A2350,PLAN!B:AA,7,0),"")</f>
        <v/>
      </c>
      <c r="E2350" s="225" t="str">
        <f>IFERROR(VLOOKUP(A2350,PLAN!B:AA,4,0),"")</f>
        <v/>
      </c>
      <c r="F2350" s="226" t="str">
        <f>IFERROR(VLOOKUP(A2350,PLAN!B:AA,9,0),"")</f>
        <v/>
      </c>
      <c r="G2350" s="225" t="str">
        <f>IFERROR(VLOOKUP(A2350,PLAN!B:AA,10,0),"")</f>
        <v/>
      </c>
      <c r="H2350" s="225" t="str">
        <f>IFERROR(VLOOKUP(A2350,PLAN!B:AA,11,0),"")</f>
        <v/>
      </c>
      <c r="I2350" s="225" t="str">
        <f>IFERROR(VLOOKUP(A2350,PLAN!B:AA,12,0),"")</f>
        <v/>
      </c>
      <c r="J2350" s="225" t="str">
        <f>IFERROR(VLOOKUP(A2350,PLAN!B:AA,15,0),"")</f>
        <v/>
      </c>
      <c r="K2350" s="225" t="str">
        <f>IFERROR(VLOOKUP(A2350,PLAN!B:AA,23,0),"")</f>
        <v/>
      </c>
      <c r="L2350" s="227" t="str">
        <f>IFERROR(VLOOKUP(A2350,PLAN!B:AA,24,0),"")</f>
        <v/>
      </c>
      <c r="M2350" s="225" t="str">
        <f>IFERROR(VLOOKUP(A2350,PLAN!B:AA,3,0),"")</f>
        <v/>
      </c>
      <c r="N2350" s="225" t="str">
        <f>IFERROR(VLOOKUP(A2350,PLAN!B:AA,2,0),"")</f>
        <v/>
      </c>
      <c r="O2350" s="228"/>
      <c r="P2350" s="229"/>
      <c r="Q2350" s="230" t="str">
        <f t="shared" si="162"/>
        <v/>
      </c>
      <c r="R2350" s="231" t="str">
        <f>IFERROR(VLOOKUP(P2350,[6]Sheet1!$E:$I,4,0),"")</f>
        <v/>
      </c>
      <c r="S2350" s="232" t="str">
        <f>IFERROR(VLOOKUP(A2350,PLAN!B:AA,19,0),"")</f>
        <v/>
      </c>
      <c r="T2350" s="225" t="str">
        <f>IFERROR(VLOOKUP(A2350,PLAN!B:AA,20,0),"")</f>
        <v/>
      </c>
      <c r="U2350" s="233"/>
      <c r="V2350" s="165"/>
      <c r="W2350" s="234" t="str">
        <f>IFERROR(VLOOKUP(A2350,PLAN!B:AB,21,),"")</f>
        <v/>
      </c>
      <c r="X2350" s="164"/>
      <c r="Y2350" s="148"/>
      <c r="Z2350" s="176" t="e">
        <f>VLOOKUP(Y2350,PLAN!B:AI,19,0)</f>
        <v>#N/A</v>
      </c>
    </row>
    <row r="2351" spans="1:26" s="163" customFormat="1" ht="21.6" hidden="1" customHeight="1">
      <c r="A2351" s="177">
        <f t="shared" si="161"/>
        <v>0</v>
      </c>
      <c r="B2351" s="225" t="str">
        <f>IFERROR(VLOOKUP(A2351,PLAN!B:AA,5,0),"")</f>
        <v/>
      </c>
      <c r="C2351" s="225" t="str">
        <f>IFERROR(VLOOKUP(A2351,PLAN!B:AA,6,0),"")</f>
        <v/>
      </c>
      <c r="D2351" s="225" t="str">
        <f>IFERROR(VLOOKUP(A2351,PLAN!B:AA,7,0),"")</f>
        <v/>
      </c>
      <c r="E2351" s="225" t="str">
        <f>IFERROR(VLOOKUP(A2351,PLAN!B:AA,4,0),"")</f>
        <v/>
      </c>
      <c r="F2351" s="226" t="str">
        <f>IFERROR(VLOOKUP(A2351,PLAN!B:AA,9,0),"")</f>
        <v/>
      </c>
      <c r="G2351" s="225" t="str">
        <f>IFERROR(VLOOKUP(A2351,PLAN!B:AA,10,0),"")</f>
        <v/>
      </c>
      <c r="H2351" s="225" t="str">
        <f>IFERROR(VLOOKUP(A2351,PLAN!B:AA,11,0),"")</f>
        <v/>
      </c>
      <c r="I2351" s="225" t="str">
        <f>IFERROR(VLOOKUP(A2351,PLAN!B:AA,12,0),"")</f>
        <v/>
      </c>
      <c r="J2351" s="225" t="str">
        <f>IFERROR(VLOOKUP(A2351,PLAN!B:AA,15,0),"")</f>
        <v/>
      </c>
      <c r="K2351" s="225" t="str">
        <f>IFERROR(VLOOKUP(A2351,PLAN!B:AA,23,0),"")</f>
        <v/>
      </c>
      <c r="L2351" s="227" t="str">
        <f>IFERROR(VLOOKUP(A2351,PLAN!B:AA,24,0),"")</f>
        <v/>
      </c>
      <c r="M2351" s="225" t="str">
        <f>IFERROR(VLOOKUP(A2351,PLAN!B:AA,3,0),"")</f>
        <v/>
      </c>
      <c r="N2351" s="225" t="str">
        <f>IFERROR(VLOOKUP(A2351,PLAN!B:AA,2,0),"")</f>
        <v/>
      </c>
      <c r="O2351" s="228"/>
      <c r="P2351" s="229"/>
      <c r="Q2351" s="230" t="str">
        <f t="shared" si="162"/>
        <v/>
      </c>
      <c r="R2351" s="231" t="str">
        <f>IFERROR(VLOOKUP(P2351,[6]Sheet1!$E:$I,4,0),"")</f>
        <v/>
      </c>
      <c r="S2351" s="232" t="str">
        <f>IFERROR(VLOOKUP(A2351,PLAN!B:AA,19,0),"")</f>
        <v/>
      </c>
      <c r="T2351" s="225" t="str">
        <f>IFERROR(VLOOKUP(A2351,PLAN!B:AA,20,0),"")</f>
        <v/>
      </c>
      <c r="U2351" s="233"/>
      <c r="V2351" s="165"/>
      <c r="W2351" s="234" t="str">
        <f>IFERROR(VLOOKUP(A2351,PLAN!B:AB,21,),"")</f>
        <v/>
      </c>
      <c r="X2351" s="164"/>
      <c r="Y2351" s="148"/>
      <c r="Z2351" s="176" t="e">
        <f>VLOOKUP(Y2351,PLAN!B:AI,19,0)</f>
        <v>#N/A</v>
      </c>
    </row>
    <row r="2352" spans="1:26" s="163" customFormat="1" ht="21.6" hidden="1" customHeight="1">
      <c r="A2352" s="177">
        <f t="shared" si="161"/>
        <v>0</v>
      </c>
      <c r="B2352" s="225" t="str">
        <f>IFERROR(VLOOKUP(A2352,PLAN!B:AA,5,0),"")</f>
        <v/>
      </c>
      <c r="C2352" s="225" t="str">
        <f>IFERROR(VLOOKUP(A2352,PLAN!B:AA,6,0),"")</f>
        <v/>
      </c>
      <c r="D2352" s="225" t="str">
        <f>IFERROR(VLOOKUP(A2352,PLAN!B:AA,7,0),"")</f>
        <v/>
      </c>
      <c r="E2352" s="225" t="str">
        <f>IFERROR(VLOOKUP(A2352,PLAN!B:AA,4,0),"")</f>
        <v/>
      </c>
      <c r="F2352" s="226" t="str">
        <f>IFERROR(VLOOKUP(A2352,PLAN!B:AA,9,0),"")</f>
        <v/>
      </c>
      <c r="G2352" s="225" t="str">
        <f>IFERROR(VLOOKUP(A2352,PLAN!B:AA,10,0),"")</f>
        <v/>
      </c>
      <c r="H2352" s="225" t="str">
        <f>IFERROR(VLOOKUP(A2352,PLAN!B:AA,11,0),"")</f>
        <v/>
      </c>
      <c r="I2352" s="225" t="str">
        <f>IFERROR(VLOOKUP(A2352,PLAN!B:AA,12,0),"")</f>
        <v/>
      </c>
      <c r="J2352" s="225" t="str">
        <f>IFERROR(VLOOKUP(A2352,PLAN!B:AA,15,0),"")</f>
        <v/>
      </c>
      <c r="K2352" s="225" t="str">
        <f>IFERROR(VLOOKUP(A2352,PLAN!B:AA,23,0),"")</f>
        <v/>
      </c>
      <c r="L2352" s="227" t="str">
        <f>IFERROR(VLOOKUP(A2352,PLAN!B:AA,24,0),"")</f>
        <v/>
      </c>
      <c r="M2352" s="225" t="str">
        <f>IFERROR(VLOOKUP(A2352,PLAN!B:AA,3,0),"")</f>
        <v/>
      </c>
      <c r="N2352" s="225" t="str">
        <f>IFERROR(VLOOKUP(A2352,PLAN!B:AA,2,0),"")</f>
        <v/>
      </c>
      <c r="O2352" s="228"/>
      <c r="P2352" s="229"/>
      <c r="Q2352" s="230" t="str">
        <f t="shared" si="162"/>
        <v/>
      </c>
      <c r="R2352" s="231" t="str">
        <f>IFERROR(VLOOKUP(P2352,[6]Sheet1!$E:$I,4,0),"")</f>
        <v/>
      </c>
      <c r="S2352" s="232" t="str">
        <f>IFERROR(VLOOKUP(A2352,PLAN!B:AA,19,0),"")</f>
        <v/>
      </c>
      <c r="T2352" s="225" t="str">
        <f>IFERROR(VLOOKUP(A2352,PLAN!B:AA,20,0),"")</f>
        <v/>
      </c>
      <c r="U2352" s="233"/>
      <c r="V2352" s="165"/>
      <c r="W2352" s="234"/>
      <c r="X2352" s="164"/>
      <c r="Y2352" s="148"/>
      <c r="Z2352" s="176" t="e">
        <f>VLOOKUP(Y2352,PLAN!B:AI,19,0)</f>
        <v>#N/A</v>
      </c>
    </row>
    <row r="2353" spans="1:30" s="163" customFormat="1" ht="21.6" hidden="1" customHeight="1">
      <c r="A2353" s="177">
        <f t="shared" si="161"/>
        <v>0</v>
      </c>
      <c r="B2353" s="225" t="str">
        <f>IFERROR(VLOOKUP(A2353,PLAN!B:AA,5,0),"")</f>
        <v/>
      </c>
      <c r="C2353" s="225" t="str">
        <f>IFERROR(VLOOKUP(A2353,PLAN!B:AA,6,0),"")</f>
        <v/>
      </c>
      <c r="D2353" s="225" t="str">
        <f>IFERROR(VLOOKUP(A2353,PLAN!B:AA,7,0),"")</f>
        <v/>
      </c>
      <c r="E2353" s="225" t="str">
        <f>IFERROR(VLOOKUP(A2353,PLAN!B:AA,4,0),"")</f>
        <v/>
      </c>
      <c r="F2353" s="226" t="str">
        <f>IFERROR(VLOOKUP(A2353,PLAN!B:AA,9,0),"")</f>
        <v/>
      </c>
      <c r="G2353" s="225" t="str">
        <f>IFERROR(VLOOKUP(A2353,PLAN!B:AA,10,0),"")</f>
        <v/>
      </c>
      <c r="H2353" s="225" t="str">
        <f>IFERROR(VLOOKUP(A2353,PLAN!B:AA,11,0),"")</f>
        <v/>
      </c>
      <c r="I2353" s="225" t="str">
        <f>IFERROR(VLOOKUP(A2353,PLAN!B:AA,12,0),"")</f>
        <v/>
      </c>
      <c r="J2353" s="225" t="str">
        <f>IFERROR(VLOOKUP(A2353,PLAN!B:AA,15,0),"")</f>
        <v/>
      </c>
      <c r="K2353" s="225" t="str">
        <f>IFERROR(VLOOKUP(A2353,PLAN!B:AA,23,0),"")</f>
        <v/>
      </c>
      <c r="L2353" s="227" t="str">
        <f>IFERROR(VLOOKUP(A2353,PLAN!B:AA,24,0),"")</f>
        <v/>
      </c>
      <c r="M2353" s="225" t="str">
        <f>IFERROR(VLOOKUP(A2353,PLAN!B:AA,3,0),"")</f>
        <v/>
      </c>
      <c r="N2353" s="225" t="str">
        <f>IFERROR(VLOOKUP(A2353,PLAN!B:AA,2,0),"")</f>
        <v/>
      </c>
      <c r="O2353" s="228"/>
      <c r="P2353" s="229"/>
      <c r="Q2353" s="230" t="str">
        <f t="shared" si="162"/>
        <v/>
      </c>
      <c r="R2353" s="231" t="str">
        <f>IFERROR(VLOOKUP(P2353,[6]Sheet1!$E:$I,4,0),"")</f>
        <v/>
      </c>
      <c r="S2353" s="232" t="str">
        <f>IFERROR(VLOOKUP(A2353,PLAN!B:AA,19,0),"")</f>
        <v/>
      </c>
      <c r="T2353" s="225" t="str">
        <f>IFERROR(VLOOKUP(A2353,PLAN!B:AA,20,0),"")</f>
        <v/>
      </c>
      <c r="U2353" s="233"/>
      <c r="V2353" s="165"/>
      <c r="W2353" s="234"/>
      <c r="X2353" s="164"/>
      <c r="Y2353" s="148"/>
      <c r="Z2353" s="176" t="e">
        <f>VLOOKUP(Y2353,PLAN!B:AI,19,0)</f>
        <v>#N/A</v>
      </c>
    </row>
    <row r="2354" spans="1:30" s="163" customFormat="1" ht="28.2" customHeight="1">
      <c r="A2354" s="175"/>
      <c r="B2354" s="174"/>
      <c r="C2354" s="174"/>
      <c r="D2354" s="171"/>
      <c r="E2354" s="171"/>
      <c r="F2354" s="173"/>
      <c r="G2354" s="171"/>
      <c r="H2354" s="171"/>
      <c r="I2354" s="171"/>
      <c r="J2354" s="171"/>
      <c r="K2354" s="171"/>
      <c r="L2354" s="172"/>
      <c r="M2354" s="171"/>
      <c r="N2354" s="171"/>
      <c r="O2354" s="170"/>
      <c r="P2354" s="169"/>
      <c r="Q2354" s="154"/>
      <c r="R2354" s="168"/>
      <c r="S2354" s="168"/>
      <c r="T2354" s="167"/>
      <c r="U2354" s="166"/>
      <c r="V2354" s="165"/>
      <c r="W2354" s="234"/>
      <c r="X2354" s="164"/>
      <c r="Y2354" s="148"/>
      <c r="Z2354" s="112" t="s">
        <v>71</v>
      </c>
    </row>
    <row r="2355" spans="1:30" s="147" customFormat="1" ht="28.2" customHeight="1" thickBot="1">
      <c r="A2355" s="162"/>
      <c r="B2355" s="161"/>
      <c r="C2355" s="161"/>
      <c r="D2355" s="152"/>
      <c r="E2355" s="152"/>
      <c r="F2355" s="160"/>
      <c r="G2355" s="159"/>
      <c r="H2355" s="152"/>
      <c r="I2355" s="158"/>
      <c r="J2355" s="158"/>
      <c r="K2355" s="158"/>
      <c r="L2355" s="157"/>
      <c r="M2355" s="152"/>
      <c r="N2355" s="152"/>
      <c r="O2355" s="156"/>
      <c r="P2355" s="155"/>
      <c r="Q2355" s="154"/>
      <c r="R2355" s="153"/>
      <c r="S2355" s="153"/>
      <c r="T2355" s="152"/>
      <c r="U2355" s="151"/>
      <c r="V2355" s="150"/>
      <c r="W2355" s="235"/>
      <c r="X2355" s="149"/>
      <c r="Y2355" s="148"/>
      <c r="Z2355" s="112" t="s">
        <v>71</v>
      </c>
    </row>
    <row r="2356" spans="1:30" s="61" customFormat="1" ht="30" customHeight="1">
      <c r="A2356" s="146"/>
      <c r="B2356" s="75"/>
      <c r="C2356" s="75"/>
      <c r="D2356" s="75"/>
      <c r="E2356" s="75"/>
      <c r="F2356" s="76"/>
      <c r="G2356" s="99"/>
      <c r="H2356" s="77"/>
      <c r="I2356" s="479">
        <f>SUBTOTAL(9,I7:I2355)</f>
        <v>7537</v>
      </c>
      <c r="J2356" s="479"/>
      <c r="K2356" s="77"/>
      <c r="L2356" s="77"/>
      <c r="M2356" s="75"/>
      <c r="N2356" s="75"/>
      <c r="O2356" s="145"/>
      <c r="P2356" s="144"/>
      <c r="Q2356" s="479">
        <f>SUBTOTAL(9,Q7:Q2355)</f>
        <v>7537</v>
      </c>
      <c r="R2356" s="479"/>
      <c r="S2356" s="143"/>
      <c r="T2356" s="142"/>
      <c r="U2356" s="142"/>
      <c r="V2356" s="142"/>
      <c r="W2356" s="142"/>
      <c r="X2356" s="141"/>
      <c r="Y2356" s="63"/>
      <c r="Z2356" s="112" t="s">
        <v>71</v>
      </c>
      <c r="AA2356"/>
      <c r="AB2356"/>
      <c r="AC2356"/>
      <c r="AD2356"/>
    </row>
    <row r="2357" spans="1:30" s="61" customFormat="1" ht="3" customHeight="1">
      <c r="A2357" s="140"/>
      <c r="B2357" s="136"/>
      <c r="C2357" s="136"/>
      <c r="D2357" s="136"/>
      <c r="E2357" s="136"/>
      <c r="F2357" s="139"/>
      <c r="G2357" s="138"/>
      <c r="H2357" s="136"/>
      <c r="I2357" s="136"/>
      <c r="J2357" s="137"/>
      <c r="K2357" s="136"/>
      <c r="L2357" s="136"/>
      <c r="M2357" s="75"/>
      <c r="N2357" s="75"/>
      <c r="O2357" s="100"/>
      <c r="P2357" s="81"/>
      <c r="Q2357" s="80"/>
      <c r="R2357" s="126"/>
      <c r="S2357" s="126"/>
      <c r="T2357" s="77"/>
      <c r="U2357" s="77"/>
      <c r="V2357" s="77"/>
      <c r="W2357" s="77"/>
      <c r="X2357" s="133"/>
      <c r="Y2357" s="63"/>
      <c r="Z2357" s="112" t="s">
        <v>71</v>
      </c>
      <c r="AA2357"/>
      <c r="AB2357"/>
      <c r="AC2357"/>
      <c r="AD2357"/>
    </row>
    <row r="2358" spans="1:30" s="61" customFormat="1" ht="3" customHeight="1">
      <c r="A2358" s="461"/>
      <c r="B2358" s="462"/>
      <c r="C2358" s="462"/>
      <c r="D2358" s="462"/>
      <c r="E2358" s="462"/>
      <c r="F2358" s="462"/>
      <c r="G2358" s="462"/>
      <c r="H2358" s="462"/>
      <c r="I2358" s="135"/>
      <c r="J2358" s="135"/>
      <c r="K2358" s="135"/>
      <c r="L2358" s="135"/>
      <c r="M2358" s="134"/>
      <c r="N2358" s="75"/>
      <c r="O2358" s="100"/>
      <c r="P2358" s="81"/>
      <c r="Q2358" s="80"/>
      <c r="R2358" s="126"/>
      <c r="S2358" s="126"/>
      <c r="T2358" s="77"/>
      <c r="U2358" s="77"/>
      <c r="V2358" s="77"/>
      <c r="W2358" s="77"/>
      <c r="X2358" s="133"/>
      <c r="Y2358" s="63"/>
      <c r="Z2358" s="112" t="s">
        <v>71</v>
      </c>
      <c r="AA2358"/>
      <c r="AB2358"/>
      <c r="AC2358"/>
      <c r="AD2358"/>
    </row>
    <row r="2359" spans="1:30" s="61" customFormat="1" ht="3" customHeight="1">
      <c r="A2359" s="459"/>
      <c r="B2359" s="460"/>
      <c r="C2359" s="130"/>
      <c r="D2359" s="130"/>
      <c r="E2359" s="130"/>
      <c r="F2359" s="132"/>
      <c r="G2359" s="131"/>
      <c r="H2359" s="130"/>
      <c r="I2359" s="130"/>
      <c r="J2359" s="130"/>
      <c r="K2359" s="130"/>
      <c r="L2359" s="130"/>
      <c r="M2359" s="129"/>
      <c r="N2359" s="128"/>
      <c r="O2359" s="100"/>
      <c r="P2359" s="81"/>
      <c r="Q2359" s="80"/>
      <c r="R2359" s="126"/>
      <c r="S2359" s="126"/>
      <c r="T2359" s="77"/>
      <c r="U2359" s="98"/>
      <c r="V2359" s="109"/>
      <c r="W2359" s="219"/>
      <c r="X2359" s="127"/>
      <c r="Y2359" s="63"/>
      <c r="Z2359" s="112" t="s">
        <v>71</v>
      </c>
      <c r="AA2359"/>
      <c r="AB2359"/>
      <c r="AC2359"/>
      <c r="AD2359"/>
    </row>
    <row r="2360" spans="1:30" s="61" customFormat="1" ht="70.05" customHeight="1">
      <c r="A2360" s="461"/>
      <c r="B2360" s="462"/>
      <c r="C2360" s="462"/>
      <c r="D2360" s="462"/>
      <c r="E2360" s="462"/>
      <c r="F2360" s="462"/>
      <c r="G2360" s="462"/>
      <c r="H2360" s="462"/>
      <c r="I2360" s="108"/>
      <c r="J2360" s="108"/>
      <c r="K2360" s="108"/>
      <c r="L2360" s="108"/>
      <c r="M2360" s="107"/>
      <c r="N2360" s="106"/>
      <c r="O2360" s="100"/>
      <c r="P2360" s="81"/>
      <c r="Q2360" s="80"/>
      <c r="R2360" s="126"/>
      <c r="S2360" s="126"/>
      <c r="T2360" s="77"/>
      <c r="U2360" s="98"/>
      <c r="V2360" s="125"/>
      <c r="W2360" s="125"/>
      <c r="X2360" s="124"/>
      <c r="Y2360" s="63"/>
      <c r="Z2360" s="112" t="s">
        <v>71</v>
      </c>
      <c r="AA2360"/>
      <c r="AB2360"/>
      <c r="AC2360"/>
      <c r="AD2360"/>
    </row>
    <row r="2361" spans="1:30" s="61" customFormat="1" ht="28.05" customHeight="1" thickBot="1">
      <c r="A2361" s="463"/>
      <c r="B2361" s="464"/>
      <c r="C2361" s="464"/>
      <c r="D2361" s="464"/>
      <c r="E2361" s="464"/>
      <c r="F2361" s="464"/>
      <c r="G2361" s="464"/>
      <c r="H2361" s="464"/>
      <c r="I2361" s="123"/>
      <c r="J2361" s="123"/>
      <c r="K2361" s="123"/>
      <c r="L2361" s="123"/>
      <c r="M2361" s="122"/>
      <c r="N2361" s="121"/>
      <c r="O2361" s="120"/>
      <c r="P2361" s="119"/>
      <c r="Q2361" s="118"/>
      <c r="R2361" s="117"/>
      <c r="S2361" s="117"/>
      <c r="T2361" s="116"/>
      <c r="U2361" s="115"/>
      <c r="V2361" s="114"/>
      <c r="W2361" s="114"/>
      <c r="X2361" s="113"/>
      <c r="Y2361" s="63"/>
      <c r="Z2361" s="112" t="s">
        <v>71</v>
      </c>
      <c r="AA2361"/>
      <c r="AB2361"/>
      <c r="AC2361"/>
      <c r="AD2361"/>
    </row>
    <row r="2362" spans="1:30" s="61" customFormat="1" ht="3.6" customHeight="1">
      <c r="A2362" s="111"/>
      <c r="B2362" s="109"/>
      <c r="C2362" s="109"/>
      <c r="D2362" s="109"/>
      <c r="E2362" s="109"/>
      <c r="F2362" s="110"/>
      <c r="G2362" s="109"/>
      <c r="H2362" s="109"/>
      <c r="I2362" s="108"/>
      <c r="J2362" s="108"/>
      <c r="K2362" s="108"/>
      <c r="L2362" s="108"/>
      <c r="M2362" s="107"/>
      <c r="N2362" s="106"/>
      <c r="O2362" s="100"/>
      <c r="P2362" s="81"/>
      <c r="Q2362" s="80"/>
      <c r="R2362" s="99"/>
      <c r="S2362" s="99"/>
      <c r="T2362" s="77"/>
      <c r="U2362" s="98"/>
      <c r="V2362" s="75"/>
      <c r="W2362" s="75"/>
      <c r="X2362" s="75"/>
      <c r="Y2362" s="63"/>
      <c r="Z2362" s="81"/>
      <c r="AA2362"/>
      <c r="AB2362"/>
      <c r="AC2362"/>
      <c r="AD2362"/>
    </row>
    <row r="2363" spans="1:30" s="61" customFormat="1" ht="3.6" customHeight="1">
      <c r="A2363" s="105"/>
      <c r="B2363" s="102"/>
      <c r="C2363" s="102"/>
      <c r="D2363" s="102"/>
      <c r="E2363" s="102"/>
      <c r="F2363" s="104"/>
      <c r="G2363" s="103"/>
      <c r="H2363" s="102"/>
      <c r="I2363" s="102"/>
      <c r="J2363" s="102"/>
      <c r="K2363" s="102"/>
      <c r="L2363" s="102"/>
      <c r="M2363" s="101"/>
      <c r="N2363" s="66"/>
      <c r="O2363" s="100"/>
      <c r="P2363" s="81"/>
      <c r="Q2363" s="80"/>
      <c r="R2363" s="84"/>
      <c r="S2363" s="99"/>
      <c r="T2363" s="77"/>
      <c r="U2363" s="98"/>
      <c r="V2363" s="75"/>
      <c r="W2363" s="75"/>
      <c r="X2363" s="75"/>
      <c r="Y2363" s="63"/>
      <c r="Z2363" s="62"/>
      <c r="AA2363"/>
      <c r="AB2363"/>
      <c r="AC2363"/>
      <c r="AD2363"/>
    </row>
    <row r="2364" spans="1:30" s="61" customFormat="1" ht="1.5" customHeight="1" thickBot="1">
      <c r="A2364" s="96"/>
      <c r="B2364" s="66"/>
      <c r="C2364" s="66"/>
      <c r="D2364" s="66"/>
      <c r="E2364" s="66"/>
      <c r="F2364" s="65"/>
      <c r="G2364" s="95"/>
      <c r="H2364" s="66"/>
      <c r="I2364" s="66"/>
      <c r="J2364" s="94"/>
      <c r="K2364" s="66"/>
      <c r="L2364" s="66"/>
      <c r="M2364" s="66"/>
      <c r="N2364" s="66"/>
      <c r="O2364" s="70"/>
      <c r="P2364" s="81"/>
      <c r="Q2364" s="80"/>
      <c r="R2364" s="92"/>
      <c r="S2364" s="78"/>
      <c r="T2364" s="77"/>
      <c r="U2364" s="76"/>
      <c r="V2364" s="91"/>
      <c r="W2364" s="91"/>
      <c r="X2364" s="91"/>
      <c r="Y2364" s="63"/>
      <c r="Z2364" s="97"/>
      <c r="AA2364"/>
      <c r="AB2364"/>
      <c r="AC2364"/>
      <c r="AD2364"/>
    </row>
    <row r="2365" spans="1:30" s="61" customFormat="1" ht="9.6" customHeight="1">
      <c r="A2365" s="96"/>
      <c r="B2365" s="66"/>
      <c r="C2365" s="66"/>
      <c r="D2365" s="66"/>
      <c r="E2365" s="66"/>
      <c r="F2365" s="65"/>
      <c r="G2365" s="95"/>
      <c r="H2365" s="66"/>
      <c r="I2365" s="66"/>
      <c r="J2365" s="94"/>
      <c r="K2365" s="66"/>
      <c r="L2365" s="66"/>
      <c r="M2365" s="66"/>
      <c r="N2365" s="66"/>
      <c r="O2365" s="70"/>
      <c r="P2365" s="93"/>
      <c r="Q2365" s="80"/>
      <c r="R2365" s="92"/>
      <c r="S2365" s="78"/>
      <c r="T2365" s="77"/>
      <c r="U2365" s="76"/>
      <c r="V2365" s="91"/>
      <c r="W2365" s="91"/>
      <c r="X2365" s="91"/>
      <c r="Y2365" s="63"/>
      <c r="Z2365" s="90"/>
      <c r="AA2365"/>
      <c r="AB2365"/>
      <c r="AC2365"/>
      <c r="AD2365"/>
    </row>
    <row r="2366" spans="1:30" s="61" customFormat="1" ht="0.6" customHeight="1">
      <c r="A2366" s="89"/>
      <c r="B2366" s="86"/>
      <c r="C2366" s="86"/>
      <c r="D2366" s="86"/>
      <c r="E2366" s="86"/>
      <c r="F2366" s="88"/>
      <c r="G2366" s="87"/>
      <c r="H2366" s="86"/>
      <c r="I2366" s="84"/>
      <c r="J2366" s="85"/>
      <c r="K2366" s="84"/>
      <c r="L2366" s="84"/>
      <c r="M2366" s="83"/>
      <c r="N2366" s="83"/>
      <c r="O2366" s="82"/>
      <c r="P2366" s="81"/>
      <c r="Q2366" s="80"/>
      <c r="R2366" s="79"/>
      <c r="S2366" s="78"/>
      <c r="T2366" s="77"/>
      <c r="U2366" s="76"/>
      <c r="V2366" s="75"/>
      <c r="W2366" s="75"/>
      <c r="X2366" s="75"/>
      <c r="Y2366" s="63"/>
      <c r="Z2366" s="62"/>
      <c r="AA2366"/>
      <c r="AB2366"/>
      <c r="AC2366"/>
      <c r="AD2366"/>
    </row>
    <row r="2367" spans="1:30" s="61" customFormat="1" ht="5.55" customHeight="1">
      <c r="A2367" s="74"/>
      <c r="F2367" s="73"/>
      <c r="G2367" s="72"/>
      <c r="J2367" s="71"/>
      <c r="M2367" s="66"/>
      <c r="N2367" s="66"/>
      <c r="O2367" s="70"/>
      <c r="P2367" s="63"/>
      <c r="Q2367" s="69"/>
      <c r="R2367" s="68"/>
      <c r="S2367" s="67"/>
      <c r="T2367" s="66"/>
      <c r="U2367" s="65"/>
      <c r="V2367" s="64"/>
      <c r="W2367" s="64"/>
      <c r="X2367" s="64"/>
      <c r="Y2367" s="63"/>
      <c r="Z2367" s="62"/>
      <c r="AA2367"/>
      <c r="AB2367"/>
      <c r="AC2367"/>
      <c r="AD2367"/>
    </row>
    <row r="2368" spans="1:30" s="61" customFormat="1">
      <c r="A2368" s="74"/>
      <c r="F2368" s="73"/>
      <c r="G2368" s="72"/>
      <c r="J2368" s="71"/>
      <c r="M2368" s="66"/>
      <c r="N2368" s="66"/>
      <c r="O2368" s="70"/>
      <c r="P2368" s="63"/>
      <c r="Q2368" s="69"/>
      <c r="R2368" s="68"/>
      <c r="S2368" s="67"/>
      <c r="T2368" s="66"/>
      <c r="U2368" s="65"/>
      <c r="V2368" s="64"/>
      <c r="W2368" s="64"/>
      <c r="X2368" s="64"/>
      <c r="Y2368" s="63"/>
      <c r="Z2368" s="62"/>
      <c r="AA2368"/>
      <c r="AB2368"/>
      <c r="AC2368"/>
      <c r="AD2368"/>
    </row>
  </sheetData>
  <autoFilter ref="A6:AD2361">
    <filterColumn colId="22" showButton="0">
      <filters blank="1">
        <filter val="F2"/>
      </filters>
    </filterColumn>
    <filterColumn colId="25">
      <filters>
        <filter val="a"/>
        <dateGroupItem year="2026" month="8" day="24" dateTimeGrouping="day"/>
      </filters>
    </filterColumn>
  </autoFilter>
  <mergeCells count="27">
    <mergeCell ref="A2359:B2359"/>
    <mergeCell ref="A2360:H2361"/>
    <mergeCell ref="L5:L6"/>
    <mergeCell ref="S5:T5"/>
    <mergeCell ref="U5:V5"/>
    <mergeCell ref="A5:A6"/>
    <mergeCell ref="B5:B6"/>
    <mergeCell ref="C5:C6"/>
    <mergeCell ref="D5:D6"/>
    <mergeCell ref="E5:E6"/>
    <mergeCell ref="F5:F6"/>
    <mergeCell ref="I2356:J2356"/>
    <mergeCell ref="Q2356:R2356"/>
    <mergeCell ref="A2358:H2358"/>
    <mergeCell ref="G5:G6"/>
    <mergeCell ref="W5:X6"/>
    <mergeCell ref="C4:D4"/>
    <mergeCell ref="A1:B1"/>
    <mergeCell ref="C1:T2"/>
    <mergeCell ref="U1:X1"/>
    <mergeCell ref="A2:B2"/>
    <mergeCell ref="U2:X2"/>
    <mergeCell ref="H5:H6"/>
    <mergeCell ref="I5:I6"/>
    <mergeCell ref="J5:J6"/>
    <mergeCell ref="K5:K6"/>
    <mergeCell ref="M5:R5"/>
  </mergeCells>
  <conditionalFormatting sqref="A2354:A1048576 A2347 A48:A51 A116:A121 A123:A125 A127:A133 A554:A584 A595 A520:A541 A1135:A1142 A463:A518 A1107:A1110 A1:A22 A150:A216 A135:A142 A56:A113 A24:A37 A1276:A1305 A1321:A1363 A1419:A1445 A985:A1013 A910:A929 A218:A455 A1369:A1395 A1252:A1274 A1509:A1538 A1562:A1564 A1566:A1576 A1578:A1595 A1655:A1669 A1673:A1674 A1697:A1706 A2323:A2340 A2037:A2052 A1710:A1722 A2092:A2110 A2120:A2124">
    <cfRule type="cellIs" dxfId="21032" priority="77978" operator="lessThan">
      <formula>"&lt;=0"</formula>
    </cfRule>
  </conditionalFormatting>
  <conditionalFormatting sqref="A2351:A2353">
    <cfRule type="cellIs" dxfId="21031" priority="77940" operator="lessThan">
      <formula>"&lt;=0"</formula>
    </cfRule>
  </conditionalFormatting>
  <conditionalFormatting sqref="A2348:A2350">
    <cfRule type="cellIs" dxfId="21030" priority="60830" operator="lessThan">
      <formula>"&lt;=0"</formula>
    </cfRule>
  </conditionalFormatting>
  <conditionalFormatting sqref="O2347">
    <cfRule type="duplicateValues" dxfId="21029" priority="47882"/>
  </conditionalFormatting>
  <conditionalFormatting sqref="O2347">
    <cfRule type="duplicateValues" dxfId="21028" priority="47883"/>
    <cfRule type="duplicateValues" dxfId="21027" priority="47884"/>
    <cfRule type="duplicateValues" dxfId="21026" priority="47885"/>
  </conditionalFormatting>
  <conditionalFormatting sqref="P2347">
    <cfRule type="duplicateValues" dxfId="21025" priority="47886"/>
  </conditionalFormatting>
  <conditionalFormatting sqref="O2347">
    <cfRule type="duplicateValues" dxfId="21024" priority="47880"/>
    <cfRule type="duplicateValues" dxfId="21023" priority="47881"/>
  </conditionalFormatting>
  <conditionalFormatting sqref="O2347">
    <cfRule type="duplicateValues" dxfId="21022" priority="47879"/>
  </conditionalFormatting>
  <conditionalFormatting sqref="O2347">
    <cfRule type="duplicateValues" dxfId="21021" priority="47878"/>
  </conditionalFormatting>
  <conditionalFormatting sqref="P2347">
    <cfRule type="duplicateValues" dxfId="21020" priority="47877"/>
  </conditionalFormatting>
  <conditionalFormatting sqref="O2347">
    <cfRule type="duplicateValues" dxfId="21019" priority="47876"/>
  </conditionalFormatting>
  <conditionalFormatting sqref="O2347">
    <cfRule type="duplicateValues" dxfId="21018" priority="47875"/>
  </conditionalFormatting>
  <conditionalFormatting sqref="O2347">
    <cfRule type="duplicateValues" dxfId="21017" priority="47874"/>
  </conditionalFormatting>
  <conditionalFormatting sqref="O2347">
    <cfRule type="duplicateValues" dxfId="21016" priority="47873"/>
  </conditionalFormatting>
  <conditionalFormatting sqref="O2347">
    <cfRule type="duplicateValues" dxfId="21015" priority="47872"/>
  </conditionalFormatting>
  <conditionalFormatting sqref="A2344:A2346">
    <cfRule type="cellIs" dxfId="21014" priority="47796" operator="lessThan">
      <formula>"&lt;=0"</formula>
    </cfRule>
  </conditionalFormatting>
  <conditionalFormatting sqref="O2344:O2346">
    <cfRule type="duplicateValues" dxfId="21013" priority="47789"/>
  </conditionalFormatting>
  <conditionalFormatting sqref="O2344:O2346">
    <cfRule type="duplicateValues" dxfId="21012" priority="47790"/>
    <cfRule type="duplicateValues" dxfId="21011" priority="47791"/>
    <cfRule type="duplicateValues" dxfId="21010" priority="47792"/>
  </conditionalFormatting>
  <conditionalFormatting sqref="P2344:P2346">
    <cfRule type="duplicateValues" dxfId="21009" priority="47793"/>
  </conditionalFormatting>
  <conditionalFormatting sqref="O2344:O2346">
    <cfRule type="duplicateValues" dxfId="21008" priority="47787"/>
    <cfRule type="duplicateValues" dxfId="21007" priority="47788"/>
  </conditionalFormatting>
  <conditionalFormatting sqref="Y2344:Y1048576 Y1:Y6">
    <cfRule type="duplicateValues" dxfId="21006" priority="101673"/>
  </conditionalFormatting>
  <conditionalFormatting sqref="A2341:A2343">
    <cfRule type="cellIs" dxfId="21005" priority="33248" operator="lessThan">
      <formula>"&lt;=0"</formula>
    </cfRule>
  </conditionalFormatting>
  <conditionalFormatting sqref="O2341:O2343">
    <cfRule type="duplicateValues" dxfId="21004" priority="33247"/>
  </conditionalFormatting>
  <conditionalFormatting sqref="O2341:O2343">
    <cfRule type="duplicateValues" dxfId="21003" priority="33244"/>
    <cfRule type="duplicateValues" dxfId="21002" priority="33245"/>
    <cfRule type="duplicateValues" dxfId="21001" priority="33246"/>
  </conditionalFormatting>
  <conditionalFormatting sqref="P2341:P2343">
    <cfRule type="duplicateValues" dxfId="21000" priority="33243"/>
  </conditionalFormatting>
  <conditionalFormatting sqref="O2341:O2343">
    <cfRule type="duplicateValues" dxfId="20999" priority="33241"/>
    <cfRule type="duplicateValues" dxfId="20998" priority="33242"/>
  </conditionalFormatting>
  <conditionalFormatting sqref="Y2341:Y2343">
    <cfRule type="duplicateValues" dxfId="20997" priority="33240"/>
  </conditionalFormatting>
  <conditionalFormatting sqref="Y2338:Y2340 Y151 Y116 Y7 Y9:Y19 Y23:Y24 Y28:Y35 Y56:Y62 Y66 Y68 Y76 Y83 Y85 Y93:Y95 Y97:Y99 Y101 Y103 Y105:Y111 Y113 Y119:Y121 Y136:Y142 Y155 Y158 Y163:Y170">
    <cfRule type="duplicateValues" dxfId="20996" priority="102414"/>
  </conditionalFormatting>
  <conditionalFormatting sqref="O2338:O2340 O166:O167">
    <cfRule type="duplicateValues" dxfId="20995" priority="102515"/>
  </conditionalFormatting>
  <conditionalFormatting sqref="O2338:O2340 O166:O167">
    <cfRule type="duplicateValues" dxfId="20994" priority="102519"/>
    <cfRule type="duplicateValues" dxfId="20993" priority="102520"/>
    <cfRule type="duplicateValues" dxfId="20992" priority="102521"/>
  </conditionalFormatting>
  <conditionalFormatting sqref="P2338:P2340 P166:P167">
    <cfRule type="duplicateValues" dxfId="20991" priority="102531"/>
  </conditionalFormatting>
  <conditionalFormatting sqref="O2338:O2340 O166:O167">
    <cfRule type="duplicateValues" dxfId="20990" priority="102535"/>
    <cfRule type="duplicateValues" dxfId="20989" priority="102536"/>
  </conditionalFormatting>
  <conditionalFormatting sqref="O7:O8">
    <cfRule type="duplicateValues" dxfId="20988" priority="28001"/>
  </conditionalFormatting>
  <conditionalFormatting sqref="O7:O8">
    <cfRule type="duplicateValues" dxfId="20987" priority="28000"/>
  </conditionalFormatting>
  <conditionalFormatting sqref="O7:O8">
    <cfRule type="duplicateValues" dxfId="20986" priority="27999"/>
  </conditionalFormatting>
  <conditionalFormatting sqref="O7:O8">
    <cfRule type="duplicateValues" dxfId="20985" priority="27998"/>
  </conditionalFormatting>
  <conditionalFormatting sqref="O7:O8">
    <cfRule type="duplicateValues" dxfId="20984" priority="27997"/>
  </conditionalFormatting>
  <conditionalFormatting sqref="O7:O8">
    <cfRule type="duplicateValues" dxfId="20983" priority="27996"/>
  </conditionalFormatting>
  <conditionalFormatting sqref="O7:O8">
    <cfRule type="duplicateValues" dxfId="20982" priority="27995"/>
  </conditionalFormatting>
  <conditionalFormatting sqref="O7:O8">
    <cfRule type="duplicateValues" dxfId="20981" priority="27994"/>
  </conditionalFormatting>
  <conditionalFormatting sqref="O7:O8">
    <cfRule type="duplicateValues" dxfId="20980" priority="27993"/>
  </conditionalFormatting>
  <conditionalFormatting sqref="O7:O8">
    <cfRule type="duplicateValues" dxfId="20979" priority="28002"/>
  </conditionalFormatting>
  <conditionalFormatting sqref="P7:P8">
    <cfRule type="duplicateValues" dxfId="20978" priority="28003"/>
  </conditionalFormatting>
  <conditionalFormatting sqref="O7:O8">
    <cfRule type="duplicateValues" dxfId="20977" priority="28004"/>
  </conditionalFormatting>
  <conditionalFormatting sqref="O7:O8">
    <cfRule type="duplicateValues" dxfId="20976" priority="28005"/>
    <cfRule type="duplicateValues" dxfId="20975" priority="28006"/>
    <cfRule type="duplicateValues" dxfId="20974" priority="28007"/>
  </conditionalFormatting>
  <conditionalFormatting sqref="O7:O8">
    <cfRule type="duplicateValues" dxfId="20973" priority="28008"/>
    <cfRule type="duplicateValues" dxfId="20972" priority="28009"/>
  </conditionalFormatting>
  <conditionalFormatting sqref="P7:P8">
    <cfRule type="duplicateValues" dxfId="20971" priority="28010"/>
  </conditionalFormatting>
  <conditionalFormatting sqref="Y8">
    <cfRule type="duplicateValues" dxfId="20970" priority="27787"/>
  </conditionalFormatting>
  <conditionalFormatting sqref="O9">
    <cfRule type="duplicateValues" dxfId="20969" priority="27472"/>
  </conditionalFormatting>
  <conditionalFormatting sqref="O9">
    <cfRule type="duplicateValues" dxfId="20968" priority="27471"/>
  </conditionalFormatting>
  <conditionalFormatting sqref="O9">
    <cfRule type="duplicateValues" dxfId="20967" priority="27470"/>
  </conditionalFormatting>
  <conditionalFormatting sqref="O9">
    <cfRule type="duplicateValues" dxfId="20966" priority="27469"/>
  </conditionalFormatting>
  <conditionalFormatting sqref="O9">
    <cfRule type="duplicateValues" dxfId="20965" priority="27468"/>
  </conditionalFormatting>
  <conditionalFormatting sqref="O9">
    <cfRule type="duplicateValues" dxfId="20964" priority="27467"/>
  </conditionalFormatting>
  <conditionalFormatting sqref="O9">
    <cfRule type="duplicateValues" dxfId="20963" priority="27466"/>
  </conditionalFormatting>
  <conditionalFormatting sqref="O9">
    <cfRule type="duplicateValues" dxfId="20962" priority="27473"/>
  </conditionalFormatting>
  <conditionalFormatting sqref="O9">
    <cfRule type="duplicateValues" dxfId="20961" priority="27474"/>
    <cfRule type="duplicateValues" dxfId="20960" priority="27475"/>
    <cfRule type="duplicateValues" dxfId="20959" priority="27476"/>
  </conditionalFormatting>
  <conditionalFormatting sqref="P9">
    <cfRule type="duplicateValues" dxfId="20958" priority="27477"/>
  </conditionalFormatting>
  <conditionalFormatting sqref="O9">
    <cfRule type="duplicateValues" dxfId="20957" priority="27478"/>
    <cfRule type="duplicateValues" dxfId="20956" priority="27479"/>
  </conditionalFormatting>
  <conditionalFormatting sqref="O10">
    <cfRule type="duplicateValues" dxfId="20955" priority="27458"/>
  </conditionalFormatting>
  <conditionalFormatting sqref="O10">
    <cfRule type="duplicateValues" dxfId="20954" priority="27457"/>
  </conditionalFormatting>
  <conditionalFormatting sqref="O10">
    <cfRule type="duplicateValues" dxfId="20953" priority="27456"/>
  </conditionalFormatting>
  <conditionalFormatting sqref="O10">
    <cfRule type="duplicateValues" dxfId="20952" priority="27455"/>
  </conditionalFormatting>
  <conditionalFormatting sqref="O10">
    <cfRule type="duplicateValues" dxfId="20951" priority="27454"/>
  </conditionalFormatting>
  <conditionalFormatting sqref="O10">
    <cfRule type="duplicateValues" dxfId="20950" priority="27453"/>
  </conditionalFormatting>
  <conditionalFormatting sqref="O10">
    <cfRule type="duplicateValues" dxfId="20949" priority="27452"/>
  </conditionalFormatting>
  <conditionalFormatting sqref="O10">
    <cfRule type="duplicateValues" dxfId="20948" priority="27459"/>
  </conditionalFormatting>
  <conditionalFormatting sqref="O10">
    <cfRule type="duplicateValues" dxfId="20947" priority="27460"/>
    <cfRule type="duplicateValues" dxfId="20946" priority="27461"/>
    <cfRule type="duplicateValues" dxfId="20945" priority="27462"/>
  </conditionalFormatting>
  <conditionalFormatting sqref="P10">
    <cfRule type="duplicateValues" dxfId="20944" priority="27463"/>
  </conditionalFormatting>
  <conditionalFormatting sqref="O10">
    <cfRule type="duplicateValues" dxfId="20943" priority="27464"/>
    <cfRule type="duplicateValues" dxfId="20942" priority="27465"/>
  </conditionalFormatting>
  <conditionalFormatting sqref="O11">
    <cfRule type="duplicateValues" dxfId="20941" priority="27444"/>
  </conditionalFormatting>
  <conditionalFormatting sqref="O11">
    <cfRule type="duplicateValues" dxfId="20940" priority="27443"/>
  </conditionalFormatting>
  <conditionalFormatting sqref="O11">
    <cfRule type="duplicateValues" dxfId="20939" priority="27442"/>
  </conditionalFormatting>
  <conditionalFormatting sqref="O11">
    <cfRule type="duplicateValues" dxfId="20938" priority="27441"/>
  </conditionalFormatting>
  <conditionalFormatting sqref="O11">
    <cfRule type="duplicateValues" dxfId="20937" priority="27440"/>
  </conditionalFormatting>
  <conditionalFormatting sqref="O11">
    <cfRule type="duplicateValues" dxfId="20936" priority="27439"/>
  </conditionalFormatting>
  <conditionalFormatting sqref="O11">
    <cfRule type="duplicateValues" dxfId="20935" priority="27438"/>
  </conditionalFormatting>
  <conditionalFormatting sqref="O11">
    <cfRule type="duplicateValues" dxfId="20934" priority="27445"/>
  </conditionalFormatting>
  <conditionalFormatting sqref="O11">
    <cfRule type="duplicateValues" dxfId="20933" priority="27446"/>
    <cfRule type="duplicateValues" dxfId="20932" priority="27447"/>
    <cfRule type="duplicateValues" dxfId="20931" priority="27448"/>
  </conditionalFormatting>
  <conditionalFormatting sqref="P11">
    <cfRule type="duplicateValues" dxfId="20930" priority="27449"/>
  </conditionalFormatting>
  <conditionalFormatting sqref="O11">
    <cfRule type="duplicateValues" dxfId="20929" priority="27450"/>
    <cfRule type="duplicateValues" dxfId="20928" priority="27451"/>
  </conditionalFormatting>
  <conditionalFormatting sqref="O12">
    <cfRule type="duplicateValues" dxfId="20927" priority="27430"/>
  </conditionalFormatting>
  <conditionalFormatting sqref="O12">
    <cfRule type="duplicateValues" dxfId="20926" priority="27429"/>
  </conditionalFormatting>
  <conditionalFormatting sqref="O12">
    <cfRule type="duplicateValues" dxfId="20925" priority="27428"/>
  </conditionalFormatting>
  <conditionalFormatting sqref="O12">
    <cfRule type="duplicateValues" dxfId="20924" priority="27427"/>
  </conditionalFormatting>
  <conditionalFormatting sqref="O12">
    <cfRule type="duplicateValues" dxfId="20923" priority="27426"/>
  </conditionalFormatting>
  <conditionalFormatting sqref="O12">
    <cfRule type="duplicateValues" dxfId="20922" priority="27425"/>
  </conditionalFormatting>
  <conditionalFormatting sqref="O12">
    <cfRule type="duplicateValues" dxfId="20921" priority="27424"/>
  </conditionalFormatting>
  <conditionalFormatting sqref="O12">
    <cfRule type="duplicateValues" dxfId="20920" priority="27431"/>
  </conditionalFormatting>
  <conditionalFormatting sqref="O12">
    <cfRule type="duplicateValues" dxfId="20919" priority="27432"/>
    <cfRule type="duplicateValues" dxfId="20918" priority="27433"/>
    <cfRule type="duplicateValues" dxfId="20917" priority="27434"/>
  </conditionalFormatting>
  <conditionalFormatting sqref="P12">
    <cfRule type="duplicateValues" dxfId="20916" priority="27435"/>
  </conditionalFormatting>
  <conditionalFormatting sqref="O12">
    <cfRule type="duplicateValues" dxfId="20915" priority="27436"/>
    <cfRule type="duplicateValues" dxfId="20914" priority="27437"/>
  </conditionalFormatting>
  <conditionalFormatting sqref="O13">
    <cfRule type="duplicateValues" dxfId="20913" priority="27416"/>
  </conditionalFormatting>
  <conditionalFormatting sqref="O13">
    <cfRule type="duplicateValues" dxfId="20912" priority="27415"/>
  </conditionalFormatting>
  <conditionalFormatting sqref="O13">
    <cfRule type="duplicateValues" dxfId="20911" priority="27414"/>
  </conditionalFormatting>
  <conditionalFormatting sqref="O13">
    <cfRule type="duplicateValues" dxfId="20910" priority="27413"/>
  </conditionalFormatting>
  <conditionalFormatting sqref="O13">
    <cfRule type="duplicateValues" dxfId="20909" priority="27412"/>
  </conditionalFormatting>
  <conditionalFormatting sqref="O13">
    <cfRule type="duplicateValues" dxfId="20908" priority="27411"/>
  </conditionalFormatting>
  <conditionalFormatting sqref="O13">
    <cfRule type="duplicateValues" dxfId="20907" priority="27410"/>
  </conditionalFormatting>
  <conditionalFormatting sqref="O13">
    <cfRule type="duplicateValues" dxfId="20906" priority="27417"/>
  </conditionalFormatting>
  <conditionalFormatting sqref="O13">
    <cfRule type="duplicateValues" dxfId="20905" priority="27418"/>
    <cfRule type="duplicateValues" dxfId="20904" priority="27419"/>
    <cfRule type="duplicateValues" dxfId="20903" priority="27420"/>
  </conditionalFormatting>
  <conditionalFormatting sqref="P13">
    <cfRule type="duplicateValues" dxfId="20902" priority="27421"/>
  </conditionalFormatting>
  <conditionalFormatting sqref="O13">
    <cfRule type="duplicateValues" dxfId="20901" priority="27422"/>
    <cfRule type="duplicateValues" dxfId="20900" priority="27423"/>
  </conditionalFormatting>
  <conditionalFormatting sqref="O14">
    <cfRule type="duplicateValues" dxfId="20899" priority="27402"/>
  </conditionalFormatting>
  <conditionalFormatting sqref="O14">
    <cfRule type="duplicateValues" dxfId="20898" priority="27401"/>
  </conditionalFormatting>
  <conditionalFormatting sqref="O14">
    <cfRule type="duplicateValues" dxfId="20897" priority="27400"/>
  </conditionalFormatting>
  <conditionalFormatting sqref="O14">
    <cfRule type="duplicateValues" dxfId="20896" priority="27399"/>
  </conditionalFormatting>
  <conditionalFormatting sqref="O14">
    <cfRule type="duplicateValues" dxfId="20895" priority="27398"/>
  </conditionalFormatting>
  <conditionalFormatting sqref="O14">
    <cfRule type="duplicateValues" dxfId="20894" priority="27397"/>
  </conditionalFormatting>
  <conditionalFormatting sqref="O14">
    <cfRule type="duplicateValues" dxfId="20893" priority="27396"/>
  </conditionalFormatting>
  <conditionalFormatting sqref="O14">
    <cfRule type="duplicateValues" dxfId="20892" priority="27403"/>
  </conditionalFormatting>
  <conditionalFormatting sqref="O14">
    <cfRule type="duplicateValues" dxfId="20891" priority="27404"/>
    <cfRule type="duplicateValues" dxfId="20890" priority="27405"/>
    <cfRule type="duplicateValues" dxfId="20889" priority="27406"/>
  </conditionalFormatting>
  <conditionalFormatting sqref="P14">
    <cfRule type="duplicateValues" dxfId="20888" priority="27407"/>
  </conditionalFormatting>
  <conditionalFormatting sqref="O14">
    <cfRule type="duplicateValues" dxfId="20887" priority="27408"/>
    <cfRule type="duplicateValues" dxfId="20886" priority="27409"/>
  </conditionalFormatting>
  <conditionalFormatting sqref="O15">
    <cfRule type="duplicateValues" dxfId="20885" priority="27388"/>
  </conditionalFormatting>
  <conditionalFormatting sqref="O15">
    <cfRule type="duplicateValues" dxfId="20884" priority="27387"/>
  </conditionalFormatting>
  <conditionalFormatting sqref="O15">
    <cfRule type="duplicateValues" dxfId="20883" priority="27386"/>
  </conditionalFormatting>
  <conditionalFormatting sqref="O15">
    <cfRule type="duplicateValues" dxfId="20882" priority="27385"/>
  </conditionalFormatting>
  <conditionalFormatting sqref="O15">
    <cfRule type="duplicateValues" dxfId="20881" priority="27384"/>
  </conditionalFormatting>
  <conditionalFormatting sqref="O15">
    <cfRule type="duplicateValues" dxfId="20880" priority="27383"/>
  </conditionalFormatting>
  <conditionalFormatting sqref="O15">
    <cfRule type="duplicateValues" dxfId="20879" priority="27382"/>
  </conditionalFormatting>
  <conditionalFormatting sqref="O15">
    <cfRule type="duplicateValues" dxfId="20878" priority="27389"/>
  </conditionalFormatting>
  <conditionalFormatting sqref="O15">
    <cfRule type="duplicateValues" dxfId="20877" priority="27390"/>
    <cfRule type="duplicateValues" dxfId="20876" priority="27391"/>
    <cfRule type="duplicateValues" dxfId="20875" priority="27392"/>
  </conditionalFormatting>
  <conditionalFormatting sqref="P15">
    <cfRule type="duplicateValues" dxfId="20874" priority="27393"/>
  </conditionalFormatting>
  <conditionalFormatting sqref="O15">
    <cfRule type="duplicateValues" dxfId="20873" priority="27394"/>
    <cfRule type="duplicateValues" dxfId="20872" priority="27395"/>
  </conditionalFormatting>
  <conditionalFormatting sqref="O16">
    <cfRule type="duplicateValues" dxfId="20871" priority="27374"/>
  </conditionalFormatting>
  <conditionalFormatting sqref="O16">
    <cfRule type="duplicateValues" dxfId="20870" priority="27373"/>
  </conditionalFormatting>
  <conditionalFormatting sqref="O16">
    <cfRule type="duplicateValues" dxfId="20869" priority="27372"/>
  </conditionalFormatting>
  <conditionalFormatting sqref="O16">
    <cfRule type="duplicateValues" dxfId="20868" priority="27371"/>
  </conditionalFormatting>
  <conditionalFormatting sqref="O16">
    <cfRule type="duplicateValues" dxfId="20867" priority="27370"/>
  </conditionalFormatting>
  <conditionalFormatting sqref="O16">
    <cfRule type="duplicateValues" dxfId="20866" priority="27369"/>
  </conditionalFormatting>
  <conditionalFormatting sqref="O16">
    <cfRule type="duplicateValues" dxfId="20865" priority="27368"/>
  </conditionalFormatting>
  <conditionalFormatting sqref="O16">
    <cfRule type="duplicateValues" dxfId="20864" priority="27375"/>
  </conditionalFormatting>
  <conditionalFormatting sqref="O16">
    <cfRule type="duplicateValues" dxfId="20863" priority="27376"/>
    <cfRule type="duplicateValues" dxfId="20862" priority="27377"/>
    <cfRule type="duplicateValues" dxfId="20861" priority="27378"/>
  </conditionalFormatting>
  <conditionalFormatting sqref="P16">
    <cfRule type="duplicateValues" dxfId="20860" priority="27379"/>
  </conditionalFormatting>
  <conditionalFormatting sqref="O16">
    <cfRule type="duplicateValues" dxfId="20859" priority="27380"/>
    <cfRule type="duplicateValues" dxfId="20858" priority="27381"/>
  </conditionalFormatting>
  <conditionalFormatting sqref="O17">
    <cfRule type="duplicateValues" dxfId="20857" priority="27360"/>
  </conditionalFormatting>
  <conditionalFormatting sqref="O17">
    <cfRule type="duplicateValues" dxfId="20856" priority="27359"/>
  </conditionalFormatting>
  <conditionalFormatting sqref="O17">
    <cfRule type="duplicateValues" dxfId="20855" priority="27358"/>
  </conditionalFormatting>
  <conditionalFormatting sqref="O17">
    <cfRule type="duplicateValues" dxfId="20854" priority="27357"/>
  </conditionalFormatting>
  <conditionalFormatting sqref="O17">
    <cfRule type="duplicateValues" dxfId="20853" priority="27356"/>
  </conditionalFormatting>
  <conditionalFormatting sqref="O17">
    <cfRule type="duplicateValues" dxfId="20852" priority="27355"/>
  </conditionalFormatting>
  <conditionalFormatting sqref="O17">
    <cfRule type="duplicateValues" dxfId="20851" priority="27354"/>
  </conditionalFormatting>
  <conditionalFormatting sqref="O17">
    <cfRule type="duplicateValues" dxfId="20850" priority="27361"/>
  </conditionalFormatting>
  <conditionalFormatting sqref="O17">
    <cfRule type="duplicateValues" dxfId="20849" priority="27362"/>
    <cfRule type="duplicateValues" dxfId="20848" priority="27363"/>
    <cfRule type="duplicateValues" dxfId="20847" priority="27364"/>
  </conditionalFormatting>
  <conditionalFormatting sqref="P17">
    <cfRule type="duplicateValues" dxfId="20846" priority="27365"/>
  </conditionalFormatting>
  <conditionalFormatting sqref="O17">
    <cfRule type="duplicateValues" dxfId="20845" priority="27366"/>
    <cfRule type="duplicateValues" dxfId="20844" priority="27367"/>
  </conditionalFormatting>
  <conditionalFormatting sqref="O18">
    <cfRule type="duplicateValues" dxfId="20843" priority="27346"/>
  </conditionalFormatting>
  <conditionalFormatting sqref="O18">
    <cfRule type="duplicateValues" dxfId="20842" priority="27345"/>
  </conditionalFormatting>
  <conditionalFormatting sqref="O18">
    <cfRule type="duplicateValues" dxfId="20841" priority="27344"/>
  </conditionalFormatting>
  <conditionalFormatting sqref="O18">
    <cfRule type="duplicateValues" dxfId="20840" priority="27343"/>
  </conditionalFormatting>
  <conditionalFormatting sqref="O18">
    <cfRule type="duplicateValues" dxfId="20839" priority="27342"/>
  </conditionalFormatting>
  <conditionalFormatting sqref="O18">
    <cfRule type="duplicateValues" dxfId="20838" priority="27341"/>
  </conditionalFormatting>
  <conditionalFormatting sqref="O18">
    <cfRule type="duplicateValues" dxfId="20837" priority="27340"/>
  </conditionalFormatting>
  <conditionalFormatting sqref="O18">
    <cfRule type="duplicateValues" dxfId="20836" priority="27347"/>
  </conditionalFormatting>
  <conditionalFormatting sqref="O18">
    <cfRule type="duplicateValues" dxfId="20835" priority="27348"/>
    <cfRule type="duplicateValues" dxfId="20834" priority="27349"/>
    <cfRule type="duplicateValues" dxfId="20833" priority="27350"/>
  </conditionalFormatting>
  <conditionalFormatting sqref="P18">
    <cfRule type="duplicateValues" dxfId="20832" priority="27351"/>
  </conditionalFormatting>
  <conditionalFormatting sqref="O18">
    <cfRule type="duplicateValues" dxfId="20831" priority="27352"/>
    <cfRule type="duplicateValues" dxfId="20830" priority="27353"/>
  </conditionalFormatting>
  <conditionalFormatting sqref="O19">
    <cfRule type="duplicateValues" dxfId="20829" priority="24585"/>
  </conditionalFormatting>
  <conditionalFormatting sqref="O19">
    <cfRule type="duplicateValues" dxfId="20828" priority="24586"/>
    <cfRule type="duplicateValues" dxfId="20827" priority="24587"/>
    <cfRule type="duplicateValues" dxfId="20826" priority="24588"/>
  </conditionalFormatting>
  <conditionalFormatting sqref="O19">
    <cfRule type="duplicateValues" dxfId="20825" priority="24583"/>
    <cfRule type="duplicateValues" dxfId="20824" priority="24584"/>
  </conditionalFormatting>
  <conditionalFormatting sqref="O19">
    <cfRule type="duplicateValues" dxfId="20823" priority="24582"/>
  </conditionalFormatting>
  <conditionalFormatting sqref="O19:O21">
    <cfRule type="duplicateValues" dxfId="20822" priority="24581"/>
  </conditionalFormatting>
  <conditionalFormatting sqref="P19:P21">
    <cfRule type="duplicateValues" dxfId="20821" priority="24580"/>
  </conditionalFormatting>
  <conditionalFormatting sqref="O19:O21">
    <cfRule type="duplicateValues" dxfId="20820" priority="24579"/>
  </conditionalFormatting>
  <conditionalFormatting sqref="O19:O21">
    <cfRule type="duplicateValues" dxfId="20819" priority="24578"/>
  </conditionalFormatting>
  <conditionalFormatting sqref="O19:O21">
    <cfRule type="duplicateValues" dxfId="20818" priority="24577"/>
  </conditionalFormatting>
  <conditionalFormatting sqref="O19:O21">
    <cfRule type="duplicateValues" dxfId="20817" priority="24576"/>
  </conditionalFormatting>
  <conditionalFormatting sqref="O19:O21">
    <cfRule type="duplicateValues" dxfId="20816" priority="24575"/>
  </conditionalFormatting>
  <conditionalFormatting sqref="O19:O21">
    <cfRule type="duplicateValues" dxfId="20815" priority="24574"/>
  </conditionalFormatting>
  <conditionalFormatting sqref="O19:O21">
    <cfRule type="duplicateValues" dxfId="20814" priority="24573"/>
  </conditionalFormatting>
  <conditionalFormatting sqref="O19">
    <cfRule type="duplicateValues" dxfId="20813" priority="24589"/>
  </conditionalFormatting>
  <conditionalFormatting sqref="O19">
    <cfRule type="duplicateValues" dxfId="20812" priority="24590"/>
    <cfRule type="duplicateValues" dxfId="20811" priority="24591"/>
    <cfRule type="duplicateValues" dxfId="20810" priority="24592"/>
  </conditionalFormatting>
  <conditionalFormatting sqref="O19">
    <cfRule type="duplicateValues" dxfId="20809" priority="24593"/>
    <cfRule type="duplicateValues" dxfId="20808" priority="24594"/>
  </conditionalFormatting>
  <conditionalFormatting sqref="P19">
    <cfRule type="duplicateValues" dxfId="20807" priority="24595"/>
  </conditionalFormatting>
  <conditionalFormatting sqref="O19:O21">
    <cfRule type="duplicateValues" dxfId="20806" priority="24572"/>
  </conditionalFormatting>
  <conditionalFormatting sqref="O19:O21">
    <cfRule type="duplicateValues" dxfId="20805" priority="24571"/>
  </conditionalFormatting>
  <conditionalFormatting sqref="O19:O21">
    <cfRule type="duplicateValues" dxfId="20804" priority="24570"/>
  </conditionalFormatting>
  <conditionalFormatting sqref="O19:O21">
    <cfRule type="duplicateValues" dxfId="20803" priority="24569"/>
  </conditionalFormatting>
  <conditionalFormatting sqref="O20:O21">
    <cfRule type="duplicateValues" dxfId="20802" priority="24562"/>
  </conditionalFormatting>
  <conditionalFormatting sqref="O20:O21">
    <cfRule type="duplicateValues" dxfId="20801" priority="24563"/>
    <cfRule type="duplicateValues" dxfId="20800" priority="24564"/>
    <cfRule type="duplicateValues" dxfId="20799" priority="24565"/>
  </conditionalFormatting>
  <conditionalFormatting sqref="O20:O21">
    <cfRule type="duplicateValues" dxfId="20798" priority="24566"/>
    <cfRule type="duplicateValues" dxfId="20797" priority="24567"/>
  </conditionalFormatting>
  <conditionalFormatting sqref="P20:P21">
    <cfRule type="duplicateValues" dxfId="20796" priority="24568"/>
  </conditionalFormatting>
  <conditionalFormatting sqref="O22">
    <cfRule type="duplicateValues" dxfId="20795" priority="24554"/>
  </conditionalFormatting>
  <conditionalFormatting sqref="P22">
    <cfRule type="duplicateValues" dxfId="20794" priority="24553"/>
  </conditionalFormatting>
  <conditionalFormatting sqref="O22">
    <cfRule type="duplicateValues" dxfId="20793" priority="24552"/>
  </conditionalFormatting>
  <conditionalFormatting sqref="O22">
    <cfRule type="duplicateValues" dxfId="20792" priority="24551"/>
  </conditionalFormatting>
  <conditionalFormatting sqref="O22">
    <cfRule type="duplicateValues" dxfId="20791" priority="24550"/>
  </conditionalFormatting>
  <conditionalFormatting sqref="O22">
    <cfRule type="duplicateValues" dxfId="20790" priority="24549"/>
  </conditionalFormatting>
  <conditionalFormatting sqref="O22">
    <cfRule type="duplicateValues" dxfId="20789" priority="24548"/>
  </conditionalFormatting>
  <conditionalFormatting sqref="O22">
    <cfRule type="duplicateValues" dxfId="20788" priority="24547"/>
  </conditionalFormatting>
  <conditionalFormatting sqref="O22">
    <cfRule type="duplicateValues" dxfId="20787" priority="24546"/>
  </conditionalFormatting>
  <conditionalFormatting sqref="O22">
    <cfRule type="duplicateValues" dxfId="20786" priority="24545"/>
  </conditionalFormatting>
  <conditionalFormatting sqref="O22">
    <cfRule type="duplicateValues" dxfId="20785" priority="24544"/>
  </conditionalFormatting>
  <conditionalFormatting sqref="O22">
    <cfRule type="duplicateValues" dxfId="20784" priority="24543"/>
  </conditionalFormatting>
  <conditionalFormatting sqref="O22">
    <cfRule type="duplicateValues" dxfId="20783" priority="24542"/>
  </conditionalFormatting>
  <conditionalFormatting sqref="O22">
    <cfRule type="duplicateValues" dxfId="20782" priority="24555"/>
  </conditionalFormatting>
  <conditionalFormatting sqref="O22">
    <cfRule type="duplicateValues" dxfId="20781" priority="24556"/>
    <cfRule type="duplicateValues" dxfId="20780" priority="24557"/>
    <cfRule type="duplicateValues" dxfId="20779" priority="24558"/>
  </conditionalFormatting>
  <conditionalFormatting sqref="O22">
    <cfRule type="duplicateValues" dxfId="20778" priority="24559"/>
    <cfRule type="duplicateValues" dxfId="20777" priority="24560"/>
  </conditionalFormatting>
  <conditionalFormatting sqref="P22">
    <cfRule type="duplicateValues" dxfId="20776" priority="24561"/>
  </conditionalFormatting>
  <conditionalFormatting sqref="A23">
    <cfRule type="cellIs" dxfId="20775" priority="24541" operator="lessThan">
      <formula>"&lt;=0"</formula>
    </cfRule>
  </conditionalFormatting>
  <conditionalFormatting sqref="O23">
    <cfRule type="duplicateValues" dxfId="20774" priority="24530"/>
  </conditionalFormatting>
  <conditionalFormatting sqref="O23">
    <cfRule type="duplicateValues" dxfId="20773" priority="24531"/>
    <cfRule type="duplicateValues" dxfId="20772" priority="24532"/>
    <cfRule type="duplicateValues" dxfId="20771" priority="24533"/>
  </conditionalFormatting>
  <conditionalFormatting sqref="O23">
    <cfRule type="duplicateValues" dxfId="20770" priority="24528"/>
    <cfRule type="duplicateValues" dxfId="20769" priority="24529"/>
  </conditionalFormatting>
  <conditionalFormatting sqref="O23">
    <cfRule type="duplicateValues" dxfId="20768" priority="24527"/>
  </conditionalFormatting>
  <conditionalFormatting sqref="O23">
    <cfRule type="duplicateValues" dxfId="20767" priority="24526"/>
  </conditionalFormatting>
  <conditionalFormatting sqref="P23">
    <cfRule type="duplicateValues" dxfId="20766" priority="24525"/>
  </conditionalFormatting>
  <conditionalFormatting sqref="O23">
    <cfRule type="duplicateValues" dxfId="20765" priority="24524"/>
  </conditionalFormatting>
  <conditionalFormatting sqref="O23">
    <cfRule type="duplicateValues" dxfId="20764" priority="24523"/>
  </conditionalFormatting>
  <conditionalFormatting sqref="O23">
    <cfRule type="duplicateValues" dxfId="20763" priority="24522"/>
  </conditionalFormatting>
  <conditionalFormatting sqref="O23">
    <cfRule type="duplicateValues" dxfId="20762" priority="24521"/>
  </conditionalFormatting>
  <conditionalFormatting sqref="O23">
    <cfRule type="duplicateValues" dxfId="20761" priority="24520"/>
  </conditionalFormatting>
  <conditionalFormatting sqref="P23">
    <cfRule type="duplicateValues" dxfId="20760" priority="24534"/>
  </conditionalFormatting>
  <conditionalFormatting sqref="O23">
    <cfRule type="duplicateValues" dxfId="20759" priority="24535"/>
  </conditionalFormatting>
  <conditionalFormatting sqref="O23">
    <cfRule type="duplicateValues" dxfId="20758" priority="24536"/>
    <cfRule type="duplicateValues" dxfId="20757" priority="24537"/>
    <cfRule type="duplicateValues" dxfId="20756" priority="24538"/>
  </conditionalFormatting>
  <conditionalFormatting sqref="O23">
    <cfRule type="duplicateValues" dxfId="20755" priority="24539"/>
    <cfRule type="duplicateValues" dxfId="20754" priority="24540"/>
  </conditionalFormatting>
  <conditionalFormatting sqref="O23">
    <cfRule type="duplicateValues" dxfId="20753" priority="24519"/>
  </conditionalFormatting>
  <conditionalFormatting sqref="O23">
    <cfRule type="duplicateValues" dxfId="20752" priority="24518"/>
  </conditionalFormatting>
  <conditionalFormatting sqref="O23">
    <cfRule type="duplicateValues" dxfId="20751" priority="24517"/>
  </conditionalFormatting>
  <conditionalFormatting sqref="O23">
    <cfRule type="duplicateValues" dxfId="20750" priority="24516"/>
  </conditionalFormatting>
  <conditionalFormatting sqref="O23">
    <cfRule type="duplicateValues" dxfId="20749" priority="24515"/>
  </conditionalFormatting>
  <conditionalFormatting sqref="O23">
    <cfRule type="duplicateValues" dxfId="20748" priority="24514"/>
  </conditionalFormatting>
  <conditionalFormatting sqref="O24:O27">
    <cfRule type="duplicateValues" dxfId="20747" priority="23976"/>
  </conditionalFormatting>
  <conditionalFormatting sqref="O24:O27">
    <cfRule type="duplicateValues" dxfId="20746" priority="23977"/>
  </conditionalFormatting>
  <conditionalFormatting sqref="O24:O27">
    <cfRule type="duplicateValues" dxfId="20745" priority="23978"/>
    <cfRule type="duplicateValues" dxfId="20744" priority="23979"/>
    <cfRule type="duplicateValues" dxfId="20743" priority="23980"/>
  </conditionalFormatting>
  <conditionalFormatting sqref="P24:P27">
    <cfRule type="duplicateValues" dxfId="20742" priority="23981"/>
  </conditionalFormatting>
  <conditionalFormatting sqref="O24:O27">
    <cfRule type="duplicateValues" dxfId="20741" priority="23974"/>
    <cfRule type="duplicateValues" dxfId="20740" priority="23975"/>
  </conditionalFormatting>
  <conditionalFormatting sqref="O24:O27">
    <cfRule type="duplicateValues" dxfId="20739" priority="23973"/>
  </conditionalFormatting>
  <conditionalFormatting sqref="O24:O27">
    <cfRule type="duplicateValues" dxfId="20738" priority="23972"/>
  </conditionalFormatting>
  <conditionalFormatting sqref="P24:P27">
    <cfRule type="duplicateValues" dxfId="20737" priority="23971"/>
  </conditionalFormatting>
  <conditionalFormatting sqref="O24:O27">
    <cfRule type="duplicateValues" dxfId="20736" priority="23970"/>
  </conditionalFormatting>
  <conditionalFormatting sqref="O24:O27">
    <cfRule type="duplicateValues" dxfId="20735" priority="23969"/>
  </conditionalFormatting>
  <conditionalFormatting sqref="O24:O27">
    <cfRule type="duplicateValues" dxfId="20734" priority="23968"/>
  </conditionalFormatting>
  <conditionalFormatting sqref="O24:O27">
    <cfRule type="duplicateValues" dxfId="20733" priority="23967"/>
  </conditionalFormatting>
  <conditionalFormatting sqref="O24:O27">
    <cfRule type="duplicateValues" dxfId="20732" priority="23966"/>
  </conditionalFormatting>
  <conditionalFormatting sqref="O24:O27">
    <cfRule type="duplicateValues" dxfId="20731" priority="23965"/>
  </conditionalFormatting>
  <conditionalFormatting sqref="O24:O27">
    <cfRule type="duplicateValues" dxfId="20730" priority="23964"/>
  </conditionalFormatting>
  <conditionalFormatting sqref="O24:O27">
    <cfRule type="duplicateValues" dxfId="20729" priority="23963"/>
  </conditionalFormatting>
  <conditionalFormatting sqref="O24:O27">
    <cfRule type="duplicateValues" dxfId="20728" priority="23962"/>
  </conditionalFormatting>
  <conditionalFormatting sqref="O24:O27">
    <cfRule type="duplicateValues" dxfId="20727" priority="23961"/>
  </conditionalFormatting>
  <conditionalFormatting sqref="O24:O27">
    <cfRule type="duplicateValues" dxfId="20726" priority="23960"/>
  </conditionalFormatting>
  <conditionalFormatting sqref="O24:O27">
    <cfRule type="duplicateValues" dxfId="20725" priority="23982"/>
  </conditionalFormatting>
  <conditionalFormatting sqref="O24:O27">
    <cfRule type="duplicateValues" dxfId="20724" priority="23983"/>
    <cfRule type="duplicateValues" dxfId="20723" priority="23984"/>
    <cfRule type="duplicateValues" dxfId="20722" priority="23985"/>
  </conditionalFormatting>
  <conditionalFormatting sqref="O24:O27">
    <cfRule type="duplicateValues" dxfId="20721" priority="23986"/>
    <cfRule type="duplicateValues" dxfId="20720" priority="23987"/>
  </conditionalFormatting>
  <conditionalFormatting sqref="P24:P27">
    <cfRule type="duplicateValues" dxfId="20719" priority="23988"/>
  </conditionalFormatting>
  <conditionalFormatting sqref="O28:O30">
    <cfRule type="duplicateValues" dxfId="20718" priority="23608"/>
  </conditionalFormatting>
  <conditionalFormatting sqref="P28:P30">
    <cfRule type="duplicateValues" dxfId="20717" priority="23607"/>
  </conditionalFormatting>
  <conditionalFormatting sqref="O28:O30">
    <cfRule type="duplicateValues" dxfId="20716" priority="23606"/>
  </conditionalFormatting>
  <conditionalFormatting sqref="O28:O30">
    <cfRule type="duplicateValues" dxfId="20715" priority="23605"/>
  </conditionalFormatting>
  <conditionalFormatting sqref="O28:O30">
    <cfRule type="duplicateValues" dxfId="20714" priority="23604"/>
  </conditionalFormatting>
  <conditionalFormatting sqref="O28:O30">
    <cfRule type="duplicateValues" dxfId="20713" priority="23603"/>
  </conditionalFormatting>
  <conditionalFormatting sqref="O28:O30">
    <cfRule type="duplicateValues" dxfId="20712" priority="23602"/>
  </conditionalFormatting>
  <conditionalFormatting sqref="O28:O30">
    <cfRule type="duplicateValues" dxfId="20711" priority="23601"/>
  </conditionalFormatting>
  <conditionalFormatting sqref="O28:O30">
    <cfRule type="duplicateValues" dxfId="20710" priority="23600"/>
  </conditionalFormatting>
  <conditionalFormatting sqref="O28:O30">
    <cfRule type="duplicateValues" dxfId="20709" priority="23599"/>
  </conditionalFormatting>
  <conditionalFormatting sqref="O28:O30">
    <cfRule type="duplicateValues" dxfId="20708" priority="23598"/>
  </conditionalFormatting>
  <conditionalFormatting sqref="O28:O30">
    <cfRule type="duplicateValues" dxfId="20707" priority="23597"/>
  </conditionalFormatting>
  <conditionalFormatting sqref="O28:O30">
    <cfRule type="duplicateValues" dxfId="20706" priority="23596"/>
  </conditionalFormatting>
  <conditionalFormatting sqref="O28:O30">
    <cfRule type="duplicateValues" dxfId="20705" priority="23609"/>
  </conditionalFormatting>
  <conditionalFormatting sqref="O28:O30">
    <cfRule type="duplicateValues" dxfId="20704" priority="23610"/>
    <cfRule type="duplicateValues" dxfId="20703" priority="23611"/>
    <cfRule type="duplicateValues" dxfId="20702" priority="23612"/>
  </conditionalFormatting>
  <conditionalFormatting sqref="O28:O30">
    <cfRule type="duplicateValues" dxfId="20701" priority="23613"/>
    <cfRule type="duplicateValues" dxfId="20700" priority="23614"/>
  </conditionalFormatting>
  <conditionalFormatting sqref="P28:P30">
    <cfRule type="duplicateValues" dxfId="20699" priority="23615"/>
  </conditionalFormatting>
  <conditionalFormatting sqref="Y20:Y22">
    <cfRule type="duplicateValues" dxfId="20698" priority="23593"/>
  </conditionalFormatting>
  <conditionalFormatting sqref="Y25:Y27">
    <cfRule type="duplicateValues" dxfId="20697" priority="23559"/>
  </conditionalFormatting>
  <conditionalFormatting sqref="O31:O34">
    <cfRule type="duplicateValues" dxfId="20696" priority="23510"/>
  </conditionalFormatting>
  <conditionalFormatting sqref="O31:O34">
    <cfRule type="duplicateValues" dxfId="20695" priority="23511"/>
  </conditionalFormatting>
  <conditionalFormatting sqref="O31:O34">
    <cfRule type="duplicateValues" dxfId="20694" priority="23512"/>
    <cfRule type="duplicateValues" dxfId="20693" priority="23513"/>
    <cfRule type="duplicateValues" dxfId="20692" priority="23514"/>
  </conditionalFormatting>
  <conditionalFormatting sqref="P31:P34">
    <cfRule type="duplicateValues" dxfId="20691" priority="23515"/>
  </conditionalFormatting>
  <conditionalFormatting sqref="O31:O34">
    <cfRule type="duplicateValues" dxfId="20690" priority="23508"/>
    <cfRule type="duplicateValues" dxfId="20689" priority="23509"/>
  </conditionalFormatting>
  <conditionalFormatting sqref="O31:O34">
    <cfRule type="duplicateValues" dxfId="20688" priority="23507"/>
  </conditionalFormatting>
  <conditionalFormatting sqref="O31:O34">
    <cfRule type="duplicateValues" dxfId="20687" priority="23506"/>
  </conditionalFormatting>
  <conditionalFormatting sqref="P31:P34">
    <cfRule type="duplicateValues" dxfId="20686" priority="23505"/>
  </conditionalFormatting>
  <conditionalFormatting sqref="O31:O34">
    <cfRule type="duplicateValues" dxfId="20685" priority="23504"/>
  </conditionalFormatting>
  <conditionalFormatting sqref="O31:O34">
    <cfRule type="duplicateValues" dxfId="20684" priority="23503"/>
  </conditionalFormatting>
  <conditionalFormatting sqref="O31:O34">
    <cfRule type="duplicateValues" dxfId="20683" priority="23502"/>
  </conditionalFormatting>
  <conditionalFormatting sqref="O31:O34">
    <cfRule type="duplicateValues" dxfId="20682" priority="23501"/>
  </conditionalFormatting>
  <conditionalFormatting sqref="O31:O34">
    <cfRule type="duplicateValues" dxfId="20681" priority="23500"/>
  </conditionalFormatting>
  <conditionalFormatting sqref="O31:O34">
    <cfRule type="duplicateValues" dxfId="20680" priority="23499"/>
  </conditionalFormatting>
  <conditionalFormatting sqref="O31:O34">
    <cfRule type="duplicateValues" dxfId="20679" priority="23498"/>
  </conditionalFormatting>
  <conditionalFormatting sqref="O31:O34">
    <cfRule type="duplicateValues" dxfId="20678" priority="23497"/>
  </conditionalFormatting>
  <conditionalFormatting sqref="O31:O34">
    <cfRule type="duplicateValues" dxfId="20677" priority="23496"/>
  </conditionalFormatting>
  <conditionalFormatting sqref="O31:O34">
    <cfRule type="duplicateValues" dxfId="20676" priority="23495"/>
  </conditionalFormatting>
  <conditionalFormatting sqref="O31:O34">
    <cfRule type="duplicateValues" dxfId="20675" priority="23494"/>
  </conditionalFormatting>
  <conditionalFormatting sqref="O31:O34">
    <cfRule type="duplicateValues" dxfId="20674" priority="23516"/>
  </conditionalFormatting>
  <conditionalFormatting sqref="O31:O34">
    <cfRule type="duplicateValues" dxfId="20673" priority="23517"/>
    <cfRule type="duplicateValues" dxfId="20672" priority="23518"/>
    <cfRule type="duplicateValues" dxfId="20671" priority="23519"/>
  </conditionalFormatting>
  <conditionalFormatting sqref="O31:O34">
    <cfRule type="duplicateValues" dxfId="20670" priority="23520"/>
    <cfRule type="duplicateValues" dxfId="20669" priority="23521"/>
  </conditionalFormatting>
  <conditionalFormatting sqref="P31:P34">
    <cfRule type="duplicateValues" dxfId="20668" priority="23522"/>
  </conditionalFormatting>
  <conditionalFormatting sqref="O31:O34">
    <cfRule type="duplicateValues" dxfId="20667" priority="23493"/>
  </conditionalFormatting>
  <conditionalFormatting sqref="O35:O36">
    <cfRule type="duplicateValues" dxfId="20666" priority="23480"/>
  </conditionalFormatting>
  <conditionalFormatting sqref="O35:O36">
    <cfRule type="duplicateValues" dxfId="20665" priority="23481"/>
  </conditionalFormatting>
  <conditionalFormatting sqref="O35:O36">
    <cfRule type="duplicateValues" dxfId="20664" priority="23482"/>
    <cfRule type="duplicateValues" dxfId="20663" priority="23483"/>
    <cfRule type="duplicateValues" dxfId="20662" priority="23484"/>
  </conditionalFormatting>
  <conditionalFormatting sqref="P35:P36">
    <cfRule type="duplicateValues" dxfId="20661" priority="23485"/>
  </conditionalFormatting>
  <conditionalFormatting sqref="O35:O36">
    <cfRule type="duplicateValues" dxfId="20660" priority="23478"/>
    <cfRule type="duplicateValues" dxfId="20659" priority="23479"/>
  </conditionalFormatting>
  <conditionalFormatting sqref="O35:O36">
    <cfRule type="duplicateValues" dxfId="20658" priority="23477"/>
  </conditionalFormatting>
  <conditionalFormatting sqref="O35:O36">
    <cfRule type="duplicateValues" dxfId="20657" priority="23476"/>
  </conditionalFormatting>
  <conditionalFormatting sqref="P35:P36">
    <cfRule type="duplicateValues" dxfId="20656" priority="23475"/>
  </conditionalFormatting>
  <conditionalFormatting sqref="O35:O36">
    <cfRule type="duplicateValues" dxfId="20655" priority="23474"/>
  </conditionalFormatting>
  <conditionalFormatting sqref="O35:O36">
    <cfRule type="duplicateValues" dxfId="20654" priority="23473"/>
  </conditionalFormatting>
  <conditionalFormatting sqref="O35:O36">
    <cfRule type="duplicateValues" dxfId="20653" priority="23472"/>
  </conditionalFormatting>
  <conditionalFormatting sqref="O35:O36">
    <cfRule type="duplicateValues" dxfId="20652" priority="23471"/>
  </conditionalFormatting>
  <conditionalFormatting sqref="O35:O36">
    <cfRule type="duplicateValues" dxfId="20651" priority="23470"/>
  </conditionalFormatting>
  <conditionalFormatting sqref="O35:O36">
    <cfRule type="duplicateValues" dxfId="20650" priority="23469"/>
  </conditionalFormatting>
  <conditionalFormatting sqref="O35:O36">
    <cfRule type="duplicateValues" dxfId="20649" priority="23468"/>
  </conditionalFormatting>
  <conditionalFormatting sqref="O35:O36">
    <cfRule type="duplicateValues" dxfId="20648" priority="23467"/>
  </conditionalFormatting>
  <conditionalFormatting sqref="O35:O36">
    <cfRule type="duplicateValues" dxfId="20647" priority="23466"/>
  </conditionalFormatting>
  <conditionalFormatting sqref="O35:O36">
    <cfRule type="duplicateValues" dxfId="20646" priority="23465"/>
  </conditionalFormatting>
  <conditionalFormatting sqref="O35:O36">
    <cfRule type="duplicateValues" dxfId="20645" priority="23464"/>
  </conditionalFormatting>
  <conditionalFormatting sqref="O35:O36">
    <cfRule type="duplicateValues" dxfId="20644" priority="23486"/>
  </conditionalFormatting>
  <conditionalFormatting sqref="O35:O36">
    <cfRule type="duplicateValues" dxfId="20643" priority="23487"/>
    <cfRule type="duplicateValues" dxfId="20642" priority="23488"/>
    <cfRule type="duplicateValues" dxfId="20641" priority="23489"/>
  </conditionalFormatting>
  <conditionalFormatting sqref="O35:O36">
    <cfRule type="duplicateValues" dxfId="20640" priority="23490"/>
    <cfRule type="duplicateValues" dxfId="20639" priority="23491"/>
  </conditionalFormatting>
  <conditionalFormatting sqref="P35:P36">
    <cfRule type="duplicateValues" dxfId="20638" priority="23492"/>
  </conditionalFormatting>
  <conditionalFormatting sqref="O35:O36">
    <cfRule type="duplicateValues" dxfId="20637" priority="23463"/>
  </conditionalFormatting>
  <conditionalFormatting sqref="O37">
    <cfRule type="duplicateValues" dxfId="20636" priority="23450"/>
  </conditionalFormatting>
  <conditionalFormatting sqref="O37">
    <cfRule type="duplicateValues" dxfId="20635" priority="23451"/>
  </conditionalFormatting>
  <conditionalFormatting sqref="O37">
    <cfRule type="duplicateValues" dxfId="20634" priority="23452"/>
    <cfRule type="duplicateValues" dxfId="20633" priority="23453"/>
    <cfRule type="duplicateValues" dxfId="20632" priority="23454"/>
  </conditionalFormatting>
  <conditionalFormatting sqref="P37">
    <cfRule type="duplicateValues" dxfId="20631" priority="23455"/>
  </conditionalFormatting>
  <conditionalFormatting sqref="O37">
    <cfRule type="duplicateValues" dxfId="20630" priority="23448"/>
    <cfRule type="duplicateValues" dxfId="20629" priority="23449"/>
  </conditionalFormatting>
  <conditionalFormatting sqref="O37">
    <cfRule type="duplicateValues" dxfId="20628" priority="23447"/>
  </conditionalFormatting>
  <conditionalFormatting sqref="O37">
    <cfRule type="duplicateValues" dxfId="20627" priority="23446"/>
  </conditionalFormatting>
  <conditionalFormatting sqref="P37">
    <cfRule type="duplicateValues" dxfId="20626" priority="23445"/>
  </conditionalFormatting>
  <conditionalFormatting sqref="O37">
    <cfRule type="duplicateValues" dxfId="20625" priority="23444"/>
  </conditionalFormatting>
  <conditionalFormatting sqref="O37">
    <cfRule type="duplicateValues" dxfId="20624" priority="23443"/>
  </conditionalFormatting>
  <conditionalFormatting sqref="O37">
    <cfRule type="duplicateValues" dxfId="20623" priority="23442"/>
  </conditionalFormatting>
  <conditionalFormatting sqref="O37">
    <cfRule type="duplicateValues" dxfId="20622" priority="23441"/>
  </conditionalFormatting>
  <conditionalFormatting sqref="O37">
    <cfRule type="duplicateValues" dxfId="20621" priority="23440"/>
  </conditionalFormatting>
  <conditionalFormatting sqref="O37">
    <cfRule type="duplicateValues" dxfId="20620" priority="23439"/>
  </conditionalFormatting>
  <conditionalFormatting sqref="O37">
    <cfRule type="duplicateValues" dxfId="20619" priority="23438"/>
  </conditionalFormatting>
  <conditionalFormatting sqref="O37">
    <cfRule type="duplicateValues" dxfId="20618" priority="23437"/>
  </conditionalFormatting>
  <conditionalFormatting sqref="O37">
    <cfRule type="duplicateValues" dxfId="20617" priority="23436"/>
  </conditionalFormatting>
  <conditionalFormatting sqref="O37">
    <cfRule type="duplicateValues" dxfId="20616" priority="23435"/>
  </conditionalFormatting>
  <conditionalFormatting sqref="O37">
    <cfRule type="duplicateValues" dxfId="20615" priority="23434"/>
  </conditionalFormatting>
  <conditionalFormatting sqref="O37">
    <cfRule type="duplicateValues" dxfId="20614" priority="23456"/>
  </conditionalFormatting>
  <conditionalFormatting sqref="O37">
    <cfRule type="duplicateValues" dxfId="20613" priority="23457"/>
    <cfRule type="duplicateValues" dxfId="20612" priority="23458"/>
    <cfRule type="duplicateValues" dxfId="20611" priority="23459"/>
  </conditionalFormatting>
  <conditionalFormatting sqref="O37">
    <cfRule type="duplicateValues" dxfId="20610" priority="23460"/>
    <cfRule type="duplicateValues" dxfId="20609" priority="23461"/>
  </conditionalFormatting>
  <conditionalFormatting sqref="P37">
    <cfRule type="duplicateValues" dxfId="20608" priority="23462"/>
  </conditionalFormatting>
  <conditionalFormatting sqref="O37">
    <cfRule type="duplicateValues" dxfId="20607" priority="23433"/>
  </conditionalFormatting>
  <conditionalFormatting sqref="A38:A45 A47">
    <cfRule type="cellIs" dxfId="20606" priority="23432" operator="lessThan">
      <formula>"&lt;=0"</formula>
    </cfRule>
  </conditionalFormatting>
  <conditionalFormatting sqref="Y38">
    <cfRule type="duplicateValues" dxfId="20605" priority="23431"/>
  </conditionalFormatting>
  <conditionalFormatting sqref="O38:O40">
    <cfRule type="duplicateValues" dxfId="20604" priority="23407"/>
  </conditionalFormatting>
  <conditionalFormatting sqref="O38:O40">
    <cfRule type="duplicateValues" dxfId="20603" priority="23406"/>
  </conditionalFormatting>
  <conditionalFormatting sqref="O38:O40">
    <cfRule type="duplicateValues" dxfId="20602" priority="23405"/>
  </conditionalFormatting>
  <conditionalFormatting sqref="O38:O40">
    <cfRule type="duplicateValues" dxfId="20601" priority="23404"/>
  </conditionalFormatting>
  <conditionalFormatting sqref="O38:O40">
    <cfRule type="duplicateValues" dxfId="20600" priority="23403"/>
  </conditionalFormatting>
  <conditionalFormatting sqref="O38:O40">
    <cfRule type="duplicateValues" dxfId="20599" priority="23402"/>
  </conditionalFormatting>
  <conditionalFormatting sqref="O38:O40">
    <cfRule type="duplicateValues" dxfId="20598" priority="23401"/>
  </conditionalFormatting>
  <conditionalFormatting sqref="O38:O40">
    <cfRule type="duplicateValues" dxfId="20597" priority="23400"/>
  </conditionalFormatting>
  <conditionalFormatting sqref="O38:O40">
    <cfRule type="duplicateValues" dxfId="20596" priority="23399"/>
  </conditionalFormatting>
  <conditionalFormatting sqref="O38:O40">
    <cfRule type="duplicateValues" dxfId="20595" priority="23408"/>
  </conditionalFormatting>
  <conditionalFormatting sqref="P38:P40">
    <cfRule type="duplicateValues" dxfId="20594" priority="23409"/>
  </conditionalFormatting>
  <conditionalFormatting sqref="O38:O40">
    <cfRule type="duplicateValues" dxfId="20593" priority="23410"/>
  </conditionalFormatting>
  <conditionalFormatting sqref="O38:O40">
    <cfRule type="duplicateValues" dxfId="20592" priority="23411"/>
    <cfRule type="duplicateValues" dxfId="20591" priority="23412"/>
    <cfRule type="duplicateValues" dxfId="20590" priority="23413"/>
  </conditionalFormatting>
  <conditionalFormatting sqref="O38:O40">
    <cfRule type="duplicateValues" dxfId="20589" priority="23414"/>
    <cfRule type="duplicateValues" dxfId="20588" priority="23415"/>
  </conditionalFormatting>
  <conditionalFormatting sqref="P38:P40">
    <cfRule type="duplicateValues" dxfId="20587" priority="23416"/>
  </conditionalFormatting>
  <conditionalFormatting sqref="O38:O40">
    <cfRule type="duplicateValues" dxfId="20586" priority="23398"/>
  </conditionalFormatting>
  <conditionalFormatting sqref="O41:O45">
    <cfRule type="duplicateValues" dxfId="20585" priority="23388"/>
  </conditionalFormatting>
  <conditionalFormatting sqref="O41:O45">
    <cfRule type="duplicateValues" dxfId="20584" priority="23387"/>
  </conditionalFormatting>
  <conditionalFormatting sqref="O41:O45">
    <cfRule type="duplicateValues" dxfId="20583" priority="23386"/>
  </conditionalFormatting>
  <conditionalFormatting sqref="O41:O45">
    <cfRule type="duplicateValues" dxfId="20582" priority="23385"/>
  </conditionalFormatting>
  <conditionalFormatting sqref="O41:O45">
    <cfRule type="duplicateValues" dxfId="20581" priority="23384"/>
  </conditionalFormatting>
  <conditionalFormatting sqref="O41:O45">
    <cfRule type="duplicateValues" dxfId="20580" priority="23383"/>
  </conditionalFormatting>
  <conditionalFormatting sqref="O41:O45">
    <cfRule type="duplicateValues" dxfId="20579" priority="23382"/>
  </conditionalFormatting>
  <conditionalFormatting sqref="O41:O45">
    <cfRule type="duplicateValues" dxfId="20578" priority="23381"/>
  </conditionalFormatting>
  <conditionalFormatting sqref="O41:O45">
    <cfRule type="duplicateValues" dxfId="20577" priority="23380"/>
  </conditionalFormatting>
  <conditionalFormatting sqref="O41:O45">
    <cfRule type="duplicateValues" dxfId="20576" priority="23389"/>
  </conditionalFormatting>
  <conditionalFormatting sqref="P41:P45">
    <cfRule type="duplicateValues" dxfId="20575" priority="23390"/>
  </conditionalFormatting>
  <conditionalFormatting sqref="O41:O45">
    <cfRule type="duplicateValues" dxfId="20574" priority="23391"/>
  </conditionalFormatting>
  <conditionalFormatting sqref="O41:O45">
    <cfRule type="duplicateValues" dxfId="20573" priority="23392"/>
    <cfRule type="duplicateValues" dxfId="20572" priority="23393"/>
    <cfRule type="duplicateValues" dxfId="20571" priority="23394"/>
  </conditionalFormatting>
  <conditionalFormatting sqref="O41:O45">
    <cfRule type="duplicateValues" dxfId="20570" priority="23395"/>
    <cfRule type="duplicateValues" dxfId="20569" priority="23396"/>
  </conditionalFormatting>
  <conditionalFormatting sqref="P41:P45">
    <cfRule type="duplicateValues" dxfId="20568" priority="23397"/>
  </conditionalFormatting>
  <conditionalFormatting sqref="O41:O45">
    <cfRule type="duplicateValues" dxfId="20567" priority="23379"/>
  </conditionalFormatting>
  <conditionalFormatting sqref="A46">
    <cfRule type="cellIs" dxfId="20566" priority="23378" operator="lessThan">
      <formula>"&lt;=0"</formula>
    </cfRule>
  </conditionalFormatting>
  <conditionalFormatting sqref="Y46">
    <cfRule type="duplicateValues" dxfId="20565" priority="23377"/>
  </conditionalFormatting>
  <conditionalFormatting sqref="O60:O61">
    <cfRule type="duplicateValues" dxfId="20564" priority="23353"/>
  </conditionalFormatting>
  <conditionalFormatting sqref="O60:O61">
    <cfRule type="duplicateValues" dxfId="20563" priority="23352"/>
  </conditionalFormatting>
  <conditionalFormatting sqref="O60:O61">
    <cfRule type="duplicateValues" dxfId="20562" priority="23351"/>
  </conditionalFormatting>
  <conditionalFormatting sqref="O60:O61">
    <cfRule type="duplicateValues" dxfId="20561" priority="23350"/>
  </conditionalFormatting>
  <conditionalFormatting sqref="O60:O61">
    <cfRule type="duplicateValues" dxfId="20560" priority="23349"/>
  </conditionalFormatting>
  <conditionalFormatting sqref="O60:O61">
    <cfRule type="duplicateValues" dxfId="20559" priority="23348"/>
  </conditionalFormatting>
  <conditionalFormatting sqref="O60:O61">
    <cfRule type="duplicateValues" dxfId="20558" priority="23347"/>
  </conditionalFormatting>
  <conditionalFormatting sqref="O60:O61">
    <cfRule type="duplicateValues" dxfId="20557" priority="23346"/>
  </conditionalFormatting>
  <conditionalFormatting sqref="O60:O61">
    <cfRule type="duplicateValues" dxfId="20556" priority="23345"/>
  </conditionalFormatting>
  <conditionalFormatting sqref="O60:O61">
    <cfRule type="duplicateValues" dxfId="20555" priority="23354"/>
  </conditionalFormatting>
  <conditionalFormatting sqref="P60:P61">
    <cfRule type="duplicateValues" dxfId="20554" priority="23355"/>
  </conditionalFormatting>
  <conditionalFormatting sqref="O60:O61">
    <cfRule type="duplicateValues" dxfId="20553" priority="23356"/>
  </conditionalFormatting>
  <conditionalFormatting sqref="O60:O61">
    <cfRule type="duplicateValues" dxfId="20552" priority="23357"/>
    <cfRule type="duplicateValues" dxfId="20551" priority="23358"/>
    <cfRule type="duplicateValues" dxfId="20550" priority="23359"/>
  </conditionalFormatting>
  <conditionalFormatting sqref="O60:O61">
    <cfRule type="duplicateValues" dxfId="20549" priority="23360"/>
    <cfRule type="duplicateValues" dxfId="20548" priority="23361"/>
  </conditionalFormatting>
  <conditionalFormatting sqref="P60:P61">
    <cfRule type="duplicateValues" dxfId="20547" priority="23362"/>
  </conditionalFormatting>
  <conditionalFormatting sqref="O60:O61">
    <cfRule type="duplicateValues" dxfId="20546" priority="23344"/>
  </conditionalFormatting>
  <conditionalFormatting sqref="O62:O65">
    <cfRule type="duplicateValues" dxfId="20545" priority="23334"/>
  </conditionalFormatting>
  <conditionalFormatting sqref="O62:O65">
    <cfRule type="duplicateValues" dxfId="20544" priority="23333"/>
  </conditionalFormatting>
  <conditionalFormatting sqref="O62:O65">
    <cfRule type="duplicateValues" dxfId="20543" priority="23332"/>
  </conditionalFormatting>
  <conditionalFormatting sqref="O62:O65">
    <cfRule type="duplicateValues" dxfId="20542" priority="23331"/>
  </conditionalFormatting>
  <conditionalFormatting sqref="O62:O65">
    <cfRule type="duplicateValues" dxfId="20541" priority="23330"/>
  </conditionalFormatting>
  <conditionalFormatting sqref="O62:O65">
    <cfRule type="duplicateValues" dxfId="20540" priority="23329"/>
  </conditionalFormatting>
  <conditionalFormatting sqref="O62:O65">
    <cfRule type="duplicateValues" dxfId="20539" priority="23328"/>
  </conditionalFormatting>
  <conditionalFormatting sqref="O62:O65">
    <cfRule type="duplicateValues" dxfId="20538" priority="23327"/>
  </conditionalFormatting>
  <conditionalFormatting sqref="O62:O65">
    <cfRule type="duplicateValues" dxfId="20537" priority="23326"/>
  </conditionalFormatting>
  <conditionalFormatting sqref="O62:O63">
    <cfRule type="duplicateValues" dxfId="20536" priority="23335"/>
  </conditionalFormatting>
  <conditionalFormatting sqref="P62:P63">
    <cfRule type="duplicateValues" dxfId="20535" priority="23336"/>
  </conditionalFormatting>
  <conditionalFormatting sqref="O62:O65">
    <cfRule type="duplicateValues" dxfId="20534" priority="23337"/>
  </conditionalFormatting>
  <conditionalFormatting sqref="O62:O65">
    <cfRule type="duplicateValues" dxfId="20533" priority="23338"/>
    <cfRule type="duplicateValues" dxfId="20532" priority="23339"/>
    <cfRule type="duplicateValues" dxfId="20531" priority="23340"/>
  </conditionalFormatting>
  <conditionalFormatting sqref="O62:O65">
    <cfRule type="duplicateValues" dxfId="20530" priority="23341"/>
    <cfRule type="duplicateValues" dxfId="20529" priority="23342"/>
  </conditionalFormatting>
  <conditionalFormatting sqref="P62:P65">
    <cfRule type="duplicateValues" dxfId="20528" priority="23343"/>
  </conditionalFormatting>
  <conditionalFormatting sqref="O62:O65">
    <cfRule type="duplicateValues" dxfId="20527" priority="23325"/>
  </conditionalFormatting>
  <conditionalFormatting sqref="O64:O65">
    <cfRule type="duplicateValues" dxfId="20526" priority="23319"/>
  </conditionalFormatting>
  <conditionalFormatting sqref="O64:O65">
    <cfRule type="duplicateValues" dxfId="20525" priority="23320"/>
  </conditionalFormatting>
  <conditionalFormatting sqref="O64:O65">
    <cfRule type="duplicateValues" dxfId="20524" priority="23321"/>
    <cfRule type="duplicateValues" dxfId="20523" priority="23322"/>
    <cfRule type="duplicateValues" dxfId="20522" priority="23323"/>
  </conditionalFormatting>
  <conditionalFormatting sqref="P64:P65">
    <cfRule type="duplicateValues" dxfId="20521" priority="23324"/>
  </conditionalFormatting>
  <conditionalFormatting sqref="O64:O65">
    <cfRule type="duplicateValues" dxfId="20520" priority="23317"/>
    <cfRule type="duplicateValues" dxfId="20519" priority="23318"/>
  </conditionalFormatting>
  <conditionalFormatting sqref="O64:O65">
    <cfRule type="duplicateValues" dxfId="20518" priority="23316"/>
  </conditionalFormatting>
  <conditionalFormatting sqref="O64:O65">
    <cfRule type="duplicateValues" dxfId="20517" priority="23315"/>
  </conditionalFormatting>
  <conditionalFormatting sqref="P64:P65">
    <cfRule type="duplicateValues" dxfId="20516" priority="23314"/>
  </conditionalFormatting>
  <conditionalFormatting sqref="O64:O65">
    <cfRule type="duplicateValues" dxfId="20515" priority="23313"/>
  </conditionalFormatting>
  <conditionalFormatting sqref="O64:O65">
    <cfRule type="duplicateValues" dxfId="20514" priority="23312"/>
  </conditionalFormatting>
  <conditionalFormatting sqref="O66:O67">
    <cfRule type="duplicateValues" dxfId="20513" priority="23302"/>
  </conditionalFormatting>
  <conditionalFormatting sqref="O66:O67">
    <cfRule type="duplicateValues" dxfId="20512" priority="23301"/>
  </conditionalFormatting>
  <conditionalFormatting sqref="O66:O67">
    <cfRule type="duplicateValues" dxfId="20511" priority="23300"/>
  </conditionalFormatting>
  <conditionalFormatting sqref="O66:O67">
    <cfRule type="duplicateValues" dxfId="20510" priority="23299"/>
  </conditionalFormatting>
  <conditionalFormatting sqref="O66:O67">
    <cfRule type="duplicateValues" dxfId="20509" priority="23298"/>
  </conditionalFormatting>
  <conditionalFormatting sqref="O66:O67">
    <cfRule type="duplicateValues" dxfId="20508" priority="23297"/>
  </conditionalFormatting>
  <conditionalFormatting sqref="O66:O67">
    <cfRule type="duplicateValues" dxfId="20507" priority="23296"/>
  </conditionalFormatting>
  <conditionalFormatting sqref="O66:O67">
    <cfRule type="duplicateValues" dxfId="20506" priority="23295"/>
  </conditionalFormatting>
  <conditionalFormatting sqref="O66:O67">
    <cfRule type="duplicateValues" dxfId="20505" priority="23294"/>
  </conditionalFormatting>
  <conditionalFormatting sqref="O66:O67">
    <cfRule type="duplicateValues" dxfId="20504" priority="23303"/>
  </conditionalFormatting>
  <conditionalFormatting sqref="P66:P67">
    <cfRule type="duplicateValues" dxfId="20503" priority="23304"/>
  </conditionalFormatting>
  <conditionalFormatting sqref="O66:O67">
    <cfRule type="duplicateValues" dxfId="20502" priority="23305"/>
  </conditionalFormatting>
  <conditionalFormatting sqref="O66:O67">
    <cfRule type="duplicateValues" dxfId="20501" priority="23306"/>
    <cfRule type="duplicateValues" dxfId="20500" priority="23307"/>
    <cfRule type="duplicateValues" dxfId="20499" priority="23308"/>
  </conditionalFormatting>
  <conditionalFormatting sqref="O66:O67">
    <cfRule type="duplicateValues" dxfId="20498" priority="23309"/>
    <cfRule type="duplicateValues" dxfId="20497" priority="23310"/>
  </conditionalFormatting>
  <conditionalFormatting sqref="P66:P67">
    <cfRule type="duplicateValues" dxfId="20496" priority="23311"/>
  </conditionalFormatting>
  <conditionalFormatting sqref="O66:O67">
    <cfRule type="duplicateValues" dxfId="20495" priority="23293"/>
  </conditionalFormatting>
  <conditionalFormatting sqref="O68:O74">
    <cfRule type="duplicateValues" dxfId="20494" priority="23283"/>
  </conditionalFormatting>
  <conditionalFormatting sqref="O68:O74">
    <cfRule type="duplicateValues" dxfId="20493" priority="23282"/>
  </conditionalFormatting>
  <conditionalFormatting sqref="O68:O74">
    <cfRule type="duplicateValues" dxfId="20492" priority="23281"/>
  </conditionalFormatting>
  <conditionalFormatting sqref="O68:O74">
    <cfRule type="duplicateValues" dxfId="20491" priority="23280"/>
  </conditionalFormatting>
  <conditionalFormatting sqref="O68:O74">
    <cfRule type="duplicateValues" dxfId="20490" priority="23279"/>
  </conditionalFormatting>
  <conditionalFormatting sqref="O68:O74">
    <cfRule type="duplicateValues" dxfId="20489" priority="23278"/>
  </conditionalFormatting>
  <conditionalFormatting sqref="O68:O74">
    <cfRule type="duplicateValues" dxfId="20488" priority="23277"/>
  </conditionalFormatting>
  <conditionalFormatting sqref="O68:O74">
    <cfRule type="duplicateValues" dxfId="20487" priority="23276"/>
  </conditionalFormatting>
  <conditionalFormatting sqref="O68:O74">
    <cfRule type="duplicateValues" dxfId="20486" priority="23275"/>
  </conditionalFormatting>
  <conditionalFormatting sqref="O68:O74">
    <cfRule type="duplicateValues" dxfId="20485" priority="23284"/>
  </conditionalFormatting>
  <conditionalFormatting sqref="P68:P74">
    <cfRule type="duplicateValues" dxfId="20484" priority="23285"/>
  </conditionalFormatting>
  <conditionalFormatting sqref="O68:O74">
    <cfRule type="duplicateValues" dxfId="20483" priority="23286"/>
  </conditionalFormatting>
  <conditionalFormatting sqref="O68:O74">
    <cfRule type="duplicateValues" dxfId="20482" priority="23287"/>
    <cfRule type="duplicateValues" dxfId="20481" priority="23288"/>
    <cfRule type="duplicateValues" dxfId="20480" priority="23289"/>
  </conditionalFormatting>
  <conditionalFormatting sqref="O68:O74">
    <cfRule type="duplicateValues" dxfId="20479" priority="23290"/>
    <cfRule type="duplicateValues" dxfId="20478" priority="23291"/>
  </conditionalFormatting>
  <conditionalFormatting sqref="P68:P74">
    <cfRule type="duplicateValues" dxfId="20477" priority="23292"/>
  </conditionalFormatting>
  <conditionalFormatting sqref="O68:O74">
    <cfRule type="duplicateValues" dxfId="20476" priority="23274"/>
  </conditionalFormatting>
  <conditionalFormatting sqref="O75">
    <cfRule type="duplicateValues" dxfId="20475" priority="23264"/>
  </conditionalFormatting>
  <conditionalFormatting sqref="O75">
    <cfRule type="duplicateValues" dxfId="20474" priority="23263"/>
  </conditionalFormatting>
  <conditionalFormatting sqref="O75">
    <cfRule type="duplicateValues" dxfId="20473" priority="23262"/>
  </conditionalFormatting>
  <conditionalFormatting sqref="O75">
    <cfRule type="duplicateValues" dxfId="20472" priority="23261"/>
  </conditionalFormatting>
  <conditionalFormatting sqref="O75">
    <cfRule type="duplicateValues" dxfId="20471" priority="23260"/>
  </conditionalFormatting>
  <conditionalFormatting sqref="O75">
    <cfRule type="duplicateValues" dxfId="20470" priority="23259"/>
  </conditionalFormatting>
  <conditionalFormatting sqref="O75">
    <cfRule type="duplicateValues" dxfId="20469" priority="23258"/>
  </conditionalFormatting>
  <conditionalFormatting sqref="O75">
    <cfRule type="duplicateValues" dxfId="20468" priority="23257"/>
  </conditionalFormatting>
  <conditionalFormatting sqref="O75">
    <cfRule type="duplicateValues" dxfId="20467" priority="23256"/>
  </conditionalFormatting>
  <conditionalFormatting sqref="O75">
    <cfRule type="duplicateValues" dxfId="20466" priority="23265"/>
  </conditionalFormatting>
  <conditionalFormatting sqref="P75">
    <cfRule type="duplicateValues" dxfId="20465" priority="23266"/>
  </conditionalFormatting>
  <conditionalFormatting sqref="O75">
    <cfRule type="duplicateValues" dxfId="20464" priority="23267"/>
  </conditionalFormatting>
  <conditionalFormatting sqref="O75">
    <cfRule type="duplicateValues" dxfId="20463" priority="23268"/>
    <cfRule type="duplicateValues" dxfId="20462" priority="23269"/>
    <cfRule type="duplicateValues" dxfId="20461" priority="23270"/>
  </conditionalFormatting>
  <conditionalFormatting sqref="O75">
    <cfRule type="duplicateValues" dxfId="20460" priority="23271"/>
    <cfRule type="duplicateValues" dxfId="20459" priority="23272"/>
  </conditionalFormatting>
  <conditionalFormatting sqref="P75">
    <cfRule type="duplicateValues" dxfId="20458" priority="23273"/>
  </conditionalFormatting>
  <conditionalFormatting sqref="O75">
    <cfRule type="duplicateValues" dxfId="20457" priority="23255"/>
  </conditionalFormatting>
  <conditionalFormatting sqref="O76:O82">
    <cfRule type="duplicateValues" dxfId="20456" priority="23245"/>
  </conditionalFormatting>
  <conditionalFormatting sqref="O76:O82">
    <cfRule type="duplicateValues" dxfId="20455" priority="23244"/>
  </conditionalFormatting>
  <conditionalFormatting sqref="O76:O82">
    <cfRule type="duplicateValues" dxfId="20454" priority="23243"/>
  </conditionalFormatting>
  <conditionalFormatting sqref="O76:O82">
    <cfRule type="duplicateValues" dxfId="20453" priority="23242"/>
  </conditionalFormatting>
  <conditionalFormatting sqref="O76:O82">
    <cfRule type="duplicateValues" dxfId="20452" priority="23241"/>
  </conditionalFormatting>
  <conditionalFormatting sqref="O76:O82">
    <cfRule type="duplicateValues" dxfId="20451" priority="23240"/>
  </conditionalFormatting>
  <conditionalFormatting sqref="O76:O82">
    <cfRule type="duplicateValues" dxfId="20450" priority="23239"/>
  </conditionalFormatting>
  <conditionalFormatting sqref="O76:O82">
    <cfRule type="duplicateValues" dxfId="20449" priority="23238"/>
  </conditionalFormatting>
  <conditionalFormatting sqref="O76:O82">
    <cfRule type="duplicateValues" dxfId="20448" priority="23237"/>
  </conditionalFormatting>
  <conditionalFormatting sqref="O76:O82">
    <cfRule type="duplicateValues" dxfId="20447" priority="23246"/>
  </conditionalFormatting>
  <conditionalFormatting sqref="P76:P82">
    <cfRule type="duplicateValues" dxfId="20446" priority="23247"/>
  </conditionalFormatting>
  <conditionalFormatting sqref="O76:O82">
    <cfRule type="duplicateValues" dxfId="20445" priority="23248"/>
  </conditionalFormatting>
  <conditionalFormatting sqref="O76:O82">
    <cfRule type="duplicateValues" dxfId="20444" priority="23249"/>
    <cfRule type="duplicateValues" dxfId="20443" priority="23250"/>
    <cfRule type="duplicateValues" dxfId="20442" priority="23251"/>
  </conditionalFormatting>
  <conditionalFormatting sqref="O76:O82">
    <cfRule type="duplicateValues" dxfId="20441" priority="23252"/>
    <cfRule type="duplicateValues" dxfId="20440" priority="23253"/>
  </conditionalFormatting>
  <conditionalFormatting sqref="P76:P82">
    <cfRule type="duplicateValues" dxfId="20439" priority="23254"/>
  </conditionalFormatting>
  <conditionalFormatting sqref="O76:O82">
    <cfRule type="duplicateValues" dxfId="20438" priority="23236"/>
  </conditionalFormatting>
  <conditionalFormatting sqref="O46:O51">
    <cfRule type="duplicateValues" dxfId="20437" priority="23228"/>
  </conditionalFormatting>
  <conditionalFormatting sqref="P46:P51">
    <cfRule type="duplicateValues" dxfId="20436" priority="23227"/>
  </conditionalFormatting>
  <conditionalFormatting sqref="O46:O51">
    <cfRule type="duplicateValues" dxfId="20435" priority="23226"/>
  </conditionalFormatting>
  <conditionalFormatting sqref="O46:O51">
    <cfRule type="duplicateValues" dxfId="20434" priority="23225"/>
  </conditionalFormatting>
  <conditionalFormatting sqref="O46:O51">
    <cfRule type="duplicateValues" dxfId="20433" priority="23224"/>
  </conditionalFormatting>
  <conditionalFormatting sqref="O46:O51">
    <cfRule type="duplicateValues" dxfId="20432" priority="23223"/>
  </conditionalFormatting>
  <conditionalFormatting sqref="O46:O51">
    <cfRule type="duplicateValues" dxfId="20431" priority="23222"/>
  </conditionalFormatting>
  <conditionalFormatting sqref="O46:O51">
    <cfRule type="duplicateValues" dxfId="20430" priority="23221"/>
  </conditionalFormatting>
  <conditionalFormatting sqref="O46:O51">
    <cfRule type="duplicateValues" dxfId="20429" priority="23220"/>
  </conditionalFormatting>
  <conditionalFormatting sqref="O46:O51">
    <cfRule type="duplicateValues" dxfId="20428" priority="23219"/>
  </conditionalFormatting>
  <conditionalFormatting sqref="O46:O51">
    <cfRule type="duplicateValues" dxfId="20427" priority="23218"/>
  </conditionalFormatting>
  <conditionalFormatting sqref="O46:O51">
    <cfRule type="duplicateValues" dxfId="20426" priority="23217"/>
  </conditionalFormatting>
  <conditionalFormatting sqref="O46:O51">
    <cfRule type="duplicateValues" dxfId="20425" priority="23216"/>
  </conditionalFormatting>
  <conditionalFormatting sqref="O46:O51">
    <cfRule type="duplicateValues" dxfId="20424" priority="23229"/>
  </conditionalFormatting>
  <conditionalFormatting sqref="O46:O51">
    <cfRule type="duplicateValues" dxfId="20423" priority="23230"/>
    <cfRule type="duplicateValues" dxfId="20422" priority="23231"/>
    <cfRule type="duplicateValues" dxfId="20421" priority="23232"/>
  </conditionalFormatting>
  <conditionalFormatting sqref="O46:O51">
    <cfRule type="duplicateValues" dxfId="20420" priority="23233"/>
    <cfRule type="duplicateValues" dxfId="20419" priority="23234"/>
  </conditionalFormatting>
  <conditionalFormatting sqref="P46:P51">
    <cfRule type="duplicateValues" dxfId="20418" priority="23235"/>
  </conditionalFormatting>
  <conditionalFormatting sqref="O46:O51">
    <cfRule type="duplicateValues" dxfId="20417" priority="23215"/>
  </conditionalFormatting>
  <conditionalFormatting sqref="A52:A55">
    <cfRule type="cellIs" dxfId="20416" priority="23214" operator="lessThan">
      <formula>"&lt;=0"</formula>
    </cfRule>
  </conditionalFormatting>
  <conditionalFormatting sqref="O52:O53">
    <cfRule type="duplicateValues" dxfId="20415" priority="23191"/>
  </conditionalFormatting>
  <conditionalFormatting sqref="P52:P53">
    <cfRule type="duplicateValues" dxfId="20414" priority="23190"/>
  </conditionalFormatting>
  <conditionalFormatting sqref="O52:O53">
    <cfRule type="duplicateValues" dxfId="20413" priority="23189"/>
  </conditionalFormatting>
  <conditionalFormatting sqref="O52:O53">
    <cfRule type="duplicateValues" dxfId="20412" priority="23188"/>
  </conditionalFormatting>
  <conditionalFormatting sqref="O52:O53">
    <cfRule type="duplicateValues" dxfId="20411" priority="23187"/>
  </conditionalFormatting>
  <conditionalFormatting sqref="O52:O53">
    <cfRule type="duplicateValues" dxfId="20410" priority="23186"/>
  </conditionalFormatting>
  <conditionalFormatting sqref="O52:O53">
    <cfRule type="duplicateValues" dxfId="20409" priority="23185"/>
  </conditionalFormatting>
  <conditionalFormatting sqref="O52:O53">
    <cfRule type="duplicateValues" dxfId="20408" priority="23184"/>
  </conditionalFormatting>
  <conditionalFormatting sqref="O52:O53">
    <cfRule type="duplicateValues" dxfId="20407" priority="23183"/>
  </conditionalFormatting>
  <conditionalFormatting sqref="O52:O53">
    <cfRule type="duplicateValues" dxfId="20406" priority="23182"/>
  </conditionalFormatting>
  <conditionalFormatting sqref="O52:O53">
    <cfRule type="duplicateValues" dxfId="20405" priority="23181"/>
  </conditionalFormatting>
  <conditionalFormatting sqref="O52:O53">
    <cfRule type="duplicateValues" dxfId="20404" priority="23180"/>
  </conditionalFormatting>
  <conditionalFormatting sqref="O52:O53">
    <cfRule type="duplicateValues" dxfId="20403" priority="23179"/>
  </conditionalFormatting>
  <conditionalFormatting sqref="O52:O53">
    <cfRule type="duplicateValues" dxfId="20402" priority="23192"/>
  </conditionalFormatting>
  <conditionalFormatting sqref="O52:O53">
    <cfRule type="duplicateValues" dxfId="20401" priority="23193"/>
    <cfRule type="duplicateValues" dxfId="20400" priority="23194"/>
    <cfRule type="duplicateValues" dxfId="20399" priority="23195"/>
  </conditionalFormatting>
  <conditionalFormatting sqref="O52:O53">
    <cfRule type="duplicateValues" dxfId="20398" priority="23196"/>
    <cfRule type="duplicateValues" dxfId="20397" priority="23197"/>
  </conditionalFormatting>
  <conditionalFormatting sqref="P52:P53">
    <cfRule type="duplicateValues" dxfId="20396" priority="23198"/>
  </conditionalFormatting>
  <conditionalFormatting sqref="O52:O53">
    <cfRule type="duplicateValues" dxfId="20395" priority="23178"/>
  </conditionalFormatting>
  <conditionalFormatting sqref="O54:O55">
    <cfRule type="duplicateValues" dxfId="20394" priority="23170"/>
  </conditionalFormatting>
  <conditionalFormatting sqref="P54:P55">
    <cfRule type="duplicateValues" dxfId="20393" priority="23169"/>
  </conditionalFormatting>
  <conditionalFormatting sqref="O54:O55">
    <cfRule type="duplicateValues" dxfId="20392" priority="23168"/>
  </conditionalFormatting>
  <conditionalFormatting sqref="O54:O55">
    <cfRule type="duplicateValues" dxfId="20391" priority="23167"/>
  </conditionalFormatting>
  <conditionalFormatting sqref="O54:O55">
    <cfRule type="duplicateValues" dxfId="20390" priority="23166"/>
  </conditionalFormatting>
  <conditionalFormatting sqref="O54:O55">
    <cfRule type="duplicateValues" dxfId="20389" priority="23165"/>
  </conditionalFormatting>
  <conditionalFormatting sqref="O54:O55">
    <cfRule type="duplicateValues" dxfId="20388" priority="23164"/>
  </conditionalFormatting>
  <conditionalFormatting sqref="O54:O55">
    <cfRule type="duplicateValues" dxfId="20387" priority="23163"/>
  </conditionalFormatting>
  <conditionalFormatting sqref="O54:O55">
    <cfRule type="duplicateValues" dxfId="20386" priority="23162"/>
  </conditionalFormatting>
  <conditionalFormatting sqref="O54:O55">
    <cfRule type="duplicateValues" dxfId="20385" priority="23161"/>
  </conditionalFormatting>
  <conditionalFormatting sqref="O54:O55">
    <cfRule type="duplicateValues" dxfId="20384" priority="23160"/>
  </conditionalFormatting>
  <conditionalFormatting sqref="O54:O55">
    <cfRule type="duplicateValues" dxfId="20383" priority="23159"/>
  </conditionalFormatting>
  <conditionalFormatting sqref="O54:O55">
    <cfRule type="duplicateValues" dxfId="20382" priority="23158"/>
  </conditionalFormatting>
  <conditionalFormatting sqref="O54:O55">
    <cfRule type="duplicateValues" dxfId="20381" priority="23171"/>
  </conditionalFormatting>
  <conditionalFormatting sqref="O54:O55">
    <cfRule type="duplicateValues" dxfId="20380" priority="23172"/>
    <cfRule type="duplicateValues" dxfId="20379" priority="23173"/>
    <cfRule type="duplicateValues" dxfId="20378" priority="23174"/>
  </conditionalFormatting>
  <conditionalFormatting sqref="O54:O55">
    <cfRule type="duplicateValues" dxfId="20377" priority="23175"/>
    <cfRule type="duplicateValues" dxfId="20376" priority="23176"/>
  </conditionalFormatting>
  <conditionalFormatting sqref="P54:P55">
    <cfRule type="duplicateValues" dxfId="20375" priority="23177"/>
  </conditionalFormatting>
  <conditionalFormatting sqref="O54:O55">
    <cfRule type="duplicateValues" dxfId="20374" priority="23157"/>
  </conditionalFormatting>
  <conditionalFormatting sqref="O56:O59">
    <cfRule type="duplicateValues" dxfId="20373" priority="23149"/>
  </conditionalFormatting>
  <conditionalFormatting sqref="P56:P59">
    <cfRule type="duplicateValues" dxfId="20372" priority="23148"/>
  </conditionalFormatting>
  <conditionalFormatting sqref="O56:O59">
    <cfRule type="duplicateValues" dxfId="20371" priority="23147"/>
  </conditionalFormatting>
  <conditionalFormatting sqref="O56:O59">
    <cfRule type="duplicateValues" dxfId="20370" priority="23146"/>
  </conditionalFormatting>
  <conditionalFormatting sqref="O56:O59">
    <cfRule type="duplicateValues" dxfId="20369" priority="23145"/>
  </conditionalFormatting>
  <conditionalFormatting sqref="O56:O59">
    <cfRule type="duplicateValues" dxfId="20368" priority="23144"/>
  </conditionalFormatting>
  <conditionalFormatting sqref="O56:O59">
    <cfRule type="duplicateValues" dxfId="20367" priority="23143"/>
  </conditionalFormatting>
  <conditionalFormatting sqref="O56:O59">
    <cfRule type="duplicateValues" dxfId="20366" priority="23142"/>
  </conditionalFormatting>
  <conditionalFormatting sqref="O56:O59">
    <cfRule type="duplicateValues" dxfId="20365" priority="23141"/>
  </conditionalFormatting>
  <conditionalFormatting sqref="O56:O59">
    <cfRule type="duplicateValues" dxfId="20364" priority="23140"/>
  </conditionalFormatting>
  <conditionalFormatting sqref="O56:O59">
    <cfRule type="duplicateValues" dxfId="20363" priority="23139"/>
  </conditionalFormatting>
  <conditionalFormatting sqref="O56:O59">
    <cfRule type="duplicateValues" dxfId="20362" priority="23138"/>
  </conditionalFormatting>
  <conditionalFormatting sqref="O56:O59">
    <cfRule type="duplicateValues" dxfId="20361" priority="23137"/>
  </conditionalFormatting>
  <conditionalFormatting sqref="O56:O59">
    <cfRule type="duplicateValues" dxfId="20360" priority="23150"/>
  </conditionalFormatting>
  <conditionalFormatting sqref="O56:O59">
    <cfRule type="duplicateValues" dxfId="20359" priority="23151"/>
    <cfRule type="duplicateValues" dxfId="20358" priority="23152"/>
    <cfRule type="duplicateValues" dxfId="20357" priority="23153"/>
  </conditionalFormatting>
  <conditionalFormatting sqref="O56:O59">
    <cfRule type="duplicateValues" dxfId="20356" priority="23154"/>
    <cfRule type="duplicateValues" dxfId="20355" priority="23155"/>
  </conditionalFormatting>
  <conditionalFormatting sqref="P56:P59">
    <cfRule type="duplicateValues" dxfId="20354" priority="23156"/>
  </conditionalFormatting>
  <conditionalFormatting sqref="O56:O59">
    <cfRule type="duplicateValues" dxfId="20353" priority="23136"/>
  </conditionalFormatting>
  <conditionalFormatting sqref="O83:O84">
    <cfRule type="duplicateValues" dxfId="20352" priority="23128"/>
  </conditionalFormatting>
  <conditionalFormatting sqref="P83:P84">
    <cfRule type="duplicateValues" dxfId="20351" priority="23127"/>
  </conditionalFormatting>
  <conditionalFormatting sqref="O83:O84">
    <cfRule type="duplicateValues" dxfId="20350" priority="23126"/>
  </conditionalFormatting>
  <conditionalFormatting sqref="O83:O84">
    <cfRule type="duplicateValues" dxfId="20349" priority="23125"/>
  </conditionalFormatting>
  <conditionalFormatting sqref="O83:O84">
    <cfRule type="duplicateValues" dxfId="20348" priority="23124"/>
  </conditionalFormatting>
  <conditionalFormatting sqref="O83:O84">
    <cfRule type="duplicateValues" dxfId="20347" priority="23123"/>
  </conditionalFormatting>
  <conditionalFormatting sqref="O83:O84">
    <cfRule type="duplicateValues" dxfId="20346" priority="23122"/>
  </conditionalFormatting>
  <conditionalFormatting sqref="O83:O84">
    <cfRule type="duplicateValues" dxfId="20345" priority="23121"/>
  </conditionalFormatting>
  <conditionalFormatting sqref="O83:O84">
    <cfRule type="duplicateValues" dxfId="20344" priority="23120"/>
  </conditionalFormatting>
  <conditionalFormatting sqref="O83:O84">
    <cfRule type="duplicateValues" dxfId="20343" priority="23119"/>
  </conditionalFormatting>
  <conditionalFormatting sqref="O83:O84">
    <cfRule type="duplicateValues" dxfId="20342" priority="23118"/>
  </conditionalFormatting>
  <conditionalFormatting sqref="O83:O84">
    <cfRule type="duplicateValues" dxfId="20341" priority="23117"/>
  </conditionalFormatting>
  <conditionalFormatting sqref="O83:O84">
    <cfRule type="duplicateValues" dxfId="20340" priority="23116"/>
  </conditionalFormatting>
  <conditionalFormatting sqref="O83:O84">
    <cfRule type="duplicateValues" dxfId="20339" priority="23129"/>
  </conditionalFormatting>
  <conditionalFormatting sqref="O83:O84">
    <cfRule type="duplicateValues" dxfId="20338" priority="23130"/>
    <cfRule type="duplicateValues" dxfId="20337" priority="23131"/>
    <cfRule type="duplicateValues" dxfId="20336" priority="23132"/>
  </conditionalFormatting>
  <conditionalFormatting sqref="O83:O84">
    <cfRule type="duplicateValues" dxfId="20335" priority="23133"/>
    <cfRule type="duplicateValues" dxfId="20334" priority="23134"/>
  </conditionalFormatting>
  <conditionalFormatting sqref="P83:P84">
    <cfRule type="duplicateValues" dxfId="20333" priority="23135"/>
  </conditionalFormatting>
  <conditionalFormatting sqref="O83:O84">
    <cfRule type="duplicateValues" dxfId="20332" priority="23115"/>
  </conditionalFormatting>
  <conditionalFormatting sqref="P116:P118">
    <cfRule type="duplicateValues" dxfId="20331" priority="22935"/>
  </conditionalFormatting>
  <conditionalFormatting sqref="O116:O118">
    <cfRule type="duplicateValues" dxfId="20330" priority="22934"/>
  </conditionalFormatting>
  <conditionalFormatting sqref="O116:O118">
    <cfRule type="duplicateValues" dxfId="20329" priority="22933"/>
  </conditionalFormatting>
  <conditionalFormatting sqref="O116:O118">
    <cfRule type="duplicateValues" dxfId="20328" priority="22932"/>
  </conditionalFormatting>
  <conditionalFormatting sqref="O116:O118">
    <cfRule type="duplicateValues" dxfId="20327" priority="22931"/>
  </conditionalFormatting>
  <conditionalFormatting sqref="O116:O118">
    <cfRule type="duplicateValues" dxfId="20326" priority="22930"/>
  </conditionalFormatting>
  <conditionalFormatting sqref="O116:O118">
    <cfRule type="duplicateValues" dxfId="20325" priority="22929"/>
  </conditionalFormatting>
  <conditionalFormatting sqref="O116:O118">
    <cfRule type="duplicateValues" dxfId="20324" priority="22928"/>
  </conditionalFormatting>
  <conditionalFormatting sqref="O116:O118">
    <cfRule type="duplicateValues" dxfId="20323" priority="22927"/>
  </conditionalFormatting>
  <conditionalFormatting sqref="O116:O118">
    <cfRule type="duplicateValues" dxfId="20322" priority="22926"/>
  </conditionalFormatting>
  <conditionalFormatting sqref="O116:O118">
    <cfRule type="duplicateValues" dxfId="20321" priority="22925"/>
  </conditionalFormatting>
  <conditionalFormatting sqref="O116:O118">
    <cfRule type="duplicateValues" dxfId="20320" priority="22924"/>
  </conditionalFormatting>
  <conditionalFormatting sqref="O116:O118">
    <cfRule type="duplicateValues" dxfId="20319" priority="22936"/>
  </conditionalFormatting>
  <conditionalFormatting sqref="O116:O118">
    <cfRule type="duplicateValues" dxfId="20318" priority="22937"/>
    <cfRule type="duplicateValues" dxfId="20317" priority="22938"/>
    <cfRule type="duplicateValues" dxfId="20316" priority="22939"/>
  </conditionalFormatting>
  <conditionalFormatting sqref="O116:O118">
    <cfRule type="duplicateValues" dxfId="20315" priority="22940"/>
    <cfRule type="duplicateValues" dxfId="20314" priority="22941"/>
  </conditionalFormatting>
  <conditionalFormatting sqref="P116:P118">
    <cfRule type="duplicateValues" dxfId="20313" priority="22942"/>
  </conditionalFormatting>
  <conditionalFormatting sqref="O116:O118">
    <cfRule type="duplicateValues" dxfId="20312" priority="22923"/>
  </conditionalFormatting>
  <conditionalFormatting sqref="O85:O92">
    <cfRule type="duplicateValues" dxfId="20311" priority="22658"/>
  </conditionalFormatting>
  <conditionalFormatting sqref="O85:O92">
    <cfRule type="duplicateValues" dxfId="20310" priority="22657"/>
  </conditionalFormatting>
  <conditionalFormatting sqref="O85:O92">
    <cfRule type="duplicateValues" dxfId="20309" priority="22656"/>
  </conditionalFormatting>
  <conditionalFormatting sqref="O85:O92">
    <cfRule type="duplicateValues" dxfId="20308" priority="22655"/>
  </conditionalFormatting>
  <conditionalFormatting sqref="O85:O92">
    <cfRule type="duplicateValues" dxfId="20307" priority="22654"/>
  </conditionalFormatting>
  <conditionalFormatting sqref="O85:O92">
    <cfRule type="duplicateValues" dxfId="20306" priority="22653"/>
  </conditionalFormatting>
  <conditionalFormatting sqref="O85:O92">
    <cfRule type="duplicateValues" dxfId="20305" priority="22659"/>
  </conditionalFormatting>
  <conditionalFormatting sqref="O85:O92">
    <cfRule type="duplicateValues" dxfId="20304" priority="22660"/>
    <cfRule type="duplicateValues" dxfId="20303" priority="22661"/>
    <cfRule type="duplicateValues" dxfId="20302" priority="22662"/>
  </conditionalFormatting>
  <conditionalFormatting sqref="P85:P92">
    <cfRule type="duplicateValues" dxfId="20301" priority="22663"/>
  </conditionalFormatting>
  <conditionalFormatting sqref="O85:O92">
    <cfRule type="duplicateValues" dxfId="20300" priority="22664"/>
    <cfRule type="duplicateValues" dxfId="20299" priority="22665"/>
  </conditionalFormatting>
  <conditionalFormatting sqref="O85:O92">
    <cfRule type="duplicateValues" dxfId="20298" priority="22652"/>
  </conditionalFormatting>
  <conditionalFormatting sqref="O93">
    <cfRule type="duplicateValues" dxfId="20297" priority="22647"/>
  </conditionalFormatting>
  <conditionalFormatting sqref="O93">
    <cfRule type="duplicateValues" dxfId="20296" priority="22648"/>
    <cfRule type="duplicateValues" dxfId="20295" priority="22649"/>
    <cfRule type="duplicateValues" dxfId="20294" priority="22650"/>
  </conditionalFormatting>
  <conditionalFormatting sqref="P93">
    <cfRule type="duplicateValues" dxfId="20293" priority="22651"/>
  </conditionalFormatting>
  <conditionalFormatting sqref="O93">
    <cfRule type="duplicateValues" dxfId="20292" priority="22645"/>
    <cfRule type="duplicateValues" dxfId="20291" priority="22646"/>
  </conditionalFormatting>
  <conditionalFormatting sqref="O93">
    <cfRule type="duplicateValues" dxfId="20290" priority="22644"/>
  </conditionalFormatting>
  <conditionalFormatting sqref="O93">
    <cfRule type="duplicateValues" dxfId="20289" priority="22643"/>
  </conditionalFormatting>
  <conditionalFormatting sqref="P93">
    <cfRule type="duplicateValues" dxfId="20288" priority="22642"/>
  </conditionalFormatting>
  <conditionalFormatting sqref="O93">
    <cfRule type="duplicateValues" dxfId="20287" priority="22641"/>
  </conditionalFormatting>
  <conditionalFormatting sqref="O93">
    <cfRule type="duplicateValues" dxfId="20286" priority="22640"/>
  </conditionalFormatting>
  <conditionalFormatting sqref="O93">
    <cfRule type="duplicateValues" dxfId="20285" priority="22639"/>
  </conditionalFormatting>
  <conditionalFormatting sqref="O93">
    <cfRule type="duplicateValues" dxfId="20284" priority="22638"/>
  </conditionalFormatting>
  <conditionalFormatting sqref="O93">
    <cfRule type="duplicateValues" dxfId="20283" priority="22637"/>
  </conditionalFormatting>
  <conditionalFormatting sqref="O93">
    <cfRule type="duplicateValues" dxfId="20282" priority="22636"/>
  </conditionalFormatting>
  <conditionalFormatting sqref="O93">
    <cfRule type="duplicateValues" dxfId="20281" priority="22635"/>
  </conditionalFormatting>
  <conditionalFormatting sqref="O93">
    <cfRule type="duplicateValues" dxfId="20280" priority="22634"/>
  </conditionalFormatting>
  <conditionalFormatting sqref="O93">
    <cfRule type="duplicateValues" dxfId="20279" priority="22633"/>
  </conditionalFormatting>
  <conditionalFormatting sqref="O93">
    <cfRule type="duplicateValues" dxfId="20278" priority="22632"/>
  </conditionalFormatting>
  <conditionalFormatting sqref="O93">
    <cfRule type="duplicateValues" dxfId="20277" priority="22631"/>
  </conditionalFormatting>
  <conditionalFormatting sqref="O93">
    <cfRule type="duplicateValues" dxfId="20276" priority="22630"/>
  </conditionalFormatting>
  <conditionalFormatting sqref="O94">
    <cfRule type="duplicateValues" dxfId="20275" priority="22625"/>
  </conditionalFormatting>
  <conditionalFormatting sqref="O94">
    <cfRule type="duplicateValues" dxfId="20274" priority="22626"/>
    <cfRule type="duplicateValues" dxfId="20273" priority="22627"/>
    <cfRule type="duplicateValues" dxfId="20272" priority="22628"/>
  </conditionalFormatting>
  <conditionalFormatting sqref="P94">
    <cfRule type="duplicateValues" dxfId="20271" priority="22629"/>
  </conditionalFormatting>
  <conditionalFormatting sqref="O94">
    <cfRule type="duplicateValues" dxfId="20270" priority="22623"/>
    <cfRule type="duplicateValues" dxfId="20269" priority="22624"/>
  </conditionalFormatting>
  <conditionalFormatting sqref="O94">
    <cfRule type="duplicateValues" dxfId="20268" priority="22622"/>
  </conditionalFormatting>
  <conditionalFormatting sqref="O94">
    <cfRule type="duplicateValues" dxfId="20267" priority="22621"/>
  </conditionalFormatting>
  <conditionalFormatting sqref="P94">
    <cfRule type="duplicateValues" dxfId="20266" priority="22620"/>
  </conditionalFormatting>
  <conditionalFormatting sqref="O94">
    <cfRule type="duplicateValues" dxfId="20265" priority="22619"/>
  </conditionalFormatting>
  <conditionalFormatting sqref="O94">
    <cfRule type="duplicateValues" dxfId="20264" priority="22618"/>
  </conditionalFormatting>
  <conditionalFormatting sqref="O94">
    <cfRule type="duplicateValues" dxfId="20263" priority="22617"/>
  </conditionalFormatting>
  <conditionalFormatting sqref="O94">
    <cfRule type="duplicateValues" dxfId="20262" priority="22616"/>
  </conditionalFormatting>
  <conditionalFormatting sqref="O94">
    <cfRule type="duplicateValues" dxfId="20261" priority="22615"/>
  </conditionalFormatting>
  <conditionalFormatting sqref="O94">
    <cfRule type="duplicateValues" dxfId="20260" priority="22614"/>
  </conditionalFormatting>
  <conditionalFormatting sqref="O94">
    <cfRule type="duplicateValues" dxfId="20259" priority="22613"/>
  </conditionalFormatting>
  <conditionalFormatting sqref="O94">
    <cfRule type="duplicateValues" dxfId="20258" priority="22612"/>
  </conditionalFormatting>
  <conditionalFormatting sqref="O94">
    <cfRule type="duplicateValues" dxfId="20257" priority="22611"/>
  </conditionalFormatting>
  <conditionalFormatting sqref="O94">
    <cfRule type="duplicateValues" dxfId="20256" priority="22610"/>
  </conditionalFormatting>
  <conditionalFormatting sqref="O94">
    <cfRule type="duplicateValues" dxfId="20255" priority="22609"/>
  </conditionalFormatting>
  <conditionalFormatting sqref="O94">
    <cfRule type="duplicateValues" dxfId="20254" priority="22608"/>
  </conditionalFormatting>
  <conditionalFormatting sqref="O95:O96">
    <cfRule type="duplicateValues" dxfId="20253" priority="22603"/>
  </conditionalFormatting>
  <conditionalFormatting sqref="O95:O96">
    <cfRule type="duplicateValues" dxfId="20252" priority="22604"/>
    <cfRule type="duplicateValues" dxfId="20251" priority="22605"/>
    <cfRule type="duplicateValues" dxfId="20250" priority="22606"/>
  </conditionalFormatting>
  <conditionalFormatting sqref="P95:P96">
    <cfRule type="duplicateValues" dxfId="20249" priority="22607"/>
  </conditionalFormatting>
  <conditionalFormatting sqref="O95:O96">
    <cfRule type="duplicateValues" dxfId="20248" priority="22601"/>
    <cfRule type="duplicateValues" dxfId="20247" priority="22602"/>
  </conditionalFormatting>
  <conditionalFormatting sqref="O95:O96">
    <cfRule type="duplicateValues" dxfId="20246" priority="22600"/>
  </conditionalFormatting>
  <conditionalFormatting sqref="O95:O96">
    <cfRule type="duplicateValues" dxfId="20245" priority="22599"/>
  </conditionalFormatting>
  <conditionalFormatting sqref="P95:P96">
    <cfRule type="duplicateValues" dxfId="20244" priority="22598"/>
  </conditionalFormatting>
  <conditionalFormatting sqref="O95:O96">
    <cfRule type="duplicateValues" dxfId="20243" priority="22597"/>
  </conditionalFormatting>
  <conditionalFormatting sqref="O95:O96">
    <cfRule type="duplicateValues" dxfId="20242" priority="22596"/>
  </conditionalFormatting>
  <conditionalFormatting sqref="O95:O96">
    <cfRule type="duplicateValues" dxfId="20241" priority="22595"/>
  </conditionalFormatting>
  <conditionalFormatting sqref="O95:O96">
    <cfRule type="duplicateValues" dxfId="20240" priority="22594"/>
  </conditionalFormatting>
  <conditionalFormatting sqref="O95:O96">
    <cfRule type="duplicateValues" dxfId="20239" priority="22593"/>
  </conditionalFormatting>
  <conditionalFormatting sqref="O95:O96">
    <cfRule type="duplicateValues" dxfId="20238" priority="22592"/>
  </conditionalFormatting>
  <conditionalFormatting sqref="O95:O96">
    <cfRule type="duplicateValues" dxfId="20237" priority="22591"/>
  </conditionalFormatting>
  <conditionalFormatting sqref="O95:O96">
    <cfRule type="duplicateValues" dxfId="20236" priority="22590"/>
  </conditionalFormatting>
  <conditionalFormatting sqref="O95:O96">
    <cfRule type="duplicateValues" dxfId="20235" priority="22589"/>
  </conditionalFormatting>
  <conditionalFormatting sqref="O95:O96">
    <cfRule type="duplicateValues" dxfId="20234" priority="22588"/>
  </conditionalFormatting>
  <conditionalFormatting sqref="O95:O96">
    <cfRule type="duplicateValues" dxfId="20233" priority="22587"/>
  </conditionalFormatting>
  <conditionalFormatting sqref="O95:O96">
    <cfRule type="duplicateValues" dxfId="20232" priority="22586"/>
  </conditionalFormatting>
  <conditionalFormatting sqref="O98">
    <cfRule type="duplicateValues" dxfId="20231" priority="22581"/>
  </conditionalFormatting>
  <conditionalFormatting sqref="O98">
    <cfRule type="duplicateValues" dxfId="20230" priority="22582"/>
    <cfRule type="duplicateValues" dxfId="20229" priority="22583"/>
    <cfRule type="duplicateValues" dxfId="20228" priority="22584"/>
  </conditionalFormatting>
  <conditionalFormatting sqref="P98">
    <cfRule type="duplicateValues" dxfId="20227" priority="22585"/>
  </conditionalFormatting>
  <conditionalFormatting sqref="O98">
    <cfRule type="duplicateValues" dxfId="20226" priority="22579"/>
    <cfRule type="duplicateValues" dxfId="20225" priority="22580"/>
  </conditionalFormatting>
  <conditionalFormatting sqref="O98">
    <cfRule type="duplicateValues" dxfId="20224" priority="22578"/>
  </conditionalFormatting>
  <conditionalFormatting sqref="O98">
    <cfRule type="duplicateValues" dxfId="20223" priority="22577"/>
  </conditionalFormatting>
  <conditionalFormatting sqref="P98">
    <cfRule type="duplicateValues" dxfId="20222" priority="22576"/>
  </conditionalFormatting>
  <conditionalFormatting sqref="O98">
    <cfRule type="duplicateValues" dxfId="20221" priority="22575"/>
  </conditionalFormatting>
  <conditionalFormatting sqref="O98">
    <cfRule type="duplicateValues" dxfId="20220" priority="22574"/>
  </conditionalFormatting>
  <conditionalFormatting sqref="O98">
    <cfRule type="duplicateValues" dxfId="20219" priority="22573"/>
  </conditionalFormatting>
  <conditionalFormatting sqref="O98">
    <cfRule type="duplicateValues" dxfId="20218" priority="22572"/>
  </conditionalFormatting>
  <conditionalFormatting sqref="O98">
    <cfRule type="duplicateValues" dxfId="20217" priority="22571"/>
  </conditionalFormatting>
  <conditionalFormatting sqref="O98">
    <cfRule type="duplicateValues" dxfId="20216" priority="22570"/>
  </conditionalFormatting>
  <conditionalFormatting sqref="O98">
    <cfRule type="duplicateValues" dxfId="20215" priority="22569"/>
  </conditionalFormatting>
  <conditionalFormatting sqref="O98">
    <cfRule type="duplicateValues" dxfId="20214" priority="22568"/>
  </conditionalFormatting>
  <conditionalFormatting sqref="O98">
    <cfRule type="duplicateValues" dxfId="20213" priority="22567"/>
  </conditionalFormatting>
  <conditionalFormatting sqref="O98">
    <cfRule type="duplicateValues" dxfId="20212" priority="22566"/>
  </conditionalFormatting>
  <conditionalFormatting sqref="O98">
    <cfRule type="duplicateValues" dxfId="20211" priority="22565"/>
  </conditionalFormatting>
  <conditionalFormatting sqref="O98">
    <cfRule type="duplicateValues" dxfId="20210" priority="22564"/>
  </conditionalFormatting>
  <conditionalFormatting sqref="A114:A115">
    <cfRule type="cellIs" dxfId="20209" priority="22563" operator="lessThan">
      <formula>"&lt;=0"</formula>
    </cfRule>
  </conditionalFormatting>
  <conditionalFormatting sqref="Y114">
    <cfRule type="duplicateValues" dxfId="20208" priority="22562"/>
  </conditionalFormatting>
  <conditionalFormatting sqref="O99:O100">
    <cfRule type="duplicateValues" dxfId="20207" priority="22550"/>
  </conditionalFormatting>
  <conditionalFormatting sqref="O99:O100">
    <cfRule type="duplicateValues" dxfId="20206" priority="22551"/>
    <cfRule type="duplicateValues" dxfId="20205" priority="22552"/>
    <cfRule type="duplicateValues" dxfId="20204" priority="22553"/>
  </conditionalFormatting>
  <conditionalFormatting sqref="P99:P100">
    <cfRule type="duplicateValues" dxfId="20203" priority="22554"/>
  </conditionalFormatting>
  <conditionalFormatting sqref="O99:O100">
    <cfRule type="duplicateValues" dxfId="20202" priority="22548"/>
    <cfRule type="duplicateValues" dxfId="20201" priority="22549"/>
  </conditionalFormatting>
  <conditionalFormatting sqref="O99:O100">
    <cfRule type="duplicateValues" dxfId="20200" priority="22547"/>
  </conditionalFormatting>
  <conditionalFormatting sqref="O99:O100">
    <cfRule type="duplicateValues" dxfId="20199" priority="22546"/>
  </conditionalFormatting>
  <conditionalFormatting sqref="P99:P100">
    <cfRule type="duplicateValues" dxfId="20198" priority="22545"/>
  </conditionalFormatting>
  <conditionalFormatting sqref="O99:O100">
    <cfRule type="duplicateValues" dxfId="20197" priority="22544"/>
  </conditionalFormatting>
  <conditionalFormatting sqref="O99:O100">
    <cfRule type="duplicateValues" dxfId="20196" priority="22543"/>
  </conditionalFormatting>
  <conditionalFormatting sqref="O99:O100">
    <cfRule type="duplicateValues" dxfId="20195" priority="22542"/>
  </conditionalFormatting>
  <conditionalFormatting sqref="O99:O100">
    <cfRule type="duplicateValues" dxfId="20194" priority="22541"/>
  </conditionalFormatting>
  <conditionalFormatting sqref="O99:O100">
    <cfRule type="duplicateValues" dxfId="20193" priority="22540"/>
  </conditionalFormatting>
  <conditionalFormatting sqref="O99:O100">
    <cfRule type="duplicateValues" dxfId="20192" priority="22539"/>
  </conditionalFormatting>
  <conditionalFormatting sqref="O99:O100">
    <cfRule type="duplicateValues" dxfId="20191" priority="22538"/>
  </conditionalFormatting>
  <conditionalFormatting sqref="O99:O100">
    <cfRule type="duplicateValues" dxfId="20190" priority="22537"/>
  </conditionalFormatting>
  <conditionalFormatting sqref="O99:O100">
    <cfRule type="duplicateValues" dxfId="20189" priority="22536"/>
  </conditionalFormatting>
  <conditionalFormatting sqref="O99:O100">
    <cfRule type="duplicateValues" dxfId="20188" priority="22535"/>
  </conditionalFormatting>
  <conditionalFormatting sqref="O99:O100">
    <cfRule type="duplicateValues" dxfId="20187" priority="22534"/>
  </conditionalFormatting>
  <conditionalFormatting sqref="O99:O100">
    <cfRule type="duplicateValues" dxfId="20186" priority="22533"/>
  </conditionalFormatting>
  <conditionalFormatting sqref="O114:O115">
    <cfRule type="duplicateValues" dxfId="20185" priority="22528"/>
  </conditionalFormatting>
  <conditionalFormatting sqref="O114:O115">
    <cfRule type="duplicateValues" dxfId="20184" priority="22529"/>
    <cfRule type="duplicateValues" dxfId="20183" priority="22530"/>
    <cfRule type="duplicateValues" dxfId="20182" priority="22531"/>
  </conditionalFormatting>
  <conditionalFormatting sqref="P114:P115">
    <cfRule type="duplicateValues" dxfId="20181" priority="22532"/>
  </conditionalFormatting>
  <conditionalFormatting sqref="O114:O115">
    <cfRule type="duplicateValues" dxfId="20180" priority="22526"/>
    <cfRule type="duplicateValues" dxfId="20179" priority="22527"/>
  </conditionalFormatting>
  <conditionalFormatting sqref="O114:O115">
    <cfRule type="duplicateValues" dxfId="20178" priority="22525"/>
  </conditionalFormatting>
  <conditionalFormatting sqref="O114:O115">
    <cfRule type="duplicateValues" dxfId="20177" priority="22524"/>
  </conditionalFormatting>
  <conditionalFormatting sqref="P114:P115">
    <cfRule type="duplicateValues" dxfId="20176" priority="22523"/>
  </conditionalFormatting>
  <conditionalFormatting sqref="O114:O115">
    <cfRule type="duplicateValues" dxfId="20175" priority="22522"/>
  </conditionalFormatting>
  <conditionalFormatting sqref="O114:O115">
    <cfRule type="duplicateValues" dxfId="20174" priority="22521"/>
  </conditionalFormatting>
  <conditionalFormatting sqref="O114:O115">
    <cfRule type="duplicateValues" dxfId="20173" priority="22520"/>
  </conditionalFormatting>
  <conditionalFormatting sqref="O114:O115">
    <cfRule type="duplicateValues" dxfId="20172" priority="22519"/>
  </conditionalFormatting>
  <conditionalFormatting sqref="O114:O115">
    <cfRule type="duplicateValues" dxfId="20171" priority="22518"/>
  </conditionalFormatting>
  <conditionalFormatting sqref="O114:O115">
    <cfRule type="duplicateValues" dxfId="20170" priority="22517"/>
  </conditionalFormatting>
  <conditionalFormatting sqref="O114:O115">
    <cfRule type="duplicateValues" dxfId="20169" priority="22516"/>
  </conditionalFormatting>
  <conditionalFormatting sqref="O114:O115">
    <cfRule type="duplicateValues" dxfId="20168" priority="22515"/>
  </conditionalFormatting>
  <conditionalFormatting sqref="O114:O115">
    <cfRule type="duplicateValues" dxfId="20167" priority="22514"/>
  </conditionalFormatting>
  <conditionalFormatting sqref="O114:O115">
    <cfRule type="duplicateValues" dxfId="20166" priority="22513"/>
  </conditionalFormatting>
  <conditionalFormatting sqref="O114:O115">
    <cfRule type="duplicateValues" dxfId="20165" priority="22512"/>
  </conditionalFormatting>
  <conditionalFormatting sqref="O114:O115">
    <cfRule type="duplicateValues" dxfId="20164" priority="22511"/>
  </conditionalFormatting>
  <conditionalFormatting sqref="O101:O102">
    <cfRule type="duplicateValues" dxfId="20163" priority="22506"/>
  </conditionalFormatting>
  <conditionalFormatting sqref="O101:O102">
    <cfRule type="duplicateValues" dxfId="20162" priority="22507"/>
    <cfRule type="duplicateValues" dxfId="20161" priority="22508"/>
    <cfRule type="duplicateValues" dxfId="20160" priority="22509"/>
  </conditionalFormatting>
  <conditionalFormatting sqref="P101:P102">
    <cfRule type="duplicateValues" dxfId="20159" priority="22510"/>
  </conditionalFormatting>
  <conditionalFormatting sqref="O101:O102">
    <cfRule type="duplicateValues" dxfId="20158" priority="22504"/>
    <cfRule type="duplicateValues" dxfId="20157" priority="22505"/>
  </conditionalFormatting>
  <conditionalFormatting sqref="O101:O102">
    <cfRule type="duplicateValues" dxfId="20156" priority="22503"/>
  </conditionalFormatting>
  <conditionalFormatting sqref="O101:O102">
    <cfRule type="duplicateValues" dxfId="20155" priority="22502"/>
  </conditionalFormatting>
  <conditionalFormatting sqref="P101:P102">
    <cfRule type="duplicateValues" dxfId="20154" priority="22501"/>
  </conditionalFormatting>
  <conditionalFormatting sqref="O101:O102">
    <cfRule type="duplicateValues" dxfId="20153" priority="22500"/>
  </conditionalFormatting>
  <conditionalFormatting sqref="O101:O102">
    <cfRule type="duplicateValues" dxfId="20152" priority="22499"/>
  </conditionalFormatting>
  <conditionalFormatting sqref="O101:O102">
    <cfRule type="duplicateValues" dxfId="20151" priority="22498"/>
  </conditionalFormatting>
  <conditionalFormatting sqref="O101:O102">
    <cfRule type="duplicateValues" dxfId="20150" priority="22497"/>
  </conditionalFormatting>
  <conditionalFormatting sqref="O101:O102">
    <cfRule type="duplicateValues" dxfId="20149" priority="22496"/>
  </conditionalFormatting>
  <conditionalFormatting sqref="O101:O102">
    <cfRule type="duplicateValues" dxfId="20148" priority="22495"/>
  </conditionalFormatting>
  <conditionalFormatting sqref="O101:O102">
    <cfRule type="duplicateValues" dxfId="20147" priority="22494"/>
  </conditionalFormatting>
  <conditionalFormatting sqref="O101:O102">
    <cfRule type="duplicateValues" dxfId="20146" priority="22493"/>
  </conditionalFormatting>
  <conditionalFormatting sqref="O101:O102">
    <cfRule type="duplicateValues" dxfId="20145" priority="22492"/>
  </conditionalFormatting>
  <conditionalFormatting sqref="O101:O102">
    <cfRule type="duplicateValues" dxfId="20144" priority="22491"/>
  </conditionalFormatting>
  <conditionalFormatting sqref="O101:O102">
    <cfRule type="duplicateValues" dxfId="20143" priority="22490"/>
  </conditionalFormatting>
  <conditionalFormatting sqref="O101:O102">
    <cfRule type="duplicateValues" dxfId="20142" priority="22489"/>
  </conditionalFormatting>
  <conditionalFormatting sqref="O103:O104">
    <cfRule type="duplicateValues" dxfId="20141" priority="22484"/>
  </conditionalFormatting>
  <conditionalFormatting sqref="O103:O104">
    <cfRule type="duplicateValues" dxfId="20140" priority="22485"/>
    <cfRule type="duplicateValues" dxfId="20139" priority="22486"/>
    <cfRule type="duplicateValues" dxfId="20138" priority="22487"/>
  </conditionalFormatting>
  <conditionalFormatting sqref="P103:P104">
    <cfRule type="duplicateValues" dxfId="20137" priority="22488"/>
  </conditionalFormatting>
  <conditionalFormatting sqref="O103:O104">
    <cfRule type="duplicateValues" dxfId="20136" priority="22482"/>
    <cfRule type="duplicateValues" dxfId="20135" priority="22483"/>
  </conditionalFormatting>
  <conditionalFormatting sqref="O103:O104">
    <cfRule type="duplicateValues" dxfId="20134" priority="22481"/>
  </conditionalFormatting>
  <conditionalFormatting sqref="O103:O104">
    <cfRule type="duplicateValues" dxfId="20133" priority="22480"/>
  </conditionalFormatting>
  <conditionalFormatting sqref="P103:P104">
    <cfRule type="duplicateValues" dxfId="20132" priority="22479"/>
  </conditionalFormatting>
  <conditionalFormatting sqref="O103:O104">
    <cfRule type="duplicateValues" dxfId="20131" priority="22478"/>
  </conditionalFormatting>
  <conditionalFormatting sqref="O103:O104">
    <cfRule type="duplicateValues" dxfId="20130" priority="22477"/>
  </conditionalFormatting>
  <conditionalFormatting sqref="O103:O104">
    <cfRule type="duplicateValues" dxfId="20129" priority="22476"/>
  </conditionalFormatting>
  <conditionalFormatting sqref="O103:O104">
    <cfRule type="duplicateValues" dxfId="20128" priority="22475"/>
  </conditionalFormatting>
  <conditionalFormatting sqref="O103:O104">
    <cfRule type="duplicateValues" dxfId="20127" priority="22474"/>
  </conditionalFormatting>
  <conditionalFormatting sqref="O103:O104">
    <cfRule type="duplicateValues" dxfId="20126" priority="22473"/>
  </conditionalFormatting>
  <conditionalFormatting sqref="O103:O104">
    <cfRule type="duplicateValues" dxfId="20125" priority="22472"/>
  </conditionalFormatting>
  <conditionalFormatting sqref="O103:O104">
    <cfRule type="duplicateValues" dxfId="20124" priority="22471"/>
  </conditionalFormatting>
  <conditionalFormatting sqref="O103:O104">
    <cfRule type="duplicateValues" dxfId="20123" priority="22470"/>
  </conditionalFormatting>
  <conditionalFormatting sqref="O103:O104">
    <cfRule type="duplicateValues" dxfId="20122" priority="22469"/>
  </conditionalFormatting>
  <conditionalFormatting sqref="O103:O104">
    <cfRule type="duplicateValues" dxfId="20121" priority="22468"/>
  </conditionalFormatting>
  <conditionalFormatting sqref="O103:O104">
    <cfRule type="duplicateValues" dxfId="20120" priority="22467"/>
  </conditionalFormatting>
  <conditionalFormatting sqref="O105">
    <cfRule type="duplicateValues" dxfId="20119" priority="22462"/>
  </conditionalFormatting>
  <conditionalFormatting sqref="O105">
    <cfRule type="duplicateValues" dxfId="20118" priority="22463"/>
    <cfRule type="duplicateValues" dxfId="20117" priority="22464"/>
    <cfRule type="duplicateValues" dxfId="20116" priority="22465"/>
  </conditionalFormatting>
  <conditionalFormatting sqref="P105">
    <cfRule type="duplicateValues" dxfId="20115" priority="22466"/>
  </conditionalFormatting>
  <conditionalFormatting sqref="O105">
    <cfRule type="duplicateValues" dxfId="20114" priority="22460"/>
    <cfRule type="duplicateValues" dxfId="20113" priority="22461"/>
  </conditionalFormatting>
  <conditionalFormatting sqref="O105">
    <cfRule type="duplicateValues" dxfId="20112" priority="22459"/>
  </conditionalFormatting>
  <conditionalFormatting sqref="O105">
    <cfRule type="duplicateValues" dxfId="20111" priority="22458"/>
  </conditionalFormatting>
  <conditionalFormatting sqref="P105">
    <cfRule type="duplicateValues" dxfId="20110" priority="22457"/>
  </conditionalFormatting>
  <conditionalFormatting sqref="O105">
    <cfRule type="duplicateValues" dxfId="20109" priority="22456"/>
  </conditionalFormatting>
  <conditionalFormatting sqref="O105">
    <cfRule type="duplicateValues" dxfId="20108" priority="22455"/>
  </conditionalFormatting>
  <conditionalFormatting sqref="O105">
    <cfRule type="duplicateValues" dxfId="20107" priority="22454"/>
  </conditionalFormatting>
  <conditionalFormatting sqref="O105">
    <cfRule type="duplicateValues" dxfId="20106" priority="22453"/>
  </conditionalFormatting>
  <conditionalFormatting sqref="O105">
    <cfRule type="duplicateValues" dxfId="20105" priority="22452"/>
  </conditionalFormatting>
  <conditionalFormatting sqref="O105">
    <cfRule type="duplicateValues" dxfId="20104" priority="22451"/>
  </conditionalFormatting>
  <conditionalFormatting sqref="O105">
    <cfRule type="duplicateValues" dxfId="20103" priority="22450"/>
  </conditionalFormatting>
  <conditionalFormatting sqref="O105">
    <cfRule type="duplicateValues" dxfId="20102" priority="22449"/>
  </conditionalFormatting>
  <conditionalFormatting sqref="O105">
    <cfRule type="duplicateValues" dxfId="20101" priority="22448"/>
  </conditionalFormatting>
  <conditionalFormatting sqref="O105">
    <cfRule type="duplicateValues" dxfId="20100" priority="22447"/>
  </conditionalFormatting>
  <conditionalFormatting sqref="O105">
    <cfRule type="duplicateValues" dxfId="20099" priority="22446"/>
  </conditionalFormatting>
  <conditionalFormatting sqref="O105">
    <cfRule type="duplicateValues" dxfId="20098" priority="22445"/>
  </conditionalFormatting>
  <conditionalFormatting sqref="O106">
    <cfRule type="duplicateValues" dxfId="20097" priority="22440"/>
  </conditionalFormatting>
  <conditionalFormatting sqref="O106">
    <cfRule type="duplicateValues" dxfId="20096" priority="22441"/>
    <cfRule type="duplicateValues" dxfId="20095" priority="22442"/>
    <cfRule type="duplicateValues" dxfId="20094" priority="22443"/>
  </conditionalFormatting>
  <conditionalFormatting sqref="P106">
    <cfRule type="duplicateValues" dxfId="20093" priority="22444"/>
  </conditionalFormatting>
  <conditionalFormatting sqref="O106">
    <cfRule type="duplicateValues" dxfId="20092" priority="22438"/>
    <cfRule type="duplicateValues" dxfId="20091" priority="22439"/>
  </conditionalFormatting>
  <conditionalFormatting sqref="O106">
    <cfRule type="duplicateValues" dxfId="20090" priority="22437"/>
  </conditionalFormatting>
  <conditionalFormatting sqref="O106">
    <cfRule type="duplicateValues" dxfId="20089" priority="22436"/>
  </conditionalFormatting>
  <conditionalFormatting sqref="P106">
    <cfRule type="duplicateValues" dxfId="20088" priority="22435"/>
  </conditionalFormatting>
  <conditionalFormatting sqref="O106">
    <cfRule type="duplicateValues" dxfId="20087" priority="22434"/>
  </conditionalFormatting>
  <conditionalFormatting sqref="O106">
    <cfRule type="duplicateValues" dxfId="20086" priority="22433"/>
  </conditionalFormatting>
  <conditionalFormatting sqref="O106">
    <cfRule type="duplicateValues" dxfId="20085" priority="22432"/>
  </conditionalFormatting>
  <conditionalFormatting sqref="O106">
    <cfRule type="duplicateValues" dxfId="20084" priority="22431"/>
  </conditionalFormatting>
  <conditionalFormatting sqref="O106">
    <cfRule type="duplicateValues" dxfId="20083" priority="22430"/>
  </conditionalFormatting>
  <conditionalFormatting sqref="O106">
    <cfRule type="duplicateValues" dxfId="20082" priority="22429"/>
  </conditionalFormatting>
  <conditionalFormatting sqref="O106">
    <cfRule type="duplicateValues" dxfId="20081" priority="22428"/>
  </conditionalFormatting>
  <conditionalFormatting sqref="O106">
    <cfRule type="duplicateValues" dxfId="20080" priority="22427"/>
  </conditionalFormatting>
  <conditionalFormatting sqref="O106">
    <cfRule type="duplicateValues" dxfId="20079" priority="22426"/>
  </conditionalFormatting>
  <conditionalFormatting sqref="O106">
    <cfRule type="duplicateValues" dxfId="20078" priority="22425"/>
  </conditionalFormatting>
  <conditionalFormatting sqref="O106">
    <cfRule type="duplicateValues" dxfId="20077" priority="22424"/>
  </conditionalFormatting>
  <conditionalFormatting sqref="O106">
    <cfRule type="duplicateValues" dxfId="20076" priority="22423"/>
  </conditionalFormatting>
  <conditionalFormatting sqref="O107">
    <cfRule type="duplicateValues" dxfId="20075" priority="22418"/>
  </conditionalFormatting>
  <conditionalFormatting sqref="O107">
    <cfRule type="duplicateValues" dxfId="20074" priority="22419"/>
    <cfRule type="duplicateValues" dxfId="20073" priority="22420"/>
    <cfRule type="duplicateValues" dxfId="20072" priority="22421"/>
  </conditionalFormatting>
  <conditionalFormatting sqref="P107">
    <cfRule type="duplicateValues" dxfId="20071" priority="22422"/>
  </conditionalFormatting>
  <conditionalFormatting sqref="O107">
    <cfRule type="duplicateValues" dxfId="20070" priority="22416"/>
    <cfRule type="duplicateValues" dxfId="20069" priority="22417"/>
  </conditionalFormatting>
  <conditionalFormatting sqref="O107">
    <cfRule type="duplicateValues" dxfId="20068" priority="22415"/>
  </conditionalFormatting>
  <conditionalFormatting sqref="O107">
    <cfRule type="duplicateValues" dxfId="20067" priority="22414"/>
  </conditionalFormatting>
  <conditionalFormatting sqref="P107">
    <cfRule type="duplicateValues" dxfId="20066" priority="22413"/>
  </conditionalFormatting>
  <conditionalFormatting sqref="O107">
    <cfRule type="duplicateValues" dxfId="20065" priority="22412"/>
  </conditionalFormatting>
  <conditionalFormatting sqref="O107">
    <cfRule type="duplicateValues" dxfId="20064" priority="22411"/>
  </conditionalFormatting>
  <conditionalFormatting sqref="O107">
    <cfRule type="duplicateValues" dxfId="20063" priority="22410"/>
  </conditionalFormatting>
  <conditionalFormatting sqref="O107">
    <cfRule type="duplicateValues" dxfId="20062" priority="22409"/>
  </conditionalFormatting>
  <conditionalFormatting sqref="O107">
    <cfRule type="duplicateValues" dxfId="20061" priority="22408"/>
  </conditionalFormatting>
  <conditionalFormatting sqref="O107">
    <cfRule type="duplicateValues" dxfId="20060" priority="22407"/>
  </conditionalFormatting>
  <conditionalFormatting sqref="O107">
    <cfRule type="duplicateValues" dxfId="20059" priority="22406"/>
  </conditionalFormatting>
  <conditionalFormatting sqref="O107">
    <cfRule type="duplicateValues" dxfId="20058" priority="22405"/>
  </conditionalFormatting>
  <conditionalFormatting sqref="O107">
    <cfRule type="duplicateValues" dxfId="20057" priority="22404"/>
  </conditionalFormatting>
  <conditionalFormatting sqref="O107">
    <cfRule type="duplicateValues" dxfId="20056" priority="22403"/>
  </conditionalFormatting>
  <conditionalFormatting sqref="O107">
    <cfRule type="duplicateValues" dxfId="20055" priority="22402"/>
  </conditionalFormatting>
  <conditionalFormatting sqref="O107">
    <cfRule type="duplicateValues" dxfId="20054" priority="22401"/>
  </conditionalFormatting>
  <conditionalFormatting sqref="O108">
    <cfRule type="duplicateValues" dxfId="20053" priority="22395"/>
  </conditionalFormatting>
  <conditionalFormatting sqref="O108">
    <cfRule type="duplicateValues" dxfId="20052" priority="22396"/>
    <cfRule type="duplicateValues" dxfId="20051" priority="22397"/>
    <cfRule type="duplicateValues" dxfId="20050" priority="22398"/>
  </conditionalFormatting>
  <conditionalFormatting sqref="P108">
    <cfRule type="duplicateValues" dxfId="20049" priority="22399"/>
  </conditionalFormatting>
  <conditionalFormatting sqref="O108">
    <cfRule type="duplicateValues" dxfId="20048" priority="22393"/>
    <cfRule type="duplicateValues" dxfId="20047" priority="22394"/>
  </conditionalFormatting>
  <conditionalFormatting sqref="O108">
    <cfRule type="duplicateValues" dxfId="20046" priority="22392"/>
  </conditionalFormatting>
  <conditionalFormatting sqref="O108">
    <cfRule type="duplicateValues" dxfId="20045" priority="22391"/>
  </conditionalFormatting>
  <conditionalFormatting sqref="P108">
    <cfRule type="duplicateValues" dxfId="20044" priority="22390"/>
  </conditionalFormatting>
  <conditionalFormatting sqref="O108">
    <cfRule type="duplicateValues" dxfId="20043" priority="22389"/>
  </conditionalFormatting>
  <conditionalFormatting sqref="O108">
    <cfRule type="duplicateValues" dxfId="20042" priority="22388"/>
  </conditionalFormatting>
  <conditionalFormatting sqref="O108">
    <cfRule type="duplicateValues" dxfId="20041" priority="22387"/>
  </conditionalFormatting>
  <conditionalFormatting sqref="O108">
    <cfRule type="duplicateValues" dxfId="20040" priority="22386"/>
  </conditionalFormatting>
  <conditionalFormatting sqref="O108">
    <cfRule type="duplicateValues" dxfId="20039" priority="22385"/>
  </conditionalFormatting>
  <conditionalFormatting sqref="O108">
    <cfRule type="duplicateValues" dxfId="20038" priority="22384"/>
  </conditionalFormatting>
  <conditionalFormatting sqref="O108">
    <cfRule type="duplicateValues" dxfId="20037" priority="22383"/>
  </conditionalFormatting>
  <conditionalFormatting sqref="O108">
    <cfRule type="duplicateValues" dxfId="20036" priority="22382"/>
  </conditionalFormatting>
  <conditionalFormatting sqref="O108">
    <cfRule type="duplicateValues" dxfId="20035" priority="22381"/>
  </conditionalFormatting>
  <conditionalFormatting sqref="O108">
    <cfRule type="duplicateValues" dxfId="20034" priority="22380"/>
  </conditionalFormatting>
  <conditionalFormatting sqref="O108">
    <cfRule type="duplicateValues" dxfId="20033" priority="22379"/>
  </conditionalFormatting>
  <conditionalFormatting sqref="O108">
    <cfRule type="duplicateValues" dxfId="20032" priority="22400"/>
  </conditionalFormatting>
  <conditionalFormatting sqref="O108">
    <cfRule type="duplicateValues" dxfId="20031" priority="22378"/>
  </conditionalFormatting>
  <conditionalFormatting sqref="O109">
    <cfRule type="duplicateValues" dxfId="20030" priority="22372"/>
  </conditionalFormatting>
  <conditionalFormatting sqref="O109">
    <cfRule type="duplicateValues" dxfId="20029" priority="22373"/>
    <cfRule type="duplicateValues" dxfId="20028" priority="22374"/>
    <cfRule type="duplicateValues" dxfId="20027" priority="22375"/>
  </conditionalFormatting>
  <conditionalFormatting sqref="P109">
    <cfRule type="duplicateValues" dxfId="20026" priority="22376"/>
  </conditionalFormatting>
  <conditionalFormatting sqref="O109">
    <cfRule type="duplicateValues" dxfId="20025" priority="22370"/>
    <cfRule type="duplicateValues" dxfId="20024" priority="22371"/>
  </conditionalFormatting>
  <conditionalFormatting sqref="O109">
    <cfRule type="duplicateValues" dxfId="20023" priority="22369"/>
  </conditionalFormatting>
  <conditionalFormatting sqref="O109">
    <cfRule type="duplicateValues" dxfId="20022" priority="22368"/>
  </conditionalFormatting>
  <conditionalFormatting sqref="P109">
    <cfRule type="duplicateValues" dxfId="20021" priority="22367"/>
  </conditionalFormatting>
  <conditionalFormatting sqref="O109">
    <cfRule type="duplicateValues" dxfId="20020" priority="22366"/>
  </conditionalFormatting>
  <conditionalFormatting sqref="O109">
    <cfRule type="duplicateValues" dxfId="20019" priority="22365"/>
  </conditionalFormatting>
  <conditionalFormatting sqref="O109">
    <cfRule type="duplicateValues" dxfId="20018" priority="22364"/>
  </conditionalFormatting>
  <conditionalFormatting sqref="O109">
    <cfRule type="duplicateValues" dxfId="20017" priority="22363"/>
  </conditionalFormatting>
  <conditionalFormatting sqref="O109">
    <cfRule type="duplicateValues" dxfId="20016" priority="22362"/>
  </conditionalFormatting>
  <conditionalFormatting sqref="O109">
    <cfRule type="duplicateValues" dxfId="20015" priority="22361"/>
  </conditionalFormatting>
  <conditionalFormatting sqref="O109">
    <cfRule type="duplicateValues" dxfId="20014" priority="22360"/>
  </conditionalFormatting>
  <conditionalFormatting sqref="O109">
    <cfRule type="duplicateValues" dxfId="20013" priority="22359"/>
  </conditionalFormatting>
  <conditionalFormatting sqref="O109">
    <cfRule type="duplicateValues" dxfId="20012" priority="22358"/>
  </conditionalFormatting>
  <conditionalFormatting sqref="O109">
    <cfRule type="duplicateValues" dxfId="20011" priority="22357"/>
  </conditionalFormatting>
  <conditionalFormatting sqref="O109">
    <cfRule type="duplicateValues" dxfId="20010" priority="22356"/>
  </conditionalFormatting>
  <conditionalFormatting sqref="O109">
    <cfRule type="duplicateValues" dxfId="20009" priority="22377"/>
  </conditionalFormatting>
  <conditionalFormatting sqref="O109">
    <cfRule type="duplicateValues" dxfId="20008" priority="22355"/>
  </conditionalFormatting>
  <conditionalFormatting sqref="O110">
    <cfRule type="duplicateValues" dxfId="20007" priority="22349"/>
  </conditionalFormatting>
  <conditionalFormatting sqref="O110">
    <cfRule type="duplicateValues" dxfId="20006" priority="22350"/>
    <cfRule type="duplicateValues" dxfId="20005" priority="22351"/>
    <cfRule type="duplicateValues" dxfId="20004" priority="22352"/>
  </conditionalFormatting>
  <conditionalFormatting sqref="P110">
    <cfRule type="duplicateValues" dxfId="20003" priority="22353"/>
  </conditionalFormatting>
  <conditionalFormatting sqref="O110">
    <cfRule type="duplicateValues" dxfId="20002" priority="22347"/>
    <cfRule type="duplicateValues" dxfId="20001" priority="22348"/>
  </conditionalFormatting>
  <conditionalFormatting sqref="O110">
    <cfRule type="duplicateValues" dxfId="20000" priority="22346"/>
  </conditionalFormatting>
  <conditionalFormatting sqref="O110">
    <cfRule type="duplicateValues" dxfId="19999" priority="22345"/>
  </conditionalFormatting>
  <conditionalFormatting sqref="P110">
    <cfRule type="duplicateValues" dxfId="19998" priority="22344"/>
  </conditionalFormatting>
  <conditionalFormatting sqref="O110">
    <cfRule type="duplicateValues" dxfId="19997" priority="22343"/>
  </conditionalFormatting>
  <conditionalFormatting sqref="O110">
    <cfRule type="duplicateValues" dxfId="19996" priority="22342"/>
  </conditionalFormatting>
  <conditionalFormatting sqref="O110">
    <cfRule type="duplicateValues" dxfId="19995" priority="22341"/>
  </conditionalFormatting>
  <conditionalFormatting sqref="O110">
    <cfRule type="duplicateValues" dxfId="19994" priority="22340"/>
  </conditionalFormatting>
  <conditionalFormatting sqref="O110">
    <cfRule type="duplicateValues" dxfId="19993" priority="22339"/>
  </conditionalFormatting>
  <conditionalFormatting sqref="O110">
    <cfRule type="duplicateValues" dxfId="19992" priority="22338"/>
  </conditionalFormatting>
  <conditionalFormatting sqref="O110">
    <cfRule type="duplicateValues" dxfId="19991" priority="22337"/>
  </conditionalFormatting>
  <conditionalFormatting sqref="O110">
    <cfRule type="duplicateValues" dxfId="19990" priority="22336"/>
  </conditionalFormatting>
  <conditionalFormatting sqref="O110">
    <cfRule type="duplicateValues" dxfId="19989" priority="22335"/>
  </conditionalFormatting>
  <conditionalFormatting sqref="O110">
    <cfRule type="duplicateValues" dxfId="19988" priority="22334"/>
  </conditionalFormatting>
  <conditionalFormatting sqref="O110">
    <cfRule type="duplicateValues" dxfId="19987" priority="22333"/>
  </conditionalFormatting>
  <conditionalFormatting sqref="O110">
    <cfRule type="duplicateValues" dxfId="19986" priority="22354"/>
  </conditionalFormatting>
  <conditionalFormatting sqref="O110">
    <cfRule type="duplicateValues" dxfId="19985" priority="22332"/>
  </conditionalFormatting>
  <conditionalFormatting sqref="O111:O112">
    <cfRule type="duplicateValues" dxfId="19984" priority="22326"/>
  </conditionalFormatting>
  <conditionalFormatting sqref="O111:O112">
    <cfRule type="duplicateValues" dxfId="19983" priority="22327"/>
    <cfRule type="duplicateValues" dxfId="19982" priority="22328"/>
    <cfRule type="duplicateValues" dxfId="19981" priority="22329"/>
  </conditionalFormatting>
  <conditionalFormatting sqref="P111:P112">
    <cfRule type="duplicateValues" dxfId="19980" priority="22330"/>
  </conditionalFormatting>
  <conditionalFormatting sqref="O111:O112">
    <cfRule type="duplicateValues" dxfId="19979" priority="22324"/>
    <cfRule type="duplicateValues" dxfId="19978" priority="22325"/>
  </conditionalFormatting>
  <conditionalFormatting sqref="O111:O112">
    <cfRule type="duplicateValues" dxfId="19977" priority="22323"/>
  </conditionalFormatting>
  <conditionalFormatting sqref="O111:O112">
    <cfRule type="duplicateValues" dxfId="19976" priority="22322"/>
  </conditionalFormatting>
  <conditionalFormatting sqref="P111:P112">
    <cfRule type="duplicateValues" dxfId="19975" priority="22321"/>
  </conditionalFormatting>
  <conditionalFormatting sqref="O111:O112">
    <cfRule type="duplicateValues" dxfId="19974" priority="22320"/>
  </conditionalFormatting>
  <conditionalFormatting sqref="O111:O112">
    <cfRule type="duplicateValues" dxfId="19973" priority="22319"/>
  </conditionalFormatting>
  <conditionalFormatting sqref="O111:O112">
    <cfRule type="duplicateValues" dxfId="19972" priority="22318"/>
  </conditionalFormatting>
  <conditionalFormatting sqref="O111:O112">
    <cfRule type="duplicateValues" dxfId="19971" priority="22317"/>
  </conditionalFormatting>
  <conditionalFormatting sqref="O111:O112">
    <cfRule type="duplicateValues" dxfId="19970" priority="22316"/>
  </conditionalFormatting>
  <conditionalFormatting sqref="O111:O112">
    <cfRule type="duplicateValues" dxfId="19969" priority="22315"/>
  </conditionalFormatting>
  <conditionalFormatting sqref="O111:O112">
    <cfRule type="duplicateValues" dxfId="19968" priority="22314"/>
  </conditionalFormatting>
  <conditionalFormatting sqref="O111:O112">
    <cfRule type="duplicateValues" dxfId="19967" priority="22331"/>
  </conditionalFormatting>
  <conditionalFormatting sqref="O111:O112">
    <cfRule type="duplicateValues" dxfId="19966" priority="22313"/>
  </conditionalFormatting>
  <conditionalFormatting sqref="O111:O112">
    <cfRule type="duplicateValues" dxfId="19965" priority="22312"/>
  </conditionalFormatting>
  <conditionalFormatting sqref="O111:O112">
    <cfRule type="duplicateValues" dxfId="19964" priority="22311"/>
  </conditionalFormatting>
  <conditionalFormatting sqref="O111:O112">
    <cfRule type="duplicateValues" dxfId="19963" priority="22310"/>
  </conditionalFormatting>
  <conditionalFormatting sqref="O111:O112">
    <cfRule type="duplicateValues" dxfId="19962" priority="22309"/>
  </conditionalFormatting>
  <conditionalFormatting sqref="O113">
    <cfRule type="duplicateValues" dxfId="19961" priority="22303"/>
  </conditionalFormatting>
  <conditionalFormatting sqref="O113">
    <cfRule type="duplicateValues" dxfId="19960" priority="22304"/>
    <cfRule type="duplicateValues" dxfId="19959" priority="22305"/>
    <cfRule type="duplicateValues" dxfId="19958" priority="22306"/>
  </conditionalFormatting>
  <conditionalFormatting sqref="P113">
    <cfRule type="duplicateValues" dxfId="19957" priority="22307"/>
  </conditionalFormatting>
  <conditionalFormatting sqref="O113">
    <cfRule type="duplicateValues" dxfId="19956" priority="22301"/>
    <cfRule type="duplicateValues" dxfId="19955" priority="22302"/>
  </conditionalFormatting>
  <conditionalFormatting sqref="O113">
    <cfRule type="duplicateValues" dxfId="19954" priority="22300"/>
  </conditionalFormatting>
  <conditionalFormatting sqref="O113">
    <cfRule type="duplicateValues" dxfId="19953" priority="22299"/>
  </conditionalFormatting>
  <conditionalFormatting sqref="P113">
    <cfRule type="duplicateValues" dxfId="19952" priority="22298"/>
  </conditionalFormatting>
  <conditionalFormatting sqref="O113">
    <cfRule type="duplicateValues" dxfId="19951" priority="22297"/>
  </conditionalFormatting>
  <conditionalFormatting sqref="O113">
    <cfRule type="duplicateValues" dxfId="19950" priority="22296"/>
  </conditionalFormatting>
  <conditionalFormatting sqref="O113">
    <cfRule type="duplicateValues" dxfId="19949" priority="22295"/>
  </conditionalFormatting>
  <conditionalFormatting sqref="O113">
    <cfRule type="duplicateValues" dxfId="19948" priority="22294"/>
  </conditionalFormatting>
  <conditionalFormatting sqref="O113">
    <cfRule type="duplicateValues" dxfId="19947" priority="22293"/>
  </conditionalFormatting>
  <conditionalFormatting sqref="O113">
    <cfRule type="duplicateValues" dxfId="19946" priority="22292"/>
  </conditionalFormatting>
  <conditionalFormatting sqref="O113">
    <cfRule type="duplicateValues" dxfId="19945" priority="22291"/>
  </conditionalFormatting>
  <conditionalFormatting sqref="O113">
    <cfRule type="duplicateValues" dxfId="19944" priority="22308"/>
  </conditionalFormatting>
  <conditionalFormatting sqref="O113">
    <cfRule type="duplicateValues" dxfId="19943" priority="22290"/>
  </conditionalFormatting>
  <conditionalFormatting sqref="O113">
    <cfRule type="duplicateValues" dxfId="19942" priority="22289"/>
  </conditionalFormatting>
  <conditionalFormatting sqref="O113">
    <cfRule type="duplicateValues" dxfId="19941" priority="22288"/>
  </conditionalFormatting>
  <conditionalFormatting sqref="O113">
    <cfRule type="duplicateValues" dxfId="19940" priority="22287"/>
  </conditionalFormatting>
  <conditionalFormatting sqref="O113">
    <cfRule type="duplicateValues" dxfId="19939" priority="22286"/>
  </conditionalFormatting>
  <conditionalFormatting sqref="O97">
    <cfRule type="duplicateValues" dxfId="19938" priority="22225"/>
  </conditionalFormatting>
  <conditionalFormatting sqref="O97">
    <cfRule type="duplicateValues" dxfId="19937" priority="22226"/>
    <cfRule type="duplicateValues" dxfId="19936" priority="22227"/>
    <cfRule type="duplicateValues" dxfId="19935" priority="22228"/>
  </conditionalFormatting>
  <conditionalFormatting sqref="P97">
    <cfRule type="duplicateValues" dxfId="19934" priority="22229"/>
  </conditionalFormatting>
  <conditionalFormatting sqref="O97">
    <cfRule type="duplicateValues" dxfId="19933" priority="22223"/>
    <cfRule type="duplicateValues" dxfId="19932" priority="22224"/>
  </conditionalFormatting>
  <conditionalFormatting sqref="O97">
    <cfRule type="duplicateValues" dxfId="19931" priority="22222"/>
  </conditionalFormatting>
  <conditionalFormatting sqref="O97">
    <cfRule type="duplicateValues" dxfId="19930" priority="22221"/>
  </conditionalFormatting>
  <conditionalFormatting sqref="P97">
    <cfRule type="duplicateValues" dxfId="19929" priority="22220"/>
  </conditionalFormatting>
  <conditionalFormatting sqref="O97">
    <cfRule type="duplicateValues" dxfId="19928" priority="22219"/>
  </conditionalFormatting>
  <conditionalFormatting sqref="O97">
    <cfRule type="duplicateValues" dxfId="19927" priority="22218"/>
  </conditionalFormatting>
  <conditionalFormatting sqref="O97">
    <cfRule type="duplicateValues" dxfId="19926" priority="22217"/>
  </conditionalFormatting>
  <conditionalFormatting sqref="O97">
    <cfRule type="duplicateValues" dxfId="19925" priority="22216"/>
  </conditionalFormatting>
  <conditionalFormatting sqref="O97">
    <cfRule type="duplicateValues" dxfId="19924" priority="22215"/>
  </conditionalFormatting>
  <conditionalFormatting sqref="O97">
    <cfRule type="duplicateValues" dxfId="19923" priority="22214"/>
  </conditionalFormatting>
  <conditionalFormatting sqref="O97">
    <cfRule type="duplicateValues" dxfId="19922" priority="22213"/>
  </conditionalFormatting>
  <conditionalFormatting sqref="O97">
    <cfRule type="duplicateValues" dxfId="19921" priority="22212"/>
  </conditionalFormatting>
  <conditionalFormatting sqref="O97">
    <cfRule type="duplicateValues" dxfId="19920" priority="22211"/>
  </conditionalFormatting>
  <conditionalFormatting sqref="O97">
    <cfRule type="duplicateValues" dxfId="19919" priority="22210"/>
  </conditionalFormatting>
  <conditionalFormatting sqref="O97">
    <cfRule type="duplicateValues" dxfId="19918" priority="22209"/>
  </conditionalFormatting>
  <conditionalFormatting sqref="O97">
    <cfRule type="duplicateValues" dxfId="19917" priority="22208"/>
  </conditionalFormatting>
  <conditionalFormatting sqref="Y36:Y37">
    <cfRule type="duplicateValues" dxfId="19916" priority="22207"/>
  </conditionalFormatting>
  <conditionalFormatting sqref="Y39:Y45">
    <cfRule type="duplicateValues" dxfId="19915" priority="22206"/>
  </conditionalFormatting>
  <conditionalFormatting sqref="Y47:Y51">
    <cfRule type="duplicateValues" dxfId="19914" priority="22205"/>
  </conditionalFormatting>
  <conditionalFormatting sqref="Y53:Y55">
    <cfRule type="duplicateValues" dxfId="19913" priority="22204"/>
  </conditionalFormatting>
  <conditionalFormatting sqref="Y63:Y65">
    <cfRule type="duplicateValues" dxfId="19912" priority="22193"/>
  </conditionalFormatting>
  <conditionalFormatting sqref="Y67">
    <cfRule type="duplicateValues" dxfId="19911" priority="22192"/>
  </conditionalFormatting>
  <conditionalFormatting sqref="Y69:Y75">
    <cfRule type="duplicateValues" dxfId="19910" priority="22191"/>
  </conditionalFormatting>
  <conditionalFormatting sqref="Y77:Y82">
    <cfRule type="duplicateValues" dxfId="19909" priority="22190"/>
  </conditionalFormatting>
  <conditionalFormatting sqref="Y84">
    <cfRule type="duplicateValues" dxfId="19908" priority="22189"/>
  </conditionalFormatting>
  <conditionalFormatting sqref="Y86:Y92">
    <cfRule type="duplicateValues" dxfId="19907" priority="22188"/>
  </conditionalFormatting>
  <conditionalFormatting sqref="Y96">
    <cfRule type="duplicateValues" dxfId="19906" priority="22187"/>
  </conditionalFormatting>
  <conditionalFormatting sqref="Y100">
    <cfRule type="duplicateValues" dxfId="19905" priority="22186"/>
  </conditionalFormatting>
  <conditionalFormatting sqref="Y102">
    <cfRule type="duplicateValues" dxfId="19904" priority="22185"/>
  </conditionalFormatting>
  <conditionalFormatting sqref="Y104">
    <cfRule type="duplicateValues" dxfId="19903" priority="22184"/>
  </conditionalFormatting>
  <conditionalFormatting sqref="Y112">
    <cfRule type="duplicateValues" dxfId="19902" priority="22183"/>
  </conditionalFormatting>
  <conditionalFormatting sqref="Y115">
    <cfRule type="duplicateValues" dxfId="19901" priority="22182"/>
  </conditionalFormatting>
  <conditionalFormatting sqref="Y117:Y118">
    <cfRule type="duplicateValues" dxfId="19900" priority="22181"/>
  </conditionalFormatting>
  <conditionalFormatting sqref="O119:O121">
    <cfRule type="duplicateValues" dxfId="19899" priority="22171"/>
  </conditionalFormatting>
  <conditionalFormatting sqref="O119:O121">
    <cfRule type="duplicateValues" dxfId="19898" priority="22170"/>
  </conditionalFormatting>
  <conditionalFormatting sqref="O119:O121">
    <cfRule type="duplicateValues" dxfId="19897" priority="22169"/>
  </conditionalFormatting>
  <conditionalFormatting sqref="O119:O121">
    <cfRule type="duplicateValues" dxfId="19896" priority="22168"/>
  </conditionalFormatting>
  <conditionalFormatting sqref="O119:O121">
    <cfRule type="duplicateValues" dxfId="19895" priority="22167"/>
  </conditionalFormatting>
  <conditionalFormatting sqref="O119:O121">
    <cfRule type="duplicateValues" dxfId="19894" priority="22166"/>
  </conditionalFormatting>
  <conditionalFormatting sqref="O119:O121">
    <cfRule type="duplicateValues" dxfId="19893" priority="22165"/>
  </conditionalFormatting>
  <conditionalFormatting sqref="O119:O121">
    <cfRule type="duplicateValues" dxfId="19892" priority="22164"/>
  </conditionalFormatting>
  <conditionalFormatting sqref="O119:O121">
    <cfRule type="duplicateValues" dxfId="19891" priority="22163"/>
  </conditionalFormatting>
  <conditionalFormatting sqref="O119:O121">
    <cfRule type="duplicateValues" dxfId="19890" priority="22172"/>
  </conditionalFormatting>
  <conditionalFormatting sqref="P119:P121">
    <cfRule type="duplicateValues" dxfId="19889" priority="22173"/>
  </conditionalFormatting>
  <conditionalFormatting sqref="O119:O121">
    <cfRule type="duplicateValues" dxfId="19888" priority="22174"/>
  </conditionalFormatting>
  <conditionalFormatting sqref="O119:O121">
    <cfRule type="duplicateValues" dxfId="19887" priority="22175"/>
    <cfRule type="duplicateValues" dxfId="19886" priority="22176"/>
    <cfRule type="duplicateValues" dxfId="19885" priority="22177"/>
  </conditionalFormatting>
  <conditionalFormatting sqref="O119:O121">
    <cfRule type="duplicateValues" dxfId="19884" priority="22178"/>
    <cfRule type="duplicateValues" dxfId="19883" priority="22179"/>
  </conditionalFormatting>
  <conditionalFormatting sqref="P119:P121">
    <cfRule type="duplicateValues" dxfId="19882" priority="22180"/>
  </conditionalFormatting>
  <conditionalFormatting sqref="O119:O121">
    <cfRule type="duplicateValues" dxfId="19881" priority="22162"/>
  </conditionalFormatting>
  <conditionalFormatting sqref="A122">
    <cfRule type="cellIs" dxfId="19880" priority="22161" operator="lessThan">
      <formula>"&lt;=0"</formula>
    </cfRule>
  </conditionalFormatting>
  <conditionalFormatting sqref="Y122">
    <cfRule type="duplicateValues" dxfId="19879" priority="22160"/>
  </conditionalFormatting>
  <conditionalFormatting sqref="P151:P154">
    <cfRule type="duplicateValues" dxfId="19878" priority="21739"/>
  </conditionalFormatting>
  <conditionalFormatting sqref="O151:O154">
    <cfRule type="duplicateValues" dxfId="19877" priority="21738"/>
  </conditionalFormatting>
  <conditionalFormatting sqref="O151:O154">
    <cfRule type="duplicateValues" dxfId="19876" priority="21740"/>
  </conditionalFormatting>
  <conditionalFormatting sqref="O151:O154">
    <cfRule type="duplicateValues" dxfId="19875" priority="21741"/>
    <cfRule type="duplicateValues" dxfId="19874" priority="21742"/>
    <cfRule type="duplicateValues" dxfId="19873" priority="21743"/>
  </conditionalFormatting>
  <conditionalFormatting sqref="O151:O154">
    <cfRule type="duplicateValues" dxfId="19872" priority="21744"/>
    <cfRule type="duplicateValues" dxfId="19871" priority="21745"/>
  </conditionalFormatting>
  <conditionalFormatting sqref="O158:O161">
    <cfRule type="duplicateValues" dxfId="19870" priority="21717"/>
  </conditionalFormatting>
  <conditionalFormatting sqref="O158:O161">
    <cfRule type="duplicateValues" dxfId="19869" priority="21718"/>
  </conditionalFormatting>
  <conditionalFormatting sqref="O158:O161">
    <cfRule type="duplicateValues" dxfId="19868" priority="21719"/>
    <cfRule type="duplicateValues" dxfId="19867" priority="21720"/>
    <cfRule type="duplicateValues" dxfId="19866" priority="21721"/>
  </conditionalFormatting>
  <conditionalFormatting sqref="P158:P161">
    <cfRule type="duplicateValues" dxfId="19865" priority="21722"/>
  </conditionalFormatting>
  <conditionalFormatting sqref="O158:O161">
    <cfRule type="duplicateValues" dxfId="19864" priority="21723"/>
    <cfRule type="duplicateValues" dxfId="19863" priority="21724"/>
  </conditionalFormatting>
  <conditionalFormatting sqref="O158:O161">
    <cfRule type="duplicateValues" dxfId="19862" priority="21716"/>
  </conditionalFormatting>
  <conditionalFormatting sqref="O158:O161">
    <cfRule type="duplicateValues" dxfId="19861" priority="21715"/>
  </conditionalFormatting>
  <conditionalFormatting sqref="O158:O161">
    <cfRule type="duplicateValues" dxfId="19860" priority="21714"/>
  </conditionalFormatting>
  <conditionalFormatting sqref="O158:O161">
    <cfRule type="duplicateValues" dxfId="19859" priority="21713"/>
  </conditionalFormatting>
  <conditionalFormatting sqref="O158:O161">
    <cfRule type="duplicateValues" dxfId="19858" priority="21712"/>
  </conditionalFormatting>
  <conditionalFormatting sqref="O162">
    <cfRule type="duplicateValues" dxfId="19857" priority="21704"/>
  </conditionalFormatting>
  <conditionalFormatting sqref="O162">
    <cfRule type="duplicateValues" dxfId="19856" priority="21705"/>
  </conditionalFormatting>
  <conditionalFormatting sqref="O162">
    <cfRule type="duplicateValues" dxfId="19855" priority="21706"/>
    <cfRule type="duplicateValues" dxfId="19854" priority="21707"/>
    <cfRule type="duplicateValues" dxfId="19853" priority="21708"/>
  </conditionalFormatting>
  <conditionalFormatting sqref="P162">
    <cfRule type="duplicateValues" dxfId="19852" priority="21709"/>
  </conditionalFormatting>
  <conditionalFormatting sqref="O162">
    <cfRule type="duplicateValues" dxfId="19851" priority="21710"/>
    <cfRule type="duplicateValues" dxfId="19850" priority="21711"/>
  </conditionalFormatting>
  <conditionalFormatting sqref="O162">
    <cfRule type="duplicateValues" dxfId="19849" priority="21703"/>
  </conditionalFormatting>
  <conditionalFormatting sqref="O162">
    <cfRule type="duplicateValues" dxfId="19848" priority="21702"/>
  </conditionalFormatting>
  <conditionalFormatting sqref="O162">
    <cfRule type="duplicateValues" dxfId="19847" priority="21701"/>
  </conditionalFormatting>
  <conditionalFormatting sqref="O162">
    <cfRule type="duplicateValues" dxfId="19846" priority="21700"/>
  </conditionalFormatting>
  <conditionalFormatting sqref="O162">
    <cfRule type="duplicateValues" dxfId="19845" priority="21699"/>
  </conditionalFormatting>
  <conditionalFormatting sqref="O155:O157">
    <cfRule type="duplicateValues" dxfId="19844" priority="21691"/>
  </conditionalFormatting>
  <conditionalFormatting sqref="O155:O156">
    <cfRule type="duplicateValues" dxfId="19843" priority="21692"/>
  </conditionalFormatting>
  <conditionalFormatting sqref="O155:O156">
    <cfRule type="duplicateValues" dxfId="19842" priority="21693"/>
    <cfRule type="duplicateValues" dxfId="19841" priority="21694"/>
    <cfRule type="duplicateValues" dxfId="19840" priority="21695"/>
  </conditionalFormatting>
  <conditionalFormatting sqref="P155:P156">
    <cfRule type="duplicateValues" dxfId="19839" priority="21696"/>
  </conditionalFormatting>
  <conditionalFormatting sqref="O155:O156">
    <cfRule type="duplicateValues" dxfId="19838" priority="21697"/>
    <cfRule type="duplicateValues" dxfId="19837" priority="21698"/>
  </conditionalFormatting>
  <conditionalFormatting sqref="O157">
    <cfRule type="duplicateValues" dxfId="19836" priority="21684"/>
  </conditionalFormatting>
  <conditionalFormatting sqref="O157">
    <cfRule type="duplicateValues" dxfId="19835" priority="21685"/>
    <cfRule type="duplicateValues" dxfId="19834" priority="21686"/>
    <cfRule type="duplicateValues" dxfId="19833" priority="21687"/>
  </conditionalFormatting>
  <conditionalFormatting sqref="P157">
    <cfRule type="duplicateValues" dxfId="19832" priority="21688"/>
  </conditionalFormatting>
  <conditionalFormatting sqref="O157">
    <cfRule type="duplicateValues" dxfId="19831" priority="21689"/>
    <cfRule type="duplicateValues" dxfId="19830" priority="21690"/>
  </conditionalFormatting>
  <conditionalFormatting sqref="O163:O165">
    <cfRule type="duplicateValues" dxfId="19829" priority="21676"/>
  </conditionalFormatting>
  <conditionalFormatting sqref="P163:P165">
    <cfRule type="duplicateValues" dxfId="19828" priority="21675"/>
  </conditionalFormatting>
  <conditionalFormatting sqref="O163:O165">
    <cfRule type="duplicateValues" dxfId="19827" priority="21674"/>
  </conditionalFormatting>
  <conditionalFormatting sqref="O163:O165">
    <cfRule type="duplicateValues" dxfId="19826" priority="21673"/>
  </conditionalFormatting>
  <conditionalFormatting sqref="O163:O165">
    <cfRule type="duplicateValues" dxfId="19825" priority="21672"/>
  </conditionalFormatting>
  <conditionalFormatting sqref="O163:O165">
    <cfRule type="duplicateValues" dxfId="19824" priority="21671"/>
  </conditionalFormatting>
  <conditionalFormatting sqref="O163:O165">
    <cfRule type="duplicateValues" dxfId="19823" priority="21670"/>
  </conditionalFormatting>
  <conditionalFormatting sqref="O163:O165">
    <cfRule type="duplicateValues" dxfId="19822" priority="21669"/>
  </conditionalFormatting>
  <conditionalFormatting sqref="O163:O165">
    <cfRule type="duplicateValues" dxfId="19821" priority="21668"/>
  </conditionalFormatting>
  <conditionalFormatting sqref="O163:O165">
    <cfRule type="duplicateValues" dxfId="19820" priority="21667"/>
  </conditionalFormatting>
  <conditionalFormatting sqref="O163:O165">
    <cfRule type="duplicateValues" dxfId="19819" priority="21666"/>
  </conditionalFormatting>
  <conditionalFormatting sqref="O163:O165">
    <cfRule type="duplicateValues" dxfId="19818" priority="21665"/>
  </conditionalFormatting>
  <conditionalFormatting sqref="O163:O165">
    <cfRule type="duplicateValues" dxfId="19817" priority="21664"/>
  </conditionalFormatting>
  <conditionalFormatting sqref="O163:O165">
    <cfRule type="duplicateValues" dxfId="19816" priority="21677"/>
  </conditionalFormatting>
  <conditionalFormatting sqref="O163:O165">
    <cfRule type="duplicateValues" dxfId="19815" priority="21678"/>
    <cfRule type="duplicateValues" dxfId="19814" priority="21679"/>
    <cfRule type="duplicateValues" dxfId="19813" priority="21680"/>
  </conditionalFormatting>
  <conditionalFormatting sqref="O163:O165">
    <cfRule type="duplicateValues" dxfId="19812" priority="21681"/>
    <cfRule type="duplicateValues" dxfId="19811" priority="21682"/>
  </conditionalFormatting>
  <conditionalFormatting sqref="P163:P165">
    <cfRule type="duplicateValues" dxfId="19810" priority="21683"/>
  </conditionalFormatting>
  <conditionalFormatting sqref="O163:O165">
    <cfRule type="duplicateValues" dxfId="19809" priority="21663"/>
  </conditionalFormatting>
  <conditionalFormatting sqref="P168:P170">
    <cfRule type="duplicateValues" dxfId="19808" priority="21635"/>
  </conditionalFormatting>
  <conditionalFormatting sqref="O168:O170">
    <cfRule type="duplicateValues" dxfId="19807" priority="21634"/>
  </conditionalFormatting>
  <conditionalFormatting sqref="O168:O170">
    <cfRule type="duplicateValues" dxfId="19806" priority="21633"/>
  </conditionalFormatting>
  <conditionalFormatting sqref="O168:O170">
    <cfRule type="duplicateValues" dxfId="19805" priority="21632"/>
  </conditionalFormatting>
  <conditionalFormatting sqref="O168:O170">
    <cfRule type="duplicateValues" dxfId="19804" priority="21631"/>
  </conditionalFormatting>
  <conditionalFormatting sqref="O168:O170">
    <cfRule type="duplicateValues" dxfId="19803" priority="21630"/>
  </conditionalFormatting>
  <conditionalFormatting sqref="O168:O170">
    <cfRule type="duplicateValues" dxfId="19802" priority="21629"/>
  </conditionalFormatting>
  <conditionalFormatting sqref="O168:O170">
    <cfRule type="duplicateValues" dxfId="19801" priority="21628"/>
  </conditionalFormatting>
  <conditionalFormatting sqref="O168:O170">
    <cfRule type="duplicateValues" dxfId="19800" priority="21627"/>
  </conditionalFormatting>
  <conditionalFormatting sqref="O168:O170">
    <cfRule type="duplicateValues" dxfId="19799" priority="21626"/>
  </conditionalFormatting>
  <conditionalFormatting sqref="O168:O170">
    <cfRule type="duplicateValues" dxfId="19798" priority="21625"/>
  </conditionalFormatting>
  <conditionalFormatting sqref="O168:O170">
    <cfRule type="duplicateValues" dxfId="19797" priority="21624"/>
  </conditionalFormatting>
  <conditionalFormatting sqref="O168:O170">
    <cfRule type="duplicateValues" dxfId="19796" priority="21636"/>
  </conditionalFormatting>
  <conditionalFormatting sqref="O168:O170">
    <cfRule type="duplicateValues" dxfId="19795" priority="21637"/>
    <cfRule type="duplicateValues" dxfId="19794" priority="21638"/>
    <cfRule type="duplicateValues" dxfId="19793" priority="21639"/>
  </conditionalFormatting>
  <conditionalFormatting sqref="O168:O170">
    <cfRule type="duplicateValues" dxfId="19792" priority="21640"/>
    <cfRule type="duplicateValues" dxfId="19791" priority="21641"/>
  </conditionalFormatting>
  <conditionalFormatting sqref="P168:P170">
    <cfRule type="duplicateValues" dxfId="19790" priority="21642"/>
  </conditionalFormatting>
  <conditionalFormatting sqref="O168:O170">
    <cfRule type="duplicateValues" dxfId="19789" priority="21623"/>
  </conditionalFormatting>
  <conditionalFormatting sqref="O136:O140">
    <cfRule type="duplicateValues" dxfId="19788" priority="21570"/>
  </conditionalFormatting>
  <conditionalFormatting sqref="O136:O140">
    <cfRule type="duplicateValues" dxfId="19787" priority="21571"/>
  </conditionalFormatting>
  <conditionalFormatting sqref="O136:O140">
    <cfRule type="duplicateValues" dxfId="19786" priority="21572"/>
    <cfRule type="duplicateValues" dxfId="19785" priority="21573"/>
    <cfRule type="duplicateValues" dxfId="19784" priority="21574"/>
  </conditionalFormatting>
  <conditionalFormatting sqref="O136:O140">
    <cfRule type="duplicateValues" dxfId="19783" priority="21575"/>
    <cfRule type="duplicateValues" dxfId="19782" priority="21576"/>
  </conditionalFormatting>
  <conditionalFormatting sqref="O136:O140">
    <cfRule type="duplicateValues" dxfId="19781" priority="21569"/>
  </conditionalFormatting>
  <conditionalFormatting sqref="O136:O140">
    <cfRule type="duplicateValues" dxfId="19780" priority="21568"/>
  </conditionalFormatting>
  <conditionalFormatting sqref="O136:O140">
    <cfRule type="duplicateValues" dxfId="19779" priority="21567"/>
  </conditionalFormatting>
  <conditionalFormatting sqref="O136:O140">
    <cfRule type="duplicateValues" dxfId="19778" priority="21566"/>
  </conditionalFormatting>
  <conditionalFormatting sqref="P136:P140">
    <cfRule type="duplicateValues" dxfId="19777" priority="21577"/>
  </conditionalFormatting>
  <conditionalFormatting sqref="O136:O140">
    <cfRule type="duplicateValues" dxfId="19776" priority="21565"/>
  </conditionalFormatting>
  <conditionalFormatting sqref="O141">
    <cfRule type="duplicateValues" dxfId="19775" priority="21557"/>
  </conditionalFormatting>
  <conditionalFormatting sqref="O141">
    <cfRule type="duplicateValues" dxfId="19774" priority="21558"/>
  </conditionalFormatting>
  <conditionalFormatting sqref="O141">
    <cfRule type="duplicateValues" dxfId="19773" priority="21559"/>
    <cfRule type="duplicateValues" dxfId="19772" priority="21560"/>
    <cfRule type="duplicateValues" dxfId="19771" priority="21561"/>
  </conditionalFormatting>
  <conditionalFormatting sqref="O141">
    <cfRule type="duplicateValues" dxfId="19770" priority="21562"/>
    <cfRule type="duplicateValues" dxfId="19769" priority="21563"/>
  </conditionalFormatting>
  <conditionalFormatting sqref="O141">
    <cfRule type="duplicateValues" dxfId="19768" priority="21556"/>
  </conditionalFormatting>
  <conditionalFormatting sqref="O141">
    <cfRule type="duplicateValues" dxfId="19767" priority="21555"/>
  </conditionalFormatting>
  <conditionalFormatting sqref="O141">
    <cfRule type="duplicateValues" dxfId="19766" priority="21554"/>
  </conditionalFormatting>
  <conditionalFormatting sqref="O141">
    <cfRule type="duplicateValues" dxfId="19765" priority="21553"/>
  </conditionalFormatting>
  <conditionalFormatting sqref="P141">
    <cfRule type="duplicateValues" dxfId="19764" priority="21564"/>
  </conditionalFormatting>
  <conditionalFormatting sqref="O141">
    <cfRule type="duplicateValues" dxfId="19763" priority="21552"/>
  </conditionalFormatting>
  <conditionalFormatting sqref="O142">
    <cfRule type="duplicateValues" dxfId="19762" priority="21544"/>
  </conditionalFormatting>
  <conditionalFormatting sqref="O142">
    <cfRule type="duplicateValues" dxfId="19761" priority="21545"/>
  </conditionalFormatting>
  <conditionalFormatting sqref="O142">
    <cfRule type="duplicateValues" dxfId="19760" priority="21546"/>
    <cfRule type="duplicateValues" dxfId="19759" priority="21547"/>
    <cfRule type="duplicateValues" dxfId="19758" priority="21548"/>
  </conditionalFormatting>
  <conditionalFormatting sqref="O142">
    <cfRule type="duplicateValues" dxfId="19757" priority="21549"/>
    <cfRule type="duplicateValues" dxfId="19756" priority="21550"/>
  </conditionalFormatting>
  <conditionalFormatting sqref="O142">
    <cfRule type="duplicateValues" dxfId="19755" priority="21543"/>
  </conditionalFormatting>
  <conditionalFormatting sqref="O142">
    <cfRule type="duplicateValues" dxfId="19754" priority="21542"/>
  </conditionalFormatting>
  <conditionalFormatting sqref="O142">
    <cfRule type="duplicateValues" dxfId="19753" priority="21541"/>
  </conditionalFormatting>
  <conditionalFormatting sqref="O142">
    <cfRule type="duplicateValues" dxfId="19752" priority="21540"/>
  </conditionalFormatting>
  <conditionalFormatting sqref="P142">
    <cfRule type="duplicateValues" dxfId="19751" priority="21551"/>
  </conditionalFormatting>
  <conditionalFormatting sqref="O142">
    <cfRule type="duplicateValues" dxfId="19750" priority="21539"/>
  </conditionalFormatting>
  <conditionalFormatting sqref="A143:A149">
    <cfRule type="cellIs" dxfId="19749" priority="21538" operator="lessThan">
      <formula>"&lt;=0"</formula>
    </cfRule>
  </conditionalFormatting>
  <conditionalFormatting sqref="Y143">
    <cfRule type="duplicateValues" dxfId="19748" priority="21537"/>
  </conditionalFormatting>
  <conditionalFormatting sqref="O145:O150">
    <cfRule type="duplicateValues" dxfId="19747" priority="21522"/>
  </conditionalFormatting>
  <conditionalFormatting sqref="O145:O150">
    <cfRule type="duplicateValues" dxfId="19746" priority="21523"/>
  </conditionalFormatting>
  <conditionalFormatting sqref="O145:O150">
    <cfRule type="duplicateValues" dxfId="19745" priority="21524"/>
    <cfRule type="duplicateValues" dxfId="19744" priority="21525"/>
    <cfRule type="duplicateValues" dxfId="19743" priority="21526"/>
  </conditionalFormatting>
  <conditionalFormatting sqref="O145:O150">
    <cfRule type="duplicateValues" dxfId="19742" priority="21527"/>
    <cfRule type="duplicateValues" dxfId="19741" priority="21528"/>
  </conditionalFormatting>
  <conditionalFormatting sqref="O145:O150">
    <cfRule type="duplicateValues" dxfId="19740" priority="21521"/>
  </conditionalFormatting>
  <conditionalFormatting sqref="O145:O150">
    <cfRule type="duplicateValues" dxfId="19739" priority="21520"/>
  </conditionalFormatting>
  <conditionalFormatting sqref="O145:O150">
    <cfRule type="duplicateValues" dxfId="19738" priority="21519"/>
  </conditionalFormatting>
  <conditionalFormatting sqref="O145:O150">
    <cfRule type="duplicateValues" dxfId="19737" priority="21518"/>
  </conditionalFormatting>
  <conditionalFormatting sqref="P145:P150">
    <cfRule type="duplicateValues" dxfId="19736" priority="21529"/>
  </conditionalFormatting>
  <conditionalFormatting sqref="O145:O150">
    <cfRule type="duplicateValues" dxfId="19735" priority="21517"/>
  </conditionalFormatting>
  <conditionalFormatting sqref="O143">
    <cfRule type="duplicateValues" dxfId="19734" priority="21509"/>
  </conditionalFormatting>
  <conditionalFormatting sqref="O143">
    <cfRule type="duplicateValues" dxfId="19733" priority="21510"/>
  </conditionalFormatting>
  <conditionalFormatting sqref="O143">
    <cfRule type="duplicateValues" dxfId="19732" priority="21511"/>
    <cfRule type="duplicateValues" dxfId="19731" priority="21512"/>
    <cfRule type="duplicateValues" dxfId="19730" priority="21513"/>
  </conditionalFormatting>
  <conditionalFormatting sqref="O143">
    <cfRule type="duplicateValues" dxfId="19729" priority="21514"/>
    <cfRule type="duplicateValues" dxfId="19728" priority="21515"/>
  </conditionalFormatting>
  <conditionalFormatting sqref="O143">
    <cfRule type="duplicateValues" dxfId="19727" priority="21508"/>
  </conditionalFormatting>
  <conditionalFormatting sqref="O143">
    <cfRule type="duplicateValues" dxfId="19726" priority="21507"/>
  </conditionalFormatting>
  <conditionalFormatting sqref="O143">
    <cfRule type="duplicateValues" dxfId="19725" priority="21506"/>
  </conditionalFormatting>
  <conditionalFormatting sqref="O143">
    <cfRule type="duplicateValues" dxfId="19724" priority="21505"/>
  </conditionalFormatting>
  <conditionalFormatting sqref="P143">
    <cfRule type="duplicateValues" dxfId="19723" priority="21516"/>
  </conditionalFormatting>
  <conditionalFormatting sqref="O143">
    <cfRule type="duplicateValues" dxfId="19722" priority="21504"/>
  </conditionalFormatting>
  <conditionalFormatting sqref="O144">
    <cfRule type="duplicateValues" dxfId="19721" priority="21496"/>
  </conditionalFormatting>
  <conditionalFormatting sqref="O144">
    <cfRule type="duplicateValues" dxfId="19720" priority="21497"/>
  </conditionalFormatting>
  <conditionalFormatting sqref="O144">
    <cfRule type="duplicateValues" dxfId="19719" priority="21498"/>
    <cfRule type="duplicateValues" dxfId="19718" priority="21499"/>
    <cfRule type="duplicateValues" dxfId="19717" priority="21500"/>
  </conditionalFormatting>
  <conditionalFormatting sqref="O144">
    <cfRule type="duplicateValues" dxfId="19716" priority="21501"/>
    <cfRule type="duplicateValues" dxfId="19715" priority="21502"/>
  </conditionalFormatting>
  <conditionalFormatting sqref="O144">
    <cfRule type="duplicateValues" dxfId="19714" priority="21495"/>
  </conditionalFormatting>
  <conditionalFormatting sqref="O144">
    <cfRule type="duplicateValues" dxfId="19713" priority="21494"/>
  </conditionalFormatting>
  <conditionalFormatting sqref="O144">
    <cfRule type="duplicateValues" dxfId="19712" priority="21493"/>
  </conditionalFormatting>
  <conditionalFormatting sqref="O144">
    <cfRule type="duplicateValues" dxfId="19711" priority="21492"/>
  </conditionalFormatting>
  <conditionalFormatting sqref="P144">
    <cfRule type="duplicateValues" dxfId="19710" priority="21503"/>
  </conditionalFormatting>
  <conditionalFormatting sqref="O144">
    <cfRule type="duplicateValues" dxfId="19709" priority="21491"/>
  </conditionalFormatting>
  <conditionalFormatting sqref="O122:O124">
    <cfRule type="duplicateValues" dxfId="19708" priority="21481"/>
  </conditionalFormatting>
  <conditionalFormatting sqref="O122:O124">
    <cfRule type="duplicateValues" dxfId="19707" priority="21480"/>
  </conditionalFormatting>
  <conditionalFormatting sqref="O122:O124">
    <cfRule type="duplicateValues" dxfId="19706" priority="21479"/>
  </conditionalFormatting>
  <conditionalFormatting sqref="O122:O124">
    <cfRule type="duplicateValues" dxfId="19705" priority="21478"/>
  </conditionalFormatting>
  <conditionalFormatting sqref="O122:O124">
    <cfRule type="duplicateValues" dxfId="19704" priority="21477"/>
  </conditionalFormatting>
  <conditionalFormatting sqref="O122:O124">
    <cfRule type="duplicateValues" dxfId="19703" priority="21476"/>
  </conditionalFormatting>
  <conditionalFormatting sqref="O122:O124">
    <cfRule type="duplicateValues" dxfId="19702" priority="21475"/>
  </conditionalFormatting>
  <conditionalFormatting sqref="O122:O124">
    <cfRule type="duplicateValues" dxfId="19701" priority="21474"/>
  </conditionalFormatting>
  <conditionalFormatting sqref="O122:O124">
    <cfRule type="duplicateValues" dxfId="19700" priority="21473"/>
  </conditionalFormatting>
  <conditionalFormatting sqref="O122:O124">
    <cfRule type="duplicateValues" dxfId="19699" priority="21482"/>
  </conditionalFormatting>
  <conditionalFormatting sqref="P122:P124">
    <cfRule type="duplicateValues" dxfId="19698" priority="21483"/>
  </conditionalFormatting>
  <conditionalFormatting sqref="O122:O124">
    <cfRule type="duplicateValues" dxfId="19697" priority="21484"/>
  </conditionalFormatting>
  <conditionalFormatting sqref="O122:O124">
    <cfRule type="duplicateValues" dxfId="19696" priority="21485"/>
    <cfRule type="duplicateValues" dxfId="19695" priority="21486"/>
    <cfRule type="duplicateValues" dxfId="19694" priority="21487"/>
  </conditionalFormatting>
  <conditionalFormatting sqref="O122:O124">
    <cfRule type="duplicateValues" dxfId="19693" priority="21488"/>
    <cfRule type="duplicateValues" dxfId="19692" priority="21489"/>
  </conditionalFormatting>
  <conditionalFormatting sqref="P122:P124">
    <cfRule type="duplicateValues" dxfId="19691" priority="21490"/>
  </conditionalFormatting>
  <conditionalFormatting sqref="O122:O124">
    <cfRule type="duplicateValues" dxfId="19690" priority="21472"/>
  </conditionalFormatting>
  <conditionalFormatting sqref="O125">
    <cfRule type="duplicateValues" dxfId="19689" priority="21462"/>
  </conditionalFormatting>
  <conditionalFormatting sqref="O125">
    <cfRule type="duplicateValues" dxfId="19688" priority="21461"/>
  </conditionalFormatting>
  <conditionalFormatting sqref="O125">
    <cfRule type="duplicateValues" dxfId="19687" priority="21460"/>
  </conditionalFormatting>
  <conditionalFormatting sqref="O125">
    <cfRule type="duplicateValues" dxfId="19686" priority="21459"/>
  </conditionalFormatting>
  <conditionalFormatting sqref="O125">
    <cfRule type="duplicateValues" dxfId="19685" priority="21458"/>
  </conditionalFormatting>
  <conditionalFormatting sqref="O125">
    <cfRule type="duplicateValues" dxfId="19684" priority="21457"/>
  </conditionalFormatting>
  <conditionalFormatting sqref="O125">
    <cfRule type="duplicateValues" dxfId="19683" priority="21456"/>
  </conditionalFormatting>
  <conditionalFormatting sqref="O125">
    <cfRule type="duplicateValues" dxfId="19682" priority="21455"/>
  </conditionalFormatting>
  <conditionalFormatting sqref="O125">
    <cfRule type="duplicateValues" dxfId="19681" priority="21454"/>
  </conditionalFormatting>
  <conditionalFormatting sqref="O125">
    <cfRule type="duplicateValues" dxfId="19680" priority="21463"/>
  </conditionalFormatting>
  <conditionalFormatting sqref="P125">
    <cfRule type="duplicateValues" dxfId="19679" priority="21464"/>
  </conditionalFormatting>
  <conditionalFormatting sqref="O125">
    <cfRule type="duplicateValues" dxfId="19678" priority="21465"/>
  </conditionalFormatting>
  <conditionalFormatting sqref="O125">
    <cfRule type="duplicateValues" dxfId="19677" priority="21466"/>
    <cfRule type="duplicateValues" dxfId="19676" priority="21467"/>
    <cfRule type="duplicateValues" dxfId="19675" priority="21468"/>
  </conditionalFormatting>
  <conditionalFormatting sqref="O125">
    <cfRule type="duplicateValues" dxfId="19674" priority="21469"/>
    <cfRule type="duplicateValues" dxfId="19673" priority="21470"/>
  </conditionalFormatting>
  <conditionalFormatting sqref="P125">
    <cfRule type="duplicateValues" dxfId="19672" priority="21471"/>
  </conditionalFormatting>
  <conditionalFormatting sqref="O125">
    <cfRule type="duplicateValues" dxfId="19671" priority="21453"/>
  </conditionalFormatting>
  <conditionalFormatting sqref="A126">
    <cfRule type="cellIs" dxfId="19670" priority="21452" operator="lessThan">
      <formula>"&lt;=0"</formula>
    </cfRule>
  </conditionalFormatting>
  <conditionalFormatting sqref="Y126">
    <cfRule type="duplicateValues" dxfId="19669" priority="21451"/>
  </conditionalFormatting>
  <conditionalFormatting sqref="O126">
    <cfRule type="duplicateValues" dxfId="19668" priority="21434"/>
  </conditionalFormatting>
  <conditionalFormatting sqref="O126">
    <cfRule type="duplicateValues" dxfId="19667" priority="21433"/>
  </conditionalFormatting>
  <conditionalFormatting sqref="O126">
    <cfRule type="duplicateValues" dxfId="19666" priority="21432"/>
  </conditionalFormatting>
  <conditionalFormatting sqref="O126">
    <cfRule type="duplicateValues" dxfId="19665" priority="21431"/>
  </conditionalFormatting>
  <conditionalFormatting sqref="O126">
    <cfRule type="duplicateValues" dxfId="19664" priority="21430"/>
  </conditionalFormatting>
  <conditionalFormatting sqref="O126">
    <cfRule type="duplicateValues" dxfId="19663" priority="21429"/>
  </conditionalFormatting>
  <conditionalFormatting sqref="O126">
    <cfRule type="duplicateValues" dxfId="19662" priority="21428"/>
  </conditionalFormatting>
  <conditionalFormatting sqref="O126">
    <cfRule type="duplicateValues" dxfId="19661" priority="21427"/>
  </conditionalFormatting>
  <conditionalFormatting sqref="O126">
    <cfRule type="duplicateValues" dxfId="19660" priority="21426"/>
  </conditionalFormatting>
  <conditionalFormatting sqref="O126">
    <cfRule type="duplicateValues" dxfId="19659" priority="21435"/>
  </conditionalFormatting>
  <conditionalFormatting sqref="P126">
    <cfRule type="duplicateValues" dxfId="19658" priority="21436"/>
  </conditionalFormatting>
  <conditionalFormatting sqref="O126">
    <cfRule type="duplicateValues" dxfId="19657" priority="21437"/>
  </conditionalFormatting>
  <conditionalFormatting sqref="O126">
    <cfRule type="duplicateValues" dxfId="19656" priority="21438"/>
    <cfRule type="duplicateValues" dxfId="19655" priority="21439"/>
    <cfRule type="duplicateValues" dxfId="19654" priority="21440"/>
  </conditionalFormatting>
  <conditionalFormatting sqref="O126">
    <cfRule type="duplicateValues" dxfId="19653" priority="21441"/>
    <cfRule type="duplicateValues" dxfId="19652" priority="21442"/>
  </conditionalFormatting>
  <conditionalFormatting sqref="P126">
    <cfRule type="duplicateValues" dxfId="19651" priority="21443"/>
  </conditionalFormatting>
  <conditionalFormatting sqref="O126">
    <cfRule type="duplicateValues" dxfId="19650" priority="21425"/>
  </conditionalFormatting>
  <conditionalFormatting sqref="O127:O129">
    <cfRule type="duplicateValues" dxfId="19649" priority="21415"/>
  </conditionalFormatting>
  <conditionalFormatting sqref="O127:O129">
    <cfRule type="duplicateValues" dxfId="19648" priority="21414"/>
  </conditionalFormatting>
  <conditionalFormatting sqref="O127:O129">
    <cfRule type="duplicateValues" dxfId="19647" priority="21413"/>
  </conditionalFormatting>
  <conditionalFormatting sqref="O127:O129">
    <cfRule type="duplicateValues" dxfId="19646" priority="21412"/>
  </conditionalFormatting>
  <conditionalFormatting sqref="O127:O129">
    <cfRule type="duplicateValues" dxfId="19645" priority="21411"/>
  </conditionalFormatting>
  <conditionalFormatting sqref="O127:O129">
    <cfRule type="duplicateValues" dxfId="19644" priority="21410"/>
  </conditionalFormatting>
  <conditionalFormatting sqref="O127:O129">
    <cfRule type="duplicateValues" dxfId="19643" priority="21409"/>
  </conditionalFormatting>
  <conditionalFormatting sqref="O127:O129">
    <cfRule type="duplicateValues" dxfId="19642" priority="21408"/>
  </conditionalFormatting>
  <conditionalFormatting sqref="O127:O129">
    <cfRule type="duplicateValues" dxfId="19641" priority="21407"/>
  </conditionalFormatting>
  <conditionalFormatting sqref="O127:O129">
    <cfRule type="duplicateValues" dxfId="19640" priority="21416"/>
  </conditionalFormatting>
  <conditionalFormatting sqref="P127:P129">
    <cfRule type="duplicateValues" dxfId="19639" priority="21417"/>
  </conditionalFormatting>
  <conditionalFormatting sqref="O127:O129">
    <cfRule type="duplicateValues" dxfId="19638" priority="21418"/>
  </conditionalFormatting>
  <conditionalFormatting sqref="O127:O129">
    <cfRule type="duplicateValues" dxfId="19637" priority="21419"/>
    <cfRule type="duplicateValues" dxfId="19636" priority="21420"/>
    <cfRule type="duplicateValues" dxfId="19635" priority="21421"/>
  </conditionalFormatting>
  <conditionalFormatting sqref="O127:O129">
    <cfRule type="duplicateValues" dxfId="19634" priority="21422"/>
    <cfRule type="duplicateValues" dxfId="19633" priority="21423"/>
  </conditionalFormatting>
  <conditionalFormatting sqref="P127:P129">
    <cfRule type="duplicateValues" dxfId="19632" priority="21424"/>
  </conditionalFormatting>
  <conditionalFormatting sqref="O127:O129">
    <cfRule type="duplicateValues" dxfId="19631" priority="21406"/>
  </conditionalFormatting>
  <conditionalFormatting sqref="O130">
    <cfRule type="duplicateValues" dxfId="19630" priority="21396"/>
  </conditionalFormatting>
  <conditionalFormatting sqref="O130">
    <cfRule type="duplicateValues" dxfId="19629" priority="21395"/>
  </conditionalFormatting>
  <conditionalFormatting sqref="O130">
    <cfRule type="duplicateValues" dxfId="19628" priority="21394"/>
  </conditionalFormatting>
  <conditionalFormatting sqref="O130">
    <cfRule type="duplicateValues" dxfId="19627" priority="21393"/>
  </conditionalFormatting>
  <conditionalFormatting sqref="O130">
    <cfRule type="duplicateValues" dxfId="19626" priority="21392"/>
  </conditionalFormatting>
  <conditionalFormatting sqref="O130">
    <cfRule type="duplicateValues" dxfId="19625" priority="21391"/>
  </conditionalFormatting>
  <conditionalFormatting sqref="O130">
    <cfRule type="duplicateValues" dxfId="19624" priority="21390"/>
  </conditionalFormatting>
  <conditionalFormatting sqref="O130">
    <cfRule type="duplicateValues" dxfId="19623" priority="21389"/>
  </conditionalFormatting>
  <conditionalFormatting sqref="O130">
    <cfRule type="duplicateValues" dxfId="19622" priority="21388"/>
  </conditionalFormatting>
  <conditionalFormatting sqref="O130">
    <cfRule type="duplicateValues" dxfId="19621" priority="21397"/>
  </conditionalFormatting>
  <conditionalFormatting sqref="P130">
    <cfRule type="duplicateValues" dxfId="19620" priority="21398"/>
  </conditionalFormatting>
  <conditionalFormatting sqref="O130">
    <cfRule type="duplicateValues" dxfId="19619" priority="21399"/>
  </conditionalFormatting>
  <conditionalFormatting sqref="O130">
    <cfRule type="duplicateValues" dxfId="19618" priority="21400"/>
    <cfRule type="duplicateValues" dxfId="19617" priority="21401"/>
    <cfRule type="duplicateValues" dxfId="19616" priority="21402"/>
  </conditionalFormatting>
  <conditionalFormatting sqref="O130">
    <cfRule type="duplicateValues" dxfId="19615" priority="21403"/>
    <cfRule type="duplicateValues" dxfId="19614" priority="21404"/>
  </conditionalFormatting>
  <conditionalFormatting sqref="P130">
    <cfRule type="duplicateValues" dxfId="19613" priority="21405"/>
  </conditionalFormatting>
  <conditionalFormatting sqref="O130">
    <cfRule type="duplicateValues" dxfId="19612" priority="21387"/>
  </conditionalFormatting>
  <conditionalFormatting sqref="O131:O133">
    <cfRule type="duplicateValues" dxfId="19611" priority="21377"/>
  </conditionalFormatting>
  <conditionalFormatting sqref="O131:O133">
    <cfRule type="duplicateValues" dxfId="19610" priority="21376"/>
  </conditionalFormatting>
  <conditionalFormatting sqref="O131:O133">
    <cfRule type="duplicateValues" dxfId="19609" priority="21375"/>
  </conditionalFormatting>
  <conditionalFormatting sqref="O131:O133">
    <cfRule type="duplicateValues" dxfId="19608" priority="21374"/>
  </conditionalFormatting>
  <conditionalFormatting sqref="O131:O133">
    <cfRule type="duplicateValues" dxfId="19607" priority="21373"/>
  </conditionalFormatting>
  <conditionalFormatting sqref="O131:O133">
    <cfRule type="duplicateValues" dxfId="19606" priority="21372"/>
  </conditionalFormatting>
  <conditionalFormatting sqref="O131:O133">
    <cfRule type="duplicateValues" dxfId="19605" priority="21371"/>
  </conditionalFormatting>
  <conditionalFormatting sqref="O131:O133">
    <cfRule type="duplicateValues" dxfId="19604" priority="21370"/>
  </conditionalFormatting>
  <conditionalFormatting sqref="O131:O133">
    <cfRule type="duplicateValues" dxfId="19603" priority="21369"/>
  </conditionalFormatting>
  <conditionalFormatting sqref="O131:O133">
    <cfRule type="duplicateValues" dxfId="19602" priority="21378"/>
  </conditionalFormatting>
  <conditionalFormatting sqref="P131:P133">
    <cfRule type="duplicateValues" dxfId="19601" priority="21379"/>
  </conditionalFormatting>
  <conditionalFormatting sqref="O131:O133">
    <cfRule type="duplicateValues" dxfId="19600" priority="21380"/>
  </conditionalFormatting>
  <conditionalFormatting sqref="O131:O133">
    <cfRule type="duplicateValues" dxfId="19599" priority="21381"/>
    <cfRule type="duplicateValues" dxfId="19598" priority="21382"/>
    <cfRule type="duplicateValues" dxfId="19597" priority="21383"/>
  </conditionalFormatting>
  <conditionalFormatting sqref="O131:O133">
    <cfRule type="duplicateValues" dxfId="19596" priority="21384"/>
    <cfRule type="duplicateValues" dxfId="19595" priority="21385"/>
  </conditionalFormatting>
  <conditionalFormatting sqref="P131:P133">
    <cfRule type="duplicateValues" dxfId="19594" priority="21386"/>
  </conditionalFormatting>
  <conditionalFormatting sqref="O131:O133">
    <cfRule type="duplicateValues" dxfId="19593" priority="21368"/>
  </conditionalFormatting>
  <conditionalFormatting sqref="A134">
    <cfRule type="cellIs" dxfId="19592" priority="21367" operator="lessThan">
      <formula>"&lt;=0"</formula>
    </cfRule>
  </conditionalFormatting>
  <conditionalFormatting sqref="Y134">
    <cfRule type="duplicateValues" dxfId="19591" priority="21366"/>
  </conditionalFormatting>
  <conditionalFormatting sqref="O134:O135">
    <cfRule type="duplicateValues" dxfId="19590" priority="21349"/>
  </conditionalFormatting>
  <conditionalFormatting sqref="O134:O135">
    <cfRule type="duplicateValues" dxfId="19589" priority="21348"/>
  </conditionalFormatting>
  <conditionalFormatting sqref="O134:O135">
    <cfRule type="duplicateValues" dxfId="19588" priority="21347"/>
  </conditionalFormatting>
  <conditionalFormatting sqref="O134:O135">
    <cfRule type="duplicateValues" dxfId="19587" priority="21346"/>
  </conditionalFormatting>
  <conditionalFormatting sqref="O134:O135">
    <cfRule type="duplicateValues" dxfId="19586" priority="21345"/>
  </conditionalFormatting>
  <conditionalFormatting sqref="O134:O135">
    <cfRule type="duplicateValues" dxfId="19585" priority="21344"/>
  </conditionalFormatting>
  <conditionalFormatting sqref="O134:O135">
    <cfRule type="duplicateValues" dxfId="19584" priority="21343"/>
  </conditionalFormatting>
  <conditionalFormatting sqref="O134:O135">
    <cfRule type="duplicateValues" dxfId="19583" priority="21342"/>
  </conditionalFormatting>
  <conditionalFormatting sqref="O134:O135">
    <cfRule type="duplicateValues" dxfId="19582" priority="21341"/>
  </conditionalFormatting>
  <conditionalFormatting sqref="O134:O135">
    <cfRule type="duplicateValues" dxfId="19581" priority="21350"/>
  </conditionalFormatting>
  <conditionalFormatting sqref="P134:P135">
    <cfRule type="duplicateValues" dxfId="19580" priority="21351"/>
  </conditionalFormatting>
  <conditionalFormatting sqref="O134:O135">
    <cfRule type="duplicateValues" dxfId="19579" priority="21352"/>
  </conditionalFormatting>
  <conditionalFormatting sqref="O134:O135">
    <cfRule type="duplicateValues" dxfId="19578" priority="21353"/>
    <cfRule type="duplicateValues" dxfId="19577" priority="21354"/>
    <cfRule type="duplicateValues" dxfId="19576" priority="21355"/>
  </conditionalFormatting>
  <conditionalFormatting sqref="O134:O135">
    <cfRule type="duplicateValues" dxfId="19575" priority="21356"/>
    <cfRule type="duplicateValues" dxfId="19574" priority="21357"/>
  </conditionalFormatting>
  <conditionalFormatting sqref="P134:P135">
    <cfRule type="duplicateValues" dxfId="19573" priority="21358"/>
  </conditionalFormatting>
  <conditionalFormatting sqref="O134:O135">
    <cfRule type="duplicateValues" dxfId="19572" priority="21340"/>
  </conditionalFormatting>
  <conditionalFormatting sqref="Y595 Y433 Y171 Y218:Y226 Y193:Y216 Y190:Y191 Y188 Y186 Y183 Y181 Y177 Y228 Y232 Y238 Y246 Y252 Y256 Y264 Y266 Y274 Y282 Y287:Y293 Y299 Y302 Y309 Y311:Y312 Y314 Y317 Y322:Y332 Y335 Y337:Y344 Y348 Y356 Y359 Y367 Y375 Y383:Y385 Y393:Y394 Y396:Y429 Y435:Y440 Y448:Y455">
    <cfRule type="duplicateValues" dxfId="19571" priority="21338"/>
  </conditionalFormatting>
  <conditionalFormatting sqref="O209:O216">
    <cfRule type="duplicateValues" dxfId="19570" priority="21318"/>
  </conditionalFormatting>
  <conditionalFormatting sqref="O209:O216">
    <cfRule type="duplicateValues" dxfId="19569" priority="21319"/>
  </conditionalFormatting>
  <conditionalFormatting sqref="O209:O216">
    <cfRule type="duplicateValues" dxfId="19568" priority="21320"/>
    <cfRule type="duplicateValues" dxfId="19567" priority="21321"/>
    <cfRule type="duplicateValues" dxfId="19566" priority="21322"/>
  </conditionalFormatting>
  <conditionalFormatting sqref="P209:P216">
    <cfRule type="duplicateValues" dxfId="19565" priority="21323"/>
  </conditionalFormatting>
  <conditionalFormatting sqref="O209:O216">
    <cfRule type="duplicateValues" dxfId="19564" priority="21316"/>
    <cfRule type="duplicateValues" dxfId="19563" priority="21317"/>
  </conditionalFormatting>
  <conditionalFormatting sqref="O209:O216">
    <cfRule type="duplicateValues" dxfId="19562" priority="21315"/>
  </conditionalFormatting>
  <conditionalFormatting sqref="O209:O216">
    <cfRule type="duplicateValues" dxfId="19561" priority="21314"/>
  </conditionalFormatting>
  <conditionalFormatting sqref="P209:P216">
    <cfRule type="duplicateValues" dxfId="19560" priority="21313"/>
  </conditionalFormatting>
  <conditionalFormatting sqref="O209:O216">
    <cfRule type="duplicateValues" dxfId="19559" priority="21312"/>
  </conditionalFormatting>
  <conditionalFormatting sqref="O209:O216">
    <cfRule type="duplicateValues" dxfId="19558" priority="21311"/>
  </conditionalFormatting>
  <conditionalFormatting sqref="O209:O216">
    <cfRule type="duplicateValues" dxfId="19557" priority="21310"/>
  </conditionalFormatting>
  <conditionalFormatting sqref="O209:O216">
    <cfRule type="duplicateValues" dxfId="19556" priority="21309"/>
  </conditionalFormatting>
  <conditionalFormatting sqref="O209:O216">
    <cfRule type="duplicateValues" dxfId="19555" priority="21308"/>
  </conditionalFormatting>
  <conditionalFormatting sqref="O209:O216">
    <cfRule type="duplicateValues" dxfId="19554" priority="21307"/>
  </conditionalFormatting>
  <conditionalFormatting sqref="O209:O216">
    <cfRule type="duplicateValues" dxfId="19553" priority="21306"/>
  </conditionalFormatting>
  <conditionalFormatting sqref="O209:O216">
    <cfRule type="duplicateValues" dxfId="19552" priority="21305"/>
  </conditionalFormatting>
  <conditionalFormatting sqref="O209:O216">
    <cfRule type="duplicateValues" dxfId="19551" priority="21304"/>
  </conditionalFormatting>
  <conditionalFormatting sqref="O209:O216">
    <cfRule type="duplicateValues" dxfId="19550" priority="21303"/>
  </conditionalFormatting>
  <conditionalFormatting sqref="O209:O216">
    <cfRule type="duplicateValues" dxfId="19549" priority="21302"/>
  </conditionalFormatting>
  <conditionalFormatting sqref="O209:O216">
    <cfRule type="duplicateValues" dxfId="19548" priority="21324"/>
  </conditionalFormatting>
  <conditionalFormatting sqref="O209:O216">
    <cfRule type="duplicateValues" dxfId="19547" priority="21325"/>
    <cfRule type="duplicateValues" dxfId="19546" priority="21326"/>
    <cfRule type="duplicateValues" dxfId="19545" priority="21327"/>
  </conditionalFormatting>
  <conditionalFormatting sqref="O209:O216">
    <cfRule type="duplicateValues" dxfId="19544" priority="21328"/>
    <cfRule type="duplicateValues" dxfId="19543" priority="21329"/>
  </conditionalFormatting>
  <conditionalFormatting sqref="P209:P216">
    <cfRule type="duplicateValues" dxfId="19542" priority="21330"/>
  </conditionalFormatting>
  <conditionalFormatting sqref="O209:O216">
    <cfRule type="duplicateValues" dxfId="19541" priority="21301"/>
  </conditionalFormatting>
  <conditionalFormatting sqref="A217">
    <cfRule type="cellIs" dxfId="19540" priority="21300" operator="lessThan">
      <formula>"&lt;=0"</formula>
    </cfRule>
  </conditionalFormatting>
  <conditionalFormatting sqref="Y217">
    <cfRule type="duplicateValues" dxfId="19539" priority="21299"/>
  </conditionalFormatting>
  <conditionalFormatting sqref="O217:O219">
    <cfRule type="duplicateValues" dxfId="19538" priority="21279"/>
  </conditionalFormatting>
  <conditionalFormatting sqref="O217:O219">
    <cfRule type="duplicateValues" dxfId="19537" priority="21280"/>
  </conditionalFormatting>
  <conditionalFormatting sqref="O217:O219">
    <cfRule type="duplicateValues" dxfId="19536" priority="21281"/>
    <cfRule type="duplicateValues" dxfId="19535" priority="21282"/>
    <cfRule type="duplicateValues" dxfId="19534" priority="21283"/>
  </conditionalFormatting>
  <conditionalFormatting sqref="P217:P219">
    <cfRule type="duplicateValues" dxfId="19533" priority="21284"/>
  </conditionalFormatting>
  <conditionalFormatting sqref="O217:O219">
    <cfRule type="duplicateValues" dxfId="19532" priority="21277"/>
    <cfRule type="duplicateValues" dxfId="19531" priority="21278"/>
  </conditionalFormatting>
  <conditionalFormatting sqref="O217:O219">
    <cfRule type="duplicateValues" dxfId="19530" priority="21276"/>
  </conditionalFormatting>
  <conditionalFormatting sqref="O217:O219">
    <cfRule type="duplicateValues" dxfId="19529" priority="21275"/>
  </conditionalFormatting>
  <conditionalFormatting sqref="P217:P219">
    <cfRule type="duplicateValues" dxfId="19528" priority="21274"/>
  </conditionalFormatting>
  <conditionalFormatting sqref="O217:O219">
    <cfRule type="duplicateValues" dxfId="19527" priority="21273"/>
  </conditionalFormatting>
  <conditionalFormatting sqref="O217:O219">
    <cfRule type="duplicateValues" dxfId="19526" priority="21272"/>
  </conditionalFormatting>
  <conditionalFormatting sqref="O217:O219">
    <cfRule type="duplicateValues" dxfId="19525" priority="21271"/>
  </conditionalFormatting>
  <conditionalFormatting sqref="O217:O219">
    <cfRule type="duplicateValues" dxfId="19524" priority="21270"/>
  </conditionalFormatting>
  <conditionalFormatting sqref="O217:O219">
    <cfRule type="duplicateValues" dxfId="19523" priority="21269"/>
  </conditionalFormatting>
  <conditionalFormatting sqref="O217:O219">
    <cfRule type="duplicateValues" dxfId="19522" priority="21268"/>
  </conditionalFormatting>
  <conditionalFormatting sqref="O217:O219">
    <cfRule type="duplicateValues" dxfId="19521" priority="21267"/>
  </conditionalFormatting>
  <conditionalFormatting sqref="O217:O219">
    <cfRule type="duplicateValues" dxfId="19520" priority="21266"/>
  </conditionalFormatting>
  <conditionalFormatting sqref="O217:O219">
    <cfRule type="duplicateValues" dxfId="19519" priority="21265"/>
  </conditionalFormatting>
  <conditionalFormatting sqref="O217:O219">
    <cfRule type="duplicateValues" dxfId="19518" priority="21264"/>
  </conditionalFormatting>
  <conditionalFormatting sqref="O217:O219">
    <cfRule type="duplicateValues" dxfId="19517" priority="21263"/>
  </conditionalFormatting>
  <conditionalFormatting sqref="O217:O219">
    <cfRule type="duplicateValues" dxfId="19516" priority="21285"/>
  </conditionalFormatting>
  <conditionalFormatting sqref="O217:O219">
    <cfRule type="duplicateValues" dxfId="19515" priority="21286"/>
    <cfRule type="duplicateValues" dxfId="19514" priority="21287"/>
    <cfRule type="duplicateValues" dxfId="19513" priority="21288"/>
  </conditionalFormatting>
  <conditionalFormatting sqref="O217:O219">
    <cfRule type="duplicateValues" dxfId="19512" priority="21289"/>
    <cfRule type="duplicateValues" dxfId="19511" priority="21290"/>
  </conditionalFormatting>
  <conditionalFormatting sqref="P217:P219">
    <cfRule type="duplicateValues" dxfId="19510" priority="21291"/>
  </conditionalFormatting>
  <conditionalFormatting sqref="O217:O219">
    <cfRule type="duplicateValues" dxfId="19509" priority="21262"/>
  </conditionalFormatting>
  <conditionalFormatting sqref="O183:O185">
    <cfRule type="duplicateValues" dxfId="19508" priority="21254"/>
  </conditionalFormatting>
  <conditionalFormatting sqref="O183:O185">
    <cfRule type="duplicateValues" dxfId="19507" priority="21255"/>
  </conditionalFormatting>
  <conditionalFormatting sqref="O183:O185">
    <cfRule type="duplicateValues" dxfId="19506" priority="21256"/>
    <cfRule type="duplicateValues" dxfId="19505" priority="21257"/>
    <cfRule type="duplicateValues" dxfId="19504" priority="21258"/>
  </conditionalFormatting>
  <conditionalFormatting sqref="P183:P185">
    <cfRule type="duplicateValues" dxfId="19503" priority="21259"/>
  </conditionalFormatting>
  <conditionalFormatting sqref="O183:O185">
    <cfRule type="duplicateValues" dxfId="19502" priority="21260"/>
    <cfRule type="duplicateValues" dxfId="19501" priority="21261"/>
  </conditionalFormatting>
  <conditionalFormatting sqref="O183:O185">
    <cfRule type="duplicateValues" dxfId="19500" priority="21253"/>
  </conditionalFormatting>
  <conditionalFormatting sqref="O183:O185">
    <cfRule type="duplicateValues" dxfId="19499" priority="21252"/>
  </conditionalFormatting>
  <conditionalFormatting sqref="O183:O185">
    <cfRule type="duplicateValues" dxfId="19498" priority="21251"/>
  </conditionalFormatting>
  <conditionalFormatting sqref="O183:O185">
    <cfRule type="duplicateValues" dxfId="19497" priority="21250"/>
  </conditionalFormatting>
  <conditionalFormatting sqref="O183:O185">
    <cfRule type="duplicateValues" dxfId="19496" priority="21249"/>
  </conditionalFormatting>
  <conditionalFormatting sqref="O186:O187">
    <cfRule type="duplicateValues" dxfId="19495" priority="21241"/>
  </conditionalFormatting>
  <conditionalFormatting sqref="O186:O187">
    <cfRule type="duplicateValues" dxfId="19494" priority="21242"/>
  </conditionalFormatting>
  <conditionalFormatting sqref="O186:O187">
    <cfRule type="duplicateValues" dxfId="19493" priority="21243"/>
    <cfRule type="duplicateValues" dxfId="19492" priority="21244"/>
    <cfRule type="duplicateValues" dxfId="19491" priority="21245"/>
  </conditionalFormatting>
  <conditionalFormatting sqref="P186:P187">
    <cfRule type="duplicateValues" dxfId="19490" priority="21246"/>
  </conditionalFormatting>
  <conditionalFormatting sqref="O186:O187">
    <cfRule type="duplicateValues" dxfId="19489" priority="21247"/>
    <cfRule type="duplicateValues" dxfId="19488" priority="21248"/>
  </conditionalFormatting>
  <conditionalFormatting sqref="O186:O187">
    <cfRule type="duplicateValues" dxfId="19487" priority="21240"/>
  </conditionalFormatting>
  <conditionalFormatting sqref="O186:O187">
    <cfRule type="duplicateValues" dxfId="19486" priority="21239"/>
  </conditionalFormatting>
  <conditionalFormatting sqref="O186:O187">
    <cfRule type="duplicateValues" dxfId="19485" priority="21238"/>
  </conditionalFormatting>
  <conditionalFormatting sqref="O186:O187">
    <cfRule type="duplicateValues" dxfId="19484" priority="21237"/>
  </conditionalFormatting>
  <conditionalFormatting sqref="O186:O187">
    <cfRule type="duplicateValues" dxfId="19483" priority="21236"/>
  </conditionalFormatting>
  <conditionalFormatting sqref="O188:O189">
    <cfRule type="duplicateValues" dxfId="19482" priority="21228"/>
  </conditionalFormatting>
  <conditionalFormatting sqref="O188:O189">
    <cfRule type="duplicateValues" dxfId="19481" priority="21229"/>
  </conditionalFormatting>
  <conditionalFormatting sqref="O188:O189">
    <cfRule type="duplicateValues" dxfId="19480" priority="21230"/>
    <cfRule type="duplicateValues" dxfId="19479" priority="21231"/>
    <cfRule type="duplicateValues" dxfId="19478" priority="21232"/>
  </conditionalFormatting>
  <conditionalFormatting sqref="P188:P189">
    <cfRule type="duplicateValues" dxfId="19477" priority="21233"/>
  </conditionalFormatting>
  <conditionalFormatting sqref="O188:O189">
    <cfRule type="duplicateValues" dxfId="19476" priority="21234"/>
    <cfRule type="duplicateValues" dxfId="19475" priority="21235"/>
  </conditionalFormatting>
  <conditionalFormatting sqref="O188:O189">
    <cfRule type="duplicateValues" dxfId="19474" priority="21227"/>
  </conditionalFormatting>
  <conditionalFormatting sqref="O188:O189">
    <cfRule type="duplicateValues" dxfId="19473" priority="21226"/>
  </conditionalFormatting>
  <conditionalFormatting sqref="O188:O189">
    <cfRule type="duplicateValues" dxfId="19472" priority="21225"/>
  </conditionalFormatting>
  <conditionalFormatting sqref="O188:O189">
    <cfRule type="duplicateValues" dxfId="19471" priority="21224"/>
  </conditionalFormatting>
  <conditionalFormatting sqref="O188:O189">
    <cfRule type="duplicateValues" dxfId="19470" priority="21223"/>
  </conditionalFormatting>
  <conditionalFormatting sqref="O190">
    <cfRule type="duplicateValues" dxfId="19469" priority="21215"/>
  </conditionalFormatting>
  <conditionalFormatting sqref="O190">
    <cfRule type="duplicateValues" dxfId="19468" priority="21216"/>
  </conditionalFormatting>
  <conditionalFormatting sqref="O190">
    <cfRule type="duplicateValues" dxfId="19467" priority="21217"/>
    <cfRule type="duplicateValues" dxfId="19466" priority="21218"/>
    <cfRule type="duplicateValues" dxfId="19465" priority="21219"/>
  </conditionalFormatting>
  <conditionalFormatting sqref="P190">
    <cfRule type="duplicateValues" dxfId="19464" priority="21220"/>
  </conditionalFormatting>
  <conditionalFormatting sqref="O190">
    <cfRule type="duplicateValues" dxfId="19463" priority="21221"/>
    <cfRule type="duplicateValues" dxfId="19462" priority="21222"/>
  </conditionalFormatting>
  <conditionalFormatting sqref="O190">
    <cfRule type="duplicateValues" dxfId="19461" priority="21214"/>
  </conditionalFormatting>
  <conditionalFormatting sqref="O190">
    <cfRule type="duplicateValues" dxfId="19460" priority="21213"/>
  </conditionalFormatting>
  <conditionalFormatting sqref="O190">
    <cfRule type="duplicateValues" dxfId="19459" priority="21212"/>
  </conditionalFormatting>
  <conditionalFormatting sqref="O190">
    <cfRule type="duplicateValues" dxfId="19458" priority="21211"/>
  </conditionalFormatting>
  <conditionalFormatting sqref="O190">
    <cfRule type="duplicateValues" dxfId="19457" priority="21210"/>
  </conditionalFormatting>
  <conditionalFormatting sqref="O191:O192">
    <cfRule type="duplicateValues" dxfId="19456" priority="21202"/>
  </conditionalFormatting>
  <conditionalFormatting sqref="O191:O192">
    <cfRule type="duplicateValues" dxfId="19455" priority="21203"/>
  </conditionalFormatting>
  <conditionalFormatting sqref="O191:O192">
    <cfRule type="duplicateValues" dxfId="19454" priority="21204"/>
    <cfRule type="duplicateValues" dxfId="19453" priority="21205"/>
    <cfRule type="duplicateValues" dxfId="19452" priority="21206"/>
  </conditionalFormatting>
  <conditionalFormatting sqref="P191:P192">
    <cfRule type="duplicateValues" dxfId="19451" priority="21207"/>
  </conditionalFormatting>
  <conditionalFormatting sqref="O191:O192">
    <cfRule type="duplicateValues" dxfId="19450" priority="21208"/>
    <cfRule type="duplicateValues" dxfId="19449" priority="21209"/>
  </conditionalFormatting>
  <conditionalFormatting sqref="O191:O192">
    <cfRule type="duplicateValues" dxfId="19448" priority="21201"/>
  </conditionalFormatting>
  <conditionalFormatting sqref="O191:O192">
    <cfRule type="duplicateValues" dxfId="19447" priority="21200"/>
  </conditionalFormatting>
  <conditionalFormatting sqref="O191:O192">
    <cfRule type="duplicateValues" dxfId="19446" priority="21199"/>
  </conditionalFormatting>
  <conditionalFormatting sqref="O191:O192">
    <cfRule type="duplicateValues" dxfId="19445" priority="21198"/>
  </conditionalFormatting>
  <conditionalFormatting sqref="O191:O192">
    <cfRule type="duplicateValues" dxfId="19444" priority="21197"/>
  </conditionalFormatting>
  <conditionalFormatting sqref="Y123:Y125">
    <cfRule type="duplicateValues" dxfId="19443" priority="20722"/>
  </conditionalFormatting>
  <conditionalFormatting sqref="Y127:Y133">
    <cfRule type="duplicateValues" dxfId="19442" priority="20721"/>
  </conditionalFormatting>
  <conditionalFormatting sqref="Y135">
    <cfRule type="duplicateValues" dxfId="19441" priority="20720"/>
  </conditionalFormatting>
  <conditionalFormatting sqref="Y144:Y150">
    <cfRule type="duplicateValues" dxfId="19440" priority="20711"/>
  </conditionalFormatting>
  <conditionalFormatting sqref="Y152:Y154">
    <cfRule type="duplicateValues" dxfId="19439" priority="20710"/>
  </conditionalFormatting>
  <conditionalFormatting sqref="Y156:Y157">
    <cfRule type="duplicateValues" dxfId="19438" priority="20709"/>
  </conditionalFormatting>
  <conditionalFormatting sqref="Y159:Y162">
    <cfRule type="duplicateValues" dxfId="19437" priority="20708"/>
  </conditionalFormatting>
  <conditionalFormatting sqref="O193:O194">
    <cfRule type="duplicateValues" dxfId="19436" priority="20700"/>
  </conditionalFormatting>
  <conditionalFormatting sqref="O193:O194">
    <cfRule type="duplicateValues" dxfId="19435" priority="20699"/>
  </conditionalFormatting>
  <conditionalFormatting sqref="O193:O194">
    <cfRule type="duplicateValues" dxfId="19434" priority="20698"/>
  </conditionalFormatting>
  <conditionalFormatting sqref="O193:O194">
    <cfRule type="duplicateValues" dxfId="19433" priority="20697"/>
  </conditionalFormatting>
  <conditionalFormatting sqref="O193:O194">
    <cfRule type="duplicateValues" dxfId="19432" priority="20696"/>
  </conditionalFormatting>
  <conditionalFormatting sqref="O193:O194">
    <cfRule type="duplicateValues" dxfId="19431" priority="20695"/>
  </conditionalFormatting>
  <conditionalFormatting sqref="O193:O194">
    <cfRule type="duplicateValues" dxfId="19430" priority="20694"/>
  </conditionalFormatting>
  <conditionalFormatting sqref="O193:O194">
    <cfRule type="duplicateValues" dxfId="19429" priority="20701"/>
  </conditionalFormatting>
  <conditionalFormatting sqref="O193:O194">
    <cfRule type="duplicateValues" dxfId="19428" priority="20702"/>
    <cfRule type="duplicateValues" dxfId="19427" priority="20703"/>
    <cfRule type="duplicateValues" dxfId="19426" priority="20704"/>
  </conditionalFormatting>
  <conditionalFormatting sqref="P193:P194">
    <cfRule type="duplicateValues" dxfId="19425" priority="20705"/>
  </conditionalFormatting>
  <conditionalFormatting sqref="O193:O194">
    <cfRule type="duplicateValues" dxfId="19424" priority="20706"/>
    <cfRule type="duplicateValues" dxfId="19423" priority="20707"/>
  </conditionalFormatting>
  <conditionalFormatting sqref="O195:O200">
    <cfRule type="duplicateValues" dxfId="19422" priority="20686"/>
  </conditionalFormatting>
  <conditionalFormatting sqref="O195:O200">
    <cfRule type="duplicateValues" dxfId="19421" priority="20685"/>
  </conditionalFormatting>
  <conditionalFormatting sqref="O195:O200">
    <cfRule type="duplicateValues" dxfId="19420" priority="20684"/>
  </conditionalFormatting>
  <conditionalFormatting sqref="O195:O200">
    <cfRule type="duplicateValues" dxfId="19419" priority="20683"/>
  </conditionalFormatting>
  <conditionalFormatting sqref="O195:O200">
    <cfRule type="duplicateValues" dxfId="19418" priority="20682"/>
  </conditionalFormatting>
  <conditionalFormatting sqref="O195:O200">
    <cfRule type="duplicateValues" dxfId="19417" priority="20681"/>
  </conditionalFormatting>
  <conditionalFormatting sqref="O195:O200">
    <cfRule type="duplicateValues" dxfId="19416" priority="20680"/>
  </conditionalFormatting>
  <conditionalFormatting sqref="O195:O200">
    <cfRule type="duplicateValues" dxfId="19415" priority="20687"/>
  </conditionalFormatting>
  <conditionalFormatting sqref="O195:O200">
    <cfRule type="duplicateValues" dxfId="19414" priority="20688"/>
    <cfRule type="duplicateValues" dxfId="19413" priority="20689"/>
    <cfRule type="duplicateValues" dxfId="19412" priority="20690"/>
  </conditionalFormatting>
  <conditionalFormatting sqref="P195:P200">
    <cfRule type="duplicateValues" dxfId="19411" priority="20691"/>
  </conditionalFormatting>
  <conditionalFormatting sqref="O195:O200">
    <cfRule type="duplicateValues" dxfId="19410" priority="20692"/>
    <cfRule type="duplicateValues" dxfId="19409" priority="20693"/>
  </conditionalFormatting>
  <conditionalFormatting sqref="P171:P176">
    <cfRule type="duplicateValues" dxfId="19408" priority="20672"/>
  </conditionalFormatting>
  <conditionalFormatting sqref="O171:O176">
    <cfRule type="duplicateValues" dxfId="19407" priority="20671"/>
  </conditionalFormatting>
  <conditionalFormatting sqref="O171:O176">
    <cfRule type="duplicateValues" dxfId="19406" priority="20670"/>
  </conditionalFormatting>
  <conditionalFormatting sqref="O171:O176">
    <cfRule type="duplicateValues" dxfId="19405" priority="20669"/>
  </conditionalFormatting>
  <conditionalFormatting sqref="O171:O176">
    <cfRule type="duplicateValues" dxfId="19404" priority="20668"/>
  </conditionalFormatting>
  <conditionalFormatting sqref="O171:O176">
    <cfRule type="duplicateValues" dxfId="19403" priority="20667"/>
  </conditionalFormatting>
  <conditionalFormatting sqref="O171:O176">
    <cfRule type="duplicateValues" dxfId="19402" priority="20666"/>
  </conditionalFormatting>
  <conditionalFormatting sqref="O171:O176">
    <cfRule type="duplicateValues" dxfId="19401" priority="20665"/>
  </conditionalFormatting>
  <conditionalFormatting sqref="O171:O176">
    <cfRule type="duplicateValues" dxfId="19400" priority="20664"/>
  </conditionalFormatting>
  <conditionalFormatting sqref="O171:O176">
    <cfRule type="duplicateValues" dxfId="19399" priority="20663"/>
  </conditionalFormatting>
  <conditionalFormatting sqref="O171:O176">
    <cfRule type="duplicateValues" dxfId="19398" priority="20662"/>
  </conditionalFormatting>
  <conditionalFormatting sqref="O171:O176">
    <cfRule type="duplicateValues" dxfId="19397" priority="20661"/>
  </conditionalFormatting>
  <conditionalFormatting sqref="O171:O176">
    <cfRule type="duplicateValues" dxfId="19396" priority="20673"/>
  </conditionalFormatting>
  <conditionalFormatting sqref="O171:O176">
    <cfRule type="duplicateValues" dxfId="19395" priority="20674"/>
    <cfRule type="duplicateValues" dxfId="19394" priority="20675"/>
    <cfRule type="duplicateValues" dxfId="19393" priority="20676"/>
  </conditionalFormatting>
  <conditionalFormatting sqref="O171:O176">
    <cfRule type="duplicateValues" dxfId="19392" priority="20677"/>
    <cfRule type="duplicateValues" dxfId="19391" priority="20678"/>
  </conditionalFormatting>
  <conditionalFormatting sqref="P171:P176">
    <cfRule type="duplicateValues" dxfId="19390" priority="20679"/>
  </conditionalFormatting>
  <conditionalFormatting sqref="O171:O176">
    <cfRule type="duplicateValues" dxfId="19389" priority="20660"/>
  </conditionalFormatting>
  <conditionalFormatting sqref="P177:P180">
    <cfRule type="duplicateValues" dxfId="19388" priority="20652"/>
  </conditionalFormatting>
  <conditionalFormatting sqref="O177:O180">
    <cfRule type="duplicateValues" dxfId="19387" priority="20651"/>
  </conditionalFormatting>
  <conditionalFormatting sqref="O177:O180">
    <cfRule type="duplicateValues" dxfId="19386" priority="20650"/>
  </conditionalFormatting>
  <conditionalFormatting sqref="O177:O180">
    <cfRule type="duplicateValues" dxfId="19385" priority="20649"/>
  </conditionalFormatting>
  <conditionalFormatting sqref="O177:O180">
    <cfRule type="duplicateValues" dxfId="19384" priority="20648"/>
  </conditionalFormatting>
  <conditionalFormatting sqref="O177:O180">
    <cfRule type="duplicateValues" dxfId="19383" priority="20647"/>
  </conditionalFormatting>
  <conditionalFormatting sqref="O177:O180">
    <cfRule type="duplicateValues" dxfId="19382" priority="20646"/>
  </conditionalFormatting>
  <conditionalFormatting sqref="O177:O180">
    <cfRule type="duplicateValues" dxfId="19381" priority="20645"/>
  </conditionalFormatting>
  <conditionalFormatting sqref="O177:O180">
    <cfRule type="duplicateValues" dxfId="19380" priority="20644"/>
  </conditionalFormatting>
  <conditionalFormatting sqref="O177:O180">
    <cfRule type="duplicateValues" dxfId="19379" priority="20643"/>
  </conditionalFormatting>
  <conditionalFormatting sqref="O177:O180">
    <cfRule type="duplicateValues" dxfId="19378" priority="20642"/>
  </conditionalFormatting>
  <conditionalFormatting sqref="O177:O180">
    <cfRule type="duplicateValues" dxfId="19377" priority="20641"/>
  </conditionalFormatting>
  <conditionalFormatting sqref="O177:O180">
    <cfRule type="duplicateValues" dxfId="19376" priority="20653"/>
  </conditionalFormatting>
  <conditionalFormatting sqref="O177:O180">
    <cfRule type="duplicateValues" dxfId="19375" priority="20654"/>
    <cfRule type="duplicateValues" dxfId="19374" priority="20655"/>
    <cfRule type="duplicateValues" dxfId="19373" priority="20656"/>
  </conditionalFormatting>
  <conditionalFormatting sqref="O177:O180">
    <cfRule type="duplicateValues" dxfId="19372" priority="20657"/>
    <cfRule type="duplicateValues" dxfId="19371" priority="20658"/>
  </conditionalFormatting>
  <conditionalFormatting sqref="P177:P180">
    <cfRule type="duplicateValues" dxfId="19370" priority="20659"/>
  </conditionalFormatting>
  <conditionalFormatting sqref="O177:O180">
    <cfRule type="duplicateValues" dxfId="19369" priority="20640"/>
  </conditionalFormatting>
  <conditionalFormatting sqref="P181:P182">
    <cfRule type="duplicateValues" dxfId="19368" priority="20632"/>
  </conditionalFormatting>
  <conditionalFormatting sqref="O181:O182">
    <cfRule type="duplicateValues" dxfId="19367" priority="20631"/>
  </conditionalFormatting>
  <conditionalFormatting sqref="O181:O182">
    <cfRule type="duplicateValues" dxfId="19366" priority="20630"/>
  </conditionalFormatting>
  <conditionalFormatting sqref="O181:O182">
    <cfRule type="duplicateValues" dxfId="19365" priority="20629"/>
  </conditionalFormatting>
  <conditionalFormatting sqref="O181:O182">
    <cfRule type="duplicateValues" dxfId="19364" priority="20628"/>
  </conditionalFormatting>
  <conditionalFormatting sqref="O181:O182">
    <cfRule type="duplicateValues" dxfId="19363" priority="20627"/>
  </conditionalFormatting>
  <conditionalFormatting sqref="O181:O182">
    <cfRule type="duplicateValues" dxfId="19362" priority="20626"/>
  </conditionalFormatting>
  <conditionalFormatting sqref="O181:O182">
    <cfRule type="duplicateValues" dxfId="19361" priority="20625"/>
  </conditionalFormatting>
  <conditionalFormatting sqref="O181:O182">
    <cfRule type="duplicateValues" dxfId="19360" priority="20624"/>
  </conditionalFormatting>
  <conditionalFormatting sqref="O181:O182">
    <cfRule type="duplicateValues" dxfId="19359" priority="20623"/>
  </conditionalFormatting>
  <conditionalFormatting sqref="O181:O182">
    <cfRule type="duplicateValues" dxfId="19358" priority="20622"/>
  </conditionalFormatting>
  <conditionalFormatting sqref="O181:O182">
    <cfRule type="duplicateValues" dxfId="19357" priority="20621"/>
  </conditionalFormatting>
  <conditionalFormatting sqref="O181:O182">
    <cfRule type="duplicateValues" dxfId="19356" priority="20633"/>
  </conditionalFormatting>
  <conditionalFormatting sqref="O181:O182">
    <cfRule type="duplicateValues" dxfId="19355" priority="20634"/>
    <cfRule type="duplicateValues" dxfId="19354" priority="20635"/>
    <cfRule type="duplicateValues" dxfId="19353" priority="20636"/>
  </conditionalFormatting>
  <conditionalFormatting sqref="O181:O182">
    <cfRule type="duplicateValues" dxfId="19352" priority="20637"/>
    <cfRule type="duplicateValues" dxfId="19351" priority="20638"/>
  </conditionalFormatting>
  <conditionalFormatting sqref="P181:P182">
    <cfRule type="duplicateValues" dxfId="19350" priority="20639"/>
  </conditionalFormatting>
  <conditionalFormatting sqref="O181:O182">
    <cfRule type="duplicateValues" dxfId="19349" priority="20620"/>
  </conditionalFormatting>
  <conditionalFormatting sqref="O201:O207">
    <cfRule type="duplicateValues" dxfId="19348" priority="20610"/>
  </conditionalFormatting>
  <conditionalFormatting sqref="O201:O207">
    <cfRule type="duplicateValues" dxfId="19347" priority="20609"/>
  </conditionalFormatting>
  <conditionalFormatting sqref="O201:O207">
    <cfRule type="duplicateValues" dxfId="19346" priority="20608"/>
  </conditionalFormatting>
  <conditionalFormatting sqref="O201:O207">
    <cfRule type="duplicateValues" dxfId="19345" priority="20607"/>
  </conditionalFormatting>
  <conditionalFormatting sqref="O201:O207">
    <cfRule type="duplicateValues" dxfId="19344" priority="20606"/>
  </conditionalFormatting>
  <conditionalFormatting sqref="O201:O207">
    <cfRule type="duplicateValues" dxfId="19343" priority="20605"/>
  </conditionalFormatting>
  <conditionalFormatting sqref="O201:O207">
    <cfRule type="duplicateValues" dxfId="19342" priority="20604"/>
  </conditionalFormatting>
  <conditionalFormatting sqref="O201:O207">
    <cfRule type="duplicateValues" dxfId="19341" priority="20603"/>
  </conditionalFormatting>
  <conditionalFormatting sqref="O201:O207">
    <cfRule type="duplicateValues" dxfId="19340" priority="20602"/>
  </conditionalFormatting>
  <conditionalFormatting sqref="O201:O207">
    <cfRule type="duplicateValues" dxfId="19339" priority="20611"/>
  </conditionalFormatting>
  <conditionalFormatting sqref="P201:P207">
    <cfRule type="duplicateValues" dxfId="19338" priority="20612"/>
  </conditionalFormatting>
  <conditionalFormatting sqref="O201:O207">
    <cfRule type="duplicateValues" dxfId="19337" priority="20613"/>
  </conditionalFormatting>
  <conditionalFormatting sqref="O201:O207">
    <cfRule type="duplicateValues" dxfId="19336" priority="20614"/>
    <cfRule type="duplicateValues" dxfId="19335" priority="20615"/>
    <cfRule type="duplicateValues" dxfId="19334" priority="20616"/>
  </conditionalFormatting>
  <conditionalFormatting sqref="O201:O207">
    <cfRule type="duplicateValues" dxfId="19333" priority="20617"/>
    <cfRule type="duplicateValues" dxfId="19332" priority="20618"/>
  </conditionalFormatting>
  <conditionalFormatting sqref="P201:P207">
    <cfRule type="duplicateValues" dxfId="19331" priority="20619"/>
  </conditionalFormatting>
  <conditionalFormatting sqref="O201:O207">
    <cfRule type="duplicateValues" dxfId="19330" priority="20601"/>
  </conditionalFormatting>
  <conditionalFormatting sqref="O208">
    <cfRule type="duplicateValues" dxfId="19329" priority="20591"/>
  </conditionalFormatting>
  <conditionalFormatting sqref="O208">
    <cfRule type="duplicateValues" dxfId="19328" priority="20590"/>
  </conditionalFormatting>
  <conditionalFormatting sqref="O208">
    <cfRule type="duplicateValues" dxfId="19327" priority="20589"/>
  </conditionalFormatting>
  <conditionalFormatting sqref="O208">
    <cfRule type="duplicateValues" dxfId="19326" priority="20588"/>
  </conditionalFormatting>
  <conditionalFormatting sqref="O208">
    <cfRule type="duplicateValues" dxfId="19325" priority="20587"/>
  </conditionalFormatting>
  <conditionalFormatting sqref="O208">
    <cfRule type="duplicateValues" dxfId="19324" priority="20586"/>
  </conditionalFormatting>
  <conditionalFormatting sqref="O208">
    <cfRule type="duplicateValues" dxfId="19323" priority="20585"/>
  </conditionalFormatting>
  <conditionalFormatting sqref="O208">
    <cfRule type="duplicateValues" dxfId="19322" priority="20584"/>
  </conditionalFormatting>
  <conditionalFormatting sqref="O208">
    <cfRule type="duplicateValues" dxfId="19321" priority="20583"/>
  </conditionalFormatting>
  <conditionalFormatting sqref="O208">
    <cfRule type="duplicateValues" dxfId="19320" priority="20592"/>
  </conditionalFormatting>
  <conditionalFormatting sqref="P208">
    <cfRule type="duplicateValues" dxfId="19319" priority="20593"/>
  </conditionalFormatting>
  <conditionalFormatting sqref="O208">
    <cfRule type="duplicateValues" dxfId="19318" priority="20594"/>
  </conditionalFormatting>
  <conditionalFormatting sqref="O208">
    <cfRule type="duplicateValues" dxfId="19317" priority="20595"/>
    <cfRule type="duplicateValues" dxfId="19316" priority="20596"/>
    <cfRule type="duplicateValues" dxfId="19315" priority="20597"/>
  </conditionalFormatting>
  <conditionalFormatting sqref="O208">
    <cfRule type="duplicateValues" dxfId="19314" priority="20598"/>
    <cfRule type="duplicateValues" dxfId="19313" priority="20599"/>
  </conditionalFormatting>
  <conditionalFormatting sqref="P208">
    <cfRule type="duplicateValues" dxfId="19312" priority="20600"/>
  </conditionalFormatting>
  <conditionalFormatting sqref="O208">
    <cfRule type="duplicateValues" dxfId="19311" priority="20582"/>
  </conditionalFormatting>
  <conditionalFormatting sqref="Y192">
    <cfRule type="duplicateValues" dxfId="19310" priority="20581"/>
  </conditionalFormatting>
  <conditionalFormatting sqref="Y189">
    <cfRule type="duplicateValues" dxfId="19309" priority="20580"/>
  </conditionalFormatting>
  <conditionalFormatting sqref="Y187">
    <cfRule type="duplicateValues" dxfId="19308" priority="20579"/>
  </conditionalFormatting>
  <conditionalFormatting sqref="Y184:Y185">
    <cfRule type="duplicateValues" dxfId="19307" priority="20578"/>
  </conditionalFormatting>
  <conditionalFormatting sqref="Y182">
    <cfRule type="duplicateValues" dxfId="19306" priority="20577"/>
  </conditionalFormatting>
  <conditionalFormatting sqref="Y178:Y180">
    <cfRule type="duplicateValues" dxfId="19305" priority="20576"/>
  </conditionalFormatting>
  <conditionalFormatting sqref="Y172:Y176">
    <cfRule type="duplicateValues" dxfId="19304" priority="20575"/>
  </conditionalFormatting>
  <conditionalFormatting sqref="Y2338:Y1048576 Y595 Y433 Y228 Y1:Y226 Y232 Y238 Y246 Y252 Y256 Y264 Y266 Y274 Y282 Y287:Y293 Y299 Y302 Y309 Y311:Y312 Y314 Y317 Y322:Y332 Y335 Y337:Y344 Y348 Y356 Y359 Y367 Y375 Y383:Y385 Y393:Y394 Y396:Y429 Y435:Y440 Y448:Y455">
    <cfRule type="duplicateValues" dxfId="19303" priority="20574"/>
  </conditionalFormatting>
  <conditionalFormatting sqref="P232">
    <cfRule type="duplicateValues" dxfId="19302" priority="20567"/>
  </conditionalFormatting>
  <conditionalFormatting sqref="O232:O237">
    <cfRule type="duplicateValues" dxfId="19301" priority="20566"/>
  </conditionalFormatting>
  <conditionalFormatting sqref="O232">
    <cfRule type="duplicateValues" dxfId="19300" priority="20568"/>
  </conditionalFormatting>
  <conditionalFormatting sqref="O232">
    <cfRule type="duplicateValues" dxfId="19299" priority="20569"/>
    <cfRule type="duplicateValues" dxfId="19298" priority="20570"/>
    <cfRule type="duplicateValues" dxfId="19297" priority="20571"/>
  </conditionalFormatting>
  <conditionalFormatting sqref="O232">
    <cfRule type="duplicateValues" dxfId="19296" priority="20572"/>
    <cfRule type="duplicateValues" dxfId="19295" priority="20573"/>
  </conditionalFormatting>
  <conditionalFormatting sqref="O233:O237">
    <cfRule type="duplicateValues" dxfId="19294" priority="20559"/>
  </conditionalFormatting>
  <conditionalFormatting sqref="O233:O237">
    <cfRule type="duplicateValues" dxfId="19293" priority="20560"/>
    <cfRule type="duplicateValues" dxfId="19292" priority="20561"/>
    <cfRule type="duplicateValues" dxfId="19291" priority="20562"/>
  </conditionalFormatting>
  <conditionalFormatting sqref="P233:P237">
    <cfRule type="duplicateValues" dxfId="19290" priority="20563"/>
  </conditionalFormatting>
  <conditionalFormatting sqref="O233:O237">
    <cfRule type="duplicateValues" dxfId="19289" priority="20564"/>
    <cfRule type="duplicateValues" dxfId="19288" priority="20565"/>
  </conditionalFormatting>
  <conditionalFormatting sqref="O252:O255">
    <cfRule type="duplicateValues" dxfId="19287" priority="20551"/>
  </conditionalFormatting>
  <conditionalFormatting sqref="O252:O255">
    <cfRule type="duplicateValues" dxfId="19286" priority="20550"/>
  </conditionalFormatting>
  <conditionalFormatting sqref="O252:O255">
    <cfRule type="duplicateValues" dxfId="19285" priority="20549"/>
  </conditionalFormatting>
  <conditionalFormatting sqref="O252:O255">
    <cfRule type="duplicateValues" dxfId="19284" priority="20548"/>
  </conditionalFormatting>
  <conditionalFormatting sqref="O252:O255">
    <cfRule type="duplicateValues" dxfId="19283" priority="20547"/>
  </conditionalFormatting>
  <conditionalFormatting sqref="O252:O255">
    <cfRule type="duplicateValues" dxfId="19282" priority="20546"/>
  </conditionalFormatting>
  <conditionalFormatting sqref="O252:O255">
    <cfRule type="duplicateValues" dxfId="19281" priority="20545"/>
  </conditionalFormatting>
  <conditionalFormatting sqref="O252:O255">
    <cfRule type="duplicateValues" dxfId="19280" priority="20552"/>
  </conditionalFormatting>
  <conditionalFormatting sqref="O252:O255">
    <cfRule type="duplicateValues" dxfId="19279" priority="20553"/>
    <cfRule type="duplicateValues" dxfId="19278" priority="20554"/>
    <cfRule type="duplicateValues" dxfId="19277" priority="20555"/>
  </conditionalFormatting>
  <conditionalFormatting sqref="O252:O255">
    <cfRule type="duplicateValues" dxfId="19276" priority="20556"/>
    <cfRule type="duplicateValues" dxfId="19275" priority="20557"/>
  </conditionalFormatting>
  <conditionalFormatting sqref="P252:P255">
    <cfRule type="duplicateValues" dxfId="19274" priority="20558"/>
  </conditionalFormatting>
  <conditionalFormatting sqref="O252:O255">
    <cfRule type="duplicateValues" dxfId="19273" priority="20544"/>
  </conditionalFormatting>
  <conditionalFormatting sqref="O252:O255">
    <cfRule type="duplicateValues" dxfId="19272" priority="20543"/>
  </conditionalFormatting>
  <conditionalFormatting sqref="O252:O255">
    <cfRule type="duplicateValues" dxfId="19271" priority="20542"/>
  </conditionalFormatting>
  <conditionalFormatting sqref="O252:O255">
    <cfRule type="duplicateValues" dxfId="19270" priority="20541"/>
  </conditionalFormatting>
  <conditionalFormatting sqref="O252:O255">
    <cfRule type="duplicateValues" dxfId="19269" priority="20540"/>
  </conditionalFormatting>
  <conditionalFormatting sqref="O256:O263">
    <cfRule type="duplicateValues" dxfId="19268" priority="20532"/>
  </conditionalFormatting>
  <conditionalFormatting sqref="O256:O263">
    <cfRule type="duplicateValues" dxfId="19267" priority="20531"/>
  </conditionalFormatting>
  <conditionalFormatting sqref="O256:O263">
    <cfRule type="duplicateValues" dxfId="19266" priority="20530"/>
  </conditionalFormatting>
  <conditionalFormatting sqref="O256:O263">
    <cfRule type="duplicateValues" dxfId="19265" priority="20529"/>
  </conditionalFormatting>
  <conditionalFormatting sqref="O256:O263">
    <cfRule type="duplicateValues" dxfId="19264" priority="20528"/>
  </conditionalFormatting>
  <conditionalFormatting sqref="O256:O263">
    <cfRule type="duplicateValues" dxfId="19263" priority="20527"/>
  </conditionalFormatting>
  <conditionalFormatting sqref="O256:O263">
    <cfRule type="duplicateValues" dxfId="19262" priority="20526"/>
  </conditionalFormatting>
  <conditionalFormatting sqref="O256:O263">
    <cfRule type="duplicateValues" dxfId="19261" priority="20533"/>
  </conditionalFormatting>
  <conditionalFormatting sqref="O256:O263">
    <cfRule type="duplicateValues" dxfId="19260" priority="20534"/>
    <cfRule type="duplicateValues" dxfId="19259" priority="20535"/>
    <cfRule type="duplicateValues" dxfId="19258" priority="20536"/>
  </conditionalFormatting>
  <conditionalFormatting sqref="O256:O263">
    <cfRule type="duplicateValues" dxfId="19257" priority="20537"/>
    <cfRule type="duplicateValues" dxfId="19256" priority="20538"/>
  </conditionalFormatting>
  <conditionalFormatting sqref="P256:P263">
    <cfRule type="duplicateValues" dxfId="19255" priority="20539"/>
  </conditionalFormatting>
  <conditionalFormatting sqref="O256:O263">
    <cfRule type="duplicateValues" dxfId="19254" priority="20525"/>
  </conditionalFormatting>
  <conditionalFormatting sqref="O256:O263">
    <cfRule type="duplicateValues" dxfId="19253" priority="20524"/>
  </conditionalFormatting>
  <conditionalFormatting sqref="O256:O263">
    <cfRule type="duplicateValues" dxfId="19252" priority="20523"/>
  </conditionalFormatting>
  <conditionalFormatting sqref="O256:O263">
    <cfRule type="duplicateValues" dxfId="19251" priority="20522"/>
  </conditionalFormatting>
  <conditionalFormatting sqref="O256:O263">
    <cfRule type="duplicateValues" dxfId="19250" priority="20521"/>
  </conditionalFormatting>
  <conditionalFormatting sqref="O264:O265">
    <cfRule type="duplicateValues" dxfId="19249" priority="20440"/>
  </conditionalFormatting>
  <conditionalFormatting sqref="O264:O265">
    <cfRule type="duplicateValues" dxfId="19248" priority="20441"/>
  </conditionalFormatting>
  <conditionalFormatting sqref="O264:O265">
    <cfRule type="duplicateValues" dxfId="19247" priority="20442"/>
    <cfRule type="duplicateValues" dxfId="19246" priority="20443"/>
    <cfRule type="duplicateValues" dxfId="19245" priority="20444"/>
  </conditionalFormatting>
  <conditionalFormatting sqref="P264:P265">
    <cfRule type="duplicateValues" dxfId="19244" priority="20445"/>
  </conditionalFormatting>
  <conditionalFormatting sqref="O264:O265">
    <cfRule type="duplicateValues" dxfId="19243" priority="20438"/>
    <cfRule type="duplicateValues" dxfId="19242" priority="20439"/>
  </conditionalFormatting>
  <conditionalFormatting sqref="O264:O265">
    <cfRule type="duplicateValues" dxfId="19241" priority="20437"/>
  </conditionalFormatting>
  <conditionalFormatting sqref="O264:O265">
    <cfRule type="duplicateValues" dxfId="19240" priority="20436"/>
  </conditionalFormatting>
  <conditionalFormatting sqref="P264:P265">
    <cfRule type="duplicateValues" dxfId="19239" priority="20435"/>
  </conditionalFormatting>
  <conditionalFormatting sqref="O264:O265">
    <cfRule type="duplicateValues" dxfId="19238" priority="20434"/>
  </conditionalFormatting>
  <conditionalFormatting sqref="O264:O265">
    <cfRule type="duplicateValues" dxfId="19237" priority="20433"/>
  </conditionalFormatting>
  <conditionalFormatting sqref="O264:O265">
    <cfRule type="duplicateValues" dxfId="19236" priority="20432"/>
  </conditionalFormatting>
  <conditionalFormatting sqref="O264:O265">
    <cfRule type="duplicateValues" dxfId="19235" priority="20431"/>
  </conditionalFormatting>
  <conditionalFormatting sqref="O264:O265">
    <cfRule type="duplicateValues" dxfId="19234" priority="20430"/>
  </conditionalFormatting>
  <conditionalFormatting sqref="O264:O265">
    <cfRule type="duplicateValues" dxfId="19233" priority="20429"/>
  </conditionalFormatting>
  <conditionalFormatting sqref="O264:O265">
    <cfRule type="duplicateValues" dxfId="19232" priority="20428"/>
  </conditionalFormatting>
  <conditionalFormatting sqref="O264:O265">
    <cfRule type="duplicateValues" dxfId="19231" priority="20427"/>
  </conditionalFormatting>
  <conditionalFormatting sqref="O264:O265">
    <cfRule type="duplicateValues" dxfId="19230" priority="20426"/>
  </conditionalFormatting>
  <conditionalFormatting sqref="O264:O265">
    <cfRule type="duplicateValues" dxfId="19229" priority="20425"/>
  </conditionalFormatting>
  <conditionalFormatting sqref="O264:O265">
    <cfRule type="duplicateValues" dxfId="19228" priority="20424"/>
  </conditionalFormatting>
  <conditionalFormatting sqref="O264:O265">
    <cfRule type="duplicateValues" dxfId="19227" priority="20446"/>
  </conditionalFormatting>
  <conditionalFormatting sqref="O264:O265">
    <cfRule type="duplicateValues" dxfId="19226" priority="20447"/>
    <cfRule type="duplicateValues" dxfId="19225" priority="20448"/>
    <cfRule type="duplicateValues" dxfId="19224" priority="20449"/>
  </conditionalFormatting>
  <conditionalFormatting sqref="O264:O265">
    <cfRule type="duplicateValues" dxfId="19223" priority="20450"/>
    <cfRule type="duplicateValues" dxfId="19222" priority="20451"/>
  </conditionalFormatting>
  <conditionalFormatting sqref="P264:P265">
    <cfRule type="duplicateValues" dxfId="19221" priority="20452"/>
  </conditionalFormatting>
  <conditionalFormatting sqref="O264:O265">
    <cfRule type="duplicateValues" dxfId="19220" priority="20423"/>
  </conditionalFormatting>
  <conditionalFormatting sqref="O266:O267">
    <cfRule type="duplicateValues" dxfId="19219" priority="20417"/>
  </conditionalFormatting>
  <conditionalFormatting sqref="O266:O267">
    <cfRule type="duplicateValues" dxfId="19218" priority="20418"/>
  </conditionalFormatting>
  <conditionalFormatting sqref="O266:O267">
    <cfRule type="duplicateValues" dxfId="19217" priority="20419"/>
    <cfRule type="duplicateValues" dxfId="19216" priority="20420"/>
    <cfRule type="duplicateValues" dxfId="19215" priority="20421"/>
  </conditionalFormatting>
  <conditionalFormatting sqref="P266:P267">
    <cfRule type="duplicateValues" dxfId="19214" priority="20422"/>
  </conditionalFormatting>
  <conditionalFormatting sqref="O266:O267">
    <cfRule type="duplicateValues" dxfId="19213" priority="20415"/>
    <cfRule type="duplicateValues" dxfId="19212" priority="20416"/>
  </conditionalFormatting>
  <conditionalFormatting sqref="O266:O267">
    <cfRule type="duplicateValues" dxfId="19211" priority="20414"/>
  </conditionalFormatting>
  <conditionalFormatting sqref="O266:O267">
    <cfRule type="duplicateValues" dxfId="19210" priority="20413"/>
  </conditionalFormatting>
  <conditionalFormatting sqref="P266:P267">
    <cfRule type="duplicateValues" dxfId="19209" priority="20412"/>
  </conditionalFormatting>
  <conditionalFormatting sqref="O266:O267">
    <cfRule type="duplicateValues" dxfId="19208" priority="20411"/>
  </conditionalFormatting>
  <conditionalFormatting sqref="O266:O267">
    <cfRule type="duplicateValues" dxfId="19207" priority="20410"/>
  </conditionalFormatting>
  <conditionalFormatting sqref="O266:O267">
    <cfRule type="duplicateValues" dxfId="19206" priority="20406"/>
  </conditionalFormatting>
  <conditionalFormatting sqref="O266:O267">
    <cfRule type="duplicateValues" dxfId="19205" priority="20407"/>
    <cfRule type="duplicateValues" dxfId="19204" priority="20408"/>
    <cfRule type="duplicateValues" dxfId="19203" priority="20409"/>
  </conditionalFormatting>
  <conditionalFormatting sqref="O266:O267">
    <cfRule type="duplicateValues" dxfId="19202" priority="20403"/>
    <cfRule type="duplicateValues" dxfId="19201" priority="20405"/>
  </conditionalFormatting>
  <conditionalFormatting sqref="P266:P267">
    <cfRule type="duplicateValues" dxfId="19200" priority="20404"/>
  </conditionalFormatting>
  <conditionalFormatting sqref="O266:O267">
    <cfRule type="duplicateValues" dxfId="19199" priority="20402"/>
  </conditionalFormatting>
  <conditionalFormatting sqref="O266:O267">
    <cfRule type="duplicateValues" dxfId="19198" priority="20401"/>
  </conditionalFormatting>
  <conditionalFormatting sqref="O266:O273">
    <cfRule type="duplicateValues" dxfId="19197" priority="20400"/>
  </conditionalFormatting>
  <conditionalFormatting sqref="O266:O273">
    <cfRule type="duplicateValues" dxfId="19196" priority="20399"/>
  </conditionalFormatting>
  <conditionalFormatting sqref="O266:O273">
    <cfRule type="duplicateValues" dxfId="19195" priority="20398"/>
  </conditionalFormatting>
  <conditionalFormatting sqref="O266:O273">
    <cfRule type="duplicateValues" dxfId="19194" priority="20397"/>
  </conditionalFormatting>
  <conditionalFormatting sqref="O266:O273">
    <cfRule type="duplicateValues" dxfId="19193" priority="20396"/>
  </conditionalFormatting>
  <conditionalFormatting sqref="O266:O273">
    <cfRule type="duplicateValues" dxfId="19192" priority="20395"/>
  </conditionalFormatting>
  <conditionalFormatting sqref="O266:O273">
    <cfRule type="duplicateValues" dxfId="19191" priority="20394"/>
  </conditionalFormatting>
  <conditionalFormatting sqref="O266:O273">
    <cfRule type="duplicateValues" dxfId="19190" priority="20393"/>
  </conditionalFormatting>
  <conditionalFormatting sqref="O268:O273">
    <cfRule type="duplicateValues" dxfId="19189" priority="20386"/>
  </conditionalFormatting>
  <conditionalFormatting sqref="O268:O273">
    <cfRule type="duplicateValues" dxfId="19188" priority="20387"/>
    <cfRule type="duplicateValues" dxfId="19187" priority="20388"/>
    <cfRule type="duplicateValues" dxfId="19186" priority="20389"/>
  </conditionalFormatting>
  <conditionalFormatting sqref="P268:P273">
    <cfRule type="duplicateValues" dxfId="19185" priority="20390"/>
  </conditionalFormatting>
  <conditionalFormatting sqref="O268:O273">
    <cfRule type="duplicateValues" dxfId="19184" priority="20391"/>
    <cfRule type="duplicateValues" dxfId="19183" priority="20392"/>
  </conditionalFormatting>
  <conditionalFormatting sqref="O274:O275">
    <cfRule type="duplicateValues" dxfId="19182" priority="20378"/>
  </conditionalFormatting>
  <conditionalFormatting sqref="O274:O275">
    <cfRule type="duplicateValues" dxfId="19181" priority="20377"/>
  </conditionalFormatting>
  <conditionalFormatting sqref="O274:O275">
    <cfRule type="duplicateValues" dxfId="19180" priority="20376"/>
  </conditionalFormatting>
  <conditionalFormatting sqref="O274:O275">
    <cfRule type="duplicateValues" dxfId="19179" priority="20379"/>
  </conditionalFormatting>
  <conditionalFormatting sqref="O274:O275">
    <cfRule type="duplicateValues" dxfId="19178" priority="20380"/>
    <cfRule type="duplicateValues" dxfId="19177" priority="20381"/>
    <cfRule type="duplicateValues" dxfId="19176" priority="20382"/>
  </conditionalFormatting>
  <conditionalFormatting sqref="P274:P275">
    <cfRule type="duplicateValues" dxfId="19175" priority="20383"/>
  </conditionalFormatting>
  <conditionalFormatting sqref="O274:O275">
    <cfRule type="duplicateValues" dxfId="19174" priority="20384"/>
    <cfRule type="duplicateValues" dxfId="19173" priority="20385"/>
  </conditionalFormatting>
  <conditionalFormatting sqref="O274:O275">
    <cfRule type="duplicateValues" dxfId="19172" priority="20375"/>
  </conditionalFormatting>
  <conditionalFormatting sqref="O274:O275">
    <cfRule type="duplicateValues" dxfId="19171" priority="20374"/>
  </conditionalFormatting>
  <conditionalFormatting sqref="O274:O275">
    <cfRule type="duplicateValues" dxfId="19170" priority="20373"/>
  </conditionalFormatting>
  <conditionalFormatting sqref="O274:O275">
    <cfRule type="duplicateValues" dxfId="19169" priority="20372"/>
  </conditionalFormatting>
  <conditionalFormatting sqref="O274:O275">
    <cfRule type="duplicateValues" dxfId="19168" priority="20371"/>
  </conditionalFormatting>
  <conditionalFormatting sqref="O276:O281">
    <cfRule type="duplicateValues" dxfId="19167" priority="20363"/>
  </conditionalFormatting>
  <conditionalFormatting sqref="O276:O281">
    <cfRule type="duplicateValues" dxfId="19166" priority="20362"/>
  </conditionalFormatting>
  <conditionalFormatting sqref="O276:O281">
    <cfRule type="duplicateValues" dxfId="19165" priority="20361"/>
  </conditionalFormatting>
  <conditionalFormatting sqref="O276:O278">
    <cfRule type="duplicateValues" dxfId="19164" priority="20364"/>
  </conditionalFormatting>
  <conditionalFormatting sqref="O276:O278">
    <cfRule type="duplicateValues" dxfId="19163" priority="20365"/>
    <cfRule type="duplicateValues" dxfId="19162" priority="20366"/>
    <cfRule type="duplicateValues" dxfId="19161" priority="20367"/>
  </conditionalFormatting>
  <conditionalFormatting sqref="P276:P278">
    <cfRule type="duplicateValues" dxfId="19160" priority="20368"/>
  </conditionalFormatting>
  <conditionalFormatting sqref="O276:O278">
    <cfRule type="duplicateValues" dxfId="19159" priority="20369"/>
    <cfRule type="duplicateValues" dxfId="19158" priority="20370"/>
  </conditionalFormatting>
  <conditionalFormatting sqref="O276:O281">
    <cfRule type="duplicateValues" dxfId="19157" priority="20360"/>
  </conditionalFormatting>
  <conditionalFormatting sqref="O276:O281">
    <cfRule type="duplicateValues" dxfId="19156" priority="20359"/>
  </conditionalFormatting>
  <conditionalFormatting sqref="O276:O281">
    <cfRule type="duplicateValues" dxfId="19155" priority="20358"/>
  </conditionalFormatting>
  <conditionalFormatting sqref="O276:O281">
    <cfRule type="duplicateValues" dxfId="19154" priority="20357"/>
  </conditionalFormatting>
  <conditionalFormatting sqref="O276:O281">
    <cfRule type="duplicateValues" dxfId="19153" priority="20356"/>
  </conditionalFormatting>
  <conditionalFormatting sqref="O277:O281">
    <cfRule type="duplicateValues" dxfId="19152" priority="20349"/>
  </conditionalFormatting>
  <conditionalFormatting sqref="O277:O281">
    <cfRule type="duplicateValues" dxfId="19151" priority="20350"/>
    <cfRule type="duplicateValues" dxfId="19150" priority="20351"/>
    <cfRule type="duplicateValues" dxfId="19149" priority="20352"/>
  </conditionalFormatting>
  <conditionalFormatting sqref="P277:P281">
    <cfRule type="duplicateValues" dxfId="19148" priority="20353"/>
  </conditionalFormatting>
  <conditionalFormatting sqref="O277:O281">
    <cfRule type="duplicateValues" dxfId="19147" priority="20354"/>
    <cfRule type="duplicateValues" dxfId="19146" priority="20355"/>
  </conditionalFormatting>
  <conditionalFormatting sqref="O282:O286">
    <cfRule type="duplicateValues" dxfId="19145" priority="20341"/>
  </conditionalFormatting>
  <conditionalFormatting sqref="O282:O286">
    <cfRule type="duplicateValues" dxfId="19144" priority="20340"/>
  </conditionalFormatting>
  <conditionalFormatting sqref="O282:O286">
    <cfRule type="duplicateValues" dxfId="19143" priority="20339"/>
  </conditionalFormatting>
  <conditionalFormatting sqref="O282:O283">
    <cfRule type="duplicateValues" dxfId="19142" priority="20342"/>
  </conditionalFormatting>
  <conditionalFormatting sqref="O282:O283">
    <cfRule type="duplicateValues" dxfId="19141" priority="20343"/>
    <cfRule type="duplicateValues" dxfId="19140" priority="20344"/>
    <cfRule type="duplicateValues" dxfId="19139" priority="20345"/>
  </conditionalFormatting>
  <conditionalFormatting sqref="P282:P283">
    <cfRule type="duplicateValues" dxfId="19138" priority="20346"/>
  </conditionalFormatting>
  <conditionalFormatting sqref="O282:O283">
    <cfRule type="duplicateValues" dxfId="19137" priority="20347"/>
    <cfRule type="duplicateValues" dxfId="19136" priority="20348"/>
  </conditionalFormatting>
  <conditionalFormatting sqref="O282:O286">
    <cfRule type="duplicateValues" dxfId="19135" priority="20338"/>
  </conditionalFormatting>
  <conditionalFormatting sqref="O282:O286">
    <cfRule type="duplicateValues" dxfId="19134" priority="20337"/>
  </conditionalFormatting>
  <conditionalFormatting sqref="O282:O286">
    <cfRule type="duplicateValues" dxfId="19133" priority="20336"/>
  </conditionalFormatting>
  <conditionalFormatting sqref="O282:O286">
    <cfRule type="duplicateValues" dxfId="19132" priority="20335"/>
  </conditionalFormatting>
  <conditionalFormatting sqref="O282:O286">
    <cfRule type="duplicateValues" dxfId="19131" priority="20334"/>
  </conditionalFormatting>
  <conditionalFormatting sqref="O284:O286">
    <cfRule type="duplicateValues" dxfId="19130" priority="20327"/>
  </conditionalFormatting>
  <conditionalFormatting sqref="O284:O286">
    <cfRule type="duplicateValues" dxfId="19129" priority="20328"/>
    <cfRule type="duplicateValues" dxfId="19128" priority="20329"/>
    <cfRule type="duplicateValues" dxfId="19127" priority="20330"/>
  </conditionalFormatting>
  <conditionalFormatting sqref="P284:P286">
    <cfRule type="duplicateValues" dxfId="19126" priority="20331"/>
  </conditionalFormatting>
  <conditionalFormatting sqref="O284:O286">
    <cfRule type="duplicateValues" dxfId="19125" priority="20332"/>
    <cfRule type="duplicateValues" dxfId="19124" priority="20333"/>
  </conditionalFormatting>
  <conditionalFormatting sqref="O302:O308">
    <cfRule type="duplicateValues" dxfId="19123" priority="20319"/>
  </conditionalFormatting>
  <conditionalFormatting sqref="O302:O308">
    <cfRule type="duplicateValues" dxfId="19122" priority="20320"/>
  </conditionalFormatting>
  <conditionalFormatting sqref="O302:O308">
    <cfRule type="duplicateValues" dxfId="19121" priority="20321"/>
    <cfRule type="duplicateValues" dxfId="19120" priority="20322"/>
    <cfRule type="duplicateValues" dxfId="19119" priority="20323"/>
  </conditionalFormatting>
  <conditionalFormatting sqref="P302:P308">
    <cfRule type="duplicateValues" dxfId="19118" priority="20324"/>
  </conditionalFormatting>
  <conditionalFormatting sqref="O302:O308">
    <cfRule type="duplicateValues" dxfId="19117" priority="20325"/>
    <cfRule type="duplicateValues" dxfId="19116" priority="20326"/>
  </conditionalFormatting>
  <conditionalFormatting sqref="O302:O308">
    <cfRule type="duplicateValues" dxfId="19115" priority="20318"/>
  </conditionalFormatting>
  <conditionalFormatting sqref="O302:O308">
    <cfRule type="duplicateValues" dxfId="19114" priority="20317"/>
  </conditionalFormatting>
  <conditionalFormatting sqref="O302:O308">
    <cfRule type="duplicateValues" dxfId="19113" priority="20316"/>
  </conditionalFormatting>
  <conditionalFormatting sqref="O302:O308">
    <cfRule type="duplicateValues" dxfId="19112" priority="20315"/>
  </conditionalFormatting>
  <conditionalFormatting sqref="O302:O308">
    <cfRule type="duplicateValues" dxfId="19111" priority="20314"/>
  </conditionalFormatting>
  <conditionalFormatting sqref="O309:O310">
    <cfRule type="duplicateValues" dxfId="19110" priority="20306"/>
  </conditionalFormatting>
  <conditionalFormatting sqref="O309:O310">
    <cfRule type="duplicateValues" dxfId="19109" priority="20307"/>
  </conditionalFormatting>
  <conditionalFormatting sqref="O309:O310">
    <cfRule type="duplicateValues" dxfId="19108" priority="20308"/>
    <cfRule type="duplicateValues" dxfId="19107" priority="20309"/>
    <cfRule type="duplicateValues" dxfId="19106" priority="20310"/>
  </conditionalFormatting>
  <conditionalFormatting sqref="P309:P310">
    <cfRule type="duplicateValues" dxfId="19105" priority="20311"/>
  </conditionalFormatting>
  <conditionalFormatting sqref="O309:O310">
    <cfRule type="duplicateValues" dxfId="19104" priority="20312"/>
    <cfRule type="duplicateValues" dxfId="19103" priority="20313"/>
  </conditionalFormatting>
  <conditionalFormatting sqref="O309:O310">
    <cfRule type="duplicateValues" dxfId="19102" priority="20305"/>
  </conditionalFormatting>
  <conditionalFormatting sqref="O309:O310">
    <cfRule type="duplicateValues" dxfId="19101" priority="20304"/>
  </conditionalFormatting>
  <conditionalFormatting sqref="O309:O310">
    <cfRule type="duplicateValues" dxfId="19100" priority="20303"/>
  </conditionalFormatting>
  <conditionalFormatting sqref="O309:O310">
    <cfRule type="duplicateValues" dxfId="19099" priority="20302"/>
  </conditionalFormatting>
  <conditionalFormatting sqref="O309:O310">
    <cfRule type="duplicateValues" dxfId="19098" priority="20301"/>
  </conditionalFormatting>
  <conditionalFormatting sqref="O311">
    <cfRule type="duplicateValues" dxfId="19097" priority="20293"/>
  </conditionalFormatting>
  <conditionalFormatting sqref="O311">
    <cfRule type="duplicateValues" dxfId="19096" priority="20294"/>
  </conditionalFormatting>
  <conditionalFormatting sqref="O311">
    <cfRule type="duplicateValues" dxfId="19095" priority="20295"/>
    <cfRule type="duplicateValues" dxfId="19094" priority="20296"/>
    <cfRule type="duplicateValues" dxfId="19093" priority="20297"/>
  </conditionalFormatting>
  <conditionalFormatting sqref="P311">
    <cfRule type="duplicateValues" dxfId="19092" priority="20298"/>
  </conditionalFormatting>
  <conditionalFormatting sqref="O311">
    <cfRule type="duplicateValues" dxfId="19091" priority="20299"/>
    <cfRule type="duplicateValues" dxfId="19090" priority="20300"/>
  </conditionalFormatting>
  <conditionalFormatting sqref="O311">
    <cfRule type="duplicateValues" dxfId="19089" priority="20292"/>
  </conditionalFormatting>
  <conditionalFormatting sqref="O311">
    <cfRule type="duplicateValues" dxfId="19088" priority="20291"/>
  </conditionalFormatting>
  <conditionalFormatting sqref="O311">
    <cfRule type="duplicateValues" dxfId="19087" priority="20290"/>
  </conditionalFormatting>
  <conditionalFormatting sqref="O311">
    <cfRule type="duplicateValues" dxfId="19086" priority="20289"/>
  </conditionalFormatting>
  <conditionalFormatting sqref="O311">
    <cfRule type="duplicateValues" dxfId="19085" priority="20288"/>
  </conditionalFormatting>
  <conditionalFormatting sqref="O312:O313">
    <cfRule type="duplicateValues" dxfId="19084" priority="20280"/>
  </conditionalFormatting>
  <conditionalFormatting sqref="O312:O313">
    <cfRule type="duplicateValues" dxfId="19083" priority="20281"/>
  </conditionalFormatting>
  <conditionalFormatting sqref="O312:O313">
    <cfRule type="duplicateValues" dxfId="19082" priority="20282"/>
    <cfRule type="duplicateValues" dxfId="19081" priority="20283"/>
    <cfRule type="duplicateValues" dxfId="19080" priority="20284"/>
  </conditionalFormatting>
  <conditionalFormatting sqref="P312:P313">
    <cfRule type="duplicateValues" dxfId="19079" priority="20285"/>
  </conditionalFormatting>
  <conditionalFormatting sqref="O312:O313">
    <cfRule type="duplicateValues" dxfId="19078" priority="20286"/>
    <cfRule type="duplicateValues" dxfId="19077" priority="20287"/>
  </conditionalFormatting>
  <conditionalFormatting sqref="O312:O313">
    <cfRule type="duplicateValues" dxfId="19076" priority="20279"/>
  </conditionalFormatting>
  <conditionalFormatting sqref="O312:O313">
    <cfRule type="duplicateValues" dxfId="19075" priority="20278"/>
  </conditionalFormatting>
  <conditionalFormatting sqref="O312:O313">
    <cfRule type="duplicateValues" dxfId="19074" priority="20277"/>
  </conditionalFormatting>
  <conditionalFormatting sqref="O312:O313">
    <cfRule type="duplicateValues" dxfId="19073" priority="20276"/>
  </conditionalFormatting>
  <conditionalFormatting sqref="O312:O313">
    <cfRule type="duplicateValues" dxfId="19072" priority="20275"/>
  </conditionalFormatting>
  <conditionalFormatting sqref="O314:O316">
    <cfRule type="duplicateValues" dxfId="19071" priority="20267"/>
  </conditionalFormatting>
  <conditionalFormatting sqref="O314:O316">
    <cfRule type="duplicateValues" dxfId="19070" priority="20266"/>
  </conditionalFormatting>
  <conditionalFormatting sqref="O314:O316">
    <cfRule type="duplicateValues" dxfId="19069" priority="20265"/>
  </conditionalFormatting>
  <conditionalFormatting sqref="O314:O316">
    <cfRule type="duplicateValues" dxfId="19068" priority="20264"/>
  </conditionalFormatting>
  <conditionalFormatting sqref="O314:O316">
    <cfRule type="duplicateValues" dxfId="19067" priority="20263"/>
  </conditionalFormatting>
  <conditionalFormatting sqref="O314:O316">
    <cfRule type="duplicateValues" dxfId="19066" priority="20262"/>
  </conditionalFormatting>
  <conditionalFormatting sqref="O314:O316">
    <cfRule type="duplicateValues" dxfId="19065" priority="20268"/>
  </conditionalFormatting>
  <conditionalFormatting sqref="O314:O316">
    <cfRule type="duplicateValues" dxfId="19064" priority="20269"/>
    <cfRule type="duplicateValues" dxfId="19063" priority="20270"/>
    <cfRule type="duplicateValues" dxfId="19062" priority="20271"/>
  </conditionalFormatting>
  <conditionalFormatting sqref="P314:P316">
    <cfRule type="duplicateValues" dxfId="19061" priority="20272"/>
  </conditionalFormatting>
  <conditionalFormatting sqref="O314:O316">
    <cfRule type="duplicateValues" dxfId="19060" priority="20273"/>
    <cfRule type="duplicateValues" dxfId="19059" priority="20274"/>
  </conditionalFormatting>
  <conditionalFormatting sqref="O314:O316">
    <cfRule type="duplicateValues" dxfId="19058" priority="20261"/>
  </conditionalFormatting>
  <conditionalFormatting sqref="O220:O225">
    <cfRule type="duplicateValues" dxfId="19057" priority="20251"/>
  </conditionalFormatting>
  <conditionalFormatting sqref="O220:O225">
    <cfRule type="duplicateValues" dxfId="19056" priority="20250"/>
  </conditionalFormatting>
  <conditionalFormatting sqref="O220:O225">
    <cfRule type="duplicateValues" dxfId="19055" priority="20249"/>
  </conditionalFormatting>
  <conditionalFormatting sqref="O220:O225">
    <cfRule type="duplicateValues" dxfId="19054" priority="20248"/>
  </conditionalFormatting>
  <conditionalFormatting sqref="O220:O225">
    <cfRule type="duplicateValues" dxfId="19053" priority="20247"/>
  </conditionalFormatting>
  <conditionalFormatting sqref="O220:O225">
    <cfRule type="duplicateValues" dxfId="19052" priority="20246"/>
  </conditionalFormatting>
  <conditionalFormatting sqref="O220:O225">
    <cfRule type="duplicateValues" dxfId="19051" priority="20245"/>
  </conditionalFormatting>
  <conditionalFormatting sqref="O220:O225">
    <cfRule type="duplicateValues" dxfId="19050" priority="20244"/>
  </conditionalFormatting>
  <conditionalFormatting sqref="O220:O225">
    <cfRule type="duplicateValues" dxfId="19049" priority="20243"/>
  </conditionalFormatting>
  <conditionalFormatting sqref="O220:O225">
    <cfRule type="duplicateValues" dxfId="19048" priority="20252"/>
  </conditionalFormatting>
  <conditionalFormatting sqref="P220:P225">
    <cfRule type="duplicateValues" dxfId="19047" priority="20253"/>
  </conditionalFormatting>
  <conditionalFormatting sqref="O220:O225">
    <cfRule type="duplicateValues" dxfId="19046" priority="20254"/>
  </conditionalFormatting>
  <conditionalFormatting sqref="O220:O225">
    <cfRule type="duplicateValues" dxfId="19045" priority="20255"/>
    <cfRule type="duplicateValues" dxfId="19044" priority="20256"/>
    <cfRule type="duplicateValues" dxfId="19043" priority="20257"/>
  </conditionalFormatting>
  <conditionalFormatting sqref="O220:O225">
    <cfRule type="duplicateValues" dxfId="19042" priority="20258"/>
    <cfRule type="duplicateValues" dxfId="19041" priority="20259"/>
  </conditionalFormatting>
  <conditionalFormatting sqref="P220:P225">
    <cfRule type="duplicateValues" dxfId="19040" priority="20260"/>
  </conditionalFormatting>
  <conditionalFormatting sqref="O220:O225">
    <cfRule type="duplicateValues" dxfId="19039" priority="20242"/>
  </conditionalFormatting>
  <conditionalFormatting sqref="O226:O227">
    <cfRule type="duplicateValues" dxfId="19038" priority="20232"/>
  </conditionalFormatting>
  <conditionalFormatting sqref="O226:O227">
    <cfRule type="duplicateValues" dxfId="19037" priority="20231"/>
  </conditionalFormatting>
  <conditionalFormatting sqref="O226:O227">
    <cfRule type="duplicateValues" dxfId="19036" priority="20230"/>
  </conditionalFormatting>
  <conditionalFormatting sqref="O226:O227">
    <cfRule type="duplicateValues" dxfId="19035" priority="20229"/>
  </conditionalFormatting>
  <conditionalFormatting sqref="O226:O227">
    <cfRule type="duplicateValues" dxfId="19034" priority="20228"/>
  </conditionalFormatting>
  <conditionalFormatting sqref="O226:O227">
    <cfRule type="duplicateValues" dxfId="19033" priority="20227"/>
  </conditionalFormatting>
  <conditionalFormatting sqref="O226:O227">
    <cfRule type="duplicateValues" dxfId="19032" priority="20226"/>
  </conditionalFormatting>
  <conditionalFormatting sqref="O226:O227">
    <cfRule type="duplicateValues" dxfId="19031" priority="20225"/>
  </conditionalFormatting>
  <conditionalFormatting sqref="O226:O227">
    <cfRule type="duplicateValues" dxfId="19030" priority="20224"/>
  </conditionalFormatting>
  <conditionalFormatting sqref="O226:O227">
    <cfRule type="duplicateValues" dxfId="19029" priority="20233"/>
  </conditionalFormatting>
  <conditionalFormatting sqref="P226:P227">
    <cfRule type="duplicateValues" dxfId="19028" priority="20234"/>
  </conditionalFormatting>
  <conditionalFormatting sqref="O226:O227">
    <cfRule type="duplicateValues" dxfId="19027" priority="20235"/>
  </conditionalFormatting>
  <conditionalFormatting sqref="O226:O227">
    <cfRule type="duplicateValues" dxfId="19026" priority="20236"/>
    <cfRule type="duplicateValues" dxfId="19025" priority="20237"/>
    <cfRule type="duplicateValues" dxfId="19024" priority="20238"/>
  </conditionalFormatting>
  <conditionalFormatting sqref="O226:O227">
    <cfRule type="duplicateValues" dxfId="19023" priority="20239"/>
    <cfRule type="duplicateValues" dxfId="19022" priority="20240"/>
  </conditionalFormatting>
  <conditionalFormatting sqref="P226:P227">
    <cfRule type="duplicateValues" dxfId="19021" priority="20241"/>
  </conditionalFormatting>
  <conditionalFormatting sqref="O226:O227">
    <cfRule type="duplicateValues" dxfId="19020" priority="20223"/>
  </conditionalFormatting>
  <conditionalFormatting sqref="O228:O231">
    <cfRule type="duplicateValues" dxfId="19019" priority="20213"/>
  </conditionalFormatting>
  <conditionalFormatting sqref="O228:O231">
    <cfRule type="duplicateValues" dxfId="19018" priority="20212"/>
  </conditionalFormatting>
  <conditionalFormatting sqref="O228:O231">
    <cfRule type="duplicateValues" dxfId="19017" priority="20211"/>
  </conditionalFormatting>
  <conditionalFormatting sqref="O228:O231">
    <cfRule type="duplicateValues" dxfId="19016" priority="20210"/>
  </conditionalFormatting>
  <conditionalFormatting sqref="O228:O231">
    <cfRule type="duplicateValues" dxfId="19015" priority="20209"/>
  </conditionalFormatting>
  <conditionalFormatting sqref="O228:O231">
    <cfRule type="duplicateValues" dxfId="19014" priority="20208"/>
  </conditionalFormatting>
  <conditionalFormatting sqref="O228:O231">
    <cfRule type="duplicateValues" dxfId="19013" priority="20207"/>
  </conditionalFormatting>
  <conditionalFormatting sqref="O228:O231">
    <cfRule type="duplicateValues" dxfId="19012" priority="20206"/>
  </conditionalFormatting>
  <conditionalFormatting sqref="O228:O231">
    <cfRule type="duplicateValues" dxfId="19011" priority="20205"/>
  </conditionalFormatting>
  <conditionalFormatting sqref="O228:O231">
    <cfRule type="duplicateValues" dxfId="19010" priority="20214"/>
  </conditionalFormatting>
  <conditionalFormatting sqref="P228:P231">
    <cfRule type="duplicateValues" dxfId="19009" priority="20215"/>
  </conditionalFormatting>
  <conditionalFormatting sqref="O228:O231">
    <cfRule type="duplicateValues" dxfId="19008" priority="20216"/>
  </conditionalFormatting>
  <conditionalFormatting sqref="O228:O231">
    <cfRule type="duplicateValues" dxfId="19007" priority="20217"/>
    <cfRule type="duplicateValues" dxfId="19006" priority="20218"/>
    <cfRule type="duplicateValues" dxfId="19005" priority="20219"/>
  </conditionalFormatting>
  <conditionalFormatting sqref="O228:O231">
    <cfRule type="duplicateValues" dxfId="19004" priority="20220"/>
    <cfRule type="duplicateValues" dxfId="19003" priority="20221"/>
  </conditionalFormatting>
  <conditionalFormatting sqref="P228:P231">
    <cfRule type="duplicateValues" dxfId="19002" priority="20222"/>
  </conditionalFormatting>
  <conditionalFormatting sqref="O228:O231">
    <cfRule type="duplicateValues" dxfId="19001" priority="20204"/>
  </conditionalFormatting>
  <conditionalFormatting sqref="O238:O245">
    <cfRule type="duplicateValues" dxfId="19000" priority="20196"/>
  </conditionalFormatting>
  <conditionalFormatting sqref="O238:O245">
    <cfRule type="duplicateValues" dxfId="18999" priority="20197"/>
  </conditionalFormatting>
  <conditionalFormatting sqref="O238:O245">
    <cfRule type="duplicateValues" dxfId="18998" priority="20198"/>
    <cfRule type="duplicateValues" dxfId="18997" priority="20199"/>
    <cfRule type="duplicateValues" dxfId="18996" priority="20200"/>
  </conditionalFormatting>
  <conditionalFormatting sqref="O238:O245">
    <cfRule type="duplicateValues" dxfId="18995" priority="20201"/>
    <cfRule type="duplicateValues" dxfId="18994" priority="20202"/>
  </conditionalFormatting>
  <conditionalFormatting sqref="O238:O245">
    <cfRule type="duplicateValues" dxfId="18993" priority="20195"/>
  </conditionalFormatting>
  <conditionalFormatting sqref="O238:O245">
    <cfRule type="duplicateValues" dxfId="18992" priority="20194"/>
  </conditionalFormatting>
  <conditionalFormatting sqref="O238:O245">
    <cfRule type="duplicateValues" dxfId="18991" priority="20193"/>
  </conditionalFormatting>
  <conditionalFormatting sqref="O238:O245">
    <cfRule type="duplicateValues" dxfId="18990" priority="20192"/>
  </conditionalFormatting>
  <conditionalFormatting sqref="P238:P245">
    <cfRule type="duplicateValues" dxfId="18989" priority="20203"/>
  </conditionalFormatting>
  <conditionalFormatting sqref="O238:O245">
    <cfRule type="duplicateValues" dxfId="18988" priority="20191"/>
  </conditionalFormatting>
  <conditionalFormatting sqref="O246:O248">
    <cfRule type="duplicateValues" dxfId="18987" priority="20183"/>
  </conditionalFormatting>
  <conditionalFormatting sqref="O246:O248">
    <cfRule type="duplicateValues" dxfId="18986" priority="20182"/>
  </conditionalFormatting>
  <conditionalFormatting sqref="O246:O248">
    <cfRule type="duplicateValues" dxfId="18985" priority="20181"/>
  </conditionalFormatting>
  <conditionalFormatting sqref="O246:O248">
    <cfRule type="duplicateValues" dxfId="18984" priority="20180"/>
  </conditionalFormatting>
  <conditionalFormatting sqref="O246:O248">
    <cfRule type="duplicateValues" dxfId="18983" priority="20179"/>
  </conditionalFormatting>
  <conditionalFormatting sqref="O246:O248">
    <cfRule type="duplicateValues" dxfId="18982" priority="20178"/>
  </conditionalFormatting>
  <conditionalFormatting sqref="O246:O248">
    <cfRule type="duplicateValues" dxfId="18981" priority="20177"/>
  </conditionalFormatting>
  <conditionalFormatting sqref="O246:O248">
    <cfRule type="duplicateValues" dxfId="18980" priority="20184"/>
  </conditionalFormatting>
  <conditionalFormatting sqref="O246:O248">
    <cfRule type="duplicateValues" dxfId="18979" priority="20185"/>
    <cfRule type="duplicateValues" dxfId="18978" priority="20186"/>
    <cfRule type="duplicateValues" dxfId="18977" priority="20187"/>
  </conditionalFormatting>
  <conditionalFormatting sqref="P246:P248">
    <cfRule type="duplicateValues" dxfId="18976" priority="20188"/>
  </conditionalFormatting>
  <conditionalFormatting sqref="O246:O248">
    <cfRule type="duplicateValues" dxfId="18975" priority="20189"/>
    <cfRule type="duplicateValues" dxfId="18974" priority="20190"/>
  </conditionalFormatting>
  <conditionalFormatting sqref="O249:O251">
    <cfRule type="duplicateValues" dxfId="18973" priority="20169"/>
  </conditionalFormatting>
  <conditionalFormatting sqref="O249:O251">
    <cfRule type="duplicateValues" dxfId="18972" priority="20168"/>
  </conditionalFormatting>
  <conditionalFormatting sqref="O249:O251">
    <cfRule type="duplicateValues" dxfId="18971" priority="20167"/>
  </conditionalFormatting>
  <conditionalFormatting sqref="O249:O251">
    <cfRule type="duplicateValues" dxfId="18970" priority="20166"/>
  </conditionalFormatting>
  <conditionalFormatting sqref="O249:O251">
    <cfRule type="duplicateValues" dxfId="18969" priority="20165"/>
  </conditionalFormatting>
  <conditionalFormatting sqref="O249:O251">
    <cfRule type="duplicateValues" dxfId="18968" priority="20164"/>
  </conditionalFormatting>
  <conditionalFormatting sqref="O249:O251">
    <cfRule type="duplicateValues" dxfId="18967" priority="20163"/>
  </conditionalFormatting>
  <conditionalFormatting sqref="O249:O251">
    <cfRule type="duplicateValues" dxfId="18966" priority="20170"/>
  </conditionalFormatting>
  <conditionalFormatting sqref="O249:O251">
    <cfRule type="duplicateValues" dxfId="18965" priority="20171"/>
    <cfRule type="duplicateValues" dxfId="18964" priority="20172"/>
    <cfRule type="duplicateValues" dxfId="18963" priority="20173"/>
  </conditionalFormatting>
  <conditionalFormatting sqref="P249:P251">
    <cfRule type="duplicateValues" dxfId="18962" priority="20174"/>
  </conditionalFormatting>
  <conditionalFormatting sqref="O249:O251">
    <cfRule type="duplicateValues" dxfId="18961" priority="20175"/>
    <cfRule type="duplicateValues" dxfId="18960" priority="20176"/>
  </conditionalFormatting>
  <conditionalFormatting sqref="P287:P289">
    <cfRule type="duplicateValues" dxfId="18959" priority="20148"/>
  </conditionalFormatting>
  <conditionalFormatting sqref="O287:O289">
    <cfRule type="duplicateValues" dxfId="18958" priority="20147"/>
  </conditionalFormatting>
  <conditionalFormatting sqref="O287:O289">
    <cfRule type="duplicateValues" dxfId="18957" priority="20146"/>
  </conditionalFormatting>
  <conditionalFormatting sqref="O287:O289">
    <cfRule type="duplicateValues" dxfId="18956" priority="20145"/>
  </conditionalFormatting>
  <conditionalFormatting sqref="O287:O289">
    <cfRule type="duplicateValues" dxfId="18955" priority="20144"/>
  </conditionalFormatting>
  <conditionalFormatting sqref="O287:O289">
    <cfRule type="duplicateValues" dxfId="18954" priority="20143"/>
  </conditionalFormatting>
  <conditionalFormatting sqref="O287:O289">
    <cfRule type="duplicateValues" dxfId="18953" priority="20142"/>
  </conditionalFormatting>
  <conditionalFormatting sqref="O287:O289">
    <cfRule type="duplicateValues" dxfId="18952" priority="20141"/>
  </conditionalFormatting>
  <conditionalFormatting sqref="O287:O289">
    <cfRule type="duplicateValues" dxfId="18951" priority="20140"/>
  </conditionalFormatting>
  <conditionalFormatting sqref="O287:O289">
    <cfRule type="duplicateValues" dxfId="18950" priority="20139"/>
  </conditionalFormatting>
  <conditionalFormatting sqref="O287:O289">
    <cfRule type="duplicateValues" dxfId="18949" priority="20138"/>
  </conditionalFormatting>
  <conditionalFormatting sqref="O287:O289">
    <cfRule type="duplicateValues" dxfId="18948" priority="20137"/>
  </conditionalFormatting>
  <conditionalFormatting sqref="O287:O289">
    <cfRule type="duplicateValues" dxfId="18947" priority="20149"/>
  </conditionalFormatting>
  <conditionalFormatting sqref="O287:O289">
    <cfRule type="duplicateValues" dxfId="18946" priority="20150"/>
    <cfRule type="duplicateValues" dxfId="18945" priority="20151"/>
    <cfRule type="duplicateValues" dxfId="18944" priority="20152"/>
  </conditionalFormatting>
  <conditionalFormatting sqref="O287:O289">
    <cfRule type="duplicateValues" dxfId="18943" priority="20153"/>
    <cfRule type="duplicateValues" dxfId="18942" priority="20154"/>
  </conditionalFormatting>
  <conditionalFormatting sqref="P287:P289">
    <cfRule type="duplicateValues" dxfId="18941" priority="20155"/>
  </conditionalFormatting>
  <conditionalFormatting sqref="O287:O289">
    <cfRule type="duplicateValues" dxfId="18940" priority="20136"/>
  </conditionalFormatting>
  <conditionalFormatting sqref="P290:P292">
    <cfRule type="duplicateValues" dxfId="18939" priority="20128"/>
  </conditionalFormatting>
  <conditionalFormatting sqref="O290:O292">
    <cfRule type="duplicateValues" dxfId="18938" priority="20127"/>
  </conditionalFormatting>
  <conditionalFormatting sqref="O290:O292">
    <cfRule type="duplicateValues" dxfId="18937" priority="20126"/>
  </conditionalFormatting>
  <conditionalFormatting sqref="O290:O292">
    <cfRule type="duplicateValues" dxfId="18936" priority="20125"/>
  </conditionalFormatting>
  <conditionalFormatting sqref="O290:O292">
    <cfRule type="duplicateValues" dxfId="18935" priority="20124"/>
  </conditionalFormatting>
  <conditionalFormatting sqref="O290:O292">
    <cfRule type="duplicateValues" dxfId="18934" priority="20123"/>
  </conditionalFormatting>
  <conditionalFormatting sqref="O290:O292">
    <cfRule type="duplicateValues" dxfId="18933" priority="20122"/>
  </conditionalFormatting>
  <conditionalFormatting sqref="O290:O292">
    <cfRule type="duplicateValues" dxfId="18932" priority="20121"/>
  </conditionalFormatting>
  <conditionalFormatting sqref="O290:O292">
    <cfRule type="duplicateValues" dxfId="18931" priority="20120"/>
  </conditionalFormatting>
  <conditionalFormatting sqref="O290:O292">
    <cfRule type="duplicateValues" dxfId="18930" priority="20119"/>
  </conditionalFormatting>
  <conditionalFormatting sqref="O290:O292">
    <cfRule type="duplicateValues" dxfId="18929" priority="20118"/>
  </conditionalFormatting>
  <conditionalFormatting sqref="O290:O292">
    <cfRule type="duplicateValues" dxfId="18928" priority="20117"/>
  </conditionalFormatting>
  <conditionalFormatting sqref="O290:O292">
    <cfRule type="duplicateValues" dxfId="18927" priority="20129"/>
  </conditionalFormatting>
  <conditionalFormatting sqref="O290:O292">
    <cfRule type="duplicateValues" dxfId="18926" priority="20130"/>
    <cfRule type="duplicateValues" dxfId="18925" priority="20131"/>
    <cfRule type="duplicateValues" dxfId="18924" priority="20132"/>
  </conditionalFormatting>
  <conditionalFormatting sqref="O290:O292">
    <cfRule type="duplicateValues" dxfId="18923" priority="20133"/>
    <cfRule type="duplicateValues" dxfId="18922" priority="20134"/>
  </conditionalFormatting>
  <conditionalFormatting sqref="P290:P292">
    <cfRule type="duplicateValues" dxfId="18921" priority="20135"/>
  </conditionalFormatting>
  <conditionalFormatting sqref="O290:O292">
    <cfRule type="duplicateValues" dxfId="18920" priority="20116"/>
  </conditionalFormatting>
  <conditionalFormatting sqref="P293:P295">
    <cfRule type="duplicateValues" dxfId="18919" priority="20108"/>
  </conditionalFormatting>
  <conditionalFormatting sqref="O293:O295">
    <cfRule type="duplicateValues" dxfId="18918" priority="20107"/>
  </conditionalFormatting>
  <conditionalFormatting sqref="O293:O295">
    <cfRule type="duplicateValues" dxfId="18917" priority="20106"/>
  </conditionalFormatting>
  <conditionalFormatting sqref="O293:O295">
    <cfRule type="duplicateValues" dxfId="18916" priority="20105"/>
  </conditionalFormatting>
  <conditionalFormatting sqref="O293:O295">
    <cfRule type="duplicateValues" dxfId="18915" priority="20104"/>
  </conditionalFormatting>
  <conditionalFormatting sqref="O293:O295">
    <cfRule type="duplicateValues" dxfId="18914" priority="20103"/>
  </conditionalFormatting>
  <conditionalFormatting sqref="O293:O295">
    <cfRule type="duplicateValues" dxfId="18913" priority="20102"/>
  </conditionalFormatting>
  <conditionalFormatting sqref="O293:O295">
    <cfRule type="duplicateValues" dxfId="18912" priority="20101"/>
  </conditionalFormatting>
  <conditionalFormatting sqref="O293:O295">
    <cfRule type="duplicateValues" dxfId="18911" priority="20100"/>
  </conditionalFormatting>
  <conditionalFormatting sqref="O293:O295">
    <cfRule type="duplicateValues" dxfId="18910" priority="20099"/>
  </conditionalFormatting>
  <conditionalFormatting sqref="O293:O295">
    <cfRule type="duplicateValues" dxfId="18909" priority="20098"/>
  </conditionalFormatting>
  <conditionalFormatting sqref="O293:O295">
    <cfRule type="duplicateValues" dxfId="18908" priority="20097"/>
  </conditionalFormatting>
  <conditionalFormatting sqref="O293:O295">
    <cfRule type="duplicateValues" dxfId="18907" priority="20109"/>
  </conditionalFormatting>
  <conditionalFormatting sqref="O293:O295">
    <cfRule type="duplicateValues" dxfId="18906" priority="20110"/>
    <cfRule type="duplicateValues" dxfId="18905" priority="20111"/>
    <cfRule type="duplicateValues" dxfId="18904" priority="20112"/>
  </conditionalFormatting>
  <conditionalFormatting sqref="O293:O295">
    <cfRule type="duplicateValues" dxfId="18903" priority="20113"/>
    <cfRule type="duplicateValues" dxfId="18902" priority="20114"/>
  </conditionalFormatting>
  <conditionalFormatting sqref="P293:P295">
    <cfRule type="duplicateValues" dxfId="18901" priority="20115"/>
  </conditionalFormatting>
  <conditionalFormatting sqref="O293:O295">
    <cfRule type="duplicateValues" dxfId="18900" priority="20096"/>
  </conditionalFormatting>
  <conditionalFormatting sqref="P296:P298">
    <cfRule type="duplicateValues" dxfId="18899" priority="20088"/>
  </conditionalFormatting>
  <conditionalFormatting sqref="O296:O298">
    <cfRule type="duplicateValues" dxfId="18898" priority="20087"/>
  </conditionalFormatting>
  <conditionalFormatting sqref="O296:O298">
    <cfRule type="duplicateValues" dxfId="18897" priority="20086"/>
  </conditionalFormatting>
  <conditionalFormatting sqref="O296:O298">
    <cfRule type="duplicateValues" dxfId="18896" priority="20085"/>
  </conditionalFormatting>
  <conditionalFormatting sqref="O296:O298">
    <cfRule type="duplicateValues" dxfId="18895" priority="20084"/>
  </conditionalFormatting>
  <conditionalFormatting sqref="O296:O298">
    <cfRule type="duplicateValues" dxfId="18894" priority="20083"/>
  </conditionalFormatting>
  <conditionalFormatting sqref="O296:O298">
    <cfRule type="duplicateValues" dxfId="18893" priority="20082"/>
  </conditionalFormatting>
  <conditionalFormatting sqref="O296:O298">
    <cfRule type="duplicateValues" dxfId="18892" priority="20081"/>
  </conditionalFormatting>
  <conditionalFormatting sqref="O296:O298">
    <cfRule type="duplicateValues" dxfId="18891" priority="20080"/>
  </conditionalFormatting>
  <conditionalFormatting sqref="O296:O298">
    <cfRule type="duplicateValues" dxfId="18890" priority="20079"/>
  </conditionalFormatting>
  <conditionalFormatting sqref="O296:O298">
    <cfRule type="duplicateValues" dxfId="18889" priority="20078"/>
  </conditionalFormatting>
  <conditionalFormatting sqref="O296:O298">
    <cfRule type="duplicateValues" dxfId="18888" priority="20077"/>
  </conditionalFormatting>
  <conditionalFormatting sqref="O296:O298">
    <cfRule type="duplicateValues" dxfId="18887" priority="20089"/>
  </conditionalFormatting>
  <conditionalFormatting sqref="O296:O298">
    <cfRule type="duplicateValues" dxfId="18886" priority="20090"/>
    <cfRule type="duplicateValues" dxfId="18885" priority="20091"/>
    <cfRule type="duplicateValues" dxfId="18884" priority="20092"/>
  </conditionalFormatting>
  <conditionalFormatting sqref="O296:O298">
    <cfRule type="duplicateValues" dxfId="18883" priority="20093"/>
    <cfRule type="duplicateValues" dxfId="18882" priority="20094"/>
  </conditionalFormatting>
  <conditionalFormatting sqref="P296:P298">
    <cfRule type="duplicateValues" dxfId="18881" priority="20095"/>
  </conditionalFormatting>
  <conditionalFormatting sqref="O296:O298">
    <cfRule type="duplicateValues" dxfId="18880" priority="20076"/>
  </conditionalFormatting>
  <conditionalFormatting sqref="P299:P301">
    <cfRule type="duplicateValues" dxfId="18879" priority="20068"/>
  </conditionalFormatting>
  <conditionalFormatting sqref="O299:O301">
    <cfRule type="duplicateValues" dxfId="18878" priority="20067"/>
  </conditionalFormatting>
  <conditionalFormatting sqref="O299:O301">
    <cfRule type="duplicateValues" dxfId="18877" priority="20066"/>
  </conditionalFormatting>
  <conditionalFormatting sqref="O299:O301">
    <cfRule type="duplicateValues" dxfId="18876" priority="20065"/>
  </conditionalFormatting>
  <conditionalFormatting sqref="O299:O301">
    <cfRule type="duplicateValues" dxfId="18875" priority="20064"/>
  </conditionalFormatting>
  <conditionalFormatting sqref="O299:O301">
    <cfRule type="duplicateValues" dxfId="18874" priority="20063"/>
  </conditionalFormatting>
  <conditionalFormatting sqref="O299:O301">
    <cfRule type="duplicateValues" dxfId="18873" priority="20062"/>
  </conditionalFormatting>
  <conditionalFormatting sqref="O299:O301">
    <cfRule type="duplicateValues" dxfId="18872" priority="20061"/>
  </conditionalFormatting>
  <conditionalFormatting sqref="O299:O301">
    <cfRule type="duplicateValues" dxfId="18871" priority="20060"/>
  </conditionalFormatting>
  <conditionalFormatting sqref="O299:O301">
    <cfRule type="duplicateValues" dxfId="18870" priority="20059"/>
  </conditionalFormatting>
  <conditionalFormatting sqref="O299:O301">
    <cfRule type="duplicateValues" dxfId="18869" priority="20058"/>
  </conditionalFormatting>
  <conditionalFormatting sqref="O299:O301">
    <cfRule type="duplicateValues" dxfId="18868" priority="20057"/>
  </conditionalFormatting>
  <conditionalFormatting sqref="O299:O301">
    <cfRule type="duplicateValues" dxfId="18867" priority="20069"/>
  </conditionalFormatting>
  <conditionalFormatting sqref="O299:O301">
    <cfRule type="duplicateValues" dxfId="18866" priority="20070"/>
    <cfRule type="duplicateValues" dxfId="18865" priority="20071"/>
    <cfRule type="duplicateValues" dxfId="18864" priority="20072"/>
  </conditionalFormatting>
  <conditionalFormatting sqref="O299:O301">
    <cfRule type="duplicateValues" dxfId="18863" priority="20073"/>
    <cfRule type="duplicateValues" dxfId="18862" priority="20074"/>
  </conditionalFormatting>
  <conditionalFormatting sqref="P299:P301">
    <cfRule type="duplicateValues" dxfId="18861" priority="20075"/>
  </conditionalFormatting>
  <conditionalFormatting sqref="O299:O301">
    <cfRule type="duplicateValues" dxfId="18860" priority="20056"/>
  </conditionalFormatting>
  <conditionalFormatting sqref="O317:O321">
    <cfRule type="duplicateValues" dxfId="18859" priority="20048"/>
  </conditionalFormatting>
  <conditionalFormatting sqref="O317:O321">
    <cfRule type="duplicateValues" dxfId="18858" priority="20049"/>
  </conditionalFormatting>
  <conditionalFormatting sqref="O317:O321">
    <cfRule type="duplicateValues" dxfId="18857" priority="20050"/>
    <cfRule type="duplicateValues" dxfId="18856" priority="20051"/>
    <cfRule type="duplicateValues" dxfId="18855" priority="20052"/>
  </conditionalFormatting>
  <conditionalFormatting sqref="P317:P321">
    <cfRule type="duplicateValues" dxfId="18854" priority="20053"/>
  </conditionalFormatting>
  <conditionalFormatting sqref="O317:O321">
    <cfRule type="duplicateValues" dxfId="18853" priority="20054"/>
    <cfRule type="duplicateValues" dxfId="18852" priority="20055"/>
  </conditionalFormatting>
  <conditionalFormatting sqref="O317:O321">
    <cfRule type="duplicateValues" dxfId="18851" priority="20047"/>
  </conditionalFormatting>
  <conditionalFormatting sqref="O317:O321">
    <cfRule type="duplicateValues" dxfId="18850" priority="20046"/>
  </conditionalFormatting>
  <conditionalFormatting sqref="O317:O321">
    <cfRule type="duplicateValues" dxfId="18849" priority="20045"/>
  </conditionalFormatting>
  <conditionalFormatting sqref="O317:O321">
    <cfRule type="duplicateValues" dxfId="18848" priority="20044"/>
  </conditionalFormatting>
  <conditionalFormatting sqref="O317:O321">
    <cfRule type="duplicateValues" dxfId="18847" priority="20043"/>
  </conditionalFormatting>
  <conditionalFormatting sqref="O322:O329">
    <cfRule type="duplicateValues" dxfId="18846" priority="20038"/>
  </conditionalFormatting>
  <conditionalFormatting sqref="O322:O329">
    <cfRule type="duplicateValues" dxfId="18845" priority="20039"/>
    <cfRule type="duplicateValues" dxfId="18844" priority="20040"/>
    <cfRule type="duplicateValues" dxfId="18843" priority="20041"/>
  </conditionalFormatting>
  <conditionalFormatting sqref="P322:P329">
    <cfRule type="duplicateValues" dxfId="18842" priority="20042"/>
  </conditionalFormatting>
  <conditionalFormatting sqref="O322:O329">
    <cfRule type="duplicateValues" dxfId="18841" priority="20036"/>
    <cfRule type="duplicateValues" dxfId="18840" priority="20037"/>
  </conditionalFormatting>
  <conditionalFormatting sqref="O322:O329">
    <cfRule type="duplicateValues" dxfId="18839" priority="20035"/>
  </conditionalFormatting>
  <conditionalFormatting sqref="O322:O329">
    <cfRule type="duplicateValues" dxfId="18838" priority="20034"/>
  </conditionalFormatting>
  <conditionalFormatting sqref="P322:P329">
    <cfRule type="duplicateValues" dxfId="18837" priority="20033"/>
  </conditionalFormatting>
  <conditionalFormatting sqref="O322:O329">
    <cfRule type="duplicateValues" dxfId="18836" priority="20032"/>
  </conditionalFormatting>
  <conditionalFormatting sqref="O322:O329">
    <cfRule type="duplicateValues" dxfId="18835" priority="20031"/>
  </conditionalFormatting>
  <conditionalFormatting sqref="O322:O329">
    <cfRule type="duplicateValues" dxfId="18834" priority="20030"/>
  </conditionalFormatting>
  <conditionalFormatting sqref="O322:O329">
    <cfRule type="duplicateValues" dxfId="18833" priority="20029"/>
  </conditionalFormatting>
  <conditionalFormatting sqref="O322:O329">
    <cfRule type="duplicateValues" dxfId="18832" priority="20028"/>
  </conditionalFormatting>
  <conditionalFormatting sqref="O322:O329">
    <cfRule type="duplicateValues" dxfId="18831" priority="20027"/>
  </conditionalFormatting>
  <conditionalFormatting sqref="O322:O329">
    <cfRule type="duplicateValues" dxfId="18830" priority="20026"/>
  </conditionalFormatting>
  <conditionalFormatting sqref="O322:O329">
    <cfRule type="duplicateValues" dxfId="18829" priority="20025"/>
  </conditionalFormatting>
  <conditionalFormatting sqref="O322:O329">
    <cfRule type="duplicateValues" dxfId="18828" priority="20024"/>
  </conditionalFormatting>
  <conditionalFormatting sqref="O322:O329">
    <cfRule type="duplicateValues" dxfId="18827" priority="20023"/>
  </conditionalFormatting>
  <conditionalFormatting sqref="O322:O329">
    <cfRule type="duplicateValues" dxfId="18826" priority="20022"/>
  </conditionalFormatting>
  <conditionalFormatting sqref="O322:O329">
    <cfRule type="duplicateValues" dxfId="18825" priority="20021"/>
  </conditionalFormatting>
  <conditionalFormatting sqref="O330">
    <cfRule type="duplicateValues" dxfId="18824" priority="20014"/>
  </conditionalFormatting>
  <conditionalFormatting sqref="O330">
    <cfRule type="duplicateValues" dxfId="18823" priority="20015"/>
    <cfRule type="duplicateValues" dxfId="18822" priority="20016"/>
    <cfRule type="duplicateValues" dxfId="18821" priority="20017"/>
  </conditionalFormatting>
  <conditionalFormatting sqref="P330">
    <cfRule type="duplicateValues" dxfId="18820" priority="20018"/>
  </conditionalFormatting>
  <conditionalFormatting sqref="O330">
    <cfRule type="duplicateValues" dxfId="18819" priority="20019"/>
    <cfRule type="duplicateValues" dxfId="18818" priority="20020"/>
  </conditionalFormatting>
  <conditionalFormatting sqref="O331">
    <cfRule type="duplicateValues" dxfId="18817" priority="20007"/>
  </conditionalFormatting>
  <conditionalFormatting sqref="O331">
    <cfRule type="duplicateValues" dxfId="18816" priority="20008"/>
    <cfRule type="duplicateValues" dxfId="18815" priority="20009"/>
    <cfRule type="duplicateValues" dxfId="18814" priority="20010"/>
  </conditionalFormatting>
  <conditionalFormatting sqref="P331">
    <cfRule type="duplicateValues" dxfId="18813" priority="20011"/>
  </conditionalFormatting>
  <conditionalFormatting sqref="O331">
    <cfRule type="duplicateValues" dxfId="18812" priority="20012"/>
    <cfRule type="duplicateValues" dxfId="18811" priority="20013"/>
  </conditionalFormatting>
  <conditionalFormatting sqref="O332:O333">
    <cfRule type="duplicateValues" dxfId="18810" priority="20002"/>
  </conditionalFormatting>
  <conditionalFormatting sqref="O332:O333">
    <cfRule type="duplicateValues" dxfId="18809" priority="20003"/>
    <cfRule type="duplicateValues" dxfId="18808" priority="20004"/>
    <cfRule type="duplicateValues" dxfId="18807" priority="20005"/>
  </conditionalFormatting>
  <conditionalFormatting sqref="P332:P333">
    <cfRule type="duplicateValues" dxfId="18806" priority="20006"/>
  </conditionalFormatting>
  <conditionalFormatting sqref="O332:O333">
    <cfRule type="duplicateValues" dxfId="18805" priority="20000"/>
    <cfRule type="duplicateValues" dxfId="18804" priority="20001"/>
  </conditionalFormatting>
  <conditionalFormatting sqref="O332:O333">
    <cfRule type="duplicateValues" dxfId="18803" priority="19999"/>
  </conditionalFormatting>
  <conditionalFormatting sqref="O332:O333">
    <cfRule type="duplicateValues" dxfId="18802" priority="19998"/>
  </conditionalFormatting>
  <conditionalFormatting sqref="P332:P333">
    <cfRule type="duplicateValues" dxfId="18801" priority="19997"/>
  </conditionalFormatting>
  <conditionalFormatting sqref="O332:O333">
    <cfRule type="duplicateValues" dxfId="18800" priority="19996"/>
  </conditionalFormatting>
  <conditionalFormatting sqref="O332:O333">
    <cfRule type="duplicateValues" dxfId="18799" priority="19995"/>
  </conditionalFormatting>
  <conditionalFormatting sqref="O332:O333">
    <cfRule type="duplicateValues" dxfId="18798" priority="19994"/>
  </conditionalFormatting>
  <conditionalFormatting sqref="O332:O333">
    <cfRule type="duplicateValues" dxfId="18797" priority="19993"/>
  </conditionalFormatting>
  <conditionalFormatting sqref="O332:O333">
    <cfRule type="duplicateValues" dxfId="18796" priority="19992"/>
  </conditionalFormatting>
  <conditionalFormatting sqref="O332:O333">
    <cfRule type="duplicateValues" dxfId="18795" priority="19991"/>
  </conditionalFormatting>
  <conditionalFormatting sqref="O332:O333">
    <cfRule type="duplicateValues" dxfId="18794" priority="19990"/>
  </conditionalFormatting>
  <conditionalFormatting sqref="O332:O333">
    <cfRule type="duplicateValues" dxfId="18793" priority="19989"/>
  </conditionalFormatting>
  <conditionalFormatting sqref="O332:O333">
    <cfRule type="duplicateValues" dxfId="18792" priority="19988"/>
  </conditionalFormatting>
  <conditionalFormatting sqref="O332:O333">
    <cfRule type="duplicateValues" dxfId="18791" priority="19987"/>
  </conditionalFormatting>
  <conditionalFormatting sqref="O332:O333">
    <cfRule type="duplicateValues" dxfId="18790" priority="19986"/>
  </conditionalFormatting>
  <conditionalFormatting sqref="O332:O333">
    <cfRule type="duplicateValues" dxfId="18789" priority="19985"/>
  </conditionalFormatting>
  <conditionalFormatting sqref="O334">
    <cfRule type="duplicateValues" dxfId="18788" priority="19978"/>
  </conditionalFormatting>
  <conditionalFormatting sqref="O334">
    <cfRule type="duplicateValues" dxfId="18787" priority="19979"/>
    <cfRule type="duplicateValues" dxfId="18786" priority="19980"/>
    <cfRule type="duplicateValues" dxfId="18785" priority="19981"/>
  </conditionalFormatting>
  <conditionalFormatting sqref="P334">
    <cfRule type="duplicateValues" dxfId="18784" priority="19982"/>
  </conditionalFormatting>
  <conditionalFormatting sqref="O334">
    <cfRule type="duplicateValues" dxfId="18783" priority="19983"/>
    <cfRule type="duplicateValues" dxfId="18782" priority="19984"/>
  </conditionalFormatting>
  <conditionalFormatting sqref="O335:O336">
    <cfRule type="duplicateValues" dxfId="18781" priority="19973"/>
  </conditionalFormatting>
  <conditionalFormatting sqref="O335:O336">
    <cfRule type="duplicateValues" dxfId="18780" priority="19974"/>
    <cfRule type="duplicateValues" dxfId="18779" priority="19975"/>
    <cfRule type="duplicateValues" dxfId="18778" priority="19976"/>
  </conditionalFormatting>
  <conditionalFormatting sqref="P335:P336">
    <cfRule type="duplicateValues" dxfId="18777" priority="19977"/>
  </conditionalFormatting>
  <conditionalFormatting sqref="O335:O336">
    <cfRule type="duplicateValues" dxfId="18776" priority="19971"/>
    <cfRule type="duplicateValues" dxfId="18775" priority="19972"/>
  </conditionalFormatting>
  <conditionalFormatting sqref="O335:O336">
    <cfRule type="duplicateValues" dxfId="18774" priority="19970"/>
  </conditionalFormatting>
  <conditionalFormatting sqref="O335:O336">
    <cfRule type="duplicateValues" dxfId="18773" priority="19969"/>
  </conditionalFormatting>
  <conditionalFormatting sqref="P335:P336">
    <cfRule type="duplicateValues" dxfId="18772" priority="19968"/>
  </conditionalFormatting>
  <conditionalFormatting sqref="O335:O336">
    <cfRule type="duplicateValues" dxfId="18771" priority="19967"/>
  </conditionalFormatting>
  <conditionalFormatting sqref="O335:O336">
    <cfRule type="duplicateValues" dxfId="18770" priority="19966"/>
  </conditionalFormatting>
  <conditionalFormatting sqref="O335:O336">
    <cfRule type="duplicateValues" dxfId="18769" priority="19965"/>
  </conditionalFormatting>
  <conditionalFormatting sqref="O335:O336">
    <cfRule type="duplicateValues" dxfId="18768" priority="19964"/>
  </conditionalFormatting>
  <conditionalFormatting sqref="O335:O336">
    <cfRule type="duplicateValues" dxfId="18767" priority="19963"/>
  </conditionalFormatting>
  <conditionalFormatting sqref="O335:O336">
    <cfRule type="duplicateValues" dxfId="18766" priority="19962"/>
  </conditionalFormatting>
  <conditionalFormatting sqref="O335:O336">
    <cfRule type="duplicateValues" dxfId="18765" priority="19961"/>
  </conditionalFormatting>
  <conditionalFormatting sqref="O335:O336">
    <cfRule type="duplicateValues" dxfId="18764" priority="19960"/>
  </conditionalFormatting>
  <conditionalFormatting sqref="O335:O336">
    <cfRule type="duplicateValues" dxfId="18763" priority="19959"/>
  </conditionalFormatting>
  <conditionalFormatting sqref="O335:O336">
    <cfRule type="duplicateValues" dxfId="18762" priority="19958"/>
  </conditionalFormatting>
  <conditionalFormatting sqref="O335:O336">
    <cfRule type="duplicateValues" dxfId="18761" priority="19957"/>
  </conditionalFormatting>
  <conditionalFormatting sqref="O335:O336">
    <cfRule type="duplicateValues" dxfId="18760" priority="19956"/>
  </conditionalFormatting>
  <conditionalFormatting sqref="P337:P338">
    <cfRule type="duplicateValues" dxfId="18759" priority="19948"/>
  </conditionalFormatting>
  <conditionalFormatting sqref="O337:O338">
    <cfRule type="duplicateValues" dxfId="18758" priority="19947"/>
  </conditionalFormatting>
  <conditionalFormatting sqref="O337:O338">
    <cfRule type="duplicateValues" dxfId="18757" priority="19946"/>
  </conditionalFormatting>
  <conditionalFormatting sqref="O337:O338">
    <cfRule type="duplicateValues" dxfId="18756" priority="19945"/>
  </conditionalFormatting>
  <conditionalFormatting sqref="O337:O338">
    <cfRule type="duplicateValues" dxfId="18755" priority="19944"/>
  </conditionalFormatting>
  <conditionalFormatting sqref="O337:O338">
    <cfRule type="duplicateValues" dxfId="18754" priority="19943"/>
  </conditionalFormatting>
  <conditionalFormatting sqref="O337:O338">
    <cfRule type="duplicateValues" dxfId="18753" priority="19942"/>
  </conditionalFormatting>
  <conditionalFormatting sqref="O337:O338">
    <cfRule type="duplicateValues" dxfId="18752" priority="19941"/>
  </conditionalFormatting>
  <conditionalFormatting sqref="O337:O338">
    <cfRule type="duplicateValues" dxfId="18751" priority="19940"/>
  </conditionalFormatting>
  <conditionalFormatting sqref="O337:O338">
    <cfRule type="duplicateValues" dxfId="18750" priority="19939"/>
  </conditionalFormatting>
  <conditionalFormatting sqref="O337:O338">
    <cfRule type="duplicateValues" dxfId="18749" priority="19938"/>
  </conditionalFormatting>
  <conditionalFormatting sqref="O337:O338">
    <cfRule type="duplicateValues" dxfId="18748" priority="19937"/>
  </conditionalFormatting>
  <conditionalFormatting sqref="O337:O338">
    <cfRule type="duplicateValues" dxfId="18747" priority="19949"/>
  </conditionalFormatting>
  <conditionalFormatting sqref="O337:O338">
    <cfRule type="duplicateValues" dxfId="18746" priority="19950"/>
    <cfRule type="duplicateValues" dxfId="18745" priority="19951"/>
    <cfRule type="duplicateValues" dxfId="18744" priority="19952"/>
  </conditionalFormatting>
  <conditionalFormatting sqref="O337:O338">
    <cfRule type="duplicateValues" dxfId="18743" priority="19953"/>
    <cfRule type="duplicateValues" dxfId="18742" priority="19954"/>
  </conditionalFormatting>
  <conditionalFormatting sqref="P337:P338">
    <cfRule type="duplicateValues" dxfId="18741" priority="19955"/>
  </conditionalFormatting>
  <conditionalFormatting sqref="O337:O338">
    <cfRule type="duplicateValues" dxfId="18740" priority="19936"/>
  </conditionalFormatting>
  <conditionalFormatting sqref="Y227">
    <cfRule type="duplicateValues" dxfId="18739" priority="19935"/>
  </conditionalFormatting>
  <conditionalFormatting sqref="Y227">
    <cfRule type="duplicateValues" dxfId="18738" priority="19934"/>
  </conditionalFormatting>
  <conditionalFormatting sqref="Y229:Y231">
    <cfRule type="duplicateValues" dxfId="18737" priority="19933"/>
  </conditionalFormatting>
  <conditionalFormatting sqref="Y229:Y231">
    <cfRule type="duplicateValues" dxfId="18736" priority="19932"/>
  </conditionalFormatting>
  <conditionalFormatting sqref="Y233:Y237">
    <cfRule type="duplicateValues" dxfId="18735" priority="19931"/>
  </conditionalFormatting>
  <conditionalFormatting sqref="Y233:Y237">
    <cfRule type="duplicateValues" dxfId="18734" priority="19930"/>
  </conditionalFormatting>
  <conditionalFormatting sqref="Y239:Y245">
    <cfRule type="duplicateValues" dxfId="18733" priority="19929"/>
  </conditionalFormatting>
  <conditionalFormatting sqref="Y239:Y245">
    <cfRule type="duplicateValues" dxfId="18732" priority="19928"/>
  </conditionalFormatting>
  <conditionalFormatting sqref="Y247:Y251">
    <cfRule type="duplicateValues" dxfId="18731" priority="19927"/>
  </conditionalFormatting>
  <conditionalFormatting sqref="Y247:Y251">
    <cfRule type="duplicateValues" dxfId="18730" priority="19926"/>
  </conditionalFormatting>
  <conditionalFormatting sqref="Y253:Y255">
    <cfRule type="duplicateValues" dxfId="18729" priority="19925"/>
  </conditionalFormatting>
  <conditionalFormatting sqref="Y253:Y255">
    <cfRule type="duplicateValues" dxfId="18728" priority="19924"/>
  </conditionalFormatting>
  <conditionalFormatting sqref="Y257:Y263">
    <cfRule type="duplicateValues" dxfId="18727" priority="19923"/>
  </conditionalFormatting>
  <conditionalFormatting sqref="Y257:Y263">
    <cfRule type="duplicateValues" dxfId="18726" priority="19922"/>
  </conditionalFormatting>
  <conditionalFormatting sqref="Y265">
    <cfRule type="duplicateValues" dxfId="18725" priority="19917"/>
  </conditionalFormatting>
  <conditionalFormatting sqref="Y265">
    <cfRule type="duplicateValues" dxfId="18724" priority="19916"/>
  </conditionalFormatting>
  <conditionalFormatting sqref="Y267:Y273">
    <cfRule type="duplicateValues" dxfId="18723" priority="19915"/>
  </conditionalFormatting>
  <conditionalFormatting sqref="Y267:Y273">
    <cfRule type="duplicateValues" dxfId="18722" priority="19914"/>
  </conditionalFormatting>
  <conditionalFormatting sqref="Y275:Y281">
    <cfRule type="duplicateValues" dxfId="18721" priority="19913"/>
  </conditionalFormatting>
  <conditionalFormatting sqref="Y275:Y281">
    <cfRule type="duplicateValues" dxfId="18720" priority="19912"/>
  </conditionalFormatting>
  <conditionalFormatting sqref="Y283:Y286">
    <cfRule type="duplicateValues" dxfId="18719" priority="19911"/>
  </conditionalFormatting>
  <conditionalFormatting sqref="Y283:Y286">
    <cfRule type="duplicateValues" dxfId="18718" priority="19910"/>
  </conditionalFormatting>
  <conditionalFormatting sqref="Y294:Y298">
    <cfRule type="duplicateValues" dxfId="18717" priority="19909"/>
  </conditionalFormatting>
  <conditionalFormatting sqref="Y294:Y298">
    <cfRule type="duplicateValues" dxfId="18716" priority="19908"/>
  </conditionalFormatting>
  <conditionalFormatting sqref="Y300:Y301">
    <cfRule type="duplicateValues" dxfId="18715" priority="19907"/>
  </conditionalFormatting>
  <conditionalFormatting sqref="Y300:Y301">
    <cfRule type="duplicateValues" dxfId="18714" priority="19906"/>
  </conditionalFormatting>
  <conditionalFormatting sqref="Y303:Y308">
    <cfRule type="duplicateValues" dxfId="18713" priority="19905"/>
  </conditionalFormatting>
  <conditionalFormatting sqref="Y303:Y308">
    <cfRule type="duplicateValues" dxfId="18712" priority="19904"/>
  </conditionalFormatting>
  <conditionalFormatting sqref="Y310">
    <cfRule type="duplicateValues" dxfId="18711" priority="19903"/>
  </conditionalFormatting>
  <conditionalFormatting sqref="Y310">
    <cfRule type="duplicateValues" dxfId="18710" priority="19902"/>
  </conditionalFormatting>
  <conditionalFormatting sqref="Y313">
    <cfRule type="duplicateValues" dxfId="18709" priority="19901"/>
  </conditionalFormatting>
  <conditionalFormatting sqref="Y313">
    <cfRule type="duplicateValues" dxfId="18708" priority="19900"/>
  </conditionalFormatting>
  <conditionalFormatting sqref="Y315:Y316">
    <cfRule type="duplicateValues" dxfId="18707" priority="19899"/>
  </conditionalFormatting>
  <conditionalFormatting sqref="Y315:Y316">
    <cfRule type="duplicateValues" dxfId="18706" priority="19898"/>
  </conditionalFormatting>
  <conditionalFormatting sqref="Y318:Y321">
    <cfRule type="duplicateValues" dxfId="18705" priority="19897"/>
  </conditionalFormatting>
  <conditionalFormatting sqref="Y318:Y321">
    <cfRule type="duplicateValues" dxfId="18704" priority="19896"/>
  </conditionalFormatting>
  <conditionalFormatting sqref="Y333:Y334">
    <cfRule type="duplicateValues" dxfId="18703" priority="19895"/>
  </conditionalFormatting>
  <conditionalFormatting sqref="Y333:Y334">
    <cfRule type="duplicateValues" dxfId="18702" priority="19894"/>
  </conditionalFormatting>
  <conditionalFormatting sqref="Y336">
    <cfRule type="duplicateValues" dxfId="18701" priority="19891"/>
  </conditionalFormatting>
  <conditionalFormatting sqref="Y336">
    <cfRule type="duplicateValues" dxfId="18700" priority="19890"/>
  </conditionalFormatting>
  <conditionalFormatting sqref="O356:O358">
    <cfRule type="duplicateValues" dxfId="18699" priority="19794"/>
  </conditionalFormatting>
  <conditionalFormatting sqref="O356:O358">
    <cfRule type="duplicateValues" dxfId="18698" priority="19793"/>
  </conditionalFormatting>
  <conditionalFormatting sqref="O356:O358">
    <cfRule type="duplicateValues" dxfId="18697" priority="19792"/>
  </conditionalFormatting>
  <conditionalFormatting sqref="O356:O358">
    <cfRule type="duplicateValues" dxfId="18696" priority="19791"/>
  </conditionalFormatting>
  <conditionalFormatting sqref="O356:O358">
    <cfRule type="duplicateValues" dxfId="18695" priority="19790"/>
  </conditionalFormatting>
  <conditionalFormatting sqref="O356:O358">
    <cfRule type="duplicateValues" dxfId="18694" priority="19789"/>
  </conditionalFormatting>
  <conditionalFormatting sqref="O356:O358">
    <cfRule type="duplicateValues" dxfId="18693" priority="19788"/>
  </conditionalFormatting>
  <conditionalFormatting sqref="O356:O358">
    <cfRule type="duplicateValues" dxfId="18692" priority="19795"/>
  </conditionalFormatting>
  <conditionalFormatting sqref="O356:O358">
    <cfRule type="duplicateValues" dxfId="18691" priority="19796"/>
    <cfRule type="duplicateValues" dxfId="18690" priority="19797"/>
    <cfRule type="duplicateValues" dxfId="18689" priority="19798"/>
  </conditionalFormatting>
  <conditionalFormatting sqref="P356:P358">
    <cfRule type="duplicateValues" dxfId="18688" priority="19799"/>
  </conditionalFormatting>
  <conditionalFormatting sqref="O356:O358">
    <cfRule type="duplicateValues" dxfId="18687" priority="19800"/>
    <cfRule type="duplicateValues" dxfId="18686" priority="19801"/>
  </conditionalFormatting>
  <conditionalFormatting sqref="O359:O366">
    <cfRule type="duplicateValues" dxfId="18685" priority="19780"/>
  </conditionalFormatting>
  <conditionalFormatting sqref="O359:O366">
    <cfRule type="duplicateValues" dxfId="18684" priority="19779"/>
  </conditionalFormatting>
  <conditionalFormatting sqref="O359:O366">
    <cfRule type="duplicateValues" dxfId="18683" priority="19778"/>
  </conditionalFormatting>
  <conditionalFormatting sqref="O359:O366">
    <cfRule type="duplicateValues" dxfId="18682" priority="19777"/>
  </conditionalFormatting>
  <conditionalFormatting sqref="O359:O366">
    <cfRule type="duplicateValues" dxfId="18681" priority="19776"/>
  </conditionalFormatting>
  <conditionalFormatting sqref="O359:O366">
    <cfRule type="duplicateValues" dxfId="18680" priority="19775"/>
  </conditionalFormatting>
  <conditionalFormatting sqref="O359:O366">
    <cfRule type="duplicateValues" dxfId="18679" priority="19774"/>
  </conditionalFormatting>
  <conditionalFormatting sqref="O359:O366">
    <cfRule type="duplicateValues" dxfId="18678" priority="19781"/>
  </conditionalFormatting>
  <conditionalFormatting sqref="O359:O366">
    <cfRule type="duplicateValues" dxfId="18677" priority="19782"/>
    <cfRule type="duplicateValues" dxfId="18676" priority="19783"/>
    <cfRule type="duplicateValues" dxfId="18675" priority="19784"/>
  </conditionalFormatting>
  <conditionalFormatting sqref="P359:P366">
    <cfRule type="duplicateValues" dxfId="18674" priority="19785"/>
  </conditionalFormatting>
  <conditionalFormatting sqref="O359:O366">
    <cfRule type="duplicateValues" dxfId="18673" priority="19786"/>
    <cfRule type="duplicateValues" dxfId="18672" priority="19787"/>
  </conditionalFormatting>
  <conditionalFormatting sqref="O385:O392">
    <cfRule type="duplicateValues" dxfId="18671" priority="19766"/>
  </conditionalFormatting>
  <conditionalFormatting sqref="O385:O392">
    <cfRule type="duplicateValues" dxfId="18670" priority="19767"/>
  </conditionalFormatting>
  <conditionalFormatting sqref="O385:O392">
    <cfRule type="duplicateValues" dxfId="18669" priority="19768"/>
    <cfRule type="duplicateValues" dxfId="18668" priority="19769"/>
    <cfRule type="duplicateValues" dxfId="18667" priority="19770"/>
  </conditionalFormatting>
  <conditionalFormatting sqref="P385:P392">
    <cfRule type="duplicateValues" dxfId="18666" priority="19771"/>
  </conditionalFormatting>
  <conditionalFormatting sqref="O385:O392">
    <cfRule type="duplicateValues" dxfId="18665" priority="19772"/>
    <cfRule type="duplicateValues" dxfId="18664" priority="19773"/>
  </conditionalFormatting>
  <conditionalFormatting sqref="O385:O392">
    <cfRule type="duplicateValues" dxfId="18663" priority="19765"/>
  </conditionalFormatting>
  <conditionalFormatting sqref="O385:O392">
    <cfRule type="duplicateValues" dxfId="18662" priority="19764"/>
  </conditionalFormatting>
  <conditionalFormatting sqref="O385:O392">
    <cfRule type="duplicateValues" dxfId="18661" priority="19763"/>
  </conditionalFormatting>
  <conditionalFormatting sqref="O385:O392">
    <cfRule type="duplicateValues" dxfId="18660" priority="19762"/>
  </conditionalFormatting>
  <conditionalFormatting sqref="O385:O392">
    <cfRule type="duplicateValues" dxfId="18659" priority="19761"/>
  </conditionalFormatting>
  <conditionalFormatting sqref="O383:O384">
    <cfRule type="duplicateValues" dxfId="18658" priority="19753"/>
  </conditionalFormatting>
  <conditionalFormatting sqref="O383:O384">
    <cfRule type="duplicateValues" dxfId="18657" priority="19754"/>
  </conditionalFormatting>
  <conditionalFormatting sqref="O383:O384">
    <cfRule type="duplicateValues" dxfId="18656" priority="19755"/>
    <cfRule type="duplicateValues" dxfId="18655" priority="19756"/>
    <cfRule type="duplicateValues" dxfId="18654" priority="19757"/>
  </conditionalFormatting>
  <conditionalFormatting sqref="P383:P384">
    <cfRule type="duplicateValues" dxfId="18653" priority="19758"/>
  </conditionalFormatting>
  <conditionalFormatting sqref="O383:O384">
    <cfRule type="duplicateValues" dxfId="18652" priority="19759"/>
    <cfRule type="duplicateValues" dxfId="18651" priority="19760"/>
  </conditionalFormatting>
  <conditionalFormatting sqref="O383:O384">
    <cfRule type="duplicateValues" dxfId="18650" priority="19752"/>
  </conditionalFormatting>
  <conditionalFormatting sqref="O383:O384">
    <cfRule type="duplicateValues" dxfId="18649" priority="19751"/>
  </conditionalFormatting>
  <conditionalFormatting sqref="O383:O384">
    <cfRule type="duplicateValues" dxfId="18648" priority="19750"/>
  </conditionalFormatting>
  <conditionalFormatting sqref="O383:O384">
    <cfRule type="duplicateValues" dxfId="18647" priority="19749"/>
  </conditionalFormatting>
  <conditionalFormatting sqref="O383:O384">
    <cfRule type="duplicateValues" dxfId="18646" priority="19748"/>
  </conditionalFormatting>
  <conditionalFormatting sqref="P339:P341">
    <cfRule type="duplicateValues" dxfId="18645" priority="19650"/>
  </conditionalFormatting>
  <conditionalFormatting sqref="O339:O341">
    <cfRule type="duplicateValues" dxfId="18644" priority="19649"/>
  </conditionalFormatting>
  <conditionalFormatting sqref="O339:O341">
    <cfRule type="duplicateValues" dxfId="18643" priority="19648"/>
  </conditionalFormatting>
  <conditionalFormatting sqref="O339:O341">
    <cfRule type="duplicateValues" dxfId="18642" priority="19647"/>
  </conditionalFormatting>
  <conditionalFormatting sqref="O339:O341">
    <cfRule type="duplicateValues" dxfId="18641" priority="19646"/>
  </conditionalFormatting>
  <conditionalFormatting sqref="O339:O341">
    <cfRule type="duplicateValues" dxfId="18640" priority="19645"/>
  </conditionalFormatting>
  <conditionalFormatting sqref="O339:O341">
    <cfRule type="duplicateValues" dxfId="18639" priority="19644"/>
  </conditionalFormatting>
  <conditionalFormatting sqref="O339:O341">
    <cfRule type="duplicateValues" dxfId="18638" priority="19643"/>
  </conditionalFormatting>
  <conditionalFormatting sqref="O339:O341">
    <cfRule type="duplicateValues" dxfId="18637" priority="19642"/>
  </conditionalFormatting>
  <conditionalFormatting sqref="O339:O341">
    <cfRule type="duplicateValues" dxfId="18636" priority="19641"/>
  </conditionalFormatting>
  <conditionalFormatting sqref="O339:O341">
    <cfRule type="duplicateValues" dxfId="18635" priority="19640"/>
  </conditionalFormatting>
  <conditionalFormatting sqref="O339:O341">
    <cfRule type="duplicateValues" dxfId="18634" priority="19639"/>
  </conditionalFormatting>
  <conditionalFormatting sqref="O339:O341">
    <cfRule type="duplicateValues" dxfId="18633" priority="19651"/>
  </conditionalFormatting>
  <conditionalFormatting sqref="O339:O341">
    <cfRule type="duplicateValues" dxfId="18632" priority="19652"/>
    <cfRule type="duplicateValues" dxfId="18631" priority="19653"/>
    <cfRule type="duplicateValues" dxfId="18630" priority="19654"/>
  </conditionalFormatting>
  <conditionalFormatting sqref="O339:O341">
    <cfRule type="duplicateValues" dxfId="18629" priority="19655"/>
    <cfRule type="duplicateValues" dxfId="18628" priority="19656"/>
  </conditionalFormatting>
  <conditionalFormatting sqref="P339:P341">
    <cfRule type="duplicateValues" dxfId="18627" priority="19657"/>
  </conditionalFormatting>
  <conditionalFormatting sqref="O339:O341">
    <cfRule type="duplicateValues" dxfId="18626" priority="19638"/>
  </conditionalFormatting>
  <conditionalFormatting sqref="P342:P343">
    <cfRule type="duplicateValues" dxfId="18625" priority="19630"/>
  </conditionalFormatting>
  <conditionalFormatting sqref="O342:O343">
    <cfRule type="duplicateValues" dxfId="18624" priority="19629"/>
  </conditionalFormatting>
  <conditionalFormatting sqref="O342:O343">
    <cfRule type="duplicateValues" dxfId="18623" priority="19628"/>
  </conditionalFormatting>
  <conditionalFormatting sqref="O342:O343">
    <cfRule type="duplicateValues" dxfId="18622" priority="19627"/>
  </conditionalFormatting>
  <conditionalFormatting sqref="O342:O343">
    <cfRule type="duplicateValues" dxfId="18621" priority="19626"/>
  </conditionalFormatting>
  <conditionalFormatting sqref="O342:O343">
    <cfRule type="duplicateValues" dxfId="18620" priority="19625"/>
  </conditionalFormatting>
  <conditionalFormatting sqref="O342:O343">
    <cfRule type="duplicateValues" dxfId="18619" priority="19624"/>
  </conditionalFormatting>
  <conditionalFormatting sqref="O342:O343">
    <cfRule type="duplicateValues" dxfId="18618" priority="19623"/>
  </conditionalFormatting>
  <conditionalFormatting sqref="O342:O343">
    <cfRule type="duplicateValues" dxfId="18617" priority="19622"/>
  </conditionalFormatting>
  <conditionalFormatting sqref="O342:O343">
    <cfRule type="duplicateValues" dxfId="18616" priority="19621"/>
  </conditionalFormatting>
  <conditionalFormatting sqref="O342:O343">
    <cfRule type="duplicateValues" dxfId="18615" priority="19620"/>
  </conditionalFormatting>
  <conditionalFormatting sqref="O342:O343">
    <cfRule type="duplicateValues" dxfId="18614" priority="19619"/>
  </conditionalFormatting>
  <conditionalFormatting sqref="O342:O343">
    <cfRule type="duplicateValues" dxfId="18613" priority="19631"/>
  </conditionalFormatting>
  <conditionalFormatting sqref="O342:O343">
    <cfRule type="duplicateValues" dxfId="18612" priority="19632"/>
    <cfRule type="duplicateValues" dxfId="18611" priority="19633"/>
    <cfRule type="duplicateValues" dxfId="18610" priority="19634"/>
  </conditionalFormatting>
  <conditionalFormatting sqref="O342:O343">
    <cfRule type="duplicateValues" dxfId="18609" priority="19635"/>
    <cfRule type="duplicateValues" dxfId="18608" priority="19636"/>
  </conditionalFormatting>
  <conditionalFormatting sqref="P342:P343">
    <cfRule type="duplicateValues" dxfId="18607" priority="19637"/>
  </conditionalFormatting>
  <conditionalFormatting sqref="O342:O343">
    <cfRule type="duplicateValues" dxfId="18606" priority="19618"/>
  </conditionalFormatting>
  <conditionalFormatting sqref="P344">
    <cfRule type="duplicateValues" dxfId="18605" priority="19610"/>
  </conditionalFormatting>
  <conditionalFormatting sqref="O344">
    <cfRule type="duplicateValues" dxfId="18604" priority="19609"/>
  </conditionalFormatting>
  <conditionalFormatting sqref="O344">
    <cfRule type="duplicateValues" dxfId="18603" priority="19608"/>
  </conditionalFormatting>
  <conditionalFormatting sqref="O344">
    <cfRule type="duplicateValues" dxfId="18602" priority="19607"/>
  </conditionalFormatting>
  <conditionalFormatting sqref="O344">
    <cfRule type="duplicateValues" dxfId="18601" priority="19606"/>
  </conditionalFormatting>
  <conditionalFormatting sqref="O344">
    <cfRule type="duplicateValues" dxfId="18600" priority="19605"/>
  </conditionalFormatting>
  <conditionalFormatting sqref="O344">
    <cfRule type="duplicateValues" dxfId="18599" priority="19604"/>
  </conditionalFormatting>
  <conditionalFormatting sqref="O344">
    <cfRule type="duplicateValues" dxfId="18598" priority="19603"/>
  </conditionalFormatting>
  <conditionalFormatting sqref="O344">
    <cfRule type="duplicateValues" dxfId="18597" priority="19602"/>
  </conditionalFormatting>
  <conditionalFormatting sqref="O344">
    <cfRule type="duplicateValues" dxfId="18596" priority="19601"/>
  </conditionalFormatting>
  <conditionalFormatting sqref="O344">
    <cfRule type="duplicateValues" dxfId="18595" priority="19600"/>
  </conditionalFormatting>
  <conditionalFormatting sqref="O344">
    <cfRule type="duplicateValues" dxfId="18594" priority="19599"/>
  </conditionalFormatting>
  <conditionalFormatting sqref="O344">
    <cfRule type="duplicateValues" dxfId="18593" priority="19611"/>
  </conditionalFormatting>
  <conditionalFormatting sqref="O344">
    <cfRule type="duplicateValues" dxfId="18592" priority="19612"/>
    <cfRule type="duplicateValues" dxfId="18591" priority="19613"/>
    <cfRule type="duplicateValues" dxfId="18590" priority="19614"/>
  </conditionalFormatting>
  <conditionalFormatting sqref="O344">
    <cfRule type="duplicateValues" dxfId="18589" priority="19615"/>
    <cfRule type="duplicateValues" dxfId="18588" priority="19616"/>
  </conditionalFormatting>
  <conditionalFormatting sqref="P344">
    <cfRule type="duplicateValues" dxfId="18587" priority="19617"/>
  </conditionalFormatting>
  <conditionalFormatting sqref="O344">
    <cfRule type="duplicateValues" dxfId="18586" priority="19598"/>
  </conditionalFormatting>
  <conditionalFormatting sqref="P345:P347">
    <cfRule type="duplicateValues" dxfId="18585" priority="19590"/>
  </conditionalFormatting>
  <conditionalFormatting sqref="O345:O347">
    <cfRule type="duplicateValues" dxfId="18584" priority="19589"/>
  </conditionalFormatting>
  <conditionalFormatting sqref="O345:O347">
    <cfRule type="duplicateValues" dxfId="18583" priority="19588"/>
  </conditionalFormatting>
  <conditionalFormatting sqref="O345:O347">
    <cfRule type="duplicateValues" dxfId="18582" priority="19587"/>
  </conditionalFormatting>
  <conditionalFormatting sqref="O345:O347">
    <cfRule type="duplicateValues" dxfId="18581" priority="19586"/>
  </conditionalFormatting>
  <conditionalFormatting sqref="O345:O347">
    <cfRule type="duplicateValues" dxfId="18580" priority="19585"/>
  </conditionalFormatting>
  <conditionalFormatting sqref="O345:O347">
    <cfRule type="duplicateValues" dxfId="18579" priority="19584"/>
  </conditionalFormatting>
  <conditionalFormatting sqref="O345:O347">
    <cfRule type="duplicateValues" dxfId="18578" priority="19583"/>
  </conditionalFormatting>
  <conditionalFormatting sqref="O345:O347">
    <cfRule type="duplicateValues" dxfId="18577" priority="19582"/>
  </conditionalFormatting>
  <conditionalFormatting sqref="O345:O347">
    <cfRule type="duplicateValues" dxfId="18576" priority="19581"/>
  </conditionalFormatting>
  <conditionalFormatting sqref="O345:O347">
    <cfRule type="duplicateValues" dxfId="18575" priority="19580"/>
  </conditionalFormatting>
  <conditionalFormatting sqref="O345:O347">
    <cfRule type="duplicateValues" dxfId="18574" priority="19579"/>
  </conditionalFormatting>
  <conditionalFormatting sqref="O345:O347">
    <cfRule type="duplicateValues" dxfId="18573" priority="19591"/>
  </conditionalFormatting>
  <conditionalFormatting sqref="O345:O347">
    <cfRule type="duplicateValues" dxfId="18572" priority="19592"/>
    <cfRule type="duplicateValues" dxfId="18571" priority="19593"/>
    <cfRule type="duplicateValues" dxfId="18570" priority="19594"/>
  </conditionalFormatting>
  <conditionalFormatting sqref="O345:O347">
    <cfRule type="duplicateValues" dxfId="18569" priority="19595"/>
    <cfRule type="duplicateValues" dxfId="18568" priority="19596"/>
  </conditionalFormatting>
  <conditionalFormatting sqref="P345:P347">
    <cfRule type="duplicateValues" dxfId="18567" priority="19597"/>
  </conditionalFormatting>
  <conditionalFormatting sqref="O345:O347">
    <cfRule type="duplicateValues" dxfId="18566" priority="19578"/>
  </conditionalFormatting>
  <conditionalFormatting sqref="O348:O349">
    <cfRule type="duplicateValues" dxfId="18565" priority="19565"/>
  </conditionalFormatting>
  <conditionalFormatting sqref="O348:O349">
    <cfRule type="duplicateValues" dxfId="18564" priority="19566"/>
  </conditionalFormatting>
  <conditionalFormatting sqref="O348:O349">
    <cfRule type="duplicateValues" dxfId="18563" priority="19567"/>
    <cfRule type="duplicateValues" dxfId="18562" priority="19568"/>
    <cfRule type="duplicateValues" dxfId="18561" priority="19569"/>
  </conditionalFormatting>
  <conditionalFormatting sqref="P348:P349">
    <cfRule type="duplicateValues" dxfId="18560" priority="19570"/>
  </conditionalFormatting>
  <conditionalFormatting sqref="O348:O349">
    <cfRule type="duplicateValues" dxfId="18559" priority="19563"/>
    <cfRule type="duplicateValues" dxfId="18558" priority="19564"/>
  </conditionalFormatting>
  <conditionalFormatting sqref="O348:O349">
    <cfRule type="duplicateValues" dxfId="18557" priority="19562"/>
  </conditionalFormatting>
  <conditionalFormatting sqref="O348:O349">
    <cfRule type="duplicateValues" dxfId="18556" priority="19561"/>
  </conditionalFormatting>
  <conditionalFormatting sqref="P348:P349">
    <cfRule type="duplicateValues" dxfId="18555" priority="19560"/>
  </conditionalFormatting>
  <conditionalFormatting sqref="O348:O349">
    <cfRule type="duplicateValues" dxfId="18554" priority="19559"/>
  </conditionalFormatting>
  <conditionalFormatting sqref="O348:O349">
    <cfRule type="duplicateValues" dxfId="18553" priority="19558"/>
  </conditionalFormatting>
  <conditionalFormatting sqref="O348:O349">
    <cfRule type="duplicateValues" dxfId="18552" priority="19557"/>
  </conditionalFormatting>
  <conditionalFormatting sqref="O348:O349">
    <cfRule type="duplicateValues" dxfId="18551" priority="19556"/>
  </conditionalFormatting>
  <conditionalFormatting sqref="O348:O349">
    <cfRule type="duplicateValues" dxfId="18550" priority="19555"/>
  </conditionalFormatting>
  <conditionalFormatting sqref="O348:O349">
    <cfRule type="duplicateValues" dxfId="18549" priority="19554"/>
  </conditionalFormatting>
  <conditionalFormatting sqref="O348:O349">
    <cfRule type="duplicateValues" dxfId="18548" priority="19553"/>
  </conditionalFormatting>
  <conditionalFormatting sqref="O348:O349">
    <cfRule type="duplicateValues" dxfId="18547" priority="19552"/>
  </conditionalFormatting>
  <conditionalFormatting sqref="O348:O349">
    <cfRule type="duplicateValues" dxfId="18546" priority="19551"/>
  </conditionalFormatting>
  <conditionalFormatting sqref="O348:O349">
    <cfRule type="duplicateValues" dxfId="18545" priority="19550"/>
  </conditionalFormatting>
  <conditionalFormatting sqref="O348:O349">
    <cfRule type="duplicateValues" dxfId="18544" priority="19549"/>
  </conditionalFormatting>
  <conditionalFormatting sqref="O348:O349">
    <cfRule type="duplicateValues" dxfId="18543" priority="19548"/>
  </conditionalFormatting>
  <conditionalFormatting sqref="O348:O349">
    <cfRule type="duplicateValues" dxfId="18542" priority="19571"/>
  </conditionalFormatting>
  <conditionalFormatting sqref="O348:O349">
    <cfRule type="duplicateValues" dxfId="18541" priority="19572"/>
    <cfRule type="duplicateValues" dxfId="18540" priority="19573"/>
    <cfRule type="duplicateValues" dxfId="18539" priority="19574"/>
  </conditionalFormatting>
  <conditionalFormatting sqref="O348:O349">
    <cfRule type="duplicateValues" dxfId="18538" priority="19575"/>
    <cfRule type="duplicateValues" dxfId="18537" priority="19576"/>
  </conditionalFormatting>
  <conditionalFormatting sqref="P348:P349">
    <cfRule type="duplicateValues" dxfId="18536" priority="19577"/>
  </conditionalFormatting>
  <conditionalFormatting sqref="O350:O353">
    <cfRule type="duplicateValues" dxfId="18535" priority="19535"/>
  </conditionalFormatting>
  <conditionalFormatting sqref="O350:O353">
    <cfRule type="duplicateValues" dxfId="18534" priority="19536"/>
  </conditionalFormatting>
  <conditionalFormatting sqref="O350:O353">
    <cfRule type="duplicateValues" dxfId="18533" priority="19537"/>
    <cfRule type="duplicateValues" dxfId="18532" priority="19538"/>
    <cfRule type="duplicateValues" dxfId="18531" priority="19539"/>
  </conditionalFormatting>
  <conditionalFormatting sqref="P350:P353">
    <cfRule type="duplicateValues" dxfId="18530" priority="19540"/>
  </conditionalFormatting>
  <conditionalFormatting sqref="O350:O353">
    <cfRule type="duplicateValues" dxfId="18529" priority="19533"/>
    <cfRule type="duplicateValues" dxfId="18528" priority="19534"/>
  </conditionalFormatting>
  <conditionalFormatting sqref="O350:O353">
    <cfRule type="duplicateValues" dxfId="18527" priority="19532"/>
  </conditionalFormatting>
  <conditionalFormatting sqref="O350:O353">
    <cfRule type="duplicateValues" dxfId="18526" priority="19531"/>
  </conditionalFormatting>
  <conditionalFormatting sqref="P350:P353">
    <cfRule type="duplicateValues" dxfId="18525" priority="19530"/>
  </conditionalFormatting>
  <conditionalFormatting sqref="O350:O353">
    <cfRule type="duplicateValues" dxfId="18524" priority="19529"/>
  </conditionalFormatting>
  <conditionalFormatting sqref="O350:O353">
    <cfRule type="duplicateValues" dxfId="18523" priority="19528"/>
  </conditionalFormatting>
  <conditionalFormatting sqref="O350:O353">
    <cfRule type="duplicateValues" dxfId="18522" priority="19527"/>
  </conditionalFormatting>
  <conditionalFormatting sqref="O350:O353">
    <cfRule type="duplicateValues" dxfId="18521" priority="19526"/>
  </conditionalFormatting>
  <conditionalFormatting sqref="O350:O353">
    <cfRule type="duplicateValues" dxfId="18520" priority="19525"/>
  </conditionalFormatting>
  <conditionalFormatting sqref="O350:O353">
    <cfRule type="duplicateValues" dxfId="18519" priority="19524"/>
  </conditionalFormatting>
  <conditionalFormatting sqref="O350:O353">
    <cfRule type="duplicateValues" dxfId="18518" priority="19523"/>
  </conditionalFormatting>
  <conditionalFormatting sqref="O350:O353">
    <cfRule type="duplicateValues" dxfId="18517" priority="19522"/>
  </conditionalFormatting>
  <conditionalFormatting sqref="O350:O353">
    <cfRule type="duplicateValues" dxfId="18516" priority="19521"/>
  </conditionalFormatting>
  <conditionalFormatting sqref="O350:O353">
    <cfRule type="duplicateValues" dxfId="18515" priority="19520"/>
  </conditionalFormatting>
  <conditionalFormatting sqref="O350:O353">
    <cfRule type="duplicateValues" dxfId="18514" priority="19519"/>
  </conditionalFormatting>
  <conditionalFormatting sqref="O350:O353">
    <cfRule type="duplicateValues" dxfId="18513" priority="19518"/>
  </conditionalFormatting>
  <conditionalFormatting sqref="O350:O353">
    <cfRule type="duplicateValues" dxfId="18512" priority="19541"/>
  </conditionalFormatting>
  <conditionalFormatting sqref="O350:O353">
    <cfRule type="duplicateValues" dxfId="18511" priority="19542"/>
    <cfRule type="duplicateValues" dxfId="18510" priority="19543"/>
    <cfRule type="duplicateValues" dxfId="18509" priority="19544"/>
  </conditionalFormatting>
  <conditionalFormatting sqref="O350:O353">
    <cfRule type="duplicateValues" dxfId="18508" priority="19545"/>
    <cfRule type="duplicateValues" dxfId="18507" priority="19546"/>
  </conditionalFormatting>
  <conditionalFormatting sqref="P350:P353">
    <cfRule type="duplicateValues" dxfId="18506" priority="19547"/>
  </conditionalFormatting>
  <conditionalFormatting sqref="O354:O355">
    <cfRule type="duplicateValues" dxfId="18505" priority="19505"/>
  </conditionalFormatting>
  <conditionalFormatting sqref="O354:O355">
    <cfRule type="duplicateValues" dxfId="18504" priority="19506"/>
  </conditionalFormatting>
  <conditionalFormatting sqref="O354:O355">
    <cfRule type="duplicateValues" dxfId="18503" priority="19507"/>
    <cfRule type="duplicateValues" dxfId="18502" priority="19508"/>
    <cfRule type="duplicateValues" dxfId="18501" priority="19509"/>
  </conditionalFormatting>
  <conditionalFormatting sqref="P354:P355">
    <cfRule type="duplicateValues" dxfId="18500" priority="19510"/>
  </conditionalFormatting>
  <conditionalFormatting sqref="O354:O355">
    <cfRule type="duplicateValues" dxfId="18499" priority="19503"/>
    <cfRule type="duplicateValues" dxfId="18498" priority="19504"/>
  </conditionalFormatting>
  <conditionalFormatting sqref="O354:O355">
    <cfRule type="duplicateValues" dxfId="18497" priority="19502"/>
  </conditionalFormatting>
  <conditionalFormatting sqref="O354:O355">
    <cfRule type="duplicateValues" dxfId="18496" priority="19501"/>
  </conditionalFormatting>
  <conditionalFormatting sqref="P354:P355">
    <cfRule type="duplicateValues" dxfId="18495" priority="19500"/>
  </conditionalFormatting>
  <conditionalFormatting sqref="O354:O355">
    <cfRule type="duplicateValues" dxfId="18494" priority="19499"/>
  </conditionalFormatting>
  <conditionalFormatting sqref="O354:O355">
    <cfRule type="duplicateValues" dxfId="18493" priority="19498"/>
  </conditionalFormatting>
  <conditionalFormatting sqref="O354:O355">
    <cfRule type="duplicateValues" dxfId="18492" priority="19497"/>
  </conditionalFormatting>
  <conditionalFormatting sqref="O354:O355">
    <cfRule type="duplicateValues" dxfId="18491" priority="19496"/>
  </conditionalFormatting>
  <conditionalFormatting sqref="O354:O355">
    <cfRule type="duplicateValues" dxfId="18490" priority="19495"/>
  </conditionalFormatting>
  <conditionalFormatting sqref="O354:O355">
    <cfRule type="duplicateValues" dxfId="18489" priority="19494"/>
  </conditionalFormatting>
  <conditionalFormatting sqref="O354:O355">
    <cfRule type="duplicateValues" dxfId="18488" priority="19493"/>
  </conditionalFormatting>
  <conditionalFormatting sqref="O354:O355">
    <cfRule type="duplicateValues" dxfId="18487" priority="19492"/>
  </conditionalFormatting>
  <conditionalFormatting sqref="O354:O355">
    <cfRule type="duplicateValues" dxfId="18486" priority="19491"/>
  </conditionalFormatting>
  <conditionalFormatting sqref="O354:O355">
    <cfRule type="duplicateValues" dxfId="18485" priority="19490"/>
  </conditionalFormatting>
  <conditionalFormatting sqref="O354:O355">
    <cfRule type="duplicateValues" dxfId="18484" priority="19489"/>
  </conditionalFormatting>
  <conditionalFormatting sqref="O354:O355">
    <cfRule type="duplicateValues" dxfId="18483" priority="19488"/>
  </conditionalFormatting>
  <conditionalFormatting sqref="O354:O355">
    <cfRule type="duplicateValues" dxfId="18482" priority="19511"/>
  </conditionalFormatting>
  <conditionalFormatting sqref="O354:O355">
    <cfRule type="duplicateValues" dxfId="18481" priority="19512"/>
    <cfRule type="duplicateValues" dxfId="18480" priority="19513"/>
    <cfRule type="duplicateValues" dxfId="18479" priority="19514"/>
  </conditionalFormatting>
  <conditionalFormatting sqref="O354:O355">
    <cfRule type="duplicateValues" dxfId="18478" priority="19515"/>
    <cfRule type="duplicateValues" dxfId="18477" priority="19516"/>
  </conditionalFormatting>
  <conditionalFormatting sqref="P354:P355">
    <cfRule type="duplicateValues" dxfId="18476" priority="19517"/>
  </conditionalFormatting>
  <conditionalFormatting sqref="O408:O410">
    <cfRule type="duplicateValues" dxfId="18475" priority="19480"/>
  </conditionalFormatting>
  <conditionalFormatting sqref="O408:O410">
    <cfRule type="duplicateValues" dxfId="18474" priority="19479"/>
  </conditionalFormatting>
  <conditionalFormatting sqref="O408:O410">
    <cfRule type="duplicateValues" dxfId="18473" priority="19478"/>
  </conditionalFormatting>
  <conditionalFormatting sqref="O408:O410">
    <cfRule type="duplicateValues" dxfId="18472" priority="19477"/>
  </conditionalFormatting>
  <conditionalFormatting sqref="O408:O410">
    <cfRule type="duplicateValues" dxfId="18471" priority="19476"/>
  </conditionalFormatting>
  <conditionalFormatting sqref="O408:O410">
    <cfRule type="duplicateValues" dxfId="18470" priority="19475"/>
  </conditionalFormatting>
  <conditionalFormatting sqref="O408:O410">
    <cfRule type="duplicateValues" dxfId="18469" priority="19481"/>
  </conditionalFormatting>
  <conditionalFormatting sqref="O408:O410">
    <cfRule type="duplicateValues" dxfId="18468" priority="19482"/>
    <cfRule type="duplicateValues" dxfId="18467" priority="19483"/>
    <cfRule type="duplicateValues" dxfId="18466" priority="19484"/>
  </conditionalFormatting>
  <conditionalFormatting sqref="P408:P410">
    <cfRule type="duplicateValues" dxfId="18465" priority="19485"/>
  </conditionalFormatting>
  <conditionalFormatting sqref="O408:O410">
    <cfRule type="duplicateValues" dxfId="18464" priority="19486"/>
    <cfRule type="duplicateValues" dxfId="18463" priority="19487"/>
  </conditionalFormatting>
  <conditionalFormatting sqref="O408:O410">
    <cfRule type="duplicateValues" dxfId="18462" priority="19474"/>
  </conditionalFormatting>
  <conditionalFormatting sqref="O411">
    <cfRule type="duplicateValues" dxfId="18461" priority="19466"/>
  </conditionalFormatting>
  <conditionalFormatting sqref="O411">
    <cfRule type="duplicateValues" dxfId="18460" priority="19465"/>
  </conditionalFormatting>
  <conditionalFormatting sqref="O411">
    <cfRule type="duplicateValues" dxfId="18459" priority="19464"/>
  </conditionalFormatting>
  <conditionalFormatting sqref="O411">
    <cfRule type="duplicateValues" dxfId="18458" priority="19463"/>
  </conditionalFormatting>
  <conditionalFormatting sqref="O411">
    <cfRule type="duplicateValues" dxfId="18457" priority="19462"/>
  </conditionalFormatting>
  <conditionalFormatting sqref="O411">
    <cfRule type="duplicateValues" dxfId="18456" priority="19461"/>
  </conditionalFormatting>
  <conditionalFormatting sqref="O411">
    <cfRule type="duplicateValues" dxfId="18455" priority="19467"/>
  </conditionalFormatting>
  <conditionalFormatting sqref="O411">
    <cfRule type="duplicateValues" dxfId="18454" priority="19468"/>
    <cfRule type="duplicateValues" dxfId="18453" priority="19469"/>
    <cfRule type="duplicateValues" dxfId="18452" priority="19470"/>
  </conditionalFormatting>
  <conditionalFormatting sqref="P411">
    <cfRule type="duplicateValues" dxfId="18451" priority="19471"/>
  </conditionalFormatting>
  <conditionalFormatting sqref="O411">
    <cfRule type="duplicateValues" dxfId="18450" priority="19472"/>
    <cfRule type="duplicateValues" dxfId="18449" priority="19473"/>
  </conditionalFormatting>
  <conditionalFormatting sqref="O411">
    <cfRule type="duplicateValues" dxfId="18448" priority="19460"/>
  </conditionalFormatting>
  <conditionalFormatting sqref="O412">
    <cfRule type="duplicateValues" dxfId="18447" priority="19452"/>
  </conditionalFormatting>
  <conditionalFormatting sqref="O412">
    <cfRule type="duplicateValues" dxfId="18446" priority="19451"/>
  </conditionalFormatting>
  <conditionalFormatting sqref="O412">
    <cfRule type="duplicateValues" dxfId="18445" priority="19450"/>
  </conditionalFormatting>
  <conditionalFormatting sqref="O412">
    <cfRule type="duplicateValues" dxfId="18444" priority="19453"/>
  </conditionalFormatting>
  <conditionalFormatting sqref="O412">
    <cfRule type="duplicateValues" dxfId="18443" priority="19454"/>
    <cfRule type="duplicateValues" dxfId="18442" priority="19455"/>
    <cfRule type="duplicateValues" dxfId="18441" priority="19456"/>
  </conditionalFormatting>
  <conditionalFormatting sqref="P412">
    <cfRule type="duplicateValues" dxfId="18440" priority="19457"/>
  </conditionalFormatting>
  <conditionalFormatting sqref="O412">
    <cfRule type="duplicateValues" dxfId="18439" priority="19458"/>
    <cfRule type="duplicateValues" dxfId="18438" priority="19459"/>
  </conditionalFormatting>
  <conditionalFormatting sqref="O412">
    <cfRule type="duplicateValues" dxfId="18437" priority="19449"/>
  </conditionalFormatting>
  <conditionalFormatting sqref="O412">
    <cfRule type="duplicateValues" dxfId="18436" priority="19448"/>
  </conditionalFormatting>
  <conditionalFormatting sqref="O412">
    <cfRule type="duplicateValues" dxfId="18435" priority="19447"/>
  </conditionalFormatting>
  <conditionalFormatting sqref="O412">
    <cfRule type="duplicateValues" dxfId="18434" priority="19446"/>
  </conditionalFormatting>
  <conditionalFormatting sqref="O367:O374">
    <cfRule type="duplicateValues" dxfId="18433" priority="19412"/>
  </conditionalFormatting>
  <conditionalFormatting sqref="O367:O374">
    <cfRule type="duplicateValues" dxfId="18432" priority="19413"/>
  </conditionalFormatting>
  <conditionalFormatting sqref="O367:O374">
    <cfRule type="duplicateValues" dxfId="18431" priority="19414"/>
    <cfRule type="duplicateValues" dxfId="18430" priority="19415"/>
    <cfRule type="duplicateValues" dxfId="18429" priority="19416"/>
  </conditionalFormatting>
  <conditionalFormatting sqref="P367:P374">
    <cfRule type="duplicateValues" dxfId="18428" priority="19417"/>
  </conditionalFormatting>
  <conditionalFormatting sqref="O367:O374">
    <cfRule type="duplicateValues" dxfId="18427" priority="19418"/>
    <cfRule type="duplicateValues" dxfId="18426" priority="19419"/>
  </conditionalFormatting>
  <conditionalFormatting sqref="O367:O374">
    <cfRule type="duplicateValues" dxfId="18425" priority="19411"/>
  </conditionalFormatting>
  <conditionalFormatting sqref="O367:O374">
    <cfRule type="duplicateValues" dxfId="18424" priority="19410"/>
  </conditionalFormatting>
  <conditionalFormatting sqref="O367:O374">
    <cfRule type="duplicateValues" dxfId="18423" priority="19409"/>
  </conditionalFormatting>
  <conditionalFormatting sqref="O367:O374">
    <cfRule type="duplicateValues" dxfId="18422" priority="19408"/>
  </conditionalFormatting>
  <conditionalFormatting sqref="O367:O374">
    <cfRule type="duplicateValues" dxfId="18421" priority="19407"/>
  </conditionalFormatting>
  <conditionalFormatting sqref="O375:O382">
    <cfRule type="duplicateValues" dxfId="18420" priority="19399"/>
  </conditionalFormatting>
  <conditionalFormatting sqref="O375:O382">
    <cfRule type="duplicateValues" dxfId="18419" priority="19400"/>
  </conditionalFormatting>
  <conditionalFormatting sqref="O375:O382">
    <cfRule type="duplicateValues" dxfId="18418" priority="19401"/>
    <cfRule type="duplicateValues" dxfId="18417" priority="19402"/>
    <cfRule type="duplicateValues" dxfId="18416" priority="19403"/>
  </conditionalFormatting>
  <conditionalFormatting sqref="P375:P382">
    <cfRule type="duplicateValues" dxfId="18415" priority="19404"/>
  </conditionalFormatting>
  <conditionalFormatting sqref="O375:O382">
    <cfRule type="duplicateValues" dxfId="18414" priority="19405"/>
    <cfRule type="duplicateValues" dxfId="18413" priority="19406"/>
  </conditionalFormatting>
  <conditionalFormatting sqref="O375:O382">
    <cfRule type="duplicateValues" dxfId="18412" priority="19398"/>
  </conditionalFormatting>
  <conditionalFormatting sqref="O375:O382">
    <cfRule type="duplicateValues" dxfId="18411" priority="19397"/>
  </conditionalFormatting>
  <conditionalFormatting sqref="O375:O382">
    <cfRule type="duplicateValues" dxfId="18410" priority="19396"/>
  </conditionalFormatting>
  <conditionalFormatting sqref="O375:O382">
    <cfRule type="duplicateValues" dxfId="18409" priority="19395"/>
  </conditionalFormatting>
  <conditionalFormatting sqref="O375:O382">
    <cfRule type="duplicateValues" dxfId="18408" priority="19394"/>
  </conditionalFormatting>
  <conditionalFormatting sqref="O394:O395">
    <cfRule type="duplicateValues" dxfId="18407" priority="19366"/>
  </conditionalFormatting>
  <conditionalFormatting sqref="O394:O395">
    <cfRule type="duplicateValues" dxfId="18406" priority="19367"/>
    <cfRule type="duplicateValues" dxfId="18405" priority="19368"/>
    <cfRule type="duplicateValues" dxfId="18404" priority="19369"/>
  </conditionalFormatting>
  <conditionalFormatting sqref="P394:P395">
    <cfRule type="duplicateValues" dxfId="18403" priority="19370"/>
  </conditionalFormatting>
  <conditionalFormatting sqref="O394:O395">
    <cfRule type="duplicateValues" dxfId="18402" priority="19364"/>
    <cfRule type="duplicateValues" dxfId="18401" priority="19365"/>
  </conditionalFormatting>
  <conditionalFormatting sqref="O394:O395">
    <cfRule type="duplicateValues" dxfId="18400" priority="19363"/>
  </conditionalFormatting>
  <conditionalFormatting sqref="O394:O395">
    <cfRule type="duplicateValues" dxfId="18399" priority="19362"/>
  </conditionalFormatting>
  <conditionalFormatting sqref="P394:P395">
    <cfRule type="duplicateValues" dxfId="18398" priority="19361"/>
  </conditionalFormatting>
  <conditionalFormatting sqref="O394:O395">
    <cfRule type="duplicateValues" dxfId="18397" priority="19360"/>
  </conditionalFormatting>
  <conditionalFormatting sqref="O394:O395">
    <cfRule type="duplicateValues" dxfId="18396" priority="19359"/>
  </conditionalFormatting>
  <conditionalFormatting sqref="O394:O395">
    <cfRule type="duplicateValues" dxfId="18395" priority="19358"/>
  </conditionalFormatting>
  <conditionalFormatting sqref="O394:O395">
    <cfRule type="duplicateValues" dxfId="18394" priority="19357"/>
  </conditionalFormatting>
  <conditionalFormatting sqref="O394:O395">
    <cfRule type="duplicateValues" dxfId="18393" priority="19356"/>
  </conditionalFormatting>
  <conditionalFormatting sqref="O394:O395">
    <cfRule type="duplicateValues" dxfId="18392" priority="19355"/>
  </conditionalFormatting>
  <conditionalFormatting sqref="O394:O395">
    <cfRule type="duplicateValues" dxfId="18391" priority="19354"/>
  </conditionalFormatting>
  <conditionalFormatting sqref="O394:O395">
    <cfRule type="duplicateValues" dxfId="18390" priority="19353"/>
  </conditionalFormatting>
  <conditionalFormatting sqref="O394:O395">
    <cfRule type="duplicateValues" dxfId="18389" priority="19352"/>
  </conditionalFormatting>
  <conditionalFormatting sqref="O394:O395">
    <cfRule type="duplicateValues" dxfId="18388" priority="19351"/>
  </conditionalFormatting>
  <conditionalFormatting sqref="O394:O395">
    <cfRule type="duplicateValues" dxfId="18387" priority="19350"/>
  </conditionalFormatting>
  <conditionalFormatting sqref="O394:O395">
    <cfRule type="duplicateValues" dxfId="18386" priority="19371"/>
  </conditionalFormatting>
  <conditionalFormatting sqref="O394:O395">
    <cfRule type="duplicateValues" dxfId="18385" priority="19349"/>
  </conditionalFormatting>
  <conditionalFormatting sqref="O396">
    <cfRule type="duplicateValues" dxfId="18384" priority="19344"/>
  </conditionalFormatting>
  <conditionalFormatting sqref="O396">
    <cfRule type="duplicateValues" dxfId="18383" priority="19345"/>
    <cfRule type="duplicateValues" dxfId="18382" priority="19346"/>
    <cfRule type="duplicateValues" dxfId="18381" priority="19347"/>
  </conditionalFormatting>
  <conditionalFormatting sqref="P396">
    <cfRule type="duplicateValues" dxfId="18380" priority="19348"/>
  </conditionalFormatting>
  <conditionalFormatting sqref="O396">
    <cfRule type="duplicateValues" dxfId="18379" priority="19342"/>
    <cfRule type="duplicateValues" dxfId="18378" priority="19343"/>
  </conditionalFormatting>
  <conditionalFormatting sqref="O396">
    <cfRule type="duplicateValues" dxfId="18377" priority="19341"/>
  </conditionalFormatting>
  <conditionalFormatting sqref="O396">
    <cfRule type="duplicateValues" dxfId="18376" priority="19340"/>
  </conditionalFormatting>
  <conditionalFormatting sqref="P396">
    <cfRule type="duplicateValues" dxfId="18375" priority="19339"/>
  </conditionalFormatting>
  <conditionalFormatting sqref="O396">
    <cfRule type="duplicateValues" dxfId="18374" priority="19338"/>
  </conditionalFormatting>
  <conditionalFormatting sqref="O396">
    <cfRule type="duplicateValues" dxfId="18373" priority="19337"/>
  </conditionalFormatting>
  <conditionalFormatting sqref="O396">
    <cfRule type="duplicateValues" dxfId="18372" priority="19336"/>
  </conditionalFormatting>
  <conditionalFormatting sqref="O396">
    <cfRule type="duplicateValues" dxfId="18371" priority="19335"/>
  </conditionalFormatting>
  <conditionalFormatting sqref="O396">
    <cfRule type="duplicateValues" dxfId="18370" priority="19334"/>
  </conditionalFormatting>
  <conditionalFormatting sqref="O396">
    <cfRule type="duplicateValues" dxfId="18369" priority="19333"/>
  </conditionalFormatting>
  <conditionalFormatting sqref="O396">
    <cfRule type="duplicateValues" dxfId="18368" priority="19332"/>
  </conditionalFormatting>
  <conditionalFormatting sqref="O396">
    <cfRule type="duplicateValues" dxfId="18367" priority="19331"/>
  </conditionalFormatting>
  <conditionalFormatting sqref="O396">
    <cfRule type="duplicateValues" dxfId="18366" priority="19330"/>
  </conditionalFormatting>
  <conditionalFormatting sqref="O396">
    <cfRule type="duplicateValues" dxfId="18365" priority="19329"/>
  </conditionalFormatting>
  <conditionalFormatting sqref="O396">
    <cfRule type="duplicateValues" dxfId="18364" priority="19328"/>
  </conditionalFormatting>
  <conditionalFormatting sqref="O396">
    <cfRule type="duplicateValues" dxfId="18363" priority="19327"/>
  </conditionalFormatting>
  <conditionalFormatting sqref="O397">
    <cfRule type="duplicateValues" dxfId="18362" priority="19321"/>
  </conditionalFormatting>
  <conditionalFormatting sqref="O397">
    <cfRule type="duplicateValues" dxfId="18361" priority="19322"/>
    <cfRule type="duplicateValues" dxfId="18360" priority="19323"/>
    <cfRule type="duplicateValues" dxfId="18359" priority="19324"/>
  </conditionalFormatting>
  <conditionalFormatting sqref="P397">
    <cfRule type="duplicateValues" dxfId="18358" priority="19325"/>
  </conditionalFormatting>
  <conditionalFormatting sqref="O397">
    <cfRule type="duplicateValues" dxfId="18357" priority="19319"/>
    <cfRule type="duplicateValues" dxfId="18356" priority="19320"/>
  </conditionalFormatting>
  <conditionalFormatting sqref="O397">
    <cfRule type="duplicateValues" dxfId="18355" priority="19318"/>
  </conditionalFormatting>
  <conditionalFormatting sqref="O397">
    <cfRule type="duplicateValues" dxfId="18354" priority="19317"/>
  </conditionalFormatting>
  <conditionalFormatting sqref="P397">
    <cfRule type="duplicateValues" dxfId="18353" priority="19316"/>
  </conditionalFormatting>
  <conditionalFormatting sqref="O397">
    <cfRule type="duplicateValues" dxfId="18352" priority="19315"/>
  </conditionalFormatting>
  <conditionalFormatting sqref="O397">
    <cfRule type="duplicateValues" dxfId="18351" priority="19314"/>
  </conditionalFormatting>
  <conditionalFormatting sqref="O397">
    <cfRule type="duplicateValues" dxfId="18350" priority="19313"/>
  </conditionalFormatting>
  <conditionalFormatting sqref="O397">
    <cfRule type="duplicateValues" dxfId="18349" priority="19312"/>
  </conditionalFormatting>
  <conditionalFormatting sqref="O397">
    <cfRule type="duplicateValues" dxfId="18348" priority="19311"/>
  </conditionalFormatting>
  <conditionalFormatting sqref="O397">
    <cfRule type="duplicateValues" dxfId="18347" priority="19310"/>
  </conditionalFormatting>
  <conditionalFormatting sqref="O397">
    <cfRule type="duplicateValues" dxfId="18346" priority="19309"/>
  </conditionalFormatting>
  <conditionalFormatting sqref="O397">
    <cfRule type="duplicateValues" dxfId="18345" priority="19308"/>
  </conditionalFormatting>
  <conditionalFormatting sqref="O397">
    <cfRule type="duplicateValues" dxfId="18344" priority="19307"/>
  </conditionalFormatting>
  <conditionalFormatting sqref="O397">
    <cfRule type="duplicateValues" dxfId="18343" priority="19306"/>
  </conditionalFormatting>
  <conditionalFormatting sqref="O397">
    <cfRule type="duplicateValues" dxfId="18342" priority="19305"/>
  </conditionalFormatting>
  <conditionalFormatting sqref="O397">
    <cfRule type="duplicateValues" dxfId="18341" priority="19326"/>
  </conditionalFormatting>
  <conditionalFormatting sqref="O397">
    <cfRule type="duplicateValues" dxfId="18340" priority="19304"/>
  </conditionalFormatting>
  <conditionalFormatting sqref="O448:O453">
    <cfRule type="duplicateValues" dxfId="18339" priority="19264"/>
  </conditionalFormatting>
  <conditionalFormatting sqref="O448:O453">
    <cfRule type="duplicateValues" dxfId="18338" priority="19265"/>
  </conditionalFormatting>
  <conditionalFormatting sqref="O448:O453">
    <cfRule type="duplicateValues" dxfId="18337" priority="19266"/>
    <cfRule type="duplicateValues" dxfId="18336" priority="19267"/>
    <cfRule type="duplicateValues" dxfId="18335" priority="19268"/>
  </conditionalFormatting>
  <conditionalFormatting sqref="P448:P453">
    <cfRule type="duplicateValues" dxfId="18334" priority="19269"/>
  </conditionalFormatting>
  <conditionalFormatting sqref="O448:O453">
    <cfRule type="duplicateValues" dxfId="18333" priority="19270"/>
    <cfRule type="duplicateValues" dxfId="18332" priority="19271"/>
  </conditionalFormatting>
  <conditionalFormatting sqref="O448:O453">
    <cfRule type="duplicateValues" dxfId="18331" priority="19263"/>
  </conditionalFormatting>
  <conditionalFormatting sqref="O448:O453">
    <cfRule type="duplicateValues" dxfId="18330" priority="19262"/>
  </conditionalFormatting>
  <conditionalFormatting sqref="O448:O453">
    <cfRule type="duplicateValues" dxfId="18329" priority="19261"/>
  </conditionalFormatting>
  <conditionalFormatting sqref="O448:O453">
    <cfRule type="duplicateValues" dxfId="18328" priority="19260"/>
  </conditionalFormatting>
  <conditionalFormatting sqref="O448:O453">
    <cfRule type="duplicateValues" dxfId="18327" priority="19259"/>
  </conditionalFormatting>
  <conditionalFormatting sqref="O425:O428">
    <cfRule type="duplicateValues" dxfId="18326" priority="19251"/>
  </conditionalFormatting>
  <conditionalFormatting sqref="O425:O428">
    <cfRule type="duplicateValues" dxfId="18325" priority="19250"/>
  </conditionalFormatting>
  <conditionalFormatting sqref="O425:O428">
    <cfRule type="duplicateValues" dxfId="18324" priority="19249"/>
  </conditionalFormatting>
  <conditionalFormatting sqref="O425:O428">
    <cfRule type="duplicateValues" dxfId="18323" priority="19248"/>
  </conditionalFormatting>
  <conditionalFormatting sqref="O425:O428">
    <cfRule type="duplicateValues" dxfId="18322" priority="19247"/>
  </conditionalFormatting>
  <conditionalFormatting sqref="O425:O428">
    <cfRule type="duplicateValues" dxfId="18321" priority="19246"/>
  </conditionalFormatting>
  <conditionalFormatting sqref="O425:O426">
    <cfRule type="duplicateValues" dxfId="18320" priority="19252"/>
  </conditionalFormatting>
  <conditionalFormatting sqref="O425:O426">
    <cfRule type="duplicateValues" dxfId="18319" priority="19253"/>
    <cfRule type="duplicateValues" dxfId="18318" priority="19254"/>
    <cfRule type="duplicateValues" dxfId="18317" priority="19255"/>
  </conditionalFormatting>
  <conditionalFormatting sqref="P425:P426">
    <cfRule type="duplicateValues" dxfId="18316" priority="19256"/>
  </conditionalFormatting>
  <conditionalFormatting sqref="O425:O426">
    <cfRule type="duplicateValues" dxfId="18315" priority="19257"/>
    <cfRule type="duplicateValues" dxfId="18314" priority="19258"/>
  </conditionalFormatting>
  <conditionalFormatting sqref="O425:O428">
    <cfRule type="duplicateValues" dxfId="18313" priority="19245"/>
  </conditionalFormatting>
  <conditionalFormatting sqref="O427:O428">
    <cfRule type="duplicateValues" dxfId="18312" priority="19238"/>
  </conditionalFormatting>
  <conditionalFormatting sqref="O427:O428">
    <cfRule type="duplicateValues" dxfId="18311" priority="19239"/>
    <cfRule type="duplicateValues" dxfId="18310" priority="19240"/>
    <cfRule type="duplicateValues" dxfId="18309" priority="19241"/>
  </conditionalFormatting>
  <conditionalFormatting sqref="P427:P428">
    <cfRule type="duplicateValues" dxfId="18308" priority="19242"/>
  </conditionalFormatting>
  <conditionalFormatting sqref="O427:O428">
    <cfRule type="duplicateValues" dxfId="18307" priority="19243"/>
    <cfRule type="duplicateValues" dxfId="18306" priority="19244"/>
  </conditionalFormatting>
  <conditionalFormatting sqref="O429:O431">
    <cfRule type="duplicateValues" dxfId="18305" priority="19230"/>
  </conditionalFormatting>
  <conditionalFormatting sqref="O429:O431">
    <cfRule type="duplicateValues" dxfId="18304" priority="19229"/>
  </conditionalFormatting>
  <conditionalFormatting sqref="O429:O431">
    <cfRule type="duplicateValues" dxfId="18303" priority="19228"/>
  </conditionalFormatting>
  <conditionalFormatting sqref="O429:O431">
    <cfRule type="duplicateValues" dxfId="18302" priority="19231"/>
  </conditionalFormatting>
  <conditionalFormatting sqref="O429:O431">
    <cfRule type="duplicateValues" dxfId="18301" priority="19232"/>
    <cfRule type="duplicateValues" dxfId="18300" priority="19233"/>
    <cfRule type="duplicateValues" dxfId="18299" priority="19234"/>
  </conditionalFormatting>
  <conditionalFormatting sqref="P429:P431">
    <cfRule type="duplicateValues" dxfId="18298" priority="19235"/>
  </conditionalFormatting>
  <conditionalFormatting sqref="O429:O431">
    <cfRule type="duplicateValues" dxfId="18297" priority="19236"/>
    <cfRule type="duplicateValues" dxfId="18296" priority="19237"/>
  </conditionalFormatting>
  <conditionalFormatting sqref="O429:O431">
    <cfRule type="duplicateValues" dxfId="18295" priority="19227"/>
  </conditionalFormatting>
  <conditionalFormatting sqref="O429:O431">
    <cfRule type="duplicateValues" dxfId="18294" priority="19226"/>
  </conditionalFormatting>
  <conditionalFormatting sqref="O429:O431">
    <cfRule type="duplicateValues" dxfId="18293" priority="19225"/>
  </conditionalFormatting>
  <conditionalFormatting sqref="O429:O431">
    <cfRule type="duplicateValues" dxfId="18292" priority="19224"/>
  </conditionalFormatting>
  <conditionalFormatting sqref="O432">
    <cfRule type="duplicateValues" dxfId="18291" priority="19216"/>
  </conditionalFormatting>
  <conditionalFormatting sqref="O432">
    <cfRule type="duplicateValues" dxfId="18290" priority="19215"/>
  </conditionalFormatting>
  <conditionalFormatting sqref="O432">
    <cfRule type="duplicateValues" dxfId="18289" priority="19214"/>
  </conditionalFormatting>
  <conditionalFormatting sqref="O432">
    <cfRule type="duplicateValues" dxfId="18288" priority="19217"/>
  </conditionalFormatting>
  <conditionalFormatting sqref="O432">
    <cfRule type="duplicateValues" dxfId="18287" priority="19218"/>
    <cfRule type="duplicateValues" dxfId="18286" priority="19219"/>
    <cfRule type="duplicateValues" dxfId="18285" priority="19220"/>
  </conditionalFormatting>
  <conditionalFormatting sqref="P432">
    <cfRule type="duplicateValues" dxfId="18284" priority="19221"/>
  </conditionalFormatting>
  <conditionalFormatting sqref="O432">
    <cfRule type="duplicateValues" dxfId="18283" priority="19222"/>
    <cfRule type="duplicateValues" dxfId="18282" priority="19223"/>
  </conditionalFormatting>
  <conditionalFormatting sqref="O432">
    <cfRule type="duplicateValues" dxfId="18281" priority="19213"/>
  </conditionalFormatting>
  <conditionalFormatting sqref="O432">
    <cfRule type="duplicateValues" dxfId="18280" priority="19212"/>
  </conditionalFormatting>
  <conditionalFormatting sqref="O432">
    <cfRule type="duplicateValues" dxfId="18279" priority="19211"/>
  </conditionalFormatting>
  <conditionalFormatting sqref="O432">
    <cfRule type="duplicateValues" dxfId="18278" priority="19210"/>
  </conditionalFormatting>
  <conditionalFormatting sqref="O433:O434">
    <cfRule type="duplicateValues" dxfId="18277" priority="19202"/>
  </conditionalFormatting>
  <conditionalFormatting sqref="O433:O434">
    <cfRule type="duplicateValues" dxfId="18276" priority="19201"/>
  </conditionalFormatting>
  <conditionalFormatting sqref="O433:O434">
    <cfRule type="duplicateValues" dxfId="18275" priority="19200"/>
  </conditionalFormatting>
  <conditionalFormatting sqref="O433:O434">
    <cfRule type="duplicateValues" dxfId="18274" priority="19203"/>
  </conditionalFormatting>
  <conditionalFormatting sqref="O433:O434">
    <cfRule type="duplicateValues" dxfId="18273" priority="19204"/>
    <cfRule type="duplicateValues" dxfId="18272" priority="19205"/>
    <cfRule type="duplicateValues" dxfId="18271" priority="19206"/>
  </conditionalFormatting>
  <conditionalFormatting sqref="P433:P434">
    <cfRule type="duplicateValues" dxfId="18270" priority="19207"/>
  </conditionalFormatting>
  <conditionalFormatting sqref="O433:O434">
    <cfRule type="duplicateValues" dxfId="18269" priority="19208"/>
    <cfRule type="duplicateValues" dxfId="18268" priority="19209"/>
  </conditionalFormatting>
  <conditionalFormatting sqref="O433:O434">
    <cfRule type="duplicateValues" dxfId="18267" priority="19199"/>
  </conditionalFormatting>
  <conditionalFormatting sqref="O433:O434">
    <cfRule type="duplicateValues" dxfId="18266" priority="19198"/>
  </conditionalFormatting>
  <conditionalFormatting sqref="O433:O434">
    <cfRule type="duplicateValues" dxfId="18265" priority="19197"/>
  </conditionalFormatting>
  <conditionalFormatting sqref="O433:O434">
    <cfRule type="duplicateValues" dxfId="18264" priority="19196"/>
  </conditionalFormatting>
  <conditionalFormatting sqref="Y345:Y347">
    <cfRule type="duplicateValues" dxfId="18263" priority="19195"/>
  </conditionalFormatting>
  <conditionalFormatting sqref="Y345:Y347">
    <cfRule type="duplicateValues" dxfId="18262" priority="19194"/>
  </conditionalFormatting>
  <conditionalFormatting sqref="Y349:Y355">
    <cfRule type="duplicateValues" dxfId="18261" priority="19193"/>
  </conditionalFormatting>
  <conditionalFormatting sqref="Y349:Y355">
    <cfRule type="duplicateValues" dxfId="18260" priority="19192"/>
  </conditionalFormatting>
  <conditionalFormatting sqref="Y357:Y358">
    <cfRule type="duplicateValues" dxfId="18259" priority="19191"/>
  </conditionalFormatting>
  <conditionalFormatting sqref="Y357:Y358">
    <cfRule type="duplicateValues" dxfId="18258" priority="19190"/>
  </conditionalFormatting>
  <conditionalFormatting sqref="Y360:Y366">
    <cfRule type="duplicateValues" dxfId="18257" priority="19189"/>
  </conditionalFormatting>
  <conditionalFormatting sqref="Y360:Y366">
    <cfRule type="duplicateValues" dxfId="18256" priority="19188"/>
  </conditionalFormatting>
  <conditionalFormatting sqref="Y368:Y374">
    <cfRule type="duplicateValues" dxfId="18255" priority="19187"/>
  </conditionalFormatting>
  <conditionalFormatting sqref="Y368:Y374">
    <cfRule type="duplicateValues" dxfId="18254" priority="19186"/>
  </conditionalFormatting>
  <conditionalFormatting sqref="Y376:Y382">
    <cfRule type="duplicateValues" dxfId="18253" priority="19185"/>
  </conditionalFormatting>
  <conditionalFormatting sqref="Y376:Y382">
    <cfRule type="duplicateValues" dxfId="18252" priority="19184"/>
  </conditionalFormatting>
  <conditionalFormatting sqref="Y386:Y392">
    <cfRule type="duplicateValues" dxfId="18251" priority="19183"/>
  </conditionalFormatting>
  <conditionalFormatting sqref="Y386:Y392">
    <cfRule type="duplicateValues" dxfId="18250" priority="19182"/>
  </conditionalFormatting>
  <conditionalFormatting sqref="Y395">
    <cfRule type="duplicateValues" dxfId="18249" priority="19179"/>
  </conditionalFormatting>
  <conditionalFormatting sqref="Y395">
    <cfRule type="duplicateValues" dxfId="18248" priority="19178"/>
  </conditionalFormatting>
  <conditionalFormatting sqref="Y430:Y432">
    <cfRule type="duplicateValues" dxfId="18247" priority="19067"/>
  </conditionalFormatting>
  <conditionalFormatting sqref="Y430:Y432">
    <cfRule type="duplicateValues" dxfId="18246" priority="19066"/>
  </conditionalFormatting>
  <conditionalFormatting sqref="Y434">
    <cfRule type="duplicateValues" dxfId="18245" priority="19065"/>
  </conditionalFormatting>
  <conditionalFormatting sqref="Y434">
    <cfRule type="duplicateValues" dxfId="18244" priority="19064"/>
  </conditionalFormatting>
  <conditionalFormatting sqref="O398:O402">
    <cfRule type="duplicateValues" dxfId="18243" priority="19059"/>
  </conditionalFormatting>
  <conditionalFormatting sqref="O398:O402">
    <cfRule type="duplicateValues" dxfId="18242" priority="19060"/>
    <cfRule type="duplicateValues" dxfId="18241" priority="19061"/>
    <cfRule type="duplicateValues" dxfId="18240" priority="19062"/>
  </conditionalFormatting>
  <conditionalFormatting sqref="P398:P402">
    <cfRule type="duplicateValues" dxfId="18239" priority="19063"/>
  </conditionalFormatting>
  <conditionalFormatting sqref="O398:O402">
    <cfRule type="duplicateValues" dxfId="18238" priority="19057"/>
    <cfRule type="duplicateValues" dxfId="18237" priority="19058"/>
  </conditionalFormatting>
  <conditionalFormatting sqref="O398:O402">
    <cfRule type="duplicateValues" dxfId="18236" priority="19056"/>
  </conditionalFormatting>
  <conditionalFormatting sqref="O398:O402">
    <cfRule type="duplicateValues" dxfId="18235" priority="19055"/>
  </conditionalFormatting>
  <conditionalFormatting sqref="P398:P402">
    <cfRule type="duplicateValues" dxfId="18234" priority="19054"/>
  </conditionalFormatting>
  <conditionalFormatting sqref="O398:O402">
    <cfRule type="duplicateValues" dxfId="18233" priority="19053"/>
  </conditionalFormatting>
  <conditionalFormatting sqref="O398:O402">
    <cfRule type="duplicateValues" dxfId="18232" priority="19052"/>
  </conditionalFormatting>
  <conditionalFormatting sqref="O398:O402">
    <cfRule type="duplicateValues" dxfId="18231" priority="19051"/>
  </conditionalFormatting>
  <conditionalFormatting sqref="O398:O402">
    <cfRule type="duplicateValues" dxfId="18230" priority="19050"/>
  </conditionalFormatting>
  <conditionalFormatting sqref="O398:O402">
    <cfRule type="duplicateValues" dxfId="18229" priority="19049"/>
  </conditionalFormatting>
  <conditionalFormatting sqref="O398:O402">
    <cfRule type="duplicateValues" dxfId="18228" priority="19048"/>
  </conditionalFormatting>
  <conditionalFormatting sqref="O398:O402">
    <cfRule type="duplicateValues" dxfId="18227" priority="19047"/>
  </conditionalFormatting>
  <conditionalFormatting sqref="O398:O402">
    <cfRule type="duplicateValues" dxfId="18226" priority="19046"/>
  </conditionalFormatting>
  <conditionalFormatting sqref="O398:O402">
    <cfRule type="duplicateValues" dxfId="18225" priority="19045"/>
  </conditionalFormatting>
  <conditionalFormatting sqref="O398:O402">
    <cfRule type="duplicateValues" dxfId="18224" priority="19044"/>
  </conditionalFormatting>
  <conditionalFormatting sqref="O398:O402">
    <cfRule type="duplicateValues" dxfId="18223" priority="19043"/>
  </conditionalFormatting>
  <conditionalFormatting sqref="O398:O402">
    <cfRule type="duplicateValues" dxfId="18222" priority="19042"/>
  </conditionalFormatting>
  <conditionalFormatting sqref="O403">
    <cfRule type="duplicateValues" dxfId="18221" priority="19037"/>
  </conditionalFormatting>
  <conditionalFormatting sqref="O403">
    <cfRule type="duplicateValues" dxfId="18220" priority="19038"/>
    <cfRule type="duplicateValues" dxfId="18219" priority="19039"/>
    <cfRule type="duplicateValues" dxfId="18218" priority="19040"/>
  </conditionalFormatting>
  <conditionalFormatting sqref="P403">
    <cfRule type="duplicateValues" dxfId="18217" priority="19041"/>
  </conditionalFormatting>
  <conditionalFormatting sqref="O403">
    <cfRule type="duplicateValues" dxfId="18216" priority="19035"/>
    <cfRule type="duplicateValues" dxfId="18215" priority="19036"/>
  </conditionalFormatting>
  <conditionalFormatting sqref="O403">
    <cfRule type="duplicateValues" dxfId="18214" priority="19034"/>
  </conditionalFormatting>
  <conditionalFormatting sqref="O403">
    <cfRule type="duplicateValues" dxfId="18213" priority="19033"/>
  </conditionalFormatting>
  <conditionalFormatting sqref="P403">
    <cfRule type="duplicateValues" dxfId="18212" priority="19032"/>
  </conditionalFormatting>
  <conditionalFormatting sqref="O403">
    <cfRule type="duplicateValues" dxfId="18211" priority="19031"/>
  </conditionalFormatting>
  <conditionalFormatting sqref="O403">
    <cfRule type="duplicateValues" dxfId="18210" priority="19030"/>
  </conditionalFormatting>
  <conditionalFormatting sqref="O403">
    <cfRule type="duplicateValues" dxfId="18209" priority="19029"/>
  </conditionalFormatting>
  <conditionalFormatting sqref="O403">
    <cfRule type="duplicateValues" dxfId="18208" priority="19028"/>
  </conditionalFormatting>
  <conditionalFormatting sqref="O403">
    <cfRule type="duplicateValues" dxfId="18207" priority="19027"/>
  </conditionalFormatting>
  <conditionalFormatting sqref="O403">
    <cfRule type="duplicateValues" dxfId="18206" priority="19026"/>
  </conditionalFormatting>
  <conditionalFormatting sqref="O403">
    <cfRule type="duplicateValues" dxfId="18205" priority="19025"/>
  </conditionalFormatting>
  <conditionalFormatting sqref="O403">
    <cfRule type="duplicateValues" dxfId="18204" priority="19024"/>
  </conditionalFormatting>
  <conditionalFormatting sqref="O403">
    <cfRule type="duplicateValues" dxfId="18203" priority="19023"/>
  </conditionalFormatting>
  <conditionalFormatting sqref="O403">
    <cfRule type="duplicateValues" dxfId="18202" priority="19022"/>
  </conditionalFormatting>
  <conditionalFormatting sqref="O403">
    <cfRule type="duplicateValues" dxfId="18201" priority="19021"/>
  </conditionalFormatting>
  <conditionalFormatting sqref="O403">
    <cfRule type="duplicateValues" dxfId="18200" priority="19020"/>
  </conditionalFormatting>
  <conditionalFormatting sqref="O405:O407">
    <cfRule type="duplicateValues" dxfId="18199" priority="19015"/>
  </conditionalFormatting>
  <conditionalFormatting sqref="O405:O407">
    <cfRule type="duplicateValues" dxfId="18198" priority="19016"/>
    <cfRule type="duplicateValues" dxfId="18197" priority="19017"/>
    <cfRule type="duplicateValues" dxfId="18196" priority="19018"/>
  </conditionalFormatting>
  <conditionalFormatting sqref="P405:P407">
    <cfRule type="duplicateValues" dxfId="18195" priority="19019"/>
  </conditionalFormatting>
  <conditionalFormatting sqref="O405:O407">
    <cfRule type="duplicateValues" dxfId="18194" priority="19013"/>
    <cfRule type="duplicateValues" dxfId="18193" priority="19014"/>
  </conditionalFormatting>
  <conditionalFormatting sqref="O405:O407">
    <cfRule type="duplicateValues" dxfId="18192" priority="19012"/>
  </conditionalFormatting>
  <conditionalFormatting sqref="O405:O407">
    <cfRule type="duplicateValues" dxfId="18191" priority="19011"/>
  </conditionalFormatting>
  <conditionalFormatting sqref="P405:P407">
    <cfRule type="duplicateValues" dxfId="18190" priority="19010"/>
  </conditionalFormatting>
  <conditionalFormatting sqref="O405:O407">
    <cfRule type="duplicateValues" dxfId="18189" priority="19009"/>
  </conditionalFormatting>
  <conditionalFormatting sqref="O405:O407">
    <cfRule type="duplicateValues" dxfId="18188" priority="19008"/>
  </conditionalFormatting>
  <conditionalFormatting sqref="O405:O407">
    <cfRule type="duplicateValues" dxfId="18187" priority="19007"/>
  </conditionalFormatting>
  <conditionalFormatting sqref="O405:O407">
    <cfRule type="duplicateValues" dxfId="18186" priority="19006"/>
  </conditionalFormatting>
  <conditionalFormatting sqref="O405:O407">
    <cfRule type="duplicateValues" dxfId="18185" priority="19005"/>
  </conditionalFormatting>
  <conditionalFormatting sqref="O405:O407">
    <cfRule type="duplicateValues" dxfId="18184" priority="19004"/>
  </conditionalFormatting>
  <conditionalFormatting sqref="O405:O407">
    <cfRule type="duplicateValues" dxfId="18183" priority="19003"/>
  </conditionalFormatting>
  <conditionalFormatting sqref="O405:O407">
    <cfRule type="duplicateValues" dxfId="18182" priority="19002"/>
  </conditionalFormatting>
  <conditionalFormatting sqref="O405:O407">
    <cfRule type="duplicateValues" dxfId="18181" priority="19001"/>
  </conditionalFormatting>
  <conditionalFormatting sqref="O405:O407">
    <cfRule type="duplicateValues" dxfId="18180" priority="19000"/>
  </conditionalFormatting>
  <conditionalFormatting sqref="O405:O407">
    <cfRule type="duplicateValues" dxfId="18179" priority="18999"/>
  </conditionalFormatting>
  <conditionalFormatting sqref="O405:O407">
    <cfRule type="duplicateValues" dxfId="18178" priority="18998"/>
  </conditionalFormatting>
  <conditionalFormatting sqref="O404">
    <cfRule type="duplicateValues" dxfId="18177" priority="104746"/>
  </conditionalFormatting>
  <conditionalFormatting sqref="O404">
    <cfRule type="duplicateValues" dxfId="18176" priority="104747"/>
    <cfRule type="duplicateValues" dxfId="18175" priority="104748"/>
    <cfRule type="duplicateValues" dxfId="18174" priority="104749"/>
  </conditionalFormatting>
  <conditionalFormatting sqref="P404">
    <cfRule type="duplicateValues" dxfId="18173" priority="104750"/>
  </conditionalFormatting>
  <conditionalFormatting sqref="O404">
    <cfRule type="duplicateValues" dxfId="18172" priority="104751"/>
    <cfRule type="duplicateValues" dxfId="18171" priority="104752"/>
  </conditionalFormatting>
  <conditionalFormatting sqref="P413:P414">
    <cfRule type="duplicateValues" dxfId="18170" priority="18968"/>
  </conditionalFormatting>
  <conditionalFormatting sqref="O413:O414">
    <cfRule type="duplicateValues" dxfId="18169" priority="18967"/>
  </conditionalFormatting>
  <conditionalFormatting sqref="O413:O414">
    <cfRule type="duplicateValues" dxfId="18168" priority="18966"/>
  </conditionalFormatting>
  <conditionalFormatting sqref="O413:O414">
    <cfRule type="duplicateValues" dxfId="18167" priority="18965"/>
  </conditionalFormatting>
  <conditionalFormatting sqref="O413:O414">
    <cfRule type="duplicateValues" dxfId="18166" priority="18964"/>
  </conditionalFormatting>
  <conditionalFormatting sqref="O413:O414">
    <cfRule type="duplicateValues" dxfId="18165" priority="18963"/>
  </conditionalFormatting>
  <conditionalFormatting sqref="O413:O414">
    <cfRule type="duplicateValues" dxfId="18164" priority="18962"/>
  </conditionalFormatting>
  <conditionalFormatting sqref="O413:O414">
    <cfRule type="duplicateValues" dxfId="18163" priority="18961"/>
  </conditionalFormatting>
  <conditionalFormatting sqref="O413:O414">
    <cfRule type="duplicateValues" dxfId="18162" priority="18960"/>
  </conditionalFormatting>
  <conditionalFormatting sqref="O413:O414">
    <cfRule type="duplicateValues" dxfId="18161" priority="18959"/>
  </conditionalFormatting>
  <conditionalFormatting sqref="O413:O414">
    <cfRule type="duplicateValues" dxfId="18160" priority="18958"/>
  </conditionalFormatting>
  <conditionalFormatting sqref="O413:O414">
    <cfRule type="duplicateValues" dxfId="18159" priority="18969"/>
  </conditionalFormatting>
  <conditionalFormatting sqref="O413:O414">
    <cfRule type="duplicateValues" dxfId="18158" priority="18970"/>
    <cfRule type="duplicateValues" dxfId="18157" priority="18971"/>
    <cfRule type="duplicateValues" dxfId="18156" priority="18972"/>
  </conditionalFormatting>
  <conditionalFormatting sqref="O413:O414">
    <cfRule type="duplicateValues" dxfId="18155" priority="18973"/>
    <cfRule type="duplicateValues" dxfId="18154" priority="18974"/>
  </conditionalFormatting>
  <conditionalFormatting sqref="P413:P414">
    <cfRule type="duplicateValues" dxfId="18153" priority="18975"/>
  </conditionalFormatting>
  <conditionalFormatting sqref="O413:O414">
    <cfRule type="duplicateValues" dxfId="18152" priority="18957"/>
  </conditionalFormatting>
  <conditionalFormatting sqref="O413:O414">
    <cfRule type="duplicateValues" dxfId="18151" priority="18956"/>
  </conditionalFormatting>
  <conditionalFormatting sqref="P415">
    <cfRule type="duplicateValues" dxfId="18150" priority="18948"/>
  </conditionalFormatting>
  <conditionalFormatting sqref="O415">
    <cfRule type="duplicateValues" dxfId="18149" priority="18947"/>
  </conditionalFormatting>
  <conditionalFormatting sqref="O415">
    <cfRule type="duplicateValues" dxfId="18148" priority="18946"/>
  </conditionalFormatting>
  <conditionalFormatting sqref="O415">
    <cfRule type="duplicateValues" dxfId="18147" priority="18945"/>
  </conditionalFormatting>
  <conditionalFormatting sqref="O415">
    <cfRule type="duplicateValues" dxfId="18146" priority="18944"/>
  </conditionalFormatting>
  <conditionalFormatting sqref="O415">
    <cfRule type="duplicateValues" dxfId="18145" priority="18943"/>
  </conditionalFormatting>
  <conditionalFormatting sqref="O415">
    <cfRule type="duplicateValues" dxfId="18144" priority="18942"/>
  </conditionalFormatting>
  <conditionalFormatting sqref="O415">
    <cfRule type="duplicateValues" dxfId="18143" priority="18941"/>
  </conditionalFormatting>
  <conditionalFormatting sqref="O415">
    <cfRule type="duplicateValues" dxfId="18142" priority="18940"/>
  </conditionalFormatting>
  <conditionalFormatting sqref="O415">
    <cfRule type="duplicateValues" dxfId="18141" priority="18939"/>
  </conditionalFormatting>
  <conditionalFormatting sqref="O415">
    <cfRule type="duplicateValues" dxfId="18140" priority="18938"/>
  </conditionalFormatting>
  <conditionalFormatting sqref="O415">
    <cfRule type="duplicateValues" dxfId="18139" priority="18949"/>
  </conditionalFormatting>
  <conditionalFormatting sqref="O415">
    <cfRule type="duplicateValues" dxfId="18138" priority="18950"/>
    <cfRule type="duplicateValues" dxfId="18137" priority="18951"/>
    <cfRule type="duplicateValues" dxfId="18136" priority="18952"/>
  </conditionalFormatting>
  <conditionalFormatting sqref="O415">
    <cfRule type="duplicateValues" dxfId="18135" priority="18953"/>
    <cfRule type="duplicateValues" dxfId="18134" priority="18954"/>
  </conditionalFormatting>
  <conditionalFormatting sqref="P415">
    <cfRule type="duplicateValues" dxfId="18133" priority="18955"/>
  </conditionalFormatting>
  <conditionalFormatting sqref="O415">
    <cfRule type="duplicateValues" dxfId="18132" priority="18937"/>
  </conditionalFormatting>
  <conditionalFormatting sqref="O415">
    <cfRule type="duplicateValues" dxfId="18131" priority="18936"/>
  </conditionalFormatting>
  <conditionalFormatting sqref="P416:P418">
    <cfRule type="duplicateValues" dxfId="18130" priority="18928"/>
  </conditionalFormatting>
  <conditionalFormatting sqref="O416:O418">
    <cfRule type="duplicateValues" dxfId="18129" priority="18927"/>
  </conditionalFormatting>
  <conditionalFormatting sqref="O416:O418">
    <cfRule type="duplicateValues" dxfId="18128" priority="18926"/>
  </conditionalFormatting>
  <conditionalFormatting sqref="O416:O418">
    <cfRule type="duplicateValues" dxfId="18127" priority="18925"/>
  </conditionalFormatting>
  <conditionalFormatting sqref="O416:O418">
    <cfRule type="duplicateValues" dxfId="18126" priority="18924"/>
  </conditionalFormatting>
  <conditionalFormatting sqref="O416:O418">
    <cfRule type="duplicateValues" dxfId="18125" priority="18923"/>
  </conditionalFormatting>
  <conditionalFormatting sqref="O416:O418">
    <cfRule type="duplicateValues" dxfId="18124" priority="18922"/>
  </conditionalFormatting>
  <conditionalFormatting sqref="O416:O418">
    <cfRule type="duplicateValues" dxfId="18123" priority="18921"/>
  </conditionalFormatting>
  <conditionalFormatting sqref="O416:O418">
    <cfRule type="duplicateValues" dxfId="18122" priority="18920"/>
  </conditionalFormatting>
  <conditionalFormatting sqref="O416:O418">
    <cfRule type="duplicateValues" dxfId="18121" priority="18919"/>
  </conditionalFormatting>
  <conditionalFormatting sqref="O416:O418">
    <cfRule type="duplicateValues" dxfId="18120" priority="18918"/>
  </conditionalFormatting>
  <conditionalFormatting sqref="O416:O418">
    <cfRule type="duplicateValues" dxfId="18119" priority="18929"/>
  </conditionalFormatting>
  <conditionalFormatting sqref="O416:O418">
    <cfRule type="duplicateValues" dxfId="18118" priority="18930"/>
    <cfRule type="duplicateValues" dxfId="18117" priority="18931"/>
    <cfRule type="duplicateValues" dxfId="18116" priority="18932"/>
  </conditionalFormatting>
  <conditionalFormatting sqref="O416:O418">
    <cfRule type="duplicateValues" dxfId="18115" priority="18933"/>
    <cfRule type="duplicateValues" dxfId="18114" priority="18934"/>
  </conditionalFormatting>
  <conditionalFormatting sqref="P416:P418">
    <cfRule type="duplicateValues" dxfId="18113" priority="18935"/>
  </conditionalFormatting>
  <conditionalFormatting sqref="O416:O418">
    <cfRule type="duplicateValues" dxfId="18112" priority="18917"/>
  </conditionalFormatting>
  <conditionalFormatting sqref="O416:O418">
    <cfRule type="duplicateValues" dxfId="18111" priority="18916"/>
  </conditionalFormatting>
  <conditionalFormatting sqref="P419:P421">
    <cfRule type="duplicateValues" dxfId="18110" priority="18908"/>
  </conditionalFormatting>
  <conditionalFormatting sqref="O419:O421">
    <cfRule type="duplicateValues" dxfId="18109" priority="18907"/>
  </conditionalFormatting>
  <conditionalFormatting sqref="O419:O421">
    <cfRule type="duplicateValues" dxfId="18108" priority="18906"/>
  </conditionalFormatting>
  <conditionalFormatting sqref="O419:O421">
    <cfRule type="duplicateValues" dxfId="18107" priority="18905"/>
  </conditionalFormatting>
  <conditionalFormatting sqref="O419:O421">
    <cfRule type="duplicateValues" dxfId="18106" priority="18904"/>
  </conditionalFormatting>
  <conditionalFormatting sqref="O419:O421">
    <cfRule type="duplicateValues" dxfId="18105" priority="18903"/>
  </conditionalFormatting>
  <conditionalFormatting sqref="O419:O421">
    <cfRule type="duplicateValues" dxfId="18104" priority="18902"/>
  </conditionalFormatting>
  <conditionalFormatting sqref="O419:O421">
    <cfRule type="duplicateValues" dxfId="18103" priority="18901"/>
  </conditionalFormatting>
  <conditionalFormatting sqref="O419:O421">
    <cfRule type="duplicateValues" dxfId="18102" priority="18900"/>
  </conditionalFormatting>
  <conditionalFormatting sqref="O419:O421">
    <cfRule type="duplicateValues" dxfId="18101" priority="18899"/>
  </conditionalFormatting>
  <conditionalFormatting sqref="O419:O421">
    <cfRule type="duplicateValues" dxfId="18100" priority="18898"/>
  </conditionalFormatting>
  <conditionalFormatting sqref="O419:O421">
    <cfRule type="duplicateValues" dxfId="18099" priority="18909"/>
  </conditionalFormatting>
  <conditionalFormatting sqref="O419:O421">
    <cfRule type="duplicateValues" dxfId="18098" priority="18910"/>
    <cfRule type="duplicateValues" dxfId="18097" priority="18911"/>
    <cfRule type="duplicateValues" dxfId="18096" priority="18912"/>
  </conditionalFormatting>
  <conditionalFormatting sqref="O419:O421">
    <cfRule type="duplicateValues" dxfId="18095" priority="18913"/>
    <cfRule type="duplicateValues" dxfId="18094" priority="18914"/>
  </conditionalFormatting>
  <conditionalFormatting sqref="P419:P421">
    <cfRule type="duplicateValues" dxfId="18093" priority="18915"/>
  </conditionalFormatting>
  <conditionalFormatting sqref="O419:O421">
    <cfRule type="duplicateValues" dxfId="18092" priority="18897"/>
  </conditionalFormatting>
  <conditionalFormatting sqref="O419:O421">
    <cfRule type="duplicateValues" dxfId="18091" priority="18896"/>
  </conditionalFormatting>
  <conditionalFormatting sqref="P422:P424">
    <cfRule type="duplicateValues" dxfId="18090" priority="18888"/>
  </conditionalFormatting>
  <conditionalFormatting sqref="O422:O424">
    <cfRule type="duplicateValues" dxfId="18089" priority="18887"/>
  </conditionalFormatting>
  <conditionalFormatting sqref="O422:O424">
    <cfRule type="duplicateValues" dxfId="18088" priority="18886"/>
  </conditionalFormatting>
  <conditionalFormatting sqref="O422:O424">
    <cfRule type="duplicateValues" dxfId="18087" priority="18885"/>
  </conditionalFormatting>
  <conditionalFormatting sqref="O422:O424">
    <cfRule type="duplicateValues" dxfId="18086" priority="18884"/>
  </conditionalFormatting>
  <conditionalFormatting sqref="O422:O424">
    <cfRule type="duplicateValues" dxfId="18085" priority="18883"/>
  </conditionalFormatting>
  <conditionalFormatting sqref="O422:O424">
    <cfRule type="duplicateValues" dxfId="18084" priority="18882"/>
  </conditionalFormatting>
  <conditionalFormatting sqref="O422:O424">
    <cfRule type="duplicateValues" dxfId="18083" priority="18881"/>
  </conditionalFormatting>
  <conditionalFormatting sqref="O422:O424">
    <cfRule type="duplicateValues" dxfId="18082" priority="18880"/>
  </conditionalFormatting>
  <conditionalFormatting sqref="O422:O424">
    <cfRule type="duplicateValues" dxfId="18081" priority="18879"/>
  </conditionalFormatting>
  <conditionalFormatting sqref="O422:O424">
    <cfRule type="duplicateValues" dxfId="18080" priority="18878"/>
  </conditionalFormatting>
  <conditionalFormatting sqref="O422:O424">
    <cfRule type="duplicateValues" dxfId="18079" priority="18889"/>
  </conditionalFormatting>
  <conditionalFormatting sqref="O422:O424">
    <cfRule type="duplicateValues" dxfId="18078" priority="18890"/>
    <cfRule type="duplicateValues" dxfId="18077" priority="18891"/>
    <cfRule type="duplicateValues" dxfId="18076" priority="18892"/>
  </conditionalFormatting>
  <conditionalFormatting sqref="O422:O424">
    <cfRule type="duplicateValues" dxfId="18075" priority="18893"/>
    <cfRule type="duplicateValues" dxfId="18074" priority="18894"/>
  </conditionalFormatting>
  <conditionalFormatting sqref="P422:P424">
    <cfRule type="duplicateValues" dxfId="18073" priority="18895"/>
  </conditionalFormatting>
  <conditionalFormatting sqref="O422:O424">
    <cfRule type="duplicateValues" dxfId="18072" priority="18877"/>
  </conditionalFormatting>
  <conditionalFormatting sqref="O422:O424">
    <cfRule type="duplicateValues" dxfId="18071" priority="18876"/>
  </conditionalFormatting>
  <conditionalFormatting sqref="P454:P455">
    <cfRule type="duplicateValues" dxfId="18070" priority="18868"/>
  </conditionalFormatting>
  <conditionalFormatting sqref="O454:O455">
    <cfRule type="duplicateValues" dxfId="18069" priority="18867"/>
  </conditionalFormatting>
  <conditionalFormatting sqref="O454:O455">
    <cfRule type="duplicateValues" dxfId="18068" priority="18866"/>
  </conditionalFormatting>
  <conditionalFormatting sqref="O454:O455">
    <cfRule type="duplicateValues" dxfId="18067" priority="18865"/>
  </conditionalFormatting>
  <conditionalFormatting sqref="O454:O455">
    <cfRule type="duplicateValues" dxfId="18066" priority="18864"/>
  </conditionalFormatting>
  <conditionalFormatting sqref="O454:O455">
    <cfRule type="duplicateValues" dxfId="18065" priority="18863"/>
  </conditionalFormatting>
  <conditionalFormatting sqref="O454:O455">
    <cfRule type="duplicateValues" dxfId="18064" priority="18862"/>
  </conditionalFormatting>
  <conditionalFormatting sqref="O454:O455">
    <cfRule type="duplicateValues" dxfId="18063" priority="18861"/>
  </conditionalFormatting>
  <conditionalFormatting sqref="O454:O455">
    <cfRule type="duplicateValues" dxfId="18062" priority="18860"/>
  </conditionalFormatting>
  <conditionalFormatting sqref="O454:O455">
    <cfRule type="duplicateValues" dxfId="18061" priority="18859"/>
  </conditionalFormatting>
  <conditionalFormatting sqref="O454:O455">
    <cfRule type="duplicateValues" dxfId="18060" priority="18858"/>
  </conditionalFormatting>
  <conditionalFormatting sqref="O454:O455">
    <cfRule type="duplicateValues" dxfId="18059" priority="18869"/>
  </conditionalFormatting>
  <conditionalFormatting sqref="O454:O455">
    <cfRule type="duplicateValues" dxfId="18058" priority="18870"/>
    <cfRule type="duplicateValues" dxfId="18057" priority="18871"/>
    <cfRule type="duplicateValues" dxfId="18056" priority="18872"/>
  </conditionalFormatting>
  <conditionalFormatting sqref="O454:O455">
    <cfRule type="duplicateValues" dxfId="18055" priority="18873"/>
    <cfRule type="duplicateValues" dxfId="18054" priority="18874"/>
  </conditionalFormatting>
  <conditionalFormatting sqref="P454:P455">
    <cfRule type="duplicateValues" dxfId="18053" priority="18875"/>
  </conditionalFormatting>
  <conditionalFormatting sqref="O454:O455">
    <cfRule type="duplicateValues" dxfId="18052" priority="18857"/>
  </conditionalFormatting>
  <conditionalFormatting sqref="O454:O455">
    <cfRule type="duplicateValues" dxfId="18051" priority="18856"/>
  </conditionalFormatting>
  <conditionalFormatting sqref="O435:O439">
    <cfRule type="duplicateValues" dxfId="18050" priority="18848"/>
  </conditionalFormatting>
  <conditionalFormatting sqref="O435:O439">
    <cfRule type="duplicateValues" dxfId="18049" priority="18849"/>
  </conditionalFormatting>
  <conditionalFormatting sqref="O435:O439">
    <cfRule type="duplicateValues" dxfId="18048" priority="18850"/>
    <cfRule type="duplicateValues" dxfId="18047" priority="18851"/>
    <cfRule type="duplicateValues" dxfId="18046" priority="18852"/>
  </conditionalFormatting>
  <conditionalFormatting sqref="P435:P439">
    <cfRule type="duplicateValues" dxfId="18045" priority="18853"/>
  </conditionalFormatting>
  <conditionalFormatting sqref="O435:O439">
    <cfRule type="duplicateValues" dxfId="18044" priority="18854"/>
    <cfRule type="duplicateValues" dxfId="18043" priority="18855"/>
  </conditionalFormatting>
  <conditionalFormatting sqref="O435:O439">
    <cfRule type="duplicateValues" dxfId="18042" priority="18847"/>
  </conditionalFormatting>
  <conditionalFormatting sqref="O435:O439">
    <cfRule type="duplicateValues" dxfId="18041" priority="18846"/>
  </conditionalFormatting>
  <conditionalFormatting sqref="O440">
    <cfRule type="duplicateValues" dxfId="18040" priority="18838"/>
  </conditionalFormatting>
  <conditionalFormatting sqref="O440">
    <cfRule type="duplicateValues" dxfId="18039" priority="18839"/>
  </conditionalFormatting>
  <conditionalFormatting sqref="O440">
    <cfRule type="duplicateValues" dxfId="18038" priority="18840"/>
    <cfRule type="duplicateValues" dxfId="18037" priority="18841"/>
    <cfRule type="duplicateValues" dxfId="18036" priority="18842"/>
  </conditionalFormatting>
  <conditionalFormatting sqref="P440">
    <cfRule type="duplicateValues" dxfId="18035" priority="18843"/>
  </conditionalFormatting>
  <conditionalFormatting sqref="O440">
    <cfRule type="duplicateValues" dxfId="18034" priority="18844"/>
    <cfRule type="duplicateValues" dxfId="18033" priority="18845"/>
  </conditionalFormatting>
  <conditionalFormatting sqref="O440">
    <cfRule type="duplicateValues" dxfId="18032" priority="18837"/>
  </conditionalFormatting>
  <conditionalFormatting sqref="O440">
    <cfRule type="duplicateValues" dxfId="18031" priority="18836"/>
  </conditionalFormatting>
  <conditionalFormatting sqref="O440">
    <cfRule type="duplicateValues" dxfId="18030" priority="18835"/>
  </conditionalFormatting>
  <conditionalFormatting sqref="O440">
    <cfRule type="duplicateValues" dxfId="18029" priority="18834"/>
  </conditionalFormatting>
  <conditionalFormatting sqref="O440">
    <cfRule type="duplicateValues" dxfId="18028" priority="18833"/>
  </conditionalFormatting>
  <conditionalFormatting sqref="O440">
    <cfRule type="duplicateValues" dxfId="18027" priority="18832"/>
  </conditionalFormatting>
  <conditionalFormatting sqref="O441">
    <cfRule type="duplicateValues" dxfId="18026" priority="18824"/>
  </conditionalFormatting>
  <conditionalFormatting sqref="O441">
    <cfRule type="duplicateValues" dxfId="18025" priority="18825"/>
  </conditionalFormatting>
  <conditionalFormatting sqref="O441">
    <cfRule type="duplicateValues" dxfId="18024" priority="18826"/>
    <cfRule type="duplicateValues" dxfId="18023" priority="18827"/>
    <cfRule type="duplicateValues" dxfId="18022" priority="18828"/>
  </conditionalFormatting>
  <conditionalFormatting sqref="P441">
    <cfRule type="duplicateValues" dxfId="18021" priority="18829"/>
  </conditionalFormatting>
  <conditionalFormatting sqref="O441">
    <cfRule type="duplicateValues" dxfId="18020" priority="18830"/>
    <cfRule type="duplicateValues" dxfId="18019" priority="18831"/>
  </conditionalFormatting>
  <conditionalFormatting sqref="O441">
    <cfRule type="duplicateValues" dxfId="18018" priority="18823"/>
  </conditionalFormatting>
  <conditionalFormatting sqref="O441">
    <cfRule type="duplicateValues" dxfId="18017" priority="18822"/>
  </conditionalFormatting>
  <conditionalFormatting sqref="O441">
    <cfRule type="duplicateValues" dxfId="18016" priority="18821"/>
  </conditionalFormatting>
  <conditionalFormatting sqref="O441">
    <cfRule type="duplicateValues" dxfId="18015" priority="18820"/>
  </conditionalFormatting>
  <conditionalFormatting sqref="O441">
    <cfRule type="duplicateValues" dxfId="18014" priority="18819"/>
  </conditionalFormatting>
  <conditionalFormatting sqref="O441">
    <cfRule type="duplicateValues" dxfId="18013" priority="18818"/>
  </conditionalFormatting>
  <conditionalFormatting sqref="O442:O447">
    <cfRule type="duplicateValues" dxfId="18012" priority="18810"/>
  </conditionalFormatting>
  <conditionalFormatting sqref="O442:O447">
    <cfRule type="duplicateValues" dxfId="18011" priority="18811"/>
  </conditionalFormatting>
  <conditionalFormatting sqref="O442:O447">
    <cfRule type="duplicateValues" dxfId="18010" priority="18812"/>
    <cfRule type="duplicateValues" dxfId="18009" priority="18813"/>
    <cfRule type="duplicateValues" dxfId="18008" priority="18814"/>
  </conditionalFormatting>
  <conditionalFormatting sqref="P442:P447">
    <cfRule type="duplicateValues" dxfId="18007" priority="18815"/>
  </conditionalFormatting>
  <conditionalFormatting sqref="O442:O447">
    <cfRule type="duplicateValues" dxfId="18006" priority="18816"/>
    <cfRule type="duplicateValues" dxfId="18005" priority="18817"/>
  </conditionalFormatting>
  <conditionalFormatting sqref="O442:O447">
    <cfRule type="duplicateValues" dxfId="18004" priority="18809"/>
  </conditionalFormatting>
  <conditionalFormatting sqref="O442:O447">
    <cfRule type="duplicateValues" dxfId="18003" priority="18808"/>
  </conditionalFormatting>
  <conditionalFormatting sqref="O442:O447">
    <cfRule type="duplicateValues" dxfId="18002" priority="18807"/>
  </conditionalFormatting>
  <conditionalFormatting sqref="O442:O447">
    <cfRule type="duplicateValues" dxfId="18001" priority="18806"/>
  </conditionalFormatting>
  <conditionalFormatting sqref="O442:O447">
    <cfRule type="duplicateValues" dxfId="18000" priority="18805"/>
  </conditionalFormatting>
  <conditionalFormatting sqref="O442:O447">
    <cfRule type="duplicateValues" dxfId="17999" priority="18804"/>
  </conditionalFormatting>
  <conditionalFormatting sqref="Y441:Y447">
    <cfRule type="duplicateValues" dxfId="17998" priority="18803"/>
  </conditionalFormatting>
  <conditionalFormatting sqref="Y441:Y447">
    <cfRule type="duplicateValues" dxfId="17997" priority="18802"/>
  </conditionalFormatting>
  <conditionalFormatting sqref="A542:A553 A585:A594">
    <cfRule type="cellIs" dxfId="17996" priority="18801" operator="lessThan">
      <formula>"&lt;=0"</formula>
    </cfRule>
  </conditionalFormatting>
  <conditionalFormatting sqref="Y591:Y594 Y546:Y553">
    <cfRule type="duplicateValues" dxfId="17995" priority="18800"/>
  </conditionalFormatting>
  <conditionalFormatting sqref="Y546:Y553">
    <cfRule type="duplicateValues" dxfId="17994" priority="18792"/>
  </conditionalFormatting>
  <conditionalFormatting sqref="A456:A461">
    <cfRule type="cellIs" dxfId="17993" priority="18791" operator="lessThan">
      <formula>"&lt;=0"</formula>
    </cfRule>
  </conditionalFormatting>
  <conditionalFormatting sqref="Y456:Y461">
    <cfRule type="duplicateValues" dxfId="17992" priority="18782"/>
  </conditionalFormatting>
  <conditionalFormatting sqref="O456">
    <cfRule type="duplicateValues" dxfId="17991" priority="18774"/>
  </conditionalFormatting>
  <conditionalFormatting sqref="O456">
    <cfRule type="duplicateValues" dxfId="17990" priority="18775"/>
  </conditionalFormatting>
  <conditionalFormatting sqref="O456">
    <cfRule type="duplicateValues" dxfId="17989" priority="18776"/>
    <cfRule type="duplicateValues" dxfId="17988" priority="18777"/>
    <cfRule type="duplicateValues" dxfId="17987" priority="18778"/>
  </conditionalFormatting>
  <conditionalFormatting sqref="P456">
    <cfRule type="duplicateValues" dxfId="17986" priority="18779"/>
  </conditionalFormatting>
  <conditionalFormatting sqref="O456">
    <cfRule type="duplicateValues" dxfId="17985" priority="18780"/>
    <cfRule type="duplicateValues" dxfId="17984" priority="18781"/>
  </conditionalFormatting>
  <conditionalFormatting sqref="O456">
    <cfRule type="duplicateValues" dxfId="17983" priority="18773"/>
  </conditionalFormatting>
  <conditionalFormatting sqref="O456">
    <cfRule type="duplicateValues" dxfId="17982" priority="18772"/>
  </conditionalFormatting>
  <conditionalFormatting sqref="O456">
    <cfRule type="duplicateValues" dxfId="17981" priority="18771"/>
  </conditionalFormatting>
  <conditionalFormatting sqref="O456">
    <cfRule type="duplicateValues" dxfId="17980" priority="18770"/>
  </conditionalFormatting>
  <conditionalFormatting sqref="O457:O459">
    <cfRule type="duplicateValues" dxfId="17979" priority="18762"/>
  </conditionalFormatting>
  <conditionalFormatting sqref="O457:O459">
    <cfRule type="duplicateValues" dxfId="17978" priority="18761"/>
  </conditionalFormatting>
  <conditionalFormatting sqref="O457:O459">
    <cfRule type="duplicateValues" dxfId="17977" priority="18760"/>
  </conditionalFormatting>
  <conditionalFormatting sqref="O457">
    <cfRule type="duplicateValues" dxfId="17976" priority="18763"/>
  </conditionalFormatting>
  <conditionalFormatting sqref="O457">
    <cfRule type="duplicateValues" dxfId="17975" priority="18764"/>
    <cfRule type="duplicateValues" dxfId="17974" priority="18765"/>
    <cfRule type="duplicateValues" dxfId="17973" priority="18766"/>
  </conditionalFormatting>
  <conditionalFormatting sqref="P457">
    <cfRule type="duplicateValues" dxfId="17972" priority="18767"/>
  </conditionalFormatting>
  <conditionalFormatting sqref="O457">
    <cfRule type="duplicateValues" dxfId="17971" priority="18768"/>
    <cfRule type="duplicateValues" dxfId="17970" priority="18769"/>
  </conditionalFormatting>
  <conditionalFormatting sqref="O457:O459">
    <cfRule type="duplicateValues" dxfId="17969" priority="18759"/>
  </conditionalFormatting>
  <conditionalFormatting sqref="O457:O459">
    <cfRule type="duplicateValues" dxfId="17968" priority="18758"/>
  </conditionalFormatting>
  <conditionalFormatting sqref="O457:O459">
    <cfRule type="duplicateValues" dxfId="17967" priority="18757"/>
  </conditionalFormatting>
  <conditionalFormatting sqref="O457:O459">
    <cfRule type="duplicateValues" dxfId="17966" priority="18756"/>
  </conditionalFormatting>
  <conditionalFormatting sqref="O457:O459">
    <cfRule type="duplicateValues" dxfId="17965" priority="18755"/>
  </conditionalFormatting>
  <conditionalFormatting sqref="O458:O459">
    <cfRule type="duplicateValues" dxfId="17964" priority="18748"/>
  </conditionalFormatting>
  <conditionalFormatting sqref="O458:O459">
    <cfRule type="duplicateValues" dxfId="17963" priority="18749"/>
    <cfRule type="duplicateValues" dxfId="17962" priority="18750"/>
    <cfRule type="duplicateValues" dxfId="17961" priority="18751"/>
  </conditionalFormatting>
  <conditionalFormatting sqref="P458:P459">
    <cfRule type="duplicateValues" dxfId="17960" priority="18752"/>
  </conditionalFormatting>
  <conditionalFormatting sqref="O458:O459">
    <cfRule type="duplicateValues" dxfId="17959" priority="18753"/>
    <cfRule type="duplicateValues" dxfId="17958" priority="18754"/>
  </conditionalFormatting>
  <conditionalFormatting sqref="O460">
    <cfRule type="duplicateValues" dxfId="17957" priority="18740"/>
  </conditionalFormatting>
  <conditionalFormatting sqref="O460">
    <cfRule type="duplicateValues" dxfId="17956" priority="18739"/>
  </conditionalFormatting>
  <conditionalFormatting sqref="O460">
    <cfRule type="duplicateValues" dxfId="17955" priority="18738"/>
  </conditionalFormatting>
  <conditionalFormatting sqref="O460">
    <cfRule type="duplicateValues" dxfId="17954" priority="18737"/>
  </conditionalFormatting>
  <conditionalFormatting sqref="O460">
    <cfRule type="duplicateValues" dxfId="17953" priority="18736"/>
  </conditionalFormatting>
  <conditionalFormatting sqref="O460">
    <cfRule type="duplicateValues" dxfId="17952" priority="18735"/>
  </conditionalFormatting>
  <conditionalFormatting sqref="O460">
    <cfRule type="duplicateValues" dxfId="17951" priority="18734"/>
  </conditionalFormatting>
  <conditionalFormatting sqref="O460">
    <cfRule type="duplicateValues" dxfId="17950" priority="18741"/>
  </conditionalFormatting>
  <conditionalFormatting sqref="O460">
    <cfRule type="duplicateValues" dxfId="17949" priority="18742"/>
    <cfRule type="duplicateValues" dxfId="17948" priority="18743"/>
    <cfRule type="duplicateValues" dxfId="17947" priority="18744"/>
  </conditionalFormatting>
  <conditionalFormatting sqref="P460">
    <cfRule type="duplicateValues" dxfId="17946" priority="18745"/>
  </conditionalFormatting>
  <conditionalFormatting sqref="O460">
    <cfRule type="duplicateValues" dxfId="17945" priority="18746"/>
    <cfRule type="duplicateValues" dxfId="17944" priority="18747"/>
  </conditionalFormatting>
  <conditionalFormatting sqref="O460">
    <cfRule type="duplicateValues" dxfId="17943" priority="18733"/>
  </conditionalFormatting>
  <conditionalFormatting sqref="O512">
    <cfRule type="duplicateValues" dxfId="17942" priority="18725"/>
  </conditionalFormatting>
  <conditionalFormatting sqref="O512">
    <cfRule type="duplicateValues" dxfId="17941" priority="18726"/>
  </conditionalFormatting>
  <conditionalFormatting sqref="O512">
    <cfRule type="duplicateValues" dxfId="17940" priority="18727"/>
    <cfRule type="duplicateValues" dxfId="17939" priority="18728"/>
    <cfRule type="duplicateValues" dxfId="17938" priority="18729"/>
  </conditionalFormatting>
  <conditionalFormatting sqref="O512">
    <cfRule type="duplicateValues" dxfId="17937" priority="18730"/>
    <cfRule type="duplicateValues" dxfId="17936" priority="18731"/>
  </conditionalFormatting>
  <conditionalFormatting sqref="O512">
    <cfRule type="duplicateValues" dxfId="17935" priority="18724"/>
  </conditionalFormatting>
  <conditionalFormatting sqref="O512">
    <cfRule type="duplicateValues" dxfId="17934" priority="18723"/>
  </conditionalFormatting>
  <conditionalFormatting sqref="O512">
    <cfRule type="duplicateValues" dxfId="17933" priority="18722"/>
  </conditionalFormatting>
  <conditionalFormatting sqref="O512">
    <cfRule type="duplicateValues" dxfId="17932" priority="18721"/>
  </conditionalFormatting>
  <conditionalFormatting sqref="P512">
    <cfRule type="duplicateValues" dxfId="17931" priority="18732"/>
  </conditionalFormatting>
  <conditionalFormatting sqref="A462">
    <cfRule type="cellIs" dxfId="17930" priority="18720" operator="lessThan">
      <formula>"&lt;=0"</formula>
    </cfRule>
  </conditionalFormatting>
  <conditionalFormatting sqref="Y462">
    <cfRule type="duplicateValues" dxfId="17929" priority="18719"/>
  </conditionalFormatting>
  <conditionalFormatting sqref="Y462">
    <cfRule type="duplicateValues" dxfId="17928" priority="18711"/>
  </conditionalFormatting>
  <conditionalFormatting sqref="O461">
    <cfRule type="duplicateValues" dxfId="17927" priority="18703"/>
  </conditionalFormatting>
  <conditionalFormatting sqref="P461">
    <cfRule type="duplicateValues" dxfId="17926" priority="18702"/>
  </conditionalFormatting>
  <conditionalFormatting sqref="O461">
    <cfRule type="duplicateValues" dxfId="17925" priority="18701"/>
  </conditionalFormatting>
  <conditionalFormatting sqref="O461">
    <cfRule type="duplicateValues" dxfId="17924" priority="18700"/>
  </conditionalFormatting>
  <conditionalFormatting sqref="O461">
    <cfRule type="duplicateValues" dxfId="17923" priority="18699"/>
  </conditionalFormatting>
  <conditionalFormatting sqref="O461">
    <cfRule type="duplicateValues" dxfId="17922" priority="18698"/>
  </conditionalFormatting>
  <conditionalFormatting sqref="O461">
    <cfRule type="duplicateValues" dxfId="17921" priority="18697"/>
  </conditionalFormatting>
  <conditionalFormatting sqref="O461">
    <cfRule type="duplicateValues" dxfId="17920" priority="18696"/>
  </conditionalFormatting>
  <conditionalFormatting sqref="O461">
    <cfRule type="duplicateValues" dxfId="17919" priority="18695"/>
  </conditionalFormatting>
  <conditionalFormatting sqref="O461">
    <cfRule type="duplicateValues" dxfId="17918" priority="18694"/>
  </conditionalFormatting>
  <conditionalFormatting sqref="O461">
    <cfRule type="duplicateValues" dxfId="17917" priority="18693"/>
  </conditionalFormatting>
  <conditionalFormatting sqref="O461">
    <cfRule type="duplicateValues" dxfId="17916" priority="18692"/>
  </conditionalFormatting>
  <conditionalFormatting sqref="O461">
    <cfRule type="duplicateValues" dxfId="17915" priority="18691"/>
  </conditionalFormatting>
  <conditionalFormatting sqref="O461">
    <cfRule type="duplicateValues" dxfId="17914" priority="18704"/>
  </conditionalFormatting>
  <conditionalFormatting sqref="O461">
    <cfRule type="duplicateValues" dxfId="17913" priority="18705"/>
    <cfRule type="duplicateValues" dxfId="17912" priority="18706"/>
    <cfRule type="duplicateValues" dxfId="17911" priority="18707"/>
  </conditionalFormatting>
  <conditionalFormatting sqref="O461">
    <cfRule type="duplicateValues" dxfId="17910" priority="18708"/>
    <cfRule type="duplicateValues" dxfId="17909" priority="18709"/>
  </conditionalFormatting>
  <conditionalFormatting sqref="P461">
    <cfRule type="duplicateValues" dxfId="17908" priority="18710"/>
  </conditionalFormatting>
  <conditionalFormatting sqref="O462:O464">
    <cfRule type="duplicateValues" dxfId="17907" priority="18683"/>
  </conditionalFormatting>
  <conditionalFormatting sqref="O462:O464">
    <cfRule type="duplicateValues" dxfId="17906" priority="18682"/>
  </conditionalFormatting>
  <conditionalFormatting sqref="O462:O464">
    <cfRule type="duplicateValues" dxfId="17905" priority="18681"/>
  </conditionalFormatting>
  <conditionalFormatting sqref="O462:O464">
    <cfRule type="duplicateValues" dxfId="17904" priority="18680"/>
  </conditionalFormatting>
  <conditionalFormatting sqref="O462:O464">
    <cfRule type="duplicateValues" dxfId="17903" priority="18679"/>
  </conditionalFormatting>
  <conditionalFormatting sqref="O462:O464">
    <cfRule type="duplicateValues" dxfId="17902" priority="18678"/>
  </conditionalFormatting>
  <conditionalFormatting sqref="O462:O464">
    <cfRule type="duplicateValues" dxfId="17901" priority="18677"/>
  </conditionalFormatting>
  <conditionalFormatting sqref="O462:O464">
    <cfRule type="duplicateValues" dxfId="17900" priority="18684"/>
  </conditionalFormatting>
  <conditionalFormatting sqref="O462:O464">
    <cfRule type="duplicateValues" dxfId="17899" priority="18685"/>
    <cfRule type="duplicateValues" dxfId="17898" priority="18686"/>
    <cfRule type="duplicateValues" dxfId="17897" priority="18687"/>
  </conditionalFormatting>
  <conditionalFormatting sqref="P462:P464">
    <cfRule type="duplicateValues" dxfId="17896" priority="18688"/>
  </conditionalFormatting>
  <conditionalFormatting sqref="O462:O464">
    <cfRule type="duplicateValues" dxfId="17895" priority="18689"/>
    <cfRule type="duplicateValues" dxfId="17894" priority="18690"/>
  </conditionalFormatting>
  <conditionalFormatting sqref="O462:O464">
    <cfRule type="duplicateValues" dxfId="17893" priority="18676"/>
  </conditionalFormatting>
  <conditionalFormatting sqref="O465:O467">
    <cfRule type="duplicateValues" dxfId="17892" priority="18668"/>
  </conditionalFormatting>
  <conditionalFormatting sqref="O465:O467">
    <cfRule type="duplicateValues" dxfId="17891" priority="18667"/>
  </conditionalFormatting>
  <conditionalFormatting sqref="O465:O467">
    <cfRule type="duplicateValues" dxfId="17890" priority="18666"/>
  </conditionalFormatting>
  <conditionalFormatting sqref="O465:O467">
    <cfRule type="duplicateValues" dxfId="17889" priority="18665"/>
  </conditionalFormatting>
  <conditionalFormatting sqref="O465:O467">
    <cfRule type="duplicateValues" dxfId="17888" priority="18664"/>
  </conditionalFormatting>
  <conditionalFormatting sqref="O465:O467">
    <cfRule type="duplicateValues" dxfId="17887" priority="18663"/>
  </conditionalFormatting>
  <conditionalFormatting sqref="O465:O467">
    <cfRule type="duplicateValues" dxfId="17886" priority="18662"/>
  </conditionalFormatting>
  <conditionalFormatting sqref="O465:O467">
    <cfRule type="duplicateValues" dxfId="17885" priority="18669"/>
  </conditionalFormatting>
  <conditionalFormatting sqref="O465:O467">
    <cfRule type="duplicateValues" dxfId="17884" priority="18670"/>
    <cfRule type="duplicateValues" dxfId="17883" priority="18671"/>
    <cfRule type="duplicateValues" dxfId="17882" priority="18672"/>
  </conditionalFormatting>
  <conditionalFormatting sqref="P465:P467">
    <cfRule type="duplicateValues" dxfId="17881" priority="18673"/>
  </conditionalFormatting>
  <conditionalFormatting sqref="O465:O467">
    <cfRule type="duplicateValues" dxfId="17880" priority="18674"/>
    <cfRule type="duplicateValues" dxfId="17879" priority="18675"/>
  </conditionalFormatting>
  <conditionalFormatting sqref="O465:O467">
    <cfRule type="duplicateValues" dxfId="17878" priority="18661"/>
  </conditionalFormatting>
  <conditionalFormatting sqref="O468:O470">
    <cfRule type="duplicateValues" dxfId="17877" priority="18653"/>
  </conditionalFormatting>
  <conditionalFormatting sqref="O468:O470">
    <cfRule type="duplicateValues" dxfId="17876" priority="18654"/>
  </conditionalFormatting>
  <conditionalFormatting sqref="O468:O470">
    <cfRule type="duplicateValues" dxfId="17875" priority="18655"/>
    <cfRule type="duplicateValues" dxfId="17874" priority="18656"/>
    <cfRule type="duplicateValues" dxfId="17873" priority="18657"/>
  </conditionalFormatting>
  <conditionalFormatting sqref="P468:P470">
    <cfRule type="duplicateValues" dxfId="17872" priority="18658"/>
  </conditionalFormatting>
  <conditionalFormatting sqref="O468:O470">
    <cfRule type="duplicateValues" dxfId="17871" priority="18659"/>
    <cfRule type="duplicateValues" dxfId="17870" priority="18660"/>
  </conditionalFormatting>
  <conditionalFormatting sqref="O468:O470">
    <cfRule type="duplicateValues" dxfId="17869" priority="18652"/>
  </conditionalFormatting>
  <conditionalFormatting sqref="O468:O470">
    <cfRule type="duplicateValues" dxfId="17868" priority="18651"/>
  </conditionalFormatting>
  <conditionalFormatting sqref="O468:O470">
    <cfRule type="duplicateValues" dxfId="17867" priority="18650"/>
  </conditionalFormatting>
  <conditionalFormatting sqref="O468:O470">
    <cfRule type="duplicateValues" dxfId="17866" priority="18649"/>
  </conditionalFormatting>
  <conditionalFormatting sqref="O468:O470">
    <cfRule type="duplicateValues" dxfId="17865" priority="18648"/>
  </conditionalFormatting>
  <conditionalFormatting sqref="O468:O470">
    <cfRule type="duplicateValues" dxfId="17864" priority="18647"/>
  </conditionalFormatting>
  <conditionalFormatting sqref="P480:P482">
    <cfRule type="duplicateValues" dxfId="17863" priority="18611"/>
  </conditionalFormatting>
  <conditionalFormatting sqref="O480:O482">
    <cfRule type="duplicateValues" dxfId="17862" priority="18610"/>
  </conditionalFormatting>
  <conditionalFormatting sqref="O480:O482">
    <cfRule type="duplicateValues" dxfId="17861" priority="18609"/>
  </conditionalFormatting>
  <conditionalFormatting sqref="O480:O482">
    <cfRule type="duplicateValues" dxfId="17860" priority="18608"/>
  </conditionalFormatting>
  <conditionalFormatting sqref="O480:O482">
    <cfRule type="duplicateValues" dxfId="17859" priority="18607"/>
  </conditionalFormatting>
  <conditionalFormatting sqref="O480:O482">
    <cfRule type="duplicateValues" dxfId="17858" priority="18606"/>
  </conditionalFormatting>
  <conditionalFormatting sqref="O480:O482">
    <cfRule type="duplicateValues" dxfId="17857" priority="18605"/>
  </conditionalFormatting>
  <conditionalFormatting sqref="O480:O482">
    <cfRule type="duplicateValues" dxfId="17856" priority="18604"/>
  </conditionalFormatting>
  <conditionalFormatting sqref="O480:O482">
    <cfRule type="duplicateValues" dxfId="17855" priority="18603"/>
  </conditionalFormatting>
  <conditionalFormatting sqref="O480:O482">
    <cfRule type="duplicateValues" dxfId="17854" priority="18602"/>
  </conditionalFormatting>
  <conditionalFormatting sqref="O480:O482">
    <cfRule type="duplicateValues" dxfId="17853" priority="18601"/>
  </conditionalFormatting>
  <conditionalFormatting sqref="O480:O482">
    <cfRule type="duplicateValues" dxfId="17852" priority="18612"/>
  </conditionalFormatting>
  <conditionalFormatting sqref="O480:O482">
    <cfRule type="duplicateValues" dxfId="17851" priority="18613"/>
    <cfRule type="duplicateValues" dxfId="17850" priority="18614"/>
    <cfRule type="duplicateValues" dxfId="17849" priority="18615"/>
  </conditionalFormatting>
  <conditionalFormatting sqref="O480:O482">
    <cfRule type="duplicateValues" dxfId="17848" priority="18616"/>
    <cfRule type="duplicateValues" dxfId="17847" priority="18617"/>
  </conditionalFormatting>
  <conditionalFormatting sqref="P480:P482">
    <cfRule type="duplicateValues" dxfId="17846" priority="18618"/>
  </conditionalFormatting>
  <conditionalFormatting sqref="O480:O482">
    <cfRule type="duplicateValues" dxfId="17845" priority="18600"/>
  </conditionalFormatting>
  <conditionalFormatting sqref="O480:O482">
    <cfRule type="duplicateValues" dxfId="17844" priority="18599"/>
  </conditionalFormatting>
  <conditionalFormatting sqref="O492:O494">
    <cfRule type="duplicateValues" dxfId="17843" priority="18594"/>
  </conditionalFormatting>
  <conditionalFormatting sqref="O492:O494">
    <cfRule type="duplicateValues" dxfId="17842" priority="18595"/>
    <cfRule type="duplicateValues" dxfId="17841" priority="18596"/>
    <cfRule type="duplicateValues" dxfId="17840" priority="18597"/>
  </conditionalFormatting>
  <conditionalFormatting sqref="P492:P494">
    <cfRule type="duplicateValues" dxfId="17839" priority="18598"/>
  </conditionalFormatting>
  <conditionalFormatting sqref="O492:O494">
    <cfRule type="duplicateValues" dxfId="17838" priority="18592"/>
    <cfRule type="duplicateValues" dxfId="17837" priority="18593"/>
  </conditionalFormatting>
  <conditionalFormatting sqref="O492:O494">
    <cfRule type="duplicateValues" dxfId="17836" priority="18591"/>
  </conditionalFormatting>
  <conditionalFormatting sqref="O492:O494">
    <cfRule type="duplicateValues" dxfId="17835" priority="18590"/>
  </conditionalFormatting>
  <conditionalFormatting sqref="P492:P494">
    <cfRule type="duplicateValues" dxfId="17834" priority="18589"/>
  </conditionalFormatting>
  <conditionalFormatting sqref="O492:O494">
    <cfRule type="duplicateValues" dxfId="17833" priority="18588"/>
  </conditionalFormatting>
  <conditionalFormatting sqref="O492:O494">
    <cfRule type="duplicateValues" dxfId="17832" priority="18587"/>
  </conditionalFormatting>
  <conditionalFormatting sqref="O492:O494">
    <cfRule type="duplicateValues" dxfId="17831" priority="18586"/>
  </conditionalFormatting>
  <conditionalFormatting sqref="O492:O494">
    <cfRule type="duplicateValues" dxfId="17830" priority="18585"/>
  </conditionalFormatting>
  <conditionalFormatting sqref="O492:O494">
    <cfRule type="duplicateValues" dxfId="17829" priority="18584"/>
  </conditionalFormatting>
  <conditionalFormatting sqref="O492:O494">
    <cfRule type="duplicateValues" dxfId="17828" priority="18583"/>
  </conditionalFormatting>
  <conditionalFormatting sqref="O492:O494">
    <cfRule type="duplicateValues" dxfId="17827" priority="18582"/>
  </conditionalFormatting>
  <conditionalFormatting sqref="O492:O494">
    <cfRule type="duplicateValues" dxfId="17826" priority="18581"/>
  </conditionalFormatting>
  <conditionalFormatting sqref="O492:O494">
    <cfRule type="duplicateValues" dxfId="17825" priority="18580"/>
  </conditionalFormatting>
  <conditionalFormatting sqref="O492:O494">
    <cfRule type="duplicateValues" dxfId="17824" priority="18579"/>
  </conditionalFormatting>
  <conditionalFormatting sqref="O492:O494">
    <cfRule type="duplicateValues" dxfId="17823" priority="18578"/>
  </conditionalFormatting>
  <conditionalFormatting sqref="O492:O494">
    <cfRule type="duplicateValues" dxfId="17822" priority="18577"/>
  </conditionalFormatting>
  <conditionalFormatting sqref="O495">
    <cfRule type="duplicateValues" dxfId="17821" priority="18571"/>
  </conditionalFormatting>
  <conditionalFormatting sqref="O495">
    <cfRule type="duplicateValues" dxfId="17820" priority="18572"/>
    <cfRule type="duplicateValues" dxfId="17819" priority="18573"/>
    <cfRule type="duplicateValues" dxfId="17818" priority="18574"/>
  </conditionalFormatting>
  <conditionalFormatting sqref="P495">
    <cfRule type="duplicateValues" dxfId="17817" priority="18575"/>
  </conditionalFormatting>
  <conditionalFormatting sqref="O495">
    <cfRule type="duplicateValues" dxfId="17816" priority="18569"/>
    <cfRule type="duplicateValues" dxfId="17815" priority="18570"/>
  </conditionalFormatting>
  <conditionalFormatting sqref="O495">
    <cfRule type="duplicateValues" dxfId="17814" priority="18568"/>
  </conditionalFormatting>
  <conditionalFormatting sqref="O495">
    <cfRule type="duplicateValues" dxfId="17813" priority="18567"/>
  </conditionalFormatting>
  <conditionalFormatting sqref="P495">
    <cfRule type="duplicateValues" dxfId="17812" priority="18566"/>
  </conditionalFormatting>
  <conditionalFormatting sqref="O495">
    <cfRule type="duplicateValues" dxfId="17811" priority="18565"/>
  </conditionalFormatting>
  <conditionalFormatting sqref="O495">
    <cfRule type="duplicateValues" dxfId="17810" priority="18564"/>
  </conditionalFormatting>
  <conditionalFormatting sqref="O495">
    <cfRule type="duplicateValues" dxfId="17809" priority="18563"/>
  </conditionalFormatting>
  <conditionalFormatting sqref="O495">
    <cfRule type="duplicateValues" dxfId="17808" priority="18562"/>
  </conditionalFormatting>
  <conditionalFormatting sqref="O495">
    <cfRule type="duplicateValues" dxfId="17807" priority="18561"/>
  </conditionalFormatting>
  <conditionalFormatting sqref="O495">
    <cfRule type="duplicateValues" dxfId="17806" priority="18560"/>
  </conditionalFormatting>
  <conditionalFormatting sqref="O495">
    <cfRule type="duplicateValues" dxfId="17805" priority="18559"/>
  </conditionalFormatting>
  <conditionalFormatting sqref="O495">
    <cfRule type="duplicateValues" dxfId="17804" priority="18558"/>
  </conditionalFormatting>
  <conditionalFormatting sqref="O495">
    <cfRule type="duplicateValues" dxfId="17803" priority="18557"/>
  </conditionalFormatting>
  <conditionalFormatting sqref="O495">
    <cfRule type="duplicateValues" dxfId="17802" priority="18556"/>
  </conditionalFormatting>
  <conditionalFormatting sqref="O495">
    <cfRule type="duplicateValues" dxfId="17801" priority="18555"/>
  </conditionalFormatting>
  <conditionalFormatting sqref="O495">
    <cfRule type="duplicateValues" dxfId="17800" priority="18576"/>
  </conditionalFormatting>
  <conditionalFormatting sqref="O495">
    <cfRule type="duplicateValues" dxfId="17799" priority="18554"/>
  </conditionalFormatting>
  <conditionalFormatting sqref="O496:O497">
    <cfRule type="duplicateValues" dxfId="17798" priority="18545"/>
  </conditionalFormatting>
  <conditionalFormatting sqref="O496:O497">
    <cfRule type="duplicateValues" dxfId="17797" priority="18546"/>
    <cfRule type="duplicateValues" dxfId="17796" priority="18547"/>
    <cfRule type="duplicateValues" dxfId="17795" priority="18548"/>
  </conditionalFormatting>
  <conditionalFormatting sqref="P496:P497">
    <cfRule type="duplicateValues" dxfId="17794" priority="18549"/>
  </conditionalFormatting>
  <conditionalFormatting sqref="O496:O497">
    <cfRule type="duplicateValues" dxfId="17793" priority="18550"/>
  </conditionalFormatting>
  <conditionalFormatting sqref="O496:O497">
    <cfRule type="duplicateValues" dxfId="17792" priority="18551"/>
    <cfRule type="duplicateValues" dxfId="17791" priority="18552"/>
    <cfRule type="duplicateValues" dxfId="17790" priority="18553"/>
  </conditionalFormatting>
  <conditionalFormatting sqref="O496:O497">
    <cfRule type="duplicateValues" dxfId="17789" priority="18543"/>
    <cfRule type="duplicateValues" dxfId="17788" priority="18544"/>
  </conditionalFormatting>
  <conditionalFormatting sqref="O496:O497">
    <cfRule type="duplicateValues" dxfId="17787" priority="18542"/>
  </conditionalFormatting>
  <conditionalFormatting sqref="O496:O497">
    <cfRule type="duplicateValues" dxfId="17786" priority="18541"/>
  </conditionalFormatting>
  <conditionalFormatting sqref="P496:P497">
    <cfRule type="duplicateValues" dxfId="17785" priority="18540"/>
  </conditionalFormatting>
  <conditionalFormatting sqref="O496:O497">
    <cfRule type="duplicateValues" dxfId="17784" priority="18539"/>
  </conditionalFormatting>
  <conditionalFormatting sqref="O496:O497">
    <cfRule type="duplicateValues" dxfId="17783" priority="18538"/>
  </conditionalFormatting>
  <conditionalFormatting sqref="O496:O497">
    <cfRule type="duplicateValues" dxfId="17782" priority="18537"/>
  </conditionalFormatting>
  <conditionalFormatting sqref="O496:O497">
    <cfRule type="duplicateValues" dxfId="17781" priority="18536"/>
  </conditionalFormatting>
  <conditionalFormatting sqref="O496:O497">
    <cfRule type="duplicateValues" dxfId="17780" priority="18535"/>
  </conditionalFormatting>
  <conditionalFormatting sqref="O496:O497">
    <cfRule type="duplicateValues" dxfId="17779" priority="18534"/>
  </conditionalFormatting>
  <conditionalFormatting sqref="O496:O497">
    <cfRule type="duplicateValues" dxfId="17778" priority="18533"/>
  </conditionalFormatting>
  <conditionalFormatting sqref="O496:O497">
    <cfRule type="duplicateValues" dxfId="17777" priority="18532"/>
  </conditionalFormatting>
  <conditionalFormatting sqref="O496:O497">
    <cfRule type="duplicateValues" dxfId="17776" priority="18531"/>
  </conditionalFormatting>
  <conditionalFormatting sqref="O496:O497">
    <cfRule type="duplicateValues" dxfId="17775" priority="18530"/>
  </conditionalFormatting>
  <conditionalFormatting sqref="O496:O497">
    <cfRule type="duplicateValues" dxfId="17774" priority="18529"/>
  </conditionalFormatting>
  <conditionalFormatting sqref="O496:O497">
    <cfRule type="duplicateValues" dxfId="17773" priority="18528"/>
  </conditionalFormatting>
  <conditionalFormatting sqref="O498">
    <cfRule type="duplicateValues" dxfId="17772" priority="18519"/>
  </conditionalFormatting>
  <conditionalFormatting sqref="O498">
    <cfRule type="duplicateValues" dxfId="17771" priority="18520"/>
    <cfRule type="duplicateValues" dxfId="17770" priority="18521"/>
    <cfRule type="duplicateValues" dxfId="17769" priority="18522"/>
  </conditionalFormatting>
  <conditionalFormatting sqref="O498">
    <cfRule type="duplicateValues" dxfId="17768" priority="18517"/>
    <cfRule type="duplicateValues" dxfId="17767" priority="18518"/>
  </conditionalFormatting>
  <conditionalFormatting sqref="O498">
    <cfRule type="duplicateValues" dxfId="17766" priority="18516"/>
  </conditionalFormatting>
  <conditionalFormatting sqref="O498">
    <cfRule type="duplicateValues" dxfId="17765" priority="18515"/>
  </conditionalFormatting>
  <conditionalFormatting sqref="P498">
    <cfRule type="duplicateValues" dxfId="17764" priority="18514"/>
  </conditionalFormatting>
  <conditionalFormatting sqref="O498">
    <cfRule type="duplicateValues" dxfId="17763" priority="18513"/>
  </conditionalFormatting>
  <conditionalFormatting sqref="O498">
    <cfRule type="duplicateValues" dxfId="17762" priority="18512"/>
  </conditionalFormatting>
  <conditionalFormatting sqref="O498">
    <cfRule type="duplicateValues" dxfId="17761" priority="18511"/>
  </conditionalFormatting>
  <conditionalFormatting sqref="O498">
    <cfRule type="duplicateValues" dxfId="17760" priority="18510"/>
  </conditionalFormatting>
  <conditionalFormatting sqref="O498">
    <cfRule type="duplicateValues" dxfId="17759" priority="18509"/>
  </conditionalFormatting>
  <conditionalFormatting sqref="O498">
    <cfRule type="duplicateValues" dxfId="17758" priority="18508"/>
  </conditionalFormatting>
  <conditionalFormatting sqref="O498">
    <cfRule type="duplicateValues" dxfId="17757" priority="18507"/>
  </conditionalFormatting>
  <conditionalFormatting sqref="O498">
    <cfRule type="duplicateValues" dxfId="17756" priority="18506"/>
  </conditionalFormatting>
  <conditionalFormatting sqref="O498">
    <cfRule type="duplicateValues" dxfId="17755" priority="18505"/>
  </conditionalFormatting>
  <conditionalFormatting sqref="O498">
    <cfRule type="duplicateValues" dxfId="17754" priority="18504"/>
  </conditionalFormatting>
  <conditionalFormatting sqref="O498">
    <cfRule type="duplicateValues" dxfId="17753" priority="18523"/>
  </conditionalFormatting>
  <conditionalFormatting sqref="O498">
    <cfRule type="duplicateValues" dxfId="17752" priority="18524"/>
    <cfRule type="duplicateValues" dxfId="17751" priority="18525"/>
    <cfRule type="duplicateValues" dxfId="17750" priority="18526"/>
  </conditionalFormatting>
  <conditionalFormatting sqref="P498">
    <cfRule type="duplicateValues" dxfId="17749" priority="18527"/>
  </conditionalFormatting>
  <conditionalFormatting sqref="O498">
    <cfRule type="duplicateValues" dxfId="17748" priority="18503"/>
  </conditionalFormatting>
  <conditionalFormatting sqref="O498">
    <cfRule type="duplicateValues" dxfId="17747" priority="18502"/>
  </conditionalFormatting>
  <conditionalFormatting sqref="O499">
    <cfRule type="duplicateValues" dxfId="17746" priority="18493"/>
  </conditionalFormatting>
  <conditionalFormatting sqref="O499">
    <cfRule type="duplicateValues" dxfId="17745" priority="18494"/>
    <cfRule type="duplicateValues" dxfId="17744" priority="18495"/>
    <cfRule type="duplicateValues" dxfId="17743" priority="18496"/>
  </conditionalFormatting>
  <conditionalFormatting sqref="O499">
    <cfRule type="duplicateValues" dxfId="17742" priority="18491"/>
    <cfRule type="duplicateValues" dxfId="17741" priority="18492"/>
  </conditionalFormatting>
  <conditionalFormatting sqref="O499">
    <cfRule type="duplicateValues" dxfId="17740" priority="18490"/>
  </conditionalFormatting>
  <conditionalFormatting sqref="O499">
    <cfRule type="duplicateValues" dxfId="17739" priority="18489"/>
  </conditionalFormatting>
  <conditionalFormatting sqref="P499">
    <cfRule type="duplicateValues" dxfId="17738" priority="18488"/>
  </conditionalFormatting>
  <conditionalFormatting sqref="O499">
    <cfRule type="duplicateValues" dxfId="17737" priority="18487"/>
  </conditionalFormatting>
  <conditionalFormatting sqref="O499">
    <cfRule type="duplicateValues" dxfId="17736" priority="18486"/>
  </conditionalFormatting>
  <conditionalFormatting sqref="O499">
    <cfRule type="duplicateValues" dxfId="17735" priority="18485"/>
  </conditionalFormatting>
  <conditionalFormatting sqref="O499">
    <cfRule type="duplicateValues" dxfId="17734" priority="18484"/>
  </conditionalFormatting>
  <conditionalFormatting sqref="O499">
    <cfRule type="duplicateValues" dxfId="17733" priority="18497"/>
  </conditionalFormatting>
  <conditionalFormatting sqref="O499">
    <cfRule type="duplicateValues" dxfId="17732" priority="18498"/>
    <cfRule type="duplicateValues" dxfId="17731" priority="18499"/>
    <cfRule type="duplicateValues" dxfId="17730" priority="18500"/>
  </conditionalFormatting>
  <conditionalFormatting sqref="P499">
    <cfRule type="duplicateValues" dxfId="17729" priority="18501"/>
  </conditionalFormatting>
  <conditionalFormatting sqref="O499">
    <cfRule type="duplicateValues" dxfId="17728" priority="18483"/>
  </conditionalFormatting>
  <conditionalFormatting sqref="O499">
    <cfRule type="duplicateValues" dxfId="17727" priority="18482"/>
  </conditionalFormatting>
  <conditionalFormatting sqref="O499">
    <cfRule type="duplicateValues" dxfId="17726" priority="18481"/>
  </conditionalFormatting>
  <conditionalFormatting sqref="O499">
    <cfRule type="duplicateValues" dxfId="17725" priority="18480"/>
  </conditionalFormatting>
  <conditionalFormatting sqref="O499">
    <cfRule type="duplicateValues" dxfId="17724" priority="18479"/>
  </conditionalFormatting>
  <conditionalFormatting sqref="O499">
    <cfRule type="duplicateValues" dxfId="17723" priority="18478"/>
  </conditionalFormatting>
  <conditionalFormatting sqref="O499">
    <cfRule type="duplicateValues" dxfId="17722" priority="18477"/>
  </conditionalFormatting>
  <conditionalFormatting sqref="O499">
    <cfRule type="duplicateValues" dxfId="17721" priority="18476"/>
  </conditionalFormatting>
  <conditionalFormatting sqref="O500:O501">
    <cfRule type="duplicateValues" dxfId="17720" priority="18441"/>
  </conditionalFormatting>
  <conditionalFormatting sqref="O500:O501">
    <cfRule type="duplicateValues" dxfId="17719" priority="18442"/>
    <cfRule type="duplicateValues" dxfId="17718" priority="18443"/>
    <cfRule type="duplicateValues" dxfId="17717" priority="18444"/>
  </conditionalFormatting>
  <conditionalFormatting sqref="O500:O501">
    <cfRule type="duplicateValues" dxfId="17716" priority="18439"/>
    <cfRule type="duplicateValues" dxfId="17715" priority="18440"/>
  </conditionalFormatting>
  <conditionalFormatting sqref="O500:O501">
    <cfRule type="duplicateValues" dxfId="17714" priority="18438"/>
  </conditionalFormatting>
  <conditionalFormatting sqref="O500:O501">
    <cfRule type="duplicateValues" dxfId="17713" priority="18437"/>
  </conditionalFormatting>
  <conditionalFormatting sqref="P500:P501">
    <cfRule type="duplicateValues" dxfId="17712" priority="18436"/>
  </conditionalFormatting>
  <conditionalFormatting sqref="O500:O501">
    <cfRule type="duplicateValues" dxfId="17711" priority="18435"/>
  </conditionalFormatting>
  <conditionalFormatting sqref="O500:O501">
    <cfRule type="duplicateValues" dxfId="17710" priority="18434"/>
  </conditionalFormatting>
  <conditionalFormatting sqref="O500:O501">
    <cfRule type="duplicateValues" dxfId="17709" priority="18433"/>
  </conditionalFormatting>
  <conditionalFormatting sqref="O500:O501">
    <cfRule type="duplicateValues" dxfId="17708" priority="18432"/>
  </conditionalFormatting>
  <conditionalFormatting sqref="O500:O501">
    <cfRule type="duplicateValues" dxfId="17707" priority="18445"/>
  </conditionalFormatting>
  <conditionalFormatting sqref="O500:O501">
    <cfRule type="duplicateValues" dxfId="17706" priority="18446"/>
    <cfRule type="duplicateValues" dxfId="17705" priority="18447"/>
    <cfRule type="duplicateValues" dxfId="17704" priority="18448"/>
  </conditionalFormatting>
  <conditionalFormatting sqref="P500:P501">
    <cfRule type="duplicateValues" dxfId="17703" priority="18449"/>
  </conditionalFormatting>
  <conditionalFormatting sqref="O500:O501">
    <cfRule type="duplicateValues" dxfId="17702" priority="18431"/>
  </conditionalFormatting>
  <conditionalFormatting sqref="O500:O501">
    <cfRule type="duplicateValues" dxfId="17701" priority="18430"/>
  </conditionalFormatting>
  <conditionalFormatting sqref="O500:O501">
    <cfRule type="duplicateValues" dxfId="17700" priority="18429"/>
  </conditionalFormatting>
  <conditionalFormatting sqref="O500:O501">
    <cfRule type="duplicateValues" dxfId="17699" priority="18428"/>
  </conditionalFormatting>
  <conditionalFormatting sqref="O500:O501">
    <cfRule type="duplicateValues" dxfId="17698" priority="18427"/>
  </conditionalFormatting>
  <conditionalFormatting sqref="O500:O501">
    <cfRule type="duplicateValues" dxfId="17697" priority="18426"/>
  </conditionalFormatting>
  <conditionalFormatting sqref="O500:O501">
    <cfRule type="duplicateValues" dxfId="17696" priority="18425"/>
  </conditionalFormatting>
  <conditionalFormatting sqref="O500:O501">
    <cfRule type="duplicateValues" dxfId="17695" priority="18424"/>
  </conditionalFormatting>
  <conditionalFormatting sqref="O471:O473">
    <cfRule type="duplicateValues" dxfId="17694" priority="18416"/>
  </conditionalFormatting>
  <conditionalFormatting sqref="O471:O473">
    <cfRule type="duplicateValues" dxfId="17693" priority="18417"/>
  </conditionalFormatting>
  <conditionalFormatting sqref="O471:O473">
    <cfRule type="duplicateValues" dxfId="17692" priority="18418"/>
    <cfRule type="duplicateValues" dxfId="17691" priority="18419"/>
    <cfRule type="duplicateValues" dxfId="17690" priority="18420"/>
  </conditionalFormatting>
  <conditionalFormatting sqref="P471:P473">
    <cfRule type="duplicateValues" dxfId="17689" priority="18421"/>
  </conditionalFormatting>
  <conditionalFormatting sqref="O471:O473">
    <cfRule type="duplicateValues" dxfId="17688" priority="18422"/>
    <cfRule type="duplicateValues" dxfId="17687" priority="18423"/>
  </conditionalFormatting>
  <conditionalFormatting sqref="O471:O473">
    <cfRule type="duplicateValues" dxfId="17686" priority="18415"/>
  </conditionalFormatting>
  <conditionalFormatting sqref="O471:O473">
    <cfRule type="duplicateValues" dxfId="17685" priority="18414"/>
  </conditionalFormatting>
  <conditionalFormatting sqref="O471:O473">
    <cfRule type="duplicateValues" dxfId="17684" priority="18413"/>
  </conditionalFormatting>
  <conditionalFormatting sqref="O471:O473">
    <cfRule type="duplicateValues" dxfId="17683" priority="18412"/>
  </conditionalFormatting>
  <conditionalFormatting sqref="O471:O473">
    <cfRule type="duplicateValues" dxfId="17682" priority="18411"/>
  </conditionalFormatting>
  <conditionalFormatting sqref="O471:O473">
    <cfRule type="duplicateValues" dxfId="17681" priority="18410"/>
  </conditionalFormatting>
  <conditionalFormatting sqref="O474">
    <cfRule type="duplicateValues" dxfId="17680" priority="18402"/>
  </conditionalFormatting>
  <conditionalFormatting sqref="O474">
    <cfRule type="duplicateValues" dxfId="17679" priority="18403"/>
  </conditionalFormatting>
  <conditionalFormatting sqref="O474">
    <cfRule type="duplicateValues" dxfId="17678" priority="18404"/>
    <cfRule type="duplicateValues" dxfId="17677" priority="18405"/>
    <cfRule type="duplicateValues" dxfId="17676" priority="18406"/>
  </conditionalFormatting>
  <conditionalFormatting sqref="P474">
    <cfRule type="duplicateValues" dxfId="17675" priority="18407"/>
  </conditionalFormatting>
  <conditionalFormatting sqref="O474">
    <cfRule type="duplicateValues" dxfId="17674" priority="18408"/>
    <cfRule type="duplicateValues" dxfId="17673" priority="18409"/>
  </conditionalFormatting>
  <conditionalFormatting sqref="O474">
    <cfRule type="duplicateValues" dxfId="17672" priority="18401"/>
  </conditionalFormatting>
  <conditionalFormatting sqref="O474">
    <cfRule type="duplicateValues" dxfId="17671" priority="18400"/>
  </conditionalFormatting>
  <conditionalFormatting sqref="O474">
    <cfRule type="duplicateValues" dxfId="17670" priority="18399"/>
  </conditionalFormatting>
  <conditionalFormatting sqref="O474">
    <cfRule type="duplicateValues" dxfId="17669" priority="18398"/>
  </conditionalFormatting>
  <conditionalFormatting sqref="O474">
    <cfRule type="duplicateValues" dxfId="17668" priority="18397"/>
  </conditionalFormatting>
  <conditionalFormatting sqref="O474">
    <cfRule type="duplicateValues" dxfId="17667" priority="18396"/>
  </conditionalFormatting>
  <conditionalFormatting sqref="O475:O479">
    <cfRule type="duplicateValues" dxfId="17666" priority="18388"/>
  </conditionalFormatting>
  <conditionalFormatting sqref="O475:O479">
    <cfRule type="duplicateValues" dxfId="17665" priority="18389"/>
  </conditionalFormatting>
  <conditionalFormatting sqref="O475:O479">
    <cfRule type="duplicateValues" dxfId="17664" priority="18390"/>
    <cfRule type="duplicateValues" dxfId="17663" priority="18391"/>
    <cfRule type="duplicateValues" dxfId="17662" priority="18392"/>
  </conditionalFormatting>
  <conditionalFormatting sqref="P475:P479">
    <cfRule type="duplicateValues" dxfId="17661" priority="18393"/>
  </conditionalFormatting>
  <conditionalFormatting sqref="O475:O479">
    <cfRule type="duplicateValues" dxfId="17660" priority="18394"/>
    <cfRule type="duplicateValues" dxfId="17659" priority="18395"/>
  </conditionalFormatting>
  <conditionalFormatting sqref="O475:O479">
    <cfRule type="duplicateValues" dxfId="17658" priority="18387"/>
  </conditionalFormatting>
  <conditionalFormatting sqref="O475:O479">
    <cfRule type="duplicateValues" dxfId="17657" priority="18386"/>
  </conditionalFormatting>
  <conditionalFormatting sqref="O475:O479">
    <cfRule type="duplicateValues" dxfId="17656" priority="18385"/>
  </conditionalFormatting>
  <conditionalFormatting sqref="O475:O479">
    <cfRule type="duplicateValues" dxfId="17655" priority="18384"/>
  </conditionalFormatting>
  <conditionalFormatting sqref="O475:O479">
    <cfRule type="duplicateValues" dxfId="17654" priority="18383"/>
  </conditionalFormatting>
  <conditionalFormatting sqref="O475:O479">
    <cfRule type="duplicateValues" dxfId="17653" priority="18382"/>
  </conditionalFormatting>
  <conditionalFormatting sqref="Y495:Y496 Y456:Y461 Y465 Y468 Y475 Y480 Y483:Y487 Y492 Y498:Y500 Y502 Y507:Y518 Y532 Y540 Y525 Y527:Y530">
    <cfRule type="duplicateValues" dxfId="17652" priority="105194"/>
  </conditionalFormatting>
  <conditionalFormatting sqref="P502">
    <cfRule type="duplicateValues" dxfId="17651" priority="18374"/>
  </conditionalFormatting>
  <conditionalFormatting sqref="O502">
    <cfRule type="duplicateValues" dxfId="17650" priority="18373"/>
  </conditionalFormatting>
  <conditionalFormatting sqref="O502">
    <cfRule type="duplicateValues" dxfId="17649" priority="18372"/>
  </conditionalFormatting>
  <conditionalFormatting sqref="O502">
    <cfRule type="duplicateValues" dxfId="17648" priority="18371"/>
  </conditionalFormatting>
  <conditionalFormatting sqref="O502">
    <cfRule type="duplicateValues" dxfId="17647" priority="18370"/>
  </conditionalFormatting>
  <conditionalFormatting sqref="O502">
    <cfRule type="duplicateValues" dxfId="17646" priority="18369"/>
  </conditionalFormatting>
  <conditionalFormatting sqref="O502">
    <cfRule type="duplicateValues" dxfId="17645" priority="18368"/>
  </conditionalFormatting>
  <conditionalFormatting sqref="O502">
    <cfRule type="duplicateValues" dxfId="17644" priority="18367"/>
  </conditionalFormatting>
  <conditionalFormatting sqref="O502">
    <cfRule type="duplicateValues" dxfId="17643" priority="18366"/>
  </conditionalFormatting>
  <conditionalFormatting sqref="O502">
    <cfRule type="duplicateValues" dxfId="17642" priority="18365"/>
  </conditionalFormatting>
  <conditionalFormatting sqref="O502">
    <cfRule type="duplicateValues" dxfId="17641" priority="18364"/>
  </conditionalFormatting>
  <conditionalFormatting sqref="O502">
    <cfRule type="duplicateValues" dxfId="17640" priority="18375"/>
  </conditionalFormatting>
  <conditionalFormatting sqref="O502">
    <cfRule type="duplicateValues" dxfId="17639" priority="18376"/>
    <cfRule type="duplicateValues" dxfId="17638" priority="18377"/>
    <cfRule type="duplicateValues" dxfId="17637" priority="18378"/>
  </conditionalFormatting>
  <conditionalFormatting sqref="O502">
    <cfRule type="duplicateValues" dxfId="17636" priority="18379"/>
    <cfRule type="duplicateValues" dxfId="17635" priority="18380"/>
  </conditionalFormatting>
  <conditionalFormatting sqref="P502">
    <cfRule type="duplicateValues" dxfId="17634" priority="18381"/>
  </conditionalFormatting>
  <conditionalFormatting sqref="O502">
    <cfRule type="duplicateValues" dxfId="17633" priority="18363"/>
  </conditionalFormatting>
  <conditionalFormatting sqref="O502">
    <cfRule type="duplicateValues" dxfId="17632" priority="18362"/>
  </conditionalFormatting>
  <conditionalFormatting sqref="P503:P504">
    <cfRule type="duplicateValues" dxfId="17631" priority="18354"/>
  </conditionalFormatting>
  <conditionalFormatting sqref="O503:O504">
    <cfRule type="duplicateValues" dxfId="17630" priority="18353"/>
  </conditionalFormatting>
  <conditionalFormatting sqref="O503:O504">
    <cfRule type="duplicateValues" dxfId="17629" priority="18352"/>
  </conditionalFormatting>
  <conditionalFormatting sqref="O503:O504">
    <cfRule type="duplicateValues" dxfId="17628" priority="18351"/>
  </conditionalFormatting>
  <conditionalFormatting sqref="O503:O504">
    <cfRule type="duplicateValues" dxfId="17627" priority="18350"/>
  </conditionalFormatting>
  <conditionalFormatting sqref="O503:O504">
    <cfRule type="duplicateValues" dxfId="17626" priority="18349"/>
  </conditionalFormatting>
  <conditionalFormatting sqref="O503:O504">
    <cfRule type="duplicateValues" dxfId="17625" priority="18348"/>
  </conditionalFormatting>
  <conditionalFormatting sqref="O503:O504">
    <cfRule type="duplicateValues" dxfId="17624" priority="18347"/>
  </conditionalFormatting>
  <conditionalFormatting sqref="O503:O504">
    <cfRule type="duplicateValues" dxfId="17623" priority="18346"/>
  </conditionalFormatting>
  <conditionalFormatting sqref="O503:O504">
    <cfRule type="duplicateValues" dxfId="17622" priority="18345"/>
  </conditionalFormatting>
  <conditionalFormatting sqref="O503:O504">
    <cfRule type="duplicateValues" dxfId="17621" priority="18344"/>
  </conditionalFormatting>
  <conditionalFormatting sqref="O503:O504">
    <cfRule type="duplicateValues" dxfId="17620" priority="18355"/>
  </conditionalFormatting>
  <conditionalFormatting sqref="O503:O504">
    <cfRule type="duplicateValues" dxfId="17619" priority="18356"/>
    <cfRule type="duplicateValues" dxfId="17618" priority="18357"/>
    <cfRule type="duplicateValues" dxfId="17617" priority="18358"/>
  </conditionalFormatting>
  <conditionalFormatting sqref="O503:O504">
    <cfRule type="duplicateValues" dxfId="17616" priority="18359"/>
    <cfRule type="duplicateValues" dxfId="17615" priority="18360"/>
  </conditionalFormatting>
  <conditionalFormatting sqref="P503:P504">
    <cfRule type="duplicateValues" dxfId="17614" priority="18361"/>
  </conditionalFormatting>
  <conditionalFormatting sqref="O503:O504">
    <cfRule type="duplicateValues" dxfId="17613" priority="18343"/>
  </conditionalFormatting>
  <conditionalFormatting sqref="O503:O504">
    <cfRule type="duplicateValues" dxfId="17612" priority="18342"/>
  </conditionalFormatting>
  <conditionalFormatting sqref="P505:P506">
    <cfRule type="duplicateValues" dxfId="17611" priority="18334"/>
  </conditionalFormatting>
  <conditionalFormatting sqref="O505:O506">
    <cfRule type="duplicateValues" dxfId="17610" priority="18333"/>
  </conditionalFormatting>
  <conditionalFormatting sqref="O505:O506">
    <cfRule type="duplicateValues" dxfId="17609" priority="18332"/>
  </conditionalFormatting>
  <conditionalFormatting sqref="O505:O506">
    <cfRule type="duplicateValues" dxfId="17608" priority="18331"/>
  </conditionalFormatting>
  <conditionalFormatting sqref="O505:O506">
    <cfRule type="duplicateValues" dxfId="17607" priority="18330"/>
  </conditionalFormatting>
  <conditionalFormatting sqref="O505:O506">
    <cfRule type="duplicateValues" dxfId="17606" priority="18329"/>
  </conditionalFormatting>
  <conditionalFormatting sqref="O505:O506">
    <cfRule type="duplicateValues" dxfId="17605" priority="18328"/>
  </conditionalFormatting>
  <conditionalFormatting sqref="O505:O506">
    <cfRule type="duplicateValues" dxfId="17604" priority="18327"/>
  </conditionalFormatting>
  <conditionalFormatting sqref="O505:O506">
    <cfRule type="duplicateValues" dxfId="17603" priority="18326"/>
  </conditionalFormatting>
  <conditionalFormatting sqref="O505:O506">
    <cfRule type="duplicateValues" dxfId="17602" priority="18325"/>
  </conditionalFormatting>
  <conditionalFormatting sqref="O505:O506">
    <cfRule type="duplicateValues" dxfId="17601" priority="18324"/>
  </conditionalFormatting>
  <conditionalFormatting sqref="O505:O506">
    <cfRule type="duplicateValues" dxfId="17600" priority="18335"/>
  </conditionalFormatting>
  <conditionalFormatting sqref="O505:O506">
    <cfRule type="duplicateValues" dxfId="17599" priority="18336"/>
    <cfRule type="duplicateValues" dxfId="17598" priority="18337"/>
    <cfRule type="duplicateValues" dxfId="17597" priority="18338"/>
  </conditionalFormatting>
  <conditionalFormatting sqref="O505:O506">
    <cfRule type="duplicateValues" dxfId="17596" priority="18339"/>
    <cfRule type="duplicateValues" dxfId="17595" priority="18340"/>
  </conditionalFormatting>
  <conditionalFormatting sqref="P505:P506">
    <cfRule type="duplicateValues" dxfId="17594" priority="18341"/>
  </conditionalFormatting>
  <conditionalFormatting sqref="O505:O506">
    <cfRule type="duplicateValues" dxfId="17593" priority="18323"/>
  </conditionalFormatting>
  <conditionalFormatting sqref="O505:O506">
    <cfRule type="duplicateValues" dxfId="17592" priority="18322"/>
  </conditionalFormatting>
  <conditionalFormatting sqref="P507:P510">
    <cfRule type="duplicateValues" dxfId="17591" priority="18314"/>
  </conditionalFormatting>
  <conditionalFormatting sqref="O507:O510">
    <cfRule type="duplicateValues" dxfId="17590" priority="18313"/>
  </conditionalFormatting>
  <conditionalFormatting sqref="O507:O510">
    <cfRule type="duplicateValues" dxfId="17589" priority="18312"/>
  </conditionalFormatting>
  <conditionalFormatting sqref="O507:O510">
    <cfRule type="duplicateValues" dxfId="17588" priority="18311"/>
  </conditionalFormatting>
  <conditionalFormatting sqref="O507:O510">
    <cfRule type="duplicateValues" dxfId="17587" priority="18310"/>
  </conditionalFormatting>
  <conditionalFormatting sqref="O507:O510">
    <cfRule type="duplicateValues" dxfId="17586" priority="18309"/>
  </conditionalFormatting>
  <conditionalFormatting sqref="O507:O510">
    <cfRule type="duplicateValues" dxfId="17585" priority="18308"/>
  </conditionalFormatting>
  <conditionalFormatting sqref="O507:O510">
    <cfRule type="duplicateValues" dxfId="17584" priority="18307"/>
  </conditionalFormatting>
  <conditionalFormatting sqref="O507:O510">
    <cfRule type="duplicateValues" dxfId="17583" priority="18306"/>
  </conditionalFormatting>
  <conditionalFormatting sqref="O507:O510">
    <cfRule type="duplicateValues" dxfId="17582" priority="18305"/>
  </conditionalFormatting>
  <conditionalFormatting sqref="O507:O510">
    <cfRule type="duplicateValues" dxfId="17581" priority="18304"/>
  </conditionalFormatting>
  <conditionalFormatting sqref="O507:O510">
    <cfRule type="duplicateValues" dxfId="17580" priority="18315"/>
  </conditionalFormatting>
  <conditionalFormatting sqref="O507:O510">
    <cfRule type="duplicateValues" dxfId="17579" priority="18316"/>
    <cfRule type="duplicateValues" dxfId="17578" priority="18317"/>
    <cfRule type="duplicateValues" dxfId="17577" priority="18318"/>
  </conditionalFormatting>
  <conditionalFormatting sqref="O507:O510">
    <cfRule type="duplicateValues" dxfId="17576" priority="18319"/>
    <cfRule type="duplicateValues" dxfId="17575" priority="18320"/>
  </conditionalFormatting>
  <conditionalFormatting sqref="P507:P510">
    <cfRule type="duplicateValues" dxfId="17574" priority="18321"/>
  </conditionalFormatting>
  <conditionalFormatting sqref="O507:O510">
    <cfRule type="duplicateValues" dxfId="17573" priority="18303"/>
  </conditionalFormatting>
  <conditionalFormatting sqref="O507:O510">
    <cfRule type="duplicateValues" dxfId="17572" priority="18302"/>
  </conditionalFormatting>
  <conditionalFormatting sqref="P511">
    <cfRule type="duplicateValues" dxfId="17571" priority="18294"/>
  </conditionalFormatting>
  <conditionalFormatting sqref="O511">
    <cfRule type="duplicateValues" dxfId="17570" priority="18293"/>
  </conditionalFormatting>
  <conditionalFormatting sqref="O511">
    <cfRule type="duplicateValues" dxfId="17569" priority="18292"/>
  </conditionalFormatting>
  <conditionalFormatting sqref="O511">
    <cfRule type="duplicateValues" dxfId="17568" priority="18291"/>
  </conditionalFormatting>
  <conditionalFormatting sqref="O511">
    <cfRule type="duplicateValues" dxfId="17567" priority="18290"/>
  </conditionalFormatting>
  <conditionalFormatting sqref="O511">
    <cfRule type="duplicateValues" dxfId="17566" priority="18289"/>
  </conditionalFormatting>
  <conditionalFormatting sqref="O511">
    <cfRule type="duplicateValues" dxfId="17565" priority="18288"/>
  </conditionalFormatting>
  <conditionalFormatting sqref="O511">
    <cfRule type="duplicateValues" dxfId="17564" priority="18287"/>
  </conditionalFormatting>
  <conditionalFormatting sqref="O511">
    <cfRule type="duplicateValues" dxfId="17563" priority="18286"/>
  </conditionalFormatting>
  <conditionalFormatting sqref="O511">
    <cfRule type="duplicateValues" dxfId="17562" priority="18285"/>
  </conditionalFormatting>
  <conditionalFormatting sqref="O511">
    <cfRule type="duplicateValues" dxfId="17561" priority="18284"/>
  </conditionalFormatting>
  <conditionalFormatting sqref="O511">
    <cfRule type="duplicateValues" dxfId="17560" priority="18295"/>
  </conditionalFormatting>
  <conditionalFormatting sqref="O511">
    <cfRule type="duplicateValues" dxfId="17559" priority="18296"/>
    <cfRule type="duplicateValues" dxfId="17558" priority="18297"/>
    <cfRule type="duplicateValues" dxfId="17557" priority="18298"/>
  </conditionalFormatting>
  <conditionalFormatting sqref="O511">
    <cfRule type="duplicateValues" dxfId="17556" priority="18299"/>
    <cfRule type="duplicateValues" dxfId="17555" priority="18300"/>
  </conditionalFormatting>
  <conditionalFormatting sqref="P511">
    <cfRule type="duplicateValues" dxfId="17554" priority="18301"/>
  </conditionalFormatting>
  <conditionalFormatting sqref="O511">
    <cfRule type="duplicateValues" dxfId="17553" priority="18283"/>
  </conditionalFormatting>
  <conditionalFormatting sqref="O511">
    <cfRule type="duplicateValues" dxfId="17552" priority="18282"/>
  </conditionalFormatting>
  <conditionalFormatting sqref="O483:O485">
    <cfRule type="duplicateValues" dxfId="17551" priority="18277"/>
  </conditionalFormatting>
  <conditionalFormatting sqref="O483:O485">
    <cfRule type="duplicateValues" dxfId="17550" priority="18278"/>
    <cfRule type="duplicateValues" dxfId="17549" priority="18279"/>
    <cfRule type="duplicateValues" dxfId="17548" priority="18280"/>
  </conditionalFormatting>
  <conditionalFormatting sqref="P483:P485">
    <cfRule type="duplicateValues" dxfId="17547" priority="18281"/>
  </conditionalFormatting>
  <conditionalFormatting sqref="O483:O485">
    <cfRule type="duplicateValues" dxfId="17546" priority="18275"/>
    <cfRule type="duplicateValues" dxfId="17545" priority="18276"/>
  </conditionalFormatting>
  <conditionalFormatting sqref="O483:O485">
    <cfRule type="duplicateValues" dxfId="17544" priority="18274"/>
  </conditionalFormatting>
  <conditionalFormatting sqref="O483:O485">
    <cfRule type="duplicateValues" dxfId="17543" priority="18273"/>
  </conditionalFormatting>
  <conditionalFormatting sqref="P483:P485">
    <cfRule type="duplicateValues" dxfId="17542" priority="18272"/>
  </conditionalFormatting>
  <conditionalFormatting sqref="O483:O485">
    <cfRule type="duplicateValues" dxfId="17541" priority="18271"/>
  </conditionalFormatting>
  <conditionalFormatting sqref="O483:O485">
    <cfRule type="duplicateValues" dxfId="17540" priority="18270"/>
  </conditionalFormatting>
  <conditionalFormatting sqref="O483:O485">
    <cfRule type="duplicateValues" dxfId="17539" priority="18269"/>
  </conditionalFormatting>
  <conditionalFormatting sqref="O483:O485">
    <cfRule type="duplicateValues" dxfId="17538" priority="18268"/>
  </conditionalFormatting>
  <conditionalFormatting sqref="O483:O485">
    <cfRule type="duplicateValues" dxfId="17537" priority="18267"/>
  </conditionalFormatting>
  <conditionalFormatting sqref="O483:O485">
    <cfRule type="duplicateValues" dxfId="17536" priority="18266"/>
  </conditionalFormatting>
  <conditionalFormatting sqref="O483:O485">
    <cfRule type="duplicateValues" dxfId="17535" priority="18265"/>
  </conditionalFormatting>
  <conditionalFormatting sqref="O483:O485">
    <cfRule type="duplicateValues" dxfId="17534" priority="18264"/>
  </conditionalFormatting>
  <conditionalFormatting sqref="O483:O485">
    <cfRule type="duplicateValues" dxfId="17533" priority="18263"/>
  </conditionalFormatting>
  <conditionalFormatting sqref="O483:O485">
    <cfRule type="duplicateValues" dxfId="17532" priority="18262"/>
  </conditionalFormatting>
  <conditionalFormatting sqref="O483:O485">
    <cfRule type="duplicateValues" dxfId="17531" priority="18261"/>
  </conditionalFormatting>
  <conditionalFormatting sqref="O483:O485">
    <cfRule type="duplicateValues" dxfId="17530" priority="18260"/>
  </conditionalFormatting>
  <conditionalFormatting sqref="O486">
    <cfRule type="duplicateValues" dxfId="17529" priority="18253"/>
  </conditionalFormatting>
  <conditionalFormatting sqref="O486">
    <cfRule type="duplicateValues" dxfId="17528" priority="18254"/>
    <cfRule type="duplicateValues" dxfId="17527" priority="18255"/>
    <cfRule type="duplicateValues" dxfId="17526" priority="18256"/>
  </conditionalFormatting>
  <conditionalFormatting sqref="P486">
    <cfRule type="duplicateValues" dxfId="17525" priority="18257"/>
  </conditionalFormatting>
  <conditionalFormatting sqref="O486">
    <cfRule type="duplicateValues" dxfId="17524" priority="18258"/>
    <cfRule type="duplicateValues" dxfId="17523" priority="18259"/>
  </conditionalFormatting>
  <conditionalFormatting sqref="O487:O488">
    <cfRule type="duplicateValues" dxfId="17522" priority="18248"/>
  </conditionalFormatting>
  <conditionalFormatting sqref="O487:O488">
    <cfRule type="duplicateValues" dxfId="17521" priority="18249"/>
    <cfRule type="duplicateValues" dxfId="17520" priority="18250"/>
    <cfRule type="duplicateValues" dxfId="17519" priority="18251"/>
  </conditionalFormatting>
  <conditionalFormatting sqref="P487:P488">
    <cfRule type="duplicateValues" dxfId="17518" priority="18252"/>
  </conditionalFormatting>
  <conditionalFormatting sqref="O487:O488">
    <cfRule type="duplicateValues" dxfId="17517" priority="18246"/>
    <cfRule type="duplicateValues" dxfId="17516" priority="18247"/>
  </conditionalFormatting>
  <conditionalFormatting sqref="O487:O488">
    <cfRule type="duplicateValues" dxfId="17515" priority="18245"/>
  </conditionalFormatting>
  <conditionalFormatting sqref="O487:O488">
    <cfRule type="duplicateValues" dxfId="17514" priority="18244"/>
  </conditionalFormatting>
  <conditionalFormatting sqref="P487:P488">
    <cfRule type="duplicateValues" dxfId="17513" priority="18243"/>
  </conditionalFormatting>
  <conditionalFormatting sqref="O487:O488">
    <cfRule type="duplicateValues" dxfId="17512" priority="18242"/>
  </conditionalFormatting>
  <conditionalFormatting sqref="O487:O488">
    <cfRule type="duplicateValues" dxfId="17511" priority="18241"/>
  </conditionalFormatting>
  <conditionalFormatting sqref="O487:O488">
    <cfRule type="duplicateValues" dxfId="17510" priority="18240"/>
  </conditionalFormatting>
  <conditionalFormatting sqref="O487:O488">
    <cfRule type="duplicateValues" dxfId="17509" priority="18239"/>
  </conditionalFormatting>
  <conditionalFormatting sqref="O487:O488">
    <cfRule type="duplicateValues" dxfId="17508" priority="18238"/>
  </conditionalFormatting>
  <conditionalFormatting sqref="O487:O488">
    <cfRule type="duplicateValues" dxfId="17507" priority="18237"/>
  </conditionalFormatting>
  <conditionalFormatting sqref="O487:O488">
    <cfRule type="duplicateValues" dxfId="17506" priority="18236"/>
  </conditionalFormatting>
  <conditionalFormatting sqref="O487:O488">
    <cfRule type="duplicateValues" dxfId="17505" priority="18235"/>
  </conditionalFormatting>
  <conditionalFormatting sqref="O487:O488">
    <cfRule type="duplicateValues" dxfId="17504" priority="18234"/>
  </conditionalFormatting>
  <conditionalFormatting sqref="O487:O488">
    <cfRule type="duplicateValues" dxfId="17503" priority="18233"/>
  </conditionalFormatting>
  <conditionalFormatting sqref="O487:O488">
    <cfRule type="duplicateValues" dxfId="17502" priority="18232"/>
  </conditionalFormatting>
  <conditionalFormatting sqref="O487:O488">
    <cfRule type="duplicateValues" dxfId="17501" priority="18231"/>
  </conditionalFormatting>
  <conditionalFormatting sqref="O489:O490">
    <cfRule type="duplicateValues" dxfId="17500" priority="18224"/>
  </conditionalFormatting>
  <conditionalFormatting sqref="O489:O490">
    <cfRule type="duplicateValues" dxfId="17499" priority="18225"/>
    <cfRule type="duplicateValues" dxfId="17498" priority="18226"/>
    <cfRule type="duplicateValues" dxfId="17497" priority="18227"/>
  </conditionalFormatting>
  <conditionalFormatting sqref="P489:P490">
    <cfRule type="duplicateValues" dxfId="17496" priority="18228"/>
  </conditionalFormatting>
  <conditionalFormatting sqref="O489:O490">
    <cfRule type="duplicateValues" dxfId="17495" priority="18229"/>
    <cfRule type="duplicateValues" dxfId="17494" priority="18230"/>
  </conditionalFormatting>
  <conditionalFormatting sqref="O491">
    <cfRule type="duplicateValues" dxfId="17493" priority="105673"/>
  </conditionalFormatting>
  <conditionalFormatting sqref="O491">
    <cfRule type="duplicateValues" dxfId="17492" priority="105675"/>
    <cfRule type="duplicateValues" dxfId="17491" priority="105676"/>
    <cfRule type="duplicateValues" dxfId="17490" priority="105677"/>
  </conditionalFormatting>
  <conditionalFormatting sqref="P491">
    <cfRule type="duplicateValues" dxfId="17489" priority="105681"/>
  </conditionalFormatting>
  <conditionalFormatting sqref="O491">
    <cfRule type="duplicateValues" dxfId="17488" priority="105683"/>
    <cfRule type="duplicateValues" dxfId="17487" priority="105684"/>
  </conditionalFormatting>
  <conditionalFormatting sqref="P527:P529">
    <cfRule type="duplicateValues" dxfId="17486" priority="18210"/>
  </conditionalFormatting>
  <conditionalFormatting sqref="O527:O529">
    <cfRule type="duplicateValues" dxfId="17485" priority="18209"/>
  </conditionalFormatting>
  <conditionalFormatting sqref="O527:O529">
    <cfRule type="duplicateValues" dxfId="17484" priority="18211"/>
  </conditionalFormatting>
  <conditionalFormatting sqref="O527:O529">
    <cfRule type="duplicateValues" dxfId="17483" priority="18212"/>
    <cfRule type="duplicateValues" dxfId="17482" priority="18213"/>
    <cfRule type="duplicateValues" dxfId="17481" priority="18214"/>
  </conditionalFormatting>
  <conditionalFormatting sqref="O527:O529">
    <cfRule type="duplicateValues" dxfId="17480" priority="18215"/>
    <cfRule type="duplicateValues" dxfId="17479" priority="18216"/>
  </conditionalFormatting>
  <conditionalFormatting sqref="O527:O529">
    <cfRule type="duplicateValues" dxfId="17478" priority="18208"/>
  </conditionalFormatting>
  <conditionalFormatting sqref="P530:P531">
    <cfRule type="duplicateValues" dxfId="17477" priority="18201"/>
  </conditionalFormatting>
  <conditionalFormatting sqref="O530:O531">
    <cfRule type="duplicateValues" dxfId="17476" priority="18200"/>
  </conditionalFormatting>
  <conditionalFormatting sqref="O530:O531">
    <cfRule type="duplicateValues" dxfId="17475" priority="18202"/>
  </conditionalFormatting>
  <conditionalFormatting sqref="O530:O531">
    <cfRule type="duplicateValues" dxfId="17474" priority="18203"/>
    <cfRule type="duplicateValues" dxfId="17473" priority="18204"/>
    <cfRule type="duplicateValues" dxfId="17472" priority="18205"/>
  </conditionalFormatting>
  <conditionalFormatting sqref="O530:O531">
    <cfRule type="duplicateValues" dxfId="17471" priority="18206"/>
    <cfRule type="duplicateValues" dxfId="17470" priority="18207"/>
  </conditionalFormatting>
  <conditionalFormatting sqref="O530:O531">
    <cfRule type="duplicateValues" dxfId="17469" priority="18199"/>
  </conditionalFormatting>
  <conditionalFormatting sqref="O532:O533">
    <cfRule type="duplicateValues" dxfId="17468" priority="18191"/>
  </conditionalFormatting>
  <conditionalFormatting sqref="O532:O533">
    <cfRule type="duplicateValues" dxfId="17467" priority="18192"/>
  </conditionalFormatting>
  <conditionalFormatting sqref="O532:O533">
    <cfRule type="duplicateValues" dxfId="17466" priority="18193"/>
    <cfRule type="duplicateValues" dxfId="17465" priority="18194"/>
    <cfRule type="duplicateValues" dxfId="17464" priority="18195"/>
  </conditionalFormatting>
  <conditionalFormatting sqref="P532:P533">
    <cfRule type="duplicateValues" dxfId="17463" priority="18196"/>
  </conditionalFormatting>
  <conditionalFormatting sqref="O532:O533">
    <cfRule type="duplicateValues" dxfId="17462" priority="18197"/>
    <cfRule type="duplicateValues" dxfId="17461" priority="18198"/>
  </conditionalFormatting>
  <conditionalFormatting sqref="O532:O533">
    <cfRule type="duplicateValues" dxfId="17460" priority="18190"/>
  </conditionalFormatting>
  <conditionalFormatting sqref="O532:O533">
    <cfRule type="duplicateValues" dxfId="17459" priority="18189"/>
  </conditionalFormatting>
  <conditionalFormatting sqref="O534:O537">
    <cfRule type="duplicateValues" dxfId="17458" priority="18181"/>
  </conditionalFormatting>
  <conditionalFormatting sqref="O534:O537">
    <cfRule type="duplicateValues" dxfId="17457" priority="18182"/>
  </conditionalFormatting>
  <conditionalFormatting sqref="O534:O537">
    <cfRule type="duplicateValues" dxfId="17456" priority="18183"/>
    <cfRule type="duplicateValues" dxfId="17455" priority="18184"/>
    <cfRule type="duplicateValues" dxfId="17454" priority="18185"/>
  </conditionalFormatting>
  <conditionalFormatting sqref="P534:P537">
    <cfRule type="duplicateValues" dxfId="17453" priority="18186"/>
  </conditionalFormatting>
  <conditionalFormatting sqref="O534:O537">
    <cfRule type="duplicateValues" dxfId="17452" priority="18187"/>
    <cfRule type="duplicateValues" dxfId="17451" priority="18188"/>
  </conditionalFormatting>
  <conditionalFormatting sqref="O534:O537">
    <cfRule type="duplicateValues" dxfId="17450" priority="18180"/>
  </conditionalFormatting>
  <conditionalFormatting sqref="O534:O537">
    <cfRule type="duplicateValues" dxfId="17449" priority="18179"/>
  </conditionalFormatting>
  <conditionalFormatting sqref="O539">
    <cfRule type="duplicateValues" dxfId="17448" priority="18171"/>
  </conditionalFormatting>
  <conditionalFormatting sqref="O539">
    <cfRule type="duplicateValues" dxfId="17447" priority="18172"/>
  </conditionalFormatting>
  <conditionalFormatting sqref="O539">
    <cfRule type="duplicateValues" dxfId="17446" priority="18173"/>
    <cfRule type="duplicateValues" dxfId="17445" priority="18174"/>
    <cfRule type="duplicateValues" dxfId="17444" priority="18175"/>
  </conditionalFormatting>
  <conditionalFormatting sqref="P539">
    <cfRule type="duplicateValues" dxfId="17443" priority="18176"/>
  </conditionalFormatting>
  <conditionalFormatting sqref="O539">
    <cfRule type="duplicateValues" dxfId="17442" priority="18177"/>
    <cfRule type="duplicateValues" dxfId="17441" priority="18178"/>
  </conditionalFormatting>
  <conditionalFormatting sqref="O539">
    <cfRule type="duplicateValues" dxfId="17440" priority="18170"/>
  </conditionalFormatting>
  <conditionalFormatting sqref="O539">
    <cfRule type="duplicateValues" dxfId="17439" priority="18169"/>
  </conditionalFormatting>
  <conditionalFormatting sqref="P540:P542">
    <cfRule type="duplicateValues" dxfId="17438" priority="18162"/>
  </conditionalFormatting>
  <conditionalFormatting sqref="O540:O542">
    <cfRule type="duplicateValues" dxfId="17437" priority="18161"/>
  </conditionalFormatting>
  <conditionalFormatting sqref="O540:O542">
    <cfRule type="duplicateValues" dxfId="17436" priority="18163"/>
  </conditionalFormatting>
  <conditionalFormatting sqref="O540:O542">
    <cfRule type="duplicateValues" dxfId="17435" priority="18164"/>
    <cfRule type="duplicateValues" dxfId="17434" priority="18165"/>
    <cfRule type="duplicateValues" dxfId="17433" priority="18166"/>
  </conditionalFormatting>
  <conditionalFormatting sqref="O540:O542">
    <cfRule type="duplicateValues" dxfId="17432" priority="18167"/>
    <cfRule type="duplicateValues" dxfId="17431" priority="18168"/>
  </conditionalFormatting>
  <conditionalFormatting sqref="O540:O542">
    <cfRule type="duplicateValues" dxfId="17430" priority="18160"/>
  </conditionalFormatting>
  <conditionalFormatting sqref="P543:P544">
    <cfRule type="duplicateValues" dxfId="17429" priority="18153"/>
  </conditionalFormatting>
  <conditionalFormatting sqref="O543:O544">
    <cfRule type="duplicateValues" dxfId="17428" priority="18152"/>
  </conditionalFormatting>
  <conditionalFormatting sqref="O543:O544">
    <cfRule type="duplicateValues" dxfId="17427" priority="18154"/>
  </conditionalFormatting>
  <conditionalFormatting sqref="O543:O544">
    <cfRule type="duplicateValues" dxfId="17426" priority="18155"/>
    <cfRule type="duplicateValues" dxfId="17425" priority="18156"/>
    <cfRule type="duplicateValues" dxfId="17424" priority="18157"/>
  </conditionalFormatting>
  <conditionalFormatting sqref="O543:O544">
    <cfRule type="duplicateValues" dxfId="17423" priority="18158"/>
    <cfRule type="duplicateValues" dxfId="17422" priority="18159"/>
  </conditionalFormatting>
  <conditionalFormatting sqref="O543:O544">
    <cfRule type="duplicateValues" dxfId="17421" priority="18151"/>
  </conditionalFormatting>
  <conditionalFormatting sqref="P545">
    <cfRule type="duplicateValues" dxfId="17420" priority="18144"/>
  </conditionalFormatting>
  <conditionalFormatting sqref="O545">
    <cfRule type="duplicateValues" dxfId="17419" priority="18143"/>
  </conditionalFormatting>
  <conditionalFormatting sqref="O545">
    <cfRule type="duplicateValues" dxfId="17418" priority="18145"/>
  </conditionalFormatting>
  <conditionalFormatting sqref="O545">
    <cfRule type="duplicateValues" dxfId="17417" priority="18146"/>
    <cfRule type="duplicateValues" dxfId="17416" priority="18147"/>
    <cfRule type="duplicateValues" dxfId="17415" priority="18148"/>
  </conditionalFormatting>
  <conditionalFormatting sqref="O545">
    <cfRule type="duplicateValues" dxfId="17414" priority="18149"/>
    <cfRule type="duplicateValues" dxfId="17413" priority="18150"/>
  </conditionalFormatting>
  <conditionalFormatting sqref="O545">
    <cfRule type="duplicateValues" dxfId="17412" priority="18142"/>
  </conditionalFormatting>
  <conditionalFormatting sqref="O546:O553">
    <cfRule type="duplicateValues" dxfId="17411" priority="18134"/>
  </conditionalFormatting>
  <conditionalFormatting sqref="O546:O553">
    <cfRule type="duplicateValues" dxfId="17410" priority="18135"/>
  </conditionalFormatting>
  <conditionalFormatting sqref="O546:O553">
    <cfRule type="duplicateValues" dxfId="17409" priority="18136"/>
    <cfRule type="duplicateValues" dxfId="17408" priority="18137"/>
    <cfRule type="duplicateValues" dxfId="17407" priority="18138"/>
  </conditionalFormatting>
  <conditionalFormatting sqref="P546:P553">
    <cfRule type="duplicateValues" dxfId="17406" priority="18139"/>
  </conditionalFormatting>
  <conditionalFormatting sqref="O546:O553">
    <cfRule type="duplicateValues" dxfId="17405" priority="18140"/>
    <cfRule type="duplicateValues" dxfId="17404" priority="18141"/>
  </conditionalFormatting>
  <conditionalFormatting sqref="O546:O553">
    <cfRule type="duplicateValues" dxfId="17403" priority="18133"/>
  </conditionalFormatting>
  <conditionalFormatting sqref="O585:O587">
    <cfRule type="duplicateValues" dxfId="17402" priority="18125"/>
  </conditionalFormatting>
  <conditionalFormatting sqref="O585:O587">
    <cfRule type="duplicateValues" dxfId="17401" priority="18126"/>
  </conditionalFormatting>
  <conditionalFormatting sqref="O585:O587">
    <cfRule type="duplicateValues" dxfId="17400" priority="18127"/>
    <cfRule type="duplicateValues" dxfId="17399" priority="18128"/>
    <cfRule type="duplicateValues" dxfId="17398" priority="18129"/>
  </conditionalFormatting>
  <conditionalFormatting sqref="P585:P587">
    <cfRule type="duplicateValues" dxfId="17397" priority="18130"/>
  </conditionalFormatting>
  <conditionalFormatting sqref="O585:O587">
    <cfRule type="duplicateValues" dxfId="17396" priority="18131"/>
    <cfRule type="duplicateValues" dxfId="17395" priority="18132"/>
  </conditionalFormatting>
  <conditionalFormatting sqref="O585:O587">
    <cfRule type="duplicateValues" dxfId="17394" priority="18124"/>
  </conditionalFormatting>
  <conditionalFormatting sqref="O585:O587">
    <cfRule type="duplicateValues" dxfId="17393" priority="18123"/>
  </conditionalFormatting>
  <conditionalFormatting sqref="O588:O590">
    <cfRule type="duplicateValues" dxfId="17392" priority="18115"/>
  </conditionalFormatting>
  <conditionalFormatting sqref="O588:O590">
    <cfRule type="duplicateValues" dxfId="17391" priority="18116"/>
  </conditionalFormatting>
  <conditionalFormatting sqref="O588:O590">
    <cfRule type="duplicateValues" dxfId="17390" priority="18117"/>
    <cfRule type="duplicateValues" dxfId="17389" priority="18118"/>
    <cfRule type="duplicateValues" dxfId="17388" priority="18119"/>
  </conditionalFormatting>
  <conditionalFormatting sqref="P588:P590">
    <cfRule type="duplicateValues" dxfId="17387" priority="18120"/>
  </conditionalFormatting>
  <conditionalFormatting sqref="O588:O590">
    <cfRule type="duplicateValues" dxfId="17386" priority="18121"/>
    <cfRule type="duplicateValues" dxfId="17385" priority="18122"/>
  </conditionalFormatting>
  <conditionalFormatting sqref="O588:O590">
    <cfRule type="duplicateValues" dxfId="17384" priority="18114"/>
  </conditionalFormatting>
  <conditionalFormatting sqref="O588:O590">
    <cfRule type="duplicateValues" dxfId="17383" priority="18113"/>
  </conditionalFormatting>
  <conditionalFormatting sqref="O591:O595">
    <cfRule type="duplicateValues" dxfId="17382" priority="18105"/>
  </conditionalFormatting>
  <conditionalFormatting sqref="O591:O595">
    <cfRule type="duplicateValues" dxfId="17381" priority="18107"/>
    <cfRule type="duplicateValues" dxfId="17380" priority="18108"/>
    <cfRule type="duplicateValues" dxfId="17379" priority="18109"/>
  </conditionalFormatting>
  <conditionalFormatting sqref="P591:P595">
    <cfRule type="duplicateValues" dxfId="17378" priority="18110"/>
  </conditionalFormatting>
  <conditionalFormatting sqref="O591:O595">
    <cfRule type="duplicateValues" dxfId="17377" priority="18111"/>
    <cfRule type="duplicateValues" dxfId="17376" priority="18112"/>
  </conditionalFormatting>
  <conditionalFormatting sqref="Y463:Y464">
    <cfRule type="duplicateValues" dxfId="17375" priority="18092"/>
  </conditionalFormatting>
  <conditionalFormatting sqref="Y463:Y464">
    <cfRule type="duplicateValues" dxfId="17374" priority="18091"/>
  </conditionalFormatting>
  <conditionalFormatting sqref="Y466:Y467">
    <cfRule type="duplicateValues" dxfId="17373" priority="18090"/>
  </conditionalFormatting>
  <conditionalFormatting sqref="Y466:Y467">
    <cfRule type="duplicateValues" dxfId="17372" priority="18089"/>
  </conditionalFormatting>
  <conditionalFormatting sqref="Y469:Y474">
    <cfRule type="duplicateValues" dxfId="17371" priority="18088"/>
  </conditionalFormatting>
  <conditionalFormatting sqref="Y469:Y474">
    <cfRule type="duplicateValues" dxfId="17370" priority="18087"/>
  </conditionalFormatting>
  <conditionalFormatting sqref="Y476:Y479">
    <cfRule type="duplicateValues" dxfId="17369" priority="18086"/>
  </conditionalFormatting>
  <conditionalFormatting sqref="Y476:Y479">
    <cfRule type="duplicateValues" dxfId="17368" priority="18085"/>
  </conditionalFormatting>
  <conditionalFormatting sqref="Y481:Y482">
    <cfRule type="duplicateValues" dxfId="17367" priority="18084"/>
  </conditionalFormatting>
  <conditionalFormatting sqref="Y481:Y482">
    <cfRule type="duplicateValues" dxfId="17366" priority="18083"/>
  </conditionalFormatting>
  <conditionalFormatting sqref="Y488:Y491">
    <cfRule type="duplicateValues" dxfId="17365" priority="18082"/>
  </conditionalFormatting>
  <conditionalFormatting sqref="Y493:Y494">
    <cfRule type="duplicateValues" dxfId="17364" priority="18081"/>
  </conditionalFormatting>
  <conditionalFormatting sqref="Y497">
    <cfRule type="duplicateValues" dxfId="17363" priority="18080"/>
  </conditionalFormatting>
  <conditionalFormatting sqref="Y501">
    <cfRule type="duplicateValues" dxfId="17362" priority="18079"/>
  </conditionalFormatting>
  <conditionalFormatting sqref="Y503:Y506">
    <cfRule type="duplicateValues" dxfId="17361" priority="18078"/>
  </conditionalFormatting>
  <conditionalFormatting sqref="O556:O557">
    <cfRule type="duplicateValues" dxfId="17360" priority="18073"/>
  </conditionalFormatting>
  <conditionalFormatting sqref="O556:O557">
    <cfRule type="duplicateValues" dxfId="17359" priority="18074"/>
    <cfRule type="duplicateValues" dxfId="17358" priority="18075"/>
    <cfRule type="duplicateValues" dxfId="17357" priority="18076"/>
  </conditionalFormatting>
  <conditionalFormatting sqref="P556:P557">
    <cfRule type="duplicateValues" dxfId="17356" priority="18077"/>
  </conditionalFormatting>
  <conditionalFormatting sqref="O556:O557">
    <cfRule type="duplicateValues" dxfId="17355" priority="18071"/>
    <cfRule type="duplicateValues" dxfId="17354" priority="18072"/>
  </conditionalFormatting>
  <conditionalFormatting sqref="O556:O557">
    <cfRule type="duplicateValues" dxfId="17353" priority="18070"/>
  </conditionalFormatting>
  <conditionalFormatting sqref="O556:O557">
    <cfRule type="duplicateValues" dxfId="17352" priority="18069"/>
  </conditionalFormatting>
  <conditionalFormatting sqref="P556:P557">
    <cfRule type="duplicateValues" dxfId="17351" priority="18068"/>
  </conditionalFormatting>
  <conditionalFormatting sqref="O556:O557">
    <cfRule type="duplicateValues" dxfId="17350" priority="18067"/>
  </conditionalFormatting>
  <conditionalFormatting sqref="O556:O557">
    <cfRule type="duplicateValues" dxfId="17349" priority="18066"/>
  </conditionalFormatting>
  <conditionalFormatting sqref="O556:O557">
    <cfRule type="duplicateValues" dxfId="17348" priority="18065"/>
  </conditionalFormatting>
  <conditionalFormatting sqref="O556:O557">
    <cfRule type="duplicateValues" dxfId="17347" priority="18064"/>
  </conditionalFormatting>
  <conditionalFormatting sqref="O556:O557">
    <cfRule type="duplicateValues" dxfId="17346" priority="18063"/>
  </conditionalFormatting>
  <conditionalFormatting sqref="O556:O557">
    <cfRule type="duplicateValues" dxfId="17345" priority="18062"/>
  </conditionalFormatting>
  <conditionalFormatting sqref="O556:O557">
    <cfRule type="duplicateValues" dxfId="17344" priority="18061"/>
  </conditionalFormatting>
  <conditionalFormatting sqref="O556:O557">
    <cfRule type="duplicateValues" dxfId="17343" priority="18060"/>
  </conditionalFormatting>
  <conditionalFormatting sqref="O556:O557">
    <cfRule type="duplicateValues" dxfId="17342" priority="18059"/>
  </conditionalFormatting>
  <conditionalFormatting sqref="O556:O557">
    <cfRule type="duplicateValues" dxfId="17341" priority="18058"/>
  </conditionalFormatting>
  <conditionalFormatting sqref="O556:O557">
    <cfRule type="duplicateValues" dxfId="17340" priority="18057"/>
  </conditionalFormatting>
  <conditionalFormatting sqref="O556:O557">
    <cfRule type="duplicateValues" dxfId="17339" priority="18056"/>
  </conditionalFormatting>
  <conditionalFormatting sqref="O558">
    <cfRule type="duplicateValues" dxfId="17338" priority="18047"/>
  </conditionalFormatting>
  <conditionalFormatting sqref="O558">
    <cfRule type="duplicateValues" dxfId="17337" priority="18048"/>
    <cfRule type="duplicateValues" dxfId="17336" priority="18049"/>
    <cfRule type="duplicateValues" dxfId="17335" priority="18050"/>
  </conditionalFormatting>
  <conditionalFormatting sqref="O558">
    <cfRule type="duplicateValues" dxfId="17334" priority="18045"/>
    <cfRule type="duplicateValues" dxfId="17333" priority="18046"/>
  </conditionalFormatting>
  <conditionalFormatting sqref="O558">
    <cfRule type="duplicateValues" dxfId="17332" priority="18044"/>
  </conditionalFormatting>
  <conditionalFormatting sqref="O558">
    <cfRule type="duplicateValues" dxfId="17331" priority="18043"/>
  </conditionalFormatting>
  <conditionalFormatting sqref="O558">
    <cfRule type="duplicateValues" dxfId="17330" priority="18051"/>
  </conditionalFormatting>
  <conditionalFormatting sqref="O558">
    <cfRule type="duplicateValues" dxfId="17329" priority="18052"/>
    <cfRule type="duplicateValues" dxfId="17328" priority="18053"/>
    <cfRule type="duplicateValues" dxfId="17327" priority="18054"/>
  </conditionalFormatting>
  <conditionalFormatting sqref="P558">
    <cfRule type="duplicateValues" dxfId="17326" priority="18055"/>
  </conditionalFormatting>
  <conditionalFormatting sqref="P558">
    <cfRule type="duplicateValues" dxfId="17325" priority="18042"/>
  </conditionalFormatting>
  <conditionalFormatting sqref="O558">
    <cfRule type="duplicateValues" dxfId="17324" priority="18041"/>
  </conditionalFormatting>
  <conditionalFormatting sqref="O558">
    <cfRule type="duplicateValues" dxfId="17323" priority="18040"/>
  </conditionalFormatting>
  <conditionalFormatting sqref="O558">
    <cfRule type="duplicateValues" dxfId="17322" priority="18039"/>
  </conditionalFormatting>
  <conditionalFormatting sqref="O558">
    <cfRule type="duplicateValues" dxfId="17321" priority="18038"/>
  </conditionalFormatting>
  <conditionalFormatting sqref="O558">
    <cfRule type="duplicateValues" dxfId="17320" priority="18037"/>
  </conditionalFormatting>
  <conditionalFormatting sqref="O558">
    <cfRule type="duplicateValues" dxfId="17319" priority="18036"/>
  </conditionalFormatting>
  <conditionalFormatting sqref="O558">
    <cfRule type="duplicateValues" dxfId="17318" priority="18035"/>
  </conditionalFormatting>
  <conditionalFormatting sqref="O558">
    <cfRule type="duplicateValues" dxfId="17317" priority="18034"/>
  </conditionalFormatting>
  <conditionalFormatting sqref="O558">
    <cfRule type="duplicateValues" dxfId="17316" priority="18033"/>
  </conditionalFormatting>
  <conditionalFormatting sqref="O558">
    <cfRule type="duplicateValues" dxfId="17315" priority="18032"/>
  </conditionalFormatting>
  <conditionalFormatting sqref="O558">
    <cfRule type="duplicateValues" dxfId="17314" priority="18031"/>
  </conditionalFormatting>
  <conditionalFormatting sqref="O558">
    <cfRule type="duplicateValues" dxfId="17313" priority="18030"/>
  </conditionalFormatting>
  <conditionalFormatting sqref="O559">
    <cfRule type="duplicateValues" dxfId="17312" priority="18021"/>
  </conditionalFormatting>
  <conditionalFormatting sqref="O559">
    <cfRule type="duplicateValues" dxfId="17311" priority="18022"/>
    <cfRule type="duplicateValues" dxfId="17310" priority="18023"/>
    <cfRule type="duplicateValues" dxfId="17309" priority="18024"/>
  </conditionalFormatting>
  <conditionalFormatting sqref="O559">
    <cfRule type="duplicateValues" dxfId="17308" priority="18019"/>
    <cfRule type="duplicateValues" dxfId="17307" priority="18020"/>
  </conditionalFormatting>
  <conditionalFormatting sqref="O559">
    <cfRule type="duplicateValues" dxfId="17306" priority="18018"/>
  </conditionalFormatting>
  <conditionalFormatting sqref="O559">
    <cfRule type="duplicateValues" dxfId="17305" priority="18017"/>
  </conditionalFormatting>
  <conditionalFormatting sqref="P559">
    <cfRule type="duplicateValues" dxfId="17304" priority="18016"/>
  </conditionalFormatting>
  <conditionalFormatting sqref="O559">
    <cfRule type="duplicateValues" dxfId="17303" priority="18015"/>
  </conditionalFormatting>
  <conditionalFormatting sqref="O559">
    <cfRule type="duplicateValues" dxfId="17302" priority="18014"/>
  </conditionalFormatting>
  <conditionalFormatting sqref="O559">
    <cfRule type="duplicateValues" dxfId="17301" priority="18013"/>
  </conditionalFormatting>
  <conditionalFormatting sqref="O559">
    <cfRule type="duplicateValues" dxfId="17300" priority="18012"/>
  </conditionalFormatting>
  <conditionalFormatting sqref="O559">
    <cfRule type="duplicateValues" dxfId="17299" priority="18011"/>
  </conditionalFormatting>
  <conditionalFormatting sqref="O559">
    <cfRule type="duplicateValues" dxfId="17298" priority="18010"/>
  </conditionalFormatting>
  <conditionalFormatting sqref="O559">
    <cfRule type="duplicateValues" dxfId="17297" priority="18009"/>
  </conditionalFormatting>
  <conditionalFormatting sqref="O559">
    <cfRule type="duplicateValues" dxfId="17296" priority="18008"/>
  </conditionalFormatting>
  <conditionalFormatting sqref="O559">
    <cfRule type="duplicateValues" dxfId="17295" priority="18007"/>
  </conditionalFormatting>
  <conditionalFormatting sqref="O559">
    <cfRule type="duplicateValues" dxfId="17294" priority="18006"/>
  </conditionalFormatting>
  <conditionalFormatting sqref="O559">
    <cfRule type="duplicateValues" dxfId="17293" priority="18025"/>
  </conditionalFormatting>
  <conditionalFormatting sqref="O559">
    <cfRule type="duplicateValues" dxfId="17292" priority="18026"/>
    <cfRule type="duplicateValues" dxfId="17291" priority="18027"/>
    <cfRule type="duplicateValues" dxfId="17290" priority="18028"/>
  </conditionalFormatting>
  <conditionalFormatting sqref="P559">
    <cfRule type="duplicateValues" dxfId="17289" priority="18029"/>
  </conditionalFormatting>
  <conditionalFormatting sqref="O559">
    <cfRule type="duplicateValues" dxfId="17288" priority="18005"/>
  </conditionalFormatting>
  <conditionalFormatting sqref="O559">
    <cfRule type="duplicateValues" dxfId="17287" priority="18004"/>
  </conditionalFormatting>
  <conditionalFormatting sqref="O560">
    <cfRule type="duplicateValues" dxfId="17286" priority="17995"/>
  </conditionalFormatting>
  <conditionalFormatting sqref="O560">
    <cfRule type="duplicateValues" dxfId="17285" priority="17996"/>
    <cfRule type="duplicateValues" dxfId="17284" priority="17997"/>
    <cfRule type="duplicateValues" dxfId="17283" priority="17998"/>
  </conditionalFormatting>
  <conditionalFormatting sqref="O560">
    <cfRule type="duplicateValues" dxfId="17282" priority="17993"/>
    <cfRule type="duplicateValues" dxfId="17281" priority="17994"/>
  </conditionalFormatting>
  <conditionalFormatting sqref="O560">
    <cfRule type="duplicateValues" dxfId="17280" priority="17992"/>
  </conditionalFormatting>
  <conditionalFormatting sqref="O560">
    <cfRule type="duplicateValues" dxfId="17279" priority="17991"/>
  </conditionalFormatting>
  <conditionalFormatting sqref="P560">
    <cfRule type="duplicateValues" dxfId="17278" priority="17990"/>
  </conditionalFormatting>
  <conditionalFormatting sqref="O560">
    <cfRule type="duplicateValues" dxfId="17277" priority="17989"/>
  </conditionalFormatting>
  <conditionalFormatting sqref="O560">
    <cfRule type="duplicateValues" dxfId="17276" priority="17988"/>
  </conditionalFormatting>
  <conditionalFormatting sqref="O560">
    <cfRule type="duplicateValues" dxfId="17275" priority="17987"/>
  </conditionalFormatting>
  <conditionalFormatting sqref="O560">
    <cfRule type="duplicateValues" dxfId="17274" priority="17986"/>
  </conditionalFormatting>
  <conditionalFormatting sqref="O560">
    <cfRule type="duplicateValues" dxfId="17273" priority="17999"/>
  </conditionalFormatting>
  <conditionalFormatting sqref="O560">
    <cfRule type="duplicateValues" dxfId="17272" priority="18000"/>
    <cfRule type="duplicateValues" dxfId="17271" priority="18001"/>
    <cfRule type="duplicateValues" dxfId="17270" priority="18002"/>
  </conditionalFormatting>
  <conditionalFormatting sqref="P560">
    <cfRule type="duplicateValues" dxfId="17269" priority="18003"/>
  </conditionalFormatting>
  <conditionalFormatting sqref="O560">
    <cfRule type="duplicateValues" dxfId="17268" priority="17985"/>
  </conditionalFormatting>
  <conditionalFormatting sqref="O560">
    <cfRule type="duplicateValues" dxfId="17267" priority="17984"/>
  </conditionalFormatting>
  <conditionalFormatting sqref="O560">
    <cfRule type="duplicateValues" dxfId="17266" priority="17983"/>
  </conditionalFormatting>
  <conditionalFormatting sqref="O560">
    <cfRule type="duplicateValues" dxfId="17265" priority="17982"/>
  </conditionalFormatting>
  <conditionalFormatting sqref="O560">
    <cfRule type="duplicateValues" dxfId="17264" priority="17981"/>
  </conditionalFormatting>
  <conditionalFormatting sqref="O560">
    <cfRule type="duplicateValues" dxfId="17263" priority="17980"/>
  </conditionalFormatting>
  <conditionalFormatting sqref="O560">
    <cfRule type="duplicateValues" dxfId="17262" priority="17979"/>
  </conditionalFormatting>
  <conditionalFormatting sqref="O560">
    <cfRule type="duplicateValues" dxfId="17261" priority="17978"/>
  </conditionalFormatting>
  <conditionalFormatting sqref="O561">
    <cfRule type="duplicateValues" dxfId="17260" priority="17972"/>
  </conditionalFormatting>
  <conditionalFormatting sqref="O561">
    <cfRule type="duplicateValues" dxfId="17259" priority="17973"/>
    <cfRule type="duplicateValues" dxfId="17258" priority="17974"/>
    <cfRule type="duplicateValues" dxfId="17257" priority="17975"/>
  </conditionalFormatting>
  <conditionalFormatting sqref="P561">
    <cfRule type="duplicateValues" dxfId="17256" priority="17976"/>
  </conditionalFormatting>
  <conditionalFormatting sqref="O561">
    <cfRule type="duplicateValues" dxfId="17255" priority="17970"/>
    <cfRule type="duplicateValues" dxfId="17254" priority="17971"/>
  </conditionalFormatting>
  <conditionalFormatting sqref="O561">
    <cfRule type="duplicateValues" dxfId="17253" priority="17969"/>
  </conditionalFormatting>
  <conditionalFormatting sqref="O561">
    <cfRule type="duplicateValues" dxfId="17252" priority="17968"/>
  </conditionalFormatting>
  <conditionalFormatting sqref="P561">
    <cfRule type="duplicateValues" dxfId="17251" priority="17967"/>
  </conditionalFormatting>
  <conditionalFormatting sqref="O561">
    <cfRule type="duplicateValues" dxfId="17250" priority="17966"/>
  </conditionalFormatting>
  <conditionalFormatting sqref="O561">
    <cfRule type="duplicateValues" dxfId="17249" priority="17965"/>
  </conditionalFormatting>
  <conditionalFormatting sqref="O561">
    <cfRule type="duplicateValues" dxfId="17248" priority="17964"/>
  </conditionalFormatting>
  <conditionalFormatting sqref="O561">
    <cfRule type="duplicateValues" dxfId="17247" priority="17963"/>
  </conditionalFormatting>
  <conditionalFormatting sqref="O561">
    <cfRule type="duplicateValues" dxfId="17246" priority="17962"/>
  </conditionalFormatting>
  <conditionalFormatting sqref="O561">
    <cfRule type="duplicateValues" dxfId="17245" priority="17961"/>
  </conditionalFormatting>
  <conditionalFormatting sqref="O561">
    <cfRule type="duplicateValues" dxfId="17244" priority="17960"/>
  </conditionalFormatting>
  <conditionalFormatting sqref="O561">
    <cfRule type="duplicateValues" dxfId="17243" priority="17959"/>
  </conditionalFormatting>
  <conditionalFormatting sqref="O561">
    <cfRule type="duplicateValues" dxfId="17242" priority="17958"/>
  </conditionalFormatting>
  <conditionalFormatting sqref="O561">
    <cfRule type="duplicateValues" dxfId="17241" priority="17957"/>
  </conditionalFormatting>
  <conditionalFormatting sqref="O561">
    <cfRule type="duplicateValues" dxfId="17240" priority="17977"/>
  </conditionalFormatting>
  <conditionalFormatting sqref="O561">
    <cfRule type="duplicateValues" dxfId="17239" priority="17956"/>
  </conditionalFormatting>
  <conditionalFormatting sqref="O561">
    <cfRule type="duplicateValues" dxfId="17238" priority="17955"/>
  </conditionalFormatting>
  <conditionalFormatting sqref="O562">
    <cfRule type="duplicateValues" dxfId="17237" priority="17950"/>
  </conditionalFormatting>
  <conditionalFormatting sqref="O562">
    <cfRule type="duplicateValues" dxfId="17236" priority="17951"/>
    <cfRule type="duplicateValues" dxfId="17235" priority="17952"/>
    <cfRule type="duplicateValues" dxfId="17234" priority="17953"/>
  </conditionalFormatting>
  <conditionalFormatting sqref="P562">
    <cfRule type="duplicateValues" dxfId="17233" priority="17954"/>
  </conditionalFormatting>
  <conditionalFormatting sqref="O562">
    <cfRule type="duplicateValues" dxfId="17232" priority="17948"/>
    <cfRule type="duplicateValues" dxfId="17231" priority="17949"/>
  </conditionalFormatting>
  <conditionalFormatting sqref="O562">
    <cfRule type="duplicateValues" dxfId="17230" priority="17947"/>
  </conditionalFormatting>
  <conditionalFormatting sqref="O562">
    <cfRule type="duplicateValues" dxfId="17229" priority="17946"/>
  </conditionalFormatting>
  <conditionalFormatting sqref="P562">
    <cfRule type="duplicateValues" dxfId="17228" priority="17945"/>
  </conditionalFormatting>
  <conditionalFormatting sqref="O562">
    <cfRule type="duplicateValues" dxfId="17227" priority="17944"/>
  </conditionalFormatting>
  <conditionalFormatting sqref="O562">
    <cfRule type="duplicateValues" dxfId="17226" priority="17943"/>
  </conditionalFormatting>
  <conditionalFormatting sqref="O562">
    <cfRule type="duplicateValues" dxfId="17225" priority="17942"/>
  </conditionalFormatting>
  <conditionalFormatting sqref="O562">
    <cfRule type="duplicateValues" dxfId="17224" priority="17941"/>
  </conditionalFormatting>
  <conditionalFormatting sqref="O562">
    <cfRule type="duplicateValues" dxfId="17223" priority="17940"/>
  </conditionalFormatting>
  <conditionalFormatting sqref="O562">
    <cfRule type="duplicateValues" dxfId="17222" priority="17939"/>
  </conditionalFormatting>
  <conditionalFormatting sqref="O562">
    <cfRule type="duplicateValues" dxfId="17221" priority="17938"/>
  </conditionalFormatting>
  <conditionalFormatting sqref="O562">
    <cfRule type="duplicateValues" dxfId="17220" priority="17937"/>
  </conditionalFormatting>
  <conditionalFormatting sqref="O562">
    <cfRule type="duplicateValues" dxfId="17219" priority="17936"/>
  </conditionalFormatting>
  <conditionalFormatting sqref="O562">
    <cfRule type="duplicateValues" dxfId="17218" priority="17935"/>
  </conditionalFormatting>
  <conditionalFormatting sqref="O562">
    <cfRule type="duplicateValues" dxfId="17217" priority="17934"/>
  </conditionalFormatting>
  <conditionalFormatting sqref="O562">
    <cfRule type="duplicateValues" dxfId="17216" priority="17933"/>
  </conditionalFormatting>
  <conditionalFormatting sqref="O563">
    <cfRule type="duplicateValues" dxfId="17215" priority="17928"/>
  </conditionalFormatting>
  <conditionalFormatting sqref="O563">
    <cfRule type="duplicateValues" dxfId="17214" priority="17929"/>
    <cfRule type="duplicateValues" dxfId="17213" priority="17930"/>
    <cfRule type="duplicateValues" dxfId="17212" priority="17931"/>
  </conditionalFormatting>
  <conditionalFormatting sqref="P563">
    <cfRule type="duplicateValues" dxfId="17211" priority="17932"/>
  </conditionalFormatting>
  <conditionalFormatting sqref="O563">
    <cfRule type="duplicateValues" dxfId="17210" priority="17926"/>
    <cfRule type="duplicateValues" dxfId="17209" priority="17927"/>
  </conditionalFormatting>
  <conditionalFormatting sqref="O563">
    <cfRule type="duplicateValues" dxfId="17208" priority="17925"/>
  </conditionalFormatting>
  <conditionalFormatting sqref="O563">
    <cfRule type="duplicateValues" dxfId="17207" priority="17924"/>
  </conditionalFormatting>
  <conditionalFormatting sqref="P563">
    <cfRule type="duplicateValues" dxfId="17206" priority="17923"/>
  </conditionalFormatting>
  <conditionalFormatting sqref="O563">
    <cfRule type="duplicateValues" dxfId="17205" priority="17922"/>
  </conditionalFormatting>
  <conditionalFormatting sqref="O563">
    <cfRule type="duplicateValues" dxfId="17204" priority="17921"/>
  </conditionalFormatting>
  <conditionalFormatting sqref="O563">
    <cfRule type="duplicateValues" dxfId="17203" priority="17920"/>
  </conditionalFormatting>
  <conditionalFormatting sqref="O563">
    <cfRule type="duplicateValues" dxfId="17202" priority="17919"/>
  </conditionalFormatting>
  <conditionalFormatting sqref="O563">
    <cfRule type="duplicateValues" dxfId="17201" priority="17918"/>
  </conditionalFormatting>
  <conditionalFormatting sqref="O563">
    <cfRule type="duplicateValues" dxfId="17200" priority="17917"/>
  </conditionalFormatting>
  <conditionalFormatting sqref="O563">
    <cfRule type="duplicateValues" dxfId="17199" priority="17916"/>
  </conditionalFormatting>
  <conditionalFormatting sqref="O563">
    <cfRule type="duplicateValues" dxfId="17198" priority="17915"/>
  </conditionalFormatting>
  <conditionalFormatting sqref="O563">
    <cfRule type="duplicateValues" dxfId="17197" priority="17914"/>
  </conditionalFormatting>
  <conditionalFormatting sqref="O563">
    <cfRule type="duplicateValues" dxfId="17196" priority="17913"/>
  </conditionalFormatting>
  <conditionalFormatting sqref="O563">
    <cfRule type="duplicateValues" dxfId="17195" priority="17912"/>
  </conditionalFormatting>
  <conditionalFormatting sqref="O563">
    <cfRule type="duplicateValues" dxfId="17194" priority="17911"/>
  </conditionalFormatting>
  <conditionalFormatting sqref="O564">
    <cfRule type="duplicateValues" dxfId="17193" priority="17904"/>
  </conditionalFormatting>
  <conditionalFormatting sqref="O564">
    <cfRule type="duplicateValues" dxfId="17192" priority="17905"/>
    <cfRule type="duplicateValues" dxfId="17191" priority="17906"/>
    <cfRule type="duplicateValues" dxfId="17190" priority="17907"/>
  </conditionalFormatting>
  <conditionalFormatting sqref="P564">
    <cfRule type="duplicateValues" dxfId="17189" priority="17908"/>
  </conditionalFormatting>
  <conditionalFormatting sqref="O564">
    <cfRule type="duplicateValues" dxfId="17188" priority="17909"/>
    <cfRule type="duplicateValues" dxfId="17187" priority="17910"/>
  </conditionalFormatting>
  <conditionalFormatting sqref="O564">
    <cfRule type="duplicateValues" dxfId="17186" priority="17903"/>
  </conditionalFormatting>
  <conditionalFormatting sqref="O565:O567">
    <cfRule type="duplicateValues" dxfId="17185" priority="17894"/>
  </conditionalFormatting>
  <conditionalFormatting sqref="O565:O567">
    <cfRule type="duplicateValues" dxfId="17184" priority="17895"/>
    <cfRule type="duplicateValues" dxfId="17183" priority="17896"/>
    <cfRule type="duplicateValues" dxfId="17182" priority="17897"/>
  </conditionalFormatting>
  <conditionalFormatting sqref="O565:O567">
    <cfRule type="duplicateValues" dxfId="17181" priority="17892"/>
    <cfRule type="duplicateValues" dxfId="17180" priority="17893"/>
  </conditionalFormatting>
  <conditionalFormatting sqref="O565:O567">
    <cfRule type="duplicateValues" dxfId="17179" priority="17891"/>
  </conditionalFormatting>
  <conditionalFormatting sqref="O565:O567">
    <cfRule type="duplicateValues" dxfId="17178" priority="17890"/>
  </conditionalFormatting>
  <conditionalFormatting sqref="P565:P567">
    <cfRule type="duplicateValues" dxfId="17177" priority="17889"/>
  </conditionalFormatting>
  <conditionalFormatting sqref="O565:O567">
    <cfRule type="duplicateValues" dxfId="17176" priority="17888"/>
  </conditionalFormatting>
  <conditionalFormatting sqref="O565:O567">
    <cfRule type="duplicateValues" dxfId="17175" priority="17887"/>
  </conditionalFormatting>
  <conditionalFormatting sqref="O565:O567">
    <cfRule type="duplicateValues" dxfId="17174" priority="17886"/>
  </conditionalFormatting>
  <conditionalFormatting sqref="O565:O567">
    <cfRule type="duplicateValues" dxfId="17173" priority="17885"/>
  </conditionalFormatting>
  <conditionalFormatting sqref="O565:O567">
    <cfRule type="duplicateValues" dxfId="17172" priority="17898"/>
  </conditionalFormatting>
  <conditionalFormatting sqref="O565:O567">
    <cfRule type="duplicateValues" dxfId="17171" priority="17899"/>
    <cfRule type="duplicateValues" dxfId="17170" priority="17900"/>
    <cfRule type="duplicateValues" dxfId="17169" priority="17901"/>
  </conditionalFormatting>
  <conditionalFormatting sqref="P565:P567">
    <cfRule type="duplicateValues" dxfId="17168" priority="17902"/>
  </conditionalFormatting>
  <conditionalFormatting sqref="O565:O567">
    <cfRule type="duplicateValues" dxfId="17167" priority="17884"/>
  </conditionalFormatting>
  <conditionalFormatting sqref="O565:O567">
    <cfRule type="duplicateValues" dxfId="17166" priority="17883"/>
  </conditionalFormatting>
  <conditionalFormatting sqref="O565:O567">
    <cfRule type="duplicateValues" dxfId="17165" priority="17882"/>
  </conditionalFormatting>
  <conditionalFormatting sqref="O565:O567">
    <cfRule type="duplicateValues" dxfId="17164" priority="17881"/>
  </conditionalFormatting>
  <conditionalFormatting sqref="O565:O567">
    <cfRule type="duplicateValues" dxfId="17163" priority="17880"/>
  </conditionalFormatting>
  <conditionalFormatting sqref="O565:O567">
    <cfRule type="duplicateValues" dxfId="17162" priority="17879"/>
  </conditionalFormatting>
  <conditionalFormatting sqref="O565:O567">
    <cfRule type="duplicateValues" dxfId="17161" priority="17878"/>
  </conditionalFormatting>
  <conditionalFormatting sqref="O565:O567">
    <cfRule type="duplicateValues" dxfId="17160" priority="17877"/>
  </conditionalFormatting>
  <conditionalFormatting sqref="O568">
    <cfRule type="duplicateValues" dxfId="17159" priority="17872"/>
  </conditionalFormatting>
  <conditionalFormatting sqref="O568">
    <cfRule type="duplicateValues" dxfId="17158" priority="17873"/>
    <cfRule type="duplicateValues" dxfId="17157" priority="17874"/>
    <cfRule type="duplicateValues" dxfId="17156" priority="17875"/>
  </conditionalFormatting>
  <conditionalFormatting sqref="P568">
    <cfRule type="duplicateValues" dxfId="17155" priority="17876"/>
  </conditionalFormatting>
  <conditionalFormatting sqref="O568">
    <cfRule type="duplicateValues" dxfId="17154" priority="17870"/>
    <cfRule type="duplicateValues" dxfId="17153" priority="17871"/>
  </conditionalFormatting>
  <conditionalFormatting sqref="O568">
    <cfRule type="duplicateValues" dxfId="17152" priority="17869"/>
  </conditionalFormatting>
  <conditionalFormatting sqref="O568">
    <cfRule type="duplicateValues" dxfId="17151" priority="17868"/>
  </conditionalFormatting>
  <conditionalFormatting sqref="P568">
    <cfRule type="duplicateValues" dxfId="17150" priority="17867"/>
  </conditionalFormatting>
  <conditionalFormatting sqref="O568">
    <cfRule type="duplicateValues" dxfId="17149" priority="17866"/>
  </conditionalFormatting>
  <conditionalFormatting sqref="O568">
    <cfRule type="duplicateValues" dxfId="17148" priority="17865"/>
  </conditionalFormatting>
  <conditionalFormatting sqref="O568">
    <cfRule type="duplicateValues" dxfId="17147" priority="17864"/>
  </conditionalFormatting>
  <conditionalFormatting sqref="O568">
    <cfRule type="duplicateValues" dxfId="17146" priority="17863"/>
  </conditionalFormatting>
  <conditionalFormatting sqref="O568">
    <cfRule type="duplicateValues" dxfId="17145" priority="17862"/>
  </conditionalFormatting>
  <conditionalFormatting sqref="O568">
    <cfRule type="duplicateValues" dxfId="17144" priority="17861"/>
  </conditionalFormatting>
  <conditionalFormatting sqref="O568">
    <cfRule type="duplicateValues" dxfId="17143" priority="17860"/>
  </conditionalFormatting>
  <conditionalFormatting sqref="O568">
    <cfRule type="duplicateValues" dxfId="17142" priority="17859"/>
  </conditionalFormatting>
  <conditionalFormatting sqref="O568">
    <cfRule type="duplicateValues" dxfId="17141" priority="17858"/>
  </conditionalFormatting>
  <conditionalFormatting sqref="O568">
    <cfRule type="duplicateValues" dxfId="17140" priority="17857"/>
  </conditionalFormatting>
  <conditionalFormatting sqref="O568">
    <cfRule type="duplicateValues" dxfId="17139" priority="17856"/>
  </conditionalFormatting>
  <conditionalFormatting sqref="O568">
    <cfRule type="duplicateValues" dxfId="17138" priority="17855"/>
  </conditionalFormatting>
  <conditionalFormatting sqref="O569">
    <cfRule type="duplicateValues" dxfId="17137" priority="17850"/>
  </conditionalFormatting>
  <conditionalFormatting sqref="O569">
    <cfRule type="duplicateValues" dxfId="17136" priority="17851"/>
    <cfRule type="duplicateValues" dxfId="17135" priority="17852"/>
    <cfRule type="duplicateValues" dxfId="17134" priority="17853"/>
  </conditionalFormatting>
  <conditionalFormatting sqref="P569">
    <cfRule type="duplicateValues" dxfId="17133" priority="17854"/>
  </conditionalFormatting>
  <conditionalFormatting sqref="O569">
    <cfRule type="duplicateValues" dxfId="17132" priority="17848"/>
    <cfRule type="duplicateValues" dxfId="17131" priority="17849"/>
  </conditionalFormatting>
  <conditionalFormatting sqref="O569">
    <cfRule type="duplicateValues" dxfId="17130" priority="17847"/>
  </conditionalFormatting>
  <conditionalFormatting sqref="O569">
    <cfRule type="duplicateValues" dxfId="17129" priority="17846"/>
  </conditionalFormatting>
  <conditionalFormatting sqref="P569">
    <cfRule type="duplicateValues" dxfId="17128" priority="17845"/>
  </conditionalFormatting>
  <conditionalFormatting sqref="O569">
    <cfRule type="duplicateValues" dxfId="17127" priority="17844"/>
  </conditionalFormatting>
  <conditionalFormatting sqref="O569">
    <cfRule type="duplicateValues" dxfId="17126" priority="17843"/>
  </conditionalFormatting>
  <conditionalFormatting sqref="O569">
    <cfRule type="duplicateValues" dxfId="17125" priority="17842"/>
  </conditionalFormatting>
  <conditionalFormatting sqref="O569">
    <cfRule type="duplicateValues" dxfId="17124" priority="17841"/>
  </conditionalFormatting>
  <conditionalFormatting sqref="O569">
    <cfRule type="duplicateValues" dxfId="17123" priority="17840"/>
  </conditionalFormatting>
  <conditionalFormatting sqref="O569">
    <cfRule type="duplicateValues" dxfId="17122" priority="17839"/>
  </conditionalFormatting>
  <conditionalFormatting sqref="O569">
    <cfRule type="duplicateValues" dxfId="17121" priority="17838"/>
  </conditionalFormatting>
  <conditionalFormatting sqref="O569">
    <cfRule type="duplicateValues" dxfId="17120" priority="17837"/>
  </conditionalFormatting>
  <conditionalFormatting sqref="O569">
    <cfRule type="duplicateValues" dxfId="17119" priority="17836"/>
  </conditionalFormatting>
  <conditionalFormatting sqref="O569">
    <cfRule type="duplicateValues" dxfId="17118" priority="17835"/>
  </conditionalFormatting>
  <conditionalFormatting sqref="O569">
    <cfRule type="duplicateValues" dxfId="17117" priority="17834"/>
  </conditionalFormatting>
  <conditionalFormatting sqref="O569">
    <cfRule type="duplicateValues" dxfId="17116" priority="17833"/>
  </conditionalFormatting>
  <conditionalFormatting sqref="O570">
    <cfRule type="duplicateValues" dxfId="17115" priority="17828"/>
  </conditionalFormatting>
  <conditionalFormatting sqref="O570">
    <cfRule type="duplicateValues" dxfId="17114" priority="17829"/>
    <cfRule type="duplicateValues" dxfId="17113" priority="17830"/>
    <cfRule type="duplicateValues" dxfId="17112" priority="17831"/>
  </conditionalFormatting>
  <conditionalFormatting sqref="P570">
    <cfRule type="duplicateValues" dxfId="17111" priority="17832"/>
  </conditionalFormatting>
  <conditionalFormatting sqref="O570">
    <cfRule type="duplicateValues" dxfId="17110" priority="17826"/>
    <cfRule type="duplicateValues" dxfId="17109" priority="17827"/>
  </conditionalFormatting>
  <conditionalFormatting sqref="O570">
    <cfRule type="duplicateValues" dxfId="17108" priority="17825"/>
  </conditionalFormatting>
  <conditionalFormatting sqref="O570">
    <cfRule type="duplicateValues" dxfId="17107" priority="17824"/>
  </conditionalFormatting>
  <conditionalFormatting sqref="P570">
    <cfRule type="duplicateValues" dxfId="17106" priority="17823"/>
  </conditionalFormatting>
  <conditionalFormatting sqref="O570">
    <cfRule type="duplicateValues" dxfId="17105" priority="17822"/>
  </conditionalFormatting>
  <conditionalFormatting sqref="O570">
    <cfRule type="duplicateValues" dxfId="17104" priority="17821"/>
  </conditionalFormatting>
  <conditionalFormatting sqref="O570">
    <cfRule type="duplicateValues" dxfId="17103" priority="17820"/>
  </conditionalFormatting>
  <conditionalFormatting sqref="O570">
    <cfRule type="duplicateValues" dxfId="17102" priority="17819"/>
  </conditionalFormatting>
  <conditionalFormatting sqref="O570">
    <cfRule type="duplicateValues" dxfId="17101" priority="17818"/>
  </conditionalFormatting>
  <conditionalFormatting sqref="O570">
    <cfRule type="duplicateValues" dxfId="17100" priority="17817"/>
  </conditionalFormatting>
  <conditionalFormatting sqref="O570">
    <cfRule type="duplicateValues" dxfId="17099" priority="17816"/>
  </conditionalFormatting>
  <conditionalFormatting sqref="O570">
    <cfRule type="duplicateValues" dxfId="17098" priority="17815"/>
  </conditionalFormatting>
  <conditionalFormatting sqref="O570">
    <cfRule type="duplicateValues" dxfId="17097" priority="17814"/>
  </conditionalFormatting>
  <conditionalFormatting sqref="O570">
    <cfRule type="duplicateValues" dxfId="17096" priority="17813"/>
  </conditionalFormatting>
  <conditionalFormatting sqref="O570">
    <cfRule type="duplicateValues" dxfId="17095" priority="17812"/>
  </conditionalFormatting>
  <conditionalFormatting sqref="O570">
    <cfRule type="duplicateValues" dxfId="17094" priority="17811"/>
  </conditionalFormatting>
  <conditionalFormatting sqref="O571:O575">
    <cfRule type="duplicateValues" dxfId="17093" priority="17806"/>
  </conditionalFormatting>
  <conditionalFormatting sqref="O571:O575">
    <cfRule type="duplicateValues" dxfId="17092" priority="17807"/>
    <cfRule type="duplicateValues" dxfId="17091" priority="17808"/>
    <cfRule type="duplicateValues" dxfId="17090" priority="17809"/>
  </conditionalFormatting>
  <conditionalFormatting sqref="P571:P575">
    <cfRule type="duplicateValues" dxfId="17089" priority="17810"/>
  </conditionalFormatting>
  <conditionalFormatting sqref="O571:O575">
    <cfRule type="duplicateValues" dxfId="17088" priority="17804"/>
    <cfRule type="duplicateValues" dxfId="17087" priority="17805"/>
  </conditionalFormatting>
  <conditionalFormatting sqref="O571:O575">
    <cfRule type="duplicateValues" dxfId="17086" priority="17803"/>
  </conditionalFormatting>
  <conditionalFormatting sqref="O571:O575">
    <cfRule type="duplicateValues" dxfId="17085" priority="17802"/>
  </conditionalFormatting>
  <conditionalFormatting sqref="P571:P575">
    <cfRule type="duplicateValues" dxfId="17084" priority="17801"/>
  </conditionalFormatting>
  <conditionalFormatting sqref="O571:O575">
    <cfRule type="duplicateValues" dxfId="17083" priority="17800"/>
  </conditionalFormatting>
  <conditionalFormatting sqref="O571:O575">
    <cfRule type="duplicateValues" dxfId="17082" priority="17799"/>
  </conditionalFormatting>
  <conditionalFormatting sqref="O571:O575">
    <cfRule type="duplicateValues" dxfId="17081" priority="17798"/>
  </conditionalFormatting>
  <conditionalFormatting sqref="O571:O575">
    <cfRule type="duplicateValues" dxfId="17080" priority="17797"/>
  </conditionalFormatting>
  <conditionalFormatting sqref="O571:O575">
    <cfRule type="duplicateValues" dxfId="17079" priority="17796"/>
  </conditionalFormatting>
  <conditionalFormatting sqref="O571:O575">
    <cfRule type="duplicateValues" dxfId="17078" priority="17795"/>
  </conditionalFormatting>
  <conditionalFormatting sqref="O571:O575">
    <cfRule type="duplicateValues" dxfId="17077" priority="17794"/>
  </conditionalFormatting>
  <conditionalFormatting sqref="O571:O575">
    <cfRule type="duplicateValues" dxfId="17076" priority="17793"/>
  </conditionalFormatting>
  <conditionalFormatting sqref="O571:O575">
    <cfRule type="duplicateValues" dxfId="17075" priority="17792"/>
  </conditionalFormatting>
  <conditionalFormatting sqref="O571:O575">
    <cfRule type="duplicateValues" dxfId="17074" priority="17791"/>
  </conditionalFormatting>
  <conditionalFormatting sqref="O571:O575">
    <cfRule type="duplicateValues" dxfId="17073" priority="17790"/>
  </conditionalFormatting>
  <conditionalFormatting sqref="O571:O575">
    <cfRule type="duplicateValues" dxfId="17072" priority="17789"/>
  </conditionalFormatting>
  <conditionalFormatting sqref="O576:O577">
    <cfRule type="duplicateValues" dxfId="17071" priority="17784"/>
  </conditionalFormatting>
  <conditionalFormatting sqref="O576:O577">
    <cfRule type="duplicateValues" dxfId="17070" priority="17785"/>
    <cfRule type="duplicateValues" dxfId="17069" priority="17786"/>
    <cfRule type="duplicateValues" dxfId="17068" priority="17787"/>
  </conditionalFormatting>
  <conditionalFormatting sqref="P576:P577">
    <cfRule type="duplicateValues" dxfId="17067" priority="17788"/>
  </conditionalFormatting>
  <conditionalFormatting sqref="O576:O577">
    <cfRule type="duplicateValues" dxfId="17066" priority="17782"/>
    <cfRule type="duplicateValues" dxfId="17065" priority="17783"/>
  </conditionalFormatting>
  <conditionalFormatting sqref="O576:O577">
    <cfRule type="duplicateValues" dxfId="17064" priority="17781"/>
  </conditionalFormatting>
  <conditionalFormatting sqref="O576:O577">
    <cfRule type="duplicateValues" dxfId="17063" priority="17780"/>
  </conditionalFormatting>
  <conditionalFormatting sqref="P576:P577">
    <cfRule type="duplicateValues" dxfId="17062" priority="17779"/>
  </conditionalFormatting>
  <conditionalFormatting sqref="O576:O577">
    <cfRule type="duplicateValues" dxfId="17061" priority="17778"/>
  </conditionalFormatting>
  <conditionalFormatting sqref="O576:O577">
    <cfRule type="duplicateValues" dxfId="17060" priority="17777"/>
  </conditionalFormatting>
  <conditionalFormatting sqref="O576:O577">
    <cfRule type="duplicateValues" dxfId="17059" priority="17776"/>
  </conditionalFormatting>
  <conditionalFormatting sqref="O576:O577">
    <cfRule type="duplicateValues" dxfId="17058" priority="17775"/>
  </conditionalFormatting>
  <conditionalFormatting sqref="O576:O577">
    <cfRule type="duplicateValues" dxfId="17057" priority="17774"/>
  </conditionalFormatting>
  <conditionalFormatting sqref="O576:O577">
    <cfRule type="duplicateValues" dxfId="17056" priority="17773"/>
  </conditionalFormatting>
  <conditionalFormatting sqref="O576:O577">
    <cfRule type="duplicateValues" dxfId="17055" priority="17772"/>
  </conditionalFormatting>
  <conditionalFormatting sqref="O576:O577">
    <cfRule type="duplicateValues" dxfId="17054" priority="17771"/>
  </conditionalFormatting>
  <conditionalFormatting sqref="O576:O577">
    <cfRule type="duplicateValues" dxfId="17053" priority="17770"/>
  </conditionalFormatting>
  <conditionalFormatting sqref="O576:O577">
    <cfRule type="duplicateValues" dxfId="17052" priority="17769"/>
  </conditionalFormatting>
  <conditionalFormatting sqref="O576:O577">
    <cfRule type="duplicateValues" dxfId="17051" priority="17768"/>
  </conditionalFormatting>
  <conditionalFormatting sqref="O576:O577">
    <cfRule type="duplicateValues" dxfId="17050" priority="17767"/>
  </conditionalFormatting>
  <conditionalFormatting sqref="O578:O579">
    <cfRule type="duplicateValues" dxfId="17049" priority="17740"/>
  </conditionalFormatting>
  <conditionalFormatting sqref="O578:O579">
    <cfRule type="duplicateValues" dxfId="17048" priority="17741"/>
    <cfRule type="duplicateValues" dxfId="17047" priority="17742"/>
    <cfRule type="duplicateValues" dxfId="17046" priority="17743"/>
  </conditionalFormatting>
  <conditionalFormatting sqref="P578:P579">
    <cfRule type="duplicateValues" dxfId="17045" priority="17744"/>
  </conditionalFormatting>
  <conditionalFormatting sqref="O578:O579">
    <cfRule type="duplicateValues" dxfId="17044" priority="17738"/>
    <cfRule type="duplicateValues" dxfId="17043" priority="17739"/>
  </conditionalFormatting>
  <conditionalFormatting sqref="O578:O579">
    <cfRule type="duplicateValues" dxfId="17042" priority="17737"/>
  </conditionalFormatting>
  <conditionalFormatting sqref="O578:O579">
    <cfRule type="duplicateValues" dxfId="17041" priority="17736"/>
  </conditionalFormatting>
  <conditionalFormatting sqref="P578:P579">
    <cfRule type="duplicateValues" dxfId="17040" priority="17735"/>
  </conditionalFormatting>
  <conditionalFormatting sqref="O578:O579">
    <cfRule type="duplicateValues" dxfId="17039" priority="17734"/>
  </conditionalFormatting>
  <conditionalFormatting sqref="O578:O579">
    <cfRule type="duplicateValues" dxfId="17038" priority="17733"/>
  </conditionalFormatting>
  <conditionalFormatting sqref="O578:O579">
    <cfRule type="duplicateValues" dxfId="17037" priority="17732"/>
  </conditionalFormatting>
  <conditionalFormatting sqref="O578:O579">
    <cfRule type="duplicateValues" dxfId="17036" priority="17731"/>
  </conditionalFormatting>
  <conditionalFormatting sqref="O578:O579">
    <cfRule type="duplicateValues" dxfId="17035" priority="17730"/>
  </conditionalFormatting>
  <conditionalFormatting sqref="O578:O579">
    <cfRule type="duplicateValues" dxfId="17034" priority="17729"/>
  </conditionalFormatting>
  <conditionalFormatting sqref="O578:O579">
    <cfRule type="duplicateValues" dxfId="17033" priority="17728"/>
  </conditionalFormatting>
  <conditionalFormatting sqref="O578:O579">
    <cfRule type="duplicateValues" dxfId="17032" priority="17727"/>
  </conditionalFormatting>
  <conditionalFormatting sqref="O578:O579">
    <cfRule type="duplicateValues" dxfId="17031" priority="17726"/>
  </conditionalFormatting>
  <conditionalFormatting sqref="O578:O579">
    <cfRule type="duplicateValues" dxfId="17030" priority="17725"/>
  </conditionalFormatting>
  <conditionalFormatting sqref="O578:O579">
    <cfRule type="duplicateValues" dxfId="17029" priority="17724"/>
  </conditionalFormatting>
  <conditionalFormatting sqref="O578:O579">
    <cfRule type="duplicateValues" dxfId="17028" priority="17723"/>
  </conditionalFormatting>
  <conditionalFormatting sqref="O580:O581">
    <cfRule type="duplicateValues" dxfId="17027" priority="17714"/>
  </conditionalFormatting>
  <conditionalFormatting sqref="O580:O581">
    <cfRule type="duplicateValues" dxfId="17026" priority="17715"/>
    <cfRule type="duplicateValues" dxfId="17025" priority="17716"/>
    <cfRule type="duplicateValues" dxfId="17024" priority="17717"/>
  </conditionalFormatting>
  <conditionalFormatting sqref="P580:P581">
    <cfRule type="duplicateValues" dxfId="17023" priority="17718"/>
  </conditionalFormatting>
  <conditionalFormatting sqref="O580:O581">
    <cfRule type="duplicateValues" dxfId="17022" priority="17719"/>
  </conditionalFormatting>
  <conditionalFormatting sqref="O580:O581">
    <cfRule type="duplicateValues" dxfId="17021" priority="17720"/>
    <cfRule type="duplicateValues" dxfId="17020" priority="17721"/>
    <cfRule type="duplicateValues" dxfId="17019" priority="17722"/>
  </conditionalFormatting>
  <conditionalFormatting sqref="O580:O581">
    <cfRule type="duplicateValues" dxfId="17018" priority="17712"/>
    <cfRule type="duplicateValues" dxfId="17017" priority="17713"/>
  </conditionalFormatting>
  <conditionalFormatting sqref="O580:O581">
    <cfRule type="duplicateValues" dxfId="17016" priority="17711"/>
  </conditionalFormatting>
  <conditionalFormatting sqref="O580:O581">
    <cfRule type="duplicateValues" dxfId="17015" priority="17710"/>
  </conditionalFormatting>
  <conditionalFormatting sqref="P580:P581">
    <cfRule type="duplicateValues" dxfId="17014" priority="17709"/>
  </conditionalFormatting>
  <conditionalFormatting sqref="O580:O581">
    <cfRule type="duplicateValues" dxfId="17013" priority="17708"/>
  </conditionalFormatting>
  <conditionalFormatting sqref="O580:O581">
    <cfRule type="duplicateValues" dxfId="17012" priority="17707"/>
  </conditionalFormatting>
  <conditionalFormatting sqref="O580:O581">
    <cfRule type="duplicateValues" dxfId="17011" priority="17706"/>
  </conditionalFormatting>
  <conditionalFormatting sqref="O580:O581">
    <cfRule type="duplicateValues" dxfId="17010" priority="17705"/>
  </conditionalFormatting>
  <conditionalFormatting sqref="O580:O581">
    <cfRule type="duplicateValues" dxfId="17009" priority="17704"/>
  </conditionalFormatting>
  <conditionalFormatting sqref="O580:O581">
    <cfRule type="duplicateValues" dxfId="17008" priority="17703"/>
  </conditionalFormatting>
  <conditionalFormatting sqref="O580:O581">
    <cfRule type="duplicateValues" dxfId="17007" priority="17702"/>
  </conditionalFormatting>
  <conditionalFormatting sqref="O580:O581">
    <cfRule type="duplicateValues" dxfId="17006" priority="17701"/>
  </conditionalFormatting>
  <conditionalFormatting sqref="O580:O581">
    <cfRule type="duplicateValues" dxfId="17005" priority="17700"/>
  </conditionalFormatting>
  <conditionalFormatting sqref="O580:O581">
    <cfRule type="duplicateValues" dxfId="17004" priority="17699"/>
  </conditionalFormatting>
  <conditionalFormatting sqref="O580:O581">
    <cfRule type="duplicateValues" dxfId="17003" priority="17698"/>
  </conditionalFormatting>
  <conditionalFormatting sqref="O580:O581">
    <cfRule type="duplicateValues" dxfId="17002" priority="17697"/>
  </conditionalFormatting>
  <conditionalFormatting sqref="O582">
    <cfRule type="duplicateValues" dxfId="17001" priority="17691"/>
  </conditionalFormatting>
  <conditionalFormatting sqref="O582">
    <cfRule type="duplicateValues" dxfId="17000" priority="17692"/>
    <cfRule type="duplicateValues" dxfId="16999" priority="17693"/>
    <cfRule type="duplicateValues" dxfId="16998" priority="17694"/>
  </conditionalFormatting>
  <conditionalFormatting sqref="P582">
    <cfRule type="duplicateValues" dxfId="16997" priority="17695"/>
  </conditionalFormatting>
  <conditionalFormatting sqref="O582">
    <cfRule type="duplicateValues" dxfId="16996" priority="17689"/>
    <cfRule type="duplicateValues" dxfId="16995" priority="17690"/>
  </conditionalFormatting>
  <conditionalFormatting sqref="O582">
    <cfRule type="duplicateValues" dxfId="16994" priority="17688"/>
  </conditionalFormatting>
  <conditionalFormatting sqref="O582">
    <cfRule type="duplicateValues" dxfId="16993" priority="17687"/>
  </conditionalFormatting>
  <conditionalFormatting sqref="P582">
    <cfRule type="duplicateValues" dxfId="16992" priority="17686"/>
  </conditionalFormatting>
  <conditionalFormatting sqref="O582">
    <cfRule type="duplicateValues" dxfId="16991" priority="17685"/>
  </conditionalFormatting>
  <conditionalFormatting sqref="O582">
    <cfRule type="duplicateValues" dxfId="16990" priority="17684"/>
  </conditionalFormatting>
  <conditionalFormatting sqref="O582">
    <cfRule type="duplicateValues" dxfId="16989" priority="17683"/>
  </conditionalFormatting>
  <conditionalFormatting sqref="O582">
    <cfRule type="duplicateValues" dxfId="16988" priority="17682"/>
  </conditionalFormatting>
  <conditionalFormatting sqref="O582">
    <cfRule type="duplicateValues" dxfId="16987" priority="17681"/>
  </conditionalFormatting>
  <conditionalFormatting sqref="O582">
    <cfRule type="duplicateValues" dxfId="16986" priority="17680"/>
  </conditionalFormatting>
  <conditionalFormatting sqref="O582">
    <cfRule type="duplicateValues" dxfId="16985" priority="17679"/>
  </conditionalFormatting>
  <conditionalFormatting sqref="O582">
    <cfRule type="duplicateValues" dxfId="16984" priority="17678"/>
  </conditionalFormatting>
  <conditionalFormatting sqref="O582">
    <cfRule type="duplicateValues" dxfId="16983" priority="17677"/>
  </conditionalFormatting>
  <conditionalFormatting sqref="O582">
    <cfRule type="duplicateValues" dxfId="16982" priority="17676"/>
  </conditionalFormatting>
  <conditionalFormatting sqref="O582">
    <cfRule type="duplicateValues" dxfId="16981" priority="17675"/>
  </conditionalFormatting>
  <conditionalFormatting sqref="O582">
    <cfRule type="duplicateValues" dxfId="16980" priority="17696"/>
  </conditionalFormatting>
  <conditionalFormatting sqref="O582">
    <cfRule type="duplicateValues" dxfId="16979" priority="17674"/>
  </conditionalFormatting>
  <conditionalFormatting sqref="O583">
    <cfRule type="duplicateValues" dxfId="16978" priority="17668"/>
  </conditionalFormatting>
  <conditionalFormatting sqref="O583">
    <cfRule type="duplicateValues" dxfId="16977" priority="17669"/>
    <cfRule type="duplicateValues" dxfId="16976" priority="17670"/>
    <cfRule type="duplicateValues" dxfId="16975" priority="17671"/>
  </conditionalFormatting>
  <conditionalFormatting sqref="P583">
    <cfRule type="duplicateValues" dxfId="16974" priority="17672"/>
  </conditionalFormatting>
  <conditionalFormatting sqref="O583">
    <cfRule type="duplicateValues" dxfId="16973" priority="17666"/>
    <cfRule type="duplicateValues" dxfId="16972" priority="17667"/>
  </conditionalFormatting>
  <conditionalFormatting sqref="O583">
    <cfRule type="duplicateValues" dxfId="16971" priority="17665"/>
  </conditionalFormatting>
  <conditionalFormatting sqref="O583">
    <cfRule type="duplicateValues" dxfId="16970" priority="17664"/>
  </conditionalFormatting>
  <conditionalFormatting sqref="P583">
    <cfRule type="duplicateValues" dxfId="16969" priority="17663"/>
  </conditionalFormatting>
  <conditionalFormatting sqref="O583">
    <cfRule type="duplicateValues" dxfId="16968" priority="17662"/>
  </conditionalFormatting>
  <conditionalFormatting sqref="O583">
    <cfRule type="duplicateValues" dxfId="16967" priority="17661"/>
  </conditionalFormatting>
  <conditionalFormatting sqref="O583">
    <cfRule type="duplicateValues" dxfId="16966" priority="17660"/>
  </conditionalFormatting>
  <conditionalFormatting sqref="O583">
    <cfRule type="duplicateValues" dxfId="16965" priority="17659"/>
  </conditionalFormatting>
  <conditionalFormatting sqref="O583">
    <cfRule type="duplicateValues" dxfId="16964" priority="17658"/>
  </conditionalFormatting>
  <conditionalFormatting sqref="O583">
    <cfRule type="duplicateValues" dxfId="16963" priority="17657"/>
  </conditionalFormatting>
  <conditionalFormatting sqref="O583">
    <cfRule type="duplicateValues" dxfId="16962" priority="17656"/>
  </conditionalFormatting>
  <conditionalFormatting sqref="O583">
    <cfRule type="duplicateValues" dxfId="16961" priority="17655"/>
  </conditionalFormatting>
  <conditionalFormatting sqref="O583">
    <cfRule type="duplicateValues" dxfId="16960" priority="17654"/>
  </conditionalFormatting>
  <conditionalFormatting sqref="O583">
    <cfRule type="duplicateValues" dxfId="16959" priority="17653"/>
  </conditionalFormatting>
  <conditionalFormatting sqref="O583">
    <cfRule type="duplicateValues" dxfId="16958" priority="17652"/>
  </conditionalFormatting>
  <conditionalFormatting sqref="O583">
    <cfRule type="duplicateValues" dxfId="16957" priority="17673"/>
  </conditionalFormatting>
  <conditionalFormatting sqref="O583">
    <cfRule type="duplicateValues" dxfId="16956" priority="17651"/>
  </conditionalFormatting>
  <conditionalFormatting sqref="O584">
    <cfRule type="duplicateValues" dxfId="16955" priority="17645"/>
  </conditionalFormatting>
  <conditionalFormatting sqref="O584">
    <cfRule type="duplicateValues" dxfId="16954" priority="17646"/>
    <cfRule type="duplicateValues" dxfId="16953" priority="17647"/>
    <cfRule type="duplicateValues" dxfId="16952" priority="17648"/>
  </conditionalFormatting>
  <conditionalFormatting sqref="P584">
    <cfRule type="duplicateValues" dxfId="16951" priority="17649"/>
  </conditionalFormatting>
  <conditionalFormatting sqref="O584">
    <cfRule type="duplicateValues" dxfId="16950" priority="17643"/>
    <cfRule type="duplicateValues" dxfId="16949" priority="17644"/>
  </conditionalFormatting>
  <conditionalFormatting sqref="O584">
    <cfRule type="duplicateValues" dxfId="16948" priority="17642"/>
  </conditionalFormatting>
  <conditionalFormatting sqref="O584">
    <cfRule type="duplicateValues" dxfId="16947" priority="17641"/>
  </conditionalFormatting>
  <conditionalFormatting sqref="P584">
    <cfRule type="duplicateValues" dxfId="16946" priority="17640"/>
  </conditionalFormatting>
  <conditionalFormatting sqref="O584">
    <cfRule type="duplicateValues" dxfId="16945" priority="17639"/>
  </conditionalFormatting>
  <conditionalFormatting sqref="O584">
    <cfRule type="duplicateValues" dxfId="16944" priority="17638"/>
  </conditionalFormatting>
  <conditionalFormatting sqref="O584">
    <cfRule type="duplicateValues" dxfId="16943" priority="17637"/>
  </conditionalFormatting>
  <conditionalFormatting sqref="O584">
    <cfRule type="duplicateValues" dxfId="16942" priority="17636"/>
  </conditionalFormatting>
  <conditionalFormatting sqref="O584">
    <cfRule type="duplicateValues" dxfId="16941" priority="17635"/>
  </conditionalFormatting>
  <conditionalFormatting sqref="O584">
    <cfRule type="duplicateValues" dxfId="16940" priority="17634"/>
  </conditionalFormatting>
  <conditionalFormatting sqref="O584">
    <cfRule type="duplicateValues" dxfId="16939" priority="17633"/>
  </conditionalFormatting>
  <conditionalFormatting sqref="O584">
    <cfRule type="duplicateValues" dxfId="16938" priority="17632"/>
  </conditionalFormatting>
  <conditionalFormatting sqref="O584">
    <cfRule type="duplicateValues" dxfId="16937" priority="17631"/>
  </conditionalFormatting>
  <conditionalFormatting sqref="O584">
    <cfRule type="duplicateValues" dxfId="16936" priority="17630"/>
  </conditionalFormatting>
  <conditionalFormatting sqref="O584">
    <cfRule type="duplicateValues" dxfId="16935" priority="17629"/>
  </conditionalFormatting>
  <conditionalFormatting sqref="O584">
    <cfRule type="duplicateValues" dxfId="16934" priority="17650"/>
  </conditionalFormatting>
  <conditionalFormatting sqref="O584">
    <cfRule type="duplicateValues" dxfId="16933" priority="17628"/>
  </conditionalFormatting>
  <conditionalFormatting sqref="Y1135:Y1136 Y554:Y556 Y558:Y565 Y568:Y571 Y576 Y578 Y580 Y582:Y584 Y1138">
    <cfRule type="duplicateValues" dxfId="16932" priority="106169"/>
  </conditionalFormatting>
  <conditionalFormatting sqref="Y531">
    <cfRule type="duplicateValues" dxfId="16931" priority="17627"/>
  </conditionalFormatting>
  <conditionalFormatting sqref="Y533:Y539">
    <cfRule type="duplicateValues" dxfId="16930" priority="17626"/>
  </conditionalFormatting>
  <conditionalFormatting sqref="Y541:Y545">
    <cfRule type="duplicateValues" dxfId="16929" priority="17625"/>
  </conditionalFormatting>
  <conditionalFormatting sqref="Y557">
    <cfRule type="duplicateValues" dxfId="16928" priority="17624"/>
  </conditionalFormatting>
  <conditionalFormatting sqref="Y557">
    <cfRule type="duplicateValues" dxfId="16927" priority="17623"/>
  </conditionalFormatting>
  <conditionalFormatting sqref="Y566:Y567">
    <cfRule type="duplicateValues" dxfId="16926" priority="17622"/>
  </conditionalFormatting>
  <conditionalFormatting sqref="Y566:Y567">
    <cfRule type="duplicateValues" dxfId="16925" priority="17621"/>
  </conditionalFormatting>
  <conditionalFormatting sqref="Y572:Y575">
    <cfRule type="duplicateValues" dxfId="16924" priority="17620"/>
  </conditionalFormatting>
  <conditionalFormatting sqref="Y572:Y575">
    <cfRule type="duplicateValues" dxfId="16923" priority="17619"/>
  </conditionalFormatting>
  <conditionalFormatting sqref="Y577">
    <cfRule type="duplicateValues" dxfId="16922" priority="17618"/>
  </conditionalFormatting>
  <conditionalFormatting sqref="Y577">
    <cfRule type="duplicateValues" dxfId="16921" priority="17617"/>
  </conditionalFormatting>
  <conditionalFormatting sqref="Y579">
    <cfRule type="duplicateValues" dxfId="16920" priority="17616"/>
  </conditionalFormatting>
  <conditionalFormatting sqref="Y579">
    <cfRule type="duplicateValues" dxfId="16919" priority="17615"/>
  </conditionalFormatting>
  <conditionalFormatting sqref="Y581">
    <cfRule type="duplicateValues" dxfId="16918" priority="17614"/>
  </conditionalFormatting>
  <conditionalFormatting sqref="Y581">
    <cfRule type="duplicateValues" dxfId="16917" priority="17613"/>
  </conditionalFormatting>
  <conditionalFormatting sqref="Y585:Y590">
    <cfRule type="duplicateValues" dxfId="16916" priority="17612"/>
  </conditionalFormatting>
  <conditionalFormatting sqref="Y585:Y590">
    <cfRule type="duplicateValues" dxfId="16915" priority="17611"/>
  </conditionalFormatting>
  <conditionalFormatting sqref="P513">
    <cfRule type="duplicateValues" dxfId="16914" priority="17603"/>
  </conditionalFormatting>
  <conditionalFormatting sqref="O513">
    <cfRule type="duplicateValues" dxfId="16913" priority="17602"/>
  </conditionalFormatting>
  <conditionalFormatting sqref="O513">
    <cfRule type="duplicateValues" dxfId="16912" priority="17601"/>
  </conditionalFormatting>
  <conditionalFormatting sqref="O513">
    <cfRule type="duplicateValues" dxfId="16911" priority="17600"/>
  </conditionalFormatting>
  <conditionalFormatting sqref="O513">
    <cfRule type="duplicateValues" dxfId="16910" priority="17599"/>
  </conditionalFormatting>
  <conditionalFormatting sqref="O513">
    <cfRule type="duplicateValues" dxfId="16909" priority="17598"/>
  </conditionalFormatting>
  <conditionalFormatting sqref="O513">
    <cfRule type="duplicateValues" dxfId="16908" priority="17597"/>
  </conditionalFormatting>
  <conditionalFormatting sqref="O513">
    <cfRule type="duplicateValues" dxfId="16907" priority="17596"/>
  </conditionalFormatting>
  <conditionalFormatting sqref="O513">
    <cfRule type="duplicateValues" dxfId="16906" priority="17595"/>
  </conditionalFormatting>
  <conditionalFormatting sqref="O513">
    <cfRule type="duplicateValues" dxfId="16905" priority="17594"/>
  </conditionalFormatting>
  <conditionalFormatting sqref="O513">
    <cfRule type="duplicateValues" dxfId="16904" priority="17593"/>
  </conditionalFormatting>
  <conditionalFormatting sqref="O513">
    <cfRule type="duplicateValues" dxfId="16903" priority="17604"/>
  </conditionalFormatting>
  <conditionalFormatting sqref="O513">
    <cfRule type="duplicateValues" dxfId="16902" priority="17605"/>
    <cfRule type="duplicateValues" dxfId="16901" priority="17606"/>
    <cfRule type="duplicateValues" dxfId="16900" priority="17607"/>
  </conditionalFormatting>
  <conditionalFormatting sqref="O513">
    <cfRule type="duplicateValues" dxfId="16899" priority="17608"/>
    <cfRule type="duplicateValues" dxfId="16898" priority="17609"/>
  </conditionalFormatting>
  <conditionalFormatting sqref="P513">
    <cfRule type="duplicateValues" dxfId="16897" priority="17610"/>
  </conditionalFormatting>
  <conditionalFormatting sqref="O513">
    <cfRule type="duplicateValues" dxfId="16896" priority="17592"/>
  </conditionalFormatting>
  <conditionalFormatting sqref="O513">
    <cfRule type="duplicateValues" dxfId="16895" priority="17591"/>
  </conditionalFormatting>
  <conditionalFormatting sqref="P514">
    <cfRule type="duplicateValues" dxfId="16894" priority="17583"/>
  </conditionalFormatting>
  <conditionalFormatting sqref="O514">
    <cfRule type="duplicateValues" dxfId="16893" priority="17582"/>
  </conditionalFormatting>
  <conditionalFormatting sqref="O514">
    <cfRule type="duplicateValues" dxfId="16892" priority="17581"/>
  </conditionalFormatting>
  <conditionalFormatting sqref="O514">
    <cfRule type="duplicateValues" dxfId="16891" priority="17580"/>
  </conditionalFormatting>
  <conditionalFormatting sqref="O514">
    <cfRule type="duplicateValues" dxfId="16890" priority="17579"/>
  </conditionalFormatting>
  <conditionalFormatting sqref="O514">
    <cfRule type="duplicateValues" dxfId="16889" priority="17578"/>
  </conditionalFormatting>
  <conditionalFormatting sqref="O514">
    <cfRule type="duplicateValues" dxfId="16888" priority="17577"/>
  </conditionalFormatting>
  <conditionalFormatting sqref="O514">
    <cfRule type="duplicateValues" dxfId="16887" priority="17576"/>
  </conditionalFormatting>
  <conditionalFormatting sqref="O514">
    <cfRule type="duplicateValues" dxfId="16886" priority="17575"/>
  </conditionalFormatting>
  <conditionalFormatting sqref="O514">
    <cfRule type="duplicateValues" dxfId="16885" priority="17574"/>
  </conditionalFormatting>
  <conditionalFormatting sqref="O514">
    <cfRule type="duplicateValues" dxfId="16884" priority="17573"/>
  </conditionalFormatting>
  <conditionalFormatting sqref="O514">
    <cfRule type="duplicateValues" dxfId="16883" priority="17584"/>
  </conditionalFormatting>
  <conditionalFormatting sqref="O514">
    <cfRule type="duplicateValues" dxfId="16882" priority="17585"/>
    <cfRule type="duplicateValues" dxfId="16881" priority="17586"/>
    <cfRule type="duplicateValues" dxfId="16880" priority="17587"/>
  </conditionalFormatting>
  <conditionalFormatting sqref="O514">
    <cfRule type="duplicateValues" dxfId="16879" priority="17588"/>
    <cfRule type="duplicateValues" dxfId="16878" priority="17589"/>
  </conditionalFormatting>
  <conditionalFormatting sqref="P514">
    <cfRule type="duplicateValues" dxfId="16877" priority="17590"/>
  </conditionalFormatting>
  <conditionalFormatting sqref="O514">
    <cfRule type="duplicateValues" dxfId="16876" priority="17572"/>
  </conditionalFormatting>
  <conditionalFormatting sqref="O514">
    <cfRule type="duplicateValues" dxfId="16875" priority="17571"/>
  </conditionalFormatting>
  <conditionalFormatting sqref="P515">
    <cfRule type="duplicateValues" dxfId="16874" priority="17563"/>
  </conditionalFormatting>
  <conditionalFormatting sqref="O515">
    <cfRule type="duplicateValues" dxfId="16873" priority="17562"/>
  </conditionalFormatting>
  <conditionalFormatting sqref="O515">
    <cfRule type="duplicateValues" dxfId="16872" priority="17561"/>
  </conditionalFormatting>
  <conditionalFormatting sqref="O515">
    <cfRule type="duplicateValues" dxfId="16871" priority="17560"/>
  </conditionalFormatting>
  <conditionalFormatting sqref="O515">
    <cfRule type="duplicateValues" dxfId="16870" priority="17559"/>
  </conditionalFormatting>
  <conditionalFormatting sqref="O515">
    <cfRule type="duplicateValues" dxfId="16869" priority="17558"/>
  </conditionalFormatting>
  <conditionalFormatting sqref="O515">
    <cfRule type="duplicateValues" dxfId="16868" priority="17557"/>
  </conditionalFormatting>
  <conditionalFormatting sqref="O515">
    <cfRule type="duplicateValues" dxfId="16867" priority="17556"/>
  </conditionalFormatting>
  <conditionalFormatting sqref="O515">
    <cfRule type="duplicateValues" dxfId="16866" priority="17555"/>
  </conditionalFormatting>
  <conditionalFormatting sqref="O515">
    <cfRule type="duplicateValues" dxfId="16865" priority="17554"/>
  </conditionalFormatting>
  <conditionalFormatting sqref="O515">
    <cfRule type="duplicateValues" dxfId="16864" priority="17553"/>
  </conditionalFormatting>
  <conditionalFormatting sqref="O515">
    <cfRule type="duplicateValues" dxfId="16863" priority="17564"/>
  </conditionalFormatting>
  <conditionalFormatting sqref="O515">
    <cfRule type="duplicateValues" dxfId="16862" priority="17565"/>
    <cfRule type="duplicateValues" dxfId="16861" priority="17566"/>
    <cfRule type="duplicateValues" dxfId="16860" priority="17567"/>
  </conditionalFormatting>
  <conditionalFormatting sqref="O515">
    <cfRule type="duplicateValues" dxfId="16859" priority="17568"/>
    <cfRule type="duplicateValues" dxfId="16858" priority="17569"/>
  </conditionalFormatting>
  <conditionalFormatting sqref="P515">
    <cfRule type="duplicateValues" dxfId="16857" priority="17570"/>
  </conditionalFormatting>
  <conditionalFormatting sqref="O515">
    <cfRule type="duplicateValues" dxfId="16856" priority="17552"/>
  </conditionalFormatting>
  <conditionalFormatting sqref="O515">
    <cfRule type="duplicateValues" dxfId="16855" priority="17551"/>
  </conditionalFormatting>
  <conditionalFormatting sqref="P516:P518">
    <cfRule type="duplicateValues" dxfId="16854" priority="17543"/>
  </conditionalFormatting>
  <conditionalFormatting sqref="O516:O518">
    <cfRule type="duplicateValues" dxfId="16853" priority="17542"/>
  </conditionalFormatting>
  <conditionalFormatting sqref="O516:O518">
    <cfRule type="duplicateValues" dxfId="16852" priority="17541"/>
  </conditionalFormatting>
  <conditionalFormatting sqref="O516:O518">
    <cfRule type="duplicateValues" dxfId="16851" priority="17540"/>
  </conditionalFormatting>
  <conditionalFormatting sqref="O516:O518">
    <cfRule type="duplicateValues" dxfId="16850" priority="17539"/>
  </conditionalFormatting>
  <conditionalFormatting sqref="O516:O518">
    <cfRule type="duplicateValues" dxfId="16849" priority="17538"/>
  </conditionalFormatting>
  <conditionalFormatting sqref="O516:O518">
    <cfRule type="duplicateValues" dxfId="16848" priority="17537"/>
  </conditionalFormatting>
  <conditionalFormatting sqref="O516:O518">
    <cfRule type="duplicateValues" dxfId="16847" priority="17536"/>
  </conditionalFormatting>
  <conditionalFormatting sqref="O516:O518">
    <cfRule type="duplicateValues" dxfId="16846" priority="17535"/>
  </conditionalFormatting>
  <conditionalFormatting sqref="O516:O518">
    <cfRule type="duplicateValues" dxfId="16845" priority="17534"/>
  </conditionalFormatting>
  <conditionalFormatting sqref="O516:O518">
    <cfRule type="duplicateValues" dxfId="16844" priority="17533"/>
  </conditionalFormatting>
  <conditionalFormatting sqref="O516:O518">
    <cfRule type="duplicateValues" dxfId="16843" priority="17544"/>
  </conditionalFormatting>
  <conditionalFormatting sqref="O516:O518">
    <cfRule type="duplicateValues" dxfId="16842" priority="17545"/>
    <cfRule type="duplicateValues" dxfId="16841" priority="17546"/>
    <cfRule type="duplicateValues" dxfId="16840" priority="17547"/>
  </conditionalFormatting>
  <conditionalFormatting sqref="O516:O518">
    <cfRule type="duplicateValues" dxfId="16839" priority="17548"/>
    <cfRule type="duplicateValues" dxfId="16838" priority="17549"/>
  </conditionalFormatting>
  <conditionalFormatting sqref="P516:P518">
    <cfRule type="duplicateValues" dxfId="16837" priority="17550"/>
  </conditionalFormatting>
  <conditionalFormatting sqref="O516:O518">
    <cfRule type="duplicateValues" dxfId="16836" priority="17532"/>
  </conditionalFormatting>
  <conditionalFormatting sqref="O516:O518">
    <cfRule type="duplicateValues" dxfId="16835" priority="17531"/>
  </conditionalFormatting>
  <conditionalFormatting sqref="A519">
    <cfRule type="cellIs" dxfId="16834" priority="17530" operator="lessThan">
      <formula>"&lt;=0"</formula>
    </cfRule>
  </conditionalFormatting>
  <conditionalFormatting sqref="Y519">
    <cfRule type="duplicateValues" dxfId="16833" priority="17522"/>
  </conditionalFormatting>
  <conditionalFormatting sqref="P519:P521">
    <cfRule type="duplicateValues" dxfId="16832" priority="17514"/>
  </conditionalFormatting>
  <conditionalFormatting sqref="O519:O521">
    <cfRule type="duplicateValues" dxfId="16831" priority="17513"/>
  </conditionalFormatting>
  <conditionalFormatting sqref="O519:O521">
    <cfRule type="duplicateValues" dxfId="16830" priority="17512"/>
  </conditionalFormatting>
  <conditionalFormatting sqref="O519:O521">
    <cfRule type="duplicateValues" dxfId="16829" priority="17511"/>
  </conditionalFormatting>
  <conditionalFormatting sqref="O519:O521">
    <cfRule type="duplicateValues" dxfId="16828" priority="17510"/>
  </conditionalFormatting>
  <conditionalFormatting sqref="O519:O521">
    <cfRule type="duplicateValues" dxfId="16827" priority="17509"/>
  </conditionalFormatting>
  <conditionalFormatting sqref="O519:O521">
    <cfRule type="duplicateValues" dxfId="16826" priority="17508"/>
  </conditionalFormatting>
  <conditionalFormatting sqref="O519:O521">
    <cfRule type="duplicateValues" dxfId="16825" priority="17507"/>
  </conditionalFormatting>
  <conditionalFormatting sqref="O519:O521">
    <cfRule type="duplicateValues" dxfId="16824" priority="17506"/>
  </conditionalFormatting>
  <conditionalFormatting sqref="O519:O521">
    <cfRule type="duplicateValues" dxfId="16823" priority="17505"/>
  </conditionalFormatting>
  <conditionalFormatting sqref="O519:O521">
    <cfRule type="duplicateValues" dxfId="16822" priority="17504"/>
  </conditionalFormatting>
  <conditionalFormatting sqref="O519:O521">
    <cfRule type="duplicateValues" dxfId="16821" priority="17515"/>
  </conditionalFormatting>
  <conditionalFormatting sqref="O519:O521">
    <cfRule type="duplicateValues" dxfId="16820" priority="17516"/>
    <cfRule type="duplicateValues" dxfId="16819" priority="17517"/>
    <cfRule type="duplicateValues" dxfId="16818" priority="17518"/>
  </conditionalFormatting>
  <conditionalFormatting sqref="O519:O521">
    <cfRule type="duplicateValues" dxfId="16817" priority="17519"/>
    <cfRule type="duplicateValues" dxfId="16816" priority="17520"/>
  </conditionalFormatting>
  <conditionalFormatting sqref="P519:P521">
    <cfRule type="duplicateValues" dxfId="16815" priority="17521"/>
  </conditionalFormatting>
  <conditionalFormatting sqref="O519:O521">
    <cfRule type="duplicateValues" dxfId="16814" priority="17503"/>
  </conditionalFormatting>
  <conditionalFormatting sqref="O519:O521">
    <cfRule type="duplicateValues" dxfId="16813" priority="17502"/>
  </conditionalFormatting>
  <conditionalFormatting sqref="P522:P524">
    <cfRule type="duplicateValues" dxfId="16812" priority="17494"/>
  </conditionalFormatting>
  <conditionalFormatting sqref="O522:O524">
    <cfRule type="duplicateValues" dxfId="16811" priority="17493"/>
  </conditionalFormatting>
  <conditionalFormatting sqref="O522:O524">
    <cfRule type="duplicateValues" dxfId="16810" priority="17492"/>
  </conditionalFormatting>
  <conditionalFormatting sqref="O522:O524">
    <cfRule type="duplicateValues" dxfId="16809" priority="17491"/>
  </conditionalFormatting>
  <conditionalFormatting sqref="O522:O524">
    <cfRule type="duplicateValues" dxfId="16808" priority="17490"/>
  </conditionalFormatting>
  <conditionalFormatting sqref="O522:O524">
    <cfRule type="duplicateValues" dxfId="16807" priority="17489"/>
  </conditionalFormatting>
  <conditionalFormatting sqref="O522:O524">
    <cfRule type="duplicateValues" dxfId="16806" priority="17488"/>
  </conditionalFormatting>
  <conditionalFormatting sqref="O522:O524">
    <cfRule type="duplicateValues" dxfId="16805" priority="17487"/>
  </conditionalFormatting>
  <conditionalFormatting sqref="O522:O524">
    <cfRule type="duplicateValues" dxfId="16804" priority="17486"/>
  </conditionalFormatting>
  <conditionalFormatting sqref="O522:O524">
    <cfRule type="duplicateValues" dxfId="16803" priority="17485"/>
  </conditionalFormatting>
  <conditionalFormatting sqref="O522:O524">
    <cfRule type="duplicateValues" dxfId="16802" priority="17484"/>
  </conditionalFormatting>
  <conditionalFormatting sqref="O522:O524">
    <cfRule type="duplicateValues" dxfId="16801" priority="17495"/>
  </conditionalFormatting>
  <conditionalFormatting sqref="O522:O524">
    <cfRule type="duplicateValues" dxfId="16800" priority="17496"/>
    <cfRule type="duplicateValues" dxfId="16799" priority="17497"/>
    <cfRule type="duplicateValues" dxfId="16798" priority="17498"/>
  </conditionalFormatting>
  <conditionalFormatting sqref="O522:O524">
    <cfRule type="duplicateValues" dxfId="16797" priority="17499"/>
    <cfRule type="duplicateValues" dxfId="16796" priority="17500"/>
  </conditionalFormatting>
  <conditionalFormatting sqref="P522:P524">
    <cfRule type="duplicateValues" dxfId="16795" priority="17501"/>
  </conditionalFormatting>
  <conditionalFormatting sqref="O522:O524">
    <cfRule type="duplicateValues" dxfId="16794" priority="17483"/>
  </conditionalFormatting>
  <conditionalFormatting sqref="O522:O524">
    <cfRule type="duplicateValues" dxfId="16793" priority="17482"/>
  </conditionalFormatting>
  <conditionalFormatting sqref="P525:P526">
    <cfRule type="duplicateValues" dxfId="16792" priority="17474"/>
  </conditionalFormatting>
  <conditionalFormatting sqref="O525:O526">
    <cfRule type="duplicateValues" dxfId="16791" priority="17473"/>
  </conditionalFormatting>
  <conditionalFormatting sqref="O525:O526">
    <cfRule type="duplicateValues" dxfId="16790" priority="17472"/>
  </conditionalFormatting>
  <conditionalFormatting sqref="O525:O526">
    <cfRule type="duplicateValues" dxfId="16789" priority="17471"/>
  </conditionalFormatting>
  <conditionalFormatting sqref="O525:O526">
    <cfRule type="duplicateValues" dxfId="16788" priority="17470"/>
  </conditionalFormatting>
  <conditionalFormatting sqref="O525:O526">
    <cfRule type="duplicateValues" dxfId="16787" priority="17469"/>
  </conditionalFormatting>
  <conditionalFormatting sqref="O525:O526">
    <cfRule type="duplicateValues" dxfId="16786" priority="17468"/>
  </conditionalFormatting>
  <conditionalFormatting sqref="O525:O526">
    <cfRule type="duplicateValues" dxfId="16785" priority="17467"/>
  </conditionalFormatting>
  <conditionalFormatting sqref="O525:O526">
    <cfRule type="duplicateValues" dxfId="16784" priority="17466"/>
  </conditionalFormatting>
  <conditionalFormatting sqref="O525:O526">
    <cfRule type="duplicateValues" dxfId="16783" priority="17465"/>
  </conditionalFormatting>
  <conditionalFormatting sqref="O525:O526">
    <cfRule type="duplicateValues" dxfId="16782" priority="17464"/>
  </conditionalFormatting>
  <conditionalFormatting sqref="O525:O526">
    <cfRule type="duplicateValues" dxfId="16781" priority="17475"/>
  </conditionalFormatting>
  <conditionalFormatting sqref="O525:O526">
    <cfRule type="duplicateValues" dxfId="16780" priority="17476"/>
    <cfRule type="duplicateValues" dxfId="16779" priority="17477"/>
    <cfRule type="duplicateValues" dxfId="16778" priority="17478"/>
  </conditionalFormatting>
  <conditionalFormatting sqref="O525:O526">
    <cfRule type="duplicateValues" dxfId="16777" priority="17479"/>
    <cfRule type="duplicateValues" dxfId="16776" priority="17480"/>
  </conditionalFormatting>
  <conditionalFormatting sqref="P525:P526">
    <cfRule type="duplicateValues" dxfId="16775" priority="17481"/>
  </conditionalFormatting>
  <conditionalFormatting sqref="O525:O526">
    <cfRule type="duplicateValues" dxfId="16774" priority="17463"/>
  </conditionalFormatting>
  <conditionalFormatting sqref="O525:O526">
    <cfRule type="duplicateValues" dxfId="16773" priority="17462"/>
  </conditionalFormatting>
  <conditionalFormatting sqref="O554:O555">
    <cfRule type="duplicateValues" dxfId="16772" priority="17455"/>
  </conditionalFormatting>
  <conditionalFormatting sqref="O554:O555">
    <cfRule type="duplicateValues" dxfId="16771" priority="17456"/>
    <cfRule type="duplicateValues" dxfId="16770" priority="17457"/>
    <cfRule type="duplicateValues" dxfId="16769" priority="17458"/>
  </conditionalFormatting>
  <conditionalFormatting sqref="P554:P555">
    <cfRule type="duplicateValues" dxfId="16768" priority="17459"/>
  </conditionalFormatting>
  <conditionalFormatting sqref="O554:O555">
    <cfRule type="duplicateValues" dxfId="16767" priority="17460"/>
    <cfRule type="duplicateValues" dxfId="16766" priority="17461"/>
  </conditionalFormatting>
  <conditionalFormatting sqref="Y520:Y524">
    <cfRule type="duplicateValues" dxfId="16765" priority="17454"/>
  </conditionalFormatting>
  <conditionalFormatting sqref="Y526">
    <cfRule type="duplicateValues" dxfId="16764" priority="17453"/>
  </conditionalFormatting>
  <conditionalFormatting sqref="A596:A601 A615:A623 A625:A662 A664:A713 A715:A839 A935 A1015:A1017 A1132:A1134">
    <cfRule type="cellIs" dxfId="16763" priority="17452" operator="lessThan">
      <formula>"&lt;=0"</formula>
    </cfRule>
  </conditionalFormatting>
  <conditionalFormatting sqref="O787:O792 O837:O839">
    <cfRule type="duplicateValues" dxfId="16762" priority="17451"/>
  </conditionalFormatting>
  <conditionalFormatting sqref="O787:O792 O837:O839">
    <cfRule type="duplicateValues" dxfId="16761" priority="17448"/>
    <cfRule type="duplicateValues" dxfId="16760" priority="17449"/>
    <cfRule type="duplicateValues" dxfId="16759" priority="17450"/>
  </conditionalFormatting>
  <conditionalFormatting sqref="P787:P792 P837:P838">
    <cfRule type="duplicateValues" dxfId="16758" priority="17447"/>
  </conditionalFormatting>
  <conditionalFormatting sqref="O787:O792 O837:O839">
    <cfRule type="duplicateValues" dxfId="16757" priority="17445"/>
    <cfRule type="duplicateValues" dxfId="16756" priority="17446"/>
  </conditionalFormatting>
  <conditionalFormatting sqref="O596">
    <cfRule type="duplicateValues" dxfId="16755" priority="17436"/>
  </conditionalFormatting>
  <conditionalFormatting sqref="O596">
    <cfRule type="duplicateValues" dxfId="16754" priority="17435"/>
  </conditionalFormatting>
  <conditionalFormatting sqref="O596">
    <cfRule type="duplicateValues" dxfId="16753" priority="17434"/>
  </conditionalFormatting>
  <conditionalFormatting sqref="O596">
    <cfRule type="duplicateValues" dxfId="16752" priority="17433"/>
  </conditionalFormatting>
  <conditionalFormatting sqref="O596">
    <cfRule type="duplicateValues" dxfId="16751" priority="17432"/>
  </conditionalFormatting>
  <conditionalFormatting sqref="O596">
    <cfRule type="duplicateValues" dxfId="16750" priority="17431"/>
  </conditionalFormatting>
  <conditionalFormatting sqref="O596">
    <cfRule type="duplicateValues" dxfId="16749" priority="17430"/>
  </conditionalFormatting>
  <conditionalFormatting sqref="O596">
    <cfRule type="duplicateValues" dxfId="16748" priority="17437"/>
  </conditionalFormatting>
  <conditionalFormatting sqref="O596">
    <cfRule type="duplicateValues" dxfId="16747" priority="17438"/>
    <cfRule type="duplicateValues" dxfId="16746" priority="17439"/>
    <cfRule type="duplicateValues" dxfId="16745" priority="17440"/>
  </conditionalFormatting>
  <conditionalFormatting sqref="P596">
    <cfRule type="duplicateValues" dxfId="16744" priority="17441"/>
  </conditionalFormatting>
  <conditionalFormatting sqref="O596">
    <cfRule type="duplicateValues" dxfId="16743" priority="17442"/>
    <cfRule type="duplicateValues" dxfId="16742" priority="17443"/>
  </conditionalFormatting>
  <conditionalFormatting sqref="O596">
    <cfRule type="duplicateValues" dxfId="16741" priority="17429"/>
  </conditionalFormatting>
  <conditionalFormatting sqref="O597:O599">
    <cfRule type="duplicateValues" dxfId="16740" priority="17421"/>
  </conditionalFormatting>
  <conditionalFormatting sqref="O597:O599">
    <cfRule type="duplicateValues" dxfId="16739" priority="17420"/>
  </conditionalFormatting>
  <conditionalFormatting sqref="O597:O599">
    <cfRule type="duplicateValues" dxfId="16738" priority="17419"/>
  </conditionalFormatting>
  <conditionalFormatting sqref="O597:O599">
    <cfRule type="duplicateValues" dxfId="16737" priority="17418"/>
  </conditionalFormatting>
  <conditionalFormatting sqref="O597:O599">
    <cfRule type="duplicateValues" dxfId="16736" priority="17417"/>
  </conditionalFormatting>
  <conditionalFormatting sqref="O597:O599">
    <cfRule type="duplicateValues" dxfId="16735" priority="17416"/>
  </conditionalFormatting>
  <conditionalFormatting sqref="O597:O599">
    <cfRule type="duplicateValues" dxfId="16734" priority="17415"/>
  </conditionalFormatting>
  <conditionalFormatting sqref="O597:O599">
    <cfRule type="duplicateValues" dxfId="16733" priority="17422"/>
  </conditionalFormatting>
  <conditionalFormatting sqref="O597:O599">
    <cfRule type="duplicateValues" dxfId="16732" priority="17423"/>
    <cfRule type="duplicateValues" dxfId="16731" priority="17424"/>
    <cfRule type="duplicateValues" dxfId="16730" priority="17425"/>
  </conditionalFormatting>
  <conditionalFormatting sqref="P597:P599">
    <cfRule type="duplicateValues" dxfId="16729" priority="17426"/>
  </conditionalFormatting>
  <conditionalFormatting sqref="O597:O599">
    <cfRule type="duplicateValues" dxfId="16728" priority="17427"/>
    <cfRule type="duplicateValues" dxfId="16727" priority="17428"/>
  </conditionalFormatting>
  <conditionalFormatting sqref="O597:O599">
    <cfRule type="duplicateValues" dxfId="16726" priority="17414"/>
  </conditionalFormatting>
  <conditionalFormatting sqref="O600">
    <cfRule type="duplicateValues" dxfId="16725" priority="17406"/>
  </conditionalFormatting>
  <conditionalFormatting sqref="O600">
    <cfRule type="duplicateValues" dxfId="16724" priority="17405"/>
  </conditionalFormatting>
  <conditionalFormatting sqref="O600">
    <cfRule type="duplicateValues" dxfId="16723" priority="17404"/>
  </conditionalFormatting>
  <conditionalFormatting sqref="O600">
    <cfRule type="duplicateValues" dxfId="16722" priority="17403"/>
  </conditionalFormatting>
  <conditionalFormatting sqref="O600">
    <cfRule type="duplicateValues" dxfId="16721" priority="17402"/>
  </conditionalFormatting>
  <conditionalFormatting sqref="O600">
    <cfRule type="duplicateValues" dxfId="16720" priority="17401"/>
  </conditionalFormatting>
  <conditionalFormatting sqref="O600">
    <cfRule type="duplicateValues" dxfId="16719" priority="17400"/>
  </conditionalFormatting>
  <conditionalFormatting sqref="O600">
    <cfRule type="duplicateValues" dxfId="16718" priority="17407"/>
  </conditionalFormatting>
  <conditionalFormatting sqref="O600">
    <cfRule type="duplicateValues" dxfId="16717" priority="17408"/>
    <cfRule type="duplicateValues" dxfId="16716" priority="17409"/>
    <cfRule type="duplicateValues" dxfId="16715" priority="17410"/>
  </conditionalFormatting>
  <conditionalFormatting sqref="P600">
    <cfRule type="duplicateValues" dxfId="16714" priority="17411"/>
  </conditionalFormatting>
  <conditionalFormatting sqref="O600">
    <cfRule type="duplicateValues" dxfId="16713" priority="17412"/>
    <cfRule type="duplicateValues" dxfId="16712" priority="17413"/>
  </conditionalFormatting>
  <conditionalFormatting sqref="O600">
    <cfRule type="duplicateValues" dxfId="16711" priority="17399"/>
  </conditionalFormatting>
  <conditionalFormatting sqref="O601">
    <cfRule type="duplicateValues" dxfId="16710" priority="17391"/>
  </conditionalFormatting>
  <conditionalFormatting sqref="O601">
    <cfRule type="duplicateValues" dxfId="16709" priority="17390"/>
  </conditionalFormatting>
  <conditionalFormatting sqref="O601">
    <cfRule type="duplicateValues" dxfId="16708" priority="17389"/>
  </conditionalFormatting>
  <conditionalFormatting sqref="O601">
    <cfRule type="duplicateValues" dxfId="16707" priority="17388"/>
  </conditionalFormatting>
  <conditionalFormatting sqref="O601">
    <cfRule type="duplicateValues" dxfId="16706" priority="17387"/>
  </conditionalFormatting>
  <conditionalFormatting sqref="O601">
    <cfRule type="duplicateValues" dxfId="16705" priority="17386"/>
  </conditionalFormatting>
  <conditionalFormatting sqref="O601">
    <cfRule type="duplicateValues" dxfId="16704" priority="17385"/>
  </conditionalFormatting>
  <conditionalFormatting sqref="O601">
    <cfRule type="duplicateValues" dxfId="16703" priority="17392"/>
  </conditionalFormatting>
  <conditionalFormatting sqref="O601">
    <cfRule type="duplicateValues" dxfId="16702" priority="17393"/>
    <cfRule type="duplicateValues" dxfId="16701" priority="17394"/>
    <cfRule type="duplicateValues" dxfId="16700" priority="17395"/>
  </conditionalFormatting>
  <conditionalFormatting sqref="P601">
    <cfRule type="duplicateValues" dxfId="16699" priority="17396"/>
  </conditionalFormatting>
  <conditionalFormatting sqref="O601">
    <cfRule type="duplicateValues" dxfId="16698" priority="17397"/>
    <cfRule type="duplicateValues" dxfId="16697" priority="17398"/>
  </conditionalFormatting>
  <conditionalFormatting sqref="O601">
    <cfRule type="duplicateValues" dxfId="16696" priority="17384"/>
  </conditionalFormatting>
  <conditionalFormatting sqref="A602:A608">
    <cfRule type="cellIs" dxfId="16695" priority="17383" operator="lessThan">
      <formula>"&lt;=0"</formula>
    </cfRule>
  </conditionalFormatting>
  <conditionalFormatting sqref="Y602">
    <cfRule type="duplicateValues" dxfId="16694" priority="17375"/>
  </conditionalFormatting>
  <conditionalFormatting sqref="O602:O605">
    <cfRule type="duplicateValues" dxfId="16693" priority="17367"/>
  </conditionalFormatting>
  <conditionalFormatting sqref="O602:O605">
    <cfRule type="duplicateValues" dxfId="16692" priority="17366"/>
  </conditionalFormatting>
  <conditionalFormatting sqref="O602:O605">
    <cfRule type="duplicateValues" dxfId="16691" priority="17365"/>
  </conditionalFormatting>
  <conditionalFormatting sqref="O602:O605">
    <cfRule type="duplicateValues" dxfId="16690" priority="17364"/>
  </conditionalFormatting>
  <conditionalFormatting sqref="O602:O605">
    <cfRule type="duplicateValues" dxfId="16689" priority="17363"/>
  </conditionalFormatting>
  <conditionalFormatting sqref="O602:O605">
    <cfRule type="duplicateValues" dxfId="16688" priority="17362"/>
  </conditionalFormatting>
  <conditionalFormatting sqref="O602:O605">
    <cfRule type="duplicateValues" dxfId="16687" priority="17361"/>
  </conditionalFormatting>
  <conditionalFormatting sqref="O602:O605">
    <cfRule type="duplicateValues" dxfId="16686" priority="17368"/>
  </conditionalFormatting>
  <conditionalFormatting sqref="O602:O605">
    <cfRule type="duplicateValues" dxfId="16685" priority="17369"/>
    <cfRule type="duplicateValues" dxfId="16684" priority="17370"/>
    <cfRule type="duplicateValues" dxfId="16683" priority="17371"/>
  </conditionalFormatting>
  <conditionalFormatting sqref="P602:P605">
    <cfRule type="duplicateValues" dxfId="16682" priority="17372"/>
  </conditionalFormatting>
  <conditionalFormatting sqref="O602:O605">
    <cfRule type="duplicateValues" dxfId="16681" priority="17373"/>
    <cfRule type="duplicateValues" dxfId="16680" priority="17374"/>
  </conditionalFormatting>
  <conditionalFormatting sqref="O602:O605">
    <cfRule type="duplicateValues" dxfId="16679" priority="17360"/>
  </conditionalFormatting>
  <conditionalFormatting sqref="O606:O608">
    <cfRule type="duplicateValues" dxfId="16678" priority="17352"/>
  </conditionalFormatting>
  <conditionalFormatting sqref="O606:O608">
    <cfRule type="duplicateValues" dxfId="16677" priority="17351"/>
  </conditionalFormatting>
  <conditionalFormatting sqref="O606:O608">
    <cfRule type="duplicateValues" dxfId="16676" priority="17350"/>
  </conditionalFormatting>
  <conditionalFormatting sqref="O606:O608">
    <cfRule type="duplicateValues" dxfId="16675" priority="17349"/>
  </conditionalFormatting>
  <conditionalFormatting sqref="O606:O608">
    <cfRule type="duplicateValues" dxfId="16674" priority="17348"/>
  </conditionalFormatting>
  <conditionalFormatting sqref="O606:O608">
    <cfRule type="duplicateValues" dxfId="16673" priority="17347"/>
  </conditionalFormatting>
  <conditionalFormatting sqref="O606:O608">
    <cfRule type="duplicateValues" dxfId="16672" priority="17346"/>
  </conditionalFormatting>
  <conditionalFormatting sqref="O606:O608">
    <cfRule type="duplicateValues" dxfId="16671" priority="17353"/>
  </conditionalFormatting>
  <conditionalFormatting sqref="O606:O608">
    <cfRule type="duplicateValues" dxfId="16670" priority="17354"/>
    <cfRule type="duplicateValues" dxfId="16669" priority="17355"/>
    <cfRule type="duplicateValues" dxfId="16668" priority="17356"/>
  </conditionalFormatting>
  <conditionalFormatting sqref="P606:P608">
    <cfRule type="duplicateValues" dxfId="16667" priority="17357"/>
  </conditionalFormatting>
  <conditionalFormatting sqref="O606:O608">
    <cfRule type="duplicateValues" dxfId="16666" priority="17358"/>
    <cfRule type="duplicateValues" dxfId="16665" priority="17359"/>
  </conditionalFormatting>
  <conditionalFormatting sqref="O606:O608">
    <cfRule type="duplicateValues" dxfId="16664" priority="17345"/>
  </conditionalFormatting>
  <conditionalFormatting sqref="A609:A614">
    <cfRule type="cellIs" dxfId="16663" priority="17344" operator="lessThan">
      <formula>"&lt;=0"</formula>
    </cfRule>
  </conditionalFormatting>
  <conditionalFormatting sqref="Y609">
    <cfRule type="duplicateValues" dxfId="16662" priority="17336"/>
  </conditionalFormatting>
  <conditionalFormatting sqref="O609:O616">
    <cfRule type="duplicateValues" dxfId="16661" priority="17328"/>
  </conditionalFormatting>
  <conditionalFormatting sqref="O609:O616">
    <cfRule type="duplicateValues" dxfId="16660" priority="17327"/>
  </conditionalFormatting>
  <conditionalFormatting sqref="O609:O616">
    <cfRule type="duplicateValues" dxfId="16659" priority="17326"/>
  </conditionalFormatting>
  <conditionalFormatting sqref="O609">
    <cfRule type="duplicateValues" dxfId="16658" priority="17329"/>
  </conditionalFormatting>
  <conditionalFormatting sqref="O609">
    <cfRule type="duplicateValues" dxfId="16657" priority="17330"/>
    <cfRule type="duplicateValues" dxfId="16656" priority="17331"/>
    <cfRule type="duplicateValues" dxfId="16655" priority="17332"/>
  </conditionalFormatting>
  <conditionalFormatting sqref="P609">
    <cfRule type="duplicateValues" dxfId="16654" priority="17333"/>
  </conditionalFormatting>
  <conditionalFormatting sqref="O609">
    <cfRule type="duplicateValues" dxfId="16653" priority="17334"/>
    <cfRule type="duplicateValues" dxfId="16652" priority="17335"/>
  </conditionalFormatting>
  <conditionalFormatting sqref="O609:O616">
    <cfRule type="duplicateValues" dxfId="16651" priority="17325"/>
  </conditionalFormatting>
  <conditionalFormatting sqref="O609:O616">
    <cfRule type="duplicateValues" dxfId="16650" priority="17324"/>
  </conditionalFormatting>
  <conditionalFormatting sqref="O609:O616">
    <cfRule type="duplicateValues" dxfId="16649" priority="17323"/>
  </conditionalFormatting>
  <conditionalFormatting sqref="O609:O616">
    <cfRule type="duplicateValues" dxfId="16648" priority="17322"/>
  </conditionalFormatting>
  <conditionalFormatting sqref="O609:O616">
    <cfRule type="duplicateValues" dxfId="16647" priority="17321"/>
  </conditionalFormatting>
  <conditionalFormatting sqref="O609:O616">
    <cfRule type="duplicateValues" dxfId="16646" priority="17320"/>
  </conditionalFormatting>
  <conditionalFormatting sqref="O610:O616">
    <cfRule type="duplicateValues" dxfId="16645" priority="17313"/>
  </conditionalFormatting>
  <conditionalFormatting sqref="O610:O616">
    <cfRule type="duplicateValues" dxfId="16644" priority="17314"/>
    <cfRule type="duplicateValues" dxfId="16643" priority="17315"/>
    <cfRule type="duplicateValues" dxfId="16642" priority="17316"/>
  </conditionalFormatting>
  <conditionalFormatting sqref="P610:P616">
    <cfRule type="duplicateValues" dxfId="16641" priority="17317"/>
  </conditionalFormatting>
  <conditionalFormatting sqref="O610:O616">
    <cfRule type="duplicateValues" dxfId="16640" priority="17318"/>
    <cfRule type="duplicateValues" dxfId="16639" priority="17319"/>
  </conditionalFormatting>
  <conditionalFormatting sqref="O617:O623">
    <cfRule type="duplicateValues" dxfId="16638" priority="17305"/>
  </conditionalFormatting>
  <conditionalFormatting sqref="O617:O623">
    <cfRule type="duplicateValues" dxfId="16637" priority="17306"/>
  </conditionalFormatting>
  <conditionalFormatting sqref="O617:O623">
    <cfRule type="duplicateValues" dxfId="16636" priority="17307"/>
    <cfRule type="duplicateValues" dxfId="16635" priority="17308"/>
    <cfRule type="duplicateValues" dxfId="16634" priority="17309"/>
  </conditionalFormatting>
  <conditionalFormatting sqref="P617:P623">
    <cfRule type="duplicateValues" dxfId="16633" priority="17310"/>
  </conditionalFormatting>
  <conditionalFormatting sqref="O617:O623">
    <cfRule type="duplicateValues" dxfId="16632" priority="17311"/>
    <cfRule type="duplicateValues" dxfId="16631" priority="17312"/>
  </conditionalFormatting>
  <conditionalFormatting sqref="O617:O623">
    <cfRule type="duplicateValues" dxfId="16630" priority="17304"/>
  </conditionalFormatting>
  <conditionalFormatting sqref="O617:O623">
    <cfRule type="duplicateValues" dxfId="16629" priority="17303"/>
  </conditionalFormatting>
  <conditionalFormatting sqref="A624">
    <cfRule type="cellIs" dxfId="16628" priority="17302" operator="lessThan">
      <formula>"&lt;=0"</formula>
    </cfRule>
  </conditionalFormatting>
  <conditionalFormatting sqref="Y624">
    <cfRule type="duplicateValues" dxfId="16627" priority="17294"/>
  </conditionalFormatting>
  <conditionalFormatting sqref="O624:O628">
    <cfRule type="duplicateValues" dxfId="16626" priority="17286"/>
  </conditionalFormatting>
  <conditionalFormatting sqref="O624:O628">
    <cfRule type="duplicateValues" dxfId="16625" priority="17287"/>
  </conditionalFormatting>
  <conditionalFormatting sqref="O624:O628">
    <cfRule type="duplicateValues" dxfId="16624" priority="17288"/>
    <cfRule type="duplicateValues" dxfId="16623" priority="17289"/>
    <cfRule type="duplicateValues" dxfId="16622" priority="17290"/>
  </conditionalFormatting>
  <conditionalFormatting sqref="P624:P628">
    <cfRule type="duplicateValues" dxfId="16621" priority="17291"/>
  </conditionalFormatting>
  <conditionalFormatting sqref="O624:O628">
    <cfRule type="duplicateValues" dxfId="16620" priority="17292"/>
    <cfRule type="duplicateValues" dxfId="16619" priority="17293"/>
  </conditionalFormatting>
  <conditionalFormatting sqref="O624:O628">
    <cfRule type="duplicateValues" dxfId="16618" priority="17285"/>
  </conditionalFormatting>
  <conditionalFormatting sqref="O624:O628">
    <cfRule type="duplicateValues" dxfId="16617" priority="17284"/>
  </conditionalFormatting>
  <conditionalFormatting sqref="O629:O630">
    <cfRule type="duplicateValues" dxfId="16616" priority="17276"/>
  </conditionalFormatting>
  <conditionalFormatting sqref="O629:O630">
    <cfRule type="duplicateValues" dxfId="16615" priority="17275"/>
  </conditionalFormatting>
  <conditionalFormatting sqref="O629:O630">
    <cfRule type="duplicateValues" dxfId="16614" priority="17274"/>
  </conditionalFormatting>
  <conditionalFormatting sqref="O629:O630">
    <cfRule type="duplicateValues" dxfId="16613" priority="17273"/>
  </conditionalFormatting>
  <conditionalFormatting sqref="O629:O630">
    <cfRule type="duplicateValues" dxfId="16612" priority="17272"/>
  </conditionalFormatting>
  <conditionalFormatting sqref="O629:O630">
    <cfRule type="duplicateValues" dxfId="16611" priority="17271"/>
  </conditionalFormatting>
  <conditionalFormatting sqref="O629:O630">
    <cfRule type="duplicateValues" dxfId="16610" priority="17277"/>
  </conditionalFormatting>
  <conditionalFormatting sqref="O629:O630">
    <cfRule type="duplicateValues" dxfId="16609" priority="17278"/>
    <cfRule type="duplicateValues" dxfId="16608" priority="17279"/>
    <cfRule type="duplicateValues" dxfId="16607" priority="17280"/>
  </conditionalFormatting>
  <conditionalFormatting sqref="P629:P630">
    <cfRule type="duplicateValues" dxfId="16606" priority="17281"/>
  </conditionalFormatting>
  <conditionalFormatting sqref="O629:O630">
    <cfRule type="duplicateValues" dxfId="16605" priority="17282"/>
    <cfRule type="duplicateValues" dxfId="16604" priority="17283"/>
  </conditionalFormatting>
  <conditionalFormatting sqref="O631:O634">
    <cfRule type="duplicateValues" dxfId="16603" priority="17263"/>
  </conditionalFormatting>
  <conditionalFormatting sqref="O631:O634">
    <cfRule type="duplicateValues" dxfId="16602" priority="17262"/>
  </conditionalFormatting>
  <conditionalFormatting sqref="O631:O634">
    <cfRule type="duplicateValues" dxfId="16601" priority="17261"/>
  </conditionalFormatting>
  <conditionalFormatting sqref="O631:O634">
    <cfRule type="duplicateValues" dxfId="16600" priority="17260"/>
  </conditionalFormatting>
  <conditionalFormatting sqref="O631:O634">
    <cfRule type="duplicateValues" dxfId="16599" priority="17259"/>
  </conditionalFormatting>
  <conditionalFormatting sqref="O631:O634">
    <cfRule type="duplicateValues" dxfId="16598" priority="17258"/>
  </conditionalFormatting>
  <conditionalFormatting sqref="O631:O634">
    <cfRule type="duplicateValues" dxfId="16597" priority="17264"/>
  </conditionalFormatting>
  <conditionalFormatting sqref="O631:O634">
    <cfRule type="duplicateValues" dxfId="16596" priority="17265"/>
    <cfRule type="duplicateValues" dxfId="16595" priority="17266"/>
    <cfRule type="duplicateValues" dxfId="16594" priority="17267"/>
  </conditionalFormatting>
  <conditionalFormatting sqref="P631:P634">
    <cfRule type="duplicateValues" dxfId="16593" priority="17268"/>
  </conditionalFormatting>
  <conditionalFormatting sqref="O631:O634">
    <cfRule type="duplicateValues" dxfId="16592" priority="17269"/>
    <cfRule type="duplicateValues" dxfId="16591" priority="17270"/>
  </conditionalFormatting>
  <conditionalFormatting sqref="O635:O639">
    <cfRule type="duplicateValues" dxfId="16590" priority="17250"/>
  </conditionalFormatting>
  <conditionalFormatting sqref="O635:O639">
    <cfRule type="duplicateValues" dxfId="16589" priority="17249"/>
  </conditionalFormatting>
  <conditionalFormatting sqref="O635:O639">
    <cfRule type="duplicateValues" dxfId="16588" priority="17248"/>
  </conditionalFormatting>
  <conditionalFormatting sqref="O635:O639">
    <cfRule type="duplicateValues" dxfId="16587" priority="17247"/>
  </conditionalFormatting>
  <conditionalFormatting sqref="O635:O639">
    <cfRule type="duplicateValues" dxfId="16586" priority="17246"/>
  </conditionalFormatting>
  <conditionalFormatting sqref="O635:O639">
    <cfRule type="duplicateValues" dxfId="16585" priority="17245"/>
  </conditionalFormatting>
  <conditionalFormatting sqref="O635:O639">
    <cfRule type="duplicateValues" dxfId="16584" priority="17251"/>
  </conditionalFormatting>
  <conditionalFormatting sqref="O635:O639">
    <cfRule type="duplicateValues" dxfId="16583" priority="17252"/>
    <cfRule type="duplicateValues" dxfId="16582" priority="17253"/>
    <cfRule type="duplicateValues" dxfId="16581" priority="17254"/>
  </conditionalFormatting>
  <conditionalFormatting sqref="P635:P639">
    <cfRule type="duplicateValues" dxfId="16580" priority="17255"/>
  </conditionalFormatting>
  <conditionalFormatting sqref="O635:O639">
    <cfRule type="duplicateValues" dxfId="16579" priority="17256"/>
    <cfRule type="duplicateValues" dxfId="16578" priority="17257"/>
  </conditionalFormatting>
  <conditionalFormatting sqref="O640:O644">
    <cfRule type="duplicateValues" dxfId="16577" priority="17237"/>
  </conditionalFormatting>
  <conditionalFormatting sqref="O640:O644">
    <cfRule type="duplicateValues" dxfId="16576" priority="17236"/>
  </conditionalFormatting>
  <conditionalFormatting sqref="O640:O644">
    <cfRule type="duplicateValues" dxfId="16575" priority="17235"/>
  </conditionalFormatting>
  <conditionalFormatting sqref="O640:O644">
    <cfRule type="duplicateValues" dxfId="16574" priority="17234"/>
  </conditionalFormatting>
  <conditionalFormatting sqref="O640:O644">
    <cfRule type="duplicateValues" dxfId="16573" priority="17233"/>
  </conditionalFormatting>
  <conditionalFormatting sqref="O640:O644">
    <cfRule type="duplicateValues" dxfId="16572" priority="17232"/>
  </conditionalFormatting>
  <conditionalFormatting sqref="O640:O644">
    <cfRule type="duplicateValues" dxfId="16571" priority="17238"/>
  </conditionalFormatting>
  <conditionalFormatting sqref="O640:O644">
    <cfRule type="duplicateValues" dxfId="16570" priority="17239"/>
    <cfRule type="duplicateValues" dxfId="16569" priority="17240"/>
    <cfRule type="duplicateValues" dxfId="16568" priority="17241"/>
  </conditionalFormatting>
  <conditionalFormatting sqref="P640:P644">
    <cfRule type="duplicateValues" dxfId="16567" priority="17242"/>
  </conditionalFormatting>
  <conditionalFormatting sqref="O640:O644">
    <cfRule type="duplicateValues" dxfId="16566" priority="17243"/>
    <cfRule type="duplicateValues" dxfId="16565" priority="17244"/>
  </conditionalFormatting>
  <conditionalFormatting sqref="O645:O647">
    <cfRule type="duplicateValues" dxfId="16564" priority="17224"/>
  </conditionalFormatting>
  <conditionalFormatting sqref="O645:O647">
    <cfRule type="duplicateValues" dxfId="16563" priority="17225"/>
  </conditionalFormatting>
  <conditionalFormatting sqref="O645:O647">
    <cfRule type="duplicateValues" dxfId="16562" priority="17226"/>
    <cfRule type="duplicateValues" dxfId="16561" priority="17227"/>
    <cfRule type="duplicateValues" dxfId="16560" priority="17228"/>
  </conditionalFormatting>
  <conditionalFormatting sqref="P645:P647">
    <cfRule type="duplicateValues" dxfId="16559" priority="17229"/>
  </conditionalFormatting>
  <conditionalFormatting sqref="O645:O647">
    <cfRule type="duplicateValues" dxfId="16558" priority="17230"/>
    <cfRule type="duplicateValues" dxfId="16557" priority="17231"/>
  </conditionalFormatting>
  <conditionalFormatting sqref="O645:O647">
    <cfRule type="duplicateValues" dxfId="16556" priority="17223"/>
  </conditionalFormatting>
  <conditionalFormatting sqref="O645:O647">
    <cfRule type="duplicateValues" dxfId="16555" priority="17222"/>
  </conditionalFormatting>
  <conditionalFormatting sqref="O648:O649">
    <cfRule type="duplicateValues" dxfId="16554" priority="17214"/>
  </conditionalFormatting>
  <conditionalFormatting sqref="O648:O649">
    <cfRule type="duplicateValues" dxfId="16553" priority="17215"/>
  </conditionalFormatting>
  <conditionalFormatting sqref="O648:O649">
    <cfRule type="duplicateValues" dxfId="16552" priority="17216"/>
    <cfRule type="duplicateValues" dxfId="16551" priority="17217"/>
    <cfRule type="duplicateValues" dxfId="16550" priority="17218"/>
  </conditionalFormatting>
  <conditionalFormatting sqref="O648:O649">
    <cfRule type="duplicateValues" dxfId="16549" priority="17219"/>
    <cfRule type="duplicateValues" dxfId="16548" priority="17220"/>
  </conditionalFormatting>
  <conditionalFormatting sqref="O648:O649">
    <cfRule type="duplicateValues" dxfId="16547" priority="17213"/>
  </conditionalFormatting>
  <conditionalFormatting sqref="O648:O649">
    <cfRule type="duplicateValues" dxfId="16546" priority="17212"/>
  </conditionalFormatting>
  <conditionalFormatting sqref="O648:O649">
    <cfRule type="duplicateValues" dxfId="16545" priority="17211"/>
  </conditionalFormatting>
  <conditionalFormatting sqref="O648:O649">
    <cfRule type="duplicateValues" dxfId="16544" priority="17210"/>
  </conditionalFormatting>
  <conditionalFormatting sqref="P648:P649">
    <cfRule type="duplicateValues" dxfId="16543" priority="17221"/>
  </conditionalFormatting>
  <conditionalFormatting sqref="O648:O649">
    <cfRule type="duplicateValues" dxfId="16542" priority="17209"/>
  </conditionalFormatting>
  <conditionalFormatting sqref="O648:O649">
    <cfRule type="duplicateValues" dxfId="16541" priority="17208"/>
  </conditionalFormatting>
  <conditionalFormatting sqref="O650:O655">
    <cfRule type="duplicateValues" dxfId="16540" priority="17200"/>
  </conditionalFormatting>
  <conditionalFormatting sqref="O650:O655">
    <cfRule type="duplicateValues" dxfId="16539" priority="17201"/>
  </conditionalFormatting>
  <conditionalFormatting sqref="O650:O655">
    <cfRule type="duplicateValues" dxfId="16538" priority="17202"/>
    <cfRule type="duplicateValues" dxfId="16537" priority="17203"/>
    <cfRule type="duplicateValues" dxfId="16536" priority="17204"/>
  </conditionalFormatting>
  <conditionalFormatting sqref="O650:O655">
    <cfRule type="duplicateValues" dxfId="16535" priority="17205"/>
    <cfRule type="duplicateValues" dxfId="16534" priority="17206"/>
  </conditionalFormatting>
  <conditionalFormatting sqref="O650:O655">
    <cfRule type="duplicateValues" dxfId="16533" priority="17199"/>
  </conditionalFormatting>
  <conditionalFormatting sqref="O650:O655">
    <cfRule type="duplicateValues" dxfId="16532" priority="17198"/>
  </conditionalFormatting>
  <conditionalFormatting sqref="O650:O655">
    <cfRule type="duplicateValues" dxfId="16531" priority="17197"/>
  </conditionalFormatting>
  <conditionalFormatting sqref="O650:O655">
    <cfRule type="duplicateValues" dxfId="16530" priority="17196"/>
  </conditionalFormatting>
  <conditionalFormatting sqref="P650:P655">
    <cfRule type="duplicateValues" dxfId="16529" priority="17207"/>
  </conditionalFormatting>
  <conditionalFormatting sqref="O650:O655">
    <cfRule type="duplicateValues" dxfId="16528" priority="17195"/>
  </conditionalFormatting>
  <conditionalFormatting sqref="O650:O655">
    <cfRule type="duplicateValues" dxfId="16527" priority="17194"/>
  </conditionalFormatting>
  <conditionalFormatting sqref="O657:O661">
    <cfRule type="duplicateValues" dxfId="16526" priority="17186"/>
  </conditionalFormatting>
  <conditionalFormatting sqref="O657:O661">
    <cfRule type="duplicateValues" dxfId="16525" priority="17187"/>
  </conditionalFormatting>
  <conditionalFormatting sqref="O657:O661">
    <cfRule type="duplicateValues" dxfId="16524" priority="17188"/>
    <cfRule type="duplicateValues" dxfId="16523" priority="17189"/>
    <cfRule type="duplicateValues" dxfId="16522" priority="17190"/>
  </conditionalFormatting>
  <conditionalFormatting sqref="O657:O661">
    <cfRule type="duplicateValues" dxfId="16521" priority="17191"/>
    <cfRule type="duplicateValues" dxfId="16520" priority="17192"/>
  </conditionalFormatting>
  <conditionalFormatting sqref="O656">
    <cfRule type="duplicateValues" dxfId="16519" priority="17179"/>
  </conditionalFormatting>
  <conditionalFormatting sqref="O656">
    <cfRule type="duplicateValues" dxfId="16518" priority="17180"/>
  </conditionalFormatting>
  <conditionalFormatting sqref="O656">
    <cfRule type="duplicateValues" dxfId="16517" priority="17181"/>
    <cfRule type="duplicateValues" dxfId="16516" priority="17182"/>
    <cfRule type="duplicateValues" dxfId="16515" priority="17183"/>
  </conditionalFormatting>
  <conditionalFormatting sqref="O656">
    <cfRule type="duplicateValues" dxfId="16514" priority="17184"/>
    <cfRule type="duplicateValues" dxfId="16513" priority="17185"/>
  </conditionalFormatting>
  <conditionalFormatting sqref="O656:O661">
    <cfRule type="duplicateValues" dxfId="16512" priority="17178"/>
  </conditionalFormatting>
  <conditionalFormatting sqref="O656:O661">
    <cfRule type="duplicateValues" dxfId="16511" priority="17177"/>
  </conditionalFormatting>
  <conditionalFormatting sqref="O656:O661">
    <cfRule type="duplicateValues" dxfId="16510" priority="17176"/>
  </conditionalFormatting>
  <conditionalFormatting sqref="O656:O661">
    <cfRule type="duplicateValues" dxfId="16509" priority="17175"/>
  </conditionalFormatting>
  <conditionalFormatting sqref="P656:P661">
    <cfRule type="duplicateValues" dxfId="16508" priority="17193"/>
  </conditionalFormatting>
  <conditionalFormatting sqref="O656:O661">
    <cfRule type="duplicateValues" dxfId="16507" priority="17174"/>
  </conditionalFormatting>
  <conditionalFormatting sqref="O656:O661">
    <cfRule type="duplicateValues" dxfId="16506" priority="17173"/>
  </conditionalFormatting>
  <conditionalFormatting sqref="O662">
    <cfRule type="duplicateValues" dxfId="16505" priority="17165"/>
  </conditionalFormatting>
  <conditionalFormatting sqref="O662">
    <cfRule type="duplicateValues" dxfId="16504" priority="17166"/>
  </conditionalFormatting>
  <conditionalFormatting sqref="O662">
    <cfRule type="duplicateValues" dxfId="16503" priority="17167"/>
    <cfRule type="duplicateValues" dxfId="16502" priority="17168"/>
    <cfRule type="duplicateValues" dxfId="16501" priority="17169"/>
  </conditionalFormatting>
  <conditionalFormatting sqref="O662">
    <cfRule type="duplicateValues" dxfId="16500" priority="17170"/>
    <cfRule type="duplicateValues" dxfId="16499" priority="17171"/>
  </conditionalFormatting>
  <conditionalFormatting sqref="O662">
    <cfRule type="duplicateValues" dxfId="16498" priority="17164"/>
  </conditionalFormatting>
  <conditionalFormatting sqref="O662">
    <cfRule type="duplicateValues" dxfId="16497" priority="17163"/>
  </conditionalFormatting>
  <conditionalFormatting sqref="O662">
    <cfRule type="duplicateValues" dxfId="16496" priority="17162"/>
  </conditionalFormatting>
  <conditionalFormatting sqref="O662">
    <cfRule type="duplicateValues" dxfId="16495" priority="17161"/>
  </conditionalFormatting>
  <conditionalFormatting sqref="P662">
    <cfRule type="duplicateValues" dxfId="16494" priority="17172"/>
  </conditionalFormatting>
  <conditionalFormatting sqref="O662">
    <cfRule type="duplicateValues" dxfId="16493" priority="17160"/>
  </conditionalFormatting>
  <conditionalFormatting sqref="O662">
    <cfRule type="duplicateValues" dxfId="16492" priority="17159"/>
  </conditionalFormatting>
  <conditionalFormatting sqref="A663">
    <cfRule type="cellIs" dxfId="16491" priority="17158" operator="lessThan">
      <formula>"&lt;=0"</formula>
    </cfRule>
  </conditionalFormatting>
  <conditionalFormatting sqref="Y663">
    <cfRule type="duplicateValues" dxfId="16490" priority="17150"/>
  </conditionalFormatting>
  <conditionalFormatting sqref="O663">
    <cfRule type="duplicateValues" dxfId="16489" priority="17144"/>
  </conditionalFormatting>
  <conditionalFormatting sqref="O663">
    <cfRule type="duplicateValues" dxfId="16488" priority="17145"/>
    <cfRule type="duplicateValues" dxfId="16487" priority="17146"/>
    <cfRule type="duplicateValues" dxfId="16486" priority="17147"/>
  </conditionalFormatting>
  <conditionalFormatting sqref="P663">
    <cfRule type="duplicateValues" dxfId="16485" priority="17148"/>
  </conditionalFormatting>
  <conditionalFormatting sqref="O663">
    <cfRule type="duplicateValues" dxfId="16484" priority="17142"/>
    <cfRule type="duplicateValues" dxfId="16483" priority="17143"/>
  </conditionalFormatting>
  <conditionalFormatting sqref="O663">
    <cfRule type="duplicateValues" dxfId="16482" priority="17141"/>
  </conditionalFormatting>
  <conditionalFormatting sqref="O663">
    <cfRule type="duplicateValues" dxfId="16481" priority="17140"/>
  </conditionalFormatting>
  <conditionalFormatting sqref="P663">
    <cfRule type="duplicateValues" dxfId="16480" priority="17139"/>
  </conditionalFormatting>
  <conditionalFormatting sqref="O663">
    <cfRule type="duplicateValues" dxfId="16479" priority="17138"/>
  </conditionalFormatting>
  <conditionalFormatting sqref="O663">
    <cfRule type="duplicateValues" dxfId="16478" priority="17137"/>
  </conditionalFormatting>
  <conditionalFormatting sqref="O663">
    <cfRule type="duplicateValues" dxfId="16477" priority="17136"/>
  </conditionalFormatting>
  <conditionalFormatting sqref="O663">
    <cfRule type="duplicateValues" dxfId="16476" priority="17135"/>
  </conditionalFormatting>
  <conditionalFormatting sqref="O663">
    <cfRule type="duplicateValues" dxfId="16475" priority="17134"/>
  </conditionalFormatting>
  <conditionalFormatting sqref="O663">
    <cfRule type="duplicateValues" dxfId="16474" priority="17133"/>
  </conditionalFormatting>
  <conditionalFormatting sqref="O663">
    <cfRule type="duplicateValues" dxfId="16473" priority="17132"/>
  </conditionalFormatting>
  <conditionalFormatting sqref="O663">
    <cfRule type="duplicateValues" dxfId="16472" priority="17131"/>
  </conditionalFormatting>
  <conditionalFormatting sqref="O663">
    <cfRule type="duplicateValues" dxfId="16471" priority="17130"/>
  </conditionalFormatting>
  <conditionalFormatting sqref="O663">
    <cfRule type="duplicateValues" dxfId="16470" priority="17129"/>
  </conditionalFormatting>
  <conditionalFormatting sqref="O663">
    <cfRule type="duplicateValues" dxfId="16469" priority="17149"/>
  </conditionalFormatting>
  <conditionalFormatting sqref="O663">
    <cfRule type="duplicateValues" dxfId="16468" priority="17128"/>
  </conditionalFormatting>
  <conditionalFormatting sqref="O663">
    <cfRule type="duplicateValues" dxfId="16467" priority="17127"/>
  </conditionalFormatting>
  <conditionalFormatting sqref="O664:O665">
    <cfRule type="duplicateValues" dxfId="16466" priority="17121"/>
  </conditionalFormatting>
  <conditionalFormatting sqref="O664:O665">
    <cfRule type="duplicateValues" dxfId="16465" priority="17122"/>
    <cfRule type="duplicateValues" dxfId="16464" priority="17123"/>
    <cfRule type="duplicateValues" dxfId="16463" priority="17124"/>
  </conditionalFormatting>
  <conditionalFormatting sqref="P664:P665">
    <cfRule type="duplicateValues" dxfId="16462" priority="17125"/>
  </conditionalFormatting>
  <conditionalFormatting sqref="O664:O665">
    <cfRule type="duplicateValues" dxfId="16461" priority="17119"/>
    <cfRule type="duplicateValues" dxfId="16460" priority="17120"/>
  </conditionalFormatting>
  <conditionalFormatting sqref="O664:O665">
    <cfRule type="duplicateValues" dxfId="16459" priority="17118"/>
  </conditionalFormatting>
  <conditionalFormatting sqref="O664:O665">
    <cfRule type="duplicateValues" dxfId="16458" priority="17117"/>
  </conditionalFormatting>
  <conditionalFormatting sqref="P664:P665">
    <cfRule type="duplicateValues" dxfId="16457" priority="17116"/>
  </conditionalFormatting>
  <conditionalFormatting sqref="O664:O665">
    <cfRule type="duplicateValues" dxfId="16456" priority="17115"/>
  </conditionalFormatting>
  <conditionalFormatting sqref="O664:O665">
    <cfRule type="duplicateValues" dxfId="16455" priority="17114"/>
  </conditionalFormatting>
  <conditionalFormatting sqref="O664:O665">
    <cfRule type="duplicateValues" dxfId="16454" priority="17113"/>
  </conditionalFormatting>
  <conditionalFormatting sqref="O664:O665">
    <cfRule type="duplicateValues" dxfId="16453" priority="17112"/>
  </conditionalFormatting>
  <conditionalFormatting sqref="O664:O665">
    <cfRule type="duplicateValues" dxfId="16452" priority="17111"/>
  </conditionalFormatting>
  <conditionalFormatting sqref="O664:O665">
    <cfRule type="duplicateValues" dxfId="16451" priority="17110"/>
  </conditionalFormatting>
  <conditionalFormatting sqref="O664:O665">
    <cfRule type="duplicateValues" dxfId="16450" priority="17109"/>
  </conditionalFormatting>
  <conditionalFormatting sqref="O664:O665">
    <cfRule type="duplicateValues" dxfId="16449" priority="17108"/>
  </conditionalFormatting>
  <conditionalFormatting sqref="O664:O665">
    <cfRule type="duplicateValues" dxfId="16448" priority="17107"/>
  </conditionalFormatting>
  <conditionalFormatting sqref="O664:O665">
    <cfRule type="duplicateValues" dxfId="16447" priority="17106"/>
  </conditionalFormatting>
  <conditionalFormatting sqref="O664:O665">
    <cfRule type="duplicateValues" dxfId="16446" priority="17126"/>
  </conditionalFormatting>
  <conditionalFormatting sqref="O664:O665">
    <cfRule type="duplicateValues" dxfId="16445" priority="17105"/>
  </conditionalFormatting>
  <conditionalFormatting sqref="O664:O665">
    <cfRule type="duplicateValues" dxfId="16444" priority="17104"/>
  </conditionalFormatting>
  <conditionalFormatting sqref="O666">
    <cfRule type="duplicateValues" dxfId="16443" priority="17099"/>
  </conditionalFormatting>
  <conditionalFormatting sqref="O666">
    <cfRule type="duplicateValues" dxfId="16442" priority="17100"/>
    <cfRule type="duplicateValues" dxfId="16441" priority="17101"/>
    <cfRule type="duplicateValues" dxfId="16440" priority="17102"/>
  </conditionalFormatting>
  <conditionalFormatting sqref="P666">
    <cfRule type="duplicateValues" dxfId="16439" priority="17103"/>
  </conditionalFormatting>
  <conditionalFormatting sqref="O666">
    <cfRule type="duplicateValues" dxfId="16438" priority="17097"/>
    <cfRule type="duplicateValues" dxfId="16437" priority="17098"/>
  </conditionalFormatting>
  <conditionalFormatting sqref="O666">
    <cfRule type="duplicateValues" dxfId="16436" priority="17096"/>
  </conditionalFormatting>
  <conditionalFormatting sqref="O666">
    <cfRule type="duplicateValues" dxfId="16435" priority="17095"/>
  </conditionalFormatting>
  <conditionalFormatting sqref="P666">
    <cfRule type="duplicateValues" dxfId="16434" priority="17094"/>
  </conditionalFormatting>
  <conditionalFormatting sqref="O666">
    <cfRule type="duplicateValues" dxfId="16433" priority="17093"/>
  </conditionalFormatting>
  <conditionalFormatting sqref="O666">
    <cfRule type="duplicateValues" dxfId="16432" priority="17092"/>
  </conditionalFormatting>
  <conditionalFormatting sqref="O666">
    <cfRule type="duplicateValues" dxfId="16431" priority="17091"/>
  </conditionalFormatting>
  <conditionalFormatting sqref="O666">
    <cfRule type="duplicateValues" dxfId="16430" priority="17090"/>
  </conditionalFormatting>
  <conditionalFormatting sqref="O666">
    <cfRule type="duplicateValues" dxfId="16429" priority="17089"/>
  </conditionalFormatting>
  <conditionalFormatting sqref="O666">
    <cfRule type="duplicateValues" dxfId="16428" priority="17088"/>
  </conditionalFormatting>
  <conditionalFormatting sqref="O666">
    <cfRule type="duplicateValues" dxfId="16427" priority="17087"/>
  </conditionalFormatting>
  <conditionalFormatting sqref="O666">
    <cfRule type="duplicateValues" dxfId="16426" priority="17086"/>
  </conditionalFormatting>
  <conditionalFormatting sqref="O666">
    <cfRule type="duplicateValues" dxfId="16425" priority="17085"/>
  </conditionalFormatting>
  <conditionalFormatting sqref="O666">
    <cfRule type="duplicateValues" dxfId="16424" priority="17084"/>
  </conditionalFormatting>
  <conditionalFormatting sqref="O666">
    <cfRule type="duplicateValues" dxfId="16423" priority="17083"/>
  </conditionalFormatting>
  <conditionalFormatting sqref="O666">
    <cfRule type="duplicateValues" dxfId="16422" priority="17082"/>
  </conditionalFormatting>
  <conditionalFormatting sqref="O667">
    <cfRule type="duplicateValues" dxfId="16421" priority="17077"/>
  </conditionalFormatting>
  <conditionalFormatting sqref="O667">
    <cfRule type="duplicateValues" dxfId="16420" priority="17078"/>
    <cfRule type="duplicateValues" dxfId="16419" priority="17079"/>
    <cfRule type="duplicateValues" dxfId="16418" priority="17080"/>
  </conditionalFormatting>
  <conditionalFormatting sqref="P667">
    <cfRule type="duplicateValues" dxfId="16417" priority="17081"/>
  </conditionalFormatting>
  <conditionalFormatting sqref="O667">
    <cfRule type="duplicateValues" dxfId="16416" priority="17075"/>
    <cfRule type="duplicateValues" dxfId="16415" priority="17076"/>
  </conditionalFormatting>
  <conditionalFormatting sqref="O667">
    <cfRule type="duplicateValues" dxfId="16414" priority="17074"/>
  </conditionalFormatting>
  <conditionalFormatting sqref="O667">
    <cfRule type="duplicateValues" dxfId="16413" priority="17073"/>
  </conditionalFormatting>
  <conditionalFormatting sqref="P667">
    <cfRule type="duplicateValues" dxfId="16412" priority="17072"/>
  </conditionalFormatting>
  <conditionalFormatting sqref="O667">
    <cfRule type="duplicateValues" dxfId="16411" priority="17071"/>
  </conditionalFormatting>
  <conditionalFormatting sqref="O667">
    <cfRule type="duplicateValues" dxfId="16410" priority="17070"/>
  </conditionalFormatting>
  <conditionalFormatting sqref="O667">
    <cfRule type="duplicateValues" dxfId="16409" priority="17069"/>
  </conditionalFormatting>
  <conditionalFormatting sqref="O667">
    <cfRule type="duplicateValues" dxfId="16408" priority="17068"/>
  </conditionalFormatting>
  <conditionalFormatting sqref="O667">
    <cfRule type="duplicateValues" dxfId="16407" priority="17067"/>
  </conditionalFormatting>
  <conditionalFormatting sqref="O667">
    <cfRule type="duplicateValues" dxfId="16406" priority="17066"/>
  </conditionalFormatting>
  <conditionalFormatting sqref="O667">
    <cfRule type="duplicateValues" dxfId="16405" priority="17065"/>
  </conditionalFormatting>
  <conditionalFormatting sqref="O667">
    <cfRule type="duplicateValues" dxfId="16404" priority="17064"/>
  </conditionalFormatting>
  <conditionalFormatting sqref="O667">
    <cfRule type="duplicateValues" dxfId="16403" priority="17063"/>
  </conditionalFormatting>
  <conditionalFormatting sqref="O667">
    <cfRule type="duplicateValues" dxfId="16402" priority="17062"/>
  </conditionalFormatting>
  <conditionalFormatting sqref="O667">
    <cfRule type="duplicateValues" dxfId="16401" priority="17061"/>
  </conditionalFormatting>
  <conditionalFormatting sqref="O667">
    <cfRule type="duplicateValues" dxfId="16400" priority="17060"/>
  </conditionalFormatting>
  <conditionalFormatting sqref="O668">
    <cfRule type="duplicateValues" dxfId="16399" priority="17055"/>
  </conditionalFormatting>
  <conditionalFormatting sqref="O668">
    <cfRule type="duplicateValues" dxfId="16398" priority="17056"/>
    <cfRule type="duplicateValues" dxfId="16397" priority="17057"/>
    <cfRule type="duplicateValues" dxfId="16396" priority="17058"/>
  </conditionalFormatting>
  <conditionalFormatting sqref="P668">
    <cfRule type="duplicateValues" dxfId="16395" priority="17059"/>
  </conditionalFormatting>
  <conditionalFormatting sqref="O668">
    <cfRule type="duplicateValues" dxfId="16394" priority="17053"/>
    <cfRule type="duplicateValues" dxfId="16393" priority="17054"/>
  </conditionalFormatting>
  <conditionalFormatting sqref="O668">
    <cfRule type="duplicateValues" dxfId="16392" priority="17052"/>
  </conditionalFormatting>
  <conditionalFormatting sqref="O668">
    <cfRule type="duplicateValues" dxfId="16391" priority="17051"/>
  </conditionalFormatting>
  <conditionalFormatting sqref="P668">
    <cfRule type="duplicateValues" dxfId="16390" priority="17050"/>
  </conditionalFormatting>
  <conditionalFormatting sqref="O668">
    <cfRule type="duplicateValues" dxfId="16389" priority="17049"/>
  </conditionalFormatting>
  <conditionalFormatting sqref="O668">
    <cfRule type="duplicateValues" dxfId="16388" priority="17048"/>
  </conditionalFormatting>
  <conditionalFormatting sqref="O668">
    <cfRule type="duplicateValues" dxfId="16387" priority="17047"/>
  </conditionalFormatting>
  <conditionalFormatting sqref="O668">
    <cfRule type="duplicateValues" dxfId="16386" priority="17046"/>
  </conditionalFormatting>
  <conditionalFormatting sqref="O668">
    <cfRule type="duplicateValues" dxfId="16385" priority="17045"/>
  </conditionalFormatting>
  <conditionalFormatting sqref="O668">
    <cfRule type="duplicateValues" dxfId="16384" priority="17044"/>
  </conditionalFormatting>
  <conditionalFormatting sqref="O668">
    <cfRule type="duplicateValues" dxfId="16383" priority="17043"/>
  </conditionalFormatting>
  <conditionalFormatting sqref="O668">
    <cfRule type="duplicateValues" dxfId="16382" priority="17042"/>
  </conditionalFormatting>
  <conditionalFormatting sqref="O668">
    <cfRule type="duplicateValues" dxfId="16381" priority="17041"/>
  </conditionalFormatting>
  <conditionalFormatting sqref="O668">
    <cfRule type="duplicateValues" dxfId="16380" priority="17040"/>
  </conditionalFormatting>
  <conditionalFormatting sqref="O668">
    <cfRule type="duplicateValues" dxfId="16379" priority="17039"/>
  </conditionalFormatting>
  <conditionalFormatting sqref="O668">
    <cfRule type="duplicateValues" dxfId="16378" priority="17038"/>
  </conditionalFormatting>
  <conditionalFormatting sqref="O669">
    <cfRule type="duplicateValues" dxfId="16377" priority="17033"/>
  </conditionalFormatting>
  <conditionalFormatting sqref="O669">
    <cfRule type="duplicateValues" dxfId="16376" priority="17034"/>
    <cfRule type="duplicateValues" dxfId="16375" priority="17035"/>
    <cfRule type="duplicateValues" dxfId="16374" priority="17036"/>
  </conditionalFormatting>
  <conditionalFormatting sqref="P669">
    <cfRule type="duplicateValues" dxfId="16373" priority="17037"/>
  </conditionalFormatting>
  <conditionalFormatting sqref="O669">
    <cfRule type="duplicateValues" dxfId="16372" priority="17031"/>
    <cfRule type="duplicateValues" dxfId="16371" priority="17032"/>
  </conditionalFormatting>
  <conditionalFormatting sqref="O669">
    <cfRule type="duplicateValues" dxfId="16370" priority="17030"/>
  </conditionalFormatting>
  <conditionalFormatting sqref="O669">
    <cfRule type="duplicateValues" dxfId="16369" priority="17029"/>
  </conditionalFormatting>
  <conditionalFormatting sqref="P669">
    <cfRule type="duplicateValues" dxfId="16368" priority="17028"/>
  </conditionalFormatting>
  <conditionalFormatting sqref="O669">
    <cfRule type="duplicateValues" dxfId="16367" priority="17027"/>
  </conditionalFormatting>
  <conditionalFormatting sqref="O669">
    <cfRule type="duplicateValues" dxfId="16366" priority="17026"/>
  </conditionalFormatting>
  <conditionalFormatting sqref="O669">
    <cfRule type="duplicateValues" dxfId="16365" priority="17025"/>
  </conditionalFormatting>
  <conditionalFormatting sqref="O669">
    <cfRule type="duplicateValues" dxfId="16364" priority="17024"/>
  </conditionalFormatting>
  <conditionalFormatting sqref="O669">
    <cfRule type="duplicateValues" dxfId="16363" priority="17023"/>
  </conditionalFormatting>
  <conditionalFormatting sqref="O669">
    <cfRule type="duplicateValues" dxfId="16362" priority="17022"/>
  </conditionalFormatting>
  <conditionalFormatting sqref="O669">
    <cfRule type="duplicateValues" dxfId="16361" priority="17021"/>
  </conditionalFormatting>
  <conditionalFormatting sqref="O669">
    <cfRule type="duplicateValues" dxfId="16360" priority="17020"/>
  </conditionalFormatting>
  <conditionalFormatting sqref="O669">
    <cfRule type="duplicateValues" dxfId="16359" priority="17019"/>
  </conditionalFormatting>
  <conditionalFormatting sqref="O669">
    <cfRule type="duplicateValues" dxfId="16358" priority="17018"/>
  </conditionalFormatting>
  <conditionalFormatting sqref="O669">
    <cfRule type="duplicateValues" dxfId="16357" priority="17017"/>
  </conditionalFormatting>
  <conditionalFormatting sqref="O669">
    <cfRule type="duplicateValues" dxfId="16356" priority="17016"/>
  </conditionalFormatting>
  <conditionalFormatting sqref="O670">
    <cfRule type="duplicateValues" dxfId="16355" priority="17011"/>
  </conditionalFormatting>
  <conditionalFormatting sqref="O670">
    <cfRule type="duplicateValues" dxfId="16354" priority="17012"/>
    <cfRule type="duplicateValues" dxfId="16353" priority="17013"/>
    <cfRule type="duplicateValues" dxfId="16352" priority="17014"/>
  </conditionalFormatting>
  <conditionalFormatting sqref="P670">
    <cfRule type="duplicateValues" dxfId="16351" priority="17015"/>
  </conditionalFormatting>
  <conditionalFormatting sqref="O670">
    <cfRule type="duplicateValues" dxfId="16350" priority="17009"/>
    <cfRule type="duplicateValues" dxfId="16349" priority="17010"/>
  </conditionalFormatting>
  <conditionalFormatting sqref="O670">
    <cfRule type="duplicateValues" dxfId="16348" priority="17008"/>
  </conditionalFormatting>
  <conditionalFormatting sqref="O670">
    <cfRule type="duplicateValues" dxfId="16347" priority="17007"/>
  </conditionalFormatting>
  <conditionalFormatting sqref="P670">
    <cfRule type="duplicateValues" dxfId="16346" priority="17006"/>
  </conditionalFormatting>
  <conditionalFormatting sqref="O670">
    <cfRule type="duplicateValues" dxfId="16345" priority="17005"/>
  </conditionalFormatting>
  <conditionalFormatting sqref="O670">
    <cfRule type="duplicateValues" dxfId="16344" priority="17004"/>
  </conditionalFormatting>
  <conditionalFormatting sqref="O670">
    <cfRule type="duplicateValues" dxfId="16343" priority="17003"/>
  </conditionalFormatting>
  <conditionalFormatting sqref="O670">
    <cfRule type="duplicateValues" dxfId="16342" priority="17002"/>
  </conditionalFormatting>
  <conditionalFormatting sqref="O670">
    <cfRule type="duplicateValues" dxfId="16341" priority="17001"/>
  </conditionalFormatting>
  <conditionalFormatting sqref="O670">
    <cfRule type="duplicateValues" dxfId="16340" priority="17000"/>
  </conditionalFormatting>
  <conditionalFormatting sqref="O670">
    <cfRule type="duplicateValues" dxfId="16339" priority="16999"/>
  </conditionalFormatting>
  <conditionalFormatting sqref="O670">
    <cfRule type="duplicateValues" dxfId="16338" priority="16998"/>
  </conditionalFormatting>
  <conditionalFormatting sqref="O670">
    <cfRule type="duplicateValues" dxfId="16337" priority="16997"/>
  </conditionalFormatting>
  <conditionalFormatting sqref="O670">
    <cfRule type="duplicateValues" dxfId="16336" priority="16996"/>
  </conditionalFormatting>
  <conditionalFormatting sqref="O670">
    <cfRule type="duplicateValues" dxfId="16335" priority="16995"/>
  </conditionalFormatting>
  <conditionalFormatting sqref="O670">
    <cfRule type="duplicateValues" dxfId="16334" priority="16994"/>
  </conditionalFormatting>
  <conditionalFormatting sqref="O671:O672">
    <cfRule type="duplicateValues" dxfId="16333" priority="16988"/>
  </conditionalFormatting>
  <conditionalFormatting sqref="O671:O672">
    <cfRule type="duplicateValues" dxfId="16332" priority="16989"/>
    <cfRule type="duplicateValues" dxfId="16331" priority="16990"/>
    <cfRule type="duplicateValues" dxfId="16330" priority="16991"/>
  </conditionalFormatting>
  <conditionalFormatting sqref="P671:P672">
    <cfRule type="duplicateValues" dxfId="16329" priority="16992"/>
  </conditionalFormatting>
  <conditionalFormatting sqref="O671:O672">
    <cfRule type="duplicateValues" dxfId="16328" priority="16986"/>
    <cfRule type="duplicateValues" dxfId="16327" priority="16987"/>
  </conditionalFormatting>
  <conditionalFormatting sqref="O671:O672">
    <cfRule type="duplicateValues" dxfId="16326" priority="16985"/>
  </conditionalFormatting>
  <conditionalFormatting sqref="O671:O672">
    <cfRule type="duplicateValues" dxfId="16325" priority="16984"/>
  </conditionalFormatting>
  <conditionalFormatting sqref="P671:P672">
    <cfRule type="duplicateValues" dxfId="16324" priority="16983"/>
  </conditionalFormatting>
  <conditionalFormatting sqref="O671:O672">
    <cfRule type="duplicateValues" dxfId="16323" priority="16982"/>
  </conditionalFormatting>
  <conditionalFormatting sqref="O671:O672">
    <cfRule type="duplicateValues" dxfId="16322" priority="16981"/>
  </conditionalFormatting>
  <conditionalFormatting sqref="O671:O672">
    <cfRule type="duplicateValues" dxfId="16321" priority="16980"/>
  </conditionalFormatting>
  <conditionalFormatting sqref="O671:O672">
    <cfRule type="duplicateValues" dxfId="16320" priority="16979"/>
  </conditionalFormatting>
  <conditionalFormatting sqref="O671:O672">
    <cfRule type="duplicateValues" dxfId="16319" priority="16978"/>
  </conditionalFormatting>
  <conditionalFormatting sqref="O671:O672">
    <cfRule type="duplicateValues" dxfId="16318" priority="16977"/>
  </conditionalFormatting>
  <conditionalFormatting sqref="O671:O672">
    <cfRule type="duplicateValues" dxfId="16317" priority="16976"/>
  </conditionalFormatting>
  <conditionalFormatting sqref="O671:O672">
    <cfRule type="duplicateValues" dxfId="16316" priority="16975"/>
  </conditionalFormatting>
  <conditionalFormatting sqref="O671:O672">
    <cfRule type="duplicateValues" dxfId="16315" priority="16974"/>
  </conditionalFormatting>
  <conditionalFormatting sqref="O671:O672">
    <cfRule type="duplicateValues" dxfId="16314" priority="16973"/>
  </conditionalFormatting>
  <conditionalFormatting sqref="O672">
    <cfRule type="duplicateValues" dxfId="16313" priority="16993"/>
  </conditionalFormatting>
  <conditionalFormatting sqref="O671:O672">
    <cfRule type="duplicateValues" dxfId="16312" priority="16972"/>
  </conditionalFormatting>
  <conditionalFormatting sqref="O671:O672">
    <cfRule type="duplicateValues" dxfId="16311" priority="16971"/>
  </conditionalFormatting>
  <conditionalFormatting sqref="O673">
    <cfRule type="duplicateValues" dxfId="16310" priority="16966"/>
  </conditionalFormatting>
  <conditionalFormatting sqref="O673">
    <cfRule type="duplicateValues" dxfId="16309" priority="16967"/>
    <cfRule type="duplicateValues" dxfId="16308" priority="16968"/>
    <cfRule type="duplicateValues" dxfId="16307" priority="16969"/>
  </conditionalFormatting>
  <conditionalFormatting sqref="P673">
    <cfRule type="duplicateValues" dxfId="16306" priority="16970"/>
  </conditionalFormatting>
  <conditionalFormatting sqref="O673">
    <cfRule type="duplicateValues" dxfId="16305" priority="16964"/>
    <cfRule type="duplicateValues" dxfId="16304" priority="16965"/>
  </conditionalFormatting>
  <conditionalFormatting sqref="O673">
    <cfRule type="duplicateValues" dxfId="16303" priority="16963"/>
  </conditionalFormatting>
  <conditionalFormatting sqref="O673">
    <cfRule type="duplicateValues" dxfId="16302" priority="16962"/>
  </conditionalFormatting>
  <conditionalFormatting sqref="P673">
    <cfRule type="duplicateValues" dxfId="16301" priority="16961"/>
  </conditionalFormatting>
  <conditionalFormatting sqref="O673">
    <cfRule type="duplicateValues" dxfId="16300" priority="16960"/>
  </conditionalFormatting>
  <conditionalFormatting sqref="O673">
    <cfRule type="duplicateValues" dxfId="16299" priority="16959"/>
  </conditionalFormatting>
  <conditionalFormatting sqref="O673">
    <cfRule type="duplicateValues" dxfId="16298" priority="16958"/>
  </conditionalFormatting>
  <conditionalFormatting sqref="O673">
    <cfRule type="duplicateValues" dxfId="16297" priority="16957"/>
  </conditionalFormatting>
  <conditionalFormatting sqref="O673">
    <cfRule type="duplicateValues" dxfId="16296" priority="16956"/>
  </conditionalFormatting>
  <conditionalFormatting sqref="O673">
    <cfRule type="duplicateValues" dxfId="16295" priority="16955"/>
  </conditionalFormatting>
  <conditionalFormatting sqref="O673">
    <cfRule type="duplicateValues" dxfId="16294" priority="16954"/>
  </conditionalFormatting>
  <conditionalFormatting sqref="O673">
    <cfRule type="duplicateValues" dxfId="16293" priority="16953"/>
  </conditionalFormatting>
  <conditionalFormatting sqref="O673">
    <cfRule type="duplicateValues" dxfId="16292" priority="16952"/>
  </conditionalFormatting>
  <conditionalFormatting sqref="O673">
    <cfRule type="duplicateValues" dxfId="16291" priority="16951"/>
  </conditionalFormatting>
  <conditionalFormatting sqref="O673">
    <cfRule type="duplicateValues" dxfId="16290" priority="16950"/>
  </conditionalFormatting>
  <conditionalFormatting sqref="O673">
    <cfRule type="duplicateValues" dxfId="16289" priority="16949"/>
  </conditionalFormatting>
  <conditionalFormatting sqref="O674">
    <cfRule type="duplicateValues" dxfId="16288" priority="16943"/>
  </conditionalFormatting>
  <conditionalFormatting sqref="O674">
    <cfRule type="duplicateValues" dxfId="16287" priority="16944"/>
    <cfRule type="duplicateValues" dxfId="16286" priority="16945"/>
    <cfRule type="duplicateValues" dxfId="16285" priority="16946"/>
  </conditionalFormatting>
  <conditionalFormatting sqref="P674">
    <cfRule type="duplicateValues" dxfId="16284" priority="16947"/>
  </conditionalFormatting>
  <conditionalFormatting sqref="O674">
    <cfRule type="duplicateValues" dxfId="16283" priority="16941"/>
    <cfRule type="duplicateValues" dxfId="16282" priority="16942"/>
  </conditionalFormatting>
  <conditionalFormatting sqref="O674">
    <cfRule type="duplicateValues" dxfId="16281" priority="16940"/>
  </conditionalFormatting>
  <conditionalFormatting sqref="O674">
    <cfRule type="duplicateValues" dxfId="16280" priority="16939"/>
  </conditionalFormatting>
  <conditionalFormatting sqref="P674">
    <cfRule type="duplicateValues" dxfId="16279" priority="16938"/>
  </conditionalFormatting>
  <conditionalFormatting sqref="O674">
    <cfRule type="duplicateValues" dxfId="16278" priority="16937"/>
  </conditionalFormatting>
  <conditionalFormatting sqref="O674">
    <cfRule type="duplicateValues" dxfId="16277" priority="16936"/>
  </conditionalFormatting>
  <conditionalFormatting sqref="O674">
    <cfRule type="duplicateValues" dxfId="16276" priority="16935"/>
  </conditionalFormatting>
  <conditionalFormatting sqref="O674">
    <cfRule type="duplicateValues" dxfId="16275" priority="16934"/>
  </conditionalFormatting>
  <conditionalFormatting sqref="O674">
    <cfRule type="duplicateValues" dxfId="16274" priority="16933"/>
  </conditionalFormatting>
  <conditionalFormatting sqref="O674">
    <cfRule type="duplicateValues" dxfId="16273" priority="16932"/>
  </conditionalFormatting>
  <conditionalFormatting sqref="O674">
    <cfRule type="duplicateValues" dxfId="16272" priority="16931"/>
  </conditionalFormatting>
  <conditionalFormatting sqref="O674">
    <cfRule type="duplicateValues" dxfId="16271" priority="16930"/>
  </conditionalFormatting>
  <conditionalFormatting sqref="O674">
    <cfRule type="duplicateValues" dxfId="16270" priority="16929"/>
  </conditionalFormatting>
  <conditionalFormatting sqref="O674">
    <cfRule type="duplicateValues" dxfId="16269" priority="16928"/>
  </conditionalFormatting>
  <conditionalFormatting sqref="O674">
    <cfRule type="duplicateValues" dxfId="16268" priority="16948"/>
  </conditionalFormatting>
  <conditionalFormatting sqref="O674">
    <cfRule type="duplicateValues" dxfId="16267" priority="16927"/>
  </conditionalFormatting>
  <conditionalFormatting sqref="O674">
    <cfRule type="duplicateValues" dxfId="16266" priority="16926"/>
  </conditionalFormatting>
  <conditionalFormatting sqref="O675">
    <cfRule type="duplicateValues" dxfId="16265" priority="16920"/>
  </conditionalFormatting>
  <conditionalFormatting sqref="O675">
    <cfRule type="duplicateValues" dxfId="16264" priority="16921"/>
    <cfRule type="duplicateValues" dxfId="16263" priority="16922"/>
    <cfRule type="duplicateValues" dxfId="16262" priority="16923"/>
  </conditionalFormatting>
  <conditionalFormatting sqref="P675">
    <cfRule type="duplicateValues" dxfId="16261" priority="16924"/>
  </conditionalFormatting>
  <conditionalFormatting sqref="O675">
    <cfRule type="duplicateValues" dxfId="16260" priority="16918"/>
    <cfRule type="duplicateValues" dxfId="16259" priority="16919"/>
  </conditionalFormatting>
  <conditionalFormatting sqref="O675">
    <cfRule type="duplicateValues" dxfId="16258" priority="16917"/>
  </conditionalFormatting>
  <conditionalFormatting sqref="O675">
    <cfRule type="duplicateValues" dxfId="16257" priority="16916"/>
  </conditionalFormatting>
  <conditionalFormatting sqref="P675">
    <cfRule type="duplicateValues" dxfId="16256" priority="16915"/>
  </conditionalFormatting>
  <conditionalFormatting sqref="O675">
    <cfRule type="duplicateValues" dxfId="16255" priority="16914"/>
  </conditionalFormatting>
  <conditionalFormatting sqref="O675">
    <cfRule type="duplicateValues" dxfId="16254" priority="16913"/>
  </conditionalFormatting>
  <conditionalFormatting sqref="O675">
    <cfRule type="duplicateValues" dxfId="16253" priority="16912"/>
  </conditionalFormatting>
  <conditionalFormatting sqref="O675">
    <cfRule type="duplicateValues" dxfId="16252" priority="16911"/>
  </conditionalFormatting>
  <conditionalFormatting sqref="O675">
    <cfRule type="duplicateValues" dxfId="16251" priority="16910"/>
  </conditionalFormatting>
  <conditionalFormatting sqref="O675">
    <cfRule type="duplicateValues" dxfId="16250" priority="16909"/>
  </conditionalFormatting>
  <conditionalFormatting sqref="O675">
    <cfRule type="duplicateValues" dxfId="16249" priority="16908"/>
  </conditionalFormatting>
  <conditionalFormatting sqref="O675">
    <cfRule type="duplicateValues" dxfId="16248" priority="16907"/>
  </conditionalFormatting>
  <conditionalFormatting sqref="O675">
    <cfRule type="duplicateValues" dxfId="16247" priority="16906"/>
  </conditionalFormatting>
  <conditionalFormatting sqref="O675">
    <cfRule type="duplicateValues" dxfId="16246" priority="16905"/>
  </conditionalFormatting>
  <conditionalFormatting sqref="O675">
    <cfRule type="duplicateValues" dxfId="16245" priority="16904"/>
  </conditionalFormatting>
  <conditionalFormatting sqref="O675">
    <cfRule type="duplicateValues" dxfId="16244" priority="16925"/>
  </conditionalFormatting>
  <conditionalFormatting sqref="O675">
    <cfRule type="duplicateValues" dxfId="16243" priority="16903"/>
  </conditionalFormatting>
  <conditionalFormatting sqref="O676">
    <cfRule type="duplicateValues" dxfId="16242" priority="16894"/>
  </conditionalFormatting>
  <conditionalFormatting sqref="O676">
    <cfRule type="duplicateValues" dxfId="16241" priority="16895"/>
    <cfRule type="duplicateValues" dxfId="16240" priority="16896"/>
    <cfRule type="duplicateValues" dxfId="16239" priority="16897"/>
  </conditionalFormatting>
  <conditionalFormatting sqref="O676">
    <cfRule type="duplicateValues" dxfId="16238" priority="16892"/>
    <cfRule type="duplicateValues" dxfId="16237" priority="16893"/>
  </conditionalFormatting>
  <conditionalFormatting sqref="O676">
    <cfRule type="duplicateValues" dxfId="16236" priority="16891"/>
  </conditionalFormatting>
  <conditionalFormatting sqref="O676">
    <cfRule type="duplicateValues" dxfId="16235" priority="16890"/>
  </conditionalFormatting>
  <conditionalFormatting sqref="P676">
    <cfRule type="duplicateValues" dxfId="16234" priority="16889"/>
  </conditionalFormatting>
  <conditionalFormatting sqref="O676">
    <cfRule type="duplicateValues" dxfId="16233" priority="16888"/>
  </conditionalFormatting>
  <conditionalFormatting sqref="O676">
    <cfRule type="duplicateValues" dxfId="16232" priority="16887"/>
  </conditionalFormatting>
  <conditionalFormatting sqref="O676">
    <cfRule type="duplicateValues" dxfId="16231" priority="16886"/>
  </conditionalFormatting>
  <conditionalFormatting sqref="O676">
    <cfRule type="duplicateValues" dxfId="16230" priority="16885"/>
  </conditionalFormatting>
  <conditionalFormatting sqref="O676">
    <cfRule type="duplicateValues" dxfId="16229" priority="16898"/>
  </conditionalFormatting>
  <conditionalFormatting sqref="O676">
    <cfRule type="duplicateValues" dxfId="16228" priority="16899"/>
    <cfRule type="duplicateValues" dxfId="16227" priority="16900"/>
    <cfRule type="duplicateValues" dxfId="16226" priority="16901"/>
  </conditionalFormatting>
  <conditionalFormatting sqref="P676">
    <cfRule type="duplicateValues" dxfId="16225" priority="16902"/>
  </conditionalFormatting>
  <conditionalFormatting sqref="O676">
    <cfRule type="duplicateValues" dxfId="16224" priority="16884"/>
  </conditionalFormatting>
  <conditionalFormatting sqref="O676">
    <cfRule type="duplicateValues" dxfId="16223" priority="16883"/>
  </conditionalFormatting>
  <conditionalFormatting sqref="O676">
    <cfRule type="duplicateValues" dxfId="16222" priority="16882"/>
  </conditionalFormatting>
  <conditionalFormatting sqref="O676">
    <cfRule type="duplicateValues" dxfId="16221" priority="16881"/>
  </conditionalFormatting>
  <conditionalFormatting sqref="O676">
    <cfRule type="duplicateValues" dxfId="16220" priority="16880"/>
  </conditionalFormatting>
  <conditionalFormatting sqref="O676">
    <cfRule type="duplicateValues" dxfId="16219" priority="16879"/>
  </conditionalFormatting>
  <conditionalFormatting sqref="O676">
    <cfRule type="duplicateValues" dxfId="16218" priority="16878"/>
  </conditionalFormatting>
  <conditionalFormatting sqref="O676">
    <cfRule type="duplicateValues" dxfId="16217" priority="16877"/>
  </conditionalFormatting>
  <conditionalFormatting sqref="O677">
    <cfRule type="duplicateValues" dxfId="16216" priority="16868"/>
  </conditionalFormatting>
  <conditionalFormatting sqref="O677">
    <cfRule type="duplicateValues" dxfId="16215" priority="16869"/>
    <cfRule type="duplicateValues" dxfId="16214" priority="16870"/>
    <cfRule type="duplicateValues" dxfId="16213" priority="16871"/>
  </conditionalFormatting>
  <conditionalFormatting sqref="O677">
    <cfRule type="duplicateValues" dxfId="16212" priority="16866"/>
    <cfRule type="duplicateValues" dxfId="16211" priority="16867"/>
  </conditionalFormatting>
  <conditionalFormatting sqref="O677">
    <cfRule type="duplicateValues" dxfId="16210" priority="16865"/>
  </conditionalFormatting>
  <conditionalFormatting sqref="O677">
    <cfRule type="duplicateValues" dxfId="16209" priority="16864"/>
  </conditionalFormatting>
  <conditionalFormatting sqref="P677">
    <cfRule type="duplicateValues" dxfId="16208" priority="16863"/>
  </conditionalFormatting>
  <conditionalFormatting sqref="O677">
    <cfRule type="duplicateValues" dxfId="16207" priority="16862"/>
  </conditionalFormatting>
  <conditionalFormatting sqref="O677">
    <cfRule type="duplicateValues" dxfId="16206" priority="16861"/>
  </conditionalFormatting>
  <conditionalFormatting sqref="O677">
    <cfRule type="duplicateValues" dxfId="16205" priority="16860"/>
  </conditionalFormatting>
  <conditionalFormatting sqref="O677">
    <cfRule type="duplicateValues" dxfId="16204" priority="16859"/>
  </conditionalFormatting>
  <conditionalFormatting sqref="O677">
    <cfRule type="duplicateValues" dxfId="16203" priority="16858"/>
  </conditionalFormatting>
  <conditionalFormatting sqref="O677">
    <cfRule type="duplicateValues" dxfId="16202" priority="16857"/>
  </conditionalFormatting>
  <conditionalFormatting sqref="O677">
    <cfRule type="duplicateValues" dxfId="16201" priority="16856"/>
  </conditionalFormatting>
  <conditionalFormatting sqref="O677">
    <cfRule type="duplicateValues" dxfId="16200" priority="16855"/>
  </conditionalFormatting>
  <conditionalFormatting sqref="O677">
    <cfRule type="duplicateValues" dxfId="16199" priority="16854"/>
  </conditionalFormatting>
  <conditionalFormatting sqref="O677">
    <cfRule type="duplicateValues" dxfId="16198" priority="16853"/>
  </conditionalFormatting>
  <conditionalFormatting sqref="O677">
    <cfRule type="duplicateValues" dxfId="16197" priority="16872"/>
  </conditionalFormatting>
  <conditionalFormatting sqref="O677">
    <cfRule type="duplicateValues" dxfId="16196" priority="16873"/>
    <cfRule type="duplicateValues" dxfId="16195" priority="16874"/>
    <cfRule type="duplicateValues" dxfId="16194" priority="16875"/>
  </conditionalFormatting>
  <conditionalFormatting sqref="P677">
    <cfRule type="duplicateValues" dxfId="16193" priority="16876"/>
  </conditionalFormatting>
  <conditionalFormatting sqref="O677">
    <cfRule type="duplicateValues" dxfId="16192" priority="16852"/>
  </conditionalFormatting>
  <conditionalFormatting sqref="O677">
    <cfRule type="duplicateValues" dxfId="16191" priority="16851"/>
  </conditionalFormatting>
  <conditionalFormatting sqref="O678">
    <cfRule type="duplicateValues" dxfId="16190" priority="16842"/>
  </conditionalFormatting>
  <conditionalFormatting sqref="O678">
    <cfRule type="duplicateValues" dxfId="16189" priority="16843"/>
    <cfRule type="duplicateValues" dxfId="16188" priority="16844"/>
    <cfRule type="duplicateValues" dxfId="16187" priority="16845"/>
  </conditionalFormatting>
  <conditionalFormatting sqref="O678">
    <cfRule type="duplicateValues" dxfId="16186" priority="16840"/>
    <cfRule type="duplicateValues" dxfId="16185" priority="16841"/>
  </conditionalFormatting>
  <conditionalFormatting sqref="O678">
    <cfRule type="duplicateValues" dxfId="16184" priority="16839"/>
  </conditionalFormatting>
  <conditionalFormatting sqref="O678">
    <cfRule type="duplicateValues" dxfId="16183" priority="16838"/>
  </conditionalFormatting>
  <conditionalFormatting sqref="P678">
    <cfRule type="duplicateValues" dxfId="16182" priority="16837"/>
  </conditionalFormatting>
  <conditionalFormatting sqref="O678">
    <cfRule type="duplicateValues" dxfId="16181" priority="16836"/>
  </conditionalFormatting>
  <conditionalFormatting sqref="O678">
    <cfRule type="duplicateValues" dxfId="16180" priority="16835"/>
  </conditionalFormatting>
  <conditionalFormatting sqref="O678">
    <cfRule type="duplicateValues" dxfId="16179" priority="16834"/>
  </conditionalFormatting>
  <conditionalFormatting sqref="O678">
    <cfRule type="duplicateValues" dxfId="16178" priority="16833"/>
  </conditionalFormatting>
  <conditionalFormatting sqref="O678">
    <cfRule type="duplicateValues" dxfId="16177" priority="16846"/>
  </conditionalFormatting>
  <conditionalFormatting sqref="O678">
    <cfRule type="duplicateValues" dxfId="16176" priority="16847"/>
    <cfRule type="duplicateValues" dxfId="16175" priority="16848"/>
    <cfRule type="duplicateValues" dxfId="16174" priority="16849"/>
  </conditionalFormatting>
  <conditionalFormatting sqref="P678">
    <cfRule type="duplicateValues" dxfId="16173" priority="16850"/>
  </conditionalFormatting>
  <conditionalFormatting sqref="O678">
    <cfRule type="duplicateValues" dxfId="16172" priority="16832"/>
  </conditionalFormatting>
  <conditionalFormatting sqref="O678">
    <cfRule type="duplicateValues" dxfId="16171" priority="16831"/>
  </conditionalFormatting>
  <conditionalFormatting sqref="O678">
    <cfRule type="duplicateValues" dxfId="16170" priority="16830"/>
  </conditionalFormatting>
  <conditionalFormatting sqref="O678">
    <cfRule type="duplicateValues" dxfId="16169" priority="16829"/>
  </conditionalFormatting>
  <conditionalFormatting sqref="O678">
    <cfRule type="duplicateValues" dxfId="16168" priority="16828"/>
  </conditionalFormatting>
  <conditionalFormatting sqref="O678">
    <cfRule type="duplicateValues" dxfId="16167" priority="16827"/>
  </conditionalFormatting>
  <conditionalFormatting sqref="O678">
    <cfRule type="duplicateValues" dxfId="16166" priority="16826"/>
  </conditionalFormatting>
  <conditionalFormatting sqref="O678">
    <cfRule type="duplicateValues" dxfId="16165" priority="16825"/>
  </conditionalFormatting>
  <conditionalFormatting sqref="O679">
    <cfRule type="duplicateValues" dxfId="16164" priority="16819"/>
  </conditionalFormatting>
  <conditionalFormatting sqref="O679">
    <cfRule type="duplicateValues" dxfId="16163" priority="16820"/>
    <cfRule type="duplicateValues" dxfId="16162" priority="16821"/>
    <cfRule type="duplicateValues" dxfId="16161" priority="16822"/>
  </conditionalFormatting>
  <conditionalFormatting sqref="P679">
    <cfRule type="duplicateValues" dxfId="16160" priority="16823"/>
  </conditionalFormatting>
  <conditionalFormatting sqref="O679">
    <cfRule type="duplicateValues" dxfId="16159" priority="16817"/>
    <cfRule type="duplicateValues" dxfId="16158" priority="16818"/>
  </conditionalFormatting>
  <conditionalFormatting sqref="O679">
    <cfRule type="duplicateValues" dxfId="16157" priority="16816"/>
  </conditionalFormatting>
  <conditionalFormatting sqref="O679">
    <cfRule type="duplicateValues" dxfId="16156" priority="16815"/>
  </conditionalFormatting>
  <conditionalFormatting sqref="P679">
    <cfRule type="duplicateValues" dxfId="16155" priority="16814"/>
  </conditionalFormatting>
  <conditionalFormatting sqref="O679">
    <cfRule type="duplicateValues" dxfId="16154" priority="16813"/>
  </conditionalFormatting>
  <conditionalFormatting sqref="O679">
    <cfRule type="duplicateValues" dxfId="16153" priority="16812"/>
  </conditionalFormatting>
  <conditionalFormatting sqref="O679">
    <cfRule type="duplicateValues" dxfId="16152" priority="16811"/>
  </conditionalFormatting>
  <conditionalFormatting sqref="O679">
    <cfRule type="duplicateValues" dxfId="16151" priority="16810"/>
  </conditionalFormatting>
  <conditionalFormatting sqref="O679">
    <cfRule type="duplicateValues" dxfId="16150" priority="16809"/>
  </conditionalFormatting>
  <conditionalFormatting sqref="O679">
    <cfRule type="duplicateValues" dxfId="16149" priority="16808"/>
  </conditionalFormatting>
  <conditionalFormatting sqref="O679">
    <cfRule type="duplicateValues" dxfId="16148" priority="16807"/>
  </conditionalFormatting>
  <conditionalFormatting sqref="O679">
    <cfRule type="duplicateValues" dxfId="16147" priority="16806"/>
  </conditionalFormatting>
  <conditionalFormatting sqref="O679">
    <cfRule type="duplicateValues" dxfId="16146" priority="16805"/>
  </conditionalFormatting>
  <conditionalFormatting sqref="O679">
    <cfRule type="duplicateValues" dxfId="16145" priority="16804"/>
  </conditionalFormatting>
  <conditionalFormatting sqref="O679">
    <cfRule type="duplicateValues" dxfId="16144" priority="16824"/>
  </conditionalFormatting>
  <conditionalFormatting sqref="O679">
    <cfRule type="duplicateValues" dxfId="16143" priority="16803"/>
  </conditionalFormatting>
  <conditionalFormatting sqref="O679">
    <cfRule type="duplicateValues" dxfId="16142" priority="16802"/>
  </conditionalFormatting>
  <conditionalFormatting sqref="O680">
    <cfRule type="duplicateValues" dxfId="16141" priority="16797"/>
  </conditionalFormatting>
  <conditionalFormatting sqref="O680">
    <cfRule type="duplicateValues" dxfId="16140" priority="16798"/>
    <cfRule type="duplicateValues" dxfId="16139" priority="16799"/>
    <cfRule type="duplicateValues" dxfId="16138" priority="16800"/>
  </conditionalFormatting>
  <conditionalFormatting sqref="P680">
    <cfRule type="duplicateValues" dxfId="16137" priority="16801"/>
  </conditionalFormatting>
  <conditionalFormatting sqref="O680">
    <cfRule type="duplicateValues" dxfId="16136" priority="16795"/>
    <cfRule type="duplicateValues" dxfId="16135" priority="16796"/>
  </conditionalFormatting>
  <conditionalFormatting sqref="O680">
    <cfRule type="duplicateValues" dxfId="16134" priority="16794"/>
  </conditionalFormatting>
  <conditionalFormatting sqref="O680">
    <cfRule type="duplicateValues" dxfId="16133" priority="16793"/>
  </conditionalFormatting>
  <conditionalFormatting sqref="P680">
    <cfRule type="duplicateValues" dxfId="16132" priority="16792"/>
  </conditionalFormatting>
  <conditionalFormatting sqref="O680">
    <cfRule type="duplicateValues" dxfId="16131" priority="16791"/>
  </conditionalFormatting>
  <conditionalFormatting sqref="O680">
    <cfRule type="duplicateValues" dxfId="16130" priority="16790"/>
  </conditionalFormatting>
  <conditionalFormatting sqref="O680">
    <cfRule type="duplicateValues" dxfId="16129" priority="16789"/>
  </conditionalFormatting>
  <conditionalFormatting sqref="O680">
    <cfRule type="duplicateValues" dxfId="16128" priority="16788"/>
  </conditionalFormatting>
  <conditionalFormatting sqref="O680">
    <cfRule type="duplicateValues" dxfId="16127" priority="16787"/>
  </conditionalFormatting>
  <conditionalFormatting sqref="O680">
    <cfRule type="duplicateValues" dxfId="16126" priority="16786"/>
  </conditionalFormatting>
  <conditionalFormatting sqref="O680">
    <cfRule type="duplicateValues" dxfId="16125" priority="16785"/>
  </conditionalFormatting>
  <conditionalFormatting sqref="O680">
    <cfRule type="duplicateValues" dxfId="16124" priority="16784"/>
  </conditionalFormatting>
  <conditionalFormatting sqref="O680">
    <cfRule type="duplicateValues" dxfId="16123" priority="16783"/>
  </conditionalFormatting>
  <conditionalFormatting sqref="O680">
    <cfRule type="duplicateValues" dxfId="16122" priority="16782"/>
  </conditionalFormatting>
  <conditionalFormatting sqref="O680">
    <cfRule type="duplicateValues" dxfId="16121" priority="16781"/>
  </conditionalFormatting>
  <conditionalFormatting sqref="O680">
    <cfRule type="duplicateValues" dxfId="16120" priority="16780"/>
  </conditionalFormatting>
  <conditionalFormatting sqref="O681">
    <cfRule type="duplicateValues" dxfId="16119" priority="16775"/>
  </conditionalFormatting>
  <conditionalFormatting sqref="O681">
    <cfRule type="duplicateValues" dxfId="16118" priority="16776"/>
    <cfRule type="duplicateValues" dxfId="16117" priority="16777"/>
    <cfRule type="duplicateValues" dxfId="16116" priority="16778"/>
  </conditionalFormatting>
  <conditionalFormatting sqref="P681">
    <cfRule type="duplicateValues" dxfId="16115" priority="16779"/>
  </conditionalFormatting>
  <conditionalFormatting sqref="O681">
    <cfRule type="duplicateValues" dxfId="16114" priority="16773"/>
    <cfRule type="duplicateValues" dxfId="16113" priority="16774"/>
  </conditionalFormatting>
  <conditionalFormatting sqref="O681">
    <cfRule type="duplicateValues" dxfId="16112" priority="16772"/>
  </conditionalFormatting>
  <conditionalFormatting sqref="O681">
    <cfRule type="duplicateValues" dxfId="16111" priority="16771"/>
  </conditionalFormatting>
  <conditionalFormatting sqref="P681">
    <cfRule type="duplicateValues" dxfId="16110" priority="16770"/>
  </conditionalFormatting>
  <conditionalFormatting sqref="O681">
    <cfRule type="duplicateValues" dxfId="16109" priority="16769"/>
  </conditionalFormatting>
  <conditionalFormatting sqref="O681">
    <cfRule type="duplicateValues" dxfId="16108" priority="16768"/>
  </conditionalFormatting>
  <conditionalFormatting sqref="O681">
    <cfRule type="duplicateValues" dxfId="16107" priority="16767"/>
  </conditionalFormatting>
  <conditionalFormatting sqref="O681">
    <cfRule type="duplicateValues" dxfId="16106" priority="16766"/>
  </conditionalFormatting>
  <conditionalFormatting sqref="O681">
    <cfRule type="duplicateValues" dxfId="16105" priority="16765"/>
  </conditionalFormatting>
  <conditionalFormatting sqref="O681">
    <cfRule type="duplicateValues" dxfId="16104" priority="16764"/>
  </conditionalFormatting>
  <conditionalFormatting sqref="O681">
    <cfRule type="duplicateValues" dxfId="16103" priority="16763"/>
  </conditionalFormatting>
  <conditionalFormatting sqref="O681">
    <cfRule type="duplicateValues" dxfId="16102" priority="16762"/>
  </conditionalFormatting>
  <conditionalFormatting sqref="O681">
    <cfRule type="duplicateValues" dxfId="16101" priority="16761"/>
  </conditionalFormatting>
  <conditionalFormatting sqref="O681">
    <cfRule type="duplicateValues" dxfId="16100" priority="16760"/>
  </conditionalFormatting>
  <conditionalFormatting sqref="O681">
    <cfRule type="duplicateValues" dxfId="16099" priority="16759"/>
  </conditionalFormatting>
  <conditionalFormatting sqref="O681">
    <cfRule type="duplicateValues" dxfId="16098" priority="16758"/>
  </conditionalFormatting>
  <conditionalFormatting sqref="O682:O683">
    <cfRule type="duplicateValues" dxfId="16097" priority="16749"/>
  </conditionalFormatting>
  <conditionalFormatting sqref="O682:O683">
    <cfRule type="duplicateValues" dxfId="16096" priority="16750"/>
    <cfRule type="duplicateValues" dxfId="16095" priority="16751"/>
    <cfRule type="duplicateValues" dxfId="16094" priority="16752"/>
  </conditionalFormatting>
  <conditionalFormatting sqref="O682:O683">
    <cfRule type="duplicateValues" dxfId="16093" priority="16747"/>
    <cfRule type="duplicateValues" dxfId="16092" priority="16748"/>
  </conditionalFormatting>
  <conditionalFormatting sqref="O682:O683">
    <cfRule type="duplicateValues" dxfId="16091" priority="16746"/>
  </conditionalFormatting>
  <conditionalFormatting sqref="O682:O683">
    <cfRule type="duplicateValues" dxfId="16090" priority="16745"/>
  </conditionalFormatting>
  <conditionalFormatting sqref="P682:P683">
    <cfRule type="duplicateValues" dxfId="16089" priority="16744"/>
  </conditionalFormatting>
  <conditionalFormatting sqref="O682:O683">
    <cfRule type="duplicateValues" dxfId="16088" priority="16743"/>
  </conditionalFormatting>
  <conditionalFormatting sqref="O682:O683">
    <cfRule type="duplicateValues" dxfId="16087" priority="16742"/>
  </conditionalFormatting>
  <conditionalFormatting sqref="O682:O683">
    <cfRule type="duplicateValues" dxfId="16086" priority="16741"/>
  </conditionalFormatting>
  <conditionalFormatting sqref="O682:O683">
    <cfRule type="duplicateValues" dxfId="16085" priority="16740"/>
  </conditionalFormatting>
  <conditionalFormatting sqref="O682:O683">
    <cfRule type="duplicateValues" dxfId="16084" priority="16739"/>
  </conditionalFormatting>
  <conditionalFormatting sqref="O682:O683">
    <cfRule type="duplicateValues" dxfId="16083" priority="16738"/>
  </conditionalFormatting>
  <conditionalFormatting sqref="O682:O683">
    <cfRule type="duplicateValues" dxfId="16082" priority="16737"/>
  </conditionalFormatting>
  <conditionalFormatting sqref="O682:O683">
    <cfRule type="duplicateValues" dxfId="16081" priority="16736"/>
  </conditionalFormatting>
  <conditionalFormatting sqref="O682:O683">
    <cfRule type="duplicateValues" dxfId="16080" priority="16735"/>
  </conditionalFormatting>
  <conditionalFormatting sqref="O682:O683">
    <cfRule type="duplicateValues" dxfId="16079" priority="16734"/>
  </conditionalFormatting>
  <conditionalFormatting sqref="O682:O683">
    <cfRule type="duplicateValues" dxfId="16078" priority="16753"/>
  </conditionalFormatting>
  <conditionalFormatting sqref="O682:O683">
    <cfRule type="duplicateValues" dxfId="16077" priority="16754"/>
    <cfRule type="duplicateValues" dxfId="16076" priority="16755"/>
    <cfRule type="duplicateValues" dxfId="16075" priority="16756"/>
  </conditionalFormatting>
  <conditionalFormatting sqref="P682:P683">
    <cfRule type="duplicateValues" dxfId="16074" priority="16757"/>
  </conditionalFormatting>
  <conditionalFormatting sqref="O682:O683">
    <cfRule type="duplicateValues" dxfId="16073" priority="16733"/>
  </conditionalFormatting>
  <conditionalFormatting sqref="O682:O683">
    <cfRule type="duplicateValues" dxfId="16072" priority="16732"/>
  </conditionalFormatting>
  <conditionalFormatting sqref="O684">
    <cfRule type="duplicateValues" dxfId="16071" priority="16727"/>
  </conditionalFormatting>
  <conditionalFormatting sqref="O684">
    <cfRule type="duplicateValues" dxfId="16070" priority="16728"/>
    <cfRule type="duplicateValues" dxfId="16069" priority="16729"/>
    <cfRule type="duplicateValues" dxfId="16068" priority="16730"/>
  </conditionalFormatting>
  <conditionalFormatting sqref="P684">
    <cfRule type="duplicateValues" dxfId="16067" priority="16731"/>
  </conditionalFormatting>
  <conditionalFormatting sqref="O684">
    <cfRule type="duplicateValues" dxfId="16066" priority="16725"/>
    <cfRule type="duplicateValues" dxfId="16065" priority="16726"/>
  </conditionalFormatting>
  <conditionalFormatting sqref="O684">
    <cfRule type="duplicateValues" dxfId="16064" priority="16724"/>
  </conditionalFormatting>
  <conditionalFormatting sqref="O684">
    <cfRule type="duplicateValues" dxfId="16063" priority="16723"/>
  </conditionalFormatting>
  <conditionalFormatting sqref="P684">
    <cfRule type="duplicateValues" dxfId="16062" priority="16722"/>
  </conditionalFormatting>
  <conditionalFormatting sqref="O684">
    <cfRule type="duplicateValues" dxfId="16061" priority="16721"/>
  </conditionalFormatting>
  <conditionalFormatting sqref="O684">
    <cfRule type="duplicateValues" dxfId="16060" priority="16720"/>
  </conditionalFormatting>
  <conditionalFormatting sqref="O684">
    <cfRule type="duplicateValues" dxfId="16059" priority="16719"/>
  </conditionalFormatting>
  <conditionalFormatting sqref="O684">
    <cfRule type="duplicateValues" dxfId="16058" priority="16718"/>
  </conditionalFormatting>
  <conditionalFormatting sqref="O684">
    <cfRule type="duplicateValues" dxfId="16057" priority="16717"/>
  </conditionalFormatting>
  <conditionalFormatting sqref="O684">
    <cfRule type="duplicateValues" dxfId="16056" priority="16716"/>
  </conditionalFormatting>
  <conditionalFormatting sqref="O684">
    <cfRule type="duplicateValues" dxfId="16055" priority="16715"/>
  </conditionalFormatting>
  <conditionalFormatting sqref="O684">
    <cfRule type="duplicateValues" dxfId="16054" priority="16714"/>
  </conditionalFormatting>
  <conditionalFormatting sqref="O684">
    <cfRule type="duplicateValues" dxfId="16053" priority="16713"/>
  </conditionalFormatting>
  <conditionalFormatting sqref="O684">
    <cfRule type="duplicateValues" dxfId="16052" priority="16712"/>
  </conditionalFormatting>
  <conditionalFormatting sqref="O684">
    <cfRule type="duplicateValues" dxfId="16051" priority="16711"/>
  </conditionalFormatting>
  <conditionalFormatting sqref="O684">
    <cfRule type="duplicateValues" dxfId="16050" priority="16710"/>
  </conditionalFormatting>
  <conditionalFormatting sqref="O685">
    <cfRule type="duplicateValues" dxfId="16049" priority="16701"/>
  </conditionalFormatting>
  <conditionalFormatting sqref="O685">
    <cfRule type="duplicateValues" dxfId="16048" priority="16702"/>
    <cfRule type="duplicateValues" dxfId="16047" priority="16703"/>
    <cfRule type="duplicateValues" dxfId="16046" priority="16704"/>
  </conditionalFormatting>
  <conditionalFormatting sqref="O685">
    <cfRule type="duplicateValues" dxfId="16045" priority="16699"/>
    <cfRule type="duplicateValues" dxfId="16044" priority="16700"/>
  </conditionalFormatting>
  <conditionalFormatting sqref="O685">
    <cfRule type="duplicateValues" dxfId="16043" priority="16698"/>
  </conditionalFormatting>
  <conditionalFormatting sqref="O685">
    <cfRule type="duplicateValues" dxfId="16042" priority="16697"/>
  </conditionalFormatting>
  <conditionalFormatting sqref="P685">
    <cfRule type="duplicateValues" dxfId="16041" priority="16696"/>
  </conditionalFormatting>
  <conditionalFormatting sqref="O685">
    <cfRule type="duplicateValues" dxfId="16040" priority="16695"/>
  </conditionalFormatting>
  <conditionalFormatting sqref="O685">
    <cfRule type="duplicateValues" dxfId="16039" priority="16694"/>
  </conditionalFormatting>
  <conditionalFormatting sqref="P685">
    <cfRule type="duplicateValues" dxfId="16038" priority="16705"/>
  </conditionalFormatting>
  <conditionalFormatting sqref="O685">
    <cfRule type="duplicateValues" dxfId="16037" priority="16693"/>
  </conditionalFormatting>
  <conditionalFormatting sqref="O685">
    <cfRule type="duplicateValues" dxfId="16036" priority="16692"/>
  </conditionalFormatting>
  <conditionalFormatting sqref="O685">
    <cfRule type="duplicateValues" dxfId="16035" priority="16691"/>
  </conditionalFormatting>
  <conditionalFormatting sqref="O685">
    <cfRule type="duplicateValues" dxfId="16034" priority="16690"/>
  </conditionalFormatting>
  <conditionalFormatting sqref="O685">
    <cfRule type="duplicateValues" dxfId="16033" priority="16689"/>
  </conditionalFormatting>
  <conditionalFormatting sqref="O685">
    <cfRule type="duplicateValues" dxfId="16032" priority="16688"/>
  </conditionalFormatting>
  <conditionalFormatting sqref="O685">
    <cfRule type="duplicateValues" dxfId="16031" priority="16687"/>
  </conditionalFormatting>
  <conditionalFormatting sqref="O685">
    <cfRule type="duplicateValues" dxfId="16030" priority="16686"/>
  </conditionalFormatting>
  <conditionalFormatting sqref="O685">
    <cfRule type="duplicateValues" dxfId="16029" priority="16706"/>
  </conditionalFormatting>
  <conditionalFormatting sqref="O685">
    <cfRule type="duplicateValues" dxfId="16028" priority="16707"/>
    <cfRule type="duplicateValues" dxfId="16027" priority="16708"/>
    <cfRule type="duplicateValues" dxfId="16026" priority="16709"/>
  </conditionalFormatting>
  <conditionalFormatting sqref="O685">
    <cfRule type="duplicateValues" dxfId="16025" priority="16685"/>
  </conditionalFormatting>
  <conditionalFormatting sqref="O685">
    <cfRule type="duplicateValues" dxfId="16024" priority="16684"/>
  </conditionalFormatting>
  <conditionalFormatting sqref="O686">
    <cfRule type="duplicateValues" dxfId="16023" priority="16673"/>
  </conditionalFormatting>
  <conditionalFormatting sqref="O686">
    <cfRule type="duplicateValues" dxfId="16022" priority="16674"/>
    <cfRule type="duplicateValues" dxfId="16021" priority="16675"/>
    <cfRule type="duplicateValues" dxfId="16020" priority="16676"/>
  </conditionalFormatting>
  <conditionalFormatting sqref="O686">
    <cfRule type="duplicateValues" dxfId="16019" priority="16671"/>
    <cfRule type="duplicateValues" dxfId="16018" priority="16672"/>
  </conditionalFormatting>
  <conditionalFormatting sqref="O686">
    <cfRule type="duplicateValues" dxfId="16017" priority="16670"/>
  </conditionalFormatting>
  <conditionalFormatting sqref="O686">
    <cfRule type="duplicateValues" dxfId="16016" priority="16669"/>
  </conditionalFormatting>
  <conditionalFormatting sqref="P686">
    <cfRule type="duplicateValues" dxfId="16015" priority="16668"/>
  </conditionalFormatting>
  <conditionalFormatting sqref="O686">
    <cfRule type="duplicateValues" dxfId="16014" priority="16667"/>
  </conditionalFormatting>
  <conditionalFormatting sqref="O686">
    <cfRule type="duplicateValues" dxfId="16013" priority="16666"/>
  </conditionalFormatting>
  <conditionalFormatting sqref="O686">
    <cfRule type="duplicateValues" dxfId="16012" priority="16665"/>
  </conditionalFormatting>
  <conditionalFormatting sqref="O686">
    <cfRule type="duplicateValues" dxfId="16011" priority="16664"/>
  </conditionalFormatting>
  <conditionalFormatting sqref="O686">
    <cfRule type="duplicateValues" dxfId="16010" priority="16663"/>
  </conditionalFormatting>
  <conditionalFormatting sqref="O686">
    <cfRule type="duplicateValues" dxfId="16009" priority="16662"/>
  </conditionalFormatting>
  <conditionalFormatting sqref="O686">
    <cfRule type="duplicateValues" dxfId="16008" priority="16677"/>
  </conditionalFormatting>
  <conditionalFormatting sqref="O686">
    <cfRule type="duplicateValues" dxfId="16007" priority="16678"/>
    <cfRule type="duplicateValues" dxfId="16006" priority="16679"/>
    <cfRule type="duplicateValues" dxfId="16005" priority="16680"/>
  </conditionalFormatting>
  <conditionalFormatting sqref="O686">
    <cfRule type="duplicateValues" dxfId="16004" priority="16681"/>
    <cfRule type="duplicateValues" dxfId="16003" priority="16682"/>
  </conditionalFormatting>
  <conditionalFormatting sqref="P686">
    <cfRule type="duplicateValues" dxfId="16002" priority="16683"/>
  </conditionalFormatting>
  <conditionalFormatting sqref="O686">
    <cfRule type="duplicateValues" dxfId="16001" priority="16661"/>
  </conditionalFormatting>
  <conditionalFormatting sqref="O686">
    <cfRule type="duplicateValues" dxfId="16000" priority="16660"/>
  </conditionalFormatting>
  <conditionalFormatting sqref="O686">
    <cfRule type="duplicateValues" dxfId="15999" priority="16659"/>
  </conditionalFormatting>
  <conditionalFormatting sqref="O686">
    <cfRule type="duplicateValues" dxfId="15998" priority="16658"/>
  </conditionalFormatting>
  <conditionalFormatting sqref="O686">
    <cfRule type="duplicateValues" dxfId="15997" priority="16657"/>
  </conditionalFormatting>
  <conditionalFormatting sqref="O686">
    <cfRule type="duplicateValues" dxfId="15996" priority="16656"/>
  </conditionalFormatting>
  <conditionalFormatting sqref="O687">
    <cfRule type="duplicateValues" dxfId="15995" priority="16645"/>
  </conditionalFormatting>
  <conditionalFormatting sqref="O687">
    <cfRule type="duplicateValues" dxfId="15994" priority="16646"/>
    <cfRule type="duplicateValues" dxfId="15993" priority="16647"/>
    <cfRule type="duplicateValues" dxfId="15992" priority="16648"/>
  </conditionalFormatting>
  <conditionalFormatting sqref="O687">
    <cfRule type="duplicateValues" dxfId="15991" priority="16643"/>
    <cfRule type="duplicateValues" dxfId="15990" priority="16644"/>
  </conditionalFormatting>
  <conditionalFormatting sqref="O687">
    <cfRule type="duplicateValues" dxfId="15989" priority="16642"/>
  </conditionalFormatting>
  <conditionalFormatting sqref="O687">
    <cfRule type="duplicateValues" dxfId="15988" priority="16641"/>
  </conditionalFormatting>
  <conditionalFormatting sqref="P687">
    <cfRule type="duplicateValues" dxfId="15987" priority="16640"/>
  </conditionalFormatting>
  <conditionalFormatting sqref="O687">
    <cfRule type="duplicateValues" dxfId="15986" priority="16639"/>
  </conditionalFormatting>
  <conditionalFormatting sqref="O687">
    <cfRule type="duplicateValues" dxfId="15985" priority="16638"/>
  </conditionalFormatting>
  <conditionalFormatting sqref="O687">
    <cfRule type="duplicateValues" dxfId="15984" priority="16637"/>
  </conditionalFormatting>
  <conditionalFormatting sqref="O687">
    <cfRule type="duplicateValues" dxfId="15983" priority="16636"/>
  </conditionalFormatting>
  <conditionalFormatting sqref="O687">
    <cfRule type="duplicateValues" dxfId="15982" priority="16635"/>
  </conditionalFormatting>
  <conditionalFormatting sqref="O687">
    <cfRule type="duplicateValues" dxfId="15981" priority="16634"/>
  </conditionalFormatting>
  <conditionalFormatting sqref="O687">
    <cfRule type="duplicateValues" dxfId="15980" priority="16649"/>
  </conditionalFormatting>
  <conditionalFormatting sqref="O687">
    <cfRule type="duplicateValues" dxfId="15979" priority="16650"/>
    <cfRule type="duplicateValues" dxfId="15978" priority="16651"/>
    <cfRule type="duplicateValues" dxfId="15977" priority="16652"/>
  </conditionalFormatting>
  <conditionalFormatting sqref="O687">
    <cfRule type="duplicateValues" dxfId="15976" priority="16653"/>
    <cfRule type="duplicateValues" dxfId="15975" priority="16654"/>
  </conditionalFormatting>
  <conditionalFormatting sqref="P687">
    <cfRule type="duplicateValues" dxfId="15974" priority="16655"/>
  </conditionalFormatting>
  <conditionalFormatting sqref="O687">
    <cfRule type="duplicateValues" dxfId="15973" priority="16633"/>
  </conditionalFormatting>
  <conditionalFormatting sqref="O687">
    <cfRule type="duplicateValues" dxfId="15972" priority="16632"/>
  </conditionalFormatting>
  <conditionalFormatting sqref="O687">
    <cfRule type="duplicateValues" dxfId="15971" priority="16631"/>
  </conditionalFormatting>
  <conditionalFormatting sqref="O687">
    <cfRule type="duplicateValues" dxfId="15970" priority="16630"/>
  </conditionalFormatting>
  <conditionalFormatting sqref="O687">
    <cfRule type="duplicateValues" dxfId="15969" priority="16629"/>
  </conditionalFormatting>
  <conditionalFormatting sqref="O687">
    <cfRule type="duplicateValues" dxfId="15968" priority="16628"/>
  </conditionalFormatting>
  <conditionalFormatting sqref="O688">
    <cfRule type="duplicateValues" dxfId="15967" priority="16617"/>
  </conditionalFormatting>
  <conditionalFormatting sqref="O688">
    <cfRule type="duplicateValues" dxfId="15966" priority="16618"/>
    <cfRule type="duplicateValues" dxfId="15965" priority="16619"/>
    <cfRule type="duplicateValues" dxfId="15964" priority="16620"/>
  </conditionalFormatting>
  <conditionalFormatting sqref="O688">
    <cfRule type="duplicateValues" dxfId="15963" priority="16615"/>
    <cfRule type="duplicateValues" dxfId="15962" priority="16616"/>
  </conditionalFormatting>
  <conditionalFormatting sqref="O688">
    <cfRule type="duplicateValues" dxfId="15961" priority="16614"/>
  </conditionalFormatting>
  <conditionalFormatting sqref="O688">
    <cfRule type="duplicateValues" dxfId="15960" priority="16613"/>
  </conditionalFormatting>
  <conditionalFormatting sqref="P688">
    <cfRule type="duplicateValues" dxfId="15959" priority="16612"/>
  </conditionalFormatting>
  <conditionalFormatting sqref="O688">
    <cfRule type="duplicateValues" dxfId="15958" priority="16611"/>
  </conditionalFormatting>
  <conditionalFormatting sqref="O688">
    <cfRule type="duplicateValues" dxfId="15957" priority="16610"/>
  </conditionalFormatting>
  <conditionalFormatting sqref="O688">
    <cfRule type="duplicateValues" dxfId="15956" priority="16609"/>
  </conditionalFormatting>
  <conditionalFormatting sqref="O688">
    <cfRule type="duplicateValues" dxfId="15955" priority="16608"/>
  </conditionalFormatting>
  <conditionalFormatting sqref="O688">
    <cfRule type="duplicateValues" dxfId="15954" priority="16607"/>
  </conditionalFormatting>
  <conditionalFormatting sqref="O688">
    <cfRule type="duplicateValues" dxfId="15953" priority="16606"/>
  </conditionalFormatting>
  <conditionalFormatting sqref="O688">
    <cfRule type="duplicateValues" dxfId="15952" priority="16621"/>
  </conditionalFormatting>
  <conditionalFormatting sqref="O688">
    <cfRule type="duplicateValues" dxfId="15951" priority="16622"/>
    <cfRule type="duplicateValues" dxfId="15950" priority="16623"/>
    <cfRule type="duplicateValues" dxfId="15949" priority="16624"/>
  </conditionalFormatting>
  <conditionalFormatting sqref="O688">
    <cfRule type="duplicateValues" dxfId="15948" priority="16625"/>
    <cfRule type="duplicateValues" dxfId="15947" priority="16626"/>
  </conditionalFormatting>
  <conditionalFormatting sqref="P688">
    <cfRule type="duplicateValues" dxfId="15946" priority="16627"/>
  </conditionalFormatting>
  <conditionalFormatting sqref="O688">
    <cfRule type="duplicateValues" dxfId="15945" priority="16605"/>
  </conditionalFormatting>
  <conditionalFormatting sqref="O688">
    <cfRule type="duplicateValues" dxfId="15944" priority="16604"/>
  </conditionalFormatting>
  <conditionalFormatting sqref="O688">
    <cfRule type="duplicateValues" dxfId="15943" priority="16603"/>
  </conditionalFormatting>
  <conditionalFormatting sqref="O688">
    <cfRule type="duplicateValues" dxfId="15942" priority="16602"/>
  </conditionalFormatting>
  <conditionalFormatting sqref="O688">
    <cfRule type="duplicateValues" dxfId="15941" priority="16601"/>
  </conditionalFormatting>
  <conditionalFormatting sqref="O688">
    <cfRule type="duplicateValues" dxfId="15940" priority="16600"/>
  </conditionalFormatting>
  <conditionalFormatting sqref="O689">
    <cfRule type="duplicateValues" dxfId="15939" priority="16591"/>
  </conditionalFormatting>
  <conditionalFormatting sqref="O689">
    <cfRule type="duplicateValues" dxfId="15938" priority="16592"/>
    <cfRule type="duplicateValues" dxfId="15937" priority="16593"/>
    <cfRule type="duplicateValues" dxfId="15936" priority="16594"/>
  </conditionalFormatting>
  <conditionalFormatting sqref="O689">
    <cfRule type="duplicateValues" dxfId="15935" priority="16589"/>
    <cfRule type="duplicateValues" dxfId="15934" priority="16590"/>
  </conditionalFormatting>
  <conditionalFormatting sqref="O689">
    <cfRule type="duplicateValues" dxfId="15933" priority="16588"/>
  </conditionalFormatting>
  <conditionalFormatting sqref="O689">
    <cfRule type="duplicateValues" dxfId="15932" priority="16587"/>
  </conditionalFormatting>
  <conditionalFormatting sqref="P689">
    <cfRule type="duplicateValues" dxfId="15931" priority="16586"/>
  </conditionalFormatting>
  <conditionalFormatting sqref="O689">
    <cfRule type="duplicateValues" dxfId="15930" priority="16585"/>
  </conditionalFormatting>
  <conditionalFormatting sqref="O689">
    <cfRule type="duplicateValues" dxfId="15929" priority="16584"/>
  </conditionalFormatting>
  <conditionalFormatting sqref="O689">
    <cfRule type="duplicateValues" dxfId="15928" priority="16583"/>
  </conditionalFormatting>
  <conditionalFormatting sqref="O689">
    <cfRule type="duplicateValues" dxfId="15927" priority="16582"/>
  </conditionalFormatting>
  <conditionalFormatting sqref="O689">
    <cfRule type="duplicateValues" dxfId="15926" priority="16581"/>
  </conditionalFormatting>
  <conditionalFormatting sqref="O689">
    <cfRule type="duplicateValues" dxfId="15925" priority="16580"/>
  </conditionalFormatting>
  <conditionalFormatting sqref="O689">
    <cfRule type="duplicateValues" dxfId="15924" priority="16579"/>
  </conditionalFormatting>
  <conditionalFormatting sqref="O689">
    <cfRule type="duplicateValues" dxfId="15923" priority="16578"/>
  </conditionalFormatting>
  <conditionalFormatting sqref="O689">
    <cfRule type="duplicateValues" dxfId="15922" priority="16577"/>
  </conditionalFormatting>
  <conditionalFormatting sqref="O689">
    <cfRule type="duplicateValues" dxfId="15921" priority="16576"/>
  </conditionalFormatting>
  <conditionalFormatting sqref="O689">
    <cfRule type="duplicateValues" dxfId="15920" priority="16595"/>
  </conditionalFormatting>
  <conditionalFormatting sqref="O689">
    <cfRule type="duplicateValues" dxfId="15919" priority="16596"/>
    <cfRule type="duplicateValues" dxfId="15918" priority="16597"/>
    <cfRule type="duplicateValues" dxfId="15917" priority="16598"/>
  </conditionalFormatting>
  <conditionalFormatting sqref="P689">
    <cfRule type="duplicateValues" dxfId="15916" priority="16599"/>
  </conditionalFormatting>
  <conditionalFormatting sqref="O689">
    <cfRule type="duplicateValues" dxfId="15915" priority="16575"/>
  </conditionalFormatting>
  <conditionalFormatting sqref="O689">
    <cfRule type="duplicateValues" dxfId="15914" priority="16574"/>
  </conditionalFormatting>
  <conditionalFormatting sqref="O690">
    <cfRule type="duplicateValues" dxfId="15913" priority="16563"/>
  </conditionalFormatting>
  <conditionalFormatting sqref="O690">
    <cfRule type="duplicateValues" dxfId="15912" priority="16564"/>
    <cfRule type="duplicateValues" dxfId="15911" priority="16565"/>
    <cfRule type="duplicateValues" dxfId="15910" priority="16566"/>
  </conditionalFormatting>
  <conditionalFormatting sqref="O690">
    <cfRule type="duplicateValues" dxfId="15909" priority="16561"/>
    <cfRule type="duplicateValues" dxfId="15908" priority="16562"/>
  </conditionalFormatting>
  <conditionalFormatting sqref="O690">
    <cfRule type="duplicateValues" dxfId="15907" priority="16560"/>
  </conditionalFormatting>
  <conditionalFormatting sqref="O690">
    <cfRule type="duplicateValues" dxfId="15906" priority="16559"/>
  </conditionalFormatting>
  <conditionalFormatting sqref="P690">
    <cfRule type="duplicateValues" dxfId="15905" priority="16558"/>
  </conditionalFormatting>
  <conditionalFormatting sqref="O690">
    <cfRule type="duplicateValues" dxfId="15904" priority="16557"/>
  </conditionalFormatting>
  <conditionalFormatting sqref="O690">
    <cfRule type="duplicateValues" dxfId="15903" priority="16556"/>
  </conditionalFormatting>
  <conditionalFormatting sqref="O690">
    <cfRule type="duplicateValues" dxfId="15902" priority="16555"/>
  </conditionalFormatting>
  <conditionalFormatting sqref="O690">
    <cfRule type="duplicateValues" dxfId="15901" priority="16554"/>
  </conditionalFormatting>
  <conditionalFormatting sqref="O690">
    <cfRule type="duplicateValues" dxfId="15900" priority="16553"/>
  </conditionalFormatting>
  <conditionalFormatting sqref="O690">
    <cfRule type="duplicateValues" dxfId="15899" priority="16552"/>
  </conditionalFormatting>
  <conditionalFormatting sqref="O690">
    <cfRule type="duplicateValues" dxfId="15898" priority="16551"/>
  </conditionalFormatting>
  <conditionalFormatting sqref="O690">
    <cfRule type="duplicateValues" dxfId="15897" priority="16550"/>
  </conditionalFormatting>
  <conditionalFormatting sqref="O690">
    <cfRule type="duplicateValues" dxfId="15896" priority="16549"/>
  </conditionalFormatting>
  <conditionalFormatting sqref="O690">
    <cfRule type="duplicateValues" dxfId="15895" priority="16548"/>
  </conditionalFormatting>
  <conditionalFormatting sqref="P690">
    <cfRule type="duplicateValues" dxfId="15894" priority="16567"/>
  </conditionalFormatting>
  <conditionalFormatting sqref="O690">
    <cfRule type="duplicateValues" dxfId="15893" priority="16568"/>
  </conditionalFormatting>
  <conditionalFormatting sqref="O690">
    <cfRule type="duplicateValues" dxfId="15892" priority="16569"/>
    <cfRule type="duplicateValues" dxfId="15891" priority="16570"/>
    <cfRule type="duplicateValues" dxfId="15890" priority="16571"/>
  </conditionalFormatting>
  <conditionalFormatting sqref="O690">
    <cfRule type="duplicateValues" dxfId="15889" priority="16572"/>
    <cfRule type="duplicateValues" dxfId="15888" priority="16573"/>
  </conditionalFormatting>
  <conditionalFormatting sqref="O690">
    <cfRule type="duplicateValues" dxfId="15887" priority="16547"/>
  </conditionalFormatting>
  <conditionalFormatting sqref="O690">
    <cfRule type="duplicateValues" dxfId="15886" priority="16546"/>
  </conditionalFormatting>
  <conditionalFormatting sqref="O691">
    <cfRule type="duplicateValues" dxfId="15885" priority="16537"/>
  </conditionalFormatting>
  <conditionalFormatting sqref="O691">
    <cfRule type="duplicateValues" dxfId="15884" priority="16538"/>
    <cfRule type="duplicateValues" dxfId="15883" priority="16539"/>
    <cfRule type="duplicateValues" dxfId="15882" priority="16540"/>
  </conditionalFormatting>
  <conditionalFormatting sqref="O691">
    <cfRule type="duplicateValues" dxfId="15881" priority="16535"/>
    <cfRule type="duplicateValues" dxfId="15880" priority="16536"/>
  </conditionalFormatting>
  <conditionalFormatting sqref="O691">
    <cfRule type="duplicateValues" dxfId="15879" priority="16534"/>
  </conditionalFormatting>
  <conditionalFormatting sqref="O691">
    <cfRule type="duplicateValues" dxfId="15878" priority="16533"/>
  </conditionalFormatting>
  <conditionalFormatting sqref="P691">
    <cfRule type="duplicateValues" dxfId="15877" priority="16532"/>
  </conditionalFormatting>
  <conditionalFormatting sqref="O691">
    <cfRule type="duplicateValues" dxfId="15876" priority="16531"/>
  </conditionalFormatting>
  <conditionalFormatting sqref="O691">
    <cfRule type="duplicateValues" dxfId="15875" priority="16530"/>
  </conditionalFormatting>
  <conditionalFormatting sqref="O691">
    <cfRule type="duplicateValues" dxfId="15874" priority="16529"/>
  </conditionalFormatting>
  <conditionalFormatting sqref="O691">
    <cfRule type="duplicateValues" dxfId="15873" priority="16528"/>
  </conditionalFormatting>
  <conditionalFormatting sqref="O691">
    <cfRule type="duplicateValues" dxfId="15872" priority="16527"/>
  </conditionalFormatting>
  <conditionalFormatting sqref="O691">
    <cfRule type="duplicateValues" dxfId="15871" priority="16526"/>
  </conditionalFormatting>
  <conditionalFormatting sqref="O691">
    <cfRule type="duplicateValues" dxfId="15870" priority="16525"/>
  </conditionalFormatting>
  <conditionalFormatting sqref="O691">
    <cfRule type="duplicateValues" dxfId="15869" priority="16524"/>
  </conditionalFormatting>
  <conditionalFormatting sqref="O691">
    <cfRule type="duplicateValues" dxfId="15868" priority="16523"/>
  </conditionalFormatting>
  <conditionalFormatting sqref="O691">
    <cfRule type="duplicateValues" dxfId="15867" priority="16522"/>
  </conditionalFormatting>
  <conditionalFormatting sqref="O691">
    <cfRule type="duplicateValues" dxfId="15866" priority="16541"/>
  </conditionalFormatting>
  <conditionalFormatting sqref="O691">
    <cfRule type="duplicateValues" dxfId="15865" priority="16542"/>
    <cfRule type="duplicateValues" dxfId="15864" priority="16543"/>
    <cfRule type="duplicateValues" dxfId="15863" priority="16544"/>
  </conditionalFormatting>
  <conditionalFormatting sqref="P691">
    <cfRule type="duplicateValues" dxfId="15862" priority="16545"/>
  </conditionalFormatting>
  <conditionalFormatting sqref="O691">
    <cfRule type="duplicateValues" dxfId="15861" priority="16521"/>
  </conditionalFormatting>
  <conditionalFormatting sqref="O691">
    <cfRule type="duplicateValues" dxfId="15860" priority="16520"/>
  </conditionalFormatting>
  <conditionalFormatting sqref="O692">
    <cfRule type="duplicateValues" dxfId="15859" priority="16511"/>
  </conditionalFormatting>
  <conditionalFormatting sqref="O692">
    <cfRule type="duplicateValues" dxfId="15858" priority="16512"/>
    <cfRule type="duplicateValues" dxfId="15857" priority="16513"/>
    <cfRule type="duplicateValues" dxfId="15856" priority="16514"/>
  </conditionalFormatting>
  <conditionalFormatting sqref="O692">
    <cfRule type="duplicateValues" dxfId="15855" priority="16509"/>
    <cfRule type="duplicateValues" dxfId="15854" priority="16510"/>
  </conditionalFormatting>
  <conditionalFormatting sqref="O692">
    <cfRule type="duplicateValues" dxfId="15853" priority="16508"/>
  </conditionalFormatting>
  <conditionalFormatting sqref="O692">
    <cfRule type="duplicateValues" dxfId="15852" priority="16507"/>
  </conditionalFormatting>
  <conditionalFormatting sqref="P692">
    <cfRule type="duplicateValues" dxfId="15851" priority="16506"/>
  </conditionalFormatting>
  <conditionalFormatting sqref="O692">
    <cfRule type="duplicateValues" dxfId="15850" priority="16505"/>
  </conditionalFormatting>
  <conditionalFormatting sqref="O692">
    <cfRule type="duplicateValues" dxfId="15849" priority="16504"/>
  </conditionalFormatting>
  <conditionalFormatting sqref="O692">
    <cfRule type="duplicateValues" dxfId="15848" priority="16503"/>
  </conditionalFormatting>
  <conditionalFormatting sqref="O692">
    <cfRule type="duplicateValues" dxfId="15847" priority="16502"/>
  </conditionalFormatting>
  <conditionalFormatting sqref="O692">
    <cfRule type="duplicateValues" dxfId="15846" priority="16501"/>
  </conditionalFormatting>
  <conditionalFormatting sqref="O692">
    <cfRule type="duplicateValues" dxfId="15845" priority="16500"/>
  </conditionalFormatting>
  <conditionalFormatting sqref="O692">
    <cfRule type="duplicateValues" dxfId="15844" priority="16499"/>
  </conditionalFormatting>
  <conditionalFormatting sqref="O692">
    <cfRule type="duplicateValues" dxfId="15843" priority="16498"/>
  </conditionalFormatting>
  <conditionalFormatting sqref="O692">
    <cfRule type="duplicateValues" dxfId="15842" priority="16497"/>
  </conditionalFormatting>
  <conditionalFormatting sqref="O692">
    <cfRule type="duplicateValues" dxfId="15841" priority="16496"/>
  </conditionalFormatting>
  <conditionalFormatting sqref="O692">
    <cfRule type="duplicateValues" dxfId="15840" priority="16515"/>
  </conditionalFormatting>
  <conditionalFormatting sqref="O692">
    <cfRule type="duplicateValues" dxfId="15839" priority="16516"/>
    <cfRule type="duplicateValues" dxfId="15838" priority="16517"/>
    <cfRule type="duplicateValues" dxfId="15837" priority="16518"/>
  </conditionalFormatting>
  <conditionalFormatting sqref="P692">
    <cfRule type="duplicateValues" dxfId="15836" priority="16519"/>
  </conditionalFormatting>
  <conditionalFormatting sqref="O692">
    <cfRule type="duplicateValues" dxfId="15835" priority="16495"/>
  </conditionalFormatting>
  <conditionalFormatting sqref="O692">
    <cfRule type="duplicateValues" dxfId="15834" priority="16494"/>
  </conditionalFormatting>
  <conditionalFormatting sqref="O693:O694">
    <cfRule type="duplicateValues" dxfId="15833" priority="16483"/>
  </conditionalFormatting>
  <conditionalFormatting sqref="O693:O694">
    <cfRule type="duplicateValues" dxfId="15832" priority="16484"/>
    <cfRule type="duplicateValues" dxfId="15831" priority="16485"/>
    <cfRule type="duplicateValues" dxfId="15830" priority="16486"/>
  </conditionalFormatting>
  <conditionalFormatting sqref="O693:O694">
    <cfRule type="duplicateValues" dxfId="15829" priority="16481"/>
    <cfRule type="duplicateValues" dxfId="15828" priority="16482"/>
  </conditionalFormatting>
  <conditionalFormatting sqref="O693:O694">
    <cfRule type="duplicateValues" dxfId="15827" priority="16480"/>
  </conditionalFormatting>
  <conditionalFormatting sqref="O693:O694">
    <cfRule type="duplicateValues" dxfId="15826" priority="16479"/>
  </conditionalFormatting>
  <conditionalFormatting sqref="P693:P694">
    <cfRule type="duplicateValues" dxfId="15825" priority="16478"/>
  </conditionalFormatting>
  <conditionalFormatting sqref="O693:O694">
    <cfRule type="duplicateValues" dxfId="15824" priority="16477"/>
  </conditionalFormatting>
  <conditionalFormatting sqref="O693:O694">
    <cfRule type="duplicateValues" dxfId="15823" priority="16476"/>
  </conditionalFormatting>
  <conditionalFormatting sqref="O693:O694">
    <cfRule type="duplicateValues" dxfId="15822" priority="16475"/>
  </conditionalFormatting>
  <conditionalFormatting sqref="O693:O694">
    <cfRule type="duplicateValues" dxfId="15821" priority="16474"/>
  </conditionalFormatting>
  <conditionalFormatting sqref="O693:O694">
    <cfRule type="duplicateValues" dxfId="15820" priority="16473"/>
  </conditionalFormatting>
  <conditionalFormatting sqref="O693:O694">
    <cfRule type="duplicateValues" dxfId="15819" priority="16472"/>
  </conditionalFormatting>
  <conditionalFormatting sqref="O693:O694">
    <cfRule type="duplicateValues" dxfId="15818" priority="16487"/>
  </conditionalFormatting>
  <conditionalFormatting sqref="O693:O694">
    <cfRule type="duplicateValues" dxfId="15817" priority="16488"/>
    <cfRule type="duplicateValues" dxfId="15816" priority="16489"/>
    <cfRule type="duplicateValues" dxfId="15815" priority="16490"/>
  </conditionalFormatting>
  <conditionalFormatting sqref="O693:O694">
    <cfRule type="duplicateValues" dxfId="15814" priority="16491"/>
    <cfRule type="duplicateValues" dxfId="15813" priority="16492"/>
  </conditionalFormatting>
  <conditionalFormatting sqref="P693:P694">
    <cfRule type="duplicateValues" dxfId="15812" priority="16493"/>
  </conditionalFormatting>
  <conditionalFormatting sqref="O693:O694">
    <cfRule type="duplicateValues" dxfId="15811" priority="16471"/>
  </conditionalFormatting>
  <conditionalFormatting sqref="O693:O694">
    <cfRule type="duplicateValues" dxfId="15810" priority="16470"/>
  </conditionalFormatting>
  <conditionalFormatting sqref="O693:O694">
    <cfRule type="duplicateValues" dxfId="15809" priority="16469"/>
  </conditionalFormatting>
  <conditionalFormatting sqref="O693:O694">
    <cfRule type="duplicateValues" dxfId="15808" priority="16468"/>
  </conditionalFormatting>
  <conditionalFormatting sqref="O693:O694">
    <cfRule type="duplicateValues" dxfId="15807" priority="16467"/>
  </conditionalFormatting>
  <conditionalFormatting sqref="O693:O694">
    <cfRule type="duplicateValues" dxfId="15806" priority="16466"/>
  </conditionalFormatting>
  <conditionalFormatting sqref="O695">
    <cfRule type="duplicateValues" dxfId="15805" priority="16457"/>
  </conditionalFormatting>
  <conditionalFormatting sqref="O695">
    <cfRule type="duplicateValues" dxfId="15804" priority="16458"/>
    <cfRule type="duplicateValues" dxfId="15803" priority="16459"/>
    <cfRule type="duplicateValues" dxfId="15802" priority="16460"/>
  </conditionalFormatting>
  <conditionalFormatting sqref="O695">
    <cfRule type="duplicateValues" dxfId="15801" priority="16455"/>
    <cfRule type="duplicateValues" dxfId="15800" priority="16456"/>
  </conditionalFormatting>
  <conditionalFormatting sqref="O695">
    <cfRule type="duplicateValues" dxfId="15799" priority="16454"/>
  </conditionalFormatting>
  <conditionalFormatting sqref="O695">
    <cfRule type="duplicateValues" dxfId="15798" priority="16453"/>
  </conditionalFormatting>
  <conditionalFormatting sqref="P695">
    <cfRule type="duplicateValues" dxfId="15797" priority="16452"/>
  </conditionalFormatting>
  <conditionalFormatting sqref="O695">
    <cfRule type="duplicateValues" dxfId="15796" priority="16451"/>
  </conditionalFormatting>
  <conditionalFormatting sqref="O695">
    <cfRule type="duplicateValues" dxfId="15795" priority="16450"/>
  </conditionalFormatting>
  <conditionalFormatting sqref="O695">
    <cfRule type="duplicateValues" dxfId="15794" priority="16449"/>
  </conditionalFormatting>
  <conditionalFormatting sqref="O695">
    <cfRule type="duplicateValues" dxfId="15793" priority="16448"/>
  </conditionalFormatting>
  <conditionalFormatting sqref="O695">
    <cfRule type="duplicateValues" dxfId="15792" priority="16447"/>
  </conditionalFormatting>
  <conditionalFormatting sqref="O695">
    <cfRule type="duplicateValues" dxfId="15791" priority="16446"/>
  </conditionalFormatting>
  <conditionalFormatting sqref="O695">
    <cfRule type="duplicateValues" dxfId="15790" priority="16445"/>
  </conditionalFormatting>
  <conditionalFormatting sqref="O695">
    <cfRule type="duplicateValues" dxfId="15789" priority="16444"/>
  </conditionalFormatting>
  <conditionalFormatting sqref="O695">
    <cfRule type="duplicateValues" dxfId="15788" priority="16443"/>
  </conditionalFormatting>
  <conditionalFormatting sqref="O695">
    <cfRule type="duplicateValues" dxfId="15787" priority="16442"/>
  </conditionalFormatting>
  <conditionalFormatting sqref="O695">
    <cfRule type="duplicateValues" dxfId="15786" priority="16461"/>
  </conditionalFormatting>
  <conditionalFormatting sqref="O695">
    <cfRule type="duplicateValues" dxfId="15785" priority="16462"/>
    <cfRule type="duplicateValues" dxfId="15784" priority="16463"/>
    <cfRule type="duplicateValues" dxfId="15783" priority="16464"/>
  </conditionalFormatting>
  <conditionalFormatting sqref="P695">
    <cfRule type="duplicateValues" dxfId="15782" priority="16465"/>
  </conditionalFormatting>
  <conditionalFormatting sqref="O695">
    <cfRule type="duplicateValues" dxfId="15781" priority="16441"/>
  </conditionalFormatting>
  <conditionalFormatting sqref="O695">
    <cfRule type="duplicateValues" dxfId="15780" priority="16440"/>
  </conditionalFormatting>
  <conditionalFormatting sqref="O696:O697">
    <cfRule type="duplicateValues" dxfId="15779" priority="16429"/>
  </conditionalFormatting>
  <conditionalFormatting sqref="O696:O697">
    <cfRule type="duplicateValues" dxfId="15778" priority="16430"/>
    <cfRule type="duplicateValues" dxfId="15777" priority="16431"/>
    <cfRule type="duplicateValues" dxfId="15776" priority="16432"/>
  </conditionalFormatting>
  <conditionalFormatting sqref="O696:O697">
    <cfRule type="duplicateValues" dxfId="15775" priority="16427"/>
    <cfRule type="duplicateValues" dxfId="15774" priority="16428"/>
  </conditionalFormatting>
  <conditionalFormatting sqref="O696:O697">
    <cfRule type="duplicateValues" dxfId="15773" priority="16426"/>
  </conditionalFormatting>
  <conditionalFormatting sqref="O696:O697">
    <cfRule type="duplicateValues" dxfId="15772" priority="16425"/>
  </conditionalFormatting>
  <conditionalFormatting sqref="P696:P697">
    <cfRule type="duplicateValues" dxfId="15771" priority="16424"/>
  </conditionalFormatting>
  <conditionalFormatting sqref="O696:O697">
    <cfRule type="duplicateValues" dxfId="15770" priority="16423"/>
  </conditionalFormatting>
  <conditionalFormatting sqref="O696:O697">
    <cfRule type="duplicateValues" dxfId="15769" priority="16422"/>
  </conditionalFormatting>
  <conditionalFormatting sqref="O696:O697">
    <cfRule type="duplicateValues" dxfId="15768" priority="16421"/>
  </conditionalFormatting>
  <conditionalFormatting sqref="O696:O697">
    <cfRule type="duplicateValues" dxfId="15767" priority="16420"/>
  </conditionalFormatting>
  <conditionalFormatting sqref="O696:O697">
    <cfRule type="duplicateValues" dxfId="15766" priority="16419"/>
  </conditionalFormatting>
  <conditionalFormatting sqref="O696:O697">
    <cfRule type="duplicateValues" dxfId="15765" priority="16418"/>
  </conditionalFormatting>
  <conditionalFormatting sqref="O696:O697">
    <cfRule type="duplicateValues" dxfId="15764" priority="16417"/>
  </conditionalFormatting>
  <conditionalFormatting sqref="O696:O697">
    <cfRule type="duplicateValues" dxfId="15763" priority="16416"/>
  </conditionalFormatting>
  <conditionalFormatting sqref="O696:O697">
    <cfRule type="duplicateValues" dxfId="15762" priority="16415"/>
  </conditionalFormatting>
  <conditionalFormatting sqref="O696:O697">
    <cfRule type="duplicateValues" dxfId="15761" priority="16414"/>
  </conditionalFormatting>
  <conditionalFormatting sqref="P696:P697">
    <cfRule type="duplicateValues" dxfId="15760" priority="16433"/>
  </conditionalFormatting>
  <conditionalFormatting sqref="O696:O697">
    <cfRule type="duplicateValues" dxfId="15759" priority="16434"/>
  </conditionalFormatting>
  <conditionalFormatting sqref="O696:O697">
    <cfRule type="duplicateValues" dxfId="15758" priority="16435"/>
    <cfRule type="duplicateValues" dxfId="15757" priority="16436"/>
    <cfRule type="duplicateValues" dxfId="15756" priority="16437"/>
  </conditionalFormatting>
  <conditionalFormatting sqref="O696:O697">
    <cfRule type="duplicateValues" dxfId="15755" priority="16438"/>
    <cfRule type="duplicateValues" dxfId="15754" priority="16439"/>
  </conditionalFormatting>
  <conditionalFormatting sqref="O696:O697">
    <cfRule type="duplicateValues" dxfId="15753" priority="16413"/>
  </conditionalFormatting>
  <conditionalFormatting sqref="O696:O697">
    <cfRule type="duplicateValues" dxfId="15752" priority="16412"/>
  </conditionalFormatting>
  <conditionalFormatting sqref="O698">
    <cfRule type="duplicateValues" dxfId="15751" priority="16401"/>
  </conditionalFormatting>
  <conditionalFormatting sqref="O698">
    <cfRule type="duplicateValues" dxfId="15750" priority="16402"/>
    <cfRule type="duplicateValues" dxfId="15749" priority="16403"/>
    <cfRule type="duplicateValues" dxfId="15748" priority="16404"/>
  </conditionalFormatting>
  <conditionalFormatting sqref="O698">
    <cfRule type="duplicateValues" dxfId="15747" priority="16399"/>
    <cfRule type="duplicateValues" dxfId="15746" priority="16400"/>
  </conditionalFormatting>
  <conditionalFormatting sqref="O698">
    <cfRule type="duplicateValues" dxfId="15745" priority="16398"/>
  </conditionalFormatting>
  <conditionalFormatting sqref="O698">
    <cfRule type="duplicateValues" dxfId="15744" priority="16397"/>
  </conditionalFormatting>
  <conditionalFormatting sqref="P698">
    <cfRule type="duplicateValues" dxfId="15743" priority="16396"/>
  </conditionalFormatting>
  <conditionalFormatting sqref="O698">
    <cfRule type="duplicateValues" dxfId="15742" priority="16395"/>
  </conditionalFormatting>
  <conditionalFormatting sqref="O698">
    <cfRule type="duplicateValues" dxfId="15741" priority="16394"/>
  </conditionalFormatting>
  <conditionalFormatting sqref="O698">
    <cfRule type="duplicateValues" dxfId="15740" priority="16393"/>
  </conditionalFormatting>
  <conditionalFormatting sqref="O698">
    <cfRule type="duplicateValues" dxfId="15739" priority="16392"/>
  </conditionalFormatting>
  <conditionalFormatting sqref="O698">
    <cfRule type="duplicateValues" dxfId="15738" priority="16391"/>
  </conditionalFormatting>
  <conditionalFormatting sqref="O698">
    <cfRule type="duplicateValues" dxfId="15737" priority="16390"/>
  </conditionalFormatting>
  <conditionalFormatting sqref="O698">
    <cfRule type="duplicateValues" dxfId="15736" priority="16389"/>
  </conditionalFormatting>
  <conditionalFormatting sqref="O698">
    <cfRule type="duplicateValues" dxfId="15735" priority="16388"/>
  </conditionalFormatting>
  <conditionalFormatting sqref="O698">
    <cfRule type="duplicateValues" dxfId="15734" priority="16387"/>
  </conditionalFormatting>
  <conditionalFormatting sqref="O698">
    <cfRule type="duplicateValues" dxfId="15733" priority="16386"/>
  </conditionalFormatting>
  <conditionalFormatting sqref="P698">
    <cfRule type="duplicateValues" dxfId="15732" priority="16405"/>
  </conditionalFormatting>
  <conditionalFormatting sqref="O698">
    <cfRule type="duplicateValues" dxfId="15731" priority="16406"/>
  </conditionalFormatting>
  <conditionalFormatting sqref="O698">
    <cfRule type="duplicateValues" dxfId="15730" priority="16407"/>
    <cfRule type="duplicateValues" dxfId="15729" priority="16408"/>
    <cfRule type="duplicateValues" dxfId="15728" priority="16409"/>
  </conditionalFormatting>
  <conditionalFormatting sqref="O698">
    <cfRule type="duplicateValues" dxfId="15727" priority="16410"/>
    <cfRule type="duplicateValues" dxfId="15726" priority="16411"/>
  </conditionalFormatting>
  <conditionalFormatting sqref="O698">
    <cfRule type="duplicateValues" dxfId="15725" priority="16385"/>
  </conditionalFormatting>
  <conditionalFormatting sqref="O698">
    <cfRule type="duplicateValues" dxfId="15724" priority="16384"/>
  </conditionalFormatting>
  <conditionalFormatting sqref="O699">
    <cfRule type="duplicateValues" dxfId="15723" priority="16375"/>
  </conditionalFormatting>
  <conditionalFormatting sqref="O699">
    <cfRule type="duplicateValues" dxfId="15722" priority="16376"/>
    <cfRule type="duplicateValues" dxfId="15721" priority="16377"/>
    <cfRule type="duplicateValues" dxfId="15720" priority="16378"/>
  </conditionalFormatting>
  <conditionalFormatting sqref="O699">
    <cfRule type="duplicateValues" dxfId="15719" priority="16373"/>
    <cfRule type="duplicateValues" dxfId="15718" priority="16374"/>
  </conditionalFormatting>
  <conditionalFormatting sqref="O699">
    <cfRule type="duplicateValues" dxfId="15717" priority="16372"/>
  </conditionalFormatting>
  <conditionalFormatting sqref="O699">
    <cfRule type="duplicateValues" dxfId="15716" priority="16371"/>
  </conditionalFormatting>
  <conditionalFormatting sqref="P699">
    <cfRule type="duplicateValues" dxfId="15715" priority="16370"/>
  </conditionalFormatting>
  <conditionalFormatting sqref="O699">
    <cfRule type="duplicateValues" dxfId="15714" priority="16369"/>
  </conditionalFormatting>
  <conditionalFormatting sqref="O699">
    <cfRule type="duplicateValues" dxfId="15713" priority="16368"/>
  </conditionalFormatting>
  <conditionalFormatting sqref="P699">
    <cfRule type="duplicateValues" dxfId="15712" priority="16379"/>
  </conditionalFormatting>
  <conditionalFormatting sqref="O699">
    <cfRule type="duplicateValues" dxfId="15711" priority="16367"/>
  </conditionalFormatting>
  <conditionalFormatting sqref="O699">
    <cfRule type="duplicateValues" dxfId="15710" priority="16366"/>
  </conditionalFormatting>
  <conditionalFormatting sqref="O699">
    <cfRule type="duplicateValues" dxfId="15709" priority="16365"/>
  </conditionalFormatting>
  <conditionalFormatting sqref="O699">
    <cfRule type="duplicateValues" dxfId="15708" priority="16364"/>
  </conditionalFormatting>
  <conditionalFormatting sqref="O699">
    <cfRule type="duplicateValues" dxfId="15707" priority="16363"/>
  </conditionalFormatting>
  <conditionalFormatting sqref="O699">
    <cfRule type="duplicateValues" dxfId="15706" priority="16362"/>
  </conditionalFormatting>
  <conditionalFormatting sqref="O699">
    <cfRule type="duplicateValues" dxfId="15705" priority="16361"/>
  </conditionalFormatting>
  <conditionalFormatting sqref="O699">
    <cfRule type="duplicateValues" dxfId="15704" priority="16360"/>
  </conditionalFormatting>
  <conditionalFormatting sqref="O699">
    <cfRule type="duplicateValues" dxfId="15703" priority="16380"/>
  </conditionalFormatting>
  <conditionalFormatting sqref="O699">
    <cfRule type="duplicateValues" dxfId="15702" priority="16381"/>
    <cfRule type="duplicateValues" dxfId="15701" priority="16382"/>
    <cfRule type="duplicateValues" dxfId="15700" priority="16383"/>
  </conditionalFormatting>
  <conditionalFormatting sqref="O699">
    <cfRule type="duplicateValues" dxfId="15699" priority="16359"/>
  </conditionalFormatting>
  <conditionalFormatting sqref="O699">
    <cfRule type="duplicateValues" dxfId="15698" priority="16358"/>
  </conditionalFormatting>
  <conditionalFormatting sqref="O700">
    <cfRule type="duplicateValues" dxfId="15697" priority="16354"/>
  </conditionalFormatting>
  <conditionalFormatting sqref="O700">
    <cfRule type="duplicateValues" dxfId="15696" priority="16355"/>
    <cfRule type="duplicateValues" dxfId="15695" priority="16356"/>
    <cfRule type="duplicateValues" dxfId="15694" priority="16357"/>
  </conditionalFormatting>
  <conditionalFormatting sqref="O700">
    <cfRule type="duplicateValues" dxfId="15693" priority="16349"/>
  </conditionalFormatting>
  <conditionalFormatting sqref="O700">
    <cfRule type="duplicateValues" dxfId="15692" priority="16350"/>
    <cfRule type="duplicateValues" dxfId="15691" priority="16351"/>
    <cfRule type="duplicateValues" dxfId="15690" priority="16352"/>
  </conditionalFormatting>
  <conditionalFormatting sqref="P700">
    <cfRule type="duplicateValues" dxfId="15689" priority="16353"/>
  </conditionalFormatting>
  <conditionalFormatting sqref="O700">
    <cfRule type="duplicateValues" dxfId="15688" priority="16347"/>
    <cfRule type="duplicateValues" dxfId="15687" priority="16348"/>
  </conditionalFormatting>
  <conditionalFormatting sqref="O700">
    <cfRule type="duplicateValues" dxfId="15686" priority="16346"/>
  </conditionalFormatting>
  <conditionalFormatting sqref="O700">
    <cfRule type="duplicateValues" dxfId="15685" priority="16345"/>
  </conditionalFormatting>
  <conditionalFormatting sqref="P700">
    <cfRule type="duplicateValues" dxfId="15684" priority="16344"/>
  </conditionalFormatting>
  <conditionalFormatting sqref="O700">
    <cfRule type="duplicateValues" dxfId="15683" priority="16343"/>
  </conditionalFormatting>
  <conditionalFormatting sqref="O700">
    <cfRule type="duplicateValues" dxfId="15682" priority="16342"/>
  </conditionalFormatting>
  <conditionalFormatting sqref="O700">
    <cfRule type="duplicateValues" dxfId="15681" priority="16341"/>
  </conditionalFormatting>
  <conditionalFormatting sqref="O700">
    <cfRule type="duplicateValues" dxfId="15680" priority="16340"/>
  </conditionalFormatting>
  <conditionalFormatting sqref="O700">
    <cfRule type="duplicateValues" dxfId="15679" priority="16339"/>
  </conditionalFormatting>
  <conditionalFormatting sqref="O700">
    <cfRule type="duplicateValues" dxfId="15678" priority="16338"/>
  </conditionalFormatting>
  <conditionalFormatting sqref="O700">
    <cfRule type="duplicateValues" dxfId="15677" priority="16337"/>
  </conditionalFormatting>
  <conditionalFormatting sqref="O700">
    <cfRule type="duplicateValues" dxfId="15676" priority="16336"/>
  </conditionalFormatting>
  <conditionalFormatting sqref="O700">
    <cfRule type="duplicateValues" dxfId="15675" priority="16335"/>
  </conditionalFormatting>
  <conditionalFormatting sqref="O700">
    <cfRule type="duplicateValues" dxfId="15674" priority="16334"/>
  </conditionalFormatting>
  <conditionalFormatting sqref="O700">
    <cfRule type="duplicateValues" dxfId="15673" priority="16333"/>
  </conditionalFormatting>
  <conditionalFormatting sqref="O700">
    <cfRule type="duplicateValues" dxfId="15672" priority="16332"/>
  </conditionalFormatting>
  <conditionalFormatting sqref="O701">
    <cfRule type="duplicateValues" dxfId="15671" priority="16323"/>
  </conditionalFormatting>
  <conditionalFormatting sqref="O701">
    <cfRule type="duplicateValues" dxfId="15670" priority="16324"/>
    <cfRule type="duplicateValues" dxfId="15669" priority="16325"/>
    <cfRule type="duplicateValues" dxfId="15668" priority="16326"/>
  </conditionalFormatting>
  <conditionalFormatting sqref="O701">
    <cfRule type="duplicateValues" dxfId="15667" priority="16321"/>
    <cfRule type="duplicateValues" dxfId="15666" priority="16322"/>
  </conditionalFormatting>
  <conditionalFormatting sqref="O701">
    <cfRule type="duplicateValues" dxfId="15665" priority="16320"/>
  </conditionalFormatting>
  <conditionalFormatting sqref="O701">
    <cfRule type="duplicateValues" dxfId="15664" priority="16319"/>
  </conditionalFormatting>
  <conditionalFormatting sqref="P701">
    <cfRule type="duplicateValues" dxfId="15663" priority="16318"/>
  </conditionalFormatting>
  <conditionalFormatting sqref="O701">
    <cfRule type="duplicateValues" dxfId="15662" priority="16317"/>
  </conditionalFormatting>
  <conditionalFormatting sqref="O701">
    <cfRule type="duplicateValues" dxfId="15661" priority="16316"/>
  </conditionalFormatting>
  <conditionalFormatting sqref="O701">
    <cfRule type="duplicateValues" dxfId="15660" priority="16315"/>
  </conditionalFormatting>
  <conditionalFormatting sqref="O701">
    <cfRule type="duplicateValues" dxfId="15659" priority="16314"/>
  </conditionalFormatting>
  <conditionalFormatting sqref="O701">
    <cfRule type="duplicateValues" dxfId="15658" priority="16313"/>
  </conditionalFormatting>
  <conditionalFormatting sqref="O701">
    <cfRule type="duplicateValues" dxfId="15657" priority="16312"/>
  </conditionalFormatting>
  <conditionalFormatting sqref="O701">
    <cfRule type="duplicateValues" dxfId="15656" priority="16311"/>
  </conditionalFormatting>
  <conditionalFormatting sqref="O701">
    <cfRule type="duplicateValues" dxfId="15655" priority="16310"/>
  </conditionalFormatting>
  <conditionalFormatting sqref="O701">
    <cfRule type="duplicateValues" dxfId="15654" priority="16309"/>
  </conditionalFormatting>
  <conditionalFormatting sqref="O701">
    <cfRule type="duplicateValues" dxfId="15653" priority="16308"/>
  </conditionalFormatting>
  <conditionalFormatting sqref="O701">
    <cfRule type="duplicateValues" dxfId="15652" priority="16327"/>
  </conditionalFormatting>
  <conditionalFormatting sqref="O701">
    <cfRule type="duplicateValues" dxfId="15651" priority="16328"/>
    <cfRule type="duplicateValues" dxfId="15650" priority="16329"/>
    <cfRule type="duplicateValues" dxfId="15649" priority="16330"/>
  </conditionalFormatting>
  <conditionalFormatting sqref="P701">
    <cfRule type="duplicateValues" dxfId="15648" priority="16331"/>
  </conditionalFormatting>
  <conditionalFormatting sqref="O701">
    <cfRule type="duplicateValues" dxfId="15647" priority="16307"/>
  </conditionalFormatting>
  <conditionalFormatting sqref="O701">
    <cfRule type="duplicateValues" dxfId="15646" priority="16306"/>
  </conditionalFormatting>
  <conditionalFormatting sqref="O702">
    <cfRule type="duplicateValues" dxfId="15645" priority="16297"/>
  </conditionalFormatting>
  <conditionalFormatting sqref="O702">
    <cfRule type="duplicateValues" dxfId="15644" priority="16298"/>
    <cfRule type="duplicateValues" dxfId="15643" priority="16299"/>
    <cfRule type="duplicateValues" dxfId="15642" priority="16300"/>
  </conditionalFormatting>
  <conditionalFormatting sqref="O702">
    <cfRule type="duplicateValues" dxfId="15641" priority="16295"/>
    <cfRule type="duplicateValues" dxfId="15640" priority="16296"/>
  </conditionalFormatting>
  <conditionalFormatting sqref="O702">
    <cfRule type="duplicateValues" dxfId="15639" priority="16294"/>
  </conditionalFormatting>
  <conditionalFormatting sqref="O702">
    <cfRule type="duplicateValues" dxfId="15638" priority="16293"/>
  </conditionalFormatting>
  <conditionalFormatting sqref="P702">
    <cfRule type="duplicateValues" dxfId="15637" priority="16292"/>
  </conditionalFormatting>
  <conditionalFormatting sqref="O702">
    <cfRule type="duplicateValues" dxfId="15636" priority="16291"/>
  </conditionalFormatting>
  <conditionalFormatting sqref="P702">
    <cfRule type="duplicateValues" dxfId="15635" priority="16301"/>
  </conditionalFormatting>
  <conditionalFormatting sqref="O702">
    <cfRule type="duplicateValues" dxfId="15634" priority="16290"/>
  </conditionalFormatting>
  <conditionalFormatting sqref="O702">
    <cfRule type="duplicateValues" dxfId="15633" priority="16289"/>
  </conditionalFormatting>
  <conditionalFormatting sqref="O702">
    <cfRule type="duplicateValues" dxfId="15632" priority="16288"/>
  </conditionalFormatting>
  <conditionalFormatting sqref="O702">
    <cfRule type="duplicateValues" dxfId="15631" priority="16287"/>
  </conditionalFormatting>
  <conditionalFormatting sqref="O702">
    <cfRule type="duplicateValues" dxfId="15630" priority="16286"/>
  </conditionalFormatting>
  <conditionalFormatting sqref="O702">
    <cfRule type="duplicateValues" dxfId="15629" priority="16285"/>
  </conditionalFormatting>
  <conditionalFormatting sqref="O702">
    <cfRule type="duplicateValues" dxfId="15628" priority="16284"/>
  </conditionalFormatting>
  <conditionalFormatting sqref="O702">
    <cfRule type="duplicateValues" dxfId="15627" priority="16283"/>
  </conditionalFormatting>
  <conditionalFormatting sqref="O702">
    <cfRule type="duplicateValues" dxfId="15626" priority="16282"/>
  </conditionalFormatting>
  <conditionalFormatting sqref="O702">
    <cfRule type="duplicateValues" dxfId="15625" priority="16302"/>
  </conditionalFormatting>
  <conditionalFormatting sqref="O702">
    <cfRule type="duplicateValues" dxfId="15624" priority="16303"/>
    <cfRule type="duplicateValues" dxfId="15623" priority="16304"/>
    <cfRule type="duplicateValues" dxfId="15622" priority="16305"/>
  </conditionalFormatting>
  <conditionalFormatting sqref="O702">
    <cfRule type="duplicateValues" dxfId="15621" priority="16281"/>
  </conditionalFormatting>
  <conditionalFormatting sqref="O702">
    <cfRule type="duplicateValues" dxfId="15620" priority="16280"/>
  </conditionalFormatting>
  <conditionalFormatting sqref="O703:O704">
    <cfRule type="duplicateValues" dxfId="15619" priority="16245"/>
  </conditionalFormatting>
  <conditionalFormatting sqref="O703:O704">
    <cfRule type="duplicateValues" dxfId="15618" priority="16246"/>
    <cfRule type="duplicateValues" dxfId="15617" priority="16247"/>
    <cfRule type="duplicateValues" dxfId="15616" priority="16248"/>
  </conditionalFormatting>
  <conditionalFormatting sqref="O703:O704">
    <cfRule type="duplicateValues" dxfId="15615" priority="16243"/>
    <cfRule type="duplicateValues" dxfId="15614" priority="16244"/>
  </conditionalFormatting>
  <conditionalFormatting sqref="O703:O704">
    <cfRule type="duplicateValues" dxfId="15613" priority="16242"/>
  </conditionalFormatting>
  <conditionalFormatting sqref="O703:O704">
    <cfRule type="duplicateValues" dxfId="15612" priority="16241"/>
  </conditionalFormatting>
  <conditionalFormatting sqref="P703:P704">
    <cfRule type="duplicateValues" dxfId="15611" priority="16240"/>
  </conditionalFormatting>
  <conditionalFormatting sqref="O703:O704">
    <cfRule type="duplicateValues" dxfId="15610" priority="16239"/>
  </conditionalFormatting>
  <conditionalFormatting sqref="O703:O704">
    <cfRule type="duplicateValues" dxfId="15609" priority="16238"/>
  </conditionalFormatting>
  <conditionalFormatting sqref="O703:O704">
    <cfRule type="duplicateValues" dxfId="15608" priority="16237"/>
  </conditionalFormatting>
  <conditionalFormatting sqref="O703:O704">
    <cfRule type="duplicateValues" dxfId="15607" priority="16236"/>
  </conditionalFormatting>
  <conditionalFormatting sqref="O703:O704">
    <cfRule type="duplicateValues" dxfId="15606" priority="16235"/>
  </conditionalFormatting>
  <conditionalFormatting sqref="O703:O704">
    <cfRule type="duplicateValues" dxfId="15605" priority="16234"/>
  </conditionalFormatting>
  <conditionalFormatting sqref="O703:O704">
    <cfRule type="duplicateValues" dxfId="15604" priority="16233"/>
  </conditionalFormatting>
  <conditionalFormatting sqref="O703:O704">
    <cfRule type="duplicateValues" dxfId="15603" priority="16232"/>
  </conditionalFormatting>
  <conditionalFormatting sqref="O703:O704">
    <cfRule type="duplicateValues" dxfId="15602" priority="16231"/>
  </conditionalFormatting>
  <conditionalFormatting sqref="O703:O704">
    <cfRule type="duplicateValues" dxfId="15601" priority="16230"/>
  </conditionalFormatting>
  <conditionalFormatting sqref="O703:O704">
    <cfRule type="duplicateValues" dxfId="15600" priority="16249"/>
  </conditionalFormatting>
  <conditionalFormatting sqref="O703:O704">
    <cfRule type="duplicateValues" dxfId="15599" priority="16250"/>
    <cfRule type="duplicateValues" dxfId="15598" priority="16251"/>
    <cfRule type="duplicateValues" dxfId="15597" priority="16252"/>
  </conditionalFormatting>
  <conditionalFormatting sqref="P703:P704">
    <cfRule type="duplicateValues" dxfId="15596" priority="16253"/>
  </conditionalFormatting>
  <conditionalFormatting sqref="O703:O704">
    <cfRule type="duplicateValues" dxfId="15595" priority="16229"/>
  </conditionalFormatting>
  <conditionalFormatting sqref="O703:O704">
    <cfRule type="duplicateValues" dxfId="15594" priority="16228"/>
  </conditionalFormatting>
  <conditionalFormatting sqref="O705">
    <cfRule type="duplicateValues" dxfId="15593" priority="16219"/>
  </conditionalFormatting>
  <conditionalFormatting sqref="O705">
    <cfRule type="duplicateValues" dxfId="15592" priority="16220"/>
    <cfRule type="duplicateValues" dxfId="15591" priority="16221"/>
    <cfRule type="duplicateValues" dxfId="15590" priority="16222"/>
  </conditionalFormatting>
  <conditionalFormatting sqref="O705">
    <cfRule type="duplicateValues" dxfId="15589" priority="16217"/>
    <cfRule type="duplicateValues" dxfId="15588" priority="16218"/>
  </conditionalFormatting>
  <conditionalFormatting sqref="O705">
    <cfRule type="duplicateValues" dxfId="15587" priority="16216"/>
  </conditionalFormatting>
  <conditionalFormatting sqref="O705">
    <cfRule type="duplicateValues" dxfId="15586" priority="16215"/>
  </conditionalFormatting>
  <conditionalFormatting sqref="P705">
    <cfRule type="duplicateValues" dxfId="15585" priority="16214"/>
  </conditionalFormatting>
  <conditionalFormatting sqref="O705">
    <cfRule type="duplicateValues" dxfId="15584" priority="16213"/>
  </conditionalFormatting>
  <conditionalFormatting sqref="O705">
    <cfRule type="duplicateValues" dxfId="15583" priority="16212"/>
  </conditionalFormatting>
  <conditionalFormatting sqref="O705">
    <cfRule type="duplicateValues" dxfId="15582" priority="16211"/>
  </conditionalFormatting>
  <conditionalFormatting sqref="O705">
    <cfRule type="duplicateValues" dxfId="15581" priority="16210"/>
  </conditionalFormatting>
  <conditionalFormatting sqref="O705">
    <cfRule type="duplicateValues" dxfId="15580" priority="16209"/>
  </conditionalFormatting>
  <conditionalFormatting sqref="O705">
    <cfRule type="duplicateValues" dxfId="15579" priority="16208"/>
  </conditionalFormatting>
  <conditionalFormatting sqref="O705">
    <cfRule type="duplicateValues" dxfId="15578" priority="16207"/>
  </conditionalFormatting>
  <conditionalFormatting sqref="O705">
    <cfRule type="duplicateValues" dxfId="15577" priority="16206"/>
  </conditionalFormatting>
  <conditionalFormatting sqref="O705">
    <cfRule type="duplicateValues" dxfId="15576" priority="16205"/>
  </conditionalFormatting>
  <conditionalFormatting sqref="O705">
    <cfRule type="duplicateValues" dxfId="15575" priority="16204"/>
  </conditionalFormatting>
  <conditionalFormatting sqref="O705">
    <cfRule type="duplicateValues" dxfId="15574" priority="16223"/>
  </conditionalFormatting>
  <conditionalFormatting sqref="O705">
    <cfRule type="duplicateValues" dxfId="15573" priority="16224"/>
    <cfRule type="duplicateValues" dxfId="15572" priority="16225"/>
    <cfRule type="duplicateValues" dxfId="15571" priority="16226"/>
  </conditionalFormatting>
  <conditionalFormatting sqref="P705">
    <cfRule type="duplicateValues" dxfId="15570" priority="16227"/>
  </conditionalFormatting>
  <conditionalFormatting sqref="O705">
    <cfRule type="duplicateValues" dxfId="15569" priority="16203"/>
  </conditionalFormatting>
  <conditionalFormatting sqref="O705">
    <cfRule type="duplicateValues" dxfId="15568" priority="16202"/>
  </conditionalFormatting>
  <conditionalFormatting sqref="O706">
    <cfRule type="duplicateValues" dxfId="15567" priority="16191"/>
  </conditionalFormatting>
  <conditionalFormatting sqref="O706">
    <cfRule type="duplicateValues" dxfId="15566" priority="16192"/>
    <cfRule type="duplicateValues" dxfId="15565" priority="16193"/>
    <cfRule type="duplicateValues" dxfId="15564" priority="16194"/>
  </conditionalFormatting>
  <conditionalFormatting sqref="O706">
    <cfRule type="duplicateValues" dxfId="15563" priority="16189"/>
    <cfRule type="duplicateValues" dxfId="15562" priority="16190"/>
  </conditionalFormatting>
  <conditionalFormatting sqref="O706">
    <cfRule type="duplicateValues" dxfId="15561" priority="16188"/>
  </conditionalFormatting>
  <conditionalFormatting sqref="O706">
    <cfRule type="duplicateValues" dxfId="15560" priority="16187"/>
  </conditionalFormatting>
  <conditionalFormatting sqref="P706">
    <cfRule type="duplicateValues" dxfId="15559" priority="16186"/>
  </conditionalFormatting>
  <conditionalFormatting sqref="O706">
    <cfRule type="duplicateValues" dxfId="15558" priority="16185"/>
  </conditionalFormatting>
  <conditionalFormatting sqref="O706">
    <cfRule type="duplicateValues" dxfId="15557" priority="16184"/>
  </conditionalFormatting>
  <conditionalFormatting sqref="O706">
    <cfRule type="duplicateValues" dxfId="15556" priority="16183"/>
  </conditionalFormatting>
  <conditionalFormatting sqref="O706">
    <cfRule type="duplicateValues" dxfId="15555" priority="16182"/>
  </conditionalFormatting>
  <conditionalFormatting sqref="O706">
    <cfRule type="duplicateValues" dxfId="15554" priority="16181"/>
  </conditionalFormatting>
  <conditionalFormatting sqref="O706">
    <cfRule type="duplicateValues" dxfId="15553" priority="16180"/>
  </conditionalFormatting>
  <conditionalFormatting sqref="O706">
    <cfRule type="duplicateValues" dxfId="15552" priority="16179"/>
  </conditionalFormatting>
  <conditionalFormatting sqref="O706">
    <cfRule type="duplicateValues" dxfId="15551" priority="16178"/>
  </conditionalFormatting>
  <conditionalFormatting sqref="O706">
    <cfRule type="duplicateValues" dxfId="15550" priority="16177"/>
  </conditionalFormatting>
  <conditionalFormatting sqref="O706">
    <cfRule type="duplicateValues" dxfId="15549" priority="16176"/>
  </conditionalFormatting>
  <conditionalFormatting sqref="P706">
    <cfRule type="duplicateValues" dxfId="15548" priority="16195"/>
  </conditionalFormatting>
  <conditionalFormatting sqref="O706">
    <cfRule type="duplicateValues" dxfId="15547" priority="16196"/>
  </conditionalFormatting>
  <conditionalFormatting sqref="O706">
    <cfRule type="duplicateValues" dxfId="15546" priority="16197"/>
    <cfRule type="duplicateValues" dxfId="15545" priority="16198"/>
    <cfRule type="duplicateValues" dxfId="15544" priority="16199"/>
  </conditionalFormatting>
  <conditionalFormatting sqref="O706">
    <cfRule type="duplicateValues" dxfId="15543" priority="16200"/>
    <cfRule type="duplicateValues" dxfId="15542" priority="16201"/>
  </conditionalFormatting>
  <conditionalFormatting sqref="O706">
    <cfRule type="duplicateValues" dxfId="15541" priority="16175"/>
  </conditionalFormatting>
  <conditionalFormatting sqref="O706">
    <cfRule type="duplicateValues" dxfId="15540" priority="16174"/>
  </conditionalFormatting>
  <conditionalFormatting sqref="O707">
    <cfRule type="duplicateValues" dxfId="15539" priority="16165"/>
  </conditionalFormatting>
  <conditionalFormatting sqref="O707">
    <cfRule type="duplicateValues" dxfId="15538" priority="16166"/>
    <cfRule type="duplicateValues" dxfId="15537" priority="16167"/>
    <cfRule type="duplicateValues" dxfId="15536" priority="16168"/>
  </conditionalFormatting>
  <conditionalFormatting sqref="O707">
    <cfRule type="duplicateValues" dxfId="15535" priority="16163"/>
    <cfRule type="duplicateValues" dxfId="15534" priority="16164"/>
  </conditionalFormatting>
  <conditionalFormatting sqref="O707">
    <cfRule type="duplicateValues" dxfId="15533" priority="16162"/>
  </conditionalFormatting>
  <conditionalFormatting sqref="O707">
    <cfRule type="duplicateValues" dxfId="15532" priority="16161"/>
  </conditionalFormatting>
  <conditionalFormatting sqref="P707">
    <cfRule type="duplicateValues" dxfId="15531" priority="16160"/>
  </conditionalFormatting>
  <conditionalFormatting sqref="O707">
    <cfRule type="duplicateValues" dxfId="15530" priority="16159"/>
  </conditionalFormatting>
  <conditionalFormatting sqref="O707">
    <cfRule type="duplicateValues" dxfId="15529" priority="16158"/>
  </conditionalFormatting>
  <conditionalFormatting sqref="O707">
    <cfRule type="duplicateValues" dxfId="15528" priority="16157"/>
  </conditionalFormatting>
  <conditionalFormatting sqref="O707">
    <cfRule type="duplicateValues" dxfId="15527" priority="16156"/>
  </conditionalFormatting>
  <conditionalFormatting sqref="O707">
    <cfRule type="duplicateValues" dxfId="15526" priority="16155"/>
  </conditionalFormatting>
  <conditionalFormatting sqref="O707">
    <cfRule type="duplicateValues" dxfId="15525" priority="16154"/>
  </conditionalFormatting>
  <conditionalFormatting sqref="O707">
    <cfRule type="duplicateValues" dxfId="15524" priority="16153"/>
  </conditionalFormatting>
  <conditionalFormatting sqref="O707">
    <cfRule type="duplicateValues" dxfId="15523" priority="16152"/>
  </conditionalFormatting>
  <conditionalFormatting sqref="O707">
    <cfRule type="duplicateValues" dxfId="15522" priority="16151"/>
  </conditionalFormatting>
  <conditionalFormatting sqref="O707">
    <cfRule type="duplicateValues" dxfId="15521" priority="16150"/>
  </conditionalFormatting>
  <conditionalFormatting sqref="O707">
    <cfRule type="duplicateValues" dxfId="15520" priority="16169"/>
  </conditionalFormatting>
  <conditionalFormatting sqref="O707">
    <cfRule type="duplicateValues" dxfId="15519" priority="16170"/>
    <cfRule type="duplicateValues" dxfId="15518" priority="16171"/>
    <cfRule type="duplicateValues" dxfId="15517" priority="16172"/>
  </conditionalFormatting>
  <conditionalFormatting sqref="P707">
    <cfRule type="duplicateValues" dxfId="15516" priority="16173"/>
  </conditionalFormatting>
  <conditionalFormatting sqref="O707">
    <cfRule type="duplicateValues" dxfId="15515" priority="16149"/>
  </conditionalFormatting>
  <conditionalFormatting sqref="O707">
    <cfRule type="duplicateValues" dxfId="15514" priority="16148"/>
  </conditionalFormatting>
  <conditionalFormatting sqref="O708">
    <cfRule type="duplicateValues" dxfId="15513" priority="16139"/>
  </conditionalFormatting>
  <conditionalFormatting sqref="O708">
    <cfRule type="duplicateValues" dxfId="15512" priority="16140"/>
    <cfRule type="duplicateValues" dxfId="15511" priority="16141"/>
    <cfRule type="duplicateValues" dxfId="15510" priority="16142"/>
  </conditionalFormatting>
  <conditionalFormatting sqref="O708">
    <cfRule type="duplicateValues" dxfId="15509" priority="16137"/>
    <cfRule type="duplicateValues" dxfId="15508" priority="16138"/>
  </conditionalFormatting>
  <conditionalFormatting sqref="O708">
    <cfRule type="duplicateValues" dxfId="15507" priority="16136"/>
  </conditionalFormatting>
  <conditionalFormatting sqref="O708">
    <cfRule type="duplicateValues" dxfId="15506" priority="16135"/>
  </conditionalFormatting>
  <conditionalFormatting sqref="P708">
    <cfRule type="duplicateValues" dxfId="15505" priority="16134"/>
  </conditionalFormatting>
  <conditionalFormatting sqref="O708">
    <cfRule type="duplicateValues" dxfId="15504" priority="16133"/>
  </conditionalFormatting>
  <conditionalFormatting sqref="O708">
    <cfRule type="duplicateValues" dxfId="15503" priority="16132"/>
  </conditionalFormatting>
  <conditionalFormatting sqref="O708">
    <cfRule type="duplicateValues" dxfId="15502" priority="16131"/>
  </conditionalFormatting>
  <conditionalFormatting sqref="O708">
    <cfRule type="duplicateValues" dxfId="15501" priority="16130"/>
  </conditionalFormatting>
  <conditionalFormatting sqref="O708">
    <cfRule type="duplicateValues" dxfId="15500" priority="16129"/>
  </conditionalFormatting>
  <conditionalFormatting sqref="O708">
    <cfRule type="duplicateValues" dxfId="15499" priority="16128"/>
  </conditionalFormatting>
  <conditionalFormatting sqref="O708">
    <cfRule type="duplicateValues" dxfId="15498" priority="16127"/>
  </conditionalFormatting>
  <conditionalFormatting sqref="O708">
    <cfRule type="duplicateValues" dxfId="15497" priority="16126"/>
  </conditionalFormatting>
  <conditionalFormatting sqref="O708">
    <cfRule type="duplicateValues" dxfId="15496" priority="16125"/>
  </conditionalFormatting>
  <conditionalFormatting sqref="O708">
    <cfRule type="duplicateValues" dxfId="15495" priority="16124"/>
  </conditionalFormatting>
  <conditionalFormatting sqref="O708">
    <cfRule type="duplicateValues" dxfId="15494" priority="16143"/>
  </conditionalFormatting>
  <conditionalFormatting sqref="O708">
    <cfRule type="duplicateValues" dxfId="15493" priority="16144"/>
    <cfRule type="duplicateValues" dxfId="15492" priority="16145"/>
    <cfRule type="duplicateValues" dxfId="15491" priority="16146"/>
  </conditionalFormatting>
  <conditionalFormatting sqref="P708">
    <cfRule type="duplicateValues" dxfId="15490" priority="16147"/>
  </conditionalFormatting>
  <conditionalFormatting sqref="O708">
    <cfRule type="duplicateValues" dxfId="15489" priority="16123"/>
  </conditionalFormatting>
  <conditionalFormatting sqref="O708">
    <cfRule type="duplicateValues" dxfId="15488" priority="16122"/>
  </conditionalFormatting>
  <conditionalFormatting sqref="O709:O710">
    <cfRule type="duplicateValues" dxfId="15487" priority="16113"/>
  </conditionalFormatting>
  <conditionalFormatting sqref="O709:O710">
    <cfRule type="duplicateValues" dxfId="15486" priority="16114"/>
    <cfRule type="duplicateValues" dxfId="15485" priority="16115"/>
    <cfRule type="duplicateValues" dxfId="15484" priority="16116"/>
  </conditionalFormatting>
  <conditionalFormatting sqref="O709:O710">
    <cfRule type="duplicateValues" dxfId="15483" priority="16111"/>
    <cfRule type="duplicateValues" dxfId="15482" priority="16112"/>
  </conditionalFormatting>
  <conditionalFormatting sqref="O709:O710">
    <cfRule type="duplicateValues" dxfId="15481" priority="16110"/>
  </conditionalFormatting>
  <conditionalFormatting sqref="O709:O710">
    <cfRule type="duplicateValues" dxfId="15480" priority="16109"/>
  </conditionalFormatting>
  <conditionalFormatting sqref="P709:P710">
    <cfRule type="duplicateValues" dxfId="15479" priority="16108"/>
  </conditionalFormatting>
  <conditionalFormatting sqref="O709:O710">
    <cfRule type="duplicateValues" dxfId="15478" priority="16107"/>
  </conditionalFormatting>
  <conditionalFormatting sqref="O709:O710">
    <cfRule type="duplicateValues" dxfId="15477" priority="16106"/>
  </conditionalFormatting>
  <conditionalFormatting sqref="O709:O710">
    <cfRule type="duplicateValues" dxfId="15476" priority="16105"/>
  </conditionalFormatting>
  <conditionalFormatting sqref="O709:O710">
    <cfRule type="duplicateValues" dxfId="15475" priority="16104"/>
  </conditionalFormatting>
  <conditionalFormatting sqref="O709:O710">
    <cfRule type="duplicateValues" dxfId="15474" priority="16103"/>
  </conditionalFormatting>
  <conditionalFormatting sqref="O709:O710">
    <cfRule type="duplicateValues" dxfId="15473" priority="16102"/>
  </conditionalFormatting>
  <conditionalFormatting sqref="O709:O710">
    <cfRule type="duplicateValues" dxfId="15472" priority="16101"/>
  </conditionalFormatting>
  <conditionalFormatting sqref="O709:O710">
    <cfRule type="duplicateValues" dxfId="15471" priority="16100"/>
  </conditionalFormatting>
  <conditionalFormatting sqref="O709:O710">
    <cfRule type="duplicateValues" dxfId="15470" priority="16099"/>
  </conditionalFormatting>
  <conditionalFormatting sqref="O709:O710">
    <cfRule type="duplicateValues" dxfId="15469" priority="16098"/>
  </conditionalFormatting>
  <conditionalFormatting sqref="O709:O710">
    <cfRule type="duplicateValues" dxfId="15468" priority="16117"/>
  </conditionalFormatting>
  <conditionalFormatting sqref="O709:O710">
    <cfRule type="duplicateValues" dxfId="15467" priority="16118"/>
    <cfRule type="duplicateValues" dxfId="15466" priority="16119"/>
    <cfRule type="duplicateValues" dxfId="15465" priority="16120"/>
  </conditionalFormatting>
  <conditionalFormatting sqref="P709:P710">
    <cfRule type="duplicateValues" dxfId="15464" priority="16121"/>
  </conditionalFormatting>
  <conditionalFormatting sqref="O709:O710">
    <cfRule type="duplicateValues" dxfId="15463" priority="16097"/>
  </conditionalFormatting>
  <conditionalFormatting sqref="O709:O710">
    <cfRule type="duplicateValues" dxfId="15462" priority="16096"/>
  </conditionalFormatting>
  <conditionalFormatting sqref="Y603:Y608">
    <cfRule type="duplicateValues" dxfId="15461" priority="16095"/>
  </conditionalFormatting>
  <conditionalFormatting sqref="Y610:Y616">
    <cfRule type="duplicateValues" dxfId="15460" priority="16094"/>
  </conditionalFormatting>
  <conditionalFormatting sqref="Y618:Y623">
    <cfRule type="duplicateValues" dxfId="15459" priority="16093"/>
  </conditionalFormatting>
  <conditionalFormatting sqref="Y625:Y628">
    <cfRule type="duplicateValues" dxfId="15458" priority="16092"/>
  </conditionalFormatting>
  <conditionalFormatting sqref="Y630">
    <cfRule type="duplicateValues" dxfId="15457" priority="16091"/>
  </conditionalFormatting>
  <conditionalFormatting sqref="Y632:Y634">
    <cfRule type="duplicateValues" dxfId="15456" priority="16090"/>
  </conditionalFormatting>
  <conditionalFormatting sqref="Y636:Y639">
    <cfRule type="duplicateValues" dxfId="15455" priority="16089"/>
  </conditionalFormatting>
  <conditionalFormatting sqref="Y641:Y644">
    <cfRule type="duplicateValues" dxfId="15454" priority="16088"/>
  </conditionalFormatting>
  <conditionalFormatting sqref="Y646:Y647">
    <cfRule type="duplicateValues" dxfId="15453" priority="16087"/>
  </conditionalFormatting>
  <conditionalFormatting sqref="Y657:Y662">
    <cfRule type="duplicateValues" dxfId="15452" priority="16086"/>
  </conditionalFormatting>
  <conditionalFormatting sqref="Y665">
    <cfRule type="duplicateValues" dxfId="15451" priority="16085"/>
  </conditionalFormatting>
  <conditionalFormatting sqref="Y672">
    <cfRule type="duplicateValues" dxfId="15450" priority="16084"/>
  </conditionalFormatting>
  <conditionalFormatting sqref="Y683">
    <cfRule type="duplicateValues" dxfId="15449" priority="16083"/>
  </conditionalFormatting>
  <conditionalFormatting sqref="Y694">
    <cfRule type="duplicateValues" dxfId="15448" priority="16082"/>
  </conditionalFormatting>
  <conditionalFormatting sqref="Y697">
    <cfRule type="duplicateValues" dxfId="15447" priority="16081"/>
  </conditionalFormatting>
  <conditionalFormatting sqref="Y704">
    <cfRule type="duplicateValues" dxfId="15446" priority="16080"/>
  </conditionalFormatting>
  <conditionalFormatting sqref="Y710">
    <cfRule type="duplicateValues" dxfId="15445" priority="16079"/>
  </conditionalFormatting>
  <conditionalFormatting sqref="P711:P712">
    <cfRule type="duplicateValues" dxfId="15444" priority="16071"/>
  </conditionalFormatting>
  <conditionalFormatting sqref="O711:O712">
    <cfRule type="duplicateValues" dxfId="15443" priority="16070"/>
  </conditionalFormatting>
  <conditionalFormatting sqref="O711:O712">
    <cfRule type="duplicateValues" dxfId="15442" priority="16069"/>
  </conditionalFormatting>
  <conditionalFormatting sqref="O711:O712">
    <cfRule type="duplicateValues" dxfId="15441" priority="16068"/>
  </conditionalFormatting>
  <conditionalFormatting sqref="O711:O712">
    <cfRule type="duplicateValues" dxfId="15440" priority="16067"/>
  </conditionalFormatting>
  <conditionalFormatting sqref="O711:O712">
    <cfRule type="duplicateValues" dxfId="15439" priority="16066"/>
  </conditionalFormatting>
  <conditionalFormatting sqref="O711:O712">
    <cfRule type="duplicateValues" dxfId="15438" priority="16065"/>
  </conditionalFormatting>
  <conditionalFormatting sqref="O711:O712">
    <cfRule type="duplicateValues" dxfId="15437" priority="16064"/>
  </conditionalFormatting>
  <conditionalFormatting sqref="O711:O712">
    <cfRule type="duplicateValues" dxfId="15436" priority="16063"/>
  </conditionalFormatting>
  <conditionalFormatting sqref="O711:O712">
    <cfRule type="duplicateValues" dxfId="15435" priority="16062"/>
  </conditionalFormatting>
  <conditionalFormatting sqref="O711:O712">
    <cfRule type="duplicateValues" dxfId="15434" priority="16061"/>
  </conditionalFormatting>
  <conditionalFormatting sqref="O711:O712">
    <cfRule type="duplicateValues" dxfId="15433" priority="16072"/>
  </conditionalFormatting>
  <conditionalFormatting sqref="O711:O712">
    <cfRule type="duplicateValues" dxfId="15432" priority="16073"/>
    <cfRule type="duplicateValues" dxfId="15431" priority="16074"/>
    <cfRule type="duplicateValues" dxfId="15430" priority="16075"/>
  </conditionalFormatting>
  <conditionalFormatting sqref="O711:O712">
    <cfRule type="duplicateValues" dxfId="15429" priority="16076"/>
    <cfRule type="duplicateValues" dxfId="15428" priority="16077"/>
  </conditionalFormatting>
  <conditionalFormatting sqref="P711:P712">
    <cfRule type="duplicateValues" dxfId="15427" priority="16078"/>
  </conditionalFormatting>
  <conditionalFormatting sqref="O711:O712">
    <cfRule type="duplicateValues" dxfId="15426" priority="16060"/>
  </conditionalFormatting>
  <conditionalFormatting sqref="O711:O712">
    <cfRule type="duplicateValues" dxfId="15425" priority="16059"/>
  </conditionalFormatting>
  <conditionalFormatting sqref="P713">
    <cfRule type="duplicateValues" dxfId="15424" priority="16051"/>
  </conditionalFormatting>
  <conditionalFormatting sqref="O713">
    <cfRule type="duplicateValues" dxfId="15423" priority="16050"/>
  </conditionalFormatting>
  <conditionalFormatting sqref="O713">
    <cfRule type="duplicateValues" dxfId="15422" priority="16049"/>
  </conditionalFormatting>
  <conditionalFormatting sqref="O713">
    <cfRule type="duplicateValues" dxfId="15421" priority="16048"/>
  </conditionalFormatting>
  <conditionalFormatting sqref="O713">
    <cfRule type="duplicateValues" dxfId="15420" priority="16047"/>
  </conditionalFormatting>
  <conditionalFormatting sqref="O713">
    <cfRule type="duplicateValues" dxfId="15419" priority="16046"/>
  </conditionalFormatting>
  <conditionalFormatting sqref="O713">
    <cfRule type="duplicateValues" dxfId="15418" priority="16045"/>
  </conditionalFormatting>
  <conditionalFormatting sqref="O713">
    <cfRule type="duplicateValues" dxfId="15417" priority="16044"/>
  </conditionalFormatting>
  <conditionalFormatting sqref="O713">
    <cfRule type="duplicateValues" dxfId="15416" priority="16043"/>
  </conditionalFormatting>
  <conditionalFormatting sqref="O713">
    <cfRule type="duplicateValues" dxfId="15415" priority="16042"/>
  </conditionalFormatting>
  <conditionalFormatting sqref="O713">
    <cfRule type="duplicateValues" dxfId="15414" priority="16041"/>
  </conditionalFormatting>
  <conditionalFormatting sqref="O713">
    <cfRule type="duplicateValues" dxfId="15413" priority="16052"/>
  </conditionalFormatting>
  <conditionalFormatting sqref="O713">
    <cfRule type="duplicateValues" dxfId="15412" priority="16053"/>
    <cfRule type="duplicateValues" dxfId="15411" priority="16054"/>
    <cfRule type="duplicateValues" dxfId="15410" priority="16055"/>
  </conditionalFormatting>
  <conditionalFormatting sqref="O713">
    <cfRule type="duplicateValues" dxfId="15409" priority="16056"/>
    <cfRule type="duplicateValues" dxfId="15408" priority="16057"/>
  </conditionalFormatting>
  <conditionalFormatting sqref="P713">
    <cfRule type="duplicateValues" dxfId="15407" priority="16058"/>
  </conditionalFormatting>
  <conditionalFormatting sqref="O713">
    <cfRule type="duplicateValues" dxfId="15406" priority="16040"/>
  </conditionalFormatting>
  <conditionalFormatting sqref="O713">
    <cfRule type="duplicateValues" dxfId="15405" priority="16039"/>
  </conditionalFormatting>
  <conditionalFormatting sqref="A714">
    <cfRule type="cellIs" dxfId="15404" priority="16038" operator="lessThan">
      <formula>"&lt;=0"</formula>
    </cfRule>
  </conditionalFormatting>
  <conditionalFormatting sqref="Y714">
    <cfRule type="duplicateValues" dxfId="15403" priority="16030"/>
  </conditionalFormatting>
  <conditionalFormatting sqref="P714:P715">
    <cfRule type="duplicateValues" dxfId="15402" priority="16022"/>
  </conditionalFormatting>
  <conditionalFormatting sqref="O714:O715">
    <cfRule type="duplicateValues" dxfId="15401" priority="16021"/>
  </conditionalFormatting>
  <conditionalFormatting sqref="O714:O715">
    <cfRule type="duplicateValues" dxfId="15400" priority="16020"/>
  </conditionalFormatting>
  <conditionalFormatting sqref="O714:O715">
    <cfRule type="duplicateValues" dxfId="15399" priority="16019"/>
  </conditionalFormatting>
  <conditionalFormatting sqref="O714:O715">
    <cfRule type="duplicateValues" dxfId="15398" priority="16018"/>
  </conditionalFormatting>
  <conditionalFormatting sqref="O714:O715">
    <cfRule type="duplicateValues" dxfId="15397" priority="16017"/>
  </conditionalFormatting>
  <conditionalFormatting sqref="O714:O715">
    <cfRule type="duplicateValues" dxfId="15396" priority="16016"/>
  </conditionalFormatting>
  <conditionalFormatting sqref="O714:O715">
    <cfRule type="duplicateValues" dxfId="15395" priority="16015"/>
  </conditionalFormatting>
  <conditionalFormatting sqref="O714:O715">
    <cfRule type="duplicateValues" dxfId="15394" priority="16014"/>
  </conditionalFormatting>
  <conditionalFormatting sqref="O714:O715">
    <cfRule type="duplicateValues" dxfId="15393" priority="16013"/>
  </conditionalFormatting>
  <conditionalFormatting sqref="O714:O715">
    <cfRule type="duplicateValues" dxfId="15392" priority="16012"/>
  </conditionalFormatting>
  <conditionalFormatting sqref="O714:O715">
    <cfRule type="duplicateValues" dxfId="15391" priority="16023"/>
  </conditionalFormatting>
  <conditionalFormatting sqref="O714:O715">
    <cfRule type="duplicateValues" dxfId="15390" priority="16024"/>
    <cfRule type="duplicateValues" dxfId="15389" priority="16025"/>
    <cfRule type="duplicateValues" dxfId="15388" priority="16026"/>
  </conditionalFormatting>
  <conditionalFormatting sqref="O714:O715">
    <cfRule type="duplicateValues" dxfId="15387" priority="16027"/>
    <cfRule type="duplicateValues" dxfId="15386" priority="16028"/>
  </conditionalFormatting>
  <conditionalFormatting sqref="P714:P715">
    <cfRule type="duplicateValues" dxfId="15385" priority="16029"/>
  </conditionalFormatting>
  <conditionalFormatting sqref="O714:O715">
    <cfRule type="duplicateValues" dxfId="15384" priority="16011"/>
  </conditionalFormatting>
  <conditionalFormatting sqref="O714:O715">
    <cfRule type="duplicateValues" dxfId="15383" priority="16010"/>
  </conditionalFormatting>
  <conditionalFormatting sqref="P716:P718">
    <cfRule type="duplicateValues" dxfId="15382" priority="16002"/>
  </conditionalFormatting>
  <conditionalFormatting sqref="O716:O718">
    <cfRule type="duplicateValues" dxfId="15381" priority="16001"/>
  </conditionalFormatting>
  <conditionalFormatting sqref="O716:O718">
    <cfRule type="duplicateValues" dxfId="15380" priority="16000"/>
  </conditionalFormatting>
  <conditionalFormatting sqref="O716:O718">
    <cfRule type="duplicateValues" dxfId="15379" priority="15999"/>
  </conditionalFormatting>
  <conditionalFormatting sqref="O716:O718">
    <cfRule type="duplicateValues" dxfId="15378" priority="15998"/>
  </conditionalFormatting>
  <conditionalFormatting sqref="O716:O718">
    <cfRule type="duplicateValues" dxfId="15377" priority="15997"/>
  </conditionalFormatting>
  <conditionalFormatting sqref="O716:O718">
    <cfRule type="duplicateValues" dxfId="15376" priority="15996"/>
  </conditionalFormatting>
  <conditionalFormatting sqref="O716:O718">
    <cfRule type="duplicateValues" dxfId="15375" priority="15995"/>
  </conditionalFormatting>
  <conditionalFormatting sqref="O716:O718">
    <cfRule type="duplicateValues" dxfId="15374" priority="15994"/>
  </conditionalFormatting>
  <conditionalFormatting sqref="O716:O718">
    <cfRule type="duplicateValues" dxfId="15373" priority="15993"/>
  </conditionalFormatting>
  <conditionalFormatting sqref="O716:O718">
    <cfRule type="duplicateValues" dxfId="15372" priority="15992"/>
  </conditionalFormatting>
  <conditionalFormatting sqref="O716:O718">
    <cfRule type="duplicateValues" dxfId="15371" priority="16003"/>
  </conditionalFormatting>
  <conditionalFormatting sqref="O716:O718">
    <cfRule type="duplicateValues" dxfId="15370" priority="16004"/>
    <cfRule type="duplicateValues" dxfId="15369" priority="16005"/>
    <cfRule type="duplicateValues" dxfId="15368" priority="16006"/>
  </conditionalFormatting>
  <conditionalFormatting sqref="O716:O718">
    <cfRule type="duplicateValues" dxfId="15367" priority="16007"/>
    <cfRule type="duplicateValues" dxfId="15366" priority="16008"/>
  </conditionalFormatting>
  <conditionalFormatting sqref="P716:P718">
    <cfRule type="duplicateValues" dxfId="15365" priority="16009"/>
  </conditionalFormatting>
  <conditionalFormatting sqref="O716:O718">
    <cfRule type="duplicateValues" dxfId="15364" priority="15991"/>
  </conditionalFormatting>
  <conditionalFormatting sqref="O716:O718">
    <cfRule type="duplicateValues" dxfId="15363" priority="15990"/>
  </conditionalFormatting>
  <conditionalFormatting sqref="P719:P722">
    <cfRule type="duplicateValues" dxfId="15362" priority="15982"/>
  </conditionalFormatting>
  <conditionalFormatting sqref="O719:O722">
    <cfRule type="duplicateValues" dxfId="15361" priority="15981"/>
  </conditionalFormatting>
  <conditionalFormatting sqref="O719:O722">
    <cfRule type="duplicateValues" dxfId="15360" priority="15980"/>
  </conditionalFormatting>
  <conditionalFormatting sqref="O719:O722">
    <cfRule type="duplicateValues" dxfId="15359" priority="15979"/>
  </conditionalFormatting>
  <conditionalFormatting sqref="O719:O722">
    <cfRule type="duplicateValues" dxfId="15358" priority="15978"/>
  </conditionalFormatting>
  <conditionalFormatting sqref="O719:O722">
    <cfRule type="duplicateValues" dxfId="15357" priority="15977"/>
  </conditionalFormatting>
  <conditionalFormatting sqref="O719:O722">
    <cfRule type="duplicateValues" dxfId="15356" priority="15976"/>
  </conditionalFormatting>
  <conditionalFormatting sqref="O719:O722">
    <cfRule type="duplicateValues" dxfId="15355" priority="15975"/>
  </conditionalFormatting>
  <conditionalFormatting sqref="O719:O722">
    <cfRule type="duplicateValues" dxfId="15354" priority="15974"/>
  </conditionalFormatting>
  <conditionalFormatting sqref="O719:O722">
    <cfRule type="duplicateValues" dxfId="15353" priority="15973"/>
  </conditionalFormatting>
  <conditionalFormatting sqref="O719:O722">
    <cfRule type="duplicateValues" dxfId="15352" priority="15972"/>
  </conditionalFormatting>
  <conditionalFormatting sqref="O719:O722">
    <cfRule type="duplicateValues" dxfId="15351" priority="15983"/>
  </conditionalFormatting>
  <conditionalFormatting sqref="O719:O722">
    <cfRule type="duplicateValues" dxfId="15350" priority="15984"/>
    <cfRule type="duplicateValues" dxfId="15349" priority="15985"/>
    <cfRule type="duplicateValues" dxfId="15348" priority="15986"/>
  </conditionalFormatting>
  <conditionalFormatting sqref="O719:O722">
    <cfRule type="duplicateValues" dxfId="15347" priority="15987"/>
    <cfRule type="duplicateValues" dxfId="15346" priority="15988"/>
  </conditionalFormatting>
  <conditionalFormatting sqref="P719:P722">
    <cfRule type="duplicateValues" dxfId="15345" priority="15989"/>
  </conditionalFormatting>
  <conditionalFormatting sqref="O719:O722">
    <cfRule type="duplicateValues" dxfId="15344" priority="15971"/>
  </conditionalFormatting>
  <conditionalFormatting sqref="O719:O722">
    <cfRule type="duplicateValues" dxfId="15343" priority="15970"/>
  </conditionalFormatting>
  <conditionalFormatting sqref="O723:O724">
    <cfRule type="duplicateValues" dxfId="15342" priority="15962"/>
  </conditionalFormatting>
  <conditionalFormatting sqref="O723:O724">
    <cfRule type="duplicateValues" dxfId="15341" priority="15961"/>
  </conditionalFormatting>
  <conditionalFormatting sqref="O723:O724">
    <cfRule type="duplicateValues" dxfId="15340" priority="15960"/>
  </conditionalFormatting>
  <conditionalFormatting sqref="O723:O724">
    <cfRule type="duplicateValues" dxfId="15339" priority="15959"/>
  </conditionalFormatting>
  <conditionalFormatting sqref="O723:O724">
    <cfRule type="duplicateValues" dxfId="15338" priority="15958"/>
  </conditionalFormatting>
  <conditionalFormatting sqref="O723:O724">
    <cfRule type="duplicateValues" dxfId="15337" priority="15957"/>
  </conditionalFormatting>
  <conditionalFormatting sqref="O723:O724">
    <cfRule type="duplicateValues" dxfId="15336" priority="15956"/>
  </conditionalFormatting>
  <conditionalFormatting sqref="O723:O724">
    <cfRule type="duplicateValues" dxfId="15335" priority="15963"/>
  </conditionalFormatting>
  <conditionalFormatting sqref="O723:O724">
    <cfRule type="duplicateValues" dxfId="15334" priority="15964"/>
    <cfRule type="duplicateValues" dxfId="15333" priority="15965"/>
    <cfRule type="duplicateValues" dxfId="15332" priority="15966"/>
  </conditionalFormatting>
  <conditionalFormatting sqref="P723:P724">
    <cfRule type="duplicateValues" dxfId="15331" priority="15967"/>
  </conditionalFormatting>
  <conditionalFormatting sqref="O723:O724">
    <cfRule type="duplicateValues" dxfId="15330" priority="15968"/>
    <cfRule type="duplicateValues" dxfId="15329" priority="15969"/>
  </conditionalFormatting>
  <conditionalFormatting sqref="O723:O724">
    <cfRule type="duplicateValues" dxfId="15328" priority="15955"/>
  </conditionalFormatting>
  <conditionalFormatting sqref="O723:O724">
    <cfRule type="duplicateValues" dxfId="15327" priority="15954"/>
  </conditionalFormatting>
  <conditionalFormatting sqref="O725:O726">
    <cfRule type="duplicateValues" dxfId="15326" priority="15939"/>
  </conditionalFormatting>
  <conditionalFormatting sqref="O725:O730">
    <cfRule type="duplicateValues" dxfId="15325" priority="15938"/>
  </conditionalFormatting>
  <conditionalFormatting sqref="O725:O730">
    <cfRule type="duplicateValues" dxfId="15324" priority="15937"/>
  </conditionalFormatting>
  <conditionalFormatting sqref="O725:O730">
    <cfRule type="duplicateValues" dxfId="15323" priority="15936"/>
  </conditionalFormatting>
  <conditionalFormatting sqref="O725:O730">
    <cfRule type="duplicateValues" dxfId="15322" priority="15935"/>
  </conditionalFormatting>
  <conditionalFormatting sqref="O725:O730">
    <cfRule type="duplicateValues" dxfId="15321" priority="15934"/>
  </conditionalFormatting>
  <conditionalFormatting sqref="O725:O730">
    <cfRule type="duplicateValues" dxfId="15320" priority="15933"/>
  </conditionalFormatting>
  <conditionalFormatting sqref="O725:O726">
    <cfRule type="duplicateValues" dxfId="15319" priority="15940"/>
  </conditionalFormatting>
  <conditionalFormatting sqref="O725:O726">
    <cfRule type="duplicateValues" dxfId="15318" priority="15941"/>
    <cfRule type="duplicateValues" dxfId="15317" priority="15942"/>
    <cfRule type="duplicateValues" dxfId="15316" priority="15943"/>
  </conditionalFormatting>
  <conditionalFormatting sqref="P725:P726">
    <cfRule type="duplicateValues" dxfId="15315" priority="15944"/>
  </conditionalFormatting>
  <conditionalFormatting sqref="O725:O726">
    <cfRule type="duplicateValues" dxfId="15314" priority="15945"/>
    <cfRule type="duplicateValues" dxfId="15313" priority="15946"/>
  </conditionalFormatting>
  <conditionalFormatting sqref="O727:O730">
    <cfRule type="duplicateValues" dxfId="15312" priority="15947"/>
  </conditionalFormatting>
  <conditionalFormatting sqref="O727:O730">
    <cfRule type="duplicateValues" dxfId="15311" priority="15948"/>
    <cfRule type="duplicateValues" dxfId="15310" priority="15949"/>
    <cfRule type="duplicateValues" dxfId="15309" priority="15950"/>
  </conditionalFormatting>
  <conditionalFormatting sqref="P727:P730">
    <cfRule type="duplicateValues" dxfId="15308" priority="15951"/>
  </conditionalFormatting>
  <conditionalFormatting sqref="O727:O730">
    <cfRule type="duplicateValues" dxfId="15307" priority="15952"/>
    <cfRule type="duplicateValues" dxfId="15306" priority="15953"/>
  </conditionalFormatting>
  <conditionalFormatting sqref="O725:O730">
    <cfRule type="duplicateValues" dxfId="15305" priority="15932"/>
  </conditionalFormatting>
  <conditionalFormatting sqref="O725:O730">
    <cfRule type="duplicateValues" dxfId="15304" priority="15931"/>
  </conditionalFormatting>
  <conditionalFormatting sqref="O731:O732">
    <cfRule type="duplicateValues" dxfId="15303" priority="15923"/>
  </conditionalFormatting>
  <conditionalFormatting sqref="O731:O732">
    <cfRule type="duplicateValues" dxfId="15302" priority="15924"/>
  </conditionalFormatting>
  <conditionalFormatting sqref="O731:O732">
    <cfRule type="duplicateValues" dxfId="15301" priority="15925"/>
    <cfRule type="duplicateValues" dxfId="15300" priority="15926"/>
    <cfRule type="duplicateValues" dxfId="15299" priority="15927"/>
  </conditionalFormatting>
  <conditionalFormatting sqref="P731:P732">
    <cfRule type="duplicateValues" dxfId="15298" priority="15928"/>
  </conditionalFormatting>
  <conditionalFormatting sqref="O731:O732">
    <cfRule type="duplicateValues" dxfId="15297" priority="15929"/>
    <cfRule type="duplicateValues" dxfId="15296" priority="15930"/>
  </conditionalFormatting>
  <conditionalFormatting sqref="O731:O732">
    <cfRule type="duplicateValues" dxfId="15295" priority="15922"/>
  </conditionalFormatting>
  <conditionalFormatting sqref="O733:O734">
    <cfRule type="duplicateValues" dxfId="15294" priority="15914"/>
  </conditionalFormatting>
  <conditionalFormatting sqref="O733:O734">
    <cfRule type="duplicateValues" dxfId="15293" priority="15915"/>
  </conditionalFormatting>
  <conditionalFormatting sqref="O733:O734">
    <cfRule type="duplicateValues" dxfId="15292" priority="15916"/>
    <cfRule type="duplicateValues" dxfId="15291" priority="15917"/>
    <cfRule type="duplicateValues" dxfId="15290" priority="15918"/>
  </conditionalFormatting>
  <conditionalFormatting sqref="P733:P734">
    <cfRule type="duplicateValues" dxfId="15289" priority="15919"/>
  </conditionalFormatting>
  <conditionalFormatting sqref="O733:O734">
    <cfRule type="duplicateValues" dxfId="15288" priority="15920"/>
    <cfRule type="duplicateValues" dxfId="15287" priority="15921"/>
  </conditionalFormatting>
  <conditionalFormatting sqref="O733:O734">
    <cfRule type="duplicateValues" dxfId="15286" priority="15913"/>
  </conditionalFormatting>
  <conditionalFormatting sqref="O735:O736">
    <cfRule type="duplicateValues" dxfId="15285" priority="15905"/>
  </conditionalFormatting>
  <conditionalFormatting sqref="O735:O736">
    <cfRule type="duplicateValues" dxfId="15284" priority="15906"/>
  </conditionalFormatting>
  <conditionalFormatting sqref="O735:O736">
    <cfRule type="duplicateValues" dxfId="15283" priority="15907"/>
    <cfRule type="duplicateValues" dxfId="15282" priority="15908"/>
    <cfRule type="duplicateValues" dxfId="15281" priority="15909"/>
  </conditionalFormatting>
  <conditionalFormatting sqref="P735:P736">
    <cfRule type="duplicateValues" dxfId="15280" priority="15910"/>
  </conditionalFormatting>
  <conditionalFormatting sqref="O735:O736">
    <cfRule type="duplicateValues" dxfId="15279" priority="15911"/>
    <cfRule type="duplicateValues" dxfId="15278" priority="15912"/>
  </conditionalFormatting>
  <conditionalFormatting sqref="O735:O736">
    <cfRule type="duplicateValues" dxfId="15277" priority="15904"/>
  </conditionalFormatting>
  <conditionalFormatting sqref="O735:O736">
    <cfRule type="duplicateValues" dxfId="15276" priority="15903"/>
  </conditionalFormatting>
  <conditionalFormatting sqref="O735:O736">
    <cfRule type="duplicateValues" dxfId="15275" priority="15902"/>
  </conditionalFormatting>
  <conditionalFormatting sqref="O735:O736">
    <cfRule type="duplicateValues" dxfId="15274" priority="15901"/>
  </conditionalFormatting>
  <conditionalFormatting sqref="O735:O736">
    <cfRule type="duplicateValues" dxfId="15273" priority="15900"/>
  </conditionalFormatting>
  <conditionalFormatting sqref="O735:O736">
    <cfRule type="duplicateValues" dxfId="15272" priority="15899"/>
  </conditionalFormatting>
  <conditionalFormatting sqref="O737:O740">
    <cfRule type="duplicateValues" dxfId="15271" priority="15891"/>
  </conditionalFormatting>
  <conditionalFormatting sqref="O737:O740">
    <cfRule type="duplicateValues" dxfId="15270" priority="15892"/>
  </conditionalFormatting>
  <conditionalFormatting sqref="O737:O740">
    <cfRule type="duplicateValues" dxfId="15269" priority="15893"/>
    <cfRule type="duplicateValues" dxfId="15268" priority="15894"/>
    <cfRule type="duplicateValues" dxfId="15267" priority="15895"/>
  </conditionalFormatting>
  <conditionalFormatting sqref="P737:P740">
    <cfRule type="duplicateValues" dxfId="15266" priority="15896"/>
  </conditionalFormatting>
  <conditionalFormatting sqref="O737:O740">
    <cfRule type="duplicateValues" dxfId="15265" priority="15897"/>
    <cfRule type="duplicateValues" dxfId="15264" priority="15898"/>
  </conditionalFormatting>
  <conditionalFormatting sqref="O737:O740">
    <cfRule type="duplicateValues" dxfId="15263" priority="15890"/>
  </conditionalFormatting>
  <conditionalFormatting sqref="O741:O742">
    <cfRule type="duplicateValues" dxfId="15262" priority="15882"/>
  </conditionalFormatting>
  <conditionalFormatting sqref="O741:O742">
    <cfRule type="duplicateValues" dxfId="15261" priority="15883"/>
  </conditionalFormatting>
  <conditionalFormatting sqref="O741:O742">
    <cfRule type="duplicateValues" dxfId="15260" priority="15884"/>
    <cfRule type="duplicateValues" dxfId="15259" priority="15885"/>
    <cfRule type="duplicateValues" dxfId="15258" priority="15886"/>
  </conditionalFormatting>
  <conditionalFormatting sqref="P741:P742">
    <cfRule type="duplicateValues" dxfId="15257" priority="15887"/>
  </conditionalFormatting>
  <conditionalFormatting sqref="O741:O742">
    <cfRule type="duplicateValues" dxfId="15256" priority="15888"/>
    <cfRule type="duplicateValues" dxfId="15255" priority="15889"/>
  </conditionalFormatting>
  <conditionalFormatting sqref="O741:O742">
    <cfRule type="duplicateValues" dxfId="15254" priority="15881"/>
  </conditionalFormatting>
  <conditionalFormatting sqref="O743:O744">
    <cfRule type="duplicateValues" dxfId="15253" priority="15873"/>
  </conditionalFormatting>
  <conditionalFormatting sqref="O743:O744">
    <cfRule type="duplicateValues" dxfId="15252" priority="15874"/>
  </conditionalFormatting>
  <conditionalFormatting sqref="O743:O744">
    <cfRule type="duplicateValues" dxfId="15251" priority="15875"/>
    <cfRule type="duplicateValues" dxfId="15250" priority="15876"/>
    <cfRule type="duplicateValues" dxfId="15249" priority="15877"/>
  </conditionalFormatting>
  <conditionalFormatting sqref="P743:P744">
    <cfRule type="duplicateValues" dxfId="15248" priority="15878"/>
  </conditionalFormatting>
  <conditionalFormatting sqref="O743:O744">
    <cfRule type="duplicateValues" dxfId="15247" priority="15879"/>
    <cfRule type="duplicateValues" dxfId="15246" priority="15880"/>
  </conditionalFormatting>
  <conditionalFormatting sqref="O743:O744">
    <cfRule type="duplicateValues" dxfId="15245" priority="15872"/>
  </conditionalFormatting>
  <conditionalFormatting sqref="O745:O746">
    <cfRule type="duplicateValues" dxfId="15244" priority="15864"/>
  </conditionalFormatting>
  <conditionalFormatting sqref="O745:O746">
    <cfRule type="duplicateValues" dxfId="15243" priority="15865"/>
  </conditionalFormatting>
  <conditionalFormatting sqref="O745:O746">
    <cfRule type="duplicateValues" dxfId="15242" priority="15866"/>
    <cfRule type="duplicateValues" dxfId="15241" priority="15867"/>
    <cfRule type="duplicateValues" dxfId="15240" priority="15868"/>
  </conditionalFormatting>
  <conditionalFormatting sqref="P745:P746">
    <cfRule type="duplicateValues" dxfId="15239" priority="15869"/>
  </conditionalFormatting>
  <conditionalFormatting sqref="O745:O746">
    <cfRule type="duplicateValues" dxfId="15238" priority="15870"/>
    <cfRule type="duplicateValues" dxfId="15237" priority="15871"/>
  </conditionalFormatting>
  <conditionalFormatting sqref="O745:O746">
    <cfRule type="duplicateValues" dxfId="15236" priority="15863"/>
  </conditionalFormatting>
  <conditionalFormatting sqref="O747">
    <cfRule type="duplicateValues" dxfId="15235" priority="15855"/>
  </conditionalFormatting>
  <conditionalFormatting sqref="O747">
    <cfRule type="duplicateValues" dxfId="15234" priority="15856"/>
  </conditionalFormatting>
  <conditionalFormatting sqref="O747">
    <cfRule type="duplicateValues" dxfId="15233" priority="15857"/>
    <cfRule type="duplicateValues" dxfId="15232" priority="15858"/>
    <cfRule type="duplicateValues" dxfId="15231" priority="15859"/>
  </conditionalFormatting>
  <conditionalFormatting sqref="P747">
    <cfRule type="duplicateValues" dxfId="15230" priority="15860"/>
  </conditionalFormatting>
  <conditionalFormatting sqref="O747">
    <cfRule type="duplicateValues" dxfId="15229" priority="15861"/>
    <cfRule type="duplicateValues" dxfId="15228" priority="15862"/>
  </conditionalFormatting>
  <conditionalFormatting sqref="O747">
    <cfRule type="duplicateValues" dxfId="15227" priority="15854"/>
  </conditionalFormatting>
  <conditionalFormatting sqref="O748:O749">
    <cfRule type="duplicateValues" dxfId="15226" priority="15846"/>
  </conditionalFormatting>
  <conditionalFormatting sqref="O748:O749">
    <cfRule type="duplicateValues" dxfId="15225" priority="15847"/>
  </conditionalFormatting>
  <conditionalFormatting sqref="O748:O749">
    <cfRule type="duplicateValues" dxfId="15224" priority="15848"/>
    <cfRule type="duplicateValues" dxfId="15223" priority="15849"/>
    <cfRule type="duplicateValues" dxfId="15222" priority="15850"/>
  </conditionalFormatting>
  <conditionalFormatting sqref="P748:P749">
    <cfRule type="duplicateValues" dxfId="15221" priority="15851"/>
  </conditionalFormatting>
  <conditionalFormatting sqref="O748:O749">
    <cfRule type="duplicateValues" dxfId="15220" priority="15852"/>
    <cfRule type="duplicateValues" dxfId="15219" priority="15853"/>
  </conditionalFormatting>
  <conditionalFormatting sqref="O748:O749">
    <cfRule type="duplicateValues" dxfId="15218" priority="15845"/>
  </conditionalFormatting>
  <conditionalFormatting sqref="O748:O749">
    <cfRule type="duplicateValues" dxfId="15217" priority="15844"/>
  </conditionalFormatting>
  <conditionalFormatting sqref="O748:O749">
    <cfRule type="duplicateValues" dxfId="15216" priority="15843"/>
  </conditionalFormatting>
  <conditionalFormatting sqref="O748:O749">
    <cfRule type="duplicateValues" dxfId="15215" priority="15842"/>
  </conditionalFormatting>
  <conditionalFormatting sqref="O748:O749">
    <cfRule type="duplicateValues" dxfId="15214" priority="15841"/>
  </conditionalFormatting>
  <conditionalFormatting sqref="O748:O749">
    <cfRule type="duplicateValues" dxfId="15213" priority="15840"/>
  </conditionalFormatting>
  <conditionalFormatting sqref="O750:O756">
    <cfRule type="duplicateValues" dxfId="15212" priority="15832"/>
  </conditionalFormatting>
  <conditionalFormatting sqref="O750:O756">
    <cfRule type="duplicateValues" dxfId="15211" priority="15831"/>
  </conditionalFormatting>
  <conditionalFormatting sqref="O750:O756">
    <cfRule type="duplicateValues" dxfId="15210" priority="15830"/>
  </conditionalFormatting>
  <conditionalFormatting sqref="O750:O756">
    <cfRule type="duplicateValues" dxfId="15209" priority="15829"/>
  </conditionalFormatting>
  <conditionalFormatting sqref="O750:O756">
    <cfRule type="duplicateValues" dxfId="15208" priority="15828"/>
  </conditionalFormatting>
  <conditionalFormatting sqref="O750:O756">
    <cfRule type="duplicateValues" dxfId="15207" priority="15827"/>
  </conditionalFormatting>
  <conditionalFormatting sqref="O750:O756">
    <cfRule type="duplicateValues" dxfId="15206" priority="15833"/>
  </conditionalFormatting>
  <conditionalFormatting sqref="O750:O756">
    <cfRule type="duplicateValues" dxfId="15205" priority="15834"/>
    <cfRule type="duplicateValues" dxfId="15204" priority="15835"/>
    <cfRule type="duplicateValues" dxfId="15203" priority="15836"/>
  </conditionalFormatting>
  <conditionalFormatting sqref="P750:P756">
    <cfRule type="duplicateValues" dxfId="15202" priority="15837"/>
  </conditionalFormatting>
  <conditionalFormatting sqref="O750:O756">
    <cfRule type="duplicateValues" dxfId="15201" priority="15838"/>
    <cfRule type="duplicateValues" dxfId="15200" priority="15839"/>
  </conditionalFormatting>
  <conditionalFormatting sqref="O757:O758">
    <cfRule type="duplicateValues" dxfId="15199" priority="15819"/>
  </conditionalFormatting>
  <conditionalFormatting sqref="O757:O758">
    <cfRule type="duplicateValues" dxfId="15198" priority="15818"/>
  </conditionalFormatting>
  <conditionalFormatting sqref="O757:O758">
    <cfRule type="duplicateValues" dxfId="15197" priority="15817"/>
  </conditionalFormatting>
  <conditionalFormatting sqref="O757:O758">
    <cfRule type="duplicateValues" dxfId="15196" priority="15816"/>
  </conditionalFormatting>
  <conditionalFormatting sqref="O757:O758">
    <cfRule type="duplicateValues" dxfId="15195" priority="15815"/>
  </conditionalFormatting>
  <conditionalFormatting sqref="O757:O758">
    <cfRule type="duplicateValues" dxfId="15194" priority="15814"/>
  </conditionalFormatting>
  <conditionalFormatting sqref="O757:O758">
    <cfRule type="duplicateValues" dxfId="15193" priority="15813"/>
  </conditionalFormatting>
  <conditionalFormatting sqref="O757:O758">
    <cfRule type="duplicateValues" dxfId="15192" priority="15820"/>
  </conditionalFormatting>
  <conditionalFormatting sqref="O757:O758">
    <cfRule type="duplicateValues" dxfId="15191" priority="15821"/>
    <cfRule type="duplicateValues" dxfId="15190" priority="15822"/>
    <cfRule type="duplicateValues" dxfId="15189" priority="15823"/>
  </conditionalFormatting>
  <conditionalFormatting sqref="P757:P758">
    <cfRule type="duplicateValues" dxfId="15188" priority="15824"/>
  </conditionalFormatting>
  <conditionalFormatting sqref="O757:O758">
    <cfRule type="duplicateValues" dxfId="15187" priority="15825"/>
    <cfRule type="duplicateValues" dxfId="15186" priority="15826"/>
  </conditionalFormatting>
  <conditionalFormatting sqref="O757:O758">
    <cfRule type="duplicateValues" dxfId="15185" priority="15812"/>
  </conditionalFormatting>
  <conditionalFormatting sqref="O759">
    <cfRule type="duplicateValues" dxfId="15184" priority="15804"/>
  </conditionalFormatting>
  <conditionalFormatting sqref="O759">
    <cfRule type="duplicateValues" dxfId="15183" priority="15803"/>
  </conditionalFormatting>
  <conditionalFormatting sqref="P759">
    <cfRule type="duplicateValues" dxfId="15182" priority="15805"/>
  </conditionalFormatting>
  <conditionalFormatting sqref="O759">
    <cfRule type="duplicateValues" dxfId="15181" priority="15806"/>
  </conditionalFormatting>
  <conditionalFormatting sqref="O759">
    <cfRule type="duplicateValues" dxfId="15180" priority="15807"/>
    <cfRule type="duplicateValues" dxfId="15179" priority="15808"/>
    <cfRule type="duplicateValues" dxfId="15178" priority="15809"/>
  </conditionalFormatting>
  <conditionalFormatting sqref="O759">
    <cfRule type="duplicateValues" dxfId="15177" priority="15810"/>
    <cfRule type="duplicateValues" dxfId="15176" priority="15811"/>
  </conditionalFormatting>
  <conditionalFormatting sqref="O760:O761">
    <cfRule type="duplicateValues" dxfId="15175" priority="15795"/>
  </conditionalFormatting>
  <conditionalFormatting sqref="O760:O761">
    <cfRule type="duplicateValues" dxfId="15174" priority="15794"/>
  </conditionalFormatting>
  <conditionalFormatting sqref="P760:P761">
    <cfRule type="duplicateValues" dxfId="15173" priority="15796"/>
  </conditionalFormatting>
  <conditionalFormatting sqref="O760:O761">
    <cfRule type="duplicateValues" dxfId="15172" priority="15797"/>
  </conditionalFormatting>
  <conditionalFormatting sqref="O760:O761">
    <cfRule type="duplicateValues" dxfId="15171" priority="15798"/>
    <cfRule type="duplicateValues" dxfId="15170" priority="15799"/>
    <cfRule type="duplicateValues" dxfId="15169" priority="15800"/>
  </conditionalFormatting>
  <conditionalFormatting sqref="O760:O761">
    <cfRule type="duplicateValues" dxfId="15168" priority="15801"/>
    <cfRule type="duplicateValues" dxfId="15167" priority="15802"/>
  </conditionalFormatting>
  <conditionalFormatting sqref="O762">
    <cfRule type="duplicateValues" dxfId="15166" priority="15786"/>
  </conditionalFormatting>
  <conditionalFormatting sqref="O762">
    <cfRule type="duplicateValues" dxfId="15165" priority="15785"/>
  </conditionalFormatting>
  <conditionalFormatting sqref="P762">
    <cfRule type="duplicateValues" dxfId="15164" priority="15787"/>
  </conditionalFormatting>
  <conditionalFormatting sqref="O762">
    <cfRule type="duplicateValues" dxfId="15163" priority="15788"/>
  </conditionalFormatting>
  <conditionalFormatting sqref="O762">
    <cfRule type="duplicateValues" dxfId="15162" priority="15789"/>
    <cfRule type="duplicateValues" dxfId="15161" priority="15790"/>
    <cfRule type="duplicateValues" dxfId="15160" priority="15791"/>
  </conditionalFormatting>
  <conditionalFormatting sqref="O762">
    <cfRule type="duplicateValues" dxfId="15159" priority="15792"/>
    <cfRule type="duplicateValues" dxfId="15158" priority="15793"/>
  </conditionalFormatting>
  <conditionalFormatting sqref="O763">
    <cfRule type="duplicateValues" dxfId="15157" priority="15777"/>
  </conditionalFormatting>
  <conditionalFormatting sqref="O763">
    <cfRule type="duplicateValues" dxfId="15156" priority="15776"/>
  </conditionalFormatting>
  <conditionalFormatting sqref="P763">
    <cfRule type="duplicateValues" dxfId="15155" priority="15778"/>
  </conditionalFormatting>
  <conditionalFormatting sqref="O763">
    <cfRule type="duplicateValues" dxfId="15154" priority="15779"/>
  </conditionalFormatting>
  <conditionalFormatting sqref="O763">
    <cfRule type="duplicateValues" dxfId="15153" priority="15780"/>
    <cfRule type="duplicateValues" dxfId="15152" priority="15781"/>
    <cfRule type="duplicateValues" dxfId="15151" priority="15782"/>
  </conditionalFormatting>
  <conditionalFormatting sqref="O763">
    <cfRule type="duplicateValues" dxfId="15150" priority="15783"/>
    <cfRule type="duplicateValues" dxfId="15149" priority="15784"/>
  </conditionalFormatting>
  <conditionalFormatting sqref="O764">
    <cfRule type="duplicateValues" dxfId="15148" priority="15768"/>
  </conditionalFormatting>
  <conditionalFormatting sqref="O764">
    <cfRule type="duplicateValues" dxfId="15147" priority="15769"/>
  </conditionalFormatting>
  <conditionalFormatting sqref="O764">
    <cfRule type="duplicateValues" dxfId="15146" priority="15770"/>
    <cfRule type="duplicateValues" dxfId="15145" priority="15771"/>
    <cfRule type="duplicateValues" dxfId="15144" priority="15772"/>
  </conditionalFormatting>
  <conditionalFormatting sqref="O764">
    <cfRule type="duplicateValues" dxfId="15143" priority="15773"/>
    <cfRule type="duplicateValues" dxfId="15142" priority="15774"/>
  </conditionalFormatting>
  <conditionalFormatting sqref="O764">
    <cfRule type="duplicateValues" dxfId="15141" priority="15767"/>
  </conditionalFormatting>
  <conditionalFormatting sqref="O764">
    <cfRule type="duplicateValues" dxfId="15140" priority="15766"/>
  </conditionalFormatting>
  <conditionalFormatting sqref="O764">
    <cfRule type="duplicateValues" dxfId="15139" priority="15765"/>
  </conditionalFormatting>
  <conditionalFormatting sqref="O764">
    <cfRule type="duplicateValues" dxfId="15138" priority="15764"/>
  </conditionalFormatting>
  <conditionalFormatting sqref="P764">
    <cfRule type="duplicateValues" dxfId="15137" priority="15775"/>
  </conditionalFormatting>
  <conditionalFormatting sqref="O764">
    <cfRule type="duplicateValues" dxfId="15136" priority="15763"/>
  </conditionalFormatting>
  <conditionalFormatting sqref="O764">
    <cfRule type="duplicateValues" dxfId="15135" priority="15762"/>
  </conditionalFormatting>
  <conditionalFormatting sqref="O765">
    <cfRule type="duplicateValues" dxfId="15134" priority="15754"/>
  </conditionalFormatting>
  <conditionalFormatting sqref="O765">
    <cfRule type="duplicateValues" dxfId="15133" priority="15753"/>
  </conditionalFormatting>
  <conditionalFormatting sqref="O765">
    <cfRule type="duplicateValues" dxfId="15132" priority="15752"/>
  </conditionalFormatting>
  <conditionalFormatting sqref="O765">
    <cfRule type="duplicateValues" dxfId="15131" priority="15751"/>
  </conditionalFormatting>
  <conditionalFormatting sqref="O765">
    <cfRule type="duplicateValues" dxfId="15130" priority="15750"/>
  </conditionalFormatting>
  <conditionalFormatting sqref="O765">
    <cfRule type="duplicateValues" dxfId="15129" priority="15749"/>
  </conditionalFormatting>
  <conditionalFormatting sqref="O765">
    <cfRule type="duplicateValues" dxfId="15128" priority="15755"/>
  </conditionalFormatting>
  <conditionalFormatting sqref="O765">
    <cfRule type="duplicateValues" dxfId="15127" priority="15756"/>
    <cfRule type="duplicateValues" dxfId="15126" priority="15757"/>
    <cfRule type="duplicateValues" dxfId="15125" priority="15758"/>
  </conditionalFormatting>
  <conditionalFormatting sqref="P765">
    <cfRule type="duplicateValues" dxfId="15124" priority="15759"/>
  </conditionalFormatting>
  <conditionalFormatting sqref="O765">
    <cfRule type="duplicateValues" dxfId="15123" priority="15760"/>
    <cfRule type="duplicateValues" dxfId="15122" priority="15761"/>
  </conditionalFormatting>
  <conditionalFormatting sqref="O766:O768">
    <cfRule type="duplicateValues" dxfId="15121" priority="15741"/>
  </conditionalFormatting>
  <conditionalFormatting sqref="O766:O768">
    <cfRule type="duplicateValues" dxfId="15120" priority="15740"/>
  </conditionalFormatting>
  <conditionalFormatting sqref="O766:O768">
    <cfRule type="duplicateValues" dxfId="15119" priority="15739"/>
  </conditionalFormatting>
  <conditionalFormatting sqref="O766:O768">
    <cfRule type="duplicateValues" dxfId="15118" priority="15738"/>
  </conditionalFormatting>
  <conditionalFormatting sqref="O766:O768">
    <cfRule type="duplicateValues" dxfId="15117" priority="15737"/>
  </conditionalFormatting>
  <conditionalFormatting sqref="O766:O768">
    <cfRule type="duplicateValues" dxfId="15116" priority="15736"/>
  </conditionalFormatting>
  <conditionalFormatting sqref="O766:O768">
    <cfRule type="duplicateValues" dxfId="15115" priority="15742"/>
  </conditionalFormatting>
  <conditionalFormatting sqref="O766:O768">
    <cfRule type="duplicateValues" dxfId="15114" priority="15743"/>
    <cfRule type="duplicateValues" dxfId="15113" priority="15744"/>
    <cfRule type="duplicateValues" dxfId="15112" priority="15745"/>
  </conditionalFormatting>
  <conditionalFormatting sqref="P766:P768">
    <cfRule type="duplicateValues" dxfId="15111" priority="15746"/>
  </conditionalFormatting>
  <conditionalFormatting sqref="O766:O768">
    <cfRule type="duplicateValues" dxfId="15110" priority="15747"/>
    <cfRule type="duplicateValues" dxfId="15109" priority="15748"/>
  </conditionalFormatting>
  <conditionalFormatting sqref="O769:O772">
    <cfRule type="duplicateValues" dxfId="15108" priority="15728"/>
  </conditionalFormatting>
  <conditionalFormatting sqref="O769:O772">
    <cfRule type="duplicateValues" dxfId="15107" priority="15727"/>
  </conditionalFormatting>
  <conditionalFormatting sqref="O769:O772">
    <cfRule type="duplicateValues" dxfId="15106" priority="15726"/>
  </conditionalFormatting>
  <conditionalFormatting sqref="O769:O772">
    <cfRule type="duplicateValues" dxfId="15105" priority="15725"/>
  </conditionalFormatting>
  <conditionalFormatting sqref="O769:O772">
    <cfRule type="duplicateValues" dxfId="15104" priority="15724"/>
  </conditionalFormatting>
  <conditionalFormatting sqref="O769:O772">
    <cfRule type="duplicateValues" dxfId="15103" priority="15723"/>
  </conditionalFormatting>
  <conditionalFormatting sqref="O769:O772">
    <cfRule type="duplicateValues" dxfId="15102" priority="15729"/>
  </conditionalFormatting>
  <conditionalFormatting sqref="O769:O772">
    <cfRule type="duplicateValues" dxfId="15101" priority="15730"/>
    <cfRule type="duplicateValues" dxfId="15100" priority="15731"/>
    <cfRule type="duplicateValues" dxfId="15099" priority="15732"/>
  </conditionalFormatting>
  <conditionalFormatting sqref="P769:P772">
    <cfRule type="duplicateValues" dxfId="15098" priority="15733"/>
  </conditionalFormatting>
  <conditionalFormatting sqref="O769:O772">
    <cfRule type="duplicateValues" dxfId="15097" priority="15734"/>
    <cfRule type="duplicateValues" dxfId="15096" priority="15735"/>
  </conditionalFormatting>
  <conditionalFormatting sqref="O773:O776">
    <cfRule type="duplicateValues" dxfId="15095" priority="15715"/>
  </conditionalFormatting>
  <conditionalFormatting sqref="O773:O776">
    <cfRule type="duplicateValues" dxfId="15094" priority="15716"/>
  </conditionalFormatting>
  <conditionalFormatting sqref="O773:O776">
    <cfRule type="duplicateValues" dxfId="15093" priority="15717"/>
    <cfRule type="duplicateValues" dxfId="15092" priority="15718"/>
    <cfRule type="duplicateValues" dxfId="15091" priority="15719"/>
  </conditionalFormatting>
  <conditionalFormatting sqref="P773:P776">
    <cfRule type="duplicateValues" dxfId="15090" priority="15720"/>
  </conditionalFormatting>
  <conditionalFormatting sqref="O773:O776">
    <cfRule type="duplicateValues" dxfId="15089" priority="15721"/>
    <cfRule type="duplicateValues" dxfId="15088" priority="15722"/>
  </conditionalFormatting>
  <conditionalFormatting sqref="O773:O776">
    <cfRule type="duplicateValues" dxfId="15087" priority="15714"/>
  </conditionalFormatting>
  <conditionalFormatting sqref="O777">
    <cfRule type="duplicateValues" dxfId="15086" priority="15706"/>
  </conditionalFormatting>
  <conditionalFormatting sqref="O777">
    <cfRule type="duplicateValues" dxfId="15085" priority="15707"/>
  </conditionalFormatting>
  <conditionalFormatting sqref="O777">
    <cfRule type="duplicateValues" dxfId="15084" priority="15708"/>
    <cfRule type="duplicateValues" dxfId="15083" priority="15709"/>
    <cfRule type="duplicateValues" dxfId="15082" priority="15710"/>
  </conditionalFormatting>
  <conditionalFormatting sqref="P777">
    <cfRule type="duplicateValues" dxfId="15081" priority="15711"/>
  </conditionalFormatting>
  <conditionalFormatting sqref="O777">
    <cfRule type="duplicateValues" dxfId="15080" priority="15712"/>
    <cfRule type="duplicateValues" dxfId="15079" priority="15713"/>
  </conditionalFormatting>
  <conditionalFormatting sqref="O777">
    <cfRule type="duplicateValues" dxfId="15078" priority="15705"/>
  </conditionalFormatting>
  <conditionalFormatting sqref="O778:O779">
    <cfRule type="duplicateValues" dxfId="15077" priority="15697"/>
  </conditionalFormatting>
  <conditionalFormatting sqref="O778:O779">
    <cfRule type="duplicateValues" dxfId="15076" priority="15698"/>
  </conditionalFormatting>
  <conditionalFormatting sqref="O778:O779">
    <cfRule type="duplicateValues" dxfId="15075" priority="15699"/>
    <cfRule type="duplicateValues" dxfId="15074" priority="15700"/>
    <cfRule type="duplicateValues" dxfId="15073" priority="15701"/>
  </conditionalFormatting>
  <conditionalFormatting sqref="P778:P779">
    <cfRule type="duplicateValues" dxfId="15072" priority="15702"/>
  </conditionalFormatting>
  <conditionalFormatting sqref="O778:O779">
    <cfRule type="duplicateValues" dxfId="15071" priority="15703"/>
    <cfRule type="duplicateValues" dxfId="15070" priority="15704"/>
  </conditionalFormatting>
  <conditionalFormatting sqref="O778:O779">
    <cfRule type="duplicateValues" dxfId="15069" priority="15696"/>
  </conditionalFormatting>
  <conditionalFormatting sqref="O780:O781">
    <cfRule type="duplicateValues" dxfId="15068" priority="15688"/>
  </conditionalFormatting>
  <conditionalFormatting sqref="O780:O781">
    <cfRule type="duplicateValues" dxfId="15067" priority="15689"/>
  </conditionalFormatting>
  <conditionalFormatting sqref="O780:O781">
    <cfRule type="duplicateValues" dxfId="15066" priority="15690"/>
    <cfRule type="duplicateValues" dxfId="15065" priority="15691"/>
    <cfRule type="duplicateValues" dxfId="15064" priority="15692"/>
  </conditionalFormatting>
  <conditionalFormatting sqref="P780:P781">
    <cfRule type="duplicateValues" dxfId="15063" priority="15693"/>
  </conditionalFormatting>
  <conditionalFormatting sqref="O780:O781">
    <cfRule type="duplicateValues" dxfId="15062" priority="15694"/>
    <cfRule type="duplicateValues" dxfId="15061" priority="15695"/>
  </conditionalFormatting>
  <conditionalFormatting sqref="O780:O781">
    <cfRule type="duplicateValues" dxfId="15060" priority="15687"/>
  </conditionalFormatting>
  <conditionalFormatting sqref="O782:O784">
    <cfRule type="duplicateValues" dxfId="15059" priority="15679"/>
  </conditionalFormatting>
  <conditionalFormatting sqref="O782:O784">
    <cfRule type="duplicateValues" dxfId="15058" priority="15680"/>
  </conditionalFormatting>
  <conditionalFormatting sqref="O782:O784">
    <cfRule type="duplicateValues" dxfId="15057" priority="15681"/>
    <cfRule type="duplicateValues" dxfId="15056" priority="15682"/>
    <cfRule type="duplicateValues" dxfId="15055" priority="15683"/>
  </conditionalFormatting>
  <conditionalFormatting sqref="P782:P784">
    <cfRule type="duplicateValues" dxfId="15054" priority="15684"/>
  </conditionalFormatting>
  <conditionalFormatting sqref="O782:O784">
    <cfRule type="duplicateValues" dxfId="15053" priority="15685"/>
    <cfRule type="duplicateValues" dxfId="15052" priority="15686"/>
  </conditionalFormatting>
  <conditionalFormatting sqref="O782:O784">
    <cfRule type="duplicateValues" dxfId="15051" priority="15678"/>
  </conditionalFormatting>
  <conditionalFormatting sqref="O782:O784">
    <cfRule type="duplicateValues" dxfId="15050" priority="15677"/>
  </conditionalFormatting>
  <conditionalFormatting sqref="O785">
    <cfRule type="duplicateValues" dxfId="15049" priority="15670"/>
  </conditionalFormatting>
  <conditionalFormatting sqref="O785">
    <cfRule type="duplicateValues" dxfId="15048" priority="15671"/>
    <cfRule type="duplicateValues" dxfId="15047" priority="15672"/>
    <cfRule type="duplicateValues" dxfId="15046" priority="15673"/>
  </conditionalFormatting>
  <conditionalFormatting sqref="P785">
    <cfRule type="duplicateValues" dxfId="15045" priority="15674"/>
  </conditionalFormatting>
  <conditionalFormatting sqref="O785">
    <cfRule type="duplicateValues" dxfId="15044" priority="15675"/>
    <cfRule type="duplicateValues" dxfId="15043" priority="15676"/>
  </conditionalFormatting>
  <conditionalFormatting sqref="O785">
    <cfRule type="duplicateValues" dxfId="15042" priority="15669"/>
  </conditionalFormatting>
  <conditionalFormatting sqref="O786">
    <cfRule type="duplicateValues" dxfId="15041" priority="15662"/>
  </conditionalFormatting>
  <conditionalFormatting sqref="O786">
    <cfRule type="duplicateValues" dxfId="15040" priority="15663"/>
    <cfRule type="duplicateValues" dxfId="15039" priority="15664"/>
    <cfRule type="duplicateValues" dxfId="15038" priority="15665"/>
  </conditionalFormatting>
  <conditionalFormatting sqref="P786">
    <cfRule type="duplicateValues" dxfId="15037" priority="15666"/>
  </conditionalFormatting>
  <conditionalFormatting sqref="O786">
    <cfRule type="duplicateValues" dxfId="15036" priority="15667"/>
    <cfRule type="duplicateValues" dxfId="15035" priority="15668"/>
  </conditionalFormatting>
  <conditionalFormatting sqref="O793">
    <cfRule type="duplicateValues" dxfId="15034" priority="15652"/>
  </conditionalFormatting>
  <conditionalFormatting sqref="O793">
    <cfRule type="duplicateValues" dxfId="15033" priority="15651"/>
  </conditionalFormatting>
  <conditionalFormatting sqref="O793">
    <cfRule type="duplicateValues" dxfId="15032" priority="15650"/>
  </conditionalFormatting>
  <conditionalFormatting sqref="O793">
    <cfRule type="duplicateValues" dxfId="15031" priority="15649"/>
  </conditionalFormatting>
  <conditionalFormatting sqref="O793">
    <cfRule type="duplicateValues" dxfId="15030" priority="15648"/>
  </conditionalFormatting>
  <conditionalFormatting sqref="O793">
    <cfRule type="duplicateValues" dxfId="15029" priority="15647"/>
  </conditionalFormatting>
  <conditionalFormatting sqref="O793">
    <cfRule type="duplicateValues" dxfId="15028" priority="15646"/>
  </conditionalFormatting>
  <conditionalFormatting sqref="O793">
    <cfRule type="duplicateValues" dxfId="15027" priority="15645"/>
  </conditionalFormatting>
  <conditionalFormatting sqref="O793">
    <cfRule type="duplicateValues" dxfId="15026" priority="15644"/>
  </conditionalFormatting>
  <conditionalFormatting sqref="O793">
    <cfRule type="duplicateValues" dxfId="15025" priority="15653"/>
  </conditionalFormatting>
  <conditionalFormatting sqref="P793">
    <cfRule type="duplicateValues" dxfId="15024" priority="15654"/>
  </conditionalFormatting>
  <conditionalFormatting sqref="O793">
    <cfRule type="duplicateValues" dxfId="15023" priority="15655"/>
  </conditionalFormatting>
  <conditionalFormatting sqref="O793">
    <cfRule type="duplicateValues" dxfId="15022" priority="15656"/>
    <cfRule type="duplicateValues" dxfId="15021" priority="15657"/>
    <cfRule type="duplicateValues" dxfId="15020" priority="15658"/>
  </conditionalFormatting>
  <conditionalFormatting sqref="O793">
    <cfRule type="duplicateValues" dxfId="15019" priority="15659"/>
    <cfRule type="duplicateValues" dxfId="15018" priority="15660"/>
  </conditionalFormatting>
  <conditionalFormatting sqref="P793">
    <cfRule type="duplicateValues" dxfId="15017" priority="15661"/>
  </conditionalFormatting>
  <conditionalFormatting sqref="O793">
    <cfRule type="duplicateValues" dxfId="15016" priority="15643"/>
  </conditionalFormatting>
  <conditionalFormatting sqref="O794:O797">
    <cfRule type="duplicateValues" dxfId="15015" priority="15635"/>
  </conditionalFormatting>
  <conditionalFormatting sqref="O794:O797">
    <cfRule type="duplicateValues" dxfId="15014" priority="15634"/>
  </conditionalFormatting>
  <conditionalFormatting sqref="O794:O797">
    <cfRule type="duplicateValues" dxfId="15013" priority="15633"/>
  </conditionalFormatting>
  <conditionalFormatting sqref="O794:O797">
    <cfRule type="duplicateValues" dxfId="15012" priority="15632"/>
  </conditionalFormatting>
  <conditionalFormatting sqref="O794:O797">
    <cfRule type="duplicateValues" dxfId="15011" priority="15631"/>
  </conditionalFormatting>
  <conditionalFormatting sqref="O794:O797">
    <cfRule type="duplicateValues" dxfId="15010" priority="15630"/>
  </conditionalFormatting>
  <conditionalFormatting sqref="O794:O797">
    <cfRule type="duplicateValues" dxfId="15009" priority="15636"/>
  </conditionalFormatting>
  <conditionalFormatting sqref="O794:O797">
    <cfRule type="duplicateValues" dxfId="15008" priority="15637"/>
    <cfRule type="duplicateValues" dxfId="15007" priority="15638"/>
    <cfRule type="duplicateValues" dxfId="15006" priority="15639"/>
  </conditionalFormatting>
  <conditionalFormatting sqref="O794:O797">
    <cfRule type="duplicateValues" dxfId="15005" priority="15640"/>
    <cfRule type="duplicateValues" dxfId="15004" priority="15641"/>
  </conditionalFormatting>
  <conditionalFormatting sqref="P794:P797">
    <cfRule type="duplicateValues" dxfId="15003" priority="15642"/>
  </conditionalFormatting>
  <conditionalFormatting sqref="O794:O797">
    <cfRule type="duplicateValues" dxfId="15002" priority="15629"/>
  </conditionalFormatting>
  <conditionalFormatting sqref="O794:O797">
    <cfRule type="duplicateValues" dxfId="15001" priority="15628"/>
  </conditionalFormatting>
  <conditionalFormatting sqref="O794:O797">
    <cfRule type="duplicateValues" dxfId="15000" priority="15627"/>
  </conditionalFormatting>
  <conditionalFormatting sqref="O794:O797">
    <cfRule type="duplicateValues" dxfId="14999" priority="15626"/>
  </conditionalFormatting>
  <conditionalFormatting sqref="O794:O797">
    <cfRule type="duplicateValues" dxfId="14998" priority="15625"/>
  </conditionalFormatting>
  <conditionalFormatting sqref="O794:O797">
    <cfRule type="duplicateValues" dxfId="14997" priority="15624"/>
  </conditionalFormatting>
  <conditionalFormatting sqref="O798:O799">
    <cfRule type="duplicateValues" dxfId="14996" priority="15619"/>
  </conditionalFormatting>
  <conditionalFormatting sqref="O798:O799">
    <cfRule type="duplicateValues" dxfId="14995" priority="15620"/>
    <cfRule type="duplicateValues" dxfId="14994" priority="15621"/>
    <cfRule type="duplicateValues" dxfId="14993" priority="15622"/>
  </conditionalFormatting>
  <conditionalFormatting sqref="P798:P799">
    <cfRule type="duplicateValues" dxfId="14992" priority="15623"/>
  </conditionalFormatting>
  <conditionalFormatting sqref="O798:O799">
    <cfRule type="duplicateValues" dxfId="14991" priority="15617"/>
    <cfRule type="duplicateValues" dxfId="14990" priority="15618"/>
  </conditionalFormatting>
  <conditionalFormatting sqref="O798:O799">
    <cfRule type="duplicateValues" dxfId="14989" priority="15616"/>
  </conditionalFormatting>
  <conditionalFormatting sqref="O798:O799">
    <cfRule type="duplicateValues" dxfId="14988" priority="15615"/>
  </conditionalFormatting>
  <conditionalFormatting sqref="P798:P799">
    <cfRule type="duplicateValues" dxfId="14987" priority="15614"/>
  </conditionalFormatting>
  <conditionalFormatting sqref="O798:O799">
    <cfRule type="duplicateValues" dxfId="14986" priority="15613"/>
  </conditionalFormatting>
  <conditionalFormatting sqref="O798:O799">
    <cfRule type="duplicateValues" dxfId="14985" priority="15612"/>
  </conditionalFormatting>
  <conditionalFormatting sqref="O798:O799">
    <cfRule type="duplicateValues" dxfId="14984" priority="15611"/>
  </conditionalFormatting>
  <conditionalFormatting sqref="O798:O799">
    <cfRule type="duplicateValues" dxfId="14983" priority="15610"/>
  </conditionalFormatting>
  <conditionalFormatting sqref="O798:O799">
    <cfRule type="duplicateValues" dxfId="14982" priority="15609"/>
  </conditionalFormatting>
  <conditionalFormatting sqref="O798:O799">
    <cfRule type="duplicateValues" dxfId="14981" priority="15608"/>
  </conditionalFormatting>
  <conditionalFormatting sqref="O798:O799">
    <cfRule type="duplicateValues" dxfId="14980" priority="15607"/>
  </conditionalFormatting>
  <conditionalFormatting sqref="O798:O799">
    <cfRule type="duplicateValues" dxfId="14979" priority="15606"/>
  </conditionalFormatting>
  <conditionalFormatting sqref="O798:O799">
    <cfRule type="duplicateValues" dxfId="14978" priority="15605"/>
  </conditionalFormatting>
  <conditionalFormatting sqref="O798:O799">
    <cfRule type="duplicateValues" dxfId="14977" priority="15604"/>
  </conditionalFormatting>
  <conditionalFormatting sqref="O798:O799">
    <cfRule type="duplicateValues" dxfId="14976" priority="15603"/>
  </conditionalFormatting>
  <conditionalFormatting sqref="O798:O799">
    <cfRule type="duplicateValues" dxfId="14975" priority="15602"/>
  </conditionalFormatting>
  <conditionalFormatting sqref="O800">
    <cfRule type="duplicateValues" dxfId="14974" priority="15593"/>
  </conditionalFormatting>
  <conditionalFormatting sqref="O800">
    <cfRule type="duplicateValues" dxfId="14973" priority="15594"/>
    <cfRule type="duplicateValues" dxfId="14972" priority="15595"/>
    <cfRule type="duplicateValues" dxfId="14971" priority="15596"/>
  </conditionalFormatting>
  <conditionalFormatting sqref="P800">
    <cfRule type="duplicateValues" dxfId="14970" priority="15597"/>
  </conditionalFormatting>
  <conditionalFormatting sqref="O800">
    <cfRule type="duplicateValues" dxfId="14969" priority="15598"/>
  </conditionalFormatting>
  <conditionalFormatting sqref="O800">
    <cfRule type="duplicateValues" dxfId="14968" priority="15599"/>
    <cfRule type="duplicateValues" dxfId="14967" priority="15600"/>
    <cfRule type="duplicateValues" dxfId="14966" priority="15601"/>
  </conditionalFormatting>
  <conditionalFormatting sqref="O800">
    <cfRule type="duplicateValues" dxfId="14965" priority="15591"/>
    <cfRule type="duplicateValues" dxfId="14964" priority="15592"/>
  </conditionalFormatting>
  <conditionalFormatting sqref="O800">
    <cfRule type="duplicateValues" dxfId="14963" priority="15590"/>
  </conditionalFormatting>
  <conditionalFormatting sqref="O800">
    <cfRule type="duplicateValues" dxfId="14962" priority="15589"/>
  </conditionalFormatting>
  <conditionalFormatting sqref="P800">
    <cfRule type="duplicateValues" dxfId="14961" priority="15588"/>
  </conditionalFormatting>
  <conditionalFormatting sqref="O800">
    <cfRule type="duplicateValues" dxfId="14960" priority="15587"/>
  </conditionalFormatting>
  <conditionalFormatting sqref="O800">
    <cfRule type="duplicateValues" dxfId="14959" priority="15586"/>
  </conditionalFormatting>
  <conditionalFormatting sqref="O800">
    <cfRule type="duplicateValues" dxfId="14958" priority="15585"/>
  </conditionalFormatting>
  <conditionalFormatting sqref="O800">
    <cfRule type="duplicateValues" dxfId="14957" priority="15584"/>
  </conditionalFormatting>
  <conditionalFormatting sqref="O800">
    <cfRule type="duplicateValues" dxfId="14956" priority="15583"/>
  </conditionalFormatting>
  <conditionalFormatting sqref="O800">
    <cfRule type="duplicateValues" dxfId="14955" priority="15582"/>
  </conditionalFormatting>
  <conditionalFormatting sqref="O800">
    <cfRule type="duplicateValues" dxfId="14954" priority="15581"/>
  </conditionalFormatting>
  <conditionalFormatting sqref="O800">
    <cfRule type="duplicateValues" dxfId="14953" priority="15580"/>
  </conditionalFormatting>
  <conditionalFormatting sqref="O800">
    <cfRule type="duplicateValues" dxfId="14952" priority="15579"/>
  </conditionalFormatting>
  <conditionalFormatting sqref="O800">
    <cfRule type="duplicateValues" dxfId="14951" priority="15578"/>
  </conditionalFormatting>
  <conditionalFormatting sqref="O800">
    <cfRule type="duplicateValues" dxfId="14950" priority="15577"/>
  </conditionalFormatting>
  <conditionalFormatting sqref="O800">
    <cfRule type="duplicateValues" dxfId="14949" priority="15576"/>
  </conditionalFormatting>
  <conditionalFormatting sqref="O801">
    <cfRule type="duplicateValues" dxfId="14948" priority="15567"/>
  </conditionalFormatting>
  <conditionalFormatting sqref="O801">
    <cfRule type="duplicateValues" dxfId="14947" priority="15568"/>
    <cfRule type="duplicateValues" dxfId="14946" priority="15569"/>
    <cfRule type="duplicateValues" dxfId="14945" priority="15570"/>
  </conditionalFormatting>
  <conditionalFormatting sqref="O801">
    <cfRule type="duplicateValues" dxfId="14944" priority="15565"/>
    <cfRule type="duplicateValues" dxfId="14943" priority="15566"/>
  </conditionalFormatting>
  <conditionalFormatting sqref="O801">
    <cfRule type="duplicateValues" dxfId="14942" priority="15564"/>
  </conditionalFormatting>
  <conditionalFormatting sqref="O801">
    <cfRule type="duplicateValues" dxfId="14941" priority="15563"/>
  </conditionalFormatting>
  <conditionalFormatting sqref="P801">
    <cfRule type="duplicateValues" dxfId="14940" priority="15562"/>
  </conditionalFormatting>
  <conditionalFormatting sqref="O801">
    <cfRule type="duplicateValues" dxfId="14939" priority="15561"/>
  </conditionalFormatting>
  <conditionalFormatting sqref="O801">
    <cfRule type="duplicateValues" dxfId="14938" priority="15560"/>
  </conditionalFormatting>
  <conditionalFormatting sqref="O801">
    <cfRule type="duplicateValues" dxfId="14937" priority="15559"/>
  </conditionalFormatting>
  <conditionalFormatting sqref="O801">
    <cfRule type="duplicateValues" dxfId="14936" priority="15558"/>
  </conditionalFormatting>
  <conditionalFormatting sqref="O801">
    <cfRule type="duplicateValues" dxfId="14935" priority="15557"/>
  </conditionalFormatting>
  <conditionalFormatting sqref="O801">
    <cfRule type="duplicateValues" dxfId="14934" priority="15556"/>
  </conditionalFormatting>
  <conditionalFormatting sqref="O801">
    <cfRule type="duplicateValues" dxfId="14933" priority="15555"/>
  </conditionalFormatting>
  <conditionalFormatting sqref="O801">
    <cfRule type="duplicateValues" dxfId="14932" priority="15554"/>
  </conditionalFormatting>
  <conditionalFormatting sqref="O801">
    <cfRule type="duplicateValues" dxfId="14931" priority="15553"/>
  </conditionalFormatting>
  <conditionalFormatting sqref="O801">
    <cfRule type="duplicateValues" dxfId="14930" priority="15552"/>
  </conditionalFormatting>
  <conditionalFormatting sqref="O801">
    <cfRule type="duplicateValues" dxfId="14929" priority="15571"/>
  </conditionalFormatting>
  <conditionalFormatting sqref="O801">
    <cfRule type="duplicateValues" dxfId="14928" priority="15572"/>
    <cfRule type="duplicateValues" dxfId="14927" priority="15573"/>
    <cfRule type="duplicateValues" dxfId="14926" priority="15574"/>
  </conditionalFormatting>
  <conditionalFormatting sqref="P801">
    <cfRule type="duplicateValues" dxfId="14925" priority="15575"/>
  </conditionalFormatting>
  <conditionalFormatting sqref="O801">
    <cfRule type="duplicateValues" dxfId="14924" priority="15551"/>
  </conditionalFormatting>
  <conditionalFormatting sqref="O801">
    <cfRule type="duplicateValues" dxfId="14923" priority="15550"/>
  </conditionalFormatting>
  <conditionalFormatting sqref="O802">
    <cfRule type="duplicateValues" dxfId="14922" priority="15544"/>
  </conditionalFormatting>
  <conditionalFormatting sqref="O802">
    <cfRule type="duplicateValues" dxfId="14921" priority="15545"/>
    <cfRule type="duplicateValues" dxfId="14920" priority="15546"/>
    <cfRule type="duplicateValues" dxfId="14919" priority="15547"/>
  </conditionalFormatting>
  <conditionalFormatting sqref="P802">
    <cfRule type="duplicateValues" dxfId="14918" priority="15548"/>
  </conditionalFormatting>
  <conditionalFormatting sqref="O802">
    <cfRule type="duplicateValues" dxfId="14917" priority="15542"/>
    <cfRule type="duplicateValues" dxfId="14916" priority="15543"/>
  </conditionalFormatting>
  <conditionalFormatting sqref="O802">
    <cfRule type="duplicateValues" dxfId="14915" priority="15541"/>
  </conditionalFormatting>
  <conditionalFormatting sqref="O802">
    <cfRule type="duplicateValues" dxfId="14914" priority="15540"/>
  </conditionalFormatting>
  <conditionalFormatting sqref="P802">
    <cfRule type="duplicateValues" dxfId="14913" priority="15539"/>
  </conditionalFormatting>
  <conditionalFormatting sqref="O802">
    <cfRule type="duplicateValues" dxfId="14912" priority="15538"/>
  </conditionalFormatting>
  <conditionalFormatting sqref="O802">
    <cfRule type="duplicateValues" dxfId="14911" priority="15537"/>
  </conditionalFormatting>
  <conditionalFormatting sqref="O802">
    <cfRule type="duplicateValues" dxfId="14910" priority="15536"/>
  </conditionalFormatting>
  <conditionalFormatting sqref="O802">
    <cfRule type="duplicateValues" dxfId="14909" priority="15535"/>
  </conditionalFormatting>
  <conditionalFormatting sqref="O802">
    <cfRule type="duplicateValues" dxfId="14908" priority="15534"/>
  </conditionalFormatting>
  <conditionalFormatting sqref="O802">
    <cfRule type="duplicateValues" dxfId="14907" priority="15533"/>
  </conditionalFormatting>
  <conditionalFormatting sqref="O802">
    <cfRule type="duplicateValues" dxfId="14906" priority="15532"/>
  </conditionalFormatting>
  <conditionalFormatting sqref="O802">
    <cfRule type="duplicateValues" dxfId="14905" priority="15531"/>
  </conditionalFormatting>
  <conditionalFormatting sqref="O802">
    <cfRule type="duplicateValues" dxfId="14904" priority="15530"/>
  </conditionalFormatting>
  <conditionalFormatting sqref="O802">
    <cfRule type="duplicateValues" dxfId="14903" priority="15529"/>
  </conditionalFormatting>
  <conditionalFormatting sqref="O802">
    <cfRule type="duplicateValues" dxfId="14902" priority="15549"/>
  </conditionalFormatting>
  <conditionalFormatting sqref="O802">
    <cfRule type="duplicateValues" dxfId="14901" priority="15528"/>
  </conditionalFormatting>
  <conditionalFormatting sqref="O802">
    <cfRule type="duplicateValues" dxfId="14900" priority="15527"/>
  </conditionalFormatting>
  <conditionalFormatting sqref="O803">
    <cfRule type="duplicateValues" dxfId="14899" priority="15518"/>
  </conditionalFormatting>
  <conditionalFormatting sqref="O803">
    <cfRule type="duplicateValues" dxfId="14898" priority="15519"/>
    <cfRule type="duplicateValues" dxfId="14897" priority="15520"/>
    <cfRule type="duplicateValues" dxfId="14896" priority="15521"/>
  </conditionalFormatting>
  <conditionalFormatting sqref="P803">
    <cfRule type="duplicateValues" dxfId="14895" priority="15522"/>
  </conditionalFormatting>
  <conditionalFormatting sqref="O803">
    <cfRule type="duplicateValues" dxfId="14894" priority="15523"/>
  </conditionalFormatting>
  <conditionalFormatting sqref="O803">
    <cfRule type="duplicateValues" dxfId="14893" priority="15524"/>
    <cfRule type="duplicateValues" dxfId="14892" priority="15525"/>
    <cfRule type="duplicateValues" dxfId="14891" priority="15526"/>
  </conditionalFormatting>
  <conditionalFormatting sqref="O803">
    <cfRule type="duplicateValues" dxfId="14890" priority="15516"/>
    <cfRule type="duplicateValues" dxfId="14889" priority="15517"/>
  </conditionalFormatting>
  <conditionalFormatting sqref="O803">
    <cfRule type="duplicateValues" dxfId="14888" priority="15515"/>
  </conditionalFormatting>
  <conditionalFormatting sqref="O803">
    <cfRule type="duplicateValues" dxfId="14887" priority="15514"/>
  </conditionalFormatting>
  <conditionalFormatting sqref="P803">
    <cfRule type="duplicateValues" dxfId="14886" priority="15513"/>
  </conditionalFormatting>
  <conditionalFormatting sqref="O803">
    <cfRule type="duplicateValues" dxfId="14885" priority="15512"/>
  </conditionalFormatting>
  <conditionalFormatting sqref="O803">
    <cfRule type="duplicateValues" dxfId="14884" priority="15511"/>
  </conditionalFormatting>
  <conditionalFormatting sqref="O803">
    <cfRule type="duplicateValues" dxfId="14883" priority="15510"/>
  </conditionalFormatting>
  <conditionalFormatting sqref="O803">
    <cfRule type="duplicateValues" dxfId="14882" priority="15509"/>
  </conditionalFormatting>
  <conditionalFormatting sqref="O803">
    <cfRule type="duplicateValues" dxfId="14881" priority="15508"/>
  </conditionalFormatting>
  <conditionalFormatting sqref="O803">
    <cfRule type="duplicateValues" dxfId="14880" priority="15507"/>
  </conditionalFormatting>
  <conditionalFormatting sqref="O803">
    <cfRule type="duplicateValues" dxfId="14879" priority="15506"/>
  </conditionalFormatting>
  <conditionalFormatting sqref="O803">
    <cfRule type="duplicateValues" dxfId="14878" priority="15505"/>
  </conditionalFormatting>
  <conditionalFormatting sqref="O803">
    <cfRule type="duplicateValues" dxfId="14877" priority="15504"/>
  </conditionalFormatting>
  <conditionalFormatting sqref="O803">
    <cfRule type="duplicateValues" dxfId="14876" priority="15503"/>
  </conditionalFormatting>
  <conditionalFormatting sqref="O803">
    <cfRule type="duplicateValues" dxfId="14875" priority="15502"/>
  </conditionalFormatting>
  <conditionalFormatting sqref="O803">
    <cfRule type="duplicateValues" dxfId="14874" priority="15501"/>
  </conditionalFormatting>
  <conditionalFormatting sqref="O804">
    <cfRule type="duplicateValues" dxfId="14873" priority="15492"/>
  </conditionalFormatting>
  <conditionalFormatting sqref="O804">
    <cfRule type="duplicateValues" dxfId="14872" priority="15493"/>
    <cfRule type="duplicateValues" dxfId="14871" priority="15494"/>
    <cfRule type="duplicateValues" dxfId="14870" priority="15495"/>
  </conditionalFormatting>
  <conditionalFormatting sqref="O804">
    <cfRule type="duplicateValues" dxfId="14869" priority="15490"/>
    <cfRule type="duplicateValues" dxfId="14868" priority="15491"/>
  </conditionalFormatting>
  <conditionalFormatting sqref="O804">
    <cfRule type="duplicateValues" dxfId="14867" priority="15489"/>
  </conditionalFormatting>
  <conditionalFormatting sqref="O804">
    <cfRule type="duplicateValues" dxfId="14866" priority="15488"/>
  </conditionalFormatting>
  <conditionalFormatting sqref="P804">
    <cfRule type="duplicateValues" dxfId="14865" priority="15487"/>
  </conditionalFormatting>
  <conditionalFormatting sqref="O804">
    <cfRule type="duplicateValues" dxfId="14864" priority="15486"/>
  </conditionalFormatting>
  <conditionalFormatting sqref="O804">
    <cfRule type="duplicateValues" dxfId="14863" priority="15485"/>
  </conditionalFormatting>
  <conditionalFormatting sqref="O804">
    <cfRule type="duplicateValues" dxfId="14862" priority="15484"/>
  </conditionalFormatting>
  <conditionalFormatting sqref="O804">
    <cfRule type="duplicateValues" dxfId="14861" priority="15483"/>
  </conditionalFormatting>
  <conditionalFormatting sqref="O804">
    <cfRule type="duplicateValues" dxfId="14860" priority="15496"/>
  </conditionalFormatting>
  <conditionalFormatting sqref="O804">
    <cfRule type="duplicateValues" dxfId="14859" priority="15497"/>
    <cfRule type="duplicateValues" dxfId="14858" priority="15498"/>
    <cfRule type="duplicateValues" dxfId="14857" priority="15499"/>
  </conditionalFormatting>
  <conditionalFormatting sqref="P804">
    <cfRule type="duplicateValues" dxfId="14856" priority="15500"/>
  </conditionalFormatting>
  <conditionalFormatting sqref="O804">
    <cfRule type="duplicateValues" dxfId="14855" priority="15482"/>
  </conditionalFormatting>
  <conditionalFormatting sqref="O804">
    <cfRule type="duplicateValues" dxfId="14854" priority="15481"/>
  </conditionalFormatting>
  <conditionalFormatting sqref="O804">
    <cfRule type="duplicateValues" dxfId="14853" priority="15480"/>
  </conditionalFormatting>
  <conditionalFormatting sqref="O804">
    <cfRule type="duplicateValues" dxfId="14852" priority="15479"/>
  </conditionalFormatting>
  <conditionalFormatting sqref="O804">
    <cfRule type="duplicateValues" dxfId="14851" priority="15478"/>
  </conditionalFormatting>
  <conditionalFormatting sqref="O804">
    <cfRule type="duplicateValues" dxfId="14850" priority="15477"/>
  </conditionalFormatting>
  <conditionalFormatting sqref="O804">
    <cfRule type="duplicateValues" dxfId="14849" priority="15476"/>
  </conditionalFormatting>
  <conditionalFormatting sqref="O804">
    <cfRule type="duplicateValues" dxfId="14848" priority="15475"/>
  </conditionalFormatting>
  <conditionalFormatting sqref="O805">
    <cfRule type="duplicateValues" dxfId="14847" priority="15466"/>
  </conditionalFormatting>
  <conditionalFormatting sqref="O805">
    <cfRule type="duplicateValues" dxfId="14846" priority="15467"/>
    <cfRule type="duplicateValues" dxfId="14845" priority="15468"/>
    <cfRule type="duplicateValues" dxfId="14844" priority="15469"/>
  </conditionalFormatting>
  <conditionalFormatting sqref="O805">
    <cfRule type="duplicateValues" dxfId="14843" priority="15464"/>
    <cfRule type="duplicateValues" dxfId="14842" priority="15465"/>
  </conditionalFormatting>
  <conditionalFormatting sqref="O805">
    <cfRule type="duplicateValues" dxfId="14841" priority="15463"/>
  </conditionalFormatting>
  <conditionalFormatting sqref="O805">
    <cfRule type="duplicateValues" dxfId="14840" priority="15462"/>
  </conditionalFormatting>
  <conditionalFormatting sqref="P805">
    <cfRule type="duplicateValues" dxfId="14839" priority="15461"/>
  </conditionalFormatting>
  <conditionalFormatting sqref="O805">
    <cfRule type="duplicateValues" dxfId="14838" priority="15460"/>
  </conditionalFormatting>
  <conditionalFormatting sqref="O805">
    <cfRule type="duplicateValues" dxfId="14837" priority="15459"/>
  </conditionalFormatting>
  <conditionalFormatting sqref="O805">
    <cfRule type="duplicateValues" dxfId="14836" priority="15458"/>
  </conditionalFormatting>
  <conditionalFormatting sqref="O805">
    <cfRule type="duplicateValues" dxfId="14835" priority="15457"/>
  </conditionalFormatting>
  <conditionalFormatting sqref="O805">
    <cfRule type="duplicateValues" dxfId="14834" priority="15456"/>
  </conditionalFormatting>
  <conditionalFormatting sqref="O805">
    <cfRule type="duplicateValues" dxfId="14833" priority="15455"/>
  </conditionalFormatting>
  <conditionalFormatting sqref="O805">
    <cfRule type="duplicateValues" dxfId="14832" priority="15454"/>
  </conditionalFormatting>
  <conditionalFormatting sqref="O805">
    <cfRule type="duplicateValues" dxfId="14831" priority="15453"/>
  </conditionalFormatting>
  <conditionalFormatting sqref="O805">
    <cfRule type="duplicateValues" dxfId="14830" priority="15452"/>
  </conditionalFormatting>
  <conditionalFormatting sqref="O805">
    <cfRule type="duplicateValues" dxfId="14829" priority="15451"/>
  </conditionalFormatting>
  <conditionalFormatting sqref="O805">
    <cfRule type="duplicateValues" dxfId="14828" priority="15470"/>
  </conditionalFormatting>
  <conditionalFormatting sqref="O805">
    <cfRule type="duplicateValues" dxfId="14827" priority="15471"/>
    <cfRule type="duplicateValues" dxfId="14826" priority="15472"/>
    <cfRule type="duplicateValues" dxfId="14825" priority="15473"/>
  </conditionalFormatting>
  <conditionalFormatting sqref="P805">
    <cfRule type="duplicateValues" dxfId="14824" priority="15474"/>
  </conditionalFormatting>
  <conditionalFormatting sqref="O805">
    <cfRule type="duplicateValues" dxfId="14823" priority="15450"/>
  </conditionalFormatting>
  <conditionalFormatting sqref="O805">
    <cfRule type="duplicateValues" dxfId="14822" priority="15449"/>
  </conditionalFormatting>
  <conditionalFormatting sqref="O806">
    <cfRule type="duplicateValues" dxfId="14821" priority="15444"/>
  </conditionalFormatting>
  <conditionalFormatting sqref="O806">
    <cfRule type="duplicateValues" dxfId="14820" priority="15445"/>
    <cfRule type="duplicateValues" dxfId="14819" priority="15446"/>
    <cfRule type="duplicateValues" dxfId="14818" priority="15447"/>
  </conditionalFormatting>
  <conditionalFormatting sqref="P806">
    <cfRule type="duplicateValues" dxfId="14817" priority="15448"/>
  </conditionalFormatting>
  <conditionalFormatting sqref="O806">
    <cfRule type="duplicateValues" dxfId="14816" priority="15442"/>
    <cfRule type="duplicateValues" dxfId="14815" priority="15443"/>
  </conditionalFormatting>
  <conditionalFormatting sqref="O806">
    <cfRule type="duplicateValues" dxfId="14814" priority="15441"/>
  </conditionalFormatting>
  <conditionalFormatting sqref="O806">
    <cfRule type="duplicateValues" dxfId="14813" priority="15440"/>
  </conditionalFormatting>
  <conditionalFormatting sqref="P806">
    <cfRule type="duplicateValues" dxfId="14812" priority="15439"/>
  </conditionalFormatting>
  <conditionalFormatting sqref="O806">
    <cfRule type="duplicateValues" dxfId="14811" priority="15438"/>
  </conditionalFormatting>
  <conditionalFormatting sqref="O806">
    <cfRule type="duplicateValues" dxfId="14810" priority="15437"/>
  </conditionalFormatting>
  <conditionalFormatting sqref="O806">
    <cfRule type="duplicateValues" dxfId="14809" priority="15436"/>
  </conditionalFormatting>
  <conditionalFormatting sqref="O806">
    <cfRule type="duplicateValues" dxfId="14808" priority="15435"/>
  </conditionalFormatting>
  <conditionalFormatting sqref="O806">
    <cfRule type="duplicateValues" dxfId="14807" priority="15434"/>
  </conditionalFormatting>
  <conditionalFormatting sqref="O806">
    <cfRule type="duplicateValues" dxfId="14806" priority="15433"/>
  </conditionalFormatting>
  <conditionalFormatting sqref="O806">
    <cfRule type="duplicateValues" dxfId="14805" priority="15432"/>
  </conditionalFormatting>
  <conditionalFormatting sqref="O806">
    <cfRule type="duplicateValues" dxfId="14804" priority="15431"/>
  </conditionalFormatting>
  <conditionalFormatting sqref="O806">
    <cfRule type="duplicateValues" dxfId="14803" priority="15430"/>
  </conditionalFormatting>
  <conditionalFormatting sqref="O806">
    <cfRule type="duplicateValues" dxfId="14802" priority="15429"/>
  </conditionalFormatting>
  <conditionalFormatting sqref="O806">
    <cfRule type="duplicateValues" dxfId="14801" priority="15428"/>
  </conditionalFormatting>
  <conditionalFormatting sqref="O806">
    <cfRule type="duplicateValues" dxfId="14800" priority="15427"/>
  </conditionalFormatting>
  <conditionalFormatting sqref="O807">
    <cfRule type="duplicateValues" dxfId="14799" priority="15422"/>
  </conditionalFormatting>
  <conditionalFormatting sqref="O807">
    <cfRule type="duplicateValues" dxfId="14798" priority="15423"/>
    <cfRule type="duplicateValues" dxfId="14797" priority="15424"/>
    <cfRule type="duplicateValues" dxfId="14796" priority="15425"/>
  </conditionalFormatting>
  <conditionalFormatting sqref="P807">
    <cfRule type="duplicateValues" dxfId="14795" priority="15426"/>
  </conditionalFormatting>
  <conditionalFormatting sqref="O807">
    <cfRule type="duplicateValues" dxfId="14794" priority="15420"/>
    <cfRule type="duplicateValues" dxfId="14793" priority="15421"/>
  </conditionalFormatting>
  <conditionalFormatting sqref="O807">
    <cfRule type="duplicateValues" dxfId="14792" priority="15419"/>
  </conditionalFormatting>
  <conditionalFormatting sqref="O807">
    <cfRule type="duplicateValues" dxfId="14791" priority="15418"/>
  </conditionalFormatting>
  <conditionalFormatting sqref="P807">
    <cfRule type="duplicateValues" dxfId="14790" priority="15417"/>
  </conditionalFormatting>
  <conditionalFormatting sqref="O807">
    <cfRule type="duplicateValues" dxfId="14789" priority="15416"/>
  </conditionalFormatting>
  <conditionalFormatting sqref="O807">
    <cfRule type="duplicateValues" dxfId="14788" priority="15415"/>
  </conditionalFormatting>
  <conditionalFormatting sqref="O807">
    <cfRule type="duplicateValues" dxfId="14787" priority="15414"/>
  </conditionalFormatting>
  <conditionalFormatting sqref="O807">
    <cfRule type="duplicateValues" dxfId="14786" priority="15413"/>
  </conditionalFormatting>
  <conditionalFormatting sqref="O807">
    <cfRule type="duplicateValues" dxfId="14785" priority="15412"/>
  </conditionalFormatting>
  <conditionalFormatting sqref="O807">
    <cfRule type="duplicateValues" dxfId="14784" priority="15411"/>
  </conditionalFormatting>
  <conditionalFormatting sqref="O807">
    <cfRule type="duplicateValues" dxfId="14783" priority="15410"/>
  </conditionalFormatting>
  <conditionalFormatting sqref="O807">
    <cfRule type="duplicateValues" dxfId="14782" priority="15409"/>
  </conditionalFormatting>
  <conditionalFormatting sqref="O807">
    <cfRule type="duplicateValues" dxfId="14781" priority="15408"/>
  </conditionalFormatting>
  <conditionalFormatting sqref="O807">
    <cfRule type="duplicateValues" dxfId="14780" priority="15407"/>
  </conditionalFormatting>
  <conditionalFormatting sqref="O807">
    <cfRule type="duplicateValues" dxfId="14779" priority="15406"/>
  </conditionalFormatting>
  <conditionalFormatting sqref="O807">
    <cfRule type="duplicateValues" dxfId="14778" priority="15405"/>
  </conditionalFormatting>
  <conditionalFormatting sqref="O808">
    <cfRule type="duplicateValues" dxfId="14777" priority="15399"/>
  </conditionalFormatting>
  <conditionalFormatting sqref="O808">
    <cfRule type="duplicateValues" dxfId="14776" priority="15400"/>
    <cfRule type="duplicateValues" dxfId="14775" priority="15401"/>
    <cfRule type="duplicateValues" dxfId="14774" priority="15402"/>
  </conditionalFormatting>
  <conditionalFormatting sqref="P808">
    <cfRule type="duplicateValues" dxfId="14773" priority="15403"/>
  </conditionalFormatting>
  <conditionalFormatting sqref="O808">
    <cfRule type="duplicateValues" dxfId="14772" priority="15397"/>
    <cfRule type="duplicateValues" dxfId="14771" priority="15398"/>
  </conditionalFormatting>
  <conditionalFormatting sqref="O808">
    <cfRule type="duplicateValues" dxfId="14770" priority="15396"/>
  </conditionalFormatting>
  <conditionalFormatting sqref="O808">
    <cfRule type="duplicateValues" dxfId="14769" priority="15395"/>
  </conditionalFormatting>
  <conditionalFormatting sqref="P808">
    <cfRule type="duplicateValues" dxfId="14768" priority="15394"/>
  </conditionalFormatting>
  <conditionalFormatting sqref="O808">
    <cfRule type="duplicateValues" dxfId="14767" priority="15393"/>
  </conditionalFormatting>
  <conditionalFormatting sqref="O808">
    <cfRule type="duplicateValues" dxfId="14766" priority="15392"/>
  </conditionalFormatting>
  <conditionalFormatting sqref="O808">
    <cfRule type="duplicateValues" dxfId="14765" priority="15391"/>
  </conditionalFormatting>
  <conditionalFormatting sqref="O808">
    <cfRule type="duplicateValues" dxfId="14764" priority="15390"/>
  </conditionalFormatting>
  <conditionalFormatting sqref="O808">
    <cfRule type="duplicateValues" dxfId="14763" priority="15389"/>
  </conditionalFormatting>
  <conditionalFormatting sqref="O808">
    <cfRule type="duplicateValues" dxfId="14762" priority="15388"/>
  </conditionalFormatting>
  <conditionalFormatting sqref="O808">
    <cfRule type="duplicateValues" dxfId="14761" priority="15387"/>
  </conditionalFormatting>
  <conditionalFormatting sqref="O808">
    <cfRule type="duplicateValues" dxfId="14760" priority="15386"/>
  </conditionalFormatting>
  <conditionalFormatting sqref="O808">
    <cfRule type="duplicateValues" dxfId="14759" priority="15385"/>
  </conditionalFormatting>
  <conditionalFormatting sqref="O808">
    <cfRule type="duplicateValues" dxfId="14758" priority="15384"/>
  </conditionalFormatting>
  <conditionalFormatting sqref="O808">
    <cfRule type="duplicateValues" dxfId="14757" priority="15383"/>
  </conditionalFormatting>
  <conditionalFormatting sqref="O808">
    <cfRule type="duplicateValues" dxfId="14756" priority="15404"/>
  </conditionalFormatting>
  <conditionalFormatting sqref="O808">
    <cfRule type="duplicateValues" dxfId="14755" priority="15382"/>
  </conditionalFormatting>
  <conditionalFormatting sqref="O809">
    <cfRule type="duplicateValues" dxfId="14754" priority="15376"/>
  </conditionalFormatting>
  <conditionalFormatting sqref="O809">
    <cfRule type="duplicateValues" dxfId="14753" priority="15377"/>
    <cfRule type="duplicateValues" dxfId="14752" priority="15378"/>
    <cfRule type="duplicateValues" dxfId="14751" priority="15379"/>
  </conditionalFormatting>
  <conditionalFormatting sqref="P809">
    <cfRule type="duplicateValues" dxfId="14750" priority="15380"/>
  </conditionalFormatting>
  <conditionalFormatting sqref="O809">
    <cfRule type="duplicateValues" dxfId="14749" priority="15374"/>
    <cfRule type="duplicateValues" dxfId="14748" priority="15375"/>
  </conditionalFormatting>
  <conditionalFormatting sqref="O809">
    <cfRule type="duplicateValues" dxfId="14747" priority="15373"/>
  </conditionalFormatting>
  <conditionalFormatting sqref="O809">
    <cfRule type="duplicateValues" dxfId="14746" priority="15372"/>
  </conditionalFormatting>
  <conditionalFormatting sqref="P809">
    <cfRule type="duplicateValues" dxfId="14745" priority="15371"/>
  </conditionalFormatting>
  <conditionalFormatting sqref="O809">
    <cfRule type="duplicateValues" dxfId="14744" priority="15370"/>
  </conditionalFormatting>
  <conditionalFormatting sqref="O809">
    <cfRule type="duplicateValues" dxfId="14743" priority="15369"/>
  </conditionalFormatting>
  <conditionalFormatting sqref="O809">
    <cfRule type="duplicateValues" dxfId="14742" priority="15368"/>
  </conditionalFormatting>
  <conditionalFormatting sqref="O809">
    <cfRule type="duplicateValues" dxfId="14741" priority="15367"/>
  </conditionalFormatting>
  <conditionalFormatting sqref="O809">
    <cfRule type="duplicateValues" dxfId="14740" priority="15366"/>
  </conditionalFormatting>
  <conditionalFormatting sqref="O809">
    <cfRule type="duplicateValues" dxfId="14739" priority="15365"/>
  </conditionalFormatting>
  <conditionalFormatting sqref="O809">
    <cfRule type="duplicateValues" dxfId="14738" priority="15364"/>
  </conditionalFormatting>
  <conditionalFormatting sqref="O809">
    <cfRule type="duplicateValues" dxfId="14737" priority="15363"/>
  </conditionalFormatting>
  <conditionalFormatting sqref="O809">
    <cfRule type="duplicateValues" dxfId="14736" priority="15362"/>
  </conditionalFormatting>
  <conditionalFormatting sqref="O809">
    <cfRule type="duplicateValues" dxfId="14735" priority="15361"/>
  </conditionalFormatting>
  <conditionalFormatting sqref="O809">
    <cfRule type="duplicateValues" dxfId="14734" priority="15360"/>
  </conditionalFormatting>
  <conditionalFormatting sqref="O809">
    <cfRule type="duplicateValues" dxfId="14733" priority="15381"/>
  </conditionalFormatting>
  <conditionalFormatting sqref="O809">
    <cfRule type="duplicateValues" dxfId="14732" priority="15359"/>
  </conditionalFormatting>
  <conditionalFormatting sqref="O810">
    <cfRule type="duplicateValues" dxfId="14731" priority="15354"/>
  </conditionalFormatting>
  <conditionalFormatting sqref="O810">
    <cfRule type="duplicateValues" dxfId="14730" priority="15355"/>
    <cfRule type="duplicateValues" dxfId="14729" priority="15356"/>
    <cfRule type="duplicateValues" dxfId="14728" priority="15357"/>
  </conditionalFormatting>
  <conditionalFormatting sqref="P810">
    <cfRule type="duplicateValues" dxfId="14727" priority="15358"/>
  </conditionalFormatting>
  <conditionalFormatting sqref="O810">
    <cfRule type="duplicateValues" dxfId="14726" priority="15352"/>
    <cfRule type="duplicateValues" dxfId="14725" priority="15353"/>
  </conditionalFormatting>
  <conditionalFormatting sqref="O810">
    <cfRule type="duplicateValues" dxfId="14724" priority="15351"/>
  </conditionalFormatting>
  <conditionalFormatting sqref="O810">
    <cfRule type="duplicateValues" dxfId="14723" priority="15350"/>
  </conditionalFormatting>
  <conditionalFormatting sqref="P810">
    <cfRule type="duplicateValues" dxfId="14722" priority="15349"/>
  </conditionalFormatting>
  <conditionalFormatting sqref="O810">
    <cfRule type="duplicateValues" dxfId="14721" priority="15348"/>
  </conditionalFormatting>
  <conditionalFormatting sqref="O810">
    <cfRule type="duplicateValues" dxfId="14720" priority="15347"/>
  </conditionalFormatting>
  <conditionalFormatting sqref="O810">
    <cfRule type="duplicateValues" dxfId="14719" priority="15346"/>
  </conditionalFormatting>
  <conditionalFormatting sqref="O810">
    <cfRule type="duplicateValues" dxfId="14718" priority="15345"/>
  </conditionalFormatting>
  <conditionalFormatting sqref="O810">
    <cfRule type="duplicateValues" dxfId="14717" priority="15344"/>
  </conditionalFormatting>
  <conditionalFormatting sqref="O810">
    <cfRule type="duplicateValues" dxfId="14716" priority="15343"/>
  </conditionalFormatting>
  <conditionalFormatting sqref="O810">
    <cfRule type="duplicateValues" dxfId="14715" priority="15342"/>
  </conditionalFormatting>
  <conditionalFormatting sqref="O810">
    <cfRule type="duplicateValues" dxfId="14714" priority="15341"/>
  </conditionalFormatting>
  <conditionalFormatting sqref="O810">
    <cfRule type="duplicateValues" dxfId="14713" priority="15340"/>
  </conditionalFormatting>
  <conditionalFormatting sqref="O810">
    <cfRule type="duplicateValues" dxfId="14712" priority="15339"/>
  </conditionalFormatting>
  <conditionalFormatting sqref="O810">
    <cfRule type="duplicateValues" dxfId="14711" priority="15338"/>
  </conditionalFormatting>
  <conditionalFormatting sqref="O810">
    <cfRule type="duplicateValues" dxfId="14710" priority="15337"/>
  </conditionalFormatting>
  <conditionalFormatting sqref="O811">
    <cfRule type="duplicateValues" dxfId="14709" priority="15332"/>
  </conditionalFormatting>
  <conditionalFormatting sqref="O811">
    <cfRule type="duplicateValues" dxfId="14708" priority="15333"/>
    <cfRule type="duplicateValues" dxfId="14707" priority="15334"/>
    <cfRule type="duplicateValues" dxfId="14706" priority="15335"/>
  </conditionalFormatting>
  <conditionalFormatting sqref="P811">
    <cfRule type="duplicateValues" dxfId="14705" priority="15336"/>
  </conditionalFormatting>
  <conditionalFormatting sqref="O811">
    <cfRule type="duplicateValues" dxfId="14704" priority="15330"/>
    <cfRule type="duplicateValues" dxfId="14703" priority="15331"/>
  </conditionalFormatting>
  <conditionalFormatting sqref="O811">
    <cfRule type="duplicateValues" dxfId="14702" priority="15329"/>
  </conditionalFormatting>
  <conditionalFormatting sqref="O811">
    <cfRule type="duplicateValues" dxfId="14701" priority="15328"/>
  </conditionalFormatting>
  <conditionalFormatting sqref="P811">
    <cfRule type="duplicateValues" dxfId="14700" priority="15327"/>
  </conditionalFormatting>
  <conditionalFormatting sqref="O811">
    <cfRule type="duplicateValues" dxfId="14699" priority="15326"/>
  </conditionalFormatting>
  <conditionalFormatting sqref="O811">
    <cfRule type="duplicateValues" dxfId="14698" priority="15325"/>
  </conditionalFormatting>
  <conditionalFormatting sqref="O811">
    <cfRule type="duplicateValues" dxfId="14697" priority="15324"/>
  </conditionalFormatting>
  <conditionalFormatting sqref="O811">
    <cfRule type="duplicateValues" dxfId="14696" priority="15323"/>
  </conditionalFormatting>
  <conditionalFormatting sqref="O811">
    <cfRule type="duplicateValues" dxfId="14695" priority="15322"/>
  </conditionalFormatting>
  <conditionalFormatting sqref="O811">
    <cfRule type="duplicateValues" dxfId="14694" priority="15321"/>
  </conditionalFormatting>
  <conditionalFormatting sqref="O811">
    <cfRule type="duplicateValues" dxfId="14693" priority="15320"/>
  </conditionalFormatting>
  <conditionalFormatting sqref="O811">
    <cfRule type="duplicateValues" dxfId="14692" priority="15319"/>
  </conditionalFormatting>
  <conditionalFormatting sqref="O811">
    <cfRule type="duplicateValues" dxfId="14691" priority="15318"/>
  </conditionalFormatting>
  <conditionalFormatting sqref="O811">
    <cfRule type="duplicateValues" dxfId="14690" priority="15317"/>
  </conditionalFormatting>
  <conditionalFormatting sqref="O811">
    <cfRule type="duplicateValues" dxfId="14689" priority="15316"/>
  </conditionalFormatting>
  <conditionalFormatting sqref="O811">
    <cfRule type="duplicateValues" dxfId="14688" priority="15315"/>
  </conditionalFormatting>
  <conditionalFormatting sqref="O812">
    <cfRule type="duplicateValues" dxfId="14687" priority="15310"/>
  </conditionalFormatting>
  <conditionalFormatting sqref="O812">
    <cfRule type="duplicateValues" dxfId="14686" priority="15311"/>
    <cfRule type="duplicateValues" dxfId="14685" priority="15312"/>
    <cfRule type="duplicateValues" dxfId="14684" priority="15313"/>
  </conditionalFormatting>
  <conditionalFormatting sqref="P812">
    <cfRule type="duplicateValues" dxfId="14683" priority="15314"/>
  </conditionalFormatting>
  <conditionalFormatting sqref="O812">
    <cfRule type="duplicateValues" dxfId="14682" priority="15308"/>
    <cfRule type="duplicateValues" dxfId="14681" priority="15309"/>
  </conditionalFormatting>
  <conditionalFormatting sqref="O812">
    <cfRule type="duplicateValues" dxfId="14680" priority="15307"/>
  </conditionalFormatting>
  <conditionalFormatting sqref="O812">
    <cfRule type="duplicateValues" dxfId="14679" priority="15306"/>
  </conditionalFormatting>
  <conditionalFormatting sqref="P812">
    <cfRule type="duplicateValues" dxfId="14678" priority="15305"/>
  </conditionalFormatting>
  <conditionalFormatting sqref="O812">
    <cfRule type="duplicateValues" dxfId="14677" priority="15304"/>
  </conditionalFormatting>
  <conditionalFormatting sqref="O812">
    <cfRule type="duplicateValues" dxfId="14676" priority="15303"/>
  </conditionalFormatting>
  <conditionalFormatting sqref="O812">
    <cfRule type="duplicateValues" dxfId="14675" priority="15302"/>
  </conditionalFormatting>
  <conditionalFormatting sqref="O812">
    <cfRule type="duplicateValues" dxfId="14674" priority="15301"/>
  </conditionalFormatting>
  <conditionalFormatting sqref="O812">
    <cfRule type="duplicateValues" dxfId="14673" priority="15300"/>
  </conditionalFormatting>
  <conditionalFormatting sqref="O812">
    <cfRule type="duplicateValues" dxfId="14672" priority="15299"/>
  </conditionalFormatting>
  <conditionalFormatting sqref="O812">
    <cfRule type="duplicateValues" dxfId="14671" priority="15298"/>
  </conditionalFormatting>
  <conditionalFormatting sqref="O812">
    <cfRule type="duplicateValues" dxfId="14670" priority="15297"/>
  </conditionalFormatting>
  <conditionalFormatting sqref="O812">
    <cfRule type="duplicateValues" dxfId="14669" priority="15296"/>
  </conditionalFormatting>
  <conditionalFormatting sqref="O812">
    <cfRule type="duplicateValues" dxfId="14668" priority="15295"/>
  </conditionalFormatting>
  <conditionalFormatting sqref="O812">
    <cfRule type="duplicateValues" dxfId="14667" priority="15294"/>
  </conditionalFormatting>
  <conditionalFormatting sqref="O812">
    <cfRule type="duplicateValues" dxfId="14666" priority="15293"/>
  </conditionalFormatting>
  <conditionalFormatting sqref="O813">
    <cfRule type="duplicateValues" dxfId="14665" priority="15288"/>
  </conditionalFormatting>
  <conditionalFormatting sqref="O813">
    <cfRule type="duplicateValues" dxfId="14664" priority="15289"/>
    <cfRule type="duplicateValues" dxfId="14663" priority="15290"/>
    <cfRule type="duplicateValues" dxfId="14662" priority="15291"/>
  </conditionalFormatting>
  <conditionalFormatting sqref="P813">
    <cfRule type="duplicateValues" dxfId="14661" priority="15292"/>
  </conditionalFormatting>
  <conditionalFormatting sqref="O813">
    <cfRule type="duplicateValues" dxfId="14660" priority="15286"/>
    <cfRule type="duplicateValues" dxfId="14659" priority="15287"/>
  </conditionalFormatting>
  <conditionalFormatting sqref="O813">
    <cfRule type="duplicateValues" dxfId="14658" priority="15285"/>
  </conditionalFormatting>
  <conditionalFormatting sqref="O813">
    <cfRule type="duplicateValues" dxfId="14657" priority="15284"/>
  </conditionalFormatting>
  <conditionalFormatting sqref="P813">
    <cfRule type="duplicateValues" dxfId="14656" priority="15283"/>
  </conditionalFormatting>
  <conditionalFormatting sqref="O813">
    <cfRule type="duplicateValues" dxfId="14655" priority="15282"/>
  </conditionalFormatting>
  <conditionalFormatting sqref="O813">
    <cfRule type="duplicateValues" dxfId="14654" priority="15281"/>
  </conditionalFormatting>
  <conditionalFormatting sqref="O813">
    <cfRule type="duplicateValues" dxfId="14653" priority="15280"/>
  </conditionalFormatting>
  <conditionalFormatting sqref="O813">
    <cfRule type="duplicateValues" dxfId="14652" priority="15279"/>
  </conditionalFormatting>
  <conditionalFormatting sqref="O813">
    <cfRule type="duplicateValues" dxfId="14651" priority="15278"/>
  </conditionalFormatting>
  <conditionalFormatting sqref="O813">
    <cfRule type="duplicateValues" dxfId="14650" priority="15277"/>
  </conditionalFormatting>
  <conditionalFormatting sqref="O813">
    <cfRule type="duplicateValues" dxfId="14649" priority="15276"/>
  </conditionalFormatting>
  <conditionalFormatting sqref="O813">
    <cfRule type="duplicateValues" dxfId="14648" priority="15275"/>
  </conditionalFormatting>
  <conditionalFormatting sqref="O813">
    <cfRule type="duplicateValues" dxfId="14647" priority="15274"/>
  </conditionalFormatting>
  <conditionalFormatting sqref="O813">
    <cfRule type="duplicateValues" dxfId="14646" priority="15273"/>
  </conditionalFormatting>
  <conditionalFormatting sqref="O813">
    <cfRule type="duplicateValues" dxfId="14645" priority="15272"/>
  </conditionalFormatting>
  <conditionalFormatting sqref="O813">
    <cfRule type="duplicateValues" dxfId="14644" priority="15271"/>
  </conditionalFormatting>
  <conditionalFormatting sqref="O814:O815">
    <cfRule type="duplicateValues" dxfId="14643" priority="15266"/>
  </conditionalFormatting>
  <conditionalFormatting sqref="O814:O815">
    <cfRule type="duplicateValues" dxfId="14642" priority="15267"/>
    <cfRule type="duplicateValues" dxfId="14641" priority="15268"/>
    <cfRule type="duplicateValues" dxfId="14640" priority="15269"/>
  </conditionalFormatting>
  <conditionalFormatting sqref="P814:P815">
    <cfRule type="duplicateValues" dxfId="14639" priority="15270"/>
  </conditionalFormatting>
  <conditionalFormatting sqref="O814:O815">
    <cfRule type="duplicateValues" dxfId="14638" priority="15264"/>
    <cfRule type="duplicateValues" dxfId="14637" priority="15265"/>
  </conditionalFormatting>
  <conditionalFormatting sqref="O814:O815">
    <cfRule type="duplicateValues" dxfId="14636" priority="15263"/>
  </conditionalFormatting>
  <conditionalFormatting sqref="O814:O815">
    <cfRule type="duplicateValues" dxfId="14635" priority="15262"/>
  </conditionalFormatting>
  <conditionalFormatting sqref="P814:P815">
    <cfRule type="duplicateValues" dxfId="14634" priority="15261"/>
  </conditionalFormatting>
  <conditionalFormatting sqref="O814:O815">
    <cfRule type="duplicateValues" dxfId="14633" priority="15260"/>
  </conditionalFormatting>
  <conditionalFormatting sqref="O814:O815">
    <cfRule type="duplicateValues" dxfId="14632" priority="15259"/>
  </conditionalFormatting>
  <conditionalFormatting sqref="O814:O815">
    <cfRule type="duplicateValues" dxfId="14631" priority="15258"/>
  </conditionalFormatting>
  <conditionalFormatting sqref="O814:O815">
    <cfRule type="duplicateValues" dxfId="14630" priority="15257"/>
  </conditionalFormatting>
  <conditionalFormatting sqref="O814:O815">
    <cfRule type="duplicateValues" dxfId="14629" priority="15256"/>
  </conditionalFormatting>
  <conditionalFormatting sqref="O814:O815">
    <cfRule type="duplicateValues" dxfId="14628" priority="15255"/>
  </conditionalFormatting>
  <conditionalFormatting sqref="O814:O815">
    <cfRule type="duplicateValues" dxfId="14627" priority="15254"/>
  </conditionalFormatting>
  <conditionalFormatting sqref="O814:O815">
    <cfRule type="duplicateValues" dxfId="14626" priority="15253"/>
  </conditionalFormatting>
  <conditionalFormatting sqref="O814:O815">
    <cfRule type="duplicateValues" dxfId="14625" priority="15252"/>
  </conditionalFormatting>
  <conditionalFormatting sqref="O814:O815">
    <cfRule type="duplicateValues" dxfId="14624" priority="15251"/>
  </conditionalFormatting>
  <conditionalFormatting sqref="O814:O815">
    <cfRule type="duplicateValues" dxfId="14623" priority="15250"/>
  </conditionalFormatting>
  <conditionalFormatting sqref="O814:O815">
    <cfRule type="duplicateValues" dxfId="14622" priority="15249"/>
  </conditionalFormatting>
  <conditionalFormatting sqref="O816">
    <cfRule type="duplicateValues" dxfId="14621" priority="15244"/>
  </conditionalFormatting>
  <conditionalFormatting sqref="O816">
    <cfRule type="duplicateValues" dxfId="14620" priority="15245"/>
    <cfRule type="duplicateValues" dxfId="14619" priority="15246"/>
    <cfRule type="duplicateValues" dxfId="14618" priority="15247"/>
  </conditionalFormatting>
  <conditionalFormatting sqref="P816">
    <cfRule type="duplicateValues" dxfId="14617" priority="15248"/>
  </conditionalFormatting>
  <conditionalFormatting sqref="O816">
    <cfRule type="duplicateValues" dxfId="14616" priority="15242"/>
    <cfRule type="duplicateValues" dxfId="14615" priority="15243"/>
  </conditionalFormatting>
  <conditionalFormatting sqref="O816">
    <cfRule type="duplicateValues" dxfId="14614" priority="15241"/>
  </conditionalFormatting>
  <conditionalFormatting sqref="O816">
    <cfRule type="duplicateValues" dxfId="14613" priority="15240"/>
  </conditionalFormatting>
  <conditionalFormatting sqref="P816">
    <cfRule type="duplicateValues" dxfId="14612" priority="15239"/>
  </conditionalFormatting>
  <conditionalFormatting sqref="O816">
    <cfRule type="duplicateValues" dxfId="14611" priority="15238"/>
  </conditionalFormatting>
  <conditionalFormatting sqref="O816">
    <cfRule type="duplicateValues" dxfId="14610" priority="15237"/>
  </conditionalFormatting>
  <conditionalFormatting sqref="O816">
    <cfRule type="duplicateValues" dxfId="14609" priority="15236"/>
  </conditionalFormatting>
  <conditionalFormatting sqref="O816">
    <cfRule type="duplicateValues" dxfId="14608" priority="15235"/>
  </conditionalFormatting>
  <conditionalFormatting sqref="O816">
    <cfRule type="duplicateValues" dxfId="14607" priority="15234"/>
  </conditionalFormatting>
  <conditionalFormatting sqref="O816">
    <cfRule type="duplicateValues" dxfId="14606" priority="15233"/>
  </conditionalFormatting>
  <conditionalFormatting sqref="O816">
    <cfRule type="duplicateValues" dxfId="14605" priority="15232"/>
  </conditionalFormatting>
  <conditionalFormatting sqref="O816">
    <cfRule type="duplicateValues" dxfId="14604" priority="15231"/>
  </conditionalFormatting>
  <conditionalFormatting sqref="O816">
    <cfRule type="duplicateValues" dxfId="14603" priority="15230"/>
  </conditionalFormatting>
  <conditionalFormatting sqref="O816">
    <cfRule type="duplicateValues" dxfId="14602" priority="15229"/>
  </conditionalFormatting>
  <conditionalFormatting sqref="O816">
    <cfRule type="duplicateValues" dxfId="14601" priority="15228"/>
  </conditionalFormatting>
  <conditionalFormatting sqref="O816">
    <cfRule type="duplicateValues" dxfId="14600" priority="15227"/>
  </conditionalFormatting>
  <conditionalFormatting sqref="O817">
    <cfRule type="duplicateValues" dxfId="14599" priority="15222"/>
  </conditionalFormatting>
  <conditionalFormatting sqref="O817">
    <cfRule type="duplicateValues" dxfId="14598" priority="15223"/>
    <cfRule type="duplicateValues" dxfId="14597" priority="15224"/>
    <cfRule type="duplicateValues" dxfId="14596" priority="15225"/>
  </conditionalFormatting>
  <conditionalFormatting sqref="P817">
    <cfRule type="duplicateValues" dxfId="14595" priority="15226"/>
  </conditionalFormatting>
  <conditionalFormatting sqref="O817">
    <cfRule type="duplicateValues" dxfId="14594" priority="15220"/>
    <cfRule type="duplicateValues" dxfId="14593" priority="15221"/>
  </conditionalFormatting>
  <conditionalFormatting sqref="O817">
    <cfRule type="duplicateValues" dxfId="14592" priority="15219"/>
  </conditionalFormatting>
  <conditionalFormatting sqref="O817">
    <cfRule type="duplicateValues" dxfId="14591" priority="15218"/>
  </conditionalFormatting>
  <conditionalFormatting sqref="P817">
    <cfRule type="duplicateValues" dxfId="14590" priority="15217"/>
  </conditionalFormatting>
  <conditionalFormatting sqref="O817">
    <cfRule type="duplicateValues" dxfId="14589" priority="15216"/>
  </conditionalFormatting>
  <conditionalFormatting sqref="O817">
    <cfRule type="duplicateValues" dxfId="14588" priority="15215"/>
  </conditionalFormatting>
  <conditionalFormatting sqref="O817">
    <cfRule type="duplicateValues" dxfId="14587" priority="15214"/>
  </conditionalFormatting>
  <conditionalFormatting sqref="O817">
    <cfRule type="duplicateValues" dxfId="14586" priority="15213"/>
  </conditionalFormatting>
  <conditionalFormatting sqref="O817">
    <cfRule type="duplicateValues" dxfId="14585" priority="15212"/>
  </conditionalFormatting>
  <conditionalFormatting sqref="O817">
    <cfRule type="duplicateValues" dxfId="14584" priority="15211"/>
  </conditionalFormatting>
  <conditionalFormatting sqref="O817">
    <cfRule type="duplicateValues" dxfId="14583" priority="15210"/>
  </conditionalFormatting>
  <conditionalFormatting sqref="O817">
    <cfRule type="duplicateValues" dxfId="14582" priority="15209"/>
  </conditionalFormatting>
  <conditionalFormatting sqref="O817">
    <cfRule type="duplicateValues" dxfId="14581" priority="15208"/>
  </conditionalFormatting>
  <conditionalFormatting sqref="O817">
    <cfRule type="duplicateValues" dxfId="14580" priority="15207"/>
  </conditionalFormatting>
  <conditionalFormatting sqref="O817">
    <cfRule type="duplicateValues" dxfId="14579" priority="15206"/>
  </conditionalFormatting>
  <conditionalFormatting sqref="O817">
    <cfRule type="duplicateValues" dxfId="14578" priority="15205"/>
  </conditionalFormatting>
  <conditionalFormatting sqref="O818">
    <cfRule type="duplicateValues" dxfId="14577" priority="15200"/>
  </conditionalFormatting>
  <conditionalFormatting sqref="O818">
    <cfRule type="duplicateValues" dxfId="14576" priority="15201"/>
    <cfRule type="duplicateValues" dxfId="14575" priority="15202"/>
    <cfRule type="duplicateValues" dxfId="14574" priority="15203"/>
  </conditionalFormatting>
  <conditionalFormatting sqref="P818">
    <cfRule type="duplicateValues" dxfId="14573" priority="15204"/>
  </conditionalFormatting>
  <conditionalFormatting sqref="O818">
    <cfRule type="duplicateValues" dxfId="14572" priority="15198"/>
    <cfRule type="duplicateValues" dxfId="14571" priority="15199"/>
  </conditionalFormatting>
  <conditionalFormatting sqref="O818">
    <cfRule type="duplicateValues" dxfId="14570" priority="15197"/>
  </conditionalFormatting>
  <conditionalFormatting sqref="O818">
    <cfRule type="duplicateValues" dxfId="14569" priority="15196"/>
  </conditionalFormatting>
  <conditionalFormatting sqref="P818">
    <cfRule type="duplicateValues" dxfId="14568" priority="15195"/>
  </conditionalFormatting>
  <conditionalFormatting sqref="O818">
    <cfRule type="duplicateValues" dxfId="14567" priority="15194"/>
  </conditionalFormatting>
  <conditionalFormatting sqref="O818">
    <cfRule type="duplicateValues" dxfId="14566" priority="15193"/>
  </conditionalFormatting>
  <conditionalFormatting sqref="O818">
    <cfRule type="duplicateValues" dxfId="14565" priority="15192"/>
  </conditionalFormatting>
  <conditionalFormatting sqref="O818">
    <cfRule type="duplicateValues" dxfId="14564" priority="15191"/>
  </conditionalFormatting>
  <conditionalFormatting sqref="O818">
    <cfRule type="duplicateValues" dxfId="14563" priority="15190"/>
  </conditionalFormatting>
  <conditionalFormatting sqref="O818">
    <cfRule type="duplicateValues" dxfId="14562" priority="15189"/>
  </conditionalFormatting>
  <conditionalFormatting sqref="O818">
    <cfRule type="duplicateValues" dxfId="14561" priority="15188"/>
  </conditionalFormatting>
  <conditionalFormatting sqref="O818">
    <cfRule type="duplicateValues" dxfId="14560" priority="15187"/>
  </conditionalFormatting>
  <conditionalFormatting sqref="O818">
    <cfRule type="duplicateValues" dxfId="14559" priority="15186"/>
  </conditionalFormatting>
  <conditionalFormatting sqref="O818">
    <cfRule type="duplicateValues" dxfId="14558" priority="15185"/>
  </conditionalFormatting>
  <conditionalFormatting sqref="O818">
    <cfRule type="duplicateValues" dxfId="14557" priority="15184"/>
  </conditionalFormatting>
  <conditionalFormatting sqref="O818">
    <cfRule type="duplicateValues" dxfId="14556" priority="15183"/>
  </conditionalFormatting>
  <conditionalFormatting sqref="O819">
    <cfRule type="duplicateValues" dxfId="14555" priority="15178"/>
  </conditionalFormatting>
  <conditionalFormatting sqref="O819">
    <cfRule type="duplicateValues" dxfId="14554" priority="15179"/>
    <cfRule type="duplicateValues" dxfId="14553" priority="15180"/>
    <cfRule type="duplicateValues" dxfId="14552" priority="15181"/>
  </conditionalFormatting>
  <conditionalFormatting sqref="P819">
    <cfRule type="duplicateValues" dxfId="14551" priority="15182"/>
  </conditionalFormatting>
  <conditionalFormatting sqref="O819">
    <cfRule type="duplicateValues" dxfId="14550" priority="15176"/>
    <cfRule type="duplicateValues" dxfId="14549" priority="15177"/>
  </conditionalFormatting>
  <conditionalFormatting sqref="O819">
    <cfRule type="duplicateValues" dxfId="14548" priority="15175"/>
  </conditionalFormatting>
  <conditionalFormatting sqref="O819">
    <cfRule type="duplicateValues" dxfId="14547" priority="15174"/>
  </conditionalFormatting>
  <conditionalFormatting sqref="P819">
    <cfRule type="duplicateValues" dxfId="14546" priority="15173"/>
  </conditionalFormatting>
  <conditionalFormatting sqref="O819">
    <cfRule type="duplicateValues" dxfId="14545" priority="15172"/>
  </conditionalFormatting>
  <conditionalFormatting sqref="O819">
    <cfRule type="duplicateValues" dxfId="14544" priority="15171"/>
  </conditionalFormatting>
  <conditionalFormatting sqref="O819">
    <cfRule type="duplicateValues" dxfId="14543" priority="15170"/>
  </conditionalFormatting>
  <conditionalFormatting sqref="O819">
    <cfRule type="duplicateValues" dxfId="14542" priority="15169"/>
  </conditionalFormatting>
  <conditionalFormatting sqref="O819">
    <cfRule type="duplicateValues" dxfId="14541" priority="15168"/>
  </conditionalFormatting>
  <conditionalFormatting sqref="O819">
    <cfRule type="duplicateValues" dxfId="14540" priority="15167"/>
  </conditionalFormatting>
  <conditionalFormatting sqref="O819">
    <cfRule type="duplicateValues" dxfId="14539" priority="15166"/>
  </conditionalFormatting>
  <conditionalFormatting sqref="O819">
    <cfRule type="duplicateValues" dxfId="14538" priority="15165"/>
  </conditionalFormatting>
  <conditionalFormatting sqref="O819">
    <cfRule type="duplicateValues" dxfId="14537" priority="15164"/>
  </conditionalFormatting>
  <conditionalFormatting sqref="O819">
    <cfRule type="duplicateValues" dxfId="14536" priority="15163"/>
  </conditionalFormatting>
  <conditionalFormatting sqref="O819">
    <cfRule type="duplicateValues" dxfId="14535" priority="15162"/>
  </conditionalFormatting>
  <conditionalFormatting sqref="O819">
    <cfRule type="duplicateValues" dxfId="14534" priority="15161"/>
  </conditionalFormatting>
  <conditionalFormatting sqref="O820:O821">
    <cfRule type="duplicateValues" dxfId="14533" priority="15156"/>
  </conditionalFormatting>
  <conditionalFormatting sqref="O820:O821">
    <cfRule type="duplicateValues" dxfId="14532" priority="15157"/>
    <cfRule type="duplicateValues" dxfId="14531" priority="15158"/>
    <cfRule type="duplicateValues" dxfId="14530" priority="15159"/>
  </conditionalFormatting>
  <conditionalFormatting sqref="P820:P821">
    <cfRule type="duplicateValues" dxfId="14529" priority="15160"/>
  </conditionalFormatting>
  <conditionalFormatting sqref="O820:O821">
    <cfRule type="duplicateValues" dxfId="14528" priority="15154"/>
    <cfRule type="duplicateValues" dxfId="14527" priority="15155"/>
  </conditionalFormatting>
  <conditionalFormatting sqref="O820:O821">
    <cfRule type="duplicateValues" dxfId="14526" priority="15153"/>
  </conditionalFormatting>
  <conditionalFormatting sqref="O820:O821">
    <cfRule type="duplicateValues" dxfId="14525" priority="15152"/>
  </conditionalFormatting>
  <conditionalFormatting sqref="P820:P821">
    <cfRule type="duplicateValues" dxfId="14524" priority="15151"/>
  </conditionalFormatting>
  <conditionalFormatting sqref="O820:O821">
    <cfRule type="duplicateValues" dxfId="14523" priority="15150"/>
  </conditionalFormatting>
  <conditionalFormatting sqref="O820:O821">
    <cfRule type="duplicateValues" dxfId="14522" priority="15149"/>
  </conditionalFormatting>
  <conditionalFormatting sqref="O820:O821">
    <cfRule type="duplicateValues" dxfId="14521" priority="15148"/>
  </conditionalFormatting>
  <conditionalFormatting sqref="O820:O821">
    <cfRule type="duplicateValues" dxfId="14520" priority="15147"/>
  </conditionalFormatting>
  <conditionalFormatting sqref="O820:O821">
    <cfRule type="duplicateValues" dxfId="14519" priority="15146"/>
  </conditionalFormatting>
  <conditionalFormatting sqref="O820:O821">
    <cfRule type="duplicateValues" dxfId="14518" priority="15145"/>
  </conditionalFormatting>
  <conditionalFormatting sqref="O820:O821">
    <cfRule type="duplicateValues" dxfId="14517" priority="15144"/>
  </conditionalFormatting>
  <conditionalFormatting sqref="O820:O821">
    <cfRule type="duplicateValues" dxfId="14516" priority="15143"/>
  </conditionalFormatting>
  <conditionalFormatting sqref="O820:O821">
    <cfRule type="duplicateValues" dxfId="14515" priority="15142"/>
  </conditionalFormatting>
  <conditionalFormatting sqref="O820:O821">
    <cfRule type="duplicateValues" dxfId="14514" priority="15141"/>
  </conditionalFormatting>
  <conditionalFormatting sqref="O820:O821">
    <cfRule type="duplicateValues" dxfId="14513" priority="15140"/>
  </conditionalFormatting>
  <conditionalFormatting sqref="O820:O821">
    <cfRule type="duplicateValues" dxfId="14512" priority="15139"/>
  </conditionalFormatting>
  <conditionalFormatting sqref="O822">
    <cfRule type="duplicateValues" dxfId="14511" priority="15134"/>
  </conditionalFormatting>
  <conditionalFormatting sqref="O822">
    <cfRule type="duplicateValues" dxfId="14510" priority="15135"/>
    <cfRule type="duplicateValues" dxfId="14509" priority="15136"/>
    <cfRule type="duplicateValues" dxfId="14508" priority="15137"/>
  </conditionalFormatting>
  <conditionalFormatting sqref="P822">
    <cfRule type="duplicateValues" dxfId="14507" priority="15138"/>
  </conditionalFormatting>
  <conditionalFormatting sqref="O822">
    <cfRule type="duplicateValues" dxfId="14506" priority="15132"/>
    <cfRule type="duplicateValues" dxfId="14505" priority="15133"/>
  </conditionalFormatting>
  <conditionalFormatting sqref="O822">
    <cfRule type="duplicateValues" dxfId="14504" priority="15131"/>
  </conditionalFormatting>
  <conditionalFormatting sqref="O822">
    <cfRule type="duplicateValues" dxfId="14503" priority="15130"/>
  </conditionalFormatting>
  <conditionalFormatting sqref="P822">
    <cfRule type="duplicateValues" dxfId="14502" priority="15129"/>
  </conditionalFormatting>
  <conditionalFormatting sqref="O822">
    <cfRule type="duplicateValues" dxfId="14501" priority="15128"/>
  </conditionalFormatting>
  <conditionalFormatting sqref="O822">
    <cfRule type="duplicateValues" dxfId="14500" priority="15127"/>
  </conditionalFormatting>
  <conditionalFormatting sqref="O822">
    <cfRule type="duplicateValues" dxfId="14499" priority="15126"/>
  </conditionalFormatting>
  <conditionalFormatting sqref="O822">
    <cfRule type="duplicateValues" dxfId="14498" priority="15125"/>
  </conditionalFormatting>
  <conditionalFormatting sqref="O822">
    <cfRule type="duplicateValues" dxfId="14497" priority="15124"/>
  </conditionalFormatting>
  <conditionalFormatting sqref="O822">
    <cfRule type="duplicateValues" dxfId="14496" priority="15123"/>
  </conditionalFormatting>
  <conditionalFormatting sqref="O822">
    <cfRule type="duplicateValues" dxfId="14495" priority="15122"/>
  </conditionalFormatting>
  <conditionalFormatting sqref="O822">
    <cfRule type="duplicateValues" dxfId="14494" priority="15121"/>
  </conditionalFormatting>
  <conditionalFormatting sqref="O822">
    <cfRule type="duplicateValues" dxfId="14493" priority="15120"/>
  </conditionalFormatting>
  <conditionalFormatting sqref="O822">
    <cfRule type="duplicateValues" dxfId="14492" priority="15119"/>
  </conditionalFormatting>
  <conditionalFormatting sqref="O822">
    <cfRule type="duplicateValues" dxfId="14491" priority="15118"/>
  </conditionalFormatting>
  <conditionalFormatting sqref="O822">
    <cfRule type="duplicateValues" dxfId="14490" priority="15117"/>
  </conditionalFormatting>
  <conditionalFormatting sqref="O823:O824">
    <cfRule type="duplicateValues" dxfId="14489" priority="15109"/>
  </conditionalFormatting>
  <conditionalFormatting sqref="O823:O824">
    <cfRule type="duplicateValues" dxfId="14488" priority="15108"/>
  </conditionalFormatting>
  <conditionalFormatting sqref="P823:P824">
    <cfRule type="duplicateValues" dxfId="14487" priority="15110"/>
  </conditionalFormatting>
  <conditionalFormatting sqref="O823:O824">
    <cfRule type="duplicateValues" dxfId="14486" priority="15111"/>
  </conditionalFormatting>
  <conditionalFormatting sqref="O823:O824">
    <cfRule type="duplicateValues" dxfId="14485" priority="15112"/>
    <cfRule type="duplicateValues" dxfId="14484" priority="15113"/>
    <cfRule type="duplicateValues" dxfId="14483" priority="15114"/>
  </conditionalFormatting>
  <conditionalFormatting sqref="O823:O824">
    <cfRule type="duplicateValues" dxfId="14482" priority="15115"/>
    <cfRule type="duplicateValues" dxfId="14481" priority="15116"/>
  </conditionalFormatting>
  <conditionalFormatting sqref="O825:O828">
    <cfRule type="duplicateValues" dxfId="14480" priority="15100"/>
  </conditionalFormatting>
  <conditionalFormatting sqref="O825:O828">
    <cfRule type="duplicateValues" dxfId="14479" priority="15099"/>
  </conditionalFormatting>
  <conditionalFormatting sqref="P825:P828">
    <cfRule type="duplicateValues" dxfId="14478" priority="15101"/>
  </conditionalFormatting>
  <conditionalFormatting sqref="O825:O828">
    <cfRule type="duplicateValues" dxfId="14477" priority="15102"/>
  </conditionalFormatting>
  <conditionalFormatting sqref="O825:O828">
    <cfRule type="duplicateValues" dxfId="14476" priority="15103"/>
    <cfRule type="duplicateValues" dxfId="14475" priority="15104"/>
    <cfRule type="duplicateValues" dxfId="14474" priority="15105"/>
  </conditionalFormatting>
  <conditionalFormatting sqref="O825:O828">
    <cfRule type="duplicateValues" dxfId="14473" priority="15106"/>
    <cfRule type="duplicateValues" dxfId="14472" priority="15107"/>
  </conditionalFormatting>
  <conditionalFormatting sqref="O829:O830">
    <cfRule type="duplicateValues" dxfId="14471" priority="15091"/>
  </conditionalFormatting>
  <conditionalFormatting sqref="O829:O830">
    <cfRule type="duplicateValues" dxfId="14470" priority="15092"/>
  </conditionalFormatting>
  <conditionalFormatting sqref="O829:O830">
    <cfRule type="duplicateValues" dxfId="14469" priority="15093"/>
    <cfRule type="duplicateValues" dxfId="14468" priority="15094"/>
    <cfRule type="duplicateValues" dxfId="14467" priority="15095"/>
  </conditionalFormatting>
  <conditionalFormatting sqref="P829:P830">
    <cfRule type="duplicateValues" dxfId="14466" priority="15096"/>
  </conditionalFormatting>
  <conditionalFormatting sqref="O829:O830">
    <cfRule type="duplicateValues" dxfId="14465" priority="15097"/>
    <cfRule type="duplicateValues" dxfId="14464" priority="15098"/>
  </conditionalFormatting>
  <conditionalFormatting sqref="O829:O830">
    <cfRule type="duplicateValues" dxfId="14463" priority="15090"/>
  </conditionalFormatting>
  <conditionalFormatting sqref="O831:O832">
    <cfRule type="duplicateValues" dxfId="14462" priority="15082"/>
  </conditionalFormatting>
  <conditionalFormatting sqref="O831:O832">
    <cfRule type="duplicateValues" dxfId="14461" priority="15083"/>
  </conditionalFormatting>
  <conditionalFormatting sqref="O831:O832">
    <cfRule type="duplicateValues" dxfId="14460" priority="15084"/>
    <cfRule type="duplicateValues" dxfId="14459" priority="15085"/>
    <cfRule type="duplicateValues" dxfId="14458" priority="15086"/>
  </conditionalFormatting>
  <conditionalFormatting sqref="P831:P832">
    <cfRule type="duplicateValues" dxfId="14457" priority="15087"/>
  </conditionalFormatting>
  <conditionalFormatting sqref="O831:O832">
    <cfRule type="duplicateValues" dxfId="14456" priority="15088"/>
    <cfRule type="duplicateValues" dxfId="14455" priority="15089"/>
  </conditionalFormatting>
  <conditionalFormatting sqref="O831:O832">
    <cfRule type="duplicateValues" dxfId="14454" priority="15081"/>
  </conditionalFormatting>
  <conditionalFormatting sqref="O833:O834">
    <cfRule type="duplicateValues" dxfId="14453" priority="15073"/>
  </conditionalFormatting>
  <conditionalFormatting sqref="O833:O834">
    <cfRule type="duplicateValues" dxfId="14452" priority="15072"/>
  </conditionalFormatting>
  <conditionalFormatting sqref="O833:O834">
    <cfRule type="duplicateValues" dxfId="14451" priority="15071"/>
  </conditionalFormatting>
  <conditionalFormatting sqref="O833:O834">
    <cfRule type="duplicateValues" dxfId="14450" priority="15070"/>
  </conditionalFormatting>
  <conditionalFormatting sqref="O833:O834">
    <cfRule type="duplicateValues" dxfId="14449" priority="15069"/>
  </conditionalFormatting>
  <conditionalFormatting sqref="O833:O834">
    <cfRule type="duplicateValues" dxfId="14448" priority="15068"/>
  </conditionalFormatting>
  <conditionalFormatting sqref="O833:O834">
    <cfRule type="duplicateValues" dxfId="14447" priority="15074"/>
  </conditionalFormatting>
  <conditionalFormatting sqref="O833:O834">
    <cfRule type="duplicateValues" dxfId="14446" priority="15075"/>
    <cfRule type="duplicateValues" dxfId="14445" priority="15076"/>
    <cfRule type="duplicateValues" dxfId="14444" priority="15077"/>
  </conditionalFormatting>
  <conditionalFormatting sqref="P833:P834">
    <cfRule type="duplicateValues" dxfId="14443" priority="15078"/>
  </conditionalFormatting>
  <conditionalFormatting sqref="O833:O834">
    <cfRule type="duplicateValues" dxfId="14442" priority="15079"/>
    <cfRule type="duplicateValues" dxfId="14441" priority="15080"/>
  </conditionalFormatting>
  <conditionalFormatting sqref="O835:O836">
    <cfRule type="duplicateValues" dxfId="14440" priority="15060"/>
  </conditionalFormatting>
  <conditionalFormatting sqref="O835:O836">
    <cfRule type="duplicateValues" dxfId="14439" priority="15059"/>
  </conditionalFormatting>
  <conditionalFormatting sqref="P835">
    <cfRule type="duplicateValues" dxfId="14438" priority="15061"/>
  </conditionalFormatting>
  <conditionalFormatting sqref="O835">
    <cfRule type="duplicateValues" dxfId="14437" priority="15062"/>
  </conditionalFormatting>
  <conditionalFormatting sqref="O835">
    <cfRule type="duplicateValues" dxfId="14436" priority="15063"/>
    <cfRule type="duplicateValues" dxfId="14435" priority="15064"/>
    <cfRule type="duplicateValues" dxfId="14434" priority="15065"/>
  </conditionalFormatting>
  <conditionalFormatting sqref="O835">
    <cfRule type="duplicateValues" dxfId="14433" priority="15066"/>
    <cfRule type="duplicateValues" dxfId="14432" priority="15067"/>
  </conditionalFormatting>
  <conditionalFormatting sqref="O836">
    <cfRule type="duplicateValues" dxfId="14431" priority="15052"/>
  </conditionalFormatting>
  <conditionalFormatting sqref="O836">
    <cfRule type="duplicateValues" dxfId="14430" priority="15053"/>
    <cfRule type="duplicateValues" dxfId="14429" priority="15054"/>
    <cfRule type="duplicateValues" dxfId="14428" priority="15055"/>
  </conditionalFormatting>
  <conditionalFormatting sqref="P836">
    <cfRule type="duplicateValues" dxfId="14427" priority="15056"/>
  </conditionalFormatting>
  <conditionalFormatting sqref="O836">
    <cfRule type="duplicateValues" dxfId="14426" priority="15057"/>
    <cfRule type="duplicateValues" dxfId="14425" priority="15058"/>
  </conditionalFormatting>
  <conditionalFormatting sqref="Y715:Y718">
    <cfRule type="duplicateValues" dxfId="14424" priority="15051"/>
  </conditionalFormatting>
  <conditionalFormatting sqref="Y720:Y722">
    <cfRule type="duplicateValues" dxfId="14423" priority="15050"/>
  </conditionalFormatting>
  <conditionalFormatting sqref="Y724:Y730">
    <cfRule type="duplicateValues" dxfId="14422" priority="15049"/>
  </conditionalFormatting>
  <conditionalFormatting sqref="Y732">
    <cfRule type="duplicateValues" dxfId="14421" priority="15048"/>
  </conditionalFormatting>
  <conditionalFormatting sqref="Y734">
    <cfRule type="duplicateValues" dxfId="14420" priority="15047"/>
  </conditionalFormatting>
  <conditionalFormatting sqref="Y736">
    <cfRule type="duplicateValues" dxfId="14419" priority="15046"/>
  </conditionalFormatting>
  <conditionalFormatting sqref="Y738:Y740">
    <cfRule type="duplicateValues" dxfId="14418" priority="15045"/>
  </conditionalFormatting>
  <conditionalFormatting sqref="Y742">
    <cfRule type="duplicateValues" dxfId="14417" priority="15044"/>
  </conditionalFormatting>
  <conditionalFormatting sqref="Y744">
    <cfRule type="duplicateValues" dxfId="14416" priority="15043"/>
  </conditionalFormatting>
  <conditionalFormatting sqref="Y746">
    <cfRule type="duplicateValues" dxfId="14415" priority="15042"/>
  </conditionalFormatting>
  <conditionalFormatting sqref="Y749">
    <cfRule type="duplicateValues" dxfId="14414" priority="15041"/>
  </conditionalFormatting>
  <conditionalFormatting sqref="Y751:Y756">
    <cfRule type="duplicateValues" dxfId="14413" priority="15040"/>
  </conditionalFormatting>
  <conditionalFormatting sqref="Y758">
    <cfRule type="duplicateValues" dxfId="14412" priority="15039"/>
  </conditionalFormatting>
  <conditionalFormatting sqref="Y760:Y763">
    <cfRule type="duplicateValues" dxfId="14411" priority="15038"/>
  </conditionalFormatting>
  <conditionalFormatting sqref="Y770:Y772">
    <cfRule type="duplicateValues" dxfId="14410" priority="15037"/>
  </conditionalFormatting>
  <conditionalFormatting sqref="Y774:Y776">
    <cfRule type="duplicateValues" dxfId="14409" priority="15036"/>
  </conditionalFormatting>
  <conditionalFormatting sqref="Y779">
    <cfRule type="duplicateValues" dxfId="14408" priority="15035"/>
  </conditionalFormatting>
  <conditionalFormatting sqref="Y781">
    <cfRule type="duplicateValues" dxfId="14407" priority="15034"/>
  </conditionalFormatting>
  <conditionalFormatting sqref="Y783:Y784">
    <cfRule type="duplicateValues" dxfId="14406" priority="15033"/>
  </conditionalFormatting>
  <conditionalFormatting sqref="Y786">
    <cfRule type="duplicateValues" dxfId="14405" priority="15032"/>
  </conditionalFormatting>
  <conditionalFormatting sqref="Y795:Y797">
    <cfRule type="duplicateValues" dxfId="14404" priority="15031"/>
  </conditionalFormatting>
  <conditionalFormatting sqref="Y799">
    <cfRule type="duplicateValues" dxfId="14403" priority="15030"/>
  </conditionalFormatting>
  <conditionalFormatting sqref="Y815">
    <cfRule type="duplicateValues" dxfId="14402" priority="15029"/>
  </conditionalFormatting>
  <conditionalFormatting sqref="Y821">
    <cfRule type="duplicateValues" dxfId="14401" priority="15028"/>
  </conditionalFormatting>
  <conditionalFormatting sqref="Y826:Y828">
    <cfRule type="duplicateValues" dxfId="14400" priority="15027"/>
  </conditionalFormatting>
  <conditionalFormatting sqref="Y830">
    <cfRule type="duplicateValues" dxfId="14399" priority="15026"/>
  </conditionalFormatting>
  <conditionalFormatting sqref="Y832">
    <cfRule type="duplicateValues" dxfId="14398" priority="15025"/>
  </conditionalFormatting>
  <conditionalFormatting sqref="Y834">
    <cfRule type="duplicateValues" dxfId="14397" priority="15024"/>
  </conditionalFormatting>
  <conditionalFormatting sqref="Y836">
    <cfRule type="duplicateValues" dxfId="14396" priority="15023"/>
  </conditionalFormatting>
  <conditionalFormatting sqref="A840:A851 A856:A864 A866 A871:A893 A902 A906:A907 A930:A934">
    <cfRule type="cellIs" dxfId="14395" priority="15022" operator="lessThan">
      <formula>"&lt;=0"</formula>
    </cfRule>
  </conditionalFormatting>
  <conditionalFormatting sqref="O840:O842">
    <cfRule type="duplicateValues" dxfId="14394" priority="15009"/>
  </conditionalFormatting>
  <conditionalFormatting sqref="O840:O842">
    <cfRule type="duplicateValues" dxfId="14393" priority="15010"/>
    <cfRule type="duplicateValues" dxfId="14392" priority="15011"/>
    <cfRule type="duplicateValues" dxfId="14391" priority="15012"/>
  </conditionalFormatting>
  <conditionalFormatting sqref="P840:P842">
    <cfRule type="duplicateValues" dxfId="14390" priority="15013"/>
  </conditionalFormatting>
  <conditionalFormatting sqref="O840:O842">
    <cfRule type="duplicateValues" dxfId="14389" priority="15014"/>
    <cfRule type="duplicateValues" dxfId="14388" priority="15015"/>
  </conditionalFormatting>
  <conditionalFormatting sqref="O843:O845">
    <cfRule type="duplicateValues" dxfId="14387" priority="15002"/>
  </conditionalFormatting>
  <conditionalFormatting sqref="O843:O845">
    <cfRule type="duplicateValues" dxfId="14386" priority="15003"/>
    <cfRule type="duplicateValues" dxfId="14385" priority="15004"/>
    <cfRule type="duplicateValues" dxfId="14384" priority="15005"/>
  </conditionalFormatting>
  <conditionalFormatting sqref="P843:P845">
    <cfRule type="duplicateValues" dxfId="14383" priority="15006"/>
  </conditionalFormatting>
  <conditionalFormatting sqref="O843:O845">
    <cfRule type="duplicateValues" dxfId="14382" priority="15007"/>
    <cfRule type="duplicateValues" dxfId="14381" priority="15008"/>
  </conditionalFormatting>
  <conditionalFormatting sqref="O846:O849">
    <cfRule type="duplicateValues" dxfId="14380" priority="14994"/>
  </conditionalFormatting>
  <conditionalFormatting sqref="O846:O849">
    <cfRule type="duplicateValues" dxfId="14379" priority="14993"/>
  </conditionalFormatting>
  <conditionalFormatting sqref="O846:O849">
    <cfRule type="duplicateValues" dxfId="14378" priority="14992"/>
  </conditionalFormatting>
  <conditionalFormatting sqref="O846:O849">
    <cfRule type="duplicateValues" dxfId="14377" priority="14991"/>
  </conditionalFormatting>
  <conditionalFormatting sqref="O846:O849">
    <cfRule type="duplicateValues" dxfId="14376" priority="14990"/>
  </conditionalFormatting>
  <conditionalFormatting sqref="O846:O849">
    <cfRule type="duplicateValues" dxfId="14375" priority="14989"/>
  </conditionalFormatting>
  <conditionalFormatting sqref="O846:O849">
    <cfRule type="duplicateValues" dxfId="14374" priority="14988"/>
  </conditionalFormatting>
  <conditionalFormatting sqref="O846:O849">
    <cfRule type="duplicateValues" dxfId="14373" priority="14995"/>
  </conditionalFormatting>
  <conditionalFormatting sqref="O846:O849">
    <cfRule type="duplicateValues" dxfId="14372" priority="14996"/>
    <cfRule type="duplicateValues" dxfId="14371" priority="14997"/>
    <cfRule type="duplicateValues" dxfId="14370" priority="14998"/>
  </conditionalFormatting>
  <conditionalFormatting sqref="P846:P849">
    <cfRule type="duplicateValues" dxfId="14369" priority="14999"/>
  </conditionalFormatting>
  <conditionalFormatting sqref="O846:O849">
    <cfRule type="duplicateValues" dxfId="14368" priority="15000"/>
    <cfRule type="duplicateValues" dxfId="14367" priority="15001"/>
  </conditionalFormatting>
  <conditionalFormatting sqref="O846:O849">
    <cfRule type="duplicateValues" dxfId="14366" priority="14987"/>
  </conditionalFormatting>
  <conditionalFormatting sqref="O850">
    <cfRule type="duplicateValues" dxfId="14365" priority="14979"/>
  </conditionalFormatting>
  <conditionalFormatting sqref="O850">
    <cfRule type="duplicateValues" dxfId="14364" priority="14978"/>
  </conditionalFormatting>
  <conditionalFormatting sqref="O850">
    <cfRule type="duplicateValues" dxfId="14363" priority="14977"/>
  </conditionalFormatting>
  <conditionalFormatting sqref="O850">
    <cfRule type="duplicateValues" dxfId="14362" priority="14976"/>
  </conditionalFormatting>
  <conditionalFormatting sqref="O850">
    <cfRule type="duplicateValues" dxfId="14361" priority="14975"/>
  </conditionalFormatting>
  <conditionalFormatting sqref="O850">
    <cfRule type="duplicateValues" dxfId="14360" priority="14974"/>
  </conditionalFormatting>
  <conditionalFormatting sqref="O850">
    <cfRule type="duplicateValues" dxfId="14359" priority="14980"/>
  </conditionalFormatting>
  <conditionalFormatting sqref="O850">
    <cfRule type="duplicateValues" dxfId="14358" priority="14981"/>
    <cfRule type="duplicateValues" dxfId="14357" priority="14982"/>
    <cfRule type="duplicateValues" dxfId="14356" priority="14983"/>
  </conditionalFormatting>
  <conditionalFormatting sqref="P850">
    <cfRule type="duplicateValues" dxfId="14355" priority="14984"/>
  </conditionalFormatting>
  <conditionalFormatting sqref="O850">
    <cfRule type="duplicateValues" dxfId="14354" priority="14985"/>
    <cfRule type="duplicateValues" dxfId="14353" priority="14986"/>
  </conditionalFormatting>
  <conditionalFormatting sqref="O850">
    <cfRule type="duplicateValues" dxfId="14352" priority="14973"/>
  </conditionalFormatting>
  <conditionalFormatting sqref="O850">
    <cfRule type="duplicateValues" dxfId="14351" priority="14972"/>
  </conditionalFormatting>
  <conditionalFormatting sqref="O851">
    <cfRule type="duplicateValues" dxfId="14350" priority="14964"/>
  </conditionalFormatting>
  <conditionalFormatting sqref="O851">
    <cfRule type="duplicateValues" dxfId="14349" priority="14963"/>
  </conditionalFormatting>
  <conditionalFormatting sqref="O851">
    <cfRule type="duplicateValues" dxfId="14348" priority="14962"/>
  </conditionalFormatting>
  <conditionalFormatting sqref="O851">
    <cfRule type="duplicateValues" dxfId="14347" priority="14961"/>
  </conditionalFormatting>
  <conditionalFormatting sqref="O851">
    <cfRule type="duplicateValues" dxfId="14346" priority="14960"/>
  </conditionalFormatting>
  <conditionalFormatting sqref="O851">
    <cfRule type="duplicateValues" dxfId="14345" priority="14959"/>
  </conditionalFormatting>
  <conditionalFormatting sqref="O851">
    <cfRule type="duplicateValues" dxfId="14344" priority="14958"/>
  </conditionalFormatting>
  <conditionalFormatting sqref="O851">
    <cfRule type="duplicateValues" dxfId="14343" priority="14965"/>
  </conditionalFormatting>
  <conditionalFormatting sqref="O851">
    <cfRule type="duplicateValues" dxfId="14342" priority="14966"/>
    <cfRule type="duplicateValues" dxfId="14341" priority="14967"/>
    <cfRule type="duplicateValues" dxfId="14340" priority="14968"/>
  </conditionalFormatting>
  <conditionalFormatting sqref="P851">
    <cfRule type="duplicateValues" dxfId="14339" priority="14969"/>
  </conditionalFormatting>
  <conditionalFormatting sqref="O851">
    <cfRule type="duplicateValues" dxfId="14338" priority="14970"/>
    <cfRule type="duplicateValues" dxfId="14337" priority="14971"/>
  </conditionalFormatting>
  <conditionalFormatting sqref="O851">
    <cfRule type="duplicateValues" dxfId="14336" priority="14957"/>
  </conditionalFormatting>
  <conditionalFormatting sqref="Y852">
    <cfRule type="duplicateValues" dxfId="14335" priority="14956"/>
  </conditionalFormatting>
  <conditionalFormatting sqref="A852:A855">
    <cfRule type="cellIs" dxfId="14334" priority="14955" operator="lessThan">
      <formula>"&lt;=0"</formula>
    </cfRule>
  </conditionalFormatting>
  <conditionalFormatting sqref="O852:O853">
    <cfRule type="duplicateValues" dxfId="14333" priority="14941"/>
  </conditionalFormatting>
  <conditionalFormatting sqref="O852:O856">
    <cfRule type="duplicateValues" dxfId="14332" priority="14940"/>
  </conditionalFormatting>
  <conditionalFormatting sqref="O852:O856">
    <cfRule type="duplicateValues" dxfId="14331" priority="14939"/>
  </conditionalFormatting>
  <conditionalFormatting sqref="O852:O856">
    <cfRule type="duplicateValues" dxfId="14330" priority="14938"/>
  </conditionalFormatting>
  <conditionalFormatting sqref="O852:O856">
    <cfRule type="duplicateValues" dxfId="14329" priority="14937"/>
  </conditionalFormatting>
  <conditionalFormatting sqref="O852:O856">
    <cfRule type="duplicateValues" dxfId="14328" priority="14936"/>
  </conditionalFormatting>
  <conditionalFormatting sqref="O852:O856">
    <cfRule type="duplicateValues" dxfId="14327" priority="14935"/>
  </conditionalFormatting>
  <conditionalFormatting sqref="O852:O853">
    <cfRule type="duplicateValues" dxfId="14326" priority="14942"/>
  </conditionalFormatting>
  <conditionalFormatting sqref="O852:O853">
    <cfRule type="duplicateValues" dxfId="14325" priority="14943"/>
    <cfRule type="duplicateValues" dxfId="14324" priority="14944"/>
    <cfRule type="duplicateValues" dxfId="14323" priority="14945"/>
  </conditionalFormatting>
  <conditionalFormatting sqref="P852:P853">
    <cfRule type="duplicateValues" dxfId="14322" priority="14946"/>
  </conditionalFormatting>
  <conditionalFormatting sqref="O852:O853">
    <cfRule type="duplicateValues" dxfId="14321" priority="14947"/>
    <cfRule type="duplicateValues" dxfId="14320" priority="14948"/>
  </conditionalFormatting>
  <conditionalFormatting sqref="O852:O856">
    <cfRule type="duplicateValues" dxfId="14319" priority="14934"/>
  </conditionalFormatting>
  <conditionalFormatting sqref="O852:O856">
    <cfRule type="duplicateValues" dxfId="14318" priority="14933"/>
  </conditionalFormatting>
  <conditionalFormatting sqref="O854:O855">
    <cfRule type="duplicateValues" dxfId="14317" priority="14926"/>
  </conditionalFormatting>
  <conditionalFormatting sqref="O854:O855">
    <cfRule type="duplicateValues" dxfId="14316" priority="14927"/>
    <cfRule type="duplicateValues" dxfId="14315" priority="14928"/>
    <cfRule type="duplicateValues" dxfId="14314" priority="14929"/>
  </conditionalFormatting>
  <conditionalFormatting sqref="P854:P855">
    <cfRule type="duplicateValues" dxfId="14313" priority="14930"/>
  </conditionalFormatting>
  <conditionalFormatting sqref="O854:O855">
    <cfRule type="duplicateValues" dxfId="14312" priority="14931"/>
    <cfRule type="duplicateValues" dxfId="14311" priority="14932"/>
  </conditionalFormatting>
  <conditionalFormatting sqref="O856">
    <cfRule type="duplicateValues" dxfId="14310" priority="14919"/>
  </conditionalFormatting>
  <conditionalFormatting sqref="O856">
    <cfRule type="duplicateValues" dxfId="14309" priority="14920"/>
    <cfRule type="duplicateValues" dxfId="14308" priority="14921"/>
    <cfRule type="duplicateValues" dxfId="14307" priority="14922"/>
  </conditionalFormatting>
  <conditionalFormatting sqref="P856">
    <cfRule type="duplicateValues" dxfId="14306" priority="14923"/>
  </conditionalFormatting>
  <conditionalFormatting sqref="O856">
    <cfRule type="duplicateValues" dxfId="14305" priority="14924"/>
    <cfRule type="duplicateValues" dxfId="14304" priority="14925"/>
  </conditionalFormatting>
  <conditionalFormatting sqref="O857:O858">
    <cfRule type="duplicateValues" dxfId="14303" priority="14911"/>
  </conditionalFormatting>
  <conditionalFormatting sqref="O857:O858">
    <cfRule type="duplicateValues" dxfId="14302" priority="14912"/>
  </conditionalFormatting>
  <conditionalFormatting sqref="O857:O858">
    <cfRule type="duplicateValues" dxfId="14301" priority="14913"/>
    <cfRule type="duplicateValues" dxfId="14300" priority="14914"/>
    <cfRule type="duplicateValues" dxfId="14299" priority="14915"/>
  </conditionalFormatting>
  <conditionalFormatting sqref="P857:P858">
    <cfRule type="duplicateValues" dxfId="14298" priority="14916"/>
  </conditionalFormatting>
  <conditionalFormatting sqref="O857:O858">
    <cfRule type="duplicateValues" dxfId="14297" priority="14917"/>
    <cfRule type="duplicateValues" dxfId="14296" priority="14918"/>
  </conditionalFormatting>
  <conditionalFormatting sqref="O857:O858">
    <cfRule type="duplicateValues" dxfId="14295" priority="14910"/>
  </conditionalFormatting>
  <conditionalFormatting sqref="O857:O858">
    <cfRule type="duplicateValues" dxfId="14294" priority="14909"/>
  </conditionalFormatting>
  <conditionalFormatting sqref="O857:O858">
    <cfRule type="duplicateValues" dxfId="14293" priority="14908"/>
  </conditionalFormatting>
  <conditionalFormatting sqref="O857:O858">
    <cfRule type="duplicateValues" dxfId="14292" priority="14907"/>
  </conditionalFormatting>
  <conditionalFormatting sqref="O857:O858">
    <cfRule type="duplicateValues" dxfId="14291" priority="14906"/>
  </conditionalFormatting>
  <conditionalFormatting sqref="O857:O858">
    <cfRule type="duplicateValues" dxfId="14290" priority="14905"/>
  </conditionalFormatting>
  <conditionalFormatting sqref="O859:O860">
    <cfRule type="duplicateValues" dxfId="14289" priority="14897"/>
  </conditionalFormatting>
  <conditionalFormatting sqref="O859:O860">
    <cfRule type="duplicateValues" dxfId="14288" priority="14896"/>
  </conditionalFormatting>
  <conditionalFormatting sqref="O859:O860">
    <cfRule type="duplicateValues" dxfId="14287" priority="14895"/>
  </conditionalFormatting>
  <conditionalFormatting sqref="O859:O860">
    <cfRule type="duplicateValues" dxfId="14286" priority="14894"/>
  </conditionalFormatting>
  <conditionalFormatting sqref="O859:O860">
    <cfRule type="duplicateValues" dxfId="14285" priority="14893"/>
  </conditionalFormatting>
  <conditionalFormatting sqref="O859:O860">
    <cfRule type="duplicateValues" dxfId="14284" priority="14892"/>
  </conditionalFormatting>
  <conditionalFormatting sqref="O859:O860">
    <cfRule type="duplicateValues" dxfId="14283" priority="14898"/>
  </conditionalFormatting>
  <conditionalFormatting sqref="O859:O860">
    <cfRule type="duplicateValues" dxfId="14282" priority="14899"/>
    <cfRule type="duplicateValues" dxfId="14281" priority="14900"/>
    <cfRule type="duplicateValues" dxfId="14280" priority="14901"/>
  </conditionalFormatting>
  <conditionalFormatting sqref="P859:P860">
    <cfRule type="duplicateValues" dxfId="14279" priority="14902"/>
  </conditionalFormatting>
  <conditionalFormatting sqref="O859:O860">
    <cfRule type="duplicateValues" dxfId="14278" priority="14903"/>
    <cfRule type="duplicateValues" dxfId="14277" priority="14904"/>
  </conditionalFormatting>
  <conditionalFormatting sqref="O861:O862">
    <cfRule type="duplicateValues" dxfId="14276" priority="14884"/>
  </conditionalFormatting>
  <conditionalFormatting sqref="O861:O862">
    <cfRule type="duplicateValues" dxfId="14275" priority="14883"/>
  </conditionalFormatting>
  <conditionalFormatting sqref="P861:P862">
    <cfRule type="duplicateValues" dxfId="14274" priority="14885"/>
  </conditionalFormatting>
  <conditionalFormatting sqref="O861:O862">
    <cfRule type="duplicateValues" dxfId="14273" priority="14886"/>
  </conditionalFormatting>
  <conditionalFormatting sqref="O861:O862">
    <cfRule type="duplicateValues" dxfId="14272" priority="14887"/>
    <cfRule type="duplicateValues" dxfId="14271" priority="14888"/>
    <cfRule type="duplicateValues" dxfId="14270" priority="14889"/>
  </conditionalFormatting>
  <conditionalFormatting sqref="O861:O862">
    <cfRule type="duplicateValues" dxfId="14269" priority="14890"/>
    <cfRule type="duplicateValues" dxfId="14268" priority="14891"/>
  </conditionalFormatting>
  <conditionalFormatting sqref="O863:O864">
    <cfRule type="duplicateValues" dxfId="14267" priority="14875"/>
  </conditionalFormatting>
  <conditionalFormatting sqref="O863:O864">
    <cfRule type="duplicateValues" dxfId="14266" priority="14874"/>
  </conditionalFormatting>
  <conditionalFormatting sqref="P863:P864">
    <cfRule type="duplicateValues" dxfId="14265" priority="14876"/>
  </conditionalFormatting>
  <conditionalFormatting sqref="O863:O864">
    <cfRule type="duplicateValues" dxfId="14264" priority="14877"/>
  </conditionalFormatting>
  <conditionalFormatting sqref="O863:O864">
    <cfRule type="duplicateValues" dxfId="14263" priority="14878"/>
    <cfRule type="duplicateValues" dxfId="14262" priority="14879"/>
    <cfRule type="duplicateValues" dxfId="14261" priority="14880"/>
  </conditionalFormatting>
  <conditionalFormatting sqref="O863:O864">
    <cfRule type="duplicateValues" dxfId="14260" priority="14881"/>
    <cfRule type="duplicateValues" dxfId="14259" priority="14882"/>
  </conditionalFormatting>
  <conditionalFormatting sqref="Y865">
    <cfRule type="duplicateValues" dxfId="14258" priority="14873"/>
  </conditionalFormatting>
  <conditionalFormatting sqref="A865">
    <cfRule type="cellIs" dxfId="14257" priority="14872" operator="lessThan">
      <formula>"&lt;=0"</formula>
    </cfRule>
  </conditionalFormatting>
  <conditionalFormatting sqref="O865:O866">
    <cfRule type="duplicateValues" dxfId="14256" priority="14858"/>
  </conditionalFormatting>
  <conditionalFormatting sqref="O865:O866">
    <cfRule type="duplicateValues" dxfId="14255" priority="14859"/>
  </conditionalFormatting>
  <conditionalFormatting sqref="O865:O866">
    <cfRule type="duplicateValues" dxfId="14254" priority="14860"/>
    <cfRule type="duplicateValues" dxfId="14253" priority="14861"/>
    <cfRule type="duplicateValues" dxfId="14252" priority="14862"/>
  </conditionalFormatting>
  <conditionalFormatting sqref="P865:P866">
    <cfRule type="duplicateValues" dxfId="14251" priority="14863"/>
  </conditionalFormatting>
  <conditionalFormatting sqref="O865:O866">
    <cfRule type="duplicateValues" dxfId="14250" priority="14864"/>
    <cfRule type="duplicateValues" dxfId="14249" priority="14865"/>
  </conditionalFormatting>
  <conditionalFormatting sqref="O865:O866">
    <cfRule type="duplicateValues" dxfId="14248" priority="14857"/>
  </conditionalFormatting>
  <conditionalFormatting sqref="Y867">
    <cfRule type="duplicateValues" dxfId="14247" priority="14856"/>
  </conditionalFormatting>
  <conditionalFormatting sqref="A867:A870">
    <cfRule type="cellIs" dxfId="14246" priority="14855" operator="lessThan">
      <formula>"&lt;=0"</formula>
    </cfRule>
  </conditionalFormatting>
  <conditionalFormatting sqref="O867:O871">
    <cfRule type="duplicateValues" dxfId="14245" priority="14841"/>
  </conditionalFormatting>
  <conditionalFormatting sqref="O867:O871">
    <cfRule type="duplicateValues" dxfId="14244" priority="14842"/>
  </conditionalFormatting>
  <conditionalFormatting sqref="O867:O871">
    <cfRule type="duplicateValues" dxfId="14243" priority="14843"/>
    <cfRule type="duplicateValues" dxfId="14242" priority="14844"/>
    <cfRule type="duplicateValues" dxfId="14241" priority="14845"/>
  </conditionalFormatting>
  <conditionalFormatting sqref="P867:P871">
    <cfRule type="duplicateValues" dxfId="14240" priority="14846"/>
  </conditionalFormatting>
  <conditionalFormatting sqref="O867:O871">
    <cfRule type="duplicateValues" dxfId="14239" priority="14847"/>
    <cfRule type="duplicateValues" dxfId="14238" priority="14848"/>
  </conditionalFormatting>
  <conditionalFormatting sqref="O867:O871">
    <cfRule type="duplicateValues" dxfId="14237" priority="14840"/>
  </conditionalFormatting>
  <conditionalFormatting sqref="O872:O877">
    <cfRule type="duplicateValues" dxfId="14236" priority="14832"/>
  </conditionalFormatting>
  <conditionalFormatting sqref="O872:O877">
    <cfRule type="duplicateValues" dxfId="14235" priority="14833"/>
  </conditionalFormatting>
  <conditionalFormatting sqref="O872:O877">
    <cfRule type="duplicateValues" dxfId="14234" priority="14834"/>
    <cfRule type="duplicateValues" dxfId="14233" priority="14835"/>
    <cfRule type="duplicateValues" dxfId="14232" priority="14836"/>
  </conditionalFormatting>
  <conditionalFormatting sqref="P872:P877">
    <cfRule type="duplicateValues" dxfId="14231" priority="14837"/>
  </conditionalFormatting>
  <conditionalFormatting sqref="O872:O877">
    <cfRule type="duplicateValues" dxfId="14230" priority="14838"/>
    <cfRule type="duplicateValues" dxfId="14229" priority="14839"/>
  </conditionalFormatting>
  <conditionalFormatting sqref="O872:O877">
    <cfRule type="duplicateValues" dxfId="14228" priority="14831"/>
  </conditionalFormatting>
  <conditionalFormatting sqref="O872:O877">
    <cfRule type="duplicateValues" dxfId="14227" priority="14830"/>
  </conditionalFormatting>
  <conditionalFormatting sqref="O872:O877">
    <cfRule type="duplicateValues" dxfId="14226" priority="14829"/>
  </conditionalFormatting>
  <conditionalFormatting sqref="O872:O877">
    <cfRule type="duplicateValues" dxfId="14225" priority="14828"/>
  </conditionalFormatting>
  <conditionalFormatting sqref="O872:O877">
    <cfRule type="duplicateValues" dxfId="14224" priority="14827"/>
  </conditionalFormatting>
  <conditionalFormatting sqref="O872:O877">
    <cfRule type="duplicateValues" dxfId="14223" priority="14826"/>
  </conditionalFormatting>
  <conditionalFormatting sqref="O878">
    <cfRule type="duplicateValues" dxfId="14222" priority="14818"/>
  </conditionalFormatting>
  <conditionalFormatting sqref="O878">
    <cfRule type="duplicateValues" dxfId="14221" priority="14819"/>
  </conditionalFormatting>
  <conditionalFormatting sqref="O878">
    <cfRule type="duplicateValues" dxfId="14220" priority="14820"/>
    <cfRule type="duplicateValues" dxfId="14219" priority="14821"/>
    <cfRule type="duplicateValues" dxfId="14218" priority="14822"/>
  </conditionalFormatting>
  <conditionalFormatting sqref="P878">
    <cfRule type="duplicateValues" dxfId="14217" priority="14823"/>
  </conditionalFormatting>
  <conditionalFormatting sqref="O878">
    <cfRule type="duplicateValues" dxfId="14216" priority="14824"/>
    <cfRule type="duplicateValues" dxfId="14215" priority="14825"/>
  </conditionalFormatting>
  <conditionalFormatting sqref="O878">
    <cfRule type="duplicateValues" dxfId="14214" priority="14817"/>
  </conditionalFormatting>
  <conditionalFormatting sqref="O878">
    <cfRule type="duplicateValues" dxfId="14213" priority="14816"/>
  </conditionalFormatting>
  <conditionalFormatting sqref="O878">
    <cfRule type="duplicateValues" dxfId="14212" priority="14815"/>
  </conditionalFormatting>
  <conditionalFormatting sqref="O878">
    <cfRule type="duplicateValues" dxfId="14211" priority="14814"/>
  </conditionalFormatting>
  <conditionalFormatting sqref="O878">
    <cfRule type="duplicateValues" dxfId="14210" priority="14813"/>
  </conditionalFormatting>
  <conditionalFormatting sqref="O878">
    <cfRule type="duplicateValues" dxfId="14209" priority="14812"/>
  </conditionalFormatting>
  <conditionalFormatting sqref="O879:O880">
    <cfRule type="duplicateValues" dxfId="14208" priority="14804"/>
  </conditionalFormatting>
  <conditionalFormatting sqref="O879:O880">
    <cfRule type="duplicateValues" dxfId="14207" priority="14805"/>
  </conditionalFormatting>
  <conditionalFormatting sqref="O879:O880">
    <cfRule type="duplicateValues" dxfId="14206" priority="14806"/>
    <cfRule type="duplicateValues" dxfId="14205" priority="14807"/>
    <cfRule type="duplicateValues" dxfId="14204" priority="14808"/>
  </conditionalFormatting>
  <conditionalFormatting sqref="P879:P880">
    <cfRule type="duplicateValues" dxfId="14203" priority="14809"/>
  </conditionalFormatting>
  <conditionalFormatting sqref="O879:O880">
    <cfRule type="duplicateValues" dxfId="14202" priority="14810"/>
    <cfRule type="duplicateValues" dxfId="14201" priority="14811"/>
  </conditionalFormatting>
  <conditionalFormatting sqref="O879:O880">
    <cfRule type="duplicateValues" dxfId="14200" priority="14803"/>
  </conditionalFormatting>
  <conditionalFormatting sqref="O879:O880">
    <cfRule type="duplicateValues" dxfId="14199" priority="14802"/>
  </conditionalFormatting>
  <conditionalFormatting sqref="O879:O880">
    <cfRule type="duplicateValues" dxfId="14198" priority="14801"/>
  </conditionalFormatting>
  <conditionalFormatting sqref="O879:O880">
    <cfRule type="duplicateValues" dxfId="14197" priority="14800"/>
  </conditionalFormatting>
  <conditionalFormatting sqref="O879:O880">
    <cfRule type="duplicateValues" dxfId="14196" priority="14799"/>
  </conditionalFormatting>
  <conditionalFormatting sqref="O879:O880">
    <cfRule type="duplicateValues" dxfId="14195" priority="14798"/>
  </conditionalFormatting>
  <conditionalFormatting sqref="O881:O885">
    <cfRule type="duplicateValues" dxfId="14194" priority="14790"/>
  </conditionalFormatting>
  <conditionalFormatting sqref="O881:O885">
    <cfRule type="duplicateValues" dxfId="14193" priority="14791"/>
  </conditionalFormatting>
  <conditionalFormatting sqref="O881:O885">
    <cfRule type="duplicateValues" dxfId="14192" priority="14792"/>
    <cfRule type="duplicateValues" dxfId="14191" priority="14793"/>
    <cfRule type="duplicateValues" dxfId="14190" priority="14794"/>
  </conditionalFormatting>
  <conditionalFormatting sqref="P881:P885">
    <cfRule type="duplicateValues" dxfId="14189" priority="14795"/>
  </conditionalFormatting>
  <conditionalFormatting sqref="O881:O885">
    <cfRule type="duplicateValues" dxfId="14188" priority="14796"/>
    <cfRule type="duplicateValues" dxfId="14187" priority="14797"/>
  </conditionalFormatting>
  <conditionalFormatting sqref="O881:O885">
    <cfRule type="duplicateValues" dxfId="14186" priority="14789"/>
  </conditionalFormatting>
  <conditionalFormatting sqref="O881:O885">
    <cfRule type="duplicateValues" dxfId="14185" priority="14788"/>
  </conditionalFormatting>
  <conditionalFormatting sqref="O881:O885">
    <cfRule type="duplicateValues" dxfId="14184" priority="14787"/>
  </conditionalFormatting>
  <conditionalFormatting sqref="O881:O885">
    <cfRule type="duplicateValues" dxfId="14183" priority="14786"/>
  </conditionalFormatting>
  <conditionalFormatting sqref="O881:O885">
    <cfRule type="duplicateValues" dxfId="14182" priority="14785"/>
  </conditionalFormatting>
  <conditionalFormatting sqref="O881:O885">
    <cfRule type="duplicateValues" dxfId="14181" priority="14784"/>
  </conditionalFormatting>
  <conditionalFormatting sqref="O886:O889">
    <cfRule type="duplicateValues" dxfId="14180" priority="14776"/>
  </conditionalFormatting>
  <conditionalFormatting sqref="O886:O889">
    <cfRule type="duplicateValues" dxfId="14179" priority="14777"/>
  </conditionalFormatting>
  <conditionalFormatting sqref="O886:O889">
    <cfRule type="duplicateValues" dxfId="14178" priority="14778"/>
    <cfRule type="duplicateValues" dxfId="14177" priority="14779"/>
    <cfRule type="duplicateValues" dxfId="14176" priority="14780"/>
  </conditionalFormatting>
  <conditionalFormatting sqref="P886:P889">
    <cfRule type="duplicateValues" dxfId="14175" priority="14781"/>
  </conditionalFormatting>
  <conditionalFormatting sqref="O886:O889">
    <cfRule type="duplicateValues" dxfId="14174" priority="14782"/>
    <cfRule type="duplicateValues" dxfId="14173" priority="14783"/>
  </conditionalFormatting>
  <conditionalFormatting sqref="O886:O889">
    <cfRule type="duplicateValues" dxfId="14172" priority="14775"/>
  </conditionalFormatting>
  <conditionalFormatting sqref="O886:O889">
    <cfRule type="duplicateValues" dxfId="14171" priority="14774"/>
  </conditionalFormatting>
  <conditionalFormatting sqref="O890:O893">
    <cfRule type="duplicateValues" dxfId="14170" priority="14766"/>
  </conditionalFormatting>
  <conditionalFormatting sqref="O890:O893">
    <cfRule type="duplicateValues" dxfId="14169" priority="14767"/>
  </conditionalFormatting>
  <conditionalFormatting sqref="O890:O893">
    <cfRule type="duplicateValues" dxfId="14168" priority="14768"/>
    <cfRule type="duplicateValues" dxfId="14167" priority="14769"/>
    <cfRule type="duplicateValues" dxfId="14166" priority="14770"/>
  </conditionalFormatting>
  <conditionalFormatting sqref="P890:P893">
    <cfRule type="duplicateValues" dxfId="14165" priority="14771"/>
  </conditionalFormatting>
  <conditionalFormatting sqref="O890:O893">
    <cfRule type="duplicateValues" dxfId="14164" priority="14772"/>
    <cfRule type="duplicateValues" dxfId="14163" priority="14773"/>
  </conditionalFormatting>
  <conditionalFormatting sqref="O890:O893">
    <cfRule type="duplicateValues" dxfId="14162" priority="14765"/>
  </conditionalFormatting>
  <conditionalFormatting sqref="O890:O893">
    <cfRule type="duplicateValues" dxfId="14161" priority="14764"/>
  </conditionalFormatting>
  <conditionalFormatting sqref="Y899">
    <cfRule type="duplicateValues" dxfId="14160" priority="14741"/>
  </conditionalFormatting>
  <conditionalFormatting sqref="A899">
    <cfRule type="cellIs" dxfId="14159" priority="14740" operator="lessThan">
      <formula>"&lt;=0"</formula>
    </cfRule>
  </conditionalFormatting>
  <conditionalFormatting sqref="O899">
    <cfRule type="duplicateValues" dxfId="14158" priority="14729"/>
  </conditionalFormatting>
  <conditionalFormatting sqref="O899">
    <cfRule type="duplicateValues" dxfId="14157" priority="14730"/>
    <cfRule type="duplicateValues" dxfId="14156" priority="14731"/>
    <cfRule type="duplicateValues" dxfId="14155" priority="14732"/>
  </conditionalFormatting>
  <conditionalFormatting sqref="P899">
    <cfRule type="duplicateValues" dxfId="14154" priority="14733"/>
  </conditionalFormatting>
  <conditionalFormatting sqref="O899">
    <cfRule type="duplicateValues" dxfId="14153" priority="14727"/>
    <cfRule type="duplicateValues" dxfId="14152" priority="14728"/>
  </conditionalFormatting>
  <conditionalFormatting sqref="O899">
    <cfRule type="duplicateValues" dxfId="14151" priority="14726"/>
  </conditionalFormatting>
  <conditionalFormatting sqref="O899">
    <cfRule type="duplicateValues" dxfId="14150" priority="14725"/>
  </conditionalFormatting>
  <conditionalFormatting sqref="P899">
    <cfRule type="duplicateValues" dxfId="14149" priority="14724"/>
  </conditionalFormatting>
  <conditionalFormatting sqref="O899">
    <cfRule type="duplicateValues" dxfId="14148" priority="14723"/>
  </conditionalFormatting>
  <conditionalFormatting sqref="O899">
    <cfRule type="duplicateValues" dxfId="14147" priority="14722"/>
  </conditionalFormatting>
  <conditionalFormatting sqref="O899">
    <cfRule type="duplicateValues" dxfId="14146" priority="14721"/>
  </conditionalFormatting>
  <conditionalFormatting sqref="O899">
    <cfRule type="duplicateValues" dxfId="14145" priority="14720"/>
  </conditionalFormatting>
  <conditionalFormatting sqref="O899">
    <cfRule type="duplicateValues" dxfId="14144" priority="14719"/>
  </conditionalFormatting>
  <conditionalFormatting sqref="O899">
    <cfRule type="duplicateValues" dxfId="14143" priority="14718"/>
  </conditionalFormatting>
  <conditionalFormatting sqref="O899">
    <cfRule type="duplicateValues" dxfId="14142" priority="14717"/>
  </conditionalFormatting>
  <conditionalFormatting sqref="O899">
    <cfRule type="duplicateValues" dxfId="14141" priority="14716"/>
  </conditionalFormatting>
  <conditionalFormatting sqref="O899">
    <cfRule type="duplicateValues" dxfId="14140" priority="14715"/>
  </conditionalFormatting>
  <conditionalFormatting sqref="O899">
    <cfRule type="duplicateValues" dxfId="14139" priority="14714"/>
  </conditionalFormatting>
  <conditionalFormatting sqref="O899">
    <cfRule type="duplicateValues" dxfId="14138" priority="14713"/>
  </conditionalFormatting>
  <conditionalFormatting sqref="O899">
    <cfRule type="duplicateValues" dxfId="14137" priority="14712"/>
  </conditionalFormatting>
  <conditionalFormatting sqref="Y900:Y901">
    <cfRule type="duplicateValues" dxfId="14136" priority="14711"/>
  </conditionalFormatting>
  <conditionalFormatting sqref="A900:A901">
    <cfRule type="cellIs" dxfId="14135" priority="14710" operator="lessThan">
      <formula>"&lt;=0"</formula>
    </cfRule>
  </conditionalFormatting>
  <conditionalFormatting sqref="O900">
    <cfRule type="duplicateValues" dxfId="14134" priority="14699"/>
  </conditionalFormatting>
  <conditionalFormatting sqref="O900">
    <cfRule type="duplicateValues" dxfId="14133" priority="14700"/>
    <cfRule type="duplicateValues" dxfId="14132" priority="14701"/>
    <cfRule type="duplicateValues" dxfId="14131" priority="14702"/>
  </conditionalFormatting>
  <conditionalFormatting sqref="P900">
    <cfRule type="duplicateValues" dxfId="14130" priority="14703"/>
  </conditionalFormatting>
  <conditionalFormatting sqref="O900">
    <cfRule type="duplicateValues" dxfId="14129" priority="14697"/>
    <cfRule type="duplicateValues" dxfId="14128" priority="14698"/>
  </conditionalFormatting>
  <conditionalFormatting sqref="O900">
    <cfRule type="duplicateValues" dxfId="14127" priority="14696"/>
  </conditionalFormatting>
  <conditionalFormatting sqref="O900">
    <cfRule type="duplicateValues" dxfId="14126" priority="14695"/>
  </conditionalFormatting>
  <conditionalFormatting sqref="P900">
    <cfRule type="duplicateValues" dxfId="14125" priority="14694"/>
  </conditionalFormatting>
  <conditionalFormatting sqref="O900">
    <cfRule type="duplicateValues" dxfId="14124" priority="14693"/>
  </conditionalFormatting>
  <conditionalFormatting sqref="O900">
    <cfRule type="duplicateValues" dxfId="14123" priority="14692"/>
  </conditionalFormatting>
  <conditionalFormatting sqref="O900">
    <cfRule type="duplicateValues" dxfId="14122" priority="14691"/>
  </conditionalFormatting>
  <conditionalFormatting sqref="O900">
    <cfRule type="duplicateValues" dxfId="14121" priority="14690"/>
  </conditionalFormatting>
  <conditionalFormatting sqref="O900">
    <cfRule type="duplicateValues" dxfId="14120" priority="14689"/>
  </conditionalFormatting>
  <conditionalFormatting sqref="O900">
    <cfRule type="duplicateValues" dxfId="14119" priority="14688"/>
  </conditionalFormatting>
  <conditionalFormatting sqref="O900">
    <cfRule type="duplicateValues" dxfId="14118" priority="14687"/>
  </conditionalFormatting>
  <conditionalFormatting sqref="O900">
    <cfRule type="duplicateValues" dxfId="14117" priority="14686"/>
  </conditionalFormatting>
  <conditionalFormatting sqref="O900">
    <cfRule type="duplicateValues" dxfId="14116" priority="14685"/>
  </conditionalFormatting>
  <conditionalFormatting sqref="O900">
    <cfRule type="duplicateValues" dxfId="14115" priority="14684"/>
  </conditionalFormatting>
  <conditionalFormatting sqref="O900">
    <cfRule type="duplicateValues" dxfId="14114" priority="14683"/>
  </conditionalFormatting>
  <conditionalFormatting sqref="O900">
    <cfRule type="duplicateValues" dxfId="14113" priority="14682"/>
  </conditionalFormatting>
  <conditionalFormatting sqref="O901:O902">
    <cfRule type="duplicateValues" dxfId="14112" priority="14676"/>
  </conditionalFormatting>
  <conditionalFormatting sqref="O901:O902">
    <cfRule type="duplicateValues" dxfId="14111" priority="14677"/>
    <cfRule type="duplicateValues" dxfId="14110" priority="14678"/>
    <cfRule type="duplicateValues" dxfId="14109" priority="14679"/>
  </conditionalFormatting>
  <conditionalFormatting sqref="P901:P902">
    <cfRule type="duplicateValues" dxfId="14108" priority="14680"/>
  </conditionalFormatting>
  <conditionalFormatting sqref="O901:O902">
    <cfRule type="duplicateValues" dxfId="14107" priority="14674"/>
    <cfRule type="duplicateValues" dxfId="14106" priority="14675"/>
  </conditionalFormatting>
  <conditionalFormatting sqref="O901:O902">
    <cfRule type="duplicateValues" dxfId="14105" priority="14673"/>
  </conditionalFormatting>
  <conditionalFormatting sqref="O901:O902">
    <cfRule type="duplicateValues" dxfId="14104" priority="14672"/>
  </conditionalFormatting>
  <conditionalFormatting sqref="P901:P902">
    <cfRule type="duplicateValues" dxfId="14103" priority="14671"/>
  </conditionalFormatting>
  <conditionalFormatting sqref="O901:O902">
    <cfRule type="duplicateValues" dxfId="14102" priority="14670"/>
  </conditionalFormatting>
  <conditionalFormatting sqref="O901:O902">
    <cfRule type="duplicateValues" dxfId="14101" priority="14669"/>
  </conditionalFormatting>
  <conditionalFormatting sqref="O901:O902">
    <cfRule type="duplicateValues" dxfId="14100" priority="14668"/>
  </conditionalFormatting>
  <conditionalFormatting sqref="O901:O902">
    <cfRule type="duplicateValues" dxfId="14099" priority="14667"/>
  </conditionalFormatting>
  <conditionalFormatting sqref="O901:O902">
    <cfRule type="duplicateValues" dxfId="14098" priority="14666"/>
  </conditionalFormatting>
  <conditionalFormatting sqref="O901:O902">
    <cfRule type="duplicateValues" dxfId="14097" priority="14665"/>
  </conditionalFormatting>
  <conditionalFormatting sqref="O901:O902">
    <cfRule type="duplicateValues" dxfId="14096" priority="14664"/>
  </conditionalFormatting>
  <conditionalFormatting sqref="O901:O902">
    <cfRule type="duplicateValues" dxfId="14095" priority="14663"/>
  </conditionalFormatting>
  <conditionalFormatting sqref="O901:O902">
    <cfRule type="duplicateValues" dxfId="14094" priority="14662"/>
  </conditionalFormatting>
  <conditionalFormatting sqref="O901:O902">
    <cfRule type="duplicateValues" dxfId="14093" priority="14661"/>
  </conditionalFormatting>
  <conditionalFormatting sqref="O901:O902">
    <cfRule type="duplicateValues" dxfId="14092" priority="14681"/>
  </conditionalFormatting>
  <conditionalFormatting sqref="O901:O902">
    <cfRule type="duplicateValues" dxfId="14091" priority="14660"/>
  </conditionalFormatting>
  <conditionalFormatting sqref="O901:O902">
    <cfRule type="duplicateValues" dxfId="14090" priority="14659"/>
  </conditionalFormatting>
  <conditionalFormatting sqref="Y903:Y905">
    <cfRule type="duplicateValues" dxfId="14089" priority="14658"/>
  </conditionalFormatting>
  <conditionalFormatting sqref="A903:A905">
    <cfRule type="cellIs" dxfId="14088" priority="14657" operator="lessThan">
      <formula>"&lt;=0"</formula>
    </cfRule>
  </conditionalFormatting>
  <conditionalFormatting sqref="O903">
    <cfRule type="duplicateValues" dxfId="14087" priority="14645"/>
  </conditionalFormatting>
  <conditionalFormatting sqref="O903">
    <cfRule type="duplicateValues" dxfId="14086" priority="14646"/>
    <cfRule type="duplicateValues" dxfId="14085" priority="14647"/>
    <cfRule type="duplicateValues" dxfId="14084" priority="14648"/>
  </conditionalFormatting>
  <conditionalFormatting sqref="P903">
    <cfRule type="duplicateValues" dxfId="14083" priority="14649"/>
  </conditionalFormatting>
  <conditionalFormatting sqref="O903">
    <cfRule type="duplicateValues" dxfId="14082" priority="14643"/>
    <cfRule type="duplicateValues" dxfId="14081" priority="14644"/>
  </conditionalFormatting>
  <conditionalFormatting sqref="O903">
    <cfRule type="duplicateValues" dxfId="14080" priority="14642"/>
  </conditionalFormatting>
  <conditionalFormatting sqref="O903">
    <cfRule type="duplicateValues" dxfId="14079" priority="14641"/>
  </conditionalFormatting>
  <conditionalFormatting sqref="P903">
    <cfRule type="duplicateValues" dxfId="14078" priority="14640"/>
  </conditionalFormatting>
  <conditionalFormatting sqref="O903">
    <cfRule type="duplicateValues" dxfId="14077" priority="14639"/>
  </conditionalFormatting>
  <conditionalFormatting sqref="O903">
    <cfRule type="duplicateValues" dxfId="14076" priority="14638"/>
  </conditionalFormatting>
  <conditionalFormatting sqref="O903">
    <cfRule type="duplicateValues" dxfId="14075" priority="14637"/>
  </conditionalFormatting>
  <conditionalFormatting sqref="O903">
    <cfRule type="duplicateValues" dxfId="14074" priority="14636"/>
  </conditionalFormatting>
  <conditionalFormatting sqref="O903">
    <cfRule type="duplicateValues" dxfId="14073" priority="14635"/>
  </conditionalFormatting>
  <conditionalFormatting sqref="O903">
    <cfRule type="duplicateValues" dxfId="14072" priority="14634"/>
  </conditionalFormatting>
  <conditionalFormatting sqref="O903">
    <cfRule type="duplicateValues" dxfId="14071" priority="14633"/>
  </conditionalFormatting>
  <conditionalFormatting sqref="O903">
    <cfRule type="duplicateValues" dxfId="14070" priority="14632"/>
  </conditionalFormatting>
  <conditionalFormatting sqref="O903">
    <cfRule type="duplicateValues" dxfId="14069" priority="14631"/>
  </conditionalFormatting>
  <conditionalFormatting sqref="O903">
    <cfRule type="duplicateValues" dxfId="14068" priority="14630"/>
  </conditionalFormatting>
  <conditionalFormatting sqref="O903">
    <cfRule type="duplicateValues" dxfId="14067" priority="14650"/>
  </conditionalFormatting>
  <conditionalFormatting sqref="O903">
    <cfRule type="duplicateValues" dxfId="14066" priority="14629"/>
  </conditionalFormatting>
  <conditionalFormatting sqref="O903">
    <cfRule type="duplicateValues" dxfId="14065" priority="14628"/>
  </conditionalFormatting>
  <conditionalFormatting sqref="O904">
    <cfRule type="duplicateValues" dxfId="14064" priority="14622"/>
  </conditionalFormatting>
  <conditionalFormatting sqref="O904">
    <cfRule type="duplicateValues" dxfId="14063" priority="14623"/>
    <cfRule type="duplicateValues" dxfId="14062" priority="14624"/>
    <cfRule type="duplicateValues" dxfId="14061" priority="14625"/>
  </conditionalFormatting>
  <conditionalFormatting sqref="P904">
    <cfRule type="duplicateValues" dxfId="14060" priority="14626"/>
  </conditionalFormatting>
  <conditionalFormatting sqref="O904">
    <cfRule type="duplicateValues" dxfId="14059" priority="14620"/>
    <cfRule type="duplicateValues" dxfId="14058" priority="14621"/>
  </conditionalFormatting>
  <conditionalFormatting sqref="O904">
    <cfRule type="duplicateValues" dxfId="14057" priority="14619"/>
  </conditionalFormatting>
  <conditionalFormatting sqref="O904">
    <cfRule type="duplicateValues" dxfId="14056" priority="14618"/>
  </conditionalFormatting>
  <conditionalFormatting sqref="P904">
    <cfRule type="duplicateValues" dxfId="14055" priority="14617"/>
  </conditionalFormatting>
  <conditionalFormatting sqref="O904">
    <cfRule type="duplicateValues" dxfId="14054" priority="14616"/>
  </conditionalFormatting>
  <conditionalFormatting sqref="O904">
    <cfRule type="duplicateValues" dxfId="14053" priority="14615"/>
  </conditionalFormatting>
  <conditionalFormatting sqref="O904">
    <cfRule type="duplicateValues" dxfId="14052" priority="14614"/>
  </conditionalFormatting>
  <conditionalFormatting sqref="O904">
    <cfRule type="duplicateValues" dxfId="14051" priority="14613"/>
  </conditionalFormatting>
  <conditionalFormatting sqref="O904">
    <cfRule type="duplicateValues" dxfId="14050" priority="14612"/>
  </conditionalFormatting>
  <conditionalFormatting sqref="O904">
    <cfRule type="duplicateValues" dxfId="14049" priority="14611"/>
  </conditionalFormatting>
  <conditionalFormatting sqref="O904">
    <cfRule type="duplicateValues" dxfId="14048" priority="14610"/>
  </conditionalFormatting>
  <conditionalFormatting sqref="O904">
    <cfRule type="duplicateValues" dxfId="14047" priority="14609"/>
  </conditionalFormatting>
  <conditionalFormatting sqref="O904">
    <cfRule type="duplicateValues" dxfId="14046" priority="14608"/>
  </conditionalFormatting>
  <conditionalFormatting sqref="O904">
    <cfRule type="duplicateValues" dxfId="14045" priority="14607"/>
  </conditionalFormatting>
  <conditionalFormatting sqref="O904">
    <cfRule type="duplicateValues" dxfId="14044" priority="14606"/>
  </conditionalFormatting>
  <conditionalFormatting sqref="O904">
    <cfRule type="duplicateValues" dxfId="14043" priority="14627"/>
  </conditionalFormatting>
  <conditionalFormatting sqref="O904">
    <cfRule type="duplicateValues" dxfId="14042" priority="14605"/>
  </conditionalFormatting>
  <conditionalFormatting sqref="O905:O906">
    <cfRule type="duplicateValues" dxfId="14041" priority="14600"/>
  </conditionalFormatting>
  <conditionalFormatting sqref="O905:O906">
    <cfRule type="duplicateValues" dxfId="14040" priority="14601"/>
    <cfRule type="duplicateValues" dxfId="14039" priority="14602"/>
    <cfRule type="duplicateValues" dxfId="14038" priority="14603"/>
  </conditionalFormatting>
  <conditionalFormatting sqref="P905:P906">
    <cfRule type="duplicateValues" dxfId="14037" priority="14604"/>
  </conditionalFormatting>
  <conditionalFormatting sqref="O905:O906">
    <cfRule type="duplicateValues" dxfId="14036" priority="14598"/>
    <cfRule type="duplicateValues" dxfId="14035" priority="14599"/>
  </conditionalFormatting>
  <conditionalFormatting sqref="O905:O906">
    <cfRule type="duplicateValues" dxfId="14034" priority="14597"/>
  </conditionalFormatting>
  <conditionalFormatting sqref="O905:O906">
    <cfRule type="duplicateValues" dxfId="14033" priority="14596"/>
  </conditionalFormatting>
  <conditionalFormatting sqref="P905:P906">
    <cfRule type="duplicateValues" dxfId="14032" priority="14595"/>
  </conditionalFormatting>
  <conditionalFormatting sqref="O905:O906">
    <cfRule type="duplicateValues" dxfId="14031" priority="14594"/>
  </conditionalFormatting>
  <conditionalFormatting sqref="O905:O906">
    <cfRule type="duplicateValues" dxfId="14030" priority="14593"/>
  </conditionalFormatting>
  <conditionalFormatting sqref="O905:O906">
    <cfRule type="duplicateValues" dxfId="14029" priority="14592"/>
  </conditionalFormatting>
  <conditionalFormatting sqref="O905:O906">
    <cfRule type="duplicateValues" dxfId="14028" priority="14591"/>
  </conditionalFormatting>
  <conditionalFormatting sqref="O905:O906">
    <cfRule type="duplicateValues" dxfId="14027" priority="14590"/>
  </conditionalFormatting>
  <conditionalFormatting sqref="O905:O906">
    <cfRule type="duplicateValues" dxfId="14026" priority="14589"/>
  </conditionalFormatting>
  <conditionalFormatting sqref="O905:O906">
    <cfRule type="duplicateValues" dxfId="14025" priority="14588"/>
  </conditionalFormatting>
  <conditionalFormatting sqref="O905:O906">
    <cfRule type="duplicateValues" dxfId="14024" priority="14587"/>
  </conditionalFormatting>
  <conditionalFormatting sqref="O905:O906">
    <cfRule type="duplicateValues" dxfId="14023" priority="14586"/>
  </conditionalFormatting>
  <conditionalFormatting sqref="O905:O906">
    <cfRule type="duplicateValues" dxfId="14022" priority="14585"/>
  </conditionalFormatting>
  <conditionalFormatting sqref="O905:O906">
    <cfRule type="duplicateValues" dxfId="14021" priority="14584"/>
  </conditionalFormatting>
  <conditionalFormatting sqref="O905:O906">
    <cfRule type="duplicateValues" dxfId="14020" priority="14583"/>
  </conditionalFormatting>
  <conditionalFormatting sqref="O907">
    <cfRule type="duplicateValues" dxfId="14019" priority="14578"/>
  </conditionalFormatting>
  <conditionalFormatting sqref="O907">
    <cfRule type="duplicateValues" dxfId="14018" priority="14579"/>
    <cfRule type="duplicateValues" dxfId="14017" priority="14580"/>
    <cfRule type="duplicateValues" dxfId="14016" priority="14581"/>
  </conditionalFormatting>
  <conditionalFormatting sqref="P907">
    <cfRule type="duplicateValues" dxfId="14015" priority="14582"/>
  </conditionalFormatting>
  <conditionalFormatting sqref="O907">
    <cfRule type="duplicateValues" dxfId="14014" priority="14576"/>
    <cfRule type="duplicateValues" dxfId="14013" priority="14577"/>
  </conditionalFormatting>
  <conditionalFormatting sqref="O907">
    <cfRule type="duplicateValues" dxfId="14012" priority="14575"/>
  </conditionalFormatting>
  <conditionalFormatting sqref="O907">
    <cfRule type="duplicateValues" dxfId="14011" priority="14574"/>
  </conditionalFormatting>
  <conditionalFormatting sqref="P907">
    <cfRule type="duplicateValues" dxfId="14010" priority="14573"/>
  </conditionalFormatting>
  <conditionalFormatting sqref="O907">
    <cfRule type="duplicateValues" dxfId="14009" priority="14572"/>
  </conditionalFormatting>
  <conditionalFormatting sqref="O907">
    <cfRule type="duplicateValues" dxfId="14008" priority="14571"/>
  </conditionalFormatting>
  <conditionalFormatting sqref="O907">
    <cfRule type="duplicateValues" dxfId="14007" priority="14570"/>
  </conditionalFormatting>
  <conditionalFormatting sqref="O907">
    <cfRule type="duplicateValues" dxfId="14006" priority="14569"/>
  </conditionalFormatting>
  <conditionalFormatting sqref="O907">
    <cfRule type="duplicateValues" dxfId="14005" priority="14568"/>
  </conditionalFormatting>
  <conditionalFormatting sqref="O907">
    <cfRule type="duplicateValues" dxfId="14004" priority="14567"/>
  </conditionalFormatting>
  <conditionalFormatting sqref="O907">
    <cfRule type="duplicateValues" dxfId="14003" priority="14566"/>
  </conditionalFormatting>
  <conditionalFormatting sqref="O907">
    <cfRule type="duplicateValues" dxfId="14002" priority="14565"/>
  </conditionalFormatting>
  <conditionalFormatting sqref="O907">
    <cfRule type="duplicateValues" dxfId="14001" priority="14564"/>
  </conditionalFormatting>
  <conditionalFormatting sqref="O907">
    <cfRule type="duplicateValues" dxfId="14000" priority="14563"/>
  </conditionalFormatting>
  <conditionalFormatting sqref="O907">
    <cfRule type="duplicateValues" dxfId="13999" priority="14562"/>
  </conditionalFormatting>
  <conditionalFormatting sqref="O907">
    <cfRule type="duplicateValues" dxfId="13998" priority="14561"/>
  </conditionalFormatting>
  <conditionalFormatting sqref="Y908:Y909">
    <cfRule type="duplicateValues" dxfId="13997" priority="14560"/>
  </conditionalFormatting>
  <conditionalFormatting sqref="A908:A909">
    <cfRule type="cellIs" dxfId="13996" priority="14559" operator="lessThan">
      <formula>"&lt;=0"</formula>
    </cfRule>
  </conditionalFormatting>
  <conditionalFormatting sqref="O908">
    <cfRule type="duplicateValues" dxfId="13995" priority="14548"/>
  </conditionalFormatting>
  <conditionalFormatting sqref="O908">
    <cfRule type="duplicateValues" dxfId="13994" priority="14549"/>
    <cfRule type="duplicateValues" dxfId="13993" priority="14550"/>
    <cfRule type="duplicateValues" dxfId="13992" priority="14551"/>
  </conditionalFormatting>
  <conditionalFormatting sqref="P908">
    <cfRule type="duplicateValues" dxfId="13991" priority="14552"/>
  </conditionalFormatting>
  <conditionalFormatting sqref="O908">
    <cfRule type="duplicateValues" dxfId="13990" priority="14546"/>
    <cfRule type="duplicateValues" dxfId="13989" priority="14547"/>
  </conditionalFormatting>
  <conditionalFormatting sqref="O908">
    <cfRule type="duplicateValues" dxfId="13988" priority="14545"/>
  </conditionalFormatting>
  <conditionalFormatting sqref="O908">
    <cfRule type="duplicateValues" dxfId="13987" priority="14544"/>
  </conditionalFormatting>
  <conditionalFormatting sqref="P908">
    <cfRule type="duplicateValues" dxfId="13986" priority="14543"/>
  </conditionalFormatting>
  <conditionalFormatting sqref="O908">
    <cfRule type="duplicateValues" dxfId="13985" priority="14542"/>
  </conditionalFormatting>
  <conditionalFormatting sqref="O908">
    <cfRule type="duplicateValues" dxfId="13984" priority="14541"/>
  </conditionalFormatting>
  <conditionalFormatting sqref="O908">
    <cfRule type="duplicateValues" dxfId="13983" priority="14540"/>
  </conditionalFormatting>
  <conditionalFormatting sqref="O908">
    <cfRule type="duplicateValues" dxfId="13982" priority="14539"/>
  </conditionalFormatting>
  <conditionalFormatting sqref="O908">
    <cfRule type="duplicateValues" dxfId="13981" priority="14538"/>
  </conditionalFormatting>
  <conditionalFormatting sqref="O908">
    <cfRule type="duplicateValues" dxfId="13980" priority="14537"/>
  </conditionalFormatting>
  <conditionalFormatting sqref="O908">
    <cfRule type="duplicateValues" dxfId="13979" priority="14536"/>
  </conditionalFormatting>
  <conditionalFormatting sqref="O908">
    <cfRule type="duplicateValues" dxfId="13978" priority="14535"/>
  </conditionalFormatting>
  <conditionalFormatting sqref="O908">
    <cfRule type="duplicateValues" dxfId="13977" priority="14534"/>
  </conditionalFormatting>
  <conditionalFormatting sqref="O908">
    <cfRule type="duplicateValues" dxfId="13976" priority="14533"/>
  </conditionalFormatting>
  <conditionalFormatting sqref="O908">
    <cfRule type="duplicateValues" dxfId="13975" priority="14532"/>
  </conditionalFormatting>
  <conditionalFormatting sqref="O908">
    <cfRule type="duplicateValues" dxfId="13974" priority="14531"/>
  </conditionalFormatting>
  <conditionalFormatting sqref="O909">
    <cfRule type="duplicateValues" dxfId="13973" priority="14522"/>
  </conditionalFormatting>
  <conditionalFormatting sqref="O909">
    <cfRule type="duplicateValues" dxfId="13972" priority="14523"/>
    <cfRule type="duplicateValues" dxfId="13971" priority="14524"/>
    <cfRule type="duplicateValues" dxfId="13970" priority="14525"/>
  </conditionalFormatting>
  <conditionalFormatting sqref="P909">
    <cfRule type="duplicateValues" dxfId="13969" priority="14526"/>
  </conditionalFormatting>
  <conditionalFormatting sqref="O909">
    <cfRule type="duplicateValues" dxfId="13968" priority="14527"/>
  </conditionalFormatting>
  <conditionalFormatting sqref="O909">
    <cfRule type="duplicateValues" dxfId="13967" priority="14528"/>
    <cfRule type="duplicateValues" dxfId="13966" priority="14529"/>
    <cfRule type="duplicateValues" dxfId="13965" priority="14530"/>
  </conditionalFormatting>
  <conditionalFormatting sqref="O909">
    <cfRule type="duplicateValues" dxfId="13964" priority="14520"/>
    <cfRule type="duplicateValues" dxfId="13963" priority="14521"/>
  </conditionalFormatting>
  <conditionalFormatting sqref="O909">
    <cfRule type="duplicateValues" dxfId="13962" priority="14519"/>
  </conditionalFormatting>
  <conditionalFormatting sqref="O909">
    <cfRule type="duplicateValues" dxfId="13961" priority="14518"/>
  </conditionalFormatting>
  <conditionalFormatting sqref="P909">
    <cfRule type="duplicateValues" dxfId="13960" priority="14517"/>
  </conditionalFormatting>
  <conditionalFormatting sqref="O909">
    <cfRule type="duplicateValues" dxfId="13959" priority="14516"/>
  </conditionalFormatting>
  <conditionalFormatting sqref="O909">
    <cfRule type="duplicateValues" dxfId="13958" priority="14515"/>
  </conditionalFormatting>
  <conditionalFormatting sqref="O909">
    <cfRule type="duplicateValues" dxfId="13957" priority="14514"/>
  </conditionalFormatting>
  <conditionalFormatting sqref="O909">
    <cfRule type="duplicateValues" dxfId="13956" priority="14513"/>
  </conditionalFormatting>
  <conditionalFormatting sqref="O909">
    <cfRule type="duplicateValues" dxfId="13955" priority="14512"/>
  </conditionalFormatting>
  <conditionalFormatting sqref="O909">
    <cfRule type="duplicateValues" dxfId="13954" priority="14511"/>
  </conditionalFormatting>
  <conditionalFormatting sqref="O909">
    <cfRule type="duplicateValues" dxfId="13953" priority="14510"/>
  </conditionalFormatting>
  <conditionalFormatting sqref="O909">
    <cfRule type="duplicateValues" dxfId="13952" priority="14509"/>
  </conditionalFormatting>
  <conditionalFormatting sqref="O909">
    <cfRule type="duplicateValues" dxfId="13951" priority="14508"/>
  </conditionalFormatting>
  <conditionalFormatting sqref="O909">
    <cfRule type="duplicateValues" dxfId="13950" priority="14507"/>
  </conditionalFormatting>
  <conditionalFormatting sqref="O909">
    <cfRule type="duplicateValues" dxfId="13949" priority="14506"/>
  </conditionalFormatting>
  <conditionalFormatting sqref="O909">
    <cfRule type="duplicateValues" dxfId="13948" priority="14505"/>
  </conditionalFormatting>
  <conditionalFormatting sqref="O910">
    <cfRule type="duplicateValues" dxfId="13947" priority="14496"/>
  </conditionalFormatting>
  <conditionalFormatting sqref="O910">
    <cfRule type="duplicateValues" dxfId="13946" priority="14497"/>
    <cfRule type="duplicateValues" dxfId="13945" priority="14498"/>
    <cfRule type="duplicateValues" dxfId="13944" priority="14499"/>
  </conditionalFormatting>
  <conditionalFormatting sqref="O910">
    <cfRule type="duplicateValues" dxfId="13943" priority="14494"/>
    <cfRule type="duplicateValues" dxfId="13942" priority="14495"/>
  </conditionalFormatting>
  <conditionalFormatting sqref="O910">
    <cfRule type="duplicateValues" dxfId="13941" priority="14493"/>
  </conditionalFormatting>
  <conditionalFormatting sqref="O910">
    <cfRule type="duplicateValues" dxfId="13940" priority="14492"/>
  </conditionalFormatting>
  <conditionalFormatting sqref="P910">
    <cfRule type="duplicateValues" dxfId="13939" priority="14491"/>
  </conditionalFormatting>
  <conditionalFormatting sqref="O910">
    <cfRule type="duplicateValues" dxfId="13938" priority="14490"/>
  </conditionalFormatting>
  <conditionalFormatting sqref="O910">
    <cfRule type="duplicateValues" dxfId="13937" priority="14489"/>
  </conditionalFormatting>
  <conditionalFormatting sqref="O910">
    <cfRule type="duplicateValues" dxfId="13936" priority="14488"/>
  </conditionalFormatting>
  <conditionalFormatting sqref="O910">
    <cfRule type="duplicateValues" dxfId="13935" priority="14487"/>
  </conditionalFormatting>
  <conditionalFormatting sqref="O910">
    <cfRule type="duplicateValues" dxfId="13934" priority="14486"/>
  </conditionalFormatting>
  <conditionalFormatting sqref="O910">
    <cfRule type="duplicateValues" dxfId="13933" priority="14485"/>
  </conditionalFormatting>
  <conditionalFormatting sqref="O910">
    <cfRule type="duplicateValues" dxfId="13932" priority="14484"/>
  </conditionalFormatting>
  <conditionalFormatting sqref="O910">
    <cfRule type="duplicateValues" dxfId="13931" priority="14483"/>
  </conditionalFormatting>
  <conditionalFormatting sqref="O910">
    <cfRule type="duplicateValues" dxfId="13930" priority="14482"/>
  </conditionalFormatting>
  <conditionalFormatting sqref="O910">
    <cfRule type="duplicateValues" dxfId="13929" priority="14481"/>
  </conditionalFormatting>
  <conditionalFormatting sqref="O910">
    <cfRule type="duplicateValues" dxfId="13928" priority="14500"/>
  </conditionalFormatting>
  <conditionalFormatting sqref="O910">
    <cfRule type="duplicateValues" dxfId="13927" priority="14501"/>
    <cfRule type="duplicateValues" dxfId="13926" priority="14502"/>
    <cfRule type="duplicateValues" dxfId="13925" priority="14503"/>
  </conditionalFormatting>
  <conditionalFormatting sqref="P910">
    <cfRule type="duplicateValues" dxfId="13924" priority="14504"/>
  </conditionalFormatting>
  <conditionalFormatting sqref="O910">
    <cfRule type="duplicateValues" dxfId="13923" priority="14480"/>
  </conditionalFormatting>
  <conditionalFormatting sqref="O910">
    <cfRule type="duplicateValues" dxfId="13922" priority="14479"/>
  </conditionalFormatting>
  <conditionalFormatting sqref="O911">
    <cfRule type="duplicateValues" dxfId="13921" priority="14470"/>
  </conditionalFormatting>
  <conditionalFormatting sqref="O911">
    <cfRule type="duplicateValues" dxfId="13920" priority="14471"/>
    <cfRule type="duplicateValues" dxfId="13919" priority="14472"/>
    <cfRule type="duplicateValues" dxfId="13918" priority="14473"/>
  </conditionalFormatting>
  <conditionalFormatting sqref="O911">
    <cfRule type="duplicateValues" dxfId="13917" priority="14468"/>
    <cfRule type="duplicateValues" dxfId="13916" priority="14469"/>
  </conditionalFormatting>
  <conditionalFormatting sqref="O911">
    <cfRule type="duplicateValues" dxfId="13915" priority="14467"/>
  </conditionalFormatting>
  <conditionalFormatting sqref="O911">
    <cfRule type="duplicateValues" dxfId="13914" priority="14466"/>
  </conditionalFormatting>
  <conditionalFormatting sqref="P911">
    <cfRule type="duplicateValues" dxfId="13913" priority="14465"/>
  </conditionalFormatting>
  <conditionalFormatting sqref="O911">
    <cfRule type="duplicateValues" dxfId="13912" priority="14464"/>
  </conditionalFormatting>
  <conditionalFormatting sqref="O911">
    <cfRule type="duplicateValues" dxfId="13911" priority="14463"/>
  </conditionalFormatting>
  <conditionalFormatting sqref="O911">
    <cfRule type="duplicateValues" dxfId="13910" priority="14462"/>
  </conditionalFormatting>
  <conditionalFormatting sqref="O911">
    <cfRule type="duplicateValues" dxfId="13909" priority="14461"/>
  </conditionalFormatting>
  <conditionalFormatting sqref="O911">
    <cfRule type="duplicateValues" dxfId="13908" priority="14474"/>
  </conditionalFormatting>
  <conditionalFormatting sqref="O911">
    <cfRule type="duplicateValues" dxfId="13907" priority="14475"/>
    <cfRule type="duplicateValues" dxfId="13906" priority="14476"/>
    <cfRule type="duplicateValues" dxfId="13905" priority="14477"/>
  </conditionalFormatting>
  <conditionalFormatting sqref="P911">
    <cfRule type="duplicateValues" dxfId="13904" priority="14478"/>
  </conditionalFormatting>
  <conditionalFormatting sqref="O911">
    <cfRule type="duplicateValues" dxfId="13903" priority="14460"/>
  </conditionalFormatting>
  <conditionalFormatting sqref="O911">
    <cfRule type="duplicateValues" dxfId="13902" priority="14459"/>
  </conditionalFormatting>
  <conditionalFormatting sqref="O911">
    <cfRule type="duplicateValues" dxfId="13901" priority="14458"/>
  </conditionalFormatting>
  <conditionalFormatting sqref="O911">
    <cfRule type="duplicateValues" dxfId="13900" priority="14457"/>
  </conditionalFormatting>
  <conditionalFormatting sqref="O911">
    <cfRule type="duplicateValues" dxfId="13899" priority="14456"/>
  </conditionalFormatting>
  <conditionalFormatting sqref="O911">
    <cfRule type="duplicateValues" dxfId="13898" priority="14455"/>
  </conditionalFormatting>
  <conditionalFormatting sqref="O911">
    <cfRule type="duplicateValues" dxfId="13897" priority="14454"/>
  </conditionalFormatting>
  <conditionalFormatting sqref="O911">
    <cfRule type="duplicateValues" dxfId="13896" priority="14453"/>
  </conditionalFormatting>
  <conditionalFormatting sqref="O912:O913">
    <cfRule type="duplicateValues" dxfId="13895" priority="14444"/>
  </conditionalFormatting>
  <conditionalFormatting sqref="O912:O913">
    <cfRule type="duplicateValues" dxfId="13894" priority="14445"/>
    <cfRule type="duplicateValues" dxfId="13893" priority="14446"/>
    <cfRule type="duplicateValues" dxfId="13892" priority="14447"/>
  </conditionalFormatting>
  <conditionalFormatting sqref="O912:O913">
    <cfRule type="duplicateValues" dxfId="13891" priority="14442"/>
    <cfRule type="duplicateValues" dxfId="13890" priority="14443"/>
  </conditionalFormatting>
  <conditionalFormatting sqref="O912:O913">
    <cfRule type="duplicateValues" dxfId="13889" priority="14441"/>
  </conditionalFormatting>
  <conditionalFormatting sqref="O912:O913">
    <cfRule type="duplicateValues" dxfId="13888" priority="14440"/>
  </conditionalFormatting>
  <conditionalFormatting sqref="P912:P913">
    <cfRule type="duplicateValues" dxfId="13887" priority="14439"/>
  </conditionalFormatting>
  <conditionalFormatting sqref="O912:O913">
    <cfRule type="duplicateValues" dxfId="13886" priority="14438"/>
  </conditionalFormatting>
  <conditionalFormatting sqref="O912:O913">
    <cfRule type="duplicateValues" dxfId="13885" priority="14437"/>
  </conditionalFormatting>
  <conditionalFormatting sqref="O912:O913">
    <cfRule type="duplicateValues" dxfId="13884" priority="14436"/>
  </conditionalFormatting>
  <conditionalFormatting sqref="O912:O913">
    <cfRule type="duplicateValues" dxfId="13883" priority="14435"/>
  </conditionalFormatting>
  <conditionalFormatting sqref="O912:O913">
    <cfRule type="duplicateValues" dxfId="13882" priority="14434"/>
  </conditionalFormatting>
  <conditionalFormatting sqref="O912:O913">
    <cfRule type="duplicateValues" dxfId="13881" priority="14433"/>
  </conditionalFormatting>
  <conditionalFormatting sqref="O912:O913">
    <cfRule type="duplicateValues" dxfId="13880" priority="14432"/>
  </conditionalFormatting>
  <conditionalFormatting sqref="O912:O913">
    <cfRule type="duplicateValues" dxfId="13879" priority="14431"/>
  </conditionalFormatting>
  <conditionalFormatting sqref="O912:O913">
    <cfRule type="duplicateValues" dxfId="13878" priority="14430"/>
  </conditionalFormatting>
  <conditionalFormatting sqref="O912:O913">
    <cfRule type="duplicateValues" dxfId="13877" priority="14429"/>
  </conditionalFormatting>
  <conditionalFormatting sqref="O912:O913">
    <cfRule type="duplicateValues" dxfId="13876" priority="14448"/>
  </conditionalFormatting>
  <conditionalFormatting sqref="O912:O913">
    <cfRule type="duplicateValues" dxfId="13875" priority="14449"/>
    <cfRule type="duplicateValues" dxfId="13874" priority="14450"/>
    <cfRule type="duplicateValues" dxfId="13873" priority="14451"/>
  </conditionalFormatting>
  <conditionalFormatting sqref="P912:P913">
    <cfRule type="duplicateValues" dxfId="13872" priority="14452"/>
  </conditionalFormatting>
  <conditionalFormatting sqref="O912:O913">
    <cfRule type="duplicateValues" dxfId="13871" priority="14428"/>
  </conditionalFormatting>
  <conditionalFormatting sqref="O912:O913">
    <cfRule type="duplicateValues" dxfId="13870" priority="14427"/>
  </conditionalFormatting>
  <conditionalFormatting sqref="O914">
    <cfRule type="duplicateValues" dxfId="13869" priority="14418"/>
  </conditionalFormatting>
  <conditionalFormatting sqref="O914">
    <cfRule type="duplicateValues" dxfId="13868" priority="14419"/>
    <cfRule type="duplicateValues" dxfId="13867" priority="14420"/>
    <cfRule type="duplicateValues" dxfId="13866" priority="14421"/>
  </conditionalFormatting>
  <conditionalFormatting sqref="P914">
    <cfRule type="duplicateValues" dxfId="13865" priority="14422"/>
  </conditionalFormatting>
  <conditionalFormatting sqref="O914">
    <cfRule type="duplicateValues" dxfId="13864" priority="14423"/>
  </conditionalFormatting>
  <conditionalFormatting sqref="O914">
    <cfRule type="duplicateValues" dxfId="13863" priority="14424"/>
    <cfRule type="duplicateValues" dxfId="13862" priority="14425"/>
    <cfRule type="duplicateValues" dxfId="13861" priority="14426"/>
  </conditionalFormatting>
  <conditionalFormatting sqref="O914">
    <cfRule type="duplicateValues" dxfId="13860" priority="14416"/>
    <cfRule type="duplicateValues" dxfId="13859" priority="14417"/>
  </conditionalFormatting>
  <conditionalFormatting sqref="O914">
    <cfRule type="duplicateValues" dxfId="13858" priority="14415"/>
  </conditionalFormatting>
  <conditionalFormatting sqref="O914">
    <cfRule type="duplicateValues" dxfId="13857" priority="14414"/>
  </conditionalFormatting>
  <conditionalFormatting sqref="P914">
    <cfRule type="duplicateValues" dxfId="13856" priority="14413"/>
  </conditionalFormatting>
  <conditionalFormatting sqref="O914">
    <cfRule type="duplicateValues" dxfId="13855" priority="14412"/>
  </conditionalFormatting>
  <conditionalFormatting sqref="O914">
    <cfRule type="duplicateValues" dxfId="13854" priority="14411"/>
  </conditionalFormatting>
  <conditionalFormatting sqref="O914">
    <cfRule type="duplicateValues" dxfId="13853" priority="14410"/>
  </conditionalFormatting>
  <conditionalFormatting sqref="O914">
    <cfRule type="duplicateValues" dxfId="13852" priority="14409"/>
  </conditionalFormatting>
  <conditionalFormatting sqref="O914">
    <cfRule type="duplicateValues" dxfId="13851" priority="14408"/>
  </conditionalFormatting>
  <conditionalFormatting sqref="O914">
    <cfRule type="duplicateValues" dxfId="13850" priority="14407"/>
  </conditionalFormatting>
  <conditionalFormatting sqref="O914">
    <cfRule type="duplicateValues" dxfId="13849" priority="14406"/>
  </conditionalFormatting>
  <conditionalFormatting sqref="O914">
    <cfRule type="duplicateValues" dxfId="13848" priority="14405"/>
  </conditionalFormatting>
  <conditionalFormatting sqref="O914">
    <cfRule type="duplicateValues" dxfId="13847" priority="14404"/>
  </conditionalFormatting>
  <conditionalFormatting sqref="O914">
    <cfRule type="duplicateValues" dxfId="13846" priority="14403"/>
  </conditionalFormatting>
  <conditionalFormatting sqref="O914">
    <cfRule type="duplicateValues" dxfId="13845" priority="14402"/>
  </conditionalFormatting>
  <conditionalFormatting sqref="O914">
    <cfRule type="duplicateValues" dxfId="13844" priority="14401"/>
  </conditionalFormatting>
  <conditionalFormatting sqref="O915">
    <cfRule type="duplicateValues" dxfId="13843" priority="14395"/>
  </conditionalFormatting>
  <conditionalFormatting sqref="O915">
    <cfRule type="duplicateValues" dxfId="13842" priority="14396"/>
    <cfRule type="duplicateValues" dxfId="13841" priority="14397"/>
    <cfRule type="duplicateValues" dxfId="13840" priority="14398"/>
  </conditionalFormatting>
  <conditionalFormatting sqref="P915">
    <cfRule type="duplicateValues" dxfId="13839" priority="14399"/>
  </conditionalFormatting>
  <conditionalFormatting sqref="O915">
    <cfRule type="duplicateValues" dxfId="13838" priority="14393"/>
    <cfRule type="duplicateValues" dxfId="13837" priority="14394"/>
  </conditionalFormatting>
  <conditionalFormatting sqref="O915">
    <cfRule type="duplicateValues" dxfId="13836" priority="14392"/>
  </conditionalFormatting>
  <conditionalFormatting sqref="O915">
    <cfRule type="duplicateValues" dxfId="13835" priority="14391"/>
  </conditionalFormatting>
  <conditionalFormatting sqref="P915">
    <cfRule type="duplicateValues" dxfId="13834" priority="14390"/>
  </conditionalFormatting>
  <conditionalFormatting sqref="O915">
    <cfRule type="duplicateValues" dxfId="13833" priority="14389"/>
  </conditionalFormatting>
  <conditionalFormatting sqref="O915">
    <cfRule type="duplicateValues" dxfId="13832" priority="14388"/>
  </conditionalFormatting>
  <conditionalFormatting sqref="O915">
    <cfRule type="duplicateValues" dxfId="13831" priority="14387"/>
  </conditionalFormatting>
  <conditionalFormatting sqref="O915">
    <cfRule type="duplicateValues" dxfId="13830" priority="14386"/>
  </conditionalFormatting>
  <conditionalFormatting sqref="O915">
    <cfRule type="duplicateValues" dxfId="13829" priority="14385"/>
  </conditionalFormatting>
  <conditionalFormatting sqref="O915">
    <cfRule type="duplicateValues" dxfId="13828" priority="14384"/>
  </conditionalFormatting>
  <conditionalFormatting sqref="O915">
    <cfRule type="duplicateValues" dxfId="13827" priority="14383"/>
  </conditionalFormatting>
  <conditionalFormatting sqref="O915">
    <cfRule type="duplicateValues" dxfId="13826" priority="14382"/>
  </conditionalFormatting>
  <conditionalFormatting sqref="O915">
    <cfRule type="duplicateValues" dxfId="13825" priority="14381"/>
  </conditionalFormatting>
  <conditionalFormatting sqref="O915">
    <cfRule type="duplicateValues" dxfId="13824" priority="14380"/>
  </conditionalFormatting>
  <conditionalFormatting sqref="O915">
    <cfRule type="duplicateValues" dxfId="13823" priority="14379"/>
  </conditionalFormatting>
  <conditionalFormatting sqref="O915">
    <cfRule type="duplicateValues" dxfId="13822" priority="14400"/>
  </conditionalFormatting>
  <conditionalFormatting sqref="O915">
    <cfRule type="duplicateValues" dxfId="13821" priority="14378"/>
  </conditionalFormatting>
  <conditionalFormatting sqref="O916">
    <cfRule type="duplicateValues" dxfId="13820" priority="14373"/>
  </conditionalFormatting>
  <conditionalFormatting sqref="O916">
    <cfRule type="duplicateValues" dxfId="13819" priority="14374"/>
    <cfRule type="duplicateValues" dxfId="13818" priority="14375"/>
    <cfRule type="duplicateValues" dxfId="13817" priority="14376"/>
  </conditionalFormatting>
  <conditionalFormatting sqref="P916">
    <cfRule type="duplicateValues" dxfId="13816" priority="14377"/>
  </conditionalFormatting>
  <conditionalFormatting sqref="O916">
    <cfRule type="duplicateValues" dxfId="13815" priority="14371"/>
    <cfRule type="duplicateValues" dxfId="13814" priority="14372"/>
  </conditionalFormatting>
  <conditionalFormatting sqref="O916">
    <cfRule type="duplicateValues" dxfId="13813" priority="14370"/>
  </conditionalFormatting>
  <conditionalFormatting sqref="O916">
    <cfRule type="duplicateValues" dxfId="13812" priority="14369"/>
  </conditionalFormatting>
  <conditionalFormatting sqref="P916">
    <cfRule type="duplicateValues" dxfId="13811" priority="14368"/>
  </conditionalFormatting>
  <conditionalFormatting sqref="O916">
    <cfRule type="duplicateValues" dxfId="13810" priority="14367"/>
  </conditionalFormatting>
  <conditionalFormatting sqref="O916">
    <cfRule type="duplicateValues" dxfId="13809" priority="14366"/>
  </conditionalFormatting>
  <conditionalFormatting sqref="O916">
    <cfRule type="duplicateValues" dxfId="13808" priority="14365"/>
  </conditionalFormatting>
  <conditionalFormatting sqref="O916">
    <cfRule type="duplicateValues" dxfId="13807" priority="14364"/>
  </conditionalFormatting>
  <conditionalFormatting sqref="O916">
    <cfRule type="duplicateValues" dxfId="13806" priority="14363"/>
  </conditionalFormatting>
  <conditionalFormatting sqref="O916">
    <cfRule type="duplicateValues" dxfId="13805" priority="14362"/>
  </conditionalFormatting>
  <conditionalFormatting sqref="O916">
    <cfRule type="duplicateValues" dxfId="13804" priority="14361"/>
  </conditionalFormatting>
  <conditionalFormatting sqref="O916">
    <cfRule type="duplicateValues" dxfId="13803" priority="14360"/>
  </conditionalFormatting>
  <conditionalFormatting sqref="O916">
    <cfRule type="duplicateValues" dxfId="13802" priority="14359"/>
  </conditionalFormatting>
  <conditionalFormatting sqref="O916">
    <cfRule type="duplicateValues" dxfId="13801" priority="14358"/>
  </conditionalFormatting>
  <conditionalFormatting sqref="O916">
    <cfRule type="duplicateValues" dxfId="13800" priority="14357"/>
  </conditionalFormatting>
  <conditionalFormatting sqref="O916">
    <cfRule type="duplicateValues" dxfId="13799" priority="14356"/>
  </conditionalFormatting>
  <conditionalFormatting sqref="O917:O918">
    <cfRule type="duplicateValues" dxfId="13798" priority="14351"/>
  </conditionalFormatting>
  <conditionalFormatting sqref="O917:O918">
    <cfRule type="duplicateValues" dxfId="13797" priority="14352"/>
    <cfRule type="duplicateValues" dxfId="13796" priority="14353"/>
    <cfRule type="duplicateValues" dxfId="13795" priority="14354"/>
  </conditionalFormatting>
  <conditionalFormatting sqref="P917:P918">
    <cfRule type="duplicateValues" dxfId="13794" priority="14355"/>
  </conditionalFormatting>
  <conditionalFormatting sqref="O917:O918">
    <cfRule type="duplicateValues" dxfId="13793" priority="14349"/>
    <cfRule type="duplicateValues" dxfId="13792" priority="14350"/>
  </conditionalFormatting>
  <conditionalFormatting sqref="O917:O918">
    <cfRule type="duplicateValues" dxfId="13791" priority="14348"/>
  </conditionalFormatting>
  <conditionalFormatting sqref="O917:O918">
    <cfRule type="duplicateValues" dxfId="13790" priority="14347"/>
  </conditionalFormatting>
  <conditionalFormatting sqref="P917:P918">
    <cfRule type="duplicateValues" dxfId="13789" priority="14346"/>
  </conditionalFormatting>
  <conditionalFormatting sqref="O917:O918">
    <cfRule type="duplicateValues" dxfId="13788" priority="14345"/>
  </conditionalFormatting>
  <conditionalFormatting sqref="O917:O918">
    <cfRule type="duplicateValues" dxfId="13787" priority="14344"/>
  </conditionalFormatting>
  <conditionalFormatting sqref="O917:O918">
    <cfRule type="duplicateValues" dxfId="13786" priority="14343"/>
  </conditionalFormatting>
  <conditionalFormatting sqref="O917:O918">
    <cfRule type="duplicateValues" dxfId="13785" priority="14342"/>
  </conditionalFormatting>
  <conditionalFormatting sqref="O917:O918">
    <cfRule type="duplicateValues" dxfId="13784" priority="14341"/>
  </conditionalFormatting>
  <conditionalFormatting sqref="O917:O918">
    <cfRule type="duplicateValues" dxfId="13783" priority="14340"/>
  </conditionalFormatting>
  <conditionalFormatting sqref="O917:O918">
    <cfRule type="duplicateValues" dxfId="13782" priority="14339"/>
  </conditionalFormatting>
  <conditionalFormatting sqref="O917:O918">
    <cfRule type="duplicateValues" dxfId="13781" priority="14338"/>
  </conditionalFormatting>
  <conditionalFormatting sqref="O917:O918">
    <cfRule type="duplicateValues" dxfId="13780" priority="14337"/>
  </conditionalFormatting>
  <conditionalFormatting sqref="O917:O918">
    <cfRule type="duplicateValues" dxfId="13779" priority="14336"/>
  </conditionalFormatting>
  <conditionalFormatting sqref="O917:O918">
    <cfRule type="duplicateValues" dxfId="13778" priority="14335"/>
  </conditionalFormatting>
  <conditionalFormatting sqref="O917:O918">
    <cfRule type="duplicateValues" dxfId="13777" priority="14334"/>
  </conditionalFormatting>
  <conditionalFormatting sqref="O919">
    <cfRule type="duplicateValues" dxfId="13776" priority="14325"/>
  </conditionalFormatting>
  <conditionalFormatting sqref="O919">
    <cfRule type="duplicateValues" dxfId="13775" priority="14326"/>
    <cfRule type="duplicateValues" dxfId="13774" priority="14327"/>
    <cfRule type="duplicateValues" dxfId="13773" priority="14328"/>
  </conditionalFormatting>
  <conditionalFormatting sqref="P919">
    <cfRule type="duplicateValues" dxfId="13772" priority="14329"/>
  </conditionalFormatting>
  <conditionalFormatting sqref="O919">
    <cfRule type="duplicateValues" dxfId="13771" priority="14330"/>
  </conditionalFormatting>
  <conditionalFormatting sqref="O919">
    <cfRule type="duplicateValues" dxfId="13770" priority="14331"/>
    <cfRule type="duplicateValues" dxfId="13769" priority="14332"/>
    <cfRule type="duplicateValues" dxfId="13768" priority="14333"/>
  </conditionalFormatting>
  <conditionalFormatting sqref="O919">
    <cfRule type="duplicateValues" dxfId="13767" priority="14323"/>
    <cfRule type="duplicateValues" dxfId="13766" priority="14324"/>
  </conditionalFormatting>
  <conditionalFormatting sqref="O919">
    <cfRule type="duplicateValues" dxfId="13765" priority="14322"/>
  </conditionalFormatting>
  <conditionalFormatting sqref="O919">
    <cfRule type="duplicateValues" dxfId="13764" priority="14321"/>
  </conditionalFormatting>
  <conditionalFormatting sqref="P919">
    <cfRule type="duplicateValues" dxfId="13763" priority="14320"/>
  </conditionalFormatting>
  <conditionalFormatting sqref="O919">
    <cfRule type="duplicateValues" dxfId="13762" priority="14319"/>
  </conditionalFormatting>
  <conditionalFormatting sqref="O919">
    <cfRule type="duplicateValues" dxfId="13761" priority="14318"/>
  </conditionalFormatting>
  <conditionalFormatting sqref="O919">
    <cfRule type="duplicateValues" dxfId="13760" priority="14317"/>
  </conditionalFormatting>
  <conditionalFormatting sqref="O919">
    <cfRule type="duplicateValues" dxfId="13759" priority="14316"/>
  </conditionalFormatting>
  <conditionalFormatting sqref="O919">
    <cfRule type="duplicateValues" dxfId="13758" priority="14315"/>
  </conditionalFormatting>
  <conditionalFormatting sqref="O919">
    <cfRule type="duplicateValues" dxfId="13757" priority="14314"/>
  </conditionalFormatting>
  <conditionalFormatting sqref="O919">
    <cfRule type="duplicateValues" dxfId="13756" priority="14313"/>
  </conditionalFormatting>
  <conditionalFormatting sqref="O919">
    <cfRule type="duplicateValues" dxfId="13755" priority="14312"/>
  </conditionalFormatting>
  <conditionalFormatting sqref="O919">
    <cfRule type="duplicateValues" dxfId="13754" priority="14311"/>
  </conditionalFormatting>
  <conditionalFormatting sqref="O919">
    <cfRule type="duplicateValues" dxfId="13753" priority="14310"/>
  </conditionalFormatting>
  <conditionalFormatting sqref="O919">
    <cfRule type="duplicateValues" dxfId="13752" priority="14309"/>
  </conditionalFormatting>
  <conditionalFormatting sqref="O919">
    <cfRule type="duplicateValues" dxfId="13751" priority="14308"/>
  </conditionalFormatting>
  <conditionalFormatting sqref="O920">
    <cfRule type="duplicateValues" dxfId="13750" priority="14299"/>
  </conditionalFormatting>
  <conditionalFormatting sqref="O920">
    <cfRule type="duplicateValues" dxfId="13749" priority="14300"/>
    <cfRule type="duplicateValues" dxfId="13748" priority="14301"/>
    <cfRule type="duplicateValues" dxfId="13747" priority="14302"/>
  </conditionalFormatting>
  <conditionalFormatting sqref="O920">
    <cfRule type="duplicateValues" dxfId="13746" priority="14297"/>
    <cfRule type="duplicateValues" dxfId="13745" priority="14298"/>
  </conditionalFormatting>
  <conditionalFormatting sqref="O920">
    <cfRule type="duplicateValues" dxfId="13744" priority="14296"/>
  </conditionalFormatting>
  <conditionalFormatting sqref="O920">
    <cfRule type="duplicateValues" dxfId="13743" priority="14295"/>
  </conditionalFormatting>
  <conditionalFormatting sqref="P920">
    <cfRule type="duplicateValues" dxfId="13742" priority="14294"/>
  </conditionalFormatting>
  <conditionalFormatting sqref="O920">
    <cfRule type="duplicateValues" dxfId="13741" priority="14293"/>
  </conditionalFormatting>
  <conditionalFormatting sqref="O920">
    <cfRule type="duplicateValues" dxfId="13740" priority="14292"/>
  </conditionalFormatting>
  <conditionalFormatting sqref="O920">
    <cfRule type="duplicateValues" dxfId="13739" priority="14291"/>
  </conditionalFormatting>
  <conditionalFormatting sqref="O920">
    <cfRule type="duplicateValues" dxfId="13738" priority="14290"/>
  </conditionalFormatting>
  <conditionalFormatting sqref="O920">
    <cfRule type="duplicateValues" dxfId="13737" priority="14289"/>
  </conditionalFormatting>
  <conditionalFormatting sqref="O920">
    <cfRule type="duplicateValues" dxfId="13736" priority="14288"/>
  </conditionalFormatting>
  <conditionalFormatting sqref="O920">
    <cfRule type="duplicateValues" dxfId="13735" priority="14287"/>
  </conditionalFormatting>
  <conditionalFormatting sqref="O920">
    <cfRule type="duplicateValues" dxfId="13734" priority="14286"/>
  </conditionalFormatting>
  <conditionalFormatting sqref="O920">
    <cfRule type="duplicateValues" dxfId="13733" priority="14285"/>
  </conditionalFormatting>
  <conditionalFormatting sqref="O920">
    <cfRule type="duplicateValues" dxfId="13732" priority="14284"/>
  </conditionalFormatting>
  <conditionalFormatting sqref="O920">
    <cfRule type="duplicateValues" dxfId="13731" priority="14303"/>
  </conditionalFormatting>
  <conditionalFormatting sqref="O920">
    <cfRule type="duplicateValues" dxfId="13730" priority="14304"/>
    <cfRule type="duplicateValues" dxfId="13729" priority="14305"/>
    <cfRule type="duplicateValues" dxfId="13728" priority="14306"/>
  </conditionalFormatting>
  <conditionalFormatting sqref="P920">
    <cfRule type="duplicateValues" dxfId="13727" priority="14307"/>
  </conditionalFormatting>
  <conditionalFormatting sqref="O920">
    <cfRule type="duplicateValues" dxfId="13726" priority="14283"/>
  </conditionalFormatting>
  <conditionalFormatting sqref="O920">
    <cfRule type="duplicateValues" dxfId="13725" priority="14282"/>
  </conditionalFormatting>
  <conditionalFormatting sqref="O921">
    <cfRule type="duplicateValues" dxfId="13724" priority="14276"/>
  </conditionalFormatting>
  <conditionalFormatting sqref="O921">
    <cfRule type="duplicateValues" dxfId="13723" priority="14277"/>
    <cfRule type="duplicateValues" dxfId="13722" priority="14278"/>
    <cfRule type="duplicateValues" dxfId="13721" priority="14279"/>
  </conditionalFormatting>
  <conditionalFormatting sqref="P921">
    <cfRule type="duplicateValues" dxfId="13720" priority="14280"/>
  </conditionalFormatting>
  <conditionalFormatting sqref="O921">
    <cfRule type="duplicateValues" dxfId="13719" priority="14274"/>
    <cfRule type="duplicateValues" dxfId="13718" priority="14275"/>
  </conditionalFormatting>
  <conditionalFormatting sqref="O921">
    <cfRule type="duplicateValues" dxfId="13717" priority="14273"/>
  </conditionalFormatting>
  <conditionalFormatting sqref="O921">
    <cfRule type="duplicateValues" dxfId="13716" priority="14272"/>
  </conditionalFormatting>
  <conditionalFormatting sqref="P921">
    <cfRule type="duplicateValues" dxfId="13715" priority="14271"/>
  </conditionalFormatting>
  <conditionalFormatting sqref="O921">
    <cfRule type="duplicateValues" dxfId="13714" priority="14270"/>
  </conditionalFormatting>
  <conditionalFormatting sqref="O921">
    <cfRule type="duplicateValues" dxfId="13713" priority="14269"/>
  </conditionalFormatting>
  <conditionalFormatting sqref="O921">
    <cfRule type="duplicateValues" dxfId="13712" priority="14268"/>
  </conditionalFormatting>
  <conditionalFormatting sqref="O921">
    <cfRule type="duplicateValues" dxfId="13711" priority="14267"/>
  </conditionalFormatting>
  <conditionalFormatting sqref="O921">
    <cfRule type="duplicateValues" dxfId="13710" priority="14266"/>
  </conditionalFormatting>
  <conditionalFormatting sqref="O921">
    <cfRule type="duplicateValues" dxfId="13709" priority="14265"/>
  </conditionalFormatting>
  <conditionalFormatting sqref="O921">
    <cfRule type="duplicateValues" dxfId="13708" priority="14264"/>
  </conditionalFormatting>
  <conditionalFormatting sqref="O921">
    <cfRule type="duplicateValues" dxfId="13707" priority="14263"/>
  </conditionalFormatting>
  <conditionalFormatting sqref="O921">
    <cfRule type="duplicateValues" dxfId="13706" priority="14262"/>
  </conditionalFormatting>
  <conditionalFormatting sqref="O921">
    <cfRule type="duplicateValues" dxfId="13705" priority="14261"/>
  </conditionalFormatting>
  <conditionalFormatting sqref="O921">
    <cfRule type="duplicateValues" dxfId="13704" priority="14260"/>
  </conditionalFormatting>
  <conditionalFormatting sqref="O921">
    <cfRule type="duplicateValues" dxfId="13703" priority="14281"/>
  </conditionalFormatting>
  <conditionalFormatting sqref="O921">
    <cfRule type="duplicateValues" dxfId="13702" priority="14259"/>
  </conditionalFormatting>
  <conditionalFormatting sqref="O922">
    <cfRule type="duplicateValues" dxfId="13701" priority="14254"/>
  </conditionalFormatting>
  <conditionalFormatting sqref="O922">
    <cfRule type="duplicateValues" dxfId="13700" priority="14255"/>
    <cfRule type="duplicateValues" dxfId="13699" priority="14256"/>
    <cfRule type="duplicateValues" dxfId="13698" priority="14257"/>
  </conditionalFormatting>
  <conditionalFormatting sqref="P922">
    <cfRule type="duplicateValues" dxfId="13697" priority="14258"/>
  </conditionalFormatting>
  <conditionalFormatting sqref="O922">
    <cfRule type="duplicateValues" dxfId="13696" priority="14252"/>
    <cfRule type="duplicateValues" dxfId="13695" priority="14253"/>
  </conditionalFormatting>
  <conditionalFormatting sqref="O922">
    <cfRule type="duplicateValues" dxfId="13694" priority="14251"/>
  </conditionalFormatting>
  <conditionalFormatting sqref="O922">
    <cfRule type="duplicateValues" dxfId="13693" priority="14250"/>
  </conditionalFormatting>
  <conditionalFormatting sqref="P922">
    <cfRule type="duplicateValues" dxfId="13692" priority="14249"/>
  </conditionalFormatting>
  <conditionalFormatting sqref="O922">
    <cfRule type="duplicateValues" dxfId="13691" priority="14248"/>
  </conditionalFormatting>
  <conditionalFormatting sqref="O922">
    <cfRule type="duplicateValues" dxfId="13690" priority="14247"/>
  </conditionalFormatting>
  <conditionalFormatting sqref="O922">
    <cfRule type="duplicateValues" dxfId="13689" priority="14246"/>
  </conditionalFormatting>
  <conditionalFormatting sqref="O922">
    <cfRule type="duplicateValues" dxfId="13688" priority="14245"/>
  </conditionalFormatting>
  <conditionalFormatting sqref="O922">
    <cfRule type="duplicateValues" dxfId="13687" priority="14244"/>
  </conditionalFormatting>
  <conditionalFormatting sqref="O922">
    <cfRule type="duplicateValues" dxfId="13686" priority="14243"/>
  </conditionalFormatting>
  <conditionalFormatting sqref="O922">
    <cfRule type="duplicateValues" dxfId="13685" priority="14242"/>
  </conditionalFormatting>
  <conditionalFormatting sqref="O922">
    <cfRule type="duplicateValues" dxfId="13684" priority="14241"/>
  </conditionalFormatting>
  <conditionalFormatting sqref="O922">
    <cfRule type="duplicateValues" dxfId="13683" priority="14240"/>
  </conditionalFormatting>
  <conditionalFormatting sqref="O922">
    <cfRule type="duplicateValues" dxfId="13682" priority="14239"/>
  </conditionalFormatting>
  <conditionalFormatting sqref="O922">
    <cfRule type="duplicateValues" dxfId="13681" priority="14238"/>
  </conditionalFormatting>
  <conditionalFormatting sqref="O922">
    <cfRule type="duplicateValues" dxfId="13680" priority="14237"/>
  </conditionalFormatting>
  <conditionalFormatting sqref="O924">
    <cfRule type="duplicateValues" dxfId="13679" priority="14202"/>
  </conditionalFormatting>
  <conditionalFormatting sqref="O924">
    <cfRule type="duplicateValues" dxfId="13678" priority="14203"/>
    <cfRule type="duplicateValues" dxfId="13677" priority="14204"/>
    <cfRule type="duplicateValues" dxfId="13676" priority="14205"/>
  </conditionalFormatting>
  <conditionalFormatting sqref="O924">
    <cfRule type="duplicateValues" dxfId="13675" priority="14200"/>
    <cfRule type="duplicateValues" dxfId="13674" priority="14201"/>
  </conditionalFormatting>
  <conditionalFormatting sqref="O924">
    <cfRule type="duplicateValues" dxfId="13673" priority="14199"/>
  </conditionalFormatting>
  <conditionalFormatting sqref="O924">
    <cfRule type="duplicateValues" dxfId="13672" priority="14198"/>
  </conditionalFormatting>
  <conditionalFormatting sqref="P924">
    <cfRule type="duplicateValues" dxfId="13671" priority="14197"/>
  </conditionalFormatting>
  <conditionalFormatting sqref="O924">
    <cfRule type="duplicateValues" dxfId="13670" priority="14196"/>
  </conditionalFormatting>
  <conditionalFormatting sqref="O924">
    <cfRule type="duplicateValues" dxfId="13669" priority="14195"/>
  </conditionalFormatting>
  <conditionalFormatting sqref="O924">
    <cfRule type="duplicateValues" dxfId="13668" priority="14194"/>
  </conditionalFormatting>
  <conditionalFormatting sqref="O924">
    <cfRule type="duplicateValues" dxfId="13667" priority="14193"/>
  </conditionalFormatting>
  <conditionalFormatting sqref="O924">
    <cfRule type="duplicateValues" dxfId="13666" priority="14206"/>
  </conditionalFormatting>
  <conditionalFormatting sqref="O924">
    <cfRule type="duplicateValues" dxfId="13665" priority="14207"/>
    <cfRule type="duplicateValues" dxfId="13664" priority="14208"/>
    <cfRule type="duplicateValues" dxfId="13663" priority="14209"/>
  </conditionalFormatting>
  <conditionalFormatting sqref="P924">
    <cfRule type="duplicateValues" dxfId="13662" priority="14210"/>
  </conditionalFormatting>
  <conditionalFormatting sqref="O924">
    <cfRule type="duplicateValues" dxfId="13661" priority="14192"/>
  </conditionalFormatting>
  <conditionalFormatting sqref="O924">
    <cfRule type="duplicateValues" dxfId="13660" priority="14191"/>
  </conditionalFormatting>
  <conditionalFormatting sqref="O924">
    <cfRule type="duplicateValues" dxfId="13659" priority="14190"/>
  </conditionalFormatting>
  <conditionalFormatting sqref="O924">
    <cfRule type="duplicateValues" dxfId="13658" priority="14189"/>
  </conditionalFormatting>
  <conditionalFormatting sqref="O924">
    <cfRule type="duplicateValues" dxfId="13657" priority="14188"/>
  </conditionalFormatting>
  <conditionalFormatting sqref="O924">
    <cfRule type="duplicateValues" dxfId="13656" priority="14187"/>
  </conditionalFormatting>
  <conditionalFormatting sqref="O924">
    <cfRule type="duplicateValues" dxfId="13655" priority="14186"/>
  </conditionalFormatting>
  <conditionalFormatting sqref="O924">
    <cfRule type="duplicateValues" dxfId="13654" priority="14185"/>
  </conditionalFormatting>
  <conditionalFormatting sqref="O1107:O1108">
    <cfRule type="duplicateValues" dxfId="13653" priority="14176"/>
  </conditionalFormatting>
  <conditionalFormatting sqref="O1107:O1108">
    <cfRule type="duplicateValues" dxfId="13652" priority="14177"/>
    <cfRule type="duplicateValues" dxfId="13651" priority="14178"/>
    <cfRule type="duplicateValues" dxfId="13650" priority="14179"/>
  </conditionalFormatting>
  <conditionalFormatting sqref="O1107:O1108">
    <cfRule type="duplicateValues" dxfId="13649" priority="14174"/>
    <cfRule type="duplicateValues" dxfId="13648" priority="14175"/>
  </conditionalFormatting>
  <conditionalFormatting sqref="O1107:O1108">
    <cfRule type="duplicateValues" dxfId="13647" priority="14173"/>
  </conditionalFormatting>
  <conditionalFormatting sqref="O1107:O1108">
    <cfRule type="duplicateValues" dxfId="13646" priority="14172"/>
  </conditionalFormatting>
  <conditionalFormatting sqref="P1107:P1108">
    <cfRule type="duplicateValues" dxfId="13645" priority="14171"/>
  </conditionalFormatting>
  <conditionalFormatting sqref="O1107:O1108">
    <cfRule type="duplicateValues" dxfId="13644" priority="14170"/>
  </conditionalFormatting>
  <conditionalFormatting sqref="O1107:O1108">
    <cfRule type="duplicateValues" dxfId="13643" priority="14169"/>
  </conditionalFormatting>
  <conditionalFormatting sqref="O1107:O1108">
    <cfRule type="duplicateValues" dxfId="13642" priority="14168"/>
  </conditionalFormatting>
  <conditionalFormatting sqref="O1107:O1108">
    <cfRule type="duplicateValues" dxfId="13641" priority="14167"/>
  </conditionalFormatting>
  <conditionalFormatting sqref="O1107:O1108">
    <cfRule type="duplicateValues" dxfId="13640" priority="14180"/>
  </conditionalFormatting>
  <conditionalFormatting sqref="O1107:O1108">
    <cfRule type="duplicateValues" dxfId="13639" priority="14181"/>
    <cfRule type="duplicateValues" dxfId="13638" priority="14182"/>
    <cfRule type="duplicateValues" dxfId="13637" priority="14183"/>
  </conditionalFormatting>
  <conditionalFormatting sqref="P1107:P1108">
    <cfRule type="duplicateValues" dxfId="13636" priority="14184"/>
  </conditionalFormatting>
  <conditionalFormatting sqref="O1107:O1108">
    <cfRule type="duplicateValues" dxfId="13635" priority="14166"/>
  </conditionalFormatting>
  <conditionalFormatting sqref="O1107:O1108">
    <cfRule type="duplicateValues" dxfId="13634" priority="14165"/>
  </conditionalFormatting>
  <conditionalFormatting sqref="O1107:O1108">
    <cfRule type="duplicateValues" dxfId="13633" priority="14164"/>
  </conditionalFormatting>
  <conditionalFormatting sqref="O1107:O1108">
    <cfRule type="duplicateValues" dxfId="13632" priority="14163"/>
  </conditionalFormatting>
  <conditionalFormatting sqref="O1107:O1108">
    <cfRule type="duplicateValues" dxfId="13631" priority="14162"/>
  </conditionalFormatting>
  <conditionalFormatting sqref="O1107:O1108">
    <cfRule type="duplicateValues" dxfId="13630" priority="14161"/>
  </conditionalFormatting>
  <conditionalFormatting sqref="O1107:O1108">
    <cfRule type="duplicateValues" dxfId="13629" priority="14160"/>
  </conditionalFormatting>
  <conditionalFormatting sqref="O1107:O1108">
    <cfRule type="duplicateValues" dxfId="13628" priority="14159"/>
  </conditionalFormatting>
  <conditionalFormatting sqref="P930:P932">
    <cfRule type="duplicateValues" dxfId="13627" priority="14151"/>
  </conditionalFormatting>
  <conditionalFormatting sqref="O930:O932">
    <cfRule type="duplicateValues" dxfId="13626" priority="14150"/>
  </conditionalFormatting>
  <conditionalFormatting sqref="O930:O932">
    <cfRule type="duplicateValues" dxfId="13625" priority="14149"/>
  </conditionalFormatting>
  <conditionalFormatting sqref="O930:O932">
    <cfRule type="duplicateValues" dxfId="13624" priority="14148"/>
  </conditionalFormatting>
  <conditionalFormatting sqref="O930:O932">
    <cfRule type="duplicateValues" dxfId="13623" priority="14147"/>
  </conditionalFormatting>
  <conditionalFormatting sqref="O930:O932">
    <cfRule type="duplicateValues" dxfId="13622" priority="14146"/>
  </conditionalFormatting>
  <conditionalFormatting sqref="O930:O932">
    <cfRule type="duplicateValues" dxfId="13621" priority="14145"/>
  </conditionalFormatting>
  <conditionalFormatting sqref="O930:O932">
    <cfRule type="duplicateValues" dxfId="13620" priority="14144"/>
  </conditionalFormatting>
  <conditionalFormatting sqref="O930:O932">
    <cfRule type="duplicateValues" dxfId="13619" priority="14143"/>
  </conditionalFormatting>
  <conditionalFormatting sqref="O930:O932">
    <cfRule type="duplicateValues" dxfId="13618" priority="14142"/>
  </conditionalFormatting>
  <conditionalFormatting sqref="O930:O932">
    <cfRule type="duplicateValues" dxfId="13617" priority="14141"/>
  </conditionalFormatting>
  <conditionalFormatting sqref="O930:O932">
    <cfRule type="duplicateValues" dxfId="13616" priority="14152"/>
  </conditionalFormatting>
  <conditionalFormatting sqref="O930:O932">
    <cfRule type="duplicateValues" dxfId="13615" priority="14153"/>
    <cfRule type="duplicateValues" dxfId="13614" priority="14154"/>
    <cfRule type="duplicateValues" dxfId="13613" priority="14155"/>
  </conditionalFormatting>
  <conditionalFormatting sqref="O930:O932">
    <cfRule type="duplicateValues" dxfId="13612" priority="14156"/>
    <cfRule type="duplicateValues" dxfId="13611" priority="14157"/>
  </conditionalFormatting>
  <conditionalFormatting sqref="P930:P932">
    <cfRule type="duplicateValues" dxfId="13610" priority="14158"/>
  </conditionalFormatting>
  <conditionalFormatting sqref="O930:O932">
    <cfRule type="duplicateValues" dxfId="13609" priority="14140"/>
  </conditionalFormatting>
  <conditionalFormatting sqref="O930:O932">
    <cfRule type="duplicateValues" dxfId="13608" priority="14139"/>
  </conditionalFormatting>
  <conditionalFormatting sqref="P933:P935">
    <cfRule type="duplicateValues" dxfId="13607" priority="14131"/>
  </conditionalFormatting>
  <conditionalFormatting sqref="O933:O935">
    <cfRule type="duplicateValues" dxfId="13606" priority="14130"/>
  </conditionalFormatting>
  <conditionalFormatting sqref="O933:O935">
    <cfRule type="duplicateValues" dxfId="13605" priority="14129"/>
  </conditionalFormatting>
  <conditionalFormatting sqref="O933:O935">
    <cfRule type="duplicateValues" dxfId="13604" priority="14128"/>
  </conditionalFormatting>
  <conditionalFormatting sqref="O933:O935">
    <cfRule type="duplicateValues" dxfId="13603" priority="14127"/>
  </conditionalFormatting>
  <conditionalFormatting sqref="O933:O935">
    <cfRule type="duplicateValues" dxfId="13602" priority="14126"/>
  </conditionalFormatting>
  <conditionalFormatting sqref="O933:O935">
    <cfRule type="duplicateValues" dxfId="13601" priority="14125"/>
  </conditionalFormatting>
  <conditionalFormatting sqref="O933:O935">
    <cfRule type="duplicateValues" dxfId="13600" priority="14124"/>
  </conditionalFormatting>
  <conditionalFormatting sqref="O933:O935">
    <cfRule type="duplicateValues" dxfId="13599" priority="14123"/>
  </conditionalFormatting>
  <conditionalFormatting sqref="O933:O935">
    <cfRule type="duplicateValues" dxfId="13598" priority="14122"/>
  </conditionalFormatting>
  <conditionalFormatting sqref="O933:O935">
    <cfRule type="duplicateValues" dxfId="13597" priority="14121"/>
  </conditionalFormatting>
  <conditionalFormatting sqref="O933:O935">
    <cfRule type="duplicateValues" dxfId="13596" priority="14132"/>
  </conditionalFormatting>
  <conditionalFormatting sqref="O933:O935">
    <cfRule type="duplicateValues" dxfId="13595" priority="14133"/>
    <cfRule type="duplicateValues" dxfId="13594" priority="14134"/>
    <cfRule type="duplicateValues" dxfId="13593" priority="14135"/>
  </conditionalFormatting>
  <conditionalFormatting sqref="O933:O935">
    <cfRule type="duplicateValues" dxfId="13592" priority="14136"/>
    <cfRule type="duplicateValues" dxfId="13591" priority="14137"/>
  </conditionalFormatting>
  <conditionalFormatting sqref="P933:P935">
    <cfRule type="duplicateValues" dxfId="13590" priority="14138"/>
  </conditionalFormatting>
  <conditionalFormatting sqref="O933:O935">
    <cfRule type="duplicateValues" dxfId="13589" priority="14120"/>
  </conditionalFormatting>
  <conditionalFormatting sqref="O933:O935">
    <cfRule type="duplicateValues" dxfId="13588" priority="14119"/>
  </conditionalFormatting>
  <conditionalFormatting sqref="O925">
    <cfRule type="duplicateValues" dxfId="13587" priority="14106"/>
  </conditionalFormatting>
  <conditionalFormatting sqref="O925">
    <cfRule type="duplicateValues" dxfId="13586" priority="14107"/>
    <cfRule type="duplicateValues" dxfId="13585" priority="14108"/>
    <cfRule type="duplicateValues" dxfId="13584" priority="14109"/>
  </conditionalFormatting>
  <conditionalFormatting sqref="P925">
    <cfRule type="duplicateValues" dxfId="13583" priority="14110"/>
  </conditionalFormatting>
  <conditionalFormatting sqref="O925">
    <cfRule type="duplicateValues" dxfId="13582" priority="14104"/>
    <cfRule type="duplicateValues" dxfId="13581" priority="14105"/>
  </conditionalFormatting>
  <conditionalFormatting sqref="O925">
    <cfRule type="duplicateValues" dxfId="13580" priority="14103"/>
  </conditionalFormatting>
  <conditionalFormatting sqref="O925">
    <cfRule type="duplicateValues" dxfId="13579" priority="14102"/>
  </conditionalFormatting>
  <conditionalFormatting sqref="P925">
    <cfRule type="duplicateValues" dxfId="13578" priority="14101"/>
  </conditionalFormatting>
  <conditionalFormatting sqref="O925">
    <cfRule type="duplicateValues" dxfId="13577" priority="14100"/>
  </conditionalFormatting>
  <conditionalFormatting sqref="O925">
    <cfRule type="duplicateValues" dxfId="13576" priority="14099"/>
  </conditionalFormatting>
  <conditionalFormatting sqref="O925">
    <cfRule type="duplicateValues" dxfId="13575" priority="14098"/>
  </conditionalFormatting>
  <conditionalFormatting sqref="O925">
    <cfRule type="duplicateValues" dxfId="13574" priority="14097"/>
  </conditionalFormatting>
  <conditionalFormatting sqref="O925">
    <cfRule type="duplicateValues" dxfId="13573" priority="14096"/>
  </conditionalFormatting>
  <conditionalFormatting sqref="O925">
    <cfRule type="duplicateValues" dxfId="13572" priority="14095"/>
  </conditionalFormatting>
  <conditionalFormatting sqref="O925">
    <cfRule type="duplicateValues" dxfId="13571" priority="14094"/>
  </conditionalFormatting>
  <conditionalFormatting sqref="O925">
    <cfRule type="duplicateValues" dxfId="13570" priority="14093"/>
  </conditionalFormatting>
  <conditionalFormatting sqref="O925">
    <cfRule type="duplicateValues" dxfId="13569" priority="14092"/>
  </conditionalFormatting>
  <conditionalFormatting sqref="O925">
    <cfRule type="duplicateValues" dxfId="13568" priority="14091"/>
  </conditionalFormatting>
  <conditionalFormatting sqref="O925">
    <cfRule type="duplicateValues" dxfId="13567" priority="14090"/>
  </conditionalFormatting>
  <conditionalFormatting sqref="O925">
    <cfRule type="duplicateValues" dxfId="13566" priority="14089"/>
  </conditionalFormatting>
  <conditionalFormatting sqref="O926:O927">
    <cfRule type="duplicateValues" dxfId="13565" priority="14080"/>
  </conditionalFormatting>
  <conditionalFormatting sqref="O926:O927">
    <cfRule type="duplicateValues" dxfId="13564" priority="14081"/>
    <cfRule type="duplicateValues" dxfId="13563" priority="14082"/>
    <cfRule type="duplicateValues" dxfId="13562" priority="14083"/>
  </conditionalFormatting>
  <conditionalFormatting sqref="P926:P927">
    <cfRule type="duplicateValues" dxfId="13561" priority="14084"/>
  </conditionalFormatting>
  <conditionalFormatting sqref="O926:O927">
    <cfRule type="duplicateValues" dxfId="13560" priority="14085"/>
  </conditionalFormatting>
  <conditionalFormatting sqref="O926:O927">
    <cfRule type="duplicateValues" dxfId="13559" priority="14086"/>
    <cfRule type="duplicateValues" dxfId="13558" priority="14087"/>
    <cfRule type="duplicateValues" dxfId="13557" priority="14088"/>
  </conditionalFormatting>
  <conditionalFormatting sqref="O926:O927">
    <cfRule type="duplicateValues" dxfId="13556" priority="14078"/>
    <cfRule type="duplicateValues" dxfId="13555" priority="14079"/>
  </conditionalFormatting>
  <conditionalFormatting sqref="O926:O927">
    <cfRule type="duplicateValues" dxfId="13554" priority="14077"/>
  </conditionalFormatting>
  <conditionalFormatting sqref="O926:O927">
    <cfRule type="duplicateValues" dxfId="13553" priority="14076"/>
  </conditionalFormatting>
  <conditionalFormatting sqref="P926:P927">
    <cfRule type="duplicateValues" dxfId="13552" priority="14075"/>
  </conditionalFormatting>
  <conditionalFormatting sqref="O926:O927">
    <cfRule type="duplicateValues" dxfId="13551" priority="14074"/>
  </conditionalFormatting>
  <conditionalFormatting sqref="O926:O927">
    <cfRule type="duplicateValues" dxfId="13550" priority="14073"/>
  </conditionalFormatting>
  <conditionalFormatting sqref="O926:O927">
    <cfRule type="duplicateValues" dxfId="13549" priority="14072"/>
  </conditionalFormatting>
  <conditionalFormatting sqref="O926:O927">
    <cfRule type="duplicateValues" dxfId="13548" priority="14071"/>
  </conditionalFormatting>
  <conditionalFormatting sqref="O926:O927">
    <cfRule type="duplicateValues" dxfId="13547" priority="14070"/>
  </conditionalFormatting>
  <conditionalFormatting sqref="O926:O927">
    <cfRule type="duplicateValues" dxfId="13546" priority="14069"/>
  </conditionalFormatting>
  <conditionalFormatting sqref="O926:O927">
    <cfRule type="duplicateValues" dxfId="13545" priority="14068"/>
  </conditionalFormatting>
  <conditionalFormatting sqref="O926:O927">
    <cfRule type="duplicateValues" dxfId="13544" priority="14067"/>
  </conditionalFormatting>
  <conditionalFormatting sqref="O926:O927">
    <cfRule type="duplicateValues" dxfId="13543" priority="14066"/>
  </conditionalFormatting>
  <conditionalFormatting sqref="O926:O927">
    <cfRule type="duplicateValues" dxfId="13542" priority="14065"/>
  </conditionalFormatting>
  <conditionalFormatting sqref="O926:O927">
    <cfRule type="duplicateValues" dxfId="13541" priority="14064"/>
  </conditionalFormatting>
  <conditionalFormatting sqref="O926:O927">
    <cfRule type="duplicateValues" dxfId="13540" priority="14063"/>
  </conditionalFormatting>
  <conditionalFormatting sqref="O928:O929">
    <cfRule type="duplicateValues" dxfId="13539" priority="14036"/>
  </conditionalFormatting>
  <conditionalFormatting sqref="O928:O929">
    <cfRule type="duplicateValues" dxfId="13538" priority="14037"/>
    <cfRule type="duplicateValues" dxfId="13537" priority="14038"/>
    <cfRule type="duplicateValues" dxfId="13536" priority="14039"/>
  </conditionalFormatting>
  <conditionalFormatting sqref="P928:P929">
    <cfRule type="duplicateValues" dxfId="13535" priority="14040"/>
  </conditionalFormatting>
  <conditionalFormatting sqref="O928:O929">
    <cfRule type="duplicateValues" dxfId="13534" priority="14034"/>
    <cfRule type="duplicateValues" dxfId="13533" priority="14035"/>
  </conditionalFormatting>
  <conditionalFormatting sqref="O928:O929">
    <cfRule type="duplicateValues" dxfId="13532" priority="14033"/>
  </conditionalFormatting>
  <conditionalFormatting sqref="O928:O929">
    <cfRule type="duplicateValues" dxfId="13531" priority="14032"/>
  </conditionalFormatting>
  <conditionalFormatting sqref="P928:P929">
    <cfRule type="duplicateValues" dxfId="13530" priority="14031"/>
  </conditionalFormatting>
  <conditionalFormatting sqref="O928:O929">
    <cfRule type="duplicateValues" dxfId="13529" priority="14030"/>
  </conditionalFormatting>
  <conditionalFormatting sqref="O928:O929">
    <cfRule type="duplicateValues" dxfId="13528" priority="14029"/>
  </conditionalFormatting>
  <conditionalFormatting sqref="O928:O929">
    <cfRule type="duplicateValues" dxfId="13527" priority="14028"/>
  </conditionalFormatting>
  <conditionalFormatting sqref="O928:O929">
    <cfRule type="duplicateValues" dxfId="13526" priority="14027"/>
  </conditionalFormatting>
  <conditionalFormatting sqref="O928:O929">
    <cfRule type="duplicateValues" dxfId="13525" priority="14026"/>
  </conditionalFormatting>
  <conditionalFormatting sqref="O928:O929">
    <cfRule type="duplicateValues" dxfId="13524" priority="14025"/>
  </conditionalFormatting>
  <conditionalFormatting sqref="O928:O929">
    <cfRule type="duplicateValues" dxfId="13523" priority="14024"/>
  </conditionalFormatting>
  <conditionalFormatting sqref="O928:O929">
    <cfRule type="duplicateValues" dxfId="13522" priority="14023"/>
  </conditionalFormatting>
  <conditionalFormatting sqref="O928:O929">
    <cfRule type="duplicateValues" dxfId="13521" priority="14022"/>
  </conditionalFormatting>
  <conditionalFormatting sqref="O928:O929">
    <cfRule type="duplicateValues" dxfId="13520" priority="14021"/>
  </conditionalFormatting>
  <conditionalFormatting sqref="O928:O929">
    <cfRule type="duplicateValues" dxfId="13519" priority="14020"/>
  </conditionalFormatting>
  <conditionalFormatting sqref="O928:O929">
    <cfRule type="duplicateValues" dxfId="13518" priority="14019"/>
  </conditionalFormatting>
  <conditionalFormatting sqref="O1109">
    <cfRule type="duplicateValues" dxfId="13517" priority="14013"/>
  </conditionalFormatting>
  <conditionalFormatting sqref="O1109">
    <cfRule type="duplicateValues" dxfId="13516" priority="14014"/>
    <cfRule type="duplicateValues" dxfId="13515" priority="14015"/>
    <cfRule type="duplicateValues" dxfId="13514" priority="14016"/>
  </conditionalFormatting>
  <conditionalFormatting sqref="P1109">
    <cfRule type="duplicateValues" dxfId="13513" priority="14017"/>
  </conditionalFormatting>
  <conditionalFormatting sqref="O1109">
    <cfRule type="duplicateValues" dxfId="13512" priority="14011"/>
    <cfRule type="duplicateValues" dxfId="13511" priority="14012"/>
  </conditionalFormatting>
  <conditionalFormatting sqref="O1109">
    <cfRule type="duplicateValues" dxfId="13510" priority="14010"/>
  </conditionalFormatting>
  <conditionalFormatting sqref="O1109">
    <cfRule type="duplicateValues" dxfId="13509" priority="14009"/>
  </conditionalFormatting>
  <conditionalFormatting sqref="P1109">
    <cfRule type="duplicateValues" dxfId="13508" priority="14008"/>
  </conditionalFormatting>
  <conditionalFormatting sqref="O1109">
    <cfRule type="duplicateValues" dxfId="13507" priority="14007"/>
  </conditionalFormatting>
  <conditionalFormatting sqref="O1109">
    <cfRule type="duplicateValues" dxfId="13506" priority="14006"/>
  </conditionalFormatting>
  <conditionalFormatting sqref="O1109">
    <cfRule type="duplicateValues" dxfId="13505" priority="14005"/>
  </conditionalFormatting>
  <conditionalFormatting sqref="O1109">
    <cfRule type="duplicateValues" dxfId="13504" priority="14004"/>
  </conditionalFormatting>
  <conditionalFormatting sqref="O1109">
    <cfRule type="duplicateValues" dxfId="13503" priority="14003"/>
  </conditionalFormatting>
  <conditionalFormatting sqref="O1109">
    <cfRule type="duplicateValues" dxfId="13502" priority="14002"/>
  </conditionalFormatting>
  <conditionalFormatting sqref="O1109">
    <cfRule type="duplicateValues" dxfId="13501" priority="14001"/>
  </conditionalFormatting>
  <conditionalFormatting sqref="O1109">
    <cfRule type="duplicateValues" dxfId="13500" priority="14000"/>
  </conditionalFormatting>
  <conditionalFormatting sqref="O1109">
    <cfRule type="duplicateValues" dxfId="13499" priority="13999"/>
  </conditionalFormatting>
  <conditionalFormatting sqref="O1109">
    <cfRule type="duplicateValues" dxfId="13498" priority="13998"/>
  </conditionalFormatting>
  <conditionalFormatting sqref="O1109">
    <cfRule type="duplicateValues" dxfId="13497" priority="13997"/>
  </conditionalFormatting>
  <conditionalFormatting sqref="O1109">
    <cfRule type="duplicateValues" dxfId="13496" priority="13996"/>
  </conditionalFormatting>
  <conditionalFormatting sqref="O1110">
    <cfRule type="duplicateValues" dxfId="13495" priority="13991"/>
  </conditionalFormatting>
  <conditionalFormatting sqref="O1110">
    <cfRule type="duplicateValues" dxfId="13494" priority="13992"/>
    <cfRule type="duplicateValues" dxfId="13493" priority="13993"/>
    <cfRule type="duplicateValues" dxfId="13492" priority="13994"/>
  </conditionalFormatting>
  <conditionalFormatting sqref="P1110">
    <cfRule type="duplicateValues" dxfId="13491" priority="13995"/>
  </conditionalFormatting>
  <conditionalFormatting sqref="O1110">
    <cfRule type="duplicateValues" dxfId="13490" priority="13989"/>
    <cfRule type="duplicateValues" dxfId="13489" priority="13990"/>
  </conditionalFormatting>
  <conditionalFormatting sqref="O1110">
    <cfRule type="duplicateValues" dxfId="13488" priority="13988"/>
  </conditionalFormatting>
  <conditionalFormatting sqref="O1110">
    <cfRule type="duplicateValues" dxfId="13487" priority="13987"/>
  </conditionalFormatting>
  <conditionalFormatting sqref="P1110">
    <cfRule type="duplicateValues" dxfId="13486" priority="13986"/>
  </conditionalFormatting>
  <conditionalFormatting sqref="O1110">
    <cfRule type="duplicateValues" dxfId="13485" priority="13985"/>
  </conditionalFormatting>
  <conditionalFormatting sqref="O1110">
    <cfRule type="duplicateValues" dxfId="13484" priority="13984"/>
  </conditionalFormatting>
  <conditionalFormatting sqref="O1110">
    <cfRule type="duplicateValues" dxfId="13483" priority="13983"/>
  </conditionalFormatting>
  <conditionalFormatting sqref="O1110">
    <cfRule type="duplicateValues" dxfId="13482" priority="13982"/>
  </conditionalFormatting>
  <conditionalFormatting sqref="O1110">
    <cfRule type="duplicateValues" dxfId="13481" priority="13981"/>
  </conditionalFormatting>
  <conditionalFormatting sqref="O1110">
    <cfRule type="duplicateValues" dxfId="13480" priority="13980"/>
  </conditionalFormatting>
  <conditionalFormatting sqref="O1110">
    <cfRule type="duplicateValues" dxfId="13479" priority="13979"/>
  </conditionalFormatting>
  <conditionalFormatting sqref="O1110">
    <cfRule type="duplicateValues" dxfId="13478" priority="13978"/>
  </conditionalFormatting>
  <conditionalFormatting sqref="O1110">
    <cfRule type="duplicateValues" dxfId="13477" priority="13977"/>
  </conditionalFormatting>
  <conditionalFormatting sqref="O1110">
    <cfRule type="duplicateValues" dxfId="13476" priority="13976"/>
  </conditionalFormatting>
  <conditionalFormatting sqref="O1110">
    <cfRule type="duplicateValues" dxfId="13475" priority="13975"/>
  </conditionalFormatting>
  <conditionalFormatting sqref="O1110">
    <cfRule type="duplicateValues" dxfId="13474" priority="13974"/>
  </conditionalFormatting>
  <conditionalFormatting sqref="A936:A941 A947:A951 A953:A984">
    <cfRule type="cellIs" dxfId="13473" priority="13973" operator="lessThan">
      <formula>"&lt;=0"</formula>
    </cfRule>
  </conditionalFormatting>
  <conditionalFormatting sqref="Y936:Y942 Y949 Y952:Y953 Y959 Y966 Y974 Y978:Y984">
    <cfRule type="duplicateValues" dxfId="13472" priority="13965"/>
  </conditionalFormatting>
  <conditionalFormatting sqref="P936:P938">
    <cfRule type="duplicateValues" dxfId="13471" priority="13957"/>
  </conditionalFormatting>
  <conditionalFormatting sqref="O936:O938">
    <cfRule type="duplicateValues" dxfId="13470" priority="13956"/>
  </conditionalFormatting>
  <conditionalFormatting sqref="O936:O938">
    <cfRule type="duplicateValues" dxfId="13469" priority="13955"/>
  </conditionalFormatting>
  <conditionalFormatting sqref="O936:O938">
    <cfRule type="duplicateValues" dxfId="13468" priority="13954"/>
  </conditionalFormatting>
  <conditionalFormatting sqref="O936:O938">
    <cfRule type="duplicateValues" dxfId="13467" priority="13953"/>
  </conditionalFormatting>
  <conditionalFormatting sqref="O936:O938">
    <cfRule type="duplicateValues" dxfId="13466" priority="13952"/>
  </conditionalFormatting>
  <conditionalFormatting sqref="O936:O938">
    <cfRule type="duplicateValues" dxfId="13465" priority="13951"/>
  </conditionalFormatting>
  <conditionalFormatting sqref="O936:O938">
    <cfRule type="duplicateValues" dxfId="13464" priority="13950"/>
  </conditionalFormatting>
  <conditionalFormatting sqref="O936:O938">
    <cfRule type="duplicateValues" dxfId="13463" priority="13949"/>
  </conditionalFormatting>
  <conditionalFormatting sqref="O936:O938">
    <cfRule type="duplicateValues" dxfId="13462" priority="13948"/>
  </conditionalFormatting>
  <conditionalFormatting sqref="O936:O938">
    <cfRule type="duplicateValues" dxfId="13461" priority="13947"/>
  </conditionalFormatting>
  <conditionalFormatting sqref="O936:O938">
    <cfRule type="duplicateValues" dxfId="13460" priority="13958"/>
  </conditionalFormatting>
  <conditionalFormatting sqref="O936:O938">
    <cfRule type="duplicateValues" dxfId="13459" priority="13959"/>
    <cfRule type="duplicateValues" dxfId="13458" priority="13960"/>
    <cfRule type="duplicateValues" dxfId="13457" priority="13961"/>
  </conditionalFormatting>
  <conditionalFormatting sqref="O936:O938">
    <cfRule type="duplicateValues" dxfId="13456" priority="13962"/>
    <cfRule type="duplicateValues" dxfId="13455" priority="13963"/>
  </conditionalFormatting>
  <conditionalFormatting sqref="P936:P938">
    <cfRule type="duplicateValues" dxfId="13454" priority="13964"/>
  </conditionalFormatting>
  <conditionalFormatting sqref="O936:O938">
    <cfRule type="duplicateValues" dxfId="13453" priority="13946"/>
  </conditionalFormatting>
  <conditionalFormatting sqref="O936:O938">
    <cfRule type="duplicateValues" dxfId="13452" priority="13945"/>
  </conditionalFormatting>
  <conditionalFormatting sqref="P939:P941">
    <cfRule type="duplicateValues" dxfId="13451" priority="13937"/>
  </conditionalFormatting>
  <conditionalFormatting sqref="O939:O941">
    <cfRule type="duplicateValues" dxfId="13450" priority="13936"/>
  </conditionalFormatting>
  <conditionalFormatting sqref="O939:O941">
    <cfRule type="duplicateValues" dxfId="13449" priority="13935"/>
  </conditionalFormatting>
  <conditionalFormatting sqref="O939:O941">
    <cfRule type="duplicateValues" dxfId="13448" priority="13934"/>
  </conditionalFormatting>
  <conditionalFormatting sqref="O939:O941">
    <cfRule type="duplicateValues" dxfId="13447" priority="13933"/>
  </conditionalFormatting>
  <conditionalFormatting sqref="O939:O941">
    <cfRule type="duplicateValues" dxfId="13446" priority="13932"/>
  </conditionalFormatting>
  <conditionalFormatting sqref="O939:O941">
    <cfRule type="duplicateValues" dxfId="13445" priority="13931"/>
  </conditionalFormatting>
  <conditionalFormatting sqref="O939:O941">
    <cfRule type="duplicateValues" dxfId="13444" priority="13930"/>
  </conditionalFormatting>
  <conditionalFormatting sqref="O939:O941">
    <cfRule type="duplicateValues" dxfId="13443" priority="13929"/>
  </conditionalFormatting>
  <conditionalFormatting sqref="O939:O941">
    <cfRule type="duplicateValues" dxfId="13442" priority="13928"/>
  </conditionalFormatting>
  <conditionalFormatting sqref="O939:O941">
    <cfRule type="duplicateValues" dxfId="13441" priority="13927"/>
  </conditionalFormatting>
  <conditionalFormatting sqref="O939:O941">
    <cfRule type="duplicateValues" dxfId="13440" priority="13938"/>
  </conditionalFormatting>
  <conditionalFormatting sqref="O939:O941">
    <cfRule type="duplicateValues" dxfId="13439" priority="13939"/>
    <cfRule type="duplicateValues" dxfId="13438" priority="13940"/>
    <cfRule type="duplicateValues" dxfId="13437" priority="13941"/>
  </conditionalFormatting>
  <conditionalFormatting sqref="O939:O941">
    <cfRule type="duplicateValues" dxfId="13436" priority="13942"/>
    <cfRule type="duplicateValues" dxfId="13435" priority="13943"/>
  </conditionalFormatting>
  <conditionalFormatting sqref="P939:P941">
    <cfRule type="duplicateValues" dxfId="13434" priority="13944"/>
  </conditionalFormatting>
  <conditionalFormatting sqref="O939:O941">
    <cfRule type="duplicateValues" dxfId="13433" priority="13926"/>
  </conditionalFormatting>
  <conditionalFormatting sqref="O939:O941">
    <cfRule type="duplicateValues" dxfId="13432" priority="13925"/>
  </conditionalFormatting>
  <conditionalFormatting sqref="A943:A946">
    <cfRule type="cellIs" dxfId="13431" priority="13924" operator="lessThan">
      <formula>"&lt;=0"</formula>
    </cfRule>
  </conditionalFormatting>
  <conditionalFormatting sqref="Y943">
    <cfRule type="duplicateValues" dxfId="13430" priority="13916"/>
  </conditionalFormatting>
  <conditionalFormatting sqref="P943:P944">
    <cfRule type="duplicateValues" dxfId="13429" priority="13908"/>
  </conditionalFormatting>
  <conditionalFormatting sqref="O943:O944">
    <cfRule type="duplicateValues" dxfId="13428" priority="13907"/>
  </conditionalFormatting>
  <conditionalFormatting sqref="O943:O944">
    <cfRule type="duplicateValues" dxfId="13427" priority="13906"/>
  </conditionalFormatting>
  <conditionalFormatting sqref="O943:O944">
    <cfRule type="duplicateValues" dxfId="13426" priority="13905"/>
  </conditionalFormatting>
  <conditionalFormatting sqref="O943:O944">
    <cfRule type="duplicateValues" dxfId="13425" priority="13904"/>
  </conditionalFormatting>
  <conditionalFormatting sqref="O943:O944">
    <cfRule type="duplicateValues" dxfId="13424" priority="13903"/>
  </conditionalFormatting>
  <conditionalFormatting sqref="O943:O944">
    <cfRule type="duplicateValues" dxfId="13423" priority="13902"/>
  </conditionalFormatting>
  <conditionalFormatting sqref="O943:O944">
    <cfRule type="duplicateValues" dxfId="13422" priority="13901"/>
  </conditionalFormatting>
  <conditionalFormatting sqref="O943:O944">
    <cfRule type="duplicateValues" dxfId="13421" priority="13900"/>
  </conditionalFormatting>
  <conditionalFormatting sqref="O943:O944">
    <cfRule type="duplicateValues" dxfId="13420" priority="13899"/>
  </conditionalFormatting>
  <conditionalFormatting sqref="O943:O944">
    <cfRule type="duplicateValues" dxfId="13419" priority="13898"/>
  </conditionalFormatting>
  <conditionalFormatting sqref="O943:O944">
    <cfRule type="duplicateValues" dxfId="13418" priority="13909"/>
  </conditionalFormatting>
  <conditionalFormatting sqref="O943:O944">
    <cfRule type="duplicateValues" dxfId="13417" priority="13910"/>
    <cfRule type="duplicateValues" dxfId="13416" priority="13911"/>
    <cfRule type="duplicateValues" dxfId="13415" priority="13912"/>
  </conditionalFormatting>
  <conditionalFormatting sqref="O943:O944">
    <cfRule type="duplicateValues" dxfId="13414" priority="13913"/>
    <cfRule type="duplicateValues" dxfId="13413" priority="13914"/>
  </conditionalFormatting>
  <conditionalFormatting sqref="P943:P944">
    <cfRule type="duplicateValues" dxfId="13412" priority="13915"/>
  </conditionalFormatting>
  <conditionalFormatting sqref="O943:O944">
    <cfRule type="duplicateValues" dxfId="13411" priority="13897"/>
  </conditionalFormatting>
  <conditionalFormatting sqref="O943:O944">
    <cfRule type="duplicateValues" dxfId="13410" priority="13896"/>
  </conditionalFormatting>
  <conditionalFormatting sqref="O538">
    <cfRule type="duplicateValues" dxfId="13409" priority="13888"/>
  </conditionalFormatting>
  <conditionalFormatting sqref="O538">
    <cfRule type="duplicateValues" dxfId="13408" priority="13889"/>
  </conditionalFormatting>
  <conditionalFormatting sqref="O538">
    <cfRule type="duplicateValues" dxfId="13407" priority="13890"/>
    <cfRule type="duplicateValues" dxfId="13406" priority="13891"/>
    <cfRule type="duplicateValues" dxfId="13405" priority="13892"/>
  </conditionalFormatting>
  <conditionalFormatting sqref="P538">
    <cfRule type="duplicateValues" dxfId="13404" priority="13893"/>
  </conditionalFormatting>
  <conditionalFormatting sqref="O538">
    <cfRule type="duplicateValues" dxfId="13403" priority="13894"/>
    <cfRule type="duplicateValues" dxfId="13402" priority="13895"/>
  </conditionalFormatting>
  <conditionalFormatting sqref="O538">
    <cfRule type="duplicateValues" dxfId="13401" priority="13887"/>
  </conditionalFormatting>
  <conditionalFormatting sqref="O538">
    <cfRule type="duplicateValues" dxfId="13400" priority="13886"/>
  </conditionalFormatting>
  <conditionalFormatting sqref="O983:O984">
    <cfRule type="duplicateValues" dxfId="13399" priority="13880"/>
  </conditionalFormatting>
  <conditionalFormatting sqref="O983:O984">
    <cfRule type="duplicateValues" dxfId="13398" priority="13881"/>
    <cfRule type="duplicateValues" dxfId="13397" priority="13882"/>
    <cfRule type="duplicateValues" dxfId="13396" priority="13883"/>
  </conditionalFormatting>
  <conditionalFormatting sqref="P983:P984">
    <cfRule type="duplicateValues" dxfId="13395" priority="13884"/>
  </conditionalFormatting>
  <conditionalFormatting sqref="O983:O984">
    <cfRule type="duplicateValues" dxfId="13394" priority="13878"/>
    <cfRule type="duplicateValues" dxfId="13393" priority="13879"/>
  </conditionalFormatting>
  <conditionalFormatting sqref="O983:O984">
    <cfRule type="duplicateValues" dxfId="13392" priority="13877"/>
  </conditionalFormatting>
  <conditionalFormatting sqref="O983:O984">
    <cfRule type="duplicateValues" dxfId="13391" priority="13876"/>
  </conditionalFormatting>
  <conditionalFormatting sqref="P983:P984">
    <cfRule type="duplicateValues" dxfId="13390" priority="13875"/>
  </conditionalFormatting>
  <conditionalFormatting sqref="O983:O984">
    <cfRule type="duplicateValues" dxfId="13389" priority="13874"/>
  </conditionalFormatting>
  <conditionalFormatting sqref="O983:O984">
    <cfRule type="duplicateValues" dxfId="13388" priority="13873"/>
  </conditionalFormatting>
  <conditionalFormatting sqref="O983:O984">
    <cfRule type="duplicateValues" dxfId="13387" priority="13872"/>
  </conditionalFormatting>
  <conditionalFormatting sqref="O983:O984">
    <cfRule type="duplicateValues" dxfId="13386" priority="13871"/>
  </conditionalFormatting>
  <conditionalFormatting sqref="O983:O984">
    <cfRule type="duplicateValues" dxfId="13385" priority="13870"/>
  </conditionalFormatting>
  <conditionalFormatting sqref="O983:O984">
    <cfRule type="duplicateValues" dxfId="13384" priority="13869"/>
  </conditionalFormatting>
  <conditionalFormatting sqref="O983:O984">
    <cfRule type="duplicateValues" dxfId="13383" priority="13868"/>
  </conditionalFormatting>
  <conditionalFormatting sqref="O983:O984">
    <cfRule type="duplicateValues" dxfId="13382" priority="13867"/>
  </conditionalFormatting>
  <conditionalFormatting sqref="O983:O984">
    <cfRule type="duplicateValues" dxfId="13381" priority="13866"/>
  </conditionalFormatting>
  <conditionalFormatting sqref="O983:O984">
    <cfRule type="duplicateValues" dxfId="13380" priority="13865"/>
  </conditionalFormatting>
  <conditionalFormatting sqref="O983:O984">
    <cfRule type="duplicateValues" dxfId="13379" priority="13885"/>
  </conditionalFormatting>
  <conditionalFormatting sqref="O983:O984">
    <cfRule type="duplicateValues" dxfId="13378" priority="13864"/>
  </conditionalFormatting>
  <conditionalFormatting sqref="O983:O984">
    <cfRule type="duplicateValues" dxfId="13377" priority="13863"/>
  </conditionalFormatting>
  <conditionalFormatting sqref="P945:P946">
    <cfRule type="duplicateValues" dxfId="13376" priority="13855"/>
  </conditionalFormatting>
  <conditionalFormatting sqref="O945:O946">
    <cfRule type="duplicateValues" dxfId="13375" priority="13854"/>
  </conditionalFormatting>
  <conditionalFormatting sqref="O945:O946">
    <cfRule type="duplicateValues" dxfId="13374" priority="13853"/>
  </conditionalFormatting>
  <conditionalFormatting sqref="O945:O946">
    <cfRule type="duplicateValues" dxfId="13373" priority="13852"/>
  </conditionalFormatting>
  <conditionalFormatting sqref="O945:O946">
    <cfRule type="duplicateValues" dxfId="13372" priority="13851"/>
  </conditionalFormatting>
  <conditionalFormatting sqref="O945:O946">
    <cfRule type="duplicateValues" dxfId="13371" priority="13850"/>
  </conditionalFormatting>
  <conditionalFormatting sqref="O945:O946">
    <cfRule type="duplicateValues" dxfId="13370" priority="13849"/>
  </conditionalFormatting>
  <conditionalFormatting sqref="O945:O946">
    <cfRule type="duplicateValues" dxfId="13369" priority="13848"/>
  </conditionalFormatting>
  <conditionalFormatting sqref="O945:O946">
    <cfRule type="duplicateValues" dxfId="13368" priority="13847"/>
  </conditionalFormatting>
  <conditionalFormatting sqref="O945:O946">
    <cfRule type="duplicateValues" dxfId="13367" priority="13846"/>
  </conditionalFormatting>
  <conditionalFormatting sqref="O945:O946">
    <cfRule type="duplicateValues" dxfId="13366" priority="13845"/>
  </conditionalFormatting>
  <conditionalFormatting sqref="O945:O946">
    <cfRule type="duplicateValues" dxfId="13365" priority="13856"/>
  </conditionalFormatting>
  <conditionalFormatting sqref="O945:O946">
    <cfRule type="duplicateValues" dxfId="13364" priority="13857"/>
    <cfRule type="duplicateValues" dxfId="13363" priority="13858"/>
    <cfRule type="duplicateValues" dxfId="13362" priority="13859"/>
  </conditionalFormatting>
  <conditionalFormatting sqref="O945:O946">
    <cfRule type="duplicateValues" dxfId="13361" priority="13860"/>
    <cfRule type="duplicateValues" dxfId="13360" priority="13861"/>
  </conditionalFormatting>
  <conditionalFormatting sqref="P945:P946">
    <cfRule type="duplicateValues" dxfId="13359" priority="13862"/>
  </conditionalFormatting>
  <conditionalFormatting sqref="O945:O946">
    <cfRule type="duplicateValues" dxfId="13358" priority="13844"/>
  </conditionalFormatting>
  <conditionalFormatting sqref="O945:O946">
    <cfRule type="duplicateValues" dxfId="13357" priority="13843"/>
  </conditionalFormatting>
  <conditionalFormatting sqref="P947:P948">
    <cfRule type="duplicateValues" dxfId="13356" priority="13835"/>
  </conditionalFormatting>
  <conditionalFormatting sqref="O947:O948">
    <cfRule type="duplicateValues" dxfId="13355" priority="13834"/>
  </conditionalFormatting>
  <conditionalFormatting sqref="O947:O948">
    <cfRule type="duplicateValues" dxfId="13354" priority="13833"/>
  </conditionalFormatting>
  <conditionalFormatting sqref="O947:O948">
    <cfRule type="duplicateValues" dxfId="13353" priority="13832"/>
  </conditionalFormatting>
  <conditionalFormatting sqref="O947:O948">
    <cfRule type="duplicateValues" dxfId="13352" priority="13831"/>
  </conditionalFormatting>
  <conditionalFormatting sqref="O947:O948">
    <cfRule type="duplicateValues" dxfId="13351" priority="13830"/>
  </conditionalFormatting>
  <conditionalFormatting sqref="O947:O948">
    <cfRule type="duplicateValues" dxfId="13350" priority="13829"/>
  </conditionalFormatting>
  <conditionalFormatting sqref="O947:O948">
    <cfRule type="duplicateValues" dxfId="13349" priority="13828"/>
  </conditionalFormatting>
  <conditionalFormatting sqref="O947:O948">
    <cfRule type="duplicateValues" dxfId="13348" priority="13827"/>
  </conditionalFormatting>
  <conditionalFormatting sqref="O947:O948">
    <cfRule type="duplicateValues" dxfId="13347" priority="13826"/>
  </conditionalFormatting>
  <conditionalFormatting sqref="O947:O948">
    <cfRule type="duplicateValues" dxfId="13346" priority="13825"/>
  </conditionalFormatting>
  <conditionalFormatting sqref="O947:O948">
    <cfRule type="duplicateValues" dxfId="13345" priority="13836"/>
  </conditionalFormatting>
  <conditionalFormatting sqref="O947:O948">
    <cfRule type="duplicateValues" dxfId="13344" priority="13837"/>
    <cfRule type="duplicateValues" dxfId="13343" priority="13838"/>
    <cfRule type="duplicateValues" dxfId="13342" priority="13839"/>
  </conditionalFormatting>
  <conditionalFormatting sqref="O947:O948">
    <cfRule type="duplicateValues" dxfId="13341" priority="13840"/>
    <cfRule type="duplicateValues" dxfId="13340" priority="13841"/>
  </conditionalFormatting>
  <conditionalFormatting sqref="P947:P948">
    <cfRule type="duplicateValues" dxfId="13339" priority="13842"/>
  </conditionalFormatting>
  <conditionalFormatting sqref="O947:O948">
    <cfRule type="duplicateValues" dxfId="13338" priority="13824"/>
  </conditionalFormatting>
  <conditionalFormatting sqref="O947:O948">
    <cfRule type="duplicateValues" dxfId="13337" priority="13823"/>
  </conditionalFormatting>
  <conditionalFormatting sqref="P949">
    <cfRule type="duplicateValues" dxfId="13336" priority="13815"/>
  </conditionalFormatting>
  <conditionalFormatting sqref="O949">
    <cfRule type="duplicateValues" dxfId="13335" priority="13814"/>
  </conditionalFormatting>
  <conditionalFormatting sqref="O949">
    <cfRule type="duplicateValues" dxfId="13334" priority="13813"/>
  </conditionalFormatting>
  <conditionalFormatting sqref="O949">
    <cfRule type="duplicateValues" dxfId="13333" priority="13812"/>
  </conditionalFormatting>
  <conditionalFormatting sqref="O949">
    <cfRule type="duplicateValues" dxfId="13332" priority="13811"/>
  </conditionalFormatting>
  <conditionalFormatting sqref="O949">
    <cfRule type="duplicateValues" dxfId="13331" priority="13810"/>
  </conditionalFormatting>
  <conditionalFormatting sqref="O949">
    <cfRule type="duplicateValues" dxfId="13330" priority="13809"/>
  </conditionalFormatting>
  <conditionalFormatting sqref="O949">
    <cfRule type="duplicateValues" dxfId="13329" priority="13808"/>
  </conditionalFormatting>
  <conditionalFormatting sqref="O949">
    <cfRule type="duplicateValues" dxfId="13328" priority="13807"/>
  </conditionalFormatting>
  <conditionalFormatting sqref="O949">
    <cfRule type="duplicateValues" dxfId="13327" priority="13806"/>
  </conditionalFormatting>
  <conditionalFormatting sqref="O949">
    <cfRule type="duplicateValues" dxfId="13326" priority="13805"/>
  </conditionalFormatting>
  <conditionalFormatting sqref="O949">
    <cfRule type="duplicateValues" dxfId="13325" priority="13816"/>
  </conditionalFormatting>
  <conditionalFormatting sqref="O949">
    <cfRule type="duplicateValues" dxfId="13324" priority="13817"/>
    <cfRule type="duplicateValues" dxfId="13323" priority="13818"/>
    <cfRule type="duplicateValues" dxfId="13322" priority="13819"/>
  </conditionalFormatting>
  <conditionalFormatting sqref="O949">
    <cfRule type="duplicateValues" dxfId="13321" priority="13820"/>
    <cfRule type="duplicateValues" dxfId="13320" priority="13821"/>
  </conditionalFormatting>
  <conditionalFormatting sqref="P949">
    <cfRule type="duplicateValues" dxfId="13319" priority="13822"/>
  </conditionalFormatting>
  <conditionalFormatting sqref="O949">
    <cfRule type="duplicateValues" dxfId="13318" priority="13804"/>
  </conditionalFormatting>
  <conditionalFormatting sqref="O949">
    <cfRule type="duplicateValues" dxfId="13317" priority="13803"/>
  </conditionalFormatting>
  <conditionalFormatting sqref="P950">
    <cfRule type="duplicateValues" dxfId="13316" priority="13795"/>
  </conditionalFormatting>
  <conditionalFormatting sqref="O950">
    <cfRule type="duplicateValues" dxfId="13315" priority="13794"/>
  </conditionalFormatting>
  <conditionalFormatting sqref="O950">
    <cfRule type="duplicateValues" dxfId="13314" priority="13793"/>
  </conditionalFormatting>
  <conditionalFormatting sqref="O950">
    <cfRule type="duplicateValues" dxfId="13313" priority="13792"/>
  </conditionalFormatting>
  <conditionalFormatting sqref="O950">
    <cfRule type="duplicateValues" dxfId="13312" priority="13791"/>
  </conditionalFormatting>
  <conditionalFormatting sqref="O950">
    <cfRule type="duplicateValues" dxfId="13311" priority="13790"/>
  </conditionalFormatting>
  <conditionalFormatting sqref="O950">
    <cfRule type="duplicateValues" dxfId="13310" priority="13789"/>
  </conditionalFormatting>
  <conditionalFormatting sqref="O950">
    <cfRule type="duplicateValues" dxfId="13309" priority="13788"/>
  </conditionalFormatting>
  <conditionalFormatting sqref="O950">
    <cfRule type="duplicateValues" dxfId="13308" priority="13787"/>
  </conditionalFormatting>
  <conditionalFormatting sqref="O950">
    <cfRule type="duplicateValues" dxfId="13307" priority="13786"/>
  </conditionalFormatting>
  <conditionalFormatting sqref="O950">
    <cfRule type="duplicateValues" dxfId="13306" priority="13785"/>
  </conditionalFormatting>
  <conditionalFormatting sqref="O950">
    <cfRule type="duplicateValues" dxfId="13305" priority="13796"/>
  </conditionalFormatting>
  <conditionalFormatting sqref="O950">
    <cfRule type="duplicateValues" dxfId="13304" priority="13797"/>
    <cfRule type="duplicateValues" dxfId="13303" priority="13798"/>
    <cfRule type="duplicateValues" dxfId="13302" priority="13799"/>
  </conditionalFormatting>
  <conditionalFormatting sqref="O950">
    <cfRule type="duplicateValues" dxfId="13301" priority="13800"/>
    <cfRule type="duplicateValues" dxfId="13300" priority="13801"/>
  </conditionalFormatting>
  <conditionalFormatting sqref="P950">
    <cfRule type="duplicateValues" dxfId="13299" priority="13802"/>
  </conditionalFormatting>
  <conditionalFormatting sqref="O950">
    <cfRule type="duplicateValues" dxfId="13298" priority="13784"/>
  </conditionalFormatting>
  <conditionalFormatting sqref="O950">
    <cfRule type="duplicateValues" dxfId="13297" priority="13783"/>
  </conditionalFormatting>
  <conditionalFormatting sqref="P951">
    <cfRule type="duplicateValues" dxfId="13296" priority="13775"/>
  </conditionalFormatting>
  <conditionalFormatting sqref="O951">
    <cfRule type="duplicateValues" dxfId="13295" priority="13774"/>
  </conditionalFormatting>
  <conditionalFormatting sqref="O951">
    <cfRule type="duplicateValues" dxfId="13294" priority="13773"/>
  </conditionalFormatting>
  <conditionalFormatting sqref="O951">
    <cfRule type="duplicateValues" dxfId="13293" priority="13772"/>
  </conditionalFormatting>
  <conditionalFormatting sqref="O951">
    <cfRule type="duplicateValues" dxfId="13292" priority="13771"/>
  </conditionalFormatting>
  <conditionalFormatting sqref="O951">
    <cfRule type="duplicateValues" dxfId="13291" priority="13770"/>
  </conditionalFormatting>
  <conditionalFormatting sqref="O951">
    <cfRule type="duplicateValues" dxfId="13290" priority="13769"/>
  </conditionalFormatting>
  <conditionalFormatting sqref="O951">
    <cfRule type="duplicateValues" dxfId="13289" priority="13768"/>
  </conditionalFormatting>
  <conditionalFormatting sqref="O951">
    <cfRule type="duplicateValues" dxfId="13288" priority="13767"/>
  </conditionalFormatting>
  <conditionalFormatting sqref="O951">
    <cfRule type="duplicateValues" dxfId="13287" priority="13766"/>
  </conditionalFormatting>
  <conditionalFormatting sqref="O951">
    <cfRule type="duplicateValues" dxfId="13286" priority="13765"/>
  </conditionalFormatting>
  <conditionalFormatting sqref="O951">
    <cfRule type="duplicateValues" dxfId="13285" priority="13776"/>
  </conditionalFormatting>
  <conditionalFormatting sqref="O951">
    <cfRule type="duplicateValues" dxfId="13284" priority="13777"/>
    <cfRule type="duplicateValues" dxfId="13283" priority="13778"/>
    <cfRule type="duplicateValues" dxfId="13282" priority="13779"/>
  </conditionalFormatting>
  <conditionalFormatting sqref="O951">
    <cfRule type="duplicateValues" dxfId="13281" priority="13780"/>
    <cfRule type="duplicateValues" dxfId="13280" priority="13781"/>
  </conditionalFormatting>
  <conditionalFormatting sqref="P951">
    <cfRule type="duplicateValues" dxfId="13279" priority="13782"/>
  </conditionalFormatting>
  <conditionalFormatting sqref="O951">
    <cfRule type="duplicateValues" dxfId="13278" priority="13764"/>
  </conditionalFormatting>
  <conditionalFormatting sqref="O951">
    <cfRule type="duplicateValues" dxfId="13277" priority="13763"/>
  </conditionalFormatting>
  <conditionalFormatting sqref="O953:O958">
    <cfRule type="duplicateValues" dxfId="13276" priority="13755"/>
  </conditionalFormatting>
  <conditionalFormatting sqref="O953:O958">
    <cfRule type="duplicateValues" dxfId="13275" priority="13756"/>
  </conditionalFormatting>
  <conditionalFormatting sqref="O953:O958">
    <cfRule type="duplicateValues" dxfId="13274" priority="13757"/>
    <cfRule type="duplicateValues" dxfId="13273" priority="13758"/>
    <cfRule type="duplicateValues" dxfId="13272" priority="13759"/>
  </conditionalFormatting>
  <conditionalFormatting sqref="P953:P958">
    <cfRule type="duplicateValues" dxfId="13271" priority="13760"/>
  </conditionalFormatting>
  <conditionalFormatting sqref="O953:O958">
    <cfRule type="duplicateValues" dxfId="13270" priority="13761"/>
    <cfRule type="duplicateValues" dxfId="13269" priority="13762"/>
  </conditionalFormatting>
  <conditionalFormatting sqref="O953:O958">
    <cfRule type="duplicateValues" dxfId="13268" priority="13754"/>
  </conditionalFormatting>
  <conditionalFormatting sqref="O953:O958">
    <cfRule type="duplicateValues" dxfId="13267" priority="13753"/>
  </conditionalFormatting>
  <conditionalFormatting sqref="O953:O958">
    <cfRule type="duplicateValues" dxfId="13266" priority="13752"/>
  </conditionalFormatting>
  <conditionalFormatting sqref="O953:O958">
    <cfRule type="duplicateValues" dxfId="13265" priority="13751"/>
  </conditionalFormatting>
  <conditionalFormatting sqref="O953:O958">
    <cfRule type="duplicateValues" dxfId="13264" priority="13750"/>
  </conditionalFormatting>
  <conditionalFormatting sqref="O953:O958">
    <cfRule type="duplicateValues" dxfId="13263" priority="13749"/>
  </conditionalFormatting>
  <conditionalFormatting sqref="O959:O965">
    <cfRule type="duplicateValues" dxfId="13262" priority="13741"/>
  </conditionalFormatting>
  <conditionalFormatting sqref="O959:O965">
    <cfRule type="duplicateValues" dxfId="13261" priority="13742"/>
  </conditionalFormatting>
  <conditionalFormatting sqref="O959:O965">
    <cfRule type="duplicateValues" dxfId="13260" priority="13743"/>
    <cfRule type="duplicateValues" dxfId="13259" priority="13744"/>
    <cfRule type="duplicateValues" dxfId="13258" priority="13745"/>
  </conditionalFormatting>
  <conditionalFormatting sqref="P959:P965">
    <cfRule type="duplicateValues" dxfId="13257" priority="13746"/>
  </conditionalFormatting>
  <conditionalFormatting sqref="O959:O965">
    <cfRule type="duplicateValues" dxfId="13256" priority="13747"/>
    <cfRule type="duplicateValues" dxfId="13255" priority="13748"/>
  </conditionalFormatting>
  <conditionalFormatting sqref="O959:O965">
    <cfRule type="duplicateValues" dxfId="13254" priority="13740"/>
  </conditionalFormatting>
  <conditionalFormatting sqref="O959:O965">
    <cfRule type="duplicateValues" dxfId="13253" priority="13739"/>
  </conditionalFormatting>
  <conditionalFormatting sqref="O966:O967">
    <cfRule type="duplicateValues" dxfId="13252" priority="13731"/>
  </conditionalFormatting>
  <conditionalFormatting sqref="O966:O967">
    <cfRule type="duplicateValues" dxfId="13251" priority="13732"/>
  </conditionalFormatting>
  <conditionalFormatting sqref="O966:O967">
    <cfRule type="duplicateValues" dxfId="13250" priority="13733"/>
    <cfRule type="duplicateValues" dxfId="13249" priority="13734"/>
    <cfRule type="duplicateValues" dxfId="13248" priority="13735"/>
  </conditionalFormatting>
  <conditionalFormatting sqref="P966:P967">
    <cfRule type="duplicateValues" dxfId="13247" priority="13736"/>
  </conditionalFormatting>
  <conditionalFormatting sqref="O966:O967">
    <cfRule type="duplicateValues" dxfId="13246" priority="13737"/>
    <cfRule type="duplicateValues" dxfId="13245" priority="13738"/>
  </conditionalFormatting>
  <conditionalFormatting sqref="O966:O967">
    <cfRule type="duplicateValues" dxfId="13244" priority="13730"/>
  </conditionalFormatting>
  <conditionalFormatting sqref="O966:O967">
    <cfRule type="duplicateValues" dxfId="13243" priority="13729"/>
  </conditionalFormatting>
  <conditionalFormatting sqref="O968:O970">
    <cfRule type="duplicateValues" dxfId="13242" priority="13721"/>
  </conditionalFormatting>
  <conditionalFormatting sqref="O968:O970">
    <cfRule type="duplicateValues" dxfId="13241" priority="13722"/>
  </conditionalFormatting>
  <conditionalFormatting sqref="O968:O970">
    <cfRule type="duplicateValues" dxfId="13240" priority="13723"/>
    <cfRule type="duplicateValues" dxfId="13239" priority="13724"/>
    <cfRule type="duplicateValues" dxfId="13238" priority="13725"/>
  </conditionalFormatting>
  <conditionalFormatting sqref="P968:P970">
    <cfRule type="duplicateValues" dxfId="13237" priority="13726"/>
  </conditionalFormatting>
  <conditionalFormatting sqref="O968:O970">
    <cfRule type="duplicateValues" dxfId="13236" priority="13727"/>
    <cfRule type="duplicateValues" dxfId="13235" priority="13728"/>
  </conditionalFormatting>
  <conditionalFormatting sqref="O968:O970">
    <cfRule type="duplicateValues" dxfId="13234" priority="13720"/>
  </conditionalFormatting>
  <conditionalFormatting sqref="O968:O970">
    <cfRule type="duplicateValues" dxfId="13233" priority="13719"/>
  </conditionalFormatting>
  <conditionalFormatting sqref="O971:O973">
    <cfRule type="duplicateValues" dxfId="13232" priority="13711"/>
  </conditionalFormatting>
  <conditionalFormatting sqref="O971:O973">
    <cfRule type="duplicateValues" dxfId="13231" priority="13712"/>
  </conditionalFormatting>
  <conditionalFormatting sqref="O971:O973">
    <cfRule type="duplicateValues" dxfId="13230" priority="13713"/>
    <cfRule type="duplicateValues" dxfId="13229" priority="13714"/>
    <cfRule type="duplicateValues" dxfId="13228" priority="13715"/>
  </conditionalFormatting>
  <conditionalFormatting sqref="P971:P973">
    <cfRule type="duplicateValues" dxfId="13227" priority="13716"/>
  </conditionalFormatting>
  <conditionalFormatting sqref="O971:O973">
    <cfRule type="duplicateValues" dxfId="13226" priority="13717"/>
    <cfRule type="duplicateValues" dxfId="13225" priority="13718"/>
  </conditionalFormatting>
  <conditionalFormatting sqref="O971:O973">
    <cfRule type="duplicateValues" dxfId="13224" priority="13710"/>
  </conditionalFormatting>
  <conditionalFormatting sqref="O971:O973">
    <cfRule type="duplicateValues" dxfId="13223" priority="13709"/>
  </conditionalFormatting>
  <conditionalFormatting sqref="O974:O977">
    <cfRule type="duplicateValues" dxfId="13222" priority="13701"/>
  </conditionalFormatting>
  <conditionalFormatting sqref="O974:O977">
    <cfRule type="duplicateValues" dxfId="13221" priority="13702"/>
  </conditionalFormatting>
  <conditionalFormatting sqref="O974:O977">
    <cfRule type="duplicateValues" dxfId="13220" priority="13703"/>
    <cfRule type="duplicateValues" dxfId="13219" priority="13704"/>
    <cfRule type="duplicateValues" dxfId="13218" priority="13705"/>
  </conditionalFormatting>
  <conditionalFormatting sqref="P974:P977">
    <cfRule type="duplicateValues" dxfId="13217" priority="13706"/>
  </conditionalFormatting>
  <conditionalFormatting sqref="O974:O977">
    <cfRule type="duplicateValues" dxfId="13216" priority="13707"/>
    <cfRule type="duplicateValues" dxfId="13215" priority="13708"/>
  </conditionalFormatting>
  <conditionalFormatting sqref="O974:O977">
    <cfRule type="duplicateValues" dxfId="13214" priority="13700"/>
  </conditionalFormatting>
  <conditionalFormatting sqref="O974:O977">
    <cfRule type="duplicateValues" dxfId="13213" priority="13699"/>
  </conditionalFormatting>
  <conditionalFormatting sqref="O978:O979">
    <cfRule type="duplicateValues" dxfId="13212" priority="13691"/>
  </conditionalFormatting>
  <conditionalFormatting sqref="O978:O979">
    <cfRule type="duplicateValues" dxfId="13211" priority="13690"/>
  </conditionalFormatting>
  <conditionalFormatting sqref="O978:O979">
    <cfRule type="duplicateValues" dxfId="13210" priority="13689"/>
  </conditionalFormatting>
  <conditionalFormatting sqref="O978:O979">
    <cfRule type="duplicateValues" dxfId="13209" priority="13688"/>
  </conditionalFormatting>
  <conditionalFormatting sqref="O978:O979">
    <cfRule type="duplicateValues" dxfId="13208" priority="13687"/>
  </conditionalFormatting>
  <conditionalFormatting sqref="O978:O979">
    <cfRule type="duplicateValues" dxfId="13207" priority="13686"/>
  </conditionalFormatting>
  <conditionalFormatting sqref="O978:O979">
    <cfRule type="duplicateValues" dxfId="13206" priority="13692"/>
  </conditionalFormatting>
  <conditionalFormatting sqref="O978:O979">
    <cfRule type="duplicateValues" dxfId="13205" priority="13693"/>
    <cfRule type="duplicateValues" dxfId="13204" priority="13694"/>
    <cfRule type="duplicateValues" dxfId="13203" priority="13695"/>
  </conditionalFormatting>
  <conditionalFormatting sqref="P978:P979">
    <cfRule type="duplicateValues" dxfId="13202" priority="13696"/>
  </conditionalFormatting>
  <conditionalFormatting sqref="O978:O979">
    <cfRule type="duplicateValues" dxfId="13201" priority="13697"/>
    <cfRule type="duplicateValues" dxfId="13200" priority="13698"/>
  </conditionalFormatting>
  <conditionalFormatting sqref="O978:O979">
    <cfRule type="duplicateValues" dxfId="13199" priority="13685"/>
  </conditionalFormatting>
  <conditionalFormatting sqref="O978:O979">
    <cfRule type="duplicateValues" dxfId="13198" priority="13684"/>
  </conditionalFormatting>
  <conditionalFormatting sqref="O980:O982">
    <cfRule type="duplicateValues" dxfId="13197" priority="13676"/>
  </conditionalFormatting>
  <conditionalFormatting sqref="O980:O982">
    <cfRule type="duplicateValues" dxfId="13196" priority="13675"/>
  </conditionalFormatting>
  <conditionalFormatting sqref="O980:O982">
    <cfRule type="duplicateValues" dxfId="13195" priority="13674"/>
  </conditionalFormatting>
  <conditionalFormatting sqref="O980:O982">
    <cfRule type="duplicateValues" dxfId="13194" priority="13677"/>
  </conditionalFormatting>
  <conditionalFormatting sqref="O980:O982">
    <cfRule type="duplicateValues" dxfId="13193" priority="13678"/>
    <cfRule type="duplicateValues" dxfId="13192" priority="13679"/>
    <cfRule type="duplicateValues" dxfId="13191" priority="13680"/>
  </conditionalFormatting>
  <conditionalFormatting sqref="P980:P982">
    <cfRule type="duplicateValues" dxfId="13190" priority="13681"/>
  </conditionalFormatting>
  <conditionalFormatting sqref="O980:O982">
    <cfRule type="duplicateValues" dxfId="13189" priority="13682"/>
    <cfRule type="duplicateValues" dxfId="13188" priority="13683"/>
  </conditionalFormatting>
  <conditionalFormatting sqref="O980:O982">
    <cfRule type="duplicateValues" dxfId="13187" priority="13673"/>
  </conditionalFormatting>
  <conditionalFormatting sqref="O980:O982">
    <cfRule type="duplicateValues" dxfId="13186" priority="13672"/>
  </conditionalFormatting>
  <conditionalFormatting sqref="O980:O982">
    <cfRule type="duplicateValues" dxfId="13185" priority="13671"/>
  </conditionalFormatting>
  <conditionalFormatting sqref="O980:O982">
    <cfRule type="duplicateValues" dxfId="13184" priority="13670"/>
  </conditionalFormatting>
  <conditionalFormatting sqref="O980:O982">
    <cfRule type="duplicateValues" dxfId="13183" priority="13669"/>
  </conditionalFormatting>
  <conditionalFormatting sqref="O985">
    <cfRule type="duplicateValues" dxfId="13182" priority="13635"/>
  </conditionalFormatting>
  <conditionalFormatting sqref="O985">
    <cfRule type="duplicateValues" dxfId="13181" priority="13636"/>
    <cfRule type="duplicateValues" dxfId="13180" priority="13637"/>
    <cfRule type="duplicateValues" dxfId="13179" priority="13638"/>
  </conditionalFormatting>
  <conditionalFormatting sqref="P985">
    <cfRule type="duplicateValues" dxfId="13178" priority="13639"/>
  </conditionalFormatting>
  <conditionalFormatting sqref="O985">
    <cfRule type="duplicateValues" dxfId="13177" priority="13633"/>
    <cfRule type="duplicateValues" dxfId="13176" priority="13634"/>
  </conditionalFormatting>
  <conditionalFormatting sqref="O985">
    <cfRule type="duplicateValues" dxfId="13175" priority="13632"/>
  </conditionalFormatting>
  <conditionalFormatting sqref="O985">
    <cfRule type="duplicateValues" dxfId="13174" priority="13631"/>
  </conditionalFormatting>
  <conditionalFormatting sqref="P985">
    <cfRule type="duplicateValues" dxfId="13173" priority="13630"/>
  </conditionalFormatting>
  <conditionalFormatting sqref="O985">
    <cfRule type="duplicateValues" dxfId="13172" priority="13629"/>
  </conditionalFormatting>
  <conditionalFormatting sqref="O985">
    <cfRule type="duplicateValues" dxfId="13171" priority="13628"/>
  </conditionalFormatting>
  <conditionalFormatting sqref="O985">
    <cfRule type="duplicateValues" dxfId="13170" priority="13627"/>
  </conditionalFormatting>
  <conditionalFormatting sqref="O985">
    <cfRule type="duplicateValues" dxfId="13169" priority="13626"/>
  </conditionalFormatting>
  <conditionalFormatting sqref="O985">
    <cfRule type="duplicateValues" dxfId="13168" priority="13625"/>
  </conditionalFormatting>
  <conditionalFormatting sqref="O985">
    <cfRule type="duplicateValues" dxfId="13167" priority="13624"/>
  </conditionalFormatting>
  <conditionalFormatting sqref="O985">
    <cfRule type="duplicateValues" dxfId="13166" priority="13623"/>
  </conditionalFormatting>
  <conditionalFormatting sqref="O985">
    <cfRule type="duplicateValues" dxfId="13165" priority="13622"/>
  </conditionalFormatting>
  <conditionalFormatting sqref="O985">
    <cfRule type="duplicateValues" dxfId="13164" priority="13621"/>
  </conditionalFormatting>
  <conditionalFormatting sqref="O985">
    <cfRule type="duplicateValues" dxfId="13163" priority="13620"/>
  </conditionalFormatting>
  <conditionalFormatting sqref="O985">
    <cfRule type="duplicateValues" dxfId="13162" priority="13619"/>
  </conditionalFormatting>
  <conditionalFormatting sqref="O985">
    <cfRule type="duplicateValues" dxfId="13161" priority="13618"/>
  </conditionalFormatting>
  <conditionalFormatting sqref="O986">
    <cfRule type="duplicateValues" dxfId="13160" priority="13613"/>
  </conditionalFormatting>
  <conditionalFormatting sqref="O986">
    <cfRule type="duplicateValues" dxfId="13159" priority="13614"/>
    <cfRule type="duplicateValues" dxfId="13158" priority="13615"/>
    <cfRule type="duplicateValues" dxfId="13157" priority="13616"/>
  </conditionalFormatting>
  <conditionalFormatting sqref="P986">
    <cfRule type="duplicateValues" dxfId="13156" priority="13617"/>
  </conditionalFormatting>
  <conditionalFormatting sqref="O986">
    <cfRule type="duplicateValues" dxfId="13155" priority="13611"/>
    <cfRule type="duplicateValues" dxfId="13154" priority="13612"/>
  </conditionalFormatting>
  <conditionalFormatting sqref="O986">
    <cfRule type="duplicateValues" dxfId="13153" priority="13610"/>
  </conditionalFormatting>
  <conditionalFormatting sqref="O986">
    <cfRule type="duplicateValues" dxfId="13152" priority="13609"/>
  </conditionalFormatting>
  <conditionalFormatting sqref="P986">
    <cfRule type="duplicateValues" dxfId="13151" priority="13608"/>
  </conditionalFormatting>
  <conditionalFormatting sqref="O986">
    <cfRule type="duplicateValues" dxfId="13150" priority="13607"/>
  </conditionalFormatting>
  <conditionalFormatting sqref="O986">
    <cfRule type="duplicateValues" dxfId="13149" priority="13606"/>
  </conditionalFormatting>
  <conditionalFormatting sqref="O986">
    <cfRule type="duplicateValues" dxfId="13148" priority="13605"/>
  </conditionalFormatting>
  <conditionalFormatting sqref="O986">
    <cfRule type="duplicateValues" dxfId="13147" priority="13604"/>
  </conditionalFormatting>
  <conditionalFormatting sqref="O986">
    <cfRule type="duplicateValues" dxfId="13146" priority="13603"/>
  </conditionalFormatting>
  <conditionalFormatting sqref="O986">
    <cfRule type="duplicateValues" dxfId="13145" priority="13602"/>
  </conditionalFormatting>
  <conditionalFormatting sqref="O986">
    <cfRule type="duplicateValues" dxfId="13144" priority="13601"/>
  </conditionalFormatting>
  <conditionalFormatting sqref="O986">
    <cfRule type="duplicateValues" dxfId="13143" priority="13600"/>
  </conditionalFormatting>
  <conditionalFormatting sqref="O986">
    <cfRule type="duplicateValues" dxfId="13142" priority="13599"/>
  </conditionalFormatting>
  <conditionalFormatting sqref="O986">
    <cfRule type="duplicateValues" dxfId="13141" priority="13598"/>
  </conditionalFormatting>
  <conditionalFormatting sqref="O986">
    <cfRule type="duplicateValues" dxfId="13140" priority="13597"/>
  </conditionalFormatting>
  <conditionalFormatting sqref="O986">
    <cfRule type="duplicateValues" dxfId="13139" priority="13596"/>
  </conditionalFormatting>
  <conditionalFormatting sqref="O987">
    <cfRule type="duplicateValues" dxfId="13138" priority="13591"/>
  </conditionalFormatting>
  <conditionalFormatting sqref="O987">
    <cfRule type="duplicateValues" dxfId="13137" priority="13592"/>
    <cfRule type="duplicateValues" dxfId="13136" priority="13593"/>
    <cfRule type="duplicateValues" dxfId="13135" priority="13594"/>
  </conditionalFormatting>
  <conditionalFormatting sqref="P987">
    <cfRule type="duplicateValues" dxfId="13134" priority="13595"/>
  </conditionalFormatting>
  <conditionalFormatting sqref="O987">
    <cfRule type="duplicateValues" dxfId="13133" priority="13589"/>
    <cfRule type="duplicateValues" dxfId="13132" priority="13590"/>
  </conditionalFormatting>
  <conditionalFormatting sqref="O987">
    <cfRule type="duplicateValues" dxfId="13131" priority="13588"/>
  </conditionalFormatting>
  <conditionalFormatting sqref="O987">
    <cfRule type="duplicateValues" dxfId="13130" priority="13587"/>
  </conditionalFormatting>
  <conditionalFormatting sqref="P987">
    <cfRule type="duplicateValues" dxfId="13129" priority="13586"/>
  </conditionalFormatting>
  <conditionalFormatting sqref="O987">
    <cfRule type="duplicateValues" dxfId="13128" priority="13585"/>
  </conditionalFormatting>
  <conditionalFormatting sqref="O987">
    <cfRule type="duplicateValues" dxfId="13127" priority="13584"/>
  </conditionalFormatting>
  <conditionalFormatting sqref="O987">
    <cfRule type="duplicateValues" dxfId="13126" priority="13583"/>
  </conditionalFormatting>
  <conditionalFormatting sqref="O987">
    <cfRule type="duplicateValues" dxfId="13125" priority="13582"/>
  </conditionalFormatting>
  <conditionalFormatting sqref="O987">
    <cfRule type="duplicateValues" dxfId="13124" priority="13581"/>
  </conditionalFormatting>
  <conditionalFormatting sqref="O987">
    <cfRule type="duplicateValues" dxfId="13123" priority="13580"/>
  </conditionalFormatting>
  <conditionalFormatting sqref="O987">
    <cfRule type="duplicateValues" dxfId="13122" priority="13579"/>
  </conditionalFormatting>
  <conditionalFormatting sqref="O987">
    <cfRule type="duplicateValues" dxfId="13121" priority="13578"/>
  </conditionalFormatting>
  <conditionalFormatting sqref="O987">
    <cfRule type="duplicateValues" dxfId="13120" priority="13577"/>
  </conditionalFormatting>
  <conditionalFormatting sqref="O987">
    <cfRule type="duplicateValues" dxfId="13119" priority="13576"/>
  </conditionalFormatting>
  <conditionalFormatting sqref="O987">
    <cfRule type="duplicateValues" dxfId="13118" priority="13575"/>
  </conditionalFormatting>
  <conditionalFormatting sqref="O987">
    <cfRule type="duplicateValues" dxfId="13117" priority="13574"/>
  </conditionalFormatting>
  <conditionalFormatting sqref="O988:O992">
    <cfRule type="duplicateValues" dxfId="13116" priority="13568"/>
  </conditionalFormatting>
  <conditionalFormatting sqref="O988:O992">
    <cfRule type="duplicateValues" dxfId="13115" priority="13569"/>
    <cfRule type="duplicateValues" dxfId="13114" priority="13570"/>
    <cfRule type="duplicateValues" dxfId="13113" priority="13571"/>
  </conditionalFormatting>
  <conditionalFormatting sqref="P988:P992">
    <cfRule type="duplicateValues" dxfId="13112" priority="13572"/>
  </conditionalFormatting>
  <conditionalFormatting sqref="O988:O992">
    <cfRule type="duplicateValues" dxfId="13111" priority="13566"/>
    <cfRule type="duplicateValues" dxfId="13110" priority="13567"/>
  </conditionalFormatting>
  <conditionalFormatting sqref="O988:O992">
    <cfRule type="duplicateValues" dxfId="13109" priority="13565"/>
  </conditionalFormatting>
  <conditionalFormatting sqref="O988:O992">
    <cfRule type="duplicateValues" dxfId="13108" priority="13564"/>
  </conditionalFormatting>
  <conditionalFormatting sqref="P988:P992">
    <cfRule type="duplicateValues" dxfId="13107" priority="13563"/>
  </conditionalFormatting>
  <conditionalFormatting sqref="O988:O992">
    <cfRule type="duplicateValues" dxfId="13106" priority="13562"/>
  </conditionalFormatting>
  <conditionalFormatting sqref="O988:O992">
    <cfRule type="duplicateValues" dxfId="13105" priority="13561"/>
  </conditionalFormatting>
  <conditionalFormatting sqref="O988:O992">
    <cfRule type="duplicateValues" dxfId="13104" priority="13560"/>
  </conditionalFormatting>
  <conditionalFormatting sqref="O988:O992">
    <cfRule type="duplicateValues" dxfId="13103" priority="13559"/>
  </conditionalFormatting>
  <conditionalFormatting sqref="O988:O992">
    <cfRule type="duplicateValues" dxfId="13102" priority="13558"/>
  </conditionalFormatting>
  <conditionalFormatting sqref="O988:O992">
    <cfRule type="duplicateValues" dxfId="13101" priority="13557"/>
  </conditionalFormatting>
  <conditionalFormatting sqref="O988:O992">
    <cfRule type="duplicateValues" dxfId="13100" priority="13556"/>
  </conditionalFormatting>
  <conditionalFormatting sqref="O988:O992">
    <cfRule type="duplicateValues" dxfId="13099" priority="13555"/>
  </conditionalFormatting>
  <conditionalFormatting sqref="O988:O992">
    <cfRule type="duplicateValues" dxfId="13098" priority="13554"/>
  </conditionalFormatting>
  <conditionalFormatting sqref="O988:O992">
    <cfRule type="duplicateValues" dxfId="13097" priority="13553"/>
  </conditionalFormatting>
  <conditionalFormatting sqref="O988:O992">
    <cfRule type="duplicateValues" dxfId="13096" priority="13573"/>
  </conditionalFormatting>
  <conditionalFormatting sqref="O988:O992">
    <cfRule type="duplicateValues" dxfId="13095" priority="13552"/>
  </conditionalFormatting>
  <conditionalFormatting sqref="O988:O992">
    <cfRule type="duplicateValues" dxfId="13094" priority="13551"/>
  </conditionalFormatting>
  <conditionalFormatting sqref="O993">
    <cfRule type="duplicateValues" dxfId="13093" priority="13545"/>
  </conditionalFormatting>
  <conditionalFormatting sqref="O993">
    <cfRule type="duplicateValues" dxfId="13092" priority="13546"/>
    <cfRule type="duplicateValues" dxfId="13091" priority="13547"/>
    <cfRule type="duplicateValues" dxfId="13090" priority="13548"/>
  </conditionalFormatting>
  <conditionalFormatting sqref="P993">
    <cfRule type="duplicateValues" dxfId="13089" priority="13549"/>
  </conditionalFormatting>
  <conditionalFormatting sqref="O993">
    <cfRule type="duplicateValues" dxfId="13088" priority="13543"/>
    <cfRule type="duplicateValues" dxfId="13087" priority="13544"/>
  </conditionalFormatting>
  <conditionalFormatting sqref="O993">
    <cfRule type="duplicateValues" dxfId="13086" priority="13542"/>
  </conditionalFormatting>
  <conditionalFormatting sqref="O993">
    <cfRule type="duplicateValues" dxfId="13085" priority="13541"/>
  </conditionalFormatting>
  <conditionalFormatting sqref="P993">
    <cfRule type="duplicateValues" dxfId="13084" priority="13540"/>
  </conditionalFormatting>
  <conditionalFormatting sqref="O993">
    <cfRule type="duplicateValues" dxfId="13083" priority="13539"/>
  </conditionalFormatting>
  <conditionalFormatting sqref="O993">
    <cfRule type="duplicateValues" dxfId="13082" priority="13538"/>
  </conditionalFormatting>
  <conditionalFormatting sqref="O993">
    <cfRule type="duplicateValues" dxfId="13081" priority="13537"/>
  </conditionalFormatting>
  <conditionalFormatting sqref="O993">
    <cfRule type="duplicateValues" dxfId="13080" priority="13536"/>
  </conditionalFormatting>
  <conditionalFormatting sqref="O993">
    <cfRule type="duplicateValues" dxfId="13079" priority="13535"/>
  </conditionalFormatting>
  <conditionalFormatting sqref="O993">
    <cfRule type="duplicateValues" dxfId="13078" priority="13534"/>
  </conditionalFormatting>
  <conditionalFormatting sqref="O993">
    <cfRule type="duplicateValues" dxfId="13077" priority="13533"/>
  </conditionalFormatting>
  <conditionalFormatting sqref="O993">
    <cfRule type="duplicateValues" dxfId="13076" priority="13532"/>
  </conditionalFormatting>
  <conditionalFormatting sqref="O993">
    <cfRule type="duplicateValues" dxfId="13075" priority="13531"/>
  </conditionalFormatting>
  <conditionalFormatting sqref="O993">
    <cfRule type="duplicateValues" dxfId="13074" priority="13530"/>
  </conditionalFormatting>
  <conditionalFormatting sqref="O993">
    <cfRule type="duplicateValues" dxfId="13073" priority="13550"/>
  </conditionalFormatting>
  <conditionalFormatting sqref="O993">
    <cfRule type="duplicateValues" dxfId="13072" priority="13529"/>
  </conditionalFormatting>
  <conditionalFormatting sqref="O993">
    <cfRule type="duplicateValues" dxfId="13071" priority="13528"/>
  </conditionalFormatting>
  <conditionalFormatting sqref="O994:O995">
    <cfRule type="duplicateValues" dxfId="13070" priority="13522"/>
  </conditionalFormatting>
  <conditionalFormatting sqref="O994:O995">
    <cfRule type="duplicateValues" dxfId="13069" priority="13523"/>
    <cfRule type="duplicateValues" dxfId="13068" priority="13524"/>
    <cfRule type="duplicateValues" dxfId="13067" priority="13525"/>
  </conditionalFormatting>
  <conditionalFormatting sqref="P994:P995">
    <cfRule type="duplicateValues" dxfId="13066" priority="13526"/>
  </conditionalFormatting>
  <conditionalFormatting sqref="O994:O995">
    <cfRule type="duplicateValues" dxfId="13065" priority="13520"/>
    <cfRule type="duplicateValues" dxfId="13064" priority="13521"/>
  </conditionalFormatting>
  <conditionalFormatting sqref="O994:O995">
    <cfRule type="duplicateValues" dxfId="13063" priority="13519"/>
  </conditionalFormatting>
  <conditionalFormatting sqref="O994:O995">
    <cfRule type="duplicateValues" dxfId="13062" priority="13518"/>
  </conditionalFormatting>
  <conditionalFormatting sqref="P994:P995">
    <cfRule type="duplicateValues" dxfId="13061" priority="13517"/>
  </conditionalFormatting>
  <conditionalFormatting sqref="O994:O995">
    <cfRule type="duplicateValues" dxfId="13060" priority="13516"/>
  </conditionalFormatting>
  <conditionalFormatting sqref="O994:O995">
    <cfRule type="duplicateValues" dxfId="13059" priority="13515"/>
  </conditionalFormatting>
  <conditionalFormatting sqref="O994:O995">
    <cfRule type="duplicateValues" dxfId="13058" priority="13514"/>
  </conditionalFormatting>
  <conditionalFormatting sqref="O994:O995">
    <cfRule type="duplicateValues" dxfId="13057" priority="13513"/>
  </conditionalFormatting>
  <conditionalFormatting sqref="O994:O995">
    <cfRule type="duplicateValues" dxfId="13056" priority="13512"/>
  </conditionalFormatting>
  <conditionalFormatting sqref="O994:O995">
    <cfRule type="duplicateValues" dxfId="13055" priority="13511"/>
  </conditionalFormatting>
  <conditionalFormatting sqref="O994:O995">
    <cfRule type="duplicateValues" dxfId="13054" priority="13510"/>
  </conditionalFormatting>
  <conditionalFormatting sqref="O994:O995">
    <cfRule type="duplicateValues" dxfId="13053" priority="13509"/>
  </conditionalFormatting>
  <conditionalFormatting sqref="O994:O995">
    <cfRule type="duplicateValues" dxfId="13052" priority="13508"/>
  </conditionalFormatting>
  <conditionalFormatting sqref="O994:O995">
    <cfRule type="duplicateValues" dxfId="13051" priority="13507"/>
  </conditionalFormatting>
  <conditionalFormatting sqref="O994:O995">
    <cfRule type="duplicateValues" dxfId="13050" priority="13527"/>
  </conditionalFormatting>
  <conditionalFormatting sqref="O994:O995">
    <cfRule type="duplicateValues" dxfId="13049" priority="13506"/>
  </conditionalFormatting>
  <conditionalFormatting sqref="O994:O995">
    <cfRule type="duplicateValues" dxfId="13048" priority="13505"/>
  </conditionalFormatting>
  <conditionalFormatting sqref="O996:O998">
    <cfRule type="duplicateValues" dxfId="13047" priority="13500"/>
  </conditionalFormatting>
  <conditionalFormatting sqref="O996:O998">
    <cfRule type="duplicateValues" dxfId="13046" priority="13501"/>
    <cfRule type="duplicateValues" dxfId="13045" priority="13502"/>
    <cfRule type="duplicateValues" dxfId="13044" priority="13503"/>
  </conditionalFormatting>
  <conditionalFormatting sqref="P996:P998">
    <cfRule type="duplicateValues" dxfId="13043" priority="13504"/>
  </conditionalFormatting>
  <conditionalFormatting sqref="O996:O998">
    <cfRule type="duplicateValues" dxfId="13042" priority="13498"/>
    <cfRule type="duplicateValues" dxfId="13041" priority="13499"/>
  </conditionalFormatting>
  <conditionalFormatting sqref="O996:O998">
    <cfRule type="duplicateValues" dxfId="13040" priority="13497"/>
  </conditionalFormatting>
  <conditionalFormatting sqref="O996:O998">
    <cfRule type="duplicateValues" dxfId="13039" priority="13496"/>
  </conditionalFormatting>
  <conditionalFormatting sqref="P996:P998">
    <cfRule type="duplicateValues" dxfId="13038" priority="13495"/>
  </conditionalFormatting>
  <conditionalFormatting sqref="O996:O998">
    <cfRule type="duplicateValues" dxfId="13037" priority="13494"/>
  </conditionalFormatting>
  <conditionalFormatting sqref="O996:O998">
    <cfRule type="duplicateValues" dxfId="13036" priority="13493"/>
  </conditionalFormatting>
  <conditionalFormatting sqref="O996:O998">
    <cfRule type="duplicateValues" dxfId="13035" priority="13492"/>
  </conditionalFormatting>
  <conditionalFormatting sqref="O996:O998">
    <cfRule type="duplicateValues" dxfId="13034" priority="13491"/>
  </conditionalFormatting>
  <conditionalFormatting sqref="O996:O998">
    <cfRule type="duplicateValues" dxfId="13033" priority="13490"/>
  </conditionalFormatting>
  <conditionalFormatting sqref="O996:O998">
    <cfRule type="duplicateValues" dxfId="13032" priority="13489"/>
  </conditionalFormatting>
  <conditionalFormatting sqref="O996:O998">
    <cfRule type="duplicateValues" dxfId="13031" priority="13488"/>
  </conditionalFormatting>
  <conditionalFormatting sqref="O996:O998">
    <cfRule type="duplicateValues" dxfId="13030" priority="13487"/>
  </conditionalFormatting>
  <conditionalFormatting sqref="O996:O998">
    <cfRule type="duplicateValues" dxfId="13029" priority="13486"/>
  </conditionalFormatting>
  <conditionalFormatting sqref="O996:O998">
    <cfRule type="duplicateValues" dxfId="13028" priority="13485"/>
  </conditionalFormatting>
  <conditionalFormatting sqref="O996:O998">
    <cfRule type="duplicateValues" dxfId="13027" priority="13484"/>
  </conditionalFormatting>
  <conditionalFormatting sqref="O996:O998">
    <cfRule type="duplicateValues" dxfId="13026" priority="13483"/>
  </conditionalFormatting>
  <conditionalFormatting sqref="O999">
    <cfRule type="duplicateValues" dxfId="13025" priority="13477"/>
  </conditionalFormatting>
  <conditionalFormatting sqref="O999">
    <cfRule type="duplicateValues" dxfId="13024" priority="13478"/>
    <cfRule type="duplicateValues" dxfId="13023" priority="13479"/>
    <cfRule type="duplicateValues" dxfId="13022" priority="13480"/>
  </conditionalFormatting>
  <conditionalFormatting sqref="P999">
    <cfRule type="duplicateValues" dxfId="13021" priority="13481"/>
  </conditionalFormatting>
  <conditionalFormatting sqref="O999">
    <cfRule type="duplicateValues" dxfId="13020" priority="13475"/>
    <cfRule type="duplicateValues" dxfId="13019" priority="13476"/>
  </conditionalFormatting>
  <conditionalFormatting sqref="O999">
    <cfRule type="duplicateValues" dxfId="13018" priority="13474"/>
  </conditionalFormatting>
  <conditionalFormatting sqref="O999">
    <cfRule type="duplicateValues" dxfId="13017" priority="13473"/>
  </conditionalFormatting>
  <conditionalFormatting sqref="P999">
    <cfRule type="duplicateValues" dxfId="13016" priority="13472"/>
  </conditionalFormatting>
  <conditionalFormatting sqref="O999">
    <cfRule type="duplicateValues" dxfId="13015" priority="13471"/>
  </conditionalFormatting>
  <conditionalFormatting sqref="O999">
    <cfRule type="duplicateValues" dxfId="13014" priority="13470"/>
  </conditionalFormatting>
  <conditionalFormatting sqref="O999">
    <cfRule type="duplicateValues" dxfId="13013" priority="13469"/>
  </conditionalFormatting>
  <conditionalFormatting sqref="O999">
    <cfRule type="duplicateValues" dxfId="13012" priority="13468"/>
  </conditionalFormatting>
  <conditionalFormatting sqref="O999">
    <cfRule type="duplicateValues" dxfId="13011" priority="13467"/>
  </conditionalFormatting>
  <conditionalFormatting sqref="O999">
    <cfRule type="duplicateValues" dxfId="13010" priority="13466"/>
  </conditionalFormatting>
  <conditionalFormatting sqref="O999">
    <cfRule type="duplicateValues" dxfId="13009" priority="13465"/>
  </conditionalFormatting>
  <conditionalFormatting sqref="O999">
    <cfRule type="duplicateValues" dxfId="13008" priority="13464"/>
  </conditionalFormatting>
  <conditionalFormatting sqref="O999">
    <cfRule type="duplicateValues" dxfId="13007" priority="13463"/>
  </conditionalFormatting>
  <conditionalFormatting sqref="O999">
    <cfRule type="duplicateValues" dxfId="13006" priority="13462"/>
  </conditionalFormatting>
  <conditionalFormatting sqref="O999">
    <cfRule type="duplicateValues" dxfId="13005" priority="13482"/>
  </conditionalFormatting>
  <conditionalFormatting sqref="O999">
    <cfRule type="duplicateValues" dxfId="13004" priority="13461"/>
  </conditionalFormatting>
  <conditionalFormatting sqref="O999">
    <cfRule type="duplicateValues" dxfId="13003" priority="13460"/>
  </conditionalFormatting>
  <conditionalFormatting sqref="O1000:O1001">
    <cfRule type="duplicateValues" dxfId="13002" priority="13454"/>
  </conditionalFormatting>
  <conditionalFormatting sqref="O1000:O1001">
    <cfRule type="duplicateValues" dxfId="13001" priority="13455"/>
    <cfRule type="duplicateValues" dxfId="13000" priority="13456"/>
    <cfRule type="duplicateValues" dxfId="12999" priority="13457"/>
  </conditionalFormatting>
  <conditionalFormatting sqref="P1000:P1001">
    <cfRule type="duplicateValues" dxfId="12998" priority="13458"/>
  </conditionalFormatting>
  <conditionalFormatting sqref="O1000:O1001">
    <cfRule type="duplicateValues" dxfId="12997" priority="13452"/>
    <cfRule type="duplicateValues" dxfId="12996" priority="13453"/>
  </conditionalFormatting>
  <conditionalFormatting sqref="O1000:O1001">
    <cfRule type="duplicateValues" dxfId="12995" priority="13451"/>
  </conditionalFormatting>
  <conditionalFormatting sqref="O1000:O1001">
    <cfRule type="duplicateValues" dxfId="12994" priority="13450"/>
  </conditionalFormatting>
  <conditionalFormatting sqref="P1000:P1001">
    <cfRule type="duplicateValues" dxfId="12993" priority="13449"/>
  </conditionalFormatting>
  <conditionalFormatting sqref="O1000:O1001">
    <cfRule type="duplicateValues" dxfId="12992" priority="13448"/>
  </conditionalFormatting>
  <conditionalFormatting sqref="O1000:O1001">
    <cfRule type="duplicateValues" dxfId="12991" priority="13447"/>
  </conditionalFormatting>
  <conditionalFormatting sqref="O1000:O1001">
    <cfRule type="duplicateValues" dxfId="12990" priority="13446"/>
  </conditionalFormatting>
  <conditionalFormatting sqref="O1000:O1001">
    <cfRule type="duplicateValues" dxfId="12989" priority="13445"/>
  </conditionalFormatting>
  <conditionalFormatting sqref="O1000:O1001">
    <cfRule type="duplicateValues" dxfId="12988" priority="13444"/>
  </conditionalFormatting>
  <conditionalFormatting sqref="O1000:O1001">
    <cfRule type="duplicateValues" dxfId="12987" priority="13443"/>
  </conditionalFormatting>
  <conditionalFormatting sqref="O1000:O1001">
    <cfRule type="duplicateValues" dxfId="12986" priority="13442"/>
  </conditionalFormatting>
  <conditionalFormatting sqref="O1000:O1001">
    <cfRule type="duplicateValues" dxfId="12985" priority="13441"/>
  </conditionalFormatting>
  <conditionalFormatting sqref="O1000:O1001">
    <cfRule type="duplicateValues" dxfId="12984" priority="13440"/>
  </conditionalFormatting>
  <conditionalFormatting sqref="O1000:O1001">
    <cfRule type="duplicateValues" dxfId="12983" priority="13439"/>
  </conditionalFormatting>
  <conditionalFormatting sqref="O1000:O1001">
    <cfRule type="duplicateValues" dxfId="12982" priority="13438"/>
  </conditionalFormatting>
  <conditionalFormatting sqref="O1000:O1001">
    <cfRule type="duplicateValues" dxfId="12981" priority="13459"/>
  </conditionalFormatting>
  <conditionalFormatting sqref="O1000:O1001">
    <cfRule type="duplicateValues" dxfId="12980" priority="13437"/>
  </conditionalFormatting>
  <conditionalFormatting sqref="O1002:O1003">
    <cfRule type="duplicateValues" dxfId="12979" priority="13431"/>
  </conditionalFormatting>
  <conditionalFormatting sqref="O1002:O1003">
    <cfRule type="duplicateValues" dxfId="12978" priority="13432"/>
    <cfRule type="duplicateValues" dxfId="12977" priority="13433"/>
    <cfRule type="duplicateValues" dxfId="12976" priority="13434"/>
  </conditionalFormatting>
  <conditionalFormatting sqref="P1002:P1003">
    <cfRule type="duplicateValues" dxfId="12975" priority="13435"/>
  </conditionalFormatting>
  <conditionalFormatting sqref="O1002:O1003">
    <cfRule type="duplicateValues" dxfId="12974" priority="13429"/>
    <cfRule type="duplicateValues" dxfId="12973" priority="13430"/>
  </conditionalFormatting>
  <conditionalFormatting sqref="O1002:O1003">
    <cfRule type="duplicateValues" dxfId="12972" priority="13428"/>
  </conditionalFormatting>
  <conditionalFormatting sqref="O1002:O1003">
    <cfRule type="duplicateValues" dxfId="12971" priority="13427"/>
  </conditionalFormatting>
  <conditionalFormatting sqref="P1002:P1003">
    <cfRule type="duplicateValues" dxfId="12970" priority="13426"/>
  </conditionalFormatting>
  <conditionalFormatting sqref="O1002:O1003">
    <cfRule type="duplicateValues" dxfId="12969" priority="13425"/>
  </conditionalFormatting>
  <conditionalFormatting sqref="O1002:O1003">
    <cfRule type="duplicateValues" dxfId="12968" priority="13424"/>
  </conditionalFormatting>
  <conditionalFormatting sqref="O1002:O1003">
    <cfRule type="duplicateValues" dxfId="12967" priority="13423"/>
  </conditionalFormatting>
  <conditionalFormatting sqref="O1002:O1003">
    <cfRule type="duplicateValues" dxfId="12966" priority="13422"/>
  </conditionalFormatting>
  <conditionalFormatting sqref="O1002:O1003">
    <cfRule type="duplicateValues" dxfId="12965" priority="13421"/>
  </conditionalFormatting>
  <conditionalFormatting sqref="O1002:O1003">
    <cfRule type="duplicateValues" dxfId="12964" priority="13420"/>
  </conditionalFormatting>
  <conditionalFormatting sqref="O1002:O1003">
    <cfRule type="duplicateValues" dxfId="12963" priority="13419"/>
  </conditionalFormatting>
  <conditionalFormatting sqref="O1002:O1003">
    <cfRule type="duplicateValues" dxfId="12962" priority="13418"/>
  </conditionalFormatting>
  <conditionalFormatting sqref="O1002:O1003">
    <cfRule type="duplicateValues" dxfId="12961" priority="13417"/>
  </conditionalFormatting>
  <conditionalFormatting sqref="O1002:O1003">
    <cfRule type="duplicateValues" dxfId="12960" priority="13416"/>
  </conditionalFormatting>
  <conditionalFormatting sqref="O1002:O1003">
    <cfRule type="duplicateValues" dxfId="12959" priority="13415"/>
  </conditionalFormatting>
  <conditionalFormatting sqref="O1002:O1003">
    <cfRule type="duplicateValues" dxfId="12958" priority="13436"/>
  </conditionalFormatting>
  <conditionalFormatting sqref="O1002:O1003">
    <cfRule type="duplicateValues" dxfId="12957" priority="13414"/>
  </conditionalFormatting>
  <conditionalFormatting sqref="O1004">
    <cfRule type="duplicateValues" dxfId="12956" priority="13408"/>
  </conditionalFormatting>
  <conditionalFormatting sqref="O1004">
    <cfRule type="duplicateValues" dxfId="12955" priority="13409"/>
    <cfRule type="duplicateValues" dxfId="12954" priority="13410"/>
    <cfRule type="duplicateValues" dxfId="12953" priority="13411"/>
  </conditionalFormatting>
  <conditionalFormatting sqref="P1004">
    <cfRule type="duplicateValues" dxfId="12952" priority="13412"/>
  </conditionalFormatting>
  <conditionalFormatting sqref="O1004">
    <cfRule type="duplicateValues" dxfId="12951" priority="13406"/>
    <cfRule type="duplicateValues" dxfId="12950" priority="13407"/>
  </conditionalFormatting>
  <conditionalFormatting sqref="O1004">
    <cfRule type="duplicateValues" dxfId="12949" priority="13405"/>
  </conditionalFormatting>
  <conditionalFormatting sqref="O1004">
    <cfRule type="duplicateValues" dxfId="12948" priority="13404"/>
  </conditionalFormatting>
  <conditionalFormatting sqref="P1004">
    <cfRule type="duplicateValues" dxfId="12947" priority="13403"/>
  </conditionalFormatting>
  <conditionalFormatting sqref="O1004">
    <cfRule type="duplicateValues" dxfId="12946" priority="13402"/>
  </conditionalFormatting>
  <conditionalFormatting sqref="O1004">
    <cfRule type="duplicateValues" dxfId="12945" priority="13401"/>
  </conditionalFormatting>
  <conditionalFormatting sqref="O1004">
    <cfRule type="duplicateValues" dxfId="12944" priority="13400"/>
  </conditionalFormatting>
  <conditionalFormatting sqref="O1004">
    <cfRule type="duplicateValues" dxfId="12943" priority="13399"/>
  </conditionalFormatting>
  <conditionalFormatting sqref="O1004">
    <cfRule type="duplicateValues" dxfId="12942" priority="13398"/>
  </conditionalFormatting>
  <conditionalFormatting sqref="O1004">
    <cfRule type="duplicateValues" dxfId="12941" priority="13397"/>
  </conditionalFormatting>
  <conditionalFormatting sqref="O1004">
    <cfRule type="duplicateValues" dxfId="12940" priority="13396"/>
  </conditionalFormatting>
  <conditionalFormatting sqref="O1004">
    <cfRule type="duplicateValues" dxfId="12939" priority="13395"/>
  </conditionalFormatting>
  <conditionalFormatting sqref="O1004">
    <cfRule type="duplicateValues" dxfId="12938" priority="13394"/>
  </conditionalFormatting>
  <conditionalFormatting sqref="O1004">
    <cfRule type="duplicateValues" dxfId="12937" priority="13393"/>
  </conditionalFormatting>
  <conditionalFormatting sqref="O1004">
    <cfRule type="duplicateValues" dxfId="12936" priority="13413"/>
  </conditionalFormatting>
  <conditionalFormatting sqref="O1004">
    <cfRule type="duplicateValues" dxfId="12935" priority="13392"/>
  </conditionalFormatting>
  <conditionalFormatting sqref="O1004">
    <cfRule type="duplicateValues" dxfId="12934" priority="13391"/>
  </conditionalFormatting>
  <conditionalFormatting sqref="O1005">
    <cfRule type="duplicateValues" dxfId="12933" priority="13385"/>
  </conditionalFormatting>
  <conditionalFormatting sqref="O1005">
    <cfRule type="duplicateValues" dxfId="12932" priority="13386"/>
    <cfRule type="duplicateValues" dxfId="12931" priority="13387"/>
    <cfRule type="duplicateValues" dxfId="12930" priority="13388"/>
  </conditionalFormatting>
  <conditionalFormatting sqref="P1005">
    <cfRule type="duplicateValues" dxfId="12929" priority="13389"/>
  </conditionalFormatting>
  <conditionalFormatting sqref="O1005">
    <cfRule type="duplicateValues" dxfId="12928" priority="13383"/>
    <cfRule type="duplicateValues" dxfId="12927" priority="13384"/>
  </conditionalFormatting>
  <conditionalFormatting sqref="O1005">
    <cfRule type="duplicateValues" dxfId="12926" priority="13382"/>
  </conditionalFormatting>
  <conditionalFormatting sqref="O1005">
    <cfRule type="duplicateValues" dxfId="12925" priority="13381"/>
  </conditionalFormatting>
  <conditionalFormatting sqref="P1005">
    <cfRule type="duplicateValues" dxfId="12924" priority="13380"/>
  </conditionalFormatting>
  <conditionalFormatting sqref="O1005">
    <cfRule type="duplicateValues" dxfId="12923" priority="13379"/>
  </conditionalFormatting>
  <conditionalFormatting sqref="O1005">
    <cfRule type="duplicateValues" dxfId="12922" priority="13378"/>
  </conditionalFormatting>
  <conditionalFormatting sqref="O1005">
    <cfRule type="duplicateValues" dxfId="12921" priority="13377"/>
  </conditionalFormatting>
  <conditionalFormatting sqref="O1005">
    <cfRule type="duplicateValues" dxfId="12920" priority="13376"/>
  </conditionalFormatting>
  <conditionalFormatting sqref="O1005">
    <cfRule type="duplicateValues" dxfId="12919" priority="13375"/>
  </conditionalFormatting>
  <conditionalFormatting sqref="O1005">
    <cfRule type="duplicateValues" dxfId="12918" priority="13374"/>
  </conditionalFormatting>
  <conditionalFormatting sqref="O1005">
    <cfRule type="duplicateValues" dxfId="12917" priority="13373"/>
  </conditionalFormatting>
  <conditionalFormatting sqref="O1005">
    <cfRule type="duplicateValues" dxfId="12916" priority="13372"/>
  </conditionalFormatting>
  <conditionalFormatting sqref="O1005">
    <cfRule type="duplicateValues" dxfId="12915" priority="13371"/>
  </conditionalFormatting>
  <conditionalFormatting sqref="O1005">
    <cfRule type="duplicateValues" dxfId="12914" priority="13370"/>
  </conditionalFormatting>
  <conditionalFormatting sqref="O1005">
    <cfRule type="duplicateValues" dxfId="12913" priority="13390"/>
  </conditionalFormatting>
  <conditionalFormatting sqref="O1005">
    <cfRule type="duplicateValues" dxfId="12912" priority="13369"/>
  </conditionalFormatting>
  <conditionalFormatting sqref="O1005">
    <cfRule type="duplicateValues" dxfId="12911" priority="13368"/>
  </conditionalFormatting>
  <conditionalFormatting sqref="O1006">
    <cfRule type="duplicateValues" dxfId="12910" priority="13362"/>
  </conditionalFormatting>
  <conditionalFormatting sqref="O1006">
    <cfRule type="duplicateValues" dxfId="12909" priority="13363"/>
    <cfRule type="duplicateValues" dxfId="12908" priority="13364"/>
    <cfRule type="duplicateValues" dxfId="12907" priority="13365"/>
  </conditionalFormatting>
  <conditionalFormatting sqref="P1006">
    <cfRule type="duplicateValues" dxfId="12906" priority="13366"/>
  </conditionalFormatting>
  <conditionalFormatting sqref="O1006">
    <cfRule type="duplicateValues" dxfId="12905" priority="13360"/>
    <cfRule type="duplicateValues" dxfId="12904" priority="13361"/>
  </conditionalFormatting>
  <conditionalFormatting sqref="O1006">
    <cfRule type="duplicateValues" dxfId="12903" priority="13359"/>
  </conditionalFormatting>
  <conditionalFormatting sqref="O1006">
    <cfRule type="duplicateValues" dxfId="12902" priority="13358"/>
  </conditionalFormatting>
  <conditionalFormatting sqref="P1006">
    <cfRule type="duplicateValues" dxfId="12901" priority="13357"/>
  </conditionalFormatting>
  <conditionalFormatting sqref="O1006">
    <cfRule type="duplicateValues" dxfId="12900" priority="13356"/>
  </conditionalFormatting>
  <conditionalFormatting sqref="O1006">
    <cfRule type="duplicateValues" dxfId="12899" priority="13355"/>
  </conditionalFormatting>
  <conditionalFormatting sqref="O1006">
    <cfRule type="duplicateValues" dxfId="12898" priority="13354"/>
  </conditionalFormatting>
  <conditionalFormatting sqref="O1006">
    <cfRule type="duplicateValues" dxfId="12897" priority="13353"/>
  </conditionalFormatting>
  <conditionalFormatting sqref="O1006">
    <cfRule type="duplicateValues" dxfId="12896" priority="13352"/>
  </conditionalFormatting>
  <conditionalFormatting sqref="O1006">
    <cfRule type="duplicateValues" dxfId="12895" priority="13351"/>
  </conditionalFormatting>
  <conditionalFormatting sqref="O1006">
    <cfRule type="duplicateValues" dxfId="12894" priority="13350"/>
  </conditionalFormatting>
  <conditionalFormatting sqref="O1006">
    <cfRule type="duplicateValues" dxfId="12893" priority="13349"/>
  </conditionalFormatting>
  <conditionalFormatting sqref="O1006">
    <cfRule type="duplicateValues" dxfId="12892" priority="13348"/>
  </conditionalFormatting>
  <conditionalFormatting sqref="O1006">
    <cfRule type="duplicateValues" dxfId="12891" priority="13347"/>
  </conditionalFormatting>
  <conditionalFormatting sqref="O1006">
    <cfRule type="duplicateValues" dxfId="12890" priority="13367"/>
  </conditionalFormatting>
  <conditionalFormatting sqref="O1006">
    <cfRule type="duplicateValues" dxfId="12889" priority="13346"/>
  </conditionalFormatting>
  <conditionalFormatting sqref="O1006">
    <cfRule type="duplicateValues" dxfId="12888" priority="13345"/>
  </conditionalFormatting>
  <conditionalFormatting sqref="O1007">
    <cfRule type="duplicateValues" dxfId="12887" priority="13339"/>
  </conditionalFormatting>
  <conditionalFormatting sqref="O1007">
    <cfRule type="duplicateValues" dxfId="12886" priority="13340"/>
    <cfRule type="duplicateValues" dxfId="12885" priority="13341"/>
    <cfRule type="duplicateValues" dxfId="12884" priority="13342"/>
  </conditionalFormatting>
  <conditionalFormatting sqref="P1007">
    <cfRule type="duplicateValues" dxfId="12883" priority="13343"/>
  </conditionalFormatting>
  <conditionalFormatting sqref="O1007">
    <cfRule type="duplicateValues" dxfId="12882" priority="13337"/>
    <cfRule type="duplicateValues" dxfId="12881" priority="13338"/>
  </conditionalFormatting>
  <conditionalFormatting sqref="O1007">
    <cfRule type="duplicateValues" dxfId="12880" priority="13336"/>
  </conditionalFormatting>
  <conditionalFormatting sqref="O1007">
    <cfRule type="duplicateValues" dxfId="12879" priority="13335"/>
  </conditionalFormatting>
  <conditionalFormatting sqref="P1007">
    <cfRule type="duplicateValues" dxfId="12878" priority="13334"/>
  </conditionalFormatting>
  <conditionalFormatting sqref="O1007">
    <cfRule type="duplicateValues" dxfId="12877" priority="13333"/>
  </conditionalFormatting>
  <conditionalFormatting sqref="O1007">
    <cfRule type="duplicateValues" dxfId="12876" priority="13332"/>
  </conditionalFormatting>
  <conditionalFormatting sqref="O1007">
    <cfRule type="duplicateValues" dxfId="12875" priority="13331"/>
  </conditionalFormatting>
  <conditionalFormatting sqref="O1007">
    <cfRule type="duplicateValues" dxfId="12874" priority="13330"/>
  </conditionalFormatting>
  <conditionalFormatting sqref="O1007">
    <cfRule type="duplicateValues" dxfId="12873" priority="13329"/>
  </conditionalFormatting>
  <conditionalFormatting sqref="O1007">
    <cfRule type="duplicateValues" dxfId="12872" priority="13328"/>
  </conditionalFormatting>
  <conditionalFormatting sqref="O1007">
    <cfRule type="duplicateValues" dxfId="12871" priority="13327"/>
  </conditionalFormatting>
  <conditionalFormatting sqref="O1007">
    <cfRule type="duplicateValues" dxfId="12870" priority="13326"/>
  </conditionalFormatting>
  <conditionalFormatting sqref="O1007">
    <cfRule type="duplicateValues" dxfId="12869" priority="13325"/>
  </conditionalFormatting>
  <conditionalFormatting sqref="O1007">
    <cfRule type="duplicateValues" dxfId="12868" priority="13324"/>
  </conditionalFormatting>
  <conditionalFormatting sqref="O1007">
    <cfRule type="duplicateValues" dxfId="12867" priority="13323"/>
  </conditionalFormatting>
  <conditionalFormatting sqref="O1007">
    <cfRule type="duplicateValues" dxfId="12866" priority="13344"/>
  </conditionalFormatting>
  <conditionalFormatting sqref="O1007">
    <cfRule type="duplicateValues" dxfId="12865" priority="13322"/>
  </conditionalFormatting>
  <conditionalFormatting sqref="O1008">
    <cfRule type="duplicateValues" dxfId="12864" priority="13316"/>
  </conditionalFormatting>
  <conditionalFormatting sqref="O1008">
    <cfRule type="duplicateValues" dxfId="12863" priority="13317"/>
    <cfRule type="duplicateValues" dxfId="12862" priority="13318"/>
    <cfRule type="duplicateValues" dxfId="12861" priority="13319"/>
  </conditionalFormatting>
  <conditionalFormatting sqref="P1008">
    <cfRule type="duplicateValues" dxfId="12860" priority="13320"/>
  </conditionalFormatting>
  <conditionalFormatting sqref="O1008">
    <cfRule type="duplicateValues" dxfId="12859" priority="13314"/>
    <cfRule type="duplicateValues" dxfId="12858" priority="13315"/>
  </conditionalFormatting>
  <conditionalFormatting sqref="O1008">
    <cfRule type="duplicateValues" dxfId="12857" priority="13313"/>
  </conditionalFormatting>
  <conditionalFormatting sqref="O1008">
    <cfRule type="duplicateValues" dxfId="12856" priority="13312"/>
  </conditionalFormatting>
  <conditionalFormatting sqref="P1008">
    <cfRule type="duplicateValues" dxfId="12855" priority="13311"/>
  </conditionalFormatting>
  <conditionalFormatting sqref="O1008">
    <cfRule type="duplicateValues" dxfId="12854" priority="13310"/>
  </conditionalFormatting>
  <conditionalFormatting sqref="O1008">
    <cfRule type="duplicateValues" dxfId="12853" priority="13309"/>
  </conditionalFormatting>
  <conditionalFormatting sqref="O1008">
    <cfRule type="duplicateValues" dxfId="12852" priority="13308"/>
  </conditionalFormatting>
  <conditionalFormatting sqref="O1008">
    <cfRule type="duplicateValues" dxfId="12851" priority="13307"/>
  </conditionalFormatting>
  <conditionalFormatting sqref="O1008">
    <cfRule type="duplicateValues" dxfId="12850" priority="13306"/>
  </conditionalFormatting>
  <conditionalFormatting sqref="O1008">
    <cfRule type="duplicateValues" dxfId="12849" priority="13305"/>
  </conditionalFormatting>
  <conditionalFormatting sqref="O1008">
    <cfRule type="duplicateValues" dxfId="12848" priority="13304"/>
  </conditionalFormatting>
  <conditionalFormatting sqref="O1008">
    <cfRule type="duplicateValues" dxfId="12847" priority="13303"/>
  </conditionalFormatting>
  <conditionalFormatting sqref="O1008">
    <cfRule type="duplicateValues" dxfId="12846" priority="13302"/>
  </conditionalFormatting>
  <conditionalFormatting sqref="O1008">
    <cfRule type="duplicateValues" dxfId="12845" priority="13301"/>
  </conditionalFormatting>
  <conditionalFormatting sqref="O1008">
    <cfRule type="duplicateValues" dxfId="12844" priority="13300"/>
  </conditionalFormatting>
  <conditionalFormatting sqref="O1008">
    <cfRule type="duplicateValues" dxfId="12843" priority="13321"/>
  </conditionalFormatting>
  <conditionalFormatting sqref="O1008">
    <cfRule type="duplicateValues" dxfId="12842" priority="13299"/>
  </conditionalFormatting>
  <conditionalFormatting sqref="O1009">
    <cfRule type="duplicateValues" dxfId="12841" priority="13293"/>
  </conditionalFormatting>
  <conditionalFormatting sqref="O1009">
    <cfRule type="duplicateValues" dxfId="12840" priority="13294"/>
    <cfRule type="duplicateValues" dxfId="12839" priority="13295"/>
    <cfRule type="duplicateValues" dxfId="12838" priority="13296"/>
  </conditionalFormatting>
  <conditionalFormatting sqref="P1009">
    <cfRule type="duplicateValues" dxfId="12837" priority="13297"/>
  </conditionalFormatting>
  <conditionalFormatting sqref="O1009">
    <cfRule type="duplicateValues" dxfId="12836" priority="13291"/>
    <cfRule type="duplicateValues" dxfId="12835" priority="13292"/>
  </conditionalFormatting>
  <conditionalFormatting sqref="O1009">
    <cfRule type="duplicateValues" dxfId="12834" priority="13290"/>
  </conditionalFormatting>
  <conditionalFormatting sqref="O1009">
    <cfRule type="duplicateValues" dxfId="12833" priority="13289"/>
  </conditionalFormatting>
  <conditionalFormatting sqref="P1009">
    <cfRule type="duplicateValues" dxfId="12832" priority="13288"/>
  </conditionalFormatting>
  <conditionalFormatting sqref="O1009">
    <cfRule type="duplicateValues" dxfId="12831" priority="13287"/>
  </conditionalFormatting>
  <conditionalFormatting sqref="O1009">
    <cfRule type="duplicateValues" dxfId="12830" priority="13286"/>
  </conditionalFormatting>
  <conditionalFormatting sqref="O1009">
    <cfRule type="duplicateValues" dxfId="12829" priority="13285"/>
  </conditionalFormatting>
  <conditionalFormatting sqref="O1009">
    <cfRule type="duplicateValues" dxfId="12828" priority="13284"/>
  </conditionalFormatting>
  <conditionalFormatting sqref="O1009">
    <cfRule type="duplicateValues" dxfId="12827" priority="13283"/>
  </conditionalFormatting>
  <conditionalFormatting sqref="O1009">
    <cfRule type="duplicateValues" dxfId="12826" priority="13282"/>
  </conditionalFormatting>
  <conditionalFormatting sqref="O1009">
    <cfRule type="duplicateValues" dxfId="12825" priority="13281"/>
  </conditionalFormatting>
  <conditionalFormatting sqref="O1009">
    <cfRule type="duplicateValues" dxfId="12824" priority="13280"/>
  </conditionalFormatting>
  <conditionalFormatting sqref="O1009">
    <cfRule type="duplicateValues" dxfId="12823" priority="13279"/>
  </conditionalFormatting>
  <conditionalFormatting sqref="O1009">
    <cfRule type="duplicateValues" dxfId="12822" priority="13278"/>
  </conditionalFormatting>
  <conditionalFormatting sqref="O1009">
    <cfRule type="duplicateValues" dxfId="12821" priority="13277"/>
  </conditionalFormatting>
  <conditionalFormatting sqref="O1009">
    <cfRule type="duplicateValues" dxfId="12820" priority="13298"/>
  </conditionalFormatting>
  <conditionalFormatting sqref="O1009">
    <cfRule type="duplicateValues" dxfId="12819" priority="13276"/>
  </conditionalFormatting>
  <conditionalFormatting sqref="O1010">
    <cfRule type="duplicateValues" dxfId="12818" priority="13267"/>
  </conditionalFormatting>
  <conditionalFormatting sqref="O1010">
    <cfRule type="duplicateValues" dxfId="12817" priority="13268"/>
    <cfRule type="duplicateValues" dxfId="12816" priority="13269"/>
    <cfRule type="duplicateValues" dxfId="12815" priority="13270"/>
  </conditionalFormatting>
  <conditionalFormatting sqref="P1010">
    <cfRule type="duplicateValues" dxfId="12814" priority="13271"/>
  </conditionalFormatting>
  <conditionalFormatting sqref="O1010">
    <cfRule type="duplicateValues" dxfId="12813" priority="13272"/>
  </conditionalFormatting>
  <conditionalFormatting sqref="O1010">
    <cfRule type="duplicateValues" dxfId="12812" priority="13273"/>
    <cfRule type="duplicateValues" dxfId="12811" priority="13274"/>
    <cfRule type="duplicateValues" dxfId="12810" priority="13275"/>
  </conditionalFormatting>
  <conditionalFormatting sqref="O1010">
    <cfRule type="duplicateValues" dxfId="12809" priority="13265"/>
    <cfRule type="duplicateValues" dxfId="12808" priority="13266"/>
  </conditionalFormatting>
  <conditionalFormatting sqref="O1010">
    <cfRule type="duplicateValues" dxfId="12807" priority="13264"/>
  </conditionalFormatting>
  <conditionalFormatting sqref="O1010">
    <cfRule type="duplicateValues" dxfId="12806" priority="13263"/>
  </conditionalFormatting>
  <conditionalFormatting sqref="P1010">
    <cfRule type="duplicateValues" dxfId="12805" priority="13262"/>
  </conditionalFormatting>
  <conditionalFormatting sqref="O1010">
    <cfRule type="duplicateValues" dxfId="12804" priority="13261"/>
  </conditionalFormatting>
  <conditionalFormatting sqref="O1010">
    <cfRule type="duplicateValues" dxfId="12803" priority="13260"/>
  </conditionalFormatting>
  <conditionalFormatting sqref="O1010">
    <cfRule type="duplicateValues" dxfId="12802" priority="13259"/>
  </conditionalFormatting>
  <conditionalFormatting sqref="O1010">
    <cfRule type="duplicateValues" dxfId="12801" priority="13258"/>
  </conditionalFormatting>
  <conditionalFormatting sqref="O1010">
    <cfRule type="duplicateValues" dxfId="12800" priority="13257"/>
  </conditionalFormatting>
  <conditionalFormatting sqref="O1010">
    <cfRule type="duplicateValues" dxfId="12799" priority="13256"/>
  </conditionalFormatting>
  <conditionalFormatting sqref="O1010">
    <cfRule type="duplicateValues" dxfId="12798" priority="13255"/>
  </conditionalFormatting>
  <conditionalFormatting sqref="O1010">
    <cfRule type="duplicateValues" dxfId="12797" priority="13254"/>
  </conditionalFormatting>
  <conditionalFormatting sqref="O1010">
    <cfRule type="duplicateValues" dxfId="12796" priority="13253"/>
  </conditionalFormatting>
  <conditionalFormatting sqref="O1010">
    <cfRule type="duplicateValues" dxfId="12795" priority="13252"/>
  </conditionalFormatting>
  <conditionalFormatting sqref="O1010">
    <cfRule type="duplicateValues" dxfId="12794" priority="13251"/>
  </conditionalFormatting>
  <conditionalFormatting sqref="O1010">
    <cfRule type="duplicateValues" dxfId="12793" priority="13250"/>
  </conditionalFormatting>
  <conditionalFormatting sqref="O1011">
    <cfRule type="duplicateValues" dxfId="12792" priority="13241"/>
  </conditionalFormatting>
  <conditionalFormatting sqref="O1011">
    <cfRule type="duplicateValues" dxfId="12791" priority="13242"/>
    <cfRule type="duplicateValues" dxfId="12790" priority="13243"/>
    <cfRule type="duplicateValues" dxfId="12789" priority="13244"/>
  </conditionalFormatting>
  <conditionalFormatting sqref="O1011">
    <cfRule type="duplicateValues" dxfId="12788" priority="13239"/>
    <cfRule type="duplicateValues" dxfId="12787" priority="13240"/>
  </conditionalFormatting>
  <conditionalFormatting sqref="O1011">
    <cfRule type="duplicateValues" dxfId="12786" priority="13238"/>
  </conditionalFormatting>
  <conditionalFormatting sqref="O1011">
    <cfRule type="duplicateValues" dxfId="12785" priority="13237"/>
  </conditionalFormatting>
  <conditionalFormatting sqref="P1011">
    <cfRule type="duplicateValues" dxfId="12784" priority="13236"/>
  </conditionalFormatting>
  <conditionalFormatting sqref="O1011">
    <cfRule type="duplicateValues" dxfId="12783" priority="13235"/>
  </conditionalFormatting>
  <conditionalFormatting sqref="O1011">
    <cfRule type="duplicateValues" dxfId="12782" priority="13234"/>
  </conditionalFormatting>
  <conditionalFormatting sqref="O1011">
    <cfRule type="duplicateValues" dxfId="12781" priority="13233"/>
  </conditionalFormatting>
  <conditionalFormatting sqref="O1011">
    <cfRule type="duplicateValues" dxfId="12780" priority="13232"/>
  </conditionalFormatting>
  <conditionalFormatting sqref="O1011">
    <cfRule type="duplicateValues" dxfId="12779" priority="13231"/>
  </conditionalFormatting>
  <conditionalFormatting sqref="O1011">
    <cfRule type="duplicateValues" dxfId="12778" priority="13230"/>
  </conditionalFormatting>
  <conditionalFormatting sqref="O1011">
    <cfRule type="duplicateValues" dxfId="12777" priority="13229"/>
  </conditionalFormatting>
  <conditionalFormatting sqref="O1011">
    <cfRule type="duplicateValues" dxfId="12776" priority="13228"/>
  </conditionalFormatting>
  <conditionalFormatting sqref="O1011">
    <cfRule type="duplicateValues" dxfId="12775" priority="13227"/>
  </conditionalFormatting>
  <conditionalFormatting sqref="O1011">
    <cfRule type="duplicateValues" dxfId="12774" priority="13226"/>
  </conditionalFormatting>
  <conditionalFormatting sqref="O1011">
    <cfRule type="duplicateValues" dxfId="12773" priority="13245"/>
  </conditionalFormatting>
  <conditionalFormatting sqref="O1011">
    <cfRule type="duplicateValues" dxfId="12772" priority="13246"/>
    <cfRule type="duplicateValues" dxfId="12771" priority="13247"/>
    <cfRule type="duplicateValues" dxfId="12770" priority="13248"/>
  </conditionalFormatting>
  <conditionalFormatting sqref="P1011">
    <cfRule type="duplicateValues" dxfId="12769" priority="13249"/>
  </conditionalFormatting>
  <conditionalFormatting sqref="O1011">
    <cfRule type="duplicateValues" dxfId="12768" priority="13225"/>
  </conditionalFormatting>
  <conditionalFormatting sqref="O1011">
    <cfRule type="duplicateValues" dxfId="12767" priority="13224"/>
  </conditionalFormatting>
  <conditionalFormatting sqref="O1012:O1013">
    <cfRule type="duplicateValues" dxfId="12766" priority="13219"/>
  </conditionalFormatting>
  <conditionalFormatting sqref="O1012:O1013">
    <cfRule type="duplicateValues" dxfId="12765" priority="13220"/>
    <cfRule type="duplicateValues" dxfId="12764" priority="13221"/>
    <cfRule type="duplicateValues" dxfId="12763" priority="13222"/>
  </conditionalFormatting>
  <conditionalFormatting sqref="P1012:P1013">
    <cfRule type="duplicateValues" dxfId="12762" priority="13223"/>
  </conditionalFormatting>
  <conditionalFormatting sqref="O1012:O1013">
    <cfRule type="duplicateValues" dxfId="12761" priority="13217"/>
    <cfRule type="duplicateValues" dxfId="12760" priority="13218"/>
  </conditionalFormatting>
  <conditionalFormatting sqref="O1012:O1013">
    <cfRule type="duplicateValues" dxfId="12759" priority="13216"/>
  </conditionalFormatting>
  <conditionalFormatting sqref="O1012:O1013">
    <cfRule type="duplicateValues" dxfId="12758" priority="13215"/>
  </conditionalFormatting>
  <conditionalFormatting sqref="P1012:P1013">
    <cfRule type="duplicateValues" dxfId="12757" priority="13214"/>
  </conditionalFormatting>
  <conditionalFormatting sqref="O1012:O1013">
    <cfRule type="duplicateValues" dxfId="12756" priority="13213"/>
  </conditionalFormatting>
  <conditionalFormatting sqref="O1012:O1013">
    <cfRule type="duplicateValues" dxfId="12755" priority="13212"/>
  </conditionalFormatting>
  <conditionalFormatting sqref="O1012:O1013">
    <cfRule type="duplicateValues" dxfId="12754" priority="13211"/>
  </conditionalFormatting>
  <conditionalFormatting sqref="O1012:O1013">
    <cfRule type="duplicateValues" dxfId="12753" priority="13210"/>
  </conditionalFormatting>
  <conditionalFormatting sqref="O1012:O1013">
    <cfRule type="duplicateValues" dxfId="12752" priority="13209"/>
  </conditionalFormatting>
  <conditionalFormatting sqref="O1012:O1013">
    <cfRule type="duplicateValues" dxfId="12751" priority="13208"/>
  </conditionalFormatting>
  <conditionalFormatting sqref="O1012:O1013">
    <cfRule type="duplicateValues" dxfId="12750" priority="13207"/>
  </conditionalFormatting>
  <conditionalFormatting sqref="O1012:O1013">
    <cfRule type="duplicateValues" dxfId="12749" priority="13206"/>
  </conditionalFormatting>
  <conditionalFormatting sqref="O1012:O1013">
    <cfRule type="duplicateValues" dxfId="12748" priority="13205"/>
  </conditionalFormatting>
  <conditionalFormatting sqref="O1012:O1013">
    <cfRule type="duplicateValues" dxfId="12747" priority="13204"/>
  </conditionalFormatting>
  <conditionalFormatting sqref="O1012:O1013">
    <cfRule type="duplicateValues" dxfId="12746" priority="13203"/>
  </conditionalFormatting>
  <conditionalFormatting sqref="O1012:O1013">
    <cfRule type="duplicateValues" dxfId="12745" priority="13202"/>
  </conditionalFormatting>
  <conditionalFormatting sqref="P1015:P1017">
    <cfRule type="duplicateValues" dxfId="12744" priority="13194"/>
  </conditionalFormatting>
  <conditionalFormatting sqref="O1015:O1017">
    <cfRule type="duplicateValues" dxfId="12743" priority="13193"/>
  </conditionalFormatting>
  <conditionalFormatting sqref="O1015:O1017">
    <cfRule type="duplicateValues" dxfId="12742" priority="13192"/>
  </conditionalFormatting>
  <conditionalFormatting sqref="O1015:O1017">
    <cfRule type="duplicateValues" dxfId="12741" priority="13191"/>
  </conditionalFormatting>
  <conditionalFormatting sqref="O1015:O1017">
    <cfRule type="duplicateValues" dxfId="12740" priority="13190"/>
  </conditionalFormatting>
  <conditionalFormatting sqref="O1015:O1017">
    <cfRule type="duplicateValues" dxfId="12739" priority="13189"/>
  </conditionalFormatting>
  <conditionalFormatting sqref="O1015:O1017">
    <cfRule type="duplicateValues" dxfId="12738" priority="13188"/>
  </conditionalFormatting>
  <conditionalFormatting sqref="O1015:O1017">
    <cfRule type="duplicateValues" dxfId="12737" priority="13187"/>
  </conditionalFormatting>
  <conditionalFormatting sqref="O1015:O1017">
    <cfRule type="duplicateValues" dxfId="12736" priority="13186"/>
  </conditionalFormatting>
  <conditionalFormatting sqref="O1015:O1017">
    <cfRule type="duplicateValues" dxfId="12735" priority="13185"/>
  </conditionalFormatting>
  <conditionalFormatting sqref="O1015:O1017">
    <cfRule type="duplicateValues" dxfId="12734" priority="13184"/>
  </conditionalFormatting>
  <conditionalFormatting sqref="O1015:O1017">
    <cfRule type="duplicateValues" dxfId="12733" priority="13195"/>
  </conditionalFormatting>
  <conditionalFormatting sqref="O1015:O1017">
    <cfRule type="duplicateValues" dxfId="12732" priority="13196"/>
    <cfRule type="duplicateValues" dxfId="12731" priority="13197"/>
    <cfRule type="duplicateValues" dxfId="12730" priority="13198"/>
  </conditionalFormatting>
  <conditionalFormatting sqref="O1015:O1017">
    <cfRule type="duplicateValues" dxfId="12729" priority="13199"/>
    <cfRule type="duplicateValues" dxfId="12728" priority="13200"/>
  </conditionalFormatting>
  <conditionalFormatting sqref="P1015:P1017">
    <cfRule type="duplicateValues" dxfId="12727" priority="13201"/>
  </conditionalFormatting>
  <conditionalFormatting sqref="O1015:O1017">
    <cfRule type="duplicateValues" dxfId="12726" priority="13183"/>
  </conditionalFormatting>
  <conditionalFormatting sqref="O1015:O1017">
    <cfRule type="duplicateValues" dxfId="12725" priority="13182"/>
  </conditionalFormatting>
  <conditionalFormatting sqref="A1014">
    <cfRule type="cellIs" dxfId="12724" priority="13174" operator="lessThan">
      <formula>"&lt;=0"</formula>
    </cfRule>
  </conditionalFormatting>
  <conditionalFormatting sqref="Y1014">
    <cfRule type="duplicateValues" dxfId="12723" priority="13173"/>
  </conditionalFormatting>
  <conditionalFormatting sqref="O1014">
    <cfRule type="duplicateValues" dxfId="12722" priority="13166"/>
  </conditionalFormatting>
  <conditionalFormatting sqref="O1014">
    <cfRule type="duplicateValues" dxfId="12721" priority="13167"/>
    <cfRule type="duplicateValues" dxfId="12720" priority="13168"/>
    <cfRule type="duplicateValues" dxfId="12719" priority="13169"/>
  </conditionalFormatting>
  <conditionalFormatting sqref="P1014">
    <cfRule type="duplicateValues" dxfId="12718" priority="13170"/>
  </conditionalFormatting>
  <conditionalFormatting sqref="O1014">
    <cfRule type="duplicateValues" dxfId="12717" priority="13171"/>
    <cfRule type="duplicateValues" dxfId="12716" priority="13172"/>
  </conditionalFormatting>
  <conditionalFormatting sqref="A952">
    <cfRule type="cellIs" dxfId="12715" priority="13165" operator="lessThan">
      <formula>"&lt;=0"</formula>
    </cfRule>
  </conditionalFormatting>
  <conditionalFormatting sqref="O952">
    <cfRule type="duplicateValues" dxfId="12714" priority="13157"/>
  </conditionalFormatting>
  <conditionalFormatting sqref="O952">
    <cfRule type="duplicateValues" dxfId="12713" priority="13156"/>
  </conditionalFormatting>
  <conditionalFormatting sqref="O952">
    <cfRule type="duplicateValues" dxfId="12712" priority="13155"/>
  </conditionalFormatting>
  <conditionalFormatting sqref="O952">
    <cfRule type="duplicateValues" dxfId="12711" priority="13154"/>
  </conditionalFormatting>
  <conditionalFormatting sqref="O952">
    <cfRule type="duplicateValues" dxfId="12710" priority="13153"/>
  </conditionalFormatting>
  <conditionalFormatting sqref="O952">
    <cfRule type="duplicateValues" dxfId="12709" priority="13152"/>
  </conditionalFormatting>
  <conditionalFormatting sqref="O952">
    <cfRule type="duplicateValues" dxfId="12708" priority="13158"/>
  </conditionalFormatting>
  <conditionalFormatting sqref="O952">
    <cfRule type="duplicateValues" dxfId="12707" priority="13159"/>
    <cfRule type="duplicateValues" dxfId="12706" priority="13160"/>
    <cfRule type="duplicateValues" dxfId="12705" priority="13161"/>
  </conditionalFormatting>
  <conditionalFormatting sqref="P952">
    <cfRule type="duplicateValues" dxfId="12704" priority="13162"/>
  </conditionalFormatting>
  <conditionalFormatting sqref="O952">
    <cfRule type="duplicateValues" dxfId="12703" priority="13163"/>
    <cfRule type="duplicateValues" dxfId="12702" priority="13164"/>
  </conditionalFormatting>
  <conditionalFormatting sqref="O952">
    <cfRule type="duplicateValues" dxfId="12701" priority="13151"/>
  </conditionalFormatting>
  <conditionalFormatting sqref="Y844:Y845">
    <cfRule type="duplicateValues" dxfId="12700" priority="13150"/>
  </conditionalFormatting>
  <conditionalFormatting sqref="Y847:Y851">
    <cfRule type="duplicateValues" dxfId="12699" priority="13149"/>
  </conditionalFormatting>
  <conditionalFormatting sqref="Y853:Y856">
    <cfRule type="duplicateValues" dxfId="12698" priority="13148"/>
  </conditionalFormatting>
  <conditionalFormatting sqref="Y858">
    <cfRule type="duplicateValues" dxfId="12697" priority="13147"/>
  </conditionalFormatting>
  <conditionalFormatting sqref="Y860">
    <cfRule type="duplicateValues" dxfId="12696" priority="13146"/>
  </conditionalFormatting>
  <conditionalFormatting sqref="Y862:Y864">
    <cfRule type="duplicateValues" dxfId="12695" priority="13145"/>
  </conditionalFormatting>
  <conditionalFormatting sqref="Y866">
    <cfRule type="duplicateValues" dxfId="12694" priority="13144"/>
  </conditionalFormatting>
  <conditionalFormatting sqref="Y868:Y871">
    <cfRule type="duplicateValues" dxfId="12693" priority="13143"/>
  </conditionalFormatting>
  <conditionalFormatting sqref="Y873:Y878">
    <cfRule type="duplicateValues" dxfId="12692" priority="13142"/>
  </conditionalFormatting>
  <conditionalFormatting sqref="Y880:Y885">
    <cfRule type="duplicateValues" dxfId="12691" priority="13141"/>
  </conditionalFormatting>
  <conditionalFormatting sqref="Y887:Y898">
    <cfRule type="duplicateValues" dxfId="12690" priority="13140"/>
  </conditionalFormatting>
  <conditionalFormatting sqref="Y902">
    <cfRule type="duplicateValues" dxfId="12689" priority="13139"/>
  </conditionalFormatting>
  <conditionalFormatting sqref="Y906:Y907">
    <cfRule type="duplicateValues" dxfId="12688" priority="13138"/>
  </conditionalFormatting>
  <conditionalFormatting sqref="Y913">
    <cfRule type="duplicateValues" dxfId="12687" priority="13137"/>
  </conditionalFormatting>
  <conditionalFormatting sqref="Y918">
    <cfRule type="duplicateValues" dxfId="12686" priority="13136"/>
  </conditionalFormatting>
  <conditionalFormatting sqref="Y1108">
    <cfRule type="duplicateValues" dxfId="12685" priority="13135"/>
  </conditionalFormatting>
  <conditionalFormatting sqref="Y927">
    <cfRule type="duplicateValues" dxfId="12684" priority="13134"/>
  </conditionalFormatting>
  <conditionalFormatting sqref="Y929">
    <cfRule type="duplicateValues" dxfId="12683" priority="13133"/>
  </conditionalFormatting>
  <conditionalFormatting sqref="Y931:Y935">
    <cfRule type="duplicateValues" dxfId="12682" priority="13132"/>
  </conditionalFormatting>
  <conditionalFormatting sqref="Y944:Y948">
    <cfRule type="duplicateValues" dxfId="12681" priority="13131"/>
  </conditionalFormatting>
  <conditionalFormatting sqref="Y950:Y951">
    <cfRule type="duplicateValues" dxfId="12680" priority="13130"/>
  </conditionalFormatting>
  <conditionalFormatting sqref="Y954:Y958">
    <cfRule type="duplicateValues" dxfId="12679" priority="13129"/>
  </conditionalFormatting>
  <conditionalFormatting sqref="Y960:Y965">
    <cfRule type="duplicateValues" dxfId="12678" priority="13128"/>
  </conditionalFormatting>
  <conditionalFormatting sqref="Y967:Y973">
    <cfRule type="duplicateValues" dxfId="12677" priority="13127"/>
  </conditionalFormatting>
  <conditionalFormatting sqref="Y975:Y977">
    <cfRule type="duplicateValues" dxfId="12676" priority="13126"/>
  </conditionalFormatting>
  <conditionalFormatting sqref="Y989:Y992">
    <cfRule type="duplicateValues" dxfId="12675" priority="13125"/>
  </conditionalFormatting>
  <conditionalFormatting sqref="Y995">
    <cfRule type="duplicateValues" dxfId="12674" priority="13124"/>
  </conditionalFormatting>
  <conditionalFormatting sqref="Y997:Y998">
    <cfRule type="duplicateValues" dxfId="12673" priority="13123"/>
  </conditionalFormatting>
  <conditionalFormatting sqref="Y1001">
    <cfRule type="duplicateValues" dxfId="12672" priority="13122"/>
  </conditionalFormatting>
  <conditionalFormatting sqref="Y1003">
    <cfRule type="duplicateValues" dxfId="12671" priority="13121"/>
  </conditionalFormatting>
  <conditionalFormatting sqref="Y1013">
    <cfRule type="duplicateValues" dxfId="12670" priority="13120"/>
  </conditionalFormatting>
  <conditionalFormatting sqref="Y1016:Y1017">
    <cfRule type="duplicateValues" dxfId="12669" priority="13119"/>
  </conditionalFormatting>
  <conditionalFormatting sqref="A942">
    <cfRule type="cellIs" dxfId="12668" priority="13118" operator="lessThan">
      <formula>"&lt;=0"</formula>
    </cfRule>
  </conditionalFormatting>
  <conditionalFormatting sqref="O942">
    <cfRule type="duplicateValues" dxfId="12667" priority="13108"/>
  </conditionalFormatting>
  <conditionalFormatting sqref="O942">
    <cfRule type="duplicateValues" dxfId="12666" priority="13107"/>
  </conditionalFormatting>
  <conditionalFormatting sqref="O942">
    <cfRule type="duplicateValues" dxfId="12665" priority="13106"/>
  </conditionalFormatting>
  <conditionalFormatting sqref="O942">
    <cfRule type="duplicateValues" dxfId="12664" priority="13105"/>
  </conditionalFormatting>
  <conditionalFormatting sqref="O942">
    <cfRule type="duplicateValues" dxfId="12663" priority="13104"/>
  </conditionalFormatting>
  <conditionalFormatting sqref="O942">
    <cfRule type="duplicateValues" dxfId="12662" priority="13103"/>
  </conditionalFormatting>
  <conditionalFormatting sqref="O942">
    <cfRule type="duplicateValues" dxfId="12661" priority="13102"/>
  </conditionalFormatting>
  <conditionalFormatting sqref="O942">
    <cfRule type="duplicateValues" dxfId="12660" priority="13101"/>
  </conditionalFormatting>
  <conditionalFormatting sqref="O942">
    <cfRule type="duplicateValues" dxfId="12659" priority="13100"/>
  </conditionalFormatting>
  <conditionalFormatting sqref="O942">
    <cfRule type="duplicateValues" dxfId="12658" priority="13109"/>
  </conditionalFormatting>
  <conditionalFormatting sqref="P942">
    <cfRule type="duplicateValues" dxfId="12657" priority="13110"/>
  </conditionalFormatting>
  <conditionalFormatting sqref="O942">
    <cfRule type="duplicateValues" dxfId="12656" priority="13111"/>
  </conditionalFormatting>
  <conditionalFormatting sqref="O942">
    <cfRule type="duplicateValues" dxfId="12655" priority="13112"/>
    <cfRule type="duplicateValues" dxfId="12654" priority="13113"/>
    <cfRule type="duplicateValues" dxfId="12653" priority="13114"/>
  </conditionalFormatting>
  <conditionalFormatting sqref="O942">
    <cfRule type="duplicateValues" dxfId="12652" priority="13115"/>
    <cfRule type="duplicateValues" dxfId="12651" priority="13116"/>
  </conditionalFormatting>
  <conditionalFormatting sqref="P942">
    <cfRule type="duplicateValues" dxfId="12650" priority="13117"/>
  </conditionalFormatting>
  <conditionalFormatting sqref="O942">
    <cfRule type="duplicateValues" dxfId="12649" priority="13099"/>
  </conditionalFormatting>
  <conditionalFormatting sqref="O393">
    <cfRule type="duplicateValues" dxfId="12648" priority="13094"/>
  </conditionalFormatting>
  <conditionalFormatting sqref="O393">
    <cfRule type="duplicateValues" dxfId="12647" priority="13095"/>
    <cfRule type="duplicateValues" dxfId="12646" priority="13096"/>
    <cfRule type="duplicateValues" dxfId="12645" priority="13097"/>
  </conditionalFormatting>
  <conditionalFormatting sqref="P393">
    <cfRule type="duplicateValues" dxfId="12644" priority="13098"/>
  </conditionalFormatting>
  <conditionalFormatting sqref="O393">
    <cfRule type="duplicateValues" dxfId="12643" priority="13092"/>
    <cfRule type="duplicateValues" dxfId="12642" priority="13093"/>
  </conditionalFormatting>
  <conditionalFormatting sqref="O393">
    <cfRule type="duplicateValues" dxfId="12641" priority="13091"/>
  </conditionalFormatting>
  <conditionalFormatting sqref="O393">
    <cfRule type="duplicateValues" dxfId="12640" priority="13090"/>
  </conditionalFormatting>
  <conditionalFormatting sqref="P393">
    <cfRule type="duplicateValues" dxfId="12639" priority="13089"/>
  </conditionalFormatting>
  <conditionalFormatting sqref="O393">
    <cfRule type="duplicateValues" dxfId="12638" priority="13088"/>
  </conditionalFormatting>
  <conditionalFormatting sqref="O393">
    <cfRule type="duplicateValues" dxfId="12637" priority="13087"/>
  </conditionalFormatting>
  <conditionalFormatting sqref="O393">
    <cfRule type="duplicateValues" dxfId="12636" priority="13086"/>
  </conditionalFormatting>
  <conditionalFormatting sqref="O393">
    <cfRule type="duplicateValues" dxfId="12635" priority="13085"/>
  </conditionalFormatting>
  <conditionalFormatting sqref="O393">
    <cfRule type="duplicateValues" dxfId="12634" priority="13084"/>
  </conditionalFormatting>
  <conditionalFormatting sqref="O393">
    <cfRule type="duplicateValues" dxfId="12633" priority="13083"/>
  </conditionalFormatting>
  <conditionalFormatting sqref="O393">
    <cfRule type="duplicateValues" dxfId="12632" priority="13082"/>
  </conditionalFormatting>
  <conditionalFormatting sqref="O393">
    <cfRule type="duplicateValues" dxfId="12631" priority="13081"/>
  </conditionalFormatting>
  <conditionalFormatting sqref="O393">
    <cfRule type="duplicateValues" dxfId="12630" priority="13080"/>
  </conditionalFormatting>
  <conditionalFormatting sqref="O393">
    <cfRule type="duplicateValues" dxfId="12629" priority="13079"/>
  </conditionalFormatting>
  <conditionalFormatting sqref="O393">
    <cfRule type="duplicateValues" dxfId="12628" priority="13078"/>
  </conditionalFormatting>
  <conditionalFormatting sqref="O393">
    <cfRule type="duplicateValues" dxfId="12627" priority="13077"/>
  </conditionalFormatting>
  <conditionalFormatting sqref="A1099:A1106 A1111:A1131">
    <cfRule type="cellIs" dxfId="12626" priority="13076" operator="lessThan">
      <formula>"&lt;=0"</formula>
    </cfRule>
  </conditionalFormatting>
  <conditionalFormatting sqref="Y1099 Y1111:Y1121 Y1101:Y1106 Y1128:Y1131">
    <cfRule type="duplicateValues" dxfId="12625" priority="13075"/>
  </conditionalFormatting>
  <conditionalFormatting sqref="A1018:A1052 A1055:A1098">
    <cfRule type="cellIs" dxfId="12624" priority="13067" operator="lessThan">
      <formula>"&lt;=0"</formula>
    </cfRule>
  </conditionalFormatting>
  <conditionalFormatting sqref="Y1018:Y1025 Y1056 Y1027 Y1035 Y1039 Y1041 Y1047:Y1050 Y1058:Y1059 Y1061:Y1065 Y1068:Y1071 Y1073:Y1090 Y1092">
    <cfRule type="duplicateValues" dxfId="12623" priority="13066"/>
  </conditionalFormatting>
  <conditionalFormatting sqref="O1018:O1021">
    <cfRule type="duplicateValues" dxfId="12622" priority="13052"/>
  </conditionalFormatting>
  <conditionalFormatting sqref="O1018:O1021">
    <cfRule type="duplicateValues" dxfId="12621" priority="13053"/>
    <cfRule type="duplicateValues" dxfId="12620" priority="13054"/>
    <cfRule type="duplicateValues" dxfId="12619" priority="13055"/>
  </conditionalFormatting>
  <conditionalFormatting sqref="P1018:P1021">
    <cfRule type="duplicateValues" dxfId="12618" priority="13056"/>
  </conditionalFormatting>
  <conditionalFormatting sqref="O1018:O1021">
    <cfRule type="duplicateValues" dxfId="12617" priority="13057"/>
    <cfRule type="duplicateValues" dxfId="12616" priority="13058"/>
  </conditionalFormatting>
  <conditionalFormatting sqref="O1018:O1021">
    <cfRule type="duplicateValues" dxfId="12615" priority="13051"/>
  </conditionalFormatting>
  <conditionalFormatting sqref="O1022:O1024">
    <cfRule type="duplicateValues" dxfId="12614" priority="13044"/>
  </conditionalFormatting>
  <conditionalFormatting sqref="O1022:O1024">
    <cfRule type="duplicateValues" dxfId="12613" priority="13045"/>
    <cfRule type="duplicateValues" dxfId="12612" priority="13046"/>
    <cfRule type="duplicateValues" dxfId="12611" priority="13047"/>
  </conditionalFormatting>
  <conditionalFormatting sqref="P1022:P1024">
    <cfRule type="duplicateValues" dxfId="12610" priority="13048"/>
  </conditionalFormatting>
  <conditionalFormatting sqref="O1022:O1024">
    <cfRule type="duplicateValues" dxfId="12609" priority="13049"/>
    <cfRule type="duplicateValues" dxfId="12608" priority="13050"/>
  </conditionalFormatting>
  <conditionalFormatting sqref="O1022:O1024">
    <cfRule type="duplicateValues" dxfId="12607" priority="13043"/>
  </conditionalFormatting>
  <conditionalFormatting sqref="O1025:O1026">
    <cfRule type="duplicateValues" dxfId="12606" priority="13036"/>
  </conditionalFormatting>
  <conditionalFormatting sqref="O1025:O1026">
    <cfRule type="duplicateValues" dxfId="12605" priority="13037"/>
    <cfRule type="duplicateValues" dxfId="12604" priority="13038"/>
    <cfRule type="duplicateValues" dxfId="12603" priority="13039"/>
  </conditionalFormatting>
  <conditionalFormatting sqref="P1025:P1026">
    <cfRule type="duplicateValues" dxfId="12602" priority="13040"/>
  </conditionalFormatting>
  <conditionalFormatting sqref="O1025:O1026">
    <cfRule type="duplicateValues" dxfId="12601" priority="13041"/>
    <cfRule type="duplicateValues" dxfId="12600" priority="13042"/>
  </conditionalFormatting>
  <conditionalFormatting sqref="O1025:O1026">
    <cfRule type="duplicateValues" dxfId="12599" priority="13035"/>
  </conditionalFormatting>
  <conditionalFormatting sqref="O1027:O1034">
    <cfRule type="duplicateValues" dxfId="12598" priority="13027"/>
  </conditionalFormatting>
  <conditionalFormatting sqref="O1027:O1034">
    <cfRule type="duplicateValues" dxfId="12597" priority="13026"/>
  </conditionalFormatting>
  <conditionalFormatting sqref="O1027:O1034">
    <cfRule type="duplicateValues" dxfId="12596" priority="13025"/>
  </conditionalFormatting>
  <conditionalFormatting sqref="O1027:O1034">
    <cfRule type="duplicateValues" dxfId="12595" priority="13024"/>
  </conditionalFormatting>
  <conditionalFormatting sqref="O1027:O1034">
    <cfRule type="duplicateValues" dxfId="12594" priority="13023"/>
  </conditionalFormatting>
  <conditionalFormatting sqref="O1027:O1034">
    <cfRule type="duplicateValues" dxfId="12593" priority="13022"/>
  </conditionalFormatting>
  <conditionalFormatting sqref="O1027:O1034">
    <cfRule type="duplicateValues" dxfId="12592" priority="13021"/>
  </conditionalFormatting>
  <conditionalFormatting sqref="O1027:O1034">
    <cfRule type="duplicateValues" dxfId="12591" priority="13028"/>
  </conditionalFormatting>
  <conditionalFormatting sqref="O1027:O1034">
    <cfRule type="duplicateValues" dxfId="12590" priority="13029"/>
    <cfRule type="duplicateValues" dxfId="12589" priority="13030"/>
    <cfRule type="duplicateValues" dxfId="12588" priority="13031"/>
  </conditionalFormatting>
  <conditionalFormatting sqref="P1027:P1034">
    <cfRule type="duplicateValues" dxfId="12587" priority="13032"/>
  </conditionalFormatting>
  <conditionalFormatting sqref="O1027:O1034">
    <cfRule type="duplicateValues" dxfId="12586" priority="13033"/>
    <cfRule type="duplicateValues" dxfId="12585" priority="13034"/>
  </conditionalFormatting>
  <conditionalFormatting sqref="O1027:O1034">
    <cfRule type="duplicateValues" dxfId="12584" priority="13020"/>
  </conditionalFormatting>
  <conditionalFormatting sqref="O1027:O1034">
    <cfRule type="duplicateValues" dxfId="12583" priority="13019"/>
  </conditionalFormatting>
  <conditionalFormatting sqref="O1035:O1038">
    <cfRule type="duplicateValues" dxfId="12582" priority="13011"/>
  </conditionalFormatting>
  <conditionalFormatting sqref="O1035:O1038">
    <cfRule type="duplicateValues" dxfId="12581" priority="13010"/>
  </conditionalFormatting>
  <conditionalFormatting sqref="O1035:O1038">
    <cfRule type="duplicateValues" dxfId="12580" priority="13009"/>
  </conditionalFormatting>
  <conditionalFormatting sqref="O1035:O1038">
    <cfRule type="duplicateValues" dxfId="12579" priority="13008"/>
  </conditionalFormatting>
  <conditionalFormatting sqref="O1035:O1038">
    <cfRule type="duplicateValues" dxfId="12578" priority="13007"/>
  </conditionalFormatting>
  <conditionalFormatting sqref="O1035:O1038">
    <cfRule type="duplicateValues" dxfId="12577" priority="13006"/>
  </conditionalFormatting>
  <conditionalFormatting sqref="O1035:O1038">
    <cfRule type="duplicateValues" dxfId="12576" priority="13005"/>
  </conditionalFormatting>
  <conditionalFormatting sqref="O1035:O1038">
    <cfRule type="duplicateValues" dxfId="12575" priority="13012"/>
  </conditionalFormatting>
  <conditionalFormatting sqref="O1035:O1038">
    <cfRule type="duplicateValues" dxfId="12574" priority="13013"/>
    <cfRule type="duplicateValues" dxfId="12573" priority="13014"/>
    <cfRule type="duplicateValues" dxfId="12572" priority="13015"/>
  </conditionalFormatting>
  <conditionalFormatting sqref="P1035:P1038">
    <cfRule type="duplicateValues" dxfId="12571" priority="13016"/>
  </conditionalFormatting>
  <conditionalFormatting sqref="O1035:O1038">
    <cfRule type="duplicateValues" dxfId="12570" priority="13017"/>
    <cfRule type="duplicateValues" dxfId="12569" priority="13018"/>
  </conditionalFormatting>
  <conditionalFormatting sqref="O1035:O1038">
    <cfRule type="duplicateValues" dxfId="12568" priority="13004"/>
  </conditionalFormatting>
  <conditionalFormatting sqref="O1035:O1038">
    <cfRule type="duplicateValues" dxfId="12567" priority="13003"/>
  </conditionalFormatting>
  <conditionalFormatting sqref="O1041">
    <cfRule type="duplicateValues" dxfId="12566" priority="12995"/>
  </conditionalFormatting>
  <conditionalFormatting sqref="O1041">
    <cfRule type="duplicateValues" dxfId="12565" priority="12994"/>
  </conditionalFormatting>
  <conditionalFormatting sqref="O1041">
    <cfRule type="duplicateValues" dxfId="12564" priority="12993"/>
  </conditionalFormatting>
  <conditionalFormatting sqref="O1041">
    <cfRule type="duplicateValues" dxfId="12563" priority="12992"/>
  </conditionalFormatting>
  <conditionalFormatting sqref="O1041">
    <cfRule type="duplicateValues" dxfId="12562" priority="12991"/>
  </conditionalFormatting>
  <conditionalFormatting sqref="O1041">
    <cfRule type="duplicateValues" dxfId="12561" priority="12990"/>
  </conditionalFormatting>
  <conditionalFormatting sqref="O1041">
    <cfRule type="duplicateValues" dxfId="12560" priority="12989"/>
  </conditionalFormatting>
  <conditionalFormatting sqref="O1041">
    <cfRule type="duplicateValues" dxfId="12559" priority="12996"/>
  </conditionalFormatting>
  <conditionalFormatting sqref="O1041">
    <cfRule type="duplicateValues" dxfId="12558" priority="12997"/>
    <cfRule type="duplicateValues" dxfId="12557" priority="12998"/>
    <cfRule type="duplicateValues" dxfId="12556" priority="12999"/>
  </conditionalFormatting>
  <conditionalFormatting sqref="P1041">
    <cfRule type="duplicateValues" dxfId="12555" priority="13000"/>
  </conditionalFormatting>
  <conditionalFormatting sqref="O1041">
    <cfRule type="duplicateValues" dxfId="12554" priority="13001"/>
    <cfRule type="duplicateValues" dxfId="12553" priority="13002"/>
  </conditionalFormatting>
  <conditionalFormatting sqref="O1041">
    <cfRule type="duplicateValues" dxfId="12552" priority="12988"/>
  </conditionalFormatting>
  <conditionalFormatting sqref="O1041">
    <cfRule type="duplicateValues" dxfId="12551" priority="12987"/>
  </conditionalFormatting>
  <conditionalFormatting sqref="O1039:O1040">
    <cfRule type="duplicateValues" dxfId="12550" priority="12964"/>
  </conditionalFormatting>
  <conditionalFormatting sqref="O1039:O1040">
    <cfRule type="duplicateValues" dxfId="12549" priority="12965"/>
    <cfRule type="duplicateValues" dxfId="12548" priority="12966"/>
    <cfRule type="duplicateValues" dxfId="12547" priority="12967"/>
  </conditionalFormatting>
  <conditionalFormatting sqref="P1039:P1040">
    <cfRule type="duplicateValues" dxfId="12546" priority="12968"/>
  </conditionalFormatting>
  <conditionalFormatting sqref="O1039:O1040">
    <cfRule type="duplicateValues" dxfId="12545" priority="12969"/>
    <cfRule type="duplicateValues" dxfId="12544" priority="12970"/>
  </conditionalFormatting>
  <conditionalFormatting sqref="O1039:O1040">
    <cfRule type="duplicateValues" dxfId="12543" priority="12963"/>
  </conditionalFormatting>
  <conditionalFormatting sqref="O1047">
    <cfRule type="duplicateValues" dxfId="12542" priority="12956"/>
  </conditionalFormatting>
  <conditionalFormatting sqref="O1047">
    <cfRule type="duplicateValues" dxfId="12541" priority="12957"/>
    <cfRule type="duplicateValues" dxfId="12540" priority="12958"/>
    <cfRule type="duplicateValues" dxfId="12539" priority="12959"/>
  </conditionalFormatting>
  <conditionalFormatting sqref="P1047">
    <cfRule type="duplicateValues" dxfId="12538" priority="12960"/>
  </conditionalFormatting>
  <conditionalFormatting sqref="O1047">
    <cfRule type="duplicateValues" dxfId="12537" priority="12961"/>
    <cfRule type="duplicateValues" dxfId="12536" priority="12962"/>
  </conditionalFormatting>
  <conditionalFormatting sqref="O1047">
    <cfRule type="duplicateValues" dxfId="12535" priority="12955"/>
  </conditionalFormatting>
  <conditionalFormatting sqref="O1048">
    <cfRule type="duplicateValues" dxfId="12534" priority="12948"/>
  </conditionalFormatting>
  <conditionalFormatting sqref="O1048">
    <cfRule type="duplicateValues" dxfId="12533" priority="12949"/>
    <cfRule type="duplicateValues" dxfId="12532" priority="12950"/>
    <cfRule type="duplicateValues" dxfId="12531" priority="12951"/>
  </conditionalFormatting>
  <conditionalFormatting sqref="P1048">
    <cfRule type="duplicateValues" dxfId="12530" priority="12952"/>
  </conditionalFormatting>
  <conditionalFormatting sqref="O1048">
    <cfRule type="duplicateValues" dxfId="12529" priority="12953"/>
    <cfRule type="duplicateValues" dxfId="12528" priority="12954"/>
  </conditionalFormatting>
  <conditionalFormatting sqref="O1048">
    <cfRule type="duplicateValues" dxfId="12527" priority="12947"/>
  </conditionalFormatting>
  <conditionalFormatting sqref="O1049">
    <cfRule type="duplicateValues" dxfId="12526" priority="12940"/>
  </conditionalFormatting>
  <conditionalFormatting sqref="O1049">
    <cfRule type="duplicateValues" dxfId="12525" priority="12941"/>
    <cfRule type="duplicateValues" dxfId="12524" priority="12942"/>
    <cfRule type="duplicateValues" dxfId="12523" priority="12943"/>
  </conditionalFormatting>
  <conditionalFormatting sqref="P1049">
    <cfRule type="duplicateValues" dxfId="12522" priority="12944"/>
  </conditionalFormatting>
  <conditionalFormatting sqref="O1049">
    <cfRule type="duplicateValues" dxfId="12521" priority="12945"/>
    <cfRule type="duplicateValues" dxfId="12520" priority="12946"/>
  </conditionalFormatting>
  <conditionalFormatting sqref="O1049">
    <cfRule type="duplicateValues" dxfId="12519" priority="12939"/>
  </conditionalFormatting>
  <conditionalFormatting sqref="O1050:O1051">
    <cfRule type="duplicateValues" dxfId="12518" priority="12932"/>
  </conditionalFormatting>
  <conditionalFormatting sqref="O1050:O1051">
    <cfRule type="duplicateValues" dxfId="12517" priority="12933"/>
    <cfRule type="duplicateValues" dxfId="12516" priority="12934"/>
    <cfRule type="duplicateValues" dxfId="12515" priority="12935"/>
  </conditionalFormatting>
  <conditionalFormatting sqref="P1050:P1051">
    <cfRule type="duplicateValues" dxfId="12514" priority="12936"/>
  </conditionalFormatting>
  <conditionalFormatting sqref="O1050:O1051">
    <cfRule type="duplicateValues" dxfId="12513" priority="12937"/>
    <cfRule type="duplicateValues" dxfId="12512" priority="12938"/>
  </conditionalFormatting>
  <conditionalFormatting sqref="O1050:O1051">
    <cfRule type="duplicateValues" dxfId="12511" priority="12931"/>
  </conditionalFormatting>
  <conditionalFormatting sqref="O1052">
    <cfRule type="duplicateValues" dxfId="12510" priority="12924"/>
  </conditionalFormatting>
  <conditionalFormatting sqref="O1052">
    <cfRule type="duplicateValues" dxfId="12509" priority="12925"/>
    <cfRule type="duplicateValues" dxfId="12508" priority="12926"/>
    <cfRule type="duplicateValues" dxfId="12507" priority="12927"/>
  </conditionalFormatting>
  <conditionalFormatting sqref="P1052">
    <cfRule type="duplicateValues" dxfId="12506" priority="12928"/>
  </conditionalFormatting>
  <conditionalFormatting sqref="O1052">
    <cfRule type="duplicateValues" dxfId="12505" priority="12929"/>
    <cfRule type="duplicateValues" dxfId="12504" priority="12930"/>
  </conditionalFormatting>
  <conditionalFormatting sqref="O1052">
    <cfRule type="duplicateValues" dxfId="12503" priority="12923"/>
  </conditionalFormatting>
  <conditionalFormatting sqref="A1053:A1054">
    <cfRule type="cellIs" dxfId="12502" priority="12922" operator="lessThan">
      <formula>"&lt;=0"</formula>
    </cfRule>
  </conditionalFormatting>
  <conditionalFormatting sqref="Y1053">
    <cfRule type="duplicateValues" dxfId="12501" priority="12921"/>
  </conditionalFormatting>
  <conditionalFormatting sqref="O1053:O1054">
    <cfRule type="duplicateValues" dxfId="12500" priority="12907"/>
  </conditionalFormatting>
  <conditionalFormatting sqref="O1053:O1054">
    <cfRule type="duplicateValues" dxfId="12499" priority="12908"/>
    <cfRule type="duplicateValues" dxfId="12498" priority="12909"/>
    <cfRule type="duplicateValues" dxfId="12497" priority="12910"/>
  </conditionalFormatting>
  <conditionalFormatting sqref="P1053:P1054">
    <cfRule type="duplicateValues" dxfId="12496" priority="12911"/>
  </conditionalFormatting>
  <conditionalFormatting sqref="O1053:O1054">
    <cfRule type="duplicateValues" dxfId="12495" priority="12912"/>
    <cfRule type="duplicateValues" dxfId="12494" priority="12913"/>
  </conditionalFormatting>
  <conditionalFormatting sqref="O1053:O1054">
    <cfRule type="duplicateValues" dxfId="12493" priority="12906"/>
  </conditionalFormatting>
  <conditionalFormatting sqref="O1055">
    <cfRule type="duplicateValues" dxfId="12492" priority="12899"/>
  </conditionalFormatting>
  <conditionalFormatting sqref="O1055">
    <cfRule type="duplicateValues" dxfId="12491" priority="12900"/>
    <cfRule type="duplicateValues" dxfId="12490" priority="12901"/>
    <cfRule type="duplicateValues" dxfId="12489" priority="12902"/>
  </conditionalFormatting>
  <conditionalFormatting sqref="P1055">
    <cfRule type="duplicateValues" dxfId="12488" priority="12903"/>
  </conditionalFormatting>
  <conditionalFormatting sqref="O1055">
    <cfRule type="duplicateValues" dxfId="12487" priority="12904"/>
    <cfRule type="duplicateValues" dxfId="12486" priority="12905"/>
  </conditionalFormatting>
  <conditionalFormatting sqref="O1055">
    <cfRule type="duplicateValues" dxfId="12485" priority="12898"/>
  </conditionalFormatting>
  <conditionalFormatting sqref="O1056:O1057">
    <cfRule type="duplicateValues" dxfId="12484" priority="12892"/>
  </conditionalFormatting>
  <conditionalFormatting sqref="O1056:O1057">
    <cfRule type="duplicateValues" dxfId="12483" priority="12893"/>
    <cfRule type="duplicateValues" dxfId="12482" priority="12894"/>
    <cfRule type="duplicateValues" dxfId="12481" priority="12895"/>
  </conditionalFormatting>
  <conditionalFormatting sqref="P1056:P1057">
    <cfRule type="duplicateValues" dxfId="12480" priority="12896"/>
  </conditionalFormatting>
  <conditionalFormatting sqref="O1056:O1057">
    <cfRule type="duplicateValues" dxfId="12479" priority="12890"/>
    <cfRule type="duplicateValues" dxfId="12478" priority="12891"/>
  </conditionalFormatting>
  <conditionalFormatting sqref="O1056:O1057">
    <cfRule type="duplicateValues" dxfId="12477" priority="12889"/>
  </conditionalFormatting>
  <conditionalFormatting sqref="O1056:O1057">
    <cfRule type="duplicateValues" dxfId="12476" priority="12888"/>
  </conditionalFormatting>
  <conditionalFormatting sqref="P1056:P1057">
    <cfRule type="duplicateValues" dxfId="12475" priority="12887"/>
  </conditionalFormatting>
  <conditionalFormatting sqref="O1056:O1057">
    <cfRule type="duplicateValues" dxfId="12474" priority="12886"/>
  </conditionalFormatting>
  <conditionalFormatting sqref="O1056:O1057">
    <cfRule type="duplicateValues" dxfId="12473" priority="12885"/>
  </conditionalFormatting>
  <conditionalFormatting sqref="O1056:O1057">
    <cfRule type="duplicateValues" dxfId="12472" priority="12884"/>
  </conditionalFormatting>
  <conditionalFormatting sqref="O1056:O1057">
    <cfRule type="duplicateValues" dxfId="12471" priority="12883"/>
  </conditionalFormatting>
  <conditionalFormatting sqref="O1056:O1057">
    <cfRule type="duplicateValues" dxfId="12470" priority="12882"/>
  </conditionalFormatting>
  <conditionalFormatting sqref="O1056:O1057">
    <cfRule type="duplicateValues" dxfId="12469" priority="12881"/>
  </conditionalFormatting>
  <conditionalFormatting sqref="O1056:O1057">
    <cfRule type="duplicateValues" dxfId="12468" priority="12880"/>
  </conditionalFormatting>
  <conditionalFormatting sqref="O1056:O1057">
    <cfRule type="duplicateValues" dxfId="12467" priority="12879"/>
  </conditionalFormatting>
  <conditionalFormatting sqref="O1056:O1057">
    <cfRule type="duplicateValues" dxfId="12466" priority="12878"/>
  </conditionalFormatting>
  <conditionalFormatting sqref="O1056:O1057">
    <cfRule type="duplicateValues" dxfId="12465" priority="12877"/>
  </conditionalFormatting>
  <conditionalFormatting sqref="O1056:O1057">
    <cfRule type="duplicateValues" dxfId="12464" priority="12897"/>
  </conditionalFormatting>
  <conditionalFormatting sqref="O1056:O1057">
    <cfRule type="duplicateValues" dxfId="12463" priority="12876"/>
  </conditionalFormatting>
  <conditionalFormatting sqref="O1056:O1057">
    <cfRule type="duplicateValues" dxfId="12462" priority="12875"/>
  </conditionalFormatting>
  <conditionalFormatting sqref="O1056:O1057">
    <cfRule type="duplicateValues" dxfId="12461" priority="12874"/>
  </conditionalFormatting>
  <conditionalFormatting sqref="O1058">
    <cfRule type="duplicateValues" dxfId="12460" priority="12868"/>
  </conditionalFormatting>
  <conditionalFormatting sqref="O1058">
    <cfRule type="duplicateValues" dxfId="12459" priority="12869"/>
    <cfRule type="duplicateValues" dxfId="12458" priority="12870"/>
    <cfRule type="duplicateValues" dxfId="12457" priority="12871"/>
  </conditionalFormatting>
  <conditionalFormatting sqref="P1058">
    <cfRule type="duplicateValues" dxfId="12456" priority="12872"/>
  </conditionalFormatting>
  <conditionalFormatting sqref="O1058">
    <cfRule type="duplicateValues" dxfId="12455" priority="12866"/>
    <cfRule type="duplicateValues" dxfId="12454" priority="12867"/>
  </conditionalFormatting>
  <conditionalFormatting sqref="O1058">
    <cfRule type="duplicateValues" dxfId="12453" priority="12865"/>
  </conditionalFormatting>
  <conditionalFormatting sqref="O1058">
    <cfRule type="duplicateValues" dxfId="12452" priority="12864"/>
  </conditionalFormatting>
  <conditionalFormatting sqref="P1058">
    <cfRule type="duplicateValues" dxfId="12451" priority="12863"/>
  </conditionalFormatting>
  <conditionalFormatting sqref="O1058">
    <cfRule type="duplicateValues" dxfId="12450" priority="12862"/>
  </conditionalFormatting>
  <conditionalFormatting sqref="O1058">
    <cfRule type="duplicateValues" dxfId="12449" priority="12861"/>
  </conditionalFormatting>
  <conditionalFormatting sqref="O1058">
    <cfRule type="duplicateValues" dxfId="12448" priority="12860"/>
  </conditionalFormatting>
  <conditionalFormatting sqref="O1058">
    <cfRule type="duplicateValues" dxfId="12447" priority="12859"/>
  </conditionalFormatting>
  <conditionalFormatting sqref="O1058">
    <cfRule type="duplicateValues" dxfId="12446" priority="12858"/>
  </conditionalFormatting>
  <conditionalFormatting sqref="O1058">
    <cfRule type="duplicateValues" dxfId="12445" priority="12857"/>
  </conditionalFormatting>
  <conditionalFormatting sqref="O1058">
    <cfRule type="duplicateValues" dxfId="12444" priority="12856"/>
  </conditionalFormatting>
  <conditionalFormatting sqref="O1058">
    <cfRule type="duplicateValues" dxfId="12443" priority="12855"/>
  </conditionalFormatting>
  <conditionalFormatting sqref="O1058">
    <cfRule type="duplicateValues" dxfId="12442" priority="12854"/>
  </conditionalFormatting>
  <conditionalFormatting sqref="O1058">
    <cfRule type="duplicateValues" dxfId="12441" priority="12853"/>
  </conditionalFormatting>
  <conditionalFormatting sqref="O1058">
    <cfRule type="duplicateValues" dxfId="12440" priority="12873"/>
  </conditionalFormatting>
  <conditionalFormatting sqref="O1058">
    <cfRule type="duplicateValues" dxfId="12439" priority="12852"/>
  </conditionalFormatting>
  <conditionalFormatting sqref="O1058">
    <cfRule type="duplicateValues" dxfId="12438" priority="12851"/>
  </conditionalFormatting>
  <conditionalFormatting sqref="O1058">
    <cfRule type="duplicateValues" dxfId="12437" priority="12850"/>
  </conditionalFormatting>
  <conditionalFormatting sqref="O1059:O1060">
    <cfRule type="duplicateValues" dxfId="12436" priority="12844"/>
  </conditionalFormatting>
  <conditionalFormatting sqref="O1059:O1060">
    <cfRule type="duplicateValues" dxfId="12435" priority="12845"/>
    <cfRule type="duplicateValues" dxfId="12434" priority="12846"/>
    <cfRule type="duplicateValues" dxfId="12433" priority="12847"/>
  </conditionalFormatting>
  <conditionalFormatting sqref="P1059:P1060">
    <cfRule type="duplicateValues" dxfId="12432" priority="12848"/>
  </conditionalFormatting>
  <conditionalFormatting sqref="O1059:O1060">
    <cfRule type="duplicateValues" dxfId="12431" priority="12842"/>
    <cfRule type="duplicateValues" dxfId="12430" priority="12843"/>
  </conditionalFormatting>
  <conditionalFormatting sqref="O1059:O1060">
    <cfRule type="duplicateValues" dxfId="12429" priority="12841"/>
  </conditionalFormatting>
  <conditionalFormatting sqref="O1059:O1060">
    <cfRule type="duplicateValues" dxfId="12428" priority="12840"/>
  </conditionalFormatting>
  <conditionalFormatting sqref="P1059:P1060">
    <cfRule type="duplicateValues" dxfId="12427" priority="12839"/>
  </conditionalFormatting>
  <conditionalFormatting sqref="O1059:O1060">
    <cfRule type="duplicateValues" dxfId="12426" priority="12838"/>
  </conditionalFormatting>
  <conditionalFormatting sqref="O1059:O1060">
    <cfRule type="duplicateValues" dxfId="12425" priority="12837"/>
  </conditionalFormatting>
  <conditionalFormatting sqref="O1059:O1060">
    <cfRule type="duplicateValues" dxfId="12424" priority="12836"/>
  </conditionalFormatting>
  <conditionalFormatting sqref="O1059:O1060">
    <cfRule type="duplicateValues" dxfId="12423" priority="12835"/>
  </conditionalFormatting>
  <conditionalFormatting sqref="O1059:O1060">
    <cfRule type="duplicateValues" dxfId="12422" priority="12834"/>
  </conditionalFormatting>
  <conditionalFormatting sqref="O1059:O1060">
    <cfRule type="duplicateValues" dxfId="12421" priority="12833"/>
  </conditionalFormatting>
  <conditionalFormatting sqref="O1059:O1060">
    <cfRule type="duplicateValues" dxfId="12420" priority="12832"/>
  </conditionalFormatting>
  <conditionalFormatting sqref="O1059:O1060">
    <cfRule type="duplicateValues" dxfId="12419" priority="12831"/>
  </conditionalFormatting>
  <conditionalFormatting sqref="O1059:O1060">
    <cfRule type="duplicateValues" dxfId="12418" priority="12830"/>
  </conditionalFormatting>
  <conditionalFormatting sqref="O1059:O1060">
    <cfRule type="duplicateValues" dxfId="12417" priority="12829"/>
  </conditionalFormatting>
  <conditionalFormatting sqref="O1059:O1060">
    <cfRule type="duplicateValues" dxfId="12416" priority="12849"/>
  </conditionalFormatting>
  <conditionalFormatting sqref="O1059:O1060">
    <cfRule type="duplicateValues" dxfId="12415" priority="12828"/>
  </conditionalFormatting>
  <conditionalFormatting sqref="O1059:O1060">
    <cfRule type="duplicateValues" dxfId="12414" priority="12827"/>
  </conditionalFormatting>
  <conditionalFormatting sqref="O1059:O1060">
    <cfRule type="duplicateValues" dxfId="12413" priority="12826"/>
  </conditionalFormatting>
  <conditionalFormatting sqref="O1061">
    <cfRule type="duplicateValues" dxfId="12412" priority="12817"/>
  </conditionalFormatting>
  <conditionalFormatting sqref="O1061">
    <cfRule type="duplicateValues" dxfId="12411" priority="12818"/>
    <cfRule type="duplicateValues" dxfId="12410" priority="12819"/>
    <cfRule type="duplicateValues" dxfId="12409" priority="12820"/>
  </conditionalFormatting>
  <conditionalFormatting sqref="P1061">
    <cfRule type="duplicateValues" dxfId="12408" priority="12821"/>
  </conditionalFormatting>
  <conditionalFormatting sqref="O1061">
    <cfRule type="duplicateValues" dxfId="12407" priority="12822"/>
  </conditionalFormatting>
  <conditionalFormatting sqref="O1061">
    <cfRule type="duplicateValues" dxfId="12406" priority="12823"/>
    <cfRule type="duplicateValues" dxfId="12405" priority="12824"/>
    <cfRule type="duplicateValues" dxfId="12404" priority="12825"/>
  </conditionalFormatting>
  <conditionalFormatting sqref="O1061">
    <cfRule type="duplicateValues" dxfId="12403" priority="12815"/>
    <cfRule type="duplicateValues" dxfId="12402" priority="12816"/>
  </conditionalFormatting>
  <conditionalFormatting sqref="O1061">
    <cfRule type="duplicateValues" dxfId="12401" priority="12814"/>
  </conditionalFormatting>
  <conditionalFormatting sqref="O1061">
    <cfRule type="duplicateValues" dxfId="12400" priority="12813"/>
  </conditionalFormatting>
  <conditionalFormatting sqref="P1061">
    <cfRule type="duplicateValues" dxfId="12399" priority="12812"/>
  </conditionalFormatting>
  <conditionalFormatting sqref="O1061">
    <cfRule type="duplicateValues" dxfId="12398" priority="12811"/>
  </conditionalFormatting>
  <conditionalFormatting sqref="O1061">
    <cfRule type="duplicateValues" dxfId="12397" priority="12810"/>
  </conditionalFormatting>
  <conditionalFormatting sqref="O1061">
    <cfRule type="duplicateValues" dxfId="12396" priority="12809"/>
  </conditionalFormatting>
  <conditionalFormatting sqref="O1061">
    <cfRule type="duplicateValues" dxfId="12395" priority="12808"/>
  </conditionalFormatting>
  <conditionalFormatting sqref="O1061">
    <cfRule type="duplicateValues" dxfId="12394" priority="12807"/>
  </conditionalFormatting>
  <conditionalFormatting sqref="O1061">
    <cfRule type="duplicateValues" dxfId="12393" priority="12806"/>
  </conditionalFormatting>
  <conditionalFormatting sqref="O1061">
    <cfRule type="duplicateValues" dxfId="12392" priority="12805"/>
  </conditionalFormatting>
  <conditionalFormatting sqref="O1061">
    <cfRule type="duplicateValues" dxfId="12391" priority="12804"/>
  </conditionalFormatting>
  <conditionalFormatting sqref="O1061">
    <cfRule type="duplicateValues" dxfId="12390" priority="12803"/>
  </conditionalFormatting>
  <conditionalFormatting sqref="O1061">
    <cfRule type="duplicateValues" dxfId="12389" priority="12802"/>
  </conditionalFormatting>
  <conditionalFormatting sqref="O1061">
    <cfRule type="duplicateValues" dxfId="12388" priority="12801"/>
  </conditionalFormatting>
  <conditionalFormatting sqref="O1061">
    <cfRule type="duplicateValues" dxfId="12387" priority="12800"/>
  </conditionalFormatting>
  <conditionalFormatting sqref="O1061">
    <cfRule type="duplicateValues" dxfId="12386" priority="12799"/>
  </conditionalFormatting>
  <conditionalFormatting sqref="O1062">
    <cfRule type="duplicateValues" dxfId="12385" priority="12790"/>
  </conditionalFormatting>
  <conditionalFormatting sqref="O1062">
    <cfRule type="duplicateValues" dxfId="12384" priority="12791"/>
    <cfRule type="duplicateValues" dxfId="12383" priority="12792"/>
    <cfRule type="duplicateValues" dxfId="12382" priority="12793"/>
  </conditionalFormatting>
  <conditionalFormatting sqref="P1062">
    <cfRule type="duplicateValues" dxfId="12381" priority="12794"/>
  </conditionalFormatting>
  <conditionalFormatting sqref="O1062">
    <cfRule type="duplicateValues" dxfId="12380" priority="12795"/>
  </conditionalFormatting>
  <conditionalFormatting sqref="O1062">
    <cfRule type="duplicateValues" dxfId="12379" priority="12796"/>
    <cfRule type="duplicateValues" dxfId="12378" priority="12797"/>
    <cfRule type="duplicateValues" dxfId="12377" priority="12798"/>
  </conditionalFormatting>
  <conditionalFormatting sqref="O1062">
    <cfRule type="duplicateValues" dxfId="12376" priority="12788"/>
    <cfRule type="duplicateValues" dxfId="12375" priority="12789"/>
  </conditionalFormatting>
  <conditionalFormatting sqref="O1062">
    <cfRule type="duplicateValues" dxfId="12374" priority="12787"/>
  </conditionalFormatting>
  <conditionalFormatting sqref="O1062">
    <cfRule type="duplicateValues" dxfId="12373" priority="12786"/>
  </conditionalFormatting>
  <conditionalFormatting sqref="P1062">
    <cfRule type="duplicateValues" dxfId="12372" priority="12785"/>
  </conditionalFormatting>
  <conditionalFormatting sqref="O1062">
    <cfRule type="duplicateValues" dxfId="12371" priority="12784"/>
  </conditionalFormatting>
  <conditionalFormatting sqref="O1062">
    <cfRule type="duplicateValues" dxfId="12370" priority="12783"/>
  </conditionalFormatting>
  <conditionalFormatting sqref="O1062">
    <cfRule type="duplicateValues" dxfId="12369" priority="12782"/>
  </conditionalFormatting>
  <conditionalFormatting sqref="O1062">
    <cfRule type="duplicateValues" dxfId="12368" priority="12781"/>
  </conditionalFormatting>
  <conditionalFormatting sqref="O1062">
    <cfRule type="duplicateValues" dxfId="12367" priority="12780"/>
  </conditionalFormatting>
  <conditionalFormatting sqref="O1062">
    <cfRule type="duplicateValues" dxfId="12366" priority="12779"/>
  </conditionalFormatting>
  <conditionalFormatting sqref="O1062">
    <cfRule type="duplicateValues" dxfId="12365" priority="12778"/>
  </conditionalFormatting>
  <conditionalFormatting sqref="O1062">
    <cfRule type="duplicateValues" dxfId="12364" priority="12777"/>
  </conditionalFormatting>
  <conditionalFormatting sqref="O1062">
    <cfRule type="duplicateValues" dxfId="12363" priority="12776"/>
  </conditionalFormatting>
  <conditionalFormatting sqref="O1062">
    <cfRule type="duplicateValues" dxfId="12362" priority="12775"/>
  </conditionalFormatting>
  <conditionalFormatting sqref="O1062">
    <cfRule type="duplicateValues" dxfId="12361" priority="12774"/>
  </conditionalFormatting>
  <conditionalFormatting sqref="O1062">
    <cfRule type="duplicateValues" dxfId="12360" priority="12773"/>
  </conditionalFormatting>
  <conditionalFormatting sqref="O1062">
    <cfRule type="duplicateValues" dxfId="12359" priority="12772"/>
  </conditionalFormatting>
  <conditionalFormatting sqref="O1063">
    <cfRule type="duplicateValues" dxfId="12358" priority="12767"/>
  </conditionalFormatting>
  <conditionalFormatting sqref="O1063">
    <cfRule type="duplicateValues" dxfId="12357" priority="12768"/>
    <cfRule type="duplicateValues" dxfId="12356" priority="12769"/>
    <cfRule type="duplicateValues" dxfId="12355" priority="12770"/>
  </conditionalFormatting>
  <conditionalFormatting sqref="P1063">
    <cfRule type="duplicateValues" dxfId="12354" priority="12771"/>
  </conditionalFormatting>
  <conditionalFormatting sqref="O1063">
    <cfRule type="duplicateValues" dxfId="12353" priority="12765"/>
    <cfRule type="duplicateValues" dxfId="12352" priority="12766"/>
  </conditionalFormatting>
  <conditionalFormatting sqref="O1063">
    <cfRule type="duplicateValues" dxfId="12351" priority="12764"/>
  </conditionalFormatting>
  <conditionalFormatting sqref="O1063">
    <cfRule type="duplicateValues" dxfId="12350" priority="12763"/>
  </conditionalFormatting>
  <conditionalFormatting sqref="P1063">
    <cfRule type="duplicateValues" dxfId="12349" priority="12762"/>
  </conditionalFormatting>
  <conditionalFormatting sqref="O1063">
    <cfRule type="duplicateValues" dxfId="12348" priority="12761"/>
  </conditionalFormatting>
  <conditionalFormatting sqref="O1063">
    <cfRule type="duplicateValues" dxfId="12347" priority="12760"/>
  </conditionalFormatting>
  <conditionalFormatting sqref="O1063">
    <cfRule type="duplicateValues" dxfId="12346" priority="12759"/>
  </conditionalFormatting>
  <conditionalFormatting sqref="O1063">
    <cfRule type="duplicateValues" dxfId="12345" priority="12758"/>
  </conditionalFormatting>
  <conditionalFormatting sqref="O1063">
    <cfRule type="duplicateValues" dxfId="12344" priority="12757"/>
  </conditionalFormatting>
  <conditionalFormatting sqref="O1063">
    <cfRule type="duplicateValues" dxfId="12343" priority="12756"/>
  </conditionalFormatting>
  <conditionalFormatting sqref="O1063">
    <cfRule type="duplicateValues" dxfId="12342" priority="12755"/>
  </conditionalFormatting>
  <conditionalFormatting sqref="O1063">
    <cfRule type="duplicateValues" dxfId="12341" priority="12754"/>
  </conditionalFormatting>
  <conditionalFormatting sqref="O1063">
    <cfRule type="duplicateValues" dxfId="12340" priority="12753"/>
  </conditionalFormatting>
  <conditionalFormatting sqref="O1063">
    <cfRule type="duplicateValues" dxfId="12339" priority="12752"/>
  </conditionalFormatting>
  <conditionalFormatting sqref="O1063">
    <cfRule type="duplicateValues" dxfId="12338" priority="12751"/>
  </conditionalFormatting>
  <conditionalFormatting sqref="O1063">
    <cfRule type="duplicateValues" dxfId="12337" priority="12750"/>
  </conditionalFormatting>
  <conditionalFormatting sqref="O1063">
    <cfRule type="duplicateValues" dxfId="12336" priority="12749"/>
  </conditionalFormatting>
  <conditionalFormatting sqref="O1064">
    <cfRule type="duplicateValues" dxfId="12335" priority="12744"/>
  </conditionalFormatting>
  <conditionalFormatting sqref="O1064">
    <cfRule type="duplicateValues" dxfId="12334" priority="12745"/>
    <cfRule type="duplicateValues" dxfId="12333" priority="12746"/>
    <cfRule type="duplicateValues" dxfId="12332" priority="12747"/>
  </conditionalFormatting>
  <conditionalFormatting sqref="P1064">
    <cfRule type="duplicateValues" dxfId="12331" priority="12748"/>
  </conditionalFormatting>
  <conditionalFormatting sqref="O1064">
    <cfRule type="duplicateValues" dxfId="12330" priority="12742"/>
    <cfRule type="duplicateValues" dxfId="12329" priority="12743"/>
  </conditionalFormatting>
  <conditionalFormatting sqref="O1064">
    <cfRule type="duplicateValues" dxfId="12328" priority="12741"/>
  </conditionalFormatting>
  <conditionalFormatting sqref="O1064">
    <cfRule type="duplicateValues" dxfId="12327" priority="12740"/>
  </conditionalFormatting>
  <conditionalFormatting sqref="P1064">
    <cfRule type="duplicateValues" dxfId="12326" priority="12739"/>
  </conditionalFormatting>
  <conditionalFormatting sqref="O1064">
    <cfRule type="duplicateValues" dxfId="12325" priority="12738"/>
  </conditionalFormatting>
  <conditionalFormatting sqref="O1064">
    <cfRule type="duplicateValues" dxfId="12324" priority="12737"/>
  </conditionalFormatting>
  <conditionalFormatting sqref="O1064">
    <cfRule type="duplicateValues" dxfId="12323" priority="12736"/>
  </conditionalFormatting>
  <conditionalFormatting sqref="O1064">
    <cfRule type="duplicateValues" dxfId="12322" priority="12735"/>
  </conditionalFormatting>
  <conditionalFormatting sqref="O1064">
    <cfRule type="duplicateValues" dxfId="12321" priority="12734"/>
  </conditionalFormatting>
  <conditionalFormatting sqref="O1064">
    <cfRule type="duplicateValues" dxfId="12320" priority="12733"/>
  </conditionalFormatting>
  <conditionalFormatting sqref="O1064">
    <cfRule type="duplicateValues" dxfId="12319" priority="12732"/>
  </conditionalFormatting>
  <conditionalFormatting sqref="O1064">
    <cfRule type="duplicateValues" dxfId="12318" priority="12731"/>
  </conditionalFormatting>
  <conditionalFormatting sqref="O1064">
    <cfRule type="duplicateValues" dxfId="12317" priority="12730"/>
  </conditionalFormatting>
  <conditionalFormatting sqref="O1064">
    <cfRule type="duplicateValues" dxfId="12316" priority="12729"/>
  </conditionalFormatting>
  <conditionalFormatting sqref="O1064">
    <cfRule type="duplicateValues" dxfId="12315" priority="12728"/>
  </conditionalFormatting>
  <conditionalFormatting sqref="O1064">
    <cfRule type="duplicateValues" dxfId="12314" priority="12727"/>
  </conditionalFormatting>
  <conditionalFormatting sqref="O1064">
    <cfRule type="duplicateValues" dxfId="12313" priority="12726"/>
  </conditionalFormatting>
  <conditionalFormatting sqref="O1065:O1067">
    <cfRule type="duplicateValues" dxfId="12312" priority="12719"/>
  </conditionalFormatting>
  <conditionalFormatting sqref="O1065:O1067">
    <cfRule type="duplicateValues" dxfId="12311" priority="12720"/>
    <cfRule type="duplicateValues" dxfId="12310" priority="12721"/>
    <cfRule type="duplicateValues" dxfId="12309" priority="12722"/>
  </conditionalFormatting>
  <conditionalFormatting sqref="P1065:P1067">
    <cfRule type="duplicateValues" dxfId="12308" priority="12723"/>
  </conditionalFormatting>
  <conditionalFormatting sqref="O1065:O1067">
    <cfRule type="duplicateValues" dxfId="12307" priority="12724"/>
    <cfRule type="duplicateValues" dxfId="12306" priority="12725"/>
  </conditionalFormatting>
  <conditionalFormatting sqref="O1065:O1067">
    <cfRule type="duplicateValues" dxfId="12305" priority="12718"/>
  </conditionalFormatting>
  <conditionalFormatting sqref="O1065:O1067">
    <cfRule type="duplicateValues" dxfId="12304" priority="12717"/>
  </conditionalFormatting>
  <conditionalFormatting sqref="O1068">
    <cfRule type="duplicateValues" dxfId="12303" priority="12710"/>
  </conditionalFormatting>
  <conditionalFormatting sqref="O1068">
    <cfRule type="duplicateValues" dxfId="12302" priority="12711"/>
    <cfRule type="duplicateValues" dxfId="12301" priority="12712"/>
    <cfRule type="duplicateValues" dxfId="12300" priority="12713"/>
  </conditionalFormatting>
  <conditionalFormatting sqref="P1068">
    <cfRule type="duplicateValues" dxfId="12299" priority="12714"/>
  </conditionalFormatting>
  <conditionalFormatting sqref="O1068">
    <cfRule type="duplicateValues" dxfId="12298" priority="12715"/>
    <cfRule type="duplicateValues" dxfId="12297" priority="12716"/>
  </conditionalFormatting>
  <conditionalFormatting sqref="O1068">
    <cfRule type="duplicateValues" dxfId="12296" priority="12709"/>
  </conditionalFormatting>
  <conditionalFormatting sqref="O1068">
    <cfRule type="duplicateValues" dxfId="12295" priority="12708"/>
  </conditionalFormatting>
  <conditionalFormatting sqref="O1069">
    <cfRule type="duplicateValues" dxfId="12294" priority="12703"/>
  </conditionalFormatting>
  <conditionalFormatting sqref="O1069">
    <cfRule type="duplicateValues" dxfId="12293" priority="12704"/>
    <cfRule type="duplicateValues" dxfId="12292" priority="12705"/>
    <cfRule type="duplicateValues" dxfId="12291" priority="12706"/>
  </conditionalFormatting>
  <conditionalFormatting sqref="P1069">
    <cfRule type="duplicateValues" dxfId="12290" priority="12707"/>
  </conditionalFormatting>
  <conditionalFormatting sqref="O1069">
    <cfRule type="duplicateValues" dxfId="12289" priority="12701"/>
    <cfRule type="duplicateValues" dxfId="12288" priority="12702"/>
  </conditionalFormatting>
  <conditionalFormatting sqref="O1069">
    <cfRule type="duplicateValues" dxfId="12287" priority="12700"/>
  </conditionalFormatting>
  <conditionalFormatting sqref="O1069">
    <cfRule type="duplicateValues" dxfId="12286" priority="12699"/>
  </conditionalFormatting>
  <conditionalFormatting sqref="P1069">
    <cfRule type="duplicateValues" dxfId="12285" priority="12698"/>
  </conditionalFormatting>
  <conditionalFormatting sqref="O1069">
    <cfRule type="duplicateValues" dxfId="12284" priority="12697"/>
  </conditionalFormatting>
  <conditionalFormatting sqref="O1069">
    <cfRule type="duplicateValues" dxfId="12283" priority="12696"/>
  </conditionalFormatting>
  <conditionalFormatting sqref="O1069">
    <cfRule type="duplicateValues" dxfId="12282" priority="12695"/>
  </conditionalFormatting>
  <conditionalFormatting sqref="O1069">
    <cfRule type="duplicateValues" dxfId="12281" priority="12694"/>
  </conditionalFormatting>
  <conditionalFormatting sqref="O1069">
    <cfRule type="duplicateValues" dxfId="12280" priority="12693"/>
  </conditionalFormatting>
  <conditionalFormatting sqref="O1069">
    <cfRule type="duplicateValues" dxfId="12279" priority="12692"/>
  </conditionalFormatting>
  <conditionalFormatting sqref="O1069">
    <cfRule type="duplicateValues" dxfId="12278" priority="12691"/>
  </conditionalFormatting>
  <conditionalFormatting sqref="O1069">
    <cfRule type="duplicateValues" dxfId="12277" priority="12690"/>
  </conditionalFormatting>
  <conditionalFormatting sqref="O1069">
    <cfRule type="duplicateValues" dxfId="12276" priority="12689"/>
  </conditionalFormatting>
  <conditionalFormatting sqref="O1069">
    <cfRule type="duplicateValues" dxfId="12275" priority="12688"/>
  </conditionalFormatting>
  <conditionalFormatting sqref="O1069">
    <cfRule type="duplicateValues" dxfId="12274" priority="12687"/>
  </conditionalFormatting>
  <conditionalFormatting sqref="O1069">
    <cfRule type="duplicateValues" dxfId="12273" priority="12686"/>
  </conditionalFormatting>
  <conditionalFormatting sqref="O1069">
    <cfRule type="duplicateValues" dxfId="12272" priority="12685"/>
  </conditionalFormatting>
  <conditionalFormatting sqref="O1070">
    <cfRule type="duplicateValues" dxfId="12271" priority="12680"/>
  </conditionalFormatting>
  <conditionalFormatting sqref="O1070">
    <cfRule type="duplicateValues" dxfId="12270" priority="12681"/>
    <cfRule type="duplicateValues" dxfId="12269" priority="12682"/>
    <cfRule type="duplicateValues" dxfId="12268" priority="12683"/>
  </conditionalFormatting>
  <conditionalFormatting sqref="P1070">
    <cfRule type="duplicateValues" dxfId="12267" priority="12684"/>
  </conditionalFormatting>
  <conditionalFormatting sqref="O1070">
    <cfRule type="duplicateValues" dxfId="12266" priority="12678"/>
    <cfRule type="duplicateValues" dxfId="12265" priority="12679"/>
  </conditionalFormatting>
  <conditionalFormatting sqref="O1070">
    <cfRule type="duplicateValues" dxfId="12264" priority="12677"/>
  </conditionalFormatting>
  <conditionalFormatting sqref="O1070">
    <cfRule type="duplicateValues" dxfId="12263" priority="12676"/>
  </conditionalFormatting>
  <conditionalFormatting sqref="P1070">
    <cfRule type="duplicateValues" dxfId="12262" priority="12675"/>
  </conditionalFormatting>
  <conditionalFormatting sqref="O1070">
    <cfRule type="duplicateValues" dxfId="12261" priority="12674"/>
  </conditionalFormatting>
  <conditionalFormatting sqref="O1070">
    <cfRule type="duplicateValues" dxfId="12260" priority="12673"/>
  </conditionalFormatting>
  <conditionalFormatting sqref="O1070">
    <cfRule type="duplicateValues" dxfId="12259" priority="12672"/>
  </conditionalFormatting>
  <conditionalFormatting sqref="O1070">
    <cfRule type="duplicateValues" dxfId="12258" priority="12671"/>
  </conditionalFormatting>
  <conditionalFormatting sqref="O1070">
    <cfRule type="duplicateValues" dxfId="12257" priority="12670"/>
  </conditionalFormatting>
  <conditionalFormatting sqref="O1070">
    <cfRule type="duplicateValues" dxfId="12256" priority="12669"/>
  </conditionalFormatting>
  <conditionalFormatting sqref="O1070">
    <cfRule type="duplicateValues" dxfId="12255" priority="12668"/>
  </conditionalFormatting>
  <conditionalFormatting sqref="O1070">
    <cfRule type="duplicateValues" dxfId="12254" priority="12667"/>
  </conditionalFormatting>
  <conditionalFormatting sqref="O1070">
    <cfRule type="duplicateValues" dxfId="12253" priority="12666"/>
  </conditionalFormatting>
  <conditionalFormatting sqref="O1070">
    <cfRule type="duplicateValues" dxfId="12252" priority="12665"/>
  </conditionalFormatting>
  <conditionalFormatting sqref="O1070">
    <cfRule type="duplicateValues" dxfId="12251" priority="12664"/>
  </conditionalFormatting>
  <conditionalFormatting sqref="O1070">
    <cfRule type="duplicateValues" dxfId="12250" priority="12663"/>
  </conditionalFormatting>
  <conditionalFormatting sqref="O1070">
    <cfRule type="duplicateValues" dxfId="12249" priority="12662"/>
  </conditionalFormatting>
  <conditionalFormatting sqref="O1071:O1072">
    <cfRule type="duplicateValues" dxfId="12248" priority="12656"/>
  </conditionalFormatting>
  <conditionalFormatting sqref="O1071:O1072">
    <cfRule type="duplicateValues" dxfId="12247" priority="12657"/>
    <cfRule type="duplicateValues" dxfId="12246" priority="12658"/>
    <cfRule type="duplicateValues" dxfId="12245" priority="12659"/>
  </conditionalFormatting>
  <conditionalFormatting sqref="P1071:P1072">
    <cfRule type="duplicateValues" dxfId="12244" priority="12660"/>
  </conditionalFormatting>
  <conditionalFormatting sqref="O1071:O1072">
    <cfRule type="duplicateValues" dxfId="12243" priority="12654"/>
    <cfRule type="duplicateValues" dxfId="12242" priority="12655"/>
  </conditionalFormatting>
  <conditionalFormatting sqref="O1071:O1072">
    <cfRule type="duplicateValues" dxfId="12241" priority="12653"/>
  </conditionalFormatting>
  <conditionalFormatting sqref="O1071:O1072">
    <cfRule type="duplicateValues" dxfId="12240" priority="12652"/>
  </conditionalFormatting>
  <conditionalFormatting sqref="P1071:P1072">
    <cfRule type="duplicateValues" dxfId="12239" priority="12651"/>
  </conditionalFormatting>
  <conditionalFormatting sqref="O1071:O1072">
    <cfRule type="duplicateValues" dxfId="12238" priority="12650"/>
  </conditionalFormatting>
  <conditionalFormatting sqref="O1071:O1072">
    <cfRule type="duplicateValues" dxfId="12237" priority="12649"/>
  </conditionalFormatting>
  <conditionalFormatting sqref="O1071:O1072">
    <cfRule type="duplicateValues" dxfId="12236" priority="12648"/>
  </conditionalFormatting>
  <conditionalFormatting sqref="O1071:O1072">
    <cfRule type="duplicateValues" dxfId="12235" priority="12647"/>
  </conditionalFormatting>
  <conditionalFormatting sqref="O1071:O1072">
    <cfRule type="duplicateValues" dxfId="12234" priority="12646"/>
  </conditionalFormatting>
  <conditionalFormatting sqref="O1071:O1072">
    <cfRule type="duplicateValues" dxfId="12233" priority="12645"/>
  </conditionalFormatting>
  <conditionalFormatting sqref="O1071:O1072">
    <cfRule type="duplicateValues" dxfId="12232" priority="12644"/>
  </conditionalFormatting>
  <conditionalFormatting sqref="O1071:O1072">
    <cfRule type="duplicateValues" dxfId="12231" priority="12643"/>
  </conditionalFormatting>
  <conditionalFormatting sqref="O1071:O1072">
    <cfRule type="duplicateValues" dxfId="12230" priority="12642"/>
  </conditionalFormatting>
  <conditionalFormatting sqref="O1071:O1072">
    <cfRule type="duplicateValues" dxfId="12229" priority="12641"/>
  </conditionalFormatting>
  <conditionalFormatting sqref="O1071">
    <cfRule type="duplicateValues" dxfId="12228" priority="12661"/>
  </conditionalFormatting>
  <conditionalFormatting sqref="O1071:O1072">
    <cfRule type="duplicateValues" dxfId="12227" priority="12640"/>
  </conditionalFormatting>
  <conditionalFormatting sqref="O1071:O1072">
    <cfRule type="duplicateValues" dxfId="12226" priority="12639"/>
  </conditionalFormatting>
  <conditionalFormatting sqref="O1071:O1072">
    <cfRule type="duplicateValues" dxfId="12225" priority="12638"/>
  </conditionalFormatting>
  <conditionalFormatting sqref="O1072">
    <cfRule type="duplicateValues" dxfId="12224" priority="12637"/>
  </conditionalFormatting>
  <conditionalFormatting sqref="O1073">
    <cfRule type="duplicateValues" dxfId="12223" priority="12628"/>
  </conditionalFormatting>
  <conditionalFormatting sqref="O1073">
    <cfRule type="duplicateValues" dxfId="12222" priority="12629"/>
    <cfRule type="duplicateValues" dxfId="12221" priority="12630"/>
    <cfRule type="duplicateValues" dxfId="12220" priority="12631"/>
  </conditionalFormatting>
  <conditionalFormatting sqref="P1073">
    <cfRule type="duplicateValues" dxfId="12219" priority="12632"/>
  </conditionalFormatting>
  <conditionalFormatting sqref="O1073">
    <cfRule type="duplicateValues" dxfId="12218" priority="12633"/>
  </conditionalFormatting>
  <conditionalFormatting sqref="O1073">
    <cfRule type="duplicateValues" dxfId="12217" priority="12634"/>
    <cfRule type="duplicateValues" dxfId="12216" priority="12635"/>
    <cfRule type="duplicateValues" dxfId="12215" priority="12636"/>
  </conditionalFormatting>
  <conditionalFormatting sqref="O1073">
    <cfRule type="duplicateValues" dxfId="12214" priority="12626"/>
    <cfRule type="duplicateValues" dxfId="12213" priority="12627"/>
  </conditionalFormatting>
  <conditionalFormatting sqref="O1073">
    <cfRule type="duplicateValues" dxfId="12212" priority="12625"/>
  </conditionalFormatting>
  <conditionalFormatting sqref="O1073">
    <cfRule type="duplicateValues" dxfId="12211" priority="12624"/>
  </conditionalFormatting>
  <conditionalFormatting sqref="P1073">
    <cfRule type="duplicateValues" dxfId="12210" priority="12623"/>
  </conditionalFormatting>
  <conditionalFormatting sqref="O1073">
    <cfRule type="duplicateValues" dxfId="12209" priority="12622"/>
  </conditionalFormatting>
  <conditionalFormatting sqref="O1073">
    <cfRule type="duplicateValues" dxfId="12208" priority="12621"/>
  </conditionalFormatting>
  <conditionalFormatting sqref="O1073">
    <cfRule type="duplicateValues" dxfId="12207" priority="12620"/>
  </conditionalFormatting>
  <conditionalFormatting sqref="O1073">
    <cfRule type="duplicateValues" dxfId="12206" priority="12619"/>
  </conditionalFormatting>
  <conditionalFormatting sqref="O1073">
    <cfRule type="duplicateValues" dxfId="12205" priority="12618"/>
  </conditionalFormatting>
  <conditionalFormatting sqref="O1073">
    <cfRule type="duplicateValues" dxfId="12204" priority="12617"/>
  </conditionalFormatting>
  <conditionalFormatting sqref="O1073">
    <cfRule type="duplicateValues" dxfId="12203" priority="12616"/>
  </conditionalFormatting>
  <conditionalFormatting sqref="O1073">
    <cfRule type="duplicateValues" dxfId="12202" priority="12615"/>
  </conditionalFormatting>
  <conditionalFormatting sqref="O1073">
    <cfRule type="duplicateValues" dxfId="12201" priority="12614"/>
  </conditionalFormatting>
  <conditionalFormatting sqref="O1073">
    <cfRule type="duplicateValues" dxfId="12200" priority="12613"/>
  </conditionalFormatting>
  <conditionalFormatting sqref="O1073">
    <cfRule type="duplicateValues" dxfId="12199" priority="12612"/>
  </conditionalFormatting>
  <conditionalFormatting sqref="O1073">
    <cfRule type="duplicateValues" dxfId="12198" priority="12611"/>
  </conditionalFormatting>
  <conditionalFormatting sqref="O1073">
    <cfRule type="duplicateValues" dxfId="12197" priority="12610"/>
  </conditionalFormatting>
  <conditionalFormatting sqref="O1074">
    <cfRule type="duplicateValues" dxfId="12196" priority="12601"/>
  </conditionalFormatting>
  <conditionalFormatting sqref="O1074">
    <cfRule type="duplicateValues" dxfId="12195" priority="12602"/>
    <cfRule type="duplicateValues" dxfId="12194" priority="12603"/>
    <cfRule type="duplicateValues" dxfId="12193" priority="12604"/>
  </conditionalFormatting>
  <conditionalFormatting sqref="P1074">
    <cfRule type="duplicateValues" dxfId="12192" priority="12605"/>
  </conditionalFormatting>
  <conditionalFormatting sqref="O1074">
    <cfRule type="duplicateValues" dxfId="12191" priority="12606"/>
  </conditionalFormatting>
  <conditionalFormatting sqref="O1074">
    <cfRule type="duplicateValues" dxfId="12190" priority="12607"/>
    <cfRule type="duplicateValues" dxfId="12189" priority="12608"/>
    <cfRule type="duplicateValues" dxfId="12188" priority="12609"/>
  </conditionalFormatting>
  <conditionalFormatting sqref="O1074">
    <cfRule type="duplicateValues" dxfId="12187" priority="12599"/>
    <cfRule type="duplicateValues" dxfId="12186" priority="12600"/>
  </conditionalFormatting>
  <conditionalFormatting sqref="O1074">
    <cfRule type="duplicateValues" dxfId="12185" priority="12598"/>
  </conditionalFormatting>
  <conditionalFormatting sqref="O1074">
    <cfRule type="duplicateValues" dxfId="12184" priority="12597"/>
  </conditionalFormatting>
  <conditionalFormatting sqref="P1074">
    <cfRule type="duplicateValues" dxfId="12183" priority="12596"/>
  </conditionalFormatting>
  <conditionalFormatting sqref="O1074">
    <cfRule type="duplicateValues" dxfId="12182" priority="12595"/>
  </conditionalFormatting>
  <conditionalFormatting sqref="O1074">
    <cfRule type="duplicateValues" dxfId="12181" priority="12594"/>
  </conditionalFormatting>
  <conditionalFormatting sqref="O1074">
    <cfRule type="duplicateValues" dxfId="12180" priority="12593"/>
  </conditionalFormatting>
  <conditionalFormatting sqref="O1074">
    <cfRule type="duplicateValues" dxfId="12179" priority="12592"/>
  </conditionalFormatting>
  <conditionalFormatting sqref="O1074">
    <cfRule type="duplicateValues" dxfId="12178" priority="12591"/>
  </conditionalFormatting>
  <conditionalFormatting sqref="O1074">
    <cfRule type="duplicateValues" dxfId="12177" priority="12590"/>
  </conditionalFormatting>
  <conditionalFormatting sqref="O1074">
    <cfRule type="duplicateValues" dxfId="12176" priority="12589"/>
  </conditionalFormatting>
  <conditionalFormatting sqref="O1074">
    <cfRule type="duplicateValues" dxfId="12175" priority="12588"/>
  </conditionalFormatting>
  <conditionalFormatting sqref="O1074">
    <cfRule type="duplicateValues" dxfId="12174" priority="12587"/>
  </conditionalFormatting>
  <conditionalFormatting sqref="O1074">
    <cfRule type="duplicateValues" dxfId="12173" priority="12586"/>
  </conditionalFormatting>
  <conditionalFormatting sqref="O1074">
    <cfRule type="duplicateValues" dxfId="12172" priority="12585"/>
  </conditionalFormatting>
  <conditionalFormatting sqref="O1074">
    <cfRule type="duplicateValues" dxfId="12171" priority="12584"/>
  </conditionalFormatting>
  <conditionalFormatting sqref="O1074">
    <cfRule type="duplicateValues" dxfId="12170" priority="12583"/>
  </conditionalFormatting>
  <conditionalFormatting sqref="O1075">
    <cfRule type="duplicateValues" dxfId="12169" priority="12578"/>
  </conditionalFormatting>
  <conditionalFormatting sqref="O1075">
    <cfRule type="duplicateValues" dxfId="12168" priority="12579"/>
    <cfRule type="duplicateValues" dxfId="12167" priority="12580"/>
    <cfRule type="duplicateValues" dxfId="12166" priority="12581"/>
  </conditionalFormatting>
  <conditionalFormatting sqref="P1075">
    <cfRule type="duplicateValues" dxfId="12165" priority="12582"/>
  </conditionalFormatting>
  <conditionalFormatting sqref="O1075">
    <cfRule type="duplicateValues" dxfId="12164" priority="12576"/>
    <cfRule type="duplicateValues" dxfId="12163" priority="12577"/>
  </conditionalFormatting>
  <conditionalFormatting sqref="O1075">
    <cfRule type="duplicateValues" dxfId="12162" priority="12575"/>
  </conditionalFormatting>
  <conditionalFormatting sqref="O1075">
    <cfRule type="duplicateValues" dxfId="12161" priority="12574"/>
  </conditionalFormatting>
  <conditionalFormatting sqref="P1075">
    <cfRule type="duplicateValues" dxfId="12160" priority="12573"/>
  </conditionalFormatting>
  <conditionalFormatting sqref="O1075">
    <cfRule type="duplicateValues" dxfId="12159" priority="12572"/>
  </conditionalFormatting>
  <conditionalFormatting sqref="O1075">
    <cfRule type="duplicateValues" dxfId="12158" priority="12571"/>
  </conditionalFormatting>
  <conditionalFormatting sqref="O1075">
    <cfRule type="duplicateValues" dxfId="12157" priority="12570"/>
  </conditionalFormatting>
  <conditionalFormatting sqref="O1075">
    <cfRule type="duplicateValues" dxfId="12156" priority="12569"/>
  </conditionalFormatting>
  <conditionalFormatting sqref="O1075">
    <cfRule type="duplicateValues" dxfId="12155" priority="12568"/>
  </conditionalFormatting>
  <conditionalFormatting sqref="O1075">
    <cfRule type="duplicateValues" dxfId="12154" priority="12567"/>
  </conditionalFormatting>
  <conditionalFormatting sqref="O1075">
    <cfRule type="duplicateValues" dxfId="12153" priority="12566"/>
  </conditionalFormatting>
  <conditionalFormatting sqref="O1075">
    <cfRule type="duplicateValues" dxfId="12152" priority="12565"/>
  </conditionalFormatting>
  <conditionalFormatting sqref="O1075">
    <cfRule type="duplicateValues" dxfId="12151" priority="12564"/>
  </conditionalFormatting>
  <conditionalFormatting sqref="O1075">
    <cfRule type="duplicateValues" dxfId="12150" priority="12563"/>
  </conditionalFormatting>
  <conditionalFormatting sqref="O1075">
    <cfRule type="duplicateValues" dxfId="12149" priority="12562"/>
  </conditionalFormatting>
  <conditionalFormatting sqref="O1075">
    <cfRule type="duplicateValues" dxfId="12148" priority="12561"/>
  </conditionalFormatting>
  <conditionalFormatting sqref="O1075">
    <cfRule type="duplicateValues" dxfId="12147" priority="12560"/>
  </conditionalFormatting>
  <conditionalFormatting sqref="O1076">
    <cfRule type="duplicateValues" dxfId="12146" priority="12555"/>
  </conditionalFormatting>
  <conditionalFormatting sqref="O1076">
    <cfRule type="duplicateValues" dxfId="12145" priority="12556"/>
    <cfRule type="duplicateValues" dxfId="12144" priority="12557"/>
    <cfRule type="duplicateValues" dxfId="12143" priority="12558"/>
  </conditionalFormatting>
  <conditionalFormatting sqref="P1076">
    <cfRule type="duplicateValues" dxfId="12142" priority="12559"/>
  </conditionalFormatting>
  <conditionalFormatting sqref="O1076">
    <cfRule type="duplicateValues" dxfId="12141" priority="12553"/>
    <cfRule type="duplicateValues" dxfId="12140" priority="12554"/>
  </conditionalFormatting>
  <conditionalFormatting sqref="O1076">
    <cfRule type="duplicateValues" dxfId="12139" priority="12552"/>
  </conditionalFormatting>
  <conditionalFormatting sqref="O1076">
    <cfRule type="duplicateValues" dxfId="12138" priority="12551"/>
  </conditionalFormatting>
  <conditionalFormatting sqref="P1076">
    <cfRule type="duplicateValues" dxfId="12137" priority="12550"/>
  </conditionalFormatting>
  <conditionalFormatting sqref="O1076">
    <cfRule type="duplicateValues" dxfId="12136" priority="12549"/>
  </conditionalFormatting>
  <conditionalFormatting sqref="O1076">
    <cfRule type="duplicateValues" dxfId="12135" priority="12548"/>
  </conditionalFormatting>
  <conditionalFormatting sqref="O1076">
    <cfRule type="duplicateValues" dxfId="12134" priority="12547"/>
  </conditionalFormatting>
  <conditionalFormatting sqref="O1076">
    <cfRule type="duplicateValues" dxfId="12133" priority="12546"/>
  </conditionalFormatting>
  <conditionalFormatting sqref="O1076">
    <cfRule type="duplicateValues" dxfId="12132" priority="12545"/>
  </conditionalFormatting>
  <conditionalFormatting sqref="O1076">
    <cfRule type="duplicateValues" dxfId="12131" priority="12544"/>
  </conditionalFormatting>
  <conditionalFormatting sqref="O1076">
    <cfRule type="duplicateValues" dxfId="12130" priority="12543"/>
  </conditionalFormatting>
  <conditionalFormatting sqref="O1076">
    <cfRule type="duplicateValues" dxfId="12129" priority="12542"/>
  </conditionalFormatting>
  <conditionalFormatting sqref="O1076">
    <cfRule type="duplicateValues" dxfId="12128" priority="12541"/>
  </conditionalFormatting>
  <conditionalFormatting sqref="O1076">
    <cfRule type="duplicateValues" dxfId="12127" priority="12540"/>
  </conditionalFormatting>
  <conditionalFormatting sqref="O1076">
    <cfRule type="duplicateValues" dxfId="12126" priority="12539"/>
  </conditionalFormatting>
  <conditionalFormatting sqref="O1076">
    <cfRule type="duplicateValues" dxfId="12125" priority="12538"/>
  </conditionalFormatting>
  <conditionalFormatting sqref="O1076">
    <cfRule type="duplicateValues" dxfId="12124" priority="12537"/>
  </conditionalFormatting>
  <conditionalFormatting sqref="O1077">
    <cfRule type="duplicateValues" dxfId="12123" priority="12528"/>
  </conditionalFormatting>
  <conditionalFormatting sqref="O1077">
    <cfRule type="duplicateValues" dxfId="12122" priority="12529"/>
    <cfRule type="duplicateValues" dxfId="12121" priority="12530"/>
    <cfRule type="duplicateValues" dxfId="12120" priority="12531"/>
  </conditionalFormatting>
  <conditionalFormatting sqref="P1077">
    <cfRule type="duplicateValues" dxfId="12119" priority="12532"/>
  </conditionalFormatting>
  <conditionalFormatting sqref="O1077">
    <cfRule type="duplicateValues" dxfId="12118" priority="12533"/>
  </conditionalFormatting>
  <conditionalFormatting sqref="O1077">
    <cfRule type="duplicateValues" dxfId="12117" priority="12534"/>
    <cfRule type="duplicateValues" dxfId="12116" priority="12535"/>
    <cfRule type="duplicateValues" dxfId="12115" priority="12536"/>
  </conditionalFormatting>
  <conditionalFormatting sqref="O1077">
    <cfRule type="duplicateValues" dxfId="12114" priority="12526"/>
    <cfRule type="duplicateValues" dxfId="12113" priority="12527"/>
  </conditionalFormatting>
  <conditionalFormatting sqref="O1077">
    <cfRule type="duplicateValues" dxfId="12112" priority="12525"/>
  </conditionalFormatting>
  <conditionalFormatting sqref="O1077">
    <cfRule type="duplicateValues" dxfId="12111" priority="12524"/>
  </conditionalFormatting>
  <conditionalFormatting sqref="P1077">
    <cfRule type="duplicateValues" dxfId="12110" priority="12523"/>
  </conditionalFormatting>
  <conditionalFormatting sqref="O1077">
    <cfRule type="duplicateValues" dxfId="12109" priority="12522"/>
  </conditionalFormatting>
  <conditionalFormatting sqref="O1077">
    <cfRule type="duplicateValues" dxfId="12108" priority="12521"/>
  </conditionalFormatting>
  <conditionalFormatting sqref="O1077">
    <cfRule type="duplicateValues" dxfId="12107" priority="12520"/>
  </conditionalFormatting>
  <conditionalFormatting sqref="O1077">
    <cfRule type="duplicateValues" dxfId="12106" priority="12519"/>
  </conditionalFormatting>
  <conditionalFormatting sqref="O1077">
    <cfRule type="duplicateValues" dxfId="12105" priority="12518"/>
  </conditionalFormatting>
  <conditionalFormatting sqref="O1077">
    <cfRule type="duplicateValues" dxfId="12104" priority="12517"/>
  </conditionalFormatting>
  <conditionalFormatting sqref="O1077">
    <cfRule type="duplicateValues" dxfId="12103" priority="12516"/>
  </conditionalFormatting>
  <conditionalFormatting sqref="O1077">
    <cfRule type="duplicateValues" dxfId="12102" priority="12515"/>
  </conditionalFormatting>
  <conditionalFormatting sqref="O1077">
    <cfRule type="duplicateValues" dxfId="12101" priority="12514"/>
  </conditionalFormatting>
  <conditionalFormatting sqref="O1077">
    <cfRule type="duplicateValues" dxfId="12100" priority="12513"/>
  </conditionalFormatting>
  <conditionalFormatting sqref="O1077">
    <cfRule type="duplicateValues" dxfId="12099" priority="12512"/>
  </conditionalFormatting>
  <conditionalFormatting sqref="O1077">
    <cfRule type="duplicateValues" dxfId="12098" priority="12511"/>
  </conditionalFormatting>
  <conditionalFormatting sqref="O1077">
    <cfRule type="duplicateValues" dxfId="12097" priority="12510"/>
  </conditionalFormatting>
  <conditionalFormatting sqref="O1078">
    <cfRule type="duplicateValues" dxfId="12096" priority="12501"/>
  </conditionalFormatting>
  <conditionalFormatting sqref="O1078">
    <cfRule type="duplicateValues" dxfId="12095" priority="12502"/>
    <cfRule type="duplicateValues" dxfId="12094" priority="12503"/>
    <cfRule type="duplicateValues" dxfId="12093" priority="12504"/>
  </conditionalFormatting>
  <conditionalFormatting sqref="P1078">
    <cfRule type="duplicateValues" dxfId="12092" priority="12505"/>
  </conditionalFormatting>
  <conditionalFormatting sqref="O1078">
    <cfRule type="duplicateValues" dxfId="12091" priority="12506"/>
  </conditionalFormatting>
  <conditionalFormatting sqref="O1078">
    <cfRule type="duplicateValues" dxfId="12090" priority="12507"/>
    <cfRule type="duplicateValues" dxfId="12089" priority="12508"/>
    <cfRule type="duplicateValues" dxfId="12088" priority="12509"/>
  </conditionalFormatting>
  <conditionalFormatting sqref="O1078">
    <cfRule type="duplicateValues" dxfId="12087" priority="12499"/>
    <cfRule type="duplicateValues" dxfId="12086" priority="12500"/>
  </conditionalFormatting>
  <conditionalFormatting sqref="O1078">
    <cfRule type="duplicateValues" dxfId="12085" priority="12498"/>
  </conditionalFormatting>
  <conditionalFormatting sqref="O1078">
    <cfRule type="duplicateValues" dxfId="12084" priority="12497"/>
  </conditionalFormatting>
  <conditionalFormatting sqref="P1078">
    <cfRule type="duplicateValues" dxfId="12083" priority="12496"/>
  </conditionalFormatting>
  <conditionalFormatting sqref="O1078">
    <cfRule type="duplicateValues" dxfId="12082" priority="12495"/>
  </conditionalFormatting>
  <conditionalFormatting sqref="O1078">
    <cfRule type="duplicateValues" dxfId="12081" priority="12494"/>
  </conditionalFormatting>
  <conditionalFormatting sqref="O1078">
    <cfRule type="duplicateValues" dxfId="12080" priority="12493"/>
  </conditionalFormatting>
  <conditionalFormatting sqref="O1078">
    <cfRule type="duplicateValues" dxfId="12079" priority="12492"/>
  </conditionalFormatting>
  <conditionalFormatting sqref="O1078">
    <cfRule type="duplicateValues" dxfId="12078" priority="12491"/>
  </conditionalFormatting>
  <conditionalFormatting sqref="O1078">
    <cfRule type="duplicateValues" dxfId="12077" priority="12490"/>
  </conditionalFormatting>
  <conditionalFormatting sqref="O1078">
    <cfRule type="duplicateValues" dxfId="12076" priority="12489"/>
  </conditionalFormatting>
  <conditionalFormatting sqref="O1078">
    <cfRule type="duplicateValues" dxfId="12075" priority="12488"/>
  </conditionalFormatting>
  <conditionalFormatting sqref="O1078">
    <cfRule type="duplicateValues" dxfId="12074" priority="12487"/>
  </conditionalFormatting>
  <conditionalFormatting sqref="O1078">
    <cfRule type="duplicateValues" dxfId="12073" priority="12486"/>
  </conditionalFormatting>
  <conditionalFormatting sqref="O1078">
    <cfRule type="duplicateValues" dxfId="12072" priority="12485"/>
  </conditionalFormatting>
  <conditionalFormatting sqref="O1078">
    <cfRule type="duplicateValues" dxfId="12071" priority="12484"/>
  </conditionalFormatting>
  <conditionalFormatting sqref="O1078">
    <cfRule type="duplicateValues" dxfId="12070" priority="12483"/>
  </conditionalFormatting>
  <conditionalFormatting sqref="O1079">
    <cfRule type="duplicateValues" dxfId="12069" priority="12474"/>
  </conditionalFormatting>
  <conditionalFormatting sqref="O1079">
    <cfRule type="duplicateValues" dxfId="12068" priority="12475"/>
    <cfRule type="duplicateValues" dxfId="12067" priority="12476"/>
    <cfRule type="duplicateValues" dxfId="12066" priority="12477"/>
  </conditionalFormatting>
  <conditionalFormatting sqref="O1079">
    <cfRule type="duplicateValues" dxfId="12065" priority="12472"/>
    <cfRule type="duplicateValues" dxfId="12064" priority="12473"/>
  </conditionalFormatting>
  <conditionalFormatting sqref="O1079">
    <cfRule type="duplicateValues" dxfId="12063" priority="12471"/>
  </conditionalFormatting>
  <conditionalFormatting sqref="O1079">
    <cfRule type="duplicateValues" dxfId="12062" priority="12470"/>
  </conditionalFormatting>
  <conditionalFormatting sqref="P1079">
    <cfRule type="duplicateValues" dxfId="12061" priority="12469"/>
  </conditionalFormatting>
  <conditionalFormatting sqref="O1079">
    <cfRule type="duplicateValues" dxfId="12060" priority="12468"/>
  </conditionalFormatting>
  <conditionalFormatting sqref="O1079">
    <cfRule type="duplicateValues" dxfId="12059" priority="12467"/>
  </conditionalFormatting>
  <conditionalFormatting sqref="O1079">
    <cfRule type="duplicateValues" dxfId="12058" priority="12466"/>
  </conditionalFormatting>
  <conditionalFormatting sqref="O1079">
    <cfRule type="duplicateValues" dxfId="12057" priority="12465"/>
  </conditionalFormatting>
  <conditionalFormatting sqref="O1079">
    <cfRule type="duplicateValues" dxfId="12056" priority="12464"/>
  </conditionalFormatting>
  <conditionalFormatting sqref="O1079">
    <cfRule type="duplicateValues" dxfId="12055" priority="12463"/>
  </conditionalFormatting>
  <conditionalFormatting sqref="O1079">
    <cfRule type="duplicateValues" dxfId="12054" priority="12462"/>
  </conditionalFormatting>
  <conditionalFormatting sqref="O1079">
    <cfRule type="duplicateValues" dxfId="12053" priority="12461"/>
  </conditionalFormatting>
  <conditionalFormatting sqref="O1079">
    <cfRule type="duplicateValues" dxfId="12052" priority="12460"/>
  </conditionalFormatting>
  <conditionalFormatting sqref="O1079">
    <cfRule type="duplicateValues" dxfId="12051" priority="12459"/>
  </conditionalFormatting>
  <conditionalFormatting sqref="O1079">
    <cfRule type="duplicateValues" dxfId="12050" priority="12478"/>
  </conditionalFormatting>
  <conditionalFormatting sqref="O1079">
    <cfRule type="duplicateValues" dxfId="12049" priority="12479"/>
    <cfRule type="duplicateValues" dxfId="12048" priority="12480"/>
    <cfRule type="duplicateValues" dxfId="12047" priority="12481"/>
  </conditionalFormatting>
  <conditionalFormatting sqref="P1079">
    <cfRule type="duplicateValues" dxfId="12046" priority="12482"/>
  </conditionalFormatting>
  <conditionalFormatting sqref="O1079">
    <cfRule type="duplicateValues" dxfId="12045" priority="12458"/>
  </conditionalFormatting>
  <conditionalFormatting sqref="O1079">
    <cfRule type="duplicateValues" dxfId="12044" priority="12457"/>
  </conditionalFormatting>
  <conditionalFormatting sqref="O1079">
    <cfRule type="duplicateValues" dxfId="12043" priority="12456"/>
  </conditionalFormatting>
  <conditionalFormatting sqref="O1080">
    <cfRule type="duplicateValues" dxfId="12042" priority="12451"/>
  </conditionalFormatting>
  <conditionalFormatting sqref="O1080">
    <cfRule type="duplicateValues" dxfId="12041" priority="12452"/>
    <cfRule type="duplicateValues" dxfId="12040" priority="12453"/>
    <cfRule type="duplicateValues" dxfId="12039" priority="12454"/>
  </conditionalFormatting>
  <conditionalFormatting sqref="P1080">
    <cfRule type="duplicateValues" dxfId="12038" priority="12455"/>
  </conditionalFormatting>
  <conditionalFormatting sqref="O1080">
    <cfRule type="duplicateValues" dxfId="12037" priority="12449"/>
    <cfRule type="duplicateValues" dxfId="12036" priority="12450"/>
  </conditionalFormatting>
  <conditionalFormatting sqref="O1080">
    <cfRule type="duplicateValues" dxfId="12035" priority="12448"/>
  </conditionalFormatting>
  <conditionalFormatting sqref="O1080">
    <cfRule type="duplicateValues" dxfId="12034" priority="12447"/>
  </conditionalFormatting>
  <conditionalFormatting sqref="P1080">
    <cfRule type="duplicateValues" dxfId="12033" priority="12446"/>
  </conditionalFormatting>
  <conditionalFormatting sqref="O1080">
    <cfRule type="duplicateValues" dxfId="12032" priority="12445"/>
  </conditionalFormatting>
  <conditionalFormatting sqref="O1080">
    <cfRule type="duplicateValues" dxfId="12031" priority="12444"/>
  </conditionalFormatting>
  <conditionalFormatting sqref="O1080">
    <cfRule type="duplicateValues" dxfId="12030" priority="12443"/>
  </conditionalFormatting>
  <conditionalFormatting sqref="O1080">
    <cfRule type="duplicateValues" dxfId="12029" priority="12442"/>
  </conditionalFormatting>
  <conditionalFormatting sqref="O1080">
    <cfRule type="duplicateValues" dxfId="12028" priority="12441"/>
  </conditionalFormatting>
  <conditionalFormatting sqref="O1080">
    <cfRule type="duplicateValues" dxfId="12027" priority="12440"/>
  </conditionalFormatting>
  <conditionalFormatting sqref="O1080">
    <cfRule type="duplicateValues" dxfId="12026" priority="12439"/>
  </conditionalFormatting>
  <conditionalFormatting sqref="O1080">
    <cfRule type="duplicateValues" dxfId="12025" priority="12438"/>
  </conditionalFormatting>
  <conditionalFormatting sqref="O1080">
    <cfRule type="duplicateValues" dxfId="12024" priority="12437"/>
  </conditionalFormatting>
  <conditionalFormatting sqref="O1080">
    <cfRule type="duplicateValues" dxfId="12023" priority="12436"/>
  </conditionalFormatting>
  <conditionalFormatting sqref="O1080">
    <cfRule type="duplicateValues" dxfId="12022" priority="12435"/>
  </conditionalFormatting>
  <conditionalFormatting sqref="O1080">
    <cfRule type="duplicateValues" dxfId="12021" priority="12434"/>
  </conditionalFormatting>
  <conditionalFormatting sqref="O1080">
    <cfRule type="duplicateValues" dxfId="12020" priority="12433"/>
  </conditionalFormatting>
  <conditionalFormatting sqref="O1081">
    <cfRule type="duplicateValues" dxfId="12019" priority="12428"/>
  </conditionalFormatting>
  <conditionalFormatting sqref="O1081">
    <cfRule type="duplicateValues" dxfId="12018" priority="12429"/>
    <cfRule type="duplicateValues" dxfId="12017" priority="12430"/>
    <cfRule type="duplicateValues" dxfId="12016" priority="12431"/>
  </conditionalFormatting>
  <conditionalFormatting sqref="P1081">
    <cfRule type="duplicateValues" dxfId="12015" priority="12432"/>
  </conditionalFormatting>
  <conditionalFormatting sqref="O1081">
    <cfRule type="duplicateValues" dxfId="12014" priority="12426"/>
    <cfRule type="duplicateValues" dxfId="12013" priority="12427"/>
  </conditionalFormatting>
  <conditionalFormatting sqref="O1081">
    <cfRule type="duplicateValues" dxfId="12012" priority="12425"/>
  </conditionalFormatting>
  <conditionalFormatting sqref="O1081">
    <cfRule type="duplicateValues" dxfId="12011" priority="12424"/>
  </conditionalFormatting>
  <conditionalFormatting sqref="P1081">
    <cfRule type="duplicateValues" dxfId="12010" priority="12423"/>
  </conditionalFormatting>
  <conditionalFormatting sqref="O1081">
    <cfRule type="duplicateValues" dxfId="12009" priority="12422"/>
  </conditionalFormatting>
  <conditionalFormatting sqref="O1081">
    <cfRule type="duplicateValues" dxfId="12008" priority="12421"/>
  </conditionalFormatting>
  <conditionalFormatting sqref="O1081">
    <cfRule type="duplicateValues" dxfId="12007" priority="12420"/>
  </conditionalFormatting>
  <conditionalFormatting sqref="O1081">
    <cfRule type="duplicateValues" dxfId="12006" priority="12419"/>
  </conditionalFormatting>
  <conditionalFormatting sqref="O1081">
    <cfRule type="duplicateValues" dxfId="12005" priority="12418"/>
  </conditionalFormatting>
  <conditionalFormatting sqref="O1081">
    <cfRule type="duplicateValues" dxfId="12004" priority="12417"/>
  </conditionalFormatting>
  <conditionalFormatting sqref="O1081">
    <cfRule type="duplicateValues" dxfId="12003" priority="12416"/>
  </conditionalFormatting>
  <conditionalFormatting sqref="O1081">
    <cfRule type="duplicateValues" dxfId="12002" priority="12415"/>
  </conditionalFormatting>
  <conditionalFormatting sqref="O1081">
    <cfRule type="duplicateValues" dxfId="12001" priority="12414"/>
  </conditionalFormatting>
  <conditionalFormatting sqref="O1081">
    <cfRule type="duplicateValues" dxfId="12000" priority="12413"/>
  </conditionalFormatting>
  <conditionalFormatting sqref="O1081">
    <cfRule type="duplicateValues" dxfId="11999" priority="12412"/>
  </conditionalFormatting>
  <conditionalFormatting sqref="O1081">
    <cfRule type="duplicateValues" dxfId="11998" priority="12411"/>
  </conditionalFormatting>
  <conditionalFormatting sqref="O1081">
    <cfRule type="duplicateValues" dxfId="11997" priority="12410"/>
  </conditionalFormatting>
  <conditionalFormatting sqref="O1082">
    <cfRule type="duplicateValues" dxfId="11996" priority="12405"/>
  </conditionalFormatting>
  <conditionalFormatting sqref="O1082">
    <cfRule type="duplicateValues" dxfId="11995" priority="12406"/>
    <cfRule type="duplicateValues" dxfId="11994" priority="12407"/>
    <cfRule type="duplicateValues" dxfId="11993" priority="12408"/>
  </conditionalFormatting>
  <conditionalFormatting sqref="P1082">
    <cfRule type="duplicateValues" dxfId="11992" priority="12409"/>
  </conditionalFormatting>
  <conditionalFormatting sqref="O1082">
    <cfRule type="duplicateValues" dxfId="11991" priority="12403"/>
    <cfRule type="duplicateValues" dxfId="11990" priority="12404"/>
  </conditionalFormatting>
  <conditionalFormatting sqref="O1082">
    <cfRule type="duplicateValues" dxfId="11989" priority="12402"/>
  </conditionalFormatting>
  <conditionalFormatting sqref="O1082">
    <cfRule type="duplicateValues" dxfId="11988" priority="12401"/>
  </conditionalFormatting>
  <conditionalFormatting sqref="P1082">
    <cfRule type="duplicateValues" dxfId="11987" priority="12400"/>
  </conditionalFormatting>
  <conditionalFormatting sqref="O1082">
    <cfRule type="duplicateValues" dxfId="11986" priority="12399"/>
  </conditionalFormatting>
  <conditionalFormatting sqref="O1082">
    <cfRule type="duplicateValues" dxfId="11985" priority="12398"/>
  </conditionalFormatting>
  <conditionalFormatting sqref="O1082">
    <cfRule type="duplicateValues" dxfId="11984" priority="12397"/>
  </conditionalFormatting>
  <conditionalFormatting sqref="O1082">
    <cfRule type="duplicateValues" dxfId="11983" priority="12396"/>
  </conditionalFormatting>
  <conditionalFormatting sqref="O1082">
    <cfRule type="duplicateValues" dxfId="11982" priority="12395"/>
  </conditionalFormatting>
  <conditionalFormatting sqref="O1082">
    <cfRule type="duplicateValues" dxfId="11981" priority="12394"/>
  </conditionalFormatting>
  <conditionalFormatting sqref="O1082">
    <cfRule type="duplicateValues" dxfId="11980" priority="12393"/>
  </conditionalFormatting>
  <conditionalFormatting sqref="O1082">
    <cfRule type="duplicateValues" dxfId="11979" priority="12392"/>
  </conditionalFormatting>
  <conditionalFormatting sqref="O1082">
    <cfRule type="duplicateValues" dxfId="11978" priority="12391"/>
  </conditionalFormatting>
  <conditionalFormatting sqref="O1082">
    <cfRule type="duplicateValues" dxfId="11977" priority="12390"/>
  </conditionalFormatting>
  <conditionalFormatting sqref="O1082">
    <cfRule type="duplicateValues" dxfId="11976" priority="12389"/>
  </conditionalFormatting>
  <conditionalFormatting sqref="O1082">
    <cfRule type="duplicateValues" dxfId="11975" priority="12388"/>
  </conditionalFormatting>
  <conditionalFormatting sqref="O1082">
    <cfRule type="duplicateValues" dxfId="11974" priority="12387"/>
  </conditionalFormatting>
  <conditionalFormatting sqref="O1083">
    <cfRule type="duplicateValues" dxfId="11973" priority="12378"/>
  </conditionalFormatting>
  <conditionalFormatting sqref="O1083">
    <cfRule type="duplicateValues" dxfId="11972" priority="12379"/>
    <cfRule type="duplicateValues" dxfId="11971" priority="12380"/>
    <cfRule type="duplicateValues" dxfId="11970" priority="12381"/>
  </conditionalFormatting>
  <conditionalFormatting sqref="O1083">
    <cfRule type="duplicateValues" dxfId="11969" priority="12376"/>
    <cfRule type="duplicateValues" dxfId="11968" priority="12377"/>
  </conditionalFormatting>
  <conditionalFormatting sqref="O1083">
    <cfRule type="duplicateValues" dxfId="11967" priority="12375"/>
  </conditionalFormatting>
  <conditionalFormatting sqref="O1083">
    <cfRule type="duplicateValues" dxfId="11966" priority="12374"/>
  </conditionalFormatting>
  <conditionalFormatting sqref="P1083">
    <cfRule type="duplicateValues" dxfId="11965" priority="12373"/>
  </conditionalFormatting>
  <conditionalFormatting sqref="O1083">
    <cfRule type="duplicateValues" dxfId="11964" priority="12372"/>
  </conditionalFormatting>
  <conditionalFormatting sqref="O1083">
    <cfRule type="duplicateValues" dxfId="11963" priority="12371"/>
  </conditionalFormatting>
  <conditionalFormatting sqref="P1083">
    <cfRule type="duplicateValues" dxfId="11962" priority="12382"/>
  </conditionalFormatting>
  <conditionalFormatting sqref="O1083">
    <cfRule type="duplicateValues" dxfId="11961" priority="12370"/>
  </conditionalFormatting>
  <conditionalFormatting sqref="O1083">
    <cfRule type="duplicateValues" dxfId="11960" priority="12369"/>
  </conditionalFormatting>
  <conditionalFormatting sqref="O1083">
    <cfRule type="duplicateValues" dxfId="11959" priority="12368"/>
  </conditionalFormatting>
  <conditionalFormatting sqref="O1083">
    <cfRule type="duplicateValues" dxfId="11958" priority="12367"/>
  </conditionalFormatting>
  <conditionalFormatting sqref="O1083">
    <cfRule type="duplicateValues" dxfId="11957" priority="12366"/>
  </conditionalFormatting>
  <conditionalFormatting sqref="O1083">
    <cfRule type="duplicateValues" dxfId="11956" priority="12365"/>
  </conditionalFormatting>
  <conditionalFormatting sqref="O1083">
    <cfRule type="duplicateValues" dxfId="11955" priority="12364"/>
  </conditionalFormatting>
  <conditionalFormatting sqref="O1083">
    <cfRule type="duplicateValues" dxfId="11954" priority="12363"/>
  </conditionalFormatting>
  <conditionalFormatting sqref="O1083">
    <cfRule type="duplicateValues" dxfId="11953" priority="12383"/>
  </conditionalFormatting>
  <conditionalFormatting sqref="O1083">
    <cfRule type="duplicateValues" dxfId="11952" priority="12384"/>
    <cfRule type="duplicateValues" dxfId="11951" priority="12385"/>
    <cfRule type="duplicateValues" dxfId="11950" priority="12386"/>
  </conditionalFormatting>
  <conditionalFormatting sqref="O1083">
    <cfRule type="duplicateValues" dxfId="11949" priority="12362"/>
  </conditionalFormatting>
  <conditionalFormatting sqref="O1083">
    <cfRule type="duplicateValues" dxfId="11948" priority="12361"/>
  </conditionalFormatting>
  <conditionalFormatting sqref="O1083">
    <cfRule type="duplicateValues" dxfId="11947" priority="12360"/>
  </conditionalFormatting>
  <conditionalFormatting sqref="O1084">
    <cfRule type="duplicateValues" dxfId="11946" priority="12355"/>
  </conditionalFormatting>
  <conditionalFormatting sqref="O1084">
    <cfRule type="duplicateValues" dxfId="11945" priority="12356"/>
    <cfRule type="duplicateValues" dxfId="11944" priority="12357"/>
    <cfRule type="duplicateValues" dxfId="11943" priority="12358"/>
  </conditionalFormatting>
  <conditionalFormatting sqref="P1084">
    <cfRule type="duplicateValues" dxfId="11942" priority="12359"/>
  </conditionalFormatting>
  <conditionalFormatting sqref="O1084">
    <cfRule type="duplicateValues" dxfId="11941" priority="12353"/>
    <cfRule type="duplicateValues" dxfId="11940" priority="12354"/>
  </conditionalFormatting>
  <conditionalFormatting sqref="O1084">
    <cfRule type="duplicateValues" dxfId="11939" priority="12352"/>
  </conditionalFormatting>
  <conditionalFormatting sqref="O1084">
    <cfRule type="duplicateValues" dxfId="11938" priority="12351"/>
  </conditionalFormatting>
  <conditionalFormatting sqref="P1084">
    <cfRule type="duplicateValues" dxfId="11937" priority="12350"/>
  </conditionalFormatting>
  <conditionalFormatting sqref="O1084">
    <cfRule type="duplicateValues" dxfId="11936" priority="12349"/>
  </conditionalFormatting>
  <conditionalFormatting sqref="O1084">
    <cfRule type="duplicateValues" dxfId="11935" priority="12348"/>
  </conditionalFormatting>
  <conditionalFormatting sqref="O1084">
    <cfRule type="duplicateValues" dxfId="11934" priority="12347"/>
  </conditionalFormatting>
  <conditionalFormatting sqref="O1084">
    <cfRule type="duplicateValues" dxfId="11933" priority="12346"/>
  </conditionalFormatting>
  <conditionalFormatting sqref="O1084">
    <cfRule type="duplicateValues" dxfId="11932" priority="12345"/>
  </conditionalFormatting>
  <conditionalFormatting sqref="O1084">
    <cfRule type="duplicateValues" dxfId="11931" priority="12344"/>
  </conditionalFormatting>
  <conditionalFormatting sqref="O1084">
    <cfRule type="duplicateValues" dxfId="11930" priority="12343"/>
  </conditionalFormatting>
  <conditionalFormatting sqref="O1084">
    <cfRule type="duplicateValues" dxfId="11929" priority="12342"/>
  </conditionalFormatting>
  <conditionalFormatting sqref="O1084">
    <cfRule type="duplicateValues" dxfId="11928" priority="12341"/>
  </conditionalFormatting>
  <conditionalFormatting sqref="O1084">
    <cfRule type="duplicateValues" dxfId="11927" priority="12340"/>
  </conditionalFormatting>
  <conditionalFormatting sqref="O1084">
    <cfRule type="duplicateValues" dxfId="11926" priority="12339"/>
  </conditionalFormatting>
  <conditionalFormatting sqref="O1084">
    <cfRule type="duplicateValues" dxfId="11925" priority="12338"/>
  </conditionalFormatting>
  <conditionalFormatting sqref="O1084">
    <cfRule type="duplicateValues" dxfId="11924" priority="12337"/>
  </conditionalFormatting>
  <conditionalFormatting sqref="O1085">
    <cfRule type="duplicateValues" dxfId="11923" priority="12328"/>
  </conditionalFormatting>
  <conditionalFormatting sqref="O1085">
    <cfRule type="duplicateValues" dxfId="11922" priority="12329"/>
    <cfRule type="duplicateValues" dxfId="11921" priority="12330"/>
    <cfRule type="duplicateValues" dxfId="11920" priority="12331"/>
  </conditionalFormatting>
  <conditionalFormatting sqref="O1085">
    <cfRule type="duplicateValues" dxfId="11919" priority="12326"/>
    <cfRule type="duplicateValues" dxfId="11918" priority="12327"/>
  </conditionalFormatting>
  <conditionalFormatting sqref="O1085">
    <cfRule type="duplicateValues" dxfId="11917" priority="12325"/>
  </conditionalFormatting>
  <conditionalFormatting sqref="O1085">
    <cfRule type="duplicateValues" dxfId="11916" priority="12324"/>
  </conditionalFormatting>
  <conditionalFormatting sqref="P1085">
    <cfRule type="duplicateValues" dxfId="11915" priority="12323"/>
  </conditionalFormatting>
  <conditionalFormatting sqref="O1085">
    <cfRule type="duplicateValues" dxfId="11914" priority="12322"/>
  </conditionalFormatting>
  <conditionalFormatting sqref="O1085">
    <cfRule type="duplicateValues" dxfId="11913" priority="12321"/>
  </conditionalFormatting>
  <conditionalFormatting sqref="P1085">
    <cfRule type="duplicateValues" dxfId="11912" priority="12332"/>
  </conditionalFormatting>
  <conditionalFormatting sqref="O1085">
    <cfRule type="duplicateValues" dxfId="11911" priority="12320"/>
  </conditionalFormatting>
  <conditionalFormatting sqref="O1085">
    <cfRule type="duplicateValues" dxfId="11910" priority="12319"/>
  </conditionalFormatting>
  <conditionalFormatting sqref="O1085">
    <cfRule type="duplicateValues" dxfId="11909" priority="12318"/>
  </conditionalFormatting>
  <conditionalFormatting sqref="O1085">
    <cfRule type="duplicateValues" dxfId="11908" priority="12317"/>
  </conditionalFormatting>
  <conditionalFormatting sqref="O1085">
    <cfRule type="duplicateValues" dxfId="11907" priority="12316"/>
  </conditionalFormatting>
  <conditionalFormatting sqref="O1085">
    <cfRule type="duplicateValues" dxfId="11906" priority="12315"/>
  </conditionalFormatting>
  <conditionalFormatting sqref="O1085">
    <cfRule type="duplicateValues" dxfId="11905" priority="12314"/>
  </conditionalFormatting>
  <conditionalFormatting sqref="O1085">
    <cfRule type="duplicateValues" dxfId="11904" priority="12313"/>
  </conditionalFormatting>
  <conditionalFormatting sqref="O1085">
    <cfRule type="duplicateValues" dxfId="11903" priority="12333"/>
  </conditionalFormatting>
  <conditionalFormatting sqref="O1085">
    <cfRule type="duplicateValues" dxfId="11902" priority="12334"/>
    <cfRule type="duplicateValues" dxfId="11901" priority="12335"/>
    <cfRule type="duplicateValues" dxfId="11900" priority="12336"/>
  </conditionalFormatting>
  <conditionalFormatting sqref="O1085">
    <cfRule type="duplicateValues" dxfId="11899" priority="12312"/>
  </conditionalFormatting>
  <conditionalFormatting sqref="O1085">
    <cfRule type="duplicateValues" dxfId="11898" priority="12311"/>
  </conditionalFormatting>
  <conditionalFormatting sqref="O1085">
    <cfRule type="duplicateValues" dxfId="11897" priority="12310"/>
  </conditionalFormatting>
  <conditionalFormatting sqref="O923">
    <cfRule type="duplicateValues" dxfId="11896" priority="12274"/>
  </conditionalFormatting>
  <conditionalFormatting sqref="O923">
    <cfRule type="duplicateValues" dxfId="11895" priority="12275"/>
    <cfRule type="duplicateValues" dxfId="11894" priority="12276"/>
    <cfRule type="duplicateValues" dxfId="11893" priority="12277"/>
  </conditionalFormatting>
  <conditionalFormatting sqref="O923">
    <cfRule type="duplicateValues" dxfId="11892" priority="12272"/>
    <cfRule type="duplicateValues" dxfId="11891" priority="12273"/>
  </conditionalFormatting>
  <conditionalFormatting sqref="O923">
    <cfRule type="duplicateValues" dxfId="11890" priority="12271"/>
  </conditionalFormatting>
  <conditionalFormatting sqref="O923">
    <cfRule type="duplicateValues" dxfId="11889" priority="12270"/>
  </conditionalFormatting>
  <conditionalFormatting sqref="P923">
    <cfRule type="duplicateValues" dxfId="11888" priority="12269"/>
  </conditionalFormatting>
  <conditionalFormatting sqref="O923">
    <cfRule type="duplicateValues" dxfId="11887" priority="12268"/>
  </conditionalFormatting>
  <conditionalFormatting sqref="O923">
    <cfRule type="duplicateValues" dxfId="11886" priority="12267"/>
  </conditionalFormatting>
  <conditionalFormatting sqref="P923">
    <cfRule type="duplicateValues" dxfId="11885" priority="12278"/>
  </conditionalFormatting>
  <conditionalFormatting sqref="O923">
    <cfRule type="duplicateValues" dxfId="11884" priority="12266"/>
  </conditionalFormatting>
  <conditionalFormatting sqref="O923">
    <cfRule type="duplicateValues" dxfId="11883" priority="12265"/>
  </conditionalFormatting>
  <conditionalFormatting sqref="O923">
    <cfRule type="duplicateValues" dxfId="11882" priority="12264"/>
  </conditionalFormatting>
  <conditionalFormatting sqref="O923">
    <cfRule type="duplicateValues" dxfId="11881" priority="12263"/>
  </conditionalFormatting>
  <conditionalFormatting sqref="O923">
    <cfRule type="duplicateValues" dxfId="11880" priority="12262"/>
  </conditionalFormatting>
  <conditionalFormatting sqref="O923">
    <cfRule type="duplicateValues" dxfId="11879" priority="12261"/>
  </conditionalFormatting>
  <conditionalFormatting sqref="O923">
    <cfRule type="duplicateValues" dxfId="11878" priority="12260"/>
  </conditionalFormatting>
  <conditionalFormatting sqref="O923">
    <cfRule type="duplicateValues" dxfId="11877" priority="12259"/>
  </conditionalFormatting>
  <conditionalFormatting sqref="O923">
    <cfRule type="duplicateValues" dxfId="11876" priority="12279"/>
  </conditionalFormatting>
  <conditionalFormatting sqref="O923">
    <cfRule type="duplicateValues" dxfId="11875" priority="12280"/>
    <cfRule type="duplicateValues" dxfId="11874" priority="12281"/>
    <cfRule type="duplicateValues" dxfId="11873" priority="12282"/>
  </conditionalFormatting>
  <conditionalFormatting sqref="O923">
    <cfRule type="duplicateValues" dxfId="11872" priority="12258"/>
  </conditionalFormatting>
  <conditionalFormatting sqref="O923">
    <cfRule type="duplicateValues" dxfId="11871" priority="12257"/>
  </conditionalFormatting>
  <conditionalFormatting sqref="O923">
    <cfRule type="duplicateValues" dxfId="11870" priority="12256"/>
  </conditionalFormatting>
  <conditionalFormatting sqref="O1086">
    <cfRule type="duplicateValues" dxfId="11869" priority="12247"/>
  </conditionalFormatting>
  <conditionalFormatting sqref="O1086">
    <cfRule type="duplicateValues" dxfId="11868" priority="12248"/>
    <cfRule type="duplicateValues" dxfId="11867" priority="12249"/>
    <cfRule type="duplicateValues" dxfId="11866" priority="12250"/>
  </conditionalFormatting>
  <conditionalFormatting sqref="O1086">
    <cfRule type="duplicateValues" dxfId="11865" priority="12245"/>
    <cfRule type="duplicateValues" dxfId="11864" priority="12246"/>
  </conditionalFormatting>
  <conditionalFormatting sqref="O1086">
    <cfRule type="duplicateValues" dxfId="11863" priority="12244"/>
  </conditionalFormatting>
  <conditionalFormatting sqref="O1086">
    <cfRule type="duplicateValues" dxfId="11862" priority="12243"/>
  </conditionalFormatting>
  <conditionalFormatting sqref="P1086">
    <cfRule type="duplicateValues" dxfId="11861" priority="12242"/>
  </conditionalFormatting>
  <conditionalFormatting sqref="O1086">
    <cfRule type="duplicateValues" dxfId="11860" priority="12241"/>
  </conditionalFormatting>
  <conditionalFormatting sqref="O1086">
    <cfRule type="duplicateValues" dxfId="11859" priority="12240"/>
  </conditionalFormatting>
  <conditionalFormatting sqref="P1086">
    <cfRule type="duplicateValues" dxfId="11858" priority="12251"/>
  </conditionalFormatting>
  <conditionalFormatting sqref="O1086">
    <cfRule type="duplicateValues" dxfId="11857" priority="12239"/>
  </conditionalFormatting>
  <conditionalFormatting sqref="O1086">
    <cfRule type="duplicateValues" dxfId="11856" priority="12238"/>
  </conditionalFormatting>
  <conditionalFormatting sqref="O1086">
    <cfRule type="duplicateValues" dxfId="11855" priority="12237"/>
  </conditionalFormatting>
  <conditionalFormatting sqref="O1086">
    <cfRule type="duplicateValues" dxfId="11854" priority="12236"/>
  </conditionalFormatting>
  <conditionalFormatting sqref="O1086">
    <cfRule type="duplicateValues" dxfId="11853" priority="12235"/>
  </conditionalFormatting>
  <conditionalFormatting sqref="O1086">
    <cfRule type="duplicateValues" dxfId="11852" priority="12234"/>
  </conditionalFormatting>
  <conditionalFormatting sqref="O1086">
    <cfRule type="duplicateValues" dxfId="11851" priority="12233"/>
  </conditionalFormatting>
  <conditionalFormatting sqref="O1086">
    <cfRule type="duplicateValues" dxfId="11850" priority="12232"/>
  </conditionalFormatting>
  <conditionalFormatting sqref="O1086">
    <cfRule type="duplicateValues" dxfId="11849" priority="12252"/>
  </conditionalFormatting>
  <conditionalFormatting sqref="O1086">
    <cfRule type="duplicateValues" dxfId="11848" priority="12253"/>
    <cfRule type="duplicateValues" dxfId="11847" priority="12254"/>
    <cfRule type="duplicateValues" dxfId="11846" priority="12255"/>
  </conditionalFormatting>
  <conditionalFormatting sqref="O1086">
    <cfRule type="duplicateValues" dxfId="11845" priority="12231"/>
  </conditionalFormatting>
  <conditionalFormatting sqref="O1086">
    <cfRule type="duplicateValues" dxfId="11844" priority="12230"/>
  </conditionalFormatting>
  <conditionalFormatting sqref="O1086">
    <cfRule type="duplicateValues" dxfId="11843" priority="12229"/>
  </conditionalFormatting>
  <conditionalFormatting sqref="O1087">
    <cfRule type="duplicateValues" dxfId="11842" priority="12196"/>
  </conditionalFormatting>
  <conditionalFormatting sqref="O1087">
    <cfRule type="duplicateValues" dxfId="11841" priority="12197"/>
    <cfRule type="duplicateValues" dxfId="11840" priority="12198"/>
    <cfRule type="duplicateValues" dxfId="11839" priority="12199"/>
  </conditionalFormatting>
  <conditionalFormatting sqref="O1087">
    <cfRule type="duplicateValues" dxfId="11838" priority="12194"/>
    <cfRule type="duplicateValues" dxfId="11837" priority="12195"/>
  </conditionalFormatting>
  <conditionalFormatting sqref="O1087">
    <cfRule type="duplicateValues" dxfId="11836" priority="12193"/>
  </conditionalFormatting>
  <conditionalFormatting sqref="O1087">
    <cfRule type="duplicateValues" dxfId="11835" priority="12192"/>
  </conditionalFormatting>
  <conditionalFormatting sqref="P1087">
    <cfRule type="duplicateValues" dxfId="11834" priority="12191"/>
  </conditionalFormatting>
  <conditionalFormatting sqref="O1087">
    <cfRule type="duplicateValues" dxfId="11833" priority="12190"/>
  </conditionalFormatting>
  <conditionalFormatting sqref="O1087">
    <cfRule type="duplicateValues" dxfId="11832" priority="12189"/>
  </conditionalFormatting>
  <conditionalFormatting sqref="O1087">
    <cfRule type="duplicateValues" dxfId="11831" priority="12188"/>
  </conditionalFormatting>
  <conditionalFormatting sqref="O1087">
    <cfRule type="duplicateValues" dxfId="11830" priority="12187"/>
  </conditionalFormatting>
  <conditionalFormatting sqref="O1087">
    <cfRule type="duplicateValues" dxfId="11829" priority="12200"/>
  </conditionalFormatting>
  <conditionalFormatting sqref="O1087">
    <cfRule type="duplicateValues" dxfId="11828" priority="12201"/>
    <cfRule type="duplicateValues" dxfId="11827" priority="12202"/>
    <cfRule type="duplicateValues" dxfId="11826" priority="12203"/>
  </conditionalFormatting>
  <conditionalFormatting sqref="P1087">
    <cfRule type="duplicateValues" dxfId="11825" priority="12204"/>
  </conditionalFormatting>
  <conditionalFormatting sqref="O1087">
    <cfRule type="duplicateValues" dxfId="11824" priority="12186"/>
  </conditionalFormatting>
  <conditionalFormatting sqref="O1087">
    <cfRule type="duplicateValues" dxfId="11823" priority="12185"/>
  </conditionalFormatting>
  <conditionalFormatting sqref="O1087">
    <cfRule type="duplicateValues" dxfId="11822" priority="12184"/>
  </conditionalFormatting>
  <conditionalFormatting sqref="O1087">
    <cfRule type="duplicateValues" dxfId="11821" priority="12183"/>
  </conditionalFormatting>
  <conditionalFormatting sqref="O1087">
    <cfRule type="duplicateValues" dxfId="11820" priority="12182"/>
  </conditionalFormatting>
  <conditionalFormatting sqref="O1087">
    <cfRule type="duplicateValues" dxfId="11819" priority="12181"/>
  </conditionalFormatting>
  <conditionalFormatting sqref="O1087">
    <cfRule type="duplicateValues" dxfId="11818" priority="12180"/>
  </conditionalFormatting>
  <conditionalFormatting sqref="O1087">
    <cfRule type="duplicateValues" dxfId="11817" priority="12179"/>
  </conditionalFormatting>
  <conditionalFormatting sqref="O1087">
    <cfRule type="duplicateValues" dxfId="11816" priority="12178"/>
  </conditionalFormatting>
  <conditionalFormatting sqref="O1088">
    <cfRule type="duplicateValues" dxfId="11815" priority="12172"/>
  </conditionalFormatting>
  <conditionalFormatting sqref="O1088">
    <cfRule type="duplicateValues" dxfId="11814" priority="12173"/>
    <cfRule type="duplicateValues" dxfId="11813" priority="12174"/>
    <cfRule type="duplicateValues" dxfId="11812" priority="12175"/>
  </conditionalFormatting>
  <conditionalFormatting sqref="P1088">
    <cfRule type="duplicateValues" dxfId="11811" priority="12176"/>
  </conditionalFormatting>
  <conditionalFormatting sqref="O1088">
    <cfRule type="duplicateValues" dxfId="11810" priority="12170"/>
    <cfRule type="duplicateValues" dxfId="11809" priority="12171"/>
  </conditionalFormatting>
  <conditionalFormatting sqref="O1088">
    <cfRule type="duplicateValues" dxfId="11808" priority="12169"/>
  </conditionalFormatting>
  <conditionalFormatting sqref="O1088">
    <cfRule type="duplicateValues" dxfId="11807" priority="12168"/>
  </conditionalFormatting>
  <conditionalFormatting sqref="P1088">
    <cfRule type="duplicateValues" dxfId="11806" priority="12167"/>
  </conditionalFormatting>
  <conditionalFormatting sqref="O1088">
    <cfRule type="duplicateValues" dxfId="11805" priority="12166"/>
  </conditionalFormatting>
  <conditionalFormatting sqref="O1088">
    <cfRule type="duplicateValues" dxfId="11804" priority="12165"/>
  </conditionalFormatting>
  <conditionalFormatting sqref="O1088">
    <cfRule type="duplicateValues" dxfId="11803" priority="12164"/>
  </conditionalFormatting>
  <conditionalFormatting sqref="O1088">
    <cfRule type="duplicateValues" dxfId="11802" priority="12163"/>
  </conditionalFormatting>
  <conditionalFormatting sqref="O1088">
    <cfRule type="duplicateValues" dxfId="11801" priority="12162"/>
  </conditionalFormatting>
  <conditionalFormatting sqref="O1088">
    <cfRule type="duplicateValues" dxfId="11800" priority="12161"/>
  </conditionalFormatting>
  <conditionalFormatting sqref="O1088">
    <cfRule type="duplicateValues" dxfId="11799" priority="12160"/>
  </conditionalFormatting>
  <conditionalFormatting sqref="O1088">
    <cfRule type="duplicateValues" dxfId="11798" priority="12159"/>
  </conditionalFormatting>
  <conditionalFormatting sqref="O1088">
    <cfRule type="duplicateValues" dxfId="11797" priority="12158"/>
  </conditionalFormatting>
  <conditionalFormatting sqref="O1088">
    <cfRule type="duplicateValues" dxfId="11796" priority="12157"/>
  </conditionalFormatting>
  <conditionalFormatting sqref="O1088">
    <cfRule type="duplicateValues" dxfId="11795" priority="12156"/>
  </conditionalFormatting>
  <conditionalFormatting sqref="O1088">
    <cfRule type="duplicateValues" dxfId="11794" priority="12177"/>
  </conditionalFormatting>
  <conditionalFormatting sqref="O1088">
    <cfRule type="duplicateValues" dxfId="11793" priority="12155"/>
  </conditionalFormatting>
  <conditionalFormatting sqref="O1088">
    <cfRule type="duplicateValues" dxfId="11792" priority="12154"/>
  </conditionalFormatting>
  <conditionalFormatting sqref="O1089">
    <cfRule type="duplicateValues" dxfId="11791" priority="12145"/>
  </conditionalFormatting>
  <conditionalFormatting sqref="O1089">
    <cfRule type="duplicateValues" dxfId="11790" priority="12146"/>
    <cfRule type="duplicateValues" dxfId="11789" priority="12147"/>
    <cfRule type="duplicateValues" dxfId="11788" priority="12148"/>
  </conditionalFormatting>
  <conditionalFormatting sqref="P1089">
    <cfRule type="duplicateValues" dxfId="11787" priority="12149"/>
  </conditionalFormatting>
  <conditionalFormatting sqref="O1089">
    <cfRule type="duplicateValues" dxfId="11786" priority="12150"/>
  </conditionalFormatting>
  <conditionalFormatting sqref="O1089">
    <cfRule type="duplicateValues" dxfId="11785" priority="12151"/>
    <cfRule type="duplicateValues" dxfId="11784" priority="12152"/>
    <cfRule type="duplicateValues" dxfId="11783" priority="12153"/>
  </conditionalFormatting>
  <conditionalFormatting sqref="O1089">
    <cfRule type="duplicateValues" dxfId="11782" priority="12143"/>
    <cfRule type="duplicateValues" dxfId="11781" priority="12144"/>
  </conditionalFormatting>
  <conditionalFormatting sqref="O1089">
    <cfRule type="duplicateValues" dxfId="11780" priority="12142"/>
  </conditionalFormatting>
  <conditionalFormatting sqref="O1089">
    <cfRule type="duplicateValues" dxfId="11779" priority="12141"/>
  </conditionalFormatting>
  <conditionalFormatting sqref="P1089">
    <cfRule type="duplicateValues" dxfId="11778" priority="12140"/>
  </conditionalFormatting>
  <conditionalFormatting sqref="O1089">
    <cfRule type="duplicateValues" dxfId="11777" priority="12139"/>
  </conditionalFormatting>
  <conditionalFormatting sqref="O1089">
    <cfRule type="duplicateValues" dxfId="11776" priority="12138"/>
  </conditionalFormatting>
  <conditionalFormatting sqref="O1089">
    <cfRule type="duplicateValues" dxfId="11775" priority="12137"/>
  </conditionalFormatting>
  <conditionalFormatting sqref="O1089">
    <cfRule type="duplicateValues" dxfId="11774" priority="12136"/>
  </conditionalFormatting>
  <conditionalFormatting sqref="O1089">
    <cfRule type="duplicateValues" dxfId="11773" priority="12135"/>
  </conditionalFormatting>
  <conditionalFormatting sqref="O1089">
    <cfRule type="duplicateValues" dxfId="11772" priority="12134"/>
  </conditionalFormatting>
  <conditionalFormatting sqref="O1089">
    <cfRule type="duplicateValues" dxfId="11771" priority="12133"/>
  </conditionalFormatting>
  <conditionalFormatting sqref="O1089">
    <cfRule type="duplicateValues" dxfId="11770" priority="12132"/>
  </conditionalFormatting>
  <conditionalFormatting sqref="O1089">
    <cfRule type="duplicateValues" dxfId="11769" priority="12131"/>
  </conditionalFormatting>
  <conditionalFormatting sqref="O1089">
    <cfRule type="duplicateValues" dxfId="11768" priority="12130"/>
  </conditionalFormatting>
  <conditionalFormatting sqref="O1089">
    <cfRule type="duplicateValues" dxfId="11767" priority="12129"/>
  </conditionalFormatting>
  <conditionalFormatting sqref="O1089">
    <cfRule type="duplicateValues" dxfId="11766" priority="12128"/>
  </conditionalFormatting>
  <conditionalFormatting sqref="O1089">
    <cfRule type="duplicateValues" dxfId="11765" priority="12127"/>
  </conditionalFormatting>
  <conditionalFormatting sqref="O1090:O1091">
    <cfRule type="duplicateValues" dxfId="11764" priority="12122"/>
  </conditionalFormatting>
  <conditionalFormatting sqref="O1090:O1091">
    <cfRule type="duplicateValues" dxfId="11763" priority="12123"/>
    <cfRule type="duplicateValues" dxfId="11762" priority="12124"/>
    <cfRule type="duplicateValues" dxfId="11761" priority="12125"/>
  </conditionalFormatting>
  <conditionalFormatting sqref="P1090:P1091">
    <cfRule type="duplicateValues" dxfId="11760" priority="12126"/>
  </conditionalFormatting>
  <conditionalFormatting sqref="O1090:O1091">
    <cfRule type="duplicateValues" dxfId="11759" priority="12120"/>
    <cfRule type="duplicateValues" dxfId="11758" priority="12121"/>
  </conditionalFormatting>
  <conditionalFormatting sqref="O1090:O1091">
    <cfRule type="duplicateValues" dxfId="11757" priority="12119"/>
  </conditionalFormatting>
  <conditionalFormatting sqref="O1090:O1091">
    <cfRule type="duplicateValues" dxfId="11756" priority="12118"/>
  </conditionalFormatting>
  <conditionalFormatting sqref="P1090:P1091">
    <cfRule type="duplicateValues" dxfId="11755" priority="12117"/>
  </conditionalFormatting>
  <conditionalFormatting sqref="O1090:O1091">
    <cfRule type="duplicateValues" dxfId="11754" priority="12116"/>
  </conditionalFormatting>
  <conditionalFormatting sqref="O1090:O1091">
    <cfRule type="duplicateValues" dxfId="11753" priority="12115"/>
  </conditionalFormatting>
  <conditionalFormatting sqref="O1090:O1091">
    <cfRule type="duplicateValues" dxfId="11752" priority="12114"/>
  </conditionalFormatting>
  <conditionalFormatting sqref="O1090:O1091">
    <cfRule type="duplicateValues" dxfId="11751" priority="12113"/>
  </conditionalFormatting>
  <conditionalFormatting sqref="O1090:O1091">
    <cfRule type="duplicateValues" dxfId="11750" priority="12112"/>
  </conditionalFormatting>
  <conditionalFormatting sqref="O1090:O1091">
    <cfRule type="duplicateValues" dxfId="11749" priority="12111"/>
  </conditionalFormatting>
  <conditionalFormatting sqref="O1090:O1091">
    <cfRule type="duplicateValues" dxfId="11748" priority="12110"/>
  </conditionalFormatting>
  <conditionalFormatting sqref="O1090:O1091">
    <cfRule type="duplicateValues" dxfId="11747" priority="12109"/>
  </conditionalFormatting>
  <conditionalFormatting sqref="O1090:O1091">
    <cfRule type="duplicateValues" dxfId="11746" priority="12108"/>
  </conditionalFormatting>
  <conditionalFormatting sqref="O1090:O1091">
    <cfRule type="duplicateValues" dxfId="11745" priority="12107"/>
  </conditionalFormatting>
  <conditionalFormatting sqref="O1090:O1091">
    <cfRule type="duplicateValues" dxfId="11744" priority="12106"/>
  </conditionalFormatting>
  <conditionalFormatting sqref="O1090:O1091">
    <cfRule type="duplicateValues" dxfId="11743" priority="12105"/>
  </conditionalFormatting>
  <conditionalFormatting sqref="O1090:O1091">
    <cfRule type="duplicateValues" dxfId="11742" priority="12104"/>
  </conditionalFormatting>
  <conditionalFormatting sqref="O1092:O1097">
    <cfRule type="duplicateValues" dxfId="11741" priority="12096"/>
  </conditionalFormatting>
  <conditionalFormatting sqref="O1092:O1097">
    <cfRule type="duplicateValues" dxfId="11740" priority="12097"/>
  </conditionalFormatting>
  <conditionalFormatting sqref="O1092:O1097">
    <cfRule type="duplicateValues" dxfId="11739" priority="12098"/>
    <cfRule type="duplicateValues" dxfId="11738" priority="12099"/>
    <cfRule type="duplicateValues" dxfId="11737" priority="12100"/>
  </conditionalFormatting>
  <conditionalFormatting sqref="P1092:P1097">
    <cfRule type="duplicateValues" dxfId="11736" priority="12101"/>
  </conditionalFormatting>
  <conditionalFormatting sqref="O1092:O1097">
    <cfRule type="duplicateValues" dxfId="11735" priority="12102"/>
    <cfRule type="duplicateValues" dxfId="11734" priority="12103"/>
  </conditionalFormatting>
  <conditionalFormatting sqref="O1092:O1097">
    <cfRule type="duplicateValues" dxfId="11733" priority="12095"/>
  </conditionalFormatting>
  <conditionalFormatting sqref="O1092:O1097">
    <cfRule type="duplicateValues" dxfId="11732" priority="12094"/>
  </conditionalFormatting>
  <conditionalFormatting sqref="O1092:O1097">
    <cfRule type="duplicateValues" dxfId="11731" priority="12093"/>
  </conditionalFormatting>
  <conditionalFormatting sqref="O1098">
    <cfRule type="duplicateValues" dxfId="11730" priority="12085"/>
  </conditionalFormatting>
  <conditionalFormatting sqref="O1098">
    <cfRule type="duplicateValues" dxfId="11729" priority="12086"/>
  </conditionalFormatting>
  <conditionalFormatting sqref="O1098">
    <cfRule type="duplicateValues" dxfId="11728" priority="12087"/>
    <cfRule type="duplicateValues" dxfId="11727" priority="12088"/>
    <cfRule type="duplicateValues" dxfId="11726" priority="12089"/>
  </conditionalFormatting>
  <conditionalFormatting sqref="P1098">
    <cfRule type="duplicateValues" dxfId="11725" priority="12090"/>
  </conditionalFormatting>
  <conditionalFormatting sqref="O1098">
    <cfRule type="duplicateValues" dxfId="11724" priority="12091"/>
    <cfRule type="duplicateValues" dxfId="11723" priority="12092"/>
  </conditionalFormatting>
  <conditionalFormatting sqref="O1098">
    <cfRule type="duplicateValues" dxfId="11722" priority="12084"/>
  </conditionalFormatting>
  <conditionalFormatting sqref="O1098">
    <cfRule type="duplicateValues" dxfId="11721" priority="12083"/>
  </conditionalFormatting>
  <conditionalFormatting sqref="O1098">
    <cfRule type="duplicateValues" dxfId="11720" priority="12082"/>
  </conditionalFormatting>
  <conditionalFormatting sqref="O1099:O1100">
    <cfRule type="duplicateValues" dxfId="11719" priority="12074"/>
  </conditionalFormatting>
  <conditionalFormatting sqref="O1099:O1100">
    <cfRule type="duplicateValues" dxfId="11718" priority="12075"/>
  </conditionalFormatting>
  <conditionalFormatting sqref="O1099:O1100">
    <cfRule type="duplicateValues" dxfId="11717" priority="12076"/>
    <cfRule type="duplicateValues" dxfId="11716" priority="12077"/>
    <cfRule type="duplicateValues" dxfId="11715" priority="12078"/>
  </conditionalFormatting>
  <conditionalFormatting sqref="P1099:P1100">
    <cfRule type="duplicateValues" dxfId="11714" priority="12079"/>
  </conditionalFormatting>
  <conditionalFormatting sqref="O1099:O1100">
    <cfRule type="duplicateValues" dxfId="11713" priority="12080"/>
    <cfRule type="duplicateValues" dxfId="11712" priority="12081"/>
  </conditionalFormatting>
  <conditionalFormatting sqref="O1099:O1100">
    <cfRule type="duplicateValues" dxfId="11711" priority="12073"/>
  </conditionalFormatting>
  <conditionalFormatting sqref="O1099:O1100">
    <cfRule type="duplicateValues" dxfId="11710" priority="12072"/>
  </conditionalFormatting>
  <conditionalFormatting sqref="O1099:O1100">
    <cfRule type="duplicateValues" dxfId="11709" priority="12071"/>
  </conditionalFormatting>
  <conditionalFormatting sqref="Y2338:Y1048576 Y1:Y1025 Y1027 Y1035 Y1039 Y1041 Y1047:Y1050 Y1053 Y1056 Y1058:Y1059 Y1061:Y1065 Y1068:Y1071 Y1073:Y1090 Y1092 Y1099 Y1101:Y1121 Y1128:Y1136 Y1138">
    <cfRule type="duplicateValues" dxfId="11708" priority="12070"/>
  </conditionalFormatting>
  <conditionalFormatting sqref="O1101:O1103">
    <cfRule type="duplicateValues" dxfId="11707" priority="12065"/>
  </conditionalFormatting>
  <conditionalFormatting sqref="O1101:O1103">
    <cfRule type="duplicateValues" dxfId="11706" priority="12066"/>
    <cfRule type="duplicateValues" dxfId="11705" priority="12067"/>
    <cfRule type="duplicateValues" dxfId="11704" priority="12068"/>
  </conditionalFormatting>
  <conditionalFormatting sqref="P1101:P1103">
    <cfRule type="duplicateValues" dxfId="11703" priority="12069"/>
  </conditionalFormatting>
  <conditionalFormatting sqref="O1101:O1103">
    <cfRule type="duplicateValues" dxfId="11702" priority="12063"/>
    <cfRule type="duplicateValues" dxfId="11701" priority="12064"/>
  </conditionalFormatting>
  <conditionalFormatting sqref="O1101:O1103">
    <cfRule type="duplicateValues" dxfId="11700" priority="12062"/>
  </conditionalFormatting>
  <conditionalFormatting sqref="O1101:O1103">
    <cfRule type="duplicateValues" dxfId="11699" priority="12061"/>
  </conditionalFormatting>
  <conditionalFormatting sqref="P1101:P1103">
    <cfRule type="duplicateValues" dxfId="11698" priority="12060"/>
  </conditionalFormatting>
  <conditionalFormatting sqref="O1101:O1103">
    <cfRule type="duplicateValues" dxfId="11697" priority="12059"/>
  </conditionalFormatting>
  <conditionalFormatting sqref="O1101:O1103">
    <cfRule type="duplicateValues" dxfId="11696" priority="12058"/>
  </conditionalFormatting>
  <conditionalFormatting sqref="O1101:O1103">
    <cfRule type="duplicateValues" dxfId="11695" priority="12057"/>
  </conditionalFormatting>
  <conditionalFormatting sqref="O1101:O1103">
    <cfRule type="duplicateValues" dxfId="11694" priority="12056"/>
  </conditionalFormatting>
  <conditionalFormatting sqref="O1101:O1103">
    <cfRule type="duplicateValues" dxfId="11693" priority="12055"/>
  </conditionalFormatting>
  <conditionalFormatting sqref="O1101:O1103">
    <cfRule type="duplicateValues" dxfId="11692" priority="12054"/>
  </conditionalFormatting>
  <conditionalFormatting sqref="O1101:O1103">
    <cfRule type="duplicateValues" dxfId="11691" priority="12053"/>
  </conditionalFormatting>
  <conditionalFormatting sqref="O1101:O1103">
    <cfRule type="duplicateValues" dxfId="11690" priority="12052"/>
  </conditionalFormatting>
  <conditionalFormatting sqref="O1101:O1103">
    <cfRule type="duplicateValues" dxfId="11689" priority="12051"/>
  </conditionalFormatting>
  <conditionalFormatting sqref="O1101:O1103">
    <cfRule type="duplicateValues" dxfId="11688" priority="12050"/>
  </conditionalFormatting>
  <conditionalFormatting sqref="O1101:O1103">
    <cfRule type="duplicateValues" dxfId="11687" priority="12049"/>
  </conditionalFormatting>
  <conditionalFormatting sqref="O1101:O1103">
    <cfRule type="duplicateValues" dxfId="11686" priority="12048"/>
  </conditionalFormatting>
  <conditionalFormatting sqref="O1101:O1103">
    <cfRule type="duplicateValues" dxfId="11685" priority="12047"/>
  </conditionalFormatting>
  <conditionalFormatting sqref="O1104">
    <cfRule type="duplicateValues" dxfId="11684" priority="12042"/>
  </conditionalFormatting>
  <conditionalFormatting sqref="O1104">
    <cfRule type="duplicateValues" dxfId="11683" priority="12043"/>
    <cfRule type="duplicateValues" dxfId="11682" priority="12044"/>
    <cfRule type="duplicateValues" dxfId="11681" priority="12045"/>
  </conditionalFormatting>
  <conditionalFormatting sqref="P1104">
    <cfRule type="duplicateValues" dxfId="11680" priority="12046"/>
  </conditionalFormatting>
  <conditionalFormatting sqref="O1104">
    <cfRule type="duplicateValues" dxfId="11679" priority="12040"/>
    <cfRule type="duplicateValues" dxfId="11678" priority="12041"/>
  </conditionalFormatting>
  <conditionalFormatting sqref="O1104">
    <cfRule type="duplicateValues" dxfId="11677" priority="12039"/>
  </conditionalFormatting>
  <conditionalFormatting sqref="O1104">
    <cfRule type="duplicateValues" dxfId="11676" priority="12038"/>
  </conditionalFormatting>
  <conditionalFormatting sqref="P1104">
    <cfRule type="duplicateValues" dxfId="11675" priority="12037"/>
  </conditionalFormatting>
  <conditionalFormatting sqref="O1104">
    <cfRule type="duplicateValues" dxfId="11674" priority="12036"/>
  </conditionalFormatting>
  <conditionalFormatting sqref="O1104">
    <cfRule type="duplicateValues" dxfId="11673" priority="12035"/>
  </conditionalFormatting>
  <conditionalFormatting sqref="O1104">
    <cfRule type="duplicateValues" dxfId="11672" priority="12034"/>
  </conditionalFormatting>
  <conditionalFormatting sqref="O1104">
    <cfRule type="duplicateValues" dxfId="11671" priority="12033"/>
  </conditionalFormatting>
  <conditionalFormatting sqref="O1104">
    <cfRule type="duplicateValues" dxfId="11670" priority="12032"/>
  </conditionalFormatting>
  <conditionalFormatting sqref="O1104">
    <cfRule type="duplicateValues" dxfId="11669" priority="12031"/>
  </conditionalFormatting>
  <conditionalFormatting sqref="O1104">
    <cfRule type="duplicateValues" dxfId="11668" priority="12030"/>
  </conditionalFormatting>
  <conditionalFormatting sqref="O1104">
    <cfRule type="duplicateValues" dxfId="11667" priority="12029"/>
  </conditionalFormatting>
  <conditionalFormatting sqref="O1104">
    <cfRule type="duplicateValues" dxfId="11666" priority="12028"/>
  </conditionalFormatting>
  <conditionalFormatting sqref="O1104">
    <cfRule type="duplicateValues" dxfId="11665" priority="12027"/>
  </conditionalFormatting>
  <conditionalFormatting sqref="O1104">
    <cfRule type="duplicateValues" dxfId="11664" priority="12026"/>
  </conditionalFormatting>
  <conditionalFormatting sqref="O1104">
    <cfRule type="duplicateValues" dxfId="11663" priority="12025"/>
  </conditionalFormatting>
  <conditionalFormatting sqref="O1104">
    <cfRule type="duplicateValues" dxfId="11662" priority="12024"/>
  </conditionalFormatting>
  <conditionalFormatting sqref="O1105:O1106">
    <cfRule type="duplicateValues" dxfId="11661" priority="11996"/>
  </conditionalFormatting>
  <conditionalFormatting sqref="O1105:O1106">
    <cfRule type="duplicateValues" dxfId="11660" priority="11997"/>
    <cfRule type="duplicateValues" dxfId="11659" priority="11998"/>
    <cfRule type="duplicateValues" dxfId="11658" priority="11999"/>
  </conditionalFormatting>
  <conditionalFormatting sqref="P1105:P1106">
    <cfRule type="duplicateValues" dxfId="11657" priority="12000"/>
  </conditionalFormatting>
  <conditionalFormatting sqref="O1105:O1106">
    <cfRule type="duplicateValues" dxfId="11656" priority="11994"/>
    <cfRule type="duplicateValues" dxfId="11655" priority="11995"/>
  </conditionalFormatting>
  <conditionalFormatting sqref="O1105:O1106">
    <cfRule type="duplicateValues" dxfId="11654" priority="11993"/>
  </conditionalFormatting>
  <conditionalFormatting sqref="O1105:O1106">
    <cfRule type="duplicateValues" dxfId="11653" priority="11992"/>
  </conditionalFormatting>
  <conditionalFormatting sqref="P1105:P1106">
    <cfRule type="duplicateValues" dxfId="11652" priority="11991"/>
  </conditionalFormatting>
  <conditionalFormatting sqref="O1105:O1106">
    <cfRule type="duplicateValues" dxfId="11651" priority="11990"/>
  </conditionalFormatting>
  <conditionalFormatting sqref="O1105:O1106">
    <cfRule type="duplicateValues" dxfId="11650" priority="11989"/>
  </conditionalFormatting>
  <conditionalFormatting sqref="O1105:O1106">
    <cfRule type="duplicateValues" dxfId="11649" priority="11988"/>
  </conditionalFormatting>
  <conditionalFormatting sqref="O1105:O1106">
    <cfRule type="duplicateValues" dxfId="11648" priority="11987"/>
  </conditionalFormatting>
  <conditionalFormatting sqref="O1105:O1106">
    <cfRule type="duplicateValues" dxfId="11647" priority="11986"/>
  </conditionalFormatting>
  <conditionalFormatting sqref="O1105:O1106">
    <cfRule type="duplicateValues" dxfId="11646" priority="11985"/>
  </conditionalFormatting>
  <conditionalFormatting sqref="O1105:O1106">
    <cfRule type="duplicateValues" dxfId="11645" priority="11984"/>
  </conditionalFormatting>
  <conditionalFormatting sqref="O1105:O1106">
    <cfRule type="duplicateValues" dxfId="11644" priority="11983"/>
  </conditionalFormatting>
  <conditionalFormatting sqref="O1105:O1106">
    <cfRule type="duplicateValues" dxfId="11643" priority="11982"/>
  </conditionalFormatting>
  <conditionalFormatting sqref="O1105:O1106">
    <cfRule type="duplicateValues" dxfId="11642" priority="11981"/>
  </conditionalFormatting>
  <conditionalFormatting sqref="O1105:O1106">
    <cfRule type="duplicateValues" dxfId="11641" priority="11980"/>
  </conditionalFormatting>
  <conditionalFormatting sqref="O1105:O1106">
    <cfRule type="duplicateValues" dxfId="11640" priority="11979"/>
  </conditionalFormatting>
  <conditionalFormatting sqref="O1105:O1106">
    <cfRule type="duplicateValues" dxfId="11639" priority="11978"/>
  </conditionalFormatting>
  <conditionalFormatting sqref="A894:A895">
    <cfRule type="cellIs" dxfId="11638" priority="11977" operator="lessThan">
      <formula>"&lt;=0"</formula>
    </cfRule>
  </conditionalFormatting>
  <conditionalFormatting sqref="A896:A898">
    <cfRule type="cellIs" dxfId="11637" priority="11966" operator="lessThan">
      <formula>"&lt;=0"</formula>
    </cfRule>
  </conditionalFormatting>
  <conditionalFormatting sqref="O894">
    <cfRule type="duplicateValues" dxfId="11636" priority="11961"/>
  </conditionalFormatting>
  <conditionalFormatting sqref="O894">
    <cfRule type="duplicateValues" dxfId="11635" priority="11962"/>
    <cfRule type="duplicateValues" dxfId="11634" priority="11963"/>
    <cfRule type="duplicateValues" dxfId="11633" priority="11964"/>
  </conditionalFormatting>
  <conditionalFormatting sqref="P894">
    <cfRule type="duplicateValues" dxfId="11632" priority="11965"/>
  </conditionalFormatting>
  <conditionalFormatting sqref="O894">
    <cfRule type="duplicateValues" dxfId="11631" priority="11959"/>
    <cfRule type="duplicateValues" dxfId="11630" priority="11960"/>
  </conditionalFormatting>
  <conditionalFormatting sqref="O894">
    <cfRule type="duplicateValues" dxfId="11629" priority="11958"/>
  </conditionalFormatting>
  <conditionalFormatting sqref="O894">
    <cfRule type="duplicateValues" dxfId="11628" priority="11957"/>
  </conditionalFormatting>
  <conditionalFormatting sqref="P894">
    <cfRule type="duplicateValues" dxfId="11627" priority="11956"/>
  </conditionalFormatting>
  <conditionalFormatting sqref="O894">
    <cfRule type="duplicateValues" dxfId="11626" priority="11955"/>
  </conditionalFormatting>
  <conditionalFormatting sqref="O894">
    <cfRule type="duplicateValues" dxfId="11625" priority="11954"/>
  </conditionalFormatting>
  <conditionalFormatting sqref="O894">
    <cfRule type="duplicateValues" dxfId="11624" priority="11953"/>
  </conditionalFormatting>
  <conditionalFormatting sqref="O894">
    <cfRule type="duplicateValues" dxfId="11623" priority="11952"/>
  </conditionalFormatting>
  <conditionalFormatting sqref="O894">
    <cfRule type="duplicateValues" dxfId="11622" priority="11951"/>
  </conditionalFormatting>
  <conditionalFormatting sqref="O894">
    <cfRule type="duplicateValues" dxfId="11621" priority="11950"/>
  </conditionalFormatting>
  <conditionalFormatting sqref="O894">
    <cfRule type="duplicateValues" dxfId="11620" priority="11949"/>
  </conditionalFormatting>
  <conditionalFormatting sqref="O894">
    <cfRule type="duplicateValues" dxfId="11619" priority="11948"/>
  </conditionalFormatting>
  <conditionalFormatting sqref="O894">
    <cfRule type="duplicateValues" dxfId="11618" priority="11947"/>
  </conditionalFormatting>
  <conditionalFormatting sqref="O894">
    <cfRule type="duplicateValues" dxfId="11617" priority="11946"/>
  </conditionalFormatting>
  <conditionalFormatting sqref="O894">
    <cfRule type="duplicateValues" dxfId="11616" priority="11945"/>
  </conditionalFormatting>
  <conditionalFormatting sqref="O894">
    <cfRule type="duplicateValues" dxfId="11615" priority="11944"/>
  </conditionalFormatting>
  <conditionalFormatting sqref="O894">
    <cfRule type="duplicateValues" dxfId="11614" priority="11943"/>
  </conditionalFormatting>
  <conditionalFormatting sqref="O895">
    <cfRule type="duplicateValues" dxfId="11613" priority="11938"/>
  </conditionalFormatting>
  <conditionalFormatting sqref="O895">
    <cfRule type="duplicateValues" dxfId="11612" priority="11939"/>
    <cfRule type="duplicateValues" dxfId="11611" priority="11940"/>
    <cfRule type="duplicateValues" dxfId="11610" priority="11941"/>
  </conditionalFormatting>
  <conditionalFormatting sqref="P895">
    <cfRule type="duplicateValues" dxfId="11609" priority="11942"/>
  </conditionalFormatting>
  <conditionalFormatting sqref="O895">
    <cfRule type="duplicateValues" dxfId="11608" priority="11936"/>
    <cfRule type="duplicateValues" dxfId="11607" priority="11937"/>
  </conditionalFormatting>
  <conditionalFormatting sqref="O895">
    <cfRule type="duplicateValues" dxfId="11606" priority="11935"/>
  </conditionalFormatting>
  <conditionalFormatting sqref="O895">
    <cfRule type="duplicateValues" dxfId="11605" priority="11934"/>
  </conditionalFormatting>
  <conditionalFormatting sqref="P895">
    <cfRule type="duplicateValues" dxfId="11604" priority="11933"/>
  </conditionalFormatting>
  <conditionalFormatting sqref="O895">
    <cfRule type="duplicateValues" dxfId="11603" priority="11932"/>
  </conditionalFormatting>
  <conditionalFormatting sqref="O895">
    <cfRule type="duplicateValues" dxfId="11602" priority="11931"/>
  </conditionalFormatting>
  <conditionalFormatting sqref="O895">
    <cfRule type="duplicateValues" dxfId="11601" priority="11930"/>
  </conditionalFormatting>
  <conditionalFormatting sqref="O895">
    <cfRule type="duplicateValues" dxfId="11600" priority="11929"/>
  </conditionalFormatting>
  <conditionalFormatting sqref="O895">
    <cfRule type="duplicateValues" dxfId="11599" priority="11928"/>
  </conditionalFormatting>
  <conditionalFormatting sqref="O895">
    <cfRule type="duplicateValues" dxfId="11598" priority="11927"/>
  </conditionalFormatting>
  <conditionalFormatting sqref="O895">
    <cfRule type="duplicateValues" dxfId="11597" priority="11926"/>
  </conditionalFormatting>
  <conditionalFormatting sqref="O895">
    <cfRule type="duplicateValues" dxfId="11596" priority="11925"/>
  </conditionalFormatting>
  <conditionalFormatting sqref="O895">
    <cfRule type="duplicateValues" dxfId="11595" priority="11924"/>
  </conditionalFormatting>
  <conditionalFormatting sqref="O895">
    <cfRule type="duplicateValues" dxfId="11594" priority="11923"/>
  </conditionalFormatting>
  <conditionalFormatting sqref="O895">
    <cfRule type="duplicateValues" dxfId="11593" priority="11922"/>
  </conditionalFormatting>
  <conditionalFormatting sqref="O895">
    <cfRule type="duplicateValues" dxfId="11592" priority="11921"/>
  </conditionalFormatting>
  <conditionalFormatting sqref="O895">
    <cfRule type="duplicateValues" dxfId="11591" priority="11920"/>
  </conditionalFormatting>
  <conditionalFormatting sqref="O896">
    <cfRule type="duplicateValues" dxfId="11590" priority="11915"/>
  </conditionalFormatting>
  <conditionalFormatting sqref="O896">
    <cfRule type="duplicateValues" dxfId="11589" priority="11916"/>
    <cfRule type="duplicateValues" dxfId="11588" priority="11917"/>
    <cfRule type="duplicateValues" dxfId="11587" priority="11918"/>
  </conditionalFormatting>
  <conditionalFormatting sqref="P896">
    <cfRule type="duplicateValues" dxfId="11586" priority="11919"/>
  </conditionalFormatting>
  <conditionalFormatting sqref="O896">
    <cfRule type="duplicateValues" dxfId="11585" priority="11913"/>
    <cfRule type="duplicateValues" dxfId="11584" priority="11914"/>
  </conditionalFormatting>
  <conditionalFormatting sqref="O896">
    <cfRule type="duplicateValues" dxfId="11583" priority="11912"/>
  </conditionalFormatting>
  <conditionalFormatting sqref="O896">
    <cfRule type="duplicateValues" dxfId="11582" priority="11911"/>
  </conditionalFormatting>
  <conditionalFormatting sqref="P896">
    <cfRule type="duplicateValues" dxfId="11581" priority="11910"/>
  </conditionalFormatting>
  <conditionalFormatting sqref="O896">
    <cfRule type="duplicateValues" dxfId="11580" priority="11909"/>
  </conditionalFormatting>
  <conditionalFormatting sqref="O896">
    <cfRule type="duplicateValues" dxfId="11579" priority="11908"/>
  </conditionalFormatting>
  <conditionalFormatting sqref="O896">
    <cfRule type="duplicateValues" dxfId="11578" priority="11907"/>
  </conditionalFormatting>
  <conditionalFormatting sqref="O896">
    <cfRule type="duplicateValues" dxfId="11577" priority="11906"/>
  </conditionalFormatting>
  <conditionalFormatting sqref="O896">
    <cfRule type="duplicateValues" dxfId="11576" priority="11905"/>
  </conditionalFormatting>
  <conditionalFormatting sqref="O896">
    <cfRule type="duplicateValues" dxfId="11575" priority="11904"/>
  </conditionalFormatting>
  <conditionalFormatting sqref="O896">
    <cfRule type="duplicateValues" dxfId="11574" priority="11903"/>
  </conditionalFormatting>
  <conditionalFormatting sqref="O896">
    <cfRule type="duplicateValues" dxfId="11573" priority="11902"/>
  </conditionalFormatting>
  <conditionalFormatting sqref="O896">
    <cfRule type="duplicateValues" dxfId="11572" priority="11901"/>
  </conditionalFormatting>
  <conditionalFormatting sqref="O896">
    <cfRule type="duplicateValues" dxfId="11571" priority="11900"/>
  </conditionalFormatting>
  <conditionalFormatting sqref="O896">
    <cfRule type="duplicateValues" dxfId="11570" priority="11899"/>
  </conditionalFormatting>
  <conditionalFormatting sqref="O896">
    <cfRule type="duplicateValues" dxfId="11569" priority="11898"/>
  </conditionalFormatting>
  <conditionalFormatting sqref="O896">
    <cfRule type="duplicateValues" dxfId="11568" priority="11897"/>
  </conditionalFormatting>
  <conditionalFormatting sqref="O897:O898">
    <cfRule type="duplicateValues" dxfId="11567" priority="11892"/>
  </conditionalFormatting>
  <conditionalFormatting sqref="O897:O898">
    <cfRule type="duplicateValues" dxfId="11566" priority="11893"/>
    <cfRule type="duplicateValues" dxfId="11565" priority="11894"/>
    <cfRule type="duplicateValues" dxfId="11564" priority="11895"/>
  </conditionalFormatting>
  <conditionalFormatting sqref="P897:P898">
    <cfRule type="duplicateValues" dxfId="11563" priority="11896"/>
  </conditionalFormatting>
  <conditionalFormatting sqref="O897:O898">
    <cfRule type="duplicateValues" dxfId="11562" priority="11890"/>
    <cfRule type="duplicateValues" dxfId="11561" priority="11891"/>
  </conditionalFormatting>
  <conditionalFormatting sqref="O897:O898">
    <cfRule type="duplicateValues" dxfId="11560" priority="11889"/>
  </conditionalFormatting>
  <conditionalFormatting sqref="O897:O898">
    <cfRule type="duplicateValues" dxfId="11559" priority="11888"/>
  </conditionalFormatting>
  <conditionalFormatting sqref="P897:P898">
    <cfRule type="duplicateValues" dxfId="11558" priority="11887"/>
  </conditionalFormatting>
  <conditionalFormatting sqref="O897:O898">
    <cfRule type="duplicateValues" dxfId="11557" priority="11886"/>
  </conditionalFormatting>
  <conditionalFormatting sqref="O897:O898">
    <cfRule type="duplicateValues" dxfId="11556" priority="11885"/>
  </conditionalFormatting>
  <conditionalFormatting sqref="O897:O898">
    <cfRule type="duplicateValues" dxfId="11555" priority="11884"/>
  </conditionalFormatting>
  <conditionalFormatting sqref="O897:O898">
    <cfRule type="duplicateValues" dxfId="11554" priority="11883"/>
  </conditionalFormatting>
  <conditionalFormatting sqref="O897:O898">
    <cfRule type="duplicateValues" dxfId="11553" priority="11882"/>
  </conditionalFormatting>
  <conditionalFormatting sqref="O897:O898">
    <cfRule type="duplicateValues" dxfId="11552" priority="11881"/>
  </conditionalFormatting>
  <conditionalFormatting sqref="O897:O898">
    <cfRule type="duplicateValues" dxfId="11551" priority="11880"/>
  </conditionalFormatting>
  <conditionalFormatting sqref="O897:O898">
    <cfRule type="duplicateValues" dxfId="11550" priority="11879"/>
  </conditionalFormatting>
  <conditionalFormatting sqref="O897:O898">
    <cfRule type="duplicateValues" dxfId="11549" priority="11878"/>
  </conditionalFormatting>
  <conditionalFormatting sqref="O897:O898">
    <cfRule type="duplicateValues" dxfId="11548" priority="11877"/>
  </conditionalFormatting>
  <conditionalFormatting sqref="O897:O898">
    <cfRule type="duplicateValues" dxfId="11547" priority="11876"/>
  </conditionalFormatting>
  <conditionalFormatting sqref="O897:O898">
    <cfRule type="duplicateValues" dxfId="11546" priority="11875"/>
  </conditionalFormatting>
  <conditionalFormatting sqref="O897:O898">
    <cfRule type="duplicateValues" dxfId="11545" priority="11874"/>
  </conditionalFormatting>
  <conditionalFormatting sqref="Y1015 Y985:Y988 Y596:Y601 Y617 Y629 Y664 Y631 Y635 Y640 Y645 Y648:Y656 Y666:Y671 Y673:Y682 Y684:Y693 Y695:Y696 Y698:Y703 Y705:Y709 Y711:Y713 Y719 Y723 Y731 Y733 Y735 Y737 Y741 Y743 Y745 Y747:Y748 Y750 Y757 Y759 Y764:Y769 Y773 Y777:Y778 Y780 Y782 Y785 Y787:Y794 Y798 Y800:Y814 Y816:Y820 Y822:Y825 Y829 Y831 Y833 Y835 Y837:Y843 Y857 Y872 Y910:Y912 Y846 Y859 Y861 Y879 Y886 Y914:Y917 Y1107 Y919:Y926 Y928 Y930 Y1109:Y1110 Y993:Y994 Y996 Y999:Y1000 Y1002 Y1004:Y1012 Y1132:Y1134">
    <cfRule type="duplicateValues" dxfId="11544" priority="112319"/>
  </conditionalFormatting>
  <conditionalFormatting sqref="O1111">
    <cfRule type="duplicateValues" dxfId="11543" priority="11865"/>
  </conditionalFormatting>
  <conditionalFormatting sqref="O1111">
    <cfRule type="duplicateValues" dxfId="11542" priority="11866"/>
    <cfRule type="duplicateValues" dxfId="11541" priority="11867"/>
    <cfRule type="duplicateValues" dxfId="11540" priority="11868"/>
  </conditionalFormatting>
  <conditionalFormatting sqref="O1111">
    <cfRule type="duplicateValues" dxfId="11539" priority="11863"/>
    <cfRule type="duplicateValues" dxfId="11538" priority="11864"/>
  </conditionalFormatting>
  <conditionalFormatting sqref="O1111">
    <cfRule type="duplicateValues" dxfId="11537" priority="11862"/>
  </conditionalFormatting>
  <conditionalFormatting sqref="O1111">
    <cfRule type="duplicateValues" dxfId="11536" priority="11861"/>
  </conditionalFormatting>
  <conditionalFormatting sqref="P1111">
    <cfRule type="duplicateValues" dxfId="11535" priority="11860"/>
  </conditionalFormatting>
  <conditionalFormatting sqref="O1111">
    <cfRule type="duplicateValues" dxfId="11534" priority="11859"/>
  </conditionalFormatting>
  <conditionalFormatting sqref="O1111">
    <cfRule type="duplicateValues" dxfId="11533" priority="11858"/>
  </conditionalFormatting>
  <conditionalFormatting sqref="O1111">
    <cfRule type="duplicateValues" dxfId="11532" priority="11857"/>
  </conditionalFormatting>
  <conditionalFormatting sqref="O1111">
    <cfRule type="duplicateValues" dxfId="11531" priority="11856"/>
  </conditionalFormatting>
  <conditionalFormatting sqref="O1111">
    <cfRule type="duplicateValues" dxfId="11530" priority="11869"/>
  </conditionalFormatting>
  <conditionalFormatting sqref="O1111">
    <cfRule type="duplicateValues" dxfId="11529" priority="11870"/>
    <cfRule type="duplicateValues" dxfId="11528" priority="11871"/>
    <cfRule type="duplicateValues" dxfId="11527" priority="11872"/>
  </conditionalFormatting>
  <conditionalFormatting sqref="P1111">
    <cfRule type="duplicateValues" dxfId="11526" priority="11873"/>
  </conditionalFormatting>
  <conditionalFormatting sqref="O1111">
    <cfRule type="duplicateValues" dxfId="11525" priority="11855"/>
  </conditionalFormatting>
  <conditionalFormatting sqref="O1111">
    <cfRule type="duplicateValues" dxfId="11524" priority="11854"/>
  </conditionalFormatting>
  <conditionalFormatting sqref="O1111">
    <cfRule type="duplicateValues" dxfId="11523" priority="11853"/>
  </conditionalFormatting>
  <conditionalFormatting sqref="O1111">
    <cfRule type="duplicateValues" dxfId="11522" priority="11852"/>
  </conditionalFormatting>
  <conditionalFormatting sqref="O1111">
    <cfRule type="duplicateValues" dxfId="11521" priority="11851"/>
  </conditionalFormatting>
  <conditionalFormatting sqref="O1111">
    <cfRule type="duplicateValues" dxfId="11520" priority="11850"/>
  </conditionalFormatting>
  <conditionalFormatting sqref="O1111">
    <cfRule type="duplicateValues" dxfId="11519" priority="11849"/>
  </conditionalFormatting>
  <conditionalFormatting sqref="O1111">
    <cfRule type="duplicateValues" dxfId="11518" priority="11848"/>
  </conditionalFormatting>
  <conditionalFormatting sqref="O1111">
    <cfRule type="duplicateValues" dxfId="11517" priority="11847"/>
  </conditionalFormatting>
  <conditionalFormatting sqref="O1112">
    <cfRule type="duplicateValues" dxfId="11516" priority="11838"/>
  </conditionalFormatting>
  <conditionalFormatting sqref="O1112">
    <cfRule type="duplicateValues" dxfId="11515" priority="11839"/>
    <cfRule type="duplicateValues" dxfId="11514" priority="11840"/>
    <cfRule type="duplicateValues" dxfId="11513" priority="11841"/>
  </conditionalFormatting>
  <conditionalFormatting sqref="O1112">
    <cfRule type="duplicateValues" dxfId="11512" priority="11836"/>
    <cfRule type="duplicateValues" dxfId="11511" priority="11837"/>
  </conditionalFormatting>
  <conditionalFormatting sqref="O1112">
    <cfRule type="duplicateValues" dxfId="11510" priority="11835"/>
  </conditionalFormatting>
  <conditionalFormatting sqref="O1112">
    <cfRule type="duplicateValues" dxfId="11509" priority="11834"/>
  </conditionalFormatting>
  <conditionalFormatting sqref="P1112">
    <cfRule type="duplicateValues" dxfId="11508" priority="11833"/>
  </conditionalFormatting>
  <conditionalFormatting sqref="O1112">
    <cfRule type="duplicateValues" dxfId="11507" priority="11832"/>
  </conditionalFormatting>
  <conditionalFormatting sqref="O1112">
    <cfRule type="duplicateValues" dxfId="11506" priority="11831"/>
  </conditionalFormatting>
  <conditionalFormatting sqref="P1112">
    <cfRule type="duplicateValues" dxfId="11505" priority="11842"/>
  </conditionalFormatting>
  <conditionalFormatting sqref="O1112">
    <cfRule type="duplicateValues" dxfId="11504" priority="11830"/>
  </conditionalFormatting>
  <conditionalFormatting sqref="O1112">
    <cfRule type="duplicateValues" dxfId="11503" priority="11829"/>
  </conditionalFormatting>
  <conditionalFormatting sqref="O1112">
    <cfRule type="duplicateValues" dxfId="11502" priority="11828"/>
  </conditionalFormatting>
  <conditionalFormatting sqref="O1112">
    <cfRule type="duplicateValues" dxfId="11501" priority="11827"/>
  </conditionalFormatting>
  <conditionalFormatting sqref="O1112">
    <cfRule type="duplicateValues" dxfId="11500" priority="11826"/>
  </conditionalFormatting>
  <conditionalFormatting sqref="O1112">
    <cfRule type="duplicateValues" dxfId="11499" priority="11825"/>
  </conditionalFormatting>
  <conditionalFormatting sqref="O1112">
    <cfRule type="duplicateValues" dxfId="11498" priority="11824"/>
  </conditionalFormatting>
  <conditionalFormatting sqref="O1112">
    <cfRule type="duplicateValues" dxfId="11497" priority="11823"/>
  </conditionalFormatting>
  <conditionalFormatting sqref="O1112">
    <cfRule type="duplicateValues" dxfId="11496" priority="11843"/>
  </conditionalFormatting>
  <conditionalFormatting sqref="O1112">
    <cfRule type="duplicateValues" dxfId="11495" priority="11844"/>
    <cfRule type="duplicateValues" dxfId="11494" priority="11845"/>
    <cfRule type="duplicateValues" dxfId="11493" priority="11846"/>
  </conditionalFormatting>
  <conditionalFormatting sqref="O1112">
    <cfRule type="duplicateValues" dxfId="11492" priority="11822"/>
  </conditionalFormatting>
  <conditionalFormatting sqref="O1112">
    <cfRule type="duplicateValues" dxfId="11491" priority="11821"/>
  </conditionalFormatting>
  <conditionalFormatting sqref="O1112">
    <cfRule type="duplicateValues" dxfId="11490" priority="11820"/>
  </conditionalFormatting>
  <conditionalFormatting sqref="O1113:O1116">
    <cfRule type="duplicateValues" dxfId="11489" priority="11812"/>
  </conditionalFormatting>
  <conditionalFormatting sqref="O1113:O1116">
    <cfRule type="duplicateValues" dxfId="11488" priority="11811"/>
  </conditionalFormatting>
  <conditionalFormatting sqref="O1113:O1116">
    <cfRule type="duplicateValues" dxfId="11487" priority="11810"/>
  </conditionalFormatting>
  <conditionalFormatting sqref="O1113:O1116">
    <cfRule type="duplicateValues" dxfId="11486" priority="11809"/>
  </conditionalFormatting>
  <conditionalFormatting sqref="O1113:O1116">
    <cfRule type="duplicateValues" dxfId="11485" priority="11808"/>
  </conditionalFormatting>
  <conditionalFormatting sqref="O1113:O1116">
    <cfRule type="duplicateValues" dxfId="11484" priority="11807"/>
  </conditionalFormatting>
  <conditionalFormatting sqref="O1113">
    <cfRule type="duplicateValues" dxfId="11483" priority="11813"/>
  </conditionalFormatting>
  <conditionalFormatting sqref="O1113">
    <cfRule type="duplicateValues" dxfId="11482" priority="11814"/>
    <cfRule type="duplicateValues" dxfId="11481" priority="11815"/>
    <cfRule type="duplicateValues" dxfId="11480" priority="11816"/>
  </conditionalFormatting>
  <conditionalFormatting sqref="P1113">
    <cfRule type="duplicateValues" dxfId="11479" priority="11817"/>
  </conditionalFormatting>
  <conditionalFormatting sqref="O1113">
    <cfRule type="duplicateValues" dxfId="11478" priority="11818"/>
    <cfRule type="duplicateValues" dxfId="11477" priority="11819"/>
  </conditionalFormatting>
  <conditionalFormatting sqref="O1113:O1116">
    <cfRule type="duplicateValues" dxfId="11476" priority="11806"/>
  </conditionalFormatting>
  <conditionalFormatting sqref="O1113:O1116">
    <cfRule type="duplicateValues" dxfId="11475" priority="11805"/>
  </conditionalFormatting>
  <conditionalFormatting sqref="O1113:O1116">
    <cfRule type="duplicateValues" dxfId="11474" priority="11804"/>
  </conditionalFormatting>
  <conditionalFormatting sqref="O1114">
    <cfRule type="duplicateValues" dxfId="11473" priority="11797"/>
  </conditionalFormatting>
  <conditionalFormatting sqref="O1114">
    <cfRule type="duplicateValues" dxfId="11472" priority="11798"/>
    <cfRule type="duplicateValues" dxfId="11471" priority="11799"/>
    <cfRule type="duplicateValues" dxfId="11470" priority="11800"/>
  </conditionalFormatting>
  <conditionalFormatting sqref="P1114">
    <cfRule type="duplicateValues" dxfId="11469" priority="11801"/>
  </conditionalFormatting>
  <conditionalFormatting sqref="O1114">
    <cfRule type="duplicateValues" dxfId="11468" priority="11802"/>
    <cfRule type="duplicateValues" dxfId="11467" priority="11803"/>
  </conditionalFormatting>
  <conditionalFormatting sqref="O1115:O1116">
    <cfRule type="duplicateValues" dxfId="11466" priority="11790"/>
  </conditionalFormatting>
  <conditionalFormatting sqref="O1115:O1116">
    <cfRule type="duplicateValues" dxfId="11465" priority="11791"/>
    <cfRule type="duplicateValues" dxfId="11464" priority="11792"/>
    <cfRule type="duplicateValues" dxfId="11463" priority="11793"/>
  </conditionalFormatting>
  <conditionalFormatting sqref="P1115:P1116">
    <cfRule type="duplicateValues" dxfId="11462" priority="11794"/>
  </conditionalFormatting>
  <conditionalFormatting sqref="O1115:O1116">
    <cfRule type="duplicateValues" dxfId="11461" priority="11795"/>
    <cfRule type="duplicateValues" dxfId="11460" priority="11796"/>
  </conditionalFormatting>
  <conditionalFormatting sqref="O1117:O1120">
    <cfRule type="duplicateValues" dxfId="11459" priority="11782"/>
  </conditionalFormatting>
  <conditionalFormatting sqref="O1117:O1120">
    <cfRule type="duplicateValues" dxfId="11458" priority="11781"/>
  </conditionalFormatting>
  <conditionalFormatting sqref="O1117:O1120">
    <cfRule type="duplicateValues" dxfId="11457" priority="11780"/>
  </conditionalFormatting>
  <conditionalFormatting sqref="O1117:O1120">
    <cfRule type="duplicateValues" dxfId="11456" priority="11779"/>
  </conditionalFormatting>
  <conditionalFormatting sqref="O1117:O1120">
    <cfRule type="duplicateValues" dxfId="11455" priority="11778"/>
  </conditionalFormatting>
  <conditionalFormatting sqref="O1117:O1120">
    <cfRule type="duplicateValues" dxfId="11454" priority="11777"/>
  </conditionalFormatting>
  <conditionalFormatting sqref="O1117:O1120">
    <cfRule type="duplicateValues" dxfId="11453" priority="11776"/>
  </conditionalFormatting>
  <conditionalFormatting sqref="O1117:O1120">
    <cfRule type="duplicateValues" dxfId="11452" priority="11783"/>
  </conditionalFormatting>
  <conditionalFormatting sqref="O1117:O1120">
    <cfRule type="duplicateValues" dxfId="11451" priority="11784"/>
    <cfRule type="duplicateValues" dxfId="11450" priority="11785"/>
    <cfRule type="duplicateValues" dxfId="11449" priority="11786"/>
  </conditionalFormatting>
  <conditionalFormatting sqref="P1117:P1120">
    <cfRule type="duplicateValues" dxfId="11448" priority="11787"/>
  </conditionalFormatting>
  <conditionalFormatting sqref="O1117:O1120">
    <cfRule type="duplicateValues" dxfId="11447" priority="11788"/>
    <cfRule type="duplicateValues" dxfId="11446" priority="11789"/>
  </conditionalFormatting>
  <conditionalFormatting sqref="O1117:O1120">
    <cfRule type="duplicateValues" dxfId="11445" priority="11775"/>
  </conditionalFormatting>
  <conditionalFormatting sqref="O1117:O1120">
    <cfRule type="duplicateValues" dxfId="11444" priority="11774"/>
  </conditionalFormatting>
  <conditionalFormatting sqref="O1121:O1124">
    <cfRule type="duplicateValues" dxfId="11443" priority="11766"/>
  </conditionalFormatting>
  <conditionalFormatting sqref="O1121:O1124">
    <cfRule type="duplicateValues" dxfId="11442" priority="11765"/>
  </conditionalFormatting>
  <conditionalFormatting sqref="O1121:O1124">
    <cfRule type="duplicateValues" dxfId="11441" priority="11764"/>
  </conditionalFormatting>
  <conditionalFormatting sqref="O1121:O1124">
    <cfRule type="duplicateValues" dxfId="11440" priority="11763"/>
  </conditionalFormatting>
  <conditionalFormatting sqref="O1121:O1124">
    <cfRule type="duplicateValues" dxfId="11439" priority="11762"/>
  </conditionalFormatting>
  <conditionalFormatting sqref="O1121:O1124">
    <cfRule type="duplicateValues" dxfId="11438" priority="11761"/>
  </conditionalFormatting>
  <conditionalFormatting sqref="O1121:O1124">
    <cfRule type="duplicateValues" dxfId="11437" priority="11760"/>
  </conditionalFormatting>
  <conditionalFormatting sqref="O1121:O1124">
    <cfRule type="duplicateValues" dxfId="11436" priority="11767"/>
  </conditionalFormatting>
  <conditionalFormatting sqref="O1121:O1124">
    <cfRule type="duplicateValues" dxfId="11435" priority="11768"/>
    <cfRule type="duplicateValues" dxfId="11434" priority="11769"/>
    <cfRule type="duplicateValues" dxfId="11433" priority="11770"/>
  </conditionalFormatting>
  <conditionalFormatting sqref="P1121:P1124">
    <cfRule type="duplicateValues" dxfId="11432" priority="11771"/>
  </conditionalFormatting>
  <conditionalFormatting sqref="O1121:O1124">
    <cfRule type="duplicateValues" dxfId="11431" priority="11772"/>
    <cfRule type="duplicateValues" dxfId="11430" priority="11773"/>
  </conditionalFormatting>
  <conditionalFormatting sqref="O1121:O1124">
    <cfRule type="duplicateValues" dxfId="11429" priority="11759"/>
  </conditionalFormatting>
  <conditionalFormatting sqref="O1121:O1124">
    <cfRule type="duplicateValues" dxfId="11428" priority="11758"/>
  </conditionalFormatting>
  <conditionalFormatting sqref="O1125:O1127">
    <cfRule type="duplicateValues" dxfId="11427" priority="11750"/>
  </conditionalFormatting>
  <conditionalFormatting sqref="O1125:O1127">
    <cfRule type="duplicateValues" dxfId="11426" priority="11751"/>
  </conditionalFormatting>
  <conditionalFormatting sqref="O1125:O1127">
    <cfRule type="duplicateValues" dxfId="11425" priority="11752"/>
    <cfRule type="duplicateValues" dxfId="11424" priority="11753"/>
    <cfRule type="duplicateValues" dxfId="11423" priority="11754"/>
  </conditionalFormatting>
  <conditionalFormatting sqref="O1125:O1127">
    <cfRule type="duplicateValues" dxfId="11422" priority="11755"/>
    <cfRule type="duplicateValues" dxfId="11421" priority="11756"/>
  </conditionalFormatting>
  <conditionalFormatting sqref="O1125:O1127">
    <cfRule type="duplicateValues" dxfId="11420" priority="11749"/>
  </conditionalFormatting>
  <conditionalFormatting sqref="O1125:O1127">
    <cfRule type="duplicateValues" dxfId="11419" priority="11748"/>
  </conditionalFormatting>
  <conditionalFormatting sqref="O1125:O1127">
    <cfRule type="duplicateValues" dxfId="11418" priority="11747"/>
  </conditionalFormatting>
  <conditionalFormatting sqref="O1125:O1127">
    <cfRule type="duplicateValues" dxfId="11417" priority="11746"/>
  </conditionalFormatting>
  <conditionalFormatting sqref="P1125:P1127">
    <cfRule type="duplicateValues" dxfId="11416" priority="11757"/>
  </conditionalFormatting>
  <conditionalFormatting sqref="O1125:O1127">
    <cfRule type="duplicateValues" dxfId="11415" priority="11745"/>
  </conditionalFormatting>
  <conditionalFormatting sqref="O1125:O1127">
    <cfRule type="duplicateValues" dxfId="11414" priority="11744"/>
  </conditionalFormatting>
  <conditionalFormatting sqref="O1125:O1127">
    <cfRule type="duplicateValues" dxfId="11413" priority="11743"/>
  </conditionalFormatting>
  <conditionalFormatting sqref="Y52">
    <cfRule type="duplicateValues" dxfId="11412" priority="112404"/>
  </conditionalFormatting>
  <conditionalFormatting sqref="O1128:O1130">
    <cfRule type="duplicateValues" dxfId="11411" priority="11736"/>
  </conditionalFormatting>
  <conditionalFormatting sqref="O1128:O1130">
    <cfRule type="duplicateValues" dxfId="11410" priority="11737"/>
    <cfRule type="duplicateValues" dxfId="11409" priority="11738"/>
    <cfRule type="duplicateValues" dxfId="11408" priority="11739"/>
  </conditionalFormatting>
  <conditionalFormatting sqref="P1128:P1130">
    <cfRule type="duplicateValues" dxfId="11407" priority="11740"/>
  </conditionalFormatting>
  <conditionalFormatting sqref="O1128:O1130">
    <cfRule type="duplicateValues" dxfId="11406" priority="11741"/>
    <cfRule type="duplicateValues" dxfId="11405" priority="11742"/>
  </conditionalFormatting>
  <conditionalFormatting sqref="O1128:O1130">
    <cfRule type="duplicateValues" dxfId="11404" priority="11735"/>
  </conditionalFormatting>
  <conditionalFormatting sqref="O1131:O1134">
    <cfRule type="duplicateValues" dxfId="11403" priority="11720"/>
  </conditionalFormatting>
  <conditionalFormatting sqref="O1131:O1134">
    <cfRule type="duplicateValues" dxfId="11402" priority="11721"/>
    <cfRule type="duplicateValues" dxfId="11401" priority="11722"/>
    <cfRule type="duplicateValues" dxfId="11400" priority="11723"/>
  </conditionalFormatting>
  <conditionalFormatting sqref="P1131:P1134">
    <cfRule type="duplicateValues" dxfId="11399" priority="11724"/>
  </conditionalFormatting>
  <conditionalFormatting sqref="O1131:O1134">
    <cfRule type="duplicateValues" dxfId="11398" priority="11725"/>
    <cfRule type="duplicateValues" dxfId="11397" priority="11726"/>
  </conditionalFormatting>
  <conditionalFormatting sqref="O1131:O1134">
    <cfRule type="duplicateValues" dxfId="11396" priority="11719"/>
  </conditionalFormatting>
  <conditionalFormatting sqref="O1135">
    <cfRule type="duplicateValues" dxfId="11395" priority="11712"/>
  </conditionalFormatting>
  <conditionalFormatting sqref="O1135">
    <cfRule type="duplicateValues" dxfId="11394" priority="11713"/>
    <cfRule type="duplicateValues" dxfId="11393" priority="11714"/>
    <cfRule type="duplicateValues" dxfId="11392" priority="11715"/>
  </conditionalFormatting>
  <conditionalFormatting sqref="P1135">
    <cfRule type="duplicateValues" dxfId="11391" priority="11716"/>
  </conditionalFormatting>
  <conditionalFormatting sqref="O1135">
    <cfRule type="duplicateValues" dxfId="11390" priority="11717"/>
    <cfRule type="duplicateValues" dxfId="11389" priority="11718"/>
  </conditionalFormatting>
  <conditionalFormatting sqref="O1135">
    <cfRule type="duplicateValues" dxfId="11388" priority="11711"/>
  </conditionalFormatting>
  <conditionalFormatting sqref="O1136:O1137">
    <cfRule type="duplicateValues" dxfId="11387" priority="11704"/>
  </conditionalFormatting>
  <conditionalFormatting sqref="O1136:O1137">
    <cfRule type="duplicateValues" dxfId="11386" priority="11705"/>
    <cfRule type="duplicateValues" dxfId="11385" priority="11706"/>
    <cfRule type="duplicateValues" dxfId="11384" priority="11707"/>
  </conditionalFormatting>
  <conditionalFormatting sqref="P1136:P1137">
    <cfRule type="duplicateValues" dxfId="11383" priority="11708"/>
  </conditionalFormatting>
  <conditionalFormatting sqref="O1136:O1137">
    <cfRule type="duplicateValues" dxfId="11382" priority="11709"/>
    <cfRule type="duplicateValues" dxfId="11381" priority="11710"/>
  </conditionalFormatting>
  <conditionalFormatting sqref="O1136:O1137">
    <cfRule type="duplicateValues" dxfId="11380" priority="11703"/>
  </conditionalFormatting>
  <conditionalFormatting sqref="O1043:O1046">
    <cfRule type="duplicateValues" dxfId="11379" priority="11695"/>
  </conditionalFormatting>
  <conditionalFormatting sqref="O1043:O1046">
    <cfRule type="duplicateValues" dxfId="11378" priority="11694"/>
  </conditionalFormatting>
  <conditionalFormatting sqref="O1043:O1046">
    <cfRule type="duplicateValues" dxfId="11377" priority="11693"/>
  </conditionalFormatting>
  <conditionalFormatting sqref="O1043:O1046">
    <cfRule type="duplicateValues" dxfId="11376" priority="11692"/>
  </conditionalFormatting>
  <conditionalFormatting sqref="O1043:O1046">
    <cfRule type="duplicateValues" dxfId="11375" priority="11691"/>
  </conditionalFormatting>
  <conditionalFormatting sqref="O1043:O1046">
    <cfRule type="duplicateValues" dxfId="11374" priority="11690"/>
  </conditionalFormatting>
  <conditionalFormatting sqref="O1043:O1046">
    <cfRule type="duplicateValues" dxfId="11373" priority="11689"/>
  </conditionalFormatting>
  <conditionalFormatting sqref="O1043:O1046">
    <cfRule type="duplicateValues" dxfId="11372" priority="11696"/>
  </conditionalFormatting>
  <conditionalFormatting sqref="O1043:O1046">
    <cfRule type="duplicateValues" dxfId="11371" priority="11697"/>
    <cfRule type="duplicateValues" dxfId="11370" priority="11698"/>
    <cfRule type="duplicateValues" dxfId="11369" priority="11699"/>
  </conditionalFormatting>
  <conditionalFormatting sqref="P1043:P1046">
    <cfRule type="duplicateValues" dxfId="11368" priority="11700"/>
  </conditionalFormatting>
  <conditionalFormatting sqref="O1043:O1046">
    <cfRule type="duplicateValues" dxfId="11367" priority="11701"/>
    <cfRule type="duplicateValues" dxfId="11366" priority="11702"/>
  </conditionalFormatting>
  <conditionalFormatting sqref="O1043:O1046">
    <cfRule type="duplicateValues" dxfId="11365" priority="11688"/>
  </conditionalFormatting>
  <conditionalFormatting sqref="O1043:O1046">
    <cfRule type="duplicateValues" dxfId="11364" priority="11687"/>
  </conditionalFormatting>
  <conditionalFormatting sqref="O1042">
    <cfRule type="duplicateValues" dxfId="11363" priority="11679"/>
  </conditionalFormatting>
  <conditionalFormatting sqref="O1042">
    <cfRule type="duplicateValues" dxfId="11362" priority="11678"/>
  </conditionalFormatting>
  <conditionalFormatting sqref="O1042">
    <cfRule type="duplicateValues" dxfId="11361" priority="11677"/>
  </conditionalFormatting>
  <conditionalFormatting sqref="O1042">
    <cfRule type="duplicateValues" dxfId="11360" priority="11676"/>
  </conditionalFormatting>
  <conditionalFormatting sqref="O1042">
    <cfRule type="duplicateValues" dxfId="11359" priority="11675"/>
  </conditionalFormatting>
  <conditionalFormatting sqref="O1042">
    <cfRule type="duplicateValues" dxfId="11358" priority="11674"/>
  </conditionalFormatting>
  <conditionalFormatting sqref="O1042">
    <cfRule type="duplicateValues" dxfId="11357" priority="11673"/>
  </conditionalFormatting>
  <conditionalFormatting sqref="O1042">
    <cfRule type="duplicateValues" dxfId="11356" priority="11680"/>
  </conditionalFormatting>
  <conditionalFormatting sqref="O1042">
    <cfRule type="duplicateValues" dxfId="11355" priority="11681"/>
    <cfRule type="duplicateValues" dxfId="11354" priority="11682"/>
    <cfRule type="duplicateValues" dxfId="11353" priority="11683"/>
  </conditionalFormatting>
  <conditionalFormatting sqref="P1042">
    <cfRule type="duplicateValues" dxfId="11352" priority="11684"/>
  </conditionalFormatting>
  <conditionalFormatting sqref="O1042">
    <cfRule type="duplicateValues" dxfId="11351" priority="11685"/>
    <cfRule type="duplicateValues" dxfId="11350" priority="11686"/>
  </conditionalFormatting>
  <conditionalFormatting sqref="O1042">
    <cfRule type="duplicateValues" dxfId="11349" priority="11672"/>
  </conditionalFormatting>
  <conditionalFormatting sqref="O1042">
    <cfRule type="duplicateValues" dxfId="11348" priority="11671"/>
  </conditionalFormatting>
  <conditionalFormatting sqref="O1138:O1139">
    <cfRule type="duplicateValues" dxfId="11347" priority="11663"/>
  </conditionalFormatting>
  <conditionalFormatting sqref="O1138:O1139">
    <cfRule type="duplicateValues" dxfId="11346" priority="11664"/>
  </conditionalFormatting>
  <conditionalFormatting sqref="O1138:O1139">
    <cfRule type="duplicateValues" dxfId="11345" priority="11665"/>
    <cfRule type="duplicateValues" dxfId="11344" priority="11666"/>
    <cfRule type="duplicateValues" dxfId="11343" priority="11667"/>
  </conditionalFormatting>
  <conditionalFormatting sqref="O1138:O1139">
    <cfRule type="duplicateValues" dxfId="11342" priority="11668"/>
    <cfRule type="duplicateValues" dxfId="11341" priority="11669"/>
  </conditionalFormatting>
  <conditionalFormatting sqref="O1138:O1139">
    <cfRule type="duplicateValues" dxfId="11340" priority="11662"/>
  </conditionalFormatting>
  <conditionalFormatting sqref="O1138:O1139">
    <cfRule type="duplicateValues" dxfId="11339" priority="11661"/>
  </conditionalFormatting>
  <conditionalFormatting sqref="O1138:O1139">
    <cfRule type="duplicateValues" dxfId="11338" priority="11660"/>
  </conditionalFormatting>
  <conditionalFormatting sqref="O1138:O1139">
    <cfRule type="duplicateValues" dxfId="11337" priority="11659"/>
  </conditionalFormatting>
  <conditionalFormatting sqref="P1138:P1139">
    <cfRule type="duplicateValues" dxfId="11336" priority="11670"/>
  </conditionalFormatting>
  <conditionalFormatting sqref="O1138:O1139">
    <cfRule type="duplicateValues" dxfId="11335" priority="11658"/>
  </conditionalFormatting>
  <conditionalFormatting sqref="O1138:O1139">
    <cfRule type="duplicateValues" dxfId="11334" priority="11657"/>
  </conditionalFormatting>
  <conditionalFormatting sqref="O1138:O1139">
    <cfRule type="duplicateValues" dxfId="11333" priority="11656"/>
  </conditionalFormatting>
  <conditionalFormatting sqref="O1140:O1142">
    <cfRule type="duplicateValues" dxfId="11332" priority="11648"/>
  </conditionalFormatting>
  <conditionalFormatting sqref="O1140:O1142">
    <cfRule type="duplicateValues" dxfId="11331" priority="11649"/>
  </conditionalFormatting>
  <conditionalFormatting sqref="O1140:O1142">
    <cfRule type="duplicateValues" dxfId="11330" priority="11650"/>
    <cfRule type="duplicateValues" dxfId="11329" priority="11651"/>
    <cfRule type="duplicateValues" dxfId="11328" priority="11652"/>
  </conditionalFormatting>
  <conditionalFormatting sqref="O1140:O1142">
    <cfRule type="duplicateValues" dxfId="11327" priority="11653"/>
    <cfRule type="duplicateValues" dxfId="11326" priority="11654"/>
  </conditionalFormatting>
  <conditionalFormatting sqref="O1140:O1142">
    <cfRule type="duplicateValues" dxfId="11325" priority="11647"/>
  </conditionalFormatting>
  <conditionalFormatting sqref="O1140:O1142">
    <cfRule type="duplicateValues" dxfId="11324" priority="11646"/>
  </conditionalFormatting>
  <conditionalFormatting sqref="O1140:O1142">
    <cfRule type="duplicateValues" dxfId="11323" priority="11645"/>
  </conditionalFormatting>
  <conditionalFormatting sqref="O1140:O1142">
    <cfRule type="duplicateValues" dxfId="11322" priority="11644"/>
  </conditionalFormatting>
  <conditionalFormatting sqref="P1140:P1142">
    <cfRule type="duplicateValues" dxfId="11321" priority="11655"/>
  </conditionalFormatting>
  <conditionalFormatting sqref="O1140:O1142">
    <cfRule type="duplicateValues" dxfId="11320" priority="11643"/>
  </conditionalFormatting>
  <conditionalFormatting sqref="O1140:O1142">
    <cfRule type="duplicateValues" dxfId="11319" priority="11642"/>
  </conditionalFormatting>
  <conditionalFormatting sqref="O1140:O1142">
    <cfRule type="duplicateValues" dxfId="11318" priority="11641"/>
  </conditionalFormatting>
  <conditionalFormatting sqref="A1143:A1175 A1177:A1211 A1213:A1216 A1219:A1250">
    <cfRule type="cellIs" dxfId="11317" priority="11640" operator="lessThan">
      <formula>"&lt;=0"</formula>
    </cfRule>
  </conditionalFormatting>
  <conditionalFormatting sqref="Y2323:Y2337 Y1697:Y1698 Y1143 Y1177:Y1181 Y1145 Y1148:Y1156 Y1161 Y1169 Y1183 Y1185 Y1187:Y1189 Y1191 Y1193 Y1197 Y1199 Y1201:Y1211 Y1256:Y1257 Y1219 Y1227 Y1235:Y1243 Y1262 Y1270 Y1298 Y1304 Y1335:Y1336 Y1338 Y1344 Y1346 Y1349 Y1351:Y1363 Y1290 Y1277:Y1285 Y1321:Y1329 Y1700:Y1701 Y1705:Y1710 Y1713 Y1716">
    <cfRule type="duplicateValues" dxfId="11316" priority="11639"/>
  </conditionalFormatting>
  <conditionalFormatting sqref="O2323:O2337 O1351 O1354 O1361">
    <cfRule type="duplicateValues" dxfId="11315" priority="11638"/>
  </conditionalFormatting>
  <conditionalFormatting sqref="O2323:O2337 O1351 O1354 O1361">
    <cfRule type="duplicateValues" dxfId="11314" priority="11635"/>
    <cfRule type="duplicateValues" dxfId="11313" priority="11636"/>
    <cfRule type="duplicateValues" dxfId="11312" priority="11637"/>
  </conditionalFormatting>
  <conditionalFormatting sqref="P2323:P2337 P1354 P1361">
    <cfRule type="duplicateValues" dxfId="11311" priority="11634"/>
  </conditionalFormatting>
  <conditionalFormatting sqref="O2323:O2337 O1351 O1354 O1361">
    <cfRule type="duplicateValues" dxfId="11310" priority="11632"/>
    <cfRule type="duplicateValues" dxfId="11309" priority="11633"/>
  </conditionalFormatting>
  <conditionalFormatting sqref="Y1143 Y1145 Y1148:Y1156 Y1161 Y1169">
    <cfRule type="duplicateValues" dxfId="11308" priority="11631"/>
  </conditionalFormatting>
  <conditionalFormatting sqref="Y1143">
    <cfRule type="duplicateValues" dxfId="11307" priority="11630"/>
  </conditionalFormatting>
  <conditionalFormatting sqref="O1143:O1144">
    <cfRule type="duplicateValues" dxfId="11306" priority="11622"/>
  </conditionalFormatting>
  <conditionalFormatting sqref="O1143:O1144">
    <cfRule type="duplicateValues" dxfId="11305" priority="11623"/>
  </conditionalFormatting>
  <conditionalFormatting sqref="O1143:O1144">
    <cfRule type="duplicateValues" dxfId="11304" priority="11624"/>
    <cfRule type="duplicateValues" dxfId="11303" priority="11625"/>
    <cfRule type="duplicateValues" dxfId="11302" priority="11626"/>
  </conditionalFormatting>
  <conditionalFormatting sqref="O1143:O1144">
    <cfRule type="duplicateValues" dxfId="11301" priority="11627"/>
    <cfRule type="duplicateValues" dxfId="11300" priority="11628"/>
  </conditionalFormatting>
  <conditionalFormatting sqref="O1143:O1144">
    <cfRule type="duplicateValues" dxfId="11299" priority="11621"/>
  </conditionalFormatting>
  <conditionalFormatting sqref="O1143:O1144">
    <cfRule type="duplicateValues" dxfId="11298" priority="11620"/>
  </conditionalFormatting>
  <conditionalFormatting sqref="O1143:O1144">
    <cfRule type="duplicateValues" dxfId="11297" priority="11619"/>
  </conditionalFormatting>
  <conditionalFormatting sqref="O1143:O1144">
    <cfRule type="duplicateValues" dxfId="11296" priority="11618"/>
  </conditionalFormatting>
  <conditionalFormatting sqref="P1143:P1144">
    <cfRule type="duplicateValues" dxfId="11295" priority="11629"/>
  </conditionalFormatting>
  <conditionalFormatting sqref="O1143:O1144">
    <cfRule type="duplicateValues" dxfId="11294" priority="11617"/>
  </conditionalFormatting>
  <conditionalFormatting sqref="O1143:O1144">
    <cfRule type="duplicateValues" dxfId="11293" priority="11616"/>
  </conditionalFormatting>
  <conditionalFormatting sqref="O1143:O1144">
    <cfRule type="duplicateValues" dxfId="11292" priority="11615"/>
  </conditionalFormatting>
  <conditionalFormatting sqref="O1145:O1147">
    <cfRule type="duplicateValues" dxfId="11291" priority="11607"/>
  </conditionalFormatting>
  <conditionalFormatting sqref="O1145:O1147">
    <cfRule type="duplicateValues" dxfId="11290" priority="11608"/>
  </conditionalFormatting>
  <conditionalFormatting sqref="O1145:O1147">
    <cfRule type="duplicateValues" dxfId="11289" priority="11609"/>
    <cfRule type="duplicateValues" dxfId="11288" priority="11610"/>
    <cfRule type="duplicateValues" dxfId="11287" priority="11611"/>
  </conditionalFormatting>
  <conditionalFormatting sqref="O1145:O1147">
    <cfRule type="duplicateValues" dxfId="11286" priority="11612"/>
    <cfRule type="duplicateValues" dxfId="11285" priority="11613"/>
  </conditionalFormatting>
  <conditionalFormatting sqref="O1145:O1147">
    <cfRule type="duplicateValues" dxfId="11284" priority="11606"/>
  </conditionalFormatting>
  <conditionalFormatting sqref="O1145:O1147">
    <cfRule type="duplicateValues" dxfId="11283" priority="11605"/>
  </conditionalFormatting>
  <conditionalFormatting sqref="O1145:O1147">
    <cfRule type="duplicateValues" dxfId="11282" priority="11604"/>
  </conditionalFormatting>
  <conditionalFormatting sqref="O1145:O1147">
    <cfRule type="duplicateValues" dxfId="11281" priority="11603"/>
  </conditionalFormatting>
  <conditionalFormatting sqref="P1145:P1147">
    <cfRule type="duplicateValues" dxfId="11280" priority="11614"/>
  </conditionalFormatting>
  <conditionalFormatting sqref="O1145:O1147">
    <cfRule type="duplicateValues" dxfId="11279" priority="11602"/>
  </conditionalFormatting>
  <conditionalFormatting sqref="O1145:O1147">
    <cfRule type="duplicateValues" dxfId="11278" priority="11601"/>
  </conditionalFormatting>
  <conditionalFormatting sqref="O1145:O1147">
    <cfRule type="duplicateValues" dxfId="11277" priority="11600"/>
  </conditionalFormatting>
  <conditionalFormatting sqref="O1148:O1153">
    <cfRule type="duplicateValues" dxfId="11276" priority="11592"/>
  </conditionalFormatting>
  <conditionalFormatting sqref="O1148:O1153">
    <cfRule type="duplicateValues" dxfId="11275" priority="11591"/>
  </conditionalFormatting>
  <conditionalFormatting sqref="O1148:O1153">
    <cfRule type="duplicateValues" dxfId="11274" priority="11590"/>
  </conditionalFormatting>
  <conditionalFormatting sqref="O1148:O1153">
    <cfRule type="duplicateValues" dxfId="11273" priority="11589"/>
  </conditionalFormatting>
  <conditionalFormatting sqref="O1148:O1153">
    <cfRule type="duplicateValues" dxfId="11272" priority="11593"/>
  </conditionalFormatting>
  <conditionalFormatting sqref="O1148:O1153">
    <cfRule type="duplicateValues" dxfId="11271" priority="11594"/>
    <cfRule type="duplicateValues" dxfId="11270" priority="11595"/>
    <cfRule type="duplicateValues" dxfId="11269" priority="11596"/>
  </conditionalFormatting>
  <conditionalFormatting sqref="P1148:P1153">
    <cfRule type="duplicateValues" dxfId="11268" priority="11597"/>
  </conditionalFormatting>
  <conditionalFormatting sqref="O1148:O1153">
    <cfRule type="duplicateValues" dxfId="11267" priority="11598"/>
    <cfRule type="duplicateValues" dxfId="11266" priority="11599"/>
  </conditionalFormatting>
  <conditionalFormatting sqref="O1154:O1155">
    <cfRule type="duplicateValues" dxfId="11265" priority="11581"/>
  </conditionalFormatting>
  <conditionalFormatting sqref="O1154:O1155">
    <cfRule type="duplicateValues" dxfId="11264" priority="11582"/>
  </conditionalFormatting>
  <conditionalFormatting sqref="O1154:O1155">
    <cfRule type="duplicateValues" dxfId="11263" priority="11583"/>
    <cfRule type="duplicateValues" dxfId="11262" priority="11584"/>
    <cfRule type="duplicateValues" dxfId="11261" priority="11585"/>
  </conditionalFormatting>
  <conditionalFormatting sqref="P1154:P1155">
    <cfRule type="duplicateValues" dxfId="11260" priority="11586"/>
  </conditionalFormatting>
  <conditionalFormatting sqref="O1154:O1155">
    <cfRule type="duplicateValues" dxfId="11259" priority="11587"/>
    <cfRule type="duplicateValues" dxfId="11258" priority="11588"/>
  </conditionalFormatting>
  <conditionalFormatting sqref="O1154:O1155">
    <cfRule type="duplicateValues" dxfId="11257" priority="11580"/>
  </conditionalFormatting>
  <conditionalFormatting sqref="O1154:O1155">
    <cfRule type="duplicateValues" dxfId="11256" priority="11579"/>
  </conditionalFormatting>
  <conditionalFormatting sqref="O1154:O1155">
    <cfRule type="duplicateValues" dxfId="11255" priority="11578"/>
  </conditionalFormatting>
  <conditionalFormatting sqref="O1154:O1155">
    <cfRule type="duplicateValues" dxfId="11254" priority="11577"/>
  </conditionalFormatting>
  <conditionalFormatting sqref="O1154:O1155">
    <cfRule type="duplicateValues" dxfId="11253" priority="11576"/>
  </conditionalFormatting>
  <conditionalFormatting sqref="O1154:O1155">
    <cfRule type="duplicateValues" dxfId="11252" priority="11575"/>
  </conditionalFormatting>
  <conditionalFormatting sqref="O1154:O1155">
    <cfRule type="duplicateValues" dxfId="11251" priority="11574"/>
  </conditionalFormatting>
  <conditionalFormatting sqref="O1156:O1160">
    <cfRule type="duplicateValues" dxfId="11250" priority="11566"/>
  </conditionalFormatting>
  <conditionalFormatting sqref="O1156:O1160">
    <cfRule type="duplicateValues" dxfId="11249" priority="11567"/>
  </conditionalFormatting>
  <conditionalFormatting sqref="O1156:O1160">
    <cfRule type="duplicateValues" dxfId="11248" priority="11568"/>
    <cfRule type="duplicateValues" dxfId="11247" priority="11569"/>
    <cfRule type="duplicateValues" dxfId="11246" priority="11570"/>
  </conditionalFormatting>
  <conditionalFormatting sqref="P1156:P1160">
    <cfRule type="duplicateValues" dxfId="11245" priority="11571"/>
  </conditionalFormatting>
  <conditionalFormatting sqref="O1156:O1160">
    <cfRule type="duplicateValues" dxfId="11244" priority="11572"/>
    <cfRule type="duplicateValues" dxfId="11243" priority="11573"/>
  </conditionalFormatting>
  <conditionalFormatting sqref="O1156:O1160">
    <cfRule type="duplicateValues" dxfId="11242" priority="11565"/>
  </conditionalFormatting>
  <conditionalFormatting sqref="O1156:O1160">
    <cfRule type="duplicateValues" dxfId="11241" priority="11564"/>
  </conditionalFormatting>
  <conditionalFormatting sqref="O1156:O1160">
    <cfRule type="duplicateValues" dxfId="11240" priority="11563"/>
  </conditionalFormatting>
  <conditionalFormatting sqref="O1156:O1160">
    <cfRule type="duplicateValues" dxfId="11239" priority="11562"/>
  </conditionalFormatting>
  <conditionalFormatting sqref="O1156:O1160">
    <cfRule type="duplicateValues" dxfId="11238" priority="11561"/>
  </conditionalFormatting>
  <conditionalFormatting sqref="O1156:O1160">
    <cfRule type="duplicateValues" dxfId="11237" priority="11560"/>
  </conditionalFormatting>
  <conditionalFormatting sqref="O1156:O1160">
    <cfRule type="duplicateValues" dxfId="11236" priority="11559"/>
  </conditionalFormatting>
  <conditionalFormatting sqref="O1161:O1163">
    <cfRule type="duplicateValues" dxfId="11235" priority="11551"/>
  </conditionalFormatting>
  <conditionalFormatting sqref="O1161:O1163">
    <cfRule type="duplicateValues" dxfId="11234" priority="11550"/>
  </conditionalFormatting>
  <conditionalFormatting sqref="O1161:O1163">
    <cfRule type="duplicateValues" dxfId="11233" priority="11549"/>
  </conditionalFormatting>
  <conditionalFormatting sqref="O1161:O1163">
    <cfRule type="duplicateValues" dxfId="11232" priority="11548"/>
  </conditionalFormatting>
  <conditionalFormatting sqref="O1161:O1163">
    <cfRule type="duplicateValues" dxfId="11231" priority="11552"/>
  </conditionalFormatting>
  <conditionalFormatting sqref="O1161:O1163">
    <cfRule type="duplicateValues" dxfId="11230" priority="11553"/>
    <cfRule type="duplicateValues" dxfId="11229" priority="11554"/>
    <cfRule type="duplicateValues" dxfId="11228" priority="11555"/>
  </conditionalFormatting>
  <conditionalFormatting sqref="P1161:P1163">
    <cfRule type="duplicateValues" dxfId="11227" priority="11556"/>
  </conditionalFormatting>
  <conditionalFormatting sqref="O1161:O1163">
    <cfRule type="duplicateValues" dxfId="11226" priority="11557"/>
    <cfRule type="duplicateValues" dxfId="11225" priority="11558"/>
  </conditionalFormatting>
  <conditionalFormatting sqref="O1164:O1166">
    <cfRule type="duplicateValues" dxfId="11224" priority="11540"/>
  </conditionalFormatting>
  <conditionalFormatting sqref="O1164:O1166">
    <cfRule type="duplicateValues" dxfId="11223" priority="11539"/>
  </conditionalFormatting>
  <conditionalFormatting sqref="O1164:O1166">
    <cfRule type="duplicateValues" dxfId="11222" priority="11538"/>
  </conditionalFormatting>
  <conditionalFormatting sqref="O1164:O1166">
    <cfRule type="duplicateValues" dxfId="11221" priority="11537"/>
  </conditionalFormatting>
  <conditionalFormatting sqref="O1164:O1166">
    <cfRule type="duplicateValues" dxfId="11220" priority="11541"/>
  </conditionalFormatting>
  <conditionalFormatting sqref="O1164:O1166">
    <cfRule type="duplicateValues" dxfId="11219" priority="11542"/>
    <cfRule type="duplicateValues" dxfId="11218" priority="11543"/>
    <cfRule type="duplicateValues" dxfId="11217" priority="11544"/>
  </conditionalFormatting>
  <conditionalFormatting sqref="P1164:P1166">
    <cfRule type="duplicateValues" dxfId="11216" priority="11545"/>
  </conditionalFormatting>
  <conditionalFormatting sqref="O1164:O1166">
    <cfRule type="duplicateValues" dxfId="11215" priority="11546"/>
    <cfRule type="duplicateValues" dxfId="11214" priority="11547"/>
  </conditionalFormatting>
  <conditionalFormatting sqref="O1167">
    <cfRule type="duplicateValues" dxfId="11213" priority="11529"/>
  </conditionalFormatting>
  <conditionalFormatting sqref="O1167">
    <cfRule type="duplicateValues" dxfId="11212" priority="11528"/>
  </conditionalFormatting>
  <conditionalFormatting sqref="O1167">
    <cfRule type="duplicateValues" dxfId="11211" priority="11527"/>
  </conditionalFormatting>
  <conditionalFormatting sqref="O1167">
    <cfRule type="duplicateValues" dxfId="11210" priority="11526"/>
  </conditionalFormatting>
  <conditionalFormatting sqref="O1167">
    <cfRule type="duplicateValues" dxfId="11209" priority="11530"/>
  </conditionalFormatting>
  <conditionalFormatting sqref="O1167">
    <cfRule type="duplicateValues" dxfId="11208" priority="11531"/>
    <cfRule type="duplicateValues" dxfId="11207" priority="11532"/>
    <cfRule type="duplicateValues" dxfId="11206" priority="11533"/>
  </conditionalFormatting>
  <conditionalFormatting sqref="P1167">
    <cfRule type="duplicateValues" dxfId="11205" priority="11534"/>
  </conditionalFormatting>
  <conditionalFormatting sqref="O1167">
    <cfRule type="duplicateValues" dxfId="11204" priority="11535"/>
    <cfRule type="duplicateValues" dxfId="11203" priority="11536"/>
  </conditionalFormatting>
  <conditionalFormatting sqref="O1168">
    <cfRule type="duplicateValues" dxfId="11202" priority="11518"/>
  </conditionalFormatting>
  <conditionalFormatting sqref="O1168">
    <cfRule type="duplicateValues" dxfId="11201" priority="11517"/>
  </conditionalFormatting>
  <conditionalFormatting sqref="O1168">
    <cfRule type="duplicateValues" dxfId="11200" priority="11516"/>
  </conditionalFormatting>
  <conditionalFormatting sqref="O1168">
    <cfRule type="duplicateValues" dxfId="11199" priority="11515"/>
  </conditionalFormatting>
  <conditionalFormatting sqref="O1168">
    <cfRule type="duplicateValues" dxfId="11198" priority="11519"/>
  </conditionalFormatting>
  <conditionalFormatting sqref="O1168">
    <cfRule type="duplicateValues" dxfId="11197" priority="11520"/>
    <cfRule type="duplicateValues" dxfId="11196" priority="11521"/>
    <cfRule type="duplicateValues" dxfId="11195" priority="11522"/>
  </conditionalFormatting>
  <conditionalFormatting sqref="P1168">
    <cfRule type="duplicateValues" dxfId="11194" priority="11523"/>
  </conditionalFormatting>
  <conditionalFormatting sqref="O1168">
    <cfRule type="duplicateValues" dxfId="11193" priority="11524"/>
    <cfRule type="duplicateValues" dxfId="11192" priority="11525"/>
  </conditionalFormatting>
  <conditionalFormatting sqref="O1169:O1171">
    <cfRule type="duplicateValues" dxfId="11191" priority="11507"/>
  </conditionalFormatting>
  <conditionalFormatting sqref="O1169:O1171">
    <cfRule type="duplicateValues" dxfId="11190" priority="11506"/>
  </conditionalFormatting>
  <conditionalFormatting sqref="O1169:O1171">
    <cfRule type="duplicateValues" dxfId="11189" priority="11505"/>
  </conditionalFormatting>
  <conditionalFormatting sqref="P1169:P1171">
    <cfRule type="duplicateValues" dxfId="11188" priority="11508"/>
  </conditionalFormatting>
  <conditionalFormatting sqref="O1169:O1171">
    <cfRule type="duplicateValues" dxfId="11187" priority="11509"/>
  </conditionalFormatting>
  <conditionalFormatting sqref="O1169:O1171">
    <cfRule type="duplicateValues" dxfId="11186" priority="11510"/>
    <cfRule type="duplicateValues" dxfId="11185" priority="11511"/>
    <cfRule type="duplicateValues" dxfId="11184" priority="11512"/>
  </conditionalFormatting>
  <conditionalFormatting sqref="O1169:O1171">
    <cfRule type="duplicateValues" dxfId="11183" priority="11513"/>
    <cfRule type="duplicateValues" dxfId="11182" priority="11514"/>
  </conditionalFormatting>
  <conditionalFormatting sqref="O1172:O1175">
    <cfRule type="duplicateValues" dxfId="11181" priority="11497"/>
  </conditionalFormatting>
  <conditionalFormatting sqref="O1172:O1175">
    <cfRule type="duplicateValues" dxfId="11180" priority="11496"/>
  </conditionalFormatting>
  <conditionalFormatting sqref="O1172:O1175">
    <cfRule type="duplicateValues" dxfId="11179" priority="11495"/>
  </conditionalFormatting>
  <conditionalFormatting sqref="P1172:P1175">
    <cfRule type="duplicateValues" dxfId="11178" priority="11498"/>
  </conditionalFormatting>
  <conditionalFormatting sqref="O1172:O1175">
    <cfRule type="duplicateValues" dxfId="11177" priority="11499"/>
  </conditionalFormatting>
  <conditionalFormatting sqref="O1172:O1175">
    <cfRule type="duplicateValues" dxfId="11176" priority="11500"/>
    <cfRule type="duplicateValues" dxfId="11175" priority="11501"/>
    <cfRule type="duplicateValues" dxfId="11174" priority="11502"/>
  </conditionalFormatting>
  <conditionalFormatting sqref="O1172:O1175">
    <cfRule type="duplicateValues" dxfId="11173" priority="11503"/>
    <cfRule type="duplicateValues" dxfId="11172" priority="11504"/>
  </conditionalFormatting>
  <conditionalFormatting sqref="A1176">
    <cfRule type="cellIs" dxfId="11171" priority="11494" operator="lessThan">
      <formula>"&lt;=0"</formula>
    </cfRule>
  </conditionalFormatting>
  <conditionalFormatting sqref="Y1176">
    <cfRule type="duplicateValues" dxfId="11170" priority="11493"/>
  </conditionalFormatting>
  <conditionalFormatting sqref="Y1176">
    <cfRule type="duplicateValues" dxfId="11169" priority="11485"/>
  </conditionalFormatting>
  <conditionalFormatting sqref="Y1176">
    <cfRule type="duplicateValues" dxfId="11168" priority="11484"/>
  </conditionalFormatting>
  <conditionalFormatting sqref="O1176:O1180">
    <cfRule type="duplicateValues" dxfId="11167" priority="11478"/>
  </conditionalFormatting>
  <conditionalFormatting sqref="O1176:O1180">
    <cfRule type="duplicateValues" dxfId="11166" priority="11479"/>
    <cfRule type="duplicateValues" dxfId="11165" priority="11480"/>
    <cfRule type="duplicateValues" dxfId="11164" priority="11481"/>
  </conditionalFormatting>
  <conditionalFormatting sqref="P1176:P1180">
    <cfRule type="duplicateValues" dxfId="11163" priority="11482"/>
  </conditionalFormatting>
  <conditionalFormatting sqref="O1176:O1180">
    <cfRule type="duplicateValues" dxfId="11162" priority="11476"/>
    <cfRule type="duplicateValues" dxfId="11161" priority="11477"/>
  </conditionalFormatting>
  <conditionalFormatting sqref="O1176:O1180">
    <cfRule type="duplicateValues" dxfId="11160" priority="11475"/>
  </conditionalFormatting>
  <conditionalFormatting sqref="O1176:O1180">
    <cfRule type="duplicateValues" dxfId="11159" priority="11474"/>
  </conditionalFormatting>
  <conditionalFormatting sqref="P1176:P1180">
    <cfRule type="duplicateValues" dxfId="11158" priority="11473"/>
  </conditionalFormatting>
  <conditionalFormatting sqref="O1176:O1180">
    <cfRule type="duplicateValues" dxfId="11157" priority="11472"/>
  </conditionalFormatting>
  <conditionalFormatting sqref="O1176:O1180">
    <cfRule type="duplicateValues" dxfId="11156" priority="11471"/>
  </conditionalFormatting>
  <conditionalFormatting sqref="O1176:O1180">
    <cfRule type="duplicateValues" dxfId="11155" priority="11470"/>
  </conditionalFormatting>
  <conditionalFormatting sqref="O1176:O1180">
    <cfRule type="duplicateValues" dxfId="11154" priority="11469"/>
  </conditionalFormatting>
  <conditionalFormatting sqref="O1176:O1180">
    <cfRule type="duplicateValues" dxfId="11153" priority="11468"/>
  </conditionalFormatting>
  <conditionalFormatting sqref="O1176:O1180">
    <cfRule type="duplicateValues" dxfId="11152" priority="11467"/>
  </conditionalFormatting>
  <conditionalFormatting sqref="O1176:O1180">
    <cfRule type="duplicateValues" dxfId="11151" priority="11466"/>
  </conditionalFormatting>
  <conditionalFormatting sqref="O1176:O1180">
    <cfRule type="duplicateValues" dxfId="11150" priority="11465"/>
  </conditionalFormatting>
  <conditionalFormatting sqref="O1176:O1180">
    <cfRule type="duplicateValues" dxfId="11149" priority="11464"/>
  </conditionalFormatting>
  <conditionalFormatting sqref="O1176:O1180">
    <cfRule type="duplicateValues" dxfId="11148" priority="11463"/>
  </conditionalFormatting>
  <conditionalFormatting sqref="O1177:O1180">
    <cfRule type="duplicateValues" dxfId="11147" priority="11483"/>
  </conditionalFormatting>
  <conditionalFormatting sqref="O1176:O1180">
    <cfRule type="duplicateValues" dxfId="11146" priority="11462"/>
  </conditionalFormatting>
  <conditionalFormatting sqref="O1176:O1180">
    <cfRule type="duplicateValues" dxfId="11145" priority="11461"/>
  </conditionalFormatting>
  <conditionalFormatting sqref="O1176:O1180">
    <cfRule type="duplicateValues" dxfId="11144" priority="11460"/>
  </conditionalFormatting>
  <conditionalFormatting sqref="O1181">
    <cfRule type="duplicateValues" dxfId="11143" priority="11453"/>
  </conditionalFormatting>
  <conditionalFormatting sqref="O1181">
    <cfRule type="duplicateValues" dxfId="11142" priority="11454"/>
    <cfRule type="duplicateValues" dxfId="11141" priority="11455"/>
    <cfRule type="duplicateValues" dxfId="11140" priority="11456"/>
  </conditionalFormatting>
  <conditionalFormatting sqref="P1181">
    <cfRule type="duplicateValues" dxfId="11139" priority="11457"/>
  </conditionalFormatting>
  <conditionalFormatting sqref="O1181">
    <cfRule type="duplicateValues" dxfId="11138" priority="11458"/>
    <cfRule type="duplicateValues" dxfId="11137" priority="11459"/>
  </conditionalFormatting>
  <conditionalFormatting sqref="O1181">
    <cfRule type="duplicateValues" dxfId="11136" priority="11452"/>
  </conditionalFormatting>
  <conditionalFormatting sqref="O1182">
    <cfRule type="duplicateValues" dxfId="11135" priority="11445"/>
  </conditionalFormatting>
  <conditionalFormatting sqref="O1182">
    <cfRule type="duplicateValues" dxfId="11134" priority="11446"/>
    <cfRule type="duplicateValues" dxfId="11133" priority="11447"/>
    <cfRule type="duplicateValues" dxfId="11132" priority="11448"/>
  </conditionalFormatting>
  <conditionalFormatting sqref="P1182">
    <cfRule type="duplicateValues" dxfId="11131" priority="11449"/>
  </conditionalFormatting>
  <conditionalFormatting sqref="O1182">
    <cfRule type="duplicateValues" dxfId="11130" priority="11450"/>
    <cfRule type="duplicateValues" dxfId="11129" priority="11451"/>
  </conditionalFormatting>
  <conditionalFormatting sqref="O1182">
    <cfRule type="duplicateValues" dxfId="11128" priority="11444"/>
  </conditionalFormatting>
  <conditionalFormatting sqref="O1184">
    <cfRule type="duplicateValues" dxfId="11127" priority="11437"/>
  </conditionalFormatting>
  <conditionalFormatting sqref="O1184">
    <cfRule type="duplicateValues" dxfId="11126" priority="11438"/>
    <cfRule type="duplicateValues" dxfId="11125" priority="11439"/>
    <cfRule type="duplicateValues" dxfId="11124" priority="11440"/>
  </conditionalFormatting>
  <conditionalFormatting sqref="P1184">
    <cfRule type="duplicateValues" dxfId="11123" priority="11441"/>
  </conditionalFormatting>
  <conditionalFormatting sqref="O1184">
    <cfRule type="duplicateValues" dxfId="11122" priority="11442"/>
    <cfRule type="duplicateValues" dxfId="11121" priority="11443"/>
  </conditionalFormatting>
  <conditionalFormatting sqref="O1184">
    <cfRule type="duplicateValues" dxfId="11120" priority="11436"/>
  </conditionalFormatting>
  <conditionalFormatting sqref="O1186">
    <cfRule type="duplicateValues" dxfId="11119" priority="11429"/>
  </conditionalFormatting>
  <conditionalFormatting sqref="O1186">
    <cfRule type="duplicateValues" dxfId="11118" priority="11430"/>
    <cfRule type="duplicateValues" dxfId="11117" priority="11431"/>
    <cfRule type="duplicateValues" dxfId="11116" priority="11432"/>
  </conditionalFormatting>
  <conditionalFormatting sqref="P1186">
    <cfRule type="duplicateValues" dxfId="11115" priority="11433"/>
  </conditionalFormatting>
  <conditionalFormatting sqref="O1186">
    <cfRule type="duplicateValues" dxfId="11114" priority="11434"/>
    <cfRule type="duplicateValues" dxfId="11113" priority="11435"/>
  </conditionalFormatting>
  <conditionalFormatting sqref="O1186">
    <cfRule type="duplicateValues" dxfId="11112" priority="11428"/>
  </conditionalFormatting>
  <conditionalFormatting sqref="O1183">
    <cfRule type="duplicateValues" dxfId="11111" priority="11421"/>
  </conditionalFormatting>
  <conditionalFormatting sqref="O1183">
    <cfRule type="duplicateValues" dxfId="11110" priority="11422"/>
    <cfRule type="duplicateValues" dxfId="11109" priority="11423"/>
    <cfRule type="duplicateValues" dxfId="11108" priority="11424"/>
  </conditionalFormatting>
  <conditionalFormatting sqref="P1183">
    <cfRule type="duplicateValues" dxfId="11107" priority="11425"/>
  </conditionalFormatting>
  <conditionalFormatting sqref="O1183">
    <cfRule type="duplicateValues" dxfId="11106" priority="11426"/>
    <cfRule type="duplicateValues" dxfId="11105" priority="11427"/>
  </conditionalFormatting>
  <conditionalFormatting sqref="O1183">
    <cfRule type="duplicateValues" dxfId="11104" priority="11420"/>
  </conditionalFormatting>
  <conditionalFormatting sqref="O1185">
    <cfRule type="duplicateValues" dxfId="11103" priority="11413"/>
  </conditionalFormatting>
  <conditionalFormatting sqref="O1185">
    <cfRule type="duplicateValues" dxfId="11102" priority="11414"/>
    <cfRule type="duplicateValues" dxfId="11101" priority="11415"/>
    <cfRule type="duplicateValues" dxfId="11100" priority="11416"/>
  </conditionalFormatting>
  <conditionalFormatting sqref="P1185">
    <cfRule type="duplicateValues" dxfId="11099" priority="11417"/>
  </conditionalFormatting>
  <conditionalFormatting sqref="O1185">
    <cfRule type="duplicateValues" dxfId="11098" priority="11418"/>
    <cfRule type="duplicateValues" dxfId="11097" priority="11419"/>
  </conditionalFormatting>
  <conditionalFormatting sqref="O1185">
    <cfRule type="duplicateValues" dxfId="11096" priority="11412"/>
  </conditionalFormatting>
  <conditionalFormatting sqref="O1187">
    <cfRule type="duplicateValues" dxfId="11095" priority="11406"/>
  </conditionalFormatting>
  <conditionalFormatting sqref="O1187">
    <cfRule type="duplicateValues" dxfId="11094" priority="11407"/>
    <cfRule type="duplicateValues" dxfId="11093" priority="11408"/>
    <cfRule type="duplicateValues" dxfId="11092" priority="11409"/>
  </conditionalFormatting>
  <conditionalFormatting sqref="P1187">
    <cfRule type="duplicateValues" dxfId="11091" priority="11410"/>
  </conditionalFormatting>
  <conditionalFormatting sqref="O1187">
    <cfRule type="duplicateValues" dxfId="11090" priority="11404"/>
    <cfRule type="duplicateValues" dxfId="11089" priority="11405"/>
  </conditionalFormatting>
  <conditionalFormatting sqref="O1187">
    <cfRule type="duplicateValues" dxfId="11088" priority="11403"/>
  </conditionalFormatting>
  <conditionalFormatting sqref="O1187">
    <cfRule type="duplicateValues" dxfId="11087" priority="11402"/>
  </conditionalFormatting>
  <conditionalFormatting sqref="P1187">
    <cfRule type="duplicateValues" dxfId="11086" priority="11401"/>
  </conditionalFormatting>
  <conditionalFormatting sqref="O1187">
    <cfRule type="duplicateValues" dxfId="11085" priority="11400"/>
  </conditionalFormatting>
  <conditionalFormatting sqref="O1187">
    <cfRule type="duplicateValues" dxfId="11084" priority="11399"/>
  </conditionalFormatting>
  <conditionalFormatting sqref="O1187">
    <cfRule type="duplicateValues" dxfId="11083" priority="11398"/>
  </conditionalFormatting>
  <conditionalFormatting sqref="O1187">
    <cfRule type="duplicateValues" dxfId="11082" priority="11397"/>
  </conditionalFormatting>
  <conditionalFormatting sqref="O1187">
    <cfRule type="duplicateValues" dxfId="11081" priority="11396"/>
  </conditionalFormatting>
  <conditionalFormatting sqref="O1187">
    <cfRule type="duplicateValues" dxfId="11080" priority="11395"/>
  </conditionalFormatting>
  <conditionalFormatting sqref="O1187">
    <cfRule type="duplicateValues" dxfId="11079" priority="11394"/>
  </conditionalFormatting>
  <conditionalFormatting sqref="O1187">
    <cfRule type="duplicateValues" dxfId="11078" priority="11393"/>
  </conditionalFormatting>
  <conditionalFormatting sqref="O1187">
    <cfRule type="duplicateValues" dxfId="11077" priority="11392"/>
  </conditionalFormatting>
  <conditionalFormatting sqref="O1187">
    <cfRule type="duplicateValues" dxfId="11076" priority="11391"/>
  </conditionalFormatting>
  <conditionalFormatting sqref="O1187">
    <cfRule type="duplicateValues" dxfId="11075" priority="11411"/>
  </conditionalFormatting>
  <conditionalFormatting sqref="O1187">
    <cfRule type="duplicateValues" dxfId="11074" priority="11390"/>
  </conditionalFormatting>
  <conditionalFormatting sqref="O1187">
    <cfRule type="duplicateValues" dxfId="11073" priority="11389"/>
  </conditionalFormatting>
  <conditionalFormatting sqref="O1187">
    <cfRule type="duplicateValues" dxfId="11072" priority="11388"/>
  </conditionalFormatting>
  <conditionalFormatting sqref="O1188">
    <cfRule type="duplicateValues" dxfId="11071" priority="11382"/>
  </conditionalFormatting>
  <conditionalFormatting sqref="O1188">
    <cfRule type="duplicateValues" dxfId="11070" priority="11383"/>
    <cfRule type="duplicateValues" dxfId="11069" priority="11384"/>
    <cfRule type="duplicateValues" dxfId="11068" priority="11385"/>
  </conditionalFormatting>
  <conditionalFormatting sqref="P1188">
    <cfRule type="duplicateValues" dxfId="11067" priority="11386"/>
  </conditionalFormatting>
  <conditionalFormatting sqref="O1188">
    <cfRule type="duplicateValues" dxfId="11066" priority="11380"/>
    <cfRule type="duplicateValues" dxfId="11065" priority="11381"/>
  </conditionalFormatting>
  <conditionalFormatting sqref="O1188">
    <cfRule type="duplicateValues" dxfId="11064" priority="11379"/>
  </conditionalFormatting>
  <conditionalFormatting sqref="O1188">
    <cfRule type="duplicateValues" dxfId="11063" priority="11378"/>
  </conditionalFormatting>
  <conditionalFormatting sqref="P1188">
    <cfRule type="duplicateValues" dxfId="11062" priority="11377"/>
  </conditionalFormatting>
  <conditionalFormatting sqref="O1188">
    <cfRule type="duplicateValues" dxfId="11061" priority="11376"/>
  </conditionalFormatting>
  <conditionalFormatting sqref="O1188">
    <cfRule type="duplicateValues" dxfId="11060" priority="11375"/>
  </conditionalFormatting>
  <conditionalFormatting sqref="O1188">
    <cfRule type="duplicateValues" dxfId="11059" priority="11374"/>
  </conditionalFormatting>
  <conditionalFormatting sqref="O1188">
    <cfRule type="duplicateValues" dxfId="11058" priority="11373"/>
  </conditionalFormatting>
  <conditionalFormatting sqref="O1188">
    <cfRule type="duplicateValues" dxfId="11057" priority="11372"/>
  </conditionalFormatting>
  <conditionalFormatting sqref="O1188">
    <cfRule type="duplicateValues" dxfId="11056" priority="11371"/>
  </conditionalFormatting>
  <conditionalFormatting sqref="O1188">
    <cfRule type="duplicateValues" dxfId="11055" priority="11370"/>
  </conditionalFormatting>
  <conditionalFormatting sqref="O1188">
    <cfRule type="duplicateValues" dxfId="11054" priority="11369"/>
  </conditionalFormatting>
  <conditionalFormatting sqref="O1188">
    <cfRule type="duplicateValues" dxfId="11053" priority="11368"/>
  </conditionalFormatting>
  <conditionalFormatting sqref="O1188">
    <cfRule type="duplicateValues" dxfId="11052" priority="11367"/>
  </conditionalFormatting>
  <conditionalFormatting sqref="O1188">
    <cfRule type="duplicateValues" dxfId="11051" priority="11387"/>
  </conditionalFormatting>
  <conditionalFormatting sqref="O1188">
    <cfRule type="duplicateValues" dxfId="11050" priority="11366"/>
  </conditionalFormatting>
  <conditionalFormatting sqref="O1188">
    <cfRule type="duplicateValues" dxfId="11049" priority="11365"/>
  </conditionalFormatting>
  <conditionalFormatting sqref="O1188">
    <cfRule type="duplicateValues" dxfId="11048" priority="11364"/>
  </conditionalFormatting>
  <conditionalFormatting sqref="O1189:O1190">
    <cfRule type="duplicateValues" dxfId="11047" priority="11358"/>
  </conditionalFormatting>
  <conditionalFormatting sqref="O1189:O1190">
    <cfRule type="duplicateValues" dxfId="11046" priority="11359"/>
    <cfRule type="duplicateValues" dxfId="11045" priority="11360"/>
    <cfRule type="duplicateValues" dxfId="11044" priority="11361"/>
  </conditionalFormatting>
  <conditionalFormatting sqref="P1189:P1190">
    <cfRule type="duplicateValues" dxfId="11043" priority="11362"/>
  </conditionalFormatting>
  <conditionalFormatting sqref="O1189:O1190">
    <cfRule type="duplicateValues" dxfId="11042" priority="11356"/>
    <cfRule type="duplicateValues" dxfId="11041" priority="11357"/>
  </conditionalFormatting>
  <conditionalFormatting sqref="O1189:O1190">
    <cfRule type="duplicateValues" dxfId="11040" priority="11355"/>
  </conditionalFormatting>
  <conditionalFormatting sqref="O1189:O1190">
    <cfRule type="duplicateValues" dxfId="11039" priority="11354"/>
  </conditionalFormatting>
  <conditionalFormatting sqref="P1189:P1190">
    <cfRule type="duplicateValues" dxfId="11038" priority="11353"/>
  </conditionalFormatting>
  <conditionalFormatting sqref="O1189:O1190">
    <cfRule type="duplicateValues" dxfId="11037" priority="11352"/>
  </conditionalFormatting>
  <conditionalFormatting sqref="O1189:O1190">
    <cfRule type="duplicateValues" dxfId="11036" priority="11351"/>
  </conditionalFormatting>
  <conditionalFormatting sqref="O1189:O1190">
    <cfRule type="duplicateValues" dxfId="11035" priority="11350"/>
  </conditionalFormatting>
  <conditionalFormatting sqref="O1189:O1190">
    <cfRule type="duplicateValues" dxfId="11034" priority="11349"/>
  </conditionalFormatting>
  <conditionalFormatting sqref="O1189:O1190">
    <cfRule type="duplicateValues" dxfId="11033" priority="11348"/>
  </conditionalFormatting>
  <conditionalFormatting sqref="O1189:O1190">
    <cfRule type="duplicateValues" dxfId="11032" priority="11347"/>
  </conditionalFormatting>
  <conditionalFormatting sqref="O1189:O1190">
    <cfRule type="duplicateValues" dxfId="11031" priority="11346"/>
  </conditionalFormatting>
  <conditionalFormatting sqref="O1189:O1190">
    <cfRule type="duplicateValues" dxfId="11030" priority="11345"/>
  </conditionalFormatting>
  <conditionalFormatting sqref="O1189:O1190">
    <cfRule type="duplicateValues" dxfId="11029" priority="11344"/>
  </conditionalFormatting>
  <conditionalFormatting sqref="O1189:O1190">
    <cfRule type="duplicateValues" dxfId="11028" priority="11343"/>
  </conditionalFormatting>
  <conditionalFormatting sqref="O1189:O1190">
    <cfRule type="duplicateValues" dxfId="11027" priority="11363"/>
  </conditionalFormatting>
  <conditionalFormatting sqref="O1189:O1190">
    <cfRule type="duplicateValues" dxfId="11026" priority="11342"/>
  </conditionalFormatting>
  <conditionalFormatting sqref="O1189:O1190">
    <cfRule type="duplicateValues" dxfId="11025" priority="11341"/>
  </conditionalFormatting>
  <conditionalFormatting sqref="O1189:O1190">
    <cfRule type="duplicateValues" dxfId="11024" priority="11340"/>
  </conditionalFormatting>
  <conditionalFormatting sqref="O1191:O1192">
    <cfRule type="duplicateValues" dxfId="11023" priority="11335"/>
  </conditionalFormatting>
  <conditionalFormatting sqref="O1191:O1192">
    <cfRule type="duplicateValues" dxfId="11022" priority="11336"/>
    <cfRule type="duplicateValues" dxfId="11021" priority="11337"/>
    <cfRule type="duplicateValues" dxfId="11020" priority="11338"/>
  </conditionalFormatting>
  <conditionalFormatting sqref="P1191:P1192">
    <cfRule type="duplicateValues" dxfId="11019" priority="11339"/>
  </conditionalFormatting>
  <conditionalFormatting sqref="O1191:O1192">
    <cfRule type="duplicateValues" dxfId="11018" priority="11333"/>
    <cfRule type="duplicateValues" dxfId="11017" priority="11334"/>
  </conditionalFormatting>
  <conditionalFormatting sqref="O1191:O1192">
    <cfRule type="duplicateValues" dxfId="11016" priority="11332"/>
  </conditionalFormatting>
  <conditionalFormatting sqref="O1191:O1192">
    <cfRule type="duplicateValues" dxfId="11015" priority="11331"/>
  </conditionalFormatting>
  <conditionalFormatting sqref="P1191:P1192">
    <cfRule type="duplicateValues" dxfId="11014" priority="11330"/>
  </conditionalFormatting>
  <conditionalFormatting sqref="O1191:O1192">
    <cfRule type="duplicateValues" dxfId="11013" priority="11329"/>
  </conditionalFormatting>
  <conditionalFormatting sqref="O1191:O1192">
    <cfRule type="duplicateValues" dxfId="11012" priority="11328"/>
  </conditionalFormatting>
  <conditionalFormatting sqref="O1191:O1192">
    <cfRule type="duplicateValues" dxfId="11011" priority="11327"/>
  </conditionalFormatting>
  <conditionalFormatting sqref="O1191:O1192">
    <cfRule type="duplicateValues" dxfId="11010" priority="11326"/>
  </conditionalFormatting>
  <conditionalFormatting sqref="O1191:O1192">
    <cfRule type="duplicateValues" dxfId="11009" priority="11325"/>
  </conditionalFormatting>
  <conditionalFormatting sqref="O1191:O1192">
    <cfRule type="duplicateValues" dxfId="11008" priority="11324"/>
  </conditionalFormatting>
  <conditionalFormatting sqref="O1191:O1192">
    <cfRule type="duplicateValues" dxfId="11007" priority="11323"/>
  </conditionalFormatting>
  <conditionalFormatting sqref="O1191:O1192">
    <cfRule type="duplicateValues" dxfId="11006" priority="11322"/>
  </conditionalFormatting>
  <conditionalFormatting sqref="O1191:O1192">
    <cfRule type="duplicateValues" dxfId="11005" priority="11321"/>
  </conditionalFormatting>
  <conditionalFormatting sqref="O1191:O1192">
    <cfRule type="duplicateValues" dxfId="11004" priority="11320"/>
  </conditionalFormatting>
  <conditionalFormatting sqref="O1191:O1192">
    <cfRule type="duplicateValues" dxfId="11003" priority="11319"/>
  </conditionalFormatting>
  <conditionalFormatting sqref="O1191:O1192">
    <cfRule type="duplicateValues" dxfId="11002" priority="11318"/>
  </conditionalFormatting>
  <conditionalFormatting sqref="O1191:O1192">
    <cfRule type="duplicateValues" dxfId="11001" priority="11317"/>
  </conditionalFormatting>
  <conditionalFormatting sqref="O1193:O1196">
    <cfRule type="duplicateValues" dxfId="11000" priority="11312"/>
  </conditionalFormatting>
  <conditionalFormatting sqref="O1193:O1196">
    <cfRule type="duplicateValues" dxfId="10999" priority="11313"/>
    <cfRule type="duplicateValues" dxfId="10998" priority="11314"/>
    <cfRule type="duplicateValues" dxfId="10997" priority="11315"/>
  </conditionalFormatting>
  <conditionalFormatting sqref="P1193:P1196">
    <cfRule type="duplicateValues" dxfId="10996" priority="11316"/>
  </conditionalFormatting>
  <conditionalFormatting sqref="O1193:O1196">
    <cfRule type="duplicateValues" dxfId="10995" priority="11310"/>
    <cfRule type="duplicateValues" dxfId="10994" priority="11311"/>
  </conditionalFormatting>
  <conditionalFormatting sqref="O1193:O1196">
    <cfRule type="duplicateValues" dxfId="10993" priority="11309"/>
  </conditionalFormatting>
  <conditionalFormatting sqref="O1193:O1196">
    <cfRule type="duplicateValues" dxfId="10992" priority="11308"/>
  </conditionalFormatting>
  <conditionalFormatting sqref="P1193:P1196">
    <cfRule type="duplicateValues" dxfId="10991" priority="11307"/>
  </conditionalFormatting>
  <conditionalFormatting sqref="O1193:O1196">
    <cfRule type="duplicateValues" dxfId="10990" priority="11306"/>
  </conditionalFormatting>
  <conditionalFormatting sqref="O1193:O1196">
    <cfRule type="duplicateValues" dxfId="10989" priority="11305"/>
  </conditionalFormatting>
  <conditionalFormatting sqref="O1193:O1196">
    <cfRule type="duplicateValues" dxfId="10988" priority="11304"/>
  </conditionalFormatting>
  <conditionalFormatting sqref="O1193:O1196">
    <cfRule type="duplicateValues" dxfId="10987" priority="11303"/>
  </conditionalFormatting>
  <conditionalFormatting sqref="O1193:O1196">
    <cfRule type="duplicateValues" dxfId="10986" priority="11302"/>
  </conditionalFormatting>
  <conditionalFormatting sqref="O1193:O1196">
    <cfRule type="duplicateValues" dxfId="10985" priority="11301"/>
  </conditionalFormatting>
  <conditionalFormatting sqref="O1193:O1196">
    <cfRule type="duplicateValues" dxfId="10984" priority="11300"/>
  </conditionalFormatting>
  <conditionalFormatting sqref="O1193:O1196">
    <cfRule type="duplicateValues" dxfId="10983" priority="11299"/>
  </conditionalFormatting>
  <conditionalFormatting sqref="O1193:O1196">
    <cfRule type="duplicateValues" dxfId="10982" priority="11298"/>
  </conditionalFormatting>
  <conditionalFormatting sqref="O1193:O1196">
    <cfRule type="duplicateValues" dxfId="10981" priority="11297"/>
  </conditionalFormatting>
  <conditionalFormatting sqref="O1193:O1196">
    <cfRule type="duplicateValues" dxfId="10980" priority="11296"/>
  </conditionalFormatting>
  <conditionalFormatting sqref="O1193:O1196">
    <cfRule type="duplicateValues" dxfId="10979" priority="11295"/>
  </conditionalFormatting>
  <conditionalFormatting sqref="O1193:O1196">
    <cfRule type="duplicateValues" dxfId="10978" priority="11294"/>
  </conditionalFormatting>
  <conditionalFormatting sqref="O1197">
    <cfRule type="duplicateValues" dxfId="10977" priority="11289"/>
  </conditionalFormatting>
  <conditionalFormatting sqref="O1197">
    <cfRule type="duplicateValues" dxfId="10976" priority="11290"/>
    <cfRule type="duplicateValues" dxfId="10975" priority="11291"/>
    <cfRule type="duplicateValues" dxfId="10974" priority="11292"/>
  </conditionalFormatting>
  <conditionalFormatting sqref="P1197">
    <cfRule type="duplicateValues" dxfId="10973" priority="11293"/>
  </conditionalFormatting>
  <conditionalFormatting sqref="O1197">
    <cfRule type="duplicateValues" dxfId="10972" priority="11287"/>
    <cfRule type="duplicateValues" dxfId="10971" priority="11288"/>
  </conditionalFormatting>
  <conditionalFormatting sqref="O1197">
    <cfRule type="duplicateValues" dxfId="10970" priority="11286"/>
  </conditionalFormatting>
  <conditionalFormatting sqref="O1197">
    <cfRule type="duplicateValues" dxfId="10969" priority="11285"/>
  </conditionalFormatting>
  <conditionalFormatting sqref="P1197">
    <cfRule type="duplicateValues" dxfId="10968" priority="11284"/>
  </conditionalFormatting>
  <conditionalFormatting sqref="O1197">
    <cfRule type="duplicateValues" dxfId="10967" priority="11283"/>
  </conditionalFormatting>
  <conditionalFormatting sqref="O1197">
    <cfRule type="duplicateValues" dxfId="10966" priority="11282"/>
  </conditionalFormatting>
  <conditionalFormatting sqref="O1197">
    <cfRule type="duplicateValues" dxfId="10965" priority="11281"/>
  </conditionalFormatting>
  <conditionalFormatting sqref="O1197">
    <cfRule type="duplicateValues" dxfId="10964" priority="11280"/>
  </conditionalFormatting>
  <conditionalFormatting sqref="O1197">
    <cfRule type="duplicateValues" dxfId="10963" priority="11279"/>
  </conditionalFormatting>
  <conditionalFormatting sqref="O1197">
    <cfRule type="duplicateValues" dxfId="10962" priority="11278"/>
  </conditionalFormatting>
  <conditionalFormatting sqref="O1197">
    <cfRule type="duplicateValues" dxfId="10961" priority="11277"/>
  </conditionalFormatting>
  <conditionalFormatting sqref="O1197">
    <cfRule type="duplicateValues" dxfId="10960" priority="11276"/>
  </conditionalFormatting>
  <conditionalFormatting sqref="O1197">
    <cfRule type="duplicateValues" dxfId="10959" priority="11275"/>
  </conditionalFormatting>
  <conditionalFormatting sqref="O1197">
    <cfRule type="duplicateValues" dxfId="10958" priority="11274"/>
  </conditionalFormatting>
  <conditionalFormatting sqref="O1197">
    <cfRule type="duplicateValues" dxfId="10957" priority="11273"/>
  </conditionalFormatting>
  <conditionalFormatting sqref="O1197">
    <cfRule type="duplicateValues" dxfId="10956" priority="11272"/>
  </conditionalFormatting>
  <conditionalFormatting sqref="O1197">
    <cfRule type="duplicateValues" dxfId="10955" priority="11271"/>
  </conditionalFormatting>
  <conditionalFormatting sqref="O1198">
    <cfRule type="duplicateValues" dxfId="10954" priority="11266"/>
  </conditionalFormatting>
  <conditionalFormatting sqref="O1198">
    <cfRule type="duplicateValues" dxfId="10953" priority="11267"/>
    <cfRule type="duplicateValues" dxfId="10952" priority="11268"/>
    <cfRule type="duplicateValues" dxfId="10951" priority="11269"/>
  </conditionalFormatting>
  <conditionalFormatting sqref="P1198">
    <cfRule type="duplicateValues" dxfId="10950" priority="11270"/>
  </conditionalFormatting>
  <conditionalFormatting sqref="O1198">
    <cfRule type="duplicateValues" dxfId="10949" priority="11264"/>
    <cfRule type="duplicateValues" dxfId="10948" priority="11265"/>
  </conditionalFormatting>
  <conditionalFormatting sqref="O1198">
    <cfRule type="duplicateValues" dxfId="10947" priority="11263"/>
  </conditionalFormatting>
  <conditionalFormatting sqref="O1198">
    <cfRule type="duplicateValues" dxfId="10946" priority="11262"/>
  </conditionalFormatting>
  <conditionalFormatting sqref="P1198">
    <cfRule type="duplicateValues" dxfId="10945" priority="11261"/>
  </conditionalFormatting>
  <conditionalFormatting sqref="O1198">
    <cfRule type="duplicateValues" dxfId="10944" priority="11260"/>
  </conditionalFormatting>
  <conditionalFormatting sqref="O1198">
    <cfRule type="duplicateValues" dxfId="10943" priority="11259"/>
  </conditionalFormatting>
  <conditionalFormatting sqref="O1198">
    <cfRule type="duplicateValues" dxfId="10942" priority="11258"/>
  </conditionalFormatting>
  <conditionalFormatting sqref="O1198">
    <cfRule type="duplicateValues" dxfId="10941" priority="11257"/>
  </conditionalFormatting>
  <conditionalFormatting sqref="O1198">
    <cfRule type="duplicateValues" dxfId="10940" priority="11256"/>
  </conditionalFormatting>
  <conditionalFormatting sqref="O1198">
    <cfRule type="duplicateValues" dxfId="10939" priority="11255"/>
  </conditionalFormatting>
  <conditionalFormatting sqref="O1198">
    <cfRule type="duplicateValues" dxfId="10938" priority="11254"/>
  </conditionalFormatting>
  <conditionalFormatting sqref="O1198">
    <cfRule type="duplicateValues" dxfId="10937" priority="11253"/>
  </conditionalFormatting>
  <conditionalFormatting sqref="O1198">
    <cfRule type="duplicateValues" dxfId="10936" priority="11252"/>
  </conditionalFormatting>
  <conditionalFormatting sqref="O1198">
    <cfRule type="duplicateValues" dxfId="10935" priority="11251"/>
  </conditionalFormatting>
  <conditionalFormatting sqref="O1198">
    <cfRule type="duplicateValues" dxfId="10934" priority="11250"/>
  </conditionalFormatting>
  <conditionalFormatting sqref="O1198">
    <cfRule type="duplicateValues" dxfId="10933" priority="11249"/>
  </conditionalFormatting>
  <conditionalFormatting sqref="O1198">
    <cfRule type="duplicateValues" dxfId="10932" priority="11248"/>
  </conditionalFormatting>
  <conditionalFormatting sqref="O1199:O1200">
    <cfRule type="duplicateValues" dxfId="10931" priority="11242"/>
  </conditionalFormatting>
  <conditionalFormatting sqref="O1199:O1200">
    <cfRule type="duplicateValues" dxfId="10930" priority="11243"/>
    <cfRule type="duplicateValues" dxfId="10929" priority="11244"/>
    <cfRule type="duplicateValues" dxfId="10928" priority="11245"/>
  </conditionalFormatting>
  <conditionalFormatting sqref="P1199:P1200">
    <cfRule type="duplicateValues" dxfId="10927" priority="11246"/>
  </conditionalFormatting>
  <conditionalFormatting sqref="O1199:O1200">
    <cfRule type="duplicateValues" dxfId="10926" priority="11240"/>
    <cfRule type="duplicateValues" dxfId="10925" priority="11241"/>
  </conditionalFormatting>
  <conditionalFormatting sqref="O1199:O1200">
    <cfRule type="duplicateValues" dxfId="10924" priority="11239"/>
  </conditionalFormatting>
  <conditionalFormatting sqref="O1199:O1200">
    <cfRule type="duplicateValues" dxfId="10923" priority="11238"/>
  </conditionalFormatting>
  <conditionalFormatting sqref="P1199:P1200">
    <cfRule type="duplicateValues" dxfId="10922" priority="11237"/>
  </conditionalFormatting>
  <conditionalFormatting sqref="O1199:O1200">
    <cfRule type="duplicateValues" dxfId="10921" priority="11236"/>
  </conditionalFormatting>
  <conditionalFormatting sqref="O1199:O1200">
    <cfRule type="duplicateValues" dxfId="10920" priority="11235"/>
  </conditionalFormatting>
  <conditionalFormatting sqref="O1199:O1200">
    <cfRule type="duplicateValues" dxfId="10919" priority="11234"/>
  </conditionalFormatting>
  <conditionalFormatting sqref="O1199:O1200">
    <cfRule type="duplicateValues" dxfId="10918" priority="11233"/>
  </conditionalFormatting>
  <conditionalFormatting sqref="O1199:O1200">
    <cfRule type="duplicateValues" dxfId="10917" priority="11232"/>
  </conditionalFormatting>
  <conditionalFormatting sqref="O1199:O1200">
    <cfRule type="duplicateValues" dxfId="10916" priority="11231"/>
  </conditionalFormatting>
  <conditionalFormatting sqref="O1199:O1200">
    <cfRule type="duplicateValues" dxfId="10915" priority="11230"/>
  </conditionalFormatting>
  <conditionalFormatting sqref="O1199:O1200">
    <cfRule type="duplicateValues" dxfId="10914" priority="11229"/>
  </conditionalFormatting>
  <conditionalFormatting sqref="O1199:O1200">
    <cfRule type="duplicateValues" dxfId="10913" priority="11228"/>
  </conditionalFormatting>
  <conditionalFormatting sqref="O1199:O1200">
    <cfRule type="duplicateValues" dxfId="10912" priority="11227"/>
  </conditionalFormatting>
  <conditionalFormatting sqref="O1199:O1200">
    <cfRule type="duplicateValues" dxfId="10911" priority="11226"/>
  </conditionalFormatting>
  <conditionalFormatting sqref="O1199:O1200">
    <cfRule type="duplicateValues" dxfId="10910" priority="11247"/>
  </conditionalFormatting>
  <conditionalFormatting sqref="O1199:O1200">
    <cfRule type="duplicateValues" dxfId="10909" priority="11225"/>
  </conditionalFormatting>
  <conditionalFormatting sqref="O1199:O1200">
    <cfRule type="duplicateValues" dxfId="10908" priority="11224"/>
  </conditionalFormatting>
  <conditionalFormatting sqref="O1201">
    <cfRule type="duplicateValues" dxfId="10907" priority="11215"/>
  </conditionalFormatting>
  <conditionalFormatting sqref="O1201">
    <cfRule type="duplicateValues" dxfId="10906" priority="11216"/>
    <cfRule type="duplicateValues" dxfId="10905" priority="11217"/>
    <cfRule type="duplicateValues" dxfId="10904" priority="11218"/>
  </conditionalFormatting>
  <conditionalFormatting sqref="P1201">
    <cfRule type="duplicateValues" dxfId="10903" priority="11219"/>
  </conditionalFormatting>
  <conditionalFormatting sqref="O1201">
    <cfRule type="duplicateValues" dxfId="10902" priority="11220"/>
  </conditionalFormatting>
  <conditionalFormatting sqref="O1201">
    <cfRule type="duplicateValues" dxfId="10901" priority="11221"/>
    <cfRule type="duplicateValues" dxfId="10900" priority="11222"/>
    <cfRule type="duplicateValues" dxfId="10899" priority="11223"/>
  </conditionalFormatting>
  <conditionalFormatting sqref="O1201">
    <cfRule type="duplicateValues" dxfId="10898" priority="11213"/>
    <cfRule type="duplicateValues" dxfId="10897" priority="11214"/>
  </conditionalFormatting>
  <conditionalFormatting sqref="O1201">
    <cfRule type="duplicateValues" dxfId="10896" priority="11212"/>
  </conditionalFormatting>
  <conditionalFormatting sqref="O1201">
    <cfRule type="duplicateValues" dxfId="10895" priority="11211"/>
  </conditionalFormatting>
  <conditionalFormatting sqref="P1201">
    <cfRule type="duplicateValues" dxfId="10894" priority="11210"/>
  </conditionalFormatting>
  <conditionalFormatting sqref="O1201">
    <cfRule type="duplicateValues" dxfId="10893" priority="11209"/>
  </conditionalFormatting>
  <conditionalFormatting sqref="O1201">
    <cfRule type="duplicateValues" dxfId="10892" priority="11208"/>
  </conditionalFormatting>
  <conditionalFormatting sqref="O1201">
    <cfRule type="duplicateValues" dxfId="10891" priority="11207"/>
  </conditionalFormatting>
  <conditionalFormatting sqref="O1201">
    <cfRule type="duplicateValues" dxfId="10890" priority="11206"/>
  </conditionalFormatting>
  <conditionalFormatting sqref="O1201">
    <cfRule type="duplicateValues" dxfId="10889" priority="11205"/>
  </conditionalFormatting>
  <conditionalFormatting sqref="O1201">
    <cfRule type="duplicateValues" dxfId="10888" priority="11204"/>
  </conditionalFormatting>
  <conditionalFormatting sqref="O1201">
    <cfRule type="duplicateValues" dxfId="10887" priority="11203"/>
  </conditionalFormatting>
  <conditionalFormatting sqref="O1201">
    <cfRule type="duplicateValues" dxfId="10886" priority="11202"/>
  </conditionalFormatting>
  <conditionalFormatting sqref="O1201">
    <cfRule type="duplicateValues" dxfId="10885" priority="11201"/>
  </conditionalFormatting>
  <conditionalFormatting sqref="O1201">
    <cfRule type="duplicateValues" dxfId="10884" priority="11200"/>
  </conditionalFormatting>
  <conditionalFormatting sqref="O1201">
    <cfRule type="duplicateValues" dxfId="10883" priority="11199"/>
  </conditionalFormatting>
  <conditionalFormatting sqref="O1201">
    <cfRule type="duplicateValues" dxfId="10882" priority="11198"/>
  </conditionalFormatting>
  <conditionalFormatting sqref="O1201">
    <cfRule type="duplicateValues" dxfId="10881" priority="11197"/>
  </conditionalFormatting>
  <conditionalFormatting sqref="O1202">
    <cfRule type="duplicateValues" dxfId="10880" priority="11188"/>
  </conditionalFormatting>
  <conditionalFormatting sqref="O1202">
    <cfRule type="duplicateValues" dxfId="10879" priority="11189"/>
    <cfRule type="duplicateValues" dxfId="10878" priority="11190"/>
    <cfRule type="duplicateValues" dxfId="10877" priority="11191"/>
  </conditionalFormatting>
  <conditionalFormatting sqref="O1202">
    <cfRule type="duplicateValues" dxfId="10876" priority="11186"/>
    <cfRule type="duplicateValues" dxfId="10875" priority="11187"/>
  </conditionalFormatting>
  <conditionalFormatting sqref="O1202">
    <cfRule type="duplicateValues" dxfId="10874" priority="11185"/>
  </conditionalFormatting>
  <conditionalFormatting sqref="O1202">
    <cfRule type="duplicateValues" dxfId="10873" priority="11184"/>
  </conditionalFormatting>
  <conditionalFormatting sqref="P1202">
    <cfRule type="duplicateValues" dxfId="10872" priority="11183"/>
  </conditionalFormatting>
  <conditionalFormatting sqref="O1202">
    <cfRule type="duplicateValues" dxfId="10871" priority="11182"/>
  </conditionalFormatting>
  <conditionalFormatting sqref="O1202">
    <cfRule type="duplicateValues" dxfId="10870" priority="11181"/>
  </conditionalFormatting>
  <conditionalFormatting sqref="O1202">
    <cfRule type="duplicateValues" dxfId="10869" priority="11180"/>
  </conditionalFormatting>
  <conditionalFormatting sqref="O1202">
    <cfRule type="duplicateValues" dxfId="10868" priority="11179"/>
  </conditionalFormatting>
  <conditionalFormatting sqref="O1202">
    <cfRule type="duplicateValues" dxfId="10867" priority="11192"/>
  </conditionalFormatting>
  <conditionalFormatting sqref="O1202">
    <cfRule type="duplicateValues" dxfId="10866" priority="11193"/>
    <cfRule type="duplicateValues" dxfId="10865" priority="11194"/>
    <cfRule type="duplicateValues" dxfId="10864" priority="11195"/>
  </conditionalFormatting>
  <conditionalFormatting sqref="P1202">
    <cfRule type="duplicateValues" dxfId="10863" priority="11196"/>
  </conditionalFormatting>
  <conditionalFormatting sqref="O1202">
    <cfRule type="duplicateValues" dxfId="10862" priority="11178"/>
  </conditionalFormatting>
  <conditionalFormatting sqref="O1202">
    <cfRule type="duplicateValues" dxfId="10861" priority="11177"/>
  </conditionalFormatting>
  <conditionalFormatting sqref="O1202">
    <cfRule type="duplicateValues" dxfId="10860" priority="11176"/>
  </conditionalFormatting>
  <conditionalFormatting sqref="O1202">
    <cfRule type="duplicateValues" dxfId="10859" priority="11175"/>
  </conditionalFormatting>
  <conditionalFormatting sqref="O1202">
    <cfRule type="duplicateValues" dxfId="10858" priority="11174"/>
  </conditionalFormatting>
  <conditionalFormatting sqref="O1202">
    <cfRule type="duplicateValues" dxfId="10857" priority="11173"/>
  </conditionalFormatting>
  <conditionalFormatting sqref="O1202">
    <cfRule type="duplicateValues" dxfId="10856" priority="11172"/>
  </conditionalFormatting>
  <conditionalFormatting sqref="O1202">
    <cfRule type="duplicateValues" dxfId="10855" priority="11171"/>
  </conditionalFormatting>
  <conditionalFormatting sqref="O1202">
    <cfRule type="duplicateValues" dxfId="10854" priority="11170"/>
  </conditionalFormatting>
  <conditionalFormatting sqref="O1203">
    <cfRule type="duplicateValues" dxfId="10853" priority="11161"/>
  </conditionalFormatting>
  <conditionalFormatting sqref="O1203">
    <cfRule type="duplicateValues" dxfId="10852" priority="11162"/>
    <cfRule type="duplicateValues" dxfId="10851" priority="11163"/>
    <cfRule type="duplicateValues" dxfId="10850" priority="11164"/>
  </conditionalFormatting>
  <conditionalFormatting sqref="O1203">
    <cfRule type="duplicateValues" dxfId="10849" priority="11159"/>
    <cfRule type="duplicateValues" dxfId="10848" priority="11160"/>
  </conditionalFormatting>
  <conditionalFormatting sqref="O1203">
    <cfRule type="duplicateValues" dxfId="10847" priority="11158"/>
  </conditionalFormatting>
  <conditionalFormatting sqref="O1203">
    <cfRule type="duplicateValues" dxfId="10846" priority="11157"/>
  </conditionalFormatting>
  <conditionalFormatting sqref="P1203">
    <cfRule type="duplicateValues" dxfId="10845" priority="11156"/>
  </conditionalFormatting>
  <conditionalFormatting sqref="O1203">
    <cfRule type="duplicateValues" dxfId="10844" priority="11155"/>
  </conditionalFormatting>
  <conditionalFormatting sqref="O1203">
    <cfRule type="duplicateValues" dxfId="10843" priority="11154"/>
  </conditionalFormatting>
  <conditionalFormatting sqref="P1203">
    <cfRule type="duplicateValues" dxfId="10842" priority="11165"/>
  </conditionalFormatting>
  <conditionalFormatting sqref="O1203">
    <cfRule type="duplicateValues" dxfId="10841" priority="11153"/>
  </conditionalFormatting>
  <conditionalFormatting sqref="O1203">
    <cfRule type="duplicateValues" dxfId="10840" priority="11152"/>
  </conditionalFormatting>
  <conditionalFormatting sqref="O1203">
    <cfRule type="duplicateValues" dxfId="10839" priority="11151"/>
  </conditionalFormatting>
  <conditionalFormatting sqref="O1203">
    <cfRule type="duplicateValues" dxfId="10838" priority="11150"/>
  </conditionalFormatting>
  <conditionalFormatting sqref="O1203">
    <cfRule type="duplicateValues" dxfId="10837" priority="11149"/>
  </conditionalFormatting>
  <conditionalFormatting sqref="O1203">
    <cfRule type="duplicateValues" dxfId="10836" priority="11148"/>
  </conditionalFormatting>
  <conditionalFormatting sqref="O1203">
    <cfRule type="duplicateValues" dxfId="10835" priority="11147"/>
  </conditionalFormatting>
  <conditionalFormatting sqref="O1203">
    <cfRule type="duplicateValues" dxfId="10834" priority="11146"/>
  </conditionalFormatting>
  <conditionalFormatting sqref="O1203">
    <cfRule type="duplicateValues" dxfId="10833" priority="11166"/>
  </conditionalFormatting>
  <conditionalFormatting sqref="O1203">
    <cfRule type="duplicateValues" dxfId="10832" priority="11167"/>
    <cfRule type="duplicateValues" dxfId="10831" priority="11168"/>
    <cfRule type="duplicateValues" dxfId="10830" priority="11169"/>
  </conditionalFormatting>
  <conditionalFormatting sqref="O1203">
    <cfRule type="duplicateValues" dxfId="10829" priority="11145"/>
  </conditionalFormatting>
  <conditionalFormatting sqref="O1203">
    <cfRule type="duplicateValues" dxfId="10828" priority="11144"/>
  </conditionalFormatting>
  <conditionalFormatting sqref="O1203">
    <cfRule type="duplicateValues" dxfId="10827" priority="11143"/>
  </conditionalFormatting>
  <conditionalFormatting sqref="O1204">
    <cfRule type="duplicateValues" dxfId="10826" priority="11134"/>
  </conditionalFormatting>
  <conditionalFormatting sqref="O1204">
    <cfRule type="duplicateValues" dxfId="10825" priority="11135"/>
    <cfRule type="duplicateValues" dxfId="10824" priority="11136"/>
    <cfRule type="duplicateValues" dxfId="10823" priority="11137"/>
  </conditionalFormatting>
  <conditionalFormatting sqref="O1204">
    <cfRule type="duplicateValues" dxfId="10822" priority="11132"/>
    <cfRule type="duplicateValues" dxfId="10821" priority="11133"/>
  </conditionalFormatting>
  <conditionalFormatting sqref="O1204">
    <cfRule type="duplicateValues" dxfId="10820" priority="11131"/>
  </conditionalFormatting>
  <conditionalFormatting sqref="O1204">
    <cfRule type="duplicateValues" dxfId="10819" priority="11130"/>
  </conditionalFormatting>
  <conditionalFormatting sqref="P1204">
    <cfRule type="duplicateValues" dxfId="10818" priority="11129"/>
  </conditionalFormatting>
  <conditionalFormatting sqref="O1204">
    <cfRule type="duplicateValues" dxfId="10817" priority="11128"/>
  </conditionalFormatting>
  <conditionalFormatting sqref="O1204">
    <cfRule type="duplicateValues" dxfId="10816" priority="11127"/>
  </conditionalFormatting>
  <conditionalFormatting sqref="P1204">
    <cfRule type="duplicateValues" dxfId="10815" priority="11138"/>
  </conditionalFormatting>
  <conditionalFormatting sqref="O1204">
    <cfRule type="duplicateValues" dxfId="10814" priority="11126"/>
  </conditionalFormatting>
  <conditionalFormatting sqref="O1204">
    <cfRule type="duplicateValues" dxfId="10813" priority="11125"/>
  </conditionalFormatting>
  <conditionalFormatting sqref="O1204">
    <cfRule type="duplicateValues" dxfId="10812" priority="11124"/>
  </conditionalFormatting>
  <conditionalFormatting sqref="O1204">
    <cfRule type="duplicateValues" dxfId="10811" priority="11123"/>
  </conditionalFormatting>
  <conditionalFormatting sqref="O1204">
    <cfRule type="duplicateValues" dxfId="10810" priority="11122"/>
  </conditionalFormatting>
  <conditionalFormatting sqref="O1204">
    <cfRule type="duplicateValues" dxfId="10809" priority="11121"/>
  </conditionalFormatting>
  <conditionalFormatting sqref="O1204">
    <cfRule type="duplicateValues" dxfId="10808" priority="11120"/>
  </conditionalFormatting>
  <conditionalFormatting sqref="O1204">
    <cfRule type="duplicateValues" dxfId="10807" priority="11119"/>
  </conditionalFormatting>
  <conditionalFormatting sqref="O1204">
    <cfRule type="duplicateValues" dxfId="10806" priority="11139"/>
  </conditionalFormatting>
  <conditionalFormatting sqref="O1204">
    <cfRule type="duplicateValues" dxfId="10805" priority="11140"/>
    <cfRule type="duplicateValues" dxfId="10804" priority="11141"/>
    <cfRule type="duplicateValues" dxfId="10803" priority="11142"/>
  </conditionalFormatting>
  <conditionalFormatting sqref="O1204">
    <cfRule type="duplicateValues" dxfId="10802" priority="11118"/>
  </conditionalFormatting>
  <conditionalFormatting sqref="O1204">
    <cfRule type="duplicateValues" dxfId="10801" priority="11117"/>
  </conditionalFormatting>
  <conditionalFormatting sqref="O1204">
    <cfRule type="duplicateValues" dxfId="10800" priority="11116"/>
  </conditionalFormatting>
  <conditionalFormatting sqref="Y1026">
    <cfRule type="duplicateValues" dxfId="10799" priority="11115"/>
  </conditionalFormatting>
  <conditionalFormatting sqref="Y1026">
    <cfRule type="duplicateValues" dxfId="10798" priority="11114"/>
  </conditionalFormatting>
  <conditionalFormatting sqref="Y1028:Y1034">
    <cfRule type="duplicateValues" dxfId="10797" priority="11113"/>
  </conditionalFormatting>
  <conditionalFormatting sqref="Y1028:Y1034">
    <cfRule type="duplicateValues" dxfId="10796" priority="11112"/>
  </conditionalFormatting>
  <conditionalFormatting sqref="Y1036:Y1038">
    <cfRule type="duplicateValues" dxfId="10795" priority="11111"/>
  </conditionalFormatting>
  <conditionalFormatting sqref="Y1036:Y1038">
    <cfRule type="duplicateValues" dxfId="10794" priority="11110"/>
  </conditionalFormatting>
  <conditionalFormatting sqref="Y1040">
    <cfRule type="duplicateValues" dxfId="10793" priority="11109"/>
  </conditionalFormatting>
  <conditionalFormatting sqref="Y1040">
    <cfRule type="duplicateValues" dxfId="10792" priority="11108"/>
  </conditionalFormatting>
  <conditionalFormatting sqref="Y1042:Y1046">
    <cfRule type="duplicateValues" dxfId="10791" priority="11107"/>
  </conditionalFormatting>
  <conditionalFormatting sqref="Y1042:Y1046">
    <cfRule type="duplicateValues" dxfId="10790" priority="11106"/>
  </conditionalFormatting>
  <conditionalFormatting sqref="Y1051:Y1052">
    <cfRule type="duplicateValues" dxfId="10789" priority="11105"/>
  </conditionalFormatting>
  <conditionalFormatting sqref="Y1051:Y1052">
    <cfRule type="duplicateValues" dxfId="10788" priority="11104"/>
  </conditionalFormatting>
  <conditionalFormatting sqref="Y1054:Y1055">
    <cfRule type="duplicateValues" dxfId="10787" priority="11103"/>
  </conditionalFormatting>
  <conditionalFormatting sqref="Y1054:Y1055">
    <cfRule type="duplicateValues" dxfId="10786" priority="11102"/>
  </conditionalFormatting>
  <conditionalFormatting sqref="Y1057">
    <cfRule type="duplicateValues" dxfId="10785" priority="11101"/>
  </conditionalFormatting>
  <conditionalFormatting sqref="Y1057">
    <cfRule type="duplicateValues" dxfId="10784" priority="11100"/>
  </conditionalFormatting>
  <conditionalFormatting sqref="Y1060">
    <cfRule type="duplicateValues" dxfId="10783" priority="11099"/>
  </conditionalFormatting>
  <conditionalFormatting sqref="Y1060">
    <cfRule type="duplicateValues" dxfId="10782" priority="11098"/>
  </conditionalFormatting>
  <conditionalFormatting sqref="Y1066:Y1067">
    <cfRule type="duplicateValues" dxfId="10781" priority="11097"/>
  </conditionalFormatting>
  <conditionalFormatting sqref="Y1066:Y1067">
    <cfRule type="duplicateValues" dxfId="10780" priority="11096"/>
  </conditionalFormatting>
  <conditionalFormatting sqref="Y1072">
    <cfRule type="duplicateValues" dxfId="10779" priority="11095"/>
  </conditionalFormatting>
  <conditionalFormatting sqref="Y1072">
    <cfRule type="duplicateValues" dxfId="10778" priority="11094"/>
  </conditionalFormatting>
  <conditionalFormatting sqref="Y1091">
    <cfRule type="duplicateValues" dxfId="10777" priority="11093"/>
  </conditionalFormatting>
  <conditionalFormatting sqref="Y1091">
    <cfRule type="duplicateValues" dxfId="10776" priority="11092"/>
  </conditionalFormatting>
  <conditionalFormatting sqref="Y1093:Y1098">
    <cfRule type="duplicateValues" dxfId="10775" priority="11091"/>
  </conditionalFormatting>
  <conditionalFormatting sqref="Y1093:Y1098">
    <cfRule type="duplicateValues" dxfId="10774" priority="11090"/>
  </conditionalFormatting>
  <conditionalFormatting sqref="Y1100">
    <cfRule type="duplicateValues" dxfId="10773" priority="11089"/>
  </conditionalFormatting>
  <conditionalFormatting sqref="Y1100">
    <cfRule type="duplicateValues" dxfId="10772" priority="11088"/>
  </conditionalFormatting>
  <conditionalFormatting sqref="Y1122:Y1127">
    <cfRule type="duplicateValues" dxfId="10771" priority="11087"/>
  </conditionalFormatting>
  <conditionalFormatting sqref="Y1122:Y1127">
    <cfRule type="duplicateValues" dxfId="10770" priority="11086"/>
  </conditionalFormatting>
  <conditionalFormatting sqref="Y1137">
    <cfRule type="duplicateValues" dxfId="10769" priority="11085"/>
  </conditionalFormatting>
  <conditionalFormatting sqref="Y1137">
    <cfRule type="duplicateValues" dxfId="10768" priority="11084"/>
  </conditionalFormatting>
  <conditionalFormatting sqref="Y1139:Y1142">
    <cfRule type="duplicateValues" dxfId="10767" priority="11083"/>
  </conditionalFormatting>
  <conditionalFormatting sqref="Y1139:Y1142">
    <cfRule type="duplicateValues" dxfId="10766" priority="11082"/>
  </conditionalFormatting>
  <conditionalFormatting sqref="Y1144">
    <cfRule type="duplicateValues" dxfId="10765" priority="11081"/>
  </conditionalFormatting>
  <conditionalFormatting sqref="Y1144">
    <cfRule type="duplicateValues" dxfId="10764" priority="11080"/>
  </conditionalFormatting>
  <conditionalFormatting sqref="Y1146:Y1147">
    <cfRule type="duplicateValues" dxfId="10763" priority="11079"/>
  </conditionalFormatting>
  <conditionalFormatting sqref="Y1146:Y1147">
    <cfRule type="duplicateValues" dxfId="10762" priority="11078"/>
  </conditionalFormatting>
  <conditionalFormatting sqref="Y1157:Y1160">
    <cfRule type="duplicateValues" dxfId="10761" priority="11077"/>
  </conditionalFormatting>
  <conditionalFormatting sqref="Y1157:Y1160">
    <cfRule type="duplicateValues" dxfId="10760" priority="11076"/>
  </conditionalFormatting>
  <conditionalFormatting sqref="Y1157:Y1160">
    <cfRule type="duplicateValues" dxfId="10759" priority="11075"/>
  </conditionalFormatting>
  <conditionalFormatting sqref="Y1162:Y1167">
    <cfRule type="duplicateValues" dxfId="10758" priority="11074"/>
  </conditionalFormatting>
  <conditionalFormatting sqref="Y1162:Y1167">
    <cfRule type="duplicateValues" dxfId="10757" priority="11073"/>
  </conditionalFormatting>
  <conditionalFormatting sqref="Y1162:Y1167">
    <cfRule type="duplicateValues" dxfId="10756" priority="11072"/>
  </conditionalFormatting>
  <conditionalFormatting sqref="Y1168">
    <cfRule type="duplicateValues" dxfId="10755" priority="11071"/>
  </conditionalFormatting>
  <conditionalFormatting sqref="Y1168">
    <cfRule type="duplicateValues" dxfId="10754" priority="11070"/>
  </conditionalFormatting>
  <conditionalFormatting sqref="Y1168">
    <cfRule type="duplicateValues" dxfId="10753" priority="11069"/>
  </conditionalFormatting>
  <conditionalFormatting sqref="Y1170:Y1175">
    <cfRule type="duplicateValues" dxfId="10752" priority="11068"/>
  </conditionalFormatting>
  <conditionalFormatting sqref="Y1170:Y1175">
    <cfRule type="duplicateValues" dxfId="10751" priority="11067"/>
  </conditionalFormatting>
  <conditionalFormatting sqref="Y1170:Y1175">
    <cfRule type="duplicateValues" dxfId="10750" priority="11066"/>
  </conditionalFormatting>
  <conditionalFormatting sqref="Y1182">
    <cfRule type="duplicateValues" dxfId="10749" priority="11065"/>
  </conditionalFormatting>
  <conditionalFormatting sqref="Y1184">
    <cfRule type="duplicateValues" dxfId="10748" priority="11064"/>
  </conditionalFormatting>
  <conditionalFormatting sqref="Y1186">
    <cfRule type="duplicateValues" dxfId="10747" priority="11063"/>
  </conditionalFormatting>
  <conditionalFormatting sqref="Y1190">
    <cfRule type="duplicateValues" dxfId="10746" priority="11062"/>
  </conditionalFormatting>
  <conditionalFormatting sqref="Y1192">
    <cfRule type="duplicateValues" dxfId="10745" priority="11061"/>
  </conditionalFormatting>
  <conditionalFormatting sqref="Y1194:Y1196">
    <cfRule type="duplicateValues" dxfId="10744" priority="11060"/>
  </conditionalFormatting>
  <conditionalFormatting sqref="Y1198">
    <cfRule type="duplicateValues" dxfId="10743" priority="11059"/>
  </conditionalFormatting>
  <conditionalFormatting sqref="Y1200">
    <cfRule type="duplicateValues" dxfId="10742" priority="11058"/>
  </conditionalFormatting>
  <conditionalFormatting sqref="O1235:O1241">
    <cfRule type="duplicateValues" dxfId="10741" priority="11050"/>
  </conditionalFormatting>
  <conditionalFormatting sqref="O1235:O1241">
    <cfRule type="duplicateValues" dxfId="10740" priority="11049"/>
  </conditionalFormatting>
  <conditionalFormatting sqref="O1235:O1241">
    <cfRule type="duplicateValues" dxfId="10739" priority="11048"/>
  </conditionalFormatting>
  <conditionalFormatting sqref="O1235:O1241">
    <cfRule type="duplicateValues" dxfId="10738" priority="11047"/>
  </conditionalFormatting>
  <conditionalFormatting sqref="O1235:O1241">
    <cfRule type="duplicateValues" dxfId="10737" priority="11046"/>
  </conditionalFormatting>
  <conditionalFormatting sqref="O1235:O1241">
    <cfRule type="duplicateValues" dxfId="10736" priority="11045"/>
  </conditionalFormatting>
  <conditionalFormatting sqref="O1235:O1241">
    <cfRule type="duplicateValues" dxfId="10735" priority="11044"/>
  </conditionalFormatting>
  <conditionalFormatting sqref="O1235:O1241">
    <cfRule type="duplicateValues" dxfId="10734" priority="11051"/>
  </conditionalFormatting>
  <conditionalFormatting sqref="O1235:O1241">
    <cfRule type="duplicateValues" dxfId="10733" priority="11052"/>
    <cfRule type="duplicateValues" dxfId="10732" priority="11053"/>
    <cfRule type="duplicateValues" dxfId="10731" priority="11054"/>
  </conditionalFormatting>
  <conditionalFormatting sqref="P1235:P1241">
    <cfRule type="duplicateValues" dxfId="10730" priority="11055"/>
  </conditionalFormatting>
  <conditionalFormatting sqref="O1235:O1241">
    <cfRule type="duplicateValues" dxfId="10729" priority="11056"/>
    <cfRule type="duplicateValues" dxfId="10728" priority="11057"/>
  </conditionalFormatting>
  <conditionalFormatting sqref="O1242">
    <cfRule type="duplicateValues" dxfId="10727" priority="11036"/>
  </conditionalFormatting>
  <conditionalFormatting sqref="O1242">
    <cfRule type="duplicateValues" dxfId="10726" priority="11035"/>
  </conditionalFormatting>
  <conditionalFormatting sqref="O1242">
    <cfRule type="duplicateValues" dxfId="10725" priority="11034"/>
  </conditionalFormatting>
  <conditionalFormatting sqref="O1242">
    <cfRule type="duplicateValues" dxfId="10724" priority="11033"/>
  </conditionalFormatting>
  <conditionalFormatting sqref="O1242">
    <cfRule type="duplicateValues" dxfId="10723" priority="11032"/>
  </conditionalFormatting>
  <conditionalFormatting sqref="O1242">
    <cfRule type="duplicateValues" dxfId="10722" priority="11031"/>
  </conditionalFormatting>
  <conditionalFormatting sqref="O1242">
    <cfRule type="duplicateValues" dxfId="10721" priority="11030"/>
  </conditionalFormatting>
  <conditionalFormatting sqref="O1242">
    <cfRule type="duplicateValues" dxfId="10720" priority="11037"/>
  </conditionalFormatting>
  <conditionalFormatting sqref="O1242">
    <cfRule type="duplicateValues" dxfId="10719" priority="11038"/>
    <cfRule type="duplicateValues" dxfId="10718" priority="11039"/>
    <cfRule type="duplicateValues" dxfId="10717" priority="11040"/>
  </conditionalFormatting>
  <conditionalFormatting sqref="P1242">
    <cfRule type="duplicateValues" dxfId="10716" priority="11041"/>
  </conditionalFormatting>
  <conditionalFormatting sqref="O1242">
    <cfRule type="duplicateValues" dxfId="10715" priority="11042"/>
    <cfRule type="duplicateValues" dxfId="10714" priority="11043"/>
  </conditionalFormatting>
  <conditionalFormatting sqref="O1243:O1244">
    <cfRule type="duplicateValues" dxfId="10713" priority="11022"/>
  </conditionalFormatting>
  <conditionalFormatting sqref="O1243:O1244">
    <cfRule type="duplicateValues" dxfId="10712" priority="11021"/>
  </conditionalFormatting>
  <conditionalFormatting sqref="O1243:O1244">
    <cfRule type="duplicateValues" dxfId="10711" priority="11020"/>
  </conditionalFormatting>
  <conditionalFormatting sqref="O1243:O1244">
    <cfRule type="duplicateValues" dxfId="10710" priority="11019"/>
  </conditionalFormatting>
  <conditionalFormatting sqref="O1243:O1244">
    <cfRule type="duplicateValues" dxfId="10709" priority="11018"/>
  </conditionalFormatting>
  <conditionalFormatting sqref="O1243:O1244">
    <cfRule type="duplicateValues" dxfId="10708" priority="11017"/>
  </conditionalFormatting>
  <conditionalFormatting sqref="O1243:O1244">
    <cfRule type="duplicateValues" dxfId="10707" priority="11016"/>
  </conditionalFormatting>
  <conditionalFormatting sqref="O1243:O1244">
    <cfRule type="duplicateValues" dxfId="10706" priority="11023"/>
  </conditionalFormatting>
  <conditionalFormatting sqref="O1243:O1244">
    <cfRule type="duplicateValues" dxfId="10705" priority="11024"/>
    <cfRule type="duplicateValues" dxfId="10704" priority="11025"/>
    <cfRule type="duplicateValues" dxfId="10703" priority="11026"/>
  </conditionalFormatting>
  <conditionalFormatting sqref="P1243:P1244">
    <cfRule type="duplicateValues" dxfId="10702" priority="11027"/>
  </conditionalFormatting>
  <conditionalFormatting sqref="O1243:O1244">
    <cfRule type="duplicateValues" dxfId="10701" priority="11028"/>
    <cfRule type="duplicateValues" dxfId="10700" priority="11029"/>
  </conditionalFormatting>
  <conditionalFormatting sqref="O1245:O1249">
    <cfRule type="duplicateValues" dxfId="10699" priority="11008"/>
  </conditionalFormatting>
  <conditionalFormatting sqref="O1245:O1249">
    <cfRule type="duplicateValues" dxfId="10698" priority="11007"/>
  </conditionalFormatting>
  <conditionalFormatting sqref="O1245:O1249">
    <cfRule type="duplicateValues" dxfId="10697" priority="11006"/>
  </conditionalFormatting>
  <conditionalFormatting sqref="O1245:O1249">
    <cfRule type="duplicateValues" dxfId="10696" priority="11005"/>
  </conditionalFormatting>
  <conditionalFormatting sqref="O1245:O1249">
    <cfRule type="duplicateValues" dxfId="10695" priority="11004"/>
  </conditionalFormatting>
  <conditionalFormatting sqref="O1245:O1249">
    <cfRule type="duplicateValues" dxfId="10694" priority="11003"/>
  </conditionalFormatting>
  <conditionalFormatting sqref="O1245:O1249">
    <cfRule type="duplicateValues" dxfId="10693" priority="11002"/>
  </conditionalFormatting>
  <conditionalFormatting sqref="O1245:O1249">
    <cfRule type="duplicateValues" dxfId="10692" priority="11009"/>
  </conditionalFormatting>
  <conditionalFormatting sqref="O1245:O1249">
    <cfRule type="duplicateValues" dxfId="10691" priority="11010"/>
    <cfRule type="duplicateValues" dxfId="10690" priority="11011"/>
    <cfRule type="duplicateValues" dxfId="10689" priority="11012"/>
  </conditionalFormatting>
  <conditionalFormatting sqref="P1245:P1249">
    <cfRule type="duplicateValues" dxfId="10688" priority="11013"/>
  </conditionalFormatting>
  <conditionalFormatting sqref="O1245:O1249">
    <cfRule type="duplicateValues" dxfId="10687" priority="11014"/>
    <cfRule type="duplicateValues" dxfId="10686" priority="11015"/>
  </conditionalFormatting>
  <conditionalFormatting sqref="O1250">
    <cfRule type="duplicateValues" dxfId="10685" priority="10994"/>
  </conditionalFormatting>
  <conditionalFormatting sqref="O1250">
    <cfRule type="duplicateValues" dxfId="10684" priority="10993"/>
  </conditionalFormatting>
  <conditionalFormatting sqref="O1250">
    <cfRule type="duplicateValues" dxfId="10683" priority="10992"/>
  </conditionalFormatting>
  <conditionalFormatting sqref="O1250">
    <cfRule type="duplicateValues" dxfId="10682" priority="10991"/>
  </conditionalFormatting>
  <conditionalFormatting sqref="O1250">
    <cfRule type="duplicateValues" dxfId="10681" priority="10990"/>
  </conditionalFormatting>
  <conditionalFormatting sqref="O1250">
    <cfRule type="duplicateValues" dxfId="10680" priority="10989"/>
  </conditionalFormatting>
  <conditionalFormatting sqref="O1250">
    <cfRule type="duplicateValues" dxfId="10679" priority="10988"/>
  </conditionalFormatting>
  <conditionalFormatting sqref="O1250">
    <cfRule type="duplicateValues" dxfId="10678" priority="10995"/>
  </conditionalFormatting>
  <conditionalFormatting sqref="O1250">
    <cfRule type="duplicateValues" dxfId="10677" priority="10996"/>
    <cfRule type="duplicateValues" dxfId="10676" priority="10997"/>
    <cfRule type="duplicateValues" dxfId="10675" priority="10998"/>
  </conditionalFormatting>
  <conditionalFormatting sqref="P1250">
    <cfRule type="duplicateValues" dxfId="10674" priority="10999"/>
  </conditionalFormatting>
  <conditionalFormatting sqref="O1250">
    <cfRule type="duplicateValues" dxfId="10673" priority="11000"/>
    <cfRule type="duplicateValues" dxfId="10672" priority="11001"/>
  </conditionalFormatting>
  <conditionalFormatting sqref="A1251">
    <cfRule type="cellIs" dxfId="10671" priority="10987" operator="lessThan">
      <formula>"&lt;=0"</formula>
    </cfRule>
  </conditionalFormatting>
  <conditionalFormatting sqref="Y1251">
    <cfRule type="duplicateValues" dxfId="10670" priority="10986"/>
  </conditionalFormatting>
  <conditionalFormatting sqref="O1329:O1334">
    <cfRule type="duplicateValues" dxfId="10669" priority="10971"/>
  </conditionalFormatting>
  <conditionalFormatting sqref="O1329:O1334">
    <cfRule type="duplicateValues" dxfId="10668" priority="10972"/>
  </conditionalFormatting>
  <conditionalFormatting sqref="O1329:O1334">
    <cfRule type="duplicateValues" dxfId="10667" priority="10973"/>
    <cfRule type="duplicateValues" dxfId="10666" priority="10974"/>
    <cfRule type="duplicateValues" dxfId="10665" priority="10975"/>
  </conditionalFormatting>
  <conditionalFormatting sqref="P1329:P1334">
    <cfRule type="duplicateValues" dxfId="10664" priority="10976"/>
  </conditionalFormatting>
  <conditionalFormatting sqref="O1329:O1334">
    <cfRule type="duplicateValues" dxfId="10663" priority="10977"/>
    <cfRule type="duplicateValues" dxfId="10662" priority="10978"/>
  </conditionalFormatting>
  <conditionalFormatting sqref="O1329:O1334">
    <cfRule type="duplicateValues" dxfId="10661" priority="10970"/>
  </conditionalFormatting>
  <conditionalFormatting sqref="O1329:O1334">
    <cfRule type="duplicateValues" dxfId="10660" priority="10969"/>
  </conditionalFormatting>
  <conditionalFormatting sqref="O1338:O1343">
    <cfRule type="duplicateValues" dxfId="10659" priority="10961"/>
  </conditionalFormatting>
  <conditionalFormatting sqref="O1338:O1343">
    <cfRule type="duplicateValues" dxfId="10658" priority="10962"/>
  </conditionalFormatting>
  <conditionalFormatting sqref="O1338:O1343">
    <cfRule type="duplicateValues" dxfId="10657" priority="10963"/>
    <cfRule type="duplicateValues" dxfId="10656" priority="10964"/>
    <cfRule type="duplicateValues" dxfId="10655" priority="10965"/>
  </conditionalFormatting>
  <conditionalFormatting sqref="P1338:P1343">
    <cfRule type="duplicateValues" dxfId="10654" priority="10966"/>
  </conditionalFormatting>
  <conditionalFormatting sqref="O1338:O1343">
    <cfRule type="duplicateValues" dxfId="10653" priority="10967"/>
    <cfRule type="duplicateValues" dxfId="10652" priority="10968"/>
  </conditionalFormatting>
  <conditionalFormatting sqref="O1338:O1343">
    <cfRule type="duplicateValues" dxfId="10651" priority="10960"/>
  </conditionalFormatting>
  <conditionalFormatting sqref="O1338:O1343">
    <cfRule type="duplicateValues" dxfId="10650" priority="10959"/>
  </conditionalFormatting>
  <conditionalFormatting sqref="O1335">
    <cfRule type="duplicateValues" dxfId="10649" priority="10952"/>
  </conditionalFormatting>
  <conditionalFormatting sqref="O1335">
    <cfRule type="duplicateValues" dxfId="10648" priority="10953"/>
    <cfRule type="duplicateValues" dxfId="10647" priority="10954"/>
    <cfRule type="duplicateValues" dxfId="10646" priority="10955"/>
  </conditionalFormatting>
  <conditionalFormatting sqref="P1335">
    <cfRule type="duplicateValues" dxfId="10645" priority="10956"/>
  </conditionalFormatting>
  <conditionalFormatting sqref="O1335">
    <cfRule type="duplicateValues" dxfId="10644" priority="10957"/>
    <cfRule type="duplicateValues" dxfId="10643" priority="10958"/>
  </conditionalFormatting>
  <conditionalFormatting sqref="O1335">
    <cfRule type="duplicateValues" dxfId="10642" priority="10951"/>
  </conditionalFormatting>
  <conditionalFormatting sqref="O1336:O1337">
    <cfRule type="duplicateValues" dxfId="10641" priority="10944"/>
  </conditionalFormatting>
  <conditionalFormatting sqref="O1336:O1337">
    <cfRule type="duplicateValues" dxfId="10640" priority="10945"/>
    <cfRule type="duplicateValues" dxfId="10639" priority="10946"/>
    <cfRule type="duplicateValues" dxfId="10638" priority="10947"/>
  </conditionalFormatting>
  <conditionalFormatting sqref="P1336:P1337">
    <cfRule type="duplicateValues" dxfId="10637" priority="10948"/>
  </conditionalFormatting>
  <conditionalFormatting sqref="O1336:O1337">
    <cfRule type="duplicateValues" dxfId="10636" priority="10949"/>
    <cfRule type="duplicateValues" dxfId="10635" priority="10950"/>
  </conditionalFormatting>
  <conditionalFormatting sqref="O1336:O1337">
    <cfRule type="duplicateValues" dxfId="10634" priority="10943"/>
  </conditionalFormatting>
  <conditionalFormatting sqref="O1344:O1345">
    <cfRule type="duplicateValues" dxfId="10633" priority="10935"/>
  </conditionalFormatting>
  <conditionalFormatting sqref="O1344:O1345">
    <cfRule type="duplicateValues" dxfId="10632" priority="10936"/>
  </conditionalFormatting>
  <conditionalFormatting sqref="O1344:O1345">
    <cfRule type="duplicateValues" dxfId="10631" priority="10937"/>
    <cfRule type="duplicateValues" dxfId="10630" priority="10938"/>
    <cfRule type="duplicateValues" dxfId="10629" priority="10939"/>
  </conditionalFormatting>
  <conditionalFormatting sqref="P1344:P1345">
    <cfRule type="duplicateValues" dxfId="10628" priority="10940"/>
  </conditionalFormatting>
  <conditionalFormatting sqref="O1344:O1345">
    <cfRule type="duplicateValues" dxfId="10627" priority="10941"/>
    <cfRule type="duplicateValues" dxfId="10626" priority="10942"/>
  </conditionalFormatting>
  <conditionalFormatting sqref="O1344:O1345">
    <cfRule type="duplicateValues" dxfId="10625" priority="10934"/>
  </conditionalFormatting>
  <conditionalFormatting sqref="O1344:O1345">
    <cfRule type="duplicateValues" dxfId="10624" priority="10933"/>
  </conditionalFormatting>
  <conditionalFormatting sqref="O1346:O1348">
    <cfRule type="duplicateValues" dxfId="10623" priority="10912"/>
  </conditionalFormatting>
  <conditionalFormatting sqref="O1346:O1348">
    <cfRule type="duplicateValues" dxfId="10622" priority="10911"/>
  </conditionalFormatting>
  <conditionalFormatting sqref="O1346:O1348">
    <cfRule type="duplicateValues" dxfId="10621" priority="10910"/>
  </conditionalFormatting>
  <conditionalFormatting sqref="O1346:O1348">
    <cfRule type="duplicateValues" dxfId="10620" priority="10909"/>
  </conditionalFormatting>
  <conditionalFormatting sqref="O1346:O1348">
    <cfRule type="duplicateValues" dxfId="10619" priority="10908"/>
  </conditionalFormatting>
  <conditionalFormatting sqref="O1346:O1348">
    <cfRule type="duplicateValues" dxfId="10618" priority="10907"/>
  </conditionalFormatting>
  <conditionalFormatting sqref="O1346:O1348">
    <cfRule type="duplicateValues" dxfId="10617" priority="10913"/>
  </conditionalFormatting>
  <conditionalFormatting sqref="O1346:O1348">
    <cfRule type="duplicateValues" dxfId="10616" priority="10914"/>
    <cfRule type="duplicateValues" dxfId="10615" priority="10915"/>
    <cfRule type="duplicateValues" dxfId="10614" priority="10916"/>
  </conditionalFormatting>
  <conditionalFormatting sqref="P1346:P1348">
    <cfRule type="duplicateValues" dxfId="10613" priority="10917"/>
  </conditionalFormatting>
  <conditionalFormatting sqref="O1346:O1348">
    <cfRule type="duplicateValues" dxfId="10612" priority="10918"/>
    <cfRule type="duplicateValues" dxfId="10611" priority="10919"/>
  </conditionalFormatting>
  <conditionalFormatting sqref="O1349:O1350">
    <cfRule type="duplicateValues" dxfId="10610" priority="10899"/>
  </conditionalFormatting>
  <conditionalFormatting sqref="O1349:O1350">
    <cfRule type="duplicateValues" dxfId="10609" priority="10900"/>
  </conditionalFormatting>
  <conditionalFormatting sqref="O1349:O1350">
    <cfRule type="duplicateValues" dxfId="10608" priority="10901"/>
    <cfRule type="duplicateValues" dxfId="10607" priority="10902"/>
    <cfRule type="duplicateValues" dxfId="10606" priority="10903"/>
  </conditionalFormatting>
  <conditionalFormatting sqref="P1349:P1350">
    <cfRule type="duplicateValues" dxfId="10605" priority="10904"/>
  </conditionalFormatting>
  <conditionalFormatting sqref="O1349:O1350">
    <cfRule type="duplicateValues" dxfId="10604" priority="10905"/>
    <cfRule type="duplicateValues" dxfId="10603" priority="10906"/>
  </conditionalFormatting>
  <conditionalFormatting sqref="O1349:O1350">
    <cfRule type="duplicateValues" dxfId="10602" priority="10898"/>
  </conditionalFormatting>
  <conditionalFormatting sqref="O1349:O1350">
    <cfRule type="duplicateValues" dxfId="10601" priority="10897"/>
  </conditionalFormatting>
  <conditionalFormatting sqref="O1349:O1350">
    <cfRule type="duplicateValues" dxfId="10600" priority="10896"/>
  </conditionalFormatting>
  <conditionalFormatting sqref="O1349:O1350">
    <cfRule type="duplicateValues" dxfId="10599" priority="10895"/>
  </conditionalFormatting>
  <conditionalFormatting sqref="O1349:O1350">
    <cfRule type="duplicateValues" dxfId="10598" priority="10894"/>
  </conditionalFormatting>
  <conditionalFormatting sqref="O1349:O1350">
    <cfRule type="duplicateValues" dxfId="10597" priority="10893"/>
  </conditionalFormatting>
  <conditionalFormatting sqref="O1349:O1350">
    <cfRule type="duplicateValues" dxfId="10596" priority="10892"/>
  </conditionalFormatting>
  <conditionalFormatting sqref="O1352">
    <cfRule type="duplicateValues" dxfId="10595" priority="10891"/>
  </conditionalFormatting>
  <conditionalFormatting sqref="O1352">
    <cfRule type="duplicateValues" dxfId="10594" priority="10888"/>
    <cfRule type="duplicateValues" dxfId="10593" priority="10889"/>
    <cfRule type="duplicateValues" dxfId="10592" priority="10890"/>
  </conditionalFormatting>
  <conditionalFormatting sqref="O1352">
    <cfRule type="duplicateValues" dxfId="10591" priority="10886"/>
    <cfRule type="duplicateValues" dxfId="10590" priority="10887"/>
  </conditionalFormatting>
  <conditionalFormatting sqref="O1353">
    <cfRule type="duplicateValues" dxfId="10589" priority="10885"/>
  </conditionalFormatting>
  <conditionalFormatting sqref="O1353">
    <cfRule type="duplicateValues" dxfId="10588" priority="10882"/>
    <cfRule type="duplicateValues" dxfId="10587" priority="10883"/>
    <cfRule type="duplicateValues" dxfId="10586" priority="10884"/>
  </conditionalFormatting>
  <conditionalFormatting sqref="O1353">
    <cfRule type="duplicateValues" dxfId="10585" priority="10880"/>
    <cfRule type="duplicateValues" dxfId="10584" priority="10881"/>
  </conditionalFormatting>
  <conditionalFormatting sqref="O1355">
    <cfRule type="duplicateValues" dxfId="10583" priority="10879"/>
  </conditionalFormatting>
  <conditionalFormatting sqref="O1355">
    <cfRule type="duplicateValues" dxfId="10582" priority="10876"/>
    <cfRule type="duplicateValues" dxfId="10581" priority="10877"/>
    <cfRule type="duplicateValues" dxfId="10580" priority="10878"/>
  </conditionalFormatting>
  <conditionalFormatting sqref="P1355">
    <cfRule type="duplicateValues" dxfId="10579" priority="10875"/>
  </conditionalFormatting>
  <conditionalFormatting sqref="O1355">
    <cfRule type="duplicateValues" dxfId="10578" priority="10873"/>
    <cfRule type="duplicateValues" dxfId="10577" priority="10874"/>
  </conditionalFormatting>
  <conditionalFormatting sqref="O1356">
    <cfRule type="duplicateValues" dxfId="10576" priority="10872"/>
  </conditionalFormatting>
  <conditionalFormatting sqref="O1356">
    <cfRule type="duplicateValues" dxfId="10575" priority="10869"/>
    <cfRule type="duplicateValues" dxfId="10574" priority="10870"/>
    <cfRule type="duplicateValues" dxfId="10573" priority="10871"/>
  </conditionalFormatting>
  <conditionalFormatting sqref="P1356">
    <cfRule type="duplicateValues" dxfId="10572" priority="10868"/>
  </conditionalFormatting>
  <conditionalFormatting sqref="O1356">
    <cfRule type="duplicateValues" dxfId="10571" priority="10866"/>
    <cfRule type="duplicateValues" dxfId="10570" priority="10867"/>
  </conditionalFormatting>
  <conditionalFormatting sqref="O1357">
    <cfRule type="duplicateValues" dxfId="10569" priority="10865"/>
  </conditionalFormatting>
  <conditionalFormatting sqref="O1357">
    <cfRule type="duplicateValues" dxfId="10568" priority="10862"/>
    <cfRule type="duplicateValues" dxfId="10567" priority="10863"/>
    <cfRule type="duplicateValues" dxfId="10566" priority="10864"/>
  </conditionalFormatting>
  <conditionalFormatting sqref="P1357">
    <cfRule type="duplicateValues" dxfId="10565" priority="10861"/>
  </conditionalFormatting>
  <conditionalFormatting sqref="O1357">
    <cfRule type="duplicateValues" dxfId="10564" priority="10859"/>
    <cfRule type="duplicateValues" dxfId="10563" priority="10860"/>
  </conditionalFormatting>
  <conditionalFormatting sqref="O1358">
    <cfRule type="duplicateValues" dxfId="10562" priority="10858"/>
  </conditionalFormatting>
  <conditionalFormatting sqref="O1358">
    <cfRule type="duplicateValues" dxfId="10561" priority="10855"/>
    <cfRule type="duplicateValues" dxfId="10560" priority="10856"/>
    <cfRule type="duplicateValues" dxfId="10559" priority="10857"/>
  </conditionalFormatting>
  <conditionalFormatting sqref="P1358">
    <cfRule type="duplicateValues" dxfId="10558" priority="10854"/>
  </conditionalFormatting>
  <conditionalFormatting sqref="O1358">
    <cfRule type="duplicateValues" dxfId="10557" priority="10852"/>
    <cfRule type="duplicateValues" dxfId="10556" priority="10853"/>
  </conditionalFormatting>
  <conditionalFormatting sqref="O1359">
    <cfRule type="duplicateValues" dxfId="10555" priority="10851"/>
  </conditionalFormatting>
  <conditionalFormatting sqref="O1359">
    <cfRule type="duplicateValues" dxfId="10554" priority="10848"/>
    <cfRule type="duplicateValues" dxfId="10553" priority="10849"/>
    <cfRule type="duplicateValues" dxfId="10552" priority="10850"/>
  </conditionalFormatting>
  <conditionalFormatting sqref="P1359">
    <cfRule type="duplicateValues" dxfId="10551" priority="10847"/>
  </conditionalFormatting>
  <conditionalFormatting sqref="O1359">
    <cfRule type="duplicateValues" dxfId="10550" priority="10845"/>
    <cfRule type="duplicateValues" dxfId="10549" priority="10846"/>
  </conditionalFormatting>
  <conditionalFormatting sqref="O1360">
    <cfRule type="duplicateValues" dxfId="10548" priority="10844"/>
  </conditionalFormatting>
  <conditionalFormatting sqref="O1360">
    <cfRule type="duplicateValues" dxfId="10547" priority="10841"/>
    <cfRule type="duplicateValues" dxfId="10546" priority="10842"/>
    <cfRule type="duplicateValues" dxfId="10545" priority="10843"/>
  </conditionalFormatting>
  <conditionalFormatting sqref="P1360">
    <cfRule type="duplicateValues" dxfId="10544" priority="10840"/>
  </conditionalFormatting>
  <conditionalFormatting sqref="O1360">
    <cfRule type="duplicateValues" dxfId="10543" priority="10838"/>
    <cfRule type="duplicateValues" dxfId="10542" priority="10839"/>
  </conditionalFormatting>
  <conditionalFormatting sqref="O1362">
    <cfRule type="duplicateValues" dxfId="10541" priority="10837"/>
  </conditionalFormatting>
  <conditionalFormatting sqref="O1362">
    <cfRule type="duplicateValues" dxfId="10540" priority="10834"/>
    <cfRule type="duplicateValues" dxfId="10539" priority="10835"/>
    <cfRule type="duplicateValues" dxfId="10538" priority="10836"/>
  </conditionalFormatting>
  <conditionalFormatting sqref="P1362">
    <cfRule type="duplicateValues" dxfId="10537" priority="10833"/>
  </conditionalFormatting>
  <conditionalFormatting sqref="O1362">
    <cfRule type="duplicateValues" dxfId="10536" priority="10831"/>
    <cfRule type="duplicateValues" dxfId="10535" priority="10832"/>
  </conditionalFormatting>
  <conditionalFormatting sqref="O1363">
    <cfRule type="duplicateValues" dxfId="10534" priority="10830"/>
  </conditionalFormatting>
  <conditionalFormatting sqref="O1363">
    <cfRule type="duplicateValues" dxfId="10533" priority="10827"/>
    <cfRule type="duplicateValues" dxfId="10532" priority="10828"/>
    <cfRule type="duplicateValues" dxfId="10531" priority="10829"/>
  </conditionalFormatting>
  <conditionalFormatting sqref="P1363">
    <cfRule type="duplicateValues" dxfId="10530" priority="10826"/>
  </conditionalFormatting>
  <conditionalFormatting sqref="O1363">
    <cfRule type="duplicateValues" dxfId="10529" priority="10824"/>
    <cfRule type="duplicateValues" dxfId="10528" priority="10825"/>
  </conditionalFormatting>
  <conditionalFormatting sqref="O1205:O1211">
    <cfRule type="duplicateValues" dxfId="10527" priority="10816"/>
  </conditionalFormatting>
  <conditionalFormatting sqref="O1205:O1211">
    <cfRule type="duplicateValues" dxfId="10526" priority="10817"/>
  </conditionalFormatting>
  <conditionalFormatting sqref="O1205:O1211">
    <cfRule type="duplicateValues" dxfId="10525" priority="10818"/>
    <cfRule type="duplicateValues" dxfId="10524" priority="10819"/>
    <cfRule type="duplicateValues" dxfId="10523" priority="10820"/>
  </conditionalFormatting>
  <conditionalFormatting sqref="P1205:P1211">
    <cfRule type="duplicateValues" dxfId="10522" priority="10821"/>
  </conditionalFormatting>
  <conditionalFormatting sqref="O1205:O1211">
    <cfRule type="duplicateValues" dxfId="10521" priority="10822"/>
    <cfRule type="duplicateValues" dxfId="10520" priority="10823"/>
  </conditionalFormatting>
  <conditionalFormatting sqref="A1212">
    <cfRule type="cellIs" dxfId="10519" priority="10815" operator="lessThan">
      <formula>"&lt;=0"</formula>
    </cfRule>
  </conditionalFormatting>
  <conditionalFormatting sqref="Y1212">
    <cfRule type="duplicateValues" dxfId="10518" priority="10814"/>
  </conditionalFormatting>
  <conditionalFormatting sqref="O1212:O1214 O1216">
    <cfRule type="duplicateValues" dxfId="10517" priority="10799"/>
  </conditionalFormatting>
  <conditionalFormatting sqref="O1212:O1214">
    <cfRule type="duplicateValues" dxfId="10516" priority="10800"/>
  </conditionalFormatting>
  <conditionalFormatting sqref="O1212:O1214 O1216">
    <cfRule type="duplicateValues" dxfId="10515" priority="10801"/>
    <cfRule type="duplicateValues" dxfId="10514" priority="10802"/>
    <cfRule type="duplicateValues" dxfId="10513" priority="10803"/>
  </conditionalFormatting>
  <conditionalFormatting sqref="P1212:P1214 P1216">
    <cfRule type="duplicateValues" dxfId="10512" priority="10804"/>
  </conditionalFormatting>
  <conditionalFormatting sqref="O1212:O1214 O1216">
    <cfRule type="duplicateValues" dxfId="10511" priority="10805"/>
    <cfRule type="duplicateValues" dxfId="10510" priority="10806"/>
  </conditionalFormatting>
  <conditionalFormatting sqref="A1217:A1218">
    <cfRule type="cellIs" dxfId="10509" priority="10798" operator="lessThan">
      <formula>"&lt;=0"</formula>
    </cfRule>
  </conditionalFormatting>
  <conditionalFormatting sqref="Y1217">
    <cfRule type="duplicateValues" dxfId="10508" priority="10797"/>
  </conditionalFormatting>
  <conditionalFormatting sqref="O1217:O1218">
    <cfRule type="duplicateValues" dxfId="10507" priority="10789"/>
  </conditionalFormatting>
  <conditionalFormatting sqref="O1217:O1218">
    <cfRule type="duplicateValues" dxfId="10506" priority="10790"/>
  </conditionalFormatting>
  <conditionalFormatting sqref="O1217:O1218">
    <cfRule type="duplicateValues" dxfId="10505" priority="10791"/>
    <cfRule type="duplicateValues" dxfId="10504" priority="10792"/>
    <cfRule type="duplicateValues" dxfId="10503" priority="10793"/>
  </conditionalFormatting>
  <conditionalFormatting sqref="P1217:P1218">
    <cfRule type="duplicateValues" dxfId="10502" priority="10794"/>
  </conditionalFormatting>
  <conditionalFormatting sqref="O1217:O1218">
    <cfRule type="duplicateValues" dxfId="10501" priority="10795"/>
    <cfRule type="duplicateValues" dxfId="10500" priority="10796"/>
  </conditionalFormatting>
  <conditionalFormatting sqref="O1277">
    <cfRule type="duplicateValues" dxfId="10499" priority="10781"/>
  </conditionalFormatting>
  <conditionalFormatting sqref="O1277">
    <cfRule type="duplicateValues" dxfId="10498" priority="10780"/>
  </conditionalFormatting>
  <conditionalFormatting sqref="O1277">
    <cfRule type="duplicateValues" dxfId="10497" priority="10779"/>
  </conditionalFormatting>
  <conditionalFormatting sqref="O1277">
    <cfRule type="duplicateValues" dxfId="10496" priority="10778"/>
  </conditionalFormatting>
  <conditionalFormatting sqref="O1277">
    <cfRule type="duplicateValues" dxfId="10495" priority="10777"/>
  </conditionalFormatting>
  <conditionalFormatting sqref="O1277">
    <cfRule type="duplicateValues" dxfId="10494" priority="10776"/>
  </conditionalFormatting>
  <conditionalFormatting sqref="O1277">
    <cfRule type="duplicateValues" dxfId="10493" priority="10775"/>
  </conditionalFormatting>
  <conditionalFormatting sqref="O1277">
    <cfRule type="duplicateValues" dxfId="10492" priority="10774"/>
  </conditionalFormatting>
  <conditionalFormatting sqref="O1277">
    <cfRule type="duplicateValues" dxfId="10491" priority="10773"/>
  </conditionalFormatting>
  <conditionalFormatting sqref="O1277">
    <cfRule type="duplicateValues" dxfId="10490" priority="10782"/>
  </conditionalFormatting>
  <conditionalFormatting sqref="O1277">
    <cfRule type="duplicateValues" dxfId="10489" priority="10783"/>
    <cfRule type="duplicateValues" dxfId="10488" priority="10784"/>
    <cfRule type="duplicateValues" dxfId="10487" priority="10785"/>
  </conditionalFormatting>
  <conditionalFormatting sqref="P1277">
    <cfRule type="duplicateValues" dxfId="10486" priority="10786"/>
  </conditionalFormatting>
  <conditionalFormatting sqref="O1277">
    <cfRule type="duplicateValues" dxfId="10485" priority="10787"/>
    <cfRule type="duplicateValues" dxfId="10484" priority="10788"/>
  </conditionalFormatting>
  <conditionalFormatting sqref="O1278:O1284">
    <cfRule type="duplicateValues" dxfId="10483" priority="10742"/>
  </conditionalFormatting>
  <conditionalFormatting sqref="O1278:O1284">
    <cfRule type="duplicateValues" dxfId="10482" priority="10741"/>
  </conditionalFormatting>
  <conditionalFormatting sqref="O1278:O1284">
    <cfRule type="duplicateValues" dxfId="10481" priority="10740"/>
  </conditionalFormatting>
  <conditionalFormatting sqref="O1278:O1284">
    <cfRule type="duplicateValues" dxfId="10480" priority="10739"/>
  </conditionalFormatting>
  <conditionalFormatting sqref="O1278:O1284">
    <cfRule type="duplicateValues" dxfId="10479" priority="10738"/>
  </conditionalFormatting>
  <conditionalFormatting sqref="O1278:O1284">
    <cfRule type="duplicateValues" dxfId="10478" priority="10737"/>
  </conditionalFormatting>
  <conditionalFormatting sqref="O1278:O1284">
    <cfRule type="duplicateValues" dxfId="10477" priority="10736"/>
  </conditionalFormatting>
  <conditionalFormatting sqref="O1278:O1284">
    <cfRule type="duplicateValues" dxfId="10476" priority="10743"/>
  </conditionalFormatting>
  <conditionalFormatting sqref="O1278:O1284">
    <cfRule type="duplicateValues" dxfId="10475" priority="10744"/>
    <cfRule type="duplicateValues" dxfId="10474" priority="10745"/>
    <cfRule type="duplicateValues" dxfId="10473" priority="10746"/>
  </conditionalFormatting>
  <conditionalFormatting sqref="P1278:P1284">
    <cfRule type="duplicateValues" dxfId="10472" priority="10747"/>
  </conditionalFormatting>
  <conditionalFormatting sqref="O1278:O1284">
    <cfRule type="duplicateValues" dxfId="10471" priority="10748"/>
    <cfRule type="duplicateValues" dxfId="10470" priority="10749"/>
  </conditionalFormatting>
  <conditionalFormatting sqref="O1278:O1284">
    <cfRule type="duplicateValues" dxfId="10469" priority="10735"/>
  </conditionalFormatting>
  <conditionalFormatting sqref="O1278:O1284">
    <cfRule type="duplicateValues" dxfId="10468" priority="10734"/>
  </conditionalFormatting>
  <conditionalFormatting sqref="P1290">
    <cfRule type="duplicateValues" dxfId="10467" priority="10726"/>
  </conditionalFormatting>
  <conditionalFormatting sqref="O1290:O1297">
    <cfRule type="duplicateValues" dxfId="10466" priority="10725"/>
  </conditionalFormatting>
  <conditionalFormatting sqref="O1290:O1297">
    <cfRule type="duplicateValues" dxfId="10465" priority="10724"/>
  </conditionalFormatting>
  <conditionalFormatting sqref="O1290:O1297">
    <cfRule type="duplicateValues" dxfId="10464" priority="10723"/>
  </conditionalFormatting>
  <conditionalFormatting sqref="O1290:O1297">
    <cfRule type="duplicateValues" dxfId="10463" priority="10722"/>
  </conditionalFormatting>
  <conditionalFormatting sqref="O1290:O1297">
    <cfRule type="duplicateValues" dxfId="10462" priority="10721"/>
  </conditionalFormatting>
  <conditionalFormatting sqref="O1290:O1297">
    <cfRule type="duplicateValues" dxfId="10461" priority="10720"/>
  </conditionalFormatting>
  <conditionalFormatting sqref="O1290">
    <cfRule type="duplicateValues" dxfId="10460" priority="10727"/>
  </conditionalFormatting>
  <conditionalFormatting sqref="O1290">
    <cfRule type="duplicateValues" dxfId="10459" priority="10728"/>
    <cfRule type="duplicateValues" dxfId="10458" priority="10729"/>
    <cfRule type="duplicateValues" dxfId="10457" priority="10730"/>
  </conditionalFormatting>
  <conditionalFormatting sqref="O1290">
    <cfRule type="duplicateValues" dxfId="10456" priority="10731"/>
    <cfRule type="duplicateValues" dxfId="10455" priority="10732"/>
  </conditionalFormatting>
  <conditionalFormatting sqref="P1290">
    <cfRule type="duplicateValues" dxfId="10454" priority="10733"/>
  </conditionalFormatting>
  <conditionalFormatting sqref="O1290:O1297">
    <cfRule type="duplicateValues" dxfId="10453" priority="10719"/>
  </conditionalFormatting>
  <conditionalFormatting sqref="O1290:O1297">
    <cfRule type="duplicateValues" dxfId="10452" priority="10718"/>
  </conditionalFormatting>
  <conditionalFormatting sqref="O1290:O1297">
    <cfRule type="duplicateValues" dxfId="10451" priority="10717"/>
  </conditionalFormatting>
  <conditionalFormatting sqref="O1290:O1297">
    <cfRule type="duplicateValues" dxfId="10450" priority="10716"/>
  </conditionalFormatting>
  <conditionalFormatting sqref="O1290:O1297">
    <cfRule type="duplicateValues" dxfId="10449" priority="10715"/>
  </conditionalFormatting>
  <conditionalFormatting sqref="O1290:O1297">
    <cfRule type="duplicateValues" dxfId="10448" priority="10714"/>
  </conditionalFormatting>
  <conditionalFormatting sqref="O1290:O1297">
    <cfRule type="duplicateValues" dxfId="10447" priority="10713"/>
  </conditionalFormatting>
  <conditionalFormatting sqref="O1291:O1297">
    <cfRule type="duplicateValues" dxfId="10446" priority="10706"/>
  </conditionalFormatting>
  <conditionalFormatting sqref="O1291:O1297">
    <cfRule type="duplicateValues" dxfId="10445" priority="10707"/>
    <cfRule type="duplicateValues" dxfId="10444" priority="10708"/>
    <cfRule type="duplicateValues" dxfId="10443" priority="10709"/>
  </conditionalFormatting>
  <conditionalFormatting sqref="O1291:O1297">
    <cfRule type="duplicateValues" dxfId="10442" priority="10710"/>
    <cfRule type="duplicateValues" dxfId="10441" priority="10711"/>
  </conditionalFormatting>
  <conditionalFormatting sqref="P1291:P1297">
    <cfRule type="duplicateValues" dxfId="10440" priority="10712"/>
  </conditionalFormatting>
  <conditionalFormatting sqref="P1298">
    <cfRule type="duplicateValues" dxfId="10439" priority="10698"/>
  </conditionalFormatting>
  <conditionalFormatting sqref="O1298:O1302">
    <cfRule type="duplicateValues" dxfId="10438" priority="10697"/>
  </conditionalFormatting>
  <conditionalFormatting sqref="O1298:O1302">
    <cfRule type="duplicateValues" dxfId="10437" priority="10696"/>
  </conditionalFormatting>
  <conditionalFormatting sqref="O1298:O1302">
    <cfRule type="duplicateValues" dxfId="10436" priority="10695"/>
  </conditionalFormatting>
  <conditionalFormatting sqref="O1298:O1302">
    <cfRule type="duplicateValues" dxfId="10435" priority="10694"/>
  </conditionalFormatting>
  <conditionalFormatting sqref="O1298:O1302">
    <cfRule type="duplicateValues" dxfId="10434" priority="10693"/>
  </conditionalFormatting>
  <conditionalFormatting sqref="O1298:O1302">
    <cfRule type="duplicateValues" dxfId="10433" priority="10692"/>
  </conditionalFormatting>
  <conditionalFormatting sqref="O1298">
    <cfRule type="duplicateValues" dxfId="10432" priority="10699"/>
  </conditionalFormatting>
  <conditionalFormatting sqref="O1298">
    <cfRule type="duplicateValues" dxfId="10431" priority="10700"/>
    <cfRule type="duplicateValues" dxfId="10430" priority="10701"/>
    <cfRule type="duplicateValues" dxfId="10429" priority="10702"/>
  </conditionalFormatting>
  <conditionalFormatting sqref="O1298">
    <cfRule type="duplicateValues" dxfId="10428" priority="10703"/>
    <cfRule type="duplicateValues" dxfId="10427" priority="10704"/>
  </conditionalFormatting>
  <conditionalFormatting sqref="P1298">
    <cfRule type="duplicateValues" dxfId="10426" priority="10705"/>
  </conditionalFormatting>
  <conditionalFormatting sqref="O1298:O1302">
    <cfRule type="duplicateValues" dxfId="10425" priority="10691"/>
  </conditionalFormatting>
  <conditionalFormatting sqref="O1298:O1302">
    <cfRule type="duplicateValues" dxfId="10424" priority="10690"/>
  </conditionalFormatting>
  <conditionalFormatting sqref="O1298:O1302">
    <cfRule type="duplicateValues" dxfId="10423" priority="10689"/>
  </conditionalFormatting>
  <conditionalFormatting sqref="O1298:O1302">
    <cfRule type="duplicateValues" dxfId="10422" priority="10688"/>
  </conditionalFormatting>
  <conditionalFormatting sqref="O1298:O1302">
    <cfRule type="duplicateValues" dxfId="10421" priority="10687"/>
  </conditionalFormatting>
  <conditionalFormatting sqref="O1298:O1302">
    <cfRule type="duplicateValues" dxfId="10420" priority="10686"/>
  </conditionalFormatting>
  <conditionalFormatting sqref="O1298:O1302">
    <cfRule type="duplicateValues" dxfId="10419" priority="10685"/>
  </conditionalFormatting>
  <conditionalFormatting sqref="O1299:O1302">
    <cfRule type="duplicateValues" dxfId="10418" priority="10678"/>
  </conditionalFormatting>
  <conditionalFormatting sqref="O1299:O1302">
    <cfRule type="duplicateValues" dxfId="10417" priority="10679"/>
    <cfRule type="duplicateValues" dxfId="10416" priority="10680"/>
    <cfRule type="duplicateValues" dxfId="10415" priority="10681"/>
  </conditionalFormatting>
  <conditionalFormatting sqref="O1299:O1302">
    <cfRule type="duplicateValues" dxfId="10414" priority="10682"/>
    <cfRule type="duplicateValues" dxfId="10413" priority="10683"/>
  </conditionalFormatting>
  <conditionalFormatting sqref="P1299:P1302">
    <cfRule type="duplicateValues" dxfId="10412" priority="10684"/>
  </conditionalFormatting>
  <conditionalFormatting sqref="O1303">
    <cfRule type="duplicateValues" dxfId="10411" priority="10670"/>
  </conditionalFormatting>
  <conditionalFormatting sqref="O1303">
    <cfRule type="duplicateValues" dxfId="10410" priority="10669"/>
  </conditionalFormatting>
  <conditionalFormatting sqref="O1303">
    <cfRule type="duplicateValues" dxfId="10409" priority="10668"/>
  </conditionalFormatting>
  <conditionalFormatting sqref="O1303">
    <cfRule type="duplicateValues" dxfId="10408" priority="10667"/>
  </conditionalFormatting>
  <conditionalFormatting sqref="O1303">
    <cfRule type="duplicateValues" dxfId="10407" priority="10666"/>
  </conditionalFormatting>
  <conditionalFormatting sqref="O1303">
    <cfRule type="duplicateValues" dxfId="10406" priority="10665"/>
  </conditionalFormatting>
  <conditionalFormatting sqref="O1303">
    <cfRule type="duplicateValues" dxfId="10405" priority="10671"/>
  </conditionalFormatting>
  <conditionalFormatting sqref="O1303">
    <cfRule type="duplicateValues" dxfId="10404" priority="10672"/>
    <cfRule type="duplicateValues" dxfId="10403" priority="10673"/>
    <cfRule type="duplicateValues" dxfId="10402" priority="10674"/>
  </conditionalFormatting>
  <conditionalFormatting sqref="O1303">
    <cfRule type="duplicateValues" dxfId="10401" priority="10675"/>
    <cfRule type="duplicateValues" dxfId="10400" priority="10676"/>
  </conditionalFormatting>
  <conditionalFormatting sqref="P1303">
    <cfRule type="duplicateValues" dxfId="10399" priority="10677"/>
  </conditionalFormatting>
  <conditionalFormatting sqref="O1303">
    <cfRule type="duplicateValues" dxfId="10398" priority="10664"/>
  </conditionalFormatting>
  <conditionalFormatting sqref="O1303">
    <cfRule type="duplicateValues" dxfId="10397" priority="10663"/>
  </conditionalFormatting>
  <conditionalFormatting sqref="O1303">
    <cfRule type="duplicateValues" dxfId="10396" priority="10662"/>
  </conditionalFormatting>
  <conditionalFormatting sqref="O1303">
    <cfRule type="duplicateValues" dxfId="10395" priority="10661"/>
  </conditionalFormatting>
  <conditionalFormatting sqref="O1303">
    <cfRule type="duplicateValues" dxfId="10394" priority="10660"/>
  </conditionalFormatting>
  <conditionalFormatting sqref="O1303">
    <cfRule type="duplicateValues" dxfId="10393" priority="10659"/>
  </conditionalFormatting>
  <conditionalFormatting sqref="O1303">
    <cfRule type="duplicateValues" dxfId="10392" priority="10658"/>
  </conditionalFormatting>
  <conditionalFormatting sqref="O1256">
    <cfRule type="duplicateValues" dxfId="10391" priority="10650"/>
  </conditionalFormatting>
  <conditionalFormatting sqref="O1256">
    <cfRule type="duplicateValues" dxfId="10390" priority="10649"/>
  </conditionalFormatting>
  <conditionalFormatting sqref="O1256">
    <cfRule type="duplicateValues" dxfId="10389" priority="10648"/>
  </conditionalFormatting>
  <conditionalFormatting sqref="P1256">
    <cfRule type="duplicateValues" dxfId="10388" priority="10651"/>
  </conditionalFormatting>
  <conditionalFormatting sqref="O1256">
    <cfRule type="duplicateValues" dxfId="10387" priority="10652"/>
  </conditionalFormatting>
  <conditionalFormatting sqref="O1256">
    <cfRule type="duplicateValues" dxfId="10386" priority="10653"/>
    <cfRule type="duplicateValues" dxfId="10385" priority="10654"/>
    <cfRule type="duplicateValues" dxfId="10384" priority="10655"/>
  </conditionalFormatting>
  <conditionalFormatting sqref="O1256">
    <cfRule type="duplicateValues" dxfId="10383" priority="10656"/>
    <cfRule type="duplicateValues" dxfId="10382" priority="10657"/>
  </conditionalFormatting>
  <conditionalFormatting sqref="O1251:O1252">
    <cfRule type="duplicateValues" dxfId="10381" priority="10640"/>
  </conditionalFormatting>
  <conditionalFormatting sqref="O1251:O1252">
    <cfRule type="duplicateValues" dxfId="10380" priority="10639"/>
  </conditionalFormatting>
  <conditionalFormatting sqref="O1251:O1252">
    <cfRule type="duplicateValues" dxfId="10379" priority="10638"/>
  </conditionalFormatting>
  <conditionalFormatting sqref="P1251:P1252">
    <cfRule type="duplicateValues" dxfId="10378" priority="10641"/>
  </conditionalFormatting>
  <conditionalFormatting sqref="O1251:O1252">
    <cfRule type="duplicateValues" dxfId="10377" priority="10642"/>
  </conditionalFormatting>
  <conditionalFormatting sqref="O1251:O1252">
    <cfRule type="duplicateValues" dxfId="10376" priority="10643"/>
    <cfRule type="duplicateValues" dxfId="10375" priority="10644"/>
    <cfRule type="duplicateValues" dxfId="10374" priority="10645"/>
  </conditionalFormatting>
  <conditionalFormatting sqref="O1251:O1252">
    <cfRule type="duplicateValues" dxfId="10373" priority="10646"/>
    <cfRule type="duplicateValues" dxfId="10372" priority="10647"/>
  </conditionalFormatting>
  <conditionalFormatting sqref="A1447:A1454 A1456:A1470 A1540:A1561 A1596:A1623 A1639 A1641:A1653 A1676:A1696">
    <cfRule type="cellIs" dxfId="10371" priority="10627" operator="lessThan">
      <formula>"&lt;=0"</formula>
    </cfRule>
  </conditionalFormatting>
  <conditionalFormatting sqref="Y1544 Y1448:Y1449 Y1419:Y1420 Y1457 Y1422:Y1427 Y1429:Y1430 Y1433 Y1435 Y1438 Y1441 Y1443 Y1465 Y1528:Y1531 Y1533 Y1536 Y1551 Y1555 Y1595:Y1597 Y1642:Y1643 Y1656 Y1673:Y1674 Y1676 Y1599:Y1600 Y1602 Y1605 Y1607:Y1610 Y1612 Y1614 Y1616 Y1620 Y1645 Y1648 Y1658:Y1659 Y1661 Y1664 Y1667 Y1678:Y1680 Y1682 Y1685 Y1688 Y1690 Y1692 Y1694 Y1696">
    <cfRule type="duplicateValues" dxfId="10370" priority="10626"/>
  </conditionalFormatting>
  <conditionalFormatting sqref="O1423:O1424">
    <cfRule type="duplicateValues" dxfId="10369" priority="10610"/>
  </conditionalFormatting>
  <conditionalFormatting sqref="O1423:O1424">
    <cfRule type="duplicateValues" dxfId="10368" priority="10611"/>
    <cfRule type="duplicateValues" dxfId="10367" priority="10612"/>
    <cfRule type="duplicateValues" dxfId="10366" priority="10613"/>
  </conditionalFormatting>
  <conditionalFormatting sqref="O1423:O1424">
    <cfRule type="duplicateValues" dxfId="10365" priority="10608"/>
    <cfRule type="duplicateValues" dxfId="10364" priority="10609"/>
  </conditionalFormatting>
  <conditionalFormatting sqref="O1423:O1424">
    <cfRule type="duplicateValues" dxfId="10363" priority="10607"/>
  </conditionalFormatting>
  <conditionalFormatting sqref="O1423:O1424">
    <cfRule type="duplicateValues" dxfId="10362" priority="10606"/>
  </conditionalFormatting>
  <conditionalFormatting sqref="P1423:P1424">
    <cfRule type="duplicateValues" dxfId="10361" priority="10605"/>
  </conditionalFormatting>
  <conditionalFormatting sqref="O1423:O1424">
    <cfRule type="duplicateValues" dxfId="10360" priority="10604"/>
  </conditionalFormatting>
  <conditionalFormatting sqref="O1423:O1424">
    <cfRule type="duplicateValues" dxfId="10359" priority="10603"/>
  </conditionalFormatting>
  <conditionalFormatting sqref="O1423:O1424">
    <cfRule type="duplicateValues" dxfId="10358" priority="10602"/>
  </conditionalFormatting>
  <conditionalFormatting sqref="O1423:O1424">
    <cfRule type="duplicateValues" dxfId="10357" priority="10601"/>
  </conditionalFormatting>
  <conditionalFormatting sqref="O1423:O1424">
    <cfRule type="duplicateValues" dxfId="10356" priority="10600"/>
  </conditionalFormatting>
  <conditionalFormatting sqref="O1423:O1424">
    <cfRule type="duplicateValues" dxfId="10355" priority="10599"/>
  </conditionalFormatting>
  <conditionalFormatting sqref="O1423:O1424">
    <cfRule type="duplicateValues" dxfId="10354" priority="10598"/>
  </conditionalFormatting>
  <conditionalFormatting sqref="O1423:O1424">
    <cfRule type="duplicateValues" dxfId="10353" priority="10597"/>
  </conditionalFormatting>
  <conditionalFormatting sqref="O1423:O1424">
    <cfRule type="duplicateValues" dxfId="10352" priority="10596"/>
  </conditionalFormatting>
  <conditionalFormatting sqref="O1423:O1424">
    <cfRule type="duplicateValues" dxfId="10351" priority="10595"/>
  </conditionalFormatting>
  <conditionalFormatting sqref="O1423:O1424">
    <cfRule type="duplicateValues" dxfId="10350" priority="10614"/>
  </conditionalFormatting>
  <conditionalFormatting sqref="O1423:O1424">
    <cfRule type="duplicateValues" dxfId="10349" priority="10615"/>
    <cfRule type="duplicateValues" dxfId="10348" priority="10616"/>
    <cfRule type="duplicateValues" dxfId="10347" priority="10617"/>
  </conditionalFormatting>
  <conditionalFormatting sqref="P1423:P1424">
    <cfRule type="duplicateValues" dxfId="10346" priority="10618"/>
  </conditionalFormatting>
  <conditionalFormatting sqref="O1423:O1424">
    <cfRule type="duplicateValues" dxfId="10345" priority="10594"/>
  </conditionalFormatting>
  <conditionalFormatting sqref="O1423:O1424">
    <cfRule type="duplicateValues" dxfId="10344" priority="10593"/>
  </conditionalFormatting>
  <conditionalFormatting sqref="O1423:O1424">
    <cfRule type="duplicateValues" dxfId="10343" priority="10592"/>
  </conditionalFormatting>
  <conditionalFormatting sqref="O1425">
    <cfRule type="duplicateValues" dxfId="10342" priority="10581"/>
  </conditionalFormatting>
  <conditionalFormatting sqref="O1425">
    <cfRule type="duplicateValues" dxfId="10341" priority="10582"/>
    <cfRule type="duplicateValues" dxfId="10340" priority="10583"/>
    <cfRule type="duplicateValues" dxfId="10339" priority="10584"/>
  </conditionalFormatting>
  <conditionalFormatting sqref="O1425">
    <cfRule type="duplicateValues" dxfId="10338" priority="10579"/>
    <cfRule type="duplicateValues" dxfId="10337" priority="10580"/>
  </conditionalFormatting>
  <conditionalFormatting sqref="O1425">
    <cfRule type="duplicateValues" dxfId="10336" priority="10578"/>
  </conditionalFormatting>
  <conditionalFormatting sqref="O1425">
    <cfRule type="duplicateValues" dxfId="10335" priority="10577"/>
  </conditionalFormatting>
  <conditionalFormatting sqref="P1425">
    <cfRule type="duplicateValues" dxfId="10334" priority="10576"/>
  </conditionalFormatting>
  <conditionalFormatting sqref="O1425">
    <cfRule type="duplicateValues" dxfId="10333" priority="10575"/>
  </conditionalFormatting>
  <conditionalFormatting sqref="O1425">
    <cfRule type="duplicateValues" dxfId="10332" priority="10574"/>
  </conditionalFormatting>
  <conditionalFormatting sqref="O1425">
    <cfRule type="duplicateValues" dxfId="10331" priority="10573"/>
  </conditionalFormatting>
  <conditionalFormatting sqref="O1425">
    <cfRule type="duplicateValues" dxfId="10330" priority="10572"/>
  </conditionalFormatting>
  <conditionalFormatting sqref="O1425">
    <cfRule type="duplicateValues" dxfId="10329" priority="10571"/>
  </conditionalFormatting>
  <conditionalFormatting sqref="O1425">
    <cfRule type="duplicateValues" dxfId="10328" priority="10570"/>
  </conditionalFormatting>
  <conditionalFormatting sqref="O1425">
    <cfRule type="duplicateValues" dxfId="10327" priority="10585"/>
  </conditionalFormatting>
  <conditionalFormatting sqref="O1425">
    <cfRule type="duplicateValues" dxfId="10326" priority="10586"/>
    <cfRule type="duplicateValues" dxfId="10325" priority="10587"/>
    <cfRule type="duplicateValues" dxfId="10324" priority="10588"/>
  </conditionalFormatting>
  <conditionalFormatting sqref="O1425">
    <cfRule type="duplicateValues" dxfId="10323" priority="10589"/>
    <cfRule type="duplicateValues" dxfId="10322" priority="10590"/>
  </conditionalFormatting>
  <conditionalFormatting sqref="P1425">
    <cfRule type="duplicateValues" dxfId="10321" priority="10591"/>
  </conditionalFormatting>
  <conditionalFormatting sqref="O1425">
    <cfRule type="duplicateValues" dxfId="10320" priority="10569"/>
  </conditionalFormatting>
  <conditionalFormatting sqref="O1425">
    <cfRule type="duplicateValues" dxfId="10319" priority="10568"/>
  </conditionalFormatting>
  <conditionalFormatting sqref="O1425">
    <cfRule type="duplicateValues" dxfId="10318" priority="10567"/>
  </conditionalFormatting>
  <conditionalFormatting sqref="O1425">
    <cfRule type="duplicateValues" dxfId="10317" priority="10566"/>
  </conditionalFormatting>
  <conditionalFormatting sqref="O1425">
    <cfRule type="duplicateValues" dxfId="10316" priority="10565"/>
  </conditionalFormatting>
  <conditionalFormatting sqref="O1425">
    <cfRule type="duplicateValues" dxfId="10315" priority="10564"/>
  </conditionalFormatting>
  <conditionalFormatting sqref="O1425">
    <cfRule type="duplicateValues" dxfId="10314" priority="10563"/>
  </conditionalFormatting>
  <conditionalFormatting sqref="O1426">
    <cfRule type="duplicateValues" dxfId="10313" priority="10552"/>
  </conditionalFormatting>
  <conditionalFormatting sqref="O1426">
    <cfRule type="duplicateValues" dxfId="10312" priority="10553"/>
    <cfRule type="duplicateValues" dxfId="10311" priority="10554"/>
    <cfRule type="duplicateValues" dxfId="10310" priority="10555"/>
  </conditionalFormatting>
  <conditionalFormatting sqref="O1426">
    <cfRule type="duplicateValues" dxfId="10309" priority="10550"/>
    <cfRule type="duplicateValues" dxfId="10308" priority="10551"/>
  </conditionalFormatting>
  <conditionalFormatting sqref="O1426">
    <cfRule type="duplicateValues" dxfId="10307" priority="10549"/>
  </conditionalFormatting>
  <conditionalFormatting sqref="O1426">
    <cfRule type="duplicateValues" dxfId="10306" priority="10548"/>
  </conditionalFormatting>
  <conditionalFormatting sqref="P1426">
    <cfRule type="duplicateValues" dxfId="10305" priority="10547"/>
  </conditionalFormatting>
  <conditionalFormatting sqref="O1426">
    <cfRule type="duplicateValues" dxfId="10304" priority="10546"/>
  </conditionalFormatting>
  <conditionalFormatting sqref="O1426">
    <cfRule type="duplicateValues" dxfId="10303" priority="10545"/>
  </conditionalFormatting>
  <conditionalFormatting sqref="O1426">
    <cfRule type="duplicateValues" dxfId="10302" priority="10544"/>
  </conditionalFormatting>
  <conditionalFormatting sqref="O1426">
    <cfRule type="duplicateValues" dxfId="10301" priority="10543"/>
  </conditionalFormatting>
  <conditionalFormatting sqref="O1426">
    <cfRule type="duplicateValues" dxfId="10300" priority="10542"/>
  </conditionalFormatting>
  <conditionalFormatting sqref="O1426">
    <cfRule type="duplicateValues" dxfId="10299" priority="10541"/>
  </conditionalFormatting>
  <conditionalFormatting sqref="O1426">
    <cfRule type="duplicateValues" dxfId="10298" priority="10556"/>
  </conditionalFormatting>
  <conditionalFormatting sqref="O1426">
    <cfRule type="duplicateValues" dxfId="10297" priority="10557"/>
    <cfRule type="duplicateValues" dxfId="10296" priority="10558"/>
    <cfRule type="duplicateValues" dxfId="10295" priority="10559"/>
  </conditionalFormatting>
  <conditionalFormatting sqref="O1426">
    <cfRule type="duplicateValues" dxfId="10294" priority="10560"/>
    <cfRule type="duplicateValues" dxfId="10293" priority="10561"/>
  </conditionalFormatting>
  <conditionalFormatting sqref="P1426">
    <cfRule type="duplicateValues" dxfId="10292" priority="10562"/>
  </conditionalFormatting>
  <conditionalFormatting sqref="O1426">
    <cfRule type="duplicateValues" dxfId="10291" priority="10540"/>
  </conditionalFormatting>
  <conditionalFormatting sqref="O1426">
    <cfRule type="duplicateValues" dxfId="10290" priority="10539"/>
  </conditionalFormatting>
  <conditionalFormatting sqref="O1426">
    <cfRule type="duplicateValues" dxfId="10289" priority="10538"/>
  </conditionalFormatting>
  <conditionalFormatting sqref="O1426">
    <cfRule type="duplicateValues" dxfId="10288" priority="10537"/>
  </conditionalFormatting>
  <conditionalFormatting sqref="O1426">
    <cfRule type="duplicateValues" dxfId="10287" priority="10536"/>
  </conditionalFormatting>
  <conditionalFormatting sqref="O1426">
    <cfRule type="duplicateValues" dxfId="10286" priority="10535"/>
  </conditionalFormatting>
  <conditionalFormatting sqref="O1426">
    <cfRule type="duplicateValues" dxfId="10285" priority="10534"/>
  </conditionalFormatting>
  <conditionalFormatting sqref="O1427:O1428">
    <cfRule type="duplicateValues" dxfId="10284" priority="10525"/>
  </conditionalFormatting>
  <conditionalFormatting sqref="O1427:O1428">
    <cfRule type="duplicateValues" dxfId="10283" priority="10526"/>
    <cfRule type="duplicateValues" dxfId="10282" priority="10527"/>
    <cfRule type="duplicateValues" dxfId="10281" priority="10528"/>
  </conditionalFormatting>
  <conditionalFormatting sqref="O1427:O1428">
    <cfRule type="duplicateValues" dxfId="10280" priority="10523"/>
    <cfRule type="duplicateValues" dxfId="10279" priority="10524"/>
  </conditionalFormatting>
  <conditionalFormatting sqref="O1427:O1428">
    <cfRule type="duplicateValues" dxfId="10278" priority="10522"/>
  </conditionalFormatting>
  <conditionalFormatting sqref="O1427:O1428">
    <cfRule type="duplicateValues" dxfId="10277" priority="10521"/>
  </conditionalFormatting>
  <conditionalFormatting sqref="P1427:P1428">
    <cfRule type="duplicateValues" dxfId="10276" priority="10520"/>
  </conditionalFormatting>
  <conditionalFormatting sqref="O1427:O1428">
    <cfRule type="duplicateValues" dxfId="10275" priority="10519"/>
  </conditionalFormatting>
  <conditionalFormatting sqref="O1427:O1428">
    <cfRule type="duplicateValues" dxfId="10274" priority="10518"/>
  </conditionalFormatting>
  <conditionalFormatting sqref="O1427:O1428">
    <cfRule type="duplicateValues" dxfId="10273" priority="10517"/>
  </conditionalFormatting>
  <conditionalFormatting sqref="O1427:O1428">
    <cfRule type="duplicateValues" dxfId="10272" priority="10516"/>
  </conditionalFormatting>
  <conditionalFormatting sqref="O1427:O1428">
    <cfRule type="duplicateValues" dxfId="10271" priority="10515"/>
  </conditionalFormatting>
  <conditionalFormatting sqref="O1427:O1428">
    <cfRule type="duplicateValues" dxfId="10270" priority="10514"/>
  </conditionalFormatting>
  <conditionalFormatting sqref="O1427:O1428">
    <cfRule type="duplicateValues" dxfId="10269" priority="10513"/>
  </conditionalFormatting>
  <conditionalFormatting sqref="O1427:O1428">
    <cfRule type="duplicateValues" dxfId="10268" priority="10512"/>
  </conditionalFormatting>
  <conditionalFormatting sqref="O1427:O1428">
    <cfRule type="duplicateValues" dxfId="10267" priority="10511"/>
  </conditionalFormatting>
  <conditionalFormatting sqref="O1427:O1428">
    <cfRule type="duplicateValues" dxfId="10266" priority="10510"/>
  </conditionalFormatting>
  <conditionalFormatting sqref="O1427:O1428">
    <cfRule type="duplicateValues" dxfId="10265" priority="10529"/>
  </conditionalFormatting>
  <conditionalFormatting sqref="O1427:O1428">
    <cfRule type="duplicateValues" dxfId="10264" priority="10530"/>
    <cfRule type="duplicateValues" dxfId="10263" priority="10531"/>
    <cfRule type="duplicateValues" dxfId="10262" priority="10532"/>
  </conditionalFormatting>
  <conditionalFormatting sqref="P1427:P1428">
    <cfRule type="duplicateValues" dxfId="10261" priority="10533"/>
  </conditionalFormatting>
  <conditionalFormatting sqref="O1427:O1428">
    <cfRule type="duplicateValues" dxfId="10260" priority="10509"/>
  </conditionalFormatting>
  <conditionalFormatting sqref="O1427:O1428">
    <cfRule type="duplicateValues" dxfId="10259" priority="10508"/>
  </conditionalFormatting>
  <conditionalFormatting sqref="O1427:O1428">
    <cfRule type="duplicateValues" dxfId="10258" priority="10507"/>
  </conditionalFormatting>
  <conditionalFormatting sqref="O1429">
    <cfRule type="duplicateValues" dxfId="10257" priority="10496"/>
  </conditionalFormatting>
  <conditionalFormatting sqref="O1429">
    <cfRule type="duplicateValues" dxfId="10256" priority="10497"/>
    <cfRule type="duplicateValues" dxfId="10255" priority="10498"/>
    <cfRule type="duplicateValues" dxfId="10254" priority="10499"/>
  </conditionalFormatting>
  <conditionalFormatting sqref="O1429">
    <cfRule type="duplicateValues" dxfId="10253" priority="10494"/>
    <cfRule type="duplicateValues" dxfId="10252" priority="10495"/>
  </conditionalFormatting>
  <conditionalFormatting sqref="O1429">
    <cfRule type="duplicateValues" dxfId="10251" priority="10493"/>
  </conditionalFormatting>
  <conditionalFormatting sqref="O1429">
    <cfRule type="duplicateValues" dxfId="10250" priority="10492"/>
  </conditionalFormatting>
  <conditionalFormatting sqref="P1429">
    <cfRule type="duplicateValues" dxfId="10249" priority="10491"/>
  </conditionalFormatting>
  <conditionalFormatting sqref="O1429">
    <cfRule type="duplicateValues" dxfId="10248" priority="10490"/>
  </conditionalFormatting>
  <conditionalFormatting sqref="O1429">
    <cfRule type="duplicateValues" dxfId="10247" priority="10489"/>
  </conditionalFormatting>
  <conditionalFormatting sqref="O1429">
    <cfRule type="duplicateValues" dxfId="10246" priority="10488"/>
  </conditionalFormatting>
  <conditionalFormatting sqref="O1429">
    <cfRule type="duplicateValues" dxfId="10245" priority="10487"/>
  </conditionalFormatting>
  <conditionalFormatting sqref="O1429">
    <cfRule type="duplicateValues" dxfId="10244" priority="10486"/>
  </conditionalFormatting>
  <conditionalFormatting sqref="O1429">
    <cfRule type="duplicateValues" dxfId="10243" priority="10485"/>
  </conditionalFormatting>
  <conditionalFormatting sqref="O1429">
    <cfRule type="duplicateValues" dxfId="10242" priority="10484"/>
  </conditionalFormatting>
  <conditionalFormatting sqref="O1429">
    <cfRule type="duplicateValues" dxfId="10241" priority="10483"/>
  </conditionalFormatting>
  <conditionalFormatting sqref="O1429">
    <cfRule type="duplicateValues" dxfId="10240" priority="10482"/>
  </conditionalFormatting>
  <conditionalFormatting sqref="O1429">
    <cfRule type="duplicateValues" dxfId="10239" priority="10481"/>
  </conditionalFormatting>
  <conditionalFormatting sqref="P1429">
    <cfRule type="duplicateValues" dxfId="10238" priority="10500"/>
  </conditionalFormatting>
  <conditionalFormatting sqref="O1429">
    <cfRule type="duplicateValues" dxfId="10237" priority="10501"/>
  </conditionalFormatting>
  <conditionalFormatting sqref="O1429">
    <cfRule type="duplicateValues" dxfId="10236" priority="10502"/>
    <cfRule type="duplicateValues" dxfId="10235" priority="10503"/>
    <cfRule type="duplicateValues" dxfId="10234" priority="10504"/>
  </conditionalFormatting>
  <conditionalFormatting sqref="O1429">
    <cfRule type="duplicateValues" dxfId="10233" priority="10505"/>
    <cfRule type="duplicateValues" dxfId="10232" priority="10506"/>
  </conditionalFormatting>
  <conditionalFormatting sqref="O1429">
    <cfRule type="duplicateValues" dxfId="10231" priority="10480"/>
  </conditionalFormatting>
  <conditionalFormatting sqref="O1429">
    <cfRule type="duplicateValues" dxfId="10230" priority="10479"/>
  </conditionalFormatting>
  <conditionalFormatting sqref="O1429">
    <cfRule type="duplicateValues" dxfId="10229" priority="10478"/>
  </conditionalFormatting>
  <conditionalFormatting sqref="O1430:O1432">
    <cfRule type="duplicateValues" dxfId="10228" priority="10467"/>
  </conditionalFormatting>
  <conditionalFormatting sqref="O1430:O1432">
    <cfRule type="duplicateValues" dxfId="10227" priority="10468"/>
    <cfRule type="duplicateValues" dxfId="10226" priority="10469"/>
    <cfRule type="duplicateValues" dxfId="10225" priority="10470"/>
  </conditionalFormatting>
  <conditionalFormatting sqref="O1430:O1432">
    <cfRule type="duplicateValues" dxfId="10224" priority="10465"/>
    <cfRule type="duplicateValues" dxfId="10223" priority="10466"/>
  </conditionalFormatting>
  <conditionalFormatting sqref="O1430:O1432">
    <cfRule type="duplicateValues" dxfId="10222" priority="10464"/>
  </conditionalFormatting>
  <conditionalFormatting sqref="O1430:O1432">
    <cfRule type="duplicateValues" dxfId="10221" priority="10463"/>
  </conditionalFormatting>
  <conditionalFormatting sqref="P1430:P1432">
    <cfRule type="duplicateValues" dxfId="10220" priority="10462"/>
  </conditionalFormatting>
  <conditionalFormatting sqref="O1430:O1432">
    <cfRule type="duplicateValues" dxfId="10219" priority="10461"/>
  </conditionalFormatting>
  <conditionalFormatting sqref="O1430:O1432">
    <cfRule type="duplicateValues" dxfId="10218" priority="10460"/>
  </conditionalFormatting>
  <conditionalFormatting sqref="O1430:O1432">
    <cfRule type="duplicateValues" dxfId="10217" priority="10459"/>
  </conditionalFormatting>
  <conditionalFormatting sqref="O1430:O1432">
    <cfRule type="duplicateValues" dxfId="10216" priority="10458"/>
  </conditionalFormatting>
  <conditionalFormatting sqref="O1430:O1432">
    <cfRule type="duplicateValues" dxfId="10215" priority="10457"/>
  </conditionalFormatting>
  <conditionalFormatting sqref="O1430:O1432">
    <cfRule type="duplicateValues" dxfId="10214" priority="10456"/>
  </conditionalFormatting>
  <conditionalFormatting sqref="O1430:O1432">
    <cfRule type="duplicateValues" dxfId="10213" priority="10471"/>
  </conditionalFormatting>
  <conditionalFormatting sqref="O1430:O1432">
    <cfRule type="duplicateValues" dxfId="10212" priority="10472"/>
    <cfRule type="duplicateValues" dxfId="10211" priority="10473"/>
    <cfRule type="duplicateValues" dxfId="10210" priority="10474"/>
  </conditionalFormatting>
  <conditionalFormatting sqref="O1430:O1432">
    <cfRule type="duplicateValues" dxfId="10209" priority="10475"/>
    <cfRule type="duplicateValues" dxfId="10208" priority="10476"/>
  </conditionalFormatting>
  <conditionalFormatting sqref="P1430:P1432">
    <cfRule type="duplicateValues" dxfId="10207" priority="10477"/>
  </conditionalFormatting>
  <conditionalFormatting sqref="O1430:O1432">
    <cfRule type="duplicateValues" dxfId="10206" priority="10455"/>
  </conditionalFormatting>
  <conditionalFormatting sqref="O1430:O1432">
    <cfRule type="duplicateValues" dxfId="10205" priority="10454"/>
  </conditionalFormatting>
  <conditionalFormatting sqref="O1430:O1432">
    <cfRule type="duplicateValues" dxfId="10204" priority="10453"/>
  </conditionalFormatting>
  <conditionalFormatting sqref="O1430:O1432">
    <cfRule type="duplicateValues" dxfId="10203" priority="10452"/>
  </conditionalFormatting>
  <conditionalFormatting sqref="O1430:O1432">
    <cfRule type="duplicateValues" dxfId="10202" priority="10451"/>
  </conditionalFormatting>
  <conditionalFormatting sqref="O1430:O1432">
    <cfRule type="duplicateValues" dxfId="10201" priority="10450"/>
  </conditionalFormatting>
  <conditionalFormatting sqref="O1430:O1432">
    <cfRule type="duplicateValues" dxfId="10200" priority="10449"/>
  </conditionalFormatting>
  <conditionalFormatting sqref="O1433:O1434">
    <cfRule type="duplicateValues" dxfId="10199" priority="10438"/>
  </conditionalFormatting>
  <conditionalFormatting sqref="O1433:O1434">
    <cfRule type="duplicateValues" dxfId="10198" priority="10439"/>
    <cfRule type="duplicateValues" dxfId="10197" priority="10440"/>
    <cfRule type="duplicateValues" dxfId="10196" priority="10441"/>
  </conditionalFormatting>
  <conditionalFormatting sqref="O1433:O1434">
    <cfRule type="duplicateValues" dxfId="10195" priority="10436"/>
    <cfRule type="duplicateValues" dxfId="10194" priority="10437"/>
  </conditionalFormatting>
  <conditionalFormatting sqref="O1433:O1434">
    <cfRule type="duplicateValues" dxfId="10193" priority="10435"/>
  </conditionalFormatting>
  <conditionalFormatting sqref="O1433:O1434">
    <cfRule type="duplicateValues" dxfId="10192" priority="10434"/>
  </conditionalFormatting>
  <conditionalFormatting sqref="P1433:P1434">
    <cfRule type="duplicateValues" dxfId="10191" priority="10433"/>
  </conditionalFormatting>
  <conditionalFormatting sqref="O1433:O1434">
    <cfRule type="duplicateValues" dxfId="10190" priority="10432"/>
  </conditionalFormatting>
  <conditionalFormatting sqref="O1433:O1434">
    <cfRule type="duplicateValues" dxfId="10189" priority="10431"/>
  </conditionalFormatting>
  <conditionalFormatting sqref="O1433:O1434">
    <cfRule type="duplicateValues" dxfId="10188" priority="10430"/>
  </conditionalFormatting>
  <conditionalFormatting sqref="O1433:O1434">
    <cfRule type="duplicateValues" dxfId="10187" priority="10429"/>
  </conditionalFormatting>
  <conditionalFormatting sqref="O1433:O1434">
    <cfRule type="duplicateValues" dxfId="10186" priority="10428"/>
  </conditionalFormatting>
  <conditionalFormatting sqref="O1433:O1434">
    <cfRule type="duplicateValues" dxfId="10185" priority="10427"/>
  </conditionalFormatting>
  <conditionalFormatting sqref="O1433:O1434">
    <cfRule type="duplicateValues" dxfId="10184" priority="10442"/>
  </conditionalFormatting>
  <conditionalFormatting sqref="O1433:O1434">
    <cfRule type="duplicateValues" dxfId="10183" priority="10443"/>
    <cfRule type="duplicateValues" dxfId="10182" priority="10444"/>
    <cfRule type="duplicateValues" dxfId="10181" priority="10445"/>
  </conditionalFormatting>
  <conditionalFormatting sqref="O1433:O1434">
    <cfRule type="duplicateValues" dxfId="10180" priority="10446"/>
    <cfRule type="duplicateValues" dxfId="10179" priority="10447"/>
  </conditionalFormatting>
  <conditionalFormatting sqref="P1433:P1434">
    <cfRule type="duplicateValues" dxfId="10178" priority="10448"/>
  </conditionalFormatting>
  <conditionalFormatting sqref="O1433:O1434">
    <cfRule type="duplicateValues" dxfId="10177" priority="10426"/>
  </conditionalFormatting>
  <conditionalFormatting sqref="O1433:O1434">
    <cfRule type="duplicateValues" dxfId="10176" priority="10425"/>
  </conditionalFormatting>
  <conditionalFormatting sqref="O1433:O1434">
    <cfRule type="duplicateValues" dxfId="10175" priority="10424"/>
  </conditionalFormatting>
  <conditionalFormatting sqref="O1433:O1434">
    <cfRule type="duplicateValues" dxfId="10174" priority="10423"/>
  </conditionalFormatting>
  <conditionalFormatting sqref="O1433:O1434">
    <cfRule type="duplicateValues" dxfId="10173" priority="10422"/>
  </conditionalFormatting>
  <conditionalFormatting sqref="O1433:O1434">
    <cfRule type="duplicateValues" dxfId="10172" priority="10421"/>
  </conditionalFormatting>
  <conditionalFormatting sqref="O1433:O1434">
    <cfRule type="duplicateValues" dxfId="10171" priority="10420"/>
  </conditionalFormatting>
  <conditionalFormatting sqref="O1435:O1437">
    <cfRule type="duplicateValues" dxfId="10170" priority="10409"/>
  </conditionalFormatting>
  <conditionalFormatting sqref="O1435:O1437">
    <cfRule type="duplicateValues" dxfId="10169" priority="10410"/>
    <cfRule type="duplicateValues" dxfId="10168" priority="10411"/>
    <cfRule type="duplicateValues" dxfId="10167" priority="10412"/>
  </conditionalFormatting>
  <conditionalFormatting sqref="O1435:O1437">
    <cfRule type="duplicateValues" dxfId="10166" priority="10407"/>
    <cfRule type="duplicateValues" dxfId="10165" priority="10408"/>
  </conditionalFormatting>
  <conditionalFormatting sqref="O1435:O1437">
    <cfRule type="duplicateValues" dxfId="10164" priority="10406"/>
  </conditionalFormatting>
  <conditionalFormatting sqref="O1435:O1437">
    <cfRule type="duplicateValues" dxfId="10163" priority="10405"/>
  </conditionalFormatting>
  <conditionalFormatting sqref="P1435:P1437">
    <cfRule type="duplicateValues" dxfId="10162" priority="10404"/>
  </conditionalFormatting>
  <conditionalFormatting sqref="O1435:O1437">
    <cfRule type="duplicateValues" dxfId="10161" priority="10403"/>
  </conditionalFormatting>
  <conditionalFormatting sqref="O1435:O1437">
    <cfRule type="duplicateValues" dxfId="10160" priority="10402"/>
  </conditionalFormatting>
  <conditionalFormatting sqref="O1435:O1437">
    <cfRule type="duplicateValues" dxfId="10159" priority="10401"/>
  </conditionalFormatting>
  <conditionalFormatting sqref="O1435:O1437">
    <cfRule type="duplicateValues" dxfId="10158" priority="10400"/>
  </conditionalFormatting>
  <conditionalFormatting sqref="O1435:O1437">
    <cfRule type="duplicateValues" dxfId="10157" priority="10399"/>
  </conditionalFormatting>
  <conditionalFormatting sqref="O1435:O1437">
    <cfRule type="duplicateValues" dxfId="10156" priority="10398"/>
  </conditionalFormatting>
  <conditionalFormatting sqref="O1435:O1437">
    <cfRule type="duplicateValues" dxfId="10155" priority="10413"/>
  </conditionalFormatting>
  <conditionalFormatting sqref="O1435:O1437">
    <cfRule type="duplicateValues" dxfId="10154" priority="10414"/>
    <cfRule type="duplicateValues" dxfId="10153" priority="10415"/>
    <cfRule type="duplicateValues" dxfId="10152" priority="10416"/>
  </conditionalFormatting>
  <conditionalFormatting sqref="O1435:O1437">
    <cfRule type="duplicateValues" dxfId="10151" priority="10417"/>
    <cfRule type="duplicateValues" dxfId="10150" priority="10418"/>
  </conditionalFormatting>
  <conditionalFormatting sqref="P1435:P1437">
    <cfRule type="duplicateValues" dxfId="10149" priority="10419"/>
  </conditionalFormatting>
  <conditionalFormatting sqref="O1435:O1437">
    <cfRule type="duplicateValues" dxfId="10148" priority="10397"/>
  </conditionalFormatting>
  <conditionalFormatting sqref="O1435:O1437">
    <cfRule type="duplicateValues" dxfId="10147" priority="10396"/>
  </conditionalFormatting>
  <conditionalFormatting sqref="O1435:O1437">
    <cfRule type="duplicateValues" dxfId="10146" priority="10395"/>
  </conditionalFormatting>
  <conditionalFormatting sqref="O1435:O1437">
    <cfRule type="duplicateValues" dxfId="10145" priority="10394"/>
  </conditionalFormatting>
  <conditionalFormatting sqref="O1435:O1437">
    <cfRule type="duplicateValues" dxfId="10144" priority="10393"/>
  </conditionalFormatting>
  <conditionalFormatting sqref="O1435:O1437">
    <cfRule type="duplicateValues" dxfId="10143" priority="10392"/>
  </conditionalFormatting>
  <conditionalFormatting sqref="O1435:O1437">
    <cfRule type="duplicateValues" dxfId="10142" priority="10391"/>
  </conditionalFormatting>
  <conditionalFormatting sqref="O1438:O1440">
    <cfRule type="duplicateValues" dxfId="10141" priority="10380"/>
  </conditionalFormatting>
  <conditionalFormatting sqref="O1438:O1440">
    <cfRule type="duplicateValues" dxfId="10140" priority="10381"/>
    <cfRule type="duplicateValues" dxfId="10139" priority="10382"/>
    <cfRule type="duplicateValues" dxfId="10138" priority="10383"/>
  </conditionalFormatting>
  <conditionalFormatting sqref="O1438:O1440">
    <cfRule type="duplicateValues" dxfId="10137" priority="10378"/>
    <cfRule type="duplicateValues" dxfId="10136" priority="10379"/>
  </conditionalFormatting>
  <conditionalFormatting sqref="O1438:O1440">
    <cfRule type="duplicateValues" dxfId="10135" priority="10377"/>
  </conditionalFormatting>
  <conditionalFormatting sqref="O1438:O1440">
    <cfRule type="duplicateValues" dxfId="10134" priority="10376"/>
  </conditionalFormatting>
  <conditionalFormatting sqref="P1438:P1440">
    <cfRule type="duplicateValues" dxfId="10133" priority="10375"/>
  </conditionalFormatting>
  <conditionalFormatting sqref="O1438:O1440">
    <cfRule type="duplicateValues" dxfId="10132" priority="10374"/>
  </conditionalFormatting>
  <conditionalFormatting sqref="O1438:O1440">
    <cfRule type="duplicateValues" dxfId="10131" priority="10373"/>
  </conditionalFormatting>
  <conditionalFormatting sqref="O1438:O1440">
    <cfRule type="duplicateValues" dxfId="10130" priority="10372"/>
  </conditionalFormatting>
  <conditionalFormatting sqref="O1438:O1440">
    <cfRule type="duplicateValues" dxfId="10129" priority="10371"/>
  </conditionalFormatting>
  <conditionalFormatting sqref="O1438:O1440">
    <cfRule type="duplicateValues" dxfId="10128" priority="10370"/>
  </conditionalFormatting>
  <conditionalFormatting sqref="O1438:O1440">
    <cfRule type="duplicateValues" dxfId="10127" priority="10369"/>
  </conditionalFormatting>
  <conditionalFormatting sqref="O1438:O1440">
    <cfRule type="duplicateValues" dxfId="10126" priority="10368"/>
  </conditionalFormatting>
  <conditionalFormatting sqref="O1438:O1440">
    <cfRule type="duplicateValues" dxfId="10125" priority="10367"/>
  </conditionalFormatting>
  <conditionalFormatting sqref="O1438:O1440">
    <cfRule type="duplicateValues" dxfId="10124" priority="10366"/>
  </conditionalFormatting>
  <conditionalFormatting sqref="O1438:O1440">
    <cfRule type="duplicateValues" dxfId="10123" priority="10365"/>
  </conditionalFormatting>
  <conditionalFormatting sqref="P1438:P1440">
    <cfRule type="duplicateValues" dxfId="10122" priority="10384"/>
  </conditionalFormatting>
  <conditionalFormatting sqref="O1438:O1440">
    <cfRule type="duplicateValues" dxfId="10121" priority="10385"/>
  </conditionalFormatting>
  <conditionalFormatting sqref="O1438:O1440">
    <cfRule type="duplicateValues" dxfId="10120" priority="10386"/>
    <cfRule type="duplicateValues" dxfId="10119" priority="10387"/>
    <cfRule type="duplicateValues" dxfId="10118" priority="10388"/>
  </conditionalFormatting>
  <conditionalFormatting sqref="O1438:O1440">
    <cfRule type="duplicateValues" dxfId="10117" priority="10389"/>
    <cfRule type="duplicateValues" dxfId="10116" priority="10390"/>
  </conditionalFormatting>
  <conditionalFormatting sqref="O1438:O1440">
    <cfRule type="duplicateValues" dxfId="10115" priority="10364"/>
  </conditionalFormatting>
  <conditionalFormatting sqref="O1438:O1440">
    <cfRule type="duplicateValues" dxfId="10114" priority="10363"/>
  </conditionalFormatting>
  <conditionalFormatting sqref="O1438:O1440">
    <cfRule type="duplicateValues" dxfId="10113" priority="10362"/>
  </conditionalFormatting>
  <conditionalFormatting sqref="O1441:O1442">
    <cfRule type="duplicateValues" dxfId="10112" priority="10353"/>
  </conditionalFormatting>
  <conditionalFormatting sqref="O1441:O1442">
    <cfRule type="duplicateValues" dxfId="10111" priority="10354"/>
    <cfRule type="duplicateValues" dxfId="10110" priority="10355"/>
    <cfRule type="duplicateValues" dxfId="10109" priority="10356"/>
  </conditionalFormatting>
  <conditionalFormatting sqref="O1441:O1442">
    <cfRule type="duplicateValues" dxfId="10108" priority="10351"/>
    <cfRule type="duplicateValues" dxfId="10107" priority="10352"/>
  </conditionalFormatting>
  <conditionalFormatting sqref="O1441:O1442">
    <cfRule type="duplicateValues" dxfId="10106" priority="10350"/>
  </conditionalFormatting>
  <conditionalFormatting sqref="O1441:O1442">
    <cfRule type="duplicateValues" dxfId="10105" priority="10349"/>
  </conditionalFormatting>
  <conditionalFormatting sqref="P1441:P1442">
    <cfRule type="duplicateValues" dxfId="10104" priority="10348"/>
  </conditionalFormatting>
  <conditionalFormatting sqref="O1441:O1442">
    <cfRule type="duplicateValues" dxfId="10103" priority="10347"/>
  </conditionalFormatting>
  <conditionalFormatting sqref="O1441:O1442">
    <cfRule type="duplicateValues" dxfId="10102" priority="10346"/>
  </conditionalFormatting>
  <conditionalFormatting sqref="O1441:O1442">
    <cfRule type="duplicateValues" dxfId="10101" priority="10345"/>
  </conditionalFormatting>
  <conditionalFormatting sqref="O1441:O1442">
    <cfRule type="duplicateValues" dxfId="10100" priority="10344"/>
  </conditionalFormatting>
  <conditionalFormatting sqref="O1441:O1442">
    <cfRule type="duplicateValues" dxfId="10099" priority="10343"/>
  </conditionalFormatting>
  <conditionalFormatting sqref="O1441:O1442">
    <cfRule type="duplicateValues" dxfId="10098" priority="10342"/>
  </conditionalFormatting>
  <conditionalFormatting sqref="O1441:O1442">
    <cfRule type="duplicateValues" dxfId="10097" priority="10341"/>
  </conditionalFormatting>
  <conditionalFormatting sqref="O1441:O1442">
    <cfRule type="duplicateValues" dxfId="10096" priority="10340"/>
  </conditionalFormatting>
  <conditionalFormatting sqref="O1441:O1442">
    <cfRule type="duplicateValues" dxfId="10095" priority="10339"/>
  </conditionalFormatting>
  <conditionalFormatting sqref="O1441:O1442">
    <cfRule type="duplicateValues" dxfId="10094" priority="10338"/>
  </conditionalFormatting>
  <conditionalFormatting sqref="O1441:O1442">
    <cfRule type="duplicateValues" dxfId="10093" priority="10357"/>
  </conditionalFormatting>
  <conditionalFormatting sqref="O1441:O1442">
    <cfRule type="duplicateValues" dxfId="10092" priority="10358"/>
    <cfRule type="duplicateValues" dxfId="10091" priority="10359"/>
    <cfRule type="duplicateValues" dxfId="10090" priority="10360"/>
  </conditionalFormatting>
  <conditionalFormatting sqref="P1441:P1442">
    <cfRule type="duplicateValues" dxfId="10089" priority="10361"/>
  </conditionalFormatting>
  <conditionalFormatting sqref="O1441:O1442">
    <cfRule type="duplicateValues" dxfId="10088" priority="10337"/>
  </conditionalFormatting>
  <conditionalFormatting sqref="O1441:O1442">
    <cfRule type="duplicateValues" dxfId="10087" priority="10336"/>
  </conditionalFormatting>
  <conditionalFormatting sqref="O1441:O1442">
    <cfRule type="duplicateValues" dxfId="10086" priority="10335"/>
  </conditionalFormatting>
  <conditionalFormatting sqref="O1443">
    <cfRule type="duplicateValues" dxfId="10085" priority="10320"/>
  </conditionalFormatting>
  <conditionalFormatting sqref="P1443:P1445">
    <cfRule type="duplicateValues" dxfId="10084" priority="10319"/>
  </conditionalFormatting>
  <conditionalFormatting sqref="O1443:O1445">
    <cfRule type="duplicateValues" dxfId="10083" priority="10318"/>
  </conditionalFormatting>
  <conditionalFormatting sqref="O1443:O1445">
    <cfRule type="duplicateValues" dxfId="10082" priority="10317"/>
  </conditionalFormatting>
  <conditionalFormatting sqref="O1443:O1445">
    <cfRule type="duplicateValues" dxfId="10081" priority="10316"/>
  </conditionalFormatting>
  <conditionalFormatting sqref="O1443:O1445">
    <cfRule type="duplicateValues" dxfId="10080" priority="10315"/>
  </conditionalFormatting>
  <conditionalFormatting sqref="O1443:O1445">
    <cfRule type="duplicateValues" dxfId="10079" priority="10314"/>
  </conditionalFormatting>
  <conditionalFormatting sqref="O1443:O1445">
    <cfRule type="duplicateValues" dxfId="10078" priority="10313"/>
  </conditionalFormatting>
  <conditionalFormatting sqref="O1443:O1445">
    <cfRule type="duplicateValues" dxfId="10077" priority="10312"/>
  </conditionalFormatting>
  <conditionalFormatting sqref="O1443:O1445">
    <cfRule type="duplicateValues" dxfId="10076" priority="10311"/>
  </conditionalFormatting>
  <conditionalFormatting sqref="O1443:O1445">
    <cfRule type="duplicateValues" dxfId="10075" priority="10310"/>
  </conditionalFormatting>
  <conditionalFormatting sqref="O1443:O1445">
    <cfRule type="duplicateValues" dxfId="10074" priority="10309"/>
  </conditionalFormatting>
  <conditionalFormatting sqref="O1443">
    <cfRule type="duplicateValues" dxfId="10073" priority="10321"/>
  </conditionalFormatting>
  <conditionalFormatting sqref="O1443">
    <cfRule type="duplicateValues" dxfId="10072" priority="10322"/>
    <cfRule type="duplicateValues" dxfId="10071" priority="10323"/>
    <cfRule type="duplicateValues" dxfId="10070" priority="10324"/>
  </conditionalFormatting>
  <conditionalFormatting sqref="O1443">
    <cfRule type="duplicateValues" dxfId="10069" priority="10325"/>
    <cfRule type="duplicateValues" dxfId="10068" priority="10326"/>
  </conditionalFormatting>
  <conditionalFormatting sqref="P1443">
    <cfRule type="duplicateValues" dxfId="10067" priority="10327"/>
  </conditionalFormatting>
  <conditionalFormatting sqref="O1443:O1445">
    <cfRule type="duplicateValues" dxfId="10066" priority="10308"/>
  </conditionalFormatting>
  <conditionalFormatting sqref="O1443:O1445">
    <cfRule type="duplicateValues" dxfId="10065" priority="10307"/>
  </conditionalFormatting>
  <conditionalFormatting sqref="O1444:O1445">
    <cfRule type="duplicateValues" dxfId="10064" priority="10328"/>
  </conditionalFormatting>
  <conditionalFormatting sqref="O1444:O1445">
    <cfRule type="duplicateValues" dxfId="10063" priority="10329"/>
    <cfRule type="duplicateValues" dxfId="10062" priority="10330"/>
    <cfRule type="duplicateValues" dxfId="10061" priority="10331"/>
  </conditionalFormatting>
  <conditionalFormatting sqref="O1444:O1445">
    <cfRule type="duplicateValues" dxfId="10060" priority="10332"/>
    <cfRule type="duplicateValues" dxfId="10059" priority="10333"/>
  </conditionalFormatting>
  <conditionalFormatting sqref="P1444:P1445">
    <cfRule type="duplicateValues" dxfId="10058" priority="10334"/>
  </conditionalFormatting>
  <conditionalFormatting sqref="O1443:O1445">
    <cfRule type="duplicateValues" dxfId="10057" priority="10306"/>
  </conditionalFormatting>
  <conditionalFormatting sqref="A1446">
    <cfRule type="cellIs" dxfId="10056" priority="10305" operator="lessThan">
      <formula>"&lt;=0"</formula>
    </cfRule>
  </conditionalFormatting>
  <conditionalFormatting sqref="Y1446">
    <cfRule type="duplicateValues" dxfId="10055" priority="10304"/>
  </conditionalFormatting>
  <conditionalFormatting sqref="O1446:O1447">
    <cfRule type="duplicateValues" dxfId="10054" priority="10288"/>
  </conditionalFormatting>
  <conditionalFormatting sqref="O1446:O1447">
    <cfRule type="duplicateValues" dxfId="10053" priority="10289"/>
    <cfRule type="duplicateValues" dxfId="10052" priority="10290"/>
    <cfRule type="duplicateValues" dxfId="10051" priority="10291"/>
  </conditionalFormatting>
  <conditionalFormatting sqref="O1446:O1447">
    <cfRule type="duplicateValues" dxfId="10050" priority="10286"/>
    <cfRule type="duplicateValues" dxfId="10049" priority="10287"/>
  </conditionalFormatting>
  <conditionalFormatting sqref="O1446:O1447">
    <cfRule type="duplicateValues" dxfId="10048" priority="10285"/>
  </conditionalFormatting>
  <conditionalFormatting sqref="O1446:O1447">
    <cfRule type="duplicateValues" dxfId="10047" priority="10284"/>
  </conditionalFormatting>
  <conditionalFormatting sqref="P1446:P1447">
    <cfRule type="duplicateValues" dxfId="10046" priority="10283"/>
  </conditionalFormatting>
  <conditionalFormatting sqref="O1446:O1447">
    <cfRule type="duplicateValues" dxfId="10045" priority="10282"/>
  </conditionalFormatting>
  <conditionalFormatting sqref="O1446:O1447">
    <cfRule type="duplicateValues" dxfId="10044" priority="10281"/>
  </conditionalFormatting>
  <conditionalFormatting sqref="O1446:O1447">
    <cfRule type="duplicateValues" dxfId="10043" priority="10280"/>
  </conditionalFormatting>
  <conditionalFormatting sqref="O1446:O1447">
    <cfRule type="duplicateValues" dxfId="10042" priority="10279"/>
  </conditionalFormatting>
  <conditionalFormatting sqref="O1446:O1447">
    <cfRule type="duplicateValues" dxfId="10041" priority="10278"/>
  </conditionalFormatting>
  <conditionalFormatting sqref="O1446:O1447">
    <cfRule type="duplicateValues" dxfId="10040" priority="10277"/>
  </conditionalFormatting>
  <conditionalFormatting sqref="O1446:O1447">
    <cfRule type="duplicateValues" dxfId="10039" priority="10276"/>
  </conditionalFormatting>
  <conditionalFormatting sqref="O1446:O1447">
    <cfRule type="duplicateValues" dxfId="10038" priority="10275"/>
  </conditionalFormatting>
  <conditionalFormatting sqref="O1446:O1447">
    <cfRule type="duplicateValues" dxfId="10037" priority="10274"/>
  </conditionalFormatting>
  <conditionalFormatting sqref="O1446:O1447">
    <cfRule type="duplicateValues" dxfId="10036" priority="10273"/>
  </conditionalFormatting>
  <conditionalFormatting sqref="O1446:O1447">
    <cfRule type="duplicateValues" dxfId="10035" priority="10292"/>
  </conditionalFormatting>
  <conditionalFormatting sqref="O1446:O1447">
    <cfRule type="duplicateValues" dxfId="10034" priority="10293"/>
    <cfRule type="duplicateValues" dxfId="10033" priority="10294"/>
    <cfRule type="duplicateValues" dxfId="10032" priority="10295"/>
  </conditionalFormatting>
  <conditionalFormatting sqref="P1446:P1447">
    <cfRule type="duplicateValues" dxfId="10031" priority="10296"/>
  </conditionalFormatting>
  <conditionalFormatting sqref="O1446:O1447">
    <cfRule type="duplicateValues" dxfId="10030" priority="10272"/>
  </conditionalFormatting>
  <conditionalFormatting sqref="O1446:O1447">
    <cfRule type="duplicateValues" dxfId="10029" priority="10271"/>
  </conditionalFormatting>
  <conditionalFormatting sqref="O1446:O1447">
    <cfRule type="duplicateValues" dxfId="10028" priority="10270"/>
  </conditionalFormatting>
  <conditionalFormatting sqref="O1448">
    <cfRule type="duplicateValues" dxfId="10027" priority="10257"/>
  </conditionalFormatting>
  <conditionalFormatting sqref="O1448">
    <cfRule type="duplicateValues" dxfId="10026" priority="10258"/>
  </conditionalFormatting>
  <conditionalFormatting sqref="O1448">
    <cfRule type="duplicateValues" dxfId="10025" priority="10259"/>
    <cfRule type="duplicateValues" dxfId="10024" priority="10260"/>
    <cfRule type="duplicateValues" dxfId="10023" priority="10261"/>
  </conditionalFormatting>
  <conditionalFormatting sqref="P1448">
    <cfRule type="duplicateValues" dxfId="10022" priority="10262"/>
  </conditionalFormatting>
  <conditionalFormatting sqref="O1448">
    <cfRule type="duplicateValues" dxfId="10021" priority="10255"/>
    <cfRule type="duplicateValues" dxfId="10020" priority="10256"/>
  </conditionalFormatting>
  <conditionalFormatting sqref="O1448">
    <cfRule type="duplicateValues" dxfId="10019" priority="10254"/>
  </conditionalFormatting>
  <conditionalFormatting sqref="O1448">
    <cfRule type="duplicateValues" dxfId="10018" priority="10253"/>
  </conditionalFormatting>
  <conditionalFormatting sqref="P1448">
    <cfRule type="duplicateValues" dxfId="10017" priority="10252"/>
  </conditionalFormatting>
  <conditionalFormatting sqref="O1448">
    <cfRule type="duplicateValues" dxfId="10016" priority="10251"/>
  </conditionalFormatting>
  <conditionalFormatting sqref="O1448">
    <cfRule type="duplicateValues" dxfId="10015" priority="10250"/>
  </conditionalFormatting>
  <conditionalFormatting sqref="O1448">
    <cfRule type="duplicateValues" dxfId="10014" priority="10249"/>
  </conditionalFormatting>
  <conditionalFormatting sqref="O1448">
    <cfRule type="duplicateValues" dxfId="10013" priority="10248"/>
  </conditionalFormatting>
  <conditionalFormatting sqref="O1448">
    <cfRule type="duplicateValues" dxfId="10012" priority="10247"/>
  </conditionalFormatting>
  <conditionalFormatting sqref="O1448">
    <cfRule type="duplicateValues" dxfId="10011" priority="10246"/>
  </conditionalFormatting>
  <conditionalFormatting sqref="O1448">
    <cfRule type="duplicateValues" dxfId="10010" priority="10245"/>
  </conditionalFormatting>
  <conditionalFormatting sqref="O1448">
    <cfRule type="duplicateValues" dxfId="10009" priority="10244"/>
  </conditionalFormatting>
  <conditionalFormatting sqref="O1448">
    <cfRule type="duplicateValues" dxfId="10008" priority="10243"/>
  </conditionalFormatting>
  <conditionalFormatting sqref="O1448">
    <cfRule type="duplicateValues" dxfId="10007" priority="10242"/>
  </conditionalFormatting>
  <conditionalFormatting sqref="O1448">
    <cfRule type="duplicateValues" dxfId="10006" priority="10241"/>
  </conditionalFormatting>
  <conditionalFormatting sqref="O1448">
    <cfRule type="duplicateValues" dxfId="10005" priority="10240"/>
  </conditionalFormatting>
  <conditionalFormatting sqref="O1448">
    <cfRule type="duplicateValues" dxfId="10004" priority="10239"/>
  </conditionalFormatting>
  <conditionalFormatting sqref="O1448">
    <cfRule type="duplicateValues" dxfId="10003" priority="10263"/>
  </conditionalFormatting>
  <conditionalFormatting sqref="O1448">
    <cfRule type="duplicateValues" dxfId="10002" priority="10264"/>
    <cfRule type="duplicateValues" dxfId="10001" priority="10265"/>
    <cfRule type="duplicateValues" dxfId="10000" priority="10266"/>
  </conditionalFormatting>
  <conditionalFormatting sqref="O1448">
    <cfRule type="duplicateValues" dxfId="9999" priority="10267"/>
    <cfRule type="duplicateValues" dxfId="9998" priority="10268"/>
  </conditionalFormatting>
  <conditionalFormatting sqref="P1448">
    <cfRule type="duplicateValues" dxfId="9997" priority="10269"/>
  </conditionalFormatting>
  <conditionalFormatting sqref="O1449:O1454">
    <cfRule type="duplicateValues" dxfId="9996" priority="10226"/>
  </conditionalFormatting>
  <conditionalFormatting sqref="O1449:O1454">
    <cfRule type="duplicateValues" dxfId="9995" priority="10227"/>
  </conditionalFormatting>
  <conditionalFormatting sqref="O1449:O1454">
    <cfRule type="duplicateValues" dxfId="9994" priority="10228"/>
    <cfRule type="duplicateValues" dxfId="9993" priority="10229"/>
    <cfRule type="duplicateValues" dxfId="9992" priority="10230"/>
  </conditionalFormatting>
  <conditionalFormatting sqref="P1449:P1454">
    <cfRule type="duplicateValues" dxfId="9991" priority="10231"/>
  </conditionalFormatting>
  <conditionalFormatting sqref="O1449:O1454">
    <cfRule type="duplicateValues" dxfId="9990" priority="10224"/>
    <cfRule type="duplicateValues" dxfId="9989" priority="10225"/>
  </conditionalFormatting>
  <conditionalFormatting sqref="O1449:O1454">
    <cfRule type="duplicateValues" dxfId="9988" priority="10223"/>
  </conditionalFormatting>
  <conditionalFormatting sqref="O1449:O1454">
    <cfRule type="duplicateValues" dxfId="9987" priority="10222"/>
  </conditionalFormatting>
  <conditionalFormatting sqref="P1449:P1454">
    <cfRule type="duplicateValues" dxfId="9986" priority="10221"/>
  </conditionalFormatting>
  <conditionalFormatting sqref="O1449:O1454">
    <cfRule type="duplicateValues" dxfId="9985" priority="10220"/>
  </conditionalFormatting>
  <conditionalFormatting sqref="O1449:O1454">
    <cfRule type="duplicateValues" dxfId="9984" priority="10219"/>
  </conditionalFormatting>
  <conditionalFormatting sqref="O1449:O1454">
    <cfRule type="duplicateValues" dxfId="9983" priority="10218"/>
  </conditionalFormatting>
  <conditionalFormatting sqref="O1449:O1454">
    <cfRule type="duplicateValues" dxfId="9982" priority="10217"/>
  </conditionalFormatting>
  <conditionalFormatting sqref="O1449:O1454">
    <cfRule type="duplicateValues" dxfId="9981" priority="10216"/>
  </conditionalFormatting>
  <conditionalFormatting sqref="O1449:O1454">
    <cfRule type="duplicateValues" dxfId="9980" priority="10215"/>
  </conditionalFormatting>
  <conditionalFormatting sqref="O1449:O1454">
    <cfRule type="duplicateValues" dxfId="9979" priority="10214"/>
  </conditionalFormatting>
  <conditionalFormatting sqref="O1449:O1454">
    <cfRule type="duplicateValues" dxfId="9978" priority="10213"/>
  </conditionalFormatting>
  <conditionalFormatting sqref="O1449:O1454">
    <cfRule type="duplicateValues" dxfId="9977" priority="10212"/>
  </conditionalFormatting>
  <conditionalFormatting sqref="O1449:O1454">
    <cfRule type="duplicateValues" dxfId="9976" priority="10211"/>
  </conditionalFormatting>
  <conditionalFormatting sqref="O1449:O1454">
    <cfRule type="duplicateValues" dxfId="9975" priority="10210"/>
  </conditionalFormatting>
  <conditionalFormatting sqref="O1449:O1454">
    <cfRule type="duplicateValues" dxfId="9974" priority="10209"/>
  </conditionalFormatting>
  <conditionalFormatting sqref="O1449:O1454">
    <cfRule type="duplicateValues" dxfId="9973" priority="10208"/>
  </conditionalFormatting>
  <conditionalFormatting sqref="O1449:O1454">
    <cfRule type="duplicateValues" dxfId="9972" priority="10232"/>
  </conditionalFormatting>
  <conditionalFormatting sqref="O1449:O1454">
    <cfRule type="duplicateValues" dxfId="9971" priority="10233"/>
    <cfRule type="duplicateValues" dxfId="9970" priority="10234"/>
    <cfRule type="duplicateValues" dxfId="9969" priority="10235"/>
  </conditionalFormatting>
  <conditionalFormatting sqref="O1449:O1454">
    <cfRule type="duplicateValues" dxfId="9968" priority="10236"/>
    <cfRule type="duplicateValues" dxfId="9967" priority="10237"/>
  </conditionalFormatting>
  <conditionalFormatting sqref="P1449:P1454">
    <cfRule type="duplicateValues" dxfId="9966" priority="10238"/>
  </conditionalFormatting>
  <conditionalFormatting sqref="A1455">
    <cfRule type="cellIs" dxfId="9965" priority="10207" operator="lessThan">
      <formula>"&lt;=0"</formula>
    </cfRule>
  </conditionalFormatting>
  <conditionalFormatting sqref="Y1455">
    <cfRule type="duplicateValues" dxfId="9964" priority="10206"/>
  </conditionalFormatting>
  <conditionalFormatting sqref="O1455:O1456">
    <cfRule type="duplicateValues" dxfId="9963" priority="10186"/>
  </conditionalFormatting>
  <conditionalFormatting sqref="O1455:O1456">
    <cfRule type="duplicateValues" dxfId="9962" priority="10187"/>
  </conditionalFormatting>
  <conditionalFormatting sqref="O1455:O1456">
    <cfRule type="duplicateValues" dxfId="9961" priority="10188"/>
    <cfRule type="duplicateValues" dxfId="9960" priority="10189"/>
    <cfRule type="duplicateValues" dxfId="9959" priority="10190"/>
  </conditionalFormatting>
  <conditionalFormatting sqref="P1455:P1456">
    <cfRule type="duplicateValues" dxfId="9958" priority="10191"/>
  </conditionalFormatting>
  <conditionalFormatting sqref="O1455:O1456">
    <cfRule type="duplicateValues" dxfId="9957" priority="10184"/>
    <cfRule type="duplicateValues" dxfId="9956" priority="10185"/>
  </conditionalFormatting>
  <conditionalFormatting sqref="O1455:O1456">
    <cfRule type="duplicateValues" dxfId="9955" priority="10183"/>
  </conditionalFormatting>
  <conditionalFormatting sqref="O1455:O1456">
    <cfRule type="duplicateValues" dxfId="9954" priority="10182"/>
  </conditionalFormatting>
  <conditionalFormatting sqref="P1455:P1456">
    <cfRule type="duplicateValues" dxfId="9953" priority="10181"/>
  </conditionalFormatting>
  <conditionalFormatting sqref="O1455:O1456">
    <cfRule type="duplicateValues" dxfId="9952" priority="10180"/>
  </conditionalFormatting>
  <conditionalFormatting sqref="O1455:O1456">
    <cfRule type="duplicateValues" dxfId="9951" priority="10179"/>
  </conditionalFormatting>
  <conditionalFormatting sqref="O1455:O1456">
    <cfRule type="duplicateValues" dxfId="9950" priority="10178"/>
  </conditionalFormatting>
  <conditionalFormatting sqref="O1455:O1456">
    <cfRule type="duplicateValues" dxfId="9949" priority="10177"/>
  </conditionalFormatting>
  <conditionalFormatting sqref="O1455:O1456">
    <cfRule type="duplicateValues" dxfId="9948" priority="10176"/>
  </conditionalFormatting>
  <conditionalFormatting sqref="O1455:O1456">
    <cfRule type="duplicateValues" dxfId="9947" priority="10175"/>
  </conditionalFormatting>
  <conditionalFormatting sqref="O1455:O1456">
    <cfRule type="duplicateValues" dxfId="9946" priority="10174"/>
  </conditionalFormatting>
  <conditionalFormatting sqref="O1455:O1456">
    <cfRule type="duplicateValues" dxfId="9945" priority="10173"/>
  </conditionalFormatting>
  <conditionalFormatting sqref="O1455:O1456">
    <cfRule type="duplicateValues" dxfId="9944" priority="10172"/>
  </conditionalFormatting>
  <conditionalFormatting sqref="O1455:O1456">
    <cfRule type="duplicateValues" dxfId="9943" priority="10171"/>
  </conditionalFormatting>
  <conditionalFormatting sqref="O1455:O1456">
    <cfRule type="duplicateValues" dxfId="9942" priority="10170"/>
  </conditionalFormatting>
  <conditionalFormatting sqref="O1455:O1456">
    <cfRule type="duplicateValues" dxfId="9941" priority="10169"/>
  </conditionalFormatting>
  <conditionalFormatting sqref="O1455:O1456">
    <cfRule type="duplicateValues" dxfId="9940" priority="10168"/>
  </conditionalFormatting>
  <conditionalFormatting sqref="O1455:O1456">
    <cfRule type="duplicateValues" dxfId="9939" priority="10192"/>
  </conditionalFormatting>
  <conditionalFormatting sqref="O1455:O1456">
    <cfRule type="duplicateValues" dxfId="9938" priority="10193"/>
    <cfRule type="duplicateValues" dxfId="9937" priority="10194"/>
    <cfRule type="duplicateValues" dxfId="9936" priority="10195"/>
  </conditionalFormatting>
  <conditionalFormatting sqref="O1455:O1456">
    <cfRule type="duplicateValues" dxfId="9935" priority="10196"/>
    <cfRule type="duplicateValues" dxfId="9934" priority="10197"/>
  </conditionalFormatting>
  <conditionalFormatting sqref="P1455:P1456">
    <cfRule type="duplicateValues" dxfId="9933" priority="10198"/>
  </conditionalFormatting>
  <conditionalFormatting sqref="O1457:O1464">
    <cfRule type="duplicateValues" dxfId="9932" priority="10160"/>
  </conditionalFormatting>
  <conditionalFormatting sqref="O1457:O1464">
    <cfRule type="duplicateValues" dxfId="9931" priority="10161"/>
  </conditionalFormatting>
  <conditionalFormatting sqref="O1457:O1464">
    <cfRule type="duplicateValues" dxfId="9930" priority="10162"/>
    <cfRule type="duplicateValues" dxfId="9929" priority="10163"/>
    <cfRule type="duplicateValues" dxfId="9928" priority="10164"/>
  </conditionalFormatting>
  <conditionalFormatting sqref="P1457:P1464">
    <cfRule type="duplicateValues" dxfId="9927" priority="10165"/>
  </conditionalFormatting>
  <conditionalFormatting sqref="O1457:O1464">
    <cfRule type="duplicateValues" dxfId="9926" priority="10166"/>
    <cfRule type="duplicateValues" dxfId="9925" priority="10167"/>
  </conditionalFormatting>
  <conditionalFormatting sqref="O1215">
    <cfRule type="duplicateValues" dxfId="9924" priority="10152"/>
  </conditionalFormatting>
  <conditionalFormatting sqref="O1215">
    <cfRule type="duplicateValues" dxfId="9923" priority="10153"/>
  </conditionalFormatting>
  <conditionalFormatting sqref="O1215">
    <cfRule type="duplicateValues" dxfId="9922" priority="10154"/>
    <cfRule type="duplicateValues" dxfId="9921" priority="10155"/>
    <cfRule type="duplicateValues" dxfId="9920" priority="10156"/>
  </conditionalFormatting>
  <conditionalFormatting sqref="P1215">
    <cfRule type="duplicateValues" dxfId="9919" priority="10157"/>
  </conditionalFormatting>
  <conditionalFormatting sqref="O1215">
    <cfRule type="duplicateValues" dxfId="9918" priority="10158"/>
    <cfRule type="duplicateValues" dxfId="9917" priority="10159"/>
  </conditionalFormatting>
  <conditionalFormatting sqref="O1219:O1221">
    <cfRule type="duplicateValues" dxfId="9916" priority="10144"/>
  </conditionalFormatting>
  <conditionalFormatting sqref="O1219:O1221">
    <cfRule type="duplicateValues" dxfId="9915" priority="10143"/>
  </conditionalFormatting>
  <conditionalFormatting sqref="O1219:O1221">
    <cfRule type="duplicateValues" dxfId="9914" priority="10142"/>
  </conditionalFormatting>
  <conditionalFormatting sqref="O1219:O1221">
    <cfRule type="duplicateValues" dxfId="9913" priority="10141"/>
  </conditionalFormatting>
  <conditionalFormatting sqref="O1219:O1221">
    <cfRule type="duplicateValues" dxfId="9912" priority="10140"/>
  </conditionalFormatting>
  <conditionalFormatting sqref="O1219:O1221">
    <cfRule type="duplicateValues" dxfId="9911" priority="10139"/>
  </conditionalFormatting>
  <conditionalFormatting sqref="O1219:O1221">
    <cfRule type="duplicateValues" dxfId="9910" priority="10138"/>
  </conditionalFormatting>
  <conditionalFormatting sqref="O1219:O1221">
    <cfRule type="duplicateValues" dxfId="9909" priority="10145"/>
  </conditionalFormatting>
  <conditionalFormatting sqref="O1219:O1221">
    <cfRule type="duplicateValues" dxfId="9908" priority="10146"/>
    <cfRule type="duplicateValues" dxfId="9907" priority="10147"/>
    <cfRule type="duplicateValues" dxfId="9906" priority="10148"/>
  </conditionalFormatting>
  <conditionalFormatting sqref="P1219:P1221">
    <cfRule type="duplicateValues" dxfId="9905" priority="10149"/>
  </conditionalFormatting>
  <conditionalFormatting sqref="O1219:O1221">
    <cfRule type="duplicateValues" dxfId="9904" priority="10150"/>
    <cfRule type="duplicateValues" dxfId="9903" priority="10151"/>
  </conditionalFormatting>
  <conditionalFormatting sqref="O1219:O1221">
    <cfRule type="duplicateValues" dxfId="9902" priority="10137"/>
  </conditionalFormatting>
  <conditionalFormatting sqref="O1219:O1221">
    <cfRule type="duplicateValues" dxfId="9901" priority="10136"/>
  </conditionalFormatting>
  <conditionalFormatting sqref="O1222:O1225">
    <cfRule type="duplicateValues" dxfId="9900" priority="10128"/>
  </conditionalFormatting>
  <conditionalFormatting sqref="O1222:O1225">
    <cfRule type="duplicateValues" dxfId="9899" priority="10127"/>
  </conditionalFormatting>
  <conditionalFormatting sqref="O1222:O1225">
    <cfRule type="duplicateValues" dxfId="9898" priority="10126"/>
  </conditionalFormatting>
  <conditionalFormatting sqref="O1222:O1225">
    <cfRule type="duplicateValues" dxfId="9897" priority="10125"/>
  </conditionalFormatting>
  <conditionalFormatting sqref="O1222:O1225">
    <cfRule type="duplicateValues" dxfId="9896" priority="10124"/>
  </conditionalFormatting>
  <conditionalFormatting sqref="O1222:O1225">
    <cfRule type="duplicateValues" dxfId="9895" priority="10123"/>
  </conditionalFormatting>
  <conditionalFormatting sqref="O1222:O1225">
    <cfRule type="duplicateValues" dxfId="9894" priority="10122"/>
  </conditionalFormatting>
  <conditionalFormatting sqref="O1222:O1225">
    <cfRule type="duplicateValues" dxfId="9893" priority="10129"/>
  </conditionalFormatting>
  <conditionalFormatting sqref="O1222:O1225">
    <cfRule type="duplicateValues" dxfId="9892" priority="10130"/>
    <cfRule type="duplicateValues" dxfId="9891" priority="10131"/>
    <cfRule type="duplicateValues" dxfId="9890" priority="10132"/>
  </conditionalFormatting>
  <conditionalFormatting sqref="P1222:P1225">
    <cfRule type="duplicateValues" dxfId="9889" priority="10133"/>
  </conditionalFormatting>
  <conditionalFormatting sqref="O1222:O1225">
    <cfRule type="duplicateValues" dxfId="9888" priority="10134"/>
    <cfRule type="duplicateValues" dxfId="9887" priority="10135"/>
  </conditionalFormatting>
  <conditionalFormatting sqref="O1222:O1225">
    <cfRule type="duplicateValues" dxfId="9886" priority="10121"/>
  </conditionalFormatting>
  <conditionalFormatting sqref="O1222:O1225">
    <cfRule type="duplicateValues" dxfId="9885" priority="10120"/>
  </conditionalFormatting>
  <conditionalFormatting sqref="O1226">
    <cfRule type="duplicateValues" dxfId="9884" priority="10112"/>
  </conditionalFormatting>
  <conditionalFormatting sqref="O1226">
    <cfRule type="duplicateValues" dxfId="9883" priority="10111"/>
  </conditionalFormatting>
  <conditionalFormatting sqref="O1226">
    <cfRule type="duplicateValues" dxfId="9882" priority="10110"/>
  </conditionalFormatting>
  <conditionalFormatting sqref="O1226">
    <cfRule type="duplicateValues" dxfId="9881" priority="10109"/>
  </conditionalFormatting>
  <conditionalFormatting sqref="O1226">
    <cfRule type="duplicateValues" dxfId="9880" priority="10108"/>
  </conditionalFormatting>
  <conditionalFormatting sqref="O1226">
    <cfRule type="duplicateValues" dxfId="9879" priority="10107"/>
  </conditionalFormatting>
  <conditionalFormatting sqref="O1226">
    <cfRule type="duplicateValues" dxfId="9878" priority="10106"/>
  </conditionalFormatting>
  <conditionalFormatting sqref="O1226">
    <cfRule type="duplicateValues" dxfId="9877" priority="10113"/>
  </conditionalFormatting>
  <conditionalFormatting sqref="O1226">
    <cfRule type="duplicateValues" dxfId="9876" priority="10114"/>
    <cfRule type="duplicateValues" dxfId="9875" priority="10115"/>
    <cfRule type="duplicateValues" dxfId="9874" priority="10116"/>
  </conditionalFormatting>
  <conditionalFormatting sqref="P1226">
    <cfRule type="duplicateValues" dxfId="9873" priority="10117"/>
  </conditionalFormatting>
  <conditionalFormatting sqref="O1226">
    <cfRule type="duplicateValues" dxfId="9872" priority="10118"/>
    <cfRule type="duplicateValues" dxfId="9871" priority="10119"/>
  </conditionalFormatting>
  <conditionalFormatting sqref="O1226">
    <cfRule type="duplicateValues" dxfId="9870" priority="10105"/>
  </conditionalFormatting>
  <conditionalFormatting sqref="O1226">
    <cfRule type="duplicateValues" dxfId="9869" priority="10104"/>
  </conditionalFormatting>
  <conditionalFormatting sqref="O1227">
    <cfRule type="duplicateValues" dxfId="9868" priority="10096"/>
  </conditionalFormatting>
  <conditionalFormatting sqref="O1227:O1228">
    <cfRule type="duplicateValues" dxfId="9867" priority="10095"/>
  </conditionalFormatting>
  <conditionalFormatting sqref="O1227:O1228">
    <cfRule type="duplicateValues" dxfId="9866" priority="10094"/>
  </conditionalFormatting>
  <conditionalFormatting sqref="O1227:O1228">
    <cfRule type="duplicateValues" dxfId="9865" priority="10093"/>
  </conditionalFormatting>
  <conditionalFormatting sqref="O1227:O1228">
    <cfRule type="duplicateValues" dxfId="9864" priority="10092"/>
  </conditionalFormatting>
  <conditionalFormatting sqref="O1227:O1228">
    <cfRule type="duplicateValues" dxfId="9863" priority="10091"/>
  </conditionalFormatting>
  <conditionalFormatting sqref="O1227:O1228">
    <cfRule type="duplicateValues" dxfId="9862" priority="10090"/>
  </conditionalFormatting>
  <conditionalFormatting sqref="O1227:O1228">
    <cfRule type="duplicateValues" dxfId="9861" priority="10089"/>
  </conditionalFormatting>
  <conditionalFormatting sqref="O1227:O1228">
    <cfRule type="duplicateValues" dxfId="9860" priority="10088"/>
  </conditionalFormatting>
  <conditionalFormatting sqref="O1227">
    <cfRule type="duplicateValues" dxfId="9859" priority="10097"/>
  </conditionalFormatting>
  <conditionalFormatting sqref="O1227">
    <cfRule type="duplicateValues" dxfId="9858" priority="10098"/>
    <cfRule type="duplicateValues" dxfId="9857" priority="10099"/>
    <cfRule type="duplicateValues" dxfId="9856" priority="10100"/>
  </conditionalFormatting>
  <conditionalFormatting sqref="P1227">
    <cfRule type="duplicateValues" dxfId="9855" priority="10101"/>
  </conditionalFormatting>
  <conditionalFormatting sqref="O1227">
    <cfRule type="duplicateValues" dxfId="9854" priority="10102"/>
    <cfRule type="duplicateValues" dxfId="9853" priority="10103"/>
  </conditionalFormatting>
  <conditionalFormatting sqref="O1228">
    <cfRule type="duplicateValues" dxfId="9852" priority="10081"/>
  </conditionalFormatting>
  <conditionalFormatting sqref="O1228">
    <cfRule type="duplicateValues" dxfId="9851" priority="10082"/>
    <cfRule type="duplicateValues" dxfId="9850" priority="10083"/>
    <cfRule type="duplicateValues" dxfId="9849" priority="10084"/>
  </conditionalFormatting>
  <conditionalFormatting sqref="O1228">
    <cfRule type="duplicateValues" dxfId="9848" priority="10085"/>
    <cfRule type="duplicateValues" dxfId="9847" priority="10086"/>
  </conditionalFormatting>
  <conditionalFormatting sqref="P1228">
    <cfRule type="duplicateValues" dxfId="9846" priority="10087"/>
  </conditionalFormatting>
  <conditionalFormatting sqref="O1229:O1231">
    <cfRule type="duplicateValues" dxfId="9845" priority="10073"/>
  </conditionalFormatting>
  <conditionalFormatting sqref="O1229:O1231">
    <cfRule type="duplicateValues" dxfId="9844" priority="10074"/>
  </conditionalFormatting>
  <conditionalFormatting sqref="O1229:O1231">
    <cfRule type="duplicateValues" dxfId="9843" priority="10075"/>
    <cfRule type="duplicateValues" dxfId="9842" priority="10076"/>
    <cfRule type="duplicateValues" dxfId="9841" priority="10077"/>
  </conditionalFormatting>
  <conditionalFormatting sqref="O1229:O1231">
    <cfRule type="duplicateValues" dxfId="9840" priority="10078"/>
    <cfRule type="duplicateValues" dxfId="9839" priority="10079"/>
  </conditionalFormatting>
  <conditionalFormatting sqref="O1229:O1231">
    <cfRule type="duplicateValues" dxfId="9838" priority="10072"/>
  </conditionalFormatting>
  <conditionalFormatting sqref="O1229:O1231">
    <cfRule type="duplicateValues" dxfId="9837" priority="10071"/>
  </conditionalFormatting>
  <conditionalFormatting sqref="O1229:O1231">
    <cfRule type="duplicateValues" dxfId="9836" priority="10070"/>
  </conditionalFormatting>
  <conditionalFormatting sqref="O1229:O1231">
    <cfRule type="duplicateValues" dxfId="9835" priority="10069"/>
  </conditionalFormatting>
  <conditionalFormatting sqref="P1229:P1231">
    <cfRule type="duplicateValues" dxfId="9834" priority="10080"/>
  </conditionalFormatting>
  <conditionalFormatting sqref="O1229:O1231">
    <cfRule type="duplicateValues" dxfId="9833" priority="10068"/>
  </conditionalFormatting>
  <conditionalFormatting sqref="O1229:O1231">
    <cfRule type="duplicateValues" dxfId="9832" priority="10067"/>
  </conditionalFormatting>
  <conditionalFormatting sqref="O1229:O1231">
    <cfRule type="duplicateValues" dxfId="9831" priority="10066"/>
  </conditionalFormatting>
  <conditionalFormatting sqref="O1234 O1232">
    <cfRule type="duplicateValues" dxfId="9830" priority="10058"/>
  </conditionalFormatting>
  <conditionalFormatting sqref="O1234">
    <cfRule type="duplicateValues" dxfId="9829" priority="10059"/>
  </conditionalFormatting>
  <conditionalFormatting sqref="O1234 O1232">
    <cfRule type="duplicateValues" dxfId="9828" priority="10060"/>
    <cfRule type="duplicateValues" dxfId="9827" priority="10061"/>
    <cfRule type="duplicateValues" dxfId="9826" priority="10062"/>
  </conditionalFormatting>
  <conditionalFormatting sqref="O1234 O1232">
    <cfRule type="duplicateValues" dxfId="9825" priority="10063"/>
    <cfRule type="duplicateValues" dxfId="9824" priority="10064"/>
  </conditionalFormatting>
  <conditionalFormatting sqref="O1233">
    <cfRule type="duplicateValues" dxfId="9823" priority="10051"/>
  </conditionalFormatting>
  <conditionalFormatting sqref="O1233">
    <cfRule type="duplicateValues" dxfId="9822" priority="10052"/>
  </conditionalFormatting>
  <conditionalFormatting sqref="O1233">
    <cfRule type="duplicateValues" dxfId="9821" priority="10053"/>
    <cfRule type="duplicateValues" dxfId="9820" priority="10054"/>
    <cfRule type="duplicateValues" dxfId="9819" priority="10055"/>
  </conditionalFormatting>
  <conditionalFormatting sqref="O1233">
    <cfRule type="duplicateValues" dxfId="9818" priority="10056"/>
    <cfRule type="duplicateValues" dxfId="9817" priority="10057"/>
  </conditionalFormatting>
  <conditionalFormatting sqref="O1232:O1234">
    <cfRule type="duplicateValues" dxfId="9816" priority="10050"/>
  </conditionalFormatting>
  <conditionalFormatting sqref="O1232:O1234">
    <cfRule type="duplicateValues" dxfId="9815" priority="10049"/>
  </conditionalFormatting>
  <conditionalFormatting sqref="O1232:O1234">
    <cfRule type="duplicateValues" dxfId="9814" priority="10048"/>
  </conditionalFormatting>
  <conditionalFormatting sqref="O1232:O1234">
    <cfRule type="duplicateValues" dxfId="9813" priority="10047"/>
  </conditionalFormatting>
  <conditionalFormatting sqref="P1232:P1234">
    <cfRule type="duplicateValues" dxfId="9812" priority="10065"/>
  </conditionalFormatting>
  <conditionalFormatting sqref="O1232:O1234">
    <cfRule type="duplicateValues" dxfId="9811" priority="10046"/>
  </conditionalFormatting>
  <conditionalFormatting sqref="O1232:O1234">
    <cfRule type="duplicateValues" dxfId="9810" priority="10045"/>
  </conditionalFormatting>
  <conditionalFormatting sqref="O1232:O1234">
    <cfRule type="duplicateValues" dxfId="9809" priority="10044"/>
  </conditionalFormatting>
  <conditionalFormatting sqref="Y1213:Y1216">
    <cfRule type="duplicateValues" dxfId="9808" priority="10043"/>
  </conditionalFormatting>
  <conditionalFormatting sqref="Y1218">
    <cfRule type="duplicateValues" dxfId="9807" priority="10042"/>
  </conditionalFormatting>
  <conditionalFormatting sqref="Y1220:Y1226">
    <cfRule type="duplicateValues" dxfId="9806" priority="10041"/>
  </conditionalFormatting>
  <conditionalFormatting sqref="Y1228:Y1234">
    <cfRule type="duplicateValues" dxfId="9805" priority="10040"/>
  </conditionalFormatting>
  <conditionalFormatting sqref="Y1244:Y1250">
    <cfRule type="duplicateValues" dxfId="9804" priority="10039"/>
  </conditionalFormatting>
  <conditionalFormatting sqref="O1257:O1261">
    <cfRule type="duplicateValues" dxfId="9803" priority="10030"/>
  </conditionalFormatting>
  <conditionalFormatting sqref="O1257:O1261">
    <cfRule type="duplicateValues" dxfId="9802" priority="10029"/>
  </conditionalFormatting>
  <conditionalFormatting sqref="O1257:O1261">
    <cfRule type="duplicateValues" dxfId="9801" priority="10028"/>
  </conditionalFormatting>
  <conditionalFormatting sqref="P1257:P1261">
    <cfRule type="duplicateValues" dxfId="9800" priority="10031"/>
  </conditionalFormatting>
  <conditionalFormatting sqref="O1257:O1261">
    <cfRule type="duplicateValues" dxfId="9799" priority="10032"/>
  </conditionalFormatting>
  <conditionalFormatting sqref="O1257:O1261">
    <cfRule type="duplicateValues" dxfId="9798" priority="10033"/>
    <cfRule type="duplicateValues" dxfId="9797" priority="10034"/>
    <cfRule type="duplicateValues" dxfId="9796" priority="10035"/>
  </conditionalFormatting>
  <conditionalFormatting sqref="O1257:O1261">
    <cfRule type="duplicateValues" dxfId="9795" priority="10036"/>
    <cfRule type="duplicateValues" dxfId="9794" priority="10037"/>
  </conditionalFormatting>
  <conditionalFormatting sqref="O1262:O1264">
    <cfRule type="duplicateValues" dxfId="9793" priority="10020"/>
  </conditionalFormatting>
  <conditionalFormatting sqref="O1262:O1264">
    <cfRule type="duplicateValues" dxfId="9792" priority="10019"/>
  </conditionalFormatting>
  <conditionalFormatting sqref="O1262:O1264">
    <cfRule type="duplicateValues" dxfId="9791" priority="10018"/>
  </conditionalFormatting>
  <conditionalFormatting sqref="O1262:O1264">
    <cfRule type="duplicateValues" dxfId="9790" priority="10017"/>
  </conditionalFormatting>
  <conditionalFormatting sqref="O1262:O1264">
    <cfRule type="duplicateValues" dxfId="9789" priority="10021"/>
  </conditionalFormatting>
  <conditionalFormatting sqref="O1262:O1264">
    <cfRule type="duplicateValues" dxfId="9788" priority="10022"/>
    <cfRule type="duplicateValues" dxfId="9787" priority="10023"/>
    <cfRule type="duplicateValues" dxfId="9786" priority="10024"/>
  </conditionalFormatting>
  <conditionalFormatting sqref="P1262:P1264">
    <cfRule type="duplicateValues" dxfId="9785" priority="10025"/>
  </conditionalFormatting>
  <conditionalFormatting sqref="O1262:O1264">
    <cfRule type="duplicateValues" dxfId="9784" priority="10026"/>
    <cfRule type="duplicateValues" dxfId="9783" priority="10027"/>
  </conditionalFormatting>
  <conditionalFormatting sqref="O1265:O1269">
    <cfRule type="duplicateValues" dxfId="9782" priority="10009"/>
  </conditionalFormatting>
  <conditionalFormatting sqref="O1265:O1269">
    <cfRule type="duplicateValues" dxfId="9781" priority="10008"/>
  </conditionalFormatting>
  <conditionalFormatting sqref="O1265:O1269">
    <cfRule type="duplicateValues" dxfId="9780" priority="10007"/>
  </conditionalFormatting>
  <conditionalFormatting sqref="O1265:O1269">
    <cfRule type="duplicateValues" dxfId="9779" priority="10006"/>
  </conditionalFormatting>
  <conditionalFormatting sqref="O1265:O1269">
    <cfRule type="duplicateValues" dxfId="9778" priority="10010"/>
  </conditionalFormatting>
  <conditionalFormatting sqref="O1265:O1269">
    <cfRule type="duplicateValues" dxfId="9777" priority="10011"/>
    <cfRule type="duplicateValues" dxfId="9776" priority="10012"/>
    <cfRule type="duplicateValues" dxfId="9775" priority="10013"/>
  </conditionalFormatting>
  <conditionalFormatting sqref="P1265:P1269">
    <cfRule type="duplicateValues" dxfId="9774" priority="10014"/>
  </conditionalFormatting>
  <conditionalFormatting sqref="O1265:O1269">
    <cfRule type="duplicateValues" dxfId="9773" priority="10015"/>
    <cfRule type="duplicateValues" dxfId="9772" priority="10016"/>
  </conditionalFormatting>
  <conditionalFormatting sqref="O1321:O1328">
    <cfRule type="duplicateValues" dxfId="9771" priority="9998"/>
  </conditionalFormatting>
  <conditionalFormatting sqref="O1321:O1328">
    <cfRule type="duplicateValues" dxfId="9770" priority="9997"/>
  </conditionalFormatting>
  <conditionalFormatting sqref="O1321:O1328">
    <cfRule type="duplicateValues" dxfId="9769" priority="9996"/>
  </conditionalFormatting>
  <conditionalFormatting sqref="O1321:O1328">
    <cfRule type="duplicateValues" dxfId="9768" priority="9995"/>
  </conditionalFormatting>
  <conditionalFormatting sqref="O1321:O1328">
    <cfRule type="duplicateValues" dxfId="9767" priority="9999"/>
  </conditionalFormatting>
  <conditionalFormatting sqref="O1321:O1328">
    <cfRule type="duplicateValues" dxfId="9766" priority="10000"/>
    <cfRule type="duplicateValues" dxfId="9765" priority="10001"/>
    <cfRule type="duplicateValues" dxfId="9764" priority="10002"/>
  </conditionalFormatting>
  <conditionalFormatting sqref="P1321:P1328">
    <cfRule type="duplicateValues" dxfId="9763" priority="10003"/>
  </conditionalFormatting>
  <conditionalFormatting sqref="O1321:O1328">
    <cfRule type="duplicateValues" dxfId="9762" priority="10004"/>
    <cfRule type="duplicateValues" dxfId="9761" priority="10005"/>
  </conditionalFormatting>
  <conditionalFormatting sqref="Y1258:Y1261">
    <cfRule type="duplicateValues" dxfId="9760" priority="9994"/>
  </conditionalFormatting>
  <conditionalFormatting sqref="Y1263:Y1269">
    <cfRule type="duplicateValues" dxfId="9759" priority="9993"/>
  </conditionalFormatting>
  <conditionalFormatting sqref="Y1291:Y1297">
    <cfRule type="duplicateValues" dxfId="9758" priority="9992"/>
  </conditionalFormatting>
  <conditionalFormatting sqref="Y1299:Y1303">
    <cfRule type="duplicateValues" dxfId="9757" priority="9991"/>
  </conditionalFormatting>
  <conditionalFormatting sqref="Y1330:Y1334">
    <cfRule type="duplicateValues" dxfId="9756" priority="9990"/>
  </conditionalFormatting>
  <conditionalFormatting sqref="Y1337">
    <cfRule type="duplicateValues" dxfId="9755" priority="9989"/>
  </conditionalFormatting>
  <conditionalFormatting sqref="Y1339:Y1343">
    <cfRule type="duplicateValues" dxfId="9754" priority="9988"/>
  </conditionalFormatting>
  <conditionalFormatting sqref="Y1345">
    <cfRule type="duplicateValues" dxfId="9753" priority="9987"/>
  </conditionalFormatting>
  <conditionalFormatting sqref="Y1347:Y1348">
    <cfRule type="duplicateValues" dxfId="9752" priority="9986"/>
  </conditionalFormatting>
  <conditionalFormatting sqref="Y1350">
    <cfRule type="duplicateValues" dxfId="9751" priority="9985"/>
  </conditionalFormatting>
  <conditionalFormatting sqref="O1285:O1287">
    <cfRule type="duplicateValues" dxfId="9750" priority="9977"/>
  </conditionalFormatting>
  <conditionalFormatting sqref="O1285:O1287">
    <cfRule type="duplicateValues" dxfId="9749" priority="9978"/>
  </conditionalFormatting>
  <conditionalFormatting sqref="O1285:O1287">
    <cfRule type="duplicateValues" dxfId="9748" priority="9979"/>
    <cfRule type="duplicateValues" dxfId="9747" priority="9980"/>
    <cfRule type="duplicateValues" dxfId="9746" priority="9981"/>
  </conditionalFormatting>
  <conditionalFormatting sqref="O1285:O1287">
    <cfRule type="duplicateValues" dxfId="9745" priority="9982"/>
    <cfRule type="duplicateValues" dxfId="9744" priority="9983"/>
  </conditionalFormatting>
  <conditionalFormatting sqref="O1285:O1287">
    <cfRule type="duplicateValues" dxfId="9743" priority="9976"/>
  </conditionalFormatting>
  <conditionalFormatting sqref="O1285:O1287">
    <cfRule type="duplicateValues" dxfId="9742" priority="9975"/>
  </conditionalFormatting>
  <conditionalFormatting sqref="O1285:O1287">
    <cfRule type="duplicateValues" dxfId="9741" priority="9974"/>
  </conditionalFormatting>
  <conditionalFormatting sqref="O1285:O1287">
    <cfRule type="duplicateValues" dxfId="9740" priority="9973"/>
  </conditionalFormatting>
  <conditionalFormatting sqref="P1285:P1287">
    <cfRule type="duplicateValues" dxfId="9739" priority="9984"/>
  </conditionalFormatting>
  <conditionalFormatting sqref="O1285:O1287">
    <cfRule type="duplicateValues" dxfId="9738" priority="9972"/>
  </conditionalFormatting>
  <conditionalFormatting sqref="O1285:O1287">
    <cfRule type="duplicateValues" dxfId="9737" priority="9971"/>
  </conditionalFormatting>
  <conditionalFormatting sqref="O1285:O1287">
    <cfRule type="duplicateValues" dxfId="9736" priority="9970"/>
  </conditionalFormatting>
  <conditionalFormatting sqref="O1288:O1289">
    <cfRule type="duplicateValues" dxfId="9735" priority="9962"/>
  </conditionalFormatting>
  <conditionalFormatting sqref="O1288:O1289">
    <cfRule type="duplicateValues" dxfId="9734" priority="9963"/>
  </conditionalFormatting>
  <conditionalFormatting sqref="O1288:O1289">
    <cfRule type="duplicateValues" dxfId="9733" priority="9964"/>
    <cfRule type="duplicateValues" dxfId="9732" priority="9965"/>
    <cfRule type="duplicateValues" dxfId="9731" priority="9966"/>
  </conditionalFormatting>
  <conditionalFormatting sqref="O1288:O1289">
    <cfRule type="duplicateValues" dxfId="9730" priority="9967"/>
    <cfRule type="duplicateValues" dxfId="9729" priority="9968"/>
  </conditionalFormatting>
  <conditionalFormatting sqref="O1288:O1289">
    <cfRule type="duplicateValues" dxfId="9728" priority="9961"/>
  </conditionalFormatting>
  <conditionalFormatting sqref="O1288:O1289">
    <cfRule type="duplicateValues" dxfId="9727" priority="9960"/>
  </conditionalFormatting>
  <conditionalFormatting sqref="O1288:O1289">
    <cfRule type="duplicateValues" dxfId="9726" priority="9959"/>
  </conditionalFormatting>
  <conditionalFormatting sqref="O1288:O1289">
    <cfRule type="duplicateValues" dxfId="9725" priority="9958"/>
  </conditionalFormatting>
  <conditionalFormatting sqref="P1288:P1289">
    <cfRule type="duplicateValues" dxfId="9724" priority="9969"/>
  </conditionalFormatting>
  <conditionalFormatting sqref="O1288:O1289">
    <cfRule type="duplicateValues" dxfId="9723" priority="9957"/>
  </conditionalFormatting>
  <conditionalFormatting sqref="O1288:O1289">
    <cfRule type="duplicateValues" dxfId="9722" priority="9956"/>
  </conditionalFormatting>
  <conditionalFormatting sqref="O1288:O1289">
    <cfRule type="duplicateValues" dxfId="9721" priority="9955"/>
  </conditionalFormatting>
  <conditionalFormatting sqref="Y1286:Y1289">
    <cfRule type="duplicateValues" dxfId="9720" priority="9954"/>
  </conditionalFormatting>
  <conditionalFormatting sqref="O1270:O1271">
    <cfRule type="duplicateValues" dxfId="9719" priority="9946"/>
  </conditionalFormatting>
  <conditionalFormatting sqref="O1270:O1271">
    <cfRule type="duplicateValues" dxfId="9718" priority="9947"/>
  </conditionalFormatting>
  <conditionalFormatting sqref="O1270:O1271">
    <cfRule type="duplicateValues" dxfId="9717" priority="9948"/>
    <cfRule type="duplicateValues" dxfId="9716" priority="9949"/>
    <cfRule type="duplicateValues" dxfId="9715" priority="9950"/>
  </conditionalFormatting>
  <conditionalFormatting sqref="P1270:P1271">
    <cfRule type="duplicateValues" dxfId="9714" priority="9951"/>
  </conditionalFormatting>
  <conditionalFormatting sqref="O1270:O1271">
    <cfRule type="duplicateValues" dxfId="9713" priority="9952"/>
    <cfRule type="duplicateValues" dxfId="9712" priority="9953"/>
  </conditionalFormatting>
  <conditionalFormatting sqref="O1272:O1274">
    <cfRule type="duplicateValues" dxfId="9711" priority="9938"/>
  </conditionalFormatting>
  <conditionalFormatting sqref="O1272:O1274">
    <cfRule type="duplicateValues" dxfId="9710" priority="9939"/>
  </conditionalFormatting>
  <conditionalFormatting sqref="O1272:O1274">
    <cfRule type="duplicateValues" dxfId="9709" priority="9940"/>
    <cfRule type="duplicateValues" dxfId="9708" priority="9941"/>
    <cfRule type="duplicateValues" dxfId="9707" priority="9942"/>
  </conditionalFormatting>
  <conditionalFormatting sqref="P1272:P1274">
    <cfRule type="duplicateValues" dxfId="9706" priority="9943"/>
  </conditionalFormatting>
  <conditionalFormatting sqref="O1272:O1274">
    <cfRule type="duplicateValues" dxfId="9705" priority="9944"/>
    <cfRule type="duplicateValues" dxfId="9704" priority="9945"/>
  </conditionalFormatting>
  <conditionalFormatting sqref="A1275">
    <cfRule type="cellIs" dxfId="9703" priority="9937" operator="lessThan">
      <formula>"&lt;=0"</formula>
    </cfRule>
  </conditionalFormatting>
  <conditionalFormatting sqref="Y1275">
    <cfRule type="duplicateValues" dxfId="9702" priority="9936"/>
  </conditionalFormatting>
  <conditionalFormatting sqref="O1275:O1276">
    <cfRule type="duplicateValues" dxfId="9701" priority="9921"/>
  </conditionalFormatting>
  <conditionalFormatting sqref="O1275:O1276">
    <cfRule type="duplicateValues" dxfId="9700" priority="9922"/>
  </conditionalFormatting>
  <conditionalFormatting sqref="O1275:O1276">
    <cfRule type="duplicateValues" dxfId="9699" priority="9923"/>
    <cfRule type="duplicateValues" dxfId="9698" priority="9924"/>
    <cfRule type="duplicateValues" dxfId="9697" priority="9925"/>
  </conditionalFormatting>
  <conditionalFormatting sqref="P1275:P1276">
    <cfRule type="duplicateValues" dxfId="9696" priority="9926"/>
  </conditionalFormatting>
  <conditionalFormatting sqref="O1275:O1276">
    <cfRule type="duplicateValues" dxfId="9695" priority="9927"/>
    <cfRule type="duplicateValues" dxfId="9694" priority="9928"/>
  </conditionalFormatting>
  <conditionalFormatting sqref="A1306:A1320">
    <cfRule type="cellIs" dxfId="9693" priority="9920" operator="lessThan">
      <formula>"&lt;=0"</formula>
    </cfRule>
  </conditionalFormatting>
  <conditionalFormatting sqref="O1304">
    <cfRule type="duplicateValues" dxfId="9692" priority="9907"/>
  </conditionalFormatting>
  <conditionalFormatting sqref="O1304">
    <cfRule type="duplicateValues" dxfId="9691" priority="9908"/>
    <cfRule type="duplicateValues" dxfId="9690" priority="9909"/>
    <cfRule type="duplicateValues" dxfId="9689" priority="9910"/>
  </conditionalFormatting>
  <conditionalFormatting sqref="P1304">
    <cfRule type="duplicateValues" dxfId="9688" priority="9911"/>
  </conditionalFormatting>
  <conditionalFormatting sqref="O1304">
    <cfRule type="duplicateValues" dxfId="9687" priority="9905"/>
    <cfRule type="duplicateValues" dxfId="9686" priority="9906"/>
  </conditionalFormatting>
  <conditionalFormatting sqref="O1304">
    <cfRule type="duplicateValues" dxfId="9685" priority="9904"/>
  </conditionalFormatting>
  <conditionalFormatting sqref="O1304">
    <cfRule type="duplicateValues" dxfId="9684" priority="9903"/>
  </conditionalFormatting>
  <conditionalFormatting sqref="P1304">
    <cfRule type="duplicateValues" dxfId="9683" priority="9902"/>
  </conditionalFormatting>
  <conditionalFormatting sqref="O1304">
    <cfRule type="duplicateValues" dxfId="9682" priority="9901"/>
  </conditionalFormatting>
  <conditionalFormatting sqref="O1304">
    <cfRule type="duplicateValues" dxfId="9681" priority="9900"/>
  </conditionalFormatting>
  <conditionalFormatting sqref="O1304">
    <cfRule type="duplicateValues" dxfId="9680" priority="9899"/>
  </conditionalFormatting>
  <conditionalFormatting sqref="O1304">
    <cfRule type="duplicateValues" dxfId="9679" priority="9898"/>
  </conditionalFormatting>
  <conditionalFormatting sqref="O1304">
    <cfRule type="duplicateValues" dxfId="9678" priority="9897"/>
  </conditionalFormatting>
  <conditionalFormatting sqref="O1304">
    <cfRule type="duplicateValues" dxfId="9677" priority="9896"/>
  </conditionalFormatting>
  <conditionalFormatting sqref="O1304">
    <cfRule type="duplicateValues" dxfId="9676" priority="9895"/>
  </conditionalFormatting>
  <conditionalFormatting sqref="O1304">
    <cfRule type="duplicateValues" dxfId="9675" priority="9894"/>
  </conditionalFormatting>
  <conditionalFormatting sqref="O1304">
    <cfRule type="duplicateValues" dxfId="9674" priority="9893"/>
  </conditionalFormatting>
  <conditionalFormatting sqref="O1304">
    <cfRule type="duplicateValues" dxfId="9673" priority="9892"/>
  </conditionalFormatting>
  <conditionalFormatting sqref="O1304">
    <cfRule type="duplicateValues" dxfId="9672" priority="9891"/>
  </conditionalFormatting>
  <conditionalFormatting sqref="O1304">
    <cfRule type="duplicateValues" dxfId="9671" priority="9890"/>
  </conditionalFormatting>
  <conditionalFormatting sqref="O1304">
    <cfRule type="duplicateValues" dxfId="9670" priority="9889"/>
  </conditionalFormatting>
  <conditionalFormatting sqref="O1305">
    <cfRule type="duplicateValues" dxfId="9669" priority="9884"/>
  </conditionalFormatting>
  <conditionalFormatting sqref="O1305">
    <cfRule type="duplicateValues" dxfId="9668" priority="9885"/>
    <cfRule type="duplicateValues" dxfId="9667" priority="9886"/>
    <cfRule type="duplicateValues" dxfId="9666" priority="9887"/>
  </conditionalFormatting>
  <conditionalFormatting sqref="P1305">
    <cfRule type="duplicateValues" dxfId="9665" priority="9888"/>
  </conditionalFormatting>
  <conditionalFormatting sqref="O1305">
    <cfRule type="duplicateValues" dxfId="9664" priority="9882"/>
    <cfRule type="duplicateValues" dxfId="9663" priority="9883"/>
  </conditionalFormatting>
  <conditionalFormatting sqref="O1305">
    <cfRule type="duplicateValues" dxfId="9662" priority="9881"/>
  </conditionalFormatting>
  <conditionalFormatting sqref="O1305">
    <cfRule type="duplicateValues" dxfId="9661" priority="9880"/>
  </conditionalFormatting>
  <conditionalFormatting sqref="P1305">
    <cfRule type="duplicateValues" dxfId="9660" priority="9879"/>
  </conditionalFormatting>
  <conditionalFormatting sqref="O1305">
    <cfRule type="duplicateValues" dxfId="9659" priority="9878"/>
  </conditionalFormatting>
  <conditionalFormatting sqref="O1305">
    <cfRule type="duplicateValues" dxfId="9658" priority="9877"/>
  </conditionalFormatting>
  <conditionalFormatting sqref="O1305">
    <cfRule type="duplicateValues" dxfId="9657" priority="9876"/>
  </conditionalFormatting>
  <conditionalFormatting sqref="O1305">
    <cfRule type="duplicateValues" dxfId="9656" priority="9875"/>
  </conditionalFormatting>
  <conditionalFormatting sqref="O1305">
    <cfRule type="duplicateValues" dxfId="9655" priority="9874"/>
  </conditionalFormatting>
  <conditionalFormatting sqref="O1305">
    <cfRule type="duplicateValues" dxfId="9654" priority="9873"/>
  </conditionalFormatting>
  <conditionalFormatting sqref="O1305">
    <cfRule type="duplicateValues" dxfId="9653" priority="9872"/>
  </conditionalFormatting>
  <conditionalFormatting sqref="O1305">
    <cfRule type="duplicateValues" dxfId="9652" priority="9871"/>
  </conditionalFormatting>
  <conditionalFormatting sqref="O1305">
    <cfRule type="duplicateValues" dxfId="9651" priority="9870"/>
  </conditionalFormatting>
  <conditionalFormatting sqref="O1305">
    <cfRule type="duplicateValues" dxfId="9650" priority="9869"/>
  </conditionalFormatting>
  <conditionalFormatting sqref="O1305">
    <cfRule type="duplicateValues" dxfId="9649" priority="9868"/>
  </conditionalFormatting>
  <conditionalFormatting sqref="O1305">
    <cfRule type="duplicateValues" dxfId="9648" priority="9867"/>
  </conditionalFormatting>
  <conditionalFormatting sqref="O1305">
    <cfRule type="duplicateValues" dxfId="9647" priority="9866"/>
  </conditionalFormatting>
  <conditionalFormatting sqref="O1306:O1307">
    <cfRule type="duplicateValues" dxfId="9646" priority="9858"/>
  </conditionalFormatting>
  <conditionalFormatting sqref="O1306:O1307">
    <cfRule type="duplicateValues" dxfId="9645" priority="9857"/>
  </conditionalFormatting>
  <conditionalFormatting sqref="O1306:O1307">
    <cfRule type="duplicateValues" dxfId="9644" priority="9856"/>
  </conditionalFormatting>
  <conditionalFormatting sqref="O1306:O1307">
    <cfRule type="duplicateValues" dxfId="9643" priority="9855"/>
  </conditionalFormatting>
  <conditionalFormatting sqref="O1306:O1307">
    <cfRule type="duplicateValues" dxfId="9642" priority="9854"/>
  </conditionalFormatting>
  <conditionalFormatting sqref="O1306:O1307">
    <cfRule type="duplicateValues" dxfId="9641" priority="9853"/>
  </conditionalFormatting>
  <conditionalFormatting sqref="O1306:O1307">
    <cfRule type="duplicateValues" dxfId="9640" priority="9852"/>
  </conditionalFormatting>
  <conditionalFormatting sqref="O1306:O1307">
    <cfRule type="duplicateValues" dxfId="9639" priority="9851"/>
  </conditionalFormatting>
  <conditionalFormatting sqref="O1306:O1307">
    <cfRule type="duplicateValues" dxfId="9638" priority="9859"/>
  </conditionalFormatting>
  <conditionalFormatting sqref="O1306:O1307">
    <cfRule type="duplicateValues" dxfId="9637" priority="9860"/>
    <cfRule type="duplicateValues" dxfId="9636" priority="9861"/>
    <cfRule type="duplicateValues" dxfId="9635" priority="9862"/>
  </conditionalFormatting>
  <conditionalFormatting sqref="P1306:P1307">
    <cfRule type="duplicateValues" dxfId="9634" priority="9863"/>
  </conditionalFormatting>
  <conditionalFormatting sqref="O1306:O1307">
    <cfRule type="duplicateValues" dxfId="9633" priority="9864"/>
    <cfRule type="duplicateValues" dxfId="9632" priority="9865"/>
  </conditionalFormatting>
  <conditionalFormatting sqref="O1306:O1307">
    <cfRule type="duplicateValues" dxfId="9631" priority="9850"/>
  </conditionalFormatting>
  <conditionalFormatting sqref="O1306:O1307">
    <cfRule type="duplicateValues" dxfId="9630" priority="9849"/>
  </conditionalFormatting>
  <conditionalFormatting sqref="O1308:O1309">
    <cfRule type="duplicateValues" dxfId="9629" priority="9840"/>
  </conditionalFormatting>
  <conditionalFormatting sqref="O1308:O1309">
    <cfRule type="duplicateValues" dxfId="9628" priority="9841"/>
    <cfRule type="duplicateValues" dxfId="9627" priority="9842"/>
    <cfRule type="duplicateValues" dxfId="9626" priority="9843"/>
  </conditionalFormatting>
  <conditionalFormatting sqref="P1308:P1309">
    <cfRule type="duplicateValues" dxfId="9625" priority="9844"/>
  </conditionalFormatting>
  <conditionalFormatting sqref="O1308:O1309">
    <cfRule type="duplicateValues" dxfId="9624" priority="9845"/>
  </conditionalFormatting>
  <conditionalFormatting sqref="O1308:O1309">
    <cfRule type="duplicateValues" dxfId="9623" priority="9846"/>
    <cfRule type="duplicateValues" dxfId="9622" priority="9847"/>
    <cfRule type="duplicateValues" dxfId="9621" priority="9848"/>
  </conditionalFormatting>
  <conditionalFormatting sqref="O1308:O1309">
    <cfRule type="duplicateValues" dxfId="9620" priority="9838"/>
    <cfRule type="duplicateValues" dxfId="9619" priority="9839"/>
  </conditionalFormatting>
  <conditionalFormatting sqref="O1308:O1309">
    <cfRule type="duplicateValues" dxfId="9618" priority="9837"/>
  </conditionalFormatting>
  <conditionalFormatting sqref="O1308:O1309">
    <cfRule type="duplicateValues" dxfId="9617" priority="9836"/>
  </conditionalFormatting>
  <conditionalFormatting sqref="P1308:P1309">
    <cfRule type="duplicateValues" dxfId="9616" priority="9835"/>
  </conditionalFormatting>
  <conditionalFormatting sqref="O1308:O1309">
    <cfRule type="duplicateValues" dxfId="9615" priority="9834"/>
  </conditionalFormatting>
  <conditionalFormatting sqref="O1308:O1309">
    <cfRule type="duplicateValues" dxfId="9614" priority="9833"/>
  </conditionalFormatting>
  <conditionalFormatting sqref="O1308:O1309">
    <cfRule type="duplicateValues" dxfId="9613" priority="9832"/>
  </conditionalFormatting>
  <conditionalFormatting sqref="O1308:O1309">
    <cfRule type="duplicateValues" dxfId="9612" priority="9831"/>
  </conditionalFormatting>
  <conditionalFormatting sqref="O1308:O1309">
    <cfRule type="duplicateValues" dxfId="9611" priority="9830"/>
  </conditionalFormatting>
  <conditionalFormatting sqref="O1308:O1309">
    <cfRule type="duplicateValues" dxfId="9610" priority="9829"/>
  </conditionalFormatting>
  <conditionalFormatting sqref="O1308:O1309">
    <cfRule type="duplicateValues" dxfId="9609" priority="9828"/>
  </conditionalFormatting>
  <conditionalFormatting sqref="O1308:O1309">
    <cfRule type="duplicateValues" dxfId="9608" priority="9827"/>
  </conditionalFormatting>
  <conditionalFormatting sqref="O1308:O1309">
    <cfRule type="duplicateValues" dxfId="9607" priority="9826"/>
  </conditionalFormatting>
  <conditionalFormatting sqref="O1308:O1309">
    <cfRule type="duplicateValues" dxfId="9606" priority="9825"/>
  </conditionalFormatting>
  <conditionalFormatting sqref="O1308:O1309">
    <cfRule type="duplicateValues" dxfId="9605" priority="9824"/>
  </conditionalFormatting>
  <conditionalFormatting sqref="O1308:O1309">
    <cfRule type="duplicateValues" dxfId="9604" priority="9823"/>
  </conditionalFormatting>
  <conditionalFormatting sqref="O1308:O1309">
    <cfRule type="duplicateValues" dxfId="9603" priority="9822"/>
  </conditionalFormatting>
  <conditionalFormatting sqref="O1310">
    <cfRule type="duplicateValues" dxfId="9602" priority="9813"/>
  </conditionalFormatting>
  <conditionalFormatting sqref="O1310">
    <cfRule type="duplicateValues" dxfId="9601" priority="9814"/>
    <cfRule type="duplicateValues" dxfId="9600" priority="9815"/>
    <cfRule type="duplicateValues" dxfId="9599" priority="9816"/>
  </conditionalFormatting>
  <conditionalFormatting sqref="P1310">
    <cfRule type="duplicateValues" dxfId="9598" priority="9817"/>
  </conditionalFormatting>
  <conditionalFormatting sqref="O1310">
    <cfRule type="duplicateValues" dxfId="9597" priority="9818"/>
  </conditionalFormatting>
  <conditionalFormatting sqref="O1310">
    <cfRule type="duplicateValues" dxfId="9596" priority="9819"/>
    <cfRule type="duplicateValues" dxfId="9595" priority="9820"/>
    <cfRule type="duplicateValues" dxfId="9594" priority="9821"/>
  </conditionalFormatting>
  <conditionalFormatting sqref="O1310">
    <cfRule type="duplicateValues" dxfId="9593" priority="9811"/>
    <cfRule type="duplicateValues" dxfId="9592" priority="9812"/>
  </conditionalFormatting>
  <conditionalFormatting sqref="O1310">
    <cfRule type="duplicateValues" dxfId="9591" priority="9810"/>
  </conditionalFormatting>
  <conditionalFormatting sqref="O1310">
    <cfRule type="duplicateValues" dxfId="9590" priority="9809"/>
  </conditionalFormatting>
  <conditionalFormatting sqref="P1310">
    <cfRule type="duplicateValues" dxfId="9589" priority="9808"/>
  </conditionalFormatting>
  <conditionalFormatting sqref="O1310">
    <cfRule type="duplicateValues" dxfId="9588" priority="9807"/>
  </conditionalFormatting>
  <conditionalFormatting sqref="O1310">
    <cfRule type="duplicateValues" dxfId="9587" priority="9806"/>
  </conditionalFormatting>
  <conditionalFormatting sqref="O1310">
    <cfRule type="duplicateValues" dxfId="9586" priority="9805"/>
  </conditionalFormatting>
  <conditionalFormatting sqref="O1310">
    <cfRule type="duplicateValues" dxfId="9585" priority="9804"/>
  </conditionalFormatting>
  <conditionalFormatting sqref="O1310">
    <cfRule type="duplicateValues" dxfId="9584" priority="9803"/>
  </conditionalFormatting>
  <conditionalFormatting sqref="O1310">
    <cfRule type="duplicateValues" dxfId="9583" priority="9802"/>
  </conditionalFormatting>
  <conditionalFormatting sqref="O1310">
    <cfRule type="duplicateValues" dxfId="9582" priority="9801"/>
  </conditionalFormatting>
  <conditionalFormatting sqref="O1310">
    <cfRule type="duplicateValues" dxfId="9581" priority="9800"/>
  </conditionalFormatting>
  <conditionalFormatting sqref="O1310">
    <cfRule type="duplicateValues" dxfId="9580" priority="9799"/>
  </conditionalFormatting>
  <conditionalFormatting sqref="O1310">
    <cfRule type="duplicateValues" dxfId="9579" priority="9798"/>
  </conditionalFormatting>
  <conditionalFormatting sqref="O1310">
    <cfRule type="duplicateValues" dxfId="9578" priority="9797"/>
  </conditionalFormatting>
  <conditionalFormatting sqref="O1310">
    <cfRule type="duplicateValues" dxfId="9577" priority="9796"/>
  </conditionalFormatting>
  <conditionalFormatting sqref="O1310">
    <cfRule type="duplicateValues" dxfId="9576" priority="9795"/>
  </conditionalFormatting>
  <conditionalFormatting sqref="O1311">
    <cfRule type="duplicateValues" dxfId="9575" priority="9786"/>
  </conditionalFormatting>
  <conditionalFormatting sqref="O1311">
    <cfRule type="duplicateValues" dxfId="9574" priority="9787"/>
    <cfRule type="duplicateValues" dxfId="9573" priority="9788"/>
    <cfRule type="duplicateValues" dxfId="9572" priority="9789"/>
  </conditionalFormatting>
  <conditionalFormatting sqref="O1311">
    <cfRule type="duplicateValues" dxfId="9571" priority="9784"/>
    <cfRule type="duplicateValues" dxfId="9570" priority="9785"/>
  </conditionalFormatting>
  <conditionalFormatting sqref="O1311">
    <cfRule type="duplicateValues" dxfId="9569" priority="9783"/>
  </conditionalFormatting>
  <conditionalFormatting sqref="O1311">
    <cfRule type="duplicateValues" dxfId="9568" priority="9782"/>
  </conditionalFormatting>
  <conditionalFormatting sqref="P1311">
    <cfRule type="duplicateValues" dxfId="9567" priority="9781"/>
  </conditionalFormatting>
  <conditionalFormatting sqref="O1311">
    <cfRule type="duplicateValues" dxfId="9566" priority="9780"/>
  </conditionalFormatting>
  <conditionalFormatting sqref="O1311">
    <cfRule type="duplicateValues" dxfId="9565" priority="9779"/>
  </conditionalFormatting>
  <conditionalFormatting sqref="O1311">
    <cfRule type="duplicateValues" dxfId="9564" priority="9778"/>
  </conditionalFormatting>
  <conditionalFormatting sqref="O1311">
    <cfRule type="duplicateValues" dxfId="9563" priority="9777"/>
  </conditionalFormatting>
  <conditionalFormatting sqref="O1311">
    <cfRule type="duplicateValues" dxfId="9562" priority="9790"/>
  </conditionalFormatting>
  <conditionalFormatting sqref="O1311">
    <cfRule type="duplicateValues" dxfId="9561" priority="9791"/>
    <cfRule type="duplicateValues" dxfId="9560" priority="9792"/>
    <cfRule type="duplicateValues" dxfId="9559" priority="9793"/>
  </conditionalFormatting>
  <conditionalFormatting sqref="P1311">
    <cfRule type="duplicateValues" dxfId="9558" priority="9794"/>
  </conditionalFormatting>
  <conditionalFormatting sqref="O1311">
    <cfRule type="duplicateValues" dxfId="9557" priority="9776"/>
  </conditionalFormatting>
  <conditionalFormatting sqref="O1311">
    <cfRule type="duplicateValues" dxfId="9556" priority="9775"/>
  </conditionalFormatting>
  <conditionalFormatting sqref="O1311">
    <cfRule type="duplicateValues" dxfId="9555" priority="9774"/>
  </conditionalFormatting>
  <conditionalFormatting sqref="O1311">
    <cfRule type="duplicateValues" dxfId="9554" priority="9773"/>
  </conditionalFormatting>
  <conditionalFormatting sqref="O1311">
    <cfRule type="duplicateValues" dxfId="9553" priority="9772"/>
  </conditionalFormatting>
  <conditionalFormatting sqref="O1311">
    <cfRule type="duplicateValues" dxfId="9552" priority="9771"/>
  </conditionalFormatting>
  <conditionalFormatting sqref="O1311">
    <cfRule type="duplicateValues" dxfId="9551" priority="9770"/>
  </conditionalFormatting>
  <conditionalFormatting sqref="O1311">
    <cfRule type="duplicateValues" dxfId="9550" priority="9769"/>
  </conditionalFormatting>
  <conditionalFormatting sqref="O1311">
    <cfRule type="duplicateValues" dxfId="9549" priority="9768"/>
  </conditionalFormatting>
  <conditionalFormatting sqref="O1312:O1314">
    <cfRule type="duplicateValues" dxfId="9548" priority="9759"/>
  </conditionalFormatting>
  <conditionalFormatting sqref="O1312:O1314">
    <cfRule type="duplicateValues" dxfId="9547" priority="9760"/>
    <cfRule type="duplicateValues" dxfId="9546" priority="9761"/>
    <cfRule type="duplicateValues" dxfId="9545" priority="9762"/>
  </conditionalFormatting>
  <conditionalFormatting sqref="O1312:O1314">
    <cfRule type="duplicateValues" dxfId="9544" priority="9757"/>
    <cfRule type="duplicateValues" dxfId="9543" priority="9758"/>
  </conditionalFormatting>
  <conditionalFormatting sqref="O1312:O1314">
    <cfRule type="duplicateValues" dxfId="9542" priority="9756"/>
  </conditionalFormatting>
  <conditionalFormatting sqref="O1312:O1314">
    <cfRule type="duplicateValues" dxfId="9541" priority="9755"/>
  </conditionalFormatting>
  <conditionalFormatting sqref="P1312:P1314">
    <cfRule type="duplicateValues" dxfId="9540" priority="9754"/>
  </conditionalFormatting>
  <conditionalFormatting sqref="O1312:O1314">
    <cfRule type="duplicateValues" dxfId="9539" priority="9753"/>
  </conditionalFormatting>
  <conditionalFormatting sqref="O1312:O1314">
    <cfRule type="duplicateValues" dxfId="9538" priority="9752"/>
  </conditionalFormatting>
  <conditionalFormatting sqref="P1312:P1314">
    <cfRule type="duplicateValues" dxfId="9537" priority="9763"/>
  </conditionalFormatting>
  <conditionalFormatting sqref="O1312:O1314">
    <cfRule type="duplicateValues" dxfId="9536" priority="9751"/>
  </conditionalFormatting>
  <conditionalFormatting sqref="O1312:O1314">
    <cfRule type="duplicateValues" dxfId="9535" priority="9750"/>
  </conditionalFormatting>
  <conditionalFormatting sqref="O1312:O1314">
    <cfRule type="duplicateValues" dxfId="9534" priority="9749"/>
  </conditionalFormatting>
  <conditionalFormatting sqref="O1312:O1314">
    <cfRule type="duplicateValues" dxfId="9533" priority="9748"/>
  </conditionalFormatting>
  <conditionalFormatting sqref="O1312:O1314">
    <cfRule type="duplicateValues" dxfId="9532" priority="9747"/>
  </conditionalFormatting>
  <conditionalFormatting sqref="O1312:O1314">
    <cfRule type="duplicateValues" dxfId="9531" priority="9746"/>
  </conditionalFormatting>
  <conditionalFormatting sqref="O1312:O1314">
    <cfRule type="duplicateValues" dxfId="9530" priority="9745"/>
  </conditionalFormatting>
  <conditionalFormatting sqref="O1312:O1314">
    <cfRule type="duplicateValues" dxfId="9529" priority="9744"/>
  </conditionalFormatting>
  <conditionalFormatting sqref="O1312:O1314">
    <cfRule type="duplicateValues" dxfId="9528" priority="9764"/>
  </conditionalFormatting>
  <conditionalFormatting sqref="O1312:O1314">
    <cfRule type="duplicateValues" dxfId="9527" priority="9765"/>
    <cfRule type="duplicateValues" dxfId="9526" priority="9766"/>
    <cfRule type="duplicateValues" dxfId="9525" priority="9767"/>
  </conditionalFormatting>
  <conditionalFormatting sqref="O1312:O1314">
    <cfRule type="duplicateValues" dxfId="9524" priority="9743"/>
  </conditionalFormatting>
  <conditionalFormatting sqref="O1312:O1314">
    <cfRule type="duplicateValues" dxfId="9523" priority="9742"/>
  </conditionalFormatting>
  <conditionalFormatting sqref="O1312:O1314">
    <cfRule type="duplicateValues" dxfId="9522" priority="9741"/>
  </conditionalFormatting>
  <conditionalFormatting sqref="O1315:O1316">
    <cfRule type="duplicateValues" dxfId="9521" priority="9732"/>
  </conditionalFormatting>
  <conditionalFormatting sqref="O1315:O1316">
    <cfRule type="duplicateValues" dxfId="9520" priority="9733"/>
    <cfRule type="duplicateValues" dxfId="9519" priority="9734"/>
    <cfRule type="duplicateValues" dxfId="9518" priority="9735"/>
  </conditionalFormatting>
  <conditionalFormatting sqref="O1315:O1316">
    <cfRule type="duplicateValues" dxfId="9517" priority="9730"/>
    <cfRule type="duplicateValues" dxfId="9516" priority="9731"/>
  </conditionalFormatting>
  <conditionalFormatting sqref="O1315:O1316">
    <cfRule type="duplicateValues" dxfId="9515" priority="9729"/>
  </conditionalFormatting>
  <conditionalFormatting sqref="O1315:O1316">
    <cfRule type="duplicateValues" dxfId="9514" priority="9728"/>
  </conditionalFormatting>
  <conditionalFormatting sqref="P1315:P1316">
    <cfRule type="duplicateValues" dxfId="9513" priority="9727"/>
  </conditionalFormatting>
  <conditionalFormatting sqref="O1315:O1316">
    <cfRule type="duplicateValues" dxfId="9512" priority="9726"/>
  </conditionalFormatting>
  <conditionalFormatting sqref="O1315:O1316">
    <cfRule type="duplicateValues" dxfId="9511" priority="9725"/>
  </conditionalFormatting>
  <conditionalFormatting sqref="O1315:O1316">
    <cfRule type="duplicateValues" dxfId="9510" priority="9724"/>
  </conditionalFormatting>
  <conditionalFormatting sqref="O1315:O1316">
    <cfRule type="duplicateValues" dxfId="9509" priority="9723"/>
  </conditionalFormatting>
  <conditionalFormatting sqref="O1315:O1316">
    <cfRule type="duplicateValues" dxfId="9508" priority="9722"/>
  </conditionalFormatting>
  <conditionalFormatting sqref="O1315:O1316">
    <cfRule type="duplicateValues" dxfId="9507" priority="9721"/>
  </conditionalFormatting>
  <conditionalFormatting sqref="O1315:O1316">
    <cfRule type="duplicateValues" dxfId="9506" priority="9720"/>
  </conditionalFormatting>
  <conditionalFormatting sqref="O1315:O1316">
    <cfRule type="duplicateValues" dxfId="9505" priority="9719"/>
  </conditionalFormatting>
  <conditionalFormatting sqref="O1315:O1316">
    <cfRule type="duplicateValues" dxfId="9504" priority="9718"/>
  </conditionalFormatting>
  <conditionalFormatting sqref="O1315:O1316">
    <cfRule type="duplicateValues" dxfId="9503" priority="9717"/>
  </conditionalFormatting>
  <conditionalFormatting sqref="O1315:O1316">
    <cfRule type="duplicateValues" dxfId="9502" priority="9736"/>
  </conditionalFormatting>
  <conditionalFormatting sqref="O1315:O1316">
    <cfRule type="duplicateValues" dxfId="9501" priority="9737"/>
    <cfRule type="duplicateValues" dxfId="9500" priority="9738"/>
    <cfRule type="duplicateValues" dxfId="9499" priority="9739"/>
  </conditionalFormatting>
  <conditionalFormatting sqref="P1315:P1316">
    <cfRule type="duplicateValues" dxfId="9498" priority="9740"/>
  </conditionalFormatting>
  <conditionalFormatting sqref="O1315:O1316">
    <cfRule type="duplicateValues" dxfId="9497" priority="9716"/>
  </conditionalFormatting>
  <conditionalFormatting sqref="O1315:O1316">
    <cfRule type="duplicateValues" dxfId="9496" priority="9715"/>
  </conditionalFormatting>
  <conditionalFormatting sqref="O1315:O1316">
    <cfRule type="duplicateValues" dxfId="9495" priority="9714"/>
  </conditionalFormatting>
  <conditionalFormatting sqref="O1317:O1319">
    <cfRule type="duplicateValues" dxfId="9494" priority="9705"/>
  </conditionalFormatting>
  <conditionalFormatting sqref="O1317:O1319">
    <cfRule type="duplicateValues" dxfId="9493" priority="9706"/>
    <cfRule type="duplicateValues" dxfId="9492" priority="9707"/>
    <cfRule type="duplicateValues" dxfId="9491" priority="9708"/>
  </conditionalFormatting>
  <conditionalFormatting sqref="P1317:P1319">
    <cfRule type="duplicateValues" dxfId="9490" priority="9709"/>
  </conditionalFormatting>
  <conditionalFormatting sqref="O1317:O1319">
    <cfRule type="duplicateValues" dxfId="9489" priority="9710"/>
  </conditionalFormatting>
  <conditionalFormatting sqref="O1317:O1319">
    <cfRule type="duplicateValues" dxfId="9488" priority="9711"/>
    <cfRule type="duplicateValues" dxfId="9487" priority="9712"/>
    <cfRule type="duplicateValues" dxfId="9486" priority="9713"/>
  </conditionalFormatting>
  <conditionalFormatting sqref="O1317:O1319">
    <cfRule type="duplicateValues" dxfId="9485" priority="9703"/>
    <cfRule type="duplicateValues" dxfId="9484" priority="9704"/>
  </conditionalFormatting>
  <conditionalFormatting sqref="O1317:O1319">
    <cfRule type="duplicateValues" dxfId="9483" priority="9702"/>
  </conditionalFormatting>
  <conditionalFormatting sqref="O1317:O1319">
    <cfRule type="duplicateValues" dxfId="9482" priority="9701"/>
  </conditionalFormatting>
  <conditionalFormatting sqref="P1317:P1319">
    <cfRule type="duplicateValues" dxfId="9481" priority="9700"/>
  </conditionalFormatting>
  <conditionalFormatting sqref="O1317:O1319">
    <cfRule type="duplicateValues" dxfId="9480" priority="9699"/>
  </conditionalFormatting>
  <conditionalFormatting sqref="O1317:O1319">
    <cfRule type="duplicateValues" dxfId="9479" priority="9698"/>
  </conditionalFormatting>
  <conditionalFormatting sqref="O1317:O1319">
    <cfRule type="duplicateValues" dxfId="9478" priority="9697"/>
  </conditionalFormatting>
  <conditionalFormatting sqref="O1317:O1319">
    <cfRule type="duplicateValues" dxfId="9477" priority="9696"/>
  </conditionalFormatting>
  <conditionalFormatting sqref="O1317:O1319">
    <cfRule type="duplicateValues" dxfId="9476" priority="9695"/>
  </conditionalFormatting>
  <conditionalFormatting sqref="O1317:O1319">
    <cfRule type="duplicateValues" dxfId="9475" priority="9694"/>
  </conditionalFormatting>
  <conditionalFormatting sqref="O1317:O1319">
    <cfRule type="duplicateValues" dxfId="9474" priority="9693"/>
  </conditionalFormatting>
  <conditionalFormatting sqref="O1317:O1319">
    <cfRule type="duplicateValues" dxfId="9473" priority="9692"/>
  </conditionalFormatting>
  <conditionalFormatting sqref="O1317:O1319">
    <cfRule type="duplicateValues" dxfId="9472" priority="9691"/>
  </conditionalFormatting>
  <conditionalFormatting sqref="O1317:O1319">
    <cfRule type="duplicateValues" dxfId="9471" priority="9690"/>
  </conditionalFormatting>
  <conditionalFormatting sqref="O1317:O1319">
    <cfRule type="duplicateValues" dxfId="9470" priority="9689"/>
  </conditionalFormatting>
  <conditionalFormatting sqref="O1317:O1319">
    <cfRule type="duplicateValues" dxfId="9469" priority="9688"/>
  </conditionalFormatting>
  <conditionalFormatting sqref="O1317:O1319">
    <cfRule type="duplicateValues" dxfId="9468" priority="9687"/>
  </conditionalFormatting>
  <conditionalFormatting sqref="O1320">
    <cfRule type="duplicateValues" dxfId="9467" priority="9681"/>
  </conditionalFormatting>
  <conditionalFormatting sqref="O1320">
    <cfRule type="duplicateValues" dxfId="9466" priority="9682"/>
    <cfRule type="duplicateValues" dxfId="9465" priority="9683"/>
    <cfRule type="duplicateValues" dxfId="9464" priority="9684"/>
  </conditionalFormatting>
  <conditionalFormatting sqref="P1320">
    <cfRule type="duplicateValues" dxfId="9463" priority="9685"/>
  </conditionalFormatting>
  <conditionalFormatting sqref="O1320">
    <cfRule type="duplicateValues" dxfId="9462" priority="9679"/>
    <cfRule type="duplicateValues" dxfId="9461" priority="9680"/>
  </conditionalFormatting>
  <conditionalFormatting sqref="O1320">
    <cfRule type="duplicateValues" dxfId="9460" priority="9678"/>
  </conditionalFormatting>
  <conditionalFormatting sqref="O1320">
    <cfRule type="duplicateValues" dxfId="9459" priority="9677"/>
  </conditionalFormatting>
  <conditionalFormatting sqref="P1320">
    <cfRule type="duplicateValues" dxfId="9458" priority="9676"/>
  </conditionalFormatting>
  <conditionalFormatting sqref="O1320">
    <cfRule type="duplicateValues" dxfId="9457" priority="9675"/>
  </conditionalFormatting>
  <conditionalFormatting sqref="O1320">
    <cfRule type="duplicateValues" dxfId="9456" priority="9674"/>
  </conditionalFormatting>
  <conditionalFormatting sqref="O1320">
    <cfRule type="duplicateValues" dxfId="9455" priority="9673"/>
  </conditionalFormatting>
  <conditionalFormatting sqref="O1320">
    <cfRule type="duplicateValues" dxfId="9454" priority="9672"/>
  </conditionalFormatting>
  <conditionalFormatting sqref="O1320">
    <cfRule type="duplicateValues" dxfId="9453" priority="9671"/>
  </conditionalFormatting>
  <conditionalFormatting sqref="O1320">
    <cfRule type="duplicateValues" dxfId="9452" priority="9670"/>
  </conditionalFormatting>
  <conditionalFormatting sqref="O1320">
    <cfRule type="duplicateValues" dxfId="9451" priority="9669"/>
  </conditionalFormatting>
  <conditionalFormatting sqref="O1320">
    <cfRule type="duplicateValues" dxfId="9450" priority="9668"/>
  </conditionalFormatting>
  <conditionalFormatting sqref="O1320">
    <cfRule type="duplicateValues" dxfId="9449" priority="9667"/>
  </conditionalFormatting>
  <conditionalFormatting sqref="O1320">
    <cfRule type="duplicateValues" dxfId="9448" priority="9666"/>
  </conditionalFormatting>
  <conditionalFormatting sqref="O1320">
    <cfRule type="duplicateValues" dxfId="9447" priority="9665"/>
  </conditionalFormatting>
  <conditionalFormatting sqref="O1320">
    <cfRule type="duplicateValues" dxfId="9446" priority="9686"/>
  </conditionalFormatting>
  <conditionalFormatting sqref="O1320">
    <cfRule type="duplicateValues" dxfId="9445" priority="9664"/>
  </conditionalFormatting>
  <conditionalFormatting sqref="O1320">
    <cfRule type="duplicateValues" dxfId="9444" priority="9663"/>
  </conditionalFormatting>
  <conditionalFormatting sqref="Y1306 Y1308 Y1311:Y1312 Y1315 Y1317 Y1320">
    <cfRule type="duplicateValues" dxfId="9443" priority="112546"/>
  </conditionalFormatting>
  <conditionalFormatting sqref="Y1305">
    <cfRule type="duplicateValues" dxfId="9442" priority="9662"/>
  </conditionalFormatting>
  <conditionalFormatting sqref="Y1307">
    <cfRule type="duplicateValues" dxfId="9441" priority="9661"/>
  </conditionalFormatting>
  <conditionalFormatting sqref="Y1309:Y1310">
    <cfRule type="duplicateValues" dxfId="9440" priority="9660"/>
  </conditionalFormatting>
  <conditionalFormatting sqref="Y1313:Y1314">
    <cfRule type="duplicateValues" dxfId="9439" priority="9659"/>
  </conditionalFormatting>
  <conditionalFormatting sqref="Y1316">
    <cfRule type="duplicateValues" dxfId="9438" priority="9658"/>
  </conditionalFormatting>
  <conditionalFormatting sqref="Y1318:Y1319">
    <cfRule type="duplicateValues" dxfId="9437" priority="9657"/>
  </conditionalFormatting>
  <conditionalFormatting sqref="Y1271:Y1274">
    <cfRule type="duplicateValues" dxfId="9436" priority="9656"/>
  </conditionalFormatting>
  <conditionalFormatting sqref="Y1276">
    <cfRule type="duplicateValues" dxfId="9435" priority="9655"/>
  </conditionalFormatting>
  <conditionalFormatting sqref="A1397:A1413 A1415:A1418">
    <cfRule type="cellIs" dxfId="9434" priority="9654" operator="lessThan">
      <formula>"&lt;=0"</formula>
    </cfRule>
  </conditionalFormatting>
  <conditionalFormatting sqref="Y1399 Y1369:Y1373 Y1418 Y1375:Y1376 Y1379 Y1387:Y1388 Y1394 Y1403:Y1406 Y1408:Y1409 Y1411">
    <cfRule type="duplicateValues" dxfId="9433" priority="9653"/>
  </conditionalFormatting>
  <conditionalFormatting sqref="O1381:O1384">
    <cfRule type="duplicateValues" dxfId="9432" priority="9640"/>
  </conditionalFormatting>
  <conditionalFormatting sqref="O1381:O1384">
    <cfRule type="duplicateValues" dxfId="9431" priority="9641"/>
    <cfRule type="duplicateValues" dxfId="9430" priority="9642"/>
    <cfRule type="duplicateValues" dxfId="9429" priority="9643"/>
  </conditionalFormatting>
  <conditionalFormatting sqref="P1381:P1384">
    <cfRule type="duplicateValues" dxfId="9428" priority="9644"/>
  </conditionalFormatting>
  <conditionalFormatting sqref="O1381:O1384">
    <cfRule type="duplicateValues" dxfId="9427" priority="9638"/>
    <cfRule type="duplicateValues" dxfId="9426" priority="9639"/>
  </conditionalFormatting>
  <conditionalFormatting sqref="O1381:O1384">
    <cfRule type="duplicateValues" dxfId="9425" priority="9637"/>
  </conditionalFormatting>
  <conditionalFormatting sqref="O1381:O1384">
    <cfRule type="duplicateValues" dxfId="9424" priority="9636"/>
  </conditionalFormatting>
  <conditionalFormatting sqref="P1381:P1384">
    <cfRule type="duplicateValues" dxfId="9423" priority="9635"/>
  </conditionalFormatting>
  <conditionalFormatting sqref="O1381:O1384">
    <cfRule type="duplicateValues" dxfId="9422" priority="9634"/>
  </conditionalFormatting>
  <conditionalFormatting sqref="O1381:O1384">
    <cfRule type="duplicateValues" dxfId="9421" priority="9633"/>
  </conditionalFormatting>
  <conditionalFormatting sqref="O1381:O1384">
    <cfRule type="duplicateValues" dxfId="9420" priority="9632"/>
  </conditionalFormatting>
  <conditionalFormatting sqref="O1381:O1384">
    <cfRule type="duplicateValues" dxfId="9419" priority="9631"/>
  </conditionalFormatting>
  <conditionalFormatting sqref="O1381:O1384">
    <cfRule type="duplicateValues" dxfId="9418" priority="9630"/>
  </conditionalFormatting>
  <conditionalFormatting sqref="O1381:O1384">
    <cfRule type="duplicateValues" dxfId="9417" priority="9629"/>
  </conditionalFormatting>
  <conditionalFormatting sqref="O1381:O1384">
    <cfRule type="duplicateValues" dxfId="9416" priority="9628"/>
  </conditionalFormatting>
  <conditionalFormatting sqref="O1381:O1384">
    <cfRule type="duplicateValues" dxfId="9415" priority="9627"/>
  </conditionalFormatting>
  <conditionalFormatting sqref="O1381:O1384">
    <cfRule type="duplicateValues" dxfId="9414" priority="9626"/>
  </conditionalFormatting>
  <conditionalFormatting sqref="O1381:O1384">
    <cfRule type="duplicateValues" dxfId="9413" priority="9625"/>
  </conditionalFormatting>
  <conditionalFormatting sqref="O1381:O1384">
    <cfRule type="duplicateValues" dxfId="9412" priority="9624"/>
  </conditionalFormatting>
  <conditionalFormatting sqref="O1381:O1384">
    <cfRule type="duplicateValues" dxfId="9411" priority="9645"/>
  </conditionalFormatting>
  <conditionalFormatting sqref="O1381:O1384">
    <cfRule type="duplicateValues" dxfId="9410" priority="9623"/>
  </conditionalFormatting>
  <conditionalFormatting sqref="O1381:O1384">
    <cfRule type="duplicateValues" dxfId="9409" priority="9622"/>
  </conditionalFormatting>
  <conditionalFormatting sqref="O1385:O1386">
    <cfRule type="duplicateValues" dxfId="9408" priority="9616"/>
  </conditionalFormatting>
  <conditionalFormatting sqref="O1385:O1386">
    <cfRule type="duplicateValues" dxfId="9407" priority="9617"/>
    <cfRule type="duplicateValues" dxfId="9406" priority="9618"/>
    <cfRule type="duplicateValues" dxfId="9405" priority="9619"/>
  </conditionalFormatting>
  <conditionalFormatting sqref="P1385:P1386">
    <cfRule type="duplicateValues" dxfId="9404" priority="9620"/>
  </conditionalFormatting>
  <conditionalFormatting sqref="O1385:O1386">
    <cfRule type="duplicateValues" dxfId="9403" priority="9614"/>
    <cfRule type="duplicateValues" dxfId="9402" priority="9615"/>
  </conditionalFormatting>
  <conditionalFormatting sqref="O1385:O1386">
    <cfRule type="duplicateValues" dxfId="9401" priority="9613"/>
  </conditionalFormatting>
  <conditionalFormatting sqref="O1385:O1386">
    <cfRule type="duplicateValues" dxfId="9400" priority="9612"/>
  </conditionalFormatting>
  <conditionalFormatting sqref="P1385:P1386">
    <cfRule type="duplicateValues" dxfId="9399" priority="9611"/>
  </conditionalFormatting>
  <conditionalFormatting sqref="O1385:O1386">
    <cfRule type="duplicateValues" dxfId="9398" priority="9610"/>
  </conditionalFormatting>
  <conditionalFormatting sqref="O1385:O1386">
    <cfRule type="duplicateValues" dxfId="9397" priority="9609"/>
  </conditionalFormatting>
  <conditionalFormatting sqref="O1385:O1386">
    <cfRule type="duplicateValues" dxfId="9396" priority="9608"/>
  </conditionalFormatting>
  <conditionalFormatting sqref="O1385:O1386">
    <cfRule type="duplicateValues" dxfId="9395" priority="9607"/>
  </conditionalFormatting>
  <conditionalFormatting sqref="O1385:O1386">
    <cfRule type="duplicateValues" dxfId="9394" priority="9606"/>
  </conditionalFormatting>
  <conditionalFormatting sqref="O1385:O1386">
    <cfRule type="duplicateValues" dxfId="9393" priority="9605"/>
  </conditionalFormatting>
  <conditionalFormatting sqref="O1385:O1386">
    <cfRule type="duplicateValues" dxfId="9392" priority="9604"/>
  </conditionalFormatting>
  <conditionalFormatting sqref="O1385:O1386">
    <cfRule type="duplicateValues" dxfId="9391" priority="9603"/>
  </conditionalFormatting>
  <conditionalFormatting sqref="O1385:O1386">
    <cfRule type="duplicateValues" dxfId="9390" priority="9602"/>
  </conditionalFormatting>
  <conditionalFormatting sqref="O1385:O1386">
    <cfRule type="duplicateValues" dxfId="9389" priority="9601"/>
  </conditionalFormatting>
  <conditionalFormatting sqref="O1385:O1386">
    <cfRule type="duplicateValues" dxfId="9388" priority="9600"/>
  </conditionalFormatting>
  <conditionalFormatting sqref="O1385:O1386">
    <cfRule type="duplicateValues" dxfId="9387" priority="9621"/>
  </conditionalFormatting>
  <conditionalFormatting sqref="O1385:O1386">
    <cfRule type="duplicateValues" dxfId="9386" priority="9599"/>
  </conditionalFormatting>
  <conditionalFormatting sqref="O1385:O1386">
    <cfRule type="duplicateValues" dxfId="9385" priority="9598"/>
  </conditionalFormatting>
  <conditionalFormatting sqref="O1387">
    <cfRule type="duplicateValues" dxfId="9384" priority="9589"/>
  </conditionalFormatting>
  <conditionalFormatting sqref="O1387">
    <cfRule type="duplicateValues" dxfId="9383" priority="9590"/>
    <cfRule type="duplicateValues" dxfId="9382" priority="9591"/>
    <cfRule type="duplicateValues" dxfId="9381" priority="9592"/>
  </conditionalFormatting>
  <conditionalFormatting sqref="O1387">
    <cfRule type="duplicateValues" dxfId="9380" priority="9587"/>
    <cfRule type="duplicateValues" dxfId="9379" priority="9588"/>
  </conditionalFormatting>
  <conditionalFormatting sqref="O1387">
    <cfRule type="duplicateValues" dxfId="9378" priority="9586"/>
  </conditionalFormatting>
  <conditionalFormatting sqref="O1387">
    <cfRule type="duplicateValues" dxfId="9377" priority="9585"/>
  </conditionalFormatting>
  <conditionalFormatting sqref="P1387">
    <cfRule type="duplicateValues" dxfId="9376" priority="9584"/>
  </conditionalFormatting>
  <conditionalFormatting sqref="O1387">
    <cfRule type="duplicateValues" dxfId="9375" priority="9583"/>
  </conditionalFormatting>
  <conditionalFormatting sqref="O1387">
    <cfRule type="duplicateValues" dxfId="9374" priority="9582"/>
  </conditionalFormatting>
  <conditionalFormatting sqref="O1387">
    <cfRule type="duplicateValues" dxfId="9373" priority="9581"/>
  </conditionalFormatting>
  <conditionalFormatting sqref="O1387">
    <cfRule type="duplicateValues" dxfId="9372" priority="9580"/>
  </conditionalFormatting>
  <conditionalFormatting sqref="O1387">
    <cfRule type="duplicateValues" dxfId="9371" priority="9593"/>
  </conditionalFormatting>
  <conditionalFormatting sqref="O1387">
    <cfRule type="duplicateValues" dxfId="9370" priority="9594"/>
    <cfRule type="duplicateValues" dxfId="9369" priority="9595"/>
    <cfRule type="duplicateValues" dxfId="9368" priority="9596"/>
  </conditionalFormatting>
  <conditionalFormatting sqref="P1387">
    <cfRule type="duplicateValues" dxfId="9367" priority="9597"/>
  </conditionalFormatting>
  <conditionalFormatting sqref="O1387">
    <cfRule type="duplicateValues" dxfId="9366" priority="9579"/>
  </conditionalFormatting>
  <conditionalFormatting sqref="O1387">
    <cfRule type="duplicateValues" dxfId="9365" priority="9578"/>
  </conditionalFormatting>
  <conditionalFormatting sqref="O1387">
    <cfRule type="duplicateValues" dxfId="9364" priority="9577"/>
  </conditionalFormatting>
  <conditionalFormatting sqref="O1387">
    <cfRule type="duplicateValues" dxfId="9363" priority="9576"/>
  </conditionalFormatting>
  <conditionalFormatting sqref="O1387">
    <cfRule type="duplicateValues" dxfId="9362" priority="9575"/>
  </conditionalFormatting>
  <conditionalFormatting sqref="O1387">
    <cfRule type="duplicateValues" dxfId="9361" priority="9574"/>
  </conditionalFormatting>
  <conditionalFormatting sqref="O1387">
    <cfRule type="duplicateValues" dxfId="9360" priority="9573"/>
  </conditionalFormatting>
  <conditionalFormatting sqref="O1387">
    <cfRule type="duplicateValues" dxfId="9359" priority="9572"/>
  </conditionalFormatting>
  <conditionalFormatting sqref="O1387">
    <cfRule type="duplicateValues" dxfId="9358" priority="9571"/>
  </conditionalFormatting>
  <conditionalFormatting sqref="O1388:O1393">
    <cfRule type="duplicateValues" dxfId="9357" priority="9562"/>
  </conditionalFormatting>
  <conditionalFormatting sqref="O1388:O1393">
    <cfRule type="duplicateValues" dxfId="9356" priority="9563"/>
    <cfRule type="duplicateValues" dxfId="9355" priority="9564"/>
    <cfRule type="duplicateValues" dxfId="9354" priority="9565"/>
  </conditionalFormatting>
  <conditionalFormatting sqref="O1388:O1393">
    <cfRule type="duplicateValues" dxfId="9353" priority="9560"/>
    <cfRule type="duplicateValues" dxfId="9352" priority="9561"/>
  </conditionalFormatting>
  <conditionalFormatting sqref="O1388:O1393">
    <cfRule type="duplicateValues" dxfId="9351" priority="9559"/>
  </conditionalFormatting>
  <conditionalFormatting sqref="O1388:O1393">
    <cfRule type="duplicateValues" dxfId="9350" priority="9558"/>
  </conditionalFormatting>
  <conditionalFormatting sqref="P1388:P1393">
    <cfRule type="duplicateValues" dxfId="9349" priority="9557"/>
  </conditionalFormatting>
  <conditionalFormatting sqref="O1388:O1393">
    <cfRule type="duplicateValues" dxfId="9348" priority="9556"/>
  </conditionalFormatting>
  <conditionalFormatting sqref="O1388:O1393">
    <cfRule type="duplicateValues" dxfId="9347" priority="9555"/>
  </conditionalFormatting>
  <conditionalFormatting sqref="P1388:P1393">
    <cfRule type="duplicateValues" dxfId="9346" priority="9566"/>
  </conditionalFormatting>
  <conditionalFormatting sqref="O1388:O1393">
    <cfRule type="duplicateValues" dxfId="9345" priority="9554"/>
  </conditionalFormatting>
  <conditionalFormatting sqref="O1388:O1393">
    <cfRule type="duplicateValues" dxfId="9344" priority="9553"/>
  </conditionalFormatting>
  <conditionalFormatting sqref="O1388:O1393">
    <cfRule type="duplicateValues" dxfId="9343" priority="9552"/>
  </conditionalFormatting>
  <conditionalFormatting sqref="O1388:O1393">
    <cfRule type="duplicateValues" dxfId="9342" priority="9551"/>
  </conditionalFormatting>
  <conditionalFormatting sqref="O1388:O1393">
    <cfRule type="duplicateValues" dxfId="9341" priority="9550"/>
  </conditionalFormatting>
  <conditionalFormatting sqref="O1388:O1393">
    <cfRule type="duplicateValues" dxfId="9340" priority="9549"/>
  </conditionalFormatting>
  <conditionalFormatting sqref="O1388:O1393">
    <cfRule type="duplicateValues" dxfId="9339" priority="9548"/>
  </conditionalFormatting>
  <conditionalFormatting sqref="O1388:O1393">
    <cfRule type="duplicateValues" dxfId="9338" priority="9547"/>
  </conditionalFormatting>
  <conditionalFormatting sqref="O1388:O1393">
    <cfRule type="duplicateValues" dxfId="9337" priority="9567"/>
  </conditionalFormatting>
  <conditionalFormatting sqref="O1388:O1393">
    <cfRule type="duplicateValues" dxfId="9336" priority="9568"/>
    <cfRule type="duplicateValues" dxfId="9335" priority="9569"/>
    <cfRule type="duplicateValues" dxfId="9334" priority="9570"/>
  </conditionalFormatting>
  <conditionalFormatting sqref="O1388:O1393">
    <cfRule type="duplicateValues" dxfId="9333" priority="9546"/>
  </conditionalFormatting>
  <conditionalFormatting sqref="O1388:O1393">
    <cfRule type="duplicateValues" dxfId="9332" priority="9545"/>
  </conditionalFormatting>
  <conditionalFormatting sqref="O1388:O1393">
    <cfRule type="duplicateValues" dxfId="9331" priority="9544"/>
  </conditionalFormatting>
  <conditionalFormatting sqref="O1394:O1395">
    <cfRule type="duplicateValues" dxfId="9330" priority="9539"/>
  </conditionalFormatting>
  <conditionalFormatting sqref="O1394:O1395">
    <cfRule type="duplicateValues" dxfId="9329" priority="9540"/>
    <cfRule type="duplicateValues" dxfId="9328" priority="9541"/>
    <cfRule type="duplicateValues" dxfId="9327" priority="9542"/>
  </conditionalFormatting>
  <conditionalFormatting sqref="P1394:P1395">
    <cfRule type="duplicateValues" dxfId="9326" priority="9543"/>
  </conditionalFormatting>
  <conditionalFormatting sqref="O1394:O1395">
    <cfRule type="duplicateValues" dxfId="9325" priority="9537"/>
    <cfRule type="duplicateValues" dxfId="9324" priority="9538"/>
  </conditionalFormatting>
  <conditionalFormatting sqref="O1394:O1395">
    <cfRule type="duplicateValues" dxfId="9323" priority="9536"/>
  </conditionalFormatting>
  <conditionalFormatting sqref="O1394:O1395">
    <cfRule type="duplicateValues" dxfId="9322" priority="9535"/>
  </conditionalFormatting>
  <conditionalFormatting sqref="P1394:P1395">
    <cfRule type="duplicateValues" dxfId="9321" priority="9534"/>
  </conditionalFormatting>
  <conditionalFormatting sqref="O1394:O1395">
    <cfRule type="duplicateValues" dxfId="9320" priority="9533"/>
  </conditionalFormatting>
  <conditionalFormatting sqref="O1394:O1395">
    <cfRule type="duplicateValues" dxfId="9319" priority="9532"/>
  </conditionalFormatting>
  <conditionalFormatting sqref="O1394:O1395">
    <cfRule type="duplicateValues" dxfId="9318" priority="9531"/>
  </conditionalFormatting>
  <conditionalFormatting sqref="O1394:O1395">
    <cfRule type="duplicateValues" dxfId="9317" priority="9530"/>
  </conditionalFormatting>
  <conditionalFormatting sqref="O1394:O1395">
    <cfRule type="duplicateValues" dxfId="9316" priority="9529"/>
  </conditionalFormatting>
  <conditionalFormatting sqref="O1394:O1395">
    <cfRule type="duplicateValues" dxfId="9315" priority="9528"/>
  </conditionalFormatting>
  <conditionalFormatting sqref="O1394:O1395">
    <cfRule type="duplicateValues" dxfId="9314" priority="9527"/>
  </conditionalFormatting>
  <conditionalFormatting sqref="O1394:O1395">
    <cfRule type="duplicateValues" dxfId="9313" priority="9526"/>
  </conditionalFormatting>
  <conditionalFormatting sqref="O1394:O1395">
    <cfRule type="duplicateValues" dxfId="9312" priority="9525"/>
  </conditionalFormatting>
  <conditionalFormatting sqref="O1394:O1395">
    <cfRule type="duplicateValues" dxfId="9311" priority="9524"/>
  </conditionalFormatting>
  <conditionalFormatting sqref="O1394:O1395">
    <cfRule type="duplicateValues" dxfId="9310" priority="9523"/>
  </conditionalFormatting>
  <conditionalFormatting sqref="O1394:O1395">
    <cfRule type="duplicateValues" dxfId="9309" priority="9522"/>
  </conditionalFormatting>
  <conditionalFormatting sqref="O1394:O1395">
    <cfRule type="duplicateValues" dxfId="9308" priority="9521"/>
  </conditionalFormatting>
  <conditionalFormatting sqref="A1396">
    <cfRule type="cellIs" dxfId="9307" priority="9520" operator="lessThan">
      <formula>"&lt;=0"</formula>
    </cfRule>
  </conditionalFormatting>
  <conditionalFormatting sqref="Y1396">
    <cfRule type="duplicateValues" dxfId="9306" priority="9519"/>
  </conditionalFormatting>
  <conditionalFormatting sqref="O1396:O1397">
    <cfRule type="duplicateValues" dxfId="9305" priority="9507"/>
  </conditionalFormatting>
  <conditionalFormatting sqref="O1396:O1397">
    <cfRule type="duplicateValues" dxfId="9304" priority="9508"/>
    <cfRule type="duplicateValues" dxfId="9303" priority="9509"/>
    <cfRule type="duplicateValues" dxfId="9302" priority="9510"/>
  </conditionalFormatting>
  <conditionalFormatting sqref="P1396:P1397">
    <cfRule type="duplicateValues" dxfId="9301" priority="9511"/>
  </conditionalFormatting>
  <conditionalFormatting sqref="O1396:O1397">
    <cfRule type="duplicateValues" dxfId="9300" priority="9505"/>
    <cfRule type="duplicateValues" dxfId="9299" priority="9506"/>
  </conditionalFormatting>
  <conditionalFormatting sqref="O1396:O1397">
    <cfRule type="duplicateValues" dxfId="9298" priority="9504"/>
  </conditionalFormatting>
  <conditionalFormatting sqref="O1396:O1397">
    <cfRule type="duplicateValues" dxfId="9297" priority="9503"/>
  </conditionalFormatting>
  <conditionalFormatting sqref="P1396:P1397">
    <cfRule type="duplicateValues" dxfId="9296" priority="9502"/>
  </conditionalFormatting>
  <conditionalFormatting sqref="O1396:O1397">
    <cfRule type="duplicateValues" dxfId="9295" priority="9501"/>
  </conditionalFormatting>
  <conditionalFormatting sqref="O1396:O1397">
    <cfRule type="duplicateValues" dxfId="9294" priority="9500"/>
  </conditionalFormatting>
  <conditionalFormatting sqref="O1396:O1397">
    <cfRule type="duplicateValues" dxfId="9293" priority="9499"/>
  </conditionalFormatting>
  <conditionalFormatting sqref="O1396:O1397">
    <cfRule type="duplicateValues" dxfId="9292" priority="9498"/>
  </conditionalFormatting>
  <conditionalFormatting sqref="O1396:O1397">
    <cfRule type="duplicateValues" dxfId="9291" priority="9497"/>
  </conditionalFormatting>
  <conditionalFormatting sqref="O1396:O1397">
    <cfRule type="duplicateValues" dxfId="9290" priority="9496"/>
  </conditionalFormatting>
  <conditionalFormatting sqref="O1396:O1397">
    <cfRule type="duplicateValues" dxfId="9289" priority="9495"/>
  </conditionalFormatting>
  <conditionalFormatting sqref="O1396:O1397">
    <cfRule type="duplicateValues" dxfId="9288" priority="9494"/>
  </conditionalFormatting>
  <conditionalFormatting sqref="O1396:O1397">
    <cfRule type="duplicateValues" dxfId="9287" priority="9493"/>
  </conditionalFormatting>
  <conditionalFormatting sqref="O1396:O1397">
    <cfRule type="duplicateValues" dxfId="9286" priority="9492"/>
  </conditionalFormatting>
  <conditionalFormatting sqref="O1396:O1397">
    <cfRule type="duplicateValues" dxfId="9285" priority="9491"/>
  </conditionalFormatting>
  <conditionalFormatting sqref="O1396:O1397">
    <cfRule type="duplicateValues" dxfId="9284" priority="9490"/>
  </conditionalFormatting>
  <conditionalFormatting sqref="O1396:O1397">
    <cfRule type="duplicateValues" dxfId="9283" priority="9489"/>
  </conditionalFormatting>
  <conditionalFormatting sqref="O1398">
    <cfRule type="duplicateValues" dxfId="9282" priority="9484"/>
  </conditionalFormatting>
  <conditionalFormatting sqref="O1398">
    <cfRule type="duplicateValues" dxfId="9281" priority="9485"/>
    <cfRule type="duplicateValues" dxfId="9280" priority="9486"/>
    <cfRule type="duplicateValues" dxfId="9279" priority="9487"/>
  </conditionalFormatting>
  <conditionalFormatting sqref="P1398">
    <cfRule type="duplicateValues" dxfId="9278" priority="9488"/>
  </conditionalFormatting>
  <conditionalFormatting sqref="O1398">
    <cfRule type="duplicateValues" dxfId="9277" priority="9482"/>
    <cfRule type="duplicateValues" dxfId="9276" priority="9483"/>
  </conditionalFormatting>
  <conditionalFormatting sqref="O1398">
    <cfRule type="duplicateValues" dxfId="9275" priority="9481"/>
  </conditionalFormatting>
  <conditionalFormatting sqref="O1398">
    <cfRule type="duplicateValues" dxfId="9274" priority="9480"/>
  </conditionalFormatting>
  <conditionalFormatting sqref="P1398">
    <cfRule type="duplicateValues" dxfId="9273" priority="9479"/>
  </conditionalFormatting>
  <conditionalFormatting sqref="O1398">
    <cfRule type="duplicateValues" dxfId="9272" priority="9478"/>
  </conditionalFormatting>
  <conditionalFormatting sqref="O1398">
    <cfRule type="duplicateValues" dxfId="9271" priority="9477"/>
  </conditionalFormatting>
  <conditionalFormatting sqref="O1398">
    <cfRule type="duplicateValues" dxfId="9270" priority="9476"/>
  </conditionalFormatting>
  <conditionalFormatting sqref="O1398">
    <cfRule type="duplicateValues" dxfId="9269" priority="9475"/>
  </conditionalFormatting>
  <conditionalFormatting sqref="O1398">
    <cfRule type="duplicateValues" dxfId="9268" priority="9474"/>
  </conditionalFormatting>
  <conditionalFormatting sqref="O1398">
    <cfRule type="duplicateValues" dxfId="9267" priority="9473"/>
  </conditionalFormatting>
  <conditionalFormatting sqref="O1398">
    <cfRule type="duplicateValues" dxfId="9266" priority="9472"/>
  </conditionalFormatting>
  <conditionalFormatting sqref="O1398">
    <cfRule type="duplicateValues" dxfId="9265" priority="9471"/>
  </conditionalFormatting>
  <conditionalFormatting sqref="O1398">
    <cfRule type="duplicateValues" dxfId="9264" priority="9470"/>
  </conditionalFormatting>
  <conditionalFormatting sqref="O1398">
    <cfRule type="duplicateValues" dxfId="9263" priority="9469"/>
  </conditionalFormatting>
  <conditionalFormatting sqref="O1398">
    <cfRule type="duplicateValues" dxfId="9262" priority="9468"/>
  </conditionalFormatting>
  <conditionalFormatting sqref="O1398">
    <cfRule type="duplicateValues" dxfId="9261" priority="9467"/>
  </conditionalFormatting>
  <conditionalFormatting sqref="O1398">
    <cfRule type="duplicateValues" dxfId="9260" priority="9466"/>
  </conditionalFormatting>
  <conditionalFormatting sqref="O1399:O1402">
    <cfRule type="duplicateValues" dxfId="9259" priority="9461"/>
  </conditionalFormatting>
  <conditionalFormatting sqref="O1399:O1402">
    <cfRule type="duplicateValues" dxfId="9258" priority="9462"/>
    <cfRule type="duplicateValues" dxfId="9257" priority="9463"/>
    <cfRule type="duplicateValues" dxfId="9256" priority="9464"/>
  </conditionalFormatting>
  <conditionalFormatting sqref="P1399:P1402">
    <cfRule type="duplicateValues" dxfId="9255" priority="9465"/>
  </conditionalFormatting>
  <conditionalFormatting sqref="O1399:O1402">
    <cfRule type="duplicateValues" dxfId="9254" priority="9459"/>
    <cfRule type="duplicateValues" dxfId="9253" priority="9460"/>
  </conditionalFormatting>
  <conditionalFormatting sqref="O1399:O1402">
    <cfRule type="duplicateValues" dxfId="9252" priority="9458"/>
  </conditionalFormatting>
  <conditionalFormatting sqref="O1399:O1402">
    <cfRule type="duplicateValues" dxfId="9251" priority="9457"/>
  </conditionalFormatting>
  <conditionalFormatting sqref="P1399:P1402">
    <cfRule type="duplicateValues" dxfId="9250" priority="9456"/>
  </conditionalFormatting>
  <conditionalFormatting sqref="O1399:O1402">
    <cfRule type="duplicateValues" dxfId="9249" priority="9455"/>
  </conditionalFormatting>
  <conditionalFormatting sqref="O1399:O1402">
    <cfRule type="duplicateValues" dxfId="9248" priority="9454"/>
  </conditionalFormatting>
  <conditionalFormatting sqref="O1399:O1402">
    <cfRule type="duplicateValues" dxfId="9247" priority="9453"/>
  </conditionalFormatting>
  <conditionalFormatting sqref="O1399:O1402">
    <cfRule type="duplicateValues" dxfId="9246" priority="9452"/>
  </conditionalFormatting>
  <conditionalFormatting sqref="O1399:O1402">
    <cfRule type="duplicateValues" dxfId="9245" priority="9451"/>
  </conditionalFormatting>
  <conditionalFormatting sqref="O1399:O1402">
    <cfRule type="duplicateValues" dxfId="9244" priority="9450"/>
  </conditionalFormatting>
  <conditionalFormatting sqref="O1399:O1402">
    <cfRule type="duplicateValues" dxfId="9243" priority="9449"/>
  </conditionalFormatting>
  <conditionalFormatting sqref="O1399:O1402">
    <cfRule type="duplicateValues" dxfId="9242" priority="9448"/>
  </conditionalFormatting>
  <conditionalFormatting sqref="O1399:O1402">
    <cfRule type="duplicateValues" dxfId="9241" priority="9447"/>
  </conditionalFormatting>
  <conditionalFormatting sqref="O1399:O1402">
    <cfRule type="duplicateValues" dxfId="9240" priority="9446"/>
  </conditionalFormatting>
  <conditionalFormatting sqref="O1399:O1402">
    <cfRule type="duplicateValues" dxfId="9239" priority="9445"/>
  </conditionalFormatting>
  <conditionalFormatting sqref="O1399:O1402">
    <cfRule type="duplicateValues" dxfId="9238" priority="9444"/>
  </conditionalFormatting>
  <conditionalFormatting sqref="O1399:O1402">
    <cfRule type="duplicateValues" dxfId="9237" priority="9443"/>
  </conditionalFormatting>
  <conditionalFormatting sqref="O1403">
    <cfRule type="duplicateValues" dxfId="9236" priority="9438"/>
  </conditionalFormatting>
  <conditionalFormatting sqref="O1403">
    <cfRule type="duplicateValues" dxfId="9235" priority="9439"/>
    <cfRule type="duplicateValues" dxfId="9234" priority="9440"/>
    <cfRule type="duplicateValues" dxfId="9233" priority="9441"/>
  </conditionalFormatting>
  <conditionalFormatting sqref="P1403">
    <cfRule type="duplicateValues" dxfId="9232" priority="9442"/>
  </conditionalFormatting>
  <conditionalFormatting sqref="O1403">
    <cfRule type="duplicateValues" dxfId="9231" priority="9436"/>
    <cfRule type="duplicateValues" dxfId="9230" priority="9437"/>
  </conditionalFormatting>
  <conditionalFormatting sqref="O1403">
    <cfRule type="duplicateValues" dxfId="9229" priority="9435"/>
  </conditionalFormatting>
  <conditionalFormatting sqref="O1403">
    <cfRule type="duplicateValues" dxfId="9228" priority="9434"/>
  </conditionalFormatting>
  <conditionalFormatting sqref="P1403">
    <cfRule type="duplicateValues" dxfId="9227" priority="9433"/>
  </conditionalFormatting>
  <conditionalFormatting sqref="O1403">
    <cfRule type="duplicateValues" dxfId="9226" priority="9432"/>
  </conditionalFormatting>
  <conditionalFormatting sqref="O1403">
    <cfRule type="duplicateValues" dxfId="9225" priority="9431"/>
  </conditionalFormatting>
  <conditionalFormatting sqref="O1403">
    <cfRule type="duplicateValues" dxfId="9224" priority="9430"/>
  </conditionalFormatting>
  <conditionalFormatting sqref="O1403">
    <cfRule type="duplicateValues" dxfId="9223" priority="9429"/>
  </conditionalFormatting>
  <conditionalFormatting sqref="O1403">
    <cfRule type="duplicateValues" dxfId="9222" priority="9428"/>
  </conditionalFormatting>
  <conditionalFormatting sqref="O1403">
    <cfRule type="duplicateValues" dxfId="9221" priority="9427"/>
  </conditionalFormatting>
  <conditionalFormatting sqref="O1403">
    <cfRule type="duplicateValues" dxfId="9220" priority="9426"/>
  </conditionalFormatting>
  <conditionalFormatting sqref="O1403">
    <cfRule type="duplicateValues" dxfId="9219" priority="9425"/>
  </conditionalFormatting>
  <conditionalFormatting sqref="O1403">
    <cfRule type="duplicateValues" dxfId="9218" priority="9424"/>
  </conditionalFormatting>
  <conditionalFormatting sqref="O1403">
    <cfRule type="duplicateValues" dxfId="9217" priority="9423"/>
  </conditionalFormatting>
  <conditionalFormatting sqref="O1403">
    <cfRule type="duplicateValues" dxfId="9216" priority="9422"/>
  </conditionalFormatting>
  <conditionalFormatting sqref="O1403">
    <cfRule type="duplicateValues" dxfId="9215" priority="9421"/>
  </conditionalFormatting>
  <conditionalFormatting sqref="O1403">
    <cfRule type="duplicateValues" dxfId="9214" priority="9420"/>
  </conditionalFormatting>
  <conditionalFormatting sqref="O1404">
    <cfRule type="duplicateValues" dxfId="9213" priority="9411"/>
  </conditionalFormatting>
  <conditionalFormatting sqref="O1404">
    <cfRule type="duplicateValues" dxfId="9212" priority="9412"/>
    <cfRule type="duplicateValues" dxfId="9211" priority="9413"/>
    <cfRule type="duplicateValues" dxfId="9210" priority="9414"/>
  </conditionalFormatting>
  <conditionalFormatting sqref="O1404">
    <cfRule type="duplicateValues" dxfId="9209" priority="9409"/>
    <cfRule type="duplicateValues" dxfId="9208" priority="9410"/>
  </conditionalFormatting>
  <conditionalFormatting sqref="O1404">
    <cfRule type="duplicateValues" dxfId="9207" priority="9408"/>
  </conditionalFormatting>
  <conditionalFormatting sqref="O1404">
    <cfRule type="duplicateValues" dxfId="9206" priority="9407"/>
  </conditionalFormatting>
  <conditionalFormatting sqref="P1404">
    <cfRule type="duplicateValues" dxfId="9205" priority="9406"/>
  </conditionalFormatting>
  <conditionalFormatting sqref="O1404">
    <cfRule type="duplicateValues" dxfId="9204" priority="9405"/>
  </conditionalFormatting>
  <conditionalFormatting sqref="O1404">
    <cfRule type="duplicateValues" dxfId="9203" priority="9404"/>
  </conditionalFormatting>
  <conditionalFormatting sqref="O1404">
    <cfRule type="duplicateValues" dxfId="9202" priority="9403"/>
  </conditionalFormatting>
  <conditionalFormatting sqref="O1404">
    <cfRule type="duplicateValues" dxfId="9201" priority="9402"/>
  </conditionalFormatting>
  <conditionalFormatting sqref="O1404">
    <cfRule type="duplicateValues" dxfId="9200" priority="9415"/>
  </conditionalFormatting>
  <conditionalFormatting sqref="O1404">
    <cfRule type="duplicateValues" dxfId="9199" priority="9416"/>
    <cfRule type="duplicateValues" dxfId="9198" priority="9417"/>
    <cfRule type="duplicateValues" dxfId="9197" priority="9418"/>
  </conditionalFormatting>
  <conditionalFormatting sqref="P1404">
    <cfRule type="duplicateValues" dxfId="9196" priority="9419"/>
  </conditionalFormatting>
  <conditionalFormatting sqref="O1404">
    <cfRule type="duplicateValues" dxfId="9195" priority="9401"/>
  </conditionalFormatting>
  <conditionalFormatting sqref="O1404">
    <cfRule type="duplicateValues" dxfId="9194" priority="9400"/>
  </conditionalFormatting>
  <conditionalFormatting sqref="O1404">
    <cfRule type="duplicateValues" dxfId="9193" priority="9399"/>
  </conditionalFormatting>
  <conditionalFormatting sqref="O1404">
    <cfRule type="duplicateValues" dxfId="9192" priority="9398"/>
  </conditionalFormatting>
  <conditionalFormatting sqref="O1404">
    <cfRule type="duplicateValues" dxfId="9191" priority="9397"/>
  </conditionalFormatting>
  <conditionalFormatting sqref="O1404">
    <cfRule type="duplicateValues" dxfId="9190" priority="9396"/>
  </conditionalFormatting>
  <conditionalFormatting sqref="O1404">
    <cfRule type="duplicateValues" dxfId="9189" priority="9395"/>
  </conditionalFormatting>
  <conditionalFormatting sqref="O1404">
    <cfRule type="duplicateValues" dxfId="9188" priority="9394"/>
  </conditionalFormatting>
  <conditionalFormatting sqref="O1404">
    <cfRule type="duplicateValues" dxfId="9187" priority="9393"/>
  </conditionalFormatting>
  <conditionalFormatting sqref="O1405">
    <cfRule type="duplicateValues" dxfId="9186" priority="9384"/>
  </conditionalFormatting>
  <conditionalFormatting sqref="O1405">
    <cfRule type="duplicateValues" dxfId="9185" priority="9385"/>
    <cfRule type="duplicateValues" dxfId="9184" priority="9386"/>
    <cfRule type="duplicateValues" dxfId="9183" priority="9387"/>
  </conditionalFormatting>
  <conditionalFormatting sqref="O1405">
    <cfRule type="duplicateValues" dxfId="9182" priority="9382"/>
    <cfRule type="duplicateValues" dxfId="9181" priority="9383"/>
  </conditionalFormatting>
  <conditionalFormatting sqref="O1405">
    <cfRule type="duplicateValues" dxfId="9180" priority="9381"/>
  </conditionalFormatting>
  <conditionalFormatting sqref="O1405">
    <cfRule type="duplicateValues" dxfId="9179" priority="9380"/>
  </conditionalFormatting>
  <conditionalFormatting sqref="P1405">
    <cfRule type="duplicateValues" dxfId="9178" priority="9379"/>
  </conditionalFormatting>
  <conditionalFormatting sqref="O1405">
    <cfRule type="duplicateValues" dxfId="9177" priority="9378"/>
  </conditionalFormatting>
  <conditionalFormatting sqref="O1405">
    <cfRule type="duplicateValues" dxfId="9176" priority="9377"/>
  </conditionalFormatting>
  <conditionalFormatting sqref="O1405">
    <cfRule type="duplicateValues" dxfId="9175" priority="9376"/>
  </conditionalFormatting>
  <conditionalFormatting sqref="O1405">
    <cfRule type="duplicateValues" dxfId="9174" priority="9375"/>
  </conditionalFormatting>
  <conditionalFormatting sqref="O1405">
    <cfRule type="duplicateValues" dxfId="9173" priority="9374"/>
  </conditionalFormatting>
  <conditionalFormatting sqref="O1405">
    <cfRule type="duplicateValues" dxfId="9172" priority="9373"/>
  </conditionalFormatting>
  <conditionalFormatting sqref="O1405">
    <cfRule type="duplicateValues" dxfId="9171" priority="9372"/>
  </conditionalFormatting>
  <conditionalFormatting sqref="O1405">
    <cfRule type="duplicateValues" dxfId="9170" priority="9371"/>
  </conditionalFormatting>
  <conditionalFormatting sqref="O1405">
    <cfRule type="duplicateValues" dxfId="9169" priority="9370"/>
  </conditionalFormatting>
  <conditionalFormatting sqref="O1405">
    <cfRule type="duplicateValues" dxfId="9168" priority="9369"/>
  </conditionalFormatting>
  <conditionalFormatting sqref="O1405">
    <cfRule type="duplicateValues" dxfId="9167" priority="9388"/>
  </conditionalFormatting>
  <conditionalFormatting sqref="O1405">
    <cfRule type="duplicateValues" dxfId="9166" priority="9389"/>
    <cfRule type="duplicateValues" dxfId="9165" priority="9390"/>
    <cfRule type="duplicateValues" dxfId="9164" priority="9391"/>
  </conditionalFormatting>
  <conditionalFormatting sqref="P1405">
    <cfRule type="duplicateValues" dxfId="9163" priority="9392"/>
  </conditionalFormatting>
  <conditionalFormatting sqref="O1405">
    <cfRule type="duplicateValues" dxfId="9162" priority="9368"/>
  </conditionalFormatting>
  <conditionalFormatting sqref="O1405">
    <cfRule type="duplicateValues" dxfId="9161" priority="9367"/>
  </conditionalFormatting>
  <conditionalFormatting sqref="O1405">
    <cfRule type="duplicateValues" dxfId="9160" priority="9366"/>
  </conditionalFormatting>
  <conditionalFormatting sqref="O1406:O1407">
    <cfRule type="duplicateValues" dxfId="9159" priority="9357"/>
  </conditionalFormatting>
  <conditionalFormatting sqref="O1406:O1407">
    <cfRule type="duplicateValues" dxfId="9158" priority="9358"/>
    <cfRule type="duplicateValues" dxfId="9157" priority="9359"/>
    <cfRule type="duplicateValues" dxfId="9156" priority="9360"/>
  </conditionalFormatting>
  <conditionalFormatting sqref="P1406:P1407">
    <cfRule type="duplicateValues" dxfId="9155" priority="9361"/>
  </conditionalFormatting>
  <conditionalFormatting sqref="O1406:O1407">
    <cfRule type="duplicateValues" dxfId="9154" priority="9362"/>
  </conditionalFormatting>
  <conditionalFormatting sqref="O1406:O1407">
    <cfRule type="duplicateValues" dxfId="9153" priority="9363"/>
    <cfRule type="duplicateValues" dxfId="9152" priority="9364"/>
    <cfRule type="duplicateValues" dxfId="9151" priority="9365"/>
  </conditionalFormatting>
  <conditionalFormatting sqref="O1406:O1407">
    <cfRule type="duplicateValues" dxfId="9150" priority="9355"/>
    <cfRule type="duplicateValues" dxfId="9149" priority="9356"/>
  </conditionalFormatting>
  <conditionalFormatting sqref="O1406:O1407">
    <cfRule type="duplicateValues" dxfId="9148" priority="9354"/>
  </conditionalFormatting>
  <conditionalFormatting sqref="O1406:O1407">
    <cfRule type="duplicateValues" dxfId="9147" priority="9353"/>
  </conditionalFormatting>
  <conditionalFormatting sqref="P1406:P1407">
    <cfRule type="duplicateValues" dxfId="9146" priority="9352"/>
  </conditionalFormatting>
  <conditionalFormatting sqref="O1406:O1407">
    <cfRule type="duplicateValues" dxfId="9145" priority="9351"/>
  </conditionalFormatting>
  <conditionalFormatting sqref="O1406:O1407">
    <cfRule type="duplicateValues" dxfId="9144" priority="9350"/>
  </conditionalFormatting>
  <conditionalFormatting sqref="O1406:O1407">
    <cfRule type="duplicateValues" dxfId="9143" priority="9349"/>
  </conditionalFormatting>
  <conditionalFormatting sqref="O1406:O1407">
    <cfRule type="duplicateValues" dxfId="9142" priority="9348"/>
  </conditionalFormatting>
  <conditionalFormatting sqref="O1406:O1407">
    <cfRule type="duplicateValues" dxfId="9141" priority="9347"/>
  </conditionalFormatting>
  <conditionalFormatting sqref="O1406:O1407">
    <cfRule type="duplicateValues" dxfId="9140" priority="9346"/>
  </conditionalFormatting>
  <conditionalFormatting sqref="O1406:O1407">
    <cfRule type="duplicateValues" dxfId="9139" priority="9345"/>
  </conditionalFormatting>
  <conditionalFormatting sqref="O1406:O1407">
    <cfRule type="duplicateValues" dxfId="9138" priority="9344"/>
  </conditionalFormatting>
  <conditionalFormatting sqref="O1406:O1407">
    <cfRule type="duplicateValues" dxfId="9137" priority="9343"/>
  </conditionalFormatting>
  <conditionalFormatting sqref="O1406:O1407">
    <cfRule type="duplicateValues" dxfId="9136" priority="9342"/>
  </conditionalFormatting>
  <conditionalFormatting sqref="O1406:O1407">
    <cfRule type="duplicateValues" dxfId="9135" priority="9341"/>
  </conditionalFormatting>
  <conditionalFormatting sqref="O1406:O1407">
    <cfRule type="duplicateValues" dxfId="9134" priority="9340"/>
  </conditionalFormatting>
  <conditionalFormatting sqref="O1406:O1407">
    <cfRule type="duplicateValues" dxfId="9133" priority="9339"/>
  </conditionalFormatting>
  <conditionalFormatting sqref="O1408">
    <cfRule type="duplicateValues" dxfId="9132" priority="9330"/>
  </conditionalFormatting>
  <conditionalFormatting sqref="O1408">
    <cfRule type="duplicateValues" dxfId="9131" priority="9331"/>
    <cfRule type="duplicateValues" dxfId="9130" priority="9332"/>
    <cfRule type="duplicateValues" dxfId="9129" priority="9333"/>
  </conditionalFormatting>
  <conditionalFormatting sqref="P1408">
    <cfRule type="duplicateValues" dxfId="9128" priority="9334"/>
  </conditionalFormatting>
  <conditionalFormatting sqref="O1408">
    <cfRule type="duplicateValues" dxfId="9127" priority="9335"/>
  </conditionalFormatting>
  <conditionalFormatting sqref="O1408">
    <cfRule type="duplicateValues" dxfId="9126" priority="9336"/>
    <cfRule type="duplicateValues" dxfId="9125" priority="9337"/>
    <cfRule type="duplicateValues" dxfId="9124" priority="9338"/>
  </conditionalFormatting>
  <conditionalFormatting sqref="O1408">
    <cfRule type="duplicateValues" dxfId="9123" priority="9328"/>
    <cfRule type="duplicateValues" dxfId="9122" priority="9329"/>
  </conditionalFormatting>
  <conditionalFormatting sqref="O1408">
    <cfRule type="duplicateValues" dxfId="9121" priority="9327"/>
  </conditionalFormatting>
  <conditionalFormatting sqref="O1408">
    <cfRule type="duplicateValues" dxfId="9120" priority="9326"/>
  </conditionalFormatting>
  <conditionalFormatting sqref="P1408">
    <cfRule type="duplicateValues" dxfId="9119" priority="9325"/>
  </conditionalFormatting>
  <conditionalFormatting sqref="O1408">
    <cfRule type="duplicateValues" dxfId="9118" priority="9324"/>
  </conditionalFormatting>
  <conditionalFormatting sqref="O1408">
    <cfRule type="duplicateValues" dxfId="9117" priority="9323"/>
  </conditionalFormatting>
  <conditionalFormatting sqref="O1408">
    <cfRule type="duplicateValues" dxfId="9116" priority="9322"/>
  </conditionalFormatting>
  <conditionalFormatting sqref="O1408">
    <cfRule type="duplicateValues" dxfId="9115" priority="9321"/>
  </conditionalFormatting>
  <conditionalFormatting sqref="O1408">
    <cfRule type="duplicateValues" dxfId="9114" priority="9320"/>
  </conditionalFormatting>
  <conditionalFormatting sqref="O1408">
    <cfRule type="duplicateValues" dxfId="9113" priority="9319"/>
  </conditionalFormatting>
  <conditionalFormatting sqref="O1408">
    <cfRule type="duplicateValues" dxfId="9112" priority="9318"/>
  </conditionalFormatting>
  <conditionalFormatting sqref="O1408">
    <cfRule type="duplicateValues" dxfId="9111" priority="9317"/>
  </conditionalFormatting>
  <conditionalFormatting sqref="O1408">
    <cfRule type="duplicateValues" dxfId="9110" priority="9316"/>
  </conditionalFormatting>
  <conditionalFormatting sqref="O1408">
    <cfRule type="duplicateValues" dxfId="9109" priority="9315"/>
  </conditionalFormatting>
  <conditionalFormatting sqref="O1408">
    <cfRule type="duplicateValues" dxfId="9108" priority="9314"/>
  </conditionalFormatting>
  <conditionalFormatting sqref="O1408">
    <cfRule type="duplicateValues" dxfId="9107" priority="9313"/>
  </conditionalFormatting>
  <conditionalFormatting sqref="O1408">
    <cfRule type="duplicateValues" dxfId="9106" priority="9312"/>
  </conditionalFormatting>
  <conditionalFormatting sqref="O1409:O1410">
    <cfRule type="duplicateValues" dxfId="9105" priority="9303"/>
  </conditionalFormatting>
  <conditionalFormatting sqref="O1409:O1410">
    <cfRule type="duplicateValues" dxfId="9104" priority="9304"/>
    <cfRule type="duplicateValues" dxfId="9103" priority="9305"/>
    <cfRule type="duplicateValues" dxfId="9102" priority="9306"/>
  </conditionalFormatting>
  <conditionalFormatting sqref="O1409:O1410">
    <cfRule type="duplicateValues" dxfId="9101" priority="9301"/>
    <cfRule type="duplicateValues" dxfId="9100" priority="9302"/>
  </conditionalFormatting>
  <conditionalFormatting sqref="O1409:O1410">
    <cfRule type="duplicateValues" dxfId="9099" priority="9300"/>
  </conditionalFormatting>
  <conditionalFormatting sqref="O1409:O1410">
    <cfRule type="duplicateValues" dxfId="9098" priority="9299"/>
  </conditionalFormatting>
  <conditionalFormatting sqref="P1409:P1410">
    <cfRule type="duplicateValues" dxfId="9097" priority="9298"/>
  </conditionalFormatting>
  <conditionalFormatting sqref="O1409:O1410">
    <cfRule type="duplicateValues" dxfId="9096" priority="9297"/>
  </conditionalFormatting>
  <conditionalFormatting sqref="O1409:O1410">
    <cfRule type="duplicateValues" dxfId="9095" priority="9296"/>
  </conditionalFormatting>
  <conditionalFormatting sqref="O1409:O1410">
    <cfRule type="duplicateValues" dxfId="9094" priority="9295"/>
  </conditionalFormatting>
  <conditionalFormatting sqref="O1409:O1410">
    <cfRule type="duplicateValues" dxfId="9093" priority="9294"/>
  </conditionalFormatting>
  <conditionalFormatting sqref="O1409:O1410">
    <cfRule type="duplicateValues" dxfId="9092" priority="9293"/>
  </conditionalFormatting>
  <conditionalFormatting sqref="O1409:O1410">
    <cfRule type="duplicateValues" dxfId="9091" priority="9292"/>
  </conditionalFormatting>
  <conditionalFormatting sqref="O1409:O1410">
    <cfRule type="duplicateValues" dxfId="9090" priority="9291"/>
  </conditionalFormatting>
  <conditionalFormatting sqref="O1409:O1410">
    <cfRule type="duplicateValues" dxfId="9089" priority="9290"/>
  </conditionalFormatting>
  <conditionalFormatting sqref="O1409:O1410">
    <cfRule type="duplicateValues" dxfId="9088" priority="9289"/>
  </conditionalFormatting>
  <conditionalFormatting sqref="O1409:O1410">
    <cfRule type="duplicateValues" dxfId="9087" priority="9288"/>
  </conditionalFormatting>
  <conditionalFormatting sqref="O1409:O1410">
    <cfRule type="duplicateValues" dxfId="9086" priority="9287"/>
  </conditionalFormatting>
  <conditionalFormatting sqref="O1409:O1410">
    <cfRule type="duplicateValues" dxfId="9085" priority="9286"/>
  </conditionalFormatting>
  <conditionalFormatting sqref="O1409:O1410">
    <cfRule type="duplicateValues" dxfId="9084" priority="9285"/>
  </conditionalFormatting>
  <conditionalFormatting sqref="P1409:P1410">
    <cfRule type="duplicateValues" dxfId="9083" priority="9307"/>
  </conditionalFormatting>
  <conditionalFormatting sqref="O1409:O1410">
    <cfRule type="duplicateValues" dxfId="9082" priority="9308"/>
  </conditionalFormatting>
  <conditionalFormatting sqref="O1409:O1410">
    <cfRule type="duplicateValues" dxfId="9081" priority="9309"/>
    <cfRule type="duplicateValues" dxfId="9080" priority="9310"/>
    <cfRule type="duplicateValues" dxfId="9079" priority="9311"/>
  </conditionalFormatting>
  <conditionalFormatting sqref="O1411:O1413">
    <cfRule type="duplicateValues" dxfId="9078" priority="9279"/>
  </conditionalFormatting>
  <conditionalFormatting sqref="O1411:O1413">
    <cfRule type="duplicateValues" dxfId="9077" priority="9280"/>
    <cfRule type="duplicateValues" dxfId="9076" priority="9281"/>
    <cfRule type="duplicateValues" dxfId="9075" priority="9282"/>
  </conditionalFormatting>
  <conditionalFormatting sqref="P1411:P1413">
    <cfRule type="duplicateValues" dxfId="9074" priority="9283"/>
  </conditionalFormatting>
  <conditionalFormatting sqref="O1411:O1413">
    <cfRule type="duplicateValues" dxfId="9073" priority="9277"/>
    <cfRule type="duplicateValues" dxfId="9072" priority="9278"/>
  </conditionalFormatting>
  <conditionalFormatting sqref="O1411:O1413">
    <cfRule type="duplicateValues" dxfId="9071" priority="9276"/>
  </conditionalFormatting>
  <conditionalFormatting sqref="O1411:O1413">
    <cfRule type="duplicateValues" dxfId="9070" priority="9275"/>
  </conditionalFormatting>
  <conditionalFormatting sqref="P1411:P1413">
    <cfRule type="duplicateValues" dxfId="9069" priority="9274"/>
  </conditionalFormatting>
  <conditionalFormatting sqref="O1411:O1413">
    <cfRule type="duplicateValues" dxfId="9068" priority="9273"/>
  </conditionalFormatting>
  <conditionalFormatting sqref="O1411:O1413">
    <cfRule type="duplicateValues" dxfId="9067" priority="9272"/>
  </conditionalFormatting>
  <conditionalFormatting sqref="O1411:O1413">
    <cfRule type="duplicateValues" dxfId="9066" priority="9271"/>
  </conditionalFormatting>
  <conditionalFormatting sqref="O1411:O1413">
    <cfRule type="duplicateValues" dxfId="9065" priority="9270"/>
  </conditionalFormatting>
  <conditionalFormatting sqref="O1411:O1413">
    <cfRule type="duplicateValues" dxfId="9064" priority="9269"/>
  </conditionalFormatting>
  <conditionalFormatting sqref="O1411:O1413">
    <cfRule type="duplicateValues" dxfId="9063" priority="9268"/>
  </conditionalFormatting>
  <conditionalFormatting sqref="O1411:O1413">
    <cfRule type="duplicateValues" dxfId="9062" priority="9267"/>
  </conditionalFormatting>
  <conditionalFormatting sqref="O1411:O1413">
    <cfRule type="duplicateValues" dxfId="9061" priority="9266"/>
  </conditionalFormatting>
  <conditionalFormatting sqref="O1411:O1413">
    <cfRule type="duplicateValues" dxfId="9060" priority="9265"/>
  </conditionalFormatting>
  <conditionalFormatting sqref="O1411:O1413">
    <cfRule type="duplicateValues" dxfId="9059" priority="9264"/>
  </conditionalFormatting>
  <conditionalFormatting sqref="O1411:O1412">
    <cfRule type="duplicateValues" dxfId="9058" priority="9284"/>
  </conditionalFormatting>
  <conditionalFormatting sqref="O1411:O1413">
    <cfRule type="duplicateValues" dxfId="9057" priority="9263"/>
  </conditionalFormatting>
  <conditionalFormatting sqref="O1411:O1413">
    <cfRule type="duplicateValues" dxfId="9056" priority="9262"/>
  </conditionalFormatting>
  <conditionalFormatting sqref="O1411:O1413">
    <cfRule type="duplicateValues" dxfId="9055" priority="9261"/>
  </conditionalFormatting>
  <conditionalFormatting sqref="O1413">
    <cfRule type="duplicateValues" dxfId="9054" priority="9260"/>
  </conditionalFormatting>
  <conditionalFormatting sqref="A1414">
    <cfRule type="cellIs" dxfId="9053" priority="9259" operator="lessThan">
      <formula>"&lt;=0"</formula>
    </cfRule>
  </conditionalFormatting>
  <conditionalFormatting sqref="Y1414">
    <cfRule type="duplicateValues" dxfId="9052" priority="9258"/>
  </conditionalFormatting>
  <conditionalFormatting sqref="O1414:O1417">
    <cfRule type="duplicateValues" dxfId="9051" priority="9246"/>
  </conditionalFormatting>
  <conditionalFormatting sqref="O1414:O1417">
    <cfRule type="duplicateValues" dxfId="9050" priority="9247"/>
    <cfRule type="duplicateValues" dxfId="9049" priority="9248"/>
    <cfRule type="duplicateValues" dxfId="9048" priority="9249"/>
  </conditionalFormatting>
  <conditionalFormatting sqref="P1414:P1417">
    <cfRule type="duplicateValues" dxfId="9047" priority="9250"/>
  </conditionalFormatting>
  <conditionalFormatting sqref="O1414:O1417">
    <cfRule type="duplicateValues" dxfId="9046" priority="9244"/>
    <cfRule type="duplicateValues" dxfId="9045" priority="9245"/>
  </conditionalFormatting>
  <conditionalFormatting sqref="O1414:O1417">
    <cfRule type="duplicateValues" dxfId="9044" priority="9243"/>
  </conditionalFormatting>
  <conditionalFormatting sqref="O1414:O1417">
    <cfRule type="duplicateValues" dxfId="9043" priority="9242"/>
  </conditionalFormatting>
  <conditionalFormatting sqref="P1414:P1417">
    <cfRule type="duplicateValues" dxfId="9042" priority="9241"/>
  </conditionalFormatting>
  <conditionalFormatting sqref="O1414:O1417">
    <cfRule type="duplicateValues" dxfId="9041" priority="9240"/>
  </conditionalFormatting>
  <conditionalFormatting sqref="O1414:O1417">
    <cfRule type="duplicateValues" dxfId="9040" priority="9239"/>
  </conditionalFormatting>
  <conditionalFormatting sqref="O1414:O1417">
    <cfRule type="duplicateValues" dxfId="9039" priority="9238"/>
  </conditionalFormatting>
  <conditionalFormatting sqref="O1414:O1417">
    <cfRule type="duplicateValues" dxfId="9038" priority="9237"/>
  </conditionalFormatting>
  <conditionalFormatting sqref="O1414:O1417">
    <cfRule type="duplicateValues" dxfId="9037" priority="9236"/>
  </conditionalFormatting>
  <conditionalFormatting sqref="O1414:O1417">
    <cfRule type="duplicateValues" dxfId="9036" priority="9235"/>
  </conditionalFormatting>
  <conditionalFormatting sqref="O1414:O1417">
    <cfRule type="duplicateValues" dxfId="9035" priority="9234"/>
  </conditionalFormatting>
  <conditionalFormatting sqref="O1414:O1417">
    <cfRule type="duplicateValues" dxfId="9034" priority="9233"/>
  </conditionalFormatting>
  <conditionalFormatting sqref="O1414:O1417">
    <cfRule type="duplicateValues" dxfId="9033" priority="9232"/>
  </conditionalFormatting>
  <conditionalFormatting sqref="O1414:O1417">
    <cfRule type="duplicateValues" dxfId="9032" priority="9231"/>
  </conditionalFormatting>
  <conditionalFormatting sqref="O1414:O1417">
    <cfRule type="duplicateValues" dxfId="9031" priority="9230"/>
  </conditionalFormatting>
  <conditionalFormatting sqref="O1414:O1417">
    <cfRule type="duplicateValues" dxfId="9030" priority="9229"/>
  </conditionalFormatting>
  <conditionalFormatting sqref="O1414:O1417">
    <cfRule type="duplicateValues" dxfId="9029" priority="9228"/>
  </conditionalFormatting>
  <conditionalFormatting sqref="O1418">
    <cfRule type="duplicateValues" dxfId="9028" priority="9219"/>
  </conditionalFormatting>
  <conditionalFormatting sqref="O1418">
    <cfRule type="duplicateValues" dxfId="9027" priority="9220"/>
    <cfRule type="duplicateValues" dxfId="9026" priority="9221"/>
    <cfRule type="duplicateValues" dxfId="9025" priority="9222"/>
  </conditionalFormatting>
  <conditionalFormatting sqref="P1418">
    <cfRule type="duplicateValues" dxfId="9024" priority="9223"/>
  </conditionalFormatting>
  <conditionalFormatting sqref="O1418">
    <cfRule type="duplicateValues" dxfId="9023" priority="9224"/>
  </conditionalFormatting>
  <conditionalFormatting sqref="O1418">
    <cfRule type="duplicateValues" dxfId="9022" priority="9225"/>
    <cfRule type="duplicateValues" dxfId="9021" priority="9226"/>
    <cfRule type="duplicateValues" dxfId="9020" priority="9227"/>
  </conditionalFormatting>
  <conditionalFormatting sqref="O1418">
    <cfRule type="duplicateValues" dxfId="9019" priority="9217"/>
    <cfRule type="duplicateValues" dxfId="9018" priority="9218"/>
  </conditionalFormatting>
  <conditionalFormatting sqref="O1418">
    <cfRule type="duplicateValues" dxfId="9017" priority="9216"/>
  </conditionalFormatting>
  <conditionalFormatting sqref="O1418">
    <cfRule type="duplicateValues" dxfId="9016" priority="9215"/>
  </conditionalFormatting>
  <conditionalFormatting sqref="P1418">
    <cfRule type="duplicateValues" dxfId="9015" priority="9214"/>
  </conditionalFormatting>
  <conditionalFormatting sqref="O1418">
    <cfRule type="duplicateValues" dxfId="9014" priority="9213"/>
  </conditionalFormatting>
  <conditionalFormatting sqref="O1418">
    <cfRule type="duplicateValues" dxfId="9013" priority="9212"/>
  </conditionalFormatting>
  <conditionalFormatting sqref="O1418">
    <cfRule type="duplicateValues" dxfId="9012" priority="9211"/>
  </conditionalFormatting>
  <conditionalFormatting sqref="O1418">
    <cfRule type="duplicateValues" dxfId="9011" priority="9210"/>
  </conditionalFormatting>
  <conditionalFormatting sqref="O1418">
    <cfRule type="duplicateValues" dxfId="9010" priority="9209"/>
  </conditionalFormatting>
  <conditionalFormatting sqref="O1418">
    <cfRule type="duplicateValues" dxfId="9009" priority="9208"/>
  </conditionalFormatting>
  <conditionalFormatting sqref="O1418">
    <cfRule type="duplicateValues" dxfId="9008" priority="9207"/>
  </conditionalFormatting>
  <conditionalFormatting sqref="O1418">
    <cfRule type="duplicateValues" dxfId="9007" priority="9206"/>
  </conditionalFormatting>
  <conditionalFormatting sqref="O1418">
    <cfRule type="duplicateValues" dxfId="9006" priority="9205"/>
  </conditionalFormatting>
  <conditionalFormatting sqref="O1418">
    <cfRule type="duplicateValues" dxfId="9005" priority="9204"/>
  </conditionalFormatting>
  <conditionalFormatting sqref="O1418">
    <cfRule type="duplicateValues" dxfId="9004" priority="9203"/>
  </conditionalFormatting>
  <conditionalFormatting sqref="O1418">
    <cfRule type="duplicateValues" dxfId="9003" priority="9202"/>
  </conditionalFormatting>
  <conditionalFormatting sqref="O1418">
    <cfRule type="duplicateValues" dxfId="9002" priority="9201"/>
  </conditionalFormatting>
  <conditionalFormatting sqref="O1419">
    <cfRule type="duplicateValues" dxfId="9001" priority="9192"/>
  </conditionalFormatting>
  <conditionalFormatting sqref="O1419">
    <cfRule type="duplicateValues" dxfId="9000" priority="9193"/>
    <cfRule type="duplicateValues" dxfId="8999" priority="9194"/>
    <cfRule type="duplicateValues" dxfId="8998" priority="9195"/>
  </conditionalFormatting>
  <conditionalFormatting sqref="O1419">
    <cfRule type="duplicateValues" dxfId="8997" priority="9190"/>
    <cfRule type="duplicateValues" dxfId="8996" priority="9191"/>
  </conditionalFormatting>
  <conditionalFormatting sqref="O1419">
    <cfRule type="duplicateValues" dxfId="8995" priority="9189"/>
  </conditionalFormatting>
  <conditionalFormatting sqref="O1419">
    <cfRule type="duplicateValues" dxfId="8994" priority="9188"/>
  </conditionalFormatting>
  <conditionalFormatting sqref="P1419">
    <cfRule type="duplicateValues" dxfId="8993" priority="9187"/>
  </conditionalFormatting>
  <conditionalFormatting sqref="O1419">
    <cfRule type="duplicateValues" dxfId="8992" priority="9186"/>
  </conditionalFormatting>
  <conditionalFormatting sqref="O1419">
    <cfRule type="duplicateValues" dxfId="8991" priority="9185"/>
  </conditionalFormatting>
  <conditionalFormatting sqref="O1419">
    <cfRule type="duplicateValues" dxfId="8990" priority="9184"/>
  </conditionalFormatting>
  <conditionalFormatting sqref="O1419">
    <cfRule type="duplicateValues" dxfId="8989" priority="9183"/>
  </conditionalFormatting>
  <conditionalFormatting sqref="O1419">
    <cfRule type="duplicateValues" dxfId="8988" priority="9182"/>
  </conditionalFormatting>
  <conditionalFormatting sqref="O1419">
    <cfRule type="duplicateValues" dxfId="8987" priority="9181"/>
  </conditionalFormatting>
  <conditionalFormatting sqref="O1419">
    <cfRule type="duplicateValues" dxfId="8986" priority="9180"/>
  </conditionalFormatting>
  <conditionalFormatting sqref="O1419">
    <cfRule type="duplicateValues" dxfId="8985" priority="9179"/>
  </conditionalFormatting>
  <conditionalFormatting sqref="O1419">
    <cfRule type="duplicateValues" dxfId="8984" priority="9178"/>
  </conditionalFormatting>
  <conditionalFormatting sqref="O1419">
    <cfRule type="duplicateValues" dxfId="8983" priority="9177"/>
  </conditionalFormatting>
  <conditionalFormatting sqref="O1419">
    <cfRule type="duplicateValues" dxfId="8982" priority="9176"/>
  </conditionalFormatting>
  <conditionalFormatting sqref="O1419">
    <cfRule type="duplicateValues" dxfId="8981" priority="9175"/>
  </conditionalFormatting>
  <conditionalFormatting sqref="O1419">
    <cfRule type="duplicateValues" dxfId="8980" priority="9174"/>
  </conditionalFormatting>
  <conditionalFormatting sqref="P1419">
    <cfRule type="duplicateValues" dxfId="8979" priority="9196"/>
  </conditionalFormatting>
  <conditionalFormatting sqref="O1419">
    <cfRule type="duplicateValues" dxfId="8978" priority="9197"/>
  </conditionalFormatting>
  <conditionalFormatting sqref="O1419">
    <cfRule type="duplicateValues" dxfId="8977" priority="9198"/>
    <cfRule type="duplicateValues" dxfId="8976" priority="9199"/>
    <cfRule type="duplicateValues" dxfId="8975" priority="9200"/>
  </conditionalFormatting>
  <conditionalFormatting sqref="O1420:O1421">
    <cfRule type="duplicateValues" dxfId="8974" priority="9168"/>
  </conditionalFormatting>
  <conditionalFormatting sqref="O1420:O1421">
    <cfRule type="duplicateValues" dxfId="8973" priority="9169"/>
    <cfRule type="duplicateValues" dxfId="8972" priority="9170"/>
    <cfRule type="duplicateValues" dxfId="8971" priority="9171"/>
  </conditionalFormatting>
  <conditionalFormatting sqref="P1420:P1421">
    <cfRule type="duplicateValues" dxfId="8970" priority="9172"/>
  </conditionalFormatting>
  <conditionalFormatting sqref="O1420:O1421">
    <cfRule type="duplicateValues" dxfId="8969" priority="9166"/>
    <cfRule type="duplicateValues" dxfId="8968" priority="9167"/>
  </conditionalFormatting>
  <conditionalFormatting sqref="O1420:O1421">
    <cfRule type="duplicateValues" dxfId="8967" priority="9165"/>
  </conditionalFormatting>
  <conditionalFormatting sqref="O1420:O1421">
    <cfRule type="duplicateValues" dxfId="8966" priority="9164"/>
  </conditionalFormatting>
  <conditionalFormatting sqref="P1420:P1421">
    <cfRule type="duplicateValues" dxfId="8965" priority="9163"/>
  </conditionalFormatting>
  <conditionalFormatting sqref="O1420:O1421">
    <cfRule type="duplicateValues" dxfId="8964" priority="9162"/>
  </conditionalFormatting>
  <conditionalFormatting sqref="O1420:O1421">
    <cfRule type="duplicateValues" dxfId="8963" priority="9161"/>
  </conditionalFormatting>
  <conditionalFormatting sqref="O1420:O1421">
    <cfRule type="duplicateValues" dxfId="8962" priority="9160"/>
  </conditionalFormatting>
  <conditionalFormatting sqref="O1420:O1421">
    <cfRule type="duplicateValues" dxfId="8961" priority="9159"/>
  </conditionalFormatting>
  <conditionalFormatting sqref="O1420:O1421">
    <cfRule type="duplicateValues" dxfId="8960" priority="9158"/>
  </conditionalFormatting>
  <conditionalFormatting sqref="O1420:O1421">
    <cfRule type="duplicateValues" dxfId="8959" priority="9157"/>
  </conditionalFormatting>
  <conditionalFormatting sqref="O1420:O1421">
    <cfRule type="duplicateValues" dxfId="8958" priority="9156"/>
  </conditionalFormatting>
  <conditionalFormatting sqref="O1420:O1421">
    <cfRule type="duplicateValues" dxfId="8957" priority="9155"/>
  </conditionalFormatting>
  <conditionalFormatting sqref="O1420:O1421">
    <cfRule type="duplicateValues" dxfId="8956" priority="9154"/>
  </conditionalFormatting>
  <conditionalFormatting sqref="O1420:O1421">
    <cfRule type="duplicateValues" dxfId="8955" priority="9153"/>
  </conditionalFormatting>
  <conditionalFormatting sqref="O1420:O1421">
    <cfRule type="duplicateValues" dxfId="8954" priority="9152"/>
  </conditionalFormatting>
  <conditionalFormatting sqref="O1420:O1421">
    <cfRule type="duplicateValues" dxfId="8953" priority="9173"/>
  </conditionalFormatting>
  <conditionalFormatting sqref="O1420:O1421">
    <cfRule type="duplicateValues" dxfId="8952" priority="9151"/>
  </conditionalFormatting>
  <conditionalFormatting sqref="O1420:O1421">
    <cfRule type="duplicateValues" dxfId="8951" priority="9150"/>
  </conditionalFormatting>
  <conditionalFormatting sqref="O1422">
    <cfRule type="duplicateValues" dxfId="8950" priority="9141"/>
  </conditionalFormatting>
  <conditionalFormatting sqref="O1422">
    <cfRule type="duplicateValues" dxfId="8949" priority="9142"/>
    <cfRule type="duplicateValues" dxfId="8948" priority="9143"/>
    <cfRule type="duplicateValues" dxfId="8947" priority="9144"/>
  </conditionalFormatting>
  <conditionalFormatting sqref="O1422">
    <cfRule type="duplicateValues" dxfId="8946" priority="9139"/>
    <cfRule type="duplicateValues" dxfId="8945" priority="9140"/>
  </conditionalFormatting>
  <conditionalFormatting sqref="O1422">
    <cfRule type="duplicateValues" dxfId="8944" priority="9138"/>
  </conditionalFormatting>
  <conditionalFormatting sqref="O1422">
    <cfRule type="duplicateValues" dxfId="8943" priority="9137"/>
  </conditionalFormatting>
  <conditionalFormatting sqref="P1422">
    <cfRule type="duplicateValues" dxfId="8942" priority="9136"/>
  </conditionalFormatting>
  <conditionalFormatting sqref="O1422">
    <cfRule type="duplicateValues" dxfId="8941" priority="9135"/>
  </conditionalFormatting>
  <conditionalFormatting sqref="O1422">
    <cfRule type="duplicateValues" dxfId="8940" priority="9134"/>
  </conditionalFormatting>
  <conditionalFormatting sqref="O1422">
    <cfRule type="duplicateValues" dxfId="8939" priority="9133"/>
  </conditionalFormatting>
  <conditionalFormatting sqref="O1422">
    <cfRule type="duplicateValues" dxfId="8938" priority="9132"/>
  </conditionalFormatting>
  <conditionalFormatting sqref="O1422">
    <cfRule type="duplicateValues" dxfId="8937" priority="9131"/>
  </conditionalFormatting>
  <conditionalFormatting sqref="O1422">
    <cfRule type="duplicateValues" dxfId="8936" priority="9130"/>
  </conditionalFormatting>
  <conditionalFormatting sqref="O1422">
    <cfRule type="duplicateValues" dxfId="8935" priority="9129"/>
  </conditionalFormatting>
  <conditionalFormatting sqref="O1422">
    <cfRule type="duplicateValues" dxfId="8934" priority="9128"/>
  </conditionalFormatting>
  <conditionalFormatting sqref="O1422">
    <cfRule type="duplicateValues" dxfId="8933" priority="9127"/>
  </conditionalFormatting>
  <conditionalFormatting sqref="O1422">
    <cfRule type="duplicateValues" dxfId="8932" priority="9126"/>
  </conditionalFormatting>
  <conditionalFormatting sqref="O1422">
    <cfRule type="duplicateValues" dxfId="8931" priority="9125"/>
  </conditionalFormatting>
  <conditionalFormatting sqref="O1422">
    <cfRule type="duplicateValues" dxfId="8930" priority="9124"/>
  </conditionalFormatting>
  <conditionalFormatting sqref="O1422">
    <cfRule type="duplicateValues" dxfId="8929" priority="9123"/>
  </conditionalFormatting>
  <conditionalFormatting sqref="P1422">
    <cfRule type="duplicateValues" dxfId="8928" priority="9145"/>
  </conditionalFormatting>
  <conditionalFormatting sqref="O1422">
    <cfRule type="duplicateValues" dxfId="8927" priority="9146"/>
  </conditionalFormatting>
  <conditionalFormatting sqref="O1422">
    <cfRule type="duplicateValues" dxfId="8926" priority="9147"/>
    <cfRule type="duplicateValues" dxfId="8925" priority="9148"/>
    <cfRule type="duplicateValues" dxfId="8924" priority="9149"/>
  </conditionalFormatting>
  <conditionalFormatting sqref="A1364:A1368">
    <cfRule type="cellIs" dxfId="8923" priority="9122" operator="lessThan">
      <formula>"&lt;=0"</formula>
    </cfRule>
  </conditionalFormatting>
  <conditionalFormatting sqref="Y1364:Y1368">
    <cfRule type="duplicateValues" dxfId="8922" priority="9121"/>
  </conditionalFormatting>
  <conditionalFormatting sqref="Y2323:Y1048576 Y1595:Y1597 Y1544 Y1:Y1373 Y1375:Y1376 Y1379 Y1387:Y1388 Y1394 Y1396 Y1399 Y1403:Y1406 Y1408:Y1409 Y1411 Y1414 Y1418:Y1420 Y1422:Y1427 Y1429:Y1430 Y1433 Y1435 Y1438 Y1441 Y1443 Y1446 Y1448:Y1449 Y1455 Y1457 Y1465 Y1528:Y1531 Y1533 Y1536 Y1551 Y1555 Y1642:Y1643 Y1656 Y1673:Y1674 Y1676 Y1599:Y1600 Y1602 Y1605 Y1607:Y1610 Y1612 Y1614 Y1616 Y1620 Y1645 Y1648 Y1658:Y1659 Y1661 Y1664 Y1667 Y1678:Y1680 Y1682 Y1685 Y1688 Y1690 Y1692 Y1694 Y1696:Y1698 Y1700:Y1701 Y1705:Y1710 Y1713 Y1716">
    <cfRule type="duplicateValues" dxfId="8921" priority="9113"/>
  </conditionalFormatting>
  <conditionalFormatting sqref="O1368:O1369">
    <cfRule type="duplicateValues" dxfId="8920" priority="9048"/>
  </conditionalFormatting>
  <conditionalFormatting sqref="O1368:O1369">
    <cfRule type="duplicateValues" dxfId="8919" priority="9049"/>
    <cfRule type="duplicateValues" dxfId="8918" priority="9050"/>
    <cfRule type="duplicateValues" dxfId="8917" priority="9051"/>
  </conditionalFormatting>
  <conditionalFormatting sqref="P1368:P1369">
    <cfRule type="duplicateValues" dxfId="8916" priority="9052"/>
  </conditionalFormatting>
  <conditionalFormatting sqref="O1368:O1369">
    <cfRule type="duplicateValues" dxfId="8915" priority="9046"/>
    <cfRule type="duplicateValues" dxfId="8914" priority="9047"/>
  </conditionalFormatting>
  <conditionalFormatting sqref="O1368:O1369">
    <cfRule type="duplicateValues" dxfId="8913" priority="9045"/>
  </conditionalFormatting>
  <conditionalFormatting sqref="O1368:O1369">
    <cfRule type="duplicateValues" dxfId="8912" priority="9044"/>
  </conditionalFormatting>
  <conditionalFormatting sqref="P1368:P1369">
    <cfRule type="duplicateValues" dxfId="8911" priority="9043"/>
  </conditionalFormatting>
  <conditionalFormatting sqref="O1368:O1369">
    <cfRule type="duplicateValues" dxfId="8910" priority="9042"/>
  </conditionalFormatting>
  <conditionalFormatting sqref="O1368:O1369">
    <cfRule type="duplicateValues" dxfId="8909" priority="9041"/>
  </conditionalFormatting>
  <conditionalFormatting sqref="O1368:O1369">
    <cfRule type="duplicateValues" dxfId="8908" priority="9040"/>
  </conditionalFormatting>
  <conditionalFormatting sqref="O1368:O1369">
    <cfRule type="duplicateValues" dxfId="8907" priority="9039"/>
  </conditionalFormatting>
  <conditionalFormatting sqref="O1368:O1369">
    <cfRule type="duplicateValues" dxfId="8906" priority="9038"/>
  </conditionalFormatting>
  <conditionalFormatting sqref="O1368:O1369">
    <cfRule type="duplicateValues" dxfId="8905" priority="9037"/>
  </conditionalFormatting>
  <conditionalFormatting sqref="O1368:O1369">
    <cfRule type="duplicateValues" dxfId="8904" priority="9036"/>
  </conditionalFormatting>
  <conditionalFormatting sqref="O1368:O1369">
    <cfRule type="duplicateValues" dxfId="8903" priority="9035"/>
  </conditionalFormatting>
  <conditionalFormatting sqref="O1368:O1369">
    <cfRule type="duplicateValues" dxfId="8902" priority="9034"/>
  </conditionalFormatting>
  <conditionalFormatting sqref="O1368:O1369">
    <cfRule type="duplicateValues" dxfId="8901" priority="9033"/>
  </conditionalFormatting>
  <conditionalFormatting sqref="O1368:O1369">
    <cfRule type="duplicateValues" dxfId="8900" priority="9032"/>
  </conditionalFormatting>
  <conditionalFormatting sqref="O1368:O1369">
    <cfRule type="duplicateValues" dxfId="8899" priority="9031"/>
  </conditionalFormatting>
  <conditionalFormatting sqref="O1368:O1369">
    <cfRule type="duplicateValues" dxfId="8898" priority="9030"/>
  </conditionalFormatting>
  <conditionalFormatting sqref="O1370:O1372">
    <cfRule type="duplicateValues" dxfId="8897" priority="9022"/>
  </conditionalFormatting>
  <conditionalFormatting sqref="O1370:O1372">
    <cfRule type="duplicateValues" dxfId="8896" priority="9021"/>
  </conditionalFormatting>
  <conditionalFormatting sqref="O1370:O1372">
    <cfRule type="duplicateValues" dxfId="8895" priority="9020"/>
  </conditionalFormatting>
  <conditionalFormatting sqref="O1370:O1372">
    <cfRule type="duplicateValues" dxfId="8894" priority="9019"/>
  </conditionalFormatting>
  <conditionalFormatting sqref="O1370:O1372">
    <cfRule type="duplicateValues" dxfId="8893" priority="9018"/>
  </conditionalFormatting>
  <conditionalFormatting sqref="O1370:O1372">
    <cfRule type="duplicateValues" dxfId="8892" priority="9017"/>
  </conditionalFormatting>
  <conditionalFormatting sqref="O1370:O1372">
    <cfRule type="duplicateValues" dxfId="8891" priority="9023"/>
  </conditionalFormatting>
  <conditionalFormatting sqref="O1370:O1372">
    <cfRule type="duplicateValues" dxfId="8890" priority="9024"/>
    <cfRule type="duplicateValues" dxfId="8889" priority="9025"/>
    <cfRule type="duplicateValues" dxfId="8888" priority="9026"/>
  </conditionalFormatting>
  <conditionalFormatting sqref="O1370:O1372">
    <cfRule type="duplicateValues" dxfId="8887" priority="9027"/>
    <cfRule type="duplicateValues" dxfId="8886" priority="9028"/>
  </conditionalFormatting>
  <conditionalFormatting sqref="P1370:P1372">
    <cfRule type="duplicateValues" dxfId="8885" priority="9029"/>
  </conditionalFormatting>
  <conditionalFormatting sqref="O1370:O1372">
    <cfRule type="duplicateValues" dxfId="8884" priority="9016"/>
  </conditionalFormatting>
  <conditionalFormatting sqref="O1370:O1372">
    <cfRule type="duplicateValues" dxfId="8883" priority="9015"/>
  </conditionalFormatting>
  <conditionalFormatting sqref="O1370:O1372">
    <cfRule type="duplicateValues" dxfId="8882" priority="9014"/>
  </conditionalFormatting>
  <conditionalFormatting sqref="O1370:O1372">
    <cfRule type="duplicateValues" dxfId="8881" priority="9013"/>
  </conditionalFormatting>
  <conditionalFormatting sqref="O1370:O1372">
    <cfRule type="duplicateValues" dxfId="8880" priority="9012"/>
  </conditionalFormatting>
  <conditionalFormatting sqref="O1370:O1372">
    <cfRule type="duplicateValues" dxfId="8879" priority="9011"/>
  </conditionalFormatting>
  <conditionalFormatting sqref="O1370:O1372">
    <cfRule type="duplicateValues" dxfId="8878" priority="9010"/>
  </conditionalFormatting>
  <conditionalFormatting sqref="O1373:O1374">
    <cfRule type="duplicateValues" dxfId="8877" priority="9002"/>
  </conditionalFormatting>
  <conditionalFormatting sqref="O1373:O1374">
    <cfRule type="duplicateValues" dxfId="8876" priority="9001"/>
  </conditionalFormatting>
  <conditionalFormatting sqref="O1373:O1374">
    <cfRule type="duplicateValues" dxfId="8875" priority="9000"/>
  </conditionalFormatting>
  <conditionalFormatting sqref="O1373:O1374">
    <cfRule type="duplicateValues" dxfId="8874" priority="8999"/>
  </conditionalFormatting>
  <conditionalFormatting sqref="O1373:O1374">
    <cfRule type="duplicateValues" dxfId="8873" priority="8998"/>
  </conditionalFormatting>
  <conditionalFormatting sqref="O1373:O1374">
    <cfRule type="duplicateValues" dxfId="8872" priority="8997"/>
  </conditionalFormatting>
  <conditionalFormatting sqref="O1373:O1374">
    <cfRule type="duplicateValues" dxfId="8871" priority="9003"/>
  </conditionalFormatting>
  <conditionalFormatting sqref="O1373:O1374">
    <cfRule type="duplicateValues" dxfId="8870" priority="9004"/>
    <cfRule type="duplicateValues" dxfId="8869" priority="9005"/>
    <cfRule type="duplicateValues" dxfId="8868" priority="9006"/>
  </conditionalFormatting>
  <conditionalFormatting sqref="O1373:O1374">
    <cfRule type="duplicateValues" dxfId="8867" priority="9007"/>
    <cfRule type="duplicateValues" dxfId="8866" priority="9008"/>
  </conditionalFormatting>
  <conditionalFormatting sqref="P1373:P1374">
    <cfRule type="duplicateValues" dxfId="8865" priority="9009"/>
  </conditionalFormatting>
  <conditionalFormatting sqref="O1373:O1374">
    <cfRule type="duplicateValues" dxfId="8864" priority="8996"/>
  </conditionalFormatting>
  <conditionalFormatting sqref="O1373:O1374">
    <cfRule type="duplicateValues" dxfId="8863" priority="8995"/>
  </conditionalFormatting>
  <conditionalFormatting sqref="O1373:O1374">
    <cfRule type="duplicateValues" dxfId="8862" priority="8994"/>
  </conditionalFormatting>
  <conditionalFormatting sqref="O1373:O1374">
    <cfRule type="duplicateValues" dxfId="8861" priority="8993"/>
  </conditionalFormatting>
  <conditionalFormatting sqref="O1373:O1374">
    <cfRule type="duplicateValues" dxfId="8860" priority="8992"/>
  </conditionalFormatting>
  <conditionalFormatting sqref="O1373:O1374">
    <cfRule type="duplicateValues" dxfId="8859" priority="8991"/>
  </conditionalFormatting>
  <conditionalFormatting sqref="O1373:O1374">
    <cfRule type="duplicateValues" dxfId="8858" priority="8990"/>
  </conditionalFormatting>
  <conditionalFormatting sqref="O1375">
    <cfRule type="duplicateValues" dxfId="8857" priority="8982"/>
  </conditionalFormatting>
  <conditionalFormatting sqref="O1375">
    <cfRule type="duplicateValues" dxfId="8856" priority="8981"/>
  </conditionalFormatting>
  <conditionalFormatting sqref="O1375">
    <cfRule type="duplicateValues" dxfId="8855" priority="8980"/>
  </conditionalFormatting>
  <conditionalFormatting sqref="O1375">
    <cfRule type="duplicateValues" dxfId="8854" priority="8979"/>
  </conditionalFormatting>
  <conditionalFormatting sqref="O1375">
    <cfRule type="duplicateValues" dxfId="8853" priority="8978"/>
  </conditionalFormatting>
  <conditionalFormatting sqref="O1375">
    <cfRule type="duplicateValues" dxfId="8852" priority="8977"/>
  </conditionalFormatting>
  <conditionalFormatting sqref="O1375">
    <cfRule type="duplicateValues" dxfId="8851" priority="8983"/>
  </conditionalFormatting>
  <conditionalFormatting sqref="O1375">
    <cfRule type="duplicateValues" dxfId="8850" priority="8984"/>
    <cfRule type="duplicateValues" dxfId="8849" priority="8985"/>
    <cfRule type="duplicateValues" dxfId="8848" priority="8986"/>
  </conditionalFormatting>
  <conditionalFormatting sqref="O1375">
    <cfRule type="duplicateValues" dxfId="8847" priority="8987"/>
    <cfRule type="duplicateValues" dxfId="8846" priority="8988"/>
  </conditionalFormatting>
  <conditionalFormatting sqref="P1375">
    <cfRule type="duplicateValues" dxfId="8845" priority="8989"/>
  </conditionalFormatting>
  <conditionalFormatting sqref="O1375">
    <cfRule type="duplicateValues" dxfId="8844" priority="8976"/>
  </conditionalFormatting>
  <conditionalFormatting sqref="O1375">
    <cfRule type="duplicateValues" dxfId="8843" priority="8975"/>
  </conditionalFormatting>
  <conditionalFormatting sqref="O1375">
    <cfRule type="duplicateValues" dxfId="8842" priority="8974"/>
  </conditionalFormatting>
  <conditionalFormatting sqref="O1375">
    <cfRule type="duplicateValues" dxfId="8841" priority="8973"/>
  </conditionalFormatting>
  <conditionalFormatting sqref="O1375">
    <cfRule type="duplicateValues" dxfId="8840" priority="8972"/>
  </conditionalFormatting>
  <conditionalFormatting sqref="O1375">
    <cfRule type="duplicateValues" dxfId="8839" priority="8971"/>
  </conditionalFormatting>
  <conditionalFormatting sqref="O1375">
    <cfRule type="duplicateValues" dxfId="8838" priority="8970"/>
  </conditionalFormatting>
  <conditionalFormatting sqref="O1376">
    <cfRule type="duplicateValues" dxfId="8837" priority="8963"/>
  </conditionalFormatting>
  <conditionalFormatting sqref="O1376">
    <cfRule type="duplicateValues" dxfId="8836" priority="8964"/>
    <cfRule type="duplicateValues" dxfId="8835" priority="8965"/>
    <cfRule type="duplicateValues" dxfId="8834" priority="8966"/>
  </conditionalFormatting>
  <conditionalFormatting sqref="P1376">
    <cfRule type="duplicateValues" dxfId="8833" priority="8967"/>
  </conditionalFormatting>
  <conditionalFormatting sqref="O1376">
    <cfRule type="duplicateValues" dxfId="8832" priority="8968"/>
    <cfRule type="duplicateValues" dxfId="8831" priority="8969"/>
  </conditionalFormatting>
  <conditionalFormatting sqref="O1376">
    <cfRule type="duplicateValues" dxfId="8830" priority="8962"/>
  </conditionalFormatting>
  <conditionalFormatting sqref="O1376">
    <cfRule type="duplicateValues" dxfId="8829" priority="8961"/>
  </conditionalFormatting>
  <conditionalFormatting sqref="O1376">
    <cfRule type="duplicateValues" dxfId="8828" priority="8960"/>
  </conditionalFormatting>
  <conditionalFormatting sqref="O1376">
    <cfRule type="duplicateValues" dxfId="8827" priority="8959"/>
  </conditionalFormatting>
  <conditionalFormatting sqref="O1376">
    <cfRule type="duplicateValues" dxfId="8826" priority="8958"/>
  </conditionalFormatting>
  <conditionalFormatting sqref="O1376">
    <cfRule type="duplicateValues" dxfId="8825" priority="8957"/>
  </conditionalFormatting>
  <conditionalFormatting sqref="O1376">
    <cfRule type="duplicateValues" dxfId="8824" priority="8956"/>
  </conditionalFormatting>
  <conditionalFormatting sqref="O1376">
    <cfRule type="duplicateValues" dxfId="8823" priority="8955"/>
  </conditionalFormatting>
  <conditionalFormatting sqref="O1376">
    <cfRule type="duplicateValues" dxfId="8822" priority="8954"/>
  </conditionalFormatting>
  <conditionalFormatting sqref="O1379:O1380">
    <cfRule type="duplicateValues" dxfId="8821" priority="112686"/>
  </conditionalFormatting>
  <conditionalFormatting sqref="O1379:O1380">
    <cfRule type="duplicateValues" dxfId="8820" priority="112687"/>
    <cfRule type="duplicateValues" dxfId="8819" priority="112688"/>
    <cfRule type="duplicateValues" dxfId="8818" priority="112689"/>
  </conditionalFormatting>
  <conditionalFormatting sqref="P1379:P1380">
    <cfRule type="duplicateValues" dxfId="8817" priority="112690"/>
  </conditionalFormatting>
  <conditionalFormatting sqref="O1379:O1380">
    <cfRule type="duplicateValues" dxfId="8816" priority="112691"/>
    <cfRule type="duplicateValues" dxfId="8815" priority="112692"/>
  </conditionalFormatting>
  <conditionalFormatting sqref="O1377:O1378">
    <cfRule type="duplicateValues" dxfId="8814" priority="112696"/>
  </conditionalFormatting>
  <conditionalFormatting sqref="O1377:O1378">
    <cfRule type="duplicateValues" dxfId="8813" priority="112698"/>
    <cfRule type="duplicateValues" dxfId="8812" priority="112699"/>
    <cfRule type="duplicateValues" dxfId="8811" priority="112700"/>
  </conditionalFormatting>
  <conditionalFormatting sqref="O1377:O1378">
    <cfRule type="duplicateValues" dxfId="8810" priority="112701"/>
    <cfRule type="duplicateValues" dxfId="8809" priority="112702"/>
  </conditionalFormatting>
  <conditionalFormatting sqref="P1377:P1378">
    <cfRule type="duplicateValues" dxfId="8808" priority="112707"/>
  </conditionalFormatting>
  <conditionalFormatting sqref="O1465:O1470">
    <cfRule type="duplicateValues" dxfId="8807" priority="8929"/>
  </conditionalFormatting>
  <conditionalFormatting sqref="O1465:O1470">
    <cfRule type="duplicateValues" dxfId="8806" priority="8928"/>
  </conditionalFormatting>
  <conditionalFormatting sqref="O1465:O1470">
    <cfRule type="duplicateValues" dxfId="8805" priority="8927"/>
  </conditionalFormatting>
  <conditionalFormatting sqref="O1465:O1470">
    <cfRule type="duplicateValues" dxfId="8804" priority="8926"/>
  </conditionalFormatting>
  <conditionalFormatting sqref="O1465:O1470">
    <cfRule type="duplicateValues" dxfId="8803" priority="8925"/>
  </conditionalFormatting>
  <conditionalFormatting sqref="O1465:O1470">
    <cfRule type="duplicateValues" dxfId="8802" priority="8924"/>
  </conditionalFormatting>
  <conditionalFormatting sqref="O1465:O1470">
    <cfRule type="duplicateValues" dxfId="8801" priority="8923"/>
  </conditionalFormatting>
  <conditionalFormatting sqref="O1465:O1470">
    <cfRule type="duplicateValues" dxfId="8800" priority="8922"/>
  </conditionalFormatting>
  <conditionalFormatting sqref="O1465:O1470">
    <cfRule type="duplicateValues" dxfId="8799" priority="8921"/>
  </conditionalFormatting>
  <conditionalFormatting sqref="O1465:O1470">
    <cfRule type="duplicateValues" dxfId="8798" priority="8920"/>
  </conditionalFormatting>
  <conditionalFormatting sqref="O1465:O1470">
    <cfRule type="duplicateValues" dxfId="8797" priority="8919"/>
  </conditionalFormatting>
  <conditionalFormatting sqref="O1465:O1470">
    <cfRule type="duplicateValues" dxfId="8796" priority="8930"/>
  </conditionalFormatting>
  <conditionalFormatting sqref="P1465:P1470">
    <cfRule type="duplicateValues" dxfId="8795" priority="8931"/>
  </conditionalFormatting>
  <conditionalFormatting sqref="O1465:O1470">
    <cfRule type="duplicateValues" dxfId="8794" priority="8932"/>
  </conditionalFormatting>
  <conditionalFormatting sqref="O1465:O1470">
    <cfRule type="duplicateValues" dxfId="8793" priority="8933"/>
    <cfRule type="duplicateValues" dxfId="8792" priority="8934"/>
    <cfRule type="duplicateValues" dxfId="8791" priority="8935"/>
  </conditionalFormatting>
  <conditionalFormatting sqref="O1465:O1470">
    <cfRule type="duplicateValues" dxfId="8790" priority="8936"/>
    <cfRule type="duplicateValues" dxfId="8789" priority="8937"/>
  </conditionalFormatting>
  <conditionalFormatting sqref="P1465:P1470">
    <cfRule type="duplicateValues" dxfId="8788" priority="8938"/>
  </conditionalFormatting>
  <conditionalFormatting sqref="P1528">
    <cfRule type="duplicateValues" dxfId="8787" priority="8911"/>
  </conditionalFormatting>
  <conditionalFormatting sqref="O1528">
    <cfRule type="duplicateValues" dxfId="8786" priority="8910"/>
  </conditionalFormatting>
  <conditionalFormatting sqref="O1528">
    <cfRule type="duplicateValues" dxfId="8785" priority="8909"/>
  </conditionalFormatting>
  <conditionalFormatting sqref="O1528">
    <cfRule type="duplicateValues" dxfId="8784" priority="8908"/>
  </conditionalFormatting>
  <conditionalFormatting sqref="O1528">
    <cfRule type="duplicateValues" dxfId="8783" priority="8907"/>
  </conditionalFormatting>
  <conditionalFormatting sqref="O1528">
    <cfRule type="duplicateValues" dxfId="8782" priority="8906"/>
  </conditionalFormatting>
  <conditionalFormatting sqref="O1528">
    <cfRule type="duplicateValues" dxfId="8781" priority="8905"/>
  </conditionalFormatting>
  <conditionalFormatting sqref="O1528">
    <cfRule type="duplicateValues" dxfId="8780" priority="8904"/>
  </conditionalFormatting>
  <conditionalFormatting sqref="O1528">
    <cfRule type="duplicateValues" dxfId="8779" priority="8903"/>
  </conditionalFormatting>
  <conditionalFormatting sqref="O1528">
    <cfRule type="duplicateValues" dxfId="8778" priority="8902"/>
  </conditionalFormatting>
  <conditionalFormatting sqref="O1528">
    <cfRule type="duplicateValues" dxfId="8777" priority="8901"/>
  </conditionalFormatting>
  <conditionalFormatting sqref="O1528">
    <cfRule type="duplicateValues" dxfId="8776" priority="8900"/>
  </conditionalFormatting>
  <conditionalFormatting sqref="O1528">
    <cfRule type="duplicateValues" dxfId="8775" priority="8899"/>
  </conditionalFormatting>
  <conditionalFormatting sqref="O1528">
    <cfRule type="duplicateValues" dxfId="8774" priority="8912"/>
  </conditionalFormatting>
  <conditionalFormatting sqref="O1528">
    <cfRule type="duplicateValues" dxfId="8773" priority="8913"/>
    <cfRule type="duplicateValues" dxfId="8772" priority="8914"/>
    <cfRule type="duplicateValues" dxfId="8771" priority="8915"/>
  </conditionalFormatting>
  <conditionalFormatting sqref="O1528">
    <cfRule type="duplicateValues" dxfId="8770" priority="8916"/>
    <cfRule type="duplicateValues" dxfId="8769" priority="8917"/>
  </conditionalFormatting>
  <conditionalFormatting sqref="P1528">
    <cfRule type="duplicateValues" dxfId="8768" priority="8918"/>
  </conditionalFormatting>
  <conditionalFormatting sqref="O1528">
    <cfRule type="duplicateValues" dxfId="8767" priority="8898"/>
  </conditionalFormatting>
  <conditionalFormatting sqref="O1529:O1530">
    <cfRule type="duplicateValues" dxfId="8766" priority="8889"/>
  </conditionalFormatting>
  <conditionalFormatting sqref="O1529:O1530">
    <cfRule type="duplicateValues" dxfId="8765" priority="8890"/>
    <cfRule type="duplicateValues" dxfId="8764" priority="8891"/>
    <cfRule type="duplicateValues" dxfId="8763" priority="8892"/>
  </conditionalFormatting>
  <conditionalFormatting sqref="O1529:O1530">
    <cfRule type="duplicateValues" dxfId="8762" priority="8887"/>
    <cfRule type="duplicateValues" dxfId="8761" priority="8888"/>
  </conditionalFormatting>
  <conditionalFormatting sqref="O1529:O1530">
    <cfRule type="duplicateValues" dxfId="8760" priority="8886"/>
  </conditionalFormatting>
  <conditionalFormatting sqref="O1529:O1530">
    <cfRule type="duplicateValues" dxfId="8759" priority="8885"/>
  </conditionalFormatting>
  <conditionalFormatting sqref="P1529:P1530">
    <cfRule type="duplicateValues" dxfId="8758" priority="8884"/>
  </conditionalFormatting>
  <conditionalFormatting sqref="O1529:O1530">
    <cfRule type="duplicateValues" dxfId="8757" priority="8883"/>
  </conditionalFormatting>
  <conditionalFormatting sqref="O1529:O1530">
    <cfRule type="duplicateValues" dxfId="8756" priority="8882"/>
  </conditionalFormatting>
  <conditionalFormatting sqref="O1529:O1530">
    <cfRule type="duplicateValues" dxfId="8755" priority="8881"/>
  </conditionalFormatting>
  <conditionalFormatting sqref="O1529:O1530">
    <cfRule type="duplicateValues" dxfId="8754" priority="8880"/>
  </conditionalFormatting>
  <conditionalFormatting sqref="O1529:O1530">
    <cfRule type="duplicateValues" dxfId="8753" priority="8879"/>
  </conditionalFormatting>
  <conditionalFormatting sqref="O1529:O1530">
    <cfRule type="duplicateValues" dxfId="8752" priority="8878"/>
  </conditionalFormatting>
  <conditionalFormatting sqref="O1529:O1530">
    <cfRule type="duplicateValues" dxfId="8751" priority="8877"/>
  </conditionalFormatting>
  <conditionalFormatting sqref="O1529:O1530">
    <cfRule type="duplicateValues" dxfId="8750" priority="8876"/>
  </conditionalFormatting>
  <conditionalFormatting sqref="O1529:O1530">
    <cfRule type="duplicateValues" dxfId="8749" priority="8875"/>
  </conditionalFormatting>
  <conditionalFormatting sqref="O1529:O1530">
    <cfRule type="duplicateValues" dxfId="8748" priority="8874"/>
  </conditionalFormatting>
  <conditionalFormatting sqref="O1529:O1530">
    <cfRule type="duplicateValues" dxfId="8747" priority="8893"/>
  </conditionalFormatting>
  <conditionalFormatting sqref="O1529:O1530">
    <cfRule type="duplicateValues" dxfId="8746" priority="8894"/>
    <cfRule type="duplicateValues" dxfId="8745" priority="8895"/>
    <cfRule type="duplicateValues" dxfId="8744" priority="8896"/>
  </conditionalFormatting>
  <conditionalFormatting sqref="P1529:P1530">
    <cfRule type="duplicateValues" dxfId="8743" priority="8897"/>
  </conditionalFormatting>
  <conditionalFormatting sqref="O1529:O1530">
    <cfRule type="duplicateValues" dxfId="8742" priority="8873"/>
  </conditionalFormatting>
  <conditionalFormatting sqref="O1529:O1530">
    <cfRule type="duplicateValues" dxfId="8741" priority="8872"/>
  </conditionalFormatting>
  <conditionalFormatting sqref="O1529:O1530">
    <cfRule type="duplicateValues" dxfId="8740" priority="8871"/>
  </conditionalFormatting>
  <conditionalFormatting sqref="O1531:O1532">
    <cfRule type="duplicateValues" dxfId="8739" priority="8862"/>
  </conditionalFormatting>
  <conditionalFormatting sqref="O1531:O1532">
    <cfRule type="duplicateValues" dxfId="8738" priority="8863"/>
    <cfRule type="duplicateValues" dxfId="8737" priority="8864"/>
    <cfRule type="duplicateValues" dxfId="8736" priority="8865"/>
  </conditionalFormatting>
  <conditionalFormatting sqref="O1531:O1532">
    <cfRule type="duplicateValues" dxfId="8735" priority="8860"/>
    <cfRule type="duplicateValues" dxfId="8734" priority="8861"/>
  </conditionalFormatting>
  <conditionalFormatting sqref="O1531:O1532">
    <cfRule type="duplicateValues" dxfId="8733" priority="8859"/>
  </conditionalFormatting>
  <conditionalFormatting sqref="O1531:O1532">
    <cfRule type="duplicateValues" dxfId="8732" priority="8858"/>
  </conditionalFormatting>
  <conditionalFormatting sqref="P1531:P1532">
    <cfRule type="duplicateValues" dxfId="8731" priority="8857"/>
  </conditionalFormatting>
  <conditionalFormatting sqref="O1531:O1532">
    <cfRule type="duplicateValues" dxfId="8730" priority="8856"/>
  </conditionalFormatting>
  <conditionalFormatting sqref="O1531:O1532">
    <cfRule type="duplicateValues" dxfId="8729" priority="8855"/>
  </conditionalFormatting>
  <conditionalFormatting sqref="O1531:O1532">
    <cfRule type="duplicateValues" dxfId="8728" priority="8854"/>
  </conditionalFormatting>
  <conditionalFormatting sqref="O1531:O1532">
    <cfRule type="duplicateValues" dxfId="8727" priority="8853"/>
  </conditionalFormatting>
  <conditionalFormatting sqref="O1531:O1532">
    <cfRule type="duplicateValues" dxfId="8726" priority="8852"/>
  </conditionalFormatting>
  <conditionalFormatting sqref="O1531:O1532">
    <cfRule type="duplicateValues" dxfId="8725" priority="8851"/>
  </conditionalFormatting>
  <conditionalFormatting sqref="O1531:O1532">
    <cfRule type="duplicateValues" dxfId="8724" priority="8850"/>
  </conditionalFormatting>
  <conditionalFormatting sqref="O1531:O1532">
    <cfRule type="duplicateValues" dxfId="8723" priority="8849"/>
  </conditionalFormatting>
  <conditionalFormatting sqref="O1531:O1532">
    <cfRule type="duplicateValues" dxfId="8722" priority="8848"/>
  </conditionalFormatting>
  <conditionalFormatting sqref="O1531:O1532">
    <cfRule type="duplicateValues" dxfId="8721" priority="8847"/>
  </conditionalFormatting>
  <conditionalFormatting sqref="O1531:O1532">
    <cfRule type="duplicateValues" dxfId="8720" priority="8866"/>
  </conditionalFormatting>
  <conditionalFormatting sqref="O1531:O1532">
    <cfRule type="duplicateValues" dxfId="8719" priority="8867"/>
    <cfRule type="duplicateValues" dxfId="8718" priority="8868"/>
    <cfRule type="duplicateValues" dxfId="8717" priority="8869"/>
  </conditionalFormatting>
  <conditionalFormatting sqref="P1531:P1532">
    <cfRule type="duplicateValues" dxfId="8716" priority="8870"/>
  </conditionalFormatting>
  <conditionalFormatting sqref="O1531:O1532">
    <cfRule type="duplicateValues" dxfId="8715" priority="8846"/>
  </conditionalFormatting>
  <conditionalFormatting sqref="O1531:O1532">
    <cfRule type="duplicateValues" dxfId="8714" priority="8845"/>
  </conditionalFormatting>
  <conditionalFormatting sqref="O1531:O1532">
    <cfRule type="duplicateValues" dxfId="8713" priority="8844"/>
  </conditionalFormatting>
  <conditionalFormatting sqref="O1533:O1535">
    <cfRule type="duplicateValues" dxfId="8712" priority="8833"/>
  </conditionalFormatting>
  <conditionalFormatting sqref="O1533:O1535">
    <cfRule type="duplicateValues" dxfId="8711" priority="8834"/>
    <cfRule type="duplicateValues" dxfId="8710" priority="8835"/>
    <cfRule type="duplicateValues" dxfId="8709" priority="8836"/>
  </conditionalFormatting>
  <conditionalFormatting sqref="O1533:O1535">
    <cfRule type="duplicateValues" dxfId="8708" priority="8831"/>
    <cfRule type="duplicateValues" dxfId="8707" priority="8832"/>
  </conditionalFormatting>
  <conditionalFormatting sqref="O1533:O1535">
    <cfRule type="duplicateValues" dxfId="8706" priority="8830"/>
  </conditionalFormatting>
  <conditionalFormatting sqref="O1533:O1535">
    <cfRule type="duplicateValues" dxfId="8705" priority="8829"/>
  </conditionalFormatting>
  <conditionalFormatting sqref="P1533:P1535">
    <cfRule type="duplicateValues" dxfId="8704" priority="8828"/>
  </conditionalFormatting>
  <conditionalFormatting sqref="O1533:O1535">
    <cfRule type="duplicateValues" dxfId="8703" priority="8827"/>
  </conditionalFormatting>
  <conditionalFormatting sqref="O1533:O1535">
    <cfRule type="duplicateValues" dxfId="8702" priority="8826"/>
  </conditionalFormatting>
  <conditionalFormatting sqref="O1533:O1535">
    <cfRule type="duplicateValues" dxfId="8701" priority="8825"/>
  </conditionalFormatting>
  <conditionalFormatting sqref="O1533:O1535">
    <cfRule type="duplicateValues" dxfId="8700" priority="8824"/>
  </conditionalFormatting>
  <conditionalFormatting sqref="O1533:O1535">
    <cfRule type="duplicateValues" dxfId="8699" priority="8823"/>
  </conditionalFormatting>
  <conditionalFormatting sqref="O1533:O1535">
    <cfRule type="duplicateValues" dxfId="8698" priority="8822"/>
  </conditionalFormatting>
  <conditionalFormatting sqref="O1533:O1535">
    <cfRule type="duplicateValues" dxfId="8697" priority="8821"/>
  </conditionalFormatting>
  <conditionalFormatting sqref="O1533:O1535">
    <cfRule type="duplicateValues" dxfId="8696" priority="8820"/>
  </conditionalFormatting>
  <conditionalFormatting sqref="O1533:O1535">
    <cfRule type="duplicateValues" dxfId="8695" priority="8819"/>
  </conditionalFormatting>
  <conditionalFormatting sqref="O1533:O1535">
    <cfRule type="duplicateValues" dxfId="8694" priority="8818"/>
  </conditionalFormatting>
  <conditionalFormatting sqref="P1533:P1535">
    <cfRule type="duplicateValues" dxfId="8693" priority="8837"/>
  </conditionalFormatting>
  <conditionalFormatting sqref="O1533:O1535">
    <cfRule type="duplicateValues" dxfId="8692" priority="8838"/>
  </conditionalFormatting>
  <conditionalFormatting sqref="O1533:O1535">
    <cfRule type="duplicateValues" dxfId="8691" priority="8839"/>
    <cfRule type="duplicateValues" dxfId="8690" priority="8840"/>
    <cfRule type="duplicateValues" dxfId="8689" priority="8841"/>
  </conditionalFormatting>
  <conditionalFormatting sqref="O1533:O1535">
    <cfRule type="duplicateValues" dxfId="8688" priority="8842"/>
    <cfRule type="duplicateValues" dxfId="8687" priority="8843"/>
  </conditionalFormatting>
  <conditionalFormatting sqref="O1533:O1535">
    <cfRule type="duplicateValues" dxfId="8686" priority="8817"/>
  </conditionalFormatting>
  <conditionalFormatting sqref="O1533:O1535">
    <cfRule type="duplicateValues" dxfId="8685" priority="8816"/>
  </conditionalFormatting>
  <conditionalFormatting sqref="O1533:O1535">
    <cfRule type="duplicateValues" dxfId="8684" priority="8815"/>
  </conditionalFormatting>
  <conditionalFormatting sqref="O1536:O1538">
    <cfRule type="duplicateValues" dxfId="8683" priority="8804"/>
  </conditionalFormatting>
  <conditionalFormatting sqref="O1536:O1538">
    <cfRule type="duplicateValues" dxfId="8682" priority="8805"/>
    <cfRule type="duplicateValues" dxfId="8681" priority="8806"/>
    <cfRule type="duplicateValues" dxfId="8680" priority="8807"/>
  </conditionalFormatting>
  <conditionalFormatting sqref="O1536:O1538">
    <cfRule type="duplicateValues" dxfId="8679" priority="8802"/>
    <cfRule type="duplicateValues" dxfId="8678" priority="8803"/>
  </conditionalFormatting>
  <conditionalFormatting sqref="O1536:O1538">
    <cfRule type="duplicateValues" dxfId="8677" priority="8801"/>
  </conditionalFormatting>
  <conditionalFormatting sqref="O1536:O1538">
    <cfRule type="duplicateValues" dxfId="8676" priority="8800"/>
  </conditionalFormatting>
  <conditionalFormatting sqref="P1536:P1538">
    <cfRule type="duplicateValues" dxfId="8675" priority="8799"/>
  </conditionalFormatting>
  <conditionalFormatting sqref="O1536:O1538">
    <cfRule type="duplicateValues" dxfId="8674" priority="8798"/>
  </conditionalFormatting>
  <conditionalFormatting sqref="O1536:O1538">
    <cfRule type="duplicateValues" dxfId="8673" priority="8797"/>
  </conditionalFormatting>
  <conditionalFormatting sqref="O1536:O1538">
    <cfRule type="duplicateValues" dxfId="8672" priority="8796"/>
  </conditionalFormatting>
  <conditionalFormatting sqref="O1536:O1538">
    <cfRule type="duplicateValues" dxfId="8671" priority="8795"/>
  </conditionalFormatting>
  <conditionalFormatting sqref="O1536:O1538">
    <cfRule type="duplicateValues" dxfId="8670" priority="8794"/>
  </conditionalFormatting>
  <conditionalFormatting sqref="O1536:O1538">
    <cfRule type="duplicateValues" dxfId="8669" priority="8793"/>
  </conditionalFormatting>
  <conditionalFormatting sqref="O1536:O1538">
    <cfRule type="duplicateValues" dxfId="8668" priority="8792"/>
  </conditionalFormatting>
  <conditionalFormatting sqref="O1536:O1538">
    <cfRule type="duplicateValues" dxfId="8667" priority="8791"/>
  </conditionalFormatting>
  <conditionalFormatting sqref="O1536:O1538">
    <cfRule type="duplicateValues" dxfId="8666" priority="8790"/>
  </conditionalFormatting>
  <conditionalFormatting sqref="O1536:O1538">
    <cfRule type="duplicateValues" dxfId="8665" priority="8789"/>
  </conditionalFormatting>
  <conditionalFormatting sqref="P1536:P1538">
    <cfRule type="duplicateValues" dxfId="8664" priority="8808"/>
  </conditionalFormatting>
  <conditionalFormatting sqref="O1536:O1538">
    <cfRule type="duplicateValues" dxfId="8663" priority="8809"/>
  </conditionalFormatting>
  <conditionalFormatting sqref="O1536:O1538">
    <cfRule type="duplicateValues" dxfId="8662" priority="8810"/>
    <cfRule type="duplicateValues" dxfId="8661" priority="8811"/>
    <cfRule type="duplicateValues" dxfId="8660" priority="8812"/>
  </conditionalFormatting>
  <conditionalFormatting sqref="O1536:O1538">
    <cfRule type="duplicateValues" dxfId="8659" priority="8813"/>
    <cfRule type="duplicateValues" dxfId="8658" priority="8814"/>
  </conditionalFormatting>
  <conditionalFormatting sqref="O1536:O1538">
    <cfRule type="duplicateValues" dxfId="8657" priority="8788"/>
  </conditionalFormatting>
  <conditionalFormatting sqref="O1536:O1538">
    <cfRule type="duplicateValues" dxfId="8656" priority="8787"/>
  </conditionalFormatting>
  <conditionalFormatting sqref="O1536:O1538">
    <cfRule type="duplicateValues" dxfId="8655" priority="8786"/>
  </conditionalFormatting>
  <conditionalFormatting sqref="A1539">
    <cfRule type="cellIs" dxfId="8654" priority="8785" operator="lessThan">
      <formula>"&lt;=0"</formula>
    </cfRule>
  </conditionalFormatting>
  <conditionalFormatting sqref="Y1539">
    <cfRule type="duplicateValues" dxfId="8653" priority="8784"/>
  </conditionalFormatting>
  <conditionalFormatting sqref="Y1539">
    <cfRule type="duplicateValues" dxfId="8652" priority="8776"/>
  </conditionalFormatting>
  <conditionalFormatting sqref="O1539:O1543">
    <cfRule type="duplicateValues" dxfId="8651" priority="8765"/>
  </conditionalFormatting>
  <conditionalFormatting sqref="O1539:O1543">
    <cfRule type="duplicateValues" dxfId="8650" priority="8766"/>
    <cfRule type="duplicateValues" dxfId="8649" priority="8767"/>
    <cfRule type="duplicateValues" dxfId="8648" priority="8768"/>
  </conditionalFormatting>
  <conditionalFormatting sqref="O1539:O1543">
    <cfRule type="duplicateValues" dxfId="8647" priority="8763"/>
    <cfRule type="duplicateValues" dxfId="8646" priority="8764"/>
  </conditionalFormatting>
  <conditionalFormatting sqref="O1539:O1543">
    <cfRule type="duplicateValues" dxfId="8645" priority="8762"/>
  </conditionalFormatting>
  <conditionalFormatting sqref="O1539:O1543">
    <cfRule type="duplicateValues" dxfId="8644" priority="8761"/>
  </conditionalFormatting>
  <conditionalFormatting sqref="P1539:P1543">
    <cfRule type="duplicateValues" dxfId="8643" priority="8760"/>
  </conditionalFormatting>
  <conditionalFormatting sqref="O1539:O1543">
    <cfRule type="duplicateValues" dxfId="8642" priority="8759"/>
  </conditionalFormatting>
  <conditionalFormatting sqref="O1539:O1543">
    <cfRule type="duplicateValues" dxfId="8641" priority="8758"/>
  </conditionalFormatting>
  <conditionalFormatting sqref="O1539:O1543">
    <cfRule type="duplicateValues" dxfId="8640" priority="8757"/>
  </conditionalFormatting>
  <conditionalFormatting sqref="O1539:O1543">
    <cfRule type="duplicateValues" dxfId="8639" priority="8756"/>
  </conditionalFormatting>
  <conditionalFormatting sqref="O1539:O1543">
    <cfRule type="duplicateValues" dxfId="8638" priority="8755"/>
  </conditionalFormatting>
  <conditionalFormatting sqref="O1539:O1543">
    <cfRule type="duplicateValues" dxfId="8637" priority="8754"/>
  </conditionalFormatting>
  <conditionalFormatting sqref="O1539:O1543">
    <cfRule type="duplicateValues" dxfId="8636" priority="8753"/>
  </conditionalFormatting>
  <conditionalFormatting sqref="O1539:O1543">
    <cfRule type="duplicateValues" dxfId="8635" priority="8752"/>
  </conditionalFormatting>
  <conditionalFormatting sqref="O1539:O1543">
    <cfRule type="duplicateValues" dxfId="8634" priority="8751"/>
  </conditionalFormatting>
  <conditionalFormatting sqref="O1539:O1543">
    <cfRule type="duplicateValues" dxfId="8633" priority="8750"/>
  </conditionalFormatting>
  <conditionalFormatting sqref="P1539:P1543">
    <cfRule type="duplicateValues" dxfId="8632" priority="8769"/>
  </conditionalFormatting>
  <conditionalFormatting sqref="O1539:O1543">
    <cfRule type="duplicateValues" dxfId="8631" priority="8770"/>
  </conditionalFormatting>
  <conditionalFormatting sqref="O1539:O1543">
    <cfRule type="duplicateValues" dxfId="8630" priority="8771"/>
    <cfRule type="duplicateValues" dxfId="8629" priority="8772"/>
    <cfRule type="duplicateValues" dxfId="8628" priority="8773"/>
  </conditionalFormatting>
  <conditionalFormatting sqref="O1539:O1543">
    <cfRule type="duplicateValues" dxfId="8627" priority="8774"/>
    <cfRule type="duplicateValues" dxfId="8626" priority="8775"/>
  </conditionalFormatting>
  <conditionalFormatting sqref="O1539:O1543">
    <cfRule type="duplicateValues" dxfId="8625" priority="8749"/>
  </conditionalFormatting>
  <conditionalFormatting sqref="O1539:O1543">
    <cfRule type="duplicateValues" dxfId="8624" priority="8748"/>
  </conditionalFormatting>
  <conditionalFormatting sqref="O1539:O1543">
    <cfRule type="duplicateValues" dxfId="8623" priority="8747"/>
  </conditionalFormatting>
  <conditionalFormatting sqref="O1544:O1550">
    <cfRule type="duplicateValues" dxfId="8622" priority="8739"/>
  </conditionalFormatting>
  <conditionalFormatting sqref="O1544:O1550">
    <cfRule type="duplicateValues" dxfId="8621" priority="8740"/>
  </conditionalFormatting>
  <conditionalFormatting sqref="O1544:O1550">
    <cfRule type="duplicateValues" dxfId="8620" priority="8741"/>
    <cfRule type="duplicateValues" dxfId="8619" priority="8742"/>
    <cfRule type="duplicateValues" dxfId="8618" priority="8743"/>
  </conditionalFormatting>
  <conditionalFormatting sqref="P1544:P1550">
    <cfRule type="duplicateValues" dxfId="8617" priority="8744"/>
  </conditionalFormatting>
  <conditionalFormatting sqref="O1544:O1550">
    <cfRule type="duplicateValues" dxfId="8616" priority="8745"/>
    <cfRule type="duplicateValues" dxfId="8615" priority="8746"/>
  </conditionalFormatting>
  <conditionalFormatting sqref="O1551:O1554">
    <cfRule type="duplicateValues" dxfId="8614" priority="8729"/>
  </conditionalFormatting>
  <conditionalFormatting sqref="O1551:O1554">
    <cfRule type="duplicateValues" dxfId="8613" priority="8728"/>
  </conditionalFormatting>
  <conditionalFormatting sqref="O1551:O1554">
    <cfRule type="duplicateValues" dxfId="8612" priority="8727"/>
  </conditionalFormatting>
  <conditionalFormatting sqref="O1551:O1554">
    <cfRule type="duplicateValues" dxfId="8611" priority="8726"/>
  </conditionalFormatting>
  <conditionalFormatting sqref="O1551:O1554">
    <cfRule type="duplicateValues" dxfId="8610" priority="8725"/>
  </conditionalFormatting>
  <conditionalFormatting sqref="O1551:O1554">
    <cfRule type="duplicateValues" dxfId="8609" priority="8724"/>
  </conditionalFormatting>
  <conditionalFormatting sqref="O1551:O1554">
    <cfRule type="duplicateValues" dxfId="8608" priority="8723"/>
  </conditionalFormatting>
  <conditionalFormatting sqref="O1551:O1554">
    <cfRule type="duplicateValues" dxfId="8607" priority="8722"/>
  </conditionalFormatting>
  <conditionalFormatting sqref="O1551:O1554">
    <cfRule type="duplicateValues" dxfId="8606" priority="8721"/>
  </conditionalFormatting>
  <conditionalFormatting sqref="O1551:O1554">
    <cfRule type="duplicateValues" dxfId="8605" priority="8720"/>
  </conditionalFormatting>
  <conditionalFormatting sqref="O1551:O1554">
    <cfRule type="duplicateValues" dxfId="8604" priority="8719"/>
  </conditionalFormatting>
  <conditionalFormatting sqref="O1551:O1554">
    <cfRule type="duplicateValues" dxfId="8603" priority="8730"/>
  </conditionalFormatting>
  <conditionalFormatting sqref="P1551:P1554">
    <cfRule type="duplicateValues" dxfId="8602" priority="8731"/>
  </conditionalFormatting>
  <conditionalFormatting sqref="O1551:O1554">
    <cfRule type="duplicateValues" dxfId="8601" priority="8732"/>
  </conditionalFormatting>
  <conditionalFormatting sqref="O1551:O1554">
    <cfRule type="duplicateValues" dxfId="8600" priority="8733"/>
    <cfRule type="duplicateValues" dxfId="8599" priority="8734"/>
    <cfRule type="duplicateValues" dxfId="8598" priority="8735"/>
  </conditionalFormatting>
  <conditionalFormatting sqref="O1551:O1554">
    <cfRule type="duplicateValues" dxfId="8597" priority="8736"/>
    <cfRule type="duplicateValues" dxfId="8596" priority="8737"/>
  </conditionalFormatting>
  <conditionalFormatting sqref="P1551:P1554">
    <cfRule type="duplicateValues" dxfId="8595" priority="8738"/>
  </conditionalFormatting>
  <conditionalFormatting sqref="O1555:O1561">
    <cfRule type="duplicateValues" dxfId="8594" priority="8709"/>
  </conditionalFormatting>
  <conditionalFormatting sqref="P1555:P1561">
    <cfRule type="duplicateValues" dxfId="8593" priority="8711"/>
  </conditionalFormatting>
  <conditionalFormatting sqref="O1555:O1561">
    <cfRule type="duplicateValues" dxfId="8592" priority="8713"/>
    <cfRule type="duplicateValues" dxfId="8591" priority="8714"/>
    <cfRule type="duplicateValues" dxfId="8590" priority="8715"/>
  </conditionalFormatting>
  <conditionalFormatting sqref="O1555:O1561">
    <cfRule type="duplicateValues" dxfId="8589" priority="8716"/>
    <cfRule type="duplicateValues" dxfId="8588" priority="8717"/>
  </conditionalFormatting>
  <conditionalFormatting sqref="Y1374">
    <cfRule type="duplicateValues" dxfId="8587" priority="8698"/>
  </conditionalFormatting>
  <conditionalFormatting sqref="Y1374">
    <cfRule type="duplicateValues" dxfId="8586" priority="8697"/>
  </conditionalFormatting>
  <conditionalFormatting sqref="Y1377:Y1378">
    <cfRule type="duplicateValues" dxfId="8585" priority="8696"/>
  </conditionalFormatting>
  <conditionalFormatting sqref="Y1377:Y1378">
    <cfRule type="duplicateValues" dxfId="8584" priority="8695"/>
  </conditionalFormatting>
  <conditionalFormatting sqref="Y1380:Y1386">
    <cfRule type="duplicateValues" dxfId="8583" priority="8694"/>
  </conditionalFormatting>
  <conditionalFormatting sqref="Y1380:Y1386">
    <cfRule type="duplicateValues" dxfId="8582" priority="8693"/>
  </conditionalFormatting>
  <conditionalFormatting sqref="Y1389:Y1393">
    <cfRule type="duplicateValues" dxfId="8581" priority="8692"/>
  </conditionalFormatting>
  <conditionalFormatting sqref="Y1389:Y1393">
    <cfRule type="duplicateValues" dxfId="8580" priority="8691"/>
  </conditionalFormatting>
  <conditionalFormatting sqref="Y1395">
    <cfRule type="duplicateValues" dxfId="8579" priority="8690"/>
  </conditionalFormatting>
  <conditionalFormatting sqref="Y1395">
    <cfRule type="duplicateValues" dxfId="8578" priority="8689"/>
  </conditionalFormatting>
  <conditionalFormatting sqref="Y1397:Y1398">
    <cfRule type="duplicateValues" dxfId="8577" priority="8688"/>
  </conditionalFormatting>
  <conditionalFormatting sqref="Y1397:Y1398">
    <cfRule type="duplicateValues" dxfId="8576" priority="8687"/>
  </conditionalFormatting>
  <conditionalFormatting sqref="Y1400:Y1402">
    <cfRule type="duplicateValues" dxfId="8575" priority="8686"/>
  </conditionalFormatting>
  <conditionalFormatting sqref="Y1400:Y1402">
    <cfRule type="duplicateValues" dxfId="8574" priority="8685"/>
  </conditionalFormatting>
  <conditionalFormatting sqref="Y1407">
    <cfRule type="duplicateValues" dxfId="8573" priority="8684"/>
  </conditionalFormatting>
  <conditionalFormatting sqref="Y1407">
    <cfRule type="duplicateValues" dxfId="8572" priority="8683"/>
  </conditionalFormatting>
  <conditionalFormatting sqref="Y1410">
    <cfRule type="duplicateValues" dxfId="8571" priority="8682"/>
  </conditionalFormatting>
  <conditionalFormatting sqref="Y1410">
    <cfRule type="duplicateValues" dxfId="8570" priority="8681"/>
  </conditionalFormatting>
  <conditionalFormatting sqref="Y1412:Y1413">
    <cfRule type="duplicateValues" dxfId="8569" priority="8680"/>
  </conditionalFormatting>
  <conditionalFormatting sqref="Y1412:Y1413">
    <cfRule type="duplicateValues" dxfId="8568" priority="8679"/>
  </conditionalFormatting>
  <conditionalFormatting sqref="Y1415:Y1417">
    <cfRule type="duplicateValues" dxfId="8567" priority="8678"/>
  </conditionalFormatting>
  <conditionalFormatting sqref="Y1415:Y1417">
    <cfRule type="duplicateValues" dxfId="8566" priority="8677"/>
  </conditionalFormatting>
  <conditionalFormatting sqref="Y1421">
    <cfRule type="duplicateValues" dxfId="8565" priority="8676"/>
  </conditionalFormatting>
  <conditionalFormatting sqref="Y1421">
    <cfRule type="duplicateValues" dxfId="8564" priority="8675"/>
  </conditionalFormatting>
  <conditionalFormatting sqref="Y1428">
    <cfRule type="duplicateValues" dxfId="8563" priority="8674"/>
  </conditionalFormatting>
  <conditionalFormatting sqref="Y1428">
    <cfRule type="duplicateValues" dxfId="8562" priority="8673"/>
  </conditionalFormatting>
  <conditionalFormatting sqref="Y1431:Y1432">
    <cfRule type="duplicateValues" dxfId="8561" priority="8672"/>
  </conditionalFormatting>
  <conditionalFormatting sqref="Y1431:Y1432">
    <cfRule type="duplicateValues" dxfId="8560" priority="8671"/>
  </conditionalFormatting>
  <conditionalFormatting sqref="Y1434">
    <cfRule type="duplicateValues" dxfId="8559" priority="8670"/>
  </conditionalFormatting>
  <conditionalFormatting sqref="Y1434">
    <cfRule type="duplicateValues" dxfId="8558" priority="8669"/>
  </conditionalFormatting>
  <conditionalFormatting sqref="Y1436:Y1437">
    <cfRule type="duplicateValues" dxfId="8557" priority="8668"/>
  </conditionalFormatting>
  <conditionalFormatting sqref="Y1436:Y1437">
    <cfRule type="duplicateValues" dxfId="8556" priority="8667"/>
  </conditionalFormatting>
  <conditionalFormatting sqref="Y1439:Y1440">
    <cfRule type="duplicateValues" dxfId="8555" priority="8666"/>
  </conditionalFormatting>
  <conditionalFormatting sqref="Y1439:Y1440">
    <cfRule type="duplicateValues" dxfId="8554" priority="8665"/>
  </conditionalFormatting>
  <conditionalFormatting sqref="Y1442">
    <cfRule type="duplicateValues" dxfId="8553" priority="8664"/>
  </conditionalFormatting>
  <conditionalFormatting sqref="Y1442">
    <cfRule type="duplicateValues" dxfId="8552" priority="8663"/>
  </conditionalFormatting>
  <conditionalFormatting sqref="Y1444:Y1445">
    <cfRule type="duplicateValues" dxfId="8551" priority="8662"/>
  </conditionalFormatting>
  <conditionalFormatting sqref="Y1444:Y1445">
    <cfRule type="duplicateValues" dxfId="8550" priority="8661"/>
  </conditionalFormatting>
  <conditionalFormatting sqref="Y1447">
    <cfRule type="duplicateValues" dxfId="8549" priority="8660"/>
  </conditionalFormatting>
  <conditionalFormatting sqref="Y1447">
    <cfRule type="duplicateValues" dxfId="8548" priority="8659"/>
  </conditionalFormatting>
  <conditionalFormatting sqref="Y1450:Y1454">
    <cfRule type="duplicateValues" dxfId="8547" priority="8658"/>
  </conditionalFormatting>
  <conditionalFormatting sqref="Y1450:Y1454">
    <cfRule type="duplicateValues" dxfId="8546" priority="8657"/>
  </conditionalFormatting>
  <conditionalFormatting sqref="Y1456">
    <cfRule type="duplicateValues" dxfId="8545" priority="8656"/>
  </conditionalFormatting>
  <conditionalFormatting sqref="Y1456">
    <cfRule type="duplicateValues" dxfId="8544" priority="8655"/>
  </conditionalFormatting>
  <conditionalFormatting sqref="Y1458:Y1464">
    <cfRule type="duplicateValues" dxfId="8543" priority="8654"/>
  </conditionalFormatting>
  <conditionalFormatting sqref="Y1458:Y1464">
    <cfRule type="duplicateValues" dxfId="8542" priority="8653"/>
  </conditionalFormatting>
  <conditionalFormatting sqref="Y1466:Y1470">
    <cfRule type="duplicateValues" dxfId="8541" priority="8652"/>
  </conditionalFormatting>
  <conditionalFormatting sqref="Y1466:Y1470">
    <cfRule type="duplicateValues" dxfId="8540" priority="8651"/>
  </conditionalFormatting>
  <conditionalFormatting sqref="Y1532">
    <cfRule type="duplicateValues" dxfId="8539" priority="8650"/>
  </conditionalFormatting>
  <conditionalFormatting sqref="Y1532">
    <cfRule type="duplicateValues" dxfId="8538" priority="8649"/>
  </conditionalFormatting>
  <conditionalFormatting sqref="Y1534:Y1535">
    <cfRule type="duplicateValues" dxfId="8537" priority="8648"/>
  </conditionalFormatting>
  <conditionalFormatting sqref="Y1534:Y1535">
    <cfRule type="duplicateValues" dxfId="8536" priority="8647"/>
  </conditionalFormatting>
  <conditionalFormatting sqref="Y1537:Y1538">
    <cfRule type="duplicateValues" dxfId="8535" priority="8646"/>
  </conditionalFormatting>
  <conditionalFormatting sqref="Y1537:Y1538">
    <cfRule type="duplicateValues" dxfId="8534" priority="8645"/>
  </conditionalFormatting>
  <conditionalFormatting sqref="Y1540:Y1543">
    <cfRule type="duplicateValues" dxfId="8533" priority="8644"/>
  </conditionalFormatting>
  <conditionalFormatting sqref="Y1540:Y1543">
    <cfRule type="duplicateValues" dxfId="8532" priority="8643"/>
  </conditionalFormatting>
  <conditionalFormatting sqref="Y1545:Y1550">
    <cfRule type="duplicateValues" dxfId="8531" priority="8642"/>
  </conditionalFormatting>
  <conditionalFormatting sqref="Y1545:Y1550">
    <cfRule type="duplicateValues" dxfId="8530" priority="8641"/>
  </conditionalFormatting>
  <conditionalFormatting sqref="Y1552:Y1554">
    <cfRule type="duplicateValues" dxfId="8529" priority="8640"/>
  </conditionalFormatting>
  <conditionalFormatting sqref="Y1552:Y1554">
    <cfRule type="duplicateValues" dxfId="8528" priority="8639"/>
  </conditionalFormatting>
  <conditionalFormatting sqref="Y1556:Y1561">
    <cfRule type="duplicateValues" dxfId="8527" priority="8638"/>
  </conditionalFormatting>
  <conditionalFormatting sqref="Y1556:Y1561">
    <cfRule type="duplicateValues" dxfId="8526" priority="8637"/>
  </conditionalFormatting>
  <conditionalFormatting sqref="A1471:A1485 A1501:A1503 A1505:A1507 A1487:A1498">
    <cfRule type="cellIs" dxfId="8525" priority="8636" operator="lessThan">
      <formula>"&lt;=0"</formula>
    </cfRule>
  </conditionalFormatting>
  <conditionalFormatting sqref="O1583">
    <cfRule type="duplicateValues" dxfId="8524" priority="8634"/>
  </conditionalFormatting>
  <conditionalFormatting sqref="O1583">
    <cfRule type="duplicateValues" dxfId="8523" priority="8631"/>
    <cfRule type="duplicateValues" dxfId="8522" priority="8632"/>
    <cfRule type="duplicateValues" dxfId="8521" priority="8633"/>
  </conditionalFormatting>
  <conditionalFormatting sqref="O1583">
    <cfRule type="duplicateValues" dxfId="8520" priority="8628"/>
    <cfRule type="duplicateValues" dxfId="8519" priority="8629"/>
  </conditionalFormatting>
  <conditionalFormatting sqref="Y1471:Y1474 Y1494 Y1477 Y1483">
    <cfRule type="duplicateValues" dxfId="8518" priority="8627"/>
  </conditionalFormatting>
  <conditionalFormatting sqref="O1471:O1473">
    <cfRule type="duplicateValues" dxfId="8517" priority="8619"/>
  </conditionalFormatting>
  <conditionalFormatting sqref="O1471:O1473">
    <cfRule type="duplicateValues" dxfId="8516" priority="8618"/>
  </conditionalFormatting>
  <conditionalFormatting sqref="O1471:O1473">
    <cfRule type="duplicateValues" dxfId="8515" priority="8617"/>
  </conditionalFormatting>
  <conditionalFormatting sqref="O1471:O1473">
    <cfRule type="duplicateValues" dxfId="8514" priority="8616"/>
  </conditionalFormatting>
  <conditionalFormatting sqref="O1471:O1473">
    <cfRule type="duplicateValues" dxfId="8513" priority="8615"/>
  </conditionalFormatting>
  <conditionalFormatting sqref="O1471:O1473">
    <cfRule type="duplicateValues" dxfId="8512" priority="8614"/>
  </conditionalFormatting>
  <conditionalFormatting sqref="O1471:O1473">
    <cfRule type="duplicateValues" dxfId="8511" priority="8620"/>
  </conditionalFormatting>
  <conditionalFormatting sqref="O1471:O1473">
    <cfRule type="duplicateValues" dxfId="8510" priority="8621"/>
    <cfRule type="duplicateValues" dxfId="8509" priority="8622"/>
    <cfRule type="duplicateValues" dxfId="8508" priority="8623"/>
  </conditionalFormatting>
  <conditionalFormatting sqref="O1471:O1473">
    <cfRule type="duplicateValues" dxfId="8507" priority="8624"/>
    <cfRule type="duplicateValues" dxfId="8506" priority="8625"/>
  </conditionalFormatting>
  <conditionalFormatting sqref="P1471:P1473">
    <cfRule type="duplicateValues" dxfId="8505" priority="8626"/>
  </conditionalFormatting>
  <conditionalFormatting sqref="O1471:O1473">
    <cfRule type="duplicateValues" dxfId="8504" priority="8613"/>
  </conditionalFormatting>
  <conditionalFormatting sqref="O1471:O1473">
    <cfRule type="duplicateValues" dxfId="8503" priority="8612"/>
  </conditionalFormatting>
  <conditionalFormatting sqref="O1471:O1473">
    <cfRule type="duplicateValues" dxfId="8502" priority="8611"/>
  </conditionalFormatting>
  <conditionalFormatting sqref="O1471:O1473">
    <cfRule type="duplicateValues" dxfId="8501" priority="8610"/>
  </conditionalFormatting>
  <conditionalFormatting sqref="O1471:O1473">
    <cfRule type="duplicateValues" dxfId="8500" priority="8609"/>
  </conditionalFormatting>
  <conditionalFormatting sqref="O1471:O1473">
    <cfRule type="duplicateValues" dxfId="8499" priority="8608"/>
  </conditionalFormatting>
  <conditionalFormatting sqref="O1471:O1473">
    <cfRule type="duplicateValues" dxfId="8498" priority="8607"/>
  </conditionalFormatting>
  <conditionalFormatting sqref="O1474:O1476">
    <cfRule type="duplicateValues" dxfId="8497" priority="8600"/>
  </conditionalFormatting>
  <conditionalFormatting sqref="O1474:O1476">
    <cfRule type="duplicateValues" dxfId="8496" priority="8601"/>
    <cfRule type="duplicateValues" dxfId="8495" priority="8602"/>
    <cfRule type="duplicateValues" dxfId="8494" priority="8603"/>
  </conditionalFormatting>
  <conditionalFormatting sqref="P1474:P1476">
    <cfRule type="duplicateValues" dxfId="8493" priority="8604"/>
  </conditionalFormatting>
  <conditionalFormatting sqref="O1474:O1476">
    <cfRule type="duplicateValues" dxfId="8492" priority="8605"/>
    <cfRule type="duplicateValues" dxfId="8491" priority="8606"/>
  </conditionalFormatting>
  <conditionalFormatting sqref="O1474:O1476">
    <cfRule type="duplicateValues" dxfId="8490" priority="8599"/>
  </conditionalFormatting>
  <conditionalFormatting sqref="O1474:O1476">
    <cfRule type="duplicateValues" dxfId="8489" priority="8598"/>
  </conditionalFormatting>
  <conditionalFormatting sqref="O1474:O1476">
    <cfRule type="duplicateValues" dxfId="8488" priority="8597"/>
  </conditionalFormatting>
  <conditionalFormatting sqref="O1474:O1476">
    <cfRule type="duplicateValues" dxfId="8487" priority="8596"/>
  </conditionalFormatting>
  <conditionalFormatting sqref="O1474:O1476">
    <cfRule type="duplicateValues" dxfId="8486" priority="8595"/>
  </conditionalFormatting>
  <conditionalFormatting sqref="O1474:O1476">
    <cfRule type="duplicateValues" dxfId="8485" priority="8594"/>
  </conditionalFormatting>
  <conditionalFormatting sqref="O1474:O1476">
    <cfRule type="duplicateValues" dxfId="8484" priority="8593"/>
  </conditionalFormatting>
  <conditionalFormatting sqref="O1474:O1476">
    <cfRule type="duplicateValues" dxfId="8483" priority="8592"/>
  </conditionalFormatting>
  <conditionalFormatting sqref="O1474:O1476">
    <cfRule type="duplicateValues" dxfId="8482" priority="8591"/>
  </conditionalFormatting>
  <conditionalFormatting sqref="O1477:O1482">
    <cfRule type="duplicateValues" dxfId="8481" priority="8583"/>
  </conditionalFormatting>
  <conditionalFormatting sqref="O1477:O1482">
    <cfRule type="duplicateValues" dxfId="8480" priority="8582"/>
  </conditionalFormatting>
  <conditionalFormatting sqref="O1477:O1482">
    <cfRule type="duplicateValues" dxfId="8479" priority="8581"/>
  </conditionalFormatting>
  <conditionalFormatting sqref="O1477:O1482">
    <cfRule type="duplicateValues" dxfId="8478" priority="8580"/>
  </conditionalFormatting>
  <conditionalFormatting sqref="O1477:O1482">
    <cfRule type="duplicateValues" dxfId="8477" priority="8579"/>
  </conditionalFormatting>
  <conditionalFormatting sqref="O1477:O1482">
    <cfRule type="duplicateValues" dxfId="8476" priority="8578"/>
  </conditionalFormatting>
  <conditionalFormatting sqref="O1477:O1482">
    <cfRule type="duplicateValues" dxfId="8475" priority="8577"/>
  </conditionalFormatting>
  <conditionalFormatting sqref="O1477:O1482">
    <cfRule type="duplicateValues" dxfId="8474" priority="8584"/>
  </conditionalFormatting>
  <conditionalFormatting sqref="O1477:O1482">
    <cfRule type="duplicateValues" dxfId="8473" priority="8585"/>
    <cfRule type="duplicateValues" dxfId="8472" priority="8586"/>
    <cfRule type="duplicateValues" dxfId="8471" priority="8587"/>
  </conditionalFormatting>
  <conditionalFormatting sqref="P1477:P1482">
    <cfRule type="duplicateValues" dxfId="8470" priority="8588"/>
  </conditionalFormatting>
  <conditionalFormatting sqref="O1477:O1482">
    <cfRule type="duplicateValues" dxfId="8469" priority="8589"/>
    <cfRule type="duplicateValues" dxfId="8468" priority="8590"/>
  </conditionalFormatting>
  <conditionalFormatting sqref="O1477:O1482">
    <cfRule type="duplicateValues" dxfId="8467" priority="8576"/>
  </conditionalFormatting>
  <conditionalFormatting sqref="O1477:O1482">
    <cfRule type="duplicateValues" dxfId="8466" priority="8575"/>
  </conditionalFormatting>
  <conditionalFormatting sqref="O1494">
    <cfRule type="duplicateValues" dxfId="8465" priority="8567"/>
  </conditionalFormatting>
  <conditionalFormatting sqref="O1494:O1498">
    <cfRule type="duplicateValues" dxfId="8464" priority="8566"/>
  </conditionalFormatting>
  <conditionalFormatting sqref="O1494:O1498">
    <cfRule type="duplicateValues" dxfId="8463" priority="8565"/>
  </conditionalFormatting>
  <conditionalFormatting sqref="O1494:O1498">
    <cfRule type="duplicateValues" dxfId="8462" priority="8564"/>
  </conditionalFormatting>
  <conditionalFormatting sqref="O1494:O1498">
    <cfRule type="duplicateValues" dxfId="8461" priority="8563"/>
  </conditionalFormatting>
  <conditionalFormatting sqref="O1494:O1498">
    <cfRule type="duplicateValues" dxfId="8460" priority="8562"/>
  </conditionalFormatting>
  <conditionalFormatting sqref="O1494:O1498">
    <cfRule type="duplicateValues" dxfId="8459" priority="8561"/>
  </conditionalFormatting>
  <conditionalFormatting sqref="O1494">
    <cfRule type="duplicateValues" dxfId="8458" priority="8568"/>
  </conditionalFormatting>
  <conditionalFormatting sqref="O1494">
    <cfRule type="duplicateValues" dxfId="8457" priority="8569"/>
    <cfRule type="duplicateValues" dxfId="8456" priority="8570"/>
    <cfRule type="duplicateValues" dxfId="8455" priority="8571"/>
  </conditionalFormatting>
  <conditionalFormatting sqref="P1494">
    <cfRule type="duplicateValues" dxfId="8454" priority="8572"/>
  </conditionalFormatting>
  <conditionalFormatting sqref="O1494">
    <cfRule type="duplicateValues" dxfId="8453" priority="8573"/>
    <cfRule type="duplicateValues" dxfId="8452" priority="8574"/>
  </conditionalFormatting>
  <conditionalFormatting sqref="O1494:O1498">
    <cfRule type="duplicateValues" dxfId="8451" priority="8560"/>
  </conditionalFormatting>
  <conditionalFormatting sqref="O1494:O1498">
    <cfRule type="duplicateValues" dxfId="8450" priority="8559"/>
  </conditionalFormatting>
  <conditionalFormatting sqref="O1494:O1498">
    <cfRule type="duplicateValues" dxfId="8449" priority="8558"/>
  </conditionalFormatting>
  <conditionalFormatting sqref="O1495:O1498">
    <cfRule type="duplicateValues" dxfId="8448" priority="8551"/>
  </conditionalFormatting>
  <conditionalFormatting sqref="O1495:O1498">
    <cfRule type="duplicateValues" dxfId="8447" priority="8552"/>
    <cfRule type="duplicateValues" dxfId="8446" priority="8553"/>
    <cfRule type="duplicateValues" dxfId="8445" priority="8554"/>
  </conditionalFormatting>
  <conditionalFormatting sqref="P1495:P1498">
    <cfRule type="duplicateValues" dxfId="8444" priority="8555"/>
  </conditionalFormatting>
  <conditionalFormatting sqref="O1495:O1498">
    <cfRule type="duplicateValues" dxfId="8443" priority="8556"/>
    <cfRule type="duplicateValues" dxfId="8442" priority="8557"/>
  </conditionalFormatting>
  <conditionalFormatting sqref="A1499:A1500">
    <cfRule type="cellIs" dxfId="8441" priority="8550" operator="lessThan">
      <formula>"&lt;=0"</formula>
    </cfRule>
  </conditionalFormatting>
  <conditionalFormatting sqref="Y1499">
    <cfRule type="duplicateValues" dxfId="8440" priority="8549"/>
  </conditionalFormatting>
  <conditionalFormatting sqref="Y1499">
    <cfRule type="duplicateValues" dxfId="8439" priority="8548"/>
  </conditionalFormatting>
  <conditionalFormatting sqref="O1499:O1500">
    <cfRule type="duplicateValues" dxfId="8438" priority="8522"/>
  </conditionalFormatting>
  <conditionalFormatting sqref="O1499:O1500">
    <cfRule type="duplicateValues" dxfId="8437" priority="8524"/>
  </conditionalFormatting>
  <conditionalFormatting sqref="O1499:O1500">
    <cfRule type="duplicateValues" dxfId="8436" priority="8525"/>
  </conditionalFormatting>
  <conditionalFormatting sqref="O1499:O1500">
    <cfRule type="duplicateValues" dxfId="8435" priority="8526"/>
    <cfRule type="duplicateValues" dxfId="8434" priority="8527"/>
    <cfRule type="duplicateValues" dxfId="8433" priority="8528"/>
  </conditionalFormatting>
  <conditionalFormatting sqref="P1499:P1500">
    <cfRule type="duplicateValues" dxfId="8432" priority="8529"/>
  </conditionalFormatting>
  <conditionalFormatting sqref="O1499:O1500">
    <cfRule type="duplicateValues" dxfId="8431" priority="8530"/>
    <cfRule type="duplicateValues" dxfId="8430" priority="8531"/>
  </conditionalFormatting>
  <conditionalFormatting sqref="O1499:O1500">
    <cfRule type="duplicateValues" dxfId="8429" priority="8523"/>
  </conditionalFormatting>
  <conditionalFormatting sqref="O1501:O1503">
    <cfRule type="duplicateValues" dxfId="8428" priority="8513"/>
  </conditionalFormatting>
  <conditionalFormatting sqref="O1501:O1503">
    <cfRule type="duplicateValues" dxfId="8427" priority="8514"/>
    <cfRule type="duplicateValues" dxfId="8426" priority="8515"/>
    <cfRule type="duplicateValues" dxfId="8425" priority="8516"/>
  </conditionalFormatting>
  <conditionalFormatting sqref="O1501:O1503">
    <cfRule type="duplicateValues" dxfId="8424" priority="8511"/>
    <cfRule type="duplicateValues" dxfId="8423" priority="8512"/>
  </conditionalFormatting>
  <conditionalFormatting sqref="O1501:O1503">
    <cfRule type="duplicateValues" dxfId="8422" priority="8510"/>
  </conditionalFormatting>
  <conditionalFormatting sqref="O1501:O1503">
    <cfRule type="duplicateValues" dxfId="8421" priority="8509"/>
  </conditionalFormatting>
  <conditionalFormatting sqref="P1501:P1503">
    <cfRule type="duplicateValues" dxfId="8420" priority="8508"/>
  </conditionalFormatting>
  <conditionalFormatting sqref="O1501:O1503">
    <cfRule type="duplicateValues" dxfId="8419" priority="8507"/>
  </conditionalFormatting>
  <conditionalFormatting sqref="O1501:O1503">
    <cfRule type="duplicateValues" dxfId="8418" priority="8506"/>
  </conditionalFormatting>
  <conditionalFormatting sqref="O1501:O1503">
    <cfRule type="duplicateValues" dxfId="8417" priority="8505"/>
  </conditionalFormatting>
  <conditionalFormatting sqref="O1501:O1503">
    <cfRule type="duplicateValues" dxfId="8416" priority="8504"/>
  </conditionalFormatting>
  <conditionalFormatting sqref="O1501:O1503">
    <cfRule type="duplicateValues" dxfId="8415" priority="8503"/>
  </conditionalFormatting>
  <conditionalFormatting sqref="O1501:O1503">
    <cfRule type="duplicateValues" dxfId="8414" priority="8502"/>
  </conditionalFormatting>
  <conditionalFormatting sqref="O1501:O1503">
    <cfRule type="duplicateValues" dxfId="8413" priority="8501"/>
  </conditionalFormatting>
  <conditionalFormatting sqref="O1501:O1503">
    <cfRule type="duplicateValues" dxfId="8412" priority="8500"/>
  </conditionalFormatting>
  <conditionalFormatting sqref="O1501:O1503">
    <cfRule type="duplicateValues" dxfId="8411" priority="8499"/>
  </conditionalFormatting>
  <conditionalFormatting sqref="O1501:O1503">
    <cfRule type="duplicateValues" dxfId="8410" priority="8498"/>
  </conditionalFormatting>
  <conditionalFormatting sqref="O1501:O1503">
    <cfRule type="duplicateValues" dxfId="8409" priority="8497"/>
  </conditionalFormatting>
  <conditionalFormatting sqref="O1501:O1503">
    <cfRule type="duplicateValues" dxfId="8408" priority="8496"/>
  </conditionalFormatting>
  <conditionalFormatting sqref="O1501:O1503">
    <cfRule type="duplicateValues" dxfId="8407" priority="8495"/>
  </conditionalFormatting>
  <conditionalFormatting sqref="P1501:P1502">
    <cfRule type="duplicateValues" dxfId="8406" priority="8517"/>
  </conditionalFormatting>
  <conditionalFormatting sqref="O1501:O1502">
    <cfRule type="duplicateValues" dxfId="8405" priority="8518"/>
  </conditionalFormatting>
  <conditionalFormatting sqref="O1501:O1502">
    <cfRule type="duplicateValues" dxfId="8404" priority="8519"/>
    <cfRule type="duplicateValues" dxfId="8403" priority="8520"/>
    <cfRule type="duplicateValues" dxfId="8402" priority="8521"/>
  </conditionalFormatting>
  <conditionalFormatting sqref="O1503">
    <cfRule type="duplicateValues" dxfId="8401" priority="8490"/>
  </conditionalFormatting>
  <conditionalFormatting sqref="O1503">
    <cfRule type="duplicateValues" dxfId="8400" priority="8491"/>
    <cfRule type="duplicateValues" dxfId="8399" priority="8492"/>
    <cfRule type="duplicateValues" dxfId="8398" priority="8493"/>
  </conditionalFormatting>
  <conditionalFormatting sqref="P1503">
    <cfRule type="duplicateValues" dxfId="8397" priority="8494"/>
  </conditionalFormatting>
  <conditionalFormatting sqref="A1504">
    <cfRule type="cellIs" dxfId="8396" priority="8489" operator="lessThan">
      <formula>"&lt;=0"</formula>
    </cfRule>
  </conditionalFormatting>
  <conditionalFormatting sqref="Y1504">
    <cfRule type="duplicateValues" dxfId="8395" priority="8488"/>
  </conditionalFormatting>
  <conditionalFormatting sqref="O1504">
    <cfRule type="duplicateValues" dxfId="8394" priority="8473"/>
  </conditionalFormatting>
  <conditionalFormatting sqref="O1504">
    <cfRule type="duplicateValues" dxfId="8393" priority="8474"/>
  </conditionalFormatting>
  <conditionalFormatting sqref="O1504">
    <cfRule type="duplicateValues" dxfId="8392" priority="8475"/>
    <cfRule type="duplicateValues" dxfId="8391" priority="8476"/>
    <cfRule type="duplicateValues" dxfId="8390" priority="8477"/>
  </conditionalFormatting>
  <conditionalFormatting sqref="P1504">
    <cfRule type="duplicateValues" dxfId="8389" priority="8478"/>
  </conditionalFormatting>
  <conditionalFormatting sqref="O1504">
    <cfRule type="duplicateValues" dxfId="8388" priority="8479"/>
    <cfRule type="duplicateValues" dxfId="8387" priority="8480"/>
  </conditionalFormatting>
  <conditionalFormatting sqref="O1505">
    <cfRule type="duplicateValues" dxfId="8386" priority="8466"/>
  </conditionalFormatting>
  <conditionalFormatting sqref="O1505">
    <cfRule type="duplicateValues" dxfId="8385" priority="8467"/>
    <cfRule type="duplicateValues" dxfId="8384" priority="8468"/>
    <cfRule type="duplicateValues" dxfId="8383" priority="8469"/>
  </conditionalFormatting>
  <conditionalFormatting sqref="P1505">
    <cfRule type="duplicateValues" dxfId="8382" priority="8470"/>
  </conditionalFormatting>
  <conditionalFormatting sqref="O1505">
    <cfRule type="duplicateValues" dxfId="8381" priority="8471"/>
    <cfRule type="duplicateValues" dxfId="8380" priority="8472"/>
  </conditionalFormatting>
  <conditionalFormatting sqref="O1505">
    <cfRule type="duplicateValues" dxfId="8379" priority="8465"/>
  </conditionalFormatting>
  <conditionalFormatting sqref="O1506">
    <cfRule type="duplicateValues" dxfId="8378" priority="8458"/>
  </conditionalFormatting>
  <conditionalFormatting sqref="O1506">
    <cfRule type="duplicateValues" dxfId="8377" priority="8459"/>
    <cfRule type="duplicateValues" dxfId="8376" priority="8460"/>
    <cfRule type="duplicateValues" dxfId="8375" priority="8461"/>
  </conditionalFormatting>
  <conditionalFormatting sqref="P1506">
    <cfRule type="duplicateValues" dxfId="8374" priority="8462"/>
  </conditionalFormatting>
  <conditionalFormatting sqref="O1506">
    <cfRule type="duplicateValues" dxfId="8373" priority="8463"/>
    <cfRule type="duplicateValues" dxfId="8372" priority="8464"/>
  </conditionalFormatting>
  <conditionalFormatting sqref="O1506">
    <cfRule type="duplicateValues" dxfId="8371" priority="8457"/>
  </conditionalFormatting>
  <conditionalFormatting sqref="O1507">
    <cfRule type="duplicateValues" dxfId="8370" priority="8449"/>
  </conditionalFormatting>
  <conditionalFormatting sqref="O1507">
    <cfRule type="duplicateValues" dxfId="8369" priority="8450"/>
  </conditionalFormatting>
  <conditionalFormatting sqref="O1507">
    <cfRule type="duplicateValues" dxfId="8368" priority="8451"/>
    <cfRule type="duplicateValues" dxfId="8367" priority="8452"/>
    <cfRule type="duplicateValues" dxfId="8366" priority="8453"/>
  </conditionalFormatting>
  <conditionalFormatting sqref="P1507">
    <cfRule type="duplicateValues" dxfId="8365" priority="8454"/>
  </conditionalFormatting>
  <conditionalFormatting sqref="O1507">
    <cfRule type="duplicateValues" dxfId="8364" priority="8455"/>
    <cfRule type="duplicateValues" dxfId="8363" priority="8456"/>
  </conditionalFormatting>
  <conditionalFormatting sqref="A1508">
    <cfRule type="cellIs" dxfId="8362" priority="8448" operator="lessThan">
      <formula>"&lt;=0"</formula>
    </cfRule>
  </conditionalFormatting>
  <conditionalFormatting sqref="Y1508">
    <cfRule type="duplicateValues" dxfId="8361" priority="8447"/>
  </conditionalFormatting>
  <conditionalFormatting sqref="O1508:O1509">
    <cfRule type="duplicateValues" dxfId="8360" priority="8435"/>
  </conditionalFormatting>
  <conditionalFormatting sqref="O1508:O1509">
    <cfRule type="duplicateValues" dxfId="8359" priority="8436"/>
    <cfRule type="duplicateValues" dxfId="8358" priority="8437"/>
    <cfRule type="duplicateValues" dxfId="8357" priority="8438"/>
  </conditionalFormatting>
  <conditionalFormatting sqref="P1508:P1509">
    <cfRule type="duplicateValues" dxfId="8356" priority="8439"/>
  </conditionalFormatting>
  <conditionalFormatting sqref="O1508:O1509">
    <cfRule type="duplicateValues" dxfId="8355" priority="8433"/>
    <cfRule type="duplicateValues" dxfId="8354" priority="8434"/>
  </conditionalFormatting>
  <conditionalFormatting sqref="O1508:O1509">
    <cfRule type="duplicateValues" dxfId="8353" priority="8432"/>
  </conditionalFormatting>
  <conditionalFormatting sqref="O1508:O1509">
    <cfRule type="duplicateValues" dxfId="8352" priority="8431"/>
  </conditionalFormatting>
  <conditionalFormatting sqref="P1508:P1509">
    <cfRule type="duplicateValues" dxfId="8351" priority="8430"/>
  </conditionalFormatting>
  <conditionalFormatting sqref="O1508:O1509">
    <cfRule type="duplicateValues" dxfId="8350" priority="8429"/>
  </conditionalFormatting>
  <conditionalFormatting sqref="O1508:O1509">
    <cfRule type="duplicateValues" dxfId="8349" priority="8428"/>
  </conditionalFormatting>
  <conditionalFormatting sqref="O1508:O1509">
    <cfRule type="duplicateValues" dxfId="8348" priority="8427"/>
  </conditionalFormatting>
  <conditionalFormatting sqref="O1508:O1509">
    <cfRule type="duplicateValues" dxfId="8347" priority="8426"/>
  </conditionalFormatting>
  <conditionalFormatting sqref="O1508:O1509">
    <cfRule type="duplicateValues" dxfId="8346" priority="8425"/>
  </conditionalFormatting>
  <conditionalFormatting sqref="O1508:O1509">
    <cfRule type="duplicateValues" dxfId="8345" priority="8424"/>
  </conditionalFormatting>
  <conditionalFormatting sqref="O1508:O1509">
    <cfRule type="duplicateValues" dxfId="8344" priority="8423"/>
  </conditionalFormatting>
  <conditionalFormatting sqref="O1508:O1509">
    <cfRule type="duplicateValues" dxfId="8343" priority="8422"/>
  </conditionalFormatting>
  <conditionalFormatting sqref="O1508:O1509">
    <cfRule type="duplicateValues" dxfId="8342" priority="8421"/>
  </conditionalFormatting>
  <conditionalFormatting sqref="O1508:O1509">
    <cfRule type="duplicateValues" dxfId="8341" priority="8420"/>
  </conditionalFormatting>
  <conditionalFormatting sqref="O1508:O1509">
    <cfRule type="duplicateValues" dxfId="8340" priority="8419"/>
  </conditionalFormatting>
  <conditionalFormatting sqref="O1508:O1509">
    <cfRule type="duplicateValues" dxfId="8339" priority="8418"/>
  </conditionalFormatting>
  <conditionalFormatting sqref="O1508:O1509">
    <cfRule type="duplicateValues" dxfId="8338" priority="8417"/>
  </conditionalFormatting>
  <conditionalFormatting sqref="O1510:O1511">
    <cfRule type="duplicateValues" dxfId="8337" priority="8389"/>
  </conditionalFormatting>
  <conditionalFormatting sqref="O1510:O1511">
    <cfRule type="duplicateValues" dxfId="8336" priority="8390"/>
    <cfRule type="duplicateValues" dxfId="8335" priority="8391"/>
    <cfRule type="duplicateValues" dxfId="8334" priority="8392"/>
  </conditionalFormatting>
  <conditionalFormatting sqref="P1510:P1511">
    <cfRule type="duplicateValues" dxfId="8333" priority="8393"/>
  </conditionalFormatting>
  <conditionalFormatting sqref="O1510:O1511">
    <cfRule type="duplicateValues" dxfId="8332" priority="8387"/>
    <cfRule type="duplicateValues" dxfId="8331" priority="8388"/>
  </conditionalFormatting>
  <conditionalFormatting sqref="O1510:O1511">
    <cfRule type="duplicateValues" dxfId="8330" priority="8386"/>
  </conditionalFormatting>
  <conditionalFormatting sqref="O1510:O1511">
    <cfRule type="duplicateValues" dxfId="8329" priority="8385"/>
  </conditionalFormatting>
  <conditionalFormatting sqref="P1510:P1511">
    <cfRule type="duplicateValues" dxfId="8328" priority="8384"/>
  </conditionalFormatting>
  <conditionalFormatting sqref="O1510:O1511">
    <cfRule type="duplicateValues" dxfId="8327" priority="8383"/>
  </conditionalFormatting>
  <conditionalFormatting sqref="O1510:O1511">
    <cfRule type="duplicateValues" dxfId="8326" priority="8382"/>
  </conditionalFormatting>
  <conditionalFormatting sqref="O1510:O1511">
    <cfRule type="duplicateValues" dxfId="8325" priority="8381"/>
  </conditionalFormatting>
  <conditionalFormatting sqref="O1510:O1511">
    <cfRule type="duplicateValues" dxfId="8324" priority="8380"/>
  </conditionalFormatting>
  <conditionalFormatting sqref="O1510:O1511">
    <cfRule type="duplicateValues" dxfId="8323" priority="8379"/>
  </conditionalFormatting>
  <conditionalFormatting sqref="O1510:O1511">
    <cfRule type="duplicateValues" dxfId="8322" priority="8378"/>
  </conditionalFormatting>
  <conditionalFormatting sqref="O1510:O1511">
    <cfRule type="duplicateValues" dxfId="8321" priority="8377"/>
  </conditionalFormatting>
  <conditionalFormatting sqref="O1510:O1511">
    <cfRule type="duplicateValues" dxfId="8320" priority="8376"/>
  </conditionalFormatting>
  <conditionalFormatting sqref="O1510:O1511">
    <cfRule type="duplicateValues" dxfId="8319" priority="8375"/>
  </conditionalFormatting>
  <conditionalFormatting sqref="O1510:O1511">
    <cfRule type="duplicateValues" dxfId="8318" priority="8374"/>
  </conditionalFormatting>
  <conditionalFormatting sqref="O1510:O1511">
    <cfRule type="duplicateValues" dxfId="8317" priority="8373"/>
  </conditionalFormatting>
  <conditionalFormatting sqref="O1510:O1511">
    <cfRule type="duplicateValues" dxfId="8316" priority="8372"/>
  </conditionalFormatting>
  <conditionalFormatting sqref="O1510:O1511">
    <cfRule type="duplicateValues" dxfId="8315" priority="8371"/>
  </conditionalFormatting>
  <conditionalFormatting sqref="O1512">
    <cfRule type="duplicateValues" dxfId="8314" priority="8366"/>
  </conditionalFormatting>
  <conditionalFormatting sqref="O1512">
    <cfRule type="duplicateValues" dxfId="8313" priority="8367"/>
    <cfRule type="duplicateValues" dxfId="8312" priority="8368"/>
    <cfRule type="duplicateValues" dxfId="8311" priority="8369"/>
  </conditionalFormatting>
  <conditionalFormatting sqref="P1512">
    <cfRule type="duplicateValues" dxfId="8310" priority="8370"/>
  </conditionalFormatting>
  <conditionalFormatting sqref="O1512">
    <cfRule type="duplicateValues" dxfId="8309" priority="8364"/>
    <cfRule type="duplicateValues" dxfId="8308" priority="8365"/>
  </conditionalFormatting>
  <conditionalFormatting sqref="O1512">
    <cfRule type="duplicateValues" dxfId="8307" priority="8363"/>
  </conditionalFormatting>
  <conditionalFormatting sqref="O1512">
    <cfRule type="duplicateValues" dxfId="8306" priority="8362"/>
  </conditionalFormatting>
  <conditionalFormatting sqref="P1512">
    <cfRule type="duplicateValues" dxfId="8305" priority="8361"/>
  </conditionalFormatting>
  <conditionalFormatting sqref="O1512">
    <cfRule type="duplicateValues" dxfId="8304" priority="8360"/>
  </conditionalFormatting>
  <conditionalFormatting sqref="O1512">
    <cfRule type="duplicateValues" dxfId="8303" priority="8359"/>
  </conditionalFormatting>
  <conditionalFormatting sqref="O1512">
    <cfRule type="duplicateValues" dxfId="8302" priority="8358"/>
  </conditionalFormatting>
  <conditionalFormatting sqref="O1512">
    <cfRule type="duplicateValues" dxfId="8301" priority="8357"/>
  </conditionalFormatting>
  <conditionalFormatting sqref="O1512">
    <cfRule type="duplicateValues" dxfId="8300" priority="8356"/>
  </conditionalFormatting>
  <conditionalFormatting sqref="O1512">
    <cfRule type="duplicateValues" dxfId="8299" priority="8355"/>
  </conditionalFormatting>
  <conditionalFormatting sqref="O1512">
    <cfRule type="duplicateValues" dxfId="8298" priority="8354"/>
  </conditionalFormatting>
  <conditionalFormatting sqref="O1512">
    <cfRule type="duplicateValues" dxfId="8297" priority="8353"/>
  </conditionalFormatting>
  <conditionalFormatting sqref="O1512">
    <cfRule type="duplicateValues" dxfId="8296" priority="8352"/>
  </conditionalFormatting>
  <conditionalFormatting sqref="O1512">
    <cfRule type="duplicateValues" dxfId="8295" priority="8351"/>
  </conditionalFormatting>
  <conditionalFormatting sqref="O1512">
    <cfRule type="duplicateValues" dxfId="8294" priority="8350"/>
  </conditionalFormatting>
  <conditionalFormatting sqref="O1512">
    <cfRule type="duplicateValues" dxfId="8293" priority="8349"/>
  </conditionalFormatting>
  <conditionalFormatting sqref="O1512">
    <cfRule type="duplicateValues" dxfId="8292" priority="8348"/>
  </conditionalFormatting>
  <conditionalFormatting sqref="O1513">
    <cfRule type="duplicateValues" dxfId="8291" priority="8343"/>
  </conditionalFormatting>
  <conditionalFormatting sqref="O1513">
    <cfRule type="duplicateValues" dxfId="8290" priority="8344"/>
    <cfRule type="duplicateValues" dxfId="8289" priority="8345"/>
    <cfRule type="duplicateValues" dxfId="8288" priority="8346"/>
  </conditionalFormatting>
  <conditionalFormatting sqref="P1513">
    <cfRule type="duplicateValues" dxfId="8287" priority="8347"/>
  </conditionalFormatting>
  <conditionalFormatting sqref="O1513">
    <cfRule type="duplicateValues" dxfId="8286" priority="8341"/>
    <cfRule type="duplicateValues" dxfId="8285" priority="8342"/>
  </conditionalFormatting>
  <conditionalFormatting sqref="O1513">
    <cfRule type="duplicateValues" dxfId="8284" priority="8340"/>
  </conditionalFormatting>
  <conditionalFormatting sqref="O1513">
    <cfRule type="duplicateValues" dxfId="8283" priority="8339"/>
  </conditionalFormatting>
  <conditionalFormatting sqref="P1513">
    <cfRule type="duplicateValues" dxfId="8282" priority="8338"/>
  </conditionalFormatting>
  <conditionalFormatting sqref="O1513">
    <cfRule type="duplicateValues" dxfId="8281" priority="8337"/>
  </conditionalFormatting>
  <conditionalFormatting sqref="O1513">
    <cfRule type="duplicateValues" dxfId="8280" priority="8336"/>
  </conditionalFormatting>
  <conditionalFormatting sqref="O1513">
    <cfRule type="duplicateValues" dxfId="8279" priority="8335"/>
  </conditionalFormatting>
  <conditionalFormatting sqref="O1513">
    <cfRule type="duplicateValues" dxfId="8278" priority="8334"/>
  </conditionalFormatting>
  <conditionalFormatting sqref="O1513">
    <cfRule type="duplicateValues" dxfId="8277" priority="8333"/>
  </conditionalFormatting>
  <conditionalFormatting sqref="O1513">
    <cfRule type="duplicateValues" dxfId="8276" priority="8332"/>
  </conditionalFormatting>
  <conditionalFormatting sqref="O1513">
    <cfRule type="duplicateValues" dxfId="8275" priority="8331"/>
  </conditionalFormatting>
  <conditionalFormatting sqref="O1513">
    <cfRule type="duplicateValues" dxfId="8274" priority="8330"/>
  </conditionalFormatting>
  <conditionalFormatting sqref="O1513">
    <cfRule type="duplicateValues" dxfId="8273" priority="8329"/>
  </conditionalFormatting>
  <conditionalFormatting sqref="O1513">
    <cfRule type="duplicateValues" dxfId="8272" priority="8328"/>
  </conditionalFormatting>
  <conditionalFormatting sqref="O1513">
    <cfRule type="duplicateValues" dxfId="8271" priority="8327"/>
  </conditionalFormatting>
  <conditionalFormatting sqref="O1513">
    <cfRule type="duplicateValues" dxfId="8270" priority="8326"/>
  </conditionalFormatting>
  <conditionalFormatting sqref="O1513">
    <cfRule type="duplicateValues" dxfId="8269" priority="8325"/>
  </conditionalFormatting>
  <conditionalFormatting sqref="O1514">
    <cfRule type="duplicateValues" dxfId="8268" priority="8317"/>
  </conditionalFormatting>
  <conditionalFormatting sqref="O1514">
    <cfRule type="duplicateValues" dxfId="8267" priority="8318"/>
  </conditionalFormatting>
  <conditionalFormatting sqref="O1514">
    <cfRule type="duplicateValues" dxfId="8266" priority="8319"/>
    <cfRule type="duplicateValues" dxfId="8265" priority="8320"/>
    <cfRule type="duplicateValues" dxfId="8264" priority="8321"/>
  </conditionalFormatting>
  <conditionalFormatting sqref="P1514">
    <cfRule type="duplicateValues" dxfId="8263" priority="8322"/>
  </conditionalFormatting>
  <conditionalFormatting sqref="O1514">
    <cfRule type="duplicateValues" dxfId="8262" priority="8323"/>
    <cfRule type="duplicateValues" dxfId="8261" priority="8324"/>
  </conditionalFormatting>
  <conditionalFormatting sqref="O1515">
    <cfRule type="duplicateValues" dxfId="8260" priority="8309"/>
  </conditionalFormatting>
  <conditionalFormatting sqref="O1515">
    <cfRule type="duplicateValues" dxfId="8259" priority="8310"/>
  </conditionalFormatting>
  <conditionalFormatting sqref="O1515">
    <cfRule type="duplicateValues" dxfId="8258" priority="8311"/>
    <cfRule type="duplicateValues" dxfId="8257" priority="8312"/>
    <cfRule type="duplicateValues" dxfId="8256" priority="8313"/>
  </conditionalFormatting>
  <conditionalFormatting sqref="P1515">
    <cfRule type="duplicateValues" dxfId="8255" priority="8314"/>
  </conditionalFormatting>
  <conditionalFormatting sqref="O1515">
    <cfRule type="duplicateValues" dxfId="8254" priority="8315"/>
    <cfRule type="duplicateValues" dxfId="8253" priority="8316"/>
  </conditionalFormatting>
  <conditionalFormatting sqref="O1516:O1517">
    <cfRule type="duplicateValues" dxfId="8252" priority="8304"/>
  </conditionalFormatting>
  <conditionalFormatting sqref="O1516:O1517">
    <cfRule type="duplicateValues" dxfId="8251" priority="8305"/>
    <cfRule type="duplicateValues" dxfId="8250" priority="8306"/>
    <cfRule type="duplicateValues" dxfId="8249" priority="8307"/>
  </conditionalFormatting>
  <conditionalFormatting sqref="P1516:P1517">
    <cfRule type="duplicateValues" dxfId="8248" priority="8308"/>
  </conditionalFormatting>
  <conditionalFormatting sqref="O1516:O1517">
    <cfRule type="duplicateValues" dxfId="8247" priority="8302"/>
    <cfRule type="duplicateValues" dxfId="8246" priority="8303"/>
  </conditionalFormatting>
  <conditionalFormatting sqref="O1516:O1517">
    <cfRule type="duplicateValues" dxfId="8245" priority="8301"/>
  </conditionalFormatting>
  <conditionalFormatting sqref="O1516:O1517">
    <cfRule type="duplicateValues" dxfId="8244" priority="8300"/>
  </conditionalFormatting>
  <conditionalFormatting sqref="P1516:P1517">
    <cfRule type="duplicateValues" dxfId="8243" priority="8299"/>
  </conditionalFormatting>
  <conditionalFormatting sqref="O1516:O1517">
    <cfRule type="duplicateValues" dxfId="8242" priority="8298"/>
  </conditionalFormatting>
  <conditionalFormatting sqref="O1516:O1517">
    <cfRule type="duplicateValues" dxfId="8241" priority="8297"/>
  </conditionalFormatting>
  <conditionalFormatting sqref="O1516:O1517">
    <cfRule type="duplicateValues" dxfId="8240" priority="8296"/>
  </conditionalFormatting>
  <conditionalFormatting sqref="O1516:O1517">
    <cfRule type="duplicateValues" dxfId="8239" priority="8295"/>
  </conditionalFormatting>
  <conditionalFormatting sqref="O1516:O1517">
    <cfRule type="duplicateValues" dxfId="8238" priority="8294"/>
  </conditionalFormatting>
  <conditionalFormatting sqref="O1516:O1517">
    <cfRule type="duplicateValues" dxfId="8237" priority="8293"/>
  </conditionalFormatting>
  <conditionalFormatting sqref="O1516:O1517">
    <cfRule type="duplicateValues" dxfId="8236" priority="8292"/>
  </conditionalFormatting>
  <conditionalFormatting sqref="O1516:O1517">
    <cfRule type="duplicateValues" dxfId="8235" priority="8291"/>
  </conditionalFormatting>
  <conditionalFormatting sqref="O1516:O1517">
    <cfRule type="duplicateValues" dxfId="8234" priority="8290"/>
  </conditionalFormatting>
  <conditionalFormatting sqref="O1516:O1517">
    <cfRule type="duplicateValues" dxfId="8233" priority="8289"/>
  </conditionalFormatting>
  <conditionalFormatting sqref="O1516:O1517">
    <cfRule type="duplicateValues" dxfId="8232" priority="8288"/>
  </conditionalFormatting>
  <conditionalFormatting sqref="O1516:O1517">
    <cfRule type="duplicateValues" dxfId="8231" priority="8287"/>
  </conditionalFormatting>
  <conditionalFormatting sqref="O1516:O1517">
    <cfRule type="duplicateValues" dxfId="8230" priority="8286"/>
  </conditionalFormatting>
  <conditionalFormatting sqref="O1518">
    <cfRule type="duplicateValues" dxfId="8229" priority="8277"/>
  </conditionalFormatting>
  <conditionalFormatting sqref="O1518">
    <cfRule type="duplicateValues" dxfId="8228" priority="8278"/>
    <cfRule type="duplicateValues" dxfId="8227" priority="8279"/>
    <cfRule type="duplicateValues" dxfId="8226" priority="8280"/>
  </conditionalFormatting>
  <conditionalFormatting sqref="O1518">
    <cfRule type="duplicateValues" dxfId="8225" priority="8275"/>
    <cfRule type="duplicateValues" dxfId="8224" priority="8276"/>
  </conditionalFormatting>
  <conditionalFormatting sqref="O1518">
    <cfRule type="duplicateValues" dxfId="8223" priority="8274"/>
  </conditionalFormatting>
  <conditionalFormatting sqref="O1518">
    <cfRule type="duplicateValues" dxfId="8222" priority="8273"/>
  </conditionalFormatting>
  <conditionalFormatting sqref="P1518">
    <cfRule type="duplicateValues" dxfId="8221" priority="8272"/>
  </conditionalFormatting>
  <conditionalFormatting sqref="O1518">
    <cfRule type="duplicateValues" dxfId="8220" priority="8271"/>
  </conditionalFormatting>
  <conditionalFormatting sqref="O1518">
    <cfRule type="duplicateValues" dxfId="8219" priority="8270"/>
  </conditionalFormatting>
  <conditionalFormatting sqref="O1518">
    <cfRule type="duplicateValues" dxfId="8218" priority="8269"/>
  </conditionalFormatting>
  <conditionalFormatting sqref="O1518">
    <cfRule type="duplicateValues" dxfId="8217" priority="8268"/>
  </conditionalFormatting>
  <conditionalFormatting sqref="O1518">
    <cfRule type="duplicateValues" dxfId="8216" priority="8267"/>
  </conditionalFormatting>
  <conditionalFormatting sqref="O1518">
    <cfRule type="duplicateValues" dxfId="8215" priority="8266"/>
  </conditionalFormatting>
  <conditionalFormatting sqref="O1518">
    <cfRule type="duplicateValues" dxfId="8214" priority="8265"/>
  </conditionalFormatting>
  <conditionalFormatting sqref="O1518">
    <cfRule type="duplicateValues" dxfId="8213" priority="8264"/>
  </conditionalFormatting>
  <conditionalFormatting sqref="O1518">
    <cfRule type="duplicateValues" dxfId="8212" priority="8263"/>
  </conditionalFormatting>
  <conditionalFormatting sqref="O1518">
    <cfRule type="duplicateValues" dxfId="8211" priority="8262"/>
  </conditionalFormatting>
  <conditionalFormatting sqref="O1518">
    <cfRule type="duplicateValues" dxfId="8210" priority="8261"/>
  </conditionalFormatting>
  <conditionalFormatting sqref="O1518">
    <cfRule type="duplicateValues" dxfId="8209" priority="8260"/>
  </conditionalFormatting>
  <conditionalFormatting sqref="O1518">
    <cfRule type="duplicateValues" dxfId="8208" priority="8259"/>
  </conditionalFormatting>
  <conditionalFormatting sqref="P1518">
    <cfRule type="duplicateValues" dxfId="8207" priority="8281"/>
  </conditionalFormatting>
  <conditionalFormatting sqref="O1518">
    <cfRule type="duplicateValues" dxfId="8206" priority="8282"/>
  </conditionalFormatting>
  <conditionalFormatting sqref="O1518">
    <cfRule type="duplicateValues" dxfId="8205" priority="8283"/>
    <cfRule type="duplicateValues" dxfId="8204" priority="8284"/>
    <cfRule type="duplicateValues" dxfId="8203" priority="8285"/>
  </conditionalFormatting>
  <conditionalFormatting sqref="O1519">
    <cfRule type="duplicateValues" dxfId="8202" priority="8254"/>
  </conditionalFormatting>
  <conditionalFormatting sqref="O1519">
    <cfRule type="duplicateValues" dxfId="8201" priority="8255"/>
    <cfRule type="duplicateValues" dxfId="8200" priority="8256"/>
    <cfRule type="duplicateValues" dxfId="8199" priority="8257"/>
  </conditionalFormatting>
  <conditionalFormatting sqref="P1519">
    <cfRule type="duplicateValues" dxfId="8198" priority="8258"/>
  </conditionalFormatting>
  <conditionalFormatting sqref="O1519">
    <cfRule type="duplicateValues" dxfId="8197" priority="8252"/>
    <cfRule type="duplicateValues" dxfId="8196" priority="8253"/>
  </conditionalFormatting>
  <conditionalFormatting sqref="O1519">
    <cfRule type="duplicateValues" dxfId="8195" priority="8251"/>
  </conditionalFormatting>
  <conditionalFormatting sqref="O1519">
    <cfRule type="duplicateValues" dxfId="8194" priority="8250"/>
  </conditionalFormatting>
  <conditionalFormatting sqref="P1519">
    <cfRule type="duplicateValues" dxfId="8193" priority="8249"/>
  </conditionalFormatting>
  <conditionalFormatting sqref="O1519">
    <cfRule type="duplicateValues" dxfId="8192" priority="8248"/>
  </conditionalFormatting>
  <conditionalFormatting sqref="O1519">
    <cfRule type="duplicateValues" dxfId="8191" priority="8247"/>
  </conditionalFormatting>
  <conditionalFormatting sqref="O1519">
    <cfRule type="duplicateValues" dxfId="8190" priority="8246"/>
  </conditionalFormatting>
  <conditionalFormatting sqref="O1519">
    <cfRule type="duplicateValues" dxfId="8189" priority="8245"/>
  </conditionalFormatting>
  <conditionalFormatting sqref="O1519">
    <cfRule type="duplicateValues" dxfId="8188" priority="8244"/>
  </conditionalFormatting>
  <conditionalFormatting sqref="O1519">
    <cfRule type="duplicateValues" dxfId="8187" priority="8243"/>
  </conditionalFormatting>
  <conditionalFormatting sqref="O1519">
    <cfRule type="duplicateValues" dxfId="8186" priority="8242"/>
  </conditionalFormatting>
  <conditionalFormatting sqref="O1519">
    <cfRule type="duplicateValues" dxfId="8185" priority="8241"/>
  </conditionalFormatting>
  <conditionalFormatting sqref="O1519">
    <cfRule type="duplicateValues" dxfId="8184" priority="8240"/>
  </conditionalFormatting>
  <conditionalFormatting sqref="O1519">
    <cfRule type="duplicateValues" dxfId="8183" priority="8239"/>
  </conditionalFormatting>
  <conditionalFormatting sqref="O1519">
    <cfRule type="duplicateValues" dxfId="8182" priority="8238"/>
  </conditionalFormatting>
  <conditionalFormatting sqref="O1519">
    <cfRule type="duplicateValues" dxfId="8181" priority="8237"/>
  </conditionalFormatting>
  <conditionalFormatting sqref="O1519">
    <cfRule type="duplicateValues" dxfId="8180" priority="8236"/>
  </conditionalFormatting>
  <conditionalFormatting sqref="O1520:O1523">
    <cfRule type="duplicateValues" dxfId="8179" priority="8229"/>
  </conditionalFormatting>
  <conditionalFormatting sqref="O1520:O1523">
    <cfRule type="duplicateValues" dxfId="8178" priority="8230"/>
    <cfRule type="duplicateValues" dxfId="8177" priority="8231"/>
    <cfRule type="duplicateValues" dxfId="8176" priority="8232"/>
  </conditionalFormatting>
  <conditionalFormatting sqref="P1520:P1523">
    <cfRule type="duplicateValues" dxfId="8175" priority="8233"/>
  </conditionalFormatting>
  <conditionalFormatting sqref="O1520:O1523">
    <cfRule type="duplicateValues" dxfId="8174" priority="8234"/>
    <cfRule type="duplicateValues" dxfId="8173" priority="8235"/>
  </conditionalFormatting>
  <conditionalFormatting sqref="O1524:O1525">
    <cfRule type="duplicateValues" dxfId="8172" priority="8220"/>
  </conditionalFormatting>
  <conditionalFormatting sqref="O1524:O1525">
    <cfRule type="duplicateValues" dxfId="8171" priority="8221"/>
    <cfRule type="duplicateValues" dxfId="8170" priority="8222"/>
    <cfRule type="duplicateValues" dxfId="8169" priority="8223"/>
  </conditionalFormatting>
  <conditionalFormatting sqref="O1524:O1525">
    <cfRule type="duplicateValues" dxfId="8168" priority="8218"/>
    <cfRule type="duplicateValues" dxfId="8167" priority="8219"/>
  </conditionalFormatting>
  <conditionalFormatting sqref="O1524:O1525">
    <cfRule type="duplicateValues" dxfId="8166" priority="8217"/>
  </conditionalFormatting>
  <conditionalFormatting sqref="O1524:O1525">
    <cfRule type="duplicateValues" dxfId="8165" priority="8216"/>
  </conditionalFormatting>
  <conditionalFormatting sqref="P1524:P1525">
    <cfRule type="duplicateValues" dxfId="8164" priority="8215"/>
  </conditionalFormatting>
  <conditionalFormatting sqref="O1524:O1525">
    <cfRule type="duplicateValues" dxfId="8163" priority="8214"/>
  </conditionalFormatting>
  <conditionalFormatting sqref="O1524:O1525">
    <cfRule type="duplicateValues" dxfId="8162" priority="8213"/>
  </conditionalFormatting>
  <conditionalFormatting sqref="O1524:O1525">
    <cfRule type="duplicateValues" dxfId="8161" priority="8212"/>
  </conditionalFormatting>
  <conditionalFormatting sqref="O1524:O1525">
    <cfRule type="duplicateValues" dxfId="8160" priority="8211"/>
  </conditionalFormatting>
  <conditionalFormatting sqref="O1524:O1525">
    <cfRule type="duplicateValues" dxfId="8159" priority="8210"/>
  </conditionalFormatting>
  <conditionalFormatting sqref="O1524:O1525">
    <cfRule type="duplicateValues" dxfId="8158" priority="8209"/>
  </conditionalFormatting>
  <conditionalFormatting sqref="O1524:O1525">
    <cfRule type="duplicateValues" dxfId="8157" priority="8208"/>
  </conditionalFormatting>
  <conditionalFormatting sqref="O1524:O1525">
    <cfRule type="duplicateValues" dxfId="8156" priority="8207"/>
  </conditionalFormatting>
  <conditionalFormatting sqref="O1524:O1525">
    <cfRule type="duplicateValues" dxfId="8155" priority="8206"/>
  </conditionalFormatting>
  <conditionalFormatting sqref="O1524:O1525">
    <cfRule type="duplicateValues" dxfId="8154" priority="8205"/>
  </conditionalFormatting>
  <conditionalFormatting sqref="O1524:O1525">
    <cfRule type="duplicateValues" dxfId="8153" priority="8224"/>
  </conditionalFormatting>
  <conditionalFormatting sqref="O1524:O1525">
    <cfRule type="duplicateValues" dxfId="8152" priority="8225"/>
    <cfRule type="duplicateValues" dxfId="8151" priority="8226"/>
    <cfRule type="duplicateValues" dxfId="8150" priority="8227"/>
  </conditionalFormatting>
  <conditionalFormatting sqref="P1524:P1525">
    <cfRule type="duplicateValues" dxfId="8149" priority="8228"/>
  </conditionalFormatting>
  <conditionalFormatting sqref="O1524:O1525">
    <cfRule type="duplicateValues" dxfId="8148" priority="8204"/>
  </conditionalFormatting>
  <conditionalFormatting sqref="O1524:O1525">
    <cfRule type="duplicateValues" dxfId="8147" priority="8203"/>
  </conditionalFormatting>
  <conditionalFormatting sqref="O1524:O1525">
    <cfRule type="duplicateValues" dxfId="8146" priority="8202"/>
  </conditionalFormatting>
  <conditionalFormatting sqref="O1526">
    <cfRule type="duplicateValues" dxfId="8145" priority="8193"/>
  </conditionalFormatting>
  <conditionalFormatting sqref="O1526">
    <cfRule type="duplicateValues" dxfId="8144" priority="8194"/>
    <cfRule type="duplicateValues" dxfId="8143" priority="8195"/>
    <cfRule type="duplicateValues" dxfId="8142" priority="8196"/>
  </conditionalFormatting>
  <conditionalFormatting sqref="O1526">
    <cfRule type="duplicateValues" dxfId="8141" priority="8191"/>
    <cfRule type="duplicateValues" dxfId="8140" priority="8192"/>
  </conditionalFormatting>
  <conditionalFormatting sqref="O1526">
    <cfRule type="duplicateValues" dxfId="8139" priority="8190"/>
  </conditionalFormatting>
  <conditionalFormatting sqref="O1526">
    <cfRule type="duplicateValues" dxfId="8138" priority="8189"/>
  </conditionalFormatting>
  <conditionalFormatting sqref="P1526">
    <cfRule type="duplicateValues" dxfId="8137" priority="8188"/>
  </conditionalFormatting>
  <conditionalFormatting sqref="O1526">
    <cfRule type="duplicateValues" dxfId="8136" priority="8187"/>
  </conditionalFormatting>
  <conditionalFormatting sqref="O1526">
    <cfRule type="duplicateValues" dxfId="8135" priority="8186"/>
  </conditionalFormatting>
  <conditionalFormatting sqref="O1526">
    <cfRule type="duplicateValues" dxfId="8134" priority="8185"/>
  </conditionalFormatting>
  <conditionalFormatting sqref="O1526">
    <cfRule type="duplicateValues" dxfId="8133" priority="8184"/>
  </conditionalFormatting>
  <conditionalFormatting sqref="O1526">
    <cfRule type="duplicateValues" dxfId="8132" priority="8183"/>
  </conditionalFormatting>
  <conditionalFormatting sqref="O1526">
    <cfRule type="duplicateValues" dxfId="8131" priority="8182"/>
  </conditionalFormatting>
  <conditionalFormatting sqref="O1526">
    <cfRule type="duplicateValues" dxfId="8130" priority="8181"/>
  </conditionalFormatting>
  <conditionalFormatting sqref="O1526">
    <cfRule type="duplicateValues" dxfId="8129" priority="8180"/>
  </conditionalFormatting>
  <conditionalFormatting sqref="O1526">
    <cfRule type="duplicateValues" dxfId="8128" priority="8179"/>
  </conditionalFormatting>
  <conditionalFormatting sqref="O1526">
    <cfRule type="duplicateValues" dxfId="8127" priority="8178"/>
  </conditionalFormatting>
  <conditionalFormatting sqref="O1526">
    <cfRule type="duplicateValues" dxfId="8126" priority="8177"/>
  </conditionalFormatting>
  <conditionalFormatting sqref="O1526">
    <cfRule type="duplicateValues" dxfId="8125" priority="8176"/>
  </conditionalFormatting>
  <conditionalFormatting sqref="O1526">
    <cfRule type="duplicateValues" dxfId="8124" priority="8175"/>
  </conditionalFormatting>
  <conditionalFormatting sqref="P1526">
    <cfRule type="duplicateValues" dxfId="8123" priority="8197"/>
  </conditionalFormatting>
  <conditionalFormatting sqref="O1526">
    <cfRule type="duplicateValues" dxfId="8122" priority="8198"/>
  </conditionalFormatting>
  <conditionalFormatting sqref="O1526">
    <cfRule type="duplicateValues" dxfId="8121" priority="8199"/>
    <cfRule type="duplicateValues" dxfId="8120" priority="8200"/>
    <cfRule type="duplicateValues" dxfId="8119" priority="8201"/>
  </conditionalFormatting>
  <conditionalFormatting sqref="O1527">
    <cfRule type="duplicateValues" dxfId="8118" priority="8169"/>
  </conditionalFormatting>
  <conditionalFormatting sqref="O1527">
    <cfRule type="duplicateValues" dxfId="8117" priority="8170"/>
    <cfRule type="duplicateValues" dxfId="8116" priority="8171"/>
    <cfRule type="duplicateValues" dxfId="8115" priority="8172"/>
  </conditionalFormatting>
  <conditionalFormatting sqref="P1527">
    <cfRule type="duplicateValues" dxfId="8114" priority="8173"/>
  </conditionalFormatting>
  <conditionalFormatting sqref="O1527">
    <cfRule type="duplicateValues" dxfId="8113" priority="8167"/>
    <cfRule type="duplicateValues" dxfId="8112" priority="8168"/>
  </conditionalFormatting>
  <conditionalFormatting sqref="O1527">
    <cfRule type="duplicateValues" dxfId="8111" priority="8166"/>
  </conditionalFormatting>
  <conditionalFormatting sqref="O1527">
    <cfRule type="duplicateValues" dxfId="8110" priority="8165"/>
  </conditionalFormatting>
  <conditionalFormatting sqref="P1527">
    <cfRule type="duplicateValues" dxfId="8109" priority="8164"/>
  </conditionalFormatting>
  <conditionalFormatting sqref="O1527">
    <cfRule type="duplicateValues" dxfId="8108" priority="8163"/>
  </conditionalFormatting>
  <conditionalFormatting sqref="O1527">
    <cfRule type="duplicateValues" dxfId="8107" priority="8162"/>
  </conditionalFormatting>
  <conditionalFormatting sqref="O1527">
    <cfRule type="duplicateValues" dxfId="8106" priority="8161"/>
  </conditionalFormatting>
  <conditionalFormatting sqref="O1527">
    <cfRule type="duplicateValues" dxfId="8105" priority="8160"/>
  </conditionalFormatting>
  <conditionalFormatting sqref="O1527">
    <cfRule type="duplicateValues" dxfId="8104" priority="8159"/>
  </conditionalFormatting>
  <conditionalFormatting sqref="O1527">
    <cfRule type="duplicateValues" dxfId="8103" priority="8158"/>
  </conditionalFormatting>
  <conditionalFormatting sqref="O1527">
    <cfRule type="duplicateValues" dxfId="8102" priority="8157"/>
  </conditionalFormatting>
  <conditionalFormatting sqref="O1527">
    <cfRule type="duplicateValues" dxfId="8101" priority="8156"/>
  </conditionalFormatting>
  <conditionalFormatting sqref="O1527">
    <cfRule type="duplicateValues" dxfId="8100" priority="8155"/>
  </conditionalFormatting>
  <conditionalFormatting sqref="O1527">
    <cfRule type="duplicateValues" dxfId="8099" priority="8154"/>
  </conditionalFormatting>
  <conditionalFormatting sqref="O1527">
    <cfRule type="duplicateValues" dxfId="8098" priority="8153"/>
  </conditionalFormatting>
  <conditionalFormatting sqref="O1527">
    <cfRule type="duplicateValues" dxfId="8097" priority="8174"/>
  </conditionalFormatting>
  <conditionalFormatting sqref="O1527">
    <cfRule type="duplicateValues" dxfId="8096" priority="8152"/>
  </conditionalFormatting>
  <conditionalFormatting sqref="O1527">
    <cfRule type="duplicateValues" dxfId="8095" priority="8151"/>
  </conditionalFormatting>
  <conditionalFormatting sqref="O1483:O1484">
    <cfRule type="duplicateValues" dxfId="8094" priority="8143"/>
  </conditionalFormatting>
  <conditionalFormatting sqref="O1483:O1484">
    <cfRule type="duplicateValues" dxfId="8093" priority="8142"/>
  </conditionalFormatting>
  <conditionalFormatting sqref="O1483:O1484">
    <cfRule type="duplicateValues" dxfId="8092" priority="8141"/>
  </conditionalFormatting>
  <conditionalFormatting sqref="O1483:O1484">
    <cfRule type="duplicateValues" dxfId="8091" priority="8140"/>
  </conditionalFormatting>
  <conditionalFormatting sqref="O1483:O1484">
    <cfRule type="duplicateValues" dxfId="8090" priority="8144"/>
  </conditionalFormatting>
  <conditionalFormatting sqref="O1483:O1484">
    <cfRule type="duplicateValues" dxfId="8089" priority="8145"/>
    <cfRule type="duplicateValues" dxfId="8088" priority="8146"/>
    <cfRule type="duplicateValues" dxfId="8087" priority="8147"/>
  </conditionalFormatting>
  <conditionalFormatting sqref="P1483:P1484">
    <cfRule type="duplicateValues" dxfId="8086" priority="8148"/>
  </conditionalFormatting>
  <conditionalFormatting sqref="O1483:O1484">
    <cfRule type="duplicateValues" dxfId="8085" priority="8149"/>
    <cfRule type="duplicateValues" dxfId="8084" priority="8150"/>
  </conditionalFormatting>
  <conditionalFormatting sqref="O1485">
    <cfRule type="duplicateValues" dxfId="8083" priority="8121"/>
  </conditionalFormatting>
  <conditionalFormatting sqref="O1485">
    <cfRule type="duplicateValues" dxfId="8082" priority="8120"/>
  </conditionalFormatting>
  <conditionalFormatting sqref="O1485">
    <cfRule type="duplicateValues" dxfId="8081" priority="8119"/>
  </conditionalFormatting>
  <conditionalFormatting sqref="O1485">
    <cfRule type="duplicateValues" dxfId="8080" priority="8118"/>
  </conditionalFormatting>
  <conditionalFormatting sqref="O1485">
    <cfRule type="duplicateValues" dxfId="8079" priority="8122"/>
  </conditionalFormatting>
  <conditionalFormatting sqref="O1485">
    <cfRule type="duplicateValues" dxfId="8078" priority="8123"/>
    <cfRule type="duplicateValues" dxfId="8077" priority="8124"/>
    <cfRule type="duplicateValues" dxfId="8076" priority="8125"/>
  </conditionalFormatting>
  <conditionalFormatting sqref="P1485">
    <cfRule type="duplicateValues" dxfId="8075" priority="8126"/>
  </conditionalFormatting>
  <conditionalFormatting sqref="O1485">
    <cfRule type="duplicateValues" dxfId="8074" priority="8127"/>
    <cfRule type="duplicateValues" dxfId="8073" priority="8128"/>
  </conditionalFormatting>
  <conditionalFormatting sqref="A1486">
    <cfRule type="cellIs" dxfId="8072" priority="8117" operator="lessThan">
      <formula>"&lt;=0"</formula>
    </cfRule>
  </conditionalFormatting>
  <conditionalFormatting sqref="Y1486">
    <cfRule type="duplicateValues" dxfId="8071" priority="8116"/>
  </conditionalFormatting>
  <conditionalFormatting sqref="Y1486">
    <cfRule type="duplicateValues" dxfId="8070" priority="8108"/>
  </conditionalFormatting>
  <conditionalFormatting sqref="O1490:O1493">
    <cfRule type="duplicateValues" dxfId="8069" priority="8090"/>
  </conditionalFormatting>
  <conditionalFormatting sqref="O1490:O1493">
    <cfRule type="duplicateValues" dxfId="8068" priority="8089"/>
  </conditionalFormatting>
  <conditionalFormatting sqref="O1490:O1493">
    <cfRule type="duplicateValues" dxfId="8067" priority="8088"/>
  </conditionalFormatting>
  <conditionalFormatting sqref="P1490:P1493">
    <cfRule type="duplicateValues" dxfId="8066" priority="8091"/>
  </conditionalFormatting>
  <conditionalFormatting sqref="O1490:O1493">
    <cfRule type="duplicateValues" dxfId="8065" priority="8092"/>
  </conditionalFormatting>
  <conditionalFormatting sqref="O1490:O1493">
    <cfRule type="duplicateValues" dxfId="8064" priority="8093"/>
    <cfRule type="duplicateValues" dxfId="8063" priority="8094"/>
    <cfRule type="duplicateValues" dxfId="8062" priority="8095"/>
  </conditionalFormatting>
  <conditionalFormatting sqref="O1490:O1493">
    <cfRule type="duplicateValues" dxfId="8061" priority="8096"/>
    <cfRule type="duplicateValues" dxfId="8060" priority="8097"/>
  </conditionalFormatting>
  <conditionalFormatting sqref="Y1475:Y1476">
    <cfRule type="duplicateValues" dxfId="8059" priority="8087"/>
  </conditionalFormatting>
  <conditionalFormatting sqref="Y1475:Y1476">
    <cfRule type="duplicateValues" dxfId="8058" priority="8086"/>
  </conditionalFormatting>
  <conditionalFormatting sqref="Y1478:Y1482">
    <cfRule type="duplicateValues" dxfId="8057" priority="8085"/>
  </conditionalFormatting>
  <conditionalFormatting sqref="Y1478:Y1482">
    <cfRule type="duplicateValues" dxfId="8056" priority="8084"/>
  </conditionalFormatting>
  <conditionalFormatting sqref="Y1484:Y1485">
    <cfRule type="duplicateValues" dxfId="8055" priority="8083"/>
  </conditionalFormatting>
  <conditionalFormatting sqref="Y1484:Y1485">
    <cfRule type="duplicateValues" dxfId="8054" priority="8082"/>
  </conditionalFormatting>
  <conditionalFormatting sqref="Y1487:Y1493">
    <cfRule type="duplicateValues" dxfId="8053" priority="8081"/>
  </conditionalFormatting>
  <conditionalFormatting sqref="Y1487:Y1493">
    <cfRule type="duplicateValues" dxfId="8052" priority="8080"/>
  </conditionalFormatting>
  <conditionalFormatting sqref="Y1495:Y1498">
    <cfRule type="duplicateValues" dxfId="8051" priority="8079"/>
  </conditionalFormatting>
  <conditionalFormatting sqref="Y1495:Y1498">
    <cfRule type="duplicateValues" dxfId="8050" priority="8078"/>
  </conditionalFormatting>
  <conditionalFormatting sqref="Y1500">
    <cfRule type="duplicateValues" dxfId="8049" priority="8077"/>
  </conditionalFormatting>
  <conditionalFormatting sqref="Y1500">
    <cfRule type="duplicateValues" dxfId="8048" priority="8076"/>
  </conditionalFormatting>
  <conditionalFormatting sqref="Y1502:Y1503">
    <cfRule type="duplicateValues" dxfId="8047" priority="8075"/>
  </conditionalFormatting>
  <conditionalFormatting sqref="Y1502:Y1503">
    <cfRule type="duplicateValues" dxfId="8046" priority="8074"/>
  </conditionalFormatting>
  <conditionalFormatting sqref="Y1505:Y1507">
    <cfRule type="duplicateValues" dxfId="8045" priority="8073"/>
  </conditionalFormatting>
  <conditionalFormatting sqref="Y1505:Y1507">
    <cfRule type="duplicateValues" dxfId="8044" priority="8072"/>
  </conditionalFormatting>
  <conditionalFormatting sqref="Y1509">
    <cfRule type="duplicateValues" dxfId="8043" priority="8071"/>
  </conditionalFormatting>
  <conditionalFormatting sqref="Y1509">
    <cfRule type="duplicateValues" dxfId="8042" priority="8070"/>
  </conditionalFormatting>
  <conditionalFormatting sqref="Y1511">
    <cfRule type="duplicateValues" dxfId="8041" priority="8069"/>
  </conditionalFormatting>
  <conditionalFormatting sqref="Y1511">
    <cfRule type="duplicateValues" dxfId="8040" priority="8068"/>
  </conditionalFormatting>
  <conditionalFormatting sqref="Y1515">
    <cfRule type="duplicateValues" dxfId="8039" priority="8067"/>
  </conditionalFormatting>
  <conditionalFormatting sqref="Y1515">
    <cfRule type="duplicateValues" dxfId="8038" priority="8066"/>
  </conditionalFormatting>
  <conditionalFormatting sqref="Y1517">
    <cfRule type="duplicateValues" dxfId="8037" priority="8065"/>
  </conditionalFormatting>
  <conditionalFormatting sqref="Y1517">
    <cfRule type="duplicateValues" dxfId="8036" priority="8064"/>
  </conditionalFormatting>
  <conditionalFormatting sqref="Y1520:Y1523">
    <cfRule type="duplicateValues" dxfId="8035" priority="8063"/>
  </conditionalFormatting>
  <conditionalFormatting sqref="Y1520:Y1523">
    <cfRule type="duplicateValues" dxfId="8034" priority="8062"/>
  </conditionalFormatting>
  <conditionalFormatting sqref="Y1525">
    <cfRule type="duplicateValues" dxfId="8033" priority="8061"/>
  </conditionalFormatting>
  <conditionalFormatting sqref="Y1525">
    <cfRule type="duplicateValues" dxfId="8032" priority="8060"/>
  </conditionalFormatting>
  <conditionalFormatting sqref="O1253">
    <cfRule type="duplicateValues" dxfId="8031" priority="8052"/>
  </conditionalFormatting>
  <conditionalFormatting sqref="O1253">
    <cfRule type="duplicateValues" dxfId="8030" priority="8051"/>
  </conditionalFormatting>
  <conditionalFormatting sqref="O1253">
    <cfRule type="duplicateValues" dxfId="8029" priority="8050"/>
  </conditionalFormatting>
  <conditionalFormatting sqref="P1253">
    <cfRule type="duplicateValues" dxfId="8028" priority="8053"/>
  </conditionalFormatting>
  <conditionalFormatting sqref="O1253">
    <cfRule type="duplicateValues" dxfId="8027" priority="8054"/>
  </conditionalFormatting>
  <conditionalFormatting sqref="O1253">
    <cfRule type="duplicateValues" dxfId="8026" priority="8055"/>
    <cfRule type="duplicateValues" dxfId="8025" priority="8056"/>
    <cfRule type="duplicateValues" dxfId="8024" priority="8057"/>
  </conditionalFormatting>
  <conditionalFormatting sqref="O1253">
    <cfRule type="duplicateValues" dxfId="8023" priority="8058"/>
    <cfRule type="duplicateValues" dxfId="8022" priority="8059"/>
  </conditionalFormatting>
  <conditionalFormatting sqref="O1254">
    <cfRule type="duplicateValues" dxfId="8021" priority="8042"/>
  </conditionalFormatting>
  <conditionalFormatting sqref="O1254">
    <cfRule type="duplicateValues" dxfId="8020" priority="8041"/>
  </conditionalFormatting>
  <conditionalFormatting sqref="O1254">
    <cfRule type="duplicateValues" dxfId="8019" priority="8040"/>
  </conditionalFormatting>
  <conditionalFormatting sqref="P1254">
    <cfRule type="duplicateValues" dxfId="8018" priority="8043"/>
  </conditionalFormatting>
  <conditionalFormatting sqref="O1254">
    <cfRule type="duplicateValues" dxfId="8017" priority="8044"/>
  </conditionalFormatting>
  <conditionalFormatting sqref="O1254">
    <cfRule type="duplicateValues" dxfId="8016" priority="8045"/>
    <cfRule type="duplicateValues" dxfId="8015" priority="8046"/>
    <cfRule type="duplicateValues" dxfId="8014" priority="8047"/>
  </conditionalFormatting>
  <conditionalFormatting sqref="O1254">
    <cfRule type="duplicateValues" dxfId="8013" priority="8048"/>
    <cfRule type="duplicateValues" dxfId="8012" priority="8049"/>
  </conditionalFormatting>
  <conditionalFormatting sqref="O1255">
    <cfRule type="duplicateValues" dxfId="8011" priority="112842"/>
  </conditionalFormatting>
  <conditionalFormatting sqref="P1255">
    <cfRule type="duplicateValues" dxfId="8010" priority="112845"/>
  </conditionalFormatting>
  <conditionalFormatting sqref="O1255">
    <cfRule type="duplicateValues" dxfId="8009" priority="112847"/>
    <cfRule type="duplicateValues" dxfId="8008" priority="112848"/>
    <cfRule type="duplicateValues" dxfId="8007" priority="112849"/>
  </conditionalFormatting>
  <conditionalFormatting sqref="O1255">
    <cfRule type="duplicateValues" dxfId="8006" priority="112850"/>
    <cfRule type="duplicateValues" dxfId="8005" priority="112851"/>
  </conditionalFormatting>
  <conditionalFormatting sqref="Y1252:Y1255">
    <cfRule type="duplicateValues" dxfId="8004" priority="112876"/>
  </conditionalFormatting>
  <conditionalFormatting sqref="O1486:O1488">
    <cfRule type="duplicateValues" dxfId="8003" priority="8022"/>
  </conditionalFormatting>
  <conditionalFormatting sqref="O1486:O1488">
    <cfRule type="duplicateValues" dxfId="8002" priority="8021"/>
  </conditionalFormatting>
  <conditionalFormatting sqref="O1486:O1488">
    <cfRule type="duplicateValues" dxfId="8001" priority="8020"/>
  </conditionalFormatting>
  <conditionalFormatting sqref="P1486:P1488">
    <cfRule type="duplicateValues" dxfId="8000" priority="8023"/>
  </conditionalFormatting>
  <conditionalFormatting sqref="O1486:O1488">
    <cfRule type="duplicateValues" dxfId="7999" priority="8024"/>
  </conditionalFormatting>
  <conditionalFormatting sqref="O1486:O1488">
    <cfRule type="duplicateValues" dxfId="7998" priority="8025"/>
    <cfRule type="duplicateValues" dxfId="7997" priority="8026"/>
    <cfRule type="duplicateValues" dxfId="7996" priority="8027"/>
  </conditionalFormatting>
  <conditionalFormatting sqref="O1486:O1488">
    <cfRule type="duplicateValues" dxfId="7995" priority="8028"/>
    <cfRule type="duplicateValues" dxfId="7994" priority="8029"/>
  </conditionalFormatting>
  <conditionalFormatting sqref="O1489">
    <cfRule type="duplicateValues" dxfId="7993" priority="8012"/>
  </conditionalFormatting>
  <conditionalFormatting sqref="O1489">
    <cfRule type="duplicateValues" dxfId="7992" priority="8011"/>
  </conditionalFormatting>
  <conditionalFormatting sqref="O1489">
    <cfRule type="duplicateValues" dxfId="7991" priority="8010"/>
  </conditionalFormatting>
  <conditionalFormatting sqref="P1489">
    <cfRule type="duplicateValues" dxfId="7990" priority="8013"/>
  </conditionalFormatting>
  <conditionalFormatting sqref="O1489">
    <cfRule type="duplicateValues" dxfId="7989" priority="8014"/>
  </conditionalFormatting>
  <conditionalFormatting sqref="O1489">
    <cfRule type="duplicateValues" dxfId="7988" priority="8015"/>
    <cfRule type="duplicateValues" dxfId="7987" priority="8016"/>
    <cfRule type="duplicateValues" dxfId="7986" priority="8017"/>
  </conditionalFormatting>
  <conditionalFormatting sqref="O1489">
    <cfRule type="duplicateValues" dxfId="7985" priority="8018"/>
    <cfRule type="duplicateValues" dxfId="7984" priority="8019"/>
  </conditionalFormatting>
  <conditionalFormatting sqref="Y1562:Y1564 Y1471:Y1474 Y1501 Y1510 Y1494 Y1477 Y1483 Y1512:Y1514 Y1516 Y1518:Y1519 Y1524 Y1526:Y1527 Y1569 Y1583:Y1592 Y1594">
    <cfRule type="duplicateValues" dxfId="7983" priority="113130"/>
  </conditionalFormatting>
  <conditionalFormatting sqref="O1562:O1564">
    <cfRule type="duplicateValues" dxfId="7982" priority="8002"/>
  </conditionalFormatting>
  <conditionalFormatting sqref="O1562:O1564">
    <cfRule type="duplicateValues" dxfId="7981" priority="8001"/>
  </conditionalFormatting>
  <conditionalFormatting sqref="O1562:O1564">
    <cfRule type="duplicateValues" dxfId="7980" priority="8000"/>
  </conditionalFormatting>
  <conditionalFormatting sqref="O1562:O1564">
    <cfRule type="duplicateValues" dxfId="7979" priority="7999"/>
  </conditionalFormatting>
  <conditionalFormatting sqref="O1562:O1564">
    <cfRule type="duplicateValues" dxfId="7978" priority="7998"/>
  </conditionalFormatting>
  <conditionalFormatting sqref="O1562:O1564">
    <cfRule type="duplicateValues" dxfId="7977" priority="7997"/>
  </conditionalFormatting>
  <conditionalFormatting sqref="O1562:O1564">
    <cfRule type="duplicateValues" dxfId="7976" priority="8003"/>
  </conditionalFormatting>
  <conditionalFormatting sqref="O1562:O1564">
    <cfRule type="duplicateValues" dxfId="7975" priority="8004"/>
    <cfRule type="duplicateValues" dxfId="7974" priority="8005"/>
    <cfRule type="duplicateValues" dxfId="7973" priority="8006"/>
  </conditionalFormatting>
  <conditionalFormatting sqref="O1562:O1564">
    <cfRule type="duplicateValues" dxfId="7972" priority="8007"/>
    <cfRule type="duplicateValues" dxfId="7971" priority="8008"/>
  </conditionalFormatting>
  <conditionalFormatting sqref="P1562:P1564">
    <cfRule type="duplicateValues" dxfId="7970" priority="8009"/>
  </conditionalFormatting>
  <conditionalFormatting sqref="O1562:O1564">
    <cfRule type="duplicateValues" dxfId="7969" priority="7996"/>
  </conditionalFormatting>
  <conditionalFormatting sqref="O1562:O1564">
    <cfRule type="duplicateValues" dxfId="7968" priority="7995"/>
  </conditionalFormatting>
  <conditionalFormatting sqref="O1562:O1564">
    <cfRule type="duplicateValues" dxfId="7967" priority="7994"/>
  </conditionalFormatting>
  <conditionalFormatting sqref="O1562:O1564">
    <cfRule type="duplicateValues" dxfId="7966" priority="7993"/>
  </conditionalFormatting>
  <conditionalFormatting sqref="O1562:O1564">
    <cfRule type="duplicateValues" dxfId="7965" priority="7992"/>
  </conditionalFormatting>
  <conditionalFormatting sqref="O1562:O1564">
    <cfRule type="duplicateValues" dxfId="7964" priority="7991"/>
  </conditionalFormatting>
  <conditionalFormatting sqref="O1562:O1564">
    <cfRule type="duplicateValues" dxfId="7963" priority="7990"/>
  </conditionalFormatting>
  <conditionalFormatting sqref="A1565">
    <cfRule type="cellIs" dxfId="7962" priority="7989" operator="lessThan">
      <formula>"&lt;=0"</formula>
    </cfRule>
  </conditionalFormatting>
  <conditionalFormatting sqref="Y1565">
    <cfRule type="duplicateValues" dxfId="7961" priority="7981"/>
  </conditionalFormatting>
  <conditionalFormatting sqref="O1565">
    <cfRule type="duplicateValues" dxfId="7960" priority="7973"/>
  </conditionalFormatting>
  <conditionalFormatting sqref="O1565">
    <cfRule type="duplicateValues" dxfId="7959" priority="7972"/>
  </conditionalFormatting>
  <conditionalFormatting sqref="O1565">
    <cfRule type="duplicateValues" dxfId="7958" priority="7971"/>
  </conditionalFormatting>
  <conditionalFormatting sqref="O1565">
    <cfRule type="duplicateValues" dxfId="7957" priority="7970"/>
  </conditionalFormatting>
  <conditionalFormatting sqref="O1565">
    <cfRule type="duplicateValues" dxfId="7956" priority="7969"/>
  </conditionalFormatting>
  <conditionalFormatting sqref="O1565">
    <cfRule type="duplicateValues" dxfId="7955" priority="7968"/>
  </conditionalFormatting>
  <conditionalFormatting sqref="O1565">
    <cfRule type="duplicateValues" dxfId="7954" priority="7974"/>
  </conditionalFormatting>
  <conditionalFormatting sqref="O1565">
    <cfRule type="duplicateValues" dxfId="7953" priority="7975"/>
    <cfRule type="duplicateValues" dxfId="7952" priority="7976"/>
    <cfRule type="duplicateValues" dxfId="7951" priority="7977"/>
  </conditionalFormatting>
  <conditionalFormatting sqref="O1565">
    <cfRule type="duplicateValues" dxfId="7950" priority="7978"/>
    <cfRule type="duplicateValues" dxfId="7949" priority="7979"/>
  </conditionalFormatting>
  <conditionalFormatting sqref="P1565">
    <cfRule type="duplicateValues" dxfId="7948" priority="7980"/>
  </conditionalFormatting>
  <conditionalFormatting sqref="O1565">
    <cfRule type="duplicateValues" dxfId="7947" priority="7967"/>
  </conditionalFormatting>
  <conditionalFormatting sqref="O1565">
    <cfRule type="duplicateValues" dxfId="7946" priority="7966"/>
  </conditionalFormatting>
  <conditionalFormatting sqref="O1565">
    <cfRule type="duplicateValues" dxfId="7945" priority="7965"/>
  </conditionalFormatting>
  <conditionalFormatting sqref="O1565">
    <cfRule type="duplicateValues" dxfId="7944" priority="7964"/>
  </conditionalFormatting>
  <conditionalFormatting sqref="O1565">
    <cfRule type="duplicateValues" dxfId="7943" priority="7963"/>
  </conditionalFormatting>
  <conditionalFormatting sqref="O1565">
    <cfRule type="duplicateValues" dxfId="7942" priority="7962"/>
  </conditionalFormatting>
  <conditionalFormatting sqref="O1565">
    <cfRule type="duplicateValues" dxfId="7941" priority="7961"/>
  </conditionalFormatting>
  <conditionalFormatting sqref="O1567">
    <cfRule type="duplicateValues" dxfId="7940" priority="7953"/>
  </conditionalFormatting>
  <conditionalFormatting sqref="O1567">
    <cfRule type="duplicateValues" dxfId="7939" priority="7952"/>
  </conditionalFormatting>
  <conditionalFormatting sqref="O1567">
    <cfRule type="duplicateValues" dxfId="7938" priority="7951"/>
  </conditionalFormatting>
  <conditionalFormatting sqref="O1567">
    <cfRule type="duplicateValues" dxfId="7937" priority="7950"/>
  </conditionalFormatting>
  <conditionalFormatting sqref="O1567">
    <cfRule type="duplicateValues" dxfId="7936" priority="7949"/>
  </conditionalFormatting>
  <conditionalFormatting sqref="O1567">
    <cfRule type="duplicateValues" dxfId="7935" priority="7948"/>
  </conditionalFormatting>
  <conditionalFormatting sqref="O1567">
    <cfRule type="duplicateValues" dxfId="7934" priority="7954"/>
  </conditionalFormatting>
  <conditionalFormatting sqref="O1567">
    <cfRule type="duplicateValues" dxfId="7933" priority="7955"/>
    <cfRule type="duplicateValues" dxfId="7932" priority="7956"/>
    <cfRule type="duplicateValues" dxfId="7931" priority="7957"/>
  </conditionalFormatting>
  <conditionalFormatting sqref="O1567">
    <cfRule type="duplicateValues" dxfId="7930" priority="7958"/>
    <cfRule type="duplicateValues" dxfId="7929" priority="7959"/>
  </conditionalFormatting>
  <conditionalFormatting sqref="P1567">
    <cfRule type="duplicateValues" dxfId="7928" priority="7960"/>
  </conditionalFormatting>
  <conditionalFormatting sqref="O1567">
    <cfRule type="duplicateValues" dxfId="7927" priority="7947"/>
  </conditionalFormatting>
  <conditionalFormatting sqref="O1567">
    <cfRule type="duplicateValues" dxfId="7926" priority="7946"/>
  </conditionalFormatting>
  <conditionalFormatting sqref="O1567">
    <cfRule type="duplicateValues" dxfId="7925" priority="7945"/>
  </conditionalFormatting>
  <conditionalFormatting sqref="O1567">
    <cfRule type="duplicateValues" dxfId="7924" priority="7944"/>
  </conditionalFormatting>
  <conditionalFormatting sqref="O1567">
    <cfRule type="duplicateValues" dxfId="7923" priority="7943"/>
  </conditionalFormatting>
  <conditionalFormatting sqref="O1567">
    <cfRule type="duplicateValues" dxfId="7922" priority="7942"/>
  </conditionalFormatting>
  <conditionalFormatting sqref="O1567">
    <cfRule type="duplicateValues" dxfId="7921" priority="7941"/>
  </conditionalFormatting>
  <conditionalFormatting sqref="O1568">
    <cfRule type="duplicateValues" dxfId="7920" priority="7933"/>
  </conditionalFormatting>
  <conditionalFormatting sqref="O1568">
    <cfRule type="duplicateValues" dxfId="7919" priority="7932"/>
  </conditionalFormatting>
  <conditionalFormatting sqref="O1568">
    <cfRule type="duplicateValues" dxfId="7918" priority="7931"/>
  </conditionalFormatting>
  <conditionalFormatting sqref="O1568">
    <cfRule type="duplicateValues" dxfId="7917" priority="7930"/>
  </conditionalFormatting>
  <conditionalFormatting sqref="O1568">
    <cfRule type="duplicateValues" dxfId="7916" priority="7929"/>
  </conditionalFormatting>
  <conditionalFormatting sqref="O1568">
    <cfRule type="duplicateValues" dxfId="7915" priority="7928"/>
  </conditionalFormatting>
  <conditionalFormatting sqref="O1568">
    <cfRule type="duplicateValues" dxfId="7914" priority="7934"/>
  </conditionalFormatting>
  <conditionalFormatting sqref="O1568">
    <cfRule type="duplicateValues" dxfId="7913" priority="7935"/>
    <cfRule type="duplicateValues" dxfId="7912" priority="7936"/>
    <cfRule type="duplicateValues" dxfId="7911" priority="7937"/>
  </conditionalFormatting>
  <conditionalFormatting sqref="O1568">
    <cfRule type="duplicateValues" dxfId="7910" priority="7938"/>
    <cfRule type="duplicateValues" dxfId="7909" priority="7939"/>
  </conditionalFormatting>
  <conditionalFormatting sqref="P1568">
    <cfRule type="duplicateValues" dxfId="7908" priority="7940"/>
  </conditionalFormatting>
  <conditionalFormatting sqref="O1568">
    <cfRule type="duplicateValues" dxfId="7907" priority="7927"/>
  </conditionalFormatting>
  <conditionalFormatting sqref="O1568">
    <cfRule type="duplicateValues" dxfId="7906" priority="7926"/>
  </conditionalFormatting>
  <conditionalFormatting sqref="O1568">
    <cfRule type="duplicateValues" dxfId="7905" priority="7925"/>
  </conditionalFormatting>
  <conditionalFormatting sqref="O1568">
    <cfRule type="duplicateValues" dxfId="7904" priority="7924"/>
  </conditionalFormatting>
  <conditionalFormatting sqref="O1568">
    <cfRule type="duplicateValues" dxfId="7903" priority="7923"/>
  </conditionalFormatting>
  <conditionalFormatting sqref="O1568">
    <cfRule type="duplicateValues" dxfId="7902" priority="7922"/>
  </conditionalFormatting>
  <conditionalFormatting sqref="O1568">
    <cfRule type="duplicateValues" dxfId="7901" priority="7921"/>
  </conditionalFormatting>
  <conditionalFormatting sqref="O1566">
    <cfRule type="duplicateValues" dxfId="7900" priority="7913"/>
  </conditionalFormatting>
  <conditionalFormatting sqref="O1566">
    <cfRule type="duplicateValues" dxfId="7899" priority="7912"/>
  </conditionalFormatting>
  <conditionalFormatting sqref="O1566">
    <cfRule type="duplicateValues" dxfId="7898" priority="7911"/>
  </conditionalFormatting>
  <conditionalFormatting sqref="O1566">
    <cfRule type="duplicateValues" dxfId="7897" priority="7910"/>
  </conditionalFormatting>
  <conditionalFormatting sqref="O1566">
    <cfRule type="duplicateValues" dxfId="7896" priority="7909"/>
  </conditionalFormatting>
  <conditionalFormatting sqref="O1566">
    <cfRule type="duplicateValues" dxfId="7895" priority="7908"/>
  </conditionalFormatting>
  <conditionalFormatting sqref="O1566">
    <cfRule type="duplicateValues" dxfId="7894" priority="7914"/>
  </conditionalFormatting>
  <conditionalFormatting sqref="O1566">
    <cfRule type="duplicateValues" dxfId="7893" priority="7915"/>
    <cfRule type="duplicateValues" dxfId="7892" priority="7916"/>
    <cfRule type="duplicateValues" dxfId="7891" priority="7917"/>
  </conditionalFormatting>
  <conditionalFormatting sqref="O1566">
    <cfRule type="duplicateValues" dxfId="7890" priority="7918"/>
    <cfRule type="duplicateValues" dxfId="7889" priority="7919"/>
  </conditionalFormatting>
  <conditionalFormatting sqref="P1566">
    <cfRule type="duplicateValues" dxfId="7888" priority="7920"/>
  </conditionalFormatting>
  <conditionalFormatting sqref="O1566">
    <cfRule type="duplicateValues" dxfId="7887" priority="7907"/>
  </conditionalFormatting>
  <conditionalFormatting sqref="O1566">
    <cfRule type="duplicateValues" dxfId="7886" priority="7906"/>
  </conditionalFormatting>
  <conditionalFormatting sqref="O1566">
    <cfRule type="duplicateValues" dxfId="7885" priority="7905"/>
  </conditionalFormatting>
  <conditionalFormatting sqref="O1566">
    <cfRule type="duplicateValues" dxfId="7884" priority="7904"/>
  </conditionalFormatting>
  <conditionalFormatting sqref="O1566">
    <cfRule type="duplicateValues" dxfId="7883" priority="7903"/>
  </conditionalFormatting>
  <conditionalFormatting sqref="O1566">
    <cfRule type="duplicateValues" dxfId="7882" priority="7902"/>
  </conditionalFormatting>
  <conditionalFormatting sqref="O1566">
    <cfRule type="duplicateValues" dxfId="7881" priority="7901"/>
  </conditionalFormatting>
  <conditionalFormatting sqref="O1569">
    <cfRule type="duplicateValues" dxfId="7880" priority="7893"/>
  </conditionalFormatting>
  <conditionalFormatting sqref="O1569">
    <cfRule type="duplicateValues" dxfId="7879" priority="7894"/>
  </conditionalFormatting>
  <conditionalFormatting sqref="O1569">
    <cfRule type="duplicateValues" dxfId="7878" priority="7895"/>
    <cfRule type="duplicateValues" dxfId="7877" priority="7896"/>
    <cfRule type="duplicateValues" dxfId="7876" priority="7897"/>
  </conditionalFormatting>
  <conditionalFormatting sqref="P1569">
    <cfRule type="duplicateValues" dxfId="7875" priority="7898"/>
  </conditionalFormatting>
  <conditionalFormatting sqref="O1569">
    <cfRule type="duplicateValues" dxfId="7874" priority="7899"/>
    <cfRule type="duplicateValues" dxfId="7873" priority="7900"/>
  </conditionalFormatting>
  <conditionalFormatting sqref="O1570:O1572">
    <cfRule type="duplicateValues" dxfId="7872" priority="7885"/>
  </conditionalFormatting>
  <conditionalFormatting sqref="O1570:O1572">
    <cfRule type="duplicateValues" dxfId="7871" priority="7886"/>
  </conditionalFormatting>
  <conditionalFormatting sqref="O1570:O1572">
    <cfRule type="duplicateValues" dxfId="7870" priority="7887"/>
    <cfRule type="duplicateValues" dxfId="7869" priority="7888"/>
    <cfRule type="duplicateValues" dxfId="7868" priority="7889"/>
  </conditionalFormatting>
  <conditionalFormatting sqref="P1570:P1572">
    <cfRule type="duplicateValues" dxfId="7867" priority="7890"/>
  </conditionalFormatting>
  <conditionalFormatting sqref="O1570:O1572">
    <cfRule type="duplicateValues" dxfId="7866" priority="7891"/>
    <cfRule type="duplicateValues" dxfId="7865" priority="7892"/>
  </conditionalFormatting>
  <conditionalFormatting sqref="O1573">
    <cfRule type="duplicateValues" dxfId="7864" priority="7877"/>
  </conditionalFormatting>
  <conditionalFormatting sqref="O1573">
    <cfRule type="duplicateValues" dxfId="7863" priority="7878"/>
  </conditionalFormatting>
  <conditionalFormatting sqref="O1573">
    <cfRule type="duplicateValues" dxfId="7862" priority="7879"/>
    <cfRule type="duplicateValues" dxfId="7861" priority="7880"/>
    <cfRule type="duplicateValues" dxfId="7860" priority="7881"/>
  </conditionalFormatting>
  <conditionalFormatting sqref="P1573">
    <cfRule type="duplicateValues" dxfId="7859" priority="7882"/>
  </conditionalFormatting>
  <conditionalFormatting sqref="O1573">
    <cfRule type="duplicateValues" dxfId="7858" priority="7883"/>
    <cfRule type="duplicateValues" dxfId="7857" priority="7884"/>
  </conditionalFormatting>
  <conditionalFormatting sqref="O1574:O1575">
    <cfRule type="duplicateValues" dxfId="7856" priority="7869"/>
  </conditionalFormatting>
  <conditionalFormatting sqref="O1574:O1575">
    <cfRule type="duplicateValues" dxfId="7855" priority="7870"/>
  </conditionalFormatting>
  <conditionalFormatting sqref="O1574:O1575">
    <cfRule type="duplicateValues" dxfId="7854" priority="7871"/>
    <cfRule type="duplicateValues" dxfId="7853" priority="7872"/>
    <cfRule type="duplicateValues" dxfId="7852" priority="7873"/>
  </conditionalFormatting>
  <conditionalFormatting sqref="P1574:P1575">
    <cfRule type="duplicateValues" dxfId="7851" priority="7874"/>
  </conditionalFormatting>
  <conditionalFormatting sqref="O1574:O1575">
    <cfRule type="duplicateValues" dxfId="7850" priority="7875"/>
    <cfRule type="duplicateValues" dxfId="7849" priority="7876"/>
  </conditionalFormatting>
  <conditionalFormatting sqref="O1576">
    <cfRule type="duplicateValues" dxfId="7848" priority="7861"/>
  </conditionalFormatting>
  <conditionalFormatting sqref="O1576">
    <cfRule type="duplicateValues" dxfId="7847" priority="7862"/>
  </conditionalFormatting>
  <conditionalFormatting sqref="O1576">
    <cfRule type="duplicateValues" dxfId="7846" priority="7863"/>
    <cfRule type="duplicateValues" dxfId="7845" priority="7864"/>
    <cfRule type="duplicateValues" dxfId="7844" priority="7865"/>
  </conditionalFormatting>
  <conditionalFormatting sqref="P1576">
    <cfRule type="duplicateValues" dxfId="7843" priority="7866"/>
  </conditionalFormatting>
  <conditionalFormatting sqref="O1576">
    <cfRule type="duplicateValues" dxfId="7842" priority="7867"/>
    <cfRule type="duplicateValues" dxfId="7841" priority="7868"/>
  </conditionalFormatting>
  <conditionalFormatting sqref="A1577">
    <cfRule type="cellIs" dxfId="7840" priority="7860" operator="lessThan">
      <formula>"&lt;=0"</formula>
    </cfRule>
  </conditionalFormatting>
  <conditionalFormatting sqref="Y1577">
    <cfRule type="duplicateValues" dxfId="7839" priority="7852"/>
  </conditionalFormatting>
  <conditionalFormatting sqref="O1579 O1577">
    <cfRule type="duplicateValues" dxfId="7838" priority="7844"/>
  </conditionalFormatting>
  <conditionalFormatting sqref="O1579 O1577">
    <cfRule type="duplicateValues" dxfId="7837" priority="7845"/>
  </conditionalFormatting>
  <conditionalFormatting sqref="O1579 O1577">
    <cfRule type="duplicateValues" dxfId="7836" priority="7846"/>
    <cfRule type="duplicateValues" dxfId="7835" priority="7847"/>
    <cfRule type="duplicateValues" dxfId="7834" priority="7848"/>
  </conditionalFormatting>
  <conditionalFormatting sqref="O1579 O1577">
    <cfRule type="duplicateValues" dxfId="7833" priority="7849"/>
    <cfRule type="duplicateValues" dxfId="7832" priority="7850"/>
  </conditionalFormatting>
  <conditionalFormatting sqref="O1578">
    <cfRule type="duplicateValues" dxfId="7831" priority="7837"/>
  </conditionalFormatting>
  <conditionalFormatting sqref="O1578">
    <cfRule type="duplicateValues" dxfId="7830" priority="7838"/>
  </conditionalFormatting>
  <conditionalFormatting sqref="O1578">
    <cfRule type="duplicateValues" dxfId="7829" priority="7839"/>
    <cfRule type="duplicateValues" dxfId="7828" priority="7840"/>
    <cfRule type="duplicateValues" dxfId="7827" priority="7841"/>
  </conditionalFormatting>
  <conditionalFormatting sqref="O1578">
    <cfRule type="duplicateValues" dxfId="7826" priority="7842"/>
    <cfRule type="duplicateValues" dxfId="7825" priority="7843"/>
  </conditionalFormatting>
  <conditionalFormatting sqref="O1577:O1579">
    <cfRule type="duplicateValues" dxfId="7824" priority="7836"/>
  </conditionalFormatting>
  <conditionalFormatting sqref="O1577:O1579">
    <cfRule type="duplicateValues" dxfId="7823" priority="7835"/>
  </conditionalFormatting>
  <conditionalFormatting sqref="O1577:O1579">
    <cfRule type="duplicateValues" dxfId="7822" priority="7834"/>
  </conditionalFormatting>
  <conditionalFormatting sqref="O1577:O1579">
    <cfRule type="duplicateValues" dxfId="7821" priority="7833"/>
  </conditionalFormatting>
  <conditionalFormatting sqref="P1577:P1579">
    <cfRule type="duplicateValues" dxfId="7820" priority="7851"/>
  </conditionalFormatting>
  <conditionalFormatting sqref="O1577:O1579">
    <cfRule type="duplicateValues" dxfId="7819" priority="7832"/>
  </conditionalFormatting>
  <conditionalFormatting sqref="O1577:O1579">
    <cfRule type="duplicateValues" dxfId="7818" priority="7831"/>
  </conditionalFormatting>
  <conditionalFormatting sqref="O1577:O1579">
    <cfRule type="duplicateValues" dxfId="7817" priority="7830"/>
  </conditionalFormatting>
  <conditionalFormatting sqref="O1580">
    <cfRule type="duplicateValues" dxfId="7816" priority="7822"/>
  </conditionalFormatting>
  <conditionalFormatting sqref="O1580">
    <cfRule type="duplicateValues" dxfId="7815" priority="7823"/>
  </conditionalFormatting>
  <conditionalFormatting sqref="O1580">
    <cfRule type="duplicateValues" dxfId="7814" priority="7824"/>
    <cfRule type="duplicateValues" dxfId="7813" priority="7825"/>
    <cfRule type="duplicateValues" dxfId="7812" priority="7826"/>
  </conditionalFormatting>
  <conditionalFormatting sqref="O1580">
    <cfRule type="duplicateValues" dxfId="7811" priority="7827"/>
    <cfRule type="duplicateValues" dxfId="7810" priority="7828"/>
  </conditionalFormatting>
  <conditionalFormatting sqref="O1580">
    <cfRule type="duplicateValues" dxfId="7809" priority="7821"/>
  </conditionalFormatting>
  <conditionalFormatting sqref="O1580">
    <cfRule type="duplicateValues" dxfId="7808" priority="7820"/>
  </conditionalFormatting>
  <conditionalFormatting sqref="O1580">
    <cfRule type="duplicateValues" dxfId="7807" priority="7819"/>
  </conditionalFormatting>
  <conditionalFormatting sqref="O1580">
    <cfRule type="duplicateValues" dxfId="7806" priority="7818"/>
  </conditionalFormatting>
  <conditionalFormatting sqref="P1580">
    <cfRule type="duplicateValues" dxfId="7805" priority="7829"/>
  </conditionalFormatting>
  <conditionalFormatting sqref="O1580">
    <cfRule type="duplicateValues" dxfId="7804" priority="7817"/>
  </conditionalFormatting>
  <conditionalFormatting sqref="O1580">
    <cfRule type="duplicateValues" dxfId="7803" priority="7816"/>
  </conditionalFormatting>
  <conditionalFormatting sqref="O1580">
    <cfRule type="duplicateValues" dxfId="7802" priority="7815"/>
  </conditionalFormatting>
  <conditionalFormatting sqref="O1581:O1582">
    <cfRule type="duplicateValues" dxfId="7801" priority="7808"/>
  </conditionalFormatting>
  <conditionalFormatting sqref="O1581:O1582">
    <cfRule type="duplicateValues" dxfId="7800" priority="7809"/>
    <cfRule type="duplicateValues" dxfId="7799" priority="7810"/>
    <cfRule type="duplicateValues" dxfId="7798" priority="7811"/>
  </conditionalFormatting>
  <conditionalFormatting sqref="P1581:P1582">
    <cfRule type="duplicateValues" dxfId="7797" priority="7812"/>
  </conditionalFormatting>
  <conditionalFormatting sqref="O1581:O1582">
    <cfRule type="duplicateValues" dxfId="7796" priority="7813"/>
    <cfRule type="duplicateValues" dxfId="7795" priority="7814"/>
  </conditionalFormatting>
  <conditionalFormatting sqref="O1581:O1582">
    <cfRule type="duplicateValues" dxfId="7794" priority="7807"/>
  </conditionalFormatting>
  <conditionalFormatting sqref="O1581:O1582">
    <cfRule type="duplicateValues" dxfId="7793" priority="7806"/>
  </conditionalFormatting>
  <conditionalFormatting sqref="O1581:O1582">
    <cfRule type="duplicateValues" dxfId="7792" priority="7805"/>
  </conditionalFormatting>
  <conditionalFormatting sqref="O1581:O1582">
    <cfRule type="duplicateValues" dxfId="7791" priority="7804"/>
  </conditionalFormatting>
  <conditionalFormatting sqref="O1581:O1582">
    <cfRule type="duplicateValues" dxfId="7790" priority="7803"/>
  </conditionalFormatting>
  <conditionalFormatting sqref="O1581:O1582">
    <cfRule type="duplicateValues" dxfId="7789" priority="7802"/>
  </conditionalFormatting>
  <conditionalFormatting sqref="O1581:O1582">
    <cfRule type="duplicateValues" dxfId="7788" priority="7801"/>
  </conditionalFormatting>
  <conditionalFormatting sqref="O1581:O1582">
    <cfRule type="duplicateValues" dxfId="7787" priority="7800"/>
  </conditionalFormatting>
  <conditionalFormatting sqref="O1581:O1582">
    <cfRule type="duplicateValues" dxfId="7786" priority="7799"/>
  </conditionalFormatting>
  <conditionalFormatting sqref="O1661:O1662">
    <cfRule type="duplicateValues" dxfId="7785" priority="7791"/>
  </conditionalFormatting>
  <conditionalFormatting sqref="O1661:O1662">
    <cfRule type="duplicateValues" dxfId="7784" priority="7790"/>
  </conditionalFormatting>
  <conditionalFormatting sqref="O1661:O1662">
    <cfRule type="duplicateValues" dxfId="7783" priority="7789"/>
  </conditionalFormatting>
  <conditionalFormatting sqref="O1661:O1662">
    <cfRule type="duplicateValues" dxfId="7782" priority="7788"/>
  </conditionalFormatting>
  <conditionalFormatting sqref="O1661:O1662">
    <cfRule type="duplicateValues" dxfId="7781" priority="7787"/>
  </conditionalFormatting>
  <conditionalFormatting sqref="O1661:O1662">
    <cfRule type="duplicateValues" dxfId="7780" priority="7786"/>
  </conditionalFormatting>
  <conditionalFormatting sqref="O1661:O1662">
    <cfRule type="duplicateValues" dxfId="7779" priority="7792"/>
  </conditionalFormatting>
  <conditionalFormatting sqref="O1661:O1662">
    <cfRule type="duplicateValues" dxfId="7778" priority="7793"/>
    <cfRule type="duplicateValues" dxfId="7777" priority="7794"/>
    <cfRule type="duplicateValues" dxfId="7776" priority="7795"/>
  </conditionalFormatting>
  <conditionalFormatting sqref="O1661:O1662">
    <cfRule type="duplicateValues" dxfId="7775" priority="7796"/>
    <cfRule type="duplicateValues" dxfId="7774" priority="7797"/>
  </conditionalFormatting>
  <conditionalFormatting sqref="P1661:P1662">
    <cfRule type="duplicateValues" dxfId="7773" priority="7798"/>
  </conditionalFormatting>
  <conditionalFormatting sqref="O1661:O1662">
    <cfRule type="duplicateValues" dxfId="7772" priority="7785"/>
  </conditionalFormatting>
  <conditionalFormatting sqref="O1661:O1662">
    <cfRule type="duplicateValues" dxfId="7771" priority="7784"/>
  </conditionalFormatting>
  <conditionalFormatting sqref="O1661:O1662">
    <cfRule type="duplicateValues" dxfId="7770" priority="7783"/>
  </conditionalFormatting>
  <conditionalFormatting sqref="O1661:O1662">
    <cfRule type="duplicateValues" dxfId="7769" priority="7782"/>
  </conditionalFormatting>
  <conditionalFormatting sqref="O1661:O1662">
    <cfRule type="duplicateValues" dxfId="7768" priority="7781"/>
  </conditionalFormatting>
  <conditionalFormatting sqref="O1661:O1662">
    <cfRule type="duplicateValues" dxfId="7767" priority="7780"/>
  </conditionalFormatting>
  <conditionalFormatting sqref="O1661:O1662">
    <cfRule type="duplicateValues" dxfId="7766" priority="7779"/>
  </conditionalFormatting>
  <conditionalFormatting sqref="O1663">
    <cfRule type="duplicateValues" dxfId="7765" priority="7771"/>
  </conditionalFormatting>
  <conditionalFormatting sqref="O1663">
    <cfRule type="duplicateValues" dxfId="7764" priority="7770"/>
  </conditionalFormatting>
  <conditionalFormatting sqref="O1663">
    <cfRule type="duplicateValues" dxfId="7763" priority="7769"/>
  </conditionalFormatting>
  <conditionalFormatting sqref="O1663">
    <cfRule type="duplicateValues" dxfId="7762" priority="7768"/>
  </conditionalFormatting>
  <conditionalFormatting sqref="O1663">
    <cfRule type="duplicateValues" dxfId="7761" priority="7767"/>
  </conditionalFormatting>
  <conditionalFormatting sqref="O1663">
    <cfRule type="duplicateValues" dxfId="7760" priority="7766"/>
  </conditionalFormatting>
  <conditionalFormatting sqref="O1663">
    <cfRule type="duplicateValues" dxfId="7759" priority="7772"/>
  </conditionalFormatting>
  <conditionalFormatting sqref="O1663">
    <cfRule type="duplicateValues" dxfId="7758" priority="7773"/>
    <cfRule type="duplicateValues" dxfId="7757" priority="7774"/>
    <cfRule type="duplicateValues" dxfId="7756" priority="7775"/>
  </conditionalFormatting>
  <conditionalFormatting sqref="O1663">
    <cfRule type="duplicateValues" dxfId="7755" priority="7776"/>
    <cfRule type="duplicateValues" dxfId="7754" priority="7777"/>
  </conditionalFormatting>
  <conditionalFormatting sqref="P1663">
    <cfRule type="duplicateValues" dxfId="7753" priority="7778"/>
  </conditionalFormatting>
  <conditionalFormatting sqref="O1663">
    <cfRule type="duplicateValues" dxfId="7752" priority="7765"/>
  </conditionalFormatting>
  <conditionalFormatting sqref="O1663">
    <cfRule type="duplicateValues" dxfId="7751" priority="7764"/>
  </conditionalFormatting>
  <conditionalFormatting sqref="O1663">
    <cfRule type="duplicateValues" dxfId="7750" priority="7763"/>
  </conditionalFormatting>
  <conditionalFormatting sqref="O1663">
    <cfRule type="duplicateValues" dxfId="7749" priority="7762"/>
  </conditionalFormatting>
  <conditionalFormatting sqref="O1663">
    <cfRule type="duplicateValues" dxfId="7748" priority="7761"/>
  </conditionalFormatting>
  <conditionalFormatting sqref="O1663">
    <cfRule type="duplicateValues" dxfId="7747" priority="7760"/>
  </conditionalFormatting>
  <conditionalFormatting sqref="O1663">
    <cfRule type="duplicateValues" dxfId="7746" priority="7759"/>
  </conditionalFormatting>
  <conditionalFormatting sqref="O1673:O1674">
    <cfRule type="duplicateValues" dxfId="7745" priority="7751"/>
  </conditionalFormatting>
  <conditionalFormatting sqref="O1673:O1674">
    <cfRule type="duplicateValues" dxfId="7744" priority="7750"/>
  </conditionalFormatting>
  <conditionalFormatting sqref="O1673:O1674">
    <cfRule type="duplicateValues" dxfId="7743" priority="7749"/>
  </conditionalFormatting>
  <conditionalFormatting sqref="O1673:O1674">
    <cfRule type="duplicateValues" dxfId="7742" priority="7748"/>
  </conditionalFormatting>
  <conditionalFormatting sqref="O1673:O1674">
    <cfRule type="duplicateValues" dxfId="7741" priority="7747"/>
  </conditionalFormatting>
  <conditionalFormatting sqref="O1673:O1674">
    <cfRule type="duplicateValues" dxfId="7740" priority="7746"/>
  </conditionalFormatting>
  <conditionalFormatting sqref="O1673:O1674">
    <cfRule type="duplicateValues" dxfId="7739" priority="7752"/>
  </conditionalFormatting>
  <conditionalFormatting sqref="O1673:O1674">
    <cfRule type="duplicateValues" dxfId="7738" priority="7753"/>
    <cfRule type="duplicateValues" dxfId="7737" priority="7754"/>
    <cfRule type="duplicateValues" dxfId="7736" priority="7755"/>
  </conditionalFormatting>
  <conditionalFormatting sqref="O1673:O1674">
    <cfRule type="duplicateValues" dxfId="7735" priority="7756"/>
    <cfRule type="duplicateValues" dxfId="7734" priority="7757"/>
  </conditionalFormatting>
  <conditionalFormatting sqref="P1673:P1674">
    <cfRule type="duplicateValues" dxfId="7733" priority="7758"/>
  </conditionalFormatting>
  <conditionalFormatting sqref="O1673:O1674">
    <cfRule type="duplicateValues" dxfId="7732" priority="7745"/>
  </conditionalFormatting>
  <conditionalFormatting sqref="O1673:O1674">
    <cfRule type="duplicateValues" dxfId="7731" priority="7744"/>
  </conditionalFormatting>
  <conditionalFormatting sqref="O1673:O1674">
    <cfRule type="duplicateValues" dxfId="7730" priority="7743"/>
  </conditionalFormatting>
  <conditionalFormatting sqref="O1673:O1674">
    <cfRule type="duplicateValues" dxfId="7729" priority="7742"/>
  </conditionalFormatting>
  <conditionalFormatting sqref="O1673:O1674">
    <cfRule type="duplicateValues" dxfId="7728" priority="7741"/>
  </conditionalFormatting>
  <conditionalFormatting sqref="O1673:O1674">
    <cfRule type="duplicateValues" dxfId="7727" priority="7740"/>
  </conditionalFormatting>
  <conditionalFormatting sqref="O1673:O1674">
    <cfRule type="duplicateValues" dxfId="7726" priority="7739"/>
  </conditionalFormatting>
  <conditionalFormatting sqref="O1584:O1585">
    <cfRule type="duplicateValues" dxfId="7725" priority="7733"/>
  </conditionalFormatting>
  <conditionalFormatting sqref="O1584:O1585">
    <cfRule type="duplicateValues" dxfId="7724" priority="7734"/>
    <cfRule type="duplicateValues" dxfId="7723" priority="7735"/>
    <cfRule type="duplicateValues" dxfId="7722" priority="7736"/>
  </conditionalFormatting>
  <conditionalFormatting sqref="P1584:P1585">
    <cfRule type="duplicateValues" dxfId="7721" priority="7737"/>
  </conditionalFormatting>
  <conditionalFormatting sqref="O1584:O1585">
    <cfRule type="duplicateValues" dxfId="7720" priority="7731"/>
    <cfRule type="duplicateValues" dxfId="7719" priority="7732"/>
  </conditionalFormatting>
  <conditionalFormatting sqref="O1584:O1585">
    <cfRule type="duplicateValues" dxfId="7718" priority="7730"/>
  </conditionalFormatting>
  <conditionalFormatting sqref="O1584:O1585">
    <cfRule type="duplicateValues" dxfId="7717" priority="7729"/>
  </conditionalFormatting>
  <conditionalFormatting sqref="P1584:P1585">
    <cfRule type="duplicateValues" dxfId="7716" priority="7728"/>
  </conditionalFormatting>
  <conditionalFormatting sqref="O1584:O1585">
    <cfRule type="duplicateValues" dxfId="7715" priority="7727"/>
  </conditionalFormatting>
  <conditionalFormatting sqref="O1584:O1585">
    <cfRule type="duplicateValues" dxfId="7714" priority="7726"/>
  </conditionalFormatting>
  <conditionalFormatting sqref="O1584:O1585">
    <cfRule type="duplicateValues" dxfId="7713" priority="7725"/>
  </conditionalFormatting>
  <conditionalFormatting sqref="O1584:O1585">
    <cfRule type="duplicateValues" dxfId="7712" priority="7724"/>
  </conditionalFormatting>
  <conditionalFormatting sqref="O1584:O1585">
    <cfRule type="duplicateValues" dxfId="7711" priority="7723"/>
  </conditionalFormatting>
  <conditionalFormatting sqref="O1584:O1585">
    <cfRule type="duplicateValues" dxfId="7710" priority="7722"/>
  </conditionalFormatting>
  <conditionalFormatting sqref="O1584:O1585">
    <cfRule type="duplicateValues" dxfId="7709" priority="7721"/>
  </conditionalFormatting>
  <conditionalFormatting sqref="O1584:O1585">
    <cfRule type="duplicateValues" dxfId="7708" priority="7720"/>
  </conditionalFormatting>
  <conditionalFormatting sqref="O1584:O1585">
    <cfRule type="duplicateValues" dxfId="7707" priority="7719"/>
  </conditionalFormatting>
  <conditionalFormatting sqref="O1584:O1585">
    <cfRule type="duplicateValues" dxfId="7706" priority="7718"/>
  </conditionalFormatting>
  <conditionalFormatting sqref="O1584:O1585">
    <cfRule type="duplicateValues" dxfId="7705" priority="7738"/>
  </conditionalFormatting>
  <conditionalFormatting sqref="O1584:O1585">
    <cfRule type="duplicateValues" dxfId="7704" priority="7717"/>
  </conditionalFormatting>
  <conditionalFormatting sqref="O1584:O1585">
    <cfRule type="duplicateValues" dxfId="7703" priority="7716"/>
  </conditionalFormatting>
  <conditionalFormatting sqref="O1584:O1585">
    <cfRule type="duplicateValues" dxfId="7702" priority="7715"/>
  </conditionalFormatting>
  <conditionalFormatting sqref="O1586">
    <cfRule type="duplicateValues" dxfId="7701" priority="7706"/>
  </conditionalFormatting>
  <conditionalFormatting sqref="O1586">
    <cfRule type="duplicateValues" dxfId="7700" priority="7707"/>
    <cfRule type="duplicateValues" dxfId="7699" priority="7708"/>
    <cfRule type="duplicateValues" dxfId="7698" priority="7709"/>
  </conditionalFormatting>
  <conditionalFormatting sqref="P1586">
    <cfRule type="duplicateValues" dxfId="7697" priority="7710"/>
  </conditionalFormatting>
  <conditionalFormatting sqref="O1586">
    <cfRule type="duplicateValues" dxfId="7696" priority="7711"/>
  </conditionalFormatting>
  <conditionalFormatting sqref="O1586">
    <cfRule type="duplicateValues" dxfId="7695" priority="7712"/>
    <cfRule type="duplicateValues" dxfId="7694" priority="7713"/>
    <cfRule type="duplicateValues" dxfId="7693" priority="7714"/>
  </conditionalFormatting>
  <conditionalFormatting sqref="O1586">
    <cfRule type="duplicateValues" dxfId="7692" priority="7704"/>
    <cfRule type="duplicateValues" dxfId="7691" priority="7705"/>
  </conditionalFormatting>
  <conditionalFormatting sqref="O1586">
    <cfRule type="duplicateValues" dxfId="7690" priority="7703"/>
  </conditionalFormatting>
  <conditionalFormatting sqref="O1586">
    <cfRule type="duplicateValues" dxfId="7689" priority="7702"/>
  </conditionalFormatting>
  <conditionalFormatting sqref="P1586">
    <cfRule type="duplicateValues" dxfId="7688" priority="7701"/>
  </conditionalFormatting>
  <conditionalFormatting sqref="O1586">
    <cfRule type="duplicateValues" dxfId="7687" priority="7700"/>
  </conditionalFormatting>
  <conditionalFormatting sqref="O1586">
    <cfRule type="duplicateValues" dxfId="7686" priority="7699"/>
  </conditionalFormatting>
  <conditionalFormatting sqref="O1586">
    <cfRule type="duplicateValues" dxfId="7685" priority="7698"/>
  </conditionalFormatting>
  <conditionalFormatting sqref="O1586">
    <cfRule type="duplicateValues" dxfId="7684" priority="7697"/>
  </conditionalFormatting>
  <conditionalFormatting sqref="O1586">
    <cfRule type="duplicateValues" dxfId="7683" priority="7696"/>
  </conditionalFormatting>
  <conditionalFormatting sqref="O1586">
    <cfRule type="duplicateValues" dxfId="7682" priority="7695"/>
  </conditionalFormatting>
  <conditionalFormatting sqref="O1586">
    <cfRule type="duplicateValues" dxfId="7681" priority="7694"/>
  </conditionalFormatting>
  <conditionalFormatting sqref="O1586">
    <cfRule type="duplicateValues" dxfId="7680" priority="7693"/>
  </conditionalFormatting>
  <conditionalFormatting sqref="O1586">
    <cfRule type="duplicateValues" dxfId="7679" priority="7692"/>
  </conditionalFormatting>
  <conditionalFormatting sqref="O1586">
    <cfRule type="duplicateValues" dxfId="7678" priority="7691"/>
  </conditionalFormatting>
  <conditionalFormatting sqref="O1586">
    <cfRule type="duplicateValues" dxfId="7677" priority="7690"/>
  </conditionalFormatting>
  <conditionalFormatting sqref="O1586">
    <cfRule type="duplicateValues" dxfId="7676" priority="7689"/>
  </conditionalFormatting>
  <conditionalFormatting sqref="O1586">
    <cfRule type="duplicateValues" dxfId="7675" priority="7688"/>
  </conditionalFormatting>
  <conditionalFormatting sqref="O1587">
    <cfRule type="duplicateValues" dxfId="7674" priority="7679"/>
  </conditionalFormatting>
  <conditionalFormatting sqref="O1587">
    <cfRule type="duplicateValues" dxfId="7673" priority="7680"/>
    <cfRule type="duplicateValues" dxfId="7672" priority="7681"/>
    <cfRule type="duplicateValues" dxfId="7671" priority="7682"/>
  </conditionalFormatting>
  <conditionalFormatting sqref="O1587">
    <cfRule type="duplicateValues" dxfId="7670" priority="7677"/>
    <cfRule type="duplicateValues" dxfId="7669" priority="7678"/>
  </conditionalFormatting>
  <conditionalFormatting sqref="O1587">
    <cfRule type="duplicateValues" dxfId="7668" priority="7676"/>
  </conditionalFormatting>
  <conditionalFormatting sqref="O1587">
    <cfRule type="duplicateValues" dxfId="7667" priority="7675"/>
  </conditionalFormatting>
  <conditionalFormatting sqref="P1587">
    <cfRule type="duplicateValues" dxfId="7666" priority="7674"/>
  </conditionalFormatting>
  <conditionalFormatting sqref="O1587">
    <cfRule type="duplicateValues" dxfId="7665" priority="7673"/>
  </conditionalFormatting>
  <conditionalFormatting sqref="O1587">
    <cfRule type="duplicateValues" dxfId="7664" priority="7672"/>
  </conditionalFormatting>
  <conditionalFormatting sqref="O1587">
    <cfRule type="duplicateValues" dxfId="7663" priority="7671"/>
  </conditionalFormatting>
  <conditionalFormatting sqref="O1587">
    <cfRule type="duplicateValues" dxfId="7662" priority="7670"/>
  </conditionalFormatting>
  <conditionalFormatting sqref="O1587">
    <cfRule type="duplicateValues" dxfId="7661" priority="7669"/>
  </conditionalFormatting>
  <conditionalFormatting sqref="O1587">
    <cfRule type="duplicateValues" dxfId="7660" priority="7668"/>
  </conditionalFormatting>
  <conditionalFormatting sqref="O1587">
    <cfRule type="duplicateValues" dxfId="7659" priority="7667"/>
  </conditionalFormatting>
  <conditionalFormatting sqref="O1587">
    <cfRule type="duplicateValues" dxfId="7658" priority="7666"/>
  </conditionalFormatting>
  <conditionalFormatting sqref="O1587">
    <cfRule type="duplicateValues" dxfId="7657" priority="7665"/>
  </conditionalFormatting>
  <conditionalFormatting sqref="O1587">
    <cfRule type="duplicateValues" dxfId="7656" priority="7664"/>
  </conditionalFormatting>
  <conditionalFormatting sqref="O1587">
    <cfRule type="duplicateValues" dxfId="7655" priority="7663"/>
  </conditionalFormatting>
  <conditionalFormatting sqref="O1587">
    <cfRule type="duplicateValues" dxfId="7654" priority="7662"/>
  </conditionalFormatting>
  <conditionalFormatting sqref="O1587">
    <cfRule type="duplicateValues" dxfId="7653" priority="7661"/>
  </conditionalFormatting>
  <conditionalFormatting sqref="P1587">
    <cfRule type="duplicateValues" dxfId="7652" priority="7683"/>
  </conditionalFormatting>
  <conditionalFormatting sqref="O1587">
    <cfRule type="duplicateValues" dxfId="7651" priority="7684"/>
  </conditionalFormatting>
  <conditionalFormatting sqref="O1587">
    <cfRule type="duplicateValues" dxfId="7650" priority="7685"/>
    <cfRule type="duplicateValues" dxfId="7649" priority="7686"/>
    <cfRule type="duplicateValues" dxfId="7648" priority="7687"/>
  </conditionalFormatting>
  <conditionalFormatting sqref="O1588">
    <cfRule type="duplicateValues" dxfId="7647" priority="7652"/>
  </conditionalFormatting>
  <conditionalFormatting sqref="O1588">
    <cfRule type="duplicateValues" dxfId="7646" priority="7653"/>
    <cfRule type="duplicateValues" dxfId="7645" priority="7654"/>
    <cfRule type="duplicateValues" dxfId="7644" priority="7655"/>
  </conditionalFormatting>
  <conditionalFormatting sqref="O1588">
    <cfRule type="duplicateValues" dxfId="7643" priority="7650"/>
    <cfRule type="duplicateValues" dxfId="7642" priority="7651"/>
  </conditionalFormatting>
  <conditionalFormatting sqref="O1588">
    <cfRule type="duplicateValues" dxfId="7641" priority="7649"/>
  </conditionalFormatting>
  <conditionalFormatting sqref="O1588">
    <cfRule type="duplicateValues" dxfId="7640" priority="7648"/>
  </conditionalFormatting>
  <conditionalFormatting sqref="P1588">
    <cfRule type="duplicateValues" dxfId="7639" priority="7647"/>
  </conditionalFormatting>
  <conditionalFormatting sqref="O1588">
    <cfRule type="duplicateValues" dxfId="7638" priority="7646"/>
  </conditionalFormatting>
  <conditionalFormatting sqref="O1588">
    <cfRule type="duplicateValues" dxfId="7637" priority="7645"/>
  </conditionalFormatting>
  <conditionalFormatting sqref="O1588">
    <cfRule type="duplicateValues" dxfId="7636" priority="7644"/>
  </conditionalFormatting>
  <conditionalFormatting sqref="O1588">
    <cfRule type="duplicateValues" dxfId="7635" priority="7643"/>
  </conditionalFormatting>
  <conditionalFormatting sqref="O1588">
    <cfRule type="duplicateValues" dxfId="7634" priority="7642"/>
  </conditionalFormatting>
  <conditionalFormatting sqref="O1588">
    <cfRule type="duplicateValues" dxfId="7633" priority="7641"/>
  </conditionalFormatting>
  <conditionalFormatting sqref="O1588">
    <cfRule type="duplicateValues" dxfId="7632" priority="7640"/>
  </conditionalFormatting>
  <conditionalFormatting sqref="O1588">
    <cfRule type="duplicateValues" dxfId="7631" priority="7639"/>
  </conditionalFormatting>
  <conditionalFormatting sqref="O1588">
    <cfRule type="duplicateValues" dxfId="7630" priority="7638"/>
  </conditionalFormatting>
  <conditionalFormatting sqref="O1588">
    <cfRule type="duplicateValues" dxfId="7629" priority="7637"/>
  </conditionalFormatting>
  <conditionalFormatting sqref="O1588">
    <cfRule type="duplicateValues" dxfId="7628" priority="7636"/>
  </conditionalFormatting>
  <conditionalFormatting sqref="O1588">
    <cfRule type="duplicateValues" dxfId="7627" priority="7635"/>
  </conditionalFormatting>
  <conditionalFormatting sqref="O1588">
    <cfRule type="duplicateValues" dxfId="7626" priority="7634"/>
  </conditionalFormatting>
  <conditionalFormatting sqref="P1588">
    <cfRule type="duplicateValues" dxfId="7625" priority="7656"/>
  </conditionalFormatting>
  <conditionalFormatting sqref="O1588">
    <cfRule type="duplicateValues" dxfId="7624" priority="7657"/>
  </conditionalFormatting>
  <conditionalFormatting sqref="O1588">
    <cfRule type="duplicateValues" dxfId="7623" priority="7658"/>
    <cfRule type="duplicateValues" dxfId="7622" priority="7659"/>
    <cfRule type="duplicateValues" dxfId="7621" priority="7660"/>
  </conditionalFormatting>
  <conditionalFormatting sqref="O1589">
    <cfRule type="duplicateValues" dxfId="7620" priority="7628"/>
  </conditionalFormatting>
  <conditionalFormatting sqref="O1589">
    <cfRule type="duplicateValues" dxfId="7619" priority="7629"/>
    <cfRule type="duplicateValues" dxfId="7618" priority="7630"/>
    <cfRule type="duplicateValues" dxfId="7617" priority="7631"/>
  </conditionalFormatting>
  <conditionalFormatting sqref="P1589">
    <cfRule type="duplicateValues" dxfId="7616" priority="7632"/>
  </conditionalFormatting>
  <conditionalFormatting sqref="O1589">
    <cfRule type="duplicateValues" dxfId="7615" priority="7626"/>
    <cfRule type="duplicateValues" dxfId="7614" priority="7627"/>
  </conditionalFormatting>
  <conditionalFormatting sqref="O1589">
    <cfRule type="duplicateValues" dxfId="7613" priority="7625"/>
  </conditionalFormatting>
  <conditionalFormatting sqref="O1589">
    <cfRule type="duplicateValues" dxfId="7612" priority="7624"/>
  </conditionalFormatting>
  <conditionalFormatting sqref="P1589">
    <cfRule type="duplicateValues" dxfId="7611" priority="7623"/>
  </conditionalFormatting>
  <conditionalFormatting sqref="O1589">
    <cfRule type="duplicateValues" dxfId="7610" priority="7622"/>
  </conditionalFormatting>
  <conditionalFormatting sqref="O1589">
    <cfRule type="duplicateValues" dxfId="7609" priority="7621"/>
  </conditionalFormatting>
  <conditionalFormatting sqref="O1589">
    <cfRule type="duplicateValues" dxfId="7608" priority="7620"/>
  </conditionalFormatting>
  <conditionalFormatting sqref="O1589">
    <cfRule type="duplicateValues" dxfId="7607" priority="7619"/>
  </conditionalFormatting>
  <conditionalFormatting sqref="O1589">
    <cfRule type="duplicateValues" dxfId="7606" priority="7618"/>
  </conditionalFormatting>
  <conditionalFormatting sqref="O1589">
    <cfRule type="duplicateValues" dxfId="7605" priority="7617"/>
  </conditionalFormatting>
  <conditionalFormatting sqref="O1589">
    <cfRule type="duplicateValues" dxfId="7604" priority="7616"/>
  </conditionalFormatting>
  <conditionalFormatting sqref="O1589">
    <cfRule type="duplicateValues" dxfId="7603" priority="7615"/>
  </conditionalFormatting>
  <conditionalFormatting sqref="O1589">
    <cfRule type="duplicateValues" dxfId="7602" priority="7614"/>
  </conditionalFormatting>
  <conditionalFormatting sqref="O1589">
    <cfRule type="duplicateValues" dxfId="7601" priority="7613"/>
  </conditionalFormatting>
  <conditionalFormatting sqref="O1589">
    <cfRule type="duplicateValues" dxfId="7600" priority="7633"/>
  </conditionalFormatting>
  <conditionalFormatting sqref="O1589">
    <cfRule type="duplicateValues" dxfId="7599" priority="7612"/>
  </conditionalFormatting>
  <conditionalFormatting sqref="O1589">
    <cfRule type="duplicateValues" dxfId="7598" priority="7611"/>
  </conditionalFormatting>
  <conditionalFormatting sqref="O1589">
    <cfRule type="duplicateValues" dxfId="7597" priority="7610"/>
  </conditionalFormatting>
  <conditionalFormatting sqref="O1590">
    <cfRule type="duplicateValues" dxfId="7596" priority="7601"/>
  </conditionalFormatting>
  <conditionalFormatting sqref="O1590">
    <cfRule type="duplicateValues" dxfId="7595" priority="7602"/>
    <cfRule type="duplicateValues" dxfId="7594" priority="7603"/>
    <cfRule type="duplicateValues" dxfId="7593" priority="7604"/>
  </conditionalFormatting>
  <conditionalFormatting sqref="O1590">
    <cfRule type="duplicateValues" dxfId="7592" priority="7599"/>
    <cfRule type="duplicateValues" dxfId="7591" priority="7600"/>
  </conditionalFormatting>
  <conditionalFormatting sqref="O1590">
    <cfRule type="duplicateValues" dxfId="7590" priority="7598"/>
  </conditionalFormatting>
  <conditionalFormatting sqref="O1590">
    <cfRule type="duplicateValues" dxfId="7589" priority="7597"/>
  </conditionalFormatting>
  <conditionalFormatting sqref="P1590">
    <cfRule type="duplicateValues" dxfId="7588" priority="7596"/>
  </conditionalFormatting>
  <conditionalFormatting sqref="O1590">
    <cfRule type="duplicateValues" dxfId="7587" priority="7595"/>
  </conditionalFormatting>
  <conditionalFormatting sqref="O1590">
    <cfRule type="duplicateValues" dxfId="7586" priority="7594"/>
  </conditionalFormatting>
  <conditionalFormatting sqref="O1590">
    <cfRule type="duplicateValues" dxfId="7585" priority="7593"/>
  </conditionalFormatting>
  <conditionalFormatting sqref="O1590">
    <cfRule type="duplicateValues" dxfId="7584" priority="7592"/>
  </conditionalFormatting>
  <conditionalFormatting sqref="O1590">
    <cfRule type="duplicateValues" dxfId="7583" priority="7591"/>
  </conditionalFormatting>
  <conditionalFormatting sqref="O1590">
    <cfRule type="duplicateValues" dxfId="7582" priority="7590"/>
  </conditionalFormatting>
  <conditionalFormatting sqref="O1590">
    <cfRule type="duplicateValues" dxfId="7581" priority="7589"/>
  </conditionalFormatting>
  <conditionalFormatting sqref="O1590">
    <cfRule type="duplicateValues" dxfId="7580" priority="7588"/>
  </conditionalFormatting>
  <conditionalFormatting sqref="O1590">
    <cfRule type="duplicateValues" dxfId="7579" priority="7587"/>
  </conditionalFormatting>
  <conditionalFormatting sqref="O1590">
    <cfRule type="duplicateValues" dxfId="7578" priority="7586"/>
  </conditionalFormatting>
  <conditionalFormatting sqref="O1590">
    <cfRule type="duplicateValues" dxfId="7577" priority="7585"/>
  </conditionalFormatting>
  <conditionalFormatting sqref="O1590">
    <cfRule type="duplicateValues" dxfId="7576" priority="7584"/>
  </conditionalFormatting>
  <conditionalFormatting sqref="O1590">
    <cfRule type="duplicateValues" dxfId="7575" priority="7583"/>
  </conditionalFormatting>
  <conditionalFormatting sqref="O1590">
    <cfRule type="duplicateValues" dxfId="7574" priority="7605"/>
  </conditionalFormatting>
  <conditionalFormatting sqref="O1590">
    <cfRule type="duplicateValues" dxfId="7573" priority="7606"/>
    <cfRule type="duplicateValues" dxfId="7572" priority="7607"/>
    <cfRule type="duplicateValues" dxfId="7571" priority="7608"/>
  </conditionalFormatting>
  <conditionalFormatting sqref="P1590">
    <cfRule type="duplicateValues" dxfId="7570" priority="7609"/>
  </conditionalFormatting>
  <conditionalFormatting sqref="O1591">
    <cfRule type="duplicateValues" dxfId="7569" priority="7578"/>
  </conditionalFormatting>
  <conditionalFormatting sqref="O1591">
    <cfRule type="duplicateValues" dxfId="7568" priority="7579"/>
    <cfRule type="duplicateValues" dxfId="7567" priority="7580"/>
    <cfRule type="duplicateValues" dxfId="7566" priority="7581"/>
  </conditionalFormatting>
  <conditionalFormatting sqref="P1591">
    <cfRule type="duplicateValues" dxfId="7565" priority="7582"/>
  </conditionalFormatting>
  <conditionalFormatting sqref="O1591">
    <cfRule type="duplicateValues" dxfId="7564" priority="7576"/>
    <cfRule type="duplicateValues" dxfId="7563" priority="7577"/>
  </conditionalFormatting>
  <conditionalFormatting sqref="O1591">
    <cfRule type="duplicateValues" dxfId="7562" priority="7575"/>
  </conditionalFormatting>
  <conditionalFormatting sqref="O1591">
    <cfRule type="duplicateValues" dxfId="7561" priority="7574"/>
  </conditionalFormatting>
  <conditionalFormatting sqref="P1591">
    <cfRule type="duplicateValues" dxfId="7560" priority="7573"/>
  </conditionalFormatting>
  <conditionalFormatting sqref="O1591">
    <cfRule type="duplicateValues" dxfId="7559" priority="7572"/>
  </conditionalFormatting>
  <conditionalFormatting sqref="O1591">
    <cfRule type="duplicateValues" dxfId="7558" priority="7571"/>
  </conditionalFormatting>
  <conditionalFormatting sqref="O1591">
    <cfRule type="duplicateValues" dxfId="7557" priority="7570"/>
  </conditionalFormatting>
  <conditionalFormatting sqref="O1591">
    <cfRule type="duplicateValues" dxfId="7556" priority="7569"/>
  </conditionalFormatting>
  <conditionalFormatting sqref="O1591">
    <cfRule type="duplicateValues" dxfId="7555" priority="7568"/>
  </conditionalFormatting>
  <conditionalFormatting sqref="O1591">
    <cfRule type="duplicateValues" dxfId="7554" priority="7567"/>
  </conditionalFormatting>
  <conditionalFormatting sqref="O1591">
    <cfRule type="duplicateValues" dxfId="7553" priority="7566"/>
  </conditionalFormatting>
  <conditionalFormatting sqref="O1591">
    <cfRule type="duplicateValues" dxfId="7552" priority="7565"/>
  </conditionalFormatting>
  <conditionalFormatting sqref="O1591">
    <cfRule type="duplicateValues" dxfId="7551" priority="7564"/>
  </conditionalFormatting>
  <conditionalFormatting sqref="O1591">
    <cfRule type="duplicateValues" dxfId="7550" priority="7563"/>
  </conditionalFormatting>
  <conditionalFormatting sqref="O1591">
    <cfRule type="duplicateValues" dxfId="7549" priority="7562"/>
  </conditionalFormatting>
  <conditionalFormatting sqref="O1591">
    <cfRule type="duplicateValues" dxfId="7548" priority="7561"/>
  </conditionalFormatting>
  <conditionalFormatting sqref="O1591">
    <cfRule type="duplicateValues" dxfId="7547" priority="7560"/>
  </conditionalFormatting>
  <conditionalFormatting sqref="O1592">
    <cfRule type="duplicateValues" dxfId="7546" priority="7551"/>
  </conditionalFormatting>
  <conditionalFormatting sqref="O1592">
    <cfRule type="duplicateValues" dxfId="7545" priority="7552"/>
    <cfRule type="duplicateValues" dxfId="7544" priority="7553"/>
    <cfRule type="duplicateValues" dxfId="7543" priority="7554"/>
  </conditionalFormatting>
  <conditionalFormatting sqref="O1592">
    <cfRule type="duplicateValues" dxfId="7542" priority="7549"/>
    <cfRule type="duplicateValues" dxfId="7541" priority="7550"/>
  </conditionalFormatting>
  <conditionalFormatting sqref="O1592">
    <cfRule type="duplicateValues" dxfId="7540" priority="7548"/>
  </conditionalFormatting>
  <conditionalFormatting sqref="O1592">
    <cfRule type="duplicateValues" dxfId="7539" priority="7547"/>
  </conditionalFormatting>
  <conditionalFormatting sqref="P1592">
    <cfRule type="duplicateValues" dxfId="7538" priority="7546"/>
  </conditionalFormatting>
  <conditionalFormatting sqref="O1592">
    <cfRule type="duplicateValues" dxfId="7537" priority="7545"/>
  </conditionalFormatting>
  <conditionalFormatting sqref="O1592">
    <cfRule type="duplicateValues" dxfId="7536" priority="7544"/>
  </conditionalFormatting>
  <conditionalFormatting sqref="O1592">
    <cfRule type="duplicateValues" dxfId="7535" priority="7543"/>
  </conditionalFormatting>
  <conditionalFormatting sqref="O1592">
    <cfRule type="duplicateValues" dxfId="7534" priority="7542"/>
  </conditionalFormatting>
  <conditionalFormatting sqref="O1592">
    <cfRule type="duplicateValues" dxfId="7533" priority="7541"/>
  </conditionalFormatting>
  <conditionalFormatting sqref="O1592">
    <cfRule type="duplicateValues" dxfId="7532" priority="7540"/>
  </conditionalFormatting>
  <conditionalFormatting sqref="O1592">
    <cfRule type="duplicateValues" dxfId="7531" priority="7539"/>
  </conditionalFormatting>
  <conditionalFormatting sqref="O1592">
    <cfRule type="duplicateValues" dxfId="7530" priority="7538"/>
  </conditionalFormatting>
  <conditionalFormatting sqref="O1592">
    <cfRule type="duplicateValues" dxfId="7529" priority="7537"/>
  </conditionalFormatting>
  <conditionalFormatting sqref="O1592">
    <cfRule type="duplicateValues" dxfId="7528" priority="7536"/>
  </conditionalFormatting>
  <conditionalFormatting sqref="O1592">
    <cfRule type="duplicateValues" dxfId="7527" priority="7535"/>
  </conditionalFormatting>
  <conditionalFormatting sqref="O1592">
    <cfRule type="duplicateValues" dxfId="7526" priority="7534"/>
  </conditionalFormatting>
  <conditionalFormatting sqref="O1592">
    <cfRule type="duplicateValues" dxfId="7525" priority="7533"/>
  </conditionalFormatting>
  <conditionalFormatting sqref="P1592">
    <cfRule type="duplicateValues" dxfId="7524" priority="7555"/>
  </conditionalFormatting>
  <conditionalFormatting sqref="O1592">
    <cfRule type="duplicateValues" dxfId="7523" priority="7556"/>
  </conditionalFormatting>
  <conditionalFormatting sqref="O1592">
    <cfRule type="duplicateValues" dxfId="7522" priority="7557"/>
    <cfRule type="duplicateValues" dxfId="7521" priority="7558"/>
    <cfRule type="duplicateValues" dxfId="7520" priority="7559"/>
  </conditionalFormatting>
  <conditionalFormatting sqref="O1593">
    <cfRule type="duplicateValues" dxfId="7519" priority="7524"/>
  </conditionalFormatting>
  <conditionalFormatting sqref="O1593">
    <cfRule type="duplicateValues" dxfId="7518" priority="7525"/>
    <cfRule type="duplicateValues" dxfId="7517" priority="7526"/>
    <cfRule type="duplicateValues" dxfId="7516" priority="7527"/>
  </conditionalFormatting>
  <conditionalFormatting sqref="O1593">
    <cfRule type="duplicateValues" dxfId="7515" priority="7522"/>
    <cfRule type="duplicateValues" dxfId="7514" priority="7523"/>
  </conditionalFormatting>
  <conditionalFormatting sqref="O1593">
    <cfRule type="duplicateValues" dxfId="7513" priority="7521"/>
  </conditionalFormatting>
  <conditionalFormatting sqref="O1593">
    <cfRule type="duplicateValues" dxfId="7512" priority="7520"/>
  </conditionalFormatting>
  <conditionalFormatting sqref="O1593">
    <cfRule type="duplicateValues" dxfId="7511" priority="7528"/>
  </conditionalFormatting>
  <conditionalFormatting sqref="O1593">
    <cfRule type="duplicateValues" dxfId="7510" priority="7529"/>
    <cfRule type="duplicateValues" dxfId="7509" priority="7530"/>
    <cfRule type="duplicateValues" dxfId="7508" priority="7531"/>
  </conditionalFormatting>
  <conditionalFormatting sqref="P1593">
    <cfRule type="duplicateValues" dxfId="7507" priority="7532"/>
  </conditionalFormatting>
  <conditionalFormatting sqref="P1593">
    <cfRule type="duplicateValues" dxfId="7506" priority="7519"/>
  </conditionalFormatting>
  <conditionalFormatting sqref="O1593">
    <cfRule type="duplicateValues" dxfId="7505" priority="7518"/>
  </conditionalFormatting>
  <conditionalFormatting sqref="O1593">
    <cfRule type="duplicateValues" dxfId="7504" priority="7517"/>
  </conditionalFormatting>
  <conditionalFormatting sqref="O1593">
    <cfRule type="duplicateValues" dxfId="7503" priority="7516"/>
  </conditionalFormatting>
  <conditionalFormatting sqref="O1593">
    <cfRule type="duplicateValues" dxfId="7502" priority="7515"/>
  </conditionalFormatting>
  <conditionalFormatting sqref="O1593">
    <cfRule type="duplicateValues" dxfId="7501" priority="7514"/>
  </conditionalFormatting>
  <conditionalFormatting sqref="O1593">
    <cfRule type="duplicateValues" dxfId="7500" priority="7513"/>
  </conditionalFormatting>
  <conditionalFormatting sqref="O1593">
    <cfRule type="duplicateValues" dxfId="7499" priority="7512"/>
  </conditionalFormatting>
  <conditionalFormatting sqref="O1593">
    <cfRule type="duplicateValues" dxfId="7498" priority="7511"/>
  </conditionalFormatting>
  <conditionalFormatting sqref="O1593">
    <cfRule type="duplicateValues" dxfId="7497" priority="7510"/>
  </conditionalFormatting>
  <conditionalFormatting sqref="O1593">
    <cfRule type="duplicateValues" dxfId="7496" priority="7509"/>
  </conditionalFormatting>
  <conditionalFormatting sqref="O1593">
    <cfRule type="duplicateValues" dxfId="7495" priority="7508"/>
  </conditionalFormatting>
  <conditionalFormatting sqref="O1593">
    <cfRule type="duplicateValues" dxfId="7494" priority="7507"/>
  </conditionalFormatting>
  <conditionalFormatting sqref="O1593">
    <cfRule type="duplicateValues" dxfId="7493" priority="7506"/>
  </conditionalFormatting>
  <conditionalFormatting sqref="O1594">
    <cfRule type="duplicateValues" dxfId="7492" priority="7443"/>
  </conditionalFormatting>
  <conditionalFormatting sqref="O1594">
    <cfRule type="duplicateValues" dxfId="7491" priority="7444"/>
    <cfRule type="duplicateValues" dxfId="7490" priority="7445"/>
    <cfRule type="duplicateValues" dxfId="7489" priority="7446"/>
  </conditionalFormatting>
  <conditionalFormatting sqref="P1594">
    <cfRule type="duplicateValues" dxfId="7488" priority="7447"/>
  </conditionalFormatting>
  <conditionalFormatting sqref="O1594">
    <cfRule type="duplicateValues" dxfId="7487" priority="7441"/>
    <cfRule type="duplicateValues" dxfId="7486" priority="7442"/>
  </conditionalFormatting>
  <conditionalFormatting sqref="O1594">
    <cfRule type="duplicateValues" dxfId="7485" priority="7440"/>
  </conditionalFormatting>
  <conditionalFormatting sqref="O1594">
    <cfRule type="duplicateValues" dxfId="7484" priority="7439"/>
  </conditionalFormatting>
  <conditionalFormatting sqref="P1594">
    <cfRule type="duplicateValues" dxfId="7483" priority="7438"/>
  </conditionalFormatting>
  <conditionalFormatting sqref="O1594">
    <cfRule type="duplicateValues" dxfId="7482" priority="7437"/>
  </conditionalFormatting>
  <conditionalFormatting sqref="O1594">
    <cfRule type="duplicateValues" dxfId="7481" priority="7436"/>
  </conditionalFormatting>
  <conditionalFormatting sqref="O1594">
    <cfRule type="duplicateValues" dxfId="7480" priority="7435"/>
  </conditionalFormatting>
  <conditionalFormatting sqref="O1594">
    <cfRule type="duplicateValues" dxfId="7479" priority="7434"/>
  </conditionalFormatting>
  <conditionalFormatting sqref="O1594">
    <cfRule type="duplicateValues" dxfId="7478" priority="7433"/>
  </conditionalFormatting>
  <conditionalFormatting sqref="O1594">
    <cfRule type="duplicateValues" dxfId="7477" priority="7432"/>
  </conditionalFormatting>
  <conditionalFormatting sqref="O1594">
    <cfRule type="duplicateValues" dxfId="7476" priority="7431"/>
  </conditionalFormatting>
  <conditionalFormatting sqref="O1594">
    <cfRule type="duplicateValues" dxfId="7475" priority="7430"/>
  </conditionalFormatting>
  <conditionalFormatting sqref="O1594">
    <cfRule type="duplicateValues" dxfId="7474" priority="7429"/>
  </conditionalFormatting>
  <conditionalFormatting sqref="O1594">
    <cfRule type="duplicateValues" dxfId="7473" priority="7428"/>
  </conditionalFormatting>
  <conditionalFormatting sqref="O1594">
    <cfRule type="duplicateValues" dxfId="7472" priority="7427"/>
  </conditionalFormatting>
  <conditionalFormatting sqref="O1594">
    <cfRule type="duplicateValues" dxfId="7471" priority="7448"/>
  </conditionalFormatting>
  <conditionalFormatting sqref="O1594">
    <cfRule type="duplicateValues" dxfId="7470" priority="7449"/>
    <cfRule type="duplicateValues" dxfId="7469" priority="7450"/>
    <cfRule type="duplicateValues" dxfId="7468" priority="7451"/>
  </conditionalFormatting>
  <conditionalFormatting sqref="O1594">
    <cfRule type="duplicateValues" dxfId="7467" priority="7426"/>
  </conditionalFormatting>
  <conditionalFormatting sqref="O1594">
    <cfRule type="duplicateValues" dxfId="7466" priority="7425"/>
  </conditionalFormatting>
  <conditionalFormatting sqref="O1595">
    <cfRule type="duplicateValues" dxfId="7465" priority="7470"/>
  </conditionalFormatting>
  <conditionalFormatting sqref="O1595">
    <cfRule type="duplicateValues" dxfId="7464" priority="7471"/>
    <cfRule type="duplicateValues" dxfId="7463" priority="7472"/>
    <cfRule type="duplicateValues" dxfId="7462" priority="7473"/>
  </conditionalFormatting>
  <conditionalFormatting sqref="P1595">
    <cfRule type="duplicateValues" dxfId="7461" priority="7474"/>
  </conditionalFormatting>
  <conditionalFormatting sqref="O1595">
    <cfRule type="duplicateValues" dxfId="7460" priority="7468"/>
    <cfRule type="duplicateValues" dxfId="7459" priority="7469"/>
  </conditionalFormatting>
  <conditionalFormatting sqref="O1595">
    <cfRule type="duplicateValues" dxfId="7458" priority="7467"/>
  </conditionalFormatting>
  <conditionalFormatting sqref="O1595">
    <cfRule type="duplicateValues" dxfId="7457" priority="7466"/>
  </conditionalFormatting>
  <conditionalFormatting sqref="P1595">
    <cfRule type="duplicateValues" dxfId="7456" priority="7465"/>
  </conditionalFormatting>
  <conditionalFormatting sqref="O1595">
    <cfRule type="duplicateValues" dxfId="7455" priority="7464"/>
  </conditionalFormatting>
  <conditionalFormatting sqref="O1595">
    <cfRule type="duplicateValues" dxfId="7454" priority="7463"/>
  </conditionalFormatting>
  <conditionalFormatting sqref="O1595">
    <cfRule type="duplicateValues" dxfId="7453" priority="7462"/>
  </conditionalFormatting>
  <conditionalFormatting sqref="O1595">
    <cfRule type="duplicateValues" dxfId="7452" priority="7461"/>
  </conditionalFormatting>
  <conditionalFormatting sqref="O1595">
    <cfRule type="duplicateValues" dxfId="7451" priority="7460"/>
  </conditionalFormatting>
  <conditionalFormatting sqref="O1595">
    <cfRule type="duplicateValues" dxfId="7450" priority="7459"/>
  </conditionalFormatting>
  <conditionalFormatting sqref="O1595">
    <cfRule type="duplicateValues" dxfId="7449" priority="7458"/>
  </conditionalFormatting>
  <conditionalFormatting sqref="O1595">
    <cfRule type="duplicateValues" dxfId="7448" priority="7457"/>
  </conditionalFormatting>
  <conditionalFormatting sqref="O1595">
    <cfRule type="duplicateValues" dxfId="7447" priority="7456"/>
  </conditionalFormatting>
  <conditionalFormatting sqref="O1595">
    <cfRule type="duplicateValues" dxfId="7446" priority="7455"/>
  </conditionalFormatting>
  <conditionalFormatting sqref="O1595">
    <cfRule type="duplicateValues" dxfId="7445" priority="7454"/>
  </conditionalFormatting>
  <conditionalFormatting sqref="O1595">
    <cfRule type="duplicateValues" dxfId="7444" priority="7475"/>
  </conditionalFormatting>
  <conditionalFormatting sqref="O1595">
    <cfRule type="duplicateValues" dxfId="7443" priority="7476"/>
    <cfRule type="duplicateValues" dxfId="7442" priority="7477"/>
    <cfRule type="duplicateValues" dxfId="7441" priority="7478"/>
  </conditionalFormatting>
  <conditionalFormatting sqref="O1595">
    <cfRule type="duplicateValues" dxfId="7440" priority="7453"/>
  </conditionalFormatting>
  <conditionalFormatting sqref="O1595">
    <cfRule type="duplicateValues" dxfId="7439" priority="7452"/>
  </conditionalFormatting>
  <conditionalFormatting sqref="O1596">
    <cfRule type="duplicateValues" dxfId="7438" priority="7416"/>
  </conditionalFormatting>
  <conditionalFormatting sqref="O1596">
    <cfRule type="duplicateValues" dxfId="7437" priority="7417"/>
    <cfRule type="duplicateValues" dxfId="7436" priority="7418"/>
    <cfRule type="duplicateValues" dxfId="7435" priority="7419"/>
  </conditionalFormatting>
  <conditionalFormatting sqref="O1596">
    <cfRule type="duplicateValues" dxfId="7434" priority="7414"/>
    <cfRule type="duplicateValues" dxfId="7433" priority="7415"/>
  </conditionalFormatting>
  <conditionalFormatting sqref="O1596">
    <cfRule type="duplicateValues" dxfId="7432" priority="7413"/>
  </conditionalFormatting>
  <conditionalFormatting sqref="O1596">
    <cfRule type="duplicateValues" dxfId="7431" priority="7412"/>
  </conditionalFormatting>
  <conditionalFormatting sqref="O1596">
    <cfRule type="duplicateValues" dxfId="7430" priority="7420"/>
  </conditionalFormatting>
  <conditionalFormatting sqref="O1596">
    <cfRule type="duplicateValues" dxfId="7429" priority="7421"/>
    <cfRule type="duplicateValues" dxfId="7428" priority="7422"/>
    <cfRule type="duplicateValues" dxfId="7427" priority="7423"/>
  </conditionalFormatting>
  <conditionalFormatting sqref="P1596">
    <cfRule type="duplicateValues" dxfId="7426" priority="7424"/>
  </conditionalFormatting>
  <conditionalFormatting sqref="P1596">
    <cfRule type="duplicateValues" dxfId="7425" priority="7411"/>
  </conditionalFormatting>
  <conditionalFormatting sqref="O1596">
    <cfRule type="duplicateValues" dxfId="7424" priority="7410"/>
  </conditionalFormatting>
  <conditionalFormatting sqref="O1596">
    <cfRule type="duplicateValues" dxfId="7423" priority="7409"/>
  </conditionalFormatting>
  <conditionalFormatting sqref="O1596">
    <cfRule type="duplicateValues" dxfId="7422" priority="7408"/>
  </conditionalFormatting>
  <conditionalFormatting sqref="O1596">
    <cfRule type="duplicateValues" dxfId="7421" priority="7407"/>
  </conditionalFormatting>
  <conditionalFormatting sqref="O1596">
    <cfRule type="duplicateValues" dxfId="7420" priority="7406"/>
  </conditionalFormatting>
  <conditionalFormatting sqref="O1596">
    <cfRule type="duplicateValues" dxfId="7419" priority="7405"/>
  </conditionalFormatting>
  <conditionalFormatting sqref="O1596">
    <cfRule type="duplicateValues" dxfId="7418" priority="7404"/>
  </conditionalFormatting>
  <conditionalFormatting sqref="O1596">
    <cfRule type="duplicateValues" dxfId="7417" priority="7403"/>
  </conditionalFormatting>
  <conditionalFormatting sqref="O1596">
    <cfRule type="duplicateValues" dxfId="7416" priority="7402"/>
  </conditionalFormatting>
  <conditionalFormatting sqref="O1596">
    <cfRule type="duplicateValues" dxfId="7415" priority="7401"/>
  </conditionalFormatting>
  <conditionalFormatting sqref="O1596">
    <cfRule type="duplicateValues" dxfId="7414" priority="7400"/>
  </conditionalFormatting>
  <conditionalFormatting sqref="O1596">
    <cfRule type="duplicateValues" dxfId="7413" priority="7399"/>
  </conditionalFormatting>
  <conditionalFormatting sqref="O1596">
    <cfRule type="duplicateValues" dxfId="7412" priority="7398"/>
  </conditionalFormatting>
  <conditionalFormatting sqref="O1597:O1598">
    <cfRule type="duplicateValues" dxfId="7411" priority="7392"/>
  </conditionalFormatting>
  <conditionalFormatting sqref="O1597:O1598">
    <cfRule type="duplicateValues" dxfId="7410" priority="7393"/>
    <cfRule type="duplicateValues" dxfId="7409" priority="7394"/>
    <cfRule type="duplicateValues" dxfId="7408" priority="7395"/>
  </conditionalFormatting>
  <conditionalFormatting sqref="P1597:P1598">
    <cfRule type="duplicateValues" dxfId="7407" priority="7396"/>
  </conditionalFormatting>
  <conditionalFormatting sqref="O1597:O1598">
    <cfRule type="duplicateValues" dxfId="7406" priority="7390"/>
    <cfRule type="duplicateValues" dxfId="7405" priority="7391"/>
  </conditionalFormatting>
  <conditionalFormatting sqref="O1597:O1598">
    <cfRule type="duplicateValues" dxfId="7404" priority="7389"/>
  </conditionalFormatting>
  <conditionalFormatting sqref="O1597:O1598">
    <cfRule type="duplicateValues" dxfId="7403" priority="7388"/>
  </conditionalFormatting>
  <conditionalFormatting sqref="P1597:P1598">
    <cfRule type="duplicateValues" dxfId="7402" priority="7387"/>
  </conditionalFormatting>
  <conditionalFormatting sqref="O1597:O1598">
    <cfRule type="duplicateValues" dxfId="7401" priority="7386"/>
  </conditionalFormatting>
  <conditionalFormatting sqref="O1597:O1598">
    <cfRule type="duplicateValues" dxfId="7400" priority="7385"/>
  </conditionalFormatting>
  <conditionalFormatting sqref="O1597:O1598">
    <cfRule type="duplicateValues" dxfId="7399" priority="7384"/>
  </conditionalFormatting>
  <conditionalFormatting sqref="O1597:O1598">
    <cfRule type="duplicateValues" dxfId="7398" priority="7383"/>
  </conditionalFormatting>
  <conditionalFormatting sqref="O1597:O1598">
    <cfRule type="duplicateValues" dxfId="7397" priority="7382"/>
  </conditionalFormatting>
  <conditionalFormatting sqref="O1597:O1598">
    <cfRule type="duplicateValues" dxfId="7396" priority="7381"/>
  </conditionalFormatting>
  <conditionalFormatting sqref="O1597:O1598">
    <cfRule type="duplicateValues" dxfId="7395" priority="7380"/>
  </conditionalFormatting>
  <conditionalFormatting sqref="O1597:O1598">
    <cfRule type="duplicateValues" dxfId="7394" priority="7379"/>
  </conditionalFormatting>
  <conditionalFormatting sqref="O1597:O1598">
    <cfRule type="duplicateValues" dxfId="7393" priority="7378"/>
  </conditionalFormatting>
  <conditionalFormatting sqref="O1597:O1598">
    <cfRule type="duplicateValues" dxfId="7392" priority="7377"/>
  </conditionalFormatting>
  <conditionalFormatting sqref="O1597:O1598">
    <cfRule type="duplicateValues" dxfId="7391" priority="7397"/>
  </conditionalFormatting>
  <conditionalFormatting sqref="O1597:O1598">
    <cfRule type="duplicateValues" dxfId="7390" priority="7376"/>
  </conditionalFormatting>
  <conditionalFormatting sqref="O1597:O1598">
    <cfRule type="duplicateValues" dxfId="7389" priority="7375"/>
  </conditionalFormatting>
  <conditionalFormatting sqref="O1597:O1598">
    <cfRule type="duplicateValues" dxfId="7388" priority="7374"/>
  </conditionalFormatting>
  <conditionalFormatting sqref="O1599">
    <cfRule type="duplicateValues" dxfId="7387" priority="7365"/>
  </conditionalFormatting>
  <conditionalFormatting sqref="O1599">
    <cfRule type="duplicateValues" dxfId="7386" priority="7366"/>
    <cfRule type="duplicateValues" dxfId="7385" priority="7367"/>
    <cfRule type="duplicateValues" dxfId="7384" priority="7368"/>
  </conditionalFormatting>
  <conditionalFormatting sqref="P1599">
    <cfRule type="duplicateValues" dxfId="7383" priority="7369"/>
  </conditionalFormatting>
  <conditionalFormatting sqref="O1599">
    <cfRule type="duplicateValues" dxfId="7382" priority="7370"/>
  </conditionalFormatting>
  <conditionalFormatting sqref="O1599">
    <cfRule type="duplicateValues" dxfId="7381" priority="7371"/>
    <cfRule type="duplicateValues" dxfId="7380" priority="7372"/>
    <cfRule type="duplicateValues" dxfId="7379" priority="7373"/>
  </conditionalFormatting>
  <conditionalFormatting sqref="O1599">
    <cfRule type="duplicateValues" dxfId="7378" priority="7363"/>
    <cfRule type="duplicateValues" dxfId="7377" priority="7364"/>
  </conditionalFormatting>
  <conditionalFormatting sqref="O1599">
    <cfRule type="duplicateValues" dxfId="7376" priority="7362"/>
  </conditionalFormatting>
  <conditionalFormatting sqref="O1599">
    <cfRule type="duplicateValues" dxfId="7375" priority="7361"/>
  </conditionalFormatting>
  <conditionalFormatting sqref="P1599">
    <cfRule type="duplicateValues" dxfId="7374" priority="7360"/>
  </conditionalFormatting>
  <conditionalFormatting sqref="O1599">
    <cfRule type="duplicateValues" dxfId="7373" priority="7359"/>
  </conditionalFormatting>
  <conditionalFormatting sqref="O1599">
    <cfRule type="duplicateValues" dxfId="7372" priority="7358"/>
  </conditionalFormatting>
  <conditionalFormatting sqref="O1599">
    <cfRule type="duplicateValues" dxfId="7371" priority="7357"/>
  </conditionalFormatting>
  <conditionalFormatting sqref="O1599">
    <cfRule type="duplicateValues" dxfId="7370" priority="7356"/>
  </conditionalFormatting>
  <conditionalFormatting sqref="O1599">
    <cfRule type="duplicateValues" dxfId="7369" priority="7355"/>
  </conditionalFormatting>
  <conditionalFormatting sqref="O1599">
    <cfRule type="duplicateValues" dxfId="7368" priority="7354"/>
  </conditionalFormatting>
  <conditionalFormatting sqref="O1599">
    <cfRule type="duplicateValues" dxfId="7367" priority="7353"/>
  </conditionalFormatting>
  <conditionalFormatting sqref="O1599">
    <cfRule type="duplicateValues" dxfId="7366" priority="7352"/>
  </conditionalFormatting>
  <conditionalFormatting sqref="O1599">
    <cfRule type="duplicateValues" dxfId="7365" priority="7351"/>
  </conditionalFormatting>
  <conditionalFormatting sqref="O1599">
    <cfRule type="duplicateValues" dxfId="7364" priority="7350"/>
  </conditionalFormatting>
  <conditionalFormatting sqref="O1599">
    <cfRule type="duplicateValues" dxfId="7363" priority="7349"/>
  </conditionalFormatting>
  <conditionalFormatting sqref="O1599">
    <cfRule type="duplicateValues" dxfId="7362" priority="7348"/>
  </conditionalFormatting>
  <conditionalFormatting sqref="O1599">
    <cfRule type="duplicateValues" dxfId="7361" priority="7347"/>
  </conditionalFormatting>
  <conditionalFormatting sqref="O1600:O1601">
    <cfRule type="duplicateValues" dxfId="7360" priority="7342"/>
  </conditionalFormatting>
  <conditionalFormatting sqref="O1600:O1601">
    <cfRule type="duplicateValues" dxfId="7359" priority="7343"/>
    <cfRule type="duplicateValues" dxfId="7358" priority="7344"/>
    <cfRule type="duplicateValues" dxfId="7357" priority="7345"/>
  </conditionalFormatting>
  <conditionalFormatting sqref="P1600:P1601">
    <cfRule type="duplicateValues" dxfId="7356" priority="7346"/>
  </conditionalFormatting>
  <conditionalFormatting sqref="O1600:O1601">
    <cfRule type="duplicateValues" dxfId="7355" priority="7340"/>
    <cfRule type="duplicateValues" dxfId="7354" priority="7341"/>
  </conditionalFormatting>
  <conditionalFormatting sqref="O1600:O1601">
    <cfRule type="duplicateValues" dxfId="7353" priority="7339"/>
  </conditionalFormatting>
  <conditionalFormatting sqref="O1600:O1601">
    <cfRule type="duplicateValues" dxfId="7352" priority="7338"/>
  </conditionalFormatting>
  <conditionalFormatting sqref="P1600:P1601">
    <cfRule type="duplicateValues" dxfId="7351" priority="7337"/>
  </conditionalFormatting>
  <conditionalFormatting sqref="O1600:O1601">
    <cfRule type="duplicateValues" dxfId="7350" priority="7336"/>
  </conditionalFormatting>
  <conditionalFormatting sqref="O1600:O1601">
    <cfRule type="duplicateValues" dxfId="7349" priority="7335"/>
  </conditionalFormatting>
  <conditionalFormatting sqref="O1600:O1601">
    <cfRule type="duplicateValues" dxfId="7348" priority="7334"/>
  </conditionalFormatting>
  <conditionalFormatting sqref="O1600:O1601">
    <cfRule type="duplicateValues" dxfId="7347" priority="7333"/>
  </conditionalFormatting>
  <conditionalFormatting sqref="O1600:O1601">
    <cfRule type="duplicateValues" dxfId="7346" priority="7332"/>
  </conditionalFormatting>
  <conditionalFormatting sqref="O1600:O1601">
    <cfRule type="duplicateValues" dxfId="7345" priority="7331"/>
  </conditionalFormatting>
  <conditionalFormatting sqref="O1600:O1601">
    <cfRule type="duplicateValues" dxfId="7344" priority="7330"/>
  </conditionalFormatting>
  <conditionalFormatting sqref="O1600:O1601">
    <cfRule type="duplicateValues" dxfId="7343" priority="7329"/>
  </conditionalFormatting>
  <conditionalFormatting sqref="O1600:O1601">
    <cfRule type="duplicateValues" dxfId="7342" priority="7328"/>
  </conditionalFormatting>
  <conditionalFormatting sqref="O1600:O1601">
    <cfRule type="duplicateValues" dxfId="7341" priority="7327"/>
  </conditionalFormatting>
  <conditionalFormatting sqref="O1600:O1601">
    <cfRule type="duplicateValues" dxfId="7340" priority="7326"/>
  </conditionalFormatting>
  <conditionalFormatting sqref="O1600:O1601">
    <cfRule type="duplicateValues" dxfId="7339" priority="7325"/>
  </conditionalFormatting>
  <conditionalFormatting sqref="O1600:O1601">
    <cfRule type="duplicateValues" dxfId="7338" priority="7324"/>
  </conditionalFormatting>
  <conditionalFormatting sqref="O1602:O1604">
    <cfRule type="duplicateValues" dxfId="7337" priority="7319"/>
  </conditionalFormatting>
  <conditionalFormatting sqref="O1602:O1604">
    <cfRule type="duplicateValues" dxfId="7336" priority="7320"/>
    <cfRule type="duplicateValues" dxfId="7335" priority="7321"/>
    <cfRule type="duplicateValues" dxfId="7334" priority="7322"/>
  </conditionalFormatting>
  <conditionalFormatting sqref="P1602:P1604">
    <cfRule type="duplicateValues" dxfId="7333" priority="7323"/>
  </conditionalFormatting>
  <conditionalFormatting sqref="O1602:O1604">
    <cfRule type="duplicateValues" dxfId="7332" priority="7317"/>
    <cfRule type="duplicateValues" dxfId="7331" priority="7318"/>
  </conditionalFormatting>
  <conditionalFormatting sqref="O1602:O1604">
    <cfRule type="duplicateValues" dxfId="7330" priority="7316"/>
  </conditionalFormatting>
  <conditionalFormatting sqref="O1602:O1604">
    <cfRule type="duplicateValues" dxfId="7329" priority="7315"/>
  </conditionalFormatting>
  <conditionalFormatting sqref="P1602:P1604">
    <cfRule type="duplicateValues" dxfId="7328" priority="7314"/>
  </conditionalFormatting>
  <conditionalFormatting sqref="O1602:O1604">
    <cfRule type="duplicateValues" dxfId="7327" priority="7313"/>
  </conditionalFormatting>
  <conditionalFormatting sqref="O1602:O1604">
    <cfRule type="duplicateValues" dxfId="7326" priority="7312"/>
  </conditionalFormatting>
  <conditionalFormatting sqref="O1602:O1604">
    <cfRule type="duplicateValues" dxfId="7325" priority="7311"/>
  </conditionalFormatting>
  <conditionalFormatting sqref="O1602:O1604">
    <cfRule type="duplicateValues" dxfId="7324" priority="7310"/>
  </conditionalFormatting>
  <conditionalFormatting sqref="O1602:O1604">
    <cfRule type="duplicateValues" dxfId="7323" priority="7309"/>
  </conditionalFormatting>
  <conditionalFormatting sqref="O1602:O1604">
    <cfRule type="duplicateValues" dxfId="7322" priority="7308"/>
  </conditionalFormatting>
  <conditionalFormatting sqref="O1602:O1604">
    <cfRule type="duplicateValues" dxfId="7321" priority="7307"/>
  </conditionalFormatting>
  <conditionalFormatting sqref="O1602:O1604">
    <cfRule type="duplicateValues" dxfId="7320" priority="7306"/>
  </conditionalFormatting>
  <conditionalFormatting sqref="O1602:O1604">
    <cfRule type="duplicateValues" dxfId="7319" priority="7305"/>
  </conditionalFormatting>
  <conditionalFormatting sqref="O1602:O1604">
    <cfRule type="duplicateValues" dxfId="7318" priority="7304"/>
  </conditionalFormatting>
  <conditionalFormatting sqref="O1602:O1604">
    <cfRule type="duplicateValues" dxfId="7317" priority="7303"/>
  </conditionalFormatting>
  <conditionalFormatting sqref="O1602:O1604">
    <cfRule type="duplicateValues" dxfId="7316" priority="7302"/>
  </conditionalFormatting>
  <conditionalFormatting sqref="O1602:O1604">
    <cfRule type="duplicateValues" dxfId="7315" priority="7301"/>
  </conditionalFormatting>
  <conditionalFormatting sqref="O1605:O1606">
    <cfRule type="duplicateValues" dxfId="7314" priority="7296"/>
  </conditionalFormatting>
  <conditionalFormatting sqref="O1605:O1606">
    <cfRule type="duplicateValues" dxfId="7313" priority="7297"/>
    <cfRule type="duplicateValues" dxfId="7312" priority="7298"/>
    <cfRule type="duplicateValues" dxfId="7311" priority="7299"/>
  </conditionalFormatting>
  <conditionalFormatting sqref="P1605:P1606">
    <cfRule type="duplicateValues" dxfId="7310" priority="7300"/>
  </conditionalFormatting>
  <conditionalFormatting sqref="O1605:O1606">
    <cfRule type="duplicateValues" dxfId="7309" priority="7294"/>
    <cfRule type="duplicateValues" dxfId="7308" priority="7295"/>
  </conditionalFormatting>
  <conditionalFormatting sqref="O1605:O1606">
    <cfRule type="duplicateValues" dxfId="7307" priority="7293"/>
  </conditionalFormatting>
  <conditionalFormatting sqref="O1605:O1606">
    <cfRule type="duplicateValues" dxfId="7306" priority="7292"/>
  </conditionalFormatting>
  <conditionalFormatting sqref="P1605:P1606">
    <cfRule type="duplicateValues" dxfId="7305" priority="7291"/>
  </conditionalFormatting>
  <conditionalFormatting sqref="O1605:O1606">
    <cfRule type="duplicateValues" dxfId="7304" priority="7290"/>
  </conditionalFormatting>
  <conditionalFormatting sqref="O1605:O1606">
    <cfRule type="duplicateValues" dxfId="7303" priority="7289"/>
  </conditionalFormatting>
  <conditionalFormatting sqref="O1605:O1606">
    <cfRule type="duplicateValues" dxfId="7302" priority="7288"/>
  </conditionalFormatting>
  <conditionalFormatting sqref="O1605:O1606">
    <cfRule type="duplicateValues" dxfId="7301" priority="7287"/>
  </conditionalFormatting>
  <conditionalFormatting sqref="O1605:O1606">
    <cfRule type="duplicateValues" dxfId="7300" priority="7286"/>
  </conditionalFormatting>
  <conditionalFormatting sqref="O1605:O1606">
    <cfRule type="duplicateValues" dxfId="7299" priority="7285"/>
  </conditionalFormatting>
  <conditionalFormatting sqref="O1605:O1606">
    <cfRule type="duplicateValues" dxfId="7298" priority="7284"/>
  </conditionalFormatting>
  <conditionalFormatting sqref="O1605:O1606">
    <cfRule type="duplicateValues" dxfId="7297" priority="7283"/>
  </conditionalFormatting>
  <conditionalFormatting sqref="O1605:O1606">
    <cfRule type="duplicateValues" dxfId="7296" priority="7282"/>
  </conditionalFormatting>
  <conditionalFormatting sqref="O1605:O1606">
    <cfRule type="duplicateValues" dxfId="7295" priority="7281"/>
  </conditionalFormatting>
  <conditionalFormatting sqref="O1605:O1606">
    <cfRule type="duplicateValues" dxfId="7294" priority="7280"/>
  </conditionalFormatting>
  <conditionalFormatting sqref="O1605:O1606">
    <cfRule type="duplicateValues" dxfId="7293" priority="7279"/>
  </conditionalFormatting>
  <conditionalFormatting sqref="O1605:O1606">
    <cfRule type="duplicateValues" dxfId="7292" priority="7278"/>
  </conditionalFormatting>
  <conditionalFormatting sqref="O1607">
    <cfRule type="duplicateValues" dxfId="7291" priority="7271"/>
  </conditionalFormatting>
  <conditionalFormatting sqref="O1607">
    <cfRule type="duplicateValues" dxfId="7290" priority="7272"/>
    <cfRule type="duplicateValues" dxfId="7289" priority="7273"/>
    <cfRule type="duplicateValues" dxfId="7288" priority="7274"/>
  </conditionalFormatting>
  <conditionalFormatting sqref="P1607">
    <cfRule type="duplicateValues" dxfId="7287" priority="7275"/>
  </conditionalFormatting>
  <conditionalFormatting sqref="O1607">
    <cfRule type="duplicateValues" dxfId="7286" priority="7276"/>
    <cfRule type="duplicateValues" dxfId="7285" priority="7277"/>
  </conditionalFormatting>
  <conditionalFormatting sqref="O1608">
    <cfRule type="duplicateValues" dxfId="7284" priority="7262"/>
  </conditionalFormatting>
  <conditionalFormatting sqref="O1608">
    <cfRule type="duplicateValues" dxfId="7283" priority="7263"/>
    <cfRule type="duplicateValues" dxfId="7282" priority="7264"/>
    <cfRule type="duplicateValues" dxfId="7281" priority="7265"/>
  </conditionalFormatting>
  <conditionalFormatting sqref="O1608">
    <cfRule type="duplicateValues" dxfId="7280" priority="7260"/>
    <cfRule type="duplicateValues" dxfId="7279" priority="7261"/>
  </conditionalFormatting>
  <conditionalFormatting sqref="O1608">
    <cfRule type="duplicateValues" dxfId="7278" priority="7259"/>
  </conditionalFormatting>
  <conditionalFormatting sqref="O1608">
    <cfRule type="duplicateValues" dxfId="7277" priority="7258"/>
  </conditionalFormatting>
  <conditionalFormatting sqref="P1608">
    <cfRule type="duplicateValues" dxfId="7276" priority="7257"/>
  </conditionalFormatting>
  <conditionalFormatting sqref="O1608">
    <cfRule type="duplicateValues" dxfId="7275" priority="7256"/>
  </conditionalFormatting>
  <conditionalFormatting sqref="O1608">
    <cfRule type="duplicateValues" dxfId="7274" priority="7255"/>
  </conditionalFormatting>
  <conditionalFormatting sqref="O1608">
    <cfRule type="duplicateValues" dxfId="7273" priority="7254"/>
  </conditionalFormatting>
  <conditionalFormatting sqref="O1608">
    <cfRule type="duplicateValues" dxfId="7272" priority="7253"/>
  </conditionalFormatting>
  <conditionalFormatting sqref="O1608">
    <cfRule type="duplicateValues" dxfId="7271" priority="7252"/>
  </conditionalFormatting>
  <conditionalFormatting sqref="O1608">
    <cfRule type="duplicateValues" dxfId="7270" priority="7251"/>
  </conditionalFormatting>
  <conditionalFormatting sqref="O1608">
    <cfRule type="duplicateValues" dxfId="7269" priority="7250"/>
  </conditionalFormatting>
  <conditionalFormatting sqref="O1608">
    <cfRule type="duplicateValues" dxfId="7268" priority="7249"/>
  </conditionalFormatting>
  <conditionalFormatting sqref="O1608">
    <cfRule type="duplicateValues" dxfId="7267" priority="7248"/>
  </conditionalFormatting>
  <conditionalFormatting sqref="O1608">
    <cfRule type="duplicateValues" dxfId="7266" priority="7247"/>
  </conditionalFormatting>
  <conditionalFormatting sqref="O1608">
    <cfRule type="duplicateValues" dxfId="7265" priority="7246"/>
  </conditionalFormatting>
  <conditionalFormatting sqref="O1608">
    <cfRule type="duplicateValues" dxfId="7264" priority="7245"/>
  </conditionalFormatting>
  <conditionalFormatting sqref="O1608">
    <cfRule type="duplicateValues" dxfId="7263" priority="7244"/>
  </conditionalFormatting>
  <conditionalFormatting sqref="P1608">
    <cfRule type="duplicateValues" dxfId="7262" priority="7266"/>
  </conditionalFormatting>
  <conditionalFormatting sqref="O1608">
    <cfRule type="duplicateValues" dxfId="7261" priority="7267"/>
  </conditionalFormatting>
  <conditionalFormatting sqref="O1608">
    <cfRule type="duplicateValues" dxfId="7260" priority="7268"/>
    <cfRule type="duplicateValues" dxfId="7259" priority="7269"/>
    <cfRule type="duplicateValues" dxfId="7258" priority="7270"/>
  </conditionalFormatting>
  <conditionalFormatting sqref="O1609">
    <cfRule type="duplicateValues" dxfId="7257" priority="7235"/>
  </conditionalFormatting>
  <conditionalFormatting sqref="O1609">
    <cfRule type="duplicateValues" dxfId="7256" priority="7236"/>
    <cfRule type="duplicateValues" dxfId="7255" priority="7237"/>
    <cfRule type="duplicateValues" dxfId="7254" priority="7238"/>
  </conditionalFormatting>
  <conditionalFormatting sqref="O1609">
    <cfRule type="duplicateValues" dxfId="7253" priority="7233"/>
    <cfRule type="duplicateValues" dxfId="7252" priority="7234"/>
  </conditionalFormatting>
  <conditionalFormatting sqref="O1609">
    <cfRule type="duplicateValues" dxfId="7251" priority="7232"/>
  </conditionalFormatting>
  <conditionalFormatting sqref="O1609">
    <cfRule type="duplicateValues" dxfId="7250" priority="7231"/>
  </conditionalFormatting>
  <conditionalFormatting sqref="P1609">
    <cfRule type="duplicateValues" dxfId="7249" priority="7230"/>
  </conditionalFormatting>
  <conditionalFormatting sqref="O1609">
    <cfRule type="duplicateValues" dxfId="7248" priority="7229"/>
  </conditionalFormatting>
  <conditionalFormatting sqref="O1609">
    <cfRule type="duplicateValues" dxfId="7247" priority="7228"/>
  </conditionalFormatting>
  <conditionalFormatting sqref="O1609">
    <cfRule type="duplicateValues" dxfId="7246" priority="7227"/>
  </conditionalFormatting>
  <conditionalFormatting sqref="O1609">
    <cfRule type="duplicateValues" dxfId="7245" priority="7226"/>
  </conditionalFormatting>
  <conditionalFormatting sqref="O1609">
    <cfRule type="duplicateValues" dxfId="7244" priority="7225"/>
  </conditionalFormatting>
  <conditionalFormatting sqref="O1609">
    <cfRule type="duplicateValues" dxfId="7243" priority="7224"/>
  </conditionalFormatting>
  <conditionalFormatting sqref="O1609">
    <cfRule type="duplicateValues" dxfId="7242" priority="7223"/>
  </conditionalFormatting>
  <conditionalFormatting sqref="O1609">
    <cfRule type="duplicateValues" dxfId="7241" priority="7222"/>
  </conditionalFormatting>
  <conditionalFormatting sqref="O1609">
    <cfRule type="duplicateValues" dxfId="7240" priority="7221"/>
  </conditionalFormatting>
  <conditionalFormatting sqref="O1609">
    <cfRule type="duplicateValues" dxfId="7239" priority="7220"/>
  </conditionalFormatting>
  <conditionalFormatting sqref="O1609">
    <cfRule type="duplicateValues" dxfId="7238" priority="7219"/>
  </conditionalFormatting>
  <conditionalFormatting sqref="O1609">
    <cfRule type="duplicateValues" dxfId="7237" priority="7218"/>
  </conditionalFormatting>
  <conditionalFormatting sqref="O1609">
    <cfRule type="duplicateValues" dxfId="7236" priority="7217"/>
  </conditionalFormatting>
  <conditionalFormatting sqref="O1609">
    <cfRule type="duplicateValues" dxfId="7235" priority="7239"/>
  </conditionalFormatting>
  <conditionalFormatting sqref="O1609">
    <cfRule type="duplicateValues" dxfId="7234" priority="7240"/>
    <cfRule type="duplicateValues" dxfId="7233" priority="7241"/>
    <cfRule type="duplicateValues" dxfId="7232" priority="7242"/>
  </conditionalFormatting>
  <conditionalFormatting sqref="P1609">
    <cfRule type="duplicateValues" dxfId="7231" priority="7243"/>
  </conditionalFormatting>
  <conditionalFormatting sqref="O1610">
    <cfRule type="duplicateValues" dxfId="7230" priority="7211"/>
  </conditionalFormatting>
  <conditionalFormatting sqref="O1610">
    <cfRule type="duplicateValues" dxfId="7229" priority="7212"/>
    <cfRule type="duplicateValues" dxfId="7228" priority="7213"/>
    <cfRule type="duplicateValues" dxfId="7227" priority="7214"/>
  </conditionalFormatting>
  <conditionalFormatting sqref="P1610">
    <cfRule type="duplicateValues" dxfId="7226" priority="7215"/>
  </conditionalFormatting>
  <conditionalFormatting sqref="O1610">
    <cfRule type="duplicateValues" dxfId="7225" priority="7209"/>
    <cfRule type="duplicateValues" dxfId="7224" priority="7210"/>
  </conditionalFormatting>
  <conditionalFormatting sqref="O1610">
    <cfRule type="duplicateValues" dxfId="7223" priority="7208"/>
  </conditionalFormatting>
  <conditionalFormatting sqref="O1610">
    <cfRule type="duplicateValues" dxfId="7222" priority="7207"/>
  </conditionalFormatting>
  <conditionalFormatting sqref="P1610">
    <cfRule type="duplicateValues" dxfId="7221" priority="7206"/>
  </conditionalFormatting>
  <conditionalFormatting sqref="O1610">
    <cfRule type="duplicateValues" dxfId="7220" priority="7205"/>
  </conditionalFormatting>
  <conditionalFormatting sqref="O1610">
    <cfRule type="duplicateValues" dxfId="7219" priority="7204"/>
  </conditionalFormatting>
  <conditionalFormatting sqref="O1610">
    <cfRule type="duplicateValues" dxfId="7218" priority="7203"/>
  </conditionalFormatting>
  <conditionalFormatting sqref="O1610">
    <cfRule type="duplicateValues" dxfId="7217" priority="7202"/>
  </conditionalFormatting>
  <conditionalFormatting sqref="O1610">
    <cfRule type="duplicateValues" dxfId="7216" priority="7201"/>
  </conditionalFormatting>
  <conditionalFormatting sqref="O1610">
    <cfRule type="duplicateValues" dxfId="7215" priority="7200"/>
  </conditionalFormatting>
  <conditionalFormatting sqref="O1610">
    <cfRule type="duplicateValues" dxfId="7214" priority="7199"/>
  </conditionalFormatting>
  <conditionalFormatting sqref="O1610">
    <cfRule type="duplicateValues" dxfId="7213" priority="7198"/>
  </conditionalFormatting>
  <conditionalFormatting sqref="O1610">
    <cfRule type="duplicateValues" dxfId="7212" priority="7197"/>
  </conditionalFormatting>
  <conditionalFormatting sqref="O1610">
    <cfRule type="duplicateValues" dxfId="7211" priority="7196"/>
  </conditionalFormatting>
  <conditionalFormatting sqref="O1610">
    <cfRule type="duplicateValues" dxfId="7210" priority="7195"/>
  </conditionalFormatting>
  <conditionalFormatting sqref="O1610">
    <cfRule type="duplicateValues" dxfId="7209" priority="7194"/>
  </conditionalFormatting>
  <conditionalFormatting sqref="O1610">
    <cfRule type="duplicateValues" dxfId="7208" priority="7193"/>
  </conditionalFormatting>
  <conditionalFormatting sqref="O1610">
    <cfRule type="duplicateValues" dxfId="7207" priority="7216"/>
  </conditionalFormatting>
  <conditionalFormatting sqref="O1611">
    <cfRule type="duplicateValues" dxfId="7206" priority="7187"/>
  </conditionalFormatting>
  <conditionalFormatting sqref="O1611">
    <cfRule type="duplicateValues" dxfId="7205" priority="7188"/>
    <cfRule type="duplicateValues" dxfId="7204" priority="7189"/>
    <cfRule type="duplicateValues" dxfId="7203" priority="7190"/>
  </conditionalFormatting>
  <conditionalFormatting sqref="P1611">
    <cfRule type="duplicateValues" dxfId="7202" priority="7191"/>
  </conditionalFormatting>
  <conditionalFormatting sqref="O1611">
    <cfRule type="duplicateValues" dxfId="7201" priority="7185"/>
    <cfRule type="duplicateValues" dxfId="7200" priority="7186"/>
  </conditionalFormatting>
  <conditionalFormatting sqref="O1611">
    <cfRule type="duplicateValues" dxfId="7199" priority="7184"/>
  </conditionalFormatting>
  <conditionalFormatting sqref="O1611">
    <cfRule type="duplicateValues" dxfId="7198" priority="7183"/>
  </conditionalFormatting>
  <conditionalFormatting sqref="P1611">
    <cfRule type="duplicateValues" dxfId="7197" priority="7182"/>
  </conditionalFormatting>
  <conditionalFormatting sqref="O1611">
    <cfRule type="duplicateValues" dxfId="7196" priority="7181"/>
  </conditionalFormatting>
  <conditionalFormatting sqref="O1611">
    <cfRule type="duplicateValues" dxfId="7195" priority="7180"/>
  </conditionalFormatting>
  <conditionalFormatting sqref="O1611">
    <cfRule type="duplicateValues" dxfId="7194" priority="7179"/>
  </conditionalFormatting>
  <conditionalFormatting sqref="O1611">
    <cfRule type="duplicateValues" dxfId="7193" priority="7178"/>
  </conditionalFormatting>
  <conditionalFormatting sqref="O1611">
    <cfRule type="duplicateValues" dxfId="7192" priority="7177"/>
  </conditionalFormatting>
  <conditionalFormatting sqref="O1611">
    <cfRule type="duplicateValues" dxfId="7191" priority="7176"/>
  </conditionalFormatting>
  <conditionalFormatting sqref="O1611">
    <cfRule type="duplicateValues" dxfId="7190" priority="7175"/>
  </conditionalFormatting>
  <conditionalFormatting sqref="O1611">
    <cfRule type="duplicateValues" dxfId="7189" priority="7174"/>
  </conditionalFormatting>
  <conditionalFormatting sqref="O1611">
    <cfRule type="duplicateValues" dxfId="7188" priority="7173"/>
  </conditionalFormatting>
  <conditionalFormatting sqref="O1611">
    <cfRule type="duplicateValues" dxfId="7187" priority="7172"/>
  </conditionalFormatting>
  <conditionalFormatting sqref="O1611">
    <cfRule type="duplicateValues" dxfId="7186" priority="7171"/>
  </conditionalFormatting>
  <conditionalFormatting sqref="O1611">
    <cfRule type="duplicateValues" dxfId="7185" priority="7170"/>
  </conditionalFormatting>
  <conditionalFormatting sqref="O1611">
    <cfRule type="duplicateValues" dxfId="7184" priority="7169"/>
  </conditionalFormatting>
  <conditionalFormatting sqref="O1611">
    <cfRule type="duplicateValues" dxfId="7183" priority="7192"/>
  </conditionalFormatting>
  <conditionalFormatting sqref="O1612:O1613">
    <cfRule type="duplicateValues" dxfId="7182" priority="7162"/>
  </conditionalFormatting>
  <conditionalFormatting sqref="O1612:O1613">
    <cfRule type="duplicateValues" dxfId="7181" priority="7163"/>
    <cfRule type="duplicateValues" dxfId="7180" priority="7164"/>
    <cfRule type="duplicateValues" dxfId="7179" priority="7165"/>
  </conditionalFormatting>
  <conditionalFormatting sqref="P1612:P1613">
    <cfRule type="duplicateValues" dxfId="7178" priority="7166"/>
  </conditionalFormatting>
  <conditionalFormatting sqref="O1612:O1613">
    <cfRule type="duplicateValues" dxfId="7177" priority="7167"/>
    <cfRule type="duplicateValues" dxfId="7176" priority="7168"/>
  </conditionalFormatting>
  <conditionalFormatting sqref="O1614:O1615">
    <cfRule type="duplicateValues" dxfId="7175" priority="7126"/>
  </conditionalFormatting>
  <conditionalFormatting sqref="O1614:O1615">
    <cfRule type="duplicateValues" dxfId="7174" priority="7127"/>
    <cfRule type="duplicateValues" dxfId="7173" priority="7128"/>
    <cfRule type="duplicateValues" dxfId="7172" priority="7129"/>
  </conditionalFormatting>
  <conditionalFormatting sqref="O1614:O1615">
    <cfRule type="duplicateValues" dxfId="7171" priority="7124"/>
    <cfRule type="duplicateValues" dxfId="7170" priority="7125"/>
  </conditionalFormatting>
  <conditionalFormatting sqref="O1614:O1615">
    <cfRule type="duplicateValues" dxfId="7169" priority="7123"/>
  </conditionalFormatting>
  <conditionalFormatting sqref="O1614:O1615">
    <cfRule type="duplicateValues" dxfId="7168" priority="7122"/>
  </conditionalFormatting>
  <conditionalFormatting sqref="P1614:P1615">
    <cfRule type="duplicateValues" dxfId="7167" priority="7121"/>
  </conditionalFormatting>
  <conditionalFormatting sqref="O1614:O1615">
    <cfRule type="duplicateValues" dxfId="7166" priority="7120"/>
  </conditionalFormatting>
  <conditionalFormatting sqref="O1614:O1615">
    <cfRule type="duplicateValues" dxfId="7165" priority="7119"/>
  </conditionalFormatting>
  <conditionalFormatting sqref="O1614:O1615">
    <cfRule type="duplicateValues" dxfId="7164" priority="7118"/>
  </conditionalFormatting>
  <conditionalFormatting sqref="O1614:O1615">
    <cfRule type="duplicateValues" dxfId="7163" priority="7117"/>
  </conditionalFormatting>
  <conditionalFormatting sqref="O1614:O1615">
    <cfRule type="duplicateValues" dxfId="7162" priority="7130"/>
  </conditionalFormatting>
  <conditionalFormatting sqref="O1614:O1615">
    <cfRule type="duplicateValues" dxfId="7161" priority="7131"/>
    <cfRule type="duplicateValues" dxfId="7160" priority="7132"/>
    <cfRule type="duplicateValues" dxfId="7159" priority="7133"/>
  </conditionalFormatting>
  <conditionalFormatting sqref="P1614:P1615">
    <cfRule type="duplicateValues" dxfId="7158" priority="7134"/>
  </conditionalFormatting>
  <conditionalFormatting sqref="O1614:O1615">
    <cfRule type="duplicateValues" dxfId="7157" priority="7116"/>
  </conditionalFormatting>
  <conditionalFormatting sqref="O1614:O1615">
    <cfRule type="duplicateValues" dxfId="7156" priority="7115"/>
  </conditionalFormatting>
  <conditionalFormatting sqref="O1614:O1615">
    <cfRule type="duplicateValues" dxfId="7155" priority="7114"/>
  </conditionalFormatting>
  <conditionalFormatting sqref="O1614:O1615">
    <cfRule type="duplicateValues" dxfId="7154" priority="7113"/>
  </conditionalFormatting>
  <conditionalFormatting sqref="O1614:O1615">
    <cfRule type="duplicateValues" dxfId="7153" priority="7112"/>
  </conditionalFormatting>
  <conditionalFormatting sqref="O1614:O1615">
    <cfRule type="duplicateValues" dxfId="7152" priority="7111"/>
  </conditionalFormatting>
  <conditionalFormatting sqref="O1614:O1615">
    <cfRule type="duplicateValues" dxfId="7151" priority="7110"/>
  </conditionalFormatting>
  <conditionalFormatting sqref="O1614:O1615">
    <cfRule type="duplicateValues" dxfId="7150" priority="7109"/>
  </conditionalFormatting>
  <conditionalFormatting sqref="O1614:O1615">
    <cfRule type="duplicateValues" dxfId="7149" priority="7108"/>
  </conditionalFormatting>
  <conditionalFormatting sqref="O1616:O1619">
    <cfRule type="duplicateValues" dxfId="7148" priority="7102"/>
  </conditionalFormatting>
  <conditionalFormatting sqref="O1616:O1619">
    <cfRule type="duplicateValues" dxfId="7147" priority="7103"/>
    <cfRule type="duplicateValues" dxfId="7146" priority="7104"/>
    <cfRule type="duplicateValues" dxfId="7145" priority="7105"/>
  </conditionalFormatting>
  <conditionalFormatting sqref="P1616:P1619">
    <cfRule type="duplicateValues" dxfId="7144" priority="7106"/>
  </conditionalFormatting>
  <conditionalFormatting sqref="O1616:O1619">
    <cfRule type="duplicateValues" dxfId="7143" priority="7100"/>
    <cfRule type="duplicateValues" dxfId="7142" priority="7101"/>
  </conditionalFormatting>
  <conditionalFormatting sqref="O1616:O1619">
    <cfRule type="duplicateValues" dxfId="7141" priority="7099"/>
  </conditionalFormatting>
  <conditionalFormatting sqref="O1616:O1619">
    <cfRule type="duplicateValues" dxfId="7140" priority="7098"/>
  </conditionalFormatting>
  <conditionalFormatting sqref="P1616:P1619">
    <cfRule type="duplicateValues" dxfId="7139" priority="7097"/>
  </conditionalFormatting>
  <conditionalFormatting sqref="O1616:O1619">
    <cfRule type="duplicateValues" dxfId="7138" priority="7096"/>
  </conditionalFormatting>
  <conditionalFormatting sqref="O1616:O1619">
    <cfRule type="duplicateValues" dxfId="7137" priority="7095"/>
  </conditionalFormatting>
  <conditionalFormatting sqref="O1616:O1619">
    <cfRule type="duplicateValues" dxfId="7136" priority="7094"/>
  </conditionalFormatting>
  <conditionalFormatting sqref="O1616:O1619">
    <cfRule type="duplicateValues" dxfId="7135" priority="7093"/>
  </conditionalFormatting>
  <conditionalFormatting sqref="O1616:O1619">
    <cfRule type="duplicateValues" dxfId="7134" priority="7092"/>
  </conditionalFormatting>
  <conditionalFormatting sqref="O1616:O1619">
    <cfRule type="duplicateValues" dxfId="7133" priority="7091"/>
  </conditionalFormatting>
  <conditionalFormatting sqref="O1616:O1619">
    <cfRule type="duplicateValues" dxfId="7132" priority="7090"/>
  </conditionalFormatting>
  <conditionalFormatting sqref="O1616:O1619">
    <cfRule type="duplicateValues" dxfId="7131" priority="7089"/>
  </conditionalFormatting>
  <conditionalFormatting sqref="O1616:O1619">
    <cfRule type="duplicateValues" dxfId="7130" priority="7088"/>
  </conditionalFormatting>
  <conditionalFormatting sqref="O1616:O1619">
    <cfRule type="duplicateValues" dxfId="7129" priority="7087"/>
  </conditionalFormatting>
  <conditionalFormatting sqref="O1616:O1619">
    <cfRule type="duplicateValues" dxfId="7128" priority="7107"/>
  </conditionalFormatting>
  <conditionalFormatting sqref="O1616:O1619">
    <cfRule type="duplicateValues" dxfId="7127" priority="7086"/>
  </conditionalFormatting>
  <conditionalFormatting sqref="O1616:O1619">
    <cfRule type="duplicateValues" dxfId="7126" priority="7085"/>
  </conditionalFormatting>
  <conditionalFormatting sqref="O1616:O1619">
    <cfRule type="duplicateValues" dxfId="7125" priority="7084"/>
  </conditionalFormatting>
  <conditionalFormatting sqref="O1620:O1623">
    <cfRule type="duplicateValues" dxfId="7124" priority="7076"/>
  </conditionalFormatting>
  <conditionalFormatting sqref="O1620:O1623">
    <cfRule type="duplicateValues" dxfId="7123" priority="7075"/>
  </conditionalFormatting>
  <conditionalFormatting sqref="O1620:O1623">
    <cfRule type="duplicateValues" dxfId="7122" priority="7074"/>
  </conditionalFormatting>
  <conditionalFormatting sqref="P1620:P1623">
    <cfRule type="duplicateValues" dxfId="7121" priority="7077"/>
  </conditionalFormatting>
  <conditionalFormatting sqref="O1620:O1623">
    <cfRule type="duplicateValues" dxfId="7120" priority="7078"/>
  </conditionalFormatting>
  <conditionalFormatting sqref="O1620:O1623">
    <cfRule type="duplicateValues" dxfId="7119" priority="7079"/>
    <cfRule type="duplicateValues" dxfId="7118" priority="7080"/>
    <cfRule type="duplicateValues" dxfId="7117" priority="7081"/>
  </conditionalFormatting>
  <conditionalFormatting sqref="O1620:O1623">
    <cfRule type="duplicateValues" dxfId="7116" priority="7082"/>
    <cfRule type="duplicateValues" dxfId="7115" priority="7083"/>
  </conditionalFormatting>
  <conditionalFormatting sqref="A1624:A1631 A1638">
    <cfRule type="cellIs" dxfId="7114" priority="7073" operator="lessThan">
      <formula>"&lt;=0"</formula>
    </cfRule>
  </conditionalFormatting>
  <conditionalFormatting sqref="Y1624">
    <cfRule type="duplicateValues" dxfId="7113" priority="7072"/>
  </conditionalFormatting>
  <conditionalFormatting sqref="Y1624">
    <cfRule type="duplicateValues" dxfId="7112" priority="7064"/>
  </conditionalFormatting>
  <conditionalFormatting sqref="O1624:O1631">
    <cfRule type="duplicateValues" dxfId="7111" priority="7054"/>
  </conditionalFormatting>
  <conditionalFormatting sqref="O1624:O1631">
    <cfRule type="duplicateValues" dxfId="7110" priority="7053"/>
  </conditionalFormatting>
  <conditionalFormatting sqref="O1624:O1631">
    <cfRule type="duplicateValues" dxfId="7109" priority="7052"/>
  </conditionalFormatting>
  <conditionalFormatting sqref="O1624:O1631">
    <cfRule type="duplicateValues" dxfId="7108" priority="7051"/>
  </conditionalFormatting>
  <conditionalFormatting sqref="O1624:O1631">
    <cfRule type="duplicateValues" dxfId="7107" priority="7050"/>
  </conditionalFormatting>
  <conditionalFormatting sqref="O1624:O1631">
    <cfRule type="duplicateValues" dxfId="7106" priority="7049"/>
  </conditionalFormatting>
  <conditionalFormatting sqref="O1624:O1631">
    <cfRule type="duplicateValues" dxfId="7105" priority="7048"/>
  </conditionalFormatting>
  <conditionalFormatting sqref="O1624:O1631">
    <cfRule type="duplicateValues" dxfId="7104" priority="7047"/>
  </conditionalFormatting>
  <conditionalFormatting sqref="O1624:O1631">
    <cfRule type="duplicateValues" dxfId="7103" priority="7046"/>
  </conditionalFormatting>
  <conditionalFormatting sqref="O1624:O1631">
    <cfRule type="duplicateValues" dxfId="7102" priority="7045"/>
  </conditionalFormatting>
  <conditionalFormatting sqref="O1624:O1631">
    <cfRule type="duplicateValues" dxfId="7101" priority="7044"/>
  </conditionalFormatting>
  <conditionalFormatting sqref="O1624:O1631">
    <cfRule type="duplicateValues" dxfId="7100" priority="7055"/>
  </conditionalFormatting>
  <conditionalFormatting sqref="P1624:P1631">
    <cfRule type="duplicateValues" dxfId="7099" priority="7056"/>
  </conditionalFormatting>
  <conditionalFormatting sqref="O1624:O1631">
    <cfRule type="duplicateValues" dxfId="7098" priority="7057"/>
  </conditionalFormatting>
  <conditionalFormatting sqref="O1624:O1631">
    <cfRule type="duplicateValues" dxfId="7097" priority="7058"/>
    <cfRule type="duplicateValues" dxfId="7096" priority="7059"/>
    <cfRule type="duplicateValues" dxfId="7095" priority="7060"/>
  </conditionalFormatting>
  <conditionalFormatting sqref="O1624:O1631">
    <cfRule type="duplicateValues" dxfId="7094" priority="7061"/>
    <cfRule type="duplicateValues" dxfId="7093" priority="7062"/>
  </conditionalFormatting>
  <conditionalFormatting sqref="P1624:P1631">
    <cfRule type="duplicateValues" dxfId="7092" priority="7063"/>
  </conditionalFormatting>
  <conditionalFormatting sqref="A1632:A1637">
    <cfRule type="cellIs" dxfId="7091" priority="7043" operator="lessThan">
      <formula>"&lt;=0"</formula>
    </cfRule>
  </conditionalFormatting>
  <conditionalFormatting sqref="Y1632">
    <cfRule type="duplicateValues" dxfId="7090" priority="7042"/>
  </conditionalFormatting>
  <conditionalFormatting sqref="Y1632">
    <cfRule type="duplicateValues" dxfId="7089" priority="7034"/>
  </conditionalFormatting>
  <conditionalFormatting sqref="O1632:O1639">
    <cfRule type="duplicateValues" dxfId="7088" priority="7024"/>
  </conditionalFormatting>
  <conditionalFormatting sqref="O1632:O1639">
    <cfRule type="duplicateValues" dxfId="7087" priority="7023"/>
  </conditionalFormatting>
  <conditionalFormatting sqref="O1632:O1639">
    <cfRule type="duplicateValues" dxfId="7086" priority="7022"/>
  </conditionalFormatting>
  <conditionalFormatting sqref="O1632:O1639">
    <cfRule type="duplicateValues" dxfId="7085" priority="7021"/>
  </conditionalFormatting>
  <conditionalFormatting sqref="O1632:O1639">
    <cfRule type="duplicateValues" dxfId="7084" priority="7020"/>
  </conditionalFormatting>
  <conditionalFormatting sqref="O1632:O1639">
    <cfRule type="duplicateValues" dxfId="7083" priority="7019"/>
  </conditionalFormatting>
  <conditionalFormatting sqref="O1632:O1639">
    <cfRule type="duplicateValues" dxfId="7082" priority="7018"/>
  </conditionalFormatting>
  <conditionalFormatting sqref="O1632:O1639">
    <cfRule type="duplicateValues" dxfId="7081" priority="7017"/>
  </conditionalFormatting>
  <conditionalFormatting sqref="O1632:O1639">
    <cfRule type="duplicateValues" dxfId="7080" priority="7016"/>
  </conditionalFormatting>
  <conditionalFormatting sqref="O1632:O1639">
    <cfRule type="duplicateValues" dxfId="7079" priority="7015"/>
  </conditionalFormatting>
  <conditionalFormatting sqref="O1632:O1639">
    <cfRule type="duplicateValues" dxfId="7078" priority="7014"/>
  </conditionalFormatting>
  <conditionalFormatting sqref="O1632:O1639">
    <cfRule type="duplicateValues" dxfId="7077" priority="7025"/>
  </conditionalFormatting>
  <conditionalFormatting sqref="P1632:P1639">
    <cfRule type="duplicateValues" dxfId="7076" priority="7026"/>
  </conditionalFormatting>
  <conditionalFormatting sqref="O1632:O1639">
    <cfRule type="duplicateValues" dxfId="7075" priority="7027"/>
  </conditionalFormatting>
  <conditionalFormatting sqref="O1632:O1639">
    <cfRule type="duplicateValues" dxfId="7074" priority="7028"/>
    <cfRule type="duplicateValues" dxfId="7073" priority="7029"/>
    <cfRule type="duplicateValues" dxfId="7072" priority="7030"/>
  </conditionalFormatting>
  <conditionalFormatting sqref="O1632:O1639">
    <cfRule type="duplicateValues" dxfId="7071" priority="7031"/>
    <cfRule type="duplicateValues" dxfId="7070" priority="7032"/>
  </conditionalFormatting>
  <conditionalFormatting sqref="P1632:P1639">
    <cfRule type="duplicateValues" dxfId="7069" priority="7033"/>
  </conditionalFormatting>
  <conditionalFormatting sqref="A1640">
    <cfRule type="cellIs" dxfId="7068" priority="7013" operator="lessThan">
      <formula>"&lt;=0"</formula>
    </cfRule>
  </conditionalFormatting>
  <conditionalFormatting sqref="Y1640">
    <cfRule type="duplicateValues" dxfId="7067" priority="7012"/>
  </conditionalFormatting>
  <conditionalFormatting sqref="Y1640">
    <cfRule type="duplicateValues" dxfId="7066" priority="7004"/>
  </conditionalFormatting>
  <conditionalFormatting sqref="O1640:O1641">
    <cfRule type="duplicateValues" dxfId="7065" priority="6994"/>
  </conditionalFormatting>
  <conditionalFormatting sqref="O1640:O1641">
    <cfRule type="duplicateValues" dxfId="7064" priority="6993"/>
  </conditionalFormatting>
  <conditionalFormatting sqref="O1640:O1641">
    <cfRule type="duplicateValues" dxfId="7063" priority="6992"/>
  </conditionalFormatting>
  <conditionalFormatting sqref="O1640:O1641">
    <cfRule type="duplicateValues" dxfId="7062" priority="6991"/>
  </conditionalFormatting>
  <conditionalFormatting sqref="O1640:O1641">
    <cfRule type="duplicateValues" dxfId="7061" priority="6990"/>
  </conditionalFormatting>
  <conditionalFormatting sqref="O1640:O1641">
    <cfRule type="duplicateValues" dxfId="7060" priority="6989"/>
  </conditionalFormatting>
  <conditionalFormatting sqref="O1640:O1641">
    <cfRule type="duplicateValues" dxfId="7059" priority="6988"/>
  </conditionalFormatting>
  <conditionalFormatting sqref="O1640:O1641">
    <cfRule type="duplicateValues" dxfId="7058" priority="6987"/>
  </conditionalFormatting>
  <conditionalFormatting sqref="O1640:O1641">
    <cfRule type="duplicateValues" dxfId="7057" priority="6986"/>
  </conditionalFormatting>
  <conditionalFormatting sqref="O1640:O1641">
    <cfRule type="duplicateValues" dxfId="7056" priority="6985"/>
  </conditionalFormatting>
  <conditionalFormatting sqref="O1640:O1641">
    <cfRule type="duplicateValues" dxfId="7055" priority="6984"/>
  </conditionalFormatting>
  <conditionalFormatting sqref="O1640:O1641">
    <cfRule type="duplicateValues" dxfId="7054" priority="6995"/>
  </conditionalFormatting>
  <conditionalFormatting sqref="P1640:P1641">
    <cfRule type="duplicateValues" dxfId="7053" priority="6996"/>
  </conditionalFormatting>
  <conditionalFormatting sqref="O1640:O1641">
    <cfRule type="duplicateValues" dxfId="7052" priority="6997"/>
  </conditionalFormatting>
  <conditionalFormatting sqref="O1640:O1641">
    <cfRule type="duplicateValues" dxfId="7051" priority="6998"/>
    <cfRule type="duplicateValues" dxfId="7050" priority="6999"/>
    <cfRule type="duplicateValues" dxfId="7049" priority="7000"/>
  </conditionalFormatting>
  <conditionalFormatting sqref="O1640:O1641">
    <cfRule type="duplicateValues" dxfId="7048" priority="7001"/>
    <cfRule type="duplicateValues" dxfId="7047" priority="7002"/>
  </conditionalFormatting>
  <conditionalFormatting sqref="P1640:P1641">
    <cfRule type="duplicateValues" dxfId="7046" priority="7003"/>
  </conditionalFormatting>
  <conditionalFormatting sqref="O1642">
    <cfRule type="duplicateValues" dxfId="7045" priority="6973"/>
  </conditionalFormatting>
  <conditionalFormatting sqref="O1642">
    <cfRule type="duplicateValues" dxfId="7044" priority="6974"/>
    <cfRule type="duplicateValues" dxfId="7043" priority="6975"/>
    <cfRule type="duplicateValues" dxfId="7042" priority="6976"/>
  </conditionalFormatting>
  <conditionalFormatting sqref="O1642">
    <cfRule type="duplicateValues" dxfId="7041" priority="6971"/>
    <cfRule type="duplicateValues" dxfId="7040" priority="6972"/>
  </conditionalFormatting>
  <conditionalFormatting sqref="O1642">
    <cfRule type="duplicateValues" dxfId="7039" priority="6970"/>
  </conditionalFormatting>
  <conditionalFormatting sqref="O1642">
    <cfRule type="duplicateValues" dxfId="7038" priority="6969"/>
  </conditionalFormatting>
  <conditionalFormatting sqref="P1642">
    <cfRule type="duplicateValues" dxfId="7037" priority="6968"/>
  </conditionalFormatting>
  <conditionalFormatting sqref="O1642">
    <cfRule type="duplicateValues" dxfId="7036" priority="6967"/>
  </conditionalFormatting>
  <conditionalFormatting sqref="O1642">
    <cfRule type="duplicateValues" dxfId="7035" priority="6966"/>
  </conditionalFormatting>
  <conditionalFormatting sqref="O1642">
    <cfRule type="duplicateValues" dxfId="7034" priority="6965"/>
  </conditionalFormatting>
  <conditionalFormatting sqref="O1642">
    <cfRule type="duplicateValues" dxfId="7033" priority="6964"/>
  </conditionalFormatting>
  <conditionalFormatting sqref="O1642">
    <cfRule type="duplicateValues" dxfId="7032" priority="6963"/>
  </conditionalFormatting>
  <conditionalFormatting sqref="O1642">
    <cfRule type="duplicateValues" dxfId="7031" priority="6962"/>
  </conditionalFormatting>
  <conditionalFormatting sqref="O1642">
    <cfRule type="duplicateValues" dxfId="7030" priority="6977"/>
  </conditionalFormatting>
  <conditionalFormatting sqref="O1642">
    <cfRule type="duplicateValues" dxfId="7029" priority="6978"/>
    <cfRule type="duplicateValues" dxfId="7028" priority="6979"/>
    <cfRule type="duplicateValues" dxfId="7027" priority="6980"/>
  </conditionalFormatting>
  <conditionalFormatting sqref="O1642">
    <cfRule type="duplicateValues" dxfId="7026" priority="6981"/>
    <cfRule type="duplicateValues" dxfId="7025" priority="6982"/>
  </conditionalFormatting>
  <conditionalFormatting sqref="P1642">
    <cfRule type="duplicateValues" dxfId="7024" priority="6983"/>
  </conditionalFormatting>
  <conditionalFormatting sqref="O1642">
    <cfRule type="duplicateValues" dxfId="7023" priority="6961"/>
  </conditionalFormatting>
  <conditionalFormatting sqref="O1642">
    <cfRule type="duplicateValues" dxfId="7022" priority="6960"/>
  </conditionalFormatting>
  <conditionalFormatting sqref="O1642">
    <cfRule type="duplicateValues" dxfId="7021" priority="6959"/>
  </conditionalFormatting>
  <conditionalFormatting sqref="O1642">
    <cfRule type="duplicateValues" dxfId="7020" priority="6958"/>
  </conditionalFormatting>
  <conditionalFormatting sqref="O1642">
    <cfRule type="duplicateValues" dxfId="7019" priority="6957"/>
  </conditionalFormatting>
  <conditionalFormatting sqref="O1642">
    <cfRule type="duplicateValues" dxfId="7018" priority="6956"/>
  </conditionalFormatting>
  <conditionalFormatting sqref="O1642">
    <cfRule type="duplicateValues" dxfId="7017" priority="6955"/>
  </conditionalFormatting>
  <conditionalFormatting sqref="O1643">
    <cfRule type="duplicateValues" dxfId="7016" priority="6946"/>
  </conditionalFormatting>
  <conditionalFormatting sqref="O1643">
    <cfRule type="duplicateValues" dxfId="7015" priority="6947"/>
    <cfRule type="duplicateValues" dxfId="7014" priority="6948"/>
    <cfRule type="duplicateValues" dxfId="7013" priority="6949"/>
  </conditionalFormatting>
  <conditionalFormatting sqref="O1643">
    <cfRule type="duplicateValues" dxfId="7012" priority="6944"/>
    <cfRule type="duplicateValues" dxfId="7011" priority="6945"/>
  </conditionalFormatting>
  <conditionalFormatting sqref="O1643">
    <cfRule type="duplicateValues" dxfId="7010" priority="6943"/>
  </conditionalFormatting>
  <conditionalFormatting sqref="O1643">
    <cfRule type="duplicateValues" dxfId="7009" priority="6942"/>
  </conditionalFormatting>
  <conditionalFormatting sqref="P1643">
    <cfRule type="duplicateValues" dxfId="7008" priority="6941"/>
  </conditionalFormatting>
  <conditionalFormatting sqref="O1643">
    <cfRule type="duplicateValues" dxfId="7007" priority="6940"/>
  </conditionalFormatting>
  <conditionalFormatting sqref="O1643">
    <cfRule type="duplicateValues" dxfId="7006" priority="6939"/>
  </conditionalFormatting>
  <conditionalFormatting sqref="O1643">
    <cfRule type="duplicateValues" dxfId="7005" priority="6938"/>
  </conditionalFormatting>
  <conditionalFormatting sqref="O1643">
    <cfRule type="duplicateValues" dxfId="7004" priority="6937"/>
  </conditionalFormatting>
  <conditionalFormatting sqref="O1643">
    <cfRule type="duplicateValues" dxfId="7003" priority="6936"/>
  </conditionalFormatting>
  <conditionalFormatting sqref="O1643">
    <cfRule type="duplicateValues" dxfId="7002" priority="6935"/>
  </conditionalFormatting>
  <conditionalFormatting sqref="O1643">
    <cfRule type="duplicateValues" dxfId="7001" priority="6934"/>
  </conditionalFormatting>
  <conditionalFormatting sqref="O1643">
    <cfRule type="duplicateValues" dxfId="7000" priority="6933"/>
  </conditionalFormatting>
  <conditionalFormatting sqref="O1643">
    <cfRule type="duplicateValues" dxfId="6999" priority="6932"/>
  </conditionalFormatting>
  <conditionalFormatting sqref="O1643">
    <cfRule type="duplicateValues" dxfId="6998" priority="6931"/>
  </conditionalFormatting>
  <conditionalFormatting sqref="O1643">
    <cfRule type="duplicateValues" dxfId="6997" priority="6950"/>
  </conditionalFormatting>
  <conditionalFormatting sqref="O1643">
    <cfRule type="duplicateValues" dxfId="6996" priority="6951"/>
    <cfRule type="duplicateValues" dxfId="6995" priority="6952"/>
    <cfRule type="duplicateValues" dxfId="6994" priority="6953"/>
  </conditionalFormatting>
  <conditionalFormatting sqref="P1643">
    <cfRule type="duplicateValues" dxfId="6993" priority="6954"/>
  </conditionalFormatting>
  <conditionalFormatting sqref="O1643">
    <cfRule type="duplicateValues" dxfId="6992" priority="6930"/>
  </conditionalFormatting>
  <conditionalFormatting sqref="O1643">
    <cfRule type="duplicateValues" dxfId="6991" priority="6929"/>
  </conditionalFormatting>
  <conditionalFormatting sqref="O1643">
    <cfRule type="duplicateValues" dxfId="6990" priority="6928"/>
  </conditionalFormatting>
  <conditionalFormatting sqref="O1644">
    <cfRule type="duplicateValues" dxfId="6989" priority="6915"/>
  </conditionalFormatting>
  <conditionalFormatting sqref="O1644">
    <cfRule type="duplicateValues" dxfId="6988" priority="6916"/>
  </conditionalFormatting>
  <conditionalFormatting sqref="O1644">
    <cfRule type="duplicateValues" dxfId="6987" priority="6917"/>
    <cfRule type="duplicateValues" dxfId="6986" priority="6918"/>
    <cfRule type="duplicateValues" dxfId="6985" priority="6919"/>
  </conditionalFormatting>
  <conditionalFormatting sqref="P1644">
    <cfRule type="duplicateValues" dxfId="6984" priority="6920"/>
  </conditionalFormatting>
  <conditionalFormatting sqref="O1644">
    <cfRule type="duplicateValues" dxfId="6983" priority="6913"/>
    <cfRule type="duplicateValues" dxfId="6982" priority="6914"/>
  </conditionalFormatting>
  <conditionalFormatting sqref="O1644">
    <cfRule type="duplicateValues" dxfId="6981" priority="6912"/>
  </conditionalFormatting>
  <conditionalFormatting sqref="O1644">
    <cfRule type="duplicateValues" dxfId="6980" priority="6911"/>
  </conditionalFormatting>
  <conditionalFormatting sqref="P1644">
    <cfRule type="duplicateValues" dxfId="6979" priority="6910"/>
  </conditionalFormatting>
  <conditionalFormatting sqref="O1644">
    <cfRule type="duplicateValues" dxfId="6978" priority="6909"/>
  </conditionalFormatting>
  <conditionalFormatting sqref="O1644">
    <cfRule type="duplicateValues" dxfId="6977" priority="6908"/>
  </conditionalFormatting>
  <conditionalFormatting sqref="O1644">
    <cfRule type="duplicateValues" dxfId="6976" priority="6907"/>
  </conditionalFormatting>
  <conditionalFormatting sqref="O1644">
    <cfRule type="duplicateValues" dxfId="6975" priority="6906"/>
  </conditionalFormatting>
  <conditionalFormatting sqref="O1644">
    <cfRule type="duplicateValues" dxfId="6974" priority="6905"/>
  </conditionalFormatting>
  <conditionalFormatting sqref="O1644">
    <cfRule type="duplicateValues" dxfId="6973" priority="6904"/>
  </conditionalFormatting>
  <conditionalFormatting sqref="O1644">
    <cfRule type="duplicateValues" dxfId="6972" priority="6903"/>
  </conditionalFormatting>
  <conditionalFormatting sqref="O1644">
    <cfRule type="duplicateValues" dxfId="6971" priority="6902"/>
  </conditionalFormatting>
  <conditionalFormatting sqref="O1644">
    <cfRule type="duplicateValues" dxfId="6970" priority="6901"/>
  </conditionalFormatting>
  <conditionalFormatting sqref="O1644">
    <cfRule type="duplicateValues" dxfId="6969" priority="6900"/>
  </conditionalFormatting>
  <conditionalFormatting sqref="O1644">
    <cfRule type="duplicateValues" dxfId="6968" priority="6899"/>
  </conditionalFormatting>
  <conditionalFormatting sqref="O1644">
    <cfRule type="duplicateValues" dxfId="6967" priority="6898"/>
  </conditionalFormatting>
  <conditionalFormatting sqref="O1644">
    <cfRule type="duplicateValues" dxfId="6966" priority="6897"/>
  </conditionalFormatting>
  <conditionalFormatting sqref="O1644">
    <cfRule type="duplicateValues" dxfId="6965" priority="6896"/>
  </conditionalFormatting>
  <conditionalFormatting sqref="O1644">
    <cfRule type="duplicateValues" dxfId="6964" priority="6921"/>
  </conditionalFormatting>
  <conditionalFormatting sqref="O1644">
    <cfRule type="duplicateValues" dxfId="6963" priority="6922"/>
    <cfRule type="duplicateValues" dxfId="6962" priority="6923"/>
    <cfRule type="duplicateValues" dxfId="6961" priority="6924"/>
  </conditionalFormatting>
  <conditionalFormatting sqref="P1644">
    <cfRule type="duplicateValues" dxfId="6960" priority="6925"/>
  </conditionalFormatting>
  <conditionalFormatting sqref="O1644">
    <cfRule type="duplicateValues" dxfId="6959" priority="6926"/>
    <cfRule type="duplicateValues" dxfId="6958" priority="6927"/>
  </conditionalFormatting>
  <conditionalFormatting sqref="O1645:O1647">
    <cfRule type="duplicateValues" dxfId="6957" priority="6856"/>
  </conditionalFormatting>
  <conditionalFormatting sqref="O1645:O1647">
    <cfRule type="duplicateValues" dxfId="6956" priority="6857"/>
    <cfRule type="duplicateValues" dxfId="6955" priority="6858"/>
    <cfRule type="duplicateValues" dxfId="6954" priority="6859"/>
  </conditionalFormatting>
  <conditionalFormatting sqref="O1645:O1647">
    <cfRule type="duplicateValues" dxfId="6953" priority="6854"/>
    <cfRule type="duplicateValues" dxfId="6952" priority="6855"/>
  </conditionalFormatting>
  <conditionalFormatting sqref="O1645:O1647">
    <cfRule type="duplicateValues" dxfId="6951" priority="6853"/>
  </conditionalFormatting>
  <conditionalFormatting sqref="O1645:O1647">
    <cfRule type="duplicateValues" dxfId="6950" priority="6852"/>
  </conditionalFormatting>
  <conditionalFormatting sqref="P1645:P1647">
    <cfRule type="duplicateValues" dxfId="6949" priority="6851"/>
  </conditionalFormatting>
  <conditionalFormatting sqref="O1645:O1647">
    <cfRule type="duplicateValues" dxfId="6948" priority="6850"/>
  </conditionalFormatting>
  <conditionalFormatting sqref="O1645:O1647">
    <cfRule type="duplicateValues" dxfId="6947" priority="6849"/>
  </conditionalFormatting>
  <conditionalFormatting sqref="O1645:O1647">
    <cfRule type="duplicateValues" dxfId="6946" priority="6848"/>
  </conditionalFormatting>
  <conditionalFormatting sqref="O1645:O1647">
    <cfRule type="duplicateValues" dxfId="6945" priority="6847"/>
  </conditionalFormatting>
  <conditionalFormatting sqref="O1645:O1647">
    <cfRule type="duplicateValues" dxfId="6944" priority="6846"/>
  </conditionalFormatting>
  <conditionalFormatting sqref="O1645:O1647">
    <cfRule type="duplicateValues" dxfId="6943" priority="6845"/>
  </conditionalFormatting>
  <conditionalFormatting sqref="O1645:O1647">
    <cfRule type="duplicateValues" dxfId="6942" priority="6860"/>
  </conditionalFormatting>
  <conditionalFormatting sqref="O1645:O1647">
    <cfRule type="duplicateValues" dxfId="6941" priority="6861"/>
    <cfRule type="duplicateValues" dxfId="6940" priority="6862"/>
    <cfRule type="duplicateValues" dxfId="6939" priority="6863"/>
  </conditionalFormatting>
  <conditionalFormatting sqref="O1645:O1647">
    <cfRule type="duplicateValues" dxfId="6938" priority="6864"/>
    <cfRule type="duplicateValues" dxfId="6937" priority="6865"/>
  </conditionalFormatting>
  <conditionalFormatting sqref="P1645:P1647">
    <cfRule type="duplicateValues" dxfId="6936" priority="6866"/>
  </conditionalFormatting>
  <conditionalFormatting sqref="O1645:O1647">
    <cfRule type="duplicateValues" dxfId="6935" priority="6844"/>
  </conditionalFormatting>
  <conditionalFormatting sqref="O1645:O1647">
    <cfRule type="duplicateValues" dxfId="6934" priority="6843"/>
  </conditionalFormatting>
  <conditionalFormatting sqref="O1645:O1647">
    <cfRule type="duplicateValues" dxfId="6933" priority="6842"/>
  </conditionalFormatting>
  <conditionalFormatting sqref="O1645:O1647">
    <cfRule type="duplicateValues" dxfId="6932" priority="6841"/>
  </conditionalFormatting>
  <conditionalFormatting sqref="O1645:O1647">
    <cfRule type="duplicateValues" dxfId="6931" priority="6840"/>
  </conditionalFormatting>
  <conditionalFormatting sqref="O1645:O1647">
    <cfRule type="duplicateValues" dxfId="6930" priority="6839"/>
  </conditionalFormatting>
  <conditionalFormatting sqref="O1645:O1647">
    <cfRule type="duplicateValues" dxfId="6929" priority="6838"/>
  </conditionalFormatting>
  <conditionalFormatting sqref="O1648:O1653">
    <cfRule type="duplicateValues" dxfId="6928" priority="6827"/>
  </conditionalFormatting>
  <conditionalFormatting sqref="O1648:O1653">
    <cfRule type="duplicateValues" dxfId="6927" priority="6828"/>
    <cfRule type="duplicateValues" dxfId="6926" priority="6829"/>
    <cfRule type="duplicateValues" dxfId="6925" priority="6830"/>
  </conditionalFormatting>
  <conditionalFormatting sqref="O1648:O1653">
    <cfRule type="duplicateValues" dxfId="6924" priority="6825"/>
    <cfRule type="duplicateValues" dxfId="6923" priority="6826"/>
  </conditionalFormatting>
  <conditionalFormatting sqref="O1648:O1653">
    <cfRule type="duplicateValues" dxfId="6922" priority="6824"/>
  </conditionalFormatting>
  <conditionalFormatting sqref="O1648:O1653">
    <cfRule type="duplicateValues" dxfId="6921" priority="6823"/>
  </conditionalFormatting>
  <conditionalFormatting sqref="P1648:P1653">
    <cfRule type="duplicateValues" dxfId="6920" priority="6822"/>
  </conditionalFormatting>
  <conditionalFormatting sqref="O1648:O1653">
    <cfRule type="duplicateValues" dxfId="6919" priority="6821"/>
  </conditionalFormatting>
  <conditionalFormatting sqref="O1648:O1653">
    <cfRule type="duplicateValues" dxfId="6918" priority="6820"/>
  </conditionalFormatting>
  <conditionalFormatting sqref="O1648:O1653">
    <cfRule type="duplicateValues" dxfId="6917" priority="6819"/>
  </conditionalFormatting>
  <conditionalFormatting sqref="O1648:O1653">
    <cfRule type="duplicateValues" dxfId="6916" priority="6818"/>
  </conditionalFormatting>
  <conditionalFormatting sqref="O1648:O1653">
    <cfRule type="duplicateValues" dxfId="6915" priority="6817"/>
  </conditionalFormatting>
  <conditionalFormatting sqref="O1648:O1653">
    <cfRule type="duplicateValues" dxfId="6914" priority="6816"/>
  </conditionalFormatting>
  <conditionalFormatting sqref="O1648:O1653">
    <cfRule type="duplicateValues" dxfId="6913" priority="6831"/>
  </conditionalFormatting>
  <conditionalFormatting sqref="O1648:O1653">
    <cfRule type="duplicateValues" dxfId="6912" priority="6832"/>
    <cfRule type="duplicateValues" dxfId="6911" priority="6833"/>
    <cfRule type="duplicateValues" dxfId="6910" priority="6834"/>
  </conditionalFormatting>
  <conditionalFormatting sqref="O1648:O1653">
    <cfRule type="duplicateValues" dxfId="6909" priority="6835"/>
    <cfRule type="duplicateValues" dxfId="6908" priority="6836"/>
  </conditionalFormatting>
  <conditionalFormatting sqref="P1648:P1653">
    <cfRule type="duplicateValues" dxfId="6907" priority="6837"/>
  </conditionalFormatting>
  <conditionalFormatting sqref="O1648:O1653">
    <cfRule type="duplicateValues" dxfId="6906" priority="6815"/>
  </conditionalFormatting>
  <conditionalFormatting sqref="O1648:O1653">
    <cfRule type="duplicateValues" dxfId="6905" priority="6814"/>
  </conditionalFormatting>
  <conditionalFormatting sqref="O1648:O1653">
    <cfRule type="duplicateValues" dxfId="6904" priority="6813"/>
  </conditionalFormatting>
  <conditionalFormatting sqref="O1648:O1653">
    <cfRule type="duplicateValues" dxfId="6903" priority="6812"/>
  </conditionalFormatting>
  <conditionalFormatting sqref="O1648:O1653">
    <cfRule type="duplicateValues" dxfId="6902" priority="6811"/>
  </conditionalFormatting>
  <conditionalFormatting sqref="O1648:O1653">
    <cfRule type="duplicateValues" dxfId="6901" priority="6810"/>
  </conditionalFormatting>
  <conditionalFormatting sqref="O1648:O1653">
    <cfRule type="duplicateValues" dxfId="6900" priority="6809"/>
  </conditionalFormatting>
  <conditionalFormatting sqref="A1654">
    <cfRule type="cellIs" dxfId="6899" priority="6808" operator="lessThan">
      <formula>"&lt;=0"</formula>
    </cfRule>
  </conditionalFormatting>
  <conditionalFormatting sqref="Y1654">
    <cfRule type="duplicateValues" dxfId="6898" priority="6807"/>
  </conditionalFormatting>
  <conditionalFormatting sqref="Y1654">
    <cfRule type="duplicateValues" dxfId="6897" priority="6799"/>
  </conditionalFormatting>
  <conditionalFormatting sqref="O1654">
    <cfRule type="duplicateValues" dxfId="6896" priority="6790"/>
  </conditionalFormatting>
  <conditionalFormatting sqref="O1654">
    <cfRule type="duplicateValues" dxfId="6895" priority="6791"/>
    <cfRule type="duplicateValues" dxfId="6894" priority="6792"/>
    <cfRule type="duplicateValues" dxfId="6893" priority="6793"/>
  </conditionalFormatting>
  <conditionalFormatting sqref="O1654">
    <cfRule type="duplicateValues" dxfId="6892" priority="6788"/>
    <cfRule type="duplicateValues" dxfId="6891" priority="6789"/>
  </conditionalFormatting>
  <conditionalFormatting sqref="O1654">
    <cfRule type="duplicateValues" dxfId="6890" priority="6787"/>
  </conditionalFormatting>
  <conditionalFormatting sqref="O1654">
    <cfRule type="duplicateValues" dxfId="6889" priority="6786"/>
  </conditionalFormatting>
  <conditionalFormatting sqref="P1654">
    <cfRule type="duplicateValues" dxfId="6888" priority="6785"/>
  </conditionalFormatting>
  <conditionalFormatting sqref="O1654">
    <cfRule type="duplicateValues" dxfId="6887" priority="6784"/>
  </conditionalFormatting>
  <conditionalFormatting sqref="O1654">
    <cfRule type="duplicateValues" dxfId="6886" priority="6783"/>
  </conditionalFormatting>
  <conditionalFormatting sqref="O1654">
    <cfRule type="duplicateValues" dxfId="6885" priority="6782"/>
  </conditionalFormatting>
  <conditionalFormatting sqref="O1654">
    <cfRule type="duplicateValues" dxfId="6884" priority="6781"/>
  </conditionalFormatting>
  <conditionalFormatting sqref="O1654">
    <cfRule type="duplicateValues" dxfId="6883" priority="6780"/>
  </conditionalFormatting>
  <conditionalFormatting sqref="O1654">
    <cfRule type="duplicateValues" dxfId="6882" priority="6779"/>
  </conditionalFormatting>
  <conditionalFormatting sqref="O1654">
    <cfRule type="duplicateValues" dxfId="6881" priority="6778"/>
  </conditionalFormatting>
  <conditionalFormatting sqref="O1654">
    <cfRule type="duplicateValues" dxfId="6880" priority="6777"/>
  </conditionalFormatting>
  <conditionalFormatting sqref="O1654">
    <cfRule type="duplicateValues" dxfId="6879" priority="6776"/>
  </conditionalFormatting>
  <conditionalFormatting sqref="O1654">
    <cfRule type="duplicateValues" dxfId="6878" priority="6775"/>
  </conditionalFormatting>
  <conditionalFormatting sqref="O1654">
    <cfRule type="duplicateValues" dxfId="6877" priority="6794"/>
  </conditionalFormatting>
  <conditionalFormatting sqref="O1654">
    <cfRule type="duplicateValues" dxfId="6876" priority="6795"/>
    <cfRule type="duplicateValues" dxfId="6875" priority="6796"/>
    <cfRule type="duplicateValues" dxfId="6874" priority="6797"/>
  </conditionalFormatting>
  <conditionalFormatting sqref="P1654">
    <cfRule type="duplicateValues" dxfId="6873" priority="6798"/>
  </conditionalFormatting>
  <conditionalFormatting sqref="O1654">
    <cfRule type="duplicateValues" dxfId="6872" priority="6774"/>
  </conditionalFormatting>
  <conditionalFormatting sqref="O1654">
    <cfRule type="duplicateValues" dxfId="6871" priority="6773"/>
  </conditionalFormatting>
  <conditionalFormatting sqref="O1654">
    <cfRule type="duplicateValues" dxfId="6870" priority="6772"/>
  </conditionalFormatting>
  <conditionalFormatting sqref="O1655">
    <cfRule type="duplicateValues" dxfId="6869" priority="6759"/>
  </conditionalFormatting>
  <conditionalFormatting sqref="O1655">
    <cfRule type="duplicateValues" dxfId="6868" priority="6760"/>
  </conditionalFormatting>
  <conditionalFormatting sqref="O1655">
    <cfRule type="duplicateValues" dxfId="6867" priority="6761"/>
    <cfRule type="duplicateValues" dxfId="6866" priority="6762"/>
    <cfRule type="duplicateValues" dxfId="6865" priority="6763"/>
  </conditionalFormatting>
  <conditionalFormatting sqref="P1655">
    <cfRule type="duplicateValues" dxfId="6864" priority="6764"/>
  </conditionalFormatting>
  <conditionalFormatting sqref="O1655">
    <cfRule type="duplicateValues" dxfId="6863" priority="6757"/>
    <cfRule type="duplicateValues" dxfId="6862" priority="6758"/>
  </conditionalFormatting>
  <conditionalFormatting sqref="O1655">
    <cfRule type="duplicateValues" dxfId="6861" priority="6756"/>
  </conditionalFormatting>
  <conditionalFormatting sqref="O1655">
    <cfRule type="duplicateValues" dxfId="6860" priority="6755"/>
  </conditionalFormatting>
  <conditionalFormatting sqref="P1655">
    <cfRule type="duplicateValues" dxfId="6859" priority="6754"/>
  </conditionalFormatting>
  <conditionalFormatting sqref="O1655">
    <cfRule type="duplicateValues" dxfId="6858" priority="6753"/>
  </conditionalFormatting>
  <conditionalFormatting sqref="O1655">
    <cfRule type="duplicateValues" dxfId="6857" priority="6752"/>
  </conditionalFormatting>
  <conditionalFormatting sqref="O1655">
    <cfRule type="duplicateValues" dxfId="6856" priority="6751"/>
  </conditionalFormatting>
  <conditionalFormatting sqref="O1655">
    <cfRule type="duplicateValues" dxfId="6855" priority="6750"/>
  </conditionalFormatting>
  <conditionalFormatting sqref="O1655">
    <cfRule type="duplicateValues" dxfId="6854" priority="6749"/>
  </conditionalFormatting>
  <conditionalFormatting sqref="O1655">
    <cfRule type="duplicateValues" dxfId="6853" priority="6748"/>
  </conditionalFormatting>
  <conditionalFormatting sqref="O1655">
    <cfRule type="duplicateValues" dxfId="6852" priority="6747"/>
  </conditionalFormatting>
  <conditionalFormatting sqref="O1655">
    <cfRule type="duplicateValues" dxfId="6851" priority="6746"/>
  </conditionalFormatting>
  <conditionalFormatting sqref="O1655">
    <cfRule type="duplicateValues" dxfId="6850" priority="6745"/>
  </conditionalFormatting>
  <conditionalFormatting sqref="O1655">
    <cfRule type="duplicateValues" dxfId="6849" priority="6744"/>
  </conditionalFormatting>
  <conditionalFormatting sqref="O1655">
    <cfRule type="duplicateValues" dxfId="6848" priority="6743"/>
  </conditionalFormatting>
  <conditionalFormatting sqref="O1655">
    <cfRule type="duplicateValues" dxfId="6847" priority="6742"/>
  </conditionalFormatting>
  <conditionalFormatting sqref="O1655">
    <cfRule type="duplicateValues" dxfId="6846" priority="6741"/>
  </conditionalFormatting>
  <conditionalFormatting sqref="O1655">
    <cfRule type="duplicateValues" dxfId="6845" priority="6740"/>
  </conditionalFormatting>
  <conditionalFormatting sqref="O1655">
    <cfRule type="duplicateValues" dxfId="6844" priority="6765"/>
  </conditionalFormatting>
  <conditionalFormatting sqref="O1655">
    <cfRule type="duplicateValues" dxfId="6843" priority="6766"/>
    <cfRule type="duplicateValues" dxfId="6842" priority="6767"/>
    <cfRule type="duplicateValues" dxfId="6841" priority="6768"/>
  </conditionalFormatting>
  <conditionalFormatting sqref="P1655">
    <cfRule type="duplicateValues" dxfId="6840" priority="6769"/>
  </conditionalFormatting>
  <conditionalFormatting sqref="O1655">
    <cfRule type="duplicateValues" dxfId="6839" priority="6770"/>
    <cfRule type="duplicateValues" dxfId="6838" priority="6771"/>
  </conditionalFormatting>
  <conditionalFormatting sqref="O1656:O1657">
    <cfRule type="duplicateValues" dxfId="6837" priority="6727"/>
  </conditionalFormatting>
  <conditionalFormatting sqref="O1656:O1657">
    <cfRule type="duplicateValues" dxfId="6836" priority="6728"/>
  </conditionalFormatting>
  <conditionalFormatting sqref="O1656:O1657">
    <cfRule type="duplicateValues" dxfId="6835" priority="6729"/>
    <cfRule type="duplicateValues" dxfId="6834" priority="6730"/>
    <cfRule type="duplicateValues" dxfId="6833" priority="6731"/>
  </conditionalFormatting>
  <conditionalFormatting sqref="P1656:P1657">
    <cfRule type="duplicateValues" dxfId="6832" priority="6732"/>
  </conditionalFormatting>
  <conditionalFormatting sqref="O1656:O1657">
    <cfRule type="duplicateValues" dxfId="6831" priority="6725"/>
    <cfRule type="duplicateValues" dxfId="6830" priority="6726"/>
  </conditionalFormatting>
  <conditionalFormatting sqref="O1656:O1657">
    <cfRule type="duplicateValues" dxfId="6829" priority="6724"/>
  </conditionalFormatting>
  <conditionalFormatting sqref="O1656:O1657">
    <cfRule type="duplicateValues" dxfId="6828" priority="6723"/>
  </conditionalFormatting>
  <conditionalFormatting sqref="P1656:P1657">
    <cfRule type="duplicateValues" dxfId="6827" priority="6722"/>
  </conditionalFormatting>
  <conditionalFormatting sqref="O1656:O1657">
    <cfRule type="duplicateValues" dxfId="6826" priority="6721"/>
  </conditionalFormatting>
  <conditionalFormatting sqref="O1656:O1657">
    <cfRule type="duplicateValues" dxfId="6825" priority="6720"/>
  </conditionalFormatting>
  <conditionalFormatting sqref="O1656:O1657">
    <cfRule type="duplicateValues" dxfId="6824" priority="6719"/>
  </conditionalFormatting>
  <conditionalFormatting sqref="O1656:O1657">
    <cfRule type="duplicateValues" dxfId="6823" priority="6718"/>
  </conditionalFormatting>
  <conditionalFormatting sqref="O1656:O1657">
    <cfRule type="duplicateValues" dxfId="6822" priority="6717"/>
  </conditionalFormatting>
  <conditionalFormatting sqref="O1656:O1657">
    <cfRule type="duplicateValues" dxfId="6821" priority="6716"/>
  </conditionalFormatting>
  <conditionalFormatting sqref="O1656:O1657">
    <cfRule type="duplicateValues" dxfId="6820" priority="6715"/>
  </conditionalFormatting>
  <conditionalFormatting sqref="O1656:O1657">
    <cfRule type="duplicateValues" dxfId="6819" priority="6714"/>
  </conditionalFormatting>
  <conditionalFormatting sqref="O1656:O1657">
    <cfRule type="duplicateValues" dxfId="6818" priority="6713"/>
  </conditionalFormatting>
  <conditionalFormatting sqref="O1656:O1657">
    <cfRule type="duplicateValues" dxfId="6817" priority="6712"/>
  </conditionalFormatting>
  <conditionalFormatting sqref="O1656:O1657">
    <cfRule type="duplicateValues" dxfId="6816" priority="6711"/>
  </conditionalFormatting>
  <conditionalFormatting sqref="O1656:O1657">
    <cfRule type="duplicateValues" dxfId="6815" priority="6710"/>
  </conditionalFormatting>
  <conditionalFormatting sqref="O1656:O1657">
    <cfRule type="duplicateValues" dxfId="6814" priority="6709"/>
  </conditionalFormatting>
  <conditionalFormatting sqref="O1656:O1657">
    <cfRule type="duplicateValues" dxfId="6813" priority="6708"/>
  </conditionalFormatting>
  <conditionalFormatting sqref="O1656:O1657">
    <cfRule type="duplicateValues" dxfId="6812" priority="6733"/>
  </conditionalFormatting>
  <conditionalFormatting sqref="O1656:O1657">
    <cfRule type="duplicateValues" dxfId="6811" priority="6734"/>
    <cfRule type="duplicateValues" dxfId="6810" priority="6735"/>
    <cfRule type="duplicateValues" dxfId="6809" priority="6736"/>
  </conditionalFormatting>
  <conditionalFormatting sqref="P1656:P1657">
    <cfRule type="duplicateValues" dxfId="6808" priority="6737"/>
  </conditionalFormatting>
  <conditionalFormatting sqref="O1656:O1657">
    <cfRule type="duplicateValues" dxfId="6807" priority="6738"/>
    <cfRule type="duplicateValues" dxfId="6806" priority="6739"/>
  </conditionalFormatting>
  <conditionalFormatting sqref="O1658">
    <cfRule type="duplicateValues" dxfId="6805" priority="6699"/>
  </conditionalFormatting>
  <conditionalFormatting sqref="O1658">
    <cfRule type="duplicateValues" dxfId="6804" priority="6700"/>
    <cfRule type="duplicateValues" dxfId="6803" priority="6701"/>
    <cfRule type="duplicateValues" dxfId="6802" priority="6702"/>
  </conditionalFormatting>
  <conditionalFormatting sqref="O1658">
    <cfRule type="duplicateValues" dxfId="6801" priority="6697"/>
    <cfRule type="duplicateValues" dxfId="6800" priority="6698"/>
  </conditionalFormatting>
  <conditionalFormatting sqref="O1658">
    <cfRule type="duplicateValues" dxfId="6799" priority="6696"/>
  </conditionalFormatting>
  <conditionalFormatting sqref="O1658">
    <cfRule type="duplicateValues" dxfId="6798" priority="6695"/>
  </conditionalFormatting>
  <conditionalFormatting sqref="P1658">
    <cfRule type="duplicateValues" dxfId="6797" priority="6694"/>
  </conditionalFormatting>
  <conditionalFormatting sqref="O1658">
    <cfRule type="duplicateValues" dxfId="6796" priority="6693"/>
  </conditionalFormatting>
  <conditionalFormatting sqref="O1658">
    <cfRule type="duplicateValues" dxfId="6795" priority="6692"/>
  </conditionalFormatting>
  <conditionalFormatting sqref="O1658">
    <cfRule type="duplicateValues" dxfId="6794" priority="6691"/>
  </conditionalFormatting>
  <conditionalFormatting sqref="O1658">
    <cfRule type="duplicateValues" dxfId="6793" priority="6690"/>
  </conditionalFormatting>
  <conditionalFormatting sqref="O1658">
    <cfRule type="duplicateValues" dxfId="6792" priority="6689"/>
  </conditionalFormatting>
  <conditionalFormatting sqref="O1658">
    <cfRule type="duplicateValues" dxfId="6791" priority="6688"/>
  </conditionalFormatting>
  <conditionalFormatting sqref="O1658">
    <cfRule type="duplicateValues" dxfId="6790" priority="6687"/>
  </conditionalFormatting>
  <conditionalFormatting sqref="O1658">
    <cfRule type="duplicateValues" dxfId="6789" priority="6686"/>
  </conditionalFormatting>
  <conditionalFormatting sqref="O1658">
    <cfRule type="duplicateValues" dxfId="6788" priority="6685"/>
  </conditionalFormatting>
  <conditionalFormatting sqref="O1658">
    <cfRule type="duplicateValues" dxfId="6787" priority="6684"/>
  </conditionalFormatting>
  <conditionalFormatting sqref="O1658">
    <cfRule type="duplicateValues" dxfId="6786" priority="6703"/>
  </conditionalFormatting>
  <conditionalFormatting sqref="O1658">
    <cfRule type="duplicateValues" dxfId="6785" priority="6704"/>
    <cfRule type="duplicateValues" dxfId="6784" priority="6705"/>
    <cfRule type="duplicateValues" dxfId="6783" priority="6706"/>
  </conditionalFormatting>
  <conditionalFormatting sqref="P1658">
    <cfRule type="duplicateValues" dxfId="6782" priority="6707"/>
  </conditionalFormatting>
  <conditionalFormatting sqref="O1658">
    <cfRule type="duplicateValues" dxfId="6781" priority="6683"/>
  </conditionalFormatting>
  <conditionalFormatting sqref="O1658">
    <cfRule type="duplicateValues" dxfId="6780" priority="6682"/>
  </conditionalFormatting>
  <conditionalFormatting sqref="O1658">
    <cfRule type="duplicateValues" dxfId="6779" priority="6681"/>
  </conditionalFormatting>
  <conditionalFormatting sqref="O1659:O1660">
    <cfRule type="duplicateValues" dxfId="6778" priority="6672"/>
  </conditionalFormatting>
  <conditionalFormatting sqref="O1659:O1660">
    <cfRule type="duplicateValues" dxfId="6777" priority="6673"/>
    <cfRule type="duplicateValues" dxfId="6776" priority="6674"/>
    <cfRule type="duplicateValues" dxfId="6775" priority="6675"/>
  </conditionalFormatting>
  <conditionalFormatting sqref="O1659:O1660">
    <cfRule type="duplicateValues" dxfId="6774" priority="6670"/>
    <cfRule type="duplicateValues" dxfId="6773" priority="6671"/>
  </conditionalFormatting>
  <conditionalFormatting sqref="O1659:O1660">
    <cfRule type="duplicateValues" dxfId="6772" priority="6669"/>
  </conditionalFormatting>
  <conditionalFormatting sqref="O1659:O1660">
    <cfRule type="duplicateValues" dxfId="6771" priority="6668"/>
  </conditionalFormatting>
  <conditionalFormatting sqref="P1659:P1660">
    <cfRule type="duplicateValues" dxfId="6770" priority="6667"/>
  </conditionalFormatting>
  <conditionalFormatting sqref="O1659:O1660">
    <cfRule type="duplicateValues" dxfId="6769" priority="6666"/>
  </conditionalFormatting>
  <conditionalFormatting sqref="O1659:O1660">
    <cfRule type="duplicateValues" dxfId="6768" priority="6665"/>
  </conditionalFormatting>
  <conditionalFormatting sqref="O1659:O1660">
    <cfRule type="duplicateValues" dxfId="6767" priority="6664"/>
  </conditionalFormatting>
  <conditionalFormatting sqref="O1659:O1660">
    <cfRule type="duplicateValues" dxfId="6766" priority="6663"/>
  </conditionalFormatting>
  <conditionalFormatting sqref="O1659:O1660">
    <cfRule type="duplicateValues" dxfId="6765" priority="6662"/>
  </conditionalFormatting>
  <conditionalFormatting sqref="O1659:O1660">
    <cfRule type="duplicateValues" dxfId="6764" priority="6661"/>
  </conditionalFormatting>
  <conditionalFormatting sqref="O1659:O1660">
    <cfRule type="duplicateValues" dxfId="6763" priority="6660"/>
  </conditionalFormatting>
  <conditionalFormatting sqref="O1659:O1660">
    <cfRule type="duplicateValues" dxfId="6762" priority="6659"/>
  </conditionalFormatting>
  <conditionalFormatting sqref="O1659:O1660">
    <cfRule type="duplicateValues" dxfId="6761" priority="6658"/>
  </conditionalFormatting>
  <conditionalFormatting sqref="O1659:O1660">
    <cfRule type="duplicateValues" dxfId="6760" priority="6657"/>
  </conditionalFormatting>
  <conditionalFormatting sqref="O1659:O1660">
    <cfRule type="duplicateValues" dxfId="6759" priority="6676"/>
  </conditionalFormatting>
  <conditionalFormatting sqref="O1659:O1660">
    <cfRule type="duplicateValues" dxfId="6758" priority="6677"/>
    <cfRule type="duplicateValues" dxfId="6757" priority="6678"/>
    <cfRule type="duplicateValues" dxfId="6756" priority="6679"/>
  </conditionalFormatting>
  <conditionalFormatting sqref="P1659:P1660">
    <cfRule type="duplicateValues" dxfId="6755" priority="6680"/>
  </conditionalFormatting>
  <conditionalFormatting sqref="O1659:O1660">
    <cfRule type="duplicateValues" dxfId="6754" priority="6656"/>
  </conditionalFormatting>
  <conditionalFormatting sqref="O1659:O1660">
    <cfRule type="duplicateValues" dxfId="6753" priority="6655"/>
  </conditionalFormatting>
  <conditionalFormatting sqref="O1659:O1660">
    <cfRule type="duplicateValues" dxfId="6752" priority="6654"/>
  </conditionalFormatting>
  <conditionalFormatting sqref="O1664:O1666">
    <cfRule type="duplicateValues" dxfId="6751" priority="6647"/>
  </conditionalFormatting>
  <conditionalFormatting sqref="O1664:O1666">
    <cfRule type="duplicateValues" dxfId="6750" priority="6648"/>
    <cfRule type="duplicateValues" dxfId="6749" priority="6649"/>
    <cfRule type="duplicateValues" dxfId="6748" priority="6650"/>
  </conditionalFormatting>
  <conditionalFormatting sqref="P1664:P1666">
    <cfRule type="duplicateValues" dxfId="6747" priority="6651"/>
  </conditionalFormatting>
  <conditionalFormatting sqref="O1664:O1666">
    <cfRule type="duplicateValues" dxfId="6746" priority="6652"/>
    <cfRule type="duplicateValues" dxfId="6745" priority="6653"/>
  </conditionalFormatting>
  <conditionalFormatting sqref="O1664:O1666">
    <cfRule type="duplicateValues" dxfId="6744" priority="6646"/>
  </conditionalFormatting>
  <conditionalFormatting sqref="O1664:O1666">
    <cfRule type="duplicateValues" dxfId="6743" priority="6645"/>
  </conditionalFormatting>
  <conditionalFormatting sqref="O1664:O1666">
    <cfRule type="duplicateValues" dxfId="6742" priority="6644"/>
  </conditionalFormatting>
  <conditionalFormatting sqref="O1664:O1666">
    <cfRule type="duplicateValues" dxfId="6741" priority="6643"/>
  </conditionalFormatting>
  <conditionalFormatting sqref="O1664:O1666">
    <cfRule type="duplicateValues" dxfId="6740" priority="6642"/>
  </conditionalFormatting>
  <conditionalFormatting sqref="O1664:O1666">
    <cfRule type="duplicateValues" dxfId="6739" priority="6641"/>
  </conditionalFormatting>
  <conditionalFormatting sqref="O1664:O1666">
    <cfRule type="duplicateValues" dxfId="6738" priority="6640"/>
  </conditionalFormatting>
  <conditionalFormatting sqref="O1664:O1666">
    <cfRule type="duplicateValues" dxfId="6737" priority="6639"/>
  </conditionalFormatting>
  <conditionalFormatting sqref="O1664:O1666">
    <cfRule type="duplicateValues" dxfId="6736" priority="6638"/>
  </conditionalFormatting>
  <conditionalFormatting sqref="O1667:O1669">
    <cfRule type="duplicateValues" dxfId="6735" priority="6631"/>
  </conditionalFormatting>
  <conditionalFormatting sqref="O1667:O1669">
    <cfRule type="duplicateValues" dxfId="6734" priority="6632"/>
    <cfRule type="duplicateValues" dxfId="6733" priority="6633"/>
    <cfRule type="duplicateValues" dxfId="6732" priority="6634"/>
  </conditionalFormatting>
  <conditionalFormatting sqref="P1667:P1669">
    <cfRule type="duplicateValues" dxfId="6731" priority="6635"/>
  </conditionalFormatting>
  <conditionalFormatting sqref="O1667:O1669">
    <cfRule type="duplicateValues" dxfId="6730" priority="6636"/>
    <cfRule type="duplicateValues" dxfId="6729" priority="6637"/>
  </conditionalFormatting>
  <conditionalFormatting sqref="O1667:O1669">
    <cfRule type="duplicateValues" dxfId="6728" priority="6630"/>
  </conditionalFormatting>
  <conditionalFormatting sqref="O1667:O1669">
    <cfRule type="duplicateValues" dxfId="6727" priority="6629"/>
  </conditionalFormatting>
  <conditionalFormatting sqref="O1667:O1669">
    <cfRule type="duplicateValues" dxfId="6726" priority="6628"/>
  </conditionalFormatting>
  <conditionalFormatting sqref="O1667:O1669">
    <cfRule type="duplicateValues" dxfId="6725" priority="6627"/>
  </conditionalFormatting>
  <conditionalFormatting sqref="O1667:O1669">
    <cfRule type="duplicateValues" dxfId="6724" priority="6626"/>
  </conditionalFormatting>
  <conditionalFormatting sqref="O1667:O1669">
    <cfRule type="duplicateValues" dxfId="6723" priority="6625"/>
  </conditionalFormatting>
  <conditionalFormatting sqref="O1667:O1669">
    <cfRule type="duplicateValues" dxfId="6722" priority="6624"/>
  </conditionalFormatting>
  <conditionalFormatting sqref="O1667:O1669">
    <cfRule type="duplicateValues" dxfId="6721" priority="6623"/>
  </conditionalFormatting>
  <conditionalFormatting sqref="O1667:O1669">
    <cfRule type="duplicateValues" dxfId="6720" priority="6622"/>
  </conditionalFormatting>
  <conditionalFormatting sqref="A1670:A1672">
    <cfRule type="cellIs" dxfId="6719" priority="6621" operator="lessThan">
      <formula>"&lt;=0"</formula>
    </cfRule>
  </conditionalFormatting>
  <conditionalFormatting sqref="Y1670">
    <cfRule type="duplicateValues" dxfId="6718" priority="6620"/>
  </conditionalFormatting>
  <conditionalFormatting sqref="O1670:O1672">
    <cfRule type="duplicateValues" dxfId="6717" priority="6605"/>
  </conditionalFormatting>
  <conditionalFormatting sqref="O1670:O1672">
    <cfRule type="duplicateValues" dxfId="6716" priority="6606"/>
    <cfRule type="duplicateValues" dxfId="6715" priority="6607"/>
    <cfRule type="duplicateValues" dxfId="6714" priority="6608"/>
  </conditionalFormatting>
  <conditionalFormatting sqref="P1670:P1672">
    <cfRule type="duplicateValues" dxfId="6713" priority="6609"/>
  </conditionalFormatting>
  <conditionalFormatting sqref="O1670:O1672">
    <cfRule type="duplicateValues" dxfId="6712" priority="6610"/>
    <cfRule type="duplicateValues" dxfId="6711" priority="6611"/>
  </conditionalFormatting>
  <conditionalFormatting sqref="O1670:O1672">
    <cfRule type="duplicateValues" dxfId="6710" priority="6604"/>
  </conditionalFormatting>
  <conditionalFormatting sqref="O1670:O1672">
    <cfRule type="duplicateValues" dxfId="6709" priority="6603"/>
  </conditionalFormatting>
  <conditionalFormatting sqref="O1670:O1672">
    <cfRule type="duplicateValues" dxfId="6708" priority="6602"/>
  </conditionalFormatting>
  <conditionalFormatting sqref="O1670:O1672">
    <cfRule type="duplicateValues" dxfId="6707" priority="6601"/>
  </conditionalFormatting>
  <conditionalFormatting sqref="O1670:O1672">
    <cfRule type="duplicateValues" dxfId="6706" priority="6600"/>
  </conditionalFormatting>
  <conditionalFormatting sqref="O1670:O1672">
    <cfRule type="duplicateValues" dxfId="6705" priority="6599"/>
  </conditionalFormatting>
  <conditionalFormatting sqref="O1670:O1672">
    <cfRule type="duplicateValues" dxfId="6704" priority="6598"/>
  </conditionalFormatting>
  <conditionalFormatting sqref="O1670:O1672">
    <cfRule type="duplicateValues" dxfId="6703" priority="6597"/>
  </conditionalFormatting>
  <conditionalFormatting sqref="O1670:O1672">
    <cfRule type="duplicateValues" dxfId="6702" priority="6596"/>
  </conditionalFormatting>
  <conditionalFormatting sqref="A1675">
    <cfRule type="cellIs" dxfId="6701" priority="6595" operator="lessThan">
      <formula>"&lt;=0"</formula>
    </cfRule>
  </conditionalFormatting>
  <conditionalFormatting sqref="Y1675">
    <cfRule type="duplicateValues" dxfId="6700" priority="6594"/>
  </conditionalFormatting>
  <conditionalFormatting sqref="O1675">
    <cfRule type="duplicateValues" dxfId="6699" priority="6593"/>
  </conditionalFormatting>
  <conditionalFormatting sqref="O1675">
    <cfRule type="duplicateValues" dxfId="6698" priority="6590"/>
    <cfRule type="duplicateValues" dxfId="6697" priority="6591"/>
    <cfRule type="duplicateValues" dxfId="6696" priority="6592"/>
  </conditionalFormatting>
  <conditionalFormatting sqref="P1675">
    <cfRule type="duplicateValues" dxfId="6695" priority="6589"/>
  </conditionalFormatting>
  <conditionalFormatting sqref="O1675">
    <cfRule type="duplicateValues" dxfId="6694" priority="6587"/>
    <cfRule type="duplicateValues" dxfId="6693" priority="6588"/>
  </conditionalFormatting>
  <conditionalFormatting sqref="Y1675">
    <cfRule type="duplicateValues" dxfId="6692" priority="6586"/>
  </conditionalFormatting>
  <conditionalFormatting sqref="O1676">
    <cfRule type="duplicateValues" dxfId="6691" priority="6581"/>
  </conditionalFormatting>
  <conditionalFormatting sqref="O1676">
    <cfRule type="duplicateValues" dxfId="6690" priority="6582"/>
    <cfRule type="duplicateValues" dxfId="6689" priority="6583"/>
    <cfRule type="duplicateValues" dxfId="6688" priority="6584"/>
  </conditionalFormatting>
  <conditionalFormatting sqref="P1676">
    <cfRule type="duplicateValues" dxfId="6687" priority="6585"/>
  </conditionalFormatting>
  <conditionalFormatting sqref="O1676">
    <cfRule type="duplicateValues" dxfId="6686" priority="6579"/>
    <cfRule type="duplicateValues" dxfId="6685" priority="6580"/>
  </conditionalFormatting>
  <conditionalFormatting sqref="O1676">
    <cfRule type="duplicateValues" dxfId="6684" priority="6578"/>
  </conditionalFormatting>
  <conditionalFormatting sqref="O1676">
    <cfRule type="duplicateValues" dxfId="6683" priority="6577"/>
  </conditionalFormatting>
  <conditionalFormatting sqref="P1676">
    <cfRule type="duplicateValues" dxfId="6682" priority="6576"/>
  </conditionalFormatting>
  <conditionalFormatting sqref="O1676">
    <cfRule type="duplicateValues" dxfId="6681" priority="6575"/>
  </conditionalFormatting>
  <conditionalFormatting sqref="O1676">
    <cfRule type="duplicateValues" dxfId="6680" priority="6574"/>
  </conditionalFormatting>
  <conditionalFormatting sqref="O1676">
    <cfRule type="duplicateValues" dxfId="6679" priority="6573"/>
  </conditionalFormatting>
  <conditionalFormatting sqref="O1676">
    <cfRule type="duplicateValues" dxfId="6678" priority="6572"/>
  </conditionalFormatting>
  <conditionalFormatting sqref="O1676">
    <cfRule type="duplicateValues" dxfId="6677" priority="6571"/>
  </conditionalFormatting>
  <conditionalFormatting sqref="O1676">
    <cfRule type="duplicateValues" dxfId="6676" priority="6570"/>
  </conditionalFormatting>
  <conditionalFormatting sqref="O1676">
    <cfRule type="duplicateValues" dxfId="6675" priority="6569"/>
  </conditionalFormatting>
  <conditionalFormatting sqref="O1676">
    <cfRule type="duplicateValues" dxfId="6674" priority="6568"/>
  </conditionalFormatting>
  <conditionalFormatting sqref="O1676">
    <cfRule type="duplicateValues" dxfId="6673" priority="6567"/>
  </conditionalFormatting>
  <conditionalFormatting sqref="O1676">
    <cfRule type="duplicateValues" dxfId="6672" priority="6566"/>
  </conditionalFormatting>
  <conditionalFormatting sqref="O1676">
    <cfRule type="duplicateValues" dxfId="6671" priority="6565"/>
  </conditionalFormatting>
  <conditionalFormatting sqref="O1676">
    <cfRule type="duplicateValues" dxfId="6670" priority="6564"/>
  </conditionalFormatting>
  <conditionalFormatting sqref="O1676">
    <cfRule type="duplicateValues" dxfId="6669" priority="6563"/>
  </conditionalFormatting>
  <conditionalFormatting sqref="O1677">
    <cfRule type="duplicateValues" dxfId="6668" priority="6558"/>
  </conditionalFormatting>
  <conditionalFormatting sqref="O1677">
    <cfRule type="duplicateValues" dxfId="6667" priority="6559"/>
    <cfRule type="duplicateValues" dxfId="6666" priority="6560"/>
    <cfRule type="duplicateValues" dxfId="6665" priority="6561"/>
  </conditionalFormatting>
  <conditionalFormatting sqref="P1677">
    <cfRule type="duplicateValues" dxfId="6664" priority="6562"/>
  </conditionalFormatting>
  <conditionalFormatting sqref="O1677">
    <cfRule type="duplicateValues" dxfId="6663" priority="6556"/>
    <cfRule type="duplicateValues" dxfId="6662" priority="6557"/>
  </conditionalFormatting>
  <conditionalFormatting sqref="O1677">
    <cfRule type="duplicateValues" dxfId="6661" priority="6555"/>
  </conditionalFormatting>
  <conditionalFormatting sqref="O1677">
    <cfRule type="duplicateValues" dxfId="6660" priority="6554"/>
  </conditionalFormatting>
  <conditionalFormatting sqref="P1677">
    <cfRule type="duplicateValues" dxfId="6659" priority="6553"/>
  </conditionalFormatting>
  <conditionalFormatting sqref="O1677">
    <cfRule type="duplicateValues" dxfId="6658" priority="6552"/>
  </conditionalFormatting>
  <conditionalFormatting sqref="O1677">
    <cfRule type="duplicateValues" dxfId="6657" priority="6551"/>
  </conditionalFormatting>
  <conditionalFormatting sqref="O1677">
    <cfRule type="duplicateValues" dxfId="6656" priority="6550"/>
  </conditionalFormatting>
  <conditionalFormatting sqref="O1677">
    <cfRule type="duplicateValues" dxfId="6655" priority="6549"/>
  </conditionalFormatting>
  <conditionalFormatting sqref="O1677">
    <cfRule type="duplicateValues" dxfId="6654" priority="6548"/>
  </conditionalFormatting>
  <conditionalFormatting sqref="O1677">
    <cfRule type="duplicateValues" dxfId="6653" priority="6547"/>
  </conditionalFormatting>
  <conditionalFormatting sqref="O1677">
    <cfRule type="duplicateValues" dxfId="6652" priority="6546"/>
  </conditionalFormatting>
  <conditionalFormatting sqref="O1677">
    <cfRule type="duplicateValues" dxfId="6651" priority="6545"/>
  </conditionalFormatting>
  <conditionalFormatting sqref="O1677">
    <cfRule type="duplicateValues" dxfId="6650" priority="6544"/>
  </conditionalFormatting>
  <conditionalFormatting sqref="O1677">
    <cfRule type="duplicateValues" dxfId="6649" priority="6543"/>
  </conditionalFormatting>
  <conditionalFormatting sqref="O1677">
    <cfRule type="duplicateValues" dxfId="6648" priority="6542"/>
  </conditionalFormatting>
  <conditionalFormatting sqref="O1677">
    <cfRule type="duplicateValues" dxfId="6647" priority="6541"/>
  </conditionalFormatting>
  <conditionalFormatting sqref="O1677">
    <cfRule type="duplicateValues" dxfId="6646" priority="6540"/>
  </conditionalFormatting>
  <conditionalFormatting sqref="O1678">
    <cfRule type="duplicateValues" dxfId="6645" priority="6535"/>
  </conditionalFormatting>
  <conditionalFormatting sqref="O1678">
    <cfRule type="duplicateValues" dxfId="6644" priority="6536"/>
    <cfRule type="duplicateValues" dxfId="6643" priority="6537"/>
    <cfRule type="duplicateValues" dxfId="6642" priority="6538"/>
  </conditionalFormatting>
  <conditionalFormatting sqref="P1678">
    <cfRule type="duplicateValues" dxfId="6641" priority="6539"/>
  </conditionalFormatting>
  <conditionalFormatting sqref="O1678">
    <cfRule type="duplicateValues" dxfId="6640" priority="6533"/>
    <cfRule type="duplicateValues" dxfId="6639" priority="6534"/>
  </conditionalFormatting>
  <conditionalFormatting sqref="O1678">
    <cfRule type="duplicateValues" dxfId="6638" priority="6532"/>
  </conditionalFormatting>
  <conditionalFormatting sqref="O1678">
    <cfRule type="duplicateValues" dxfId="6637" priority="6531"/>
  </conditionalFormatting>
  <conditionalFormatting sqref="P1678">
    <cfRule type="duplicateValues" dxfId="6636" priority="6530"/>
  </conditionalFormatting>
  <conditionalFormatting sqref="O1678">
    <cfRule type="duplicateValues" dxfId="6635" priority="6529"/>
  </conditionalFormatting>
  <conditionalFormatting sqref="O1678">
    <cfRule type="duplicateValues" dxfId="6634" priority="6528"/>
  </conditionalFormatting>
  <conditionalFormatting sqref="O1678">
    <cfRule type="duplicateValues" dxfId="6633" priority="6527"/>
  </conditionalFormatting>
  <conditionalFormatting sqref="O1678">
    <cfRule type="duplicateValues" dxfId="6632" priority="6526"/>
  </conditionalFormatting>
  <conditionalFormatting sqref="O1678">
    <cfRule type="duplicateValues" dxfId="6631" priority="6525"/>
  </conditionalFormatting>
  <conditionalFormatting sqref="O1678">
    <cfRule type="duplicateValues" dxfId="6630" priority="6524"/>
  </conditionalFormatting>
  <conditionalFormatting sqref="O1678">
    <cfRule type="duplicateValues" dxfId="6629" priority="6523"/>
  </conditionalFormatting>
  <conditionalFormatting sqref="O1678">
    <cfRule type="duplicateValues" dxfId="6628" priority="6522"/>
  </conditionalFormatting>
  <conditionalFormatting sqref="O1678">
    <cfRule type="duplicateValues" dxfId="6627" priority="6521"/>
  </conditionalFormatting>
  <conditionalFormatting sqref="O1678">
    <cfRule type="duplicateValues" dxfId="6626" priority="6520"/>
  </conditionalFormatting>
  <conditionalFormatting sqref="O1678">
    <cfRule type="duplicateValues" dxfId="6625" priority="6519"/>
  </conditionalFormatting>
  <conditionalFormatting sqref="O1678">
    <cfRule type="duplicateValues" dxfId="6624" priority="6518"/>
  </conditionalFormatting>
  <conditionalFormatting sqref="O1678">
    <cfRule type="duplicateValues" dxfId="6623" priority="6517"/>
  </conditionalFormatting>
  <conditionalFormatting sqref="O1679">
    <cfRule type="duplicateValues" dxfId="6622" priority="6511"/>
  </conditionalFormatting>
  <conditionalFormatting sqref="O1679">
    <cfRule type="duplicateValues" dxfId="6621" priority="6512"/>
    <cfRule type="duplicateValues" dxfId="6620" priority="6513"/>
    <cfRule type="duplicateValues" dxfId="6619" priority="6514"/>
  </conditionalFormatting>
  <conditionalFormatting sqref="P1679">
    <cfRule type="duplicateValues" dxfId="6618" priority="6515"/>
  </conditionalFormatting>
  <conditionalFormatting sqref="O1679">
    <cfRule type="duplicateValues" dxfId="6617" priority="6509"/>
    <cfRule type="duplicateValues" dxfId="6616" priority="6510"/>
  </conditionalFormatting>
  <conditionalFormatting sqref="O1679">
    <cfRule type="duplicateValues" dxfId="6615" priority="6508"/>
  </conditionalFormatting>
  <conditionalFormatting sqref="O1679">
    <cfRule type="duplicateValues" dxfId="6614" priority="6507"/>
  </conditionalFormatting>
  <conditionalFormatting sqref="P1679">
    <cfRule type="duplicateValues" dxfId="6613" priority="6506"/>
  </conditionalFormatting>
  <conditionalFormatting sqref="O1679">
    <cfRule type="duplicateValues" dxfId="6612" priority="6505"/>
  </conditionalFormatting>
  <conditionalFormatting sqref="O1679">
    <cfRule type="duplicateValues" dxfId="6611" priority="6504"/>
  </conditionalFormatting>
  <conditionalFormatting sqref="O1679">
    <cfRule type="duplicateValues" dxfId="6610" priority="6503"/>
  </conditionalFormatting>
  <conditionalFormatting sqref="O1679">
    <cfRule type="duplicateValues" dxfId="6609" priority="6502"/>
  </conditionalFormatting>
  <conditionalFormatting sqref="O1679">
    <cfRule type="duplicateValues" dxfId="6608" priority="6501"/>
  </conditionalFormatting>
  <conditionalFormatting sqref="O1679">
    <cfRule type="duplicateValues" dxfId="6607" priority="6500"/>
  </conditionalFormatting>
  <conditionalFormatting sqref="O1679">
    <cfRule type="duplicateValues" dxfId="6606" priority="6499"/>
  </conditionalFormatting>
  <conditionalFormatting sqref="O1679">
    <cfRule type="duplicateValues" dxfId="6605" priority="6498"/>
  </conditionalFormatting>
  <conditionalFormatting sqref="O1679">
    <cfRule type="duplicateValues" dxfId="6604" priority="6497"/>
  </conditionalFormatting>
  <conditionalFormatting sqref="O1679">
    <cfRule type="duplicateValues" dxfId="6603" priority="6496"/>
  </conditionalFormatting>
  <conditionalFormatting sqref="O1679">
    <cfRule type="duplicateValues" dxfId="6602" priority="6516"/>
  </conditionalFormatting>
  <conditionalFormatting sqref="O1679">
    <cfRule type="duplicateValues" dxfId="6601" priority="6495"/>
  </conditionalFormatting>
  <conditionalFormatting sqref="O1679">
    <cfRule type="duplicateValues" dxfId="6600" priority="6494"/>
  </conditionalFormatting>
  <conditionalFormatting sqref="O1679">
    <cfRule type="duplicateValues" dxfId="6599" priority="6493"/>
  </conditionalFormatting>
  <conditionalFormatting sqref="O1680">
    <cfRule type="duplicateValues" dxfId="6598" priority="6488"/>
  </conditionalFormatting>
  <conditionalFormatting sqref="O1680">
    <cfRule type="duplicateValues" dxfId="6597" priority="6489"/>
    <cfRule type="duplicateValues" dxfId="6596" priority="6490"/>
    <cfRule type="duplicateValues" dxfId="6595" priority="6491"/>
  </conditionalFormatting>
  <conditionalFormatting sqref="P1680">
    <cfRule type="duplicateValues" dxfId="6594" priority="6492"/>
  </conditionalFormatting>
  <conditionalFormatting sqref="O1680">
    <cfRule type="duplicateValues" dxfId="6593" priority="6486"/>
    <cfRule type="duplicateValues" dxfId="6592" priority="6487"/>
  </conditionalFormatting>
  <conditionalFormatting sqref="O1680">
    <cfRule type="duplicateValues" dxfId="6591" priority="6485"/>
  </conditionalFormatting>
  <conditionalFormatting sqref="O1680">
    <cfRule type="duplicateValues" dxfId="6590" priority="6484"/>
  </conditionalFormatting>
  <conditionalFormatting sqref="P1680">
    <cfRule type="duplicateValues" dxfId="6589" priority="6483"/>
  </conditionalFormatting>
  <conditionalFormatting sqref="O1680">
    <cfRule type="duplicateValues" dxfId="6588" priority="6482"/>
  </conditionalFormatting>
  <conditionalFormatting sqref="O1680">
    <cfRule type="duplicateValues" dxfId="6587" priority="6481"/>
  </conditionalFormatting>
  <conditionalFormatting sqref="O1680">
    <cfRule type="duplicateValues" dxfId="6586" priority="6480"/>
  </conditionalFormatting>
  <conditionalFormatting sqref="O1680">
    <cfRule type="duplicateValues" dxfId="6585" priority="6479"/>
  </conditionalFormatting>
  <conditionalFormatting sqref="O1680">
    <cfRule type="duplicateValues" dxfId="6584" priority="6478"/>
  </conditionalFormatting>
  <conditionalFormatting sqref="O1680">
    <cfRule type="duplicateValues" dxfId="6583" priority="6477"/>
  </conditionalFormatting>
  <conditionalFormatting sqref="O1680">
    <cfRule type="duplicateValues" dxfId="6582" priority="6476"/>
  </conditionalFormatting>
  <conditionalFormatting sqref="O1680">
    <cfRule type="duplicateValues" dxfId="6581" priority="6475"/>
  </conditionalFormatting>
  <conditionalFormatting sqref="O1680">
    <cfRule type="duplicateValues" dxfId="6580" priority="6474"/>
  </conditionalFormatting>
  <conditionalFormatting sqref="O1680">
    <cfRule type="duplicateValues" dxfId="6579" priority="6473"/>
  </conditionalFormatting>
  <conditionalFormatting sqref="O1680">
    <cfRule type="duplicateValues" dxfId="6578" priority="6472"/>
  </conditionalFormatting>
  <conditionalFormatting sqref="O1680">
    <cfRule type="duplicateValues" dxfId="6577" priority="6471"/>
  </conditionalFormatting>
  <conditionalFormatting sqref="O1680">
    <cfRule type="duplicateValues" dxfId="6576" priority="6470"/>
  </conditionalFormatting>
  <conditionalFormatting sqref="O1681">
    <cfRule type="duplicateValues" dxfId="6575" priority="6465"/>
  </conditionalFormatting>
  <conditionalFormatting sqref="O1681">
    <cfRule type="duplicateValues" dxfId="6574" priority="6466"/>
    <cfRule type="duplicateValues" dxfId="6573" priority="6467"/>
    <cfRule type="duplicateValues" dxfId="6572" priority="6468"/>
  </conditionalFormatting>
  <conditionalFormatting sqref="P1681">
    <cfRule type="duplicateValues" dxfId="6571" priority="6469"/>
  </conditionalFormatting>
  <conditionalFormatting sqref="O1681">
    <cfRule type="duplicateValues" dxfId="6570" priority="6463"/>
    <cfRule type="duplicateValues" dxfId="6569" priority="6464"/>
  </conditionalFormatting>
  <conditionalFormatting sqref="O1681">
    <cfRule type="duplicateValues" dxfId="6568" priority="6462"/>
  </conditionalFormatting>
  <conditionalFormatting sqref="O1681">
    <cfRule type="duplicateValues" dxfId="6567" priority="6461"/>
  </conditionalFormatting>
  <conditionalFormatting sqref="P1681">
    <cfRule type="duplicateValues" dxfId="6566" priority="6460"/>
  </conditionalFormatting>
  <conditionalFormatting sqref="O1681">
    <cfRule type="duplicateValues" dxfId="6565" priority="6459"/>
  </conditionalFormatting>
  <conditionalFormatting sqref="O1681">
    <cfRule type="duplicateValues" dxfId="6564" priority="6458"/>
  </conditionalFormatting>
  <conditionalFormatting sqref="O1681">
    <cfRule type="duplicateValues" dxfId="6563" priority="6457"/>
  </conditionalFormatting>
  <conditionalFormatting sqref="O1681">
    <cfRule type="duplicateValues" dxfId="6562" priority="6456"/>
  </conditionalFormatting>
  <conditionalFormatting sqref="O1681">
    <cfRule type="duplicateValues" dxfId="6561" priority="6455"/>
  </conditionalFormatting>
  <conditionalFormatting sqref="O1681">
    <cfRule type="duplicateValues" dxfId="6560" priority="6454"/>
  </conditionalFormatting>
  <conditionalFormatting sqref="O1681">
    <cfRule type="duplicateValues" dxfId="6559" priority="6453"/>
  </conditionalFormatting>
  <conditionalFormatting sqref="O1681">
    <cfRule type="duplicateValues" dxfId="6558" priority="6452"/>
  </conditionalFormatting>
  <conditionalFormatting sqref="O1681">
    <cfRule type="duplicateValues" dxfId="6557" priority="6451"/>
  </conditionalFormatting>
  <conditionalFormatting sqref="O1681">
    <cfRule type="duplicateValues" dxfId="6556" priority="6450"/>
  </conditionalFormatting>
  <conditionalFormatting sqref="O1681">
    <cfRule type="duplicateValues" dxfId="6555" priority="6449"/>
  </conditionalFormatting>
  <conditionalFormatting sqref="O1681">
    <cfRule type="duplicateValues" dxfId="6554" priority="6448"/>
  </conditionalFormatting>
  <conditionalFormatting sqref="O1681">
    <cfRule type="duplicateValues" dxfId="6553" priority="6447"/>
  </conditionalFormatting>
  <conditionalFormatting sqref="O1682">
    <cfRule type="duplicateValues" dxfId="6552" priority="6440"/>
  </conditionalFormatting>
  <conditionalFormatting sqref="O1682">
    <cfRule type="duplicateValues" dxfId="6551" priority="6441"/>
    <cfRule type="duplicateValues" dxfId="6550" priority="6442"/>
    <cfRule type="duplicateValues" dxfId="6549" priority="6443"/>
  </conditionalFormatting>
  <conditionalFormatting sqref="P1682">
    <cfRule type="duplicateValues" dxfId="6548" priority="6444"/>
  </conditionalFormatting>
  <conditionalFormatting sqref="O1682">
    <cfRule type="duplicateValues" dxfId="6547" priority="6445"/>
    <cfRule type="duplicateValues" dxfId="6546" priority="6446"/>
  </conditionalFormatting>
  <conditionalFormatting sqref="O1683">
    <cfRule type="duplicateValues" dxfId="6545" priority="6433"/>
  </conditionalFormatting>
  <conditionalFormatting sqref="O1683">
    <cfRule type="duplicateValues" dxfId="6544" priority="6434"/>
    <cfRule type="duplicateValues" dxfId="6543" priority="6435"/>
    <cfRule type="duplicateValues" dxfId="6542" priority="6436"/>
  </conditionalFormatting>
  <conditionalFormatting sqref="P1683">
    <cfRule type="duplicateValues" dxfId="6541" priority="6437"/>
  </conditionalFormatting>
  <conditionalFormatting sqref="O1683">
    <cfRule type="duplicateValues" dxfId="6540" priority="6438"/>
    <cfRule type="duplicateValues" dxfId="6539" priority="6439"/>
  </conditionalFormatting>
  <conditionalFormatting sqref="O1685:O1686">
    <cfRule type="duplicateValues" dxfId="6538" priority="6426"/>
  </conditionalFormatting>
  <conditionalFormatting sqref="O1685:O1686">
    <cfRule type="duplicateValues" dxfId="6537" priority="6427"/>
    <cfRule type="duplicateValues" dxfId="6536" priority="6428"/>
    <cfRule type="duplicateValues" dxfId="6535" priority="6429"/>
  </conditionalFormatting>
  <conditionalFormatting sqref="P1685:P1686">
    <cfRule type="duplicateValues" dxfId="6534" priority="6430"/>
  </conditionalFormatting>
  <conditionalFormatting sqref="O1685:O1686">
    <cfRule type="duplicateValues" dxfId="6533" priority="6431"/>
    <cfRule type="duplicateValues" dxfId="6532" priority="6432"/>
  </conditionalFormatting>
  <conditionalFormatting sqref="O1688">
    <cfRule type="duplicateValues" dxfId="6531" priority="6419"/>
  </conditionalFormatting>
  <conditionalFormatting sqref="O1688">
    <cfRule type="duplicateValues" dxfId="6530" priority="6420"/>
    <cfRule type="duplicateValues" dxfId="6529" priority="6421"/>
    <cfRule type="duplicateValues" dxfId="6528" priority="6422"/>
  </conditionalFormatting>
  <conditionalFormatting sqref="P1688">
    <cfRule type="duplicateValues" dxfId="6527" priority="6423"/>
  </conditionalFormatting>
  <conditionalFormatting sqref="O1688">
    <cfRule type="duplicateValues" dxfId="6526" priority="6424"/>
    <cfRule type="duplicateValues" dxfId="6525" priority="6425"/>
  </conditionalFormatting>
  <conditionalFormatting sqref="O1690">
    <cfRule type="duplicateValues" dxfId="6524" priority="6412"/>
  </conditionalFormatting>
  <conditionalFormatting sqref="O1690">
    <cfRule type="duplicateValues" dxfId="6523" priority="6413"/>
    <cfRule type="duplicateValues" dxfId="6522" priority="6414"/>
    <cfRule type="duplicateValues" dxfId="6521" priority="6415"/>
  </conditionalFormatting>
  <conditionalFormatting sqref="P1690">
    <cfRule type="duplicateValues" dxfId="6520" priority="6416"/>
  </conditionalFormatting>
  <conditionalFormatting sqref="O1690">
    <cfRule type="duplicateValues" dxfId="6519" priority="6417"/>
    <cfRule type="duplicateValues" dxfId="6518" priority="6418"/>
  </conditionalFormatting>
  <conditionalFormatting sqref="O1692">
    <cfRule type="duplicateValues" dxfId="6517" priority="6405"/>
  </conditionalFormatting>
  <conditionalFormatting sqref="O1692">
    <cfRule type="duplicateValues" dxfId="6516" priority="6406"/>
    <cfRule type="duplicateValues" dxfId="6515" priority="6407"/>
    <cfRule type="duplicateValues" dxfId="6514" priority="6408"/>
  </conditionalFormatting>
  <conditionalFormatting sqref="P1692">
    <cfRule type="duplicateValues" dxfId="6513" priority="6409"/>
  </conditionalFormatting>
  <conditionalFormatting sqref="O1692">
    <cfRule type="duplicateValues" dxfId="6512" priority="6410"/>
    <cfRule type="duplicateValues" dxfId="6511" priority="6411"/>
  </conditionalFormatting>
  <conditionalFormatting sqref="O1684">
    <cfRule type="duplicateValues" dxfId="6510" priority="6398"/>
  </conditionalFormatting>
  <conditionalFormatting sqref="O1684">
    <cfRule type="duplicateValues" dxfId="6509" priority="6399"/>
    <cfRule type="duplicateValues" dxfId="6508" priority="6400"/>
    <cfRule type="duplicateValues" dxfId="6507" priority="6401"/>
  </conditionalFormatting>
  <conditionalFormatting sqref="P1684">
    <cfRule type="duplicateValues" dxfId="6506" priority="6402"/>
  </conditionalFormatting>
  <conditionalFormatting sqref="O1684">
    <cfRule type="duplicateValues" dxfId="6505" priority="6403"/>
    <cfRule type="duplicateValues" dxfId="6504" priority="6404"/>
  </conditionalFormatting>
  <conditionalFormatting sqref="O1687">
    <cfRule type="duplicateValues" dxfId="6503" priority="6391"/>
  </conditionalFormatting>
  <conditionalFormatting sqref="O1687">
    <cfRule type="duplicateValues" dxfId="6502" priority="6392"/>
    <cfRule type="duplicateValues" dxfId="6501" priority="6393"/>
    <cfRule type="duplicateValues" dxfId="6500" priority="6394"/>
  </conditionalFormatting>
  <conditionalFormatting sqref="P1687">
    <cfRule type="duplicateValues" dxfId="6499" priority="6395"/>
  </conditionalFormatting>
  <conditionalFormatting sqref="O1687">
    <cfRule type="duplicateValues" dxfId="6498" priority="6396"/>
    <cfRule type="duplicateValues" dxfId="6497" priority="6397"/>
  </conditionalFormatting>
  <conditionalFormatting sqref="O1691">
    <cfRule type="duplicateValues" dxfId="6496" priority="6377"/>
  </conditionalFormatting>
  <conditionalFormatting sqref="O1691">
    <cfRule type="duplicateValues" dxfId="6495" priority="6378"/>
    <cfRule type="duplicateValues" dxfId="6494" priority="6379"/>
    <cfRule type="duplicateValues" dxfId="6493" priority="6380"/>
  </conditionalFormatting>
  <conditionalFormatting sqref="P1691">
    <cfRule type="duplicateValues" dxfId="6492" priority="6381"/>
  </conditionalFormatting>
  <conditionalFormatting sqref="O1691">
    <cfRule type="duplicateValues" dxfId="6491" priority="6382"/>
    <cfRule type="duplicateValues" dxfId="6490" priority="6383"/>
  </conditionalFormatting>
  <conditionalFormatting sqref="O1693">
    <cfRule type="duplicateValues" dxfId="6489" priority="6370"/>
  </conditionalFormatting>
  <conditionalFormatting sqref="O1693">
    <cfRule type="duplicateValues" dxfId="6488" priority="6371"/>
    <cfRule type="duplicateValues" dxfId="6487" priority="6372"/>
    <cfRule type="duplicateValues" dxfId="6486" priority="6373"/>
  </conditionalFormatting>
  <conditionalFormatting sqref="P1693">
    <cfRule type="duplicateValues" dxfId="6485" priority="6374"/>
  </conditionalFormatting>
  <conditionalFormatting sqref="O1693">
    <cfRule type="duplicateValues" dxfId="6484" priority="6375"/>
    <cfRule type="duplicateValues" dxfId="6483" priority="6376"/>
  </conditionalFormatting>
  <conditionalFormatting sqref="O1689">
    <cfRule type="duplicateValues" dxfId="6482" priority="6363"/>
  </conditionalFormatting>
  <conditionalFormatting sqref="O1689">
    <cfRule type="duplicateValues" dxfId="6481" priority="6364"/>
    <cfRule type="duplicateValues" dxfId="6480" priority="6365"/>
    <cfRule type="duplicateValues" dxfId="6479" priority="6366"/>
  </conditionalFormatting>
  <conditionalFormatting sqref="P1689">
    <cfRule type="duplicateValues" dxfId="6478" priority="6367"/>
  </conditionalFormatting>
  <conditionalFormatting sqref="O1689">
    <cfRule type="duplicateValues" dxfId="6477" priority="6368"/>
    <cfRule type="duplicateValues" dxfId="6476" priority="6369"/>
  </conditionalFormatting>
  <conditionalFormatting sqref="O1695">
    <cfRule type="duplicateValues" dxfId="6475" priority="6291"/>
  </conditionalFormatting>
  <conditionalFormatting sqref="O1694">
    <cfRule type="duplicateValues" dxfId="6474" priority="6333"/>
  </conditionalFormatting>
  <conditionalFormatting sqref="O1694">
    <cfRule type="duplicateValues" dxfId="6473" priority="6334"/>
    <cfRule type="duplicateValues" dxfId="6472" priority="6335"/>
    <cfRule type="duplicateValues" dxfId="6471" priority="6336"/>
  </conditionalFormatting>
  <conditionalFormatting sqref="P1694">
    <cfRule type="duplicateValues" dxfId="6470" priority="6337"/>
  </conditionalFormatting>
  <conditionalFormatting sqref="O1694">
    <cfRule type="duplicateValues" dxfId="6469" priority="6331"/>
    <cfRule type="duplicateValues" dxfId="6468" priority="6332"/>
  </conditionalFormatting>
  <conditionalFormatting sqref="O1694">
    <cfRule type="duplicateValues" dxfId="6467" priority="6330"/>
  </conditionalFormatting>
  <conditionalFormatting sqref="O1694">
    <cfRule type="duplicateValues" dxfId="6466" priority="6329"/>
  </conditionalFormatting>
  <conditionalFormatting sqref="P1694">
    <cfRule type="duplicateValues" dxfId="6465" priority="6328"/>
  </conditionalFormatting>
  <conditionalFormatting sqref="O1694">
    <cfRule type="duplicateValues" dxfId="6464" priority="6327"/>
  </conditionalFormatting>
  <conditionalFormatting sqref="O1694">
    <cfRule type="duplicateValues" dxfId="6463" priority="6326"/>
  </conditionalFormatting>
  <conditionalFormatting sqref="O1694">
    <cfRule type="duplicateValues" dxfId="6462" priority="6325"/>
  </conditionalFormatting>
  <conditionalFormatting sqref="O1694">
    <cfRule type="duplicateValues" dxfId="6461" priority="6324"/>
  </conditionalFormatting>
  <conditionalFormatting sqref="O1694">
    <cfRule type="duplicateValues" dxfId="6460" priority="6323"/>
  </conditionalFormatting>
  <conditionalFormatting sqref="O1694">
    <cfRule type="duplicateValues" dxfId="6459" priority="6322"/>
  </conditionalFormatting>
  <conditionalFormatting sqref="O1694">
    <cfRule type="duplicateValues" dxfId="6458" priority="6321"/>
  </conditionalFormatting>
  <conditionalFormatting sqref="O1694">
    <cfRule type="duplicateValues" dxfId="6457" priority="6320"/>
  </conditionalFormatting>
  <conditionalFormatting sqref="O1694">
    <cfRule type="duplicateValues" dxfId="6456" priority="6319"/>
  </conditionalFormatting>
  <conditionalFormatting sqref="O1694">
    <cfRule type="duplicateValues" dxfId="6455" priority="6318"/>
  </conditionalFormatting>
  <conditionalFormatting sqref="O1694">
    <cfRule type="duplicateValues" dxfId="6454" priority="6317"/>
  </conditionalFormatting>
  <conditionalFormatting sqref="O1694">
    <cfRule type="duplicateValues" dxfId="6453" priority="6316"/>
  </conditionalFormatting>
  <conditionalFormatting sqref="O1694">
    <cfRule type="duplicateValues" dxfId="6452" priority="6315"/>
  </conditionalFormatting>
  <conditionalFormatting sqref="O1694">
    <cfRule type="duplicateValues" dxfId="6451" priority="6338"/>
  </conditionalFormatting>
  <conditionalFormatting sqref="O1695">
    <cfRule type="duplicateValues" dxfId="6450" priority="6309"/>
  </conditionalFormatting>
  <conditionalFormatting sqref="O1695">
    <cfRule type="duplicateValues" dxfId="6449" priority="6310"/>
    <cfRule type="duplicateValues" dxfId="6448" priority="6311"/>
    <cfRule type="duplicateValues" dxfId="6447" priority="6312"/>
  </conditionalFormatting>
  <conditionalFormatting sqref="P1695">
    <cfRule type="duplicateValues" dxfId="6446" priority="6313"/>
  </conditionalFormatting>
  <conditionalFormatting sqref="O1695">
    <cfRule type="duplicateValues" dxfId="6445" priority="6307"/>
    <cfRule type="duplicateValues" dxfId="6444" priority="6308"/>
  </conditionalFormatting>
  <conditionalFormatting sqref="O1695">
    <cfRule type="duplicateValues" dxfId="6443" priority="6306"/>
  </conditionalFormatting>
  <conditionalFormatting sqref="O1695">
    <cfRule type="duplicateValues" dxfId="6442" priority="6305"/>
  </conditionalFormatting>
  <conditionalFormatting sqref="P1695">
    <cfRule type="duplicateValues" dxfId="6441" priority="6304"/>
  </conditionalFormatting>
  <conditionalFormatting sqref="O1695">
    <cfRule type="duplicateValues" dxfId="6440" priority="6303"/>
  </conditionalFormatting>
  <conditionalFormatting sqref="O1695">
    <cfRule type="duplicateValues" dxfId="6439" priority="6302"/>
  </conditionalFormatting>
  <conditionalFormatting sqref="O1695">
    <cfRule type="duplicateValues" dxfId="6438" priority="6301"/>
  </conditionalFormatting>
  <conditionalFormatting sqref="O1695">
    <cfRule type="duplicateValues" dxfId="6437" priority="6300"/>
  </conditionalFormatting>
  <conditionalFormatting sqref="O1695">
    <cfRule type="duplicateValues" dxfId="6436" priority="6299"/>
  </conditionalFormatting>
  <conditionalFormatting sqref="O1695">
    <cfRule type="duplicateValues" dxfId="6435" priority="6298"/>
  </conditionalFormatting>
  <conditionalFormatting sqref="O1695">
    <cfRule type="duplicateValues" dxfId="6434" priority="6297"/>
  </conditionalFormatting>
  <conditionalFormatting sqref="O1695">
    <cfRule type="duplicateValues" dxfId="6433" priority="6296"/>
  </conditionalFormatting>
  <conditionalFormatting sqref="O1695">
    <cfRule type="duplicateValues" dxfId="6432" priority="6295"/>
  </conditionalFormatting>
  <conditionalFormatting sqref="O1695">
    <cfRule type="duplicateValues" dxfId="6431" priority="6294"/>
  </conditionalFormatting>
  <conditionalFormatting sqref="O1695">
    <cfRule type="duplicateValues" dxfId="6430" priority="6293"/>
  </conditionalFormatting>
  <conditionalFormatting sqref="O1695">
    <cfRule type="duplicateValues" dxfId="6429" priority="6292"/>
  </conditionalFormatting>
  <conditionalFormatting sqref="O1695">
    <cfRule type="duplicateValues" dxfId="6428" priority="6314"/>
  </conditionalFormatting>
  <conditionalFormatting sqref="O1696">
    <cfRule type="duplicateValues" dxfId="6427" priority="6282"/>
  </conditionalFormatting>
  <conditionalFormatting sqref="O1696">
    <cfRule type="duplicateValues" dxfId="6426" priority="6283"/>
    <cfRule type="duplicateValues" dxfId="6425" priority="6284"/>
    <cfRule type="duplicateValues" dxfId="6424" priority="6285"/>
  </conditionalFormatting>
  <conditionalFormatting sqref="O1696">
    <cfRule type="duplicateValues" dxfId="6423" priority="6280"/>
    <cfRule type="duplicateValues" dxfId="6422" priority="6281"/>
  </conditionalFormatting>
  <conditionalFormatting sqref="O1696">
    <cfRule type="duplicateValues" dxfId="6421" priority="6279"/>
  </conditionalFormatting>
  <conditionalFormatting sqref="O1696">
    <cfRule type="duplicateValues" dxfId="6420" priority="6278"/>
  </conditionalFormatting>
  <conditionalFormatting sqref="P1696">
    <cfRule type="duplicateValues" dxfId="6419" priority="6277"/>
  </conditionalFormatting>
  <conditionalFormatting sqref="O1696">
    <cfRule type="duplicateValues" dxfId="6418" priority="6276"/>
  </conditionalFormatting>
  <conditionalFormatting sqref="O1696">
    <cfRule type="duplicateValues" dxfId="6417" priority="6275"/>
  </conditionalFormatting>
  <conditionalFormatting sqref="O1696">
    <cfRule type="duplicateValues" dxfId="6416" priority="6274"/>
  </conditionalFormatting>
  <conditionalFormatting sqref="O1696">
    <cfRule type="duplicateValues" dxfId="6415" priority="6273"/>
  </conditionalFormatting>
  <conditionalFormatting sqref="O1696">
    <cfRule type="duplicateValues" dxfId="6414" priority="6272"/>
  </conditionalFormatting>
  <conditionalFormatting sqref="O1696">
    <cfRule type="duplicateValues" dxfId="6413" priority="6271"/>
  </conditionalFormatting>
  <conditionalFormatting sqref="O1696">
    <cfRule type="duplicateValues" dxfId="6412" priority="6270"/>
  </conditionalFormatting>
  <conditionalFormatting sqref="O1696">
    <cfRule type="duplicateValues" dxfId="6411" priority="6269"/>
  </conditionalFormatting>
  <conditionalFormatting sqref="O1696">
    <cfRule type="duplicateValues" dxfId="6410" priority="6268"/>
  </conditionalFormatting>
  <conditionalFormatting sqref="O1696">
    <cfRule type="duplicateValues" dxfId="6409" priority="6267"/>
  </conditionalFormatting>
  <conditionalFormatting sqref="O1696">
    <cfRule type="duplicateValues" dxfId="6408" priority="6266"/>
  </conditionalFormatting>
  <conditionalFormatting sqref="O1696">
    <cfRule type="duplicateValues" dxfId="6407" priority="6265"/>
  </conditionalFormatting>
  <conditionalFormatting sqref="O1696">
    <cfRule type="duplicateValues" dxfId="6406" priority="6264"/>
  </conditionalFormatting>
  <conditionalFormatting sqref="O1696">
    <cfRule type="duplicateValues" dxfId="6405" priority="6286"/>
  </conditionalFormatting>
  <conditionalFormatting sqref="O1696">
    <cfRule type="duplicateValues" dxfId="6404" priority="6287"/>
    <cfRule type="duplicateValues" dxfId="6403" priority="6288"/>
    <cfRule type="duplicateValues" dxfId="6402" priority="6289"/>
  </conditionalFormatting>
  <conditionalFormatting sqref="P1696">
    <cfRule type="duplicateValues" dxfId="6401" priority="6290"/>
  </conditionalFormatting>
  <conditionalFormatting sqref="O1698:O1699">
    <cfRule type="duplicateValues" dxfId="6400" priority="6234"/>
  </conditionalFormatting>
  <conditionalFormatting sqref="O1698:O1699">
    <cfRule type="duplicateValues" dxfId="6399" priority="6233"/>
  </conditionalFormatting>
  <conditionalFormatting sqref="O1698:O1699">
    <cfRule type="duplicateValues" dxfId="6398" priority="6232"/>
  </conditionalFormatting>
  <conditionalFormatting sqref="O1698:O1699">
    <cfRule type="duplicateValues" dxfId="6397" priority="6231"/>
  </conditionalFormatting>
  <conditionalFormatting sqref="O1698:O1699">
    <cfRule type="duplicateValues" dxfId="6396" priority="6230"/>
  </conditionalFormatting>
  <conditionalFormatting sqref="O1698:O1699">
    <cfRule type="duplicateValues" dxfId="6395" priority="6229"/>
  </conditionalFormatting>
  <conditionalFormatting sqref="O1698:O1699">
    <cfRule type="duplicateValues" dxfId="6394" priority="6228"/>
  </conditionalFormatting>
  <conditionalFormatting sqref="O1698:O1699">
    <cfRule type="duplicateValues" dxfId="6393" priority="6227"/>
  </conditionalFormatting>
  <conditionalFormatting sqref="O1698:O1699">
    <cfRule type="duplicateValues" dxfId="6392" priority="6226"/>
  </conditionalFormatting>
  <conditionalFormatting sqref="O1698:O1699">
    <cfRule type="duplicateValues" dxfId="6391" priority="6225"/>
  </conditionalFormatting>
  <conditionalFormatting sqref="O1698:O1699">
    <cfRule type="duplicateValues" dxfId="6390" priority="6224"/>
  </conditionalFormatting>
  <conditionalFormatting sqref="O1698:O1699">
    <cfRule type="duplicateValues" dxfId="6389" priority="6235"/>
  </conditionalFormatting>
  <conditionalFormatting sqref="P1698:P1699">
    <cfRule type="duplicateValues" dxfId="6388" priority="6236"/>
  </conditionalFormatting>
  <conditionalFormatting sqref="O1698:O1699">
    <cfRule type="duplicateValues" dxfId="6387" priority="6237"/>
  </conditionalFormatting>
  <conditionalFormatting sqref="O1698:O1699">
    <cfRule type="duplicateValues" dxfId="6386" priority="6238"/>
    <cfRule type="duplicateValues" dxfId="6385" priority="6239"/>
    <cfRule type="duplicateValues" dxfId="6384" priority="6240"/>
  </conditionalFormatting>
  <conditionalFormatting sqref="O1698:O1699">
    <cfRule type="duplicateValues" dxfId="6383" priority="6241"/>
    <cfRule type="duplicateValues" dxfId="6382" priority="6242"/>
  </conditionalFormatting>
  <conditionalFormatting sqref="P1698:P1699">
    <cfRule type="duplicateValues" dxfId="6381" priority="6243"/>
  </conditionalFormatting>
  <conditionalFormatting sqref="O1700">
    <cfRule type="duplicateValues" dxfId="6380" priority="6211"/>
  </conditionalFormatting>
  <conditionalFormatting sqref="O1700">
    <cfRule type="duplicateValues" dxfId="6379" priority="6212"/>
  </conditionalFormatting>
  <conditionalFormatting sqref="O1700">
    <cfRule type="duplicateValues" dxfId="6378" priority="6213"/>
    <cfRule type="duplicateValues" dxfId="6377" priority="6214"/>
    <cfRule type="duplicateValues" dxfId="6376" priority="6215"/>
  </conditionalFormatting>
  <conditionalFormatting sqref="P1700">
    <cfRule type="duplicateValues" dxfId="6375" priority="6216"/>
  </conditionalFormatting>
  <conditionalFormatting sqref="O1700">
    <cfRule type="duplicateValues" dxfId="6374" priority="6209"/>
    <cfRule type="duplicateValues" dxfId="6373" priority="6210"/>
  </conditionalFormatting>
  <conditionalFormatting sqref="O1700">
    <cfRule type="duplicateValues" dxfId="6372" priority="6208"/>
  </conditionalFormatting>
  <conditionalFormatting sqref="O1700">
    <cfRule type="duplicateValues" dxfId="6371" priority="6207"/>
  </conditionalFormatting>
  <conditionalFormatting sqref="P1700">
    <cfRule type="duplicateValues" dxfId="6370" priority="6206"/>
  </conditionalFormatting>
  <conditionalFormatting sqref="O1700">
    <cfRule type="duplicateValues" dxfId="6369" priority="6205"/>
  </conditionalFormatting>
  <conditionalFormatting sqref="O1700">
    <cfRule type="duplicateValues" dxfId="6368" priority="6204"/>
  </conditionalFormatting>
  <conditionalFormatting sqref="O1700">
    <cfRule type="duplicateValues" dxfId="6367" priority="6203"/>
  </conditionalFormatting>
  <conditionalFormatting sqref="O1700">
    <cfRule type="duplicateValues" dxfId="6366" priority="6202"/>
  </conditionalFormatting>
  <conditionalFormatting sqref="O1700">
    <cfRule type="duplicateValues" dxfId="6365" priority="6201"/>
  </conditionalFormatting>
  <conditionalFormatting sqref="O1700">
    <cfRule type="duplicateValues" dxfId="6364" priority="6200"/>
  </conditionalFormatting>
  <conditionalFormatting sqref="O1700">
    <cfRule type="duplicateValues" dxfId="6363" priority="6199"/>
  </conditionalFormatting>
  <conditionalFormatting sqref="O1700">
    <cfRule type="duplicateValues" dxfId="6362" priority="6198"/>
  </conditionalFormatting>
  <conditionalFormatting sqref="O1700">
    <cfRule type="duplicateValues" dxfId="6361" priority="6197"/>
  </conditionalFormatting>
  <conditionalFormatting sqref="O1700">
    <cfRule type="duplicateValues" dxfId="6360" priority="6196"/>
  </conditionalFormatting>
  <conditionalFormatting sqref="O1700">
    <cfRule type="duplicateValues" dxfId="6359" priority="6195"/>
  </conditionalFormatting>
  <conditionalFormatting sqref="O1700">
    <cfRule type="duplicateValues" dxfId="6358" priority="6194"/>
  </conditionalFormatting>
  <conditionalFormatting sqref="O1700">
    <cfRule type="duplicateValues" dxfId="6357" priority="6193"/>
  </conditionalFormatting>
  <conditionalFormatting sqref="O1700">
    <cfRule type="duplicateValues" dxfId="6356" priority="6217"/>
  </conditionalFormatting>
  <conditionalFormatting sqref="O1700">
    <cfRule type="duplicateValues" dxfId="6355" priority="6218"/>
    <cfRule type="duplicateValues" dxfId="6354" priority="6219"/>
    <cfRule type="duplicateValues" dxfId="6353" priority="6220"/>
  </conditionalFormatting>
  <conditionalFormatting sqref="O1700">
    <cfRule type="duplicateValues" dxfId="6352" priority="6221"/>
    <cfRule type="duplicateValues" dxfId="6351" priority="6222"/>
  </conditionalFormatting>
  <conditionalFormatting sqref="P1700">
    <cfRule type="duplicateValues" dxfId="6350" priority="6223"/>
  </conditionalFormatting>
  <conditionalFormatting sqref="O1701:O1704">
    <cfRule type="duplicateValues" dxfId="6349" priority="6189"/>
  </conditionalFormatting>
  <conditionalFormatting sqref="O1701:O1704">
    <cfRule type="duplicateValues" dxfId="6348" priority="6190"/>
    <cfRule type="duplicateValues" dxfId="6347" priority="6191"/>
    <cfRule type="duplicateValues" dxfId="6346" priority="6192"/>
  </conditionalFormatting>
  <conditionalFormatting sqref="O1701:O1704">
    <cfRule type="duplicateValues" dxfId="6345" priority="6186"/>
    <cfRule type="duplicateValues" dxfId="6344" priority="6188"/>
  </conditionalFormatting>
  <conditionalFormatting sqref="P1701:P1704">
    <cfRule type="duplicateValues" dxfId="6343" priority="6187"/>
  </conditionalFormatting>
  <conditionalFormatting sqref="O1701:O1704">
    <cfRule type="duplicateValues" dxfId="6342" priority="6185"/>
  </conditionalFormatting>
  <conditionalFormatting sqref="O1701:O1704">
    <cfRule type="duplicateValues" dxfId="6341" priority="6184"/>
  </conditionalFormatting>
  <conditionalFormatting sqref="P1701:P1704">
    <cfRule type="duplicateValues" dxfId="6340" priority="6183"/>
  </conditionalFormatting>
  <conditionalFormatting sqref="O1701:O1704">
    <cfRule type="duplicateValues" dxfId="6339" priority="6182"/>
  </conditionalFormatting>
  <conditionalFormatting sqref="O1701:O1704">
    <cfRule type="duplicateValues" dxfId="6338" priority="6181"/>
  </conditionalFormatting>
  <conditionalFormatting sqref="O1701:O1704">
    <cfRule type="duplicateValues" dxfId="6337" priority="6180"/>
  </conditionalFormatting>
  <conditionalFormatting sqref="O1701:O1704">
    <cfRule type="duplicateValues" dxfId="6336" priority="6179"/>
  </conditionalFormatting>
  <conditionalFormatting sqref="O1701:O1704">
    <cfRule type="duplicateValues" dxfId="6335" priority="6178"/>
  </conditionalFormatting>
  <conditionalFormatting sqref="O1701:O1704">
    <cfRule type="duplicateValues" dxfId="6334" priority="6177"/>
  </conditionalFormatting>
  <conditionalFormatting sqref="O1701:O1704">
    <cfRule type="duplicateValues" dxfId="6333" priority="6176"/>
  </conditionalFormatting>
  <conditionalFormatting sqref="O1701:O1704">
    <cfRule type="duplicateValues" dxfId="6332" priority="6175"/>
  </conditionalFormatting>
  <conditionalFormatting sqref="O1701:O1704">
    <cfRule type="duplicateValues" dxfId="6331" priority="6174"/>
  </conditionalFormatting>
  <conditionalFormatting sqref="O1701:O1704">
    <cfRule type="duplicateValues" dxfId="6330" priority="6173"/>
  </conditionalFormatting>
  <conditionalFormatting sqref="O1701:O1704">
    <cfRule type="duplicateValues" dxfId="6329" priority="6172"/>
  </conditionalFormatting>
  <conditionalFormatting sqref="O1701:O1704">
    <cfRule type="duplicateValues" dxfId="6328" priority="6171"/>
  </conditionalFormatting>
  <conditionalFormatting sqref="O1701:O1704">
    <cfRule type="duplicateValues" dxfId="6327" priority="6170"/>
  </conditionalFormatting>
  <conditionalFormatting sqref="O1705">
    <cfRule type="duplicateValues" dxfId="6326" priority="6162"/>
  </conditionalFormatting>
  <conditionalFormatting sqref="O1705">
    <cfRule type="duplicateValues" dxfId="6325" priority="6163"/>
  </conditionalFormatting>
  <conditionalFormatting sqref="O1705">
    <cfRule type="duplicateValues" dxfId="6324" priority="6164"/>
    <cfRule type="duplicateValues" dxfId="6323" priority="6165"/>
    <cfRule type="duplicateValues" dxfId="6322" priority="6166"/>
  </conditionalFormatting>
  <conditionalFormatting sqref="P1705">
    <cfRule type="duplicateValues" dxfId="6321" priority="6167"/>
  </conditionalFormatting>
  <conditionalFormatting sqref="O1705">
    <cfRule type="duplicateValues" dxfId="6320" priority="6168"/>
    <cfRule type="duplicateValues" dxfId="6319" priority="6169"/>
  </conditionalFormatting>
  <conditionalFormatting sqref="O1706 O1708:O1709">
    <cfRule type="duplicateValues" dxfId="6318" priority="6155"/>
  </conditionalFormatting>
  <conditionalFormatting sqref="O1706 O1708:O1709">
    <cfRule type="duplicateValues" dxfId="6317" priority="6156"/>
    <cfRule type="duplicateValues" dxfId="6316" priority="6157"/>
    <cfRule type="duplicateValues" dxfId="6315" priority="6158"/>
  </conditionalFormatting>
  <conditionalFormatting sqref="P1706 P1708:P1709">
    <cfRule type="duplicateValues" dxfId="6314" priority="6159"/>
  </conditionalFormatting>
  <conditionalFormatting sqref="O1706 O1708:O1709">
    <cfRule type="duplicateValues" dxfId="6313" priority="6160"/>
    <cfRule type="duplicateValues" dxfId="6312" priority="6161"/>
  </conditionalFormatting>
  <conditionalFormatting sqref="O1364:O1365">
    <cfRule type="duplicateValues" dxfId="6311" priority="6150"/>
  </conditionalFormatting>
  <conditionalFormatting sqref="O1364:O1365">
    <cfRule type="duplicateValues" dxfId="6310" priority="6151"/>
    <cfRule type="duplicateValues" dxfId="6309" priority="6152"/>
    <cfRule type="duplicateValues" dxfId="6308" priority="6153"/>
  </conditionalFormatting>
  <conditionalFormatting sqref="P1364:P1365">
    <cfRule type="duplicateValues" dxfId="6307" priority="6154"/>
  </conditionalFormatting>
  <conditionalFormatting sqref="O1364:O1365">
    <cfRule type="duplicateValues" dxfId="6306" priority="6148"/>
    <cfRule type="duplicateValues" dxfId="6305" priority="6149"/>
  </conditionalFormatting>
  <conditionalFormatting sqref="O1364:O1365">
    <cfRule type="duplicateValues" dxfId="6304" priority="6147"/>
  </conditionalFormatting>
  <conditionalFormatting sqref="O1364:O1365">
    <cfRule type="duplicateValues" dxfId="6303" priority="6146"/>
  </conditionalFormatting>
  <conditionalFormatting sqref="P1364:P1365">
    <cfRule type="duplicateValues" dxfId="6302" priority="6145"/>
  </conditionalFormatting>
  <conditionalFormatting sqref="O1364:O1365">
    <cfRule type="duplicateValues" dxfId="6301" priority="6144"/>
  </conditionalFormatting>
  <conditionalFormatting sqref="O1364:O1365">
    <cfRule type="duplicateValues" dxfId="6300" priority="6143"/>
  </conditionalFormatting>
  <conditionalFormatting sqref="O1364:O1365">
    <cfRule type="duplicateValues" dxfId="6299" priority="6142"/>
  </conditionalFormatting>
  <conditionalFormatting sqref="O1364:O1365">
    <cfRule type="duplicateValues" dxfId="6298" priority="6141"/>
  </conditionalFormatting>
  <conditionalFormatting sqref="O1364:O1365">
    <cfRule type="duplicateValues" dxfId="6297" priority="6140"/>
  </conditionalFormatting>
  <conditionalFormatting sqref="O1364:O1365">
    <cfRule type="duplicateValues" dxfId="6296" priority="6139"/>
  </conditionalFormatting>
  <conditionalFormatting sqref="O1364:O1365">
    <cfRule type="duplicateValues" dxfId="6295" priority="6138"/>
  </conditionalFormatting>
  <conditionalFormatting sqref="O1364:O1365">
    <cfRule type="duplicateValues" dxfId="6294" priority="6137"/>
  </conditionalFormatting>
  <conditionalFormatting sqref="O1364:O1365">
    <cfRule type="duplicateValues" dxfId="6293" priority="6136"/>
  </conditionalFormatting>
  <conditionalFormatting sqref="O1364:O1365">
    <cfRule type="duplicateValues" dxfId="6292" priority="6135"/>
  </conditionalFormatting>
  <conditionalFormatting sqref="O1364:O1365">
    <cfRule type="duplicateValues" dxfId="6291" priority="6134"/>
  </conditionalFormatting>
  <conditionalFormatting sqref="O1364:O1365">
    <cfRule type="duplicateValues" dxfId="6290" priority="6133"/>
  </conditionalFormatting>
  <conditionalFormatting sqref="O1364:O1365">
    <cfRule type="duplicateValues" dxfId="6289" priority="6132"/>
  </conditionalFormatting>
  <conditionalFormatting sqref="O1366">
    <cfRule type="duplicateValues" dxfId="6288" priority="6119"/>
  </conditionalFormatting>
  <conditionalFormatting sqref="O1366">
    <cfRule type="duplicateValues" dxfId="6287" priority="6120"/>
  </conditionalFormatting>
  <conditionalFormatting sqref="O1366">
    <cfRule type="duplicateValues" dxfId="6286" priority="6121"/>
    <cfRule type="duplicateValues" dxfId="6285" priority="6122"/>
    <cfRule type="duplicateValues" dxfId="6284" priority="6123"/>
  </conditionalFormatting>
  <conditionalFormatting sqref="P1366">
    <cfRule type="duplicateValues" dxfId="6283" priority="6124"/>
  </conditionalFormatting>
  <conditionalFormatting sqref="O1366">
    <cfRule type="duplicateValues" dxfId="6282" priority="6117"/>
    <cfRule type="duplicateValues" dxfId="6281" priority="6118"/>
  </conditionalFormatting>
  <conditionalFormatting sqref="O1366">
    <cfRule type="duplicateValues" dxfId="6280" priority="6116"/>
  </conditionalFormatting>
  <conditionalFormatting sqref="O1366">
    <cfRule type="duplicateValues" dxfId="6279" priority="6115"/>
  </conditionalFormatting>
  <conditionalFormatting sqref="P1366">
    <cfRule type="duplicateValues" dxfId="6278" priority="6114"/>
  </conditionalFormatting>
  <conditionalFormatting sqref="O1366">
    <cfRule type="duplicateValues" dxfId="6277" priority="6113"/>
  </conditionalFormatting>
  <conditionalFormatting sqref="O1366">
    <cfRule type="duplicateValues" dxfId="6276" priority="6112"/>
  </conditionalFormatting>
  <conditionalFormatting sqref="O1366">
    <cfRule type="duplicateValues" dxfId="6275" priority="6111"/>
  </conditionalFormatting>
  <conditionalFormatting sqref="O1366">
    <cfRule type="duplicateValues" dxfId="6274" priority="6110"/>
  </conditionalFormatting>
  <conditionalFormatting sqref="O1366">
    <cfRule type="duplicateValues" dxfId="6273" priority="6109"/>
  </conditionalFormatting>
  <conditionalFormatting sqref="O1366">
    <cfRule type="duplicateValues" dxfId="6272" priority="6108"/>
  </conditionalFormatting>
  <conditionalFormatting sqref="O1366">
    <cfRule type="duplicateValues" dxfId="6271" priority="6107"/>
  </conditionalFormatting>
  <conditionalFormatting sqref="O1366">
    <cfRule type="duplicateValues" dxfId="6270" priority="6106"/>
  </conditionalFormatting>
  <conditionalFormatting sqref="O1366">
    <cfRule type="duplicateValues" dxfId="6269" priority="6105"/>
  </conditionalFormatting>
  <conditionalFormatting sqref="O1366">
    <cfRule type="duplicateValues" dxfId="6268" priority="6104"/>
  </conditionalFormatting>
  <conditionalFormatting sqref="O1366">
    <cfRule type="duplicateValues" dxfId="6267" priority="6103"/>
  </conditionalFormatting>
  <conditionalFormatting sqref="O1366">
    <cfRule type="duplicateValues" dxfId="6266" priority="6102"/>
  </conditionalFormatting>
  <conditionalFormatting sqref="O1366">
    <cfRule type="duplicateValues" dxfId="6265" priority="6101"/>
  </conditionalFormatting>
  <conditionalFormatting sqref="O1366">
    <cfRule type="duplicateValues" dxfId="6264" priority="6100"/>
  </conditionalFormatting>
  <conditionalFormatting sqref="O1366">
    <cfRule type="duplicateValues" dxfId="6263" priority="6125"/>
  </conditionalFormatting>
  <conditionalFormatting sqref="O1366">
    <cfRule type="duplicateValues" dxfId="6262" priority="6126"/>
    <cfRule type="duplicateValues" dxfId="6261" priority="6127"/>
    <cfRule type="duplicateValues" dxfId="6260" priority="6128"/>
  </conditionalFormatting>
  <conditionalFormatting sqref="P1366">
    <cfRule type="duplicateValues" dxfId="6259" priority="6129"/>
  </conditionalFormatting>
  <conditionalFormatting sqref="O1366">
    <cfRule type="duplicateValues" dxfId="6258" priority="6130"/>
    <cfRule type="duplicateValues" dxfId="6257" priority="6131"/>
  </conditionalFormatting>
  <conditionalFormatting sqref="O1367">
    <cfRule type="duplicateValues" dxfId="6256" priority="6037"/>
  </conditionalFormatting>
  <conditionalFormatting sqref="O1367">
    <cfRule type="duplicateValues" dxfId="6255" priority="6055"/>
  </conditionalFormatting>
  <conditionalFormatting sqref="O1367">
    <cfRule type="duplicateValues" dxfId="6254" priority="6056"/>
  </conditionalFormatting>
  <conditionalFormatting sqref="O1367">
    <cfRule type="duplicateValues" dxfId="6253" priority="6057"/>
    <cfRule type="duplicateValues" dxfId="6252" priority="6058"/>
    <cfRule type="duplicateValues" dxfId="6251" priority="6059"/>
  </conditionalFormatting>
  <conditionalFormatting sqref="P1367">
    <cfRule type="duplicateValues" dxfId="6250" priority="6060"/>
  </conditionalFormatting>
  <conditionalFormatting sqref="O1367">
    <cfRule type="duplicateValues" dxfId="6249" priority="6053"/>
    <cfRule type="duplicateValues" dxfId="6248" priority="6054"/>
  </conditionalFormatting>
  <conditionalFormatting sqref="O1367">
    <cfRule type="duplicateValues" dxfId="6247" priority="6052"/>
  </conditionalFormatting>
  <conditionalFormatting sqref="O1367">
    <cfRule type="duplicateValues" dxfId="6246" priority="6051"/>
  </conditionalFormatting>
  <conditionalFormatting sqref="P1367">
    <cfRule type="duplicateValues" dxfId="6245" priority="6050"/>
  </conditionalFormatting>
  <conditionalFormatting sqref="O1367">
    <cfRule type="duplicateValues" dxfId="6244" priority="6049"/>
  </conditionalFormatting>
  <conditionalFormatting sqref="O1367">
    <cfRule type="duplicateValues" dxfId="6243" priority="6048"/>
  </conditionalFormatting>
  <conditionalFormatting sqref="O1367">
    <cfRule type="duplicateValues" dxfId="6242" priority="6047"/>
  </conditionalFormatting>
  <conditionalFormatting sqref="O1367">
    <cfRule type="duplicateValues" dxfId="6241" priority="6046"/>
  </conditionalFormatting>
  <conditionalFormatting sqref="O1367">
    <cfRule type="duplicateValues" dxfId="6240" priority="6045"/>
  </conditionalFormatting>
  <conditionalFormatting sqref="O1367">
    <cfRule type="duplicateValues" dxfId="6239" priority="6044"/>
  </conditionalFormatting>
  <conditionalFormatting sqref="O1367">
    <cfRule type="duplicateValues" dxfId="6238" priority="6043"/>
  </conditionalFormatting>
  <conditionalFormatting sqref="O1367">
    <cfRule type="duplicateValues" dxfId="6237" priority="6042"/>
  </conditionalFormatting>
  <conditionalFormatting sqref="O1367">
    <cfRule type="duplicateValues" dxfId="6236" priority="6041"/>
  </conditionalFormatting>
  <conditionalFormatting sqref="O1367">
    <cfRule type="duplicateValues" dxfId="6235" priority="6040"/>
  </conditionalFormatting>
  <conditionalFormatting sqref="O1367">
    <cfRule type="duplicateValues" dxfId="6234" priority="6039"/>
  </conditionalFormatting>
  <conditionalFormatting sqref="O1367">
    <cfRule type="duplicateValues" dxfId="6233" priority="6038"/>
  </conditionalFormatting>
  <conditionalFormatting sqref="O1367">
    <cfRule type="duplicateValues" dxfId="6232" priority="6036"/>
  </conditionalFormatting>
  <conditionalFormatting sqref="O1367">
    <cfRule type="duplicateValues" dxfId="6231" priority="6061"/>
  </conditionalFormatting>
  <conditionalFormatting sqref="O1367">
    <cfRule type="duplicateValues" dxfId="6230" priority="6062"/>
    <cfRule type="duplicateValues" dxfId="6229" priority="6063"/>
    <cfRule type="duplicateValues" dxfId="6228" priority="6064"/>
  </conditionalFormatting>
  <conditionalFormatting sqref="P1367">
    <cfRule type="duplicateValues" dxfId="6227" priority="6065"/>
  </conditionalFormatting>
  <conditionalFormatting sqref="O1367">
    <cfRule type="duplicateValues" dxfId="6226" priority="6066"/>
    <cfRule type="duplicateValues" dxfId="6225" priority="6067"/>
  </conditionalFormatting>
  <conditionalFormatting sqref="O1697">
    <cfRule type="duplicateValues" dxfId="6224" priority="6030"/>
  </conditionalFormatting>
  <conditionalFormatting sqref="O1697">
    <cfRule type="duplicateValues" dxfId="6223" priority="6031"/>
    <cfRule type="duplicateValues" dxfId="6222" priority="6032"/>
    <cfRule type="duplicateValues" dxfId="6221" priority="6033"/>
  </conditionalFormatting>
  <conditionalFormatting sqref="P1697">
    <cfRule type="duplicateValues" dxfId="6220" priority="6034"/>
  </conditionalFormatting>
  <conditionalFormatting sqref="O1697">
    <cfRule type="duplicateValues" dxfId="6219" priority="6028"/>
    <cfRule type="duplicateValues" dxfId="6218" priority="6029"/>
  </conditionalFormatting>
  <conditionalFormatting sqref="O1697">
    <cfRule type="duplicateValues" dxfId="6217" priority="6027"/>
  </conditionalFormatting>
  <conditionalFormatting sqref="O1697">
    <cfRule type="duplicateValues" dxfId="6216" priority="6026"/>
  </conditionalFormatting>
  <conditionalFormatting sqref="P1697">
    <cfRule type="duplicateValues" dxfId="6215" priority="6025"/>
  </conditionalFormatting>
  <conditionalFormatting sqref="O1697">
    <cfRule type="duplicateValues" dxfId="6214" priority="6024"/>
  </conditionalFormatting>
  <conditionalFormatting sqref="O1697">
    <cfRule type="duplicateValues" dxfId="6213" priority="6023"/>
  </conditionalFormatting>
  <conditionalFormatting sqref="O1697">
    <cfRule type="duplicateValues" dxfId="6212" priority="6022"/>
  </conditionalFormatting>
  <conditionalFormatting sqref="O1697">
    <cfRule type="duplicateValues" dxfId="6211" priority="6021"/>
  </conditionalFormatting>
  <conditionalFormatting sqref="O1697">
    <cfRule type="duplicateValues" dxfId="6210" priority="6020"/>
  </conditionalFormatting>
  <conditionalFormatting sqref="O1697">
    <cfRule type="duplicateValues" dxfId="6209" priority="6019"/>
  </conditionalFormatting>
  <conditionalFormatting sqref="O1697">
    <cfRule type="duplicateValues" dxfId="6208" priority="6018"/>
  </conditionalFormatting>
  <conditionalFormatting sqref="O1697">
    <cfRule type="duplicateValues" dxfId="6207" priority="6017"/>
  </conditionalFormatting>
  <conditionalFormatting sqref="O1697">
    <cfRule type="duplicateValues" dxfId="6206" priority="6016"/>
  </conditionalFormatting>
  <conditionalFormatting sqref="O1697">
    <cfRule type="duplicateValues" dxfId="6205" priority="6015"/>
  </conditionalFormatting>
  <conditionalFormatting sqref="O1697">
    <cfRule type="duplicateValues" dxfId="6204" priority="6035"/>
  </conditionalFormatting>
  <conditionalFormatting sqref="O1697">
    <cfRule type="duplicateValues" dxfId="6203" priority="6014"/>
  </conditionalFormatting>
  <conditionalFormatting sqref="O1697">
    <cfRule type="duplicateValues" dxfId="6202" priority="6013"/>
  </conditionalFormatting>
  <conditionalFormatting sqref="O1697">
    <cfRule type="duplicateValues" dxfId="6201" priority="6012"/>
  </conditionalFormatting>
  <conditionalFormatting sqref="Y1566:Y1568">
    <cfRule type="duplicateValues" dxfId="6200" priority="6011"/>
  </conditionalFormatting>
  <conditionalFormatting sqref="Y1570:Y1576">
    <cfRule type="duplicateValues" dxfId="6199" priority="6010"/>
  </conditionalFormatting>
  <conditionalFormatting sqref="Y1578:Y1582">
    <cfRule type="duplicateValues" dxfId="6198" priority="6009"/>
  </conditionalFormatting>
  <conditionalFormatting sqref="Y1593">
    <cfRule type="duplicateValues" dxfId="6197" priority="6008"/>
  </conditionalFormatting>
  <conditionalFormatting sqref="Y1598">
    <cfRule type="duplicateValues" dxfId="6196" priority="6007"/>
  </conditionalFormatting>
  <conditionalFormatting sqref="Y1601">
    <cfRule type="duplicateValues" dxfId="6195" priority="6006"/>
  </conditionalFormatting>
  <conditionalFormatting sqref="Y1603:Y1604">
    <cfRule type="duplicateValues" dxfId="6194" priority="6005"/>
  </conditionalFormatting>
  <conditionalFormatting sqref="Y1606">
    <cfRule type="duplicateValues" dxfId="6193" priority="6004"/>
  </conditionalFormatting>
  <conditionalFormatting sqref="Y1611">
    <cfRule type="duplicateValues" dxfId="6192" priority="6003"/>
  </conditionalFormatting>
  <conditionalFormatting sqref="Y1613">
    <cfRule type="duplicateValues" dxfId="6191" priority="6002"/>
  </conditionalFormatting>
  <conditionalFormatting sqref="Y1615">
    <cfRule type="duplicateValues" dxfId="6190" priority="6001"/>
  </conditionalFormatting>
  <conditionalFormatting sqref="Y1617:Y1619">
    <cfRule type="duplicateValues" dxfId="6189" priority="6000"/>
  </conditionalFormatting>
  <conditionalFormatting sqref="Y1621:Y1623">
    <cfRule type="duplicateValues" dxfId="6188" priority="5999"/>
  </conditionalFormatting>
  <conditionalFormatting sqref="Y1625:Y1631">
    <cfRule type="duplicateValues" dxfId="6187" priority="5998"/>
  </conditionalFormatting>
  <conditionalFormatting sqref="Y1633:Y1639">
    <cfRule type="duplicateValues" dxfId="6186" priority="5997"/>
  </conditionalFormatting>
  <conditionalFormatting sqref="Y1641">
    <cfRule type="duplicateValues" dxfId="6185" priority="5996"/>
  </conditionalFormatting>
  <conditionalFormatting sqref="Y1644">
    <cfRule type="duplicateValues" dxfId="6184" priority="5995"/>
  </conditionalFormatting>
  <conditionalFormatting sqref="Y1646:Y1647">
    <cfRule type="duplicateValues" dxfId="6183" priority="5994"/>
  </conditionalFormatting>
  <conditionalFormatting sqref="Y1649:Y1653">
    <cfRule type="duplicateValues" dxfId="6182" priority="5993"/>
  </conditionalFormatting>
  <conditionalFormatting sqref="Y1655">
    <cfRule type="duplicateValues" dxfId="6181" priority="5992"/>
  </conditionalFormatting>
  <conditionalFormatting sqref="Y1657">
    <cfRule type="duplicateValues" dxfId="6180" priority="5991"/>
  </conditionalFormatting>
  <conditionalFormatting sqref="Y1660">
    <cfRule type="duplicateValues" dxfId="6179" priority="5990"/>
  </conditionalFormatting>
  <conditionalFormatting sqref="Y1662:Y1663">
    <cfRule type="duplicateValues" dxfId="6178" priority="5989"/>
  </conditionalFormatting>
  <conditionalFormatting sqref="Y1665:Y1666">
    <cfRule type="duplicateValues" dxfId="6177" priority="5988"/>
  </conditionalFormatting>
  <conditionalFormatting sqref="Y1668:Y1669">
    <cfRule type="duplicateValues" dxfId="6176" priority="5987"/>
  </conditionalFormatting>
  <conditionalFormatting sqref="Y1671:Y1672">
    <cfRule type="duplicateValues" dxfId="6175" priority="5986"/>
  </conditionalFormatting>
  <conditionalFormatting sqref="Y1677">
    <cfRule type="duplicateValues" dxfId="6174" priority="5985"/>
  </conditionalFormatting>
  <conditionalFormatting sqref="Y1677">
    <cfRule type="duplicateValues" dxfId="6173" priority="5984"/>
  </conditionalFormatting>
  <conditionalFormatting sqref="Y1681">
    <cfRule type="duplicateValues" dxfId="6172" priority="5983"/>
  </conditionalFormatting>
  <conditionalFormatting sqref="Y1681">
    <cfRule type="duplicateValues" dxfId="6171" priority="5982"/>
  </conditionalFormatting>
  <conditionalFormatting sqref="Y1683">
    <cfRule type="duplicateValues" dxfId="6170" priority="5981"/>
  </conditionalFormatting>
  <conditionalFormatting sqref="Y1683">
    <cfRule type="duplicateValues" dxfId="6169" priority="5980"/>
  </conditionalFormatting>
  <conditionalFormatting sqref="Y1684">
    <cfRule type="duplicateValues" dxfId="6168" priority="5979"/>
  </conditionalFormatting>
  <conditionalFormatting sqref="Y1684">
    <cfRule type="duplicateValues" dxfId="6167" priority="5978"/>
  </conditionalFormatting>
  <conditionalFormatting sqref="Y1686:Y1687">
    <cfRule type="duplicateValues" dxfId="6166" priority="5977"/>
  </conditionalFormatting>
  <conditionalFormatting sqref="Y1686:Y1687">
    <cfRule type="duplicateValues" dxfId="6165" priority="5976"/>
  </conditionalFormatting>
  <conditionalFormatting sqref="Y1689">
    <cfRule type="duplicateValues" dxfId="6164" priority="5975"/>
  </conditionalFormatting>
  <conditionalFormatting sqref="Y1689">
    <cfRule type="duplicateValues" dxfId="6163" priority="5974"/>
  </conditionalFormatting>
  <conditionalFormatting sqref="Y1691">
    <cfRule type="duplicateValues" dxfId="6162" priority="5973"/>
  </conditionalFormatting>
  <conditionalFormatting sqref="Y1691">
    <cfRule type="duplicateValues" dxfId="6161" priority="5972"/>
  </conditionalFormatting>
  <conditionalFormatting sqref="Y1693">
    <cfRule type="duplicateValues" dxfId="6160" priority="5971"/>
  </conditionalFormatting>
  <conditionalFormatting sqref="Y1693">
    <cfRule type="duplicateValues" dxfId="6159" priority="5970"/>
  </conditionalFormatting>
  <conditionalFormatting sqref="Y1695">
    <cfRule type="duplicateValues" dxfId="6158" priority="5969"/>
  </conditionalFormatting>
  <conditionalFormatting sqref="Y1695">
    <cfRule type="duplicateValues" dxfId="6157" priority="5968"/>
  </conditionalFormatting>
  <conditionalFormatting sqref="Y1699">
    <cfRule type="duplicateValues" dxfId="6156" priority="5967"/>
  </conditionalFormatting>
  <conditionalFormatting sqref="Y1699">
    <cfRule type="duplicateValues" dxfId="6155" priority="5966"/>
  </conditionalFormatting>
  <conditionalFormatting sqref="Y1702:Y1704">
    <cfRule type="duplicateValues" dxfId="6154" priority="5965"/>
  </conditionalFormatting>
  <conditionalFormatting sqref="Y1702:Y1704">
    <cfRule type="duplicateValues" dxfId="6153" priority="5964"/>
  </conditionalFormatting>
  <conditionalFormatting sqref="O1710:O1712">
    <cfRule type="duplicateValues" dxfId="6152" priority="5956"/>
  </conditionalFormatting>
  <conditionalFormatting sqref="O1710:O1712">
    <cfRule type="duplicateValues" dxfId="6151" priority="5957"/>
  </conditionalFormatting>
  <conditionalFormatting sqref="O1710:O1712">
    <cfRule type="duplicateValues" dxfId="6150" priority="5958"/>
    <cfRule type="duplicateValues" dxfId="6149" priority="5959"/>
    <cfRule type="duplicateValues" dxfId="6148" priority="5960"/>
  </conditionalFormatting>
  <conditionalFormatting sqref="P1710:P1712">
    <cfRule type="duplicateValues" dxfId="6147" priority="5961"/>
  </conditionalFormatting>
  <conditionalFormatting sqref="O1710:O1712">
    <cfRule type="duplicateValues" dxfId="6146" priority="5962"/>
    <cfRule type="duplicateValues" dxfId="6145" priority="5963"/>
  </conditionalFormatting>
  <conditionalFormatting sqref="O1710:O1712">
    <cfRule type="duplicateValues" dxfId="6144" priority="5955"/>
  </conditionalFormatting>
  <conditionalFormatting sqref="O1710:O1712">
    <cfRule type="duplicateValues" dxfId="6143" priority="5954"/>
  </conditionalFormatting>
  <conditionalFormatting sqref="O1713:O1715">
    <cfRule type="duplicateValues" dxfId="6142" priority="5946"/>
  </conditionalFormatting>
  <conditionalFormatting sqref="O1713:O1715">
    <cfRule type="duplicateValues" dxfId="6141" priority="5947"/>
  </conditionalFormatting>
  <conditionalFormatting sqref="O1713:O1715">
    <cfRule type="duplicateValues" dxfId="6140" priority="5948"/>
    <cfRule type="duplicateValues" dxfId="6139" priority="5949"/>
    <cfRule type="duplicateValues" dxfId="6138" priority="5950"/>
  </conditionalFormatting>
  <conditionalFormatting sqref="P1713:P1715">
    <cfRule type="duplicateValues" dxfId="6137" priority="5951"/>
  </conditionalFormatting>
  <conditionalFormatting sqref="O1713:O1715">
    <cfRule type="duplicateValues" dxfId="6136" priority="5952"/>
    <cfRule type="duplicateValues" dxfId="6135" priority="5953"/>
  </conditionalFormatting>
  <conditionalFormatting sqref="O1713:O1715">
    <cfRule type="duplicateValues" dxfId="6134" priority="5945"/>
  </conditionalFormatting>
  <conditionalFormatting sqref="O1713:O1715">
    <cfRule type="duplicateValues" dxfId="6133" priority="5944"/>
  </conditionalFormatting>
  <conditionalFormatting sqref="O1716:O1720">
    <cfRule type="duplicateValues" dxfId="6132" priority="5936"/>
  </conditionalFormatting>
  <conditionalFormatting sqref="O1716:O1720">
    <cfRule type="duplicateValues" dxfId="6131" priority="5937"/>
    <cfRule type="duplicateValues" dxfId="6130" priority="5938"/>
    <cfRule type="duplicateValues" dxfId="6129" priority="5939"/>
  </conditionalFormatting>
  <conditionalFormatting sqref="P1716:P1720">
    <cfRule type="duplicateValues" dxfId="6128" priority="5940"/>
  </conditionalFormatting>
  <conditionalFormatting sqref="O1716:O1720">
    <cfRule type="duplicateValues" dxfId="6127" priority="5941"/>
    <cfRule type="duplicateValues" dxfId="6126" priority="5942"/>
  </conditionalFormatting>
  <conditionalFormatting sqref="O1716:O1720">
    <cfRule type="duplicateValues" dxfId="6125" priority="5935"/>
  </conditionalFormatting>
  <conditionalFormatting sqref="O1716:O1720">
    <cfRule type="duplicateValues" dxfId="6124" priority="5934"/>
  </conditionalFormatting>
  <conditionalFormatting sqref="O1716:O1720">
    <cfRule type="duplicateValues" dxfId="6123" priority="5943"/>
  </conditionalFormatting>
  <conditionalFormatting sqref="O1721:O1722">
    <cfRule type="duplicateValues" dxfId="6122" priority="5926"/>
  </conditionalFormatting>
  <conditionalFormatting sqref="O1721:O1722">
    <cfRule type="duplicateValues" dxfId="6121" priority="5927"/>
    <cfRule type="duplicateValues" dxfId="6120" priority="5928"/>
    <cfRule type="duplicateValues" dxfId="6119" priority="5929"/>
  </conditionalFormatting>
  <conditionalFormatting sqref="P1721:P1722">
    <cfRule type="duplicateValues" dxfId="6118" priority="5930"/>
  </conditionalFormatting>
  <conditionalFormatting sqref="O1721:O1722">
    <cfRule type="duplicateValues" dxfId="6117" priority="5931"/>
    <cfRule type="duplicateValues" dxfId="6116" priority="5932"/>
  </conditionalFormatting>
  <conditionalFormatting sqref="O1721:O1722">
    <cfRule type="duplicateValues" dxfId="6115" priority="5925"/>
  </conditionalFormatting>
  <conditionalFormatting sqref="O1721:O1722">
    <cfRule type="duplicateValues" dxfId="6114" priority="5924"/>
  </conditionalFormatting>
  <conditionalFormatting sqref="O1721:O1722">
    <cfRule type="duplicateValues" dxfId="6113" priority="5933"/>
  </conditionalFormatting>
  <conditionalFormatting sqref="Y1711:Y1712">
    <cfRule type="duplicateValues" dxfId="6112" priority="5921"/>
  </conditionalFormatting>
  <conditionalFormatting sqref="Y1711:Y1712">
    <cfRule type="duplicateValues" dxfId="6111" priority="5920"/>
  </conditionalFormatting>
  <conditionalFormatting sqref="Y1714:Y1715">
    <cfRule type="duplicateValues" dxfId="6110" priority="5919"/>
  </conditionalFormatting>
  <conditionalFormatting sqref="Y1714:Y1715">
    <cfRule type="duplicateValues" dxfId="6109" priority="5918"/>
  </conditionalFormatting>
  <conditionalFormatting sqref="Y1717:Y1722">
    <cfRule type="duplicateValues" dxfId="6108" priority="5917"/>
  </conditionalFormatting>
  <conditionalFormatting sqref="Y1717:Y1722">
    <cfRule type="duplicateValues" dxfId="6107" priority="5916"/>
  </conditionalFormatting>
  <conditionalFormatting sqref="A1723:A1745 A1765:A1773 A1775:A1788 A1790:A1792 A1795 A1821:A1837 A1851:A1894 A1797:A1804 A2317:A2322 A2294:A2300">
    <cfRule type="cellIs" dxfId="6106" priority="5915" operator="lessThan">
      <formula>"&lt;=0"</formula>
    </cfRule>
  </conditionalFormatting>
  <conditionalFormatting sqref="Y2317:Y2322 Y2104 Y2092:Y2097 Y1723:Y1731 Y1770:Y1773 Y1782 Y1797:Y1804 Y1826 Y1851 Y1739 Y1832 Y1853:Y1854 Y1856:Y1861 Y1863:Y1864 Y1867 Y1869 Y1872 Y1874 Y1876:Y1878 Y1880 Y1882:Y1887 Y2099 Y2101 Y2106:Y2124 Y2294:Y2300">
    <cfRule type="duplicateValues" dxfId="6105" priority="5914"/>
  </conditionalFormatting>
  <conditionalFormatting sqref="O2294:O2300 O2317:O2322">
    <cfRule type="duplicateValues" dxfId="6104" priority="5913"/>
  </conditionalFormatting>
  <conditionalFormatting sqref="O2294:O2300 O2317:O2322">
    <cfRule type="duplicateValues" dxfId="6103" priority="5910"/>
    <cfRule type="duplicateValues" dxfId="6102" priority="5911"/>
    <cfRule type="duplicateValues" dxfId="6101" priority="5912"/>
  </conditionalFormatting>
  <conditionalFormatting sqref="P2294:P2300 P2317:P2322">
    <cfRule type="duplicateValues" dxfId="6100" priority="5909"/>
  </conditionalFormatting>
  <conditionalFormatting sqref="O2294:O2300 O2317:O2322">
    <cfRule type="duplicateValues" dxfId="6099" priority="5907"/>
    <cfRule type="duplicateValues" dxfId="6098" priority="5908"/>
  </conditionalFormatting>
  <conditionalFormatting sqref="Y1723:Y1731 Y1739">
    <cfRule type="duplicateValues" dxfId="6097" priority="5906"/>
  </conditionalFormatting>
  <conditionalFormatting sqref="O1723:O1725">
    <cfRule type="duplicateValues" dxfId="6096" priority="5902"/>
  </conditionalFormatting>
  <conditionalFormatting sqref="O1723:O1725">
    <cfRule type="duplicateValues" dxfId="6095" priority="5903"/>
    <cfRule type="duplicateValues" dxfId="6094" priority="5904"/>
    <cfRule type="duplicateValues" dxfId="6093" priority="5905"/>
  </conditionalFormatting>
  <conditionalFormatting sqref="O1723:O1725">
    <cfRule type="duplicateValues" dxfId="6092" priority="5899"/>
    <cfRule type="duplicateValues" dxfId="6091" priority="5901"/>
  </conditionalFormatting>
  <conditionalFormatting sqref="P1723:P1725">
    <cfRule type="duplicateValues" dxfId="6090" priority="5900"/>
  </conditionalFormatting>
  <conditionalFormatting sqref="O1723:O1725">
    <cfRule type="duplicateValues" dxfId="6089" priority="5898"/>
  </conditionalFormatting>
  <conditionalFormatting sqref="O1723:O1725">
    <cfRule type="duplicateValues" dxfId="6088" priority="5897"/>
  </conditionalFormatting>
  <conditionalFormatting sqref="P1723:P1725">
    <cfRule type="duplicateValues" dxfId="6087" priority="5896"/>
  </conditionalFormatting>
  <conditionalFormatting sqref="O1723:O1725">
    <cfRule type="duplicateValues" dxfId="6086" priority="5895"/>
  </conditionalFormatting>
  <conditionalFormatting sqref="O1723:O1725">
    <cfRule type="duplicateValues" dxfId="6085" priority="5894"/>
  </conditionalFormatting>
  <conditionalFormatting sqref="O1723:O1725">
    <cfRule type="duplicateValues" dxfId="6084" priority="5893"/>
  </conditionalFormatting>
  <conditionalFormatting sqref="O1723:O1725">
    <cfRule type="duplicateValues" dxfId="6083" priority="5892"/>
  </conditionalFormatting>
  <conditionalFormatting sqref="O1723:O1725">
    <cfRule type="duplicateValues" dxfId="6082" priority="5891"/>
  </conditionalFormatting>
  <conditionalFormatting sqref="O1723:O1725">
    <cfRule type="duplicateValues" dxfId="6081" priority="5890"/>
  </conditionalFormatting>
  <conditionalFormatting sqref="O1723:O1725">
    <cfRule type="duplicateValues" dxfId="6080" priority="5889"/>
  </conditionalFormatting>
  <conditionalFormatting sqref="O1723:O1725">
    <cfRule type="duplicateValues" dxfId="6079" priority="5888"/>
  </conditionalFormatting>
  <conditionalFormatting sqref="O1723:O1725">
    <cfRule type="duplicateValues" dxfId="6078" priority="5887"/>
  </conditionalFormatting>
  <conditionalFormatting sqref="O1723:O1725">
    <cfRule type="duplicateValues" dxfId="6077" priority="5886"/>
  </conditionalFormatting>
  <conditionalFormatting sqref="O1723:O1725">
    <cfRule type="duplicateValues" dxfId="6076" priority="5885"/>
  </conditionalFormatting>
  <conditionalFormatting sqref="O1723:O1725">
    <cfRule type="duplicateValues" dxfId="6075" priority="5884"/>
  </conditionalFormatting>
  <conditionalFormatting sqref="O1723:O1725">
    <cfRule type="duplicateValues" dxfId="6074" priority="5883"/>
  </conditionalFormatting>
  <conditionalFormatting sqref="O1726">
    <cfRule type="duplicateValues" dxfId="6073" priority="5879"/>
  </conditionalFormatting>
  <conditionalFormatting sqref="O1726">
    <cfRule type="duplicateValues" dxfId="6072" priority="5880"/>
    <cfRule type="duplicateValues" dxfId="6071" priority="5881"/>
    <cfRule type="duplicateValues" dxfId="6070" priority="5882"/>
  </conditionalFormatting>
  <conditionalFormatting sqref="O1726">
    <cfRule type="duplicateValues" dxfId="6069" priority="5876"/>
    <cfRule type="duplicateValues" dxfId="6068" priority="5878"/>
  </conditionalFormatting>
  <conditionalFormatting sqref="P1726">
    <cfRule type="duplicateValues" dxfId="6067" priority="5877"/>
  </conditionalFormatting>
  <conditionalFormatting sqref="O1726">
    <cfRule type="duplicateValues" dxfId="6066" priority="5875"/>
  </conditionalFormatting>
  <conditionalFormatting sqref="O1726">
    <cfRule type="duplicateValues" dxfId="6065" priority="5874"/>
  </conditionalFormatting>
  <conditionalFormatting sqref="P1726">
    <cfRule type="duplicateValues" dxfId="6064" priority="5873"/>
  </conditionalFormatting>
  <conditionalFormatting sqref="O1726">
    <cfRule type="duplicateValues" dxfId="6063" priority="5872"/>
  </conditionalFormatting>
  <conditionalFormatting sqref="O1727">
    <cfRule type="duplicateValues" dxfId="6062" priority="5868"/>
  </conditionalFormatting>
  <conditionalFormatting sqref="O1727">
    <cfRule type="duplicateValues" dxfId="6061" priority="5869"/>
    <cfRule type="duplicateValues" dxfId="6060" priority="5870"/>
    <cfRule type="duplicateValues" dxfId="6059" priority="5871"/>
  </conditionalFormatting>
  <conditionalFormatting sqref="O1727">
    <cfRule type="duplicateValues" dxfId="6058" priority="5865"/>
    <cfRule type="duplicateValues" dxfId="6057" priority="5867"/>
  </conditionalFormatting>
  <conditionalFormatting sqref="P1727">
    <cfRule type="duplicateValues" dxfId="6056" priority="5866"/>
  </conditionalFormatting>
  <conditionalFormatting sqref="O1727">
    <cfRule type="duplicateValues" dxfId="6055" priority="5864"/>
  </conditionalFormatting>
  <conditionalFormatting sqref="O1727">
    <cfRule type="duplicateValues" dxfId="6054" priority="5863"/>
  </conditionalFormatting>
  <conditionalFormatting sqref="P1727">
    <cfRule type="duplicateValues" dxfId="6053" priority="5862"/>
  </conditionalFormatting>
  <conditionalFormatting sqref="O1727">
    <cfRule type="duplicateValues" dxfId="6052" priority="5861"/>
  </conditionalFormatting>
  <conditionalFormatting sqref="O1726:O1727">
    <cfRule type="duplicateValues" dxfId="6051" priority="5860"/>
  </conditionalFormatting>
  <conditionalFormatting sqref="O1726:O1727">
    <cfRule type="duplicateValues" dxfId="6050" priority="5859"/>
  </conditionalFormatting>
  <conditionalFormatting sqref="O1726:O1727">
    <cfRule type="duplicateValues" dxfId="6049" priority="5858"/>
  </conditionalFormatting>
  <conditionalFormatting sqref="O1726:O1727">
    <cfRule type="duplicateValues" dxfId="6048" priority="5857"/>
  </conditionalFormatting>
  <conditionalFormatting sqref="O1726:O1727">
    <cfRule type="duplicateValues" dxfId="6047" priority="5856"/>
  </conditionalFormatting>
  <conditionalFormatting sqref="O1726:O1727">
    <cfRule type="duplicateValues" dxfId="6046" priority="5855"/>
  </conditionalFormatting>
  <conditionalFormatting sqref="O1726:O1727">
    <cfRule type="duplicateValues" dxfId="6045" priority="5854"/>
  </conditionalFormatting>
  <conditionalFormatting sqref="O1726:O1727">
    <cfRule type="duplicateValues" dxfId="6044" priority="5853"/>
  </conditionalFormatting>
  <conditionalFormatting sqref="O1726:O1727">
    <cfRule type="duplicateValues" dxfId="6043" priority="5852"/>
  </conditionalFormatting>
  <conditionalFormatting sqref="O1726:O1727">
    <cfRule type="duplicateValues" dxfId="6042" priority="5851"/>
  </conditionalFormatting>
  <conditionalFormatting sqref="O1726:O1727">
    <cfRule type="duplicateValues" dxfId="6041" priority="5850"/>
  </conditionalFormatting>
  <conditionalFormatting sqref="O1726:O1727">
    <cfRule type="duplicateValues" dxfId="6040" priority="5849"/>
  </conditionalFormatting>
  <conditionalFormatting sqref="O1728:O1730">
    <cfRule type="duplicateValues" dxfId="6039" priority="5841"/>
  </conditionalFormatting>
  <conditionalFormatting sqref="O1728:O1730">
    <cfRule type="duplicateValues" dxfId="6038" priority="5840"/>
  </conditionalFormatting>
  <conditionalFormatting sqref="O1728:O1730">
    <cfRule type="duplicateValues" dxfId="6037" priority="5839"/>
  </conditionalFormatting>
  <conditionalFormatting sqref="O1728:O1730">
    <cfRule type="duplicateValues" dxfId="6036" priority="5838"/>
  </conditionalFormatting>
  <conditionalFormatting sqref="O1728:O1730">
    <cfRule type="duplicateValues" dxfId="6035" priority="5837"/>
  </conditionalFormatting>
  <conditionalFormatting sqref="O1728:O1730">
    <cfRule type="duplicateValues" dxfId="6034" priority="5836"/>
  </conditionalFormatting>
  <conditionalFormatting sqref="O1728:O1730">
    <cfRule type="duplicateValues" dxfId="6033" priority="5835"/>
  </conditionalFormatting>
  <conditionalFormatting sqref="O1728:O1730">
    <cfRule type="duplicateValues" dxfId="6032" priority="5834"/>
  </conditionalFormatting>
  <conditionalFormatting sqref="O1728:O1730">
    <cfRule type="duplicateValues" dxfId="6031" priority="5833"/>
  </conditionalFormatting>
  <conditionalFormatting sqref="O1728:O1730">
    <cfRule type="duplicateValues" dxfId="6030" priority="5832"/>
  </conditionalFormatting>
  <conditionalFormatting sqref="O1728:O1730">
    <cfRule type="duplicateValues" dxfId="6029" priority="5831"/>
  </conditionalFormatting>
  <conditionalFormatting sqref="O1728:O1730">
    <cfRule type="duplicateValues" dxfId="6028" priority="5830"/>
  </conditionalFormatting>
  <conditionalFormatting sqref="O1728:O1730">
    <cfRule type="duplicateValues" dxfId="6027" priority="5842"/>
  </conditionalFormatting>
  <conditionalFormatting sqref="O1728:O1730">
    <cfRule type="duplicateValues" dxfId="6026" priority="5843"/>
    <cfRule type="duplicateValues" dxfId="6025" priority="5844"/>
    <cfRule type="duplicateValues" dxfId="6024" priority="5845"/>
  </conditionalFormatting>
  <conditionalFormatting sqref="O1728:O1730">
    <cfRule type="duplicateValues" dxfId="6023" priority="5846"/>
    <cfRule type="duplicateValues" dxfId="6022" priority="5847"/>
  </conditionalFormatting>
  <conditionalFormatting sqref="P1728:P1730">
    <cfRule type="duplicateValues" dxfId="6021" priority="5848"/>
  </conditionalFormatting>
  <conditionalFormatting sqref="O1731:O1735">
    <cfRule type="duplicateValues" dxfId="6020" priority="5826"/>
  </conditionalFormatting>
  <conditionalFormatting sqref="O1731:O1735">
    <cfRule type="duplicateValues" dxfId="6019" priority="5827"/>
    <cfRule type="duplicateValues" dxfId="6018" priority="5828"/>
    <cfRule type="duplicateValues" dxfId="6017" priority="5829"/>
  </conditionalFormatting>
  <conditionalFormatting sqref="O1731:O1735">
    <cfRule type="duplicateValues" dxfId="6016" priority="5823"/>
    <cfRule type="duplicateValues" dxfId="6015" priority="5825"/>
  </conditionalFormatting>
  <conditionalFormatting sqref="P1731:P1735">
    <cfRule type="duplicateValues" dxfId="6014" priority="5824"/>
  </conditionalFormatting>
  <conditionalFormatting sqref="O1731:O1735">
    <cfRule type="duplicateValues" dxfId="6013" priority="5822"/>
  </conditionalFormatting>
  <conditionalFormatting sqref="O1731:O1735">
    <cfRule type="duplicateValues" dxfId="6012" priority="5821"/>
  </conditionalFormatting>
  <conditionalFormatting sqref="P1731:P1735">
    <cfRule type="duplicateValues" dxfId="6011" priority="5820"/>
  </conditionalFormatting>
  <conditionalFormatting sqref="O1731:O1735">
    <cfRule type="duplicateValues" dxfId="6010" priority="5819"/>
  </conditionalFormatting>
  <conditionalFormatting sqref="O1731:O1735">
    <cfRule type="duplicateValues" dxfId="6009" priority="5818"/>
  </conditionalFormatting>
  <conditionalFormatting sqref="O1731:O1735">
    <cfRule type="duplicateValues" dxfId="6008" priority="5817"/>
  </conditionalFormatting>
  <conditionalFormatting sqref="O1731:O1735">
    <cfRule type="duplicateValues" dxfId="6007" priority="5816"/>
  </conditionalFormatting>
  <conditionalFormatting sqref="O1731:O1735">
    <cfRule type="duplicateValues" dxfId="6006" priority="5815"/>
  </conditionalFormatting>
  <conditionalFormatting sqref="O1731:O1735">
    <cfRule type="duplicateValues" dxfId="6005" priority="5814"/>
  </conditionalFormatting>
  <conditionalFormatting sqref="O1731:O1735">
    <cfRule type="duplicateValues" dxfId="6004" priority="5813"/>
  </conditionalFormatting>
  <conditionalFormatting sqref="O1731:O1735">
    <cfRule type="duplicateValues" dxfId="6003" priority="5812"/>
  </conditionalFormatting>
  <conditionalFormatting sqref="O1731:O1735">
    <cfRule type="duplicateValues" dxfId="6002" priority="5811"/>
  </conditionalFormatting>
  <conditionalFormatting sqref="O1731:O1735">
    <cfRule type="duplicateValues" dxfId="6001" priority="5810"/>
  </conditionalFormatting>
  <conditionalFormatting sqref="O1731:O1735">
    <cfRule type="duplicateValues" dxfId="6000" priority="5809"/>
  </conditionalFormatting>
  <conditionalFormatting sqref="O1731:O1735">
    <cfRule type="duplicateValues" dxfId="5999" priority="5808"/>
  </conditionalFormatting>
  <conditionalFormatting sqref="O1731:O1735">
    <cfRule type="duplicateValues" dxfId="5998" priority="5807"/>
  </conditionalFormatting>
  <conditionalFormatting sqref="O1736:O1738">
    <cfRule type="duplicateValues" dxfId="5997" priority="5799"/>
  </conditionalFormatting>
  <conditionalFormatting sqref="O1736:O1738">
    <cfRule type="duplicateValues" dxfId="5996" priority="5798"/>
  </conditionalFormatting>
  <conditionalFormatting sqref="O1736:O1738">
    <cfRule type="duplicateValues" dxfId="5995" priority="5797"/>
  </conditionalFormatting>
  <conditionalFormatting sqref="O1736:O1738">
    <cfRule type="duplicateValues" dxfId="5994" priority="5796"/>
  </conditionalFormatting>
  <conditionalFormatting sqref="O1736:O1738">
    <cfRule type="duplicateValues" dxfId="5993" priority="5795"/>
  </conditionalFormatting>
  <conditionalFormatting sqref="O1736:O1738">
    <cfRule type="duplicateValues" dxfId="5992" priority="5794"/>
  </conditionalFormatting>
  <conditionalFormatting sqref="O1736:O1738">
    <cfRule type="duplicateValues" dxfId="5991" priority="5793"/>
  </conditionalFormatting>
  <conditionalFormatting sqref="O1736:O1738">
    <cfRule type="duplicateValues" dxfId="5990" priority="5792"/>
  </conditionalFormatting>
  <conditionalFormatting sqref="O1736:O1738">
    <cfRule type="duplicateValues" dxfId="5989" priority="5791"/>
  </conditionalFormatting>
  <conditionalFormatting sqref="O1736:O1738">
    <cfRule type="duplicateValues" dxfId="5988" priority="5790"/>
  </conditionalFormatting>
  <conditionalFormatting sqref="O1736:O1738">
    <cfRule type="duplicateValues" dxfId="5987" priority="5789"/>
  </conditionalFormatting>
  <conditionalFormatting sqref="O1736:O1738">
    <cfRule type="duplicateValues" dxfId="5986" priority="5788"/>
  </conditionalFormatting>
  <conditionalFormatting sqref="O1736:O1738">
    <cfRule type="duplicateValues" dxfId="5985" priority="5800"/>
  </conditionalFormatting>
  <conditionalFormatting sqref="O1736:O1738">
    <cfRule type="duplicateValues" dxfId="5984" priority="5801"/>
    <cfRule type="duplicateValues" dxfId="5983" priority="5802"/>
    <cfRule type="duplicateValues" dxfId="5982" priority="5803"/>
  </conditionalFormatting>
  <conditionalFormatting sqref="O1736:O1738">
    <cfRule type="duplicateValues" dxfId="5981" priority="5804"/>
    <cfRule type="duplicateValues" dxfId="5980" priority="5805"/>
  </conditionalFormatting>
  <conditionalFormatting sqref="P1736:P1738">
    <cfRule type="duplicateValues" dxfId="5979" priority="5806"/>
  </conditionalFormatting>
  <conditionalFormatting sqref="O1739:O1744">
    <cfRule type="duplicateValues" dxfId="5978" priority="5780"/>
  </conditionalFormatting>
  <conditionalFormatting sqref="O1739:O1744">
    <cfRule type="duplicateValues" dxfId="5977" priority="5779"/>
  </conditionalFormatting>
  <conditionalFormatting sqref="O1739:O1744">
    <cfRule type="duplicateValues" dxfId="5976" priority="5778"/>
  </conditionalFormatting>
  <conditionalFormatting sqref="O1739:O1744">
    <cfRule type="duplicateValues" dxfId="5975" priority="5777"/>
  </conditionalFormatting>
  <conditionalFormatting sqref="O1739:O1744">
    <cfRule type="duplicateValues" dxfId="5974" priority="5776"/>
  </conditionalFormatting>
  <conditionalFormatting sqref="O1739:O1744">
    <cfRule type="duplicateValues" dxfId="5973" priority="5775"/>
  </conditionalFormatting>
  <conditionalFormatting sqref="O1739:O1744">
    <cfRule type="duplicateValues" dxfId="5972" priority="5774"/>
  </conditionalFormatting>
  <conditionalFormatting sqref="O1739:O1744">
    <cfRule type="duplicateValues" dxfId="5971" priority="5781"/>
  </conditionalFormatting>
  <conditionalFormatting sqref="O1739:O1744">
    <cfRule type="duplicateValues" dxfId="5970" priority="5782"/>
    <cfRule type="duplicateValues" dxfId="5969" priority="5783"/>
    <cfRule type="duplicateValues" dxfId="5968" priority="5784"/>
  </conditionalFormatting>
  <conditionalFormatting sqref="P1739:P1744">
    <cfRule type="duplicateValues" dxfId="5967" priority="5785"/>
  </conditionalFormatting>
  <conditionalFormatting sqref="O1739:O1744">
    <cfRule type="duplicateValues" dxfId="5966" priority="5786"/>
    <cfRule type="duplicateValues" dxfId="5965" priority="5787"/>
  </conditionalFormatting>
  <conditionalFormatting sqref="O1745">
    <cfRule type="duplicateValues" dxfId="5964" priority="5766"/>
  </conditionalFormatting>
  <conditionalFormatting sqref="O1745">
    <cfRule type="duplicateValues" dxfId="5963" priority="5765"/>
  </conditionalFormatting>
  <conditionalFormatting sqref="O1745">
    <cfRule type="duplicateValues" dxfId="5962" priority="5764"/>
  </conditionalFormatting>
  <conditionalFormatting sqref="O1745">
    <cfRule type="duplicateValues" dxfId="5961" priority="5763"/>
  </conditionalFormatting>
  <conditionalFormatting sqref="O1745">
    <cfRule type="duplicateValues" dxfId="5960" priority="5762"/>
  </conditionalFormatting>
  <conditionalFormatting sqref="O1745">
    <cfRule type="duplicateValues" dxfId="5959" priority="5761"/>
  </conditionalFormatting>
  <conditionalFormatting sqref="O1745">
    <cfRule type="duplicateValues" dxfId="5958" priority="5760"/>
  </conditionalFormatting>
  <conditionalFormatting sqref="O1745">
    <cfRule type="duplicateValues" dxfId="5957" priority="5767"/>
  </conditionalFormatting>
  <conditionalFormatting sqref="O1745">
    <cfRule type="duplicateValues" dxfId="5956" priority="5768"/>
    <cfRule type="duplicateValues" dxfId="5955" priority="5769"/>
    <cfRule type="duplicateValues" dxfId="5954" priority="5770"/>
  </conditionalFormatting>
  <conditionalFormatting sqref="P1745">
    <cfRule type="duplicateValues" dxfId="5953" priority="5771"/>
  </conditionalFormatting>
  <conditionalFormatting sqref="O1745">
    <cfRule type="duplicateValues" dxfId="5952" priority="5772"/>
    <cfRule type="duplicateValues" dxfId="5951" priority="5773"/>
  </conditionalFormatting>
  <conditionalFormatting sqref="A1746">
    <cfRule type="cellIs" dxfId="5950" priority="5759" operator="lessThan">
      <formula>"&lt;=0"</formula>
    </cfRule>
  </conditionalFormatting>
  <conditionalFormatting sqref="A1747:A1754">
    <cfRule type="cellIs" dxfId="5949" priority="5749" operator="lessThan">
      <formula>"&lt;=0"</formula>
    </cfRule>
  </conditionalFormatting>
  <conditionalFormatting sqref="Y1747">
    <cfRule type="duplicateValues" dxfId="5948" priority="5748"/>
  </conditionalFormatting>
  <conditionalFormatting sqref="Y1747">
    <cfRule type="duplicateValues" dxfId="5947" priority="5740"/>
  </conditionalFormatting>
  <conditionalFormatting sqref="O1746">
    <cfRule type="duplicateValues" dxfId="5946" priority="5732"/>
  </conditionalFormatting>
  <conditionalFormatting sqref="O1746">
    <cfRule type="duplicateValues" dxfId="5945" priority="5731"/>
  </conditionalFormatting>
  <conditionalFormatting sqref="O1746">
    <cfRule type="duplicateValues" dxfId="5944" priority="5730"/>
  </conditionalFormatting>
  <conditionalFormatting sqref="O1746">
    <cfRule type="duplicateValues" dxfId="5943" priority="5729"/>
  </conditionalFormatting>
  <conditionalFormatting sqref="O1746">
    <cfRule type="duplicateValues" dxfId="5942" priority="5728"/>
  </conditionalFormatting>
  <conditionalFormatting sqref="O1746">
    <cfRule type="duplicateValues" dxfId="5941" priority="5727"/>
  </conditionalFormatting>
  <conditionalFormatting sqref="O1746">
    <cfRule type="duplicateValues" dxfId="5940" priority="5726"/>
  </conditionalFormatting>
  <conditionalFormatting sqref="O1746">
    <cfRule type="duplicateValues" dxfId="5939" priority="5733"/>
  </conditionalFormatting>
  <conditionalFormatting sqref="O1746">
    <cfRule type="duplicateValues" dxfId="5938" priority="5734"/>
    <cfRule type="duplicateValues" dxfId="5937" priority="5735"/>
    <cfRule type="duplicateValues" dxfId="5936" priority="5736"/>
  </conditionalFormatting>
  <conditionalFormatting sqref="P1746">
    <cfRule type="duplicateValues" dxfId="5935" priority="5737"/>
  </conditionalFormatting>
  <conditionalFormatting sqref="O1746">
    <cfRule type="duplicateValues" dxfId="5934" priority="5738"/>
    <cfRule type="duplicateValues" dxfId="5933" priority="5739"/>
  </conditionalFormatting>
  <conditionalFormatting sqref="O1747">
    <cfRule type="duplicateValues" dxfId="5932" priority="5718"/>
  </conditionalFormatting>
  <conditionalFormatting sqref="O1747">
    <cfRule type="duplicateValues" dxfId="5931" priority="5717"/>
  </conditionalFormatting>
  <conditionalFormatting sqref="O1747">
    <cfRule type="duplicateValues" dxfId="5930" priority="5716"/>
  </conditionalFormatting>
  <conditionalFormatting sqref="O1747">
    <cfRule type="duplicateValues" dxfId="5929" priority="5715"/>
  </conditionalFormatting>
  <conditionalFormatting sqref="O1747">
    <cfRule type="duplicateValues" dxfId="5928" priority="5714"/>
  </conditionalFormatting>
  <conditionalFormatting sqref="O1747">
    <cfRule type="duplicateValues" dxfId="5927" priority="5713"/>
  </conditionalFormatting>
  <conditionalFormatting sqref="O1747">
    <cfRule type="duplicateValues" dxfId="5926" priority="5712"/>
  </conditionalFormatting>
  <conditionalFormatting sqref="O1747">
    <cfRule type="duplicateValues" dxfId="5925" priority="5719"/>
  </conditionalFormatting>
  <conditionalFormatting sqref="O1747">
    <cfRule type="duplicateValues" dxfId="5924" priority="5720"/>
    <cfRule type="duplicateValues" dxfId="5923" priority="5721"/>
    <cfRule type="duplicateValues" dxfId="5922" priority="5722"/>
  </conditionalFormatting>
  <conditionalFormatting sqref="P1747">
    <cfRule type="duplicateValues" dxfId="5921" priority="5723"/>
  </conditionalFormatting>
  <conditionalFormatting sqref="O1747">
    <cfRule type="duplicateValues" dxfId="5920" priority="5724"/>
    <cfRule type="duplicateValues" dxfId="5919" priority="5725"/>
  </conditionalFormatting>
  <conditionalFormatting sqref="O1748">
    <cfRule type="duplicateValues" dxfId="5918" priority="5704"/>
  </conditionalFormatting>
  <conditionalFormatting sqref="O1748:O1753">
    <cfRule type="duplicateValues" dxfId="5917" priority="5703"/>
  </conditionalFormatting>
  <conditionalFormatting sqref="O1748:O1753">
    <cfRule type="duplicateValues" dxfId="5916" priority="5702"/>
  </conditionalFormatting>
  <conditionalFormatting sqref="O1748:O1753">
    <cfRule type="duplicateValues" dxfId="5915" priority="5701"/>
  </conditionalFormatting>
  <conditionalFormatting sqref="O1748:O1753">
    <cfRule type="duplicateValues" dxfId="5914" priority="5700"/>
  </conditionalFormatting>
  <conditionalFormatting sqref="O1748:O1753">
    <cfRule type="duplicateValues" dxfId="5913" priority="5699"/>
  </conditionalFormatting>
  <conditionalFormatting sqref="O1748:O1753">
    <cfRule type="duplicateValues" dxfId="5912" priority="5698"/>
  </conditionalFormatting>
  <conditionalFormatting sqref="O1748">
    <cfRule type="duplicateValues" dxfId="5911" priority="5705"/>
  </conditionalFormatting>
  <conditionalFormatting sqref="O1748">
    <cfRule type="duplicateValues" dxfId="5910" priority="5706"/>
    <cfRule type="duplicateValues" dxfId="5909" priority="5707"/>
    <cfRule type="duplicateValues" dxfId="5908" priority="5708"/>
  </conditionalFormatting>
  <conditionalFormatting sqref="P1748">
    <cfRule type="duplicateValues" dxfId="5907" priority="5709"/>
  </conditionalFormatting>
  <conditionalFormatting sqref="O1748">
    <cfRule type="duplicateValues" dxfId="5906" priority="5710"/>
    <cfRule type="duplicateValues" dxfId="5905" priority="5711"/>
  </conditionalFormatting>
  <conditionalFormatting sqref="O1749:O1753">
    <cfRule type="duplicateValues" dxfId="5904" priority="5691"/>
  </conditionalFormatting>
  <conditionalFormatting sqref="O1749:O1753">
    <cfRule type="duplicateValues" dxfId="5903" priority="5692"/>
    <cfRule type="duplicateValues" dxfId="5902" priority="5693"/>
    <cfRule type="duplicateValues" dxfId="5901" priority="5694"/>
  </conditionalFormatting>
  <conditionalFormatting sqref="P1749:P1753">
    <cfRule type="duplicateValues" dxfId="5900" priority="5695"/>
  </conditionalFormatting>
  <conditionalFormatting sqref="O1749:O1753">
    <cfRule type="duplicateValues" dxfId="5899" priority="5696"/>
    <cfRule type="duplicateValues" dxfId="5898" priority="5697"/>
  </conditionalFormatting>
  <conditionalFormatting sqref="O1754">
    <cfRule type="duplicateValues" dxfId="5897" priority="5668"/>
  </conditionalFormatting>
  <conditionalFormatting sqref="O1754">
    <cfRule type="duplicateValues" dxfId="5896" priority="5669"/>
  </conditionalFormatting>
  <conditionalFormatting sqref="O1754">
    <cfRule type="duplicateValues" dxfId="5895" priority="5670"/>
    <cfRule type="duplicateValues" dxfId="5894" priority="5671"/>
    <cfRule type="duplicateValues" dxfId="5893" priority="5672"/>
  </conditionalFormatting>
  <conditionalFormatting sqref="O1754">
    <cfRule type="duplicateValues" dxfId="5892" priority="5673"/>
    <cfRule type="duplicateValues" dxfId="5891" priority="5674"/>
  </conditionalFormatting>
  <conditionalFormatting sqref="O1754">
    <cfRule type="duplicateValues" dxfId="5890" priority="5667"/>
  </conditionalFormatting>
  <conditionalFormatting sqref="O1754">
    <cfRule type="duplicateValues" dxfId="5889" priority="5666"/>
  </conditionalFormatting>
  <conditionalFormatting sqref="O1754">
    <cfRule type="duplicateValues" dxfId="5888" priority="5665"/>
  </conditionalFormatting>
  <conditionalFormatting sqref="O1754">
    <cfRule type="duplicateValues" dxfId="5887" priority="5664"/>
  </conditionalFormatting>
  <conditionalFormatting sqref="P1754">
    <cfRule type="duplicateValues" dxfId="5886" priority="5675"/>
  </conditionalFormatting>
  <conditionalFormatting sqref="O1754">
    <cfRule type="duplicateValues" dxfId="5885" priority="5663"/>
  </conditionalFormatting>
  <conditionalFormatting sqref="O1754">
    <cfRule type="duplicateValues" dxfId="5884" priority="5662"/>
  </conditionalFormatting>
  <conditionalFormatting sqref="O1754">
    <cfRule type="duplicateValues" dxfId="5883" priority="5661"/>
  </conditionalFormatting>
  <conditionalFormatting sqref="A1755:A1762 A1764">
    <cfRule type="cellIs" dxfId="5882" priority="5659" operator="lessThan">
      <formula>"&lt;=0"</formula>
    </cfRule>
  </conditionalFormatting>
  <conditionalFormatting sqref="Y1755">
    <cfRule type="duplicateValues" dxfId="5881" priority="5658"/>
  </conditionalFormatting>
  <conditionalFormatting sqref="O1755">
    <cfRule type="duplicateValues" dxfId="5880" priority="5643"/>
  </conditionalFormatting>
  <conditionalFormatting sqref="O1755">
    <cfRule type="duplicateValues" dxfId="5879" priority="5644"/>
  </conditionalFormatting>
  <conditionalFormatting sqref="O1755">
    <cfRule type="duplicateValues" dxfId="5878" priority="5645"/>
    <cfRule type="duplicateValues" dxfId="5877" priority="5646"/>
    <cfRule type="duplicateValues" dxfId="5876" priority="5647"/>
  </conditionalFormatting>
  <conditionalFormatting sqref="P1755">
    <cfRule type="duplicateValues" dxfId="5875" priority="5648"/>
  </conditionalFormatting>
  <conditionalFormatting sqref="O1755">
    <cfRule type="duplicateValues" dxfId="5874" priority="5649"/>
    <cfRule type="duplicateValues" dxfId="5873" priority="5650"/>
  </conditionalFormatting>
  <conditionalFormatting sqref="O1755">
    <cfRule type="duplicateValues" dxfId="5872" priority="5642"/>
  </conditionalFormatting>
  <conditionalFormatting sqref="O1755">
    <cfRule type="duplicateValues" dxfId="5871" priority="5641"/>
  </conditionalFormatting>
  <conditionalFormatting sqref="O1756">
    <cfRule type="duplicateValues" dxfId="5870" priority="5633"/>
  </conditionalFormatting>
  <conditionalFormatting sqref="O1756">
    <cfRule type="duplicateValues" dxfId="5869" priority="5634"/>
  </conditionalFormatting>
  <conditionalFormatting sqref="O1756">
    <cfRule type="duplicateValues" dxfId="5868" priority="5635"/>
    <cfRule type="duplicateValues" dxfId="5867" priority="5636"/>
    <cfRule type="duplicateValues" dxfId="5866" priority="5637"/>
  </conditionalFormatting>
  <conditionalFormatting sqref="P1756">
    <cfRule type="duplicateValues" dxfId="5865" priority="5638"/>
  </conditionalFormatting>
  <conditionalFormatting sqref="O1756">
    <cfRule type="duplicateValues" dxfId="5864" priority="5639"/>
    <cfRule type="duplicateValues" dxfId="5863" priority="5640"/>
  </conditionalFormatting>
  <conditionalFormatting sqref="O1756">
    <cfRule type="duplicateValues" dxfId="5862" priority="5632"/>
  </conditionalFormatting>
  <conditionalFormatting sqref="O1756">
    <cfRule type="duplicateValues" dxfId="5861" priority="5631"/>
  </conditionalFormatting>
  <conditionalFormatting sqref="O1758">
    <cfRule type="duplicateValues" dxfId="5860" priority="5623"/>
  </conditionalFormatting>
  <conditionalFormatting sqref="O1758">
    <cfRule type="duplicateValues" dxfId="5859" priority="5624"/>
  </conditionalFormatting>
  <conditionalFormatting sqref="O1758">
    <cfRule type="duplicateValues" dxfId="5858" priority="5625"/>
    <cfRule type="duplicateValues" dxfId="5857" priority="5626"/>
    <cfRule type="duplicateValues" dxfId="5856" priority="5627"/>
  </conditionalFormatting>
  <conditionalFormatting sqref="P1758">
    <cfRule type="duplicateValues" dxfId="5855" priority="5628"/>
  </conditionalFormatting>
  <conditionalFormatting sqref="O1758">
    <cfRule type="duplicateValues" dxfId="5854" priority="5629"/>
    <cfRule type="duplicateValues" dxfId="5853" priority="5630"/>
  </conditionalFormatting>
  <conditionalFormatting sqref="O1758">
    <cfRule type="duplicateValues" dxfId="5852" priority="5622"/>
  </conditionalFormatting>
  <conditionalFormatting sqref="O1758">
    <cfRule type="duplicateValues" dxfId="5851" priority="5621"/>
  </conditionalFormatting>
  <conditionalFormatting sqref="O1757">
    <cfRule type="duplicateValues" dxfId="5850" priority="5613"/>
  </conditionalFormatting>
  <conditionalFormatting sqref="O1757">
    <cfRule type="duplicateValues" dxfId="5849" priority="5614"/>
  </conditionalFormatting>
  <conditionalFormatting sqref="O1757">
    <cfRule type="duplicateValues" dxfId="5848" priority="5615"/>
    <cfRule type="duplicateValues" dxfId="5847" priority="5616"/>
    <cfRule type="duplicateValues" dxfId="5846" priority="5617"/>
  </conditionalFormatting>
  <conditionalFormatting sqref="P1757">
    <cfRule type="duplicateValues" dxfId="5845" priority="5618"/>
  </conditionalFormatting>
  <conditionalFormatting sqref="O1757">
    <cfRule type="duplicateValues" dxfId="5844" priority="5619"/>
    <cfRule type="duplicateValues" dxfId="5843" priority="5620"/>
  </conditionalFormatting>
  <conditionalFormatting sqref="O1757">
    <cfRule type="duplicateValues" dxfId="5842" priority="5612"/>
  </conditionalFormatting>
  <conditionalFormatting sqref="O1757">
    <cfRule type="duplicateValues" dxfId="5841" priority="5611"/>
  </conditionalFormatting>
  <conditionalFormatting sqref="O1759:O1762">
    <cfRule type="duplicateValues" dxfId="5840" priority="5603"/>
  </conditionalFormatting>
  <conditionalFormatting sqref="O1759:O1762">
    <cfRule type="duplicateValues" dxfId="5839" priority="5604"/>
  </conditionalFormatting>
  <conditionalFormatting sqref="O1759:O1762">
    <cfRule type="duplicateValues" dxfId="5838" priority="5605"/>
    <cfRule type="duplicateValues" dxfId="5837" priority="5606"/>
    <cfRule type="duplicateValues" dxfId="5836" priority="5607"/>
  </conditionalFormatting>
  <conditionalFormatting sqref="P1759:P1762">
    <cfRule type="duplicateValues" dxfId="5835" priority="5608"/>
  </conditionalFormatting>
  <conditionalFormatting sqref="O1759:O1762">
    <cfRule type="duplicateValues" dxfId="5834" priority="5609"/>
    <cfRule type="duplicateValues" dxfId="5833" priority="5610"/>
  </conditionalFormatting>
  <conditionalFormatting sqref="O1759:O1762">
    <cfRule type="duplicateValues" dxfId="5832" priority="5602"/>
  </conditionalFormatting>
  <conditionalFormatting sqref="O1759:O1762">
    <cfRule type="duplicateValues" dxfId="5831" priority="5601"/>
  </conditionalFormatting>
  <conditionalFormatting sqref="A1763">
    <cfRule type="cellIs" dxfId="5830" priority="5600" operator="lessThan">
      <formula>"&lt;=0"</formula>
    </cfRule>
  </conditionalFormatting>
  <conditionalFormatting sqref="Y1763">
    <cfRule type="duplicateValues" dxfId="5829" priority="5599"/>
  </conditionalFormatting>
  <conditionalFormatting sqref="O1763:O1766">
    <cfRule type="duplicateValues" dxfId="5828" priority="5584"/>
  </conditionalFormatting>
  <conditionalFormatting sqref="O1763:O1766">
    <cfRule type="duplicateValues" dxfId="5827" priority="5583"/>
  </conditionalFormatting>
  <conditionalFormatting sqref="O1763:O1766">
    <cfRule type="duplicateValues" dxfId="5826" priority="5582"/>
  </conditionalFormatting>
  <conditionalFormatting sqref="O1763:O1766">
    <cfRule type="duplicateValues" dxfId="5825" priority="5585"/>
  </conditionalFormatting>
  <conditionalFormatting sqref="O1763:O1766">
    <cfRule type="duplicateValues" dxfId="5824" priority="5586"/>
    <cfRule type="duplicateValues" dxfId="5823" priority="5587"/>
    <cfRule type="duplicateValues" dxfId="5822" priority="5588"/>
  </conditionalFormatting>
  <conditionalFormatting sqref="P1763:P1766">
    <cfRule type="duplicateValues" dxfId="5821" priority="5589"/>
  </conditionalFormatting>
  <conditionalFormatting sqref="O1763:O1766">
    <cfRule type="duplicateValues" dxfId="5820" priority="5590"/>
    <cfRule type="duplicateValues" dxfId="5819" priority="5591"/>
  </conditionalFormatting>
  <conditionalFormatting sqref="O1767:O1769">
    <cfRule type="duplicateValues" dxfId="5818" priority="5574"/>
  </conditionalFormatting>
  <conditionalFormatting sqref="O1767:O1769">
    <cfRule type="duplicateValues" dxfId="5817" priority="5573"/>
  </conditionalFormatting>
  <conditionalFormatting sqref="O1767:O1769">
    <cfRule type="duplicateValues" dxfId="5816" priority="5572"/>
  </conditionalFormatting>
  <conditionalFormatting sqref="O1767:O1769">
    <cfRule type="duplicateValues" dxfId="5815" priority="5575"/>
  </conditionalFormatting>
  <conditionalFormatting sqref="O1767:O1769">
    <cfRule type="duplicateValues" dxfId="5814" priority="5576"/>
    <cfRule type="duplicateValues" dxfId="5813" priority="5577"/>
    <cfRule type="duplicateValues" dxfId="5812" priority="5578"/>
  </conditionalFormatting>
  <conditionalFormatting sqref="P1767:P1769">
    <cfRule type="duplicateValues" dxfId="5811" priority="5579"/>
  </conditionalFormatting>
  <conditionalFormatting sqref="O1767:O1769">
    <cfRule type="duplicateValues" dxfId="5810" priority="5580"/>
    <cfRule type="duplicateValues" dxfId="5809" priority="5581"/>
  </conditionalFormatting>
  <conditionalFormatting sqref="O1770:O1773">
    <cfRule type="duplicateValues" dxfId="5808" priority="5536"/>
  </conditionalFormatting>
  <conditionalFormatting sqref="O1770:O1773">
    <cfRule type="duplicateValues" dxfId="5807" priority="5535"/>
  </conditionalFormatting>
  <conditionalFormatting sqref="O1770:O1773">
    <cfRule type="duplicateValues" dxfId="5806" priority="5534"/>
  </conditionalFormatting>
  <conditionalFormatting sqref="O1770:O1773">
    <cfRule type="duplicateValues" dxfId="5805" priority="5533"/>
  </conditionalFormatting>
  <conditionalFormatting sqref="O1770:O1773">
    <cfRule type="duplicateValues" dxfId="5804" priority="5532"/>
  </conditionalFormatting>
  <conditionalFormatting sqref="O1770:O1773">
    <cfRule type="duplicateValues" dxfId="5803" priority="5531"/>
  </conditionalFormatting>
  <conditionalFormatting sqref="O1770:O1773">
    <cfRule type="duplicateValues" dxfId="5802" priority="5537"/>
  </conditionalFormatting>
  <conditionalFormatting sqref="O1770:O1773">
    <cfRule type="duplicateValues" dxfId="5801" priority="5538"/>
    <cfRule type="duplicateValues" dxfId="5800" priority="5539"/>
    <cfRule type="duplicateValues" dxfId="5799" priority="5540"/>
  </conditionalFormatting>
  <conditionalFormatting sqref="P1770:P1773">
    <cfRule type="duplicateValues" dxfId="5798" priority="5541"/>
  </conditionalFormatting>
  <conditionalFormatting sqref="O1770:O1773">
    <cfRule type="duplicateValues" dxfId="5797" priority="5542"/>
    <cfRule type="duplicateValues" dxfId="5796" priority="5543"/>
  </conditionalFormatting>
  <conditionalFormatting sqref="A1774">
    <cfRule type="cellIs" dxfId="5795" priority="5530" operator="lessThan">
      <formula>"&lt;=0"</formula>
    </cfRule>
  </conditionalFormatting>
  <conditionalFormatting sqref="Y1774">
    <cfRule type="duplicateValues" dxfId="5794" priority="5529"/>
  </conditionalFormatting>
  <conditionalFormatting sqref="O1774:O1778">
    <cfRule type="duplicateValues" dxfId="5793" priority="5514"/>
  </conditionalFormatting>
  <conditionalFormatting sqref="O1774:O1778">
    <cfRule type="duplicateValues" dxfId="5792" priority="5513"/>
  </conditionalFormatting>
  <conditionalFormatting sqref="O1774:O1778">
    <cfRule type="duplicateValues" dxfId="5791" priority="5512"/>
  </conditionalFormatting>
  <conditionalFormatting sqref="O1774:O1778">
    <cfRule type="duplicateValues" dxfId="5790" priority="5511"/>
  </conditionalFormatting>
  <conditionalFormatting sqref="O1774:O1778">
    <cfRule type="duplicateValues" dxfId="5789" priority="5515"/>
  </conditionalFormatting>
  <conditionalFormatting sqref="O1774:O1778">
    <cfRule type="duplicateValues" dxfId="5788" priority="5516"/>
    <cfRule type="duplicateValues" dxfId="5787" priority="5517"/>
    <cfRule type="duplicateValues" dxfId="5786" priority="5518"/>
  </conditionalFormatting>
  <conditionalFormatting sqref="P1774:P1778">
    <cfRule type="duplicateValues" dxfId="5785" priority="5519"/>
  </conditionalFormatting>
  <conditionalFormatting sqref="O1774:O1778">
    <cfRule type="duplicateValues" dxfId="5784" priority="5520"/>
    <cfRule type="duplicateValues" dxfId="5783" priority="5521"/>
  </conditionalFormatting>
  <conditionalFormatting sqref="O1779:O1780">
    <cfRule type="duplicateValues" dxfId="5782" priority="5503"/>
  </conditionalFormatting>
  <conditionalFormatting sqref="O1779:O1780">
    <cfRule type="duplicateValues" dxfId="5781" priority="5502"/>
  </conditionalFormatting>
  <conditionalFormatting sqref="O1779:O1780">
    <cfRule type="duplicateValues" dxfId="5780" priority="5501"/>
  </conditionalFormatting>
  <conditionalFormatting sqref="O1779:O1780">
    <cfRule type="duplicateValues" dxfId="5779" priority="5500"/>
  </conditionalFormatting>
  <conditionalFormatting sqref="O1779:O1780">
    <cfRule type="duplicateValues" dxfId="5778" priority="5504"/>
  </conditionalFormatting>
  <conditionalFormatting sqref="O1779:O1780">
    <cfRule type="duplicateValues" dxfId="5777" priority="5505"/>
    <cfRule type="duplicateValues" dxfId="5776" priority="5506"/>
    <cfRule type="duplicateValues" dxfId="5775" priority="5507"/>
  </conditionalFormatting>
  <conditionalFormatting sqref="P1779:P1780">
    <cfRule type="duplicateValues" dxfId="5774" priority="5508"/>
  </conditionalFormatting>
  <conditionalFormatting sqref="O1779:O1780">
    <cfRule type="duplicateValues" dxfId="5773" priority="5509"/>
    <cfRule type="duplicateValues" dxfId="5772" priority="5510"/>
  </conditionalFormatting>
  <conditionalFormatting sqref="O1781">
    <cfRule type="duplicateValues" dxfId="5771" priority="5492"/>
  </conditionalFormatting>
  <conditionalFormatting sqref="O1781">
    <cfRule type="duplicateValues" dxfId="5770" priority="5491"/>
  </conditionalFormatting>
  <conditionalFormatting sqref="O1781">
    <cfRule type="duplicateValues" dxfId="5769" priority="5490"/>
  </conditionalFormatting>
  <conditionalFormatting sqref="O1781">
    <cfRule type="duplicateValues" dxfId="5768" priority="5489"/>
  </conditionalFormatting>
  <conditionalFormatting sqref="O1781">
    <cfRule type="duplicateValues" dxfId="5767" priority="5493"/>
  </conditionalFormatting>
  <conditionalFormatting sqref="O1781">
    <cfRule type="duplicateValues" dxfId="5766" priority="5494"/>
    <cfRule type="duplicateValues" dxfId="5765" priority="5495"/>
    <cfRule type="duplicateValues" dxfId="5764" priority="5496"/>
  </conditionalFormatting>
  <conditionalFormatting sqref="P1781">
    <cfRule type="duplicateValues" dxfId="5763" priority="5497"/>
  </conditionalFormatting>
  <conditionalFormatting sqref="O1781">
    <cfRule type="duplicateValues" dxfId="5762" priority="5498"/>
    <cfRule type="duplicateValues" dxfId="5761" priority="5499"/>
  </conditionalFormatting>
  <conditionalFormatting sqref="O1782:O1787">
    <cfRule type="duplicateValues" dxfId="5760" priority="5481"/>
  </conditionalFormatting>
  <conditionalFormatting sqref="O1782:O1787">
    <cfRule type="duplicateValues" dxfId="5759" priority="5480"/>
  </conditionalFormatting>
  <conditionalFormatting sqref="O1782:O1787">
    <cfRule type="duplicateValues" dxfId="5758" priority="5479"/>
  </conditionalFormatting>
  <conditionalFormatting sqref="O1782:O1787">
    <cfRule type="duplicateValues" dxfId="5757" priority="5478"/>
  </conditionalFormatting>
  <conditionalFormatting sqref="O1782:O1787">
    <cfRule type="duplicateValues" dxfId="5756" priority="5482"/>
  </conditionalFormatting>
  <conditionalFormatting sqref="O1782:O1787">
    <cfRule type="duplicateValues" dxfId="5755" priority="5483"/>
    <cfRule type="duplicateValues" dxfId="5754" priority="5484"/>
    <cfRule type="duplicateValues" dxfId="5753" priority="5485"/>
  </conditionalFormatting>
  <conditionalFormatting sqref="P1782:P1787">
    <cfRule type="duplicateValues" dxfId="5752" priority="5486"/>
  </conditionalFormatting>
  <conditionalFormatting sqref="O1782:O1787">
    <cfRule type="duplicateValues" dxfId="5751" priority="5487"/>
    <cfRule type="duplicateValues" dxfId="5750" priority="5488"/>
  </conditionalFormatting>
  <conditionalFormatting sqref="O1788">
    <cfRule type="duplicateValues" dxfId="5749" priority="5470"/>
  </conditionalFormatting>
  <conditionalFormatting sqref="O1788">
    <cfRule type="duplicateValues" dxfId="5748" priority="5469"/>
  </conditionalFormatting>
  <conditionalFormatting sqref="O1788">
    <cfRule type="duplicateValues" dxfId="5747" priority="5468"/>
  </conditionalFormatting>
  <conditionalFormatting sqref="O1788">
    <cfRule type="duplicateValues" dxfId="5746" priority="5467"/>
  </conditionalFormatting>
  <conditionalFormatting sqref="O1788">
    <cfRule type="duplicateValues" dxfId="5745" priority="5471"/>
  </conditionalFormatting>
  <conditionalFormatting sqref="O1788">
    <cfRule type="duplicateValues" dxfId="5744" priority="5472"/>
    <cfRule type="duplicateValues" dxfId="5743" priority="5473"/>
    <cfRule type="duplicateValues" dxfId="5742" priority="5474"/>
  </conditionalFormatting>
  <conditionalFormatting sqref="P1788">
    <cfRule type="duplicateValues" dxfId="5741" priority="5475"/>
  </conditionalFormatting>
  <conditionalFormatting sqref="O1788">
    <cfRule type="duplicateValues" dxfId="5740" priority="5476"/>
    <cfRule type="duplicateValues" dxfId="5739" priority="5477"/>
  </conditionalFormatting>
  <conditionalFormatting sqref="A1789">
    <cfRule type="cellIs" dxfId="5738" priority="5466" operator="lessThan">
      <formula>"&lt;=0"</formula>
    </cfRule>
  </conditionalFormatting>
  <conditionalFormatting sqref="Y1789">
    <cfRule type="duplicateValues" dxfId="5737" priority="5465"/>
  </conditionalFormatting>
  <conditionalFormatting sqref="O1789:O1792">
    <cfRule type="duplicateValues" dxfId="5736" priority="5450"/>
  </conditionalFormatting>
  <conditionalFormatting sqref="O1789:O1792">
    <cfRule type="duplicateValues" dxfId="5735" priority="5451"/>
    <cfRule type="duplicateValues" dxfId="5734" priority="5452"/>
    <cfRule type="duplicateValues" dxfId="5733" priority="5453"/>
  </conditionalFormatting>
  <conditionalFormatting sqref="P1789:P1792">
    <cfRule type="duplicateValues" dxfId="5732" priority="5454"/>
  </conditionalFormatting>
  <conditionalFormatting sqref="O1789:O1792">
    <cfRule type="duplicateValues" dxfId="5731" priority="5455"/>
    <cfRule type="duplicateValues" dxfId="5730" priority="5456"/>
  </conditionalFormatting>
  <conditionalFormatting sqref="O1789:O1792">
    <cfRule type="duplicateValues" dxfId="5729" priority="5449"/>
  </conditionalFormatting>
  <conditionalFormatting sqref="O1789:O1792">
    <cfRule type="duplicateValues" dxfId="5728" priority="5448"/>
  </conditionalFormatting>
  <conditionalFormatting sqref="O1789:O1792">
    <cfRule type="duplicateValues" dxfId="5727" priority="5457"/>
  </conditionalFormatting>
  <conditionalFormatting sqref="A1793:A1794">
    <cfRule type="cellIs" dxfId="5726" priority="5447" operator="lessThan">
      <formula>"&lt;=0"</formula>
    </cfRule>
  </conditionalFormatting>
  <conditionalFormatting sqref="Y1793">
    <cfRule type="duplicateValues" dxfId="5725" priority="5446"/>
  </conditionalFormatting>
  <conditionalFormatting sqref="O1793:O1795">
    <cfRule type="duplicateValues" dxfId="5724" priority="5432"/>
  </conditionalFormatting>
  <conditionalFormatting sqref="O1793:O1795">
    <cfRule type="duplicateValues" dxfId="5723" priority="5433"/>
    <cfRule type="duplicateValues" dxfId="5722" priority="5434"/>
    <cfRule type="duplicateValues" dxfId="5721" priority="5435"/>
  </conditionalFormatting>
  <conditionalFormatting sqref="P1793:P1795">
    <cfRule type="duplicateValues" dxfId="5720" priority="5436"/>
  </conditionalFormatting>
  <conditionalFormatting sqref="O1793:O1795">
    <cfRule type="duplicateValues" dxfId="5719" priority="5437"/>
    <cfRule type="duplicateValues" dxfId="5718" priority="5438"/>
  </conditionalFormatting>
  <conditionalFormatting sqref="O1793:O1795">
    <cfRule type="duplicateValues" dxfId="5717" priority="5431"/>
  </conditionalFormatting>
  <conditionalFormatting sqref="O1793:O1795">
    <cfRule type="duplicateValues" dxfId="5716" priority="5430"/>
  </conditionalFormatting>
  <conditionalFormatting sqref="O1797:O1801">
    <cfRule type="duplicateValues" dxfId="5715" priority="5408"/>
  </conditionalFormatting>
  <conditionalFormatting sqref="O1797:O1801">
    <cfRule type="duplicateValues" dxfId="5714" priority="5407"/>
  </conditionalFormatting>
  <conditionalFormatting sqref="O1797:O1801">
    <cfRule type="duplicateValues" dxfId="5713" priority="5406"/>
  </conditionalFormatting>
  <conditionalFormatting sqref="O1797:O1801">
    <cfRule type="duplicateValues" dxfId="5712" priority="5405"/>
  </conditionalFormatting>
  <conditionalFormatting sqref="O1797:O1801">
    <cfRule type="duplicateValues" dxfId="5711" priority="5404"/>
  </conditionalFormatting>
  <conditionalFormatting sqref="O1797:O1801">
    <cfRule type="duplicateValues" dxfId="5710" priority="5403"/>
  </conditionalFormatting>
  <conditionalFormatting sqref="O1797:O1801">
    <cfRule type="duplicateValues" dxfId="5709" priority="5402"/>
  </conditionalFormatting>
  <conditionalFormatting sqref="O1797:O1801">
    <cfRule type="duplicateValues" dxfId="5708" priority="5409"/>
  </conditionalFormatting>
  <conditionalFormatting sqref="O1797:O1801">
    <cfRule type="duplicateValues" dxfId="5707" priority="5410"/>
    <cfRule type="duplicateValues" dxfId="5706" priority="5411"/>
    <cfRule type="duplicateValues" dxfId="5705" priority="5412"/>
  </conditionalFormatting>
  <conditionalFormatting sqref="P1797:P1801">
    <cfRule type="duplicateValues" dxfId="5704" priority="5413"/>
  </conditionalFormatting>
  <conditionalFormatting sqref="O1797:O1801">
    <cfRule type="duplicateValues" dxfId="5703" priority="5414"/>
    <cfRule type="duplicateValues" dxfId="5702" priority="5415"/>
  </conditionalFormatting>
  <conditionalFormatting sqref="O1802:O1804">
    <cfRule type="duplicateValues" dxfId="5701" priority="5394"/>
  </conditionalFormatting>
  <conditionalFormatting sqref="O1802:O1804">
    <cfRule type="duplicateValues" dxfId="5700" priority="5393"/>
  </conditionalFormatting>
  <conditionalFormatting sqref="O1802:O1804">
    <cfRule type="duplicateValues" dxfId="5699" priority="5392"/>
  </conditionalFormatting>
  <conditionalFormatting sqref="O1802:O1804">
    <cfRule type="duplicateValues" dxfId="5698" priority="5391"/>
  </conditionalFormatting>
  <conditionalFormatting sqref="O1802:O1804">
    <cfRule type="duplicateValues" dxfId="5697" priority="5390"/>
  </conditionalFormatting>
  <conditionalFormatting sqref="O1802:O1804">
    <cfRule type="duplicateValues" dxfId="5696" priority="5389"/>
  </conditionalFormatting>
  <conditionalFormatting sqref="O1802:O1804">
    <cfRule type="duplicateValues" dxfId="5695" priority="5388"/>
  </conditionalFormatting>
  <conditionalFormatting sqref="O1802:O1804">
    <cfRule type="duplicateValues" dxfId="5694" priority="5395"/>
  </conditionalFormatting>
  <conditionalFormatting sqref="O1802:O1804">
    <cfRule type="duplicateValues" dxfId="5693" priority="5396"/>
    <cfRule type="duplicateValues" dxfId="5692" priority="5397"/>
    <cfRule type="duplicateValues" dxfId="5691" priority="5398"/>
  </conditionalFormatting>
  <conditionalFormatting sqref="P1802:P1804">
    <cfRule type="duplicateValues" dxfId="5690" priority="5399"/>
  </conditionalFormatting>
  <conditionalFormatting sqref="O1802:O1804">
    <cfRule type="duplicateValues" dxfId="5689" priority="5400"/>
    <cfRule type="duplicateValues" dxfId="5688" priority="5401"/>
  </conditionalFormatting>
  <conditionalFormatting sqref="A1805:A1810">
    <cfRule type="cellIs" dxfId="5687" priority="5387" operator="lessThan">
      <formula>"&lt;=0"</formula>
    </cfRule>
  </conditionalFormatting>
  <conditionalFormatting sqref="Y1805">
    <cfRule type="duplicateValues" dxfId="5686" priority="5386"/>
  </conditionalFormatting>
  <conditionalFormatting sqref="O1805:O1810">
    <cfRule type="duplicateValues" dxfId="5685" priority="5371"/>
  </conditionalFormatting>
  <conditionalFormatting sqref="O1805:O1810">
    <cfRule type="duplicateValues" dxfId="5684" priority="5370"/>
  </conditionalFormatting>
  <conditionalFormatting sqref="O1805:O1810">
    <cfRule type="duplicateValues" dxfId="5683" priority="5369"/>
  </conditionalFormatting>
  <conditionalFormatting sqref="O1805:O1810">
    <cfRule type="duplicateValues" dxfId="5682" priority="5368"/>
  </conditionalFormatting>
  <conditionalFormatting sqref="O1805:O1810">
    <cfRule type="duplicateValues" dxfId="5681" priority="5367"/>
  </conditionalFormatting>
  <conditionalFormatting sqref="O1805:O1810">
    <cfRule type="duplicateValues" dxfId="5680" priority="5366"/>
  </conditionalFormatting>
  <conditionalFormatting sqref="O1805:O1810">
    <cfRule type="duplicateValues" dxfId="5679" priority="5365"/>
  </conditionalFormatting>
  <conditionalFormatting sqref="O1805:O1810">
    <cfRule type="duplicateValues" dxfId="5678" priority="5372"/>
  </conditionalFormatting>
  <conditionalFormatting sqref="O1805:O1810">
    <cfRule type="duplicateValues" dxfId="5677" priority="5373"/>
    <cfRule type="duplicateValues" dxfId="5676" priority="5374"/>
    <cfRule type="duplicateValues" dxfId="5675" priority="5375"/>
  </conditionalFormatting>
  <conditionalFormatting sqref="P1805:P1810">
    <cfRule type="duplicateValues" dxfId="5674" priority="5376"/>
  </conditionalFormatting>
  <conditionalFormatting sqref="O1805:O1810">
    <cfRule type="duplicateValues" dxfId="5673" priority="5377"/>
    <cfRule type="duplicateValues" dxfId="5672" priority="5378"/>
  </conditionalFormatting>
  <conditionalFormatting sqref="A1812:A1819">
    <cfRule type="cellIs" dxfId="5671" priority="5364" operator="lessThan">
      <formula>"&lt;=0"</formula>
    </cfRule>
  </conditionalFormatting>
  <conditionalFormatting sqref="Y1812">
    <cfRule type="duplicateValues" dxfId="5670" priority="5363"/>
  </conditionalFormatting>
  <conditionalFormatting sqref="O1812:O1815">
    <cfRule type="duplicateValues" dxfId="5669" priority="5348"/>
  </conditionalFormatting>
  <conditionalFormatting sqref="O1812:O1815">
    <cfRule type="duplicateValues" dxfId="5668" priority="5347"/>
  </conditionalFormatting>
  <conditionalFormatting sqref="O1812:O1815">
    <cfRule type="duplicateValues" dxfId="5667" priority="5346"/>
  </conditionalFormatting>
  <conditionalFormatting sqref="O1812:O1815">
    <cfRule type="duplicateValues" dxfId="5666" priority="5345"/>
  </conditionalFormatting>
  <conditionalFormatting sqref="O1812:O1815">
    <cfRule type="duplicateValues" dxfId="5665" priority="5344"/>
  </conditionalFormatting>
  <conditionalFormatting sqref="O1812:O1815">
    <cfRule type="duplicateValues" dxfId="5664" priority="5343"/>
  </conditionalFormatting>
  <conditionalFormatting sqref="O1812:O1815">
    <cfRule type="duplicateValues" dxfId="5663" priority="5342"/>
  </conditionalFormatting>
  <conditionalFormatting sqref="O1812:O1815">
    <cfRule type="duplicateValues" dxfId="5662" priority="5349"/>
  </conditionalFormatting>
  <conditionalFormatting sqref="O1812:O1815">
    <cfRule type="duplicateValues" dxfId="5661" priority="5350"/>
    <cfRule type="duplicateValues" dxfId="5660" priority="5351"/>
    <cfRule type="duplicateValues" dxfId="5659" priority="5352"/>
  </conditionalFormatting>
  <conditionalFormatting sqref="P1812:P1815">
    <cfRule type="duplicateValues" dxfId="5658" priority="5353"/>
  </conditionalFormatting>
  <conditionalFormatting sqref="O1812:O1815">
    <cfRule type="duplicateValues" dxfId="5657" priority="5354"/>
    <cfRule type="duplicateValues" dxfId="5656" priority="5355"/>
  </conditionalFormatting>
  <conditionalFormatting sqref="O1816:O1819">
    <cfRule type="duplicateValues" dxfId="5655" priority="5334"/>
  </conditionalFormatting>
  <conditionalFormatting sqref="O1816:O1819">
    <cfRule type="duplicateValues" dxfId="5654" priority="5333"/>
  </conditionalFormatting>
  <conditionalFormatting sqref="O1816:O1819">
    <cfRule type="duplicateValues" dxfId="5653" priority="5332"/>
  </conditionalFormatting>
  <conditionalFormatting sqref="O1816:O1819">
    <cfRule type="duplicateValues" dxfId="5652" priority="5331"/>
  </conditionalFormatting>
  <conditionalFormatting sqref="O1816:O1819">
    <cfRule type="duplicateValues" dxfId="5651" priority="5330"/>
  </conditionalFormatting>
  <conditionalFormatting sqref="O1816:O1819">
    <cfRule type="duplicateValues" dxfId="5650" priority="5329"/>
  </conditionalFormatting>
  <conditionalFormatting sqref="O1816:O1819">
    <cfRule type="duplicateValues" dxfId="5649" priority="5328"/>
  </conditionalFormatting>
  <conditionalFormatting sqref="O1816:O1819">
    <cfRule type="duplicateValues" dxfId="5648" priority="5335"/>
  </conditionalFormatting>
  <conditionalFormatting sqref="O1816:O1819">
    <cfRule type="duplicateValues" dxfId="5647" priority="5336"/>
    <cfRule type="duplicateValues" dxfId="5646" priority="5337"/>
    <cfRule type="duplicateValues" dxfId="5645" priority="5338"/>
  </conditionalFormatting>
  <conditionalFormatting sqref="P1816:P1819">
    <cfRule type="duplicateValues" dxfId="5644" priority="5339"/>
  </conditionalFormatting>
  <conditionalFormatting sqref="O1816:O1819">
    <cfRule type="duplicateValues" dxfId="5643" priority="5340"/>
    <cfRule type="duplicateValues" dxfId="5642" priority="5341"/>
  </conditionalFormatting>
  <conditionalFormatting sqref="A1820">
    <cfRule type="cellIs" dxfId="5641" priority="5327" operator="lessThan">
      <formula>"&lt;=0"</formula>
    </cfRule>
  </conditionalFormatting>
  <conditionalFormatting sqref="Y1820">
    <cfRule type="duplicateValues" dxfId="5640" priority="5326"/>
  </conditionalFormatting>
  <conditionalFormatting sqref="O1820:O1824">
    <cfRule type="duplicateValues" dxfId="5639" priority="5311"/>
  </conditionalFormatting>
  <conditionalFormatting sqref="O1820:O1824">
    <cfRule type="duplicateValues" dxfId="5638" priority="5310"/>
  </conditionalFormatting>
  <conditionalFormatting sqref="O1820:O1824">
    <cfRule type="duplicateValues" dxfId="5637" priority="5309"/>
  </conditionalFormatting>
  <conditionalFormatting sqref="O1820:O1824">
    <cfRule type="duplicateValues" dxfId="5636" priority="5308"/>
  </conditionalFormatting>
  <conditionalFormatting sqref="O1820:O1824">
    <cfRule type="duplicateValues" dxfId="5635" priority="5307"/>
  </conditionalFormatting>
  <conditionalFormatting sqref="O1820:O1824">
    <cfRule type="duplicateValues" dxfId="5634" priority="5306"/>
  </conditionalFormatting>
  <conditionalFormatting sqref="O1820:O1824">
    <cfRule type="duplicateValues" dxfId="5633" priority="5305"/>
  </conditionalFormatting>
  <conditionalFormatting sqref="O1820:O1824">
    <cfRule type="duplicateValues" dxfId="5632" priority="5312"/>
  </conditionalFormatting>
  <conditionalFormatting sqref="O1820:O1824">
    <cfRule type="duplicateValues" dxfId="5631" priority="5313"/>
    <cfRule type="duplicateValues" dxfId="5630" priority="5314"/>
    <cfRule type="duplicateValues" dxfId="5629" priority="5315"/>
  </conditionalFormatting>
  <conditionalFormatting sqref="P1820:P1824">
    <cfRule type="duplicateValues" dxfId="5628" priority="5316"/>
  </conditionalFormatting>
  <conditionalFormatting sqref="O1820:O1824">
    <cfRule type="duplicateValues" dxfId="5627" priority="5317"/>
    <cfRule type="duplicateValues" dxfId="5626" priority="5318"/>
  </conditionalFormatting>
  <conditionalFormatting sqref="O1826:O1831">
    <cfRule type="duplicateValues" dxfId="5625" priority="5290"/>
  </conditionalFormatting>
  <conditionalFormatting sqref="O1826:O1831">
    <cfRule type="duplicateValues" dxfId="5624" priority="5289"/>
  </conditionalFormatting>
  <conditionalFormatting sqref="O1826:O1831">
    <cfRule type="duplicateValues" dxfId="5623" priority="5288"/>
  </conditionalFormatting>
  <conditionalFormatting sqref="O1826:O1831">
    <cfRule type="duplicateValues" dxfId="5622" priority="5287"/>
  </conditionalFormatting>
  <conditionalFormatting sqref="O1826:O1831">
    <cfRule type="duplicateValues" dxfId="5621" priority="5286"/>
  </conditionalFormatting>
  <conditionalFormatting sqref="O1826:O1831">
    <cfRule type="duplicateValues" dxfId="5620" priority="5285"/>
  </conditionalFormatting>
  <conditionalFormatting sqref="O1826:O1831">
    <cfRule type="duplicateValues" dxfId="5619" priority="5284"/>
  </conditionalFormatting>
  <conditionalFormatting sqref="O1831">
    <cfRule type="duplicateValues" dxfId="5618" priority="5291"/>
  </conditionalFormatting>
  <conditionalFormatting sqref="O1831">
    <cfRule type="duplicateValues" dxfId="5617" priority="5292"/>
    <cfRule type="duplicateValues" dxfId="5616" priority="5293"/>
    <cfRule type="duplicateValues" dxfId="5615" priority="5294"/>
  </conditionalFormatting>
  <conditionalFormatting sqref="P1831">
    <cfRule type="duplicateValues" dxfId="5614" priority="5295"/>
  </conditionalFormatting>
  <conditionalFormatting sqref="O1831">
    <cfRule type="duplicateValues" dxfId="5613" priority="5296"/>
    <cfRule type="duplicateValues" dxfId="5612" priority="5297"/>
  </conditionalFormatting>
  <conditionalFormatting sqref="O1826:O1830">
    <cfRule type="duplicateValues" dxfId="5611" priority="5298"/>
  </conditionalFormatting>
  <conditionalFormatting sqref="O1826:O1830">
    <cfRule type="duplicateValues" dxfId="5610" priority="5299"/>
    <cfRule type="duplicateValues" dxfId="5609" priority="5300"/>
    <cfRule type="duplicateValues" dxfId="5608" priority="5301"/>
  </conditionalFormatting>
  <conditionalFormatting sqref="P1826:P1830">
    <cfRule type="duplicateValues" dxfId="5607" priority="5302"/>
  </conditionalFormatting>
  <conditionalFormatting sqref="O1826:O1830">
    <cfRule type="duplicateValues" dxfId="5606" priority="5303"/>
    <cfRule type="duplicateValues" dxfId="5605" priority="5304"/>
  </conditionalFormatting>
  <conditionalFormatting sqref="O1832">
    <cfRule type="duplicateValues" dxfId="5604" priority="5276"/>
  </conditionalFormatting>
  <conditionalFormatting sqref="O1832">
    <cfRule type="duplicateValues" dxfId="5603" priority="5275"/>
  </conditionalFormatting>
  <conditionalFormatting sqref="O1832">
    <cfRule type="duplicateValues" dxfId="5602" priority="5274"/>
  </conditionalFormatting>
  <conditionalFormatting sqref="O1832">
    <cfRule type="duplicateValues" dxfId="5601" priority="5277"/>
  </conditionalFormatting>
  <conditionalFormatting sqref="O1832">
    <cfRule type="duplicateValues" dxfId="5600" priority="5278"/>
    <cfRule type="duplicateValues" dxfId="5599" priority="5279"/>
    <cfRule type="duplicateValues" dxfId="5598" priority="5280"/>
  </conditionalFormatting>
  <conditionalFormatting sqref="P1832">
    <cfRule type="duplicateValues" dxfId="5597" priority="5281"/>
  </conditionalFormatting>
  <conditionalFormatting sqref="O1832">
    <cfRule type="duplicateValues" dxfId="5596" priority="5282"/>
    <cfRule type="duplicateValues" dxfId="5595" priority="5283"/>
  </conditionalFormatting>
  <conditionalFormatting sqref="O1833:O1837">
    <cfRule type="duplicateValues" dxfId="5594" priority="5266"/>
  </conditionalFormatting>
  <conditionalFormatting sqref="O1833:O1837">
    <cfRule type="duplicateValues" dxfId="5593" priority="5265"/>
  </conditionalFormatting>
  <conditionalFormatting sqref="O1833:O1837">
    <cfRule type="duplicateValues" dxfId="5592" priority="5264"/>
  </conditionalFormatting>
  <conditionalFormatting sqref="O1833:O1837">
    <cfRule type="duplicateValues" dxfId="5591" priority="5267"/>
  </conditionalFormatting>
  <conditionalFormatting sqref="O1833:O1837">
    <cfRule type="duplicateValues" dxfId="5590" priority="5268"/>
    <cfRule type="duplicateValues" dxfId="5589" priority="5269"/>
    <cfRule type="duplicateValues" dxfId="5588" priority="5270"/>
  </conditionalFormatting>
  <conditionalFormatting sqref="P1833:P1837">
    <cfRule type="duplicateValues" dxfId="5587" priority="5271"/>
  </conditionalFormatting>
  <conditionalFormatting sqref="O1833:O1837">
    <cfRule type="duplicateValues" dxfId="5586" priority="5272"/>
    <cfRule type="duplicateValues" dxfId="5585" priority="5273"/>
  </conditionalFormatting>
  <conditionalFormatting sqref="A1838:A1844">
    <cfRule type="cellIs" dxfId="5584" priority="5263" operator="lessThan">
      <formula>"&lt;=0"</formula>
    </cfRule>
  </conditionalFormatting>
  <conditionalFormatting sqref="Y1838">
    <cfRule type="duplicateValues" dxfId="5583" priority="5262"/>
  </conditionalFormatting>
  <conditionalFormatting sqref="O1842:O1844">
    <cfRule type="duplicateValues" dxfId="5582" priority="5229"/>
    <cfRule type="duplicateValues" dxfId="5581" priority="5230"/>
    <cfRule type="duplicateValues" dxfId="5580" priority="5231"/>
  </conditionalFormatting>
  <conditionalFormatting sqref="O1838:O1841">
    <cfRule type="duplicateValues" dxfId="5579" priority="5247"/>
  </conditionalFormatting>
  <conditionalFormatting sqref="O1838:O1841">
    <cfRule type="duplicateValues" dxfId="5578" priority="5248"/>
  </conditionalFormatting>
  <conditionalFormatting sqref="O1838:O1841">
    <cfRule type="duplicateValues" dxfId="5577" priority="5249"/>
    <cfRule type="duplicateValues" dxfId="5576" priority="5250"/>
    <cfRule type="duplicateValues" dxfId="5575" priority="5251"/>
  </conditionalFormatting>
  <conditionalFormatting sqref="P1838:P1841">
    <cfRule type="duplicateValues" dxfId="5574" priority="5252"/>
  </conditionalFormatting>
  <conditionalFormatting sqref="O1838:O1841">
    <cfRule type="duplicateValues" dxfId="5573" priority="5253"/>
    <cfRule type="duplicateValues" dxfId="5572" priority="5254"/>
  </conditionalFormatting>
  <conditionalFormatting sqref="O1838:O1841">
    <cfRule type="duplicateValues" dxfId="5571" priority="5246"/>
  </conditionalFormatting>
  <conditionalFormatting sqref="O1838:O1841">
    <cfRule type="duplicateValues" dxfId="5570" priority="5245"/>
  </conditionalFormatting>
  <conditionalFormatting sqref="O1842:O1844">
    <cfRule type="duplicateValues" dxfId="5569" priority="5227"/>
  </conditionalFormatting>
  <conditionalFormatting sqref="O1842:O1844">
    <cfRule type="duplicateValues" dxfId="5568" priority="5228"/>
  </conditionalFormatting>
  <conditionalFormatting sqref="P1842:P1844">
    <cfRule type="duplicateValues" dxfId="5567" priority="5232"/>
  </conditionalFormatting>
  <conditionalFormatting sqref="O1842:O1844">
    <cfRule type="duplicateValues" dxfId="5566" priority="5233"/>
    <cfRule type="duplicateValues" dxfId="5565" priority="5234"/>
  </conditionalFormatting>
  <conditionalFormatting sqref="O1842:O1844">
    <cfRule type="duplicateValues" dxfId="5564" priority="5226"/>
  </conditionalFormatting>
  <conditionalFormatting sqref="O1842:O1844">
    <cfRule type="duplicateValues" dxfId="5563" priority="5225"/>
  </conditionalFormatting>
  <conditionalFormatting sqref="A1845:A1850">
    <cfRule type="cellIs" dxfId="5562" priority="5224" operator="lessThan">
      <formula>"&lt;=0"</formula>
    </cfRule>
  </conditionalFormatting>
  <conditionalFormatting sqref="Y1845:Y1850">
    <cfRule type="duplicateValues" dxfId="5561" priority="5223"/>
  </conditionalFormatting>
  <conditionalFormatting sqref="O1845:O1848">
    <cfRule type="duplicateValues" dxfId="5560" priority="5212"/>
  </conditionalFormatting>
  <conditionalFormatting sqref="O1845:O1848">
    <cfRule type="duplicateValues" dxfId="5559" priority="5213"/>
    <cfRule type="duplicateValues" dxfId="5558" priority="5214"/>
    <cfRule type="duplicateValues" dxfId="5557" priority="5215"/>
  </conditionalFormatting>
  <conditionalFormatting sqref="O1845:O1848">
    <cfRule type="duplicateValues" dxfId="5556" priority="5209"/>
    <cfRule type="duplicateValues" dxfId="5555" priority="5211"/>
  </conditionalFormatting>
  <conditionalFormatting sqref="P1845:P1848">
    <cfRule type="duplicateValues" dxfId="5554" priority="5210"/>
  </conditionalFormatting>
  <conditionalFormatting sqref="O1845:O1848">
    <cfRule type="duplicateValues" dxfId="5553" priority="5208"/>
  </conditionalFormatting>
  <conditionalFormatting sqref="O1845:O1848">
    <cfRule type="duplicateValues" dxfId="5552" priority="5207"/>
  </conditionalFormatting>
  <conditionalFormatting sqref="P1845:P1848">
    <cfRule type="duplicateValues" dxfId="5551" priority="5206"/>
  </conditionalFormatting>
  <conditionalFormatting sqref="O1845:O1848">
    <cfRule type="duplicateValues" dxfId="5550" priority="5205"/>
  </conditionalFormatting>
  <conditionalFormatting sqref="O1845:O1848">
    <cfRule type="duplicateValues" dxfId="5549" priority="5204"/>
  </conditionalFormatting>
  <conditionalFormatting sqref="O1845:O1848">
    <cfRule type="duplicateValues" dxfId="5548" priority="5203"/>
  </conditionalFormatting>
  <conditionalFormatting sqref="O1845:O1848">
    <cfRule type="duplicateValues" dxfId="5547" priority="5202"/>
  </conditionalFormatting>
  <conditionalFormatting sqref="O1845:O1848">
    <cfRule type="duplicateValues" dxfId="5546" priority="5201"/>
  </conditionalFormatting>
  <conditionalFormatting sqref="O1845:O1848">
    <cfRule type="duplicateValues" dxfId="5545" priority="5200"/>
  </conditionalFormatting>
  <conditionalFormatting sqref="O1845:O1848">
    <cfRule type="duplicateValues" dxfId="5544" priority="5199"/>
  </conditionalFormatting>
  <conditionalFormatting sqref="O1845:O1848">
    <cfRule type="duplicateValues" dxfId="5543" priority="5198"/>
  </conditionalFormatting>
  <conditionalFormatting sqref="O1845:O1848">
    <cfRule type="duplicateValues" dxfId="5542" priority="5197"/>
  </conditionalFormatting>
  <conditionalFormatting sqref="O1845:O1848">
    <cfRule type="duplicateValues" dxfId="5541" priority="5196"/>
  </conditionalFormatting>
  <conditionalFormatting sqref="O1845:O1848">
    <cfRule type="duplicateValues" dxfId="5540" priority="5195"/>
  </conditionalFormatting>
  <conditionalFormatting sqref="O1845:O1848">
    <cfRule type="duplicateValues" dxfId="5539" priority="5194"/>
  </conditionalFormatting>
  <conditionalFormatting sqref="O1845:O1848">
    <cfRule type="duplicateValues" dxfId="5538" priority="5193"/>
  </conditionalFormatting>
  <conditionalFormatting sqref="O1849:O1850">
    <cfRule type="duplicateValues" dxfId="5537" priority="5185"/>
  </conditionalFormatting>
  <conditionalFormatting sqref="O1849:O1850">
    <cfRule type="duplicateValues" dxfId="5536" priority="5184"/>
  </conditionalFormatting>
  <conditionalFormatting sqref="O1849:O1850">
    <cfRule type="duplicateValues" dxfId="5535" priority="5183"/>
  </conditionalFormatting>
  <conditionalFormatting sqref="O1849:O1850">
    <cfRule type="duplicateValues" dxfId="5534" priority="5182"/>
  </conditionalFormatting>
  <conditionalFormatting sqref="O1849:O1850">
    <cfRule type="duplicateValues" dxfId="5533" priority="5181"/>
  </conditionalFormatting>
  <conditionalFormatting sqref="O1849:O1850">
    <cfRule type="duplicateValues" dxfId="5532" priority="5180"/>
  </conditionalFormatting>
  <conditionalFormatting sqref="O1849:O1850">
    <cfRule type="duplicateValues" dxfId="5531" priority="5179"/>
  </conditionalFormatting>
  <conditionalFormatting sqref="O1849:O1850">
    <cfRule type="duplicateValues" dxfId="5530" priority="5178"/>
  </conditionalFormatting>
  <conditionalFormatting sqref="O1849:O1850">
    <cfRule type="duplicateValues" dxfId="5529" priority="5177"/>
  </conditionalFormatting>
  <conditionalFormatting sqref="O1849:O1850">
    <cfRule type="duplicateValues" dxfId="5528" priority="5176"/>
  </conditionalFormatting>
  <conditionalFormatting sqref="O1849:O1850">
    <cfRule type="duplicateValues" dxfId="5527" priority="5175"/>
  </conditionalFormatting>
  <conditionalFormatting sqref="O1849:O1850">
    <cfRule type="duplicateValues" dxfId="5526" priority="5174"/>
  </conditionalFormatting>
  <conditionalFormatting sqref="O1849:O1850">
    <cfRule type="duplicateValues" dxfId="5525" priority="5186"/>
  </conditionalFormatting>
  <conditionalFormatting sqref="O1849:O1850">
    <cfRule type="duplicateValues" dxfId="5524" priority="5187"/>
    <cfRule type="duplicateValues" dxfId="5523" priority="5188"/>
    <cfRule type="duplicateValues" dxfId="5522" priority="5189"/>
  </conditionalFormatting>
  <conditionalFormatting sqref="O1849:O1850">
    <cfRule type="duplicateValues" dxfId="5521" priority="5190"/>
    <cfRule type="duplicateValues" dxfId="5520" priority="5191"/>
  </conditionalFormatting>
  <conditionalFormatting sqref="P1849:P1850">
    <cfRule type="duplicateValues" dxfId="5519" priority="5192"/>
  </conditionalFormatting>
  <conditionalFormatting sqref="O1851:O1852">
    <cfRule type="duplicateValues" dxfId="5518" priority="5169"/>
  </conditionalFormatting>
  <conditionalFormatting sqref="O1851:O1852">
    <cfRule type="duplicateValues" dxfId="5517" priority="5170"/>
    <cfRule type="duplicateValues" dxfId="5516" priority="5171"/>
    <cfRule type="duplicateValues" dxfId="5515" priority="5172"/>
  </conditionalFormatting>
  <conditionalFormatting sqref="P1851:P1852">
    <cfRule type="duplicateValues" dxfId="5514" priority="5173"/>
  </conditionalFormatting>
  <conditionalFormatting sqref="O1851:O1852">
    <cfRule type="duplicateValues" dxfId="5513" priority="5167"/>
    <cfRule type="duplicateValues" dxfId="5512" priority="5168"/>
  </conditionalFormatting>
  <conditionalFormatting sqref="O1851:O1852">
    <cfRule type="duplicateValues" dxfId="5511" priority="5166"/>
  </conditionalFormatting>
  <conditionalFormatting sqref="O1851:O1852">
    <cfRule type="duplicateValues" dxfId="5510" priority="5165"/>
  </conditionalFormatting>
  <conditionalFormatting sqref="P1851:P1852">
    <cfRule type="duplicateValues" dxfId="5509" priority="5164"/>
  </conditionalFormatting>
  <conditionalFormatting sqref="O1851:O1852">
    <cfRule type="duplicateValues" dxfId="5508" priority="5163"/>
  </conditionalFormatting>
  <conditionalFormatting sqref="O1851:O1852">
    <cfRule type="duplicateValues" dxfId="5507" priority="5162"/>
  </conditionalFormatting>
  <conditionalFormatting sqref="O1851:O1852">
    <cfRule type="duplicateValues" dxfId="5506" priority="5161"/>
  </conditionalFormatting>
  <conditionalFormatting sqref="O1851:O1852">
    <cfRule type="duplicateValues" dxfId="5505" priority="5160"/>
  </conditionalFormatting>
  <conditionalFormatting sqref="O1851:O1852">
    <cfRule type="duplicateValues" dxfId="5504" priority="5159"/>
  </conditionalFormatting>
  <conditionalFormatting sqref="O1851:O1852">
    <cfRule type="duplicateValues" dxfId="5503" priority="5158"/>
  </conditionalFormatting>
  <conditionalFormatting sqref="O1851:O1852">
    <cfRule type="duplicateValues" dxfId="5502" priority="5157"/>
  </conditionalFormatting>
  <conditionalFormatting sqref="O1851:O1852">
    <cfRule type="duplicateValues" dxfId="5501" priority="5156"/>
  </conditionalFormatting>
  <conditionalFormatting sqref="O1851:O1852">
    <cfRule type="duplicateValues" dxfId="5500" priority="5155"/>
  </conditionalFormatting>
  <conditionalFormatting sqref="O1851:O1852">
    <cfRule type="duplicateValues" dxfId="5499" priority="5154"/>
  </conditionalFormatting>
  <conditionalFormatting sqref="O1851:O1852">
    <cfRule type="duplicateValues" dxfId="5498" priority="5153"/>
  </conditionalFormatting>
  <conditionalFormatting sqref="O1851:O1852">
    <cfRule type="duplicateValues" dxfId="5497" priority="5152"/>
  </conditionalFormatting>
  <conditionalFormatting sqref="O1851:O1852">
    <cfRule type="duplicateValues" dxfId="5496" priority="5151"/>
  </conditionalFormatting>
  <conditionalFormatting sqref="O1853">
    <cfRule type="duplicateValues" dxfId="5495" priority="5146"/>
  </conditionalFormatting>
  <conditionalFormatting sqref="O1853">
    <cfRule type="duplicateValues" dxfId="5494" priority="5147"/>
    <cfRule type="duplicateValues" dxfId="5493" priority="5148"/>
    <cfRule type="duplicateValues" dxfId="5492" priority="5149"/>
  </conditionalFormatting>
  <conditionalFormatting sqref="P1853">
    <cfRule type="duplicateValues" dxfId="5491" priority="5150"/>
  </conditionalFormatting>
  <conditionalFormatting sqref="O1853">
    <cfRule type="duplicateValues" dxfId="5490" priority="5144"/>
    <cfRule type="duplicateValues" dxfId="5489" priority="5145"/>
  </conditionalFormatting>
  <conditionalFormatting sqref="O1853">
    <cfRule type="duplicateValues" dxfId="5488" priority="5143"/>
  </conditionalFormatting>
  <conditionalFormatting sqref="O1853">
    <cfRule type="duplicateValues" dxfId="5487" priority="5142"/>
  </conditionalFormatting>
  <conditionalFormatting sqref="P1853">
    <cfRule type="duplicateValues" dxfId="5486" priority="5141"/>
  </conditionalFormatting>
  <conditionalFormatting sqref="O1853">
    <cfRule type="duplicateValues" dxfId="5485" priority="5140"/>
  </conditionalFormatting>
  <conditionalFormatting sqref="O1853">
    <cfRule type="duplicateValues" dxfId="5484" priority="5139"/>
  </conditionalFormatting>
  <conditionalFormatting sqref="O1853">
    <cfRule type="duplicateValues" dxfId="5483" priority="5138"/>
  </conditionalFormatting>
  <conditionalFormatting sqref="O1853">
    <cfRule type="duplicateValues" dxfId="5482" priority="5137"/>
  </conditionalFormatting>
  <conditionalFormatting sqref="O1853">
    <cfRule type="duplicateValues" dxfId="5481" priority="5136"/>
  </conditionalFormatting>
  <conditionalFormatting sqref="O1853">
    <cfRule type="duplicateValues" dxfId="5480" priority="5135"/>
  </conditionalFormatting>
  <conditionalFormatting sqref="O1853">
    <cfRule type="duplicateValues" dxfId="5479" priority="5134"/>
  </conditionalFormatting>
  <conditionalFormatting sqref="O1853">
    <cfRule type="duplicateValues" dxfId="5478" priority="5133"/>
  </conditionalFormatting>
  <conditionalFormatting sqref="O1853">
    <cfRule type="duplicateValues" dxfId="5477" priority="5132"/>
  </conditionalFormatting>
  <conditionalFormatting sqref="O1853">
    <cfRule type="duplicateValues" dxfId="5476" priority="5131"/>
  </conditionalFormatting>
  <conditionalFormatting sqref="O1853">
    <cfRule type="duplicateValues" dxfId="5475" priority="5130"/>
  </conditionalFormatting>
  <conditionalFormatting sqref="O1853">
    <cfRule type="duplicateValues" dxfId="5474" priority="5129"/>
  </conditionalFormatting>
  <conditionalFormatting sqref="O1853">
    <cfRule type="duplicateValues" dxfId="5473" priority="5128"/>
  </conditionalFormatting>
  <conditionalFormatting sqref="O1854:O1855">
    <cfRule type="duplicateValues" dxfId="5472" priority="5119"/>
  </conditionalFormatting>
  <conditionalFormatting sqref="O1854:O1855">
    <cfRule type="duplicateValues" dxfId="5471" priority="5120"/>
    <cfRule type="duplicateValues" dxfId="5470" priority="5121"/>
    <cfRule type="duplicateValues" dxfId="5469" priority="5122"/>
  </conditionalFormatting>
  <conditionalFormatting sqref="O1854:O1855">
    <cfRule type="duplicateValues" dxfId="5468" priority="5117"/>
    <cfRule type="duplicateValues" dxfId="5467" priority="5118"/>
  </conditionalFormatting>
  <conditionalFormatting sqref="O1854:O1855">
    <cfRule type="duplicateValues" dxfId="5466" priority="5116"/>
  </conditionalFormatting>
  <conditionalFormatting sqref="O1854:O1855">
    <cfRule type="duplicateValues" dxfId="5465" priority="5115"/>
  </conditionalFormatting>
  <conditionalFormatting sqref="P1854:P1855">
    <cfRule type="duplicateValues" dxfId="5464" priority="5114"/>
  </conditionalFormatting>
  <conditionalFormatting sqref="O1854:O1855">
    <cfRule type="duplicateValues" dxfId="5463" priority="5113"/>
  </conditionalFormatting>
  <conditionalFormatting sqref="O1854:O1855">
    <cfRule type="duplicateValues" dxfId="5462" priority="5112"/>
  </conditionalFormatting>
  <conditionalFormatting sqref="O1854:O1855">
    <cfRule type="duplicateValues" dxfId="5461" priority="5111"/>
  </conditionalFormatting>
  <conditionalFormatting sqref="O1854:O1855">
    <cfRule type="duplicateValues" dxfId="5460" priority="5110"/>
  </conditionalFormatting>
  <conditionalFormatting sqref="O1854:O1855">
    <cfRule type="duplicateValues" dxfId="5459" priority="5109"/>
  </conditionalFormatting>
  <conditionalFormatting sqref="O1854:O1855">
    <cfRule type="duplicateValues" dxfId="5458" priority="5108"/>
  </conditionalFormatting>
  <conditionalFormatting sqref="O1854:O1855">
    <cfRule type="duplicateValues" dxfId="5457" priority="5107"/>
  </conditionalFormatting>
  <conditionalFormatting sqref="O1854:O1855">
    <cfRule type="duplicateValues" dxfId="5456" priority="5106"/>
  </conditionalFormatting>
  <conditionalFormatting sqref="O1854:O1855">
    <cfRule type="duplicateValues" dxfId="5455" priority="5105"/>
  </conditionalFormatting>
  <conditionalFormatting sqref="O1854:O1855">
    <cfRule type="duplicateValues" dxfId="5454" priority="5104"/>
  </conditionalFormatting>
  <conditionalFormatting sqref="O1854:O1855">
    <cfRule type="duplicateValues" dxfId="5453" priority="5103"/>
  </conditionalFormatting>
  <conditionalFormatting sqref="O1854:O1855">
    <cfRule type="duplicateValues" dxfId="5452" priority="5102"/>
  </conditionalFormatting>
  <conditionalFormatting sqref="O1854:O1855">
    <cfRule type="duplicateValues" dxfId="5451" priority="5101"/>
  </conditionalFormatting>
  <conditionalFormatting sqref="P1854:P1855">
    <cfRule type="duplicateValues" dxfId="5450" priority="5123"/>
  </conditionalFormatting>
  <conditionalFormatting sqref="O1854:O1855">
    <cfRule type="duplicateValues" dxfId="5449" priority="5124"/>
  </conditionalFormatting>
  <conditionalFormatting sqref="O1854:O1855">
    <cfRule type="duplicateValues" dxfId="5448" priority="5125"/>
    <cfRule type="duplicateValues" dxfId="5447" priority="5126"/>
    <cfRule type="duplicateValues" dxfId="5446" priority="5127"/>
  </conditionalFormatting>
  <conditionalFormatting sqref="O1856">
    <cfRule type="duplicateValues" dxfId="5445" priority="5092"/>
  </conditionalFormatting>
  <conditionalFormatting sqref="O1856">
    <cfRule type="duplicateValues" dxfId="5444" priority="5093"/>
    <cfRule type="duplicateValues" dxfId="5443" priority="5094"/>
    <cfRule type="duplicateValues" dxfId="5442" priority="5095"/>
  </conditionalFormatting>
  <conditionalFormatting sqref="O1856">
    <cfRule type="duplicateValues" dxfId="5441" priority="5090"/>
    <cfRule type="duplicateValues" dxfId="5440" priority="5091"/>
  </conditionalFormatting>
  <conditionalFormatting sqref="O1856">
    <cfRule type="duplicateValues" dxfId="5439" priority="5089"/>
  </conditionalFormatting>
  <conditionalFormatting sqref="O1856">
    <cfRule type="duplicateValues" dxfId="5438" priority="5088"/>
  </conditionalFormatting>
  <conditionalFormatting sqref="P1856">
    <cfRule type="duplicateValues" dxfId="5437" priority="5087"/>
  </conditionalFormatting>
  <conditionalFormatting sqref="O1856">
    <cfRule type="duplicateValues" dxfId="5436" priority="5086"/>
  </conditionalFormatting>
  <conditionalFormatting sqref="O1856">
    <cfRule type="duplicateValues" dxfId="5435" priority="5085"/>
  </conditionalFormatting>
  <conditionalFormatting sqref="O1856">
    <cfRule type="duplicateValues" dxfId="5434" priority="5084"/>
  </conditionalFormatting>
  <conditionalFormatting sqref="O1856">
    <cfRule type="duplicateValues" dxfId="5433" priority="5083"/>
  </conditionalFormatting>
  <conditionalFormatting sqref="O1856">
    <cfRule type="duplicateValues" dxfId="5432" priority="5082"/>
  </conditionalFormatting>
  <conditionalFormatting sqref="O1856">
    <cfRule type="duplicateValues" dxfId="5431" priority="5081"/>
  </conditionalFormatting>
  <conditionalFormatting sqref="O1856">
    <cfRule type="duplicateValues" dxfId="5430" priority="5080"/>
  </conditionalFormatting>
  <conditionalFormatting sqref="O1856">
    <cfRule type="duplicateValues" dxfId="5429" priority="5079"/>
  </conditionalFormatting>
  <conditionalFormatting sqref="O1856">
    <cfRule type="duplicateValues" dxfId="5428" priority="5078"/>
  </conditionalFormatting>
  <conditionalFormatting sqref="O1856">
    <cfRule type="duplicateValues" dxfId="5427" priority="5077"/>
  </conditionalFormatting>
  <conditionalFormatting sqref="O1856">
    <cfRule type="duplicateValues" dxfId="5426" priority="5096"/>
  </conditionalFormatting>
  <conditionalFormatting sqref="O1856">
    <cfRule type="duplicateValues" dxfId="5425" priority="5097"/>
    <cfRule type="duplicateValues" dxfId="5424" priority="5098"/>
    <cfRule type="duplicateValues" dxfId="5423" priority="5099"/>
  </conditionalFormatting>
  <conditionalFormatting sqref="P1856">
    <cfRule type="duplicateValues" dxfId="5422" priority="5100"/>
  </conditionalFormatting>
  <conditionalFormatting sqref="O1856">
    <cfRule type="duplicateValues" dxfId="5421" priority="5076"/>
  </conditionalFormatting>
  <conditionalFormatting sqref="O1856">
    <cfRule type="duplicateValues" dxfId="5420" priority="5075"/>
  </conditionalFormatting>
  <conditionalFormatting sqref="O1856">
    <cfRule type="duplicateValues" dxfId="5419" priority="5074"/>
  </conditionalFormatting>
  <conditionalFormatting sqref="O1857">
    <cfRule type="duplicateValues" dxfId="5418" priority="5065"/>
  </conditionalFormatting>
  <conditionalFormatting sqref="O1857">
    <cfRule type="duplicateValues" dxfId="5417" priority="5066"/>
    <cfRule type="duplicateValues" dxfId="5416" priority="5067"/>
    <cfRule type="duplicateValues" dxfId="5415" priority="5068"/>
  </conditionalFormatting>
  <conditionalFormatting sqref="O1857">
    <cfRule type="duplicateValues" dxfId="5414" priority="5063"/>
    <cfRule type="duplicateValues" dxfId="5413" priority="5064"/>
  </conditionalFormatting>
  <conditionalFormatting sqref="O1857">
    <cfRule type="duplicateValues" dxfId="5412" priority="5062"/>
  </conditionalFormatting>
  <conditionalFormatting sqref="O1857">
    <cfRule type="duplicateValues" dxfId="5411" priority="5061"/>
  </conditionalFormatting>
  <conditionalFormatting sqref="P1857">
    <cfRule type="duplicateValues" dxfId="5410" priority="5060"/>
  </conditionalFormatting>
  <conditionalFormatting sqref="O1857">
    <cfRule type="duplicateValues" dxfId="5409" priority="5059"/>
  </conditionalFormatting>
  <conditionalFormatting sqref="O1857">
    <cfRule type="duplicateValues" dxfId="5408" priority="5058"/>
  </conditionalFormatting>
  <conditionalFormatting sqref="O1857">
    <cfRule type="duplicateValues" dxfId="5407" priority="5057"/>
  </conditionalFormatting>
  <conditionalFormatting sqref="O1857">
    <cfRule type="duplicateValues" dxfId="5406" priority="5056"/>
  </conditionalFormatting>
  <conditionalFormatting sqref="O1857">
    <cfRule type="duplicateValues" dxfId="5405" priority="5055"/>
  </conditionalFormatting>
  <conditionalFormatting sqref="O1857">
    <cfRule type="duplicateValues" dxfId="5404" priority="5054"/>
  </conditionalFormatting>
  <conditionalFormatting sqref="O1857">
    <cfRule type="duplicateValues" dxfId="5403" priority="5053"/>
  </conditionalFormatting>
  <conditionalFormatting sqref="O1857">
    <cfRule type="duplicateValues" dxfId="5402" priority="5052"/>
  </conditionalFormatting>
  <conditionalFormatting sqref="O1857">
    <cfRule type="duplicateValues" dxfId="5401" priority="5051"/>
  </conditionalFormatting>
  <conditionalFormatting sqref="O1857">
    <cfRule type="duplicateValues" dxfId="5400" priority="5050"/>
  </conditionalFormatting>
  <conditionalFormatting sqref="O1857">
    <cfRule type="duplicateValues" dxfId="5399" priority="5069"/>
  </conditionalFormatting>
  <conditionalFormatting sqref="O1857">
    <cfRule type="duplicateValues" dxfId="5398" priority="5070"/>
    <cfRule type="duplicateValues" dxfId="5397" priority="5071"/>
    <cfRule type="duplicateValues" dxfId="5396" priority="5072"/>
  </conditionalFormatting>
  <conditionalFormatting sqref="P1857">
    <cfRule type="duplicateValues" dxfId="5395" priority="5073"/>
  </conditionalFormatting>
  <conditionalFormatting sqref="O1857">
    <cfRule type="duplicateValues" dxfId="5394" priority="5049"/>
  </conditionalFormatting>
  <conditionalFormatting sqref="O1857">
    <cfRule type="duplicateValues" dxfId="5393" priority="5048"/>
  </conditionalFormatting>
  <conditionalFormatting sqref="O1857">
    <cfRule type="duplicateValues" dxfId="5392" priority="5047"/>
  </conditionalFormatting>
  <conditionalFormatting sqref="O1858">
    <cfRule type="duplicateValues" dxfId="5391" priority="5038"/>
  </conditionalFormatting>
  <conditionalFormatting sqref="O1858">
    <cfRule type="duplicateValues" dxfId="5390" priority="5039"/>
    <cfRule type="duplicateValues" dxfId="5389" priority="5040"/>
    <cfRule type="duplicateValues" dxfId="5388" priority="5041"/>
  </conditionalFormatting>
  <conditionalFormatting sqref="O1858">
    <cfRule type="duplicateValues" dxfId="5387" priority="5036"/>
    <cfRule type="duplicateValues" dxfId="5386" priority="5037"/>
  </conditionalFormatting>
  <conditionalFormatting sqref="O1858">
    <cfRule type="duplicateValues" dxfId="5385" priority="5035"/>
  </conditionalFormatting>
  <conditionalFormatting sqref="O1858">
    <cfRule type="duplicateValues" dxfId="5384" priority="5034"/>
  </conditionalFormatting>
  <conditionalFormatting sqref="P1858">
    <cfRule type="duplicateValues" dxfId="5383" priority="5033"/>
  </conditionalFormatting>
  <conditionalFormatting sqref="O1858">
    <cfRule type="duplicateValues" dxfId="5382" priority="5032"/>
  </conditionalFormatting>
  <conditionalFormatting sqref="O1858">
    <cfRule type="duplicateValues" dxfId="5381" priority="5031"/>
  </conditionalFormatting>
  <conditionalFormatting sqref="O1858">
    <cfRule type="duplicateValues" dxfId="5380" priority="5030"/>
  </conditionalFormatting>
  <conditionalFormatting sqref="O1858">
    <cfRule type="duplicateValues" dxfId="5379" priority="5029"/>
  </conditionalFormatting>
  <conditionalFormatting sqref="O1858">
    <cfRule type="duplicateValues" dxfId="5378" priority="5028"/>
  </conditionalFormatting>
  <conditionalFormatting sqref="O1858">
    <cfRule type="duplicateValues" dxfId="5377" priority="5027"/>
  </conditionalFormatting>
  <conditionalFormatting sqref="O1858">
    <cfRule type="duplicateValues" dxfId="5376" priority="5026"/>
  </conditionalFormatting>
  <conditionalFormatting sqref="O1858">
    <cfRule type="duplicateValues" dxfId="5375" priority="5025"/>
  </conditionalFormatting>
  <conditionalFormatting sqref="O1858">
    <cfRule type="duplicateValues" dxfId="5374" priority="5024"/>
  </conditionalFormatting>
  <conditionalFormatting sqref="O1858">
    <cfRule type="duplicateValues" dxfId="5373" priority="5023"/>
  </conditionalFormatting>
  <conditionalFormatting sqref="O1858">
    <cfRule type="duplicateValues" dxfId="5372" priority="5042"/>
  </conditionalFormatting>
  <conditionalFormatting sqref="O1858">
    <cfRule type="duplicateValues" dxfId="5371" priority="5043"/>
    <cfRule type="duplicateValues" dxfId="5370" priority="5044"/>
    <cfRule type="duplicateValues" dxfId="5369" priority="5045"/>
  </conditionalFormatting>
  <conditionalFormatting sqref="P1858">
    <cfRule type="duplicateValues" dxfId="5368" priority="5046"/>
  </conditionalFormatting>
  <conditionalFormatting sqref="O1858">
    <cfRule type="duplicateValues" dxfId="5367" priority="5022"/>
  </conditionalFormatting>
  <conditionalFormatting sqref="O1858">
    <cfRule type="duplicateValues" dxfId="5366" priority="5021"/>
  </conditionalFormatting>
  <conditionalFormatting sqref="O1858">
    <cfRule type="duplicateValues" dxfId="5365" priority="5020"/>
  </conditionalFormatting>
  <conditionalFormatting sqref="O1859">
    <cfRule type="duplicateValues" dxfId="5364" priority="5011"/>
  </conditionalFormatting>
  <conditionalFormatting sqref="O1859">
    <cfRule type="duplicateValues" dxfId="5363" priority="5012"/>
    <cfRule type="duplicateValues" dxfId="5362" priority="5013"/>
    <cfRule type="duplicateValues" dxfId="5361" priority="5014"/>
  </conditionalFormatting>
  <conditionalFormatting sqref="O1859">
    <cfRule type="duplicateValues" dxfId="5360" priority="5009"/>
    <cfRule type="duplicateValues" dxfId="5359" priority="5010"/>
  </conditionalFormatting>
  <conditionalFormatting sqref="O1859">
    <cfRule type="duplicateValues" dxfId="5358" priority="5008"/>
  </conditionalFormatting>
  <conditionalFormatting sqref="O1859">
    <cfRule type="duplicateValues" dxfId="5357" priority="5007"/>
  </conditionalFormatting>
  <conditionalFormatting sqref="P1859">
    <cfRule type="duplicateValues" dxfId="5356" priority="5006"/>
  </conditionalFormatting>
  <conditionalFormatting sqref="O1859">
    <cfRule type="duplicateValues" dxfId="5355" priority="5005"/>
  </conditionalFormatting>
  <conditionalFormatting sqref="O1859">
    <cfRule type="duplicateValues" dxfId="5354" priority="5004"/>
  </conditionalFormatting>
  <conditionalFormatting sqref="O1859">
    <cfRule type="duplicateValues" dxfId="5353" priority="5003"/>
  </conditionalFormatting>
  <conditionalFormatting sqref="O1859">
    <cfRule type="duplicateValues" dxfId="5352" priority="5002"/>
  </conditionalFormatting>
  <conditionalFormatting sqref="O1859">
    <cfRule type="duplicateValues" dxfId="5351" priority="5001"/>
  </conditionalFormatting>
  <conditionalFormatting sqref="O1859">
    <cfRule type="duplicateValues" dxfId="5350" priority="5000"/>
  </conditionalFormatting>
  <conditionalFormatting sqref="O1859">
    <cfRule type="duplicateValues" dxfId="5349" priority="4999"/>
  </conditionalFormatting>
  <conditionalFormatting sqref="O1859">
    <cfRule type="duplicateValues" dxfId="5348" priority="4998"/>
  </conditionalFormatting>
  <conditionalFormatting sqref="O1859">
    <cfRule type="duplicateValues" dxfId="5347" priority="4997"/>
  </conditionalFormatting>
  <conditionalFormatting sqref="O1859">
    <cfRule type="duplicateValues" dxfId="5346" priority="4996"/>
  </conditionalFormatting>
  <conditionalFormatting sqref="O1859">
    <cfRule type="duplicateValues" dxfId="5345" priority="4995"/>
  </conditionalFormatting>
  <conditionalFormatting sqref="O1859">
    <cfRule type="duplicateValues" dxfId="5344" priority="4994"/>
  </conditionalFormatting>
  <conditionalFormatting sqref="O1859">
    <cfRule type="duplicateValues" dxfId="5343" priority="4993"/>
  </conditionalFormatting>
  <conditionalFormatting sqref="O1859">
    <cfRule type="duplicateValues" dxfId="5342" priority="5015"/>
  </conditionalFormatting>
  <conditionalFormatting sqref="O1859">
    <cfRule type="duplicateValues" dxfId="5341" priority="5016"/>
    <cfRule type="duplicateValues" dxfId="5340" priority="5017"/>
    <cfRule type="duplicateValues" dxfId="5339" priority="5018"/>
  </conditionalFormatting>
  <conditionalFormatting sqref="P1859">
    <cfRule type="duplicateValues" dxfId="5338" priority="5019"/>
  </conditionalFormatting>
  <conditionalFormatting sqref="O1860">
    <cfRule type="duplicateValues" dxfId="5337" priority="4984"/>
  </conditionalFormatting>
  <conditionalFormatting sqref="O1860">
    <cfRule type="duplicateValues" dxfId="5336" priority="4985"/>
    <cfRule type="duplicateValues" dxfId="5335" priority="4986"/>
    <cfRule type="duplicateValues" dxfId="5334" priority="4987"/>
  </conditionalFormatting>
  <conditionalFormatting sqref="P1860">
    <cfRule type="duplicateValues" dxfId="5333" priority="4988"/>
  </conditionalFormatting>
  <conditionalFormatting sqref="O1860">
    <cfRule type="duplicateValues" dxfId="5332" priority="4989"/>
  </conditionalFormatting>
  <conditionalFormatting sqref="O1860">
    <cfRule type="duplicateValues" dxfId="5331" priority="4990"/>
    <cfRule type="duplicateValues" dxfId="5330" priority="4991"/>
    <cfRule type="duplicateValues" dxfId="5329" priority="4992"/>
  </conditionalFormatting>
  <conditionalFormatting sqref="O1860">
    <cfRule type="duplicateValues" dxfId="5328" priority="4982"/>
    <cfRule type="duplicateValues" dxfId="5327" priority="4983"/>
  </conditionalFormatting>
  <conditionalFormatting sqref="O1860">
    <cfRule type="duplicateValues" dxfId="5326" priority="4981"/>
  </conditionalFormatting>
  <conditionalFormatting sqref="O1860">
    <cfRule type="duplicateValues" dxfId="5325" priority="4980"/>
  </conditionalFormatting>
  <conditionalFormatting sqref="P1860">
    <cfRule type="duplicateValues" dxfId="5324" priority="4979"/>
  </conditionalFormatting>
  <conditionalFormatting sqref="O1860">
    <cfRule type="duplicateValues" dxfId="5323" priority="4978"/>
  </conditionalFormatting>
  <conditionalFormatting sqref="O1860">
    <cfRule type="duplicateValues" dxfId="5322" priority="4977"/>
  </conditionalFormatting>
  <conditionalFormatting sqref="O1860">
    <cfRule type="duplicateValues" dxfId="5321" priority="4976"/>
  </conditionalFormatting>
  <conditionalFormatting sqref="O1860">
    <cfRule type="duplicateValues" dxfId="5320" priority="4975"/>
  </conditionalFormatting>
  <conditionalFormatting sqref="O1860">
    <cfRule type="duplicateValues" dxfId="5319" priority="4974"/>
  </conditionalFormatting>
  <conditionalFormatting sqref="O1860">
    <cfRule type="duplicateValues" dxfId="5318" priority="4973"/>
  </conditionalFormatting>
  <conditionalFormatting sqref="O1860">
    <cfRule type="duplicateValues" dxfId="5317" priority="4972"/>
  </conditionalFormatting>
  <conditionalFormatting sqref="O1860">
    <cfRule type="duplicateValues" dxfId="5316" priority="4971"/>
  </conditionalFormatting>
  <conditionalFormatting sqref="O1860">
    <cfRule type="duplicateValues" dxfId="5315" priority="4970"/>
  </conditionalFormatting>
  <conditionalFormatting sqref="O1860">
    <cfRule type="duplicateValues" dxfId="5314" priority="4969"/>
  </conditionalFormatting>
  <conditionalFormatting sqref="O1860">
    <cfRule type="duplicateValues" dxfId="5313" priority="4968"/>
  </conditionalFormatting>
  <conditionalFormatting sqref="O1860">
    <cfRule type="duplicateValues" dxfId="5312" priority="4967"/>
  </conditionalFormatting>
  <conditionalFormatting sqref="O1860">
    <cfRule type="duplicateValues" dxfId="5311" priority="4966"/>
  </conditionalFormatting>
  <conditionalFormatting sqref="O1861:O1862">
    <cfRule type="duplicateValues" dxfId="5310" priority="4957"/>
  </conditionalFormatting>
  <conditionalFormatting sqref="O1861:O1862">
    <cfRule type="duplicateValues" dxfId="5309" priority="4958"/>
    <cfRule type="duplicateValues" dxfId="5308" priority="4959"/>
    <cfRule type="duplicateValues" dxfId="5307" priority="4960"/>
  </conditionalFormatting>
  <conditionalFormatting sqref="O1861:O1862">
    <cfRule type="duplicateValues" dxfId="5306" priority="4955"/>
    <cfRule type="duplicateValues" dxfId="5305" priority="4956"/>
  </conditionalFormatting>
  <conditionalFormatting sqref="O1861:O1862">
    <cfRule type="duplicateValues" dxfId="5304" priority="4954"/>
  </conditionalFormatting>
  <conditionalFormatting sqref="O1861:O1862">
    <cfRule type="duplicateValues" dxfId="5303" priority="4953"/>
  </conditionalFormatting>
  <conditionalFormatting sqref="P1861:P1862">
    <cfRule type="duplicateValues" dxfId="5302" priority="4952"/>
  </conditionalFormatting>
  <conditionalFormatting sqref="O1861:O1862">
    <cfRule type="duplicateValues" dxfId="5301" priority="4951"/>
  </conditionalFormatting>
  <conditionalFormatting sqref="O1861:O1862">
    <cfRule type="duplicateValues" dxfId="5300" priority="4950"/>
  </conditionalFormatting>
  <conditionalFormatting sqref="O1861:O1862">
    <cfRule type="duplicateValues" dxfId="5299" priority="4949"/>
  </conditionalFormatting>
  <conditionalFormatting sqref="O1861:O1862">
    <cfRule type="duplicateValues" dxfId="5298" priority="4948"/>
  </conditionalFormatting>
  <conditionalFormatting sqref="O1861:O1862">
    <cfRule type="duplicateValues" dxfId="5297" priority="4947"/>
  </conditionalFormatting>
  <conditionalFormatting sqref="O1861:O1862">
    <cfRule type="duplicateValues" dxfId="5296" priority="4946"/>
  </conditionalFormatting>
  <conditionalFormatting sqref="O1861:O1862">
    <cfRule type="duplicateValues" dxfId="5295" priority="4945"/>
  </conditionalFormatting>
  <conditionalFormatting sqref="O1861:O1862">
    <cfRule type="duplicateValues" dxfId="5294" priority="4944"/>
  </conditionalFormatting>
  <conditionalFormatting sqref="O1861:O1862">
    <cfRule type="duplicateValues" dxfId="5293" priority="4943"/>
  </conditionalFormatting>
  <conditionalFormatting sqref="O1861:O1862">
    <cfRule type="duplicateValues" dxfId="5292" priority="4942"/>
  </conditionalFormatting>
  <conditionalFormatting sqref="O1861:O1862">
    <cfRule type="duplicateValues" dxfId="5291" priority="4941"/>
  </conditionalFormatting>
  <conditionalFormatting sqref="O1861:O1862">
    <cfRule type="duplicateValues" dxfId="5290" priority="4940"/>
  </conditionalFormatting>
  <conditionalFormatting sqref="O1861:O1862">
    <cfRule type="duplicateValues" dxfId="5289" priority="4939"/>
  </conditionalFormatting>
  <conditionalFormatting sqref="O1861:O1862">
    <cfRule type="duplicateValues" dxfId="5288" priority="4961"/>
  </conditionalFormatting>
  <conditionalFormatting sqref="O1861:O1862">
    <cfRule type="duplicateValues" dxfId="5287" priority="4962"/>
    <cfRule type="duplicateValues" dxfId="5286" priority="4963"/>
    <cfRule type="duplicateValues" dxfId="5285" priority="4964"/>
  </conditionalFormatting>
  <conditionalFormatting sqref="P1861:P1862">
    <cfRule type="duplicateValues" dxfId="5284" priority="4965"/>
  </conditionalFormatting>
  <conditionalFormatting sqref="O1863">
    <cfRule type="duplicateValues" dxfId="5283" priority="4930"/>
  </conditionalFormatting>
  <conditionalFormatting sqref="O1863">
    <cfRule type="duplicateValues" dxfId="5282" priority="4931"/>
    <cfRule type="duplicateValues" dxfId="5281" priority="4932"/>
    <cfRule type="duplicateValues" dxfId="5280" priority="4933"/>
  </conditionalFormatting>
  <conditionalFormatting sqref="O1863">
    <cfRule type="duplicateValues" dxfId="5279" priority="4928"/>
    <cfRule type="duplicateValues" dxfId="5278" priority="4929"/>
  </conditionalFormatting>
  <conditionalFormatting sqref="O1863">
    <cfRule type="duplicateValues" dxfId="5277" priority="4927"/>
  </conditionalFormatting>
  <conditionalFormatting sqref="O1863">
    <cfRule type="duplicateValues" dxfId="5276" priority="4926"/>
  </conditionalFormatting>
  <conditionalFormatting sqref="P1863">
    <cfRule type="duplicateValues" dxfId="5275" priority="4925"/>
  </conditionalFormatting>
  <conditionalFormatting sqref="O1863">
    <cfRule type="duplicateValues" dxfId="5274" priority="4924"/>
  </conditionalFormatting>
  <conditionalFormatting sqref="O1863">
    <cfRule type="duplicateValues" dxfId="5273" priority="4923"/>
  </conditionalFormatting>
  <conditionalFormatting sqref="O1863">
    <cfRule type="duplicateValues" dxfId="5272" priority="4922"/>
  </conditionalFormatting>
  <conditionalFormatting sqref="O1863">
    <cfRule type="duplicateValues" dxfId="5271" priority="4921"/>
  </conditionalFormatting>
  <conditionalFormatting sqref="O1863">
    <cfRule type="duplicateValues" dxfId="5270" priority="4920"/>
  </conditionalFormatting>
  <conditionalFormatting sqref="O1863">
    <cfRule type="duplicateValues" dxfId="5269" priority="4919"/>
  </conditionalFormatting>
  <conditionalFormatting sqref="O1863">
    <cfRule type="duplicateValues" dxfId="5268" priority="4918"/>
  </conditionalFormatting>
  <conditionalFormatting sqref="O1863">
    <cfRule type="duplicateValues" dxfId="5267" priority="4917"/>
  </conditionalFormatting>
  <conditionalFormatting sqref="O1863">
    <cfRule type="duplicateValues" dxfId="5266" priority="4916"/>
  </conditionalFormatting>
  <conditionalFormatting sqref="O1863">
    <cfRule type="duplicateValues" dxfId="5265" priority="4915"/>
  </conditionalFormatting>
  <conditionalFormatting sqref="O1863">
    <cfRule type="duplicateValues" dxfId="5264" priority="4914"/>
  </conditionalFormatting>
  <conditionalFormatting sqref="O1863">
    <cfRule type="duplicateValues" dxfId="5263" priority="4913"/>
  </conditionalFormatting>
  <conditionalFormatting sqref="O1863">
    <cfRule type="duplicateValues" dxfId="5262" priority="4912"/>
  </conditionalFormatting>
  <conditionalFormatting sqref="P1863">
    <cfRule type="duplicateValues" dxfId="5261" priority="4934"/>
  </conditionalFormatting>
  <conditionalFormatting sqref="O1863">
    <cfRule type="duplicateValues" dxfId="5260" priority="4935"/>
  </conditionalFormatting>
  <conditionalFormatting sqref="O1863">
    <cfRule type="duplicateValues" dxfId="5259" priority="4936"/>
    <cfRule type="duplicateValues" dxfId="5258" priority="4937"/>
    <cfRule type="duplicateValues" dxfId="5257" priority="4938"/>
  </conditionalFormatting>
  <conditionalFormatting sqref="O1864:O1865">
    <cfRule type="duplicateValues" dxfId="5256" priority="4899"/>
  </conditionalFormatting>
  <conditionalFormatting sqref="O1864:O1865">
    <cfRule type="duplicateValues" dxfId="5255" priority="4900"/>
  </conditionalFormatting>
  <conditionalFormatting sqref="O1864:O1865">
    <cfRule type="duplicateValues" dxfId="5254" priority="4901"/>
    <cfRule type="duplicateValues" dxfId="5253" priority="4902"/>
    <cfRule type="duplicateValues" dxfId="5252" priority="4903"/>
  </conditionalFormatting>
  <conditionalFormatting sqref="P1864:P1865">
    <cfRule type="duplicateValues" dxfId="5251" priority="4904"/>
  </conditionalFormatting>
  <conditionalFormatting sqref="O1864:O1865">
    <cfRule type="duplicateValues" dxfId="5250" priority="4897"/>
    <cfRule type="duplicateValues" dxfId="5249" priority="4898"/>
  </conditionalFormatting>
  <conditionalFormatting sqref="O1864:O1865">
    <cfRule type="duplicateValues" dxfId="5248" priority="4896"/>
  </conditionalFormatting>
  <conditionalFormatting sqref="O1864:O1865">
    <cfRule type="duplicateValues" dxfId="5247" priority="4895"/>
  </conditionalFormatting>
  <conditionalFormatting sqref="P1864:P1865">
    <cfRule type="duplicateValues" dxfId="5246" priority="4894"/>
  </conditionalFormatting>
  <conditionalFormatting sqref="O1864:O1865">
    <cfRule type="duplicateValues" dxfId="5245" priority="4893"/>
  </conditionalFormatting>
  <conditionalFormatting sqref="O1864:O1865">
    <cfRule type="duplicateValues" dxfId="5244" priority="4892"/>
  </conditionalFormatting>
  <conditionalFormatting sqref="O1864:O1865">
    <cfRule type="duplicateValues" dxfId="5243" priority="4891"/>
  </conditionalFormatting>
  <conditionalFormatting sqref="O1864:O1865">
    <cfRule type="duplicateValues" dxfId="5242" priority="4890"/>
  </conditionalFormatting>
  <conditionalFormatting sqref="O1864:O1865">
    <cfRule type="duplicateValues" dxfId="5241" priority="4889"/>
  </conditionalFormatting>
  <conditionalFormatting sqref="O1864:O1865">
    <cfRule type="duplicateValues" dxfId="5240" priority="4888"/>
  </conditionalFormatting>
  <conditionalFormatting sqref="O1864:O1865">
    <cfRule type="duplicateValues" dxfId="5239" priority="4887"/>
  </conditionalFormatting>
  <conditionalFormatting sqref="O1864:O1865">
    <cfRule type="duplicateValues" dxfId="5238" priority="4886"/>
  </conditionalFormatting>
  <conditionalFormatting sqref="O1864:O1865">
    <cfRule type="duplicateValues" dxfId="5237" priority="4885"/>
  </conditionalFormatting>
  <conditionalFormatting sqref="O1864:O1865">
    <cfRule type="duplicateValues" dxfId="5236" priority="4884"/>
  </conditionalFormatting>
  <conditionalFormatting sqref="O1864:O1865">
    <cfRule type="duplicateValues" dxfId="5235" priority="4883"/>
  </conditionalFormatting>
  <conditionalFormatting sqref="O1864:O1865">
    <cfRule type="duplicateValues" dxfId="5234" priority="4882"/>
  </conditionalFormatting>
  <conditionalFormatting sqref="O1864:O1865">
    <cfRule type="duplicateValues" dxfId="5233" priority="4881"/>
  </conditionalFormatting>
  <conditionalFormatting sqref="O1864:O1865">
    <cfRule type="duplicateValues" dxfId="5232" priority="4880"/>
  </conditionalFormatting>
  <conditionalFormatting sqref="O1864:O1865">
    <cfRule type="duplicateValues" dxfId="5231" priority="4905"/>
  </conditionalFormatting>
  <conditionalFormatting sqref="O1864:O1865">
    <cfRule type="duplicateValues" dxfId="5230" priority="4906"/>
    <cfRule type="duplicateValues" dxfId="5229" priority="4907"/>
    <cfRule type="duplicateValues" dxfId="5228" priority="4908"/>
  </conditionalFormatting>
  <conditionalFormatting sqref="P1864:P1865">
    <cfRule type="duplicateValues" dxfId="5227" priority="4909"/>
  </conditionalFormatting>
  <conditionalFormatting sqref="O1864:O1865">
    <cfRule type="duplicateValues" dxfId="5226" priority="4910"/>
    <cfRule type="duplicateValues" dxfId="5225" priority="4911"/>
  </conditionalFormatting>
  <conditionalFormatting sqref="O1867">
    <cfRule type="duplicateValues" dxfId="5224" priority="4867"/>
  </conditionalFormatting>
  <conditionalFormatting sqref="O1867">
    <cfRule type="duplicateValues" dxfId="5223" priority="4868"/>
  </conditionalFormatting>
  <conditionalFormatting sqref="O1867">
    <cfRule type="duplicateValues" dxfId="5222" priority="4869"/>
    <cfRule type="duplicateValues" dxfId="5221" priority="4870"/>
    <cfRule type="duplicateValues" dxfId="5220" priority="4871"/>
  </conditionalFormatting>
  <conditionalFormatting sqref="P1867">
    <cfRule type="duplicateValues" dxfId="5219" priority="4872"/>
  </conditionalFormatting>
  <conditionalFormatting sqref="O1867">
    <cfRule type="duplicateValues" dxfId="5218" priority="4865"/>
    <cfRule type="duplicateValues" dxfId="5217" priority="4866"/>
  </conditionalFormatting>
  <conditionalFormatting sqref="O1867">
    <cfRule type="duplicateValues" dxfId="5216" priority="4864"/>
  </conditionalFormatting>
  <conditionalFormatting sqref="O1867">
    <cfRule type="duplicateValues" dxfId="5215" priority="4863"/>
  </conditionalFormatting>
  <conditionalFormatting sqref="P1867">
    <cfRule type="duplicateValues" dxfId="5214" priority="4862"/>
  </conditionalFormatting>
  <conditionalFormatting sqref="O1867">
    <cfRule type="duplicateValues" dxfId="5213" priority="4861"/>
  </conditionalFormatting>
  <conditionalFormatting sqref="O1867">
    <cfRule type="duplicateValues" dxfId="5212" priority="4860"/>
  </conditionalFormatting>
  <conditionalFormatting sqref="O1867">
    <cfRule type="duplicateValues" dxfId="5211" priority="4859"/>
  </conditionalFormatting>
  <conditionalFormatting sqref="O1867">
    <cfRule type="duplicateValues" dxfId="5210" priority="4858"/>
  </conditionalFormatting>
  <conditionalFormatting sqref="O1867">
    <cfRule type="duplicateValues" dxfId="5209" priority="4857"/>
  </conditionalFormatting>
  <conditionalFormatting sqref="O1867">
    <cfRule type="duplicateValues" dxfId="5208" priority="4856"/>
  </conditionalFormatting>
  <conditionalFormatting sqref="O1867">
    <cfRule type="duplicateValues" dxfId="5207" priority="4855"/>
  </conditionalFormatting>
  <conditionalFormatting sqref="O1867">
    <cfRule type="duplicateValues" dxfId="5206" priority="4854"/>
  </conditionalFormatting>
  <conditionalFormatting sqref="O1867">
    <cfRule type="duplicateValues" dxfId="5205" priority="4853"/>
  </conditionalFormatting>
  <conditionalFormatting sqref="O1867">
    <cfRule type="duplicateValues" dxfId="5204" priority="4852"/>
  </conditionalFormatting>
  <conditionalFormatting sqref="O1867">
    <cfRule type="duplicateValues" dxfId="5203" priority="4851"/>
  </conditionalFormatting>
  <conditionalFormatting sqref="O1867">
    <cfRule type="duplicateValues" dxfId="5202" priority="4850"/>
  </conditionalFormatting>
  <conditionalFormatting sqref="O1867">
    <cfRule type="duplicateValues" dxfId="5201" priority="4849"/>
  </conditionalFormatting>
  <conditionalFormatting sqref="O1867">
    <cfRule type="duplicateValues" dxfId="5200" priority="4848"/>
  </conditionalFormatting>
  <conditionalFormatting sqref="O1867">
    <cfRule type="duplicateValues" dxfId="5199" priority="4873"/>
  </conditionalFormatting>
  <conditionalFormatting sqref="O1867">
    <cfRule type="duplicateValues" dxfId="5198" priority="4874"/>
    <cfRule type="duplicateValues" dxfId="5197" priority="4875"/>
    <cfRule type="duplicateValues" dxfId="5196" priority="4876"/>
  </conditionalFormatting>
  <conditionalFormatting sqref="P1867">
    <cfRule type="duplicateValues" dxfId="5195" priority="4877"/>
  </conditionalFormatting>
  <conditionalFormatting sqref="O1867">
    <cfRule type="duplicateValues" dxfId="5194" priority="4878"/>
    <cfRule type="duplicateValues" dxfId="5193" priority="4879"/>
  </conditionalFormatting>
  <conditionalFormatting sqref="O1866">
    <cfRule type="duplicateValues" dxfId="5192" priority="4835"/>
  </conditionalFormatting>
  <conditionalFormatting sqref="O1866">
    <cfRule type="duplicateValues" dxfId="5191" priority="4836"/>
  </conditionalFormatting>
  <conditionalFormatting sqref="O1866">
    <cfRule type="duplicateValues" dxfId="5190" priority="4837"/>
    <cfRule type="duplicateValues" dxfId="5189" priority="4838"/>
    <cfRule type="duplicateValues" dxfId="5188" priority="4839"/>
  </conditionalFormatting>
  <conditionalFormatting sqref="P1866">
    <cfRule type="duplicateValues" dxfId="5187" priority="4840"/>
  </conditionalFormatting>
  <conditionalFormatting sqref="O1866">
    <cfRule type="duplicateValues" dxfId="5186" priority="4833"/>
    <cfRule type="duplicateValues" dxfId="5185" priority="4834"/>
  </conditionalFormatting>
  <conditionalFormatting sqref="O1866">
    <cfRule type="duplicateValues" dxfId="5184" priority="4832"/>
  </conditionalFormatting>
  <conditionalFormatting sqref="O1866">
    <cfRule type="duplicateValues" dxfId="5183" priority="4831"/>
  </conditionalFormatting>
  <conditionalFormatting sqref="P1866">
    <cfRule type="duplicateValues" dxfId="5182" priority="4830"/>
  </conditionalFormatting>
  <conditionalFormatting sqref="O1866">
    <cfRule type="duplicateValues" dxfId="5181" priority="4829"/>
  </conditionalFormatting>
  <conditionalFormatting sqref="O1866">
    <cfRule type="duplicateValues" dxfId="5180" priority="4828"/>
  </conditionalFormatting>
  <conditionalFormatting sqref="O1866">
    <cfRule type="duplicateValues" dxfId="5179" priority="4827"/>
  </conditionalFormatting>
  <conditionalFormatting sqref="O1866">
    <cfRule type="duplicateValues" dxfId="5178" priority="4826"/>
  </conditionalFormatting>
  <conditionalFormatting sqref="O1866">
    <cfRule type="duplicateValues" dxfId="5177" priority="4825"/>
  </conditionalFormatting>
  <conditionalFormatting sqref="O1866">
    <cfRule type="duplicateValues" dxfId="5176" priority="4824"/>
  </conditionalFormatting>
  <conditionalFormatting sqref="O1866">
    <cfRule type="duplicateValues" dxfId="5175" priority="4823"/>
  </conditionalFormatting>
  <conditionalFormatting sqref="O1866">
    <cfRule type="duplicateValues" dxfId="5174" priority="4822"/>
  </conditionalFormatting>
  <conditionalFormatting sqref="O1866">
    <cfRule type="duplicateValues" dxfId="5173" priority="4821"/>
  </conditionalFormatting>
  <conditionalFormatting sqref="O1866">
    <cfRule type="duplicateValues" dxfId="5172" priority="4820"/>
  </conditionalFormatting>
  <conditionalFormatting sqref="O1866">
    <cfRule type="duplicateValues" dxfId="5171" priority="4819"/>
  </conditionalFormatting>
  <conditionalFormatting sqref="O1866">
    <cfRule type="duplicateValues" dxfId="5170" priority="4818"/>
  </conditionalFormatting>
  <conditionalFormatting sqref="O1866">
    <cfRule type="duplicateValues" dxfId="5169" priority="4817"/>
  </conditionalFormatting>
  <conditionalFormatting sqref="O1866">
    <cfRule type="duplicateValues" dxfId="5168" priority="4816"/>
  </conditionalFormatting>
  <conditionalFormatting sqref="O1866">
    <cfRule type="duplicateValues" dxfId="5167" priority="4841"/>
  </conditionalFormatting>
  <conditionalFormatting sqref="O1866">
    <cfRule type="duplicateValues" dxfId="5166" priority="4842"/>
    <cfRule type="duplicateValues" dxfId="5165" priority="4843"/>
    <cfRule type="duplicateValues" dxfId="5164" priority="4844"/>
  </conditionalFormatting>
  <conditionalFormatting sqref="P1866">
    <cfRule type="duplicateValues" dxfId="5163" priority="4845"/>
  </conditionalFormatting>
  <conditionalFormatting sqref="O1866">
    <cfRule type="duplicateValues" dxfId="5162" priority="4846"/>
    <cfRule type="duplicateValues" dxfId="5161" priority="4847"/>
  </conditionalFormatting>
  <conditionalFormatting sqref="O1868">
    <cfRule type="duplicateValues" dxfId="5160" priority="4803"/>
  </conditionalFormatting>
  <conditionalFormatting sqref="O1868">
    <cfRule type="duplicateValues" dxfId="5159" priority="4804"/>
  </conditionalFormatting>
  <conditionalFormatting sqref="O1868">
    <cfRule type="duplicateValues" dxfId="5158" priority="4805"/>
    <cfRule type="duplicateValues" dxfId="5157" priority="4806"/>
    <cfRule type="duplicateValues" dxfId="5156" priority="4807"/>
  </conditionalFormatting>
  <conditionalFormatting sqref="P1868">
    <cfRule type="duplicateValues" dxfId="5155" priority="4808"/>
  </conditionalFormatting>
  <conditionalFormatting sqref="O1868">
    <cfRule type="duplicateValues" dxfId="5154" priority="4801"/>
    <cfRule type="duplicateValues" dxfId="5153" priority="4802"/>
  </conditionalFormatting>
  <conditionalFormatting sqref="O1868">
    <cfRule type="duplicateValues" dxfId="5152" priority="4800"/>
  </conditionalFormatting>
  <conditionalFormatting sqref="O1868">
    <cfRule type="duplicateValues" dxfId="5151" priority="4799"/>
  </conditionalFormatting>
  <conditionalFormatting sqref="P1868">
    <cfRule type="duplicateValues" dxfId="5150" priority="4798"/>
  </conditionalFormatting>
  <conditionalFormatting sqref="O1868">
    <cfRule type="duplicateValues" dxfId="5149" priority="4797"/>
  </conditionalFormatting>
  <conditionalFormatting sqref="O1868">
    <cfRule type="duplicateValues" dxfId="5148" priority="4796"/>
  </conditionalFormatting>
  <conditionalFormatting sqref="O1868">
    <cfRule type="duplicateValues" dxfId="5147" priority="4795"/>
  </conditionalFormatting>
  <conditionalFormatting sqref="O1868">
    <cfRule type="duplicateValues" dxfId="5146" priority="4794"/>
  </conditionalFormatting>
  <conditionalFormatting sqref="O1868">
    <cfRule type="duplicateValues" dxfId="5145" priority="4793"/>
  </conditionalFormatting>
  <conditionalFormatting sqref="O1868">
    <cfRule type="duplicateValues" dxfId="5144" priority="4792"/>
  </conditionalFormatting>
  <conditionalFormatting sqref="O1868">
    <cfRule type="duplicateValues" dxfId="5143" priority="4791"/>
  </conditionalFormatting>
  <conditionalFormatting sqref="O1868">
    <cfRule type="duplicateValues" dxfId="5142" priority="4790"/>
  </conditionalFormatting>
  <conditionalFormatting sqref="O1868">
    <cfRule type="duplicateValues" dxfId="5141" priority="4789"/>
  </conditionalFormatting>
  <conditionalFormatting sqref="O1868">
    <cfRule type="duplicateValues" dxfId="5140" priority="4788"/>
  </conditionalFormatting>
  <conditionalFormatting sqref="O1868">
    <cfRule type="duplicateValues" dxfId="5139" priority="4787"/>
  </conditionalFormatting>
  <conditionalFormatting sqref="O1868">
    <cfRule type="duplicateValues" dxfId="5138" priority="4786"/>
  </conditionalFormatting>
  <conditionalFormatting sqref="O1868">
    <cfRule type="duplicateValues" dxfId="5137" priority="4785"/>
  </conditionalFormatting>
  <conditionalFormatting sqref="O1868">
    <cfRule type="duplicateValues" dxfId="5136" priority="4784"/>
  </conditionalFormatting>
  <conditionalFormatting sqref="O1868">
    <cfRule type="duplicateValues" dxfId="5135" priority="4809"/>
  </conditionalFormatting>
  <conditionalFormatting sqref="O1868">
    <cfRule type="duplicateValues" dxfId="5134" priority="4810"/>
    <cfRule type="duplicateValues" dxfId="5133" priority="4811"/>
    <cfRule type="duplicateValues" dxfId="5132" priority="4812"/>
  </conditionalFormatting>
  <conditionalFormatting sqref="P1868">
    <cfRule type="duplicateValues" dxfId="5131" priority="4813"/>
  </conditionalFormatting>
  <conditionalFormatting sqref="O1868">
    <cfRule type="duplicateValues" dxfId="5130" priority="4814"/>
    <cfRule type="duplicateValues" dxfId="5129" priority="4815"/>
  </conditionalFormatting>
  <conditionalFormatting sqref="O1869:O1871">
    <cfRule type="duplicateValues" dxfId="5128" priority="4779"/>
  </conditionalFormatting>
  <conditionalFormatting sqref="O1869:O1871">
    <cfRule type="duplicateValues" dxfId="5127" priority="4780"/>
    <cfRule type="duplicateValues" dxfId="5126" priority="4781"/>
    <cfRule type="duplicateValues" dxfId="5125" priority="4782"/>
  </conditionalFormatting>
  <conditionalFormatting sqref="P1869:P1871">
    <cfRule type="duplicateValues" dxfId="5124" priority="4783"/>
  </conditionalFormatting>
  <conditionalFormatting sqref="O1869:O1871">
    <cfRule type="duplicateValues" dxfId="5123" priority="4777"/>
    <cfRule type="duplicateValues" dxfId="5122" priority="4778"/>
  </conditionalFormatting>
  <conditionalFormatting sqref="O1869:O1871">
    <cfRule type="duplicateValues" dxfId="5121" priority="4776"/>
  </conditionalFormatting>
  <conditionalFormatting sqref="O1869:O1871">
    <cfRule type="duplicateValues" dxfId="5120" priority="4775"/>
  </conditionalFormatting>
  <conditionalFormatting sqref="P1869:P1871">
    <cfRule type="duplicateValues" dxfId="5119" priority="4774"/>
  </conditionalFormatting>
  <conditionalFormatting sqref="O1869:O1871">
    <cfRule type="duplicateValues" dxfId="5118" priority="4773"/>
  </conditionalFormatting>
  <conditionalFormatting sqref="O1869:O1871">
    <cfRule type="duplicateValues" dxfId="5117" priority="4772"/>
  </conditionalFormatting>
  <conditionalFormatting sqref="O1869:O1871">
    <cfRule type="duplicateValues" dxfId="5116" priority="4771"/>
  </conditionalFormatting>
  <conditionalFormatting sqref="O1869:O1871">
    <cfRule type="duplicateValues" dxfId="5115" priority="4770"/>
  </conditionalFormatting>
  <conditionalFormatting sqref="O1869:O1871">
    <cfRule type="duplicateValues" dxfId="5114" priority="4769"/>
  </conditionalFormatting>
  <conditionalFormatting sqref="O1869:O1871">
    <cfRule type="duplicateValues" dxfId="5113" priority="4768"/>
  </conditionalFormatting>
  <conditionalFormatting sqref="O1869:O1871">
    <cfRule type="duplicateValues" dxfId="5112" priority="4767"/>
  </conditionalFormatting>
  <conditionalFormatting sqref="O1869:O1871">
    <cfRule type="duplicateValues" dxfId="5111" priority="4766"/>
  </conditionalFormatting>
  <conditionalFormatting sqref="O1869:O1871">
    <cfRule type="duplicateValues" dxfId="5110" priority="4765"/>
  </conditionalFormatting>
  <conditionalFormatting sqref="O1869:O1871">
    <cfRule type="duplicateValues" dxfId="5109" priority="4764"/>
  </conditionalFormatting>
  <conditionalFormatting sqref="O1869:O1871">
    <cfRule type="duplicateValues" dxfId="5108" priority="4763"/>
  </conditionalFormatting>
  <conditionalFormatting sqref="O1869:O1871">
    <cfRule type="duplicateValues" dxfId="5107" priority="4762"/>
  </conditionalFormatting>
  <conditionalFormatting sqref="O1869:O1871">
    <cfRule type="duplicateValues" dxfId="5106" priority="4761"/>
  </conditionalFormatting>
  <conditionalFormatting sqref="O1872">
    <cfRule type="duplicateValues" dxfId="5105" priority="4756"/>
  </conditionalFormatting>
  <conditionalFormatting sqref="O1872">
    <cfRule type="duplicateValues" dxfId="5104" priority="4757"/>
    <cfRule type="duplicateValues" dxfId="5103" priority="4758"/>
    <cfRule type="duplicateValues" dxfId="5102" priority="4759"/>
  </conditionalFormatting>
  <conditionalFormatting sqref="P1872">
    <cfRule type="duplicateValues" dxfId="5101" priority="4760"/>
  </conditionalFormatting>
  <conditionalFormatting sqref="O1872">
    <cfRule type="duplicateValues" dxfId="5100" priority="4754"/>
    <cfRule type="duplicateValues" dxfId="5099" priority="4755"/>
  </conditionalFormatting>
  <conditionalFormatting sqref="O1872">
    <cfRule type="duplicateValues" dxfId="5098" priority="4753"/>
  </conditionalFormatting>
  <conditionalFormatting sqref="O1872">
    <cfRule type="duplicateValues" dxfId="5097" priority="4752"/>
  </conditionalFormatting>
  <conditionalFormatting sqref="P1872">
    <cfRule type="duplicateValues" dxfId="5096" priority="4751"/>
  </conditionalFormatting>
  <conditionalFormatting sqref="O1872">
    <cfRule type="duplicateValues" dxfId="5095" priority="4750"/>
  </conditionalFormatting>
  <conditionalFormatting sqref="O1872">
    <cfRule type="duplicateValues" dxfId="5094" priority="4749"/>
  </conditionalFormatting>
  <conditionalFormatting sqref="O1872">
    <cfRule type="duplicateValues" dxfId="5093" priority="4748"/>
  </conditionalFormatting>
  <conditionalFormatting sqref="O1872">
    <cfRule type="duplicateValues" dxfId="5092" priority="4747"/>
  </conditionalFormatting>
  <conditionalFormatting sqref="O1872">
    <cfRule type="duplicateValues" dxfId="5091" priority="4746"/>
  </conditionalFormatting>
  <conditionalFormatting sqref="O1872">
    <cfRule type="duplicateValues" dxfId="5090" priority="4745"/>
  </conditionalFormatting>
  <conditionalFormatting sqref="O1872">
    <cfRule type="duplicateValues" dxfId="5089" priority="4744"/>
  </conditionalFormatting>
  <conditionalFormatting sqref="O1872">
    <cfRule type="duplicateValues" dxfId="5088" priority="4743"/>
  </conditionalFormatting>
  <conditionalFormatting sqref="O1872">
    <cfRule type="duplicateValues" dxfId="5087" priority="4742"/>
  </conditionalFormatting>
  <conditionalFormatting sqref="O1872">
    <cfRule type="duplicateValues" dxfId="5086" priority="4741"/>
  </conditionalFormatting>
  <conditionalFormatting sqref="O1872">
    <cfRule type="duplicateValues" dxfId="5085" priority="4740"/>
  </conditionalFormatting>
  <conditionalFormatting sqref="O1872">
    <cfRule type="duplicateValues" dxfId="5084" priority="4739"/>
  </conditionalFormatting>
  <conditionalFormatting sqref="O1872">
    <cfRule type="duplicateValues" dxfId="5083" priority="4738"/>
  </conditionalFormatting>
  <conditionalFormatting sqref="O1873">
    <cfRule type="duplicateValues" dxfId="5082" priority="4733"/>
  </conditionalFormatting>
  <conditionalFormatting sqref="O1873">
    <cfRule type="duplicateValues" dxfId="5081" priority="4734"/>
    <cfRule type="duplicateValues" dxfId="5080" priority="4735"/>
    <cfRule type="duplicateValues" dxfId="5079" priority="4736"/>
  </conditionalFormatting>
  <conditionalFormatting sqref="P1873">
    <cfRule type="duplicateValues" dxfId="5078" priority="4737"/>
  </conditionalFormatting>
  <conditionalFormatting sqref="O1873">
    <cfRule type="duplicateValues" dxfId="5077" priority="4731"/>
    <cfRule type="duplicateValues" dxfId="5076" priority="4732"/>
  </conditionalFormatting>
  <conditionalFormatting sqref="O1873">
    <cfRule type="duplicateValues" dxfId="5075" priority="4730"/>
  </conditionalFormatting>
  <conditionalFormatting sqref="O1873">
    <cfRule type="duplicateValues" dxfId="5074" priority="4729"/>
  </conditionalFormatting>
  <conditionalFormatting sqref="P1873">
    <cfRule type="duplicateValues" dxfId="5073" priority="4728"/>
  </conditionalFormatting>
  <conditionalFormatting sqref="O1873">
    <cfRule type="duplicateValues" dxfId="5072" priority="4727"/>
  </conditionalFormatting>
  <conditionalFormatting sqref="O1873">
    <cfRule type="duplicateValues" dxfId="5071" priority="4726"/>
  </conditionalFormatting>
  <conditionalFormatting sqref="O1873">
    <cfRule type="duplicateValues" dxfId="5070" priority="4725"/>
  </conditionalFormatting>
  <conditionalFormatting sqref="O1873">
    <cfRule type="duplicateValues" dxfId="5069" priority="4724"/>
  </conditionalFormatting>
  <conditionalFormatting sqref="O1873">
    <cfRule type="duplicateValues" dxfId="5068" priority="4723"/>
  </conditionalFormatting>
  <conditionalFormatting sqref="O1873">
    <cfRule type="duplicateValues" dxfId="5067" priority="4722"/>
  </conditionalFormatting>
  <conditionalFormatting sqref="O1873">
    <cfRule type="duplicateValues" dxfId="5066" priority="4721"/>
  </conditionalFormatting>
  <conditionalFormatting sqref="O1873">
    <cfRule type="duplicateValues" dxfId="5065" priority="4720"/>
  </conditionalFormatting>
  <conditionalFormatting sqref="O1873">
    <cfRule type="duplicateValues" dxfId="5064" priority="4719"/>
  </conditionalFormatting>
  <conditionalFormatting sqref="O1873">
    <cfRule type="duplicateValues" dxfId="5063" priority="4718"/>
  </conditionalFormatting>
  <conditionalFormatting sqref="O1873">
    <cfRule type="duplicateValues" dxfId="5062" priority="4717"/>
  </conditionalFormatting>
  <conditionalFormatting sqref="O1873">
    <cfRule type="duplicateValues" dxfId="5061" priority="4716"/>
  </conditionalFormatting>
  <conditionalFormatting sqref="O1873">
    <cfRule type="duplicateValues" dxfId="5060" priority="4715"/>
  </conditionalFormatting>
  <conditionalFormatting sqref="O1877">
    <cfRule type="duplicateValues" dxfId="5059" priority="4710"/>
  </conditionalFormatting>
  <conditionalFormatting sqref="O1877">
    <cfRule type="duplicateValues" dxfId="5058" priority="4711"/>
    <cfRule type="duplicateValues" dxfId="5057" priority="4712"/>
    <cfRule type="duplicateValues" dxfId="5056" priority="4713"/>
  </conditionalFormatting>
  <conditionalFormatting sqref="P1877">
    <cfRule type="duplicateValues" dxfId="5055" priority="4714"/>
  </conditionalFormatting>
  <conditionalFormatting sqref="O1877">
    <cfRule type="duplicateValues" dxfId="5054" priority="4708"/>
    <cfRule type="duplicateValues" dxfId="5053" priority="4709"/>
  </conditionalFormatting>
  <conditionalFormatting sqref="O1877">
    <cfRule type="duplicateValues" dxfId="5052" priority="4707"/>
  </conditionalFormatting>
  <conditionalFormatting sqref="O1877">
    <cfRule type="duplicateValues" dxfId="5051" priority="4706"/>
  </conditionalFormatting>
  <conditionalFormatting sqref="P1877">
    <cfRule type="duplicateValues" dxfId="5050" priority="4705"/>
  </conditionalFormatting>
  <conditionalFormatting sqref="O1877">
    <cfRule type="duplicateValues" dxfId="5049" priority="4704"/>
  </conditionalFormatting>
  <conditionalFormatting sqref="O1877">
    <cfRule type="duplicateValues" dxfId="5048" priority="4703"/>
  </conditionalFormatting>
  <conditionalFormatting sqref="O1877">
    <cfRule type="duplicateValues" dxfId="5047" priority="4702"/>
  </conditionalFormatting>
  <conditionalFormatting sqref="O1877">
    <cfRule type="duplicateValues" dxfId="5046" priority="4701"/>
  </conditionalFormatting>
  <conditionalFormatting sqref="O1877">
    <cfRule type="duplicateValues" dxfId="5045" priority="4700"/>
  </conditionalFormatting>
  <conditionalFormatting sqref="O1877">
    <cfRule type="duplicateValues" dxfId="5044" priority="4699"/>
  </conditionalFormatting>
  <conditionalFormatting sqref="O1877">
    <cfRule type="duplicateValues" dxfId="5043" priority="4698"/>
  </conditionalFormatting>
  <conditionalFormatting sqref="O1877">
    <cfRule type="duplicateValues" dxfId="5042" priority="4697"/>
  </conditionalFormatting>
  <conditionalFormatting sqref="O1877">
    <cfRule type="duplicateValues" dxfId="5041" priority="4696"/>
  </conditionalFormatting>
  <conditionalFormatting sqref="O1877">
    <cfRule type="duplicateValues" dxfId="5040" priority="4695"/>
  </conditionalFormatting>
  <conditionalFormatting sqref="O1877">
    <cfRule type="duplicateValues" dxfId="5039" priority="4694"/>
  </conditionalFormatting>
  <conditionalFormatting sqref="O1877">
    <cfRule type="duplicateValues" dxfId="5038" priority="4693"/>
  </conditionalFormatting>
  <conditionalFormatting sqref="O1877">
    <cfRule type="duplicateValues" dxfId="5037" priority="4692"/>
  </conditionalFormatting>
  <conditionalFormatting sqref="O1874:O1875">
    <cfRule type="duplicateValues" dxfId="5036" priority="4687"/>
  </conditionalFormatting>
  <conditionalFormatting sqref="O1874:O1875">
    <cfRule type="duplicateValues" dxfId="5035" priority="4688"/>
    <cfRule type="duplicateValues" dxfId="5034" priority="4689"/>
    <cfRule type="duplicateValues" dxfId="5033" priority="4690"/>
  </conditionalFormatting>
  <conditionalFormatting sqref="P1874:P1875">
    <cfRule type="duplicateValues" dxfId="5032" priority="4691"/>
  </conditionalFormatting>
  <conditionalFormatting sqref="O1874:O1875">
    <cfRule type="duplicateValues" dxfId="5031" priority="4685"/>
    <cfRule type="duplicateValues" dxfId="5030" priority="4686"/>
  </conditionalFormatting>
  <conditionalFormatting sqref="O1874:O1875">
    <cfRule type="duplicateValues" dxfId="5029" priority="4684"/>
  </conditionalFormatting>
  <conditionalFormatting sqref="O1874:O1875">
    <cfRule type="duplicateValues" dxfId="5028" priority="4683"/>
  </conditionalFormatting>
  <conditionalFormatting sqref="P1874:P1875">
    <cfRule type="duplicateValues" dxfId="5027" priority="4682"/>
  </conditionalFormatting>
  <conditionalFormatting sqref="O1874:O1875">
    <cfRule type="duplicateValues" dxfId="5026" priority="4681"/>
  </conditionalFormatting>
  <conditionalFormatting sqref="O1874:O1875">
    <cfRule type="duplicateValues" dxfId="5025" priority="4680"/>
  </conditionalFormatting>
  <conditionalFormatting sqref="O1874:O1875">
    <cfRule type="duplicateValues" dxfId="5024" priority="4679"/>
  </conditionalFormatting>
  <conditionalFormatting sqref="O1874:O1875">
    <cfRule type="duplicateValues" dxfId="5023" priority="4678"/>
  </conditionalFormatting>
  <conditionalFormatting sqref="O1874:O1875">
    <cfRule type="duplicateValues" dxfId="5022" priority="4677"/>
  </conditionalFormatting>
  <conditionalFormatting sqref="O1874:O1875">
    <cfRule type="duplicateValues" dxfId="5021" priority="4676"/>
  </conditionalFormatting>
  <conditionalFormatting sqref="O1874:O1875">
    <cfRule type="duplicateValues" dxfId="5020" priority="4675"/>
  </conditionalFormatting>
  <conditionalFormatting sqref="O1874:O1875">
    <cfRule type="duplicateValues" dxfId="5019" priority="4674"/>
  </conditionalFormatting>
  <conditionalFormatting sqref="O1874:O1875">
    <cfRule type="duplicateValues" dxfId="5018" priority="4673"/>
  </conditionalFormatting>
  <conditionalFormatting sqref="O1874:O1875">
    <cfRule type="duplicateValues" dxfId="5017" priority="4672"/>
  </conditionalFormatting>
  <conditionalFormatting sqref="O1874:O1875">
    <cfRule type="duplicateValues" dxfId="5016" priority="4671"/>
  </conditionalFormatting>
  <conditionalFormatting sqref="O1874:O1875">
    <cfRule type="duplicateValues" dxfId="5015" priority="4670"/>
  </conditionalFormatting>
  <conditionalFormatting sqref="O1874:O1875">
    <cfRule type="duplicateValues" dxfId="5014" priority="4669"/>
  </conditionalFormatting>
  <conditionalFormatting sqref="O1876">
    <cfRule type="duplicateValues" dxfId="5013" priority="4660"/>
  </conditionalFormatting>
  <conditionalFormatting sqref="O1876">
    <cfRule type="duplicateValues" dxfId="5012" priority="4661"/>
    <cfRule type="duplicateValues" dxfId="5011" priority="4662"/>
    <cfRule type="duplicateValues" dxfId="5010" priority="4663"/>
  </conditionalFormatting>
  <conditionalFormatting sqref="O1876">
    <cfRule type="duplicateValues" dxfId="5009" priority="4658"/>
    <cfRule type="duplicateValues" dxfId="5008" priority="4659"/>
  </conditionalFormatting>
  <conditionalFormatting sqref="O1876">
    <cfRule type="duplicateValues" dxfId="5007" priority="4657"/>
  </conditionalFormatting>
  <conditionalFormatting sqref="O1876">
    <cfRule type="duplicateValues" dxfId="5006" priority="4656"/>
  </conditionalFormatting>
  <conditionalFormatting sqref="P1876">
    <cfRule type="duplicateValues" dxfId="5005" priority="4655"/>
  </conditionalFormatting>
  <conditionalFormatting sqref="O1876">
    <cfRule type="duplicateValues" dxfId="5004" priority="4654"/>
  </conditionalFormatting>
  <conditionalFormatting sqref="O1876">
    <cfRule type="duplicateValues" dxfId="5003" priority="4653"/>
  </conditionalFormatting>
  <conditionalFormatting sqref="O1876">
    <cfRule type="duplicateValues" dxfId="5002" priority="4652"/>
  </conditionalFormatting>
  <conditionalFormatting sqref="O1876">
    <cfRule type="duplicateValues" dxfId="5001" priority="4651"/>
  </conditionalFormatting>
  <conditionalFormatting sqref="O1876">
    <cfRule type="duplicateValues" dxfId="5000" priority="4664"/>
  </conditionalFormatting>
  <conditionalFormatting sqref="O1876">
    <cfRule type="duplicateValues" dxfId="4999" priority="4665"/>
    <cfRule type="duplicateValues" dxfId="4998" priority="4666"/>
    <cfRule type="duplicateValues" dxfId="4997" priority="4667"/>
  </conditionalFormatting>
  <conditionalFormatting sqref="P1876">
    <cfRule type="duplicateValues" dxfId="4996" priority="4668"/>
  </conditionalFormatting>
  <conditionalFormatting sqref="O1876">
    <cfRule type="duplicateValues" dxfId="4995" priority="4650"/>
  </conditionalFormatting>
  <conditionalFormatting sqref="O1876">
    <cfRule type="duplicateValues" dxfId="4994" priority="4649"/>
  </conditionalFormatting>
  <conditionalFormatting sqref="O1876">
    <cfRule type="duplicateValues" dxfId="4993" priority="4648"/>
  </conditionalFormatting>
  <conditionalFormatting sqref="O1876">
    <cfRule type="duplicateValues" dxfId="4992" priority="4647"/>
  </conditionalFormatting>
  <conditionalFormatting sqref="O1876">
    <cfRule type="duplicateValues" dxfId="4991" priority="4646"/>
  </conditionalFormatting>
  <conditionalFormatting sqref="O1876">
    <cfRule type="duplicateValues" dxfId="4990" priority="4645"/>
  </conditionalFormatting>
  <conditionalFormatting sqref="O1876">
    <cfRule type="duplicateValues" dxfId="4989" priority="4644"/>
  </conditionalFormatting>
  <conditionalFormatting sqref="O1876">
    <cfRule type="duplicateValues" dxfId="4988" priority="4643"/>
  </conditionalFormatting>
  <conditionalFormatting sqref="O1876">
    <cfRule type="duplicateValues" dxfId="4987" priority="4642"/>
  </conditionalFormatting>
  <conditionalFormatting sqref="O1878:O1879">
    <cfRule type="duplicateValues" dxfId="4986" priority="4606"/>
  </conditionalFormatting>
  <conditionalFormatting sqref="O1878:O1879">
    <cfRule type="duplicateValues" dxfId="4985" priority="4607"/>
    <cfRule type="duplicateValues" dxfId="4984" priority="4608"/>
    <cfRule type="duplicateValues" dxfId="4983" priority="4609"/>
  </conditionalFormatting>
  <conditionalFormatting sqref="P1878:P1879">
    <cfRule type="duplicateValues" dxfId="4982" priority="4610"/>
  </conditionalFormatting>
  <conditionalFormatting sqref="O1878:O1879">
    <cfRule type="duplicateValues" dxfId="4981" priority="4611"/>
  </conditionalFormatting>
  <conditionalFormatting sqref="O1878:O1879">
    <cfRule type="duplicateValues" dxfId="4980" priority="4612"/>
    <cfRule type="duplicateValues" dxfId="4979" priority="4613"/>
    <cfRule type="duplicateValues" dxfId="4978" priority="4614"/>
  </conditionalFormatting>
  <conditionalFormatting sqref="O1878:O1879">
    <cfRule type="duplicateValues" dxfId="4977" priority="4604"/>
    <cfRule type="duplicateValues" dxfId="4976" priority="4605"/>
  </conditionalFormatting>
  <conditionalFormatting sqref="O1878:O1879">
    <cfRule type="duplicateValues" dxfId="4975" priority="4603"/>
  </conditionalFormatting>
  <conditionalFormatting sqref="O1878:O1879">
    <cfRule type="duplicateValues" dxfId="4974" priority="4602"/>
  </conditionalFormatting>
  <conditionalFormatting sqref="P1878:P1879">
    <cfRule type="duplicateValues" dxfId="4973" priority="4601"/>
  </conditionalFormatting>
  <conditionalFormatting sqref="O1878:O1879">
    <cfRule type="duplicateValues" dxfId="4972" priority="4600"/>
  </conditionalFormatting>
  <conditionalFormatting sqref="O1878:O1879">
    <cfRule type="duplicateValues" dxfId="4971" priority="4599"/>
  </conditionalFormatting>
  <conditionalFormatting sqref="O1878:O1879">
    <cfRule type="duplicateValues" dxfId="4970" priority="4598"/>
  </conditionalFormatting>
  <conditionalFormatting sqref="O1878:O1879">
    <cfRule type="duplicateValues" dxfId="4969" priority="4597"/>
  </conditionalFormatting>
  <conditionalFormatting sqref="O1878:O1879">
    <cfRule type="duplicateValues" dxfId="4968" priority="4596"/>
  </conditionalFormatting>
  <conditionalFormatting sqref="O1878:O1879">
    <cfRule type="duplicateValues" dxfId="4967" priority="4595"/>
  </conditionalFormatting>
  <conditionalFormatting sqref="O1878:O1879">
    <cfRule type="duplicateValues" dxfId="4966" priority="4594"/>
  </conditionalFormatting>
  <conditionalFormatting sqref="O1878:O1879">
    <cfRule type="duplicateValues" dxfId="4965" priority="4593"/>
  </conditionalFormatting>
  <conditionalFormatting sqref="O1878:O1879">
    <cfRule type="duplicateValues" dxfId="4964" priority="4592"/>
  </conditionalFormatting>
  <conditionalFormatting sqref="O1878:O1879">
    <cfRule type="duplicateValues" dxfId="4963" priority="4591"/>
  </conditionalFormatting>
  <conditionalFormatting sqref="O1878:O1879">
    <cfRule type="duplicateValues" dxfId="4962" priority="4590"/>
  </conditionalFormatting>
  <conditionalFormatting sqref="O1878:O1879">
    <cfRule type="duplicateValues" dxfId="4961" priority="4589"/>
  </conditionalFormatting>
  <conditionalFormatting sqref="O1878:O1879">
    <cfRule type="duplicateValues" dxfId="4960" priority="4588"/>
  </conditionalFormatting>
  <conditionalFormatting sqref="O1880:O1881">
    <cfRule type="duplicateValues" dxfId="4959" priority="4579"/>
  </conditionalFormatting>
  <conditionalFormatting sqref="O1880:O1881">
    <cfRule type="duplicateValues" dxfId="4958" priority="4580"/>
    <cfRule type="duplicateValues" dxfId="4957" priority="4581"/>
    <cfRule type="duplicateValues" dxfId="4956" priority="4582"/>
  </conditionalFormatting>
  <conditionalFormatting sqref="O1880:O1881">
    <cfRule type="duplicateValues" dxfId="4955" priority="4577"/>
    <cfRule type="duplicateValues" dxfId="4954" priority="4578"/>
  </conditionalFormatting>
  <conditionalFormatting sqref="O1880:O1881">
    <cfRule type="duplicateValues" dxfId="4953" priority="4576"/>
  </conditionalFormatting>
  <conditionalFormatting sqref="O1880:O1881">
    <cfRule type="duplicateValues" dxfId="4952" priority="4575"/>
  </conditionalFormatting>
  <conditionalFormatting sqref="P1880:P1881">
    <cfRule type="duplicateValues" dxfId="4951" priority="4574"/>
  </conditionalFormatting>
  <conditionalFormatting sqref="O1880:O1881">
    <cfRule type="duplicateValues" dxfId="4950" priority="4573"/>
  </conditionalFormatting>
  <conditionalFormatting sqref="O1880:O1881">
    <cfRule type="duplicateValues" dxfId="4949" priority="4572"/>
  </conditionalFormatting>
  <conditionalFormatting sqref="O1880:O1881">
    <cfRule type="duplicateValues" dxfId="4948" priority="4571"/>
  </conditionalFormatting>
  <conditionalFormatting sqref="O1880:O1881">
    <cfRule type="duplicateValues" dxfId="4947" priority="4570"/>
  </conditionalFormatting>
  <conditionalFormatting sqref="O1880:O1881">
    <cfRule type="duplicateValues" dxfId="4946" priority="4569"/>
  </conditionalFormatting>
  <conditionalFormatting sqref="O1880:O1881">
    <cfRule type="duplicateValues" dxfId="4945" priority="4568"/>
  </conditionalFormatting>
  <conditionalFormatting sqref="O1880:O1881">
    <cfRule type="duplicateValues" dxfId="4944" priority="4567"/>
  </conditionalFormatting>
  <conditionalFormatting sqref="O1880:O1881">
    <cfRule type="duplicateValues" dxfId="4943" priority="4566"/>
  </conditionalFormatting>
  <conditionalFormatting sqref="O1880:O1881">
    <cfRule type="duplicateValues" dxfId="4942" priority="4565"/>
  </conditionalFormatting>
  <conditionalFormatting sqref="O1880:O1881">
    <cfRule type="duplicateValues" dxfId="4941" priority="4564"/>
  </conditionalFormatting>
  <conditionalFormatting sqref="O1880:O1881">
    <cfRule type="duplicateValues" dxfId="4940" priority="4563"/>
  </conditionalFormatting>
  <conditionalFormatting sqref="O1880:O1881">
    <cfRule type="duplicateValues" dxfId="4939" priority="4562"/>
  </conditionalFormatting>
  <conditionalFormatting sqref="O1880:O1881">
    <cfRule type="duplicateValues" dxfId="4938" priority="4561"/>
  </conditionalFormatting>
  <conditionalFormatting sqref="P1880:P1881">
    <cfRule type="duplicateValues" dxfId="4937" priority="4583"/>
  </conditionalFormatting>
  <conditionalFormatting sqref="O1880:O1881">
    <cfRule type="duplicateValues" dxfId="4936" priority="4584"/>
  </conditionalFormatting>
  <conditionalFormatting sqref="O1880:O1881">
    <cfRule type="duplicateValues" dxfId="4935" priority="4585"/>
    <cfRule type="duplicateValues" dxfId="4934" priority="4586"/>
    <cfRule type="duplicateValues" dxfId="4933" priority="4587"/>
  </conditionalFormatting>
  <conditionalFormatting sqref="O1882">
    <cfRule type="duplicateValues" dxfId="4932" priority="4556"/>
  </conditionalFormatting>
  <conditionalFormatting sqref="O1882">
    <cfRule type="duplicateValues" dxfId="4931" priority="4557"/>
    <cfRule type="duplicateValues" dxfId="4930" priority="4558"/>
    <cfRule type="duplicateValues" dxfId="4929" priority="4559"/>
  </conditionalFormatting>
  <conditionalFormatting sqref="P1882">
    <cfRule type="duplicateValues" dxfId="4928" priority="4560"/>
  </conditionalFormatting>
  <conditionalFormatting sqref="O1882">
    <cfRule type="duplicateValues" dxfId="4927" priority="4554"/>
    <cfRule type="duplicateValues" dxfId="4926" priority="4555"/>
  </conditionalFormatting>
  <conditionalFormatting sqref="O1882">
    <cfRule type="duplicateValues" dxfId="4925" priority="4553"/>
  </conditionalFormatting>
  <conditionalFormatting sqref="O1882">
    <cfRule type="duplicateValues" dxfId="4924" priority="4552"/>
  </conditionalFormatting>
  <conditionalFormatting sqref="P1882">
    <cfRule type="duplicateValues" dxfId="4923" priority="4551"/>
  </conditionalFormatting>
  <conditionalFormatting sqref="O1882">
    <cfRule type="duplicateValues" dxfId="4922" priority="4550"/>
  </conditionalFormatting>
  <conditionalFormatting sqref="O1882">
    <cfRule type="duplicateValues" dxfId="4921" priority="4549"/>
  </conditionalFormatting>
  <conditionalFormatting sqref="O1882">
    <cfRule type="duplicateValues" dxfId="4920" priority="4548"/>
  </conditionalFormatting>
  <conditionalFormatting sqref="O1882">
    <cfRule type="duplicateValues" dxfId="4919" priority="4547"/>
  </conditionalFormatting>
  <conditionalFormatting sqref="O1882">
    <cfRule type="duplicateValues" dxfId="4918" priority="4546"/>
  </conditionalFormatting>
  <conditionalFormatting sqref="O1882">
    <cfRule type="duplicateValues" dxfId="4917" priority="4545"/>
  </conditionalFormatting>
  <conditionalFormatting sqref="O1882">
    <cfRule type="duplicateValues" dxfId="4916" priority="4544"/>
  </conditionalFormatting>
  <conditionalFormatting sqref="O1882">
    <cfRule type="duplicateValues" dxfId="4915" priority="4543"/>
  </conditionalFormatting>
  <conditionalFormatting sqref="O1882">
    <cfRule type="duplicateValues" dxfId="4914" priority="4542"/>
  </conditionalFormatting>
  <conditionalFormatting sqref="O1882">
    <cfRule type="duplicateValues" dxfId="4913" priority="4541"/>
  </conditionalFormatting>
  <conditionalFormatting sqref="O1882">
    <cfRule type="duplicateValues" dxfId="4912" priority="4540"/>
  </conditionalFormatting>
  <conditionalFormatting sqref="O1882">
    <cfRule type="duplicateValues" dxfId="4911" priority="4539"/>
  </conditionalFormatting>
  <conditionalFormatting sqref="O1882">
    <cfRule type="duplicateValues" dxfId="4910" priority="4538"/>
  </conditionalFormatting>
  <conditionalFormatting sqref="O1883">
    <cfRule type="duplicateValues" dxfId="4909" priority="4529"/>
  </conditionalFormatting>
  <conditionalFormatting sqref="O1883">
    <cfRule type="duplicateValues" dxfId="4908" priority="4530"/>
    <cfRule type="duplicateValues" dxfId="4907" priority="4531"/>
    <cfRule type="duplicateValues" dxfId="4906" priority="4532"/>
  </conditionalFormatting>
  <conditionalFormatting sqref="O1883">
    <cfRule type="duplicateValues" dxfId="4905" priority="4527"/>
    <cfRule type="duplicateValues" dxfId="4904" priority="4528"/>
  </conditionalFormatting>
  <conditionalFormatting sqref="O1883">
    <cfRule type="duplicateValues" dxfId="4903" priority="4526"/>
  </conditionalFormatting>
  <conditionalFormatting sqref="O1883">
    <cfRule type="duplicateValues" dxfId="4902" priority="4525"/>
  </conditionalFormatting>
  <conditionalFormatting sqref="P1883">
    <cfRule type="duplicateValues" dxfId="4901" priority="4524"/>
  </conditionalFormatting>
  <conditionalFormatting sqref="O1883">
    <cfRule type="duplicateValues" dxfId="4900" priority="4523"/>
  </conditionalFormatting>
  <conditionalFormatting sqref="O1883">
    <cfRule type="duplicateValues" dxfId="4899" priority="4522"/>
  </conditionalFormatting>
  <conditionalFormatting sqref="O1883">
    <cfRule type="duplicateValues" dxfId="4898" priority="4521"/>
  </conditionalFormatting>
  <conditionalFormatting sqref="O1883">
    <cfRule type="duplicateValues" dxfId="4897" priority="4520"/>
  </conditionalFormatting>
  <conditionalFormatting sqref="O1883">
    <cfRule type="duplicateValues" dxfId="4896" priority="4519"/>
  </conditionalFormatting>
  <conditionalFormatting sqref="O1883">
    <cfRule type="duplicateValues" dxfId="4895" priority="4518"/>
  </conditionalFormatting>
  <conditionalFormatting sqref="O1883">
    <cfRule type="duplicateValues" dxfId="4894" priority="4517"/>
  </conditionalFormatting>
  <conditionalFormatting sqref="O1883">
    <cfRule type="duplicateValues" dxfId="4893" priority="4516"/>
  </conditionalFormatting>
  <conditionalFormatting sqref="O1883">
    <cfRule type="duplicateValues" dxfId="4892" priority="4515"/>
  </conditionalFormatting>
  <conditionalFormatting sqref="O1883">
    <cfRule type="duplicateValues" dxfId="4891" priority="4514"/>
  </conditionalFormatting>
  <conditionalFormatting sqref="O1883">
    <cfRule type="duplicateValues" dxfId="4890" priority="4513"/>
  </conditionalFormatting>
  <conditionalFormatting sqref="O1883">
    <cfRule type="duplicateValues" dxfId="4889" priority="4512"/>
  </conditionalFormatting>
  <conditionalFormatting sqref="O1883">
    <cfRule type="duplicateValues" dxfId="4888" priority="4511"/>
  </conditionalFormatting>
  <conditionalFormatting sqref="O1883">
    <cfRule type="duplicateValues" dxfId="4887" priority="4533"/>
  </conditionalFormatting>
  <conditionalFormatting sqref="O1883">
    <cfRule type="duplicateValues" dxfId="4886" priority="4534"/>
    <cfRule type="duplicateValues" dxfId="4885" priority="4535"/>
    <cfRule type="duplicateValues" dxfId="4884" priority="4536"/>
  </conditionalFormatting>
  <conditionalFormatting sqref="P1883">
    <cfRule type="duplicateValues" dxfId="4883" priority="4537"/>
  </conditionalFormatting>
  <conditionalFormatting sqref="O1884">
    <cfRule type="duplicateValues" dxfId="4882" priority="4502"/>
  </conditionalFormatting>
  <conditionalFormatting sqref="O1884">
    <cfRule type="duplicateValues" dxfId="4881" priority="4503"/>
    <cfRule type="duplicateValues" dxfId="4880" priority="4504"/>
    <cfRule type="duplicateValues" dxfId="4879" priority="4505"/>
  </conditionalFormatting>
  <conditionalFormatting sqref="O1884">
    <cfRule type="duplicateValues" dxfId="4878" priority="4500"/>
    <cfRule type="duplicateValues" dxfId="4877" priority="4501"/>
  </conditionalFormatting>
  <conditionalFormatting sqref="O1884">
    <cfRule type="duplicateValues" dxfId="4876" priority="4499"/>
  </conditionalFormatting>
  <conditionalFormatting sqref="O1884">
    <cfRule type="duplicateValues" dxfId="4875" priority="4498"/>
  </conditionalFormatting>
  <conditionalFormatting sqref="P1884">
    <cfRule type="duplicateValues" dxfId="4874" priority="4497"/>
  </conditionalFormatting>
  <conditionalFormatting sqref="O1884">
    <cfRule type="duplicateValues" dxfId="4873" priority="4496"/>
  </conditionalFormatting>
  <conditionalFormatting sqref="O1884">
    <cfRule type="duplicateValues" dxfId="4872" priority="4495"/>
  </conditionalFormatting>
  <conditionalFormatting sqref="O1884">
    <cfRule type="duplicateValues" dxfId="4871" priority="4494"/>
  </conditionalFormatting>
  <conditionalFormatting sqref="O1884">
    <cfRule type="duplicateValues" dxfId="4870" priority="4493"/>
  </conditionalFormatting>
  <conditionalFormatting sqref="O1884">
    <cfRule type="duplicateValues" dxfId="4869" priority="4506"/>
  </conditionalFormatting>
  <conditionalFormatting sqref="O1884">
    <cfRule type="duplicateValues" dxfId="4868" priority="4507"/>
    <cfRule type="duplicateValues" dxfId="4867" priority="4508"/>
    <cfRule type="duplicateValues" dxfId="4866" priority="4509"/>
  </conditionalFormatting>
  <conditionalFormatting sqref="P1884">
    <cfRule type="duplicateValues" dxfId="4865" priority="4510"/>
  </conditionalFormatting>
  <conditionalFormatting sqref="O1884">
    <cfRule type="duplicateValues" dxfId="4864" priority="4492"/>
  </conditionalFormatting>
  <conditionalFormatting sqref="O1884">
    <cfRule type="duplicateValues" dxfId="4863" priority="4491"/>
  </conditionalFormatting>
  <conditionalFormatting sqref="O1884">
    <cfRule type="duplicateValues" dxfId="4862" priority="4490"/>
  </conditionalFormatting>
  <conditionalFormatting sqref="O1884">
    <cfRule type="duplicateValues" dxfId="4861" priority="4489"/>
  </conditionalFormatting>
  <conditionalFormatting sqref="O1884">
    <cfRule type="duplicateValues" dxfId="4860" priority="4488"/>
  </conditionalFormatting>
  <conditionalFormatting sqref="O1884">
    <cfRule type="duplicateValues" dxfId="4859" priority="4487"/>
  </conditionalFormatting>
  <conditionalFormatting sqref="O1884">
    <cfRule type="duplicateValues" dxfId="4858" priority="4486"/>
  </conditionalFormatting>
  <conditionalFormatting sqref="O1884">
    <cfRule type="duplicateValues" dxfId="4857" priority="4485"/>
  </conditionalFormatting>
  <conditionalFormatting sqref="O1884">
    <cfRule type="duplicateValues" dxfId="4856" priority="4484"/>
  </conditionalFormatting>
  <conditionalFormatting sqref="O1885">
    <cfRule type="duplicateValues" dxfId="4855" priority="4479"/>
  </conditionalFormatting>
  <conditionalFormatting sqref="O1885">
    <cfRule type="duplicateValues" dxfId="4854" priority="4480"/>
    <cfRule type="duplicateValues" dxfId="4853" priority="4481"/>
    <cfRule type="duplicateValues" dxfId="4852" priority="4482"/>
  </conditionalFormatting>
  <conditionalFormatting sqref="P1885">
    <cfRule type="duplicateValues" dxfId="4851" priority="4483"/>
  </conditionalFormatting>
  <conditionalFormatting sqref="O1885">
    <cfRule type="duplicateValues" dxfId="4850" priority="4477"/>
    <cfRule type="duplicateValues" dxfId="4849" priority="4478"/>
  </conditionalFormatting>
  <conditionalFormatting sqref="O1885">
    <cfRule type="duplicateValues" dxfId="4848" priority="4476"/>
  </conditionalFormatting>
  <conditionalFormatting sqref="O1885">
    <cfRule type="duplicateValues" dxfId="4847" priority="4475"/>
  </conditionalFormatting>
  <conditionalFormatting sqref="P1885">
    <cfRule type="duplicateValues" dxfId="4846" priority="4474"/>
  </conditionalFormatting>
  <conditionalFormatting sqref="O1885">
    <cfRule type="duplicateValues" dxfId="4845" priority="4473"/>
  </conditionalFormatting>
  <conditionalFormatting sqref="O1885">
    <cfRule type="duplicateValues" dxfId="4844" priority="4472"/>
  </conditionalFormatting>
  <conditionalFormatting sqref="O1885">
    <cfRule type="duplicateValues" dxfId="4843" priority="4471"/>
  </conditionalFormatting>
  <conditionalFormatting sqref="O1885">
    <cfRule type="duplicateValues" dxfId="4842" priority="4470"/>
  </conditionalFormatting>
  <conditionalFormatting sqref="O1885">
    <cfRule type="duplicateValues" dxfId="4841" priority="4469"/>
  </conditionalFormatting>
  <conditionalFormatting sqref="O1885">
    <cfRule type="duplicateValues" dxfId="4840" priority="4468"/>
  </conditionalFormatting>
  <conditionalFormatting sqref="O1885">
    <cfRule type="duplicateValues" dxfId="4839" priority="4467"/>
  </conditionalFormatting>
  <conditionalFormatting sqref="O1885">
    <cfRule type="duplicateValues" dxfId="4838" priority="4466"/>
  </conditionalFormatting>
  <conditionalFormatting sqref="O1885">
    <cfRule type="duplicateValues" dxfId="4837" priority="4465"/>
  </conditionalFormatting>
  <conditionalFormatting sqref="O1885">
    <cfRule type="duplicateValues" dxfId="4836" priority="4464"/>
  </conditionalFormatting>
  <conditionalFormatting sqref="O1885">
    <cfRule type="duplicateValues" dxfId="4835" priority="4463"/>
  </conditionalFormatting>
  <conditionalFormatting sqref="O1885">
    <cfRule type="duplicateValues" dxfId="4834" priority="4462"/>
  </conditionalFormatting>
  <conditionalFormatting sqref="O1885">
    <cfRule type="duplicateValues" dxfId="4833" priority="4461"/>
  </conditionalFormatting>
  <conditionalFormatting sqref="O1886">
    <cfRule type="duplicateValues" dxfId="4832" priority="4456"/>
  </conditionalFormatting>
  <conditionalFormatting sqref="O1886">
    <cfRule type="duplicateValues" dxfId="4831" priority="4457"/>
    <cfRule type="duplicateValues" dxfId="4830" priority="4458"/>
    <cfRule type="duplicateValues" dxfId="4829" priority="4459"/>
  </conditionalFormatting>
  <conditionalFormatting sqref="P1886">
    <cfRule type="duplicateValues" dxfId="4828" priority="4460"/>
  </conditionalFormatting>
  <conditionalFormatting sqref="O1886">
    <cfRule type="duplicateValues" dxfId="4827" priority="4454"/>
    <cfRule type="duplicateValues" dxfId="4826" priority="4455"/>
  </conditionalFormatting>
  <conditionalFormatting sqref="O1886">
    <cfRule type="duplicateValues" dxfId="4825" priority="4453"/>
  </conditionalFormatting>
  <conditionalFormatting sqref="O1886">
    <cfRule type="duplicateValues" dxfId="4824" priority="4452"/>
  </conditionalFormatting>
  <conditionalFormatting sqref="P1886">
    <cfRule type="duplicateValues" dxfId="4823" priority="4451"/>
  </conditionalFormatting>
  <conditionalFormatting sqref="O1886">
    <cfRule type="duplicateValues" dxfId="4822" priority="4450"/>
  </conditionalFormatting>
  <conditionalFormatting sqref="O1886">
    <cfRule type="duplicateValues" dxfId="4821" priority="4449"/>
  </conditionalFormatting>
  <conditionalFormatting sqref="O1886">
    <cfRule type="duplicateValues" dxfId="4820" priority="4448"/>
  </conditionalFormatting>
  <conditionalFormatting sqref="O1886">
    <cfRule type="duplicateValues" dxfId="4819" priority="4447"/>
  </conditionalFormatting>
  <conditionalFormatting sqref="O1886">
    <cfRule type="duplicateValues" dxfId="4818" priority="4446"/>
  </conditionalFormatting>
  <conditionalFormatting sqref="O1886">
    <cfRule type="duplicateValues" dxfId="4817" priority="4445"/>
  </conditionalFormatting>
  <conditionalFormatting sqref="O1886">
    <cfRule type="duplicateValues" dxfId="4816" priority="4444"/>
  </conditionalFormatting>
  <conditionalFormatting sqref="O1886">
    <cfRule type="duplicateValues" dxfId="4815" priority="4443"/>
  </conditionalFormatting>
  <conditionalFormatting sqref="O1886">
    <cfRule type="duplicateValues" dxfId="4814" priority="4442"/>
  </conditionalFormatting>
  <conditionalFormatting sqref="O1886">
    <cfRule type="duplicateValues" dxfId="4813" priority="4441"/>
  </conditionalFormatting>
  <conditionalFormatting sqref="O1886">
    <cfRule type="duplicateValues" dxfId="4812" priority="4440"/>
  </conditionalFormatting>
  <conditionalFormatting sqref="O1886">
    <cfRule type="duplicateValues" dxfId="4811" priority="4439"/>
  </conditionalFormatting>
  <conditionalFormatting sqref="O1886">
    <cfRule type="duplicateValues" dxfId="4810" priority="4438"/>
  </conditionalFormatting>
  <conditionalFormatting sqref="O1887:O1889">
    <cfRule type="duplicateValues" dxfId="4809" priority="4434"/>
  </conditionalFormatting>
  <conditionalFormatting sqref="O1887:O1889">
    <cfRule type="duplicateValues" dxfId="4808" priority="4435"/>
    <cfRule type="duplicateValues" dxfId="4807" priority="4436"/>
    <cfRule type="duplicateValues" dxfId="4806" priority="4437"/>
  </conditionalFormatting>
  <conditionalFormatting sqref="O1887:O1889">
    <cfRule type="duplicateValues" dxfId="4805" priority="4431"/>
    <cfRule type="duplicateValues" dxfId="4804" priority="4433"/>
  </conditionalFormatting>
  <conditionalFormatting sqref="P1887:P1889">
    <cfRule type="duplicateValues" dxfId="4803" priority="4432"/>
  </conditionalFormatting>
  <conditionalFormatting sqref="O1887:O1889">
    <cfRule type="duplicateValues" dxfId="4802" priority="4430"/>
  </conditionalFormatting>
  <conditionalFormatting sqref="O1887:O1889">
    <cfRule type="duplicateValues" dxfId="4801" priority="4429"/>
  </conditionalFormatting>
  <conditionalFormatting sqref="P1887:P1889">
    <cfRule type="duplicateValues" dxfId="4800" priority="4428"/>
  </conditionalFormatting>
  <conditionalFormatting sqref="O1887:O1889">
    <cfRule type="duplicateValues" dxfId="4799" priority="4427"/>
  </conditionalFormatting>
  <conditionalFormatting sqref="O1887:O1889">
    <cfRule type="duplicateValues" dxfId="4798" priority="4426"/>
  </conditionalFormatting>
  <conditionalFormatting sqref="O1887:O1889">
    <cfRule type="duplicateValues" dxfId="4797" priority="4425"/>
  </conditionalFormatting>
  <conditionalFormatting sqref="O1887:O1889">
    <cfRule type="duplicateValues" dxfId="4796" priority="4424"/>
  </conditionalFormatting>
  <conditionalFormatting sqref="O1887:O1889">
    <cfRule type="duplicateValues" dxfId="4795" priority="4423"/>
  </conditionalFormatting>
  <conditionalFormatting sqref="O1887:O1889">
    <cfRule type="duplicateValues" dxfId="4794" priority="4422"/>
  </conditionalFormatting>
  <conditionalFormatting sqref="O1887:O1889">
    <cfRule type="duplicateValues" dxfId="4793" priority="4421"/>
  </conditionalFormatting>
  <conditionalFormatting sqref="O1887:O1889">
    <cfRule type="duplicateValues" dxfId="4792" priority="4420"/>
  </conditionalFormatting>
  <conditionalFormatting sqref="O1887:O1889">
    <cfRule type="duplicateValues" dxfId="4791" priority="4419"/>
  </conditionalFormatting>
  <conditionalFormatting sqref="O1887:O1889">
    <cfRule type="duplicateValues" dxfId="4790" priority="4418"/>
  </conditionalFormatting>
  <conditionalFormatting sqref="O1887:O1889">
    <cfRule type="duplicateValues" dxfId="4789" priority="4417"/>
  </conditionalFormatting>
  <conditionalFormatting sqref="O1887:O1889">
    <cfRule type="duplicateValues" dxfId="4788" priority="4416"/>
  </conditionalFormatting>
  <conditionalFormatting sqref="O1887:O1889">
    <cfRule type="duplicateValues" dxfId="4787" priority="4415"/>
  </conditionalFormatting>
  <conditionalFormatting sqref="O1892">
    <cfRule type="duplicateValues" dxfId="4786" priority="4398"/>
  </conditionalFormatting>
  <conditionalFormatting sqref="O1892:O1894">
    <cfRule type="duplicateValues" dxfId="4785" priority="4397"/>
  </conditionalFormatting>
  <conditionalFormatting sqref="O1892:O1894">
    <cfRule type="duplicateValues" dxfId="4784" priority="4396"/>
  </conditionalFormatting>
  <conditionalFormatting sqref="O1892:O1894">
    <cfRule type="duplicateValues" dxfId="4783" priority="4395"/>
  </conditionalFormatting>
  <conditionalFormatting sqref="O1892:O1894">
    <cfRule type="duplicateValues" dxfId="4782" priority="4394"/>
  </conditionalFormatting>
  <conditionalFormatting sqref="O1892:O1894">
    <cfRule type="duplicateValues" dxfId="4781" priority="4393"/>
  </conditionalFormatting>
  <conditionalFormatting sqref="O1892:O1894">
    <cfRule type="duplicateValues" dxfId="4780" priority="4392"/>
  </conditionalFormatting>
  <conditionalFormatting sqref="O1892:O1894">
    <cfRule type="duplicateValues" dxfId="4779" priority="4391"/>
  </conditionalFormatting>
  <conditionalFormatting sqref="O1892:O1894">
    <cfRule type="duplicateValues" dxfId="4778" priority="4390"/>
  </conditionalFormatting>
  <conditionalFormatting sqref="O1892:O1894">
    <cfRule type="duplicateValues" dxfId="4777" priority="4389"/>
  </conditionalFormatting>
  <conditionalFormatting sqref="O1892:O1894">
    <cfRule type="duplicateValues" dxfId="4776" priority="4388"/>
  </conditionalFormatting>
  <conditionalFormatting sqref="O1892:O1894">
    <cfRule type="duplicateValues" dxfId="4775" priority="4387"/>
  </conditionalFormatting>
  <conditionalFormatting sqref="O1893:O1894">
    <cfRule type="duplicateValues" dxfId="4774" priority="4399"/>
  </conditionalFormatting>
  <conditionalFormatting sqref="P1893:P1894">
    <cfRule type="duplicateValues" dxfId="4773" priority="4400"/>
  </conditionalFormatting>
  <conditionalFormatting sqref="O1893:O1894">
    <cfRule type="duplicateValues" dxfId="4772" priority="4401"/>
  </conditionalFormatting>
  <conditionalFormatting sqref="O1893:O1894">
    <cfRule type="duplicateValues" dxfId="4771" priority="4402"/>
    <cfRule type="duplicateValues" dxfId="4770" priority="4403"/>
    <cfRule type="duplicateValues" dxfId="4769" priority="4404"/>
  </conditionalFormatting>
  <conditionalFormatting sqref="O1893:O1894">
    <cfRule type="duplicateValues" dxfId="4768" priority="4405"/>
    <cfRule type="duplicateValues" dxfId="4767" priority="4406"/>
  </conditionalFormatting>
  <conditionalFormatting sqref="P1893:P1894">
    <cfRule type="duplicateValues" dxfId="4766" priority="4407"/>
  </conditionalFormatting>
  <conditionalFormatting sqref="O1892">
    <cfRule type="duplicateValues" dxfId="4765" priority="4408"/>
  </conditionalFormatting>
  <conditionalFormatting sqref="O1892">
    <cfRule type="duplicateValues" dxfId="4764" priority="4409"/>
    <cfRule type="duplicateValues" dxfId="4763" priority="4410"/>
    <cfRule type="duplicateValues" dxfId="4762" priority="4411"/>
  </conditionalFormatting>
  <conditionalFormatting sqref="O1892">
    <cfRule type="duplicateValues" dxfId="4761" priority="4412"/>
    <cfRule type="duplicateValues" dxfId="4760" priority="4413"/>
  </conditionalFormatting>
  <conditionalFormatting sqref="P1892">
    <cfRule type="duplicateValues" dxfId="4759" priority="4414"/>
  </conditionalFormatting>
  <conditionalFormatting sqref="O1891">
    <cfRule type="duplicateValues" dxfId="4758" priority="4379"/>
  </conditionalFormatting>
  <conditionalFormatting sqref="O1891">
    <cfRule type="duplicateValues" dxfId="4757" priority="4378"/>
  </conditionalFormatting>
  <conditionalFormatting sqref="O1891">
    <cfRule type="duplicateValues" dxfId="4756" priority="4377"/>
  </conditionalFormatting>
  <conditionalFormatting sqref="O1891">
    <cfRule type="duplicateValues" dxfId="4755" priority="4376"/>
  </conditionalFormatting>
  <conditionalFormatting sqref="O1891">
    <cfRule type="duplicateValues" dxfId="4754" priority="4375"/>
  </conditionalFormatting>
  <conditionalFormatting sqref="O1891">
    <cfRule type="duplicateValues" dxfId="4753" priority="4374"/>
  </conditionalFormatting>
  <conditionalFormatting sqref="O1891">
    <cfRule type="duplicateValues" dxfId="4752" priority="4373"/>
  </conditionalFormatting>
  <conditionalFormatting sqref="O1891">
    <cfRule type="duplicateValues" dxfId="4751" priority="4372"/>
  </conditionalFormatting>
  <conditionalFormatting sqref="O1891">
    <cfRule type="duplicateValues" dxfId="4750" priority="4371"/>
  </conditionalFormatting>
  <conditionalFormatting sqref="O1891">
    <cfRule type="duplicateValues" dxfId="4749" priority="4370"/>
  </conditionalFormatting>
  <conditionalFormatting sqref="O1891">
    <cfRule type="duplicateValues" dxfId="4748" priority="4369"/>
  </conditionalFormatting>
  <conditionalFormatting sqref="O1891">
    <cfRule type="duplicateValues" dxfId="4747" priority="4368"/>
  </conditionalFormatting>
  <conditionalFormatting sqref="O1891">
    <cfRule type="duplicateValues" dxfId="4746" priority="4380"/>
  </conditionalFormatting>
  <conditionalFormatting sqref="O1891">
    <cfRule type="duplicateValues" dxfId="4745" priority="4381"/>
    <cfRule type="duplicateValues" dxfId="4744" priority="4382"/>
    <cfRule type="duplicateValues" dxfId="4743" priority="4383"/>
  </conditionalFormatting>
  <conditionalFormatting sqref="O1891">
    <cfRule type="duplicateValues" dxfId="4742" priority="4384"/>
    <cfRule type="duplicateValues" dxfId="4741" priority="4385"/>
  </conditionalFormatting>
  <conditionalFormatting sqref="P1891">
    <cfRule type="duplicateValues" dxfId="4740" priority="4386"/>
  </conditionalFormatting>
  <conditionalFormatting sqref="O1890">
    <cfRule type="duplicateValues" dxfId="4739" priority="4360"/>
  </conditionalFormatting>
  <conditionalFormatting sqref="O1890">
    <cfRule type="duplicateValues" dxfId="4738" priority="4359"/>
  </conditionalFormatting>
  <conditionalFormatting sqref="O1890">
    <cfRule type="duplicateValues" dxfId="4737" priority="4358"/>
  </conditionalFormatting>
  <conditionalFormatting sqref="O1890">
    <cfRule type="duplicateValues" dxfId="4736" priority="4357"/>
  </conditionalFormatting>
  <conditionalFormatting sqref="O1890">
    <cfRule type="duplicateValues" dxfId="4735" priority="4356"/>
  </conditionalFormatting>
  <conditionalFormatting sqref="O1890">
    <cfRule type="duplicateValues" dxfId="4734" priority="4355"/>
  </conditionalFormatting>
  <conditionalFormatting sqref="O1890">
    <cfRule type="duplicateValues" dxfId="4733" priority="4354"/>
  </conditionalFormatting>
  <conditionalFormatting sqref="O1890">
    <cfRule type="duplicateValues" dxfId="4732" priority="4353"/>
  </conditionalFormatting>
  <conditionalFormatting sqref="O1890">
    <cfRule type="duplicateValues" dxfId="4731" priority="4352"/>
  </conditionalFormatting>
  <conditionalFormatting sqref="O1890">
    <cfRule type="duplicateValues" dxfId="4730" priority="4351"/>
  </conditionalFormatting>
  <conditionalFormatting sqref="O1890">
    <cfRule type="duplicateValues" dxfId="4729" priority="4350"/>
  </conditionalFormatting>
  <conditionalFormatting sqref="O1890">
    <cfRule type="duplicateValues" dxfId="4728" priority="4349"/>
  </conditionalFormatting>
  <conditionalFormatting sqref="O1890">
    <cfRule type="duplicateValues" dxfId="4727" priority="4361"/>
  </conditionalFormatting>
  <conditionalFormatting sqref="O1890">
    <cfRule type="duplicateValues" dxfId="4726" priority="4362"/>
    <cfRule type="duplicateValues" dxfId="4725" priority="4363"/>
    <cfRule type="duplicateValues" dxfId="4724" priority="4364"/>
  </conditionalFormatting>
  <conditionalFormatting sqref="O1890">
    <cfRule type="duplicateValues" dxfId="4723" priority="4365"/>
    <cfRule type="duplicateValues" dxfId="4722" priority="4366"/>
  </conditionalFormatting>
  <conditionalFormatting sqref="P1890">
    <cfRule type="duplicateValues" dxfId="4721" priority="4367"/>
  </conditionalFormatting>
  <conditionalFormatting sqref="Y1733:Y1738">
    <cfRule type="duplicateValues" dxfId="4720" priority="4348"/>
  </conditionalFormatting>
  <conditionalFormatting sqref="Y1733:Y1738">
    <cfRule type="duplicateValues" dxfId="4719" priority="4347"/>
  </conditionalFormatting>
  <conditionalFormatting sqref="Y1732">
    <cfRule type="duplicateValues" dxfId="4718" priority="4346"/>
  </conditionalFormatting>
  <conditionalFormatting sqref="Y1732">
    <cfRule type="duplicateValues" dxfId="4717" priority="4345"/>
  </conditionalFormatting>
  <conditionalFormatting sqref="Y1740:Y1746">
    <cfRule type="duplicateValues" dxfId="4716" priority="4344"/>
  </conditionalFormatting>
  <conditionalFormatting sqref="Y1740:Y1746">
    <cfRule type="duplicateValues" dxfId="4715" priority="4343"/>
  </conditionalFormatting>
  <conditionalFormatting sqref="Y1748:Y1754">
    <cfRule type="duplicateValues" dxfId="4714" priority="4342"/>
  </conditionalFormatting>
  <conditionalFormatting sqref="Y1748:Y1754">
    <cfRule type="duplicateValues" dxfId="4713" priority="4341"/>
  </conditionalFormatting>
  <conditionalFormatting sqref="Y1756:Y1762">
    <cfRule type="duplicateValues" dxfId="4712" priority="4340"/>
  </conditionalFormatting>
  <conditionalFormatting sqref="Y1756:Y1762">
    <cfRule type="duplicateValues" dxfId="4711" priority="4339"/>
  </conditionalFormatting>
  <conditionalFormatting sqref="Y1764:Y1769">
    <cfRule type="duplicateValues" dxfId="4710" priority="4338"/>
  </conditionalFormatting>
  <conditionalFormatting sqref="Y1764:Y1769">
    <cfRule type="duplicateValues" dxfId="4709" priority="4337"/>
  </conditionalFormatting>
  <conditionalFormatting sqref="Y1775:Y1781">
    <cfRule type="duplicateValues" dxfId="4708" priority="4336"/>
  </conditionalFormatting>
  <conditionalFormatting sqref="Y1783:Y1788">
    <cfRule type="duplicateValues" dxfId="4707" priority="4335"/>
  </conditionalFormatting>
  <conditionalFormatting sqref="Y1790:Y1792">
    <cfRule type="duplicateValues" dxfId="4706" priority="4334"/>
  </conditionalFormatting>
  <conditionalFormatting sqref="Y1794:Y1796">
    <cfRule type="duplicateValues" dxfId="4705" priority="4333"/>
  </conditionalFormatting>
  <conditionalFormatting sqref="Y1806:Y1811">
    <cfRule type="duplicateValues" dxfId="4704" priority="4332"/>
  </conditionalFormatting>
  <conditionalFormatting sqref="Y1813:Y1819">
    <cfRule type="duplicateValues" dxfId="4703" priority="4331"/>
  </conditionalFormatting>
  <conditionalFormatting sqref="Y1821:Y1825">
    <cfRule type="duplicateValues" dxfId="4702" priority="4330"/>
  </conditionalFormatting>
  <conditionalFormatting sqref="Y1827:Y1831">
    <cfRule type="duplicateValues" dxfId="4701" priority="4329"/>
  </conditionalFormatting>
  <conditionalFormatting sqref="Y1833:Y1837">
    <cfRule type="duplicateValues" dxfId="4700" priority="4328"/>
  </conditionalFormatting>
  <conditionalFormatting sqref="Y1839:Y1844">
    <cfRule type="duplicateValues" dxfId="4699" priority="4327"/>
  </conditionalFormatting>
  <conditionalFormatting sqref="Y1852">
    <cfRule type="duplicateValues" dxfId="4698" priority="4326"/>
  </conditionalFormatting>
  <conditionalFormatting sqref="Y1855">
    <cfRule type="duplicateValues" dxfId="4697" priority="4325"/>
  </conditionalFormatting>
  <conditionalFormatting sqref="Y1862">
    <cfRule type="duplicateValues" dxfId="4696" priority="4324"/>
  </conditionalFormatting>
  <conditionalFormatting sqref="Y1865:Y1866">
    <cfRule type="duplicateValues" dxfId="4695" priority="4323"/>
  </conditionalFormatting>
  <conditionalFormatting sqref="Y1868">
    <cfRule type="duplicateValues" dxfId="4694" priority="4322"/>
  </conditionalFormatting>
  <conditionalFormatting sqref="Y1870:Y1871">
    <cfRule type="duplicateValues" dxfId="4693" priority="4321"/>
  </conditionalFormatting>
  <conditionalFormatting sqref="Y1873">
    <cfRule type="duplicateValues" dxfId="4692" priority="4320"/>
  </conditionalFormatting>
  <conditionalFormatting sqref="Y1875">
    <cfRule type="duplicateValues" dxfId="4691" priority="4319"/>
  </conditionalFormatting>
  <conditionalFormatting sqref="Y1879">
    <cfRule type="duplicateValues" dxfId="4690" priority="4318"/>
  </conditionalFormatting>
  <conditionalFormatting sqref="Y1881">
    <cfRule type="duplicateValues" dxfId="4689" priority="4317"/>
  </conditionalFormatting>
  <conditionalFormatting sqref="Y1888:Y1894">
    <cfRule type="duplicateValues" dxfId="4688" priority="4316"/>
  </conditionalFormatting>
  <conditionalFormatting sqref="A1811">
    <cfRule type="cellIs" dxfId="4687" priority="4315" operator="lessThan">
      <formula>"&lt;=0"</formula>
    </cfRule>
  </conditionalFormatting>
  <conditionalFormatting sqref="O1811">
    <cfRule type="duplicateValues" dxfId="4686" priority="4307"/>
  </conditionalFormatting>
  <conditionalFormatting sqref="O1811">
    <cfRule type="duplicateValues" dxfId="4685" priority="4306"/>
  </conditionalFormatting>
  <conditionalFormatting sqref="O1811">
    <cfRule type="duplicateValues" dxfId="4684" priority="4305"/>
  </conditionalFormatting>
  <conditionalFormatting sqref="O1811">
    <cfRule type="duplicateValues" dxfId="4683" priority="4304"/>
  </conditionalFormatting>
  <conditionalFormatting sqref="O1811">
    <cfRule type="duplicateValues" dxfId="4682" priority="4303"/>
  </conditionalFormatting>
  <conditionalFormatting sqref="O1811">
    <cfRule type="duplicateValues" dxfId="4681" priority="4302"/>
  </conditionalFormatting>
  <conditionalFormatting sqref="O1811">
    <cfRule type="duplicateValues" dxfId="4680" priority="4301"/>
  </conditionalFormatting>
  <conditionalFormatting sqref="O1811">
    <cfRule type="duplicateValues" dxfId="4679" priority="4308"/>
  </conditionalFormatting>
  <conditionalFormatting sqref="O1811">
    <cfRule type="duplicateValues" dxfId="4678" priority="4309"/>
    <cfRule type="duplicateValues" dxfId="4677" priority="4310"/>
    <cfRule type="duplicateValues" dxfId="4676" priority="4311"/>
  </conditionalFormatting>
  <conditionalFormatting sqref="P1811">
    <cfRule type="duplicateValues" dxfId="4675" priority="4312"/>
  </conditionalFormatting>
  <conditionalFormatting sqref="O1811">
    <cfRule type="duplicateValues" dxfId="4674" priority="4313"/>
    <cfRule type="duplicateValues" dxfId="4673" priority="4314"/>
  </conditionalFormatting>
  <conditionalFormatting sqref="O1811">
    <cfRule type="duplicateValues" dxfId="4672" priority="4300"/>
  </conditionalFormatting>
  <conditionalFormatting sqref="O1811">
    <cfRule type="duplicateValues" dxfId="4671" priority="4299"/>
  </conditionalFormatting>
  <conditionalFormatting sqref="A1796">
    <cfRule type="cellIs" dxfId="4670" priority="4298" operator="lessThan">
      <formula>"&lt;=0"</formula>
    </cfRule>
  </conditionalFormatting>
  <conditionalFormatting sqref="O1796">
    <cfRule type="duplicateValues" dxfId="4669" priority="4290"/>
  </conditionalFormatting>
  <conditionalFormatting sqref="O1796">
    <cfRule type="duplicateValues" dxfId="4668" priority="4289"/>
  </conditionalFormatting>
  <conditionalFormatting sqref="P1796">
    <cfRule type="duplicateValues" dxfId="4667" priority="4291"/>
  </conditionalFormatting>
  <conditionalFormatting sqref="O1796">
    <cfRule type="duplicateValues" dxfId="4666" priority="4292"/>
  </conditionalFormatting>
  <conditionalFormatting sqref="O1796">
    <cfRule type="duplicateValues" dxfId="4665" priority="4293"/>
    <cfRule type="duplicateValues" dxfId="4664" priority="4294"/>
    <cfRule type="duplicateValues" dxfId="4663" priority="4295"/>
  </conditionalFormatting>
  <conditionalFormatting sqref="O1796">
    <cfRule type="duplicateValues" dxfId="4662" priority="4296"/>
    <cfRule type="duplicateValues" dxfId="4661" priority="4297"/>
  </conditionalFormatting>
  <conditionalFormatting sqref="A1895:A1900 A1924:A1927 A1929:A1932 A1935:A1936 A2312:A2313 A2315:A2316 A1989:A2023 A2028:A2035 A2054:A2082 A2085:A2091 A1902:A1922 A2301:A2310">
    <cfRule type="cellIs" dxfId="4660" priority="4288" operator="lessThan">
      <formula>"&lt;=0"</formula>
    </cfRule>
  </conditionalFormatting>
  <conditionalFormatting sqref="Y2303 Y1895:Y1902 Y2038:Y2041 Y1924:Y1926 Y1936 Y1989 Y2086 Y1909 Y1912 Y1919 Y2305 Y2307 Y1992 Y1994:Y1995 Y1997 Y1999:Y2002 Y2004:Y2008 Y2010:Y2018 Y2021:Y2035 Y2044 Y2046 Y2061 Y2063:Y2068 Y2074 Y2077 Y2088:Y2089 Y2091 Y2301">
    <cfRule type="duplicateValues" dxfId="4659" priority="4287"/>
  </conditionalFormatting>
  <conditionalFormatting sqref="O2041:O2043 O2067">
    <cfRule type="duplicateValues" dxfId="4658" priority="4286"/>
  </conditionalFormatting>
  <conditionalFormatting sqref="O2041:O2043 O2067">
    <cfRule type="duplicateValues" dxfId="4657" priority="4283"/>
    <cfRule type="duplicateValues" dxfId="4656" priority="4284"/>
    <cfRule type="duplicateValues" dxfId="4655" priority="4285"/>
  </conditionalFormatting>
  <conditionalFormatting sqref="P2041:P2043 P2067">
    <cfRule type="duplicateValues" dxfId="4654" priority="4282"/>
  </conditionalFormatting>
  <conditionalFormatting sqref="O2041:O2043 O2067">
    <cfRule type="duplicateValues" dxfId="4653" priority="4280"/>
    <cfRule type="duplicateValues" dxfId="4652" priority="4281"/>
  </conditionalFormatting>
  <conditionalFormatting sqref="O1895:O1897">
    <cfRule type="duplicateValues" dxfId="4651" priority="4267"/>
  </conditionalFormatting>
  <conditionalFormatting sqref="O1895:O1897">
    <cfRule type="duplicateValues" dxfId="4650" priority="4268"/>
  </conditionalFormatting>
  <conditionalFormatting sqref="O1895:O1897">
    <cfRule type="duplicateValues" dxfId="4649" priority="4269"/>
    <cfRule type="duplicateValues" dxfId="4648" priority="4270"/>
    <cfRule type="duplicateValues" dxfId="4647" priority="4271"/>
  </conditionalFormatting>
  <conditionalFormatting sqref="P1895:P1897">
    <cfRule type="duplicateValues" dxfId="4646" priority="4272"/>
  </conditionalFormatting>
  <conditionalFormatting sqref="O1895:O1897">
    <cfRule type="duplicateValues" dxfId="4645" priority="4265"/>
    <cfRule type="duplicateValues" dxfId="4644" priority="4266"/>
  </conditionalFormatting>
  <conditionalFormatting sqref="O1895:O1897">
    <cfRule type="duplicateValues" dxfId="4643" priority="4264"/>
  </conditionalFormatting>
  <conditionalFormatting sqref="O1895:O1897">
    <cfRule type="duplicateValues" dxfId="4642" priority="4263"/>
  </conditionalFormatting>
  <conditionalFormatting sqref="P1895:P1897">
    <cfRule type="duplicateValues" dxfId="4641" priority="4262"/>
  </conditionalFormatting>
  <conditionalFormatting sqref="O1895:O1897">
    <cfRule type="duplicateValues" dxfId="4640" priority="4261"/>
  </conditionalFormatting>
  <conditionalFormatting sqref="O1895:O1897">
    <cfRule type="duplicateValues" dxfId="4639" priority="4260"/>
  </conditionalFormatting>
  <conditionalFormatting sqref="O1895:O1897">
    <cfRule type="duplicateValues" dxfId="4638" priority="4259"/>
  </conditionalFormatting>
  <conditionalFormatting sqref="O1895:O1897">
    <cfRule type="duplicateValues" dxfId="4637" priority="4258"/>
  </conditionalFormatting>
  <conditionalFormatting sqref="O1895:O1897">
    <cfRule type="duplicateValues" dxfId="4636" priority="4257"/>
  </conditionalFormatting>
  <conditionalFormatting sqref="O1895:O1897">
    <cfRule type="duplicateValues" dxfId="4635" priority="4256"/>
  </conditionalFormatting>
  <conditionalFormatting sqref="O1895:O1897">
    <cfRule type="duplicateValues" dxfId="4634" priority="4255"/>
  </conditionalFormatting>
  <conditionalFormatting sqref="O1895:O1897">
    <cfRule type="duplicateValues" dxfId="4633" priority="4254"/>
  </conditionalFormatting>
  <conditionalFormatting sqref="O1895:O1897">
    <cfRule type="duplicateValues" dxfId="4632" priority="4253"/>
  </conditionalFormatting>
  <conditionalFormatting sqref="O1895:O1897">
    <cfRule type="duplicateValues" dxfId="4631" priority="4252"/>
  </conditionalFormatting>
  <conditionalFormatting sqref="O1895:O1897">
    <cfRule type="duplicateValues" dxfId="4630" priority="4251"/>
  </conditionalFormatting>
  <conditionalFormatting sqref="O1895:O1897">
    <cfRule type="duplicateValues" dxfId="4629" priority="4250"/>
  </conditionalFormatting>
  <conditionalFormatting sqref="O1895:O1897">
    <cfRule type="duplicateValues" dxfId="4628" priority="4249"/>
  </conditionalFormatting>
  <conditionalFormatting sqref="O1895:O1897">
    <cfRule type="duplicateValues" dxfId="4627" priority="4248"/>
  </conditionalFormatting>
  <conditionalFormatting sqref="O1895:O1897">
    <cfRule type="duplicateValues" dxfId="4626" priority="4273"/>
  </conditionalFormatting>
  <conditionalFormatting sqref="O1895:O1897">
    <cfRule type="duplicateValues" dxfId="4625" priority="4274"/>
    <cfRule type="duplicateValues" dxfId="4624" priority="4275"/>
    <cfRule type="duplicateValues" dxfId="4623" priority="4276"/>
  </conditionalFormatting>
  <conditionalFormatting sqref="P1895:P1897">
    <cfRule type="duplicateValues" dxfId="4622" priority="4277"/>
  </conditionalFormatting>
  <conditionalFormatting sqref="O1895:O1897">
    <cfRule type="duplicateValues" dxfId="4621" priority="4278"/>
    <cfRule type="duplicateValues" dxfId="4620" priority="4279"/>
  </conditionalFormatting>
  <conditionalFormatting sqref="O1895:O1897">
    <cfRule type="duplicateValues" dxfId="4619" priority="4247"/>
  </conditionalFormatting>
  <conditionalFormatting sqref="O1898:O1900">
    <cfRule type="duplicateValues" dxfId="4618" priority="4234"/>
  </conditionalFormatting>
  <conditionalFormatting sqref="O1898:O1900">
    <cfRule type="duplicateValues" dxfId="4617" priority="4235"/>
  </conditionalFormatting>
  <conditionalFormatting sqref="O1898:O1900">
    <cfRule type="duplicateValues" dxfId="4616" priority="4236"/>
    <cfRule type="duplicateValues" dxfId="4615" priority="4237"/>
    <cfRule type="duplicateValues" dxfId="4614" priority="4238"/>
  </conditionalFormatting>
  <conditionalFormatting sqref="P1898:P1900">
    <cfRule type="duplicateValues" dxfId="4613" priority="4239"/>
  </conditionalFormatting>
  <conditionalFormatting sqref="O1898:O1900">
    <cfRule type="duplicateValues" dxfId="4612" priority="4232"/>
    <cfRule type="duplicateValues" dxfId="4611" priority="4233"/>
  </conditionalFormatting>
  <conditionalFormatting sqref="O1898:O1900">
    <cfRule type="duplicateValues" dxfId="4610" priority="4231"/>
  </conditionalFormatting>
  <conditionalFormatting sqref="O1898:O1900">
    <cfRule type="duplicateValues" dxfId="4609" priority="4230"/>
  </conditionalFormatting>
  <conditionalFormatting sqref="P1898:P1900">
    <cfRule type="duplicateValues" dxfId="4608" priority="4229"/>
  </conditionalFormatting>
  <conditionalFormatting sqref="O1898:O1900">
    <cfRule type="duplicateValues" dxfId="4607" priority="4228"/>
  </conditionalFormatting>
  <conditionalFormatting sqref="O1898:O1900">
    <cfRule type="duplicateValues" dxfId="4606" priority="4227"/>
  </conditionalFormatting>
  <conditionalFormatting sqref="O1898:O1900">
    <cfRule type="duplicateValues" dxfId="4605" priority="4226"/>
  </conditionalFormatting>
  <conditionalFormatting sqref="O1898:O1900">
    <cfRule type="duplicateValues" dxfId="4604" priority="4225"/>
  </conditionalFormatting>
  <conditionalFormatting sqref="O1898:O1900">
    <cfRule type="duplicateValues" dxfId="4603" priority="4224"/>
  </conditionalFormatting>
  <conditionalFormatting sqref="O1898:O1900">
    <cfRule type="duplicateValues" dxfId="4602" priority="4223"/>
  </conditionalFormatting>
  <conditionalFormatting sqref="O1898:O1900">
    <cfRule type="duplicateValues" dxfId="4601" priority="4222"/>
  </conditionalFormatting>
  <conditionalFormatting sqref="O1898:O1900">
    <cfRule type="duplicateValues" dxfId="4600" priority="4221"/>
  </conditionalFormatting>
  <conditionalFormatting sqref="O1898:O1900">
    <cfRule type="duplicateValues" dxfId="4599" priority="4220"/>
  </conditionalFormatting>
  <conditionalFormatting sqref="O1898:O1900">
    <cfRule type="duplicateValues" dxfId="4598" priority="4219"/>
  </conditionalFormatting>
  <conditionalFormatting sqref="O1898:O1900">
    <cfRule type="duplicateValues" dxfId="4597" priority="4218"/>
  </conditionalFormatting>
  <conditionalFormatting sqref="O1898:O1900">
    <cfRule type="duplicateValues" dxfId="4596" priority="4217"/>
  </conditionalFormatting>
  <conditionalFormatting sqref="O1898:O1900">
    <cfRule type="duplicateValues" dxfId="4595" priority="4216"/>
  </conditionalFormatting>
  <conditionalFormatting sqref="O1898:O1900">
    <cfRule type="duplicateValues" dxfId="4594" priority="4215"/>
  </conditionalFormatting>
  <conditionalFormatting sqref="O1898:O1900">
    <cfRule type="duplicateValues" dxfId="4593" priority="4240"/>
  </conditionalFormatting>
  <conditionalFormatting sqref="O1898:O1900">
    <cfRule type="duplicateValues" dxfId="4592" priority="4241"/>
    <cfRule type="duplicateValues" dxfId="4591" priority="4242"/>
    <cfRule type="duplicateValues" dxfId="4590" priority="4243"/>
  </conditionalFormatting>
  <conditionalFormatting sqref="P1898:P1900">
    <cfRule type="duplicateValues" dxfId="4589" priority="4244"/>
  </conditionalFormatting>
  <conditionalFormatting sqref="O1898:O1900">
    <cfRule type="duplicateValues" dxfId="4588" priority="4245"/>
    <cfRule type="duplicateValues" dxfId="4587" priority="4246"/>
  </conditionalFormatting>
  <conditionalFormatting sqref="O1898:O1900">
    <cfRule type="duplicateValues" dxfId="4586" priority="4214"/>
  </conditionalFormatting>
  <conditionalFormatting sqref="O1902 O1904:O1905">
    <cfRule type="duplicateValues" dxfId="4585" priority="4201"/>
  </conditionalFormatting>
  <conditionalFormatting sqref="O1902">
    <cfRule type="duplicateValues" dxfId="4584" priority="4202"/>
  </conditionalFormatting>
  <conditionalFormatting sqref="O1902 O1904:O1905">
    <cfRule type="duplicateValues" dxfId="4583" priority="4203"/>
    <cfRule type="duplicateValues" dxfId="4582" priority="4204"/>
    <cfRule type="duplicateValues" dxfId="4581" priority="4205"/>
  </conditionalFormatting>
  <conditionalFormatting sqref="P1902 P1904:P1905">
    <cfRule type="duplicateValues" dxfId="4580" priority="4206"/>
  </conditionalFormatting>
  <conditionalFormatting sqref="O1902 O1904:O1905">
    <cfRule type="duplicateValues" dxfId="4579" priority="4199"/>
    <cfRule type="duplicateValues" dxfId="4578" priority="4200"/>
  </conditionalFormatting>
  <conditionalFormatting sqref="O1902">
    <cfRule type="duplicateValues" dxfId="4577" priority="4198"/>
  </conditionalFormatting>
  <conditionalFormatting sqref="O1902">
    <cfRule type="duplicateValues" dxfId="4576" priority="4197"/>
  </conditionalFormatting>
  <conditionalFormatting sqref="P1902">
    <cfRule type="duplicateValues" dxfId="4575" priority="4196"/>
  </conditionalFormatting>
  <conditionalFormatting sqref="O1902">
    <cfRule type="duplicateValues" dxfId="4574" priority="4195"/>
  </conditionalFormatting>
  <conditionalFormatting sqref="O1902">
    <cfRule type="duplicateValues" dxfId="4573" priority="4194"/>
  </conditionalFormatting>
  <conditionalFormatting sqref="O1902">
    <cfRule type="duplicateValues" dxfId="4572" priority="4193"/>
  </conditionalFormatting>
  <conditionalFormatting sqref="O1902">
    <cfRule type="duplicateValues" dxfId="4571" priority="4192"/>
  </conditionalFormatting>
  <conditionalFormatting sqref="O1902">
    <cfRule type="duplicateValues" dxfId="4570" priority="4191"/>
  </conditionalFormatting>
  <conditionalFormatting sqref="O1902">
    <cfRule type="duplicateValues" dxfId="4569" priority="4190"/>
  </conditionalFormatting>
  <conditionalFormatting sqref="O1902">
    <cfRule type="duplicateValues" dxfId="4568" priority="4189"/>
  </conditionalFormatting>
  <conditionalFormatting sqref="O1902">
    <cfRule type="duplicateValues" dxfId="4567" priority="4188"/>
  </conditionalFormatting>
  <conditionalFormatting sqref="O1902">
    <cfRule type="duplicateValues" dxfId="4566" priority="4187"/>
  </conditionalFormatting>
  <conditionalFormatting sqref="O1902">
    <cfRule type="duplicateValues" dxfId="4565" priority="4186"/>
  </conditionalFormatting>
  <conditionalFormatting sqref="O1902">
    <cfRule type="duplicateValues" dxfId="4564" priority="4185"/>
  </conditionalFormatting>
  <conditionalFormatting sqref="O1902">
    <cfRule type="duplicateValues" dxfId="4563" priority="4184"/>
  </conditionalFormatting>
  <conditionalFormatting sqref="O1902">
    <cfRule type="duplicateValues" dxfId="4562" priority="4183"/>
  </conditionalFormatting>
  <conditionalFormatting sqref="O1902">
    <cfRule type="duplicateValues" dxfId="4561" priority="4182"/>
  </conditionalFormatting>
  <conditionalFormatting sqref="O1902">
    <cfRule type="duplicateValues" dxfId="4560" priority="4207"/>
  </conditionalFormatting>
  <conditionalFormatting sqref="O1902">
    <cfRule type="duplicateValues" dxfId="4559" priority="4208"/>
    <cfRule type="duplicateValues" dxfId="4558" priority="4209"/>
    <cfRule type="duplicateValues" dxfId="4557" priority="4210"/>
  </conditionalFormatting>
  <conditionalFormatting sqref="P1902">
    <cfRule type="duplicateValues" dxfId="4556" priority="4211"/>
  </conditionalFormatting>
  <conditionalFormatting sqref="O1902">
    <cfRule type="duplicateValues" dxfId="4555" priority="4212"/>
    <cfRule type="duplicateValues" dxfId="4554" priority="4213"/>
  </conditionalFormatting>
  <conditionalFormatting sqref="O1902">
    <cfRule type="duplicateValues" dxfId="4553" priority="4181"/>
  </conditionalFormatting>
  <conditionalFormatting sqref="O1906:O1908">
    <cfRule type="duplicateValues" dxfId="4552" priority="4168"/>
  </conditionalFormatting>
  <conditionalFormatting sqref="O1906:O1908">
    <cfRule type="duplicateValues" dxfId="4551" priority="4169"/>
  </conditionalFormatting>
  <conditionalFormatting sqref="O1906:O1908">
    <cfRule type="duplicateValues" dxfId="4550" priority="4170"/>
    <cfRule type="duplicateValues" dxfId="4549" priority="4171"/>
    <cfRule type="duplicateValues" dxfId="4548" priority="4172"/>
  </conditionalFormatting>
  <conditionalFormatting sqref="P1906:P1908">
    <cfRule type="duplicateValues" dxfId="4547" priority="4173"/>
  </conditionalFormatting>
  <conditionalFormatting sqref="O1906:O1908">
    <cfRule type="duplicateValues" dxfId="4546" priority="4166"/>
    <cfRule type="duplicateValues" dxfId="4545" priority="4167"/>
  </conditionalFormatting>
  <conditionalFormatting sqref="O1906:O1908">
    <cfRule type="duplicateValues" dxfId="4544" priority="4165"/>
  </conditionalFormatting>
  <conditionalFormatting sqref="O1906:O1908">
    <cfRule type="duplicateValues" dxfId="4543" priority="4164"/>
  </conditionalFormatting>
  <conditionalFormatting sqref="P1906:P1908">
    <cfRule type="duplicateValues" dxfId="4542" priority="4163"/>
  </conditionalFormatting>
  <conditionalFormatting sqref="O1906:O1908">
    <cfRule type="duplicateValues" dxfId="4541" priority="4162"/>
  </conditionalFormatting>
  <conditionalFormatting sqref="O1906:O1908">
    <cfRule type="duplicateValues" dxfId="4540" priority="4161"/>
  </conditionalFormatting>
  <conditionalFormatting sqref="O1906:O1908">
    <cfRule type="duplicateValues" dxfId="4539" priority="4160"/>
  </conditionalFormatting>
  <conditionalFormatting sqref="O1906:O1908">
    <cfRule type="duplicateValues" dxfId="4538" priority="4159"/>
  </conditionalFormatting>
  <conditionalFormatting sqref="O1906:O1908">
    <cfRule type="duplicateValues" dxfId="4537" priority="4158"/>
  </conditionalFormatting>
  <conditionalFormatting sqref="O1906:O1908">
    <cfRule type="duplicateValues" dxfId="4536" priority="4157"/>
  </conditionalFormatting>
  <conditionalFormatting sqref="O1906:O1908">
    <cfRule type="duplicateValues" dxfId="4535" priority="4156"/>
  </conditionalFormatting>
  <conditionalFormatting sqref="O1906:O1908">
    <cfRule type="duplicateValues" dxfId="4534" priority="4155"/>
  </conditionalFormatting>
  <conditionalFormatting sqref="O1906:O1908">
    <cfRule type="duplicateValues" dxfId="4533" priority="4154"/>
  </conditionalFormatting>
  <conditionalFormatting sqref="O1906:O1908">
    <cfRule type="duplicateValues" dxfId="4532" priority="4153"/>
  </conditionalFormatting>
  <conditionalFormatting sqref="O1906:O1908">
    <cfRule type="duplicateValues" dxfId="4531" priority="4152"/>
  </conditionalFormatting>
  <conditionalFormatting sqref="O1906:O1908">
    <cfRule type="duplicateValues" dxfId="4530" priority="4151"/>
  </conditionalFormatting>
  <conditionalFormatting sqref="O1906:O1908">
    <cfRule type="duplicateValues" dxfId="4529" priority="4150"/>
  </conditionalFormatting>
  <conditionalFormatting sqref="O1906:O1908">
    <cfRule type="duplicateValues" dxfId="4528" priority="4149"/>
  </conditionalFormatting>
  <conditionalFormatting sqref="O1906:O1908">
    <cfRule type="duplicateValues" dxfId="4527" priority="4174"/>
  </conditionalFormatting>
  <conditionalFormatting sqref="O1906:O1908">
    <cfRule type="duplicateValues" dxfId="4526" priority="4175"/>
    <cfRule type="duplicateValues" dxfId="4525" priority="4176"/>
    <cfRule type="duplicateValues" dxfId="4524" priority="4177"/>
  </conditionalFormatting>
  <conditionalFormatting sqref="P1906:P1908">
    <cfRule type="duplicateValues" dxfId="4523" priority="4178"/>
  </conditionalFormatting>
  <conditionalFormatting sqref="O1906:O1908">
    <cfRule type="duplicateValues" dxfId="4522" priority="4179"/>
    <cfRule type="duplicateValues" dxfId="4521" priority="4180"/>
  </conditionalFormatting>
  <conditionalFormatting sqref="O1906:O1908">
    <cfRule type="duplicateValues" dxfId="4520" priority="4148"/>
  </conditionalFormatting>
  <conditionalFormatting sqref="O1910:O1911">
    <cfRule type="duplicateValues" dxfId="4519" priority="4140"/>
  </conditionalFormatting>
  <conditionalFormatting sqref="O1910:O1911">
    <cfRule type="duplicateValues" dxfId="4518" priority="4141"/>
  </conditionalFormatting>
  <conditionalFormatting sqref="O1910:O1911">
    <cfRule type="duplicateValues" dxfId="4517" priority="4142"/>
    <cfRule type="duplicateValues" dxfId="4516" priority="4143"/>
    <cfRule type="duplicateValues" dxfId="4515" priority="4144"/>
  </conditionalFormatting>
  <conditionalFormatting sqref="O1910:O1911">
    <cfRule type="duplicateValues" dxfId="4514" priority="4145"/>
    <cfRule type="duplicateValues" dxfId="4513" priority="4146"/>
  </conditionalFormatting>
  <conditionalFormatting sqref="O1910:O1911">
    <cfRule type="duplicateValues" dxfId="4512" priority="4139"/>
  </conditionalFormatting>
  <conditionalFormatting sqref="O1910:O1911">
    <cfRule type="duplicateValues" dxfId="4511" priority="4138"/>
  </conditionalFormatting>
  <conditionalFormatting sqref="O1910:O1911">
    <cfRule type="duplicateValues" dxfId="4510" priority="4137"/>
  </conditionalFormatting>
  <conditionalFormatting sqref="O1910:O1911">
    <cfRule type="duplicateValues" dxfId="4509" priority="4136"/>
  </conditionalFormatting>
  <conditionalFormatting sqref="P1910:P1911">
    <cfRule type="duplicateValues" dxfId="4508" priority="4147"/>
  </conditionalFormatting>
  <conditionalFormatting sqref="O1910:O1911">
    <cfRule type="duplicateValues" dxfId="4507" priority="4135"/>
  </conditionalFormatting>
  <conditionalFormatting sqref="O1910:O1911">
    <cfRule type="duplicateValues" dxfId="4506" priority="4134"/>
  </conditionalFormatting>
  <conditionalFormatting sqref="O1910:O1911">
    <cfRule type="duplicateValues" dxfId="4505" priority="4133"/>
  </conditionalFormatting>
  <conditionalFormatting sqref="O1910:O1911">
    <cfRule type="duplicateValues" dxfId="4504" priority="4132"/>
  </conditionalFormatting>
  <conditionalFormatting sqref="O1909">
    <cfRule type="duplicateValues" dxfId="4503" priority="4124"/>
  </conditionalFormatting>
  <conditionalFormatting sqref="O1909">
    <cfRule type="duplicateValues" dxfId="4502" priority="4123"/>
  </conditionalFormatting>
  <conditionalFormatting sqref="O1909">
    <cfRule type="duplicateValues" dxfId="4501" priority="4122"/>
  </conditionalFormatting>
  <conditionalFormatting sqref="O1909">
    <cfRule type="duplicateValues" dxfId="4500" priority="4121"/>
  </conditionalFormatting>
  <conditionalFormatting sqref="O1909">
    <cfRule type="duplicateValues" dxfId="4499" priority="4120"/>
  </conditionalFormatting>
  <conditionalFormatting sqref="O1909">
    <cfRule type="duplicateValues" dxfId="4498" priority="4119"/>
  </conditionalFormatting>
  <conditionalFormatting sqref="O1909">
    <cfRule type="duplicateValues" dxfId="4497" priority="4125"/>
  </conditionalFormatting>
  <conditionalFormatting sqref="O1909">
    <cfRule type="duplicateValues" dxfId="4496" priority="4126"/>
    <cfRule type="duplicateValues" dxfId="4495" priority="4127"/>
    <cfRule type="duplicateValues" dxfId="4494" priority="4128"/>
  </conditionalFormatting>
  <conditionalFormatting sqref="P1909">
    <cfRule type="duplicateValues" dxfId="4493" priority="4129"/>
  </conditionalFormatting>
  <conditionalFormatting sqref="O1909">
    <cfRule type="duplicateValues" dxfId="4492" priority="4130"/>
    <cfRule type="duplicateValues" dxfId="4491" priority="4131"/>
  </conditionalFormatting>
  <conditionalFormatting sqref="O1909">
    <cfRule type="duplicateValues" dxfId="4490" priority="4118"/>
  </conditionalFormatting>
  <conditionalFormatting sqref="O2028:O2030">
    <cfRule type="duplicateValues" dxfId="4489" priority="4110"/>
  </conditionalFormatting>
  <conditionalFormatting sqref="O2028:O2030">
    <cfRule type="duplicateValues" dxfId="4488" priority="4109"/>
  </conditionalFormatting>
  <conditionalFormatting sqref="O2028:O2030">
    <cfRule type="duplicateValues" dxfId="4487" priority="4108"/>
  </conditionalFormatting>
  <conditionalFormatting sqref="O2028:O2030">
    <cfRule type="duplicateValues" dxfId="4486" priority="4107"/>
  </conditionalFormatting>
  <conditionalFormatting sqref="O2028:O2030">
    <cfRule type="duplicateValues" dxfId="4485" priority="4106"/>
  </conditionalFormatting>
  <conditionalFormatting sqref="O2028:O2030">
    <cfRule type="duplicateValues" dxfId="4484" priority="4105"/>
  </conditionalFormatting>
  <conditionalFormatting sqref="O2028:O2030">
    <cfRule type="duplicateValues" dxfId="4483" priority="4104"/>
  </conditionalFormatting>
  <conditionalFormatting sqref="O2028:O2030">
    <cfRule type="duplicateValues" dxfId="4482" priority="4111"/>
  </conditionalFormatting>
  <conditionalFormatting sqref="O2028:O2030">
    <cfRule type="duplicateValues" dxfId="4481" priority="4112"/>
    <cfRule type="duplicateValues" dxfId="4480" priority="4113"/>
    <cfRule type="duplicateValues" dxfId="4479" priority="4114"/>
  </conditionalFormatting>
  <conditionalFormatting sqref="P2028:P2030">
    <cfRule type="duplicateValues" dxfId="4478" priority="4115"/>
  </conditionalFormatting>
  <conditionalFormatting sqref="O2028:O2030">
    <cfRule type="duplicateValues" dxfId="4477" priority="4116"/>
    <cfRule type="duplicateValues" dxfId="4476" priority="4117"/>
  </conditionalFormatting>
  <conditionalFormatting sqref="O2028:O2030">
    <cfRule type="duplicateValues" dxfId="4475" priority="4103"/>
  </conditionalFormatting>
  <conditionalFormatting sqref="O2031:O2032">
    <cfRule type="duplicateValues" dxfId="4474" priority="4095"/>
  </conditionalFormatting>
  <conditionalFormatting sqref="O2031:O2032">
    <cfRule type="duplicateValues" dxfId="4473" priority="4094"/>
  </conditionalFormatting>
  <conditionalFormatting sqref="O2031:O2032">
    <cfRule type="duplicateValues" dxfId="4472" priority="4093"/>
  </conditionalFormatting>
  <conditionalFormatting sqref="O2031:O2032">
    <cfRule type="duplicateValues" dxfId="4471" priority="4092"/>
  </conditionalFormatting>
  <conditionalFormatting sqref="O2031:O2032">
    <cfRule type="duplicateValues" dxfId="4470" priority="4091"/>
  </conditionalFormatting>
  <conditionalFormatting sqref="O2031:O2032">
    <cfRule type="duplicateValues" dxfId="4469" priority="4090"/>
  </conditionalFormatting>
  <conditionalFormatting sqref="O2031:O2032">
    <cfRule type="duplicateValues" dxfId="4468" priority="4089"/>
  </conditionalFormatting>
  <conditionalFormatting sqref="O2031:O2032">
    <cfRule type="duplicateValues" dxfId="4467" priority="4096"/>
  </conditionalFormatting>
  <conditionalFormatting sqref="O2031:O2032">
    <cfRule type="duplicateValues" dxfId="4466" priority="4097"/>
    <cfRule type="duplicateValues" dxfId="4465" priority="4098"/>
    <cfRule type="duplicateValues" dxfId="4464" priority="4099"/>
  </conditionalFormatting>
  <conditionalFormatting sqref="P2031:P2032">
    <cfRule type="duplicateValues" dxfId="4463" priority="4100"/>
  </conditionalFormatting>
  <conditionalFormatting sqref="O2031:O2032">
    <cfRule type="duplicateValues" dxfId="4462" priority="4101"/>
    <cfRule type="duplicateValues" dxfId="4461" priority="4102"/>
  </conditionalFormatting>
  <conditionalFormatting sqref="O2031:O2032">
    <cfRule type="duplicateValues" dxfId="4460" priority="4088"/>
  </conditionalFormatting>
  <conditionalFormatting sqref="O2033:O2035">
    <cfRule type="duplicateValues" dxfId="4459" priority="4080"/>
  </conditionalFormatting>
  <conditionalFormatting sqref="O2033:O2035">
    <cfRule type="duplicateValues" dxfId="4458" priority="4079"/>
  </conditionalFormatting>
  <conditionalFormatting sqref="O2033:O2035">
    <cfRule type="duplicateValues" dxfId="4457" priority="4078"/>
  </conditionalFormatting>
  <conditionalFormatting sqref="O2033:O2035">
    <cfRule type="duplicateValues" dxfId="4456" priority="4077"/>
  </conditionalFormatting>
  <conditionalFormatting sqref="O2033:O2035">
    <cfRule type="duplicateValues" dxfId="4455" priority="4076"/>
  </conditionalFormatting>
  <conditionalFormatting sqref="O2033:O2035">
    <cfRule type="duplicateValues" dxfId="4454" priority="4075"/>
  </conditionalFormatting>
  <conditionalFormatting sqref="O2033:O2035">
    <cfRule type="duplicateValues" dxfId="4453" priority="4074"/>
  </conditionalFormatting>
  <conditionalFormatting sqref="O2033:O2035">
    <cfRule type="duplicateValues" dxfId="4452" priority="4081"/>
  </conditionalFormatting>
  <conditionalFormatting sqref="O2033:O2035">
    <cfRule type="duplicateValues" dxfId="4451" priority="4082"/>
    <cfRule type="duplicateValues" dxfId="4450" priority="4083"/>
    <cfRule type="duplicateValues" dxfId="4449" priority="4084"/>
  </conditionalFormatting>
  <conditionalFormatting sqref="P2033:P2035">
    <cfRule type="duplicateValues" dxfId="4448" priority="4085"/>
  </conditionalFormatting>
  <conditionalFormatting sqref="O2033:O2035">
    <cfRule type="duplicateValues" dxfId="4447" priority="4086"/>
    <cfRule type="duplicateValues" dxfId="4446" priority="4087"/>
  </conditionalFormatting>
  <conditionalFormatting sqref="O2033:O2035">
    <cfRule type="duplicateValues" dxfId="4445" priority="4073"/>
  </conditionalFormatting>
  <conditionalFormatting sqref="A2036">
    <cfRule type="cellIs" dxfId="4444" priority="4072" operator="lessThan">
      <formula>"&lt;=0"</formula>
    </cfRule>
  </conditionalFormatting>
  <conditionalFormatting sqref="Y2036">
    <cfRule type="duplicateValues" dxfId="4443" priority="4071"/>
  </conditionalFormatting>
  <conditionalFormatting sqref="O2036:O2037">
    <cfRule type="duplicateValues" dxfId="4442" priority="4041"/>
  </conditionalFormatting>
  <conditionalFormatting sqref="O2036:O2037">
    <cfRule type="duplicateValues" dxfId="4441" priority="4042"/>
  </conditionalFormatting>
  <conditionalFormatting sqref="O2036:O2037">
    <cfRule type="duplicateValues" dxfId="4440" priority="4043"/>
    <cfRule type="duplicateValues" dxfId="4439" priority="4044"/>
    <cfRule type="duplicateValues" dxfId="4438" priority="4045"/>
  </conditionalFormatting>
  <conditionalFormatting sqref="O2036:O2037">
    <cfRule type="duplicateValues" dxfId="4437" priority="4046"/>
    <cfRule type="duplicateValues" dxfId="4436" priority="4047"/>
  </conditionalFormatting>
  <conditionalFormatting sqref="O2036:O2037">
    <cfRule type="duplicateValues" dxfId="4435" priority="4040"/>
  </conditionalFormatting>
  <conditionalFormatting sqref="O2036:O2037">
    <cfRule type="duplicateValues" dxfId="4434" priority="4039"/>
  </conditionalFormatting>
  <conditionalFormatting sqref="O2036:O2037">
    <cfRule type="duplicateValues" dxfId="4433" priority="4038"/>
  </conditionalFormatting>
  <conditionalFormatting sqref="O2036:O2037">
    <cfRule type="duplicateValues" dxfId="4432" priority="4037"/>
  </conditionalFormatting>
  <conditionalFormatting sqref="P2036:P2037">
    <cfRule type="duplicateValues" dxfId="4431" priority="4048"/>
  </conditionalFormatting>
  <conditionalFormatting sqref="O2036:O2037">
    <cfRule type="duplicateValues" dxfId="4430" priority="4036"/>
  </conditionalFormatting>
  <conditionalFormatting sqref="O2036:O2037">
    <cfRule type="duplicateValues" dxfId="4429" priority="4035"/>
  </conditionalFormatting>
  <conditionalFormatting sqref="O2036:O2037">
    <cfRule type="duplicateValues" dxfId="4428" priority="4034"/>
  </conditionalFormatting>
  <conditionalFormatting sqref="O2036:O2037">
    <cfRule type="duplicateValues" dxfId="4427" priority="4033"/>
  </conditionalFormatting>
  <conditionalFormatting sqref="O1912:O1918">
    <cfRule type="duplicateValues" dxfId="4426" priority="4025"/>
  </conditionalFormatting>
  <conditionalFormatting sqref="O1912:O1918">
    <cfRule type="duplicateValues" dxfId="4425" priority="4026"/>
    <cfRule type="duplicateValues" dxfId="4424" priority="4027"/>
    <cfRule type="duplicateValues" dxfId="4423" priority="4028"/>
  </conditionalFormatting>
  <conditionalFormatting sqref="P1912:P1918">
    <cfRule type="duplicateValues" dxfId="4422" priority="4029"/>
  </conditionalFormatting>
  <conditionalFormatting sqref="O1912:O1918">
    <cfRule type="duplicateValues" dxfId="4421" priority="4030"/>
    <cfRule type="duplicateValues" dxfId="4420" priority="4031"/>
  </conditionalFormatting>
  <conditionalFormatting sqref="O1912:O1918">
    <cfRule type="duplicateValues" dxfId="4419" priority="4024"/>
  </conditionalFormatting>
  <conditionalFormatting sqref="O1912:O1918">
    <cfRule type="duplicateValues" dxfId="4418" priority="4023"/>
  </conditionalFormatting>
  <conditionalFormatting sqref="O1912:O1918">
    <cfRule type="duplicateValues" dxfId="4417" priority="4032"/>
  </conditionalFormatting>
  <conditionalFormatting sqref="O1912:O1918">
    <cfRule type="duplicateValues" dxfId="4416" priority="4022"/>
  </conditionalFormatting>
  <conditionalFormatting sqref="O1919:O1922">
    <cfRule type="duplicateValues" dxfId="4415" priority="4014"/>
  </conditionalFormatting>
  <conditionalFormatting sqref="O1919:O1922">
    <cfRule type="duplicateValues" dxfId="4414" priority="4015"/>
    <cfRule type="duplicateValues" dxfId="4413" priority="4016"/>
    <cfRule type="duplicateValues" dxfId="4412" priority="4017"/>
  </conditionalFormatting>
  <conditionalFormatting sqref="P1919:P1922">
    <cfRule type="duplicateValues" dxfId="4411" priority="4018"/>
  </conditionalFormatting>
  <conditionalFormatting sqref="O1919:O1922">
    <cfRule type="duplicateValues" dxfId="4410" priority="4019"/>
    <cfRule type="duplicateValues" dxfId="4409" priority="4020"/>
  </conditionalFormatting>
  <conditionalFormatting sqref="O1919:O1922">
    <cfRule type="duplicateValues" dxfId="4408" priority="4013"/>
  </conditionalFormatting>
  <conditionalFormatting sqref="O1919:O1922">
    <cfRule type="duplicateValues" dxfId="4407" priority="4012"/>
  </conditionalFormatting>
  <conditionalFormatting sqref="O1919:O1922">
    <cfRule type="duplicateValues" dxfId="4406" priority="4021"/>
  </conditionalFormatting>
  <conditionalFormatting sqref="O1919:O1922">
    <cfRule type="duplicateValues" dxfId="4405" priority="4011"/>
  </conditionalFormatting>
  <conditionalFormatting sqref="A1923">
    <cfRule type="cellIs" dxfId="4404" priority="4010" operator="lessThan">
      <formula>"&lt;=0"</formula>
    </cfRule>
  </conditionalFormatting>
  <conditionalFormatting sqref="Y1923">
    <cfRule type="duplicateValues" dxfId="4403" priority="4009"/>
  </conditionalFormatting>
  <conditionalFormatting sqref="O1923:O1925">
    <cfRule type="duplicateValues" dxfId="4402" priority="3994"/>
  </conditionalFormatting>
  <conditionalFormatting sqref="O1923:O1925">
    <cfRule type="duplicateValues" dxfId="4401" priority="3995"/>
    <cfRule type="duplicateValues" dxfId="4400" priority="3996"/>
    <cfRule type="duplicateValues" dxfId="4399" priority="3997"/>
  </conditionalFormatting>
  <conditionalFormatting sqref="P1923:P1925">
    <cfRule type="duplicateValues" dxfId="4398" priority="3998"/>
  </conditionalFormatting>
  <conditionalFormatting sqref="O1923:O1925">
    <cfRule type="duplicateValues" dxfId="4397" priority="3999"/>
    <cfRule type="duplicateValues" dxfId="4396" priority="4000"/>
  </conditionalFormatting>
  <conditionalFormatting sqref="O1923:O1925">
    <cfRule type="duplicateValues" dxfId="4395" priority="3993"/>
  </conditionalFormatting>
  <conditionalFormatting sqref="O1923:O1925">
    <cfRule type="duplicateValues" dxfId="4394" priority="3992"/>
  </conditionalFormatting>
  <conditionalFormatting sqref="O1923:O1925">
    <cfRule type="duplicateValues" dxfId="4393" priority="4001"/>
  </conditionalFormatting>
  <conditionalFormatting sqref="O1923:O1925">
    <cfRule type="duplicateValues" dxfId="4392" priority="3991"/>
  </conditionalFormatting>
  <conditionalFormatting sqref="O1926:O1927">
    <cfRule type="duplicateValues" dxfId="4391" priority="3983"/>
  </conditionalFormatting>
  <conditionalFormatting sqref="O1926:O1927">
    <cfRule type="duplicateValues" dxfId="4390" priority="3984"/>
    <cfRule type="duplicateValues" dxfId="4389" priority="3985"/>
    <cfRule type="duplicateValues" dxfId="4388" priority="3986"/>
  </conditionalFormatting>
  <conditionalFormatting sqref="P1926:P1927">
    <cfRule type="duplicateValues" dxfId="4387" priority="3987"/>
  </conditionalFormatting>
  <conditionalFormatting sqref="O1926:O1927">
    <cfRule type="duplicateValues" dxfId="4386" priority="3988"/>
    <cfRule type="duplicateValues" dxfId="4385" priority="3989"/>
  </conditionalFormatting>
  <conditionalFormatting sqref="O1926:O1927">
    <cfRule type="duplicateValues" dxfId="4384" priority="3982"/>
  </conditionalFormatting>
  <conditionalFormatting sqref="O1926:O1927">
    <cfRule type="duplicateValues" dxfId="4383" priority="3981"/>
  </conditionalFormatting>
  <conditionalFormatting sqref="O1926:O1927">
    <cfRule type="duplicateValues" dxfId="4382" priority="3990"/>
  </conditionalFormatting>
  <conditionalFormatting sqref="O1926:O1927">
    <cfRule type="duplicateValues" dxfId="4381" priority="3980"/>
  </conditionalFormatting>
  <conditionalFormatting sqref="A1928">
    <cfRule type="cellIs" dxfId="4380" priority="3979" operator="lessThan">
      <formula>"&lt;=0"</formula>
    </cfRule>
  </conditionalFormatting>
  <conditionalFormatting sqref="Y1928">
    <cfRule type="duplicateValues" dxfId="4379" priority="3978"/>
  </conditionalFormatting>
  <conditionalFormatting sqref="O1928:O1932">
    <cfRule type="duplicateValues" dxfId="4378" priority="3964"/>
  </conditionalFormatting>
  <conditionalFormatting sqref="O1928:O1932">
    <cfRule type="duplicateValues" dxfId="4377" priority="3965"/>
    <cfRule type="duplicateValues" dxfId="4376" priority="3966"/>
    <cfRule type="duplicateValues" dxfId="4375" priority="3967"/>
  </conditionalFormatting>
  <conditionalFormatting sqref="P1928:P1932">
    <cfRule type="duplicateValues" dxfId="4374" priority="3968"/>
  </conditionalFormatting>
  <conditionalFormatting sqref="O1928:O1932">
    <cfRule type="duplicateValues" dxfId="4373" priority="3969"/>
    <cfRule type="duplicateValues" dxfId="4372" priority="3970"/>
  </conditionalFormatting>
  <conditionalFormatting sqref="O1928:O1932">
    <cfRule type="duplicateValues" dxfId="4371" priority="3963"/>
  </conditionalFormatting>
  <conditionalFormatting sqref="O1928:O1932">
    <cfRule type="duplicateValues" dxfId="4370" priority="3962"/>
  </conditionalFormatting>
  <conditionalFormatting sqref="O1928:O1932">
    <cfRule type="duplicateValues" dxfId="4369" priority="3961"/>
  </conditionalFormatting>
  <conditionalFormatting sqref="A1933">
    <cfRule type="cellIs" dxfId="4368" priority="3960" operator="lessThan">
      <formula>"&lt;=0"</formula>
    </cfRule>
  </conditionalFormatting>
  <conditionalFormatting sqref="Y1933">
    <cfRule type="duplicateValues" dxfId="4367" priority="3959"/>
  </conditionalFormatting>
  <conditionalFormatting sqref="O1933">
    <cfRule type="duplicateValues" dxfId="4366" priority="3944"/>
  </conditionalFormatting>
  <conditionalFormatting sqref="O1933">
    <cfRule type="duplicateValues" dxfId="4365" priority="3945"/>
    <cfRule type="duplicateValues" dxfId="4364" priority="3946"/>
    <cfRule type="duplicateValues" dxfId="4363" priority="3947"/>
  </conditionalFormatting>
  <conditionalFormatting sqref="P1933">
    <cfRule type="duplicateValues" dxfId="4362" priority="3948"/>
  </conditionalFormatting>
  <conditionalFormatting sqref="O1933">
    <cfRule type="duplicateValues" dxfId="4361" priority="3949"/>
    <cfRule type="duplicateValues" dxfId="4360" priority="3950"/>
  </conditionalFormatting>
  <conditionalFormatting sqref="O1933">
    <cfRule type="duplicateValues" dxfId="4359" priority="3943"/>
  </conditionalFormatting>
  <conditionalFormatting sqref="O1933">
    <cfRule type="duplicateValues" dxfId="4358" priority="3942"/>
  </conditionalFormatting>
  <conditionalFormatting sqref="O1933">
    <cfRule type="duplicateValues" dxfId="4357" priority="3951"/>
  </conditionalFormatting>
  <conditionalFormatting sqref="O1933">
    <cfRule type="duplicateValues" dxfId="4356" priority="3941"/>
  </conditionalFormatting>
  <conditionalFormatting sqref="A1934">
    <cfRule type="cellIs" dxfId="4355" priority="3940" operator="lessThan">
      <formula>"&lt;=0"</formula>
    </cfRule>
  </conditionalFormatting>
  <conditionalFormatting sqref="Y1934">
    <cfRule type="duplicateValues" dxfId="4354" priority="3939"/>
  </conditionalFormatting>
  <conditionalFormatting sqref="O1934:O1935">
    <cfRule type="duplicateValues" dxfId="4353" priority="3924"/>
  </conditionalFormatting>
  <conditionalFormatting sqref="O1934:O1935">
    <cfRule type="duplicateValues" dxfId="4352" priority="3923"/>
  </conditionalFormatting>
  <conditionalFormatting sqref="O1934:O1935">
    <cfRule type="duplicateValues" dxfId="4351" priority="3922"/>
  </conditionalFormatting>
  <conditionalFormatting sqref="O1934:O1935">
    <cfRule type="duplicateValues" dxfId="4350" priority="3921"/>
  </conditionalFormatting>
  <conditionalFormatting sqref="O1934:O1935">
    <cfRule type="duplicateValues" dxfId="4349" priority="3925"/>
  </conditionalFormatting>
  <conditionalFormatting sqref="O1934:O1935">
    <cfRule type="duplicateValues" dxfId="4348" priority="3926"/>
    <cfRule type="duplicateValues" dxfId="4347" priority="3927"/>
    <cfRule type="duplicateValues" dxfId="4346" priority="3928"/>
  </conditionalFormatting>
  <conditionalFormatting sqref="P1934:P1935">
    <cfRule type="duplicateValues" dxfId="4345" priority="3929"/>
  </conditionalFormatting>
  <conditionalFormatting sqref="O1934:O1935">
    <cfRule type="duplicateValues" dxfId="4344" priority="3930"/>
    <cfRule type="duplicateValues" dxfId="4343" priority="3931"/>
  </conditionalFormatting>
  <conditionalFormatting sqref="O1934:O1935">
    <cfRule type="duplicateValues" dxfId="4342" priority="3920"/>
  </conditionalFormatting>
  <conditionalFormatting sqref="O1936 O1983:O1984 O1959:O1963">
    <cfRule type="duplicateValues" dxfId="4341" priority="3912"/>
  </conditionalFormatting>
  <conditionalFormatting sqref="O1936">
    <cfRule type="duplicateValues" dxfId="4340" priority="3911"/>
  </conditionalFormatting>
  <conditionalFormatting sqref="O1936">
    <cfRule type="duplicateValues" dxfId="4339" priority="3910"/>
  </conditionalFormatting>
  <conditionalFormatting sqref="O1936">
    <cfRule type="duplicateValues" dxfId="4338" priority="3913"/>
  </conditionalFormatting>
  <conditionalFormatting sqref="O1936 O1983:O1984 O1959:O1963">
    <cfRule type="duplicateValues" dxfId="4337" priority="3914"/>
    <cfRule type="duplicateValues" dxfId="4336" priority="3915"/>
    <cfRule type="duplicateValues" dxfId="4335" priority="3916"/>
  </conditionalFormatting>
  <conditionalFormatting sqref="P1936 P1983:P1984 P1959:P1963">
    <cfRule type="duplicateValues" dxfId="4334" priority="3917"/>
  </conditionalFormatting>
  <conditionalFormatting sqref="O1936 O1983:O1984 O1959:O1963">
    <cfRule type="duplicateValues" dxfId="4333" priority="3918"/>
    <cfRule type="duplicateValues" dxfId="4332" priority="3919"/>
  </conditionalFormatting>
  <conditionalFormatting sqref="O2301:O2302">
    <cfRule type="duplicateValues" dxfId="4331" priority="3902"/>
  </conditionalFormatting>
  <conditionalFormatting sqref="O2301:O2302">
    <cfRule type="duplicateValues" dxfId="4330" priority="3903"/>
    <cfRule type="duplicateValues" dxfId="4329" priority="3904"/>
    <cfRule type="duplicateValues" dxfId="4328" priority="3905"/>
  </conditionalFormatting>
  <conditionalFormatting sqref="P2301:P2302">
    <cfRule type="duplicateValues" dxfId="4327" priority="3906"/>
  </conditionalFormatting>
  <conditionalFormatting sqref="O2301:O2302">
    <cfRule type="duplicateValues" dxfId="4326" priority="3907"/>
    <cfRule type="duplicateValues" dxfId="4325" priority="3908"/>
  </conditionalFormatting>
  <conditionalFormatting sqref="O2301:O2302">
    <cfRule type="duplicateValues" dxfId="4324" priority="3901"/>
  </conditionalFormatting>
  <conditionalFormatting sqref="O2301:O2302">
    <cfRule type="duplicateValues" dxfId="4323" priority="3900"/>
  </conditionalFormatting>
  <conditionalFormatting sqref="O2301:O2302">
    <cfRule type="duplicateValues" dxfId="4322" priority="3909"/>
  </conditionalFormatting>
  <conditionalFormatting sqref="O2301:O2302">
    <cfRule type="duplicateValues" dxfId="4321" priority="3899"/>
  </conditionalFormatting>
  <conditionalFormatting sqref="O2303:O2304">
    <cfRule type="duplicateValues" dxfId="4320" priority="3891"/>
  </conditionalFormatting>
  <conditionalFormatting sqref="O2303:O2304">
    <cfRule type="duplicateValues" dxfId="4319" priority="3892"/>
    <cfRule type="duplicateValues" dxfId="4318" priority="3893"/>
    <cfRule type="duplicateValues" dxfId="4317" priority="3894"/>
  </conditionalFormatting>
  <conditionalFormatting sqref="P2303:P2304">
    <cfRule type="duplicateValues" dxfId="4316" priority="3895"/>
  </conditionalFormatting>
  <conditionalFormatting sqref="O2303:O2304">
    <cfRule type="duplicateValues" dxfId="4315" priority="3896"/>
    <cfRule type="duplicateValues" dxfId="4314" priority="3897"/>
  </conditionalFormatting>
  <conditionalFormatting sqref="O2303:O2304">
    <cfRule type="duplicateValues" dxfId="4313" priority="3890"/>
  </conditionalFormatting>
  <conditionalFormatting sqref="O2303:O2304">
    <cfRule type="duplicateValues" dxfId="4312" priority="3889"/>
  </conditionalFormatting>
  <conditionalFormatting sqref="O2303:O2304">
    <cfRule type="duplicateValues" dxfId="4311" priority="3898"/>
  </conditionalFormatting>
  <conditionalFormatting sqref="O2303:O2304">
    <cfRule type="duplicateValues" dxfId="4310" priority="3888"/>
  </conditionalFormatting>
  <conditionalFormatting sqref="O2305:O2306">
    <cfRule type="duplicateValues" dxfId="4309" priority="3880"/>
  </conditionalFormatting>
  <conditionalFormatting sqref="O2305:O2306">
    <cfRule type="duplicateValues" dxfId="4308" priority="3879"/>
  </conditionalFormatting>
  <conditionalFormatting sqref="O2305:O2306">
    <cfRule type="duplicateValues" dxfId="4307" priority="3878"/>
  </conditionalFormatting>
  <conditionalFormatting sqref="P2305:P2306">
    <cfRule type="duplicateValues" dxfId="4306" priority="3881"/>
  </conditionalFormatting>
  <conditionalFormatting sqref="O2305:O2306">
    <cfRule type="duplicateValues" dxfId="4305" priority="3882"/>
  </conditionalFormatting>
  <conditionalFormatting sqref="O2305:O2306">
    <cfRule type="duplicateValues" dxfId="4304" priority="3883"/>
    <cfRule type="duplicateValues" dxfId="4303" priority="3884"/>
    <cfRule type="duplicateValues" dxfId="4302" priority="3885"/>
  </conditionalFormatting>
  <conditionalFormatting sqref="O2305:O2306">
    <cfRule type="duplicateValues" dxfId="4301" priority="3886"/>
    <cfRule type="duplicateValues" dxfId="4300" priority="3887"/>
  </conditionalFormatting>
  <conditionalFormatting sqref="O2305:O2306">
    <cfRule type="duplicateValues" dxfId="4299" priority="3877"/>
  </conditionalFormatting>
  <conditionalFormatting sqref="O2307:O2310">
    <cfRule type="duplicateValues" dxfId="4298" priority="3858"/>
  </conditionalFormatting>
  <conditionalFormatting sqref="O2307:O2310">
    <cfRule type="duplicateValues" dxfId="4297" priority="3857"/>
  </conditionalFormatting>
  <conditionalFormatting sqref="O2307:O2310">
    <cfRule type="duplicateValues" dxfId="4296" priority="3856"/>
  </conditionalFormatting>
  <conditionalFormatting sqref="P2307:P2310">
    <cfRule type="duplicateValues" dxfId="4295" priority="3859"/>
  </conditionalFormatting>
  <conditionalFormatting sqref="O2307:O2310">
    <cfRule type="duplicateValues" dxfId="4294" priority="3860"/>
  </conditionalFormatting>
  <conditionalFormatting sqref="O2307:O2310">
    <cfRule type="duplicateValues" dxfId="4293" priority="3861"/>
    <cfRule type="duplicateValues" dxfId="4292" priority="3862"/>
    <cfRule type="duplicateValues" dxfId="4291" priority="3863"/>
  </conditionalFormatting>
  <conditionalFormatting sqref="O2307:O2310">
    <cfRule type="duplicateValues" dxfId="4290" priority="3864"/>
    <cfRule type="duplicateValues" dxfId="4289" priority="3865"/>
  </conditionalFormatting>
  <conditionalFormatting sqref="O2307:O2310">
    <cfRule type="duplicateValues" dxfId="4288" priority="3855"/>
  </conditionalFormatting>
  <conditionalFormatting sqref="A2311">
    <cfRule type="cellIs" dxfId="4287" priority="3854" operator="lessThan">
      <formula>"&lt;=0"</formula>
    </cfRule>
  </conditionalFormatting>
  <conditionalFormatting sqref="Y2311">
    <cfRule type="duplicateValues" dxfId="4286" priority="3853"/>
  </conditionalFormatting>
  <conditionalFormatting sqref="O2311:O2313">
    <cfRule type="duplicateValues" dxfId="4285" priority="3838"/>
  </conditionalFormatting>
  <conditionalFormatting sqref="O2311:O2313">
    <cfRule type="duplicateValues" dxfId="4284" priority="3837"/>
  </conditionalFormatting>
  <conditionalFormatting sqref="O2311:O2313">
    <cfRule type="duplicateValues" dxfId="4283" priority="3836"/>
  </conditionalFormatting>
  <conditionalFormatting sqref="P2311:P2313">
    <cfRule type="duplicateValues" dxfId="4282" priority="3839"/>
  </conditionalFormatting>
  <conditionalFormatting sqref="O2311:O2313">
    <cfRule type="duplicateValues" dxfId="4281" priority="3840"/>
  </conditionalFormatting>
  <conditionalFormatting sqref="O2311:O2313">
    <cfRule type="duplicateValues" dxfId="4280" priority="3841"/>
    <cfRule type="duplicateValues" dxfId="4279" priority="3842"/>
    <cfRule type="duplicateValues" dxfId="4278" priority="3843"/>
  </conditionalFormatting>
  <conditionalFormatting sqref="O2311:O2313">
    <cfRule type="duplicateValues" dxfId="4277" priority="3844"/>
    <cfRule type="duplicateValues" dxfId="4276" priority="3845"/>
  </conditionalFormatting>
  <conditionalFormatting sqref="O2311:O2313">
    <cfRule type="duplicateValues" dxfId="4275" priority="3835"/>
  </conditionalFormatting>
  <conditionalFormatting sqref="A2314">
    <cfRule type="cellIs" dxfId="4274" priority="3834" operator="lessThan">
      <formula>"&lt;=0"</formula>
    </cfRule>
  </conditionalFormatting>
  <conditionalFormatting sqref="Y2314">
    <cfRule type="duplicateValues" dxfId="4273" priority="3833"/>
  </conditionalFormatting>
  <conditionalFormatting sqref="O2314:O2315">
    <cfRule type="duplicateValues" dxfId="4272" priority="3818"/>
  </conditionalFormatting>
  <conditionalFormatting sqref="O2314:O2315">
    <cfRule type="duplicateValues" dxfId="4271" priority="3819"/>
  </conditionalFormatting>
  <conditionalFormatting sqref="O2314:O2315">
    <cfRule type="duplicateValues" dxfId="4270" priority="3820"/>
    <cfRule type="duplicateValues" dxfId="4269" priority="3821"/>
    <cfRule type="duplicateValues" dxfId="4268" priority="3822"/>
  </conditionalFormatting>
  <conditionalFormatting sqref="P2314:P2315">
    <cfRule type="duplicateValues" dxfId="4267" priority="3823"/>
  </conditionalFormatting>
  <conditionalFormatting sqref="O2314:O2315">
    <cfRule type="duplicateValues" dxfId="4266" priority="3824"/>
    <cfRule type="duplicateValues" dxfId="4265" priority="3825"/>
  </conditionalFormatting>
  <conditionalFormatting sqref="O2314:O2315">
    <cfRule type="duplicateValues" dxfId="4264" priority="3817"/>
  </conditionalFormatting>
  <conditionalFormatting sqref="O2314:O2315">
    <cfRule type="duplicateValues" dxfId="4263" priority="3816"/>
  </conditionalFormatting>
  <conditionalFormatting sqref="O2314:O2315">
    <cfRule type="duplicateValues" dxfId="4262" priority="3815"/>
  </conditionalFormatting>
  <conditionalFormatting sqref="O2316">
    <cfRule type="duplicateValues" dxfId="4261" priority="3807"/>
  </conditionalFormatting>
  <conditionalFormatting sqref="O2316">
    <cfRule type="duplicateValues" dxfId="4260" priority="3808"/>
  </conditionalFormatting>
  <conditionalFormatting sqref="O2316">
    <cfRule type="duplicateValues" dxfId="4259" priority="3809"/>
    <cfRule type="duplicateValues" dxfId="4258" priority="3810"/>
    <cfRule type="duplicateValues" dxfId="4257" priority="3811"/>
  </conditionalFormatting>
  <conditionalFormatting sqref="P2316">
    <cfRule type="duplicateValues" dxfId="4256" priority="3812"/>
  </conditionalFormatting>
  <conditionalFormatting sqref="O2316">
    <cfRule type="duplicateValues" dxfId="4255" priority="3813"/>
    <cfRule type="duplicateValues" dxfId="4254" priority="3814"/>
  </conditionalFormatting>
  <conditionalFormatting sqref="O2316">
    <cfRule type="duplicateValues" dxfId="4253" priority="3806"/>
  </conditionalFormatting>
  <conditionalFormatting sqref="O2316">
    <cfRule type="duplicateValues" dxfId="4252" priority="3805"/>
  </conditionalFormatting>
  <conditionalFormatting sqref="O2316">
    <cfRule type="duplicateValues" dxfId="4251" priority="3804"/>
  </conditionalFormatting>
  <conditionalFormatting sqref="A1988">
    <cfRule type="cellIs" dxfId="4250" priority="3803" operator="lessThan">
      <formula>"&lt;=0"</formula>
    </cfRule>
  </conditionalFormatting>
  <conditionalFormatting sqref="Y1988">
    <cfRule type="duplicateValues" dxfId="4249" priority="3802"/>
  </conditionalFormatting>
  <conditionalFormatting sqref="O1988">
    <cfRule type="duplicateValues" dxfId="4248" priority="3790"/>
  </conditionalFormatting>
  <conditionalFormatting sqref="O1988">
    <cfRule type="duplicateValues" dxfId="4247" priority="3791"/>
    <cfRule type="duplicateValues" dxfId="4246" priority="3792"/>
    <cfRule type="duplicateValues" dxfId="4245" priority="3793"/>
  </conditionalFormatting>
  <conditionalFormatting sqref="P1988">
    <cfRule type="duplicateValues" dxfId="4244" priority="3794"/>
  </conditionalFormatting>
  <conditionalFormatting sqref="O1988">
    <cfRule type="duplicateValues" dxfId="4243" priority="3788"/>
    <cfRule type="duplicateValues" dxfId="4242" priority="3789"/>
  </conditionalFormatting>
  <conditionalFormatting sqref="O1988">
    <cfRule type="duplicateValues" dxfId="4241" priority="3787"/>
  </conditionalFormatting>
  <conditionalFormatting sqref="O1988">
    <cfRule type="duplicateValues" dxfId="4240" priority="3786"/>
  </conditionalFormatting>
  <conditionalFormatting sqref="P1988">
    <cfRule type="duplicateValues" dxfId="4239" priority="3785"/>
  </conditionalFormatting>
  <conditionalFormatting sqref="O1988">
    <cfRule type="duplicateValues" dxfId="4238" priority="3784"/>
  </conditionalFormatting>
  <conditionalFormatting sqref="O1988">
    <cfRule type="duplicateValues" dxfId="4237" priority="3783"/>
  </conditionalFormatting>
  <conditionalFormatting sqref="O1988">
    <cfRule type="duplicateValues" dxfId="4236" priority="3782"/>
  </conditionalFormatting>
  <conditionalFormatting sqref="O1988">
    <cfRule type="duplicateValues" dxfId="4235" priority="3781"/>
  </conditionalFormatting>
  <conditionalFormatting sqref="O1988">
    <cfRule type="duplicateValues" dxfId="4234" priority="3780"/>
  </conditionalFormatting>
  <conditionalFormatting sqref="O1988">
    <cfRule type="duplicateValues" dxfId="4233" priority="3779"/>
  </conditionalFormatting>
  <conditionalFormatting sqref="O1988">
    <cfRule type="duplicateValues" dxfId="4232" priority="3778"/>
  </conditionalFormatting>
  <conditionalFormatting sqref="O1988">
    <cfRule type="duplicateValues" dxfId="4231" priority="3777"/>
  </conditionalFormatting>
  <conditionalFormatting sqref="O1988">
    <cfRule type="duplicateValues" dxfId="4230" priority="3776"/>
  </conditionalFormatting>
  <conditionalFormatting sqref="O1988">
    <cfRule type="duplicateValues" dxfId="4229" priority="3775"/>
  </conditionalFormatting>
  <conditionalFormatting sqref="O1988">
    <cfRule type="duplicateValues" dxfId="4228" priority="3774"/>
  </conditionalFormatting>
  <conditionalFormatting sqref="O1988">
    <cfRule type="duplicateValues" dxfId="4227" priority="3773"/>
  </conditionalFormatting>
  <conditionalFormatting sqref="O1988">
    <cfRule type="duplicateValues" dxfId="4226" priority="3772"/>
  </conditionalFormatting>
  <conditionalFormatting sqref="O1988">
    <cfRule type="duplicateValues" dxfId="4225" priority="3771"/>
  </conditionalFormatting>
  <conditionalFormatting sqref="O1989:O1990">
    <cfRule type="duplicateValues" dxfId="4224" priority="3758"/>
  </conditionalFormatting>
  <conditionalFormatting sqref="O1989:O1990">
    <cfRule type="duplicateValues" dxfId="4223" priority="3759"/>
  </conditionalFormatting>
  <conditionalFormatting sqref="O1989:O1990">
    <cfRule type="duplicateValues" dxfId="4222" priority="3760"/>
    <cfRule type="duplicateValues" dxfId="4221" priority="3761"/>
    <cfRule type="duplicateValues" dxfId="4220" priority="3762"/>
  </conditionalFormatting>
  <conditionalFormatting sqref="P1989:P1990">
    <cfRule type="duplicateValues" dxfId="4219" priority="3763"/>
  </conditionalFormatting>
  <conditionalFormatting sqref="O1989:O1990">
    <cfRule type="duplicateValues" dxfId="4218" priority="3756"/>
    <cfRule type="duplicateValues" dxfId="4217" priority="3757"/>
  </conditionalFormatting>
  <conditionalFormatting sqref="O1989:O1990">
    <cfRule type="duplicateValues" dxfId="4216" priority="3755"/>
  </conditionalFormatting>
  <conditionalFormatting sqref="O1989:O1990">
    <cfRule type="duplicateValues" dxfId="4215" priority="3754"/>
  </conditionalFormatting>
  <conditionalFormatting sqref="P1989:P1990">
    <cfRule type="duplicateValues" dxfId="4214" priority="3753"/>
  </conditionalFormatting>
  <conditionalFormatting sqref="O1989:O1990">
    <cfRule type="duplicateValues" dxfId="4213" priority="3752"/>
  </conditionalFormatting>
  <conditionalFormatting sqref="O1989:O1990">
    <cfRule type="duplicateValues" dxfId="4212" priority="3751"/>
  </conditionalFormatting>
  <conditionalFormatting sqref="O1989:O1990">
    <cfRule type="duplicateValues" dxfId="4211" priority="3750"/>
  </conditionalFormatting>
  <conditionalFormatting sqref="O1989:O1990">
    <cfRule type="duplicateValues" dxfId="4210" priority="3749"/>
  </conditionalFormatting>
  <conditionalFormatting sqref="O1989:O1990">
    <cfRule type="duplicateValues" dxfId="4209" priority="3748"/>
  </conditionalFormatting>
  <conditionalFormatting sqref="O1989:O1990">
    <cfRule type="duplicateValues" dxfId="4208" priority="3747"/>
  </conditionalFormatting>
  <conditionalFormatting sqref="O1989:O1990">
    <cfRule type="duplicateValues" dxfId="4207" priority="3746"/>
  </conditionalFormatting>
  <conditionalFormatting sqref="O1989:O1990">
    <cfRule type="duplicateValues" dxfId="4206" priority="3745"/>
  </conditionalFormatting>
  <conditionalFormatting sqref="O1989:O1990">
    <cfRule type="duplicateValues" dxfId="4205" priority="3744"/>
  </conditionalFormatting>
  <conditionalFormatting sqref="O1989:O1990">
    <cfRule type="duplicateValues" dxfId="4204" priority="3743"/>
  </conditionalFormatting>
  <conditionalFormatting sqref="O1989:O1990">
    <cfRule type="duplicateValues" dxfId="4203" priority="3742"/>
  </conditionalFormatting>
  <conditionalFormatting sqref="O1989:O1990">
    <cfRule type="duplicateValues" dxfId="4202" priority="3741"/>
  </conditionalFormatting>
  <conditionalFormatting sqref="O1989:O1990">
    <cfRule type="duplicateValues" dxfId="4201" priority="3740"/>
  </conditionalFormatting>
  <conditionalFormatting sqref="O1989:O1990">
    <cfRule type="duplicateValues" dxfId="4200" priority="3739"/>
  </conditionalFormatting>
  <conditionalFormatting sqref="O1989:O1990">
    <cfRule type="duplicateValues" dxfId="4199" priority="3764"/>
  </conditionalFormatting>
  <conditionalFormatting sqref="O1989:O1990">
    <cfRule type="duplicateValues" dxfId="4198" priority="3765"/>
    <cfRule type="duplicateValues" dxfId="4197" priority="3766"/>
    <cfRule type="duplicateValues" dxfId="4196" priority="3767"/>
  </conditionalFormatting>
  <conditionalFormatting sqref="P1989:P1990">
    <cfRule type="duplicateValues" dxfId="4195" priority="3768"/>
  </conditionalFormatting>
  <conditionalFormatting sqref="O1989:O1990">
    <cfRule type="duplicateValues" dxfId="4194" priority="3769"/>
    <cfRule type="duplicateValues" dxfId="4193" priority="3770"/>
  </conditionalFormatting>
  <conditionalFormatting sqref="O1989:O1990">
    <cfRule type="duplicateValues" dxfId="4192" priority="3738"/>
  </conditionalFormatting>
  <conditionalFormatting sqref="O1991">
    <cfRule type="duplicateValues" dxfId="4191" priority="3725"/>
  </conditionalFormatting>
  <conditionalFormatting sqref="O1991">
    <cfRule type="duplicateValues" dxfId="4190" priority="3726"/>
  </conditionalFormatting>
  <conditionalFormatting sqref="O1991">
    <cfRule type="duplicateValues" dxfId="4189" priority="3727"/>
    <cfRule type="duplicateValues" dxfId="4188" priority="3728"/>
    <cfRule type="duplicateValues" dxfId="4187" priority="3729"/>
  </conditionalFormatting>
  <conditionalFormatting sqref="P1991">
    <cfRule type="duplicateValues" dxfId="4186" priority="3730"/>
  </conditionalFormatting>
  <conditionalFormatting sqref="O1991">
    <cfRule type="duplicateValues" dxfId="4185" priority="3723"/>
    <cfRule type="duplicateValues" dxfId="4184" priority="3724"/>
  </conditionalFormatting>
  <conditionalFormatting sqref="O1991">
    <cfRule type="duplicateValues" dxfId="4183" priority="3722"/>
  </conditionalFormatting>
  <conditionalFormatting sqref="O1991">
    <cfRule type="duplicateValues" dxfId="4182" priority="3721"/>
  </conditionalFormatting>
  <conditionalFormatting sqref="P1991">
    <cfRule type="duplicateValues" dxfId="4181" priority="3720"/>
  </conditionalFormatting>
  <conditionalFormatting sqref="O1991">
    <cfRule type="duplicateValues" dxfId="4180" priority="3719"/>
  </conditionalFormatting>
  <conditionalFormatting sqref="O1991">
    <cfRule type="duplicateValues" dxfId="4179" priority="3718"/>
  </conditionalFormatting>
  <conditionalFormatting sqref="O1991">
    <cfRule type="duplicateValues" dxfId="4178" priority="3717"/>
  </conditionalFormatting>
  <conditionalFormatting sqref="O1991">
    <cfRule type="duplicateValues" dxfId="4177" priority="3716"/>
  </conditionalFormatting>
  <conditionalFormatting sqref="O1991">
    <cfRule type="duplicateValues" dxfId="4176" priority="3715"/>
  </conditionalFormatting>
  <conditionalFormatting sqref="O1991">
    <cfRule type="duplicateValues" dxfId="4175" priority="3714"/>
  </conditionalFormatting>
  <conditionalFormatting sqref="O1991">
    <cfRule type="duplicateValues" dxfId="4174" priority="3713"/>
  </conditionalFormatting>
  <conditionalFormatting sqref="O1991">
    <cfRule type="duplicateValues" dxfId="4173" priority="3712"/>
  </conditionalFormatting>
  <conditionalFormatting sqref="O1991">
    <cfRule type="duplicateValues" dxfId="4172" priority="3711"/>
  </conditionalFormatting>
  <conditionalFormatting sqref="O1991">
    <cfRule type="duplicateValues" dxfId="4171" priority="3710"/>
  </conditionalFormatting>
  <conditionalFormatting sqref="O1991">
    <cfRule type="duplicateValues" dxfId="4170" priority="3709"/>
  </conditionalFormatting>
  <conditionalFormatting sqref="O1991">
    <cfRule type="duplicateValues" dxfId="4169" priority="3708"/>
  </conditionalFormatting>
  <conditionalFormatting sqref="O1991">
    <cfRule type="duplicateValues" dxfId="4168" priority="3707"/>
  </conditionalFormatting>
  <conditionalFormatting sqref="O1991">
    <cfRule type="duplicateValues" dxfId="4167" priority="3706"/>
  </conditionalFormatting>
  <conditionalFormatting sqref="O1991">
    <cfRule type="duplicateValues" dxfId="4166" priority="3731"/>
  </conditionalFormatting>
  <conditionalFormatting sqref="O1991">
    <cfRule type="duplicateValues" dxfId="4165" priority="3732"/>
    <cfRule type="duplicateValues" dxfId="4164" priority="3733"/>
    <cfRule type="duplicateValues" dxfId="4163" priority="3734"/>
  </conditionalFormatting>
  <conditionalFormatting sqref="P1991">
    <cfRule type="duplicateValues" dxfId="4162" priority="3735"/>
  </conditionalFormatting>
  <conditionalFormatting sqref="O1991">
    <cfRule type="duplicateValues" dxfId="4161" priority="3736"/>
    <cfRule type="duplicateValues" dxfId="4160" priority="3737"/>
  </conditionalFormatting>
  <conditionalFormatting sqref="O1991">
    <cfRule type="duplicateValues" dxfId="4159" priority="3705"/>
  </conditionalFormatting>
  <conditionalFormatting sqref="O1992:O1993">
    <cfRule type="duplicateValues" dxfId="4158" priority="3700"/>
  </conditionalFormatting>
  <conditionalFormatting sqref="O1992:O1993">
    <cfRule type="duplicateValues" dxfId="4157" priority="3701"/>
    <cfRule type="duplicateValues" dxfId="4156" priority="3702"/>
    <cfRule type="duplicateValues" dxfId="4155" priority="3703"/>
  </conditionalFormatting>
  <conditionalFormatting sqref="P1992:P1993">
    <cfRule type="duplicateValues" dxfId="4154" priority="3704"/>
  </conditionalFormatting>
  <conditionalFormatting sqref="O1992:O1993">
    <cfRule type="duplicateValues" dxfId="4153" priority="3698"/>
    <cfRule type="duplicateValues" dxfId="4152" priority="3699"/>
  </conditionalFormatting>
  <conditionalFormatting sqref="O1992:O1993">
    <cfRule type="duplicateValues" dxfId="4151" priority="3697"/>
  </conditionalFormatting>
  <conditionalFormatting sqref="O1992:O1993">
    <cfRule type="duplicateValues" dxfId="4150" priority="3696"/>
  </conditionalFormatting>
  <conditionalFormatting sqref="P1992:P1993">
    <cfRule type="duplicateValues" dxfId="4149" priority="3695"/>
  </conditionalFormatting>
  <conditionalFormatting sqref="O1992:O1993">
    <cfRule type="duplicateValues" dxfId="4148" priority="3694"/>
  </conditionalFormatting>
  <conditionalFormatting sqref="O1992:O1993">
    <cfRule type="duplicateValues" dxfId="4147" priority="3693"/>
  </conditionalFormatting>
  <conditionalFormatting sqref="O1992:O1993">
    <cfRule type="duplicateValues" dxfId="4146" priority="3692"/>
  </conditionalFormatting>
  <conditionalFormatting sqref="O1992:O1993">
    <cfRule type="duplicateValues" dxfId="4145" priority="3691"/>
  </conditionalFormatting>
  <conditionalFormatting sqref="O1992:O1993">
    <cfRule type="duplicateValues" dxfId="4144" priority="3690"/>
  </conditionalFormatting>
  <conditionalFormatting sqref="O1992:O1993">
    <cfRule type="duplicateValues" dxfId="4143" priority="3689"/>
  </conditionalFormatting>
  <conditionalFormatting sqref="O1992:O1993">
    <cfRule type="duplicateValues" dxfId="4142" priority="3688"/>
  </conditionalFormatting>
  <conditionalFormatting sqref="O1992:O1993">
    <cfRule type="duplicateValues" dxfId="4141" priority="3687"/>
  </conditionalFormatting>
  <conditionalFormatting sqref="O1992:O1993">
    <cfRule type="duplicateValues" dxfId="4140" priority="3686"/>
  </conditionalFormatting>
  <conditionalFormatting sqref="O1992:O1993">
    <cfRule type="duplicateValues" dxfId="4139" priority="3685"/>
  </conditionalFormatting>
  <conditionalFormatting sqref="O1992:O1993">
    <cfRule type="duplicateValues" dxfId="4138" priority="3684"/>
  </conditionalFormatting>
  <conditionalFormatting sqref="O1992:O1993">
    <cfRule type="duplicateValues" dxfId="4137" priority="3683"/>
  </conditionalFormatting>
  <conditionalFormatting sqref="O1992:O1993">
    <cfRule type="duplicateValues" dxfId="4136" priority="3682"/>
  </conditionalFormatting>
  <conditionalFormatting sqref="O1992:O1993">
    <cfRule type="duplicateValues" dxfId="4135" priority="3681"/>
  </conditionalFormatting>
  <conditionalFormatting sqref="O1994">
    <cfRule type="duplicateValues" dxfId="4134" priority="3672"/>
  </conditionalFormatting>
  <conditionalFormatting sqref="O1994">
    <cfRule type="duplicateValues" dxfId="4133" priority="3673"/>
    <cfRule type="duplicateValues" dxfId="4132" priority="3674"/>
    <cfRule type="duplicateValues" dxfId="4131" priority="3675"/>
  </conditionalFormatting>
  <conditionalFormatting sqref="O1994">
    <cfRule type="duplicateValues" dxfId="4130" priority="3670"/>
    <cfRule type="duplicateValues" dxfId="4129" priority="3671"/>
  </conditionalFormatting>
  <conditionalFormatting sqref="O1994">
    <cfRule type="duplicateValues" dxfId="4128" priority="3669"/>
  </conditionalFormatting>
  <conditionalFormatting sqref="O1994">
    <cfRule type="duplicateValues" dxfId="4127" priority="3668"/>
  </conditionalFormatting>
  <conditionalFormatting sqref="P1994">
    <cfRule type="duplicateValues" dxfId="4126" priority="3667"/>
  </conditionalFormatting>
  <conditionalFormatting sqref="O1994">
    <cfRule type="duplicateValues" dxfId="4125" priority="3666"/>
  </conditionalFormatting>
  <conditionalFormatting sqref="O1994">
    <cfRule type="duplicateValues" dxfId="4124" priority="3665"/>
  </conditionalFormatting>
  <conditionalFormatting sqref="O1994">
    <cfRule type="duplicateValues" dxfId="4123" priority="3664"/>
  </conditionalFormatting>
  <conditionalFormatting sqref="O1994">
    <cfRule type="duplicateValues" dxfId="4122" priority="3663"/>
  </conditionalFormatting>
  <conditionalFormatting sqref="O1994">
    <cfRule type="duplicateValues" dxfId="4121" priority="3662"/>
  </conditionalFormatting>
  <conditionalFormatting sqref="O1994">
    <cfRule type="duplicateValues" dxfId="4120" priority="3661"/>
  </conditionalFormatting>
  <conditionalFormatting sqref="O1994">
    <cfRule type="duplicateValues" dxfId="4119" priority="3660"/>
  </conditionalFormatting>
  <conditionalFormatting sqref="O1994">
    <cfRule type="duplicateValues" dxfId="4118" priority="3659"/>
  </conditionalFormatting>
  <conditionalFormatting sqref="O1994">
    <cfRule type="duplicateValues" dxfId="4117" priority="3658"/>
  </conditionalFormatting>
  <conditionalFormatting sqref="O1994">
    <cfRule type="duplicateValues" dxfId="4116" priority="3657"/>
  </conditionalFormatting>
  <conditionalFormatting sqref="O1994">
    <cfRule type="duplicateValues" dxfId="4115" priority="3676"/>
  </conditionalFormatting>
  <conditionalFormatting sqref="O1994">
    <cfRule type="duplicateValues" dxfId="4114" priority="3677"/>
    <cfRule type="duplicateValues" dxfId="4113" priority="3678"/>
    <cfRule type="duplicateValues" dxfId="4112" priority="3679"/>
  </conditionalFormatting>
  <conditionalFormatting sqref="P1994">
    <cfRule type="duplicateValues" dxfId="4111" priority="3680"/>
  </conditionalFormatting>
  <conditionalFormatting sqref="O1994">
    <cfRule type="duplicateValues" dxfId="4110" priority="3656"/>
  </conditionalFormatting>
  <conditionalFormatting sqref="O1994">
    <cfRule type="duplicateValues" dxfId="4109" priority="3655"/>
  </conditionalFormatting>
  <conditionalFormatting sqref="O1994">
    <cfRule type="duplicateValues" dxfId="4108" priority="3654"/>
  </conditionalFormatting>
  <conditionalFormatting sqref="O1994">
    <cfRule type="duplicateValues" dxfId="4107" priority="3653"/>
  </conditionalFormatting>
  <conditionalFormatting sqref="O1995:O1996">
    <cfRule type="duplicateValues" dxfId="4106" priority="3644"/>
  </conditionalFormatting>
  <conditionalFormatting sqref="O1995:O1996">
    <cfRule type="duplicateValues" dxfId="4105" priority="3645"/>
    <cfRule type="duplicateValues" dxfId="4104" priority="3646"/>
    <cfRule type="duplicateValues" dxfId="4103" priority="3647"/>
  </conditionalFormatting>
  <conditionalFormatting sqref="O1995:O1996">
    <cfRule type="duplicateValues" dxfId="4102" priority="3642"/>
    <cfRule type="duplicateValues" dxfId="4101" priority="3643"/>
  </conditionalFormatting>
  <conditionalFormatting sqref="O1995:O1996">
    <cfRule type="duplicateValues" dxfId="4100" priority="3641"/>
  </conditionalFormatting>
  <conditionalFormatting sqref="O1995:O1996">
    <cfRule type="duplicateValues" dxfId="4099" priority="3640"/>
  </conditionalFormatting>
  <conditionalFormatting sqref="P1995:P1996">
    <cfRule type="duplicateValues" dxfId="4098" priority="3639"/>
  </conditionalFormatting>
  <conditionalFormatting sqref="O1995:O1996">
    <cfRule type="duplicateValues" dxfId="4097" priority="3638"/>
  </conditionalFormatting>
  <conditionalFormatting sqref="O1995:O1996">
    <cfRule type="duplicateValues" dxfId="4096" priority="3637"/>
  </conditionalFormatting>
  <conditionalFormatting sqref="O1995:O1996">
    <cfRule type="duplicateValues" dxfId="4095" priority="3636"/>
  </conditionalFormatting>
  <conditionalFormatting sqref="O1995:O1996">
    <cfRule type="duplicateValues" dxfId="4094" priority="3635"/>
  </conditionalFormatting>
  <conditionalFormatting sqref="O1995:O1996">
    <cfRule type="duplicateValues" dxfId="4093" priority="3634"/>
  </conditionalFormatting>
  <conditionalFormatting sqref="O1995:O1996">
    <cfRule type="duplicateValues" dxfId="4092" priority="3633"/>
  </conditionalFormatting>
  <conditionalFormatting sqref="O1995:O1996">
    <cfRule type="duplicateValues" dxfId="4091" priority="3632"/>
  </conditionalFormatting>
  <conditionalFormatting sqref="O1995:O1996">
    <cfRule type="duplicateValues" dxfId="4090" priority="3631"/>
  </conditionalFormatting>
  <conditionalFormatting sqref="O1995:O1996">
    <cfRule type="duplicateValues" dxfId="4089" priority="3630"/>
  </conditionalFormatting>
  <conditionalFormatting sqref="O1995:O1996">
    <cfRule type="duplicateValues" dxfId="4088" priority="3629"/>
  </conditionalFormatting>
  <conditionalFormatting sqref="O1995:O1996">
    <cfRule type="duplicateValues" dxfId="4087" priority="3628"/>
  </conditionalFormatting>
  <conditionalFormatting sqref="O1995:O1996">
    <cfRule type="duplicateValues" dxfId="4086" priority="3627"/>
  </conditionalFormatting>
  <conditionalFormatting sqref="O1995:O1996">
    <cfRule type="duplicateValues" dxfId="4085" priority="3626"/>
  </conditionalFormatting>
  <conditionalFormatting sqref="P1995:P1996">
    <cfRule type="duplicateValues" dxfId="4084" priority="3648"/>
  </conditionalFormatting>
  <conditionalFormatting sqref="O1995:O1996">
    <cfRule type="duplicateValues" dxfId="4083" priority="3649"/>
  </conditionalFormatting>
  <conditionalFormatting sqref="O1995:O1996">
    <cfRule type="duplicateValues" dxfId="4082" priority="3650"/>
    <cfRule type="duplicateValues" dxfId="4081" priority="3651"/>
    <cfRule type="duplicateValues" dxfId="4080" priority="3652"/>
  </conditionalFormatting>
  <conditionalFormatting sqref="O1995:O1996">
    <cfRule type="duplicateValues" dxfId="4079" priority="3625"/>
  </conditionalFormatting>
  <conditionalFormatting sqref="O1997:O1998">
    <cfRule type="duplicateValues" dxfId="4078" priority="3616"/>
  </conditionalFormatting>
  <conditionalFormatting sqref="O1997:O1998">
    <cfRule type="duplicateValues" dxfId="4077" priority="3617"/>
    <cfRule type="duplicateValues" dxfId="4076" priority="3618"/>
    <cfRule type="duplicateValues" dxfId="4075" priority="3619"/>
  </conditionalFormatting>
  <conditionalFormatting sqref="P1997:P1998">
    <cfRule type="duplicateValues" dxfId="4074" priority="3620"/>
  </conditionalFormatting>
  <conditionalFormatting sqref="O1997:O1998">
    <cfRule type="duplicateValues" dxfId="4073" priority="3621"/>
  </conditionalFormatting>
  <conditionalFormatting sqref="O1997:O1998">
    <cfRule type="duplicateValues" dxfId="4072" priority="3622"/>
    <cfRule type="duplicateValues" dxfId="4071" priority="3623"/>
    <cfRule type="duplicateValues" dxfId="4070" priority="3624"/>
  </conditionalFormatting>
  <conditionalFormatting sqref="O1997:O1998">
    <cfRule type="duplicateValues" dxfId="4069" priority="3614"/>
    <cfRule type="duplicateValues" dxfId="4068" priority="3615"/>
  </conditionalFormatting>
  <conditionalFormatting sqref="O1997:O1998">
    <cfRule type="duplicateValues" dxfId="4067" priority="3613"/>
  </conditionalFormatting>
  <conditionalFormatting sqref="O1997:O1998">
    <cfRule type="duplicateValues" dxfId="4066" priority="3612"/>
  </conditionalFormatting>
  <conditionalFormatting sqref="P1997:P1998">
    <cfRule type="duplicateValues" dxfId="4065" priority="3611"/>
  </conditionalFormatting>
  <conditionalFormatting sqref="O1997:O1998">
    <cfRule type="duplicateValues" dxfId="4064" priority="3610"/>
  </conditionalFormatting>
  <conditionalFormatting sqref="O1997:O1998">
    <cfRule type="duplicateValues" dxfId="4063" priority="3609"/>
  </conditionalFormatting>
  <conditionalFormatting sqref="O1997:O1998">
    <cfRule type="duplicateValues" dxfId="4062" priority="3608"/>
  </conditionalFormatting>
  <conditionalFormatting sqref="O1997:O1998">
    <cfRule type="duplicateValues" dxfId="4061" priority="3607"/>
  </conditionalFormatting>
  <conditionalFormatting sqref="O1997:O1998">
    <cfRule type="duplicateValues" dxfId="4060" priority="3606"/>
  </conditionalFormatting>
  <conditionalFormatting sqref="O1997:O1998">
    <cfRule type="duplicateValues" dxfId="4059" priority="3605"/>
  </conditionalFormatting>
  <conditionalFormatting sqref="O1997:O1998">
    <cfRule type="duplicateValues" dxfId="4058" priority="3604"/>
  </conditionalFormatting>
  <conditionalFormatting sqref="O1997:O1998">
    <cfRule type="duplicateValues" dxfId="4057" priority="3603"/>
  </conditionalFormatting>
  <conditionalFormatting sqref="O1997:O1998">
    <cfRule type="duplicateValues" dxfId="4056" priority="3602"/>
  </conditionalFormatting>
  <conditionalFormatting sqref="O1997:O1998">
    <cfRule type="duplicateValues" dxfId="4055" priority="3601"/>
  </conditionalFormatting>
  <conditionalFormatting sqref="O1997:O1998">
    <cfRule type="duplicateValues" dxfId="4054" priority="3600"/>
  </conditionalFormatting>
  <conditionalFormatting sqref="O1997:O1998">
    <cfRule type="duplicateValues" dxfId="4053" priority="3599"/>
  </conditionalFormatting>
  <conditionalFormatting sqref="O1997:O1998">
    <cfRule type="duplicateValues" dxfId="4052" priority="3598"/>
  </conditionalFormatting>
  <conditionalFormatting sqref="O1997:O1998">
    <cfRule type="duplicateValues" dxfId="4051" priority="3597"/>
  </conditionalFormatting>
  <conditionalFormatting sqref="O1999">
    <cfRule type="duplicateValues" dxfId="4050" priority="3592"/>
  </conditionalFormatting>
  <conditionalFormatting sqref="O1999">
    <cfRule type="duplicateValues" dxfId="4049" priority="3593"/>
    <cfRule type="duplicateValues" dxfId="4048" priority="3594"/>
    <cfRule type="duplicateValues" dxfId="4047" priority="3595"/>
  </conditionalFormatting>
  <conditionalFormatting sqref="P1999">
    <cfRule type="duplicateValues" dxfId="4046" priority="3596"/>
  </conditionalFormatting>
  <conditionalFormatting sqref="O1999">
    <cfRule type="duplicateValues" dxfId="4045" priority="3590"/>
    <cfRule type="duplicateValues" dxfId="4044" priority="3591"/>
  </conditionalFormatting>
  <conditionalFormatting sqref="O1999">
    <cfRule type="duplicateValues" dxfId="4043" priority="3589"/>
  </conditionalFormatting>
  <conditionalFormatting sqref="O1999">
    <cfRule type="duplicateValues" dxfId="4042" priority="3588"/>
  </conditionalFormatting>
  <conditionalFormatting sqref="P1999">
    <cfRule type="duplicateValues" dxfId="4041" priority="3587"/>
  </conditionalFormatting>
  <conditionalFormatting sqref="O1999">
    <cfRule type="duplicateValues" dxfId="4040" priority="3586"/>
  </conditionalFormatting>
  <conditionalFormatting sqref="O1999">
    <cfRule type="duplicateValues" dxfId="4039" priority="3585"/>
  </conditionalFormatting>
  <conditionalFormatting sqref="O1999">
    <cfRule type="duplicateValues" dxfId="4038" priority="3584"/>
  </conditionalFormatting>
  <conditionalFormatting sqref="O1999">
    <cfRule type="duplicateValues" dxfId="4037" priority="3583"/>
  </conditionalFormatting>
  <conditionalFormatting sqref="O1999">
    <cfRule type="duplicateValues" dxfId="4036" priority="3582"/>
  </conditionalFormatting>
  <conditionalFormatting sqref="O1999">
    <cfRule type="duplicateValues" dxfId="4035" priority="3581"/>
  </conditionalFormatting>
  <conditionalFormatting sqref="O1999">
    <cfRule type="duplicateValues" dxfId="4034" priority="3580"/>
  </conditionalFormatting>
  <conditionalFormatting sqref="O1999">
    <cfRule type="duplicateValues" dxfId="4033" priority="3579"/>
  </conditionalFormatting>
  <conditionalFormatting sqref="O1999">
    <cfRule type="duplicateValues" dxfId="4032" priority="3578"/>
  </conditionalFormatting>
  <conditionalFormatting sqref="O1999">
    <cfRule type="duplicateValues" dxfId="4031" priority="3577"/>
  </conditionalFormatting>
  <conditionalFormatting sqref="O1999">
    <cfRule type="duplicateValues" dxfId="4030" priority="3576"/>
  </conditionalFormatting>
  <conditionalFormatting sqref="O1999">
    <cfRule type="duplicateValues" dxfId="4029" priority="3575"/>
  </conditionalFormatting>
  <conditionalFormatting sqref="O1999">
    <cfRule type="duplicateValues" dxfId="4028" priority="3574"/>
  </conditionalFormatting>
  <conditionalFormatting sqref="O1999">
    <cfRule type="duplicateValues" dxfId="4027" priority="3573"/>
  </conditionalFormatting>
  <conditionalFormatting sqref="O2000">
    <cfRule type="duplicateValues" dxfId="4026" priority="3568"/>
  </conditionalFormatting>
  <conditionalFormatting sqref="O2000">
    <cfRule type="duplicateValues" dxfId="4025" priority="3569"/>
    <cfRule type="duplicateValues" dxfId="4024" priority="3570"/>
    <cfRule type="duplicateValues" dxfId="4023" priority="3571"/>
  </conditionalFormatting>
  <conditionalFormatting sqref="P2000">
    <cfRule type="duplicateValues" dxfId="4022" priority="3572"/>
  </conditionalFormatting>
  <conditionalFormatting sqref="O2000">
    <cfRule type="duplicateValues" dxfId="4021" priority="3566"/>
    <cfRule type="duplicateValues" dxfId="4020" priority="3567"/>
  </conditionalFormatting>
  <conditionalFormatting sqref="O2000">
    <cfRule type="duplicateValues" dxfId="4019" priority="3565"/>
  </conditionalFormatting>
  <conditionalFormatting sqref="O2000">
    <cfRule type="duplicateValues" dxfId="4018" priority="3564"/>
  </conditionalFormatting>
  <conditionalFormatting sqref="P2000">
    <cfRule type="duplicateValues" dxfId="4017" priority="3563"/>
  </conditionalFormatting>
  <conditionalFormatting sqref="O2000">
    <cfRule type="duplicateValues" dxfId="4016" priority="3562"/>
  </conditionalFormatting>
  <conditionalFormatting sqref="O2000">
    <cfRule type="duplicateValues" dxfId="4015" priority="3561"/>
  </conditionalFormatting>
  <conditionalFormatting sqref="O2000">
    <cfRule type="duplicateValues" dxfId="4014" priority="3560"/>
  </conditionalFormatting>
  <conditionalFormatting sqref="O2000">
    <cfRule type="duplicateValues" dxfId="4013" priority="3559"/>
  </conditionalFormatting>
  <conditionalFormatting sqref="O2000">
    <cfRule type="duplicateValues" dxfId="4012" priority="3558"/>
  </conditionalFormatting>
  <conditionalFormatting sqref="O2000">
    <cfRule type="duplicateValues" dxfId="4011" priority="3557"/>
  </conditionalFormatting>
  <conditionalFormatting sqref="O2000">
    <cfRule type="duplicateValues" dxfId="4010" priority="3556"/>
  </conditionalFormatting>
  <conditionalFormatting sqref="O2000">
    <cfRule type="duplicateValues" dxfId="4009" priority="3555"/>
  </conditionalFormatting>
  <conditionalFormatting sqref="O2000">
    <cfRule type="duplicateValues" dxfId="4008" priority="3554"/>
  </conditionalFormatting>
  <conditionalFormatting sqref="O2000">
    <cfRule type="duplicateValues" dxfId="4007" priority="3553"/>
  </conditionalFormatting>
  <conditionalFormatting sqref="O2000">
    <cfRule type="duplicateValues" dxfId="4006" priority="3552"/>
  </conditionalFormatting>
  <conditionalFormatting sqref="O2000">
    <cfRule type="duplicateValues" dxfId="4005" priority="3551"/>
  </conditionalFormatting>
  <conditionalFormatting sqref="O2000">
    <cfRule type="duplicateValues" dxfId="4004" priority="3550"/>
  </conditionalFormatting>
  <conditionalFormatting sqref="O2000">
    <cfRule type="duplicateValues" dxfId="4003" priority="3549"/>
  </conditionalFormatting>
  <conditionalFormatting sqref="O2001">
    <cfRule type="duplicateValues" dxfId="4002" priority="3544"/>
  </conditionalFormatting>
  <conditionalFormatting sqref="O2001">
    <cfRule type="duplicateValues" dxfId="4001" priority="3545"/>
    <cfRule type="duplicateValues" dxfId="4000" priority="3546"/>
    <cfRule type="duplicateValues" dxfId="3999" priority="3547"/>
  </conditionalFormatting>
  <conditionalFormatting sqref="P2001">
    <cfRule type="duplicateValues" dxfId="3998" priority="3548"/>
  </conditionalFormatting>
  <conditionalFormatting sqref="O2001">
    <cfRule type="duplicateValues" dxfId="3997" priority="3542"/>
    <cfRule type="duplicateValues" dxfId="3996" priority="3543"/>
  </conditionalFormatting>
  <conditionalFormatting sqref="O2001">
    <cfRule type="duplicateValues" dxfId="3995" priority="3541"/>
  </conditionalFormatting>
  <conditionalFormatting sqref="O2001">
    <cfRule type="duplicateValues" dxfId="3994" priority="3540"/>
  </conditionalFormatting>
  <conditionalFormatting sqref="P2001">
    <cfRule type="duplicateValues" dxfId="3993" priority="3539"/>
  </conditionalFormatting>
  <conditionalFormatting sqref="O2001">
    <cfRule type="duplicateValues" dxfId="3992" priority="3538"/>
  </conditionalFormatting>
  <conditionalFormatting sqref="O2001">
    <cfRule type="duplicateValues" dxfId="3991" priority="3537"/>
  </conditionalFormatting>
  <conditionalFormatting sqref="O2001">
    <cfRule type="duplicateValues" dxfId="3990" priority="3536"/>
  </conditionalFormatting>
  <conditionalFormatting sqref="O2001">
    <cfRule type="duplicateValues" dxfId="3989" priority="3535"/>
  </conditionalFormatting>
  <conditionalFormatting sqref="O2001">
    <cfRule type="duplicateValues" dxfId="3988" priority="3534"/>
  </conditionalFormatting>
  <conditionalFormatting sqref="O2001">
    <cfRule type="duplicateValues" dxfId="3987" priority="3533"/>
  </conditionalFormatting>
  <conditionalFormatting sqref="O2001">
    <cfRule type="duplicateValues" dxfId="3986" priority="3532"/>
  </conditionalFormatting>
  <conditionalFormatting sqref="O2001">
    <cfRule type="duplicateValues" dxfId="3985" priority="3531"/>
  </conditionalFormatting>
  <conditionalFormatting sqref="O2001">
    <cfRule type="duplicateValues" dxfId="3984" priority="3530"/>
  </conditionalFormatting>
  <conditionalFormatting sqref="O2001">
    <cfRule type="duplicateValues" dxfId="3983" priority="3529"/>
  </conditionalFormatting>
  <conditionalFormatting sqref="O2001">
    <cfRule type="duplicateValues" dxfId="3982" priority="3528"/>
  </conditionalFormatting>
  <conditionalFormatting sqref="O2001">
    <cfRule type="duplicateValues" dxfId="3981" priority="3527"/>
  </conditionalFormatting>
  <conditionalFormatting sqref="O2001">
    <cfRule type="duplicateValues" dxfId="3980" priority="3526"/>
  </conditionalFormatting>
  <conditionalFormatting sqref="O2001">
    <cfRule type="duplicateValues" dxfId="3979" priority="3525"/>
  </conditionalFormatting>
  <conditionalFormatting sqref="O2002:O2003">
    <cfRule type="duplicateValues" dxfId="3978" priority="3520"/>
  </conditionalFormatting>
  <conditionalFormatting sqref="O2002:O2003">
    <cfRule type="duplicateValues" dxfId="3977" priority="3521"/>
    <cfRule type="duplicateValues" dxfId="3976" priority="3522"/>
    <cfRule type="duplicateValues" dxfId="3975" priority="3523"/>
  </conditionalFormatting>
  <conditionalFormatting sqref="P2002:P2003">
    <cfRule type="duplicateValues" dxfId="3974" priority="3524"/>
  </conditionalFormatting>
  <conditionalFormatting sqref="O2002:O2003">
    <cfRule type="duplicateValues" dxfId="3973" priority="3518"/>
    <cfRule type="duplicateValues" dxfId="3972" priority="3519"/>
  </conditionalFormatting>
  <conditionalFormatting sqref="O2002:O2003">
    <cfRule type="duplicateValues" dxfId="3971" priority="3517"/>
  </conditionalFormatting>
  <conditionalFormatting sqref="O2002:O2003">
    <cfRule type="duplicateValues" dxfId="3970" priority="3516"/>
  </conditionalFormatting>
  <conditionalFormatting sqref="P2002:P2003">
    <cfRule type="duplicateValues" dxfId="3969" priority="3515"/>
  </conditionalFormatting>
  <conditionalFormatting sqref="O2002:O2003">
    <cfRule type="duplicateValues" dxfId="3968" priority="3514"/>
  </conditionalFormatting>
  <conditionalFormatting sqref="O2002:O2003">
    <cfRule type="duplicateValues" dxfId="3967" priority="3513"/>
  </conditionalFormatting>
  <conditionalFormatting sqref="O2002:O2003">
    <cfRule type="duplicateValues" dxfId="3966" priority="3512"/>
  </conditionalFormatting>
  <conditionalFormatting sqref="O2002:O2003">
    <cfRule type="duplicateValues" dxfId="3965" priority="3511"/>
  </conditionalFormatting>
  <conditionalFormatting sqref="O2002:O2003">
    <cfRule type="duplicateValues" dxfId="3964" priority="3510"/>
  </conditionalFormatting>
  <conditionalFormatting sqref="O2002:O2003">
    <cfRule type="duplicateValues" dxfId="3963" priority="3509"/>
  </conditionalFormatting>
  <conditionalFormatting sqref="O2002:O2003">
    <cfRule type="duplicateValues" dxfId="3962" priority="3508"/>
  </conditionalFormatting>
  <conditionalFormatting sqref="O2002:O2003">
    <cfRule type="duplicateValues" dxfId="3961" priority="3507"/>
  </conditionalFormatting>
  <conditionalFormatting sqref="O2002:O2003">
    <cfRule type="duplicateValues" dxfId="3960" priority="3506"/>
  </conditionalFormatting>
  <conditionalFormatting sqref="O2002:O2003">
    <cfRule type="duplicateValues" dxfId="3959" priority="3505"/>
  </conditionalFormatting>
  <conditionalFormatting sqref="O2002:O2003">
    <cfRule type="duplicateValues" dxfId="3958" priority="3504"/>
  </conditionalFormatting>
  <conditionalFormatting sqref="O2002:O2003">
    <cfRule type="duplicateValues" dxfId="3957" priority="3503"/>
  </conditionalFormatting>
  <conditionalFormatting sqref="O2002:O2003">
    <cfRule type="duplicateValues" dxfId="3956" priority="3502"/>
  </conditionalFormatting>
  <conditionalFormatting sqref="O2002:O2003">
    <cfRule type="duplicateValues" dxfId="3955" priority="3501"/>
  </conditionalFormatting>
  <conditionalFormatting sqref="O2004">
    <cfRule type="duplicateValues" dxfId="3954" priority="3496"/>
  </conditionalFormatting>
  <conditionalFormatting sqref="O2004">
    <cfRule type="duplicateValues" dxfId="3953" priority="3497"/>
    <cfRule type="duplicateValues" dxfId="3952" priority="3498"/>
    <cfRule type="duplicateValues" dxfId="3951" priority="3499"/>
  </conditionalFormatting>
  <conditionalFormatting sqref="P2004">
    <cfRule type="duplicateValues" dxfId="3950" priority="3500"/>
  </conditionalFormatting>
  <conditionalFormatting sqref="O2004">
    <cfRule type="duplicateValues" dxfId="3949" priority="3494"/>
    <cfRule type="duplicateValues" dxfId="3948" priority="3495"/>
  </conditionalFormatting>
  <conditionalFormatting sqref="O2004">
    <cfRule type="duplicateValues" dxfId="3947" priority="3493"/>
  </conditionalFormatting>
  <conditionalFormatting sqref="O2004">
    <cfRule type="duplicateValues" dxfId="3946" priority="3492"/>
  </conditionalFormatting>
  <conditionalFormatting sqref="P2004">
    <cfRule type="duplicateValues" dxfId="3945" priority="3491"/>
  </conditionalFormatting>
  <conditionalFormatting sqref="O2004">
    <cfRule type="duplicateValues" dxfId="3944" priority="3490"/>
  </conditionalFormatting>
  <conditionalFormatting sqref="O2004">
    <cfRule type="duplicateValues" dxfId="3943" priority="3489"/>
  </conditionalFormatting>
  <conditionalFormatting sqref="O2004">
    <cfRule type="duplicateValues" dxfId="3942" priority="3488"/>
  </conditionalFormatting>
  <conditionalFormatting sqref="O2004">
    <cfRule type="duplicateValues" dxfId="3941" priority="3487"/>
  </conditionalFormatting>
  <conditionalFormatting sqref="O2004">
    <cfRule type="duplicateValues" dxfId="3940" priority="3486"/>
  </conditionalFormatting>
  <conditionalFormatting sqref="O2004">
    <cfRule type="duplicateValues" dxfId="3939" priority="3485"/>
  </conditionalFormatting>
  <conditionalFormatting sqref="O2004">
    <cfRule type="duplicateValues" dxfId="3938" priority="3484"/>
  </conditionalFormatting>
  <conditionalFormatting sqref="O2004">
    <cfRule type="duplicateValues" dxfId="3937" priority="3483"/>
  </conditionalFormatting>
  <conditionalFormatting sqref="O2004">
    <cfRule type="duplicateValues" dxfId="3936" priority="3482"/>
  </conditionalFormatting>
  <conditionalFormatting sqref="O2004">
    <cfRule type="duplicateValues" dxfId="3935" priority="3481"/>
  </conditionalFormatting>
  <conditionalFormatting sqref="O2004">
    <cfRule type="duplicateValues" dxfId="3934" priority="3480"/>
  </conditionalFormatting>
  <conditionalFormatting sqref="O2004">
    <cfRule type="duplicateValues" dxfId="3933" priority="3479"/>
  </conditionalFormatting>
  <conditionalFormatting sqref="O2004">
    <cfRule type="duplicateValues" dxfId="3932" priority="3478"/>
  </conditionalFormatting>
  <conditionalFormatting sqref="O2004">
    <cfRule type="duplicateValues" dxfId="3931" priority="3477"/>
  </conditionalFormatting>
  <conditionalFormatting sqref="O2005">
    <cfRule type="duplicateValues" dxfId="3930" priority="3472"/>
  </conditionalFormatting>
  <conditionalFormatting sqref="O2005">
    <cfRule type="duplicateValues" dxfId="3929" priority="3473"/>
    <cfRule type="duplicateValues" dxfId="3928" priority="3474"/>
    <cfRule type="duplicateValues" dxfId="3927" priority="3475"/>
  </conditionalFormatting>
  <conditionalFormatting sqref="P2005">
    <cfRule type="duplicateValues" dxfId="3926" priority="3476"/>
  </conditionalFormatting>
  <conditionalFormatting sqref="O2005">
    <cfRule type="duplicateValues" dxfId="3925" priority="3470"/>
    <cfRule type="duplicateValues" dxfId="3924" priority="3471"/>
  </conditionalFormatting>
  <conditionalFormatting sqref="O2005">
    <cfRule type="duplicateValues" dxfId="3923" priority="3469"/>
  </conditionalFormatting>
  <conditionalFormatting sqref="O2005">
    <cfRule type="duplicateValues" dxfId="3922" priority="3468"/>
  </conditionalFormatting>
  <conditionalFormatting sqref="P2005">
    <cfRule type="duplicateValues" dxfId="3921" priority="3467"/>
  </conditionalFormatting>
  <conditionalFormatting sqref="O2005">
    <cfRule type="duplicateValues" dxfId="3920" priority="3466"/>
  </conditionalFormatting>
  <conditionalFormatting sqref="O2005">
    <cfRule type="duplicateValues" dxfId="3919" priority="3465"/>
  </conditionalFormatting>
  <conditionalFormatting sqref="O2005">
    <cfRule type="duplicateValues" dxfId="3918" priority="3464"/>
  </conditionalFormatting>
  <conditionalFormatting sqref="O2005">
    <cfRule type="duplicateValues" dxfId="3917" priority="3463"/>
  </conditionalFormatting>
  <conditionalFormatting sqref="O2005">
    <cfRule type="duplicateValues" dxfId="3916" priority="3462"/>
  </conditionalFormatting>
  <conditionalFormatting sqref="O2005">
    <cfRule type="duplicateValues" dxfId="3915" priority="3461"/>
  </conditionalFormatting>
  <conditionalFormatting sqref="O2005">
    <cfRule type="duplicateValues" dxfId="3914" priority="3460"/>
  </conditionalFormatting>
  <conditionalFormatting sqref="O2005">
    <cfRule type="duplicateValues" dxfId="3913" priority="3459"/>
  </conditionalFormatting>
  <conditionalFormatting sqref="O2005">
    <cfRule type="duplicateValues" dxfId="3912" priority="3458"/>
  </conditionalFormatting>
  <conditionalFormatting sqref="O2005">
    <cfRule type="duplicateValues" dxfId="3911" priority="3457"/>
  </conditionalFormatting>
  <conditionalFormatting sqref="O2005">
    <cfRule type="duplicateValues" dxfId="3910" priority="3456"/>
  </conditionalFormatting>
  <conditionalFormatting sqref="O2005">
    <cfRule type="duplicateValues" dxfId="3909" priority="3455"/>
  </conditionalFormatting>
  <conditionalFormatting sqref="O2005">
    <cfRule type="duplicateValues" dxfId="3908" priority="3454"/>
  </conditionalFormatting>
  <conditionalFormatting sqref="O2005">
    <cfRule type="duplicateValues" dxfId="3907" priority="3453"/>
  </conditionalFormatting>
  <conditionalFormatting sqref="O2006">
    <cfRule type="duplicateValues" dxfId="3906" priority="3448"/>
  </conditionalFormatting>
  <conditionalFormatting sqref="O2006">
    <cfRule type="duplicateValues" dxfId="3905" priority="3449"/>
    <cfRule type="duplicateValues" dxfId="3904" priority="3450"/>
    <cfRule type="duplicateValues" dxfId="3903" priority="3451"/>
  </conditionalFormatting>
  <conditionalFormatting sqref="P2006">
    <cfRule type="duplicateValues" dxfId="3902" priority="3452"/>
  </conditionalFormatting>
  <conditionalFormatting sqref="O2006">
    <cfRule type="duplicateValues" dxfId="3901" priority="3446"/>
    <cfRule type="duplicateValues" dxfId="3900" priority="3447"/>
  </conditionalFormatting>
  <conditionalFormatting sqref="O2006">
    <cfRule type="duplicateValues" dxfId="3899" priority="3445"/>
  </conditionalFormatting>
  <conditionalFormatting sqref="O2006">
    <cfRule type="duplicateValues" dxfId="3898" priority="3444"/>
  </conditionalFormatting>
  <conditionalFormatting sqref="P2006">
    <cfRule type="duplicateValues" dxfId="3897" priority="3443"/>
  </conditionalFormatting>
  <conditionalFormatting sqref="O2006">
    <cfRule type="duplicateValues" dxfId="3896" priority="3442"/>
  </conditionalFormatting>
  <conditionalFormatting sqref="O2006">
    <cfRule type="duplicateValues" dxfId="3895" priority="3441"/>
  </conditionalFormatting>
  <conditionalFormatting sqref="O2006">
    <cfRule type="duplicateValues" dxfId="3894" priority="3440"/>
  </conditionalFormatting>
  <conditionalFormatting sqref="O2006">
    <cfRule type="duplicateValues" dxfId="3893" priority="3439"/>
  </conditionalFormatting>
  <conditionalFormatting sqref="O2006">
    <cfRule type="duplicateValues" dxfId="3892" priority="3438"/>
  </conditionalFormatting>
  <conditionalFormatting sqref="O2006">
    <cfRule type="duplicateValues" dxfId="3891" priority="3437"/>
  </conditionalFormatting>
  <conditionalFormatting sqref="O2006">
    <cfRule type="duplicateValues" dxfId="3890" priority="3436"/>
  </conditionalFormatting>
  <conditionalFormatting sqref="O2006">
    <cfRule type="duplicateValues" dxfId="3889" priority="3435"/>
  </conditionalFormatting>
  <conditionalFormatting sqref="O2006">
    <cfRule type="duplicateValues" dxfId="3888" priority="3434"/>
  </conditionalFormatting>
  <conditionalFormatting sqref="O2006">
    <cfRule type="duplicateValues" dxfId="3887" priority="3433"/>
  </conditionalFormatting>
  <conditionalFormatting sqref="O2006">
    <cfRule type="duplicateValues" dxfId="3886" priority="3432"/>
  </conditionalFormatting>
  <conditionalFormatting sqref="O2006">
    <cfRule type="duplicateValues" dxfId="3885" priority="3431"/>
  </conditionalFormatting>
  <conditionalFormatting sqref="O2006">
    <cfRule type="duplicateValues" dxfId="3884" priority="3430"/>
  </conditionalFormatting>
  <conditionalFormatting sqref="O2006">
    <cfRule type="duplicateValues" dxfId="3883" priority="3429"/>
  </conditionalFormatting>
  <conditionalFormatting sqref="O2007">
    <cfRule type="duplicateValues" dxfId="3882" priority="3424"/>
  </conditionalFormatting>
  <conditionalFormatting sqref="O2007">
    <cfRule type="duplicateValues" dxfId="3881" priority="3425"/>
    <cfRule type="duplicateValues" dxfId="3880" priority="3426"/>
    <cfRule type="duplicateValues" dxfId="3879" priority="3427"/>
  </conditionalFormatting>
  <conditionalFormatting sqref="P2007">
    <cfRule type="duplicateValues" dxfId="3878" priority="3428"/>
  </conditionalFormatting>
  <conditionalFormatting sqref="O2007">
    <cfRule type="duplicateValues" dxfId="3877" priority="3422"/>
    <cfRule type="duplicateValues" dxfId="3876" priority="3423"/>
  </conditionalFormatting>
  <conditionalFormatting sqref="O2007">
    <cfRule type="duplicateValues" dxfId="3875" priority="3421"/>
  </conditionalFormatting>
  <conditionalFormatting sqref="O2007">
    <cfRule type="duplicateValues" dxfId="3874" priority="3420"/>
  </conditionalFormatting>
  <conditionalFormatting sqref="P2007">
    <cfRule type="duplicateValues" dxfId="3873" priority="3419"/>
  </conditionalFormatting>
  <conditionalFormatting sqref="O2007">
    <cfRule type="duplicateValues" dxfId="3872" priority="3418"/>
  </conditionalFormatting>
  <conditionalFormatting sqref="O2007">
    <cfRule type="duplicateValues" dxfId="3871" priority="3417"/>
  </conditionalFormatting>
  <conditionalFormatting sqref="O2007">
    <cfRule type="duplicateValues" dxfId="3870" priority="3416"/>
  </conditionalFormatting>
  <conditionalFormatting sqref="O2007">
    <cfRule type="duplicateValues" dxfId="3869" priority="3415"/>
  </conditionalFormatting>
  <conditionalFormatting sqref="O2007">
    <cfRule type="duplicateValues" dxfId="3868" priority="3414"/>
  </conditionalFormatting>
  <conditionalFormatting sqref="O2007">
    <cfRule type="duplicateValues" dxfId="3867" priority="3413"/>
  </conditionalFormatting>
  <conditionalFormatting sqref="O2007">
    <cfRule type="duplicateValues" dxfId="3866" priority="3412"/>
  </conditionalFormatting>
  <conditionalFormatting sqref="O2007">
    <cfRule type="duplicateValues" dxfId="3865" priority="3411"/>
  </conditionalFormatting>
  <conditionalFormatting sqref="O2007">
    <cfRule type="duplicateValues" dxfId="3864" priority="3410"/>
  </conditionalFormatting>
  <conditionalFormatting sqref="O2007">
    <cfRule type="duplicateValues" dxfId="3863" priority="3409"/>
  </conditionalFormatting>
  <conditionalFormatting sqref="O2007">
    <cfRule type="duplicateValues" dxfId="3862" priority="3408"/>
  </conditionalFormatting>
  <conditionalFormatting sqref="O2007">
    <cfRule type="duplicateValues" dxfId="3861" priority="3407"/>
  </conditionalFormatting>
  <conditionalFormatting sqref="O2007">
    <cfRule type="duplicateValues" dxfId="3860" priority="3406"/>
  </conditionalFormatting>
  <conditionalFormatting sqref="O2007">
    <cfRule type="duplicateValues" dxfId="3859" priority="3405"/>
  </conditionalFormatting>
  <conditionalFormatting sqref="O2008:O2009">
    <cfRule type="duplicateValues" dxfId="3858" priority="3400"/>
  </conditionalFormatting>
  <conditionalFormatting sqref="O2008:O2009">
    <cfRule type="duplicateValues" dxfId="3857" priority="3401"/>
    <cfRule type="duplicateValues" dxfId="3856" priority="3402"/>
    <cfRule type="duplicateValues" dxfId="3855" priority="3403"/>
  </conditionalFormatting>
  <conditionalFormatting sqref="P2008:P2009">
    <cfRule type="duplicateValues" dxfId="3854" priority="3404"/>
  </conditionalFormatting>
  <conditionalFormatting sqref="O2008:O2009">
    <cfRule type="duplicateValues" dxfId="3853" priority="3398"/>
    <cfRule type="duplicateValues" dxfId="3852" priority="3399"/>
  </conditionalFormatting>
  <conditionalFormatting sqref="O2008:O2009">
    <cfRule type="duplicateValues" dxfId="3851" priority="3397"/>
  </conditionalFormatting>
  <conditionalFormatting sqref="O2008:O2009">
    <cfRule type="duplicateValues" dxfId="3850" priority="3396"/>
  </conditionalFormatting>
  <conditionalFormatting sqref="P2008:P2009">
    <cfRule type="duplicateValues" dxfId="3849" priority="3395"/>
  </conditionalFormatting>
  <conditionalFormatting sqref="O2008:O2009">
    <cfRule type="duplicateValues" dxfId="3848" priority="3394"/>
  </conditionalFormatting>
  <conditionalFormatting sqref="O2008:O2009">
    <cfRule type="duplicateValues" dxfId="3847" priority="3393"/>
  </conditionalFormatting>
  <conditionalFormatting sqref="O2008:O2009">
    <cfRule type="duplicateValues" dxfId="3846" priority="3392"/>
  </conditionalFormatting>
  <conditionalFormatting sqref="O2008:O2009">
    <cfRule type="duplicateValues" dxfId="3845" priority="3391"/>
  </conditionalFormatting>
  <conditionalFormatting sqref="O2008:O2009">
    <cfRule type="duplicateValues" dxfId="3844" priority="3390"/>
  </conditionalFormatting>
  <conditionalFormatting sqref="O2008:O2009">
    <cfRule type="duplicateValues" dxfId="3843" priority="3389"/>
  </conditionalFormatting>
  <conditionalFormatting sqref="O2008:O2009">
    <cfRule type="duplicateValues" dxfId="3842" priority="3388"/>
  </conditionalFormatting>
  <conditionalFormatting sqref="O2008:O2009">
    <cfRule type="duplicateValues" dxfId="3841" priority="3387"/>
  </conditionalFormatting>
  <conditionalFormatting sqref="O2008:O2009">
    <cfRule type="duplicateValues" dxfId="3840" priority="3386"/>
  </conditionalFormatting>
  <conditionalFormatting sqref="O2008:O2009">
    <cfRule type="duplicateValues" dxfId="3839" priority="3385"/>
  </conditionalFormatting>
  <conditionalFormatting sqref="O2008:O2009">
    <cfRule type="duplicateValues" dxfId="3838" priority="3384"/>
  </conditionalFormatting>
  <conditionalFormatting sqref="O2008:O2009">
    <cfRule type="duplicateValues" dxfId="3837" priority="3383"/>
  </conditionalFormatting>
  <conditionalFormatting sqref="O2008:O2009">
    <cfRule type="duplicateValues" dxfId="3836" priority="3382"/>
  </conditionalFormatting>
  <conditionalFormatting sqref="O2008:O2009">
    <cfRule type="duplicateValues" dxfId="3835" priority="3381"/>
  </conditionalFormatting>
  <conditionalFormatting sqref="O2010">
    <cfRule type="duplicateValues" dxfId="3834" priority="3372"/>
  </conditionalFormatting>
  <conditionalFormatting sqref="O2010">
    <cfRule type="duplicateValues" dxfId="3833" priority="3373"/>
    <cfRule type="duplicateValues" dxfId="3832" priority="3374"/>
    <cfRule type="duplicateValues" dxfId="3831" priority="3375"/>
  </conditionalFormatting>
  <conditionalFormatting sqref="P2010">
    <cfRule type="duplicateValues" dxfId="3830" priority="3376"/>
  </conditionalFormatting>
  <conditionalFormatting sqref="O2010">
    <cfRule type="duplicateValues" dxfId="3829" priority="3377"/>
  </conditionalFormatting>
  <conditionalFormatting sqref="O2010">
    <cfRule type="duplicateValues" dxfId="3828" priority="3378"/>
    <cfRule type="duplicateValues" dxfId="3827" priority="3379"/>
    <cfRule type="duplicateValues" dxfId="3826" priority="3380"/>
  </conditionalFormatting>
  <conditionalFormatting sqref="O2010">
    <cfRule type="duplicateValues" dxfId="3825" priority="3370"/>
    <cfRule type="duplicateValues" dxfId="3824" priority="3371"/>
  </conditionalFormatting>
  <conditionalFormatting sqref="O2010">
    <cfRule type="duplicateValues" dxfId="3823" priority="3369"/>
  </conditionalFormatting>
  <conditionalFormatting sqref="O2010">
    <cfRule type="duplicateValues" dxfId="3822" priority="3368"/>
  </conditionalFormatting>
  <conditionalFormatting sqref="P2010">
    <cfRule type="duplicateValues" dxfId="3821" priority="3367"/>
  </conditionalFormatting>
  <conditionalFormatting sqref="O2010">
    <cfRule type="duplicateValues" dxfId="3820" priority="3366"/>
  </conditionalFormatting>
  <conditionalFormatting sqref="O2010">
    <cfRule type="duplicateValues" dxfId="3819" priority="3365"/>
  </conditionalFormatting>
  <conditionalFormatting sqref="O2010">
    <cfRule type="duplicateValues" dxfId="3818" priority="3364"/>
  </conditionalFormatting>
  <conditionalFormatting sqref="O2010">
    <cfRule type="duplicateValues" dxfId="3817" priority="3363"/>
  </conditionalFormatting>
  <conditionalFormatting sqref="O2010">
    <cfRule type="duplicateValues" dxfId="3816" priority="3362"/>
  </conditionalFormatting>
  <conditionalFormatting sqref="O2010">
    <cfRule type="duplicateValues" dxfId="3815" priority="3361"/>
  </conditionalFormatting>
  <conditionalFormatting sqref="O2010">
    <cfRule type="duplicateValues" dxfId="3814" priority="3360"/>
  </conditionalFormatting>
  <conditionalFormatting sqref="O2010">
    <cfRule type="duplicateValues" dxfId="3813" priority="3359"/>
  </conditionalFormatting>
  <conditionalFormatting sqref="O2010">
    <cfRule type="duplicateValues" dxfId="3812" priority="3358"/>
  </conditionalFormatting>
  <conditionalFormatting sqref="O2010">
    <cfRule type="duplicateValues" dxfId="3811" priority="3357"/>
  </conditionalFormatting>
  <conditionalFormatting sqref="O2010">
    <cfRule type="duplicateValues" dxfId="3810" priority="3356"/>
  </conditionalFormatting>
  <conditionalFormatting sqref="O2010">
    <cfRule type="duplicateValues" dxfId="3809" priority="3355"/>
  </conditionalFormatting>
  <conditionalFormatting sqref="O2010">
    <cfRule type="duplicateValues" dxfId="3808" priority="3354"/>
  </conditionalFormatting>
  <conditionalFormatting sqref="O2010">
    <cfRule type="duplicateValues" dxfId="3807" priority="3353"/>
  </conditionalFormatting>
  <conditionalFormatting sqref="O2011">
    <cfRule type="duplicateValues" dxfId="3806" priority="3344"/>
  </conditionalFormatting>
  <conditionalFormatting sqref="O2011">
    <cfRule type="duplicateValues" dxfId="3805" priority="3345"/>
    <cfRule type="duplicateValues" dxfId="3804" priority="3346"/>
    <cfRule type="duplicateValues" dxfId="3803" priority="3347"/>
  </conditionalFormatting>
  <conditionalFormatting sqref="O2011">
    <cfRule type="duplicateValues" dxfId="3802" priority="3342"/>
    <cfRule type="duplicateValues" dxfId="3801" priority="3343"/>
  </conditionalFormatting>
  <conditionalFormatting sqref="O2011">
    <cfRule type="duplicateValues" dxfId="3800" priority="3341"/>
  </conditionalFormatting>
  <conditionalFormatting sqref="O2011">
    <cfRule type="duplicateValues" dxfId="3799" priority="3340"/>
  </conditionalFormatting>
  <conditionalFormatting sqref="P2011">
    <cfRule type="duplicateValues" dxfId="3798" priority="3339"/>
  </conditionalFormatting>
  <conditionalFormatting sqref="O2011">
    <cfRule type="duplicateValues" dxfId="3797" priority="3338"/>
  </conditionalFormatting>
  <conditionalFormatting sqref="O2011">
    <cfRule type="duplicateValues" dxfId="3796" priority="3337"/>
  </conditionalFormatting>
  <conditionalFormatting sqref="O2011">
    <cfRule type="duplicateValues" dxfId="3795" priority="3336"/>
  </conditionalFormatting>
  <conditionalFormatting sqref="O2011">
    <cfRule type="duplicateValues" dxfId="3794" priority="3335"/>
  </conditionalFormatting>
  <conditionalFormatting sqref="O2011">
    <cfRule type="duplicateValues" dxfId="3793" priority="3348"/>
  </conditionalFormatting>
  <conditionalFormatting sqref="O2011">
    <cfRule type="duplicateValues" dxfId="3792" priority="3349"/>
    <cfRule type="duplicateValues" dxfId="3791" priority="3350"/>
    <cfRule type="duplicateValues" dxfId="3790" priority="3351"/>
  </conditionalFormatting>
  <conditionalFormatting sqref="P2011">
    <cfRule type="duplicateValues" dxfId="3789" priority="3352"/>
  </conditionalFormatting>
  <conditionalFormatting sqref="O2011">
    <cfRule type="duplicateValues" dxfId="3788" priority="3334"/>
  </conditionalFormatting>
  <conditionalFormatting sqref="O2011">
    <cfRule type="duplicateValues" dxfId="3787" priority="3333"/>
  </conditionalFormatting>
  <conditionalFormatting sqref="O2011">
    <cfRule type="duplicateValues" dxfId="3786" priority="3332"/>
  </conditionalFormatting>
  <conditionalFormatting sqref="O2011">
    <cfRule type="duplicateValues" dxfId="3785" priority="3331"/>
  </conditionalFormatting>
  <conditionalFormatting sqref="O2011">
    <cfRule type="duplicateValues" dxfId="3784" priority="3330"/>
  </conditionalFormatting>
  <conditionalFormatting sqref="O2011">
    <cfRule type="duplicateValues" dxfId="3783" priority="3329"/>
  </conditionalFormatting>
  <conditionalFormatting sqref="O2011">
    <cfRule type="duplicateValues" dxfId="3782" priority="3328"/>
  </conditionalFormatting>
  <conditionalFormatting sqref="O2011">
    <cfRule type="duplicateValues" dxfId="3781" priority="3327"/>
  </conditionalFormatting>
  <conditionalFormatting sqref="O2011">
    <cfRule type="duplicateValues" dxfId="3780" priority="3326"/>
  </conditionalFormatting>
  <conditionalFormatting sqref="O2011">
    <cfRule type="duplicateValues" dxfId="3779" priority="3325"/>
  </conditionalFormatting>
  <conditionalFormatting sqref="O2012">
    <cfRule type="duplicateValues" dxfId="3778" priority="3316"/>
  </conditionalFormatting>
  <conditionalFormatting sqref="O2012">
    <cfRule type="duplicateValues" dxfId="3777" priority="3317"/>
    <cfRule type="duplicateValues" dxfId="3776" priority="3318"/>
    <cfRule type="duplicateValues" dxfId="3775" priority="3319"/>
  </conditionalFormatting>
  <conditionalFormatting sqref="O2012">
    <cfRule type="duplicateValues" dxfId="3774" priority="3314"/>
    <cfRule type="duplicateValues" dxfId="3773" priority="3315"/>
  </conditionalFormatting>
  <conditionalFormatting sqref="O2012">
    <cfRule type="duplicateValues" dxfId="3772" priority="3313"/>
  </conditionalFormatting>
  <conditionalFormatting sqref="O2012">
    <cfRule type="duplicateValues" dxfId="3771" priority="3312"/>
  </conditionalFormatting>
  <conditionalFormatting sqref="P2012">
    <cfRule type="duplicateValues" dxfId="3770" priority="3311"/>
  </conditionalFormatting>
  <conditionalFormatting sqref="O2012">
    <cfRule type="duplicateValues" dxfId="3769" priority="3310"/>
  </conditionalFormatting>
  <conditionalFormatting sqref="O2012">
    <cfRule type="duplicateValues" dxfId="3768" priority="3309"/>
  </conditionalFormatting>
  <conditionalFormatting sqref="O2012">
    <cfRule type="duplicateValues" dxfId="3767" priority="3308"/>
  </conditionalFormatting>
  <conditionalFormatting sqref="O2012">
    <cfRule type="duplicateValues" dxfId="3766" priority="3307"/>
  </conditionalFormatting>
  <conditionalFormatting sqref="O2012">
    <cfRule type="duplicateValues" dxfId="3765" priority="3306"/>
  </conditionalFormatting>
  <conditionalFormatting sqref="O2012">
    <cfRule type="duplicateValues" dxfId="3764" priority="3305"/>
  </conditionalFormatting>
  <conditionalFormatting sqref="O2012">
    <cfRule type="duplicateValues" dxfId="3763" priority="3304"/>
  </conditionalFormatting>
  <conditionalFormatting sqref="O2012">
    <cfRule type="duplicateValues" dxfId="3762" priority="3303"/>
  </conditionalFormatting>
  <conditionalFormatting sqref="O2012">
    <cfRule type="duplicateValues" dxfId="3761" priority="3302"/>
  </conditionalFormatting>
  <conditionalFormatting sqref="O2012">
    <cfRule type="duplicateValues" dxfId="3760" priority="3301"/>
  </conditionalFormatting>
  <conditionalFormatting sqref="O2012">
    <cfRule type="duplicateValues" dxfId="3759" priority="3300"/>
  </conditionalFormatting>
  <conditionalFormatting sqref="O2012">
    <cfRule type="duplicateValues" dxfId="3758" priority="3299"/>
  </conditionalFormatting>
  <conditionalFormatting sqref="O2012">
    <cfRule type="duplicateValues" dxfId="3757" priority="3298"/>
  </conditionalFormatting>
  <conditionalFormatting sqref="O2012">
    <cfRule type="duplicateValues" dxfId="3756" priority="3320"/>
  </conditionalFormatting>
  <conditionalFormatting sqref="O2012">
    <cfRule type="duplicateValues" dxfId="3755" priority="3321"/>
    <cfRule type="duplicateValues" dxfId="3754" priority="3322"/>
    <cfRule type="duplicateValues" dxfId="3753" priority="3323"/>
  </conditionalFormatting>
  <conditionalFormatting sqref="P2012">
    <cfRule type="duplicateValues" dxfId="3752" priority="3324"/>
  </conditionalFormatting>
  <conditionalFormatting sqref="O2012">
    <cfRule type="duplicateValues" dxfId="3751" priority="3297"/>
  </conditionalFormatting>
  <conditionalFormatting sqref="O2013">
    <cfRule type="duplicateValues" dxfId="3750" priority="3288"/>
  </conditionalFormatting>
  <conditionalFormatting sqref="O2013">
    <cfRule type="duplicateValues" dxfId="3749" priority="3289"/>
    <cfRule type="duplicateValues" dxfId="3748" priority="3290"/>
    <cfRule type="duplicateValues" dxfId="3747" priority="3291"/>
  </conditionalFormatting>
  <conditionalFormatting sqref="O2013">
    <cfRule type="duplicateValues" dxfId="3746" priority="3286"/>
    <cfRule type="duplicateValues" dxfId="3745" priority="3287"/>
  </conditionalFormatting>
  <conditionalFormatting sqref="O2013">
    <cfRule type="duplicateValues" dxfId="3744" priority="3285"/>
  </conditionalFormatting>
  <conditionalFormatting sqref="O2013">
    <cfRule type="duplicateValues" dxfId="3743" priority="3284"/>
  </conditionalFormatting>
  <conditionalFormatting sqref="P2013">
    <cfRule type="duplicateValues" dxfId="3742" priority="3283"/>
  </conditionalFormatting>
  <conditionalFormatting sqref="O2013">
    <cfRule type="duplicateValues" dxfId="3741" priority="3282"/>
  </conditionalFormatting>
  <conditionalFormatting sqref="O2013">
    <cfRule type="duplicateValues" dxfId="3740" priority="3281"/>
  </conditionalFormatting>
  <conditionalFormatting sqref="O2013">
    <cfRule type="duplicateValues" dxfId="3739" priority="3280"/>
  </conditionalFormatting>
  <conditionalFormatting sqref="O2013">
    <cfRule type="duplicateValues" dxfId="3738" priority="3279"/>
  </conditionalFormatting>
  <conditionalFormatting sqref="O2013">
    <cfRule type="duplicateValues" dxfId="3737" priority="3278"/>
  </conditionalFormatting>
  <conditionalFormatting sqref="O2013">
    <cfRule type="duplicateValues" dxfId="3736" priority="3277"/>
  </conditionalFormatting>
  <conditionalFormatting sqref="O2013">
    <cfRule type="duplicateValues" dxfId="3735" priority="3276"/>
  </conditionalFormatting>
  <conditionalFormatting sqref="O2013">
    <cfRule type="duplicateValues" dxfId="3734" priority="3275"/>
  </conditionalFormatting>
  <conditionalFormatting sqref="O2013">
    <cfRule type="duplicateValues" dxfId="3733" priority="3274"/>
  </conditionalFormatting>
  <conditionalFormatting sqref="O2013">
    <cfRule type="duplicateValues" dxfId="3732" priority="3273"/>
  </conditionalFormatting>
  <conditionalFormatting sqref="O2013">
    <cfRule type="duplicateValues" dxfId="3731" priority="3292"/>
  </conditionalFormatting>
  <conditionalFormatting sqref="O2013">
    <cfRule type="duplicateValues" dxfId="3730" priority="3293"/>
    <cfRule type="duplicateValues" dxfId="3729" priority="3294"/>
    <cfRule type="duplicateValues" dxfId="3728" priority="3295"/>
  </conditionalFormatting>
  <conditionalFormatting sqref="P2013">
    <cfRule type="duplicateValues" dxfId="3727" priority="3296"/>
  </conditionalFormatting>
  <conditionalFormatting sqref="O2013">
    <cfRule type="duplicateValues" dxfId="3726" priority="3272"/>
  </conditionalFormatting>
  <conditionalFormatting sqref="O2013">
    <cfRule type="duplicateValues" dxfId="3725" priority="3271"/>
  </conditionalFormatting>
  <conditionalFormatting sqref="O2013">
    <cfRule type="duplicateValues" dxfId="3724" priority="3270"/>
  </conditionalFormatting>
  <conditionalFormatting sqref="O2013">
    <cfRule type="duplicateValues" dxfId="3723" priority="3269"/>
  </conditionalFormatting>
  <conditionalFormatting sqref="O2014">
    <cfRule type="duplicateValues" dxfId="3722" priority="3260"/>
  </conditionalFormatting>
  <conditionalFormatting sqref="O2014">
    <cfRule type="duplicateValues" dxfId="3721" priority="3261"/>
    <cfRule type="duplicateValues" dxfId="3720" priority="3262"/>
    <cfRule type="duplicateValues" dxfId="3719" priority="3263"/>
  </conditionalFormatting>
  <conditionalFormatting sqref="O2014">
    <cfRule type="duplicateValues" dxfId="3718" priority="3258"/>
    <cfRule type="duplicateValues" dxfId="3717" priority="3259"/>
  </conditionalFormatting>
  <conditionalFormatting sqref="O2014">
    <cfRule type="duplicateValues" dxfId="3716" priority="3257"/>
  </conditionalFormatting>
  <conditionalFormatting sqref="O2014">
    <cfRule type="duplicateValues" dxfId="3715" priority="3256"/>
  </conditionalFormatting>
  <conditionalFormatting sqref="P2014">
    <cfRule type="duplicateValues" dxfId="3714" priority="3255"/>
  </conditionalFormatting>
  <conditionalFormatting sqref="O2014">
    <cfRule type="duplicateValues" dxfId="3713" priority="3254"/>
  </conditionalFormatting>
  <conditionalFormatting sqref="O2014">
    <cfRule type="duplicateValues" dxfId="3712" priority="3253"/>
  </conditionalFormatting>
  <conditionalFormatting sqref="O2014">
    <cfRule type="duplicateValues" dxfId="3711" priority="3252"/>
  </conditionalFormatting>
  <conditionalFormatting sqref="O2014">
    <cfRule type="duplicateValues" dxfId="3710" priority="3251"/>
  </conditionalFormatting>
  <conditionalFormatting sqref="O2014">
    <cfRule type="duplicateValues" dxfId="3709" priority="3250"/>
  </conditionalFormatting>
  <conditionalFormatting sqref="O2014">
    <cfRule type="duplicateValues" dxfId="3708" priority="3249"/>
  </conditionalFormatting>
  <conditionalFormatting sqref="O2014">
    <cfRule type="duplicateValues" dxfId="3707" priority="3248"/>
  </conditionalFormatting>
  <conditionalFormatting sqref="O2014">
    <cfRule type="duplicateValues" dxfId="3706" priority="3247"/>
  </conditionalFormatting>
  <conditionalFormatting sqref="O2014">
    <cfRule type="duplicateValues" dxfId="3705" priority="3246"/>
  </conditionalFormatting>
  <conditionalFormatting sqref="O2014">
    <cfRule type="duplicateValues" dxfId="3704" priority="3245"/>
  </conditionalFormatting>
  <conditionalFormatting sqref="O2014">
    <cfRule type="duplicateValues" dxfId="3703" priority="3264"/>
  </conditionalFormatting>
  <conditionalFormatting sqref="O2014">
    <cfRule type="duplicateValues" dxfId="3702" priority="3265"/>
    <cfRule type="duplicateValues" dxfId="3701" priority="3266"/>
    <cfRule type="duplicateValues" dxfId="3700" priority="3267"/>
  </conditionalFormatting>
  <conditionalFormatting sqref="P2014">
    <cfRule type="duplicateValues" dxfId="3699" priority="3268"/>
  </conditionalFormatting>
  <conditionalFormatting sqref="O2014">
    <cfRule type="duplicateValues" dxfId="3698" priority="3244"/>
  </conditionalFormatting>
  <conditionalFormatting sqref="O2014">
    <cfRule type="duplicateValues" dxfId="3697" priority="3243"/>
  </conditionalFormatting>
  <conditionalFormatting sqref="O2014">
    <cfRule type="duplicateValues" dxfId="3696" priority="3242"/>
  </conditionalFormatting>
  <conditionalFormatting sqref="O2014">
    <cfRule type="duplicateValues" dxfId="3695" priority="3241"/>
  </conditionalFormatting>
  <conditionalFormatting sqref="O2015">
    <cfRule type="duplicateValues" dxfId="3694" priority="3232"/>
  </conditionalFormatting>
  <conditionalFormatting sqref="O2015">
    <cfRule type="duplicateValues" dxfId="3693" priority="3233"/>
    <cfRule type="duplicateValues" dxfId="3692" priority="3234"/>
    <cfRule type="duplicateValues" dxfId="3691" priority="3235"/>
  </conditionalFormatting>
  <conditionalFormatting sqref="O2015">
    <cfRule type="duplicateValues" dxfId="3690" priority="3230"/>
    <cfRule type="duplicateValues" dxfId="3689" priority="3231"/>
  </conditionalFormatting>
  <conditionalFormatting sqref="O2015">
    <cfRule type="duplicateValues" dxfId="3688" priority="3229"/>
  </conditionalFormatting>
  <conditionalFormatting sqref="O2015">
    <cfRule type="duplicateValues" dxfId="3687" priority="3228"/>
  </conditionalFormatting>
  <conditionalFormatting sqref="P2015">
    <cfRule type="duplicateValues" dxfId="3686" priority="3227"/>
  </conditionalFormatting>
  <conditionalFormatting sqref="O2015">
    <cfRule type="duplicateValues" dxfId="3685" priority="3226"/>
  </conditionalFormatting>
  <conditionalFormatting sqref="O2015">
    <cfRule type="duplicateValues" dxfId="3684" priority="3225"/>
  </conditionalFormatting>
  <conditionalFormatting sqref="O2015">
    <cfRule type="duplicateValues" dxfId="3683" priority="3224"/>
  </conditionalFormatting>
  <conditionalFormatting sqref="O2015">
    <cfRule type="duplicateValues" dxfId="3682" priority="3223"/>
  </conditionalFormatting>
  <conditionalFormatting sqref="O2015">
    <cfRule type="duplicateValues" dxfId="3681" priority="3222"/>
  </conditionalFormatting>
  <conditionalFormatting sqref="O2015">
    <cfRule type="duplicateValues" dxfId="3680" priority="3221"/>
  </conditionalFormatting>
  <conditionalFormatting sqref="O2015">
    <cfRule type="duplicateValues" dxfId="3679" priority="3220"/>
  </conditionalFormatting>
  <conditionalFormatting sqref="O2015">
    <cfRule type="duplicateValues" dxfId="3678" priority="3219"/>
  </conditionalFormatting>
  <conditionalFormatting sqref="O2015">
    <cfRule type="duplicateValues" dxfId="3677" priority="3218"/>
  </conditionalFormatting>
  <conditionalFormatting sqref="O2015">
    <cfRule type="duplicateValues" dxfId="3676" priority="3217"/>
  </conditionalFormatting>
  <conditionalFormatting sqref="O2015">
    <cfRule type="duplicateValues" dxfId="3675" priority="3236"/>
  </conditionalFormatting>
  <conditionalFormatting sqref="O2015">
    <cfRule type="duplicateValues" dxfId="3674" priority="3237"/>
    <cfRule type="duplicateValues" dxfId="3673" priority="3238"/>
    <cfRule type="duplicateValues" dxfId="3672" priority="3239"/>
  </conditionalFormatting>
  <conditionalFormatting sqref="P2015">
    <cfRule type="duplicateValues" dxfId="3671" priority="3240"/>
  </conditionalFormatting>
  <conditionalFormatting sqref="O2015">
    <cfRule type="duplicateValues" dxfId="3670" priority="3216"/>
  </conditionalFormatting>
  <conditionalFormatting sqref="O2015">
    <cfRule type="duplicateValues" dxfId="3669" priority="3215"/>
  </conditionalFormatting>
  <conditionalFormatting sqref="O2015">
    <cfRule type="duplicateValues" dxfId="3668" priority="3214"/>
  </conditionalFormatting>
  <conditionalFormatting sqref="O2015">
    <cfRule type="duplicateValues" dxfId="3667" priority="3213"/>
  </conditionalFormatting>
  <conditionalFormatting sqref="O2016">
    <cfRule type="duplicateValues" dxfId="3666" priority="3204"/>
  </conditionalFormatting>
  <conditionalFormatting sqref="O2016">
    <cfRule type="duplicateValues" dxfId="3665" priority="3205"/>
    <cfRule type="duplicateValues" dxfId="3664" priority="3206"/>
    <cfRule type="duplicateValues" dxfId="3663" priority="3207"/>
  </conditionalFormatting>
  <conditionalFormatting sqref="O2016">
    <cfRule type="duplicateValues" dxfId="3662" priority="3202"/>
    <cfRule type="duplicateValues" dxfId="3661" priority="3203"/>
  </conditionalFormatting>
  <conditionalFormatting sqref="O2016">
    <cfRule type="duplicateValues" dxfId="3660" priority="3201"/>
  </conditionalFormatting>
  <conditionalFormatting sqref="O2016">
    <cfRule type="duplicateValues" dxfId="3659" priority="3200"/>
  </conditionalFormatting>
  <conditionalFormatting sqref="P2016">
    <cfRule type="duplicateValues" dxfId="3658" priority="3199"/>
  </conditionalFormatting>
  <conditionalFormatting sqref="O2016">
    <cfRule type="duplicateValues" dxfId="3657" priority="3198"/>
  </conditionalFormatting>
  <conditionalFormatting sqref="O2016">
    <cfRule type="duplicateValues" dxfId="3656" priority="3197"/>
  </conditionalFormatting>
  <conditionalFormatting sqref="O2016">
    <cfRule type="duplicateValues" dxfId="3655" priority="3196"/>
  </conditionalFormatting>
  <conditionalFormatting sqref="O2016">
    <cfRule type="duplicateValues" dxfId="3654" priority="3195"/>
  </conditionalFormatting>
  <conditionalFormatting sqref="O2016">
    <cfRule type="duplicateValues" dxfId="3653" priority="3194"/>
  </conditionalFormatting>
  <conditionalFormatting sqref="O2016">
    <cfRule type="duplicateValues" dxfId="3652" priority="3193"/>
  </conditionalFormatting>
  <conditionalFormatting sqref="O2016">
    <cfRule type="duplicateValues" dxfId="3651" priority="3192"/>
  </conditionalFormatting>
  <conditionalFormatting sqref="O2016">
    <cfRule type="duplicateValues" dxfId="3650" priority="3191"/>
  </conditionalFormatting>
  <conditionalFormatting sqref="O2016">
    <cfRule type="duplicateValues" dxfId="3649" priority="3190"/>
  </conditionalFormatting>
  <conditionalFormatting sqref="O2016">
    <cfRule type="duplicateValues" dxfId="3648" priority="3189"/>
  </conditionalFormatting>
  <conditionalFormatting sqref="O2016">
    <cfRule type="duplicateValues" dxfId="3647" priority="3208"/>
  </conditionalFormatting>
  <conditionalFormatting sqref="O2016">
    <cfRule type="duplicateValues" dxfId="3646" priority="3209"/>
    <cfRule type="duplicateValues" dxfId="3645" priority="3210"/>
    <cfRule type="duplicateValues" dxfId="3644" priority="3211"/>
  </conditionalFormatting>
  <conditionalFormatting sqref="P2016">
    <cfRule type="duplicateValues" dxfId="3643" priority="3212"/>
  </conditionalFormatting>
  <conditionalFormatting sqref="O2016">
    <cfRule type="duplicateValues" dxfId="3642" priority="3188"/>
  </conditionalFormatting>
  <conditionalFormatting sqref="O2016">
    <cfRule type="duplicateValues" dxfId="3641" priority="3187"/>
  </conditionalFormatting>
  <conditionalFormatting sqref="O2016">
    <cfRule type="duplicateValues" dxfId="3640" priority="3186"/>
  </conditionalFormatting>
  <conditionalFormatting sqref="O2016">
    <cfRule type="duplicateValues" dxfId="3639" priority="3185"/>
  </conditionalFormatting>
  <conditionalFormatting sqref="O2017">
    <cfRule type="duplicateValues" dxfId="3638" priority="3176"/>
  </conditionalFormatting>
  <conditionalFormatting sqref="O2017">
    <cfRule type="duplicateValues" dxfId="3637" priority="3177"/>
    <cfRule type="duplicateValues" dxfId="3636" priority="3178"/>
    <cfRule type="duplicateValues" dxfId="3635" priority="3179"/>
  </conditionalFormatting>
  <conditionalFormatting sqref="P2017">
    <cfRule type="duplicateValues" dxfId="3634" priority="3180"/>
  </conditionalFormatting>
  <conditionalFormatting sqref="O2017">
    <cfRule type="duplicateValues" dxfId="3633" priority="3181"/>
  </conditionalFormatting>
  <conditionalFormatting sqref="O2017">
    <cfRule type="duplicateValues" dxfId="3632" priority="3182"/>
    <cfRule type="duplicateValues" dxfId="3631" priority="3183"/>
    <cfRule type="duplicateValues" dxfId="3630" priority="3184"/>
  </conditionalFormatting>
  <conditionalFormatting sqref="O2017">
    <cfRule type="duplicateValues" dxfId="3629" priority="3174"/>
    <cfRule type="duplicateValues" dxfId="3628" priority="3175"/>
  </conditionalFormatting>
  <conditionalFormatting sqref="O2017">
    <cfRule type="duplicateValues" dxfId="3627" priority="3173"/>
  </conditionalFormatting>
  <conditionalFormatting sqref="O2017">
    <cfRule type="duplicateValues" dxfId="3626" priority="3172"/>
  </conditionalFormatting>
  <conditionalFormatting sqref="P2017">
    <cfRule type="duplicateValues" dxfId="3625" priority="3171"/>
  </conditionalFormatting>
  <conditionalFormatting sqref="O2017">
    <cfRule type="duplicateValues" dxfId="3624" priority="3170"/>
  </conditionalFormatting>
  <conditionalFormatting sqref="O2017">
    <cfRule type="duplicateValues" dxfId="3623" priority="3169"/>
  </conditionalFormatting>
  <conditionalFormatting sqref="O2017">
    <cfRule type="duplicateValues" dxfId="3622" priority="3168"/>
  </conditionalFormatting>
  <conditionalFormatting sqref="O2017">
    <cfRule type="duplicateValues" dxfId="3621" priority="3167"/>
  </conditionalFormatting>
  <conditionalFormatting sqref="O2017">
    <cfRule type="duplicateValues" dxfId="3620" priority="3166"/>
  </conditionalFormatting>
  <conditionalFormatting sqref="O2017">
    <cfRule type="duplicateValues" dxfId="3619" priority="3165"/>
  </conditionalFormatting>
  <conditionalFormatting sqref="O2017">
    <cfRule type="duplicateValues" dxfId="3618" priority="3164"/>
  </conditionalFormatting>
  <conditionalFormatting sqref="O2017">
    <cfRule type="duplicateValues" dxfId="3617" priority="3163"/>
  </conditionalFormatting>
  <conditionalFormatting sqref="O2017">
    <cfRule type="duplicateValues" dxfId="3616" priority="3162"/>
  </conditionalFormatting>
  <conditionalFormatting sqref="O2017">
    <cfRule type="duplicateValues" dxfId="3615" priority="3161"/>
  </conditionalFormatting>
  <conditionalFormatting sqref="O2017">
    <cfRule type="duplicateValues" dxfId="3614" priority="3160"/>
  </conditionalFormatting>
  <conditionalFormatting sqref="O2017">
    <cfRule type="duplicateValues" dxfId="3613" priority="3159"/>
  </conditionalFormatting>
  <conditionalFormatting sqref="O2017">
    <cfRule type="duplicateValues" dxfId="3612" priority="3158"/>
  </conditionalFormatting>
  <conditionalFormatting sqref="O2017">
    <cfRule type="duplicateValues" dxfId="3611" priority="3157"/>
  </conditionalFormatting>
  <conditionalFormatting sqref="O2018:O2020">
    <cfRule type="duplicateValues" dxfId="3610" priority="3151"/>
  </conditionalFormatting>
  <conditionalFormatting sqref="O2018:O2020">
    <cfRule type="duplicateValues" dxfId="3609" priority="3152"/>
    <cfRule type="duplicateValues" dxfId="3608" priority="3153"/>
    <cfRule type="duplicateValues" dxfId="3607" priority="3154"/>
  </conditionalFormatting>
  <conditionalFormatting sqref="P2018:P2020">
    <cfRule type="duplicateValues" dxfId="3606" priority="3155"/>
  </conditionalFormatting>
  <conditionalFormatting sqref="O2018:O2020">
    <cfRule type="duplicateValues" dxfId="3605" priority="3149"/>
    <cfRule type="duplicateValues" dxfId="3604" priority="3150"/>
  </conditionalFormatting>
  <conditionalFormatting sqref="O2018:O2020">
    <cfRule type="duplicateValues" dxfId="3603" priority="3148"/>
  </conditionalFormatting>
  <conditionalFormatting sqref="O2018:O2020">
    <cfRule type="duplicateValues" dxfId="3602" priority="3147"/>
  </conditionalFormatting>
  <conditionalFormatting sqref="P2018:P2020">
    <cfRule type="duplicateValues" dxfId="3601" priority="3146"/>
  </conditionalFormatting>
  <conditionalFormatting sqref="O2018:O2020">
    <cfRule type="duplicateValues" dxfId="3600" priority="3145"/>
  </conditionalFormatting>
  <conditionalFormatting sqref="O2018:O2020">
    <cfRule type="duplicateValues" dxfId="3599" priority="3144"/>
  </conditionalFormatting>
  <conditionalFormatting sqref="O2018:O2020">
    <cfRule type="duplicateValues" dxfId="3598" priority="3143"/>
  </conditionalFormatting>
  <conditionalFormatting sqref="O2018:O2020">
    <cfRule type="duplicateValues" dxfId="3597" priority="3142"/>
  </conditionalFormatting>
  <conditionalFormatting sqref="O2018:O2020">
    <cfRule type="duplicateValues" dxfId="3596" priority="3141"/>
  </conditionalFormatting>
  <conditionalFormatting sqref="O2018:O2020">
    <cfRule type="duplicateValues" dxfId="3595" priority="3140"/>
  </conditionalFormatting>
  <conditionalFormatting sqref="O2018:O2020">
    <cfRule type="duplicateValues" dxfId="3594" priority="3139"/>
  </conditionalFormatting>
  <conditionalFormatting sqref="O2018:O2020">
    <cfRule type="duplicateValues" dxfId="3593" priority="3138"/>
  </conditionalFormatting>
  <conditionalFormatting sqref="O2018:O2020">
    <cfRule type="duplicateValues" dxfId="3592" priority="3137"/>
  </conditionalFormatting>
  <conditionalFormatting sqref="O2018:O2020">
    <cfRule type="duplicateValues" dxfId="3591" priority="3136"/>
  </conditionalFormatting>
  <conditionalFormatting sqref="O2018:O2020">
    <cfRule type="duplicateValues" dxfId="3590" priority="3135"/>
  </conditionalFormatting>
  <conditionalFormatting sqref="O2018:O2020">
    <cfRule type="duplicateValues" dxfId="3589" priority="3134"/>
  </conditionalFormatting>
  <conditionalFormatting sqref="O2018:O2020">
    <cfRule type="duplicateValues" dxfId="3588" priority="3133"/>
  </conditionalFormatting>
  <conditionalFormatting sqref="O2018:O2020">
    <cfRule type="duplicateValues" dxfId="3587" priority="3156"/>
  </conditionalFormatting>
  <conditionalFormatting sqref="O2018:O2020">
    <cfRule type="duplicateValues" dxfId="3586" priority="3132"/>
  </conditionalFormatting>
  <conditionalFormatting sqref="O2021">
    <cfRule type="duplicateValues" dxfId="3585" priority="3127"/>
  </conditionalFormatting>
  <conditionalFormatting sqref="O2021">
    <cfRule type="duplicateValues" dxfId="3584" priority="3128"/>
    <cfRule type="duplicateValues" dxfId="3583" priority="3129"/>
    <cfRule type="duplicateValues" dxfId="3582" priority="3130"/>
  </conditionalFormatting>
  <conditionalFormatting sqref="P2021">
    <cfRule type="duplicateValues" dxfId="3581" priority="3131"/>
  </conditionalFormatting>
  <conditionalFormatting sqref="O2021">
    <cfRule type="duplicateValues" dxfId="3580" priority="3125"/>
    <cfRule type="duplicateValues" dxfId="3579" priority="3126"/>
  </conditionalFormatting>
  <conditionalFormatting sqref="O2021">
    <cfRule type="duplicateValues" dxfId="3578" priority="3124"/>
  </conditionalFormatting>
  <conditionalFormatting sqref="O2021">
    <cfRule type="duplicateValues" dxfId="3577" priority="3123"/>
  </conditionalFormatting>
  <conditionalFormatting sqref="P2021">
    <cfRule type="duplicateValues" dxfId="3576" priority="3122"/>
  </conditionalFormatting>
  <conditionalFormatting sqref="O2021">
    <cfRule type="duplicateValues" dxfId="3575" priority="3121"/>
  </conditionalFormatting>
  <conditionalFormatting sqref="O2021">
    <cfRule type="duplicateValues" dxfId="3574" priority="3120"/>
  </conditionalFormatting>
  <conditionalFormatting sqref="O2021">
    <cfRule type="duplicateValues" dxfId="3573" priority="3119"/>
  </conditionalFormatting>
  <conditionalFormatting sqref="O2021">
    <cfRule type="duplicateValues" dxfId="3572" priority="3118"/>
  </conditionalFormatting>
  <conditionalFormatting sqref="O2021">
    <cfRule type="duplicateValues" dxfId="3571" priority="3117"/>
  </conditionalFormatting>
  <conditionalFormatting sqref="O2021">
    <cfRule type="duplicateValues" dxfId="3570" priority="3116"/>
  </conditionalFormatting>
  <conditionalFormatting sqref="O2021">
    <cfRule type="duplicateValues" dxfId="3569" priority="3115"/>
  </conditionalFormatting>
  <conditionalFormatting sqref="O2021">
    <cfRule type="duplicateValues" dxfId="3568" priority="3114"/>
  </conditionalFormatting>
  <conditionalFormatting sqref="O2021">
    <cfRule type="duplicateValues" dxfId="3567" priority="3113"/>
  </conditionalFormatting>
  <conditionalFormatting sqref="O2021">
    <cfRule type="duplicateValues" dxfId="3566" priority="3112"/>
  </conditionalFormatting>
  <conditionalFormatting sqref="O2021">
    <cfRule type="duplicateValues" dxfId="3565" priority="3111"/>
  </conditionalFormatting>
  <conditionalFormatting sqref="O2021">
    <cfRule type="duplicateValues" dxfId="3564" priority="3110"/>
  </conditionalFormatting>
  <conditionalFormatting sqref="O2021">
    <cfRule type="duplicateValues" dxfId="3563" priority="3109"/>
  </conditionalFormatting>
  <conditionalFormatting sqref="O2021">
    <cfRule type="duplicateValues" dxfId="3562" priority="3108"/>
  </conditionalFormatting>
  <conditionalFormatting sqref="O2022">
    <cfRule type="duplicateValues" dxfId="3561" priority="3103"/>
  </conditionalFormatting>
  <conditionalFormatting sqref="O2022">
    <cfRule type="duplicateValues" dxfId="3560" priority="3104"/>
    <cfRule type="duplicateValues" dxfId="3559" priority="3105"/>
    <cfRule type="duplicateValues" dxfId="3558" priority="3106"/>
  </conditionalFormatting>
  <conditionalFormatting sqref="P2022">
    <cfRule type="duplicateValues" dxfId="3557" priority="3107"/>
  </conditionalFormatting>
  <conditionalFormatting sqref="O2022">
    <cfRule type="duplicateValues" dxfId="3556" priority="3101"/>
    <cfRule type="duplicateValues" dxfId="3555" priority="3102"/>
  </conditionalFormatting>
  <conditionalFormatting sqref="O2022">
    <cfRule type="duplicateValues" dxfId="3554" priority="3100"/>
  </conditionalFormatting>
  <conditionalFormatting sqref="O2022">
    <cfRule type="duplicateValues" dxfId="3553" priority="3099"/>
  </conditionalFormatting>
  <conditionalFormatting sqref="P2022">
    <cfRule type="duplicateValues" dxfId="3552" priority="3098"/>
  </conditionalFormatting>
  <conditionalFormatting sqref="O2022">
    <cfRule type="duplicateValues" dxfId="3551" priority="3097"/>
  </conditionalFormatting>
  <conditionalFormatting sqref="O2022">
    <cfRule type="duplicateValues" dxfId="3550" priority="3096"/>
  </conditionalFormatting>
  <conditionalFormatting sqref="O2022">
    <cfRule type="duplicateValues" dxfId="3549" priority="3095"/>
  </conditionalFormatting>
  <conditionalFormatting sqref="O2022">
    <cfRule type="duplicateValues" dxfId="3548" priority="3094"/>
  </conditionalFormatting>
  <conditionalFormatting sqref="O2022">
    <cfRule type="duplicateValues" dxfId="3547" priority="3093"/>
  </conditionalFormatting>
  <conditionalFormatting sqref="O2022">
    <cfRule type="duplicateValues" dxfId="3546" priority="3092"/>
  </conditionalFormatting>
  <conditionalFormatting sqref="O2022">
    <cfRule type="duplicateValues" dxfId="3545" priority="3091"/>
  </conditionalFormatting>
  <conditionalFormatting sqref="O2022">
    <cfRule type="duplicateValues" dxfId="3544" priority="3090"/>
  </conditionalFormatting>
  <conditionalFormatting sqref="O2022">
    <cfRule type="duplicateValues" dxfId="3543" priority="3089"/>
  </conditionalFormatting>
  <conditionalFormatting sqref="O2022">
    <cfRule type="duplicateValues" dxfId="3542" priority="3088"/>
  </conditionalFormatting>
  <conditionalFormatting sqref="O2022">
    <cfRule type="duplicateValues" dxfId="3541" priority="3087"/>
  </conditionalFormatting>
  <conditionalFormatting sqref="O2022">
    <cfRule type="duplicateValues" dxfId="3540" priority="3086"/>
  </conditionalFormatting>
  <conditionalFormatting sqref="O2022">
    <cfRule type="duplicateValues" dxfId="3539" priority="3085"/>
  </conditionalFormatting>
  <conditionalFormatting sqref="O2022">
    <cfRule type="duplicateValues" dxfId="3538" priority="3084"/>
  </conditionalFormatting>
  <conditionalFormatting sqref="O2023">
    <cfRule type="duplicateValues" dxfId="3537" priority="3079"/>
  </conditionalFormatting>
  <conditionalFormatting sqref="O2023">
    <cfRule type="duplicateValues" dxfId="3536" priority="3080"/>
    <cfRule type="duplicateValues" dxfId="3535" priority="3081"/>
    <cfRule type="duplicateValues" dxfId="3534" priority="3082"/>
  </conditionalFormatting>
  <conditionalFormatting sqref="P2023">
    <cfRule type="duplicateValues" dxfId="3533" priority="3083"/>
  </conditionalFormatting>
  <conditionalFormatting sqref="O2023">
    <cfRule type="duplicateValues" dxfId="3532" priority="3077"/>
    <cfRule type="duplicateValues" dxfId="3531" priority="3078"/>
  </conditionalFormatting>
  <conditionalFormatting sqref="O2023">
    <cfRule type="duplicateValues" dxfId="3530" priority="3076"/>
  </conditionalFormatting>
  <conditionalFormatting sqref="O2023">
    <cfRule type="duplicateValues" dxfId="3529" priority="3075"/>
  </conditionalFormatting>
  <conditionalFormatting sqref="P2023">
    <cfRule type="duplicateValues" dxfId="3528" priority="3074"/>
  </conditionalFormatting>
  <conditionalFormatting sqref="O2023">
    <cfRule type="duplicateValues" dxfId="3527" priority="3073"/>
  </conditionalFormatting>
  <conditionalFormatting sqref="O2023">
    <cfRule type="duplicateValues" dxfId="3526" priority="3072"/>
  </conditionalFormatting>
  <conditionalFormatting sqref="O2023">
    <cfRule type="duplicateValues" dxfId="3525" priority="3071"/>
  </conditionalFormatting>
  <conditionalFormatting sqref="O2023">
    <cfRule type="duplicateValues" dxfId="3524" priority="3070"/>
  </conditionalFormatting>
  <conditionalFormatting sqref="O2023">
    <cfRule type="duplicateValues" dxfId="3523" priority="3069"/>
  </conditionalFormatting>
  <conditionalFormatting sqref="O2023">
    <cfRule type="duplicateValues" dxfId="3522" priority="3068"/>
  </conditionalFormatting>
  <conditionalFormatting sqref="O2023">
    <cfRule type="duplicateValues" dxfId="3521" priority="3067"/>
  </conditionalFormatting>
  <conditionalFormatting sqref="O2023">
    <cfRule type="duplicateValues" dxfId="3520" priority="3066"/>
  </conditionalFormatting>
  <conditionalFormatting sqref="O2023">
    <cfRule type="duplicateValues" dxfId="3519" priority="3065"/>
  </conditionalFormatting>
  <conditionalFormatting sqref="O2023">
    <cfRule type="duplicateValues" dxfId="3518" priority="3064"/>
  </conditionalFormatting>
  <conditionalFormatting sqref="O2023">
    <cfRule type="duplicateValues" dxfId="3517" priority="3063"/>
  </conditionalFormatting>
  <conditionalFormatting sqref="O2023">
    <cfRule type="duplicateValues" dxfId="3516" priority="3062"/>
  </conditionalFormatting>
  <conditionalFormatting sqref="O2023">
    <cfRule type="duplicateValues" dxfId="3515" priority="3061"/>
  </conditionalFormatting>
  <conditionalFormatting sqref="O2023">
    <cfRule type="duplicateValues" dxfId="3514" priority="3060"/>
  </conditionalFormatting>
  <conditionalFormatting sqref="O2038:O2040">
    <cfRule type="duplicateValues" dxfId="3513" priority="3047"/>
  </conditionalFormatting>
  <conditionalFormatting sqref="O2038:O2040">
    <cfRule type="duplicateValues" dxfId="3512" priority="3048"/>
  </conditionalFormatting>
  <conditionalFormatting sqref="O2038:O2040">
    <cfRule type="duplicateValues" dxfId="3511" priority="3049"/>
    <cfRule type="duplicateValues" dxfId="3510" priority="3050"/>
    <cfRule type="duplicateValues" dxfId="3509" priority="3051"/>
  </conditionalFormatting>
  <conditionalFormatting sqref="P2038:P2040">
    <cfRule type="duplicateValues" dxfId="3508" priority="3052"/>
  </conditionalFormatting>
  <conditionalFormatting sqref="O2038:O2040">
    <cfRule type="duplicateValues" dxfId="3507" priority="3045"/>
    <cfRule type="duplicateValues" dxfId="3506" priority="3046"/>
  </conditionalFormatting>
  <conditionalFormatting sqref="O2038:O2040">
    <cfRule type="duplicateValues" dxfId="3505" priority="3044"/>
  </conditionalFormatting>
  <conditionalFormatting sqref="O2038:O2040">
    <cfRule type="duplicateValues" dxfId="3504" priority="3043"/>
  </conditionalFormatting>
  <conditionalFormatting sqref="P2038:P2040">
    <cfRule type="duplicateValues" dxfId="3503" priority="3042"/>
  </conditionalFormatting>
  <conditionalFormatting sqref="O2038:O2040">
    <cfRule type="duplicateValues" dxfId="3502" priority="3041"/>
  </conditionalFormatting>
  <conditionalFormatting sqref="O2038:O2040">
    <cfRule type="duplicateValues" dxfId="3501" priority="3040"/>
  </conditionalFormatting>
  <conditionalFormatting sqref="O2038:O2040">
    <cfRule type="duplicateValues" dxfId="3500" priority="3039"/>
  </conditionalFormatting>
  <conditionalFormatting sqref="O2038:O2040">
    <cfRule type="duplicateValues" dxfId="3499" priority="3038"/>
  </conditionalFormatting>
  <conditionalFormatting sqref="O2038:O2040">
    <cfRule type="duplicateValues" dxfId="3498" priority="3037"/>
  </conditionalFormatting>
  <conditionalFormatting sqref="O2038:O2040">
    <cfRule type="duplicateValues" dxfId="3497" priority="3036"/>
  </conditionalFormatting>
  <conditionalFormatting sqref="O2038:O2040">
    <cfRule type="duplicateValues" dxfId="3496" priority="3035"/>
  </conditionalFormatting>
  <conditionalFormatting sqref="O2038:O2040">
    <cfRule type="duplicateValues" dxfId="3495" priority="3034"/>
  </conditionalFormatting>
  <conditionalFormatting sqref="O2038:O2040">
    <cfRule type="duplicateValues" dxfId="3494" priority="3033"/>
  </conditionalFormatting>
  <conditionalFormatting sqref="O2038:O2040">
    <cfRule type="duplicateValues" dxfId="3493" priority="3032"/>
  </conditionalFormatting>
  <conditionalFormatting sqref="O2038:O2040">
    <cfRule type="duplicateValues" dxfId="3492" priority="3031"/>
  </conditionalFormatting>
  <conditionalFormatting sqref="O2038:O2040">
    <cfRule type="duplicateValues" dxfId="3491" priority="3030"/>
  </conditionalFormatting>
  <conditionalFormatting sqref="O2038:O2040">
    <cfRule type="duplicateValues" dxfId="3490" priority="3029"/>
  </conditionalFormatting>
  <conditionalFormatting sqref="O2038:O2040">
    <cfRule type="duplicateValues" dxfId="3489" priority="3028"/>
  </conditionalFormatting>
  <conditionalFormatting sqref="O2038:O2040">
    <cfRule type="duplicateValues" dxfId="3488" priority="3053"/>
  </conditionalFormatting>
  <conditionalFormatting sqref="O2038:O2040">
    <cfRule type="duplicateValues" dxfId="3487" priority="3054"/>
    <cfRule type="duplicateValues" dxfId="3486" priority="3055"/>
    <cfRule type="duplicateValues" dxfId="3485" priority="3056"/>
  </conditionalFormatting>
  <conditionalFormatting sqref="P2038:P2040">
    <cfRule type="duplicateValues" dxfId="3484" priority="3057"/>
  </conditionalFormatting>
  <conditionalFormatting sqref="O2038:O2040">
    <cfRule type="duplicateValues" dxfId="3483" priority="3058"/>
    <cfRule type="duplicateValues" dxfId="3482" priority="3059"/>
  </conditionalFormatting>
  <conditionalFormatting sqref="O2038:O2040">
    <cfRule type="duplicateValues" dxfId="3481" priority="3027"/>
  </conditionalFormatting>
  <conditionalFormatting sqref="A2027">
    <cfRule type="cellIs" dxfId="3480" priority="3026" operator="lessThan">
      <formula>"&lt;=0"</formula>
    </cfRule>
  </conditionalFormatting>
  <conditionalFormatting sqref="O2027">
    <cfRule type="duplicateValues" dxfId="3479" priority="3017"/>
  </conditionalFormatting>
  <conditionalFormatting sqref="O2027">
    <cfRule type="duplicateValues" dxfId="3478" priority="3018"/>
    <cfRule type="duplicateValues" dxfId="3477" priority="3019"/>
    <cfRule type="duplicateValues" dxfId="3476" priority="3020"/>
  </conditionalFormatting>
  <conditionalFormatting sqref="O2027">
    <cfRule type="duplicateValues" dxfId="3475" priority="3015"/>
    <cfRule type="duplicateValues" dxfId="3474" priority="3016"/>
  </conditionalFormatting>
  <conditionalFormatting sqref="O2027">
    <cfRule type="duplicateValues" dxfId="3473" priority="3014"/>
  </conditionalFormatting>
  <conditionalFormatting sqref="O2027">
    <cfRule type="duplicateValues" dxfId="3472" priority="3013"/>
  </conditionalFormatting>
  <conditionalFormatting sqref="P2027">
    <cfRule type="duplicateValues" dxfId="3471" priority="3012"/>
  </conditionalFormatting>
  <conditionalFormatting sqref="O2027">
    <cfRule type="duplicateValues" dxfId="3470" priority="3011"/>
  </conditionalFormatting>
  <conditionalFormatting sqref="O2027">
    <cfRule type="duplicateValues" dxfId="3469" priority="3010"/>
  </conditionalFormatting>
  <conditionalFormatting sqref="O2027">
    <cfRule type="duplicateValues" dxfId="3468" priority="3009"/>
  </conditionalFormatting>
  <conditionalFormatting sqref="O2027">
    <cfRule type="duplicateValues" dxfId="3467" priority="3008"/>
  </conditionalFormatting>
  <conditionalFormatting sqref="O2027">
    <cfRule type="duplicateValues" dxfId="3466" priority="3007"/>
  </conditionalFormatting>
  <conditionalFormatting sqref="O2027">
    <cfRule type="duplicateValues" dxfId="3465" priority="3006"/>
  </conditionalFormatting>
  <conditionalFormatting sqref="O2027">
    <cfRule type="duplicateValues" dxfId="3464" priority="3005"/>
  </conditionalFormatting>
  <conditionalFormatting sqref="O2027">
    <cfRule type="duplicateValues" dxfId="3463" priority="3004"/>
  </conditionalFormatting>
  <conditionalFormatting sqref="O2027">
    <cfRule type="duplicateValues" dxfId="3462" priority="3003"/>
  </conditionalFormatting>
  <conditionalFormatting sqref="O2027">
    <cfRule type="duplicateValues" dxfId="3461" priority="3002"/>
  </conditionalFormatting>
  <conditionalFormatting sqref="O2027">
    <cfRule type="duplicateValues" dxfId="3460" priority="3021"/>
  </conditionalFormatting>
  <conditionalFormatting sqref="O2027">
    <cfRule type="duplicateValues" dxfId="3459" priority="3022"/>
    <cfRule type="duplicateValues" dxfId="3458" priority="3023"/>
    <cfRule type="duplicateValues" dxfId="3457" priority="3024"/>
  </conditionalFormatting>
  <conditionalFormatting sqref="P2027">
    <cfRule type="duplicateValues" dxfId="3456" priority="3025"/>
  </conditionalFormatting>
  <conditionalFormatting sqref="O2027">
    <cfRule type="duplicateValues" dxfId="3455" priority="3001"/>
  </conditionalFormatting>
  <conditionalFormatting sqref="O2027">
    <cfRule type="duplicateValues" dxfId="3454" priority="3000"/>
  </conditionalFormatting>
  <conditionalFormatting sqref="O2027">
    <cfRule type="duplicateValues" dxfId="3453" priority="2999"/>
  </conditionalFormatting>
  <conditionalFormatting sqref="O2027">
    <cfRule type="duplicateValues" dxfId="3452" priority="2998"/>
  </conditionalFormatting>
  <conditionalFormatting sqref="O2044:O2045">
    <cfRule type="duplicateValues" dxfId="3451" priority="2990"/>
  </conditionalFormatting>
  <conditionalFormatting sqref="O2044:O2045">
    <cfRule type="duplicateValues" dxfId="3450" priority="2991"/>
  </conditionalFormatting>
  <conditionalFormatting sqref="O2044:O2045">
    <cfRule type="duplicateValues" dxfId="3449" priority="2992"/>
    <cfRule type="duplicateValues" dxfId="3448" priority="2993"/>
    <cfRule type="duplicateValues" dxfId="3447" priority="2994"/>
  </conditionalFormatting>
  <conditionalFormatting sqref="O2044:O2045">
    <cfRule type="duplicateValues" dxfId="3446" priority="2995"/>
    <cfRule type="duplicateValues" dxfId="3445" priority="2996"/>
  </conditionalFormatting>
  <conditionalFormatting sqref="O2044:O2045">
    <cfRule type="duplicateValues" dxfId="3444" priority="2989"/>
  </conditionalFormatting>
  <conditionalFormatting sqref="O2044:O2045">
    <cfRule type="duplicateValues" dxfId="3443" priority="2988"/>
  </conditionalFormatting>
  <conditionalFormatting sqref="O2044:O2045">
    <cfRule type="duplicateValues" dxfId="3442" priority="2987"/>
  </conditionalFormatting>
  <conditionalFormatting sqref="O2044:O2045">
    <cfRule type="duplicateValues" dxfId="3441" priority="2986"/>
  </conditionalFormatting>
  <conditionalFormatting sqref="P2044:P2045">
    <cfRule type="duplicateValues" dxfId="3440" priority="2997"/>
  </conditionalFormatting>
  <conditionalFormatting sqref="O2044:O2045">
    <cfRule type="duplicateValues" dxfId="3439" priority="2985"/>
  </conditionalFormatting>
  <conditionalFormatting sqref="O2044:O2045">
    <cfRule type="duplicateValues" dxfId="3438" priority="2984"/>
  </conditionalFormatting>
  <conditionalFormatting sqref="O2044:O2045">
    <cfRule type="duplicateValues" dxfId="3437" priority="2983"/>
  </conditionalFormatting>
  <conditionalFormatting sqref="O2044:O2045">
    <cfRule type="duplicateValues" dxfId="3436" priority="2982"/>
  </conditionalFormatting>
  <conditionalFormatting sqref="O2046:O2047">
    <cfRule type="duplicateValues" dxfId="3435" priority="2974"/>
  </conditionalFormatting>
  <conditionalFormatting sqref="O2046:O2047">
    <cfRule type="duplicateValues" dxfId="3434" priority="2975"/>
  </conditionalFormatting>
  <conditionalFormatting sqref="O2046:O2047">
    <cfRule type="duplicateValues" dxfId="3433" priority="2976"/>
    <cfRule type="duplicateValues" dxfId="3432" priority="2977"/>
    <cfRule type="duplicateValues" dxfId="3431" priority="2978"/>
  </conditionalFormatting>
  <conditionalFormatting sqref="P2046:P2047">
    <cfRule type="duplicateValues" dxfId="3430" priority="2979"/>
  </conditionalFormatting>
  <conditionalFormatting sqref="O2046:O2047">
    <cfRule type="duplicateValues" dxfId="3429" priority="2980"/>
    <cfRule type="duplicateValues" dxfId="3428" priority="2981"/>
  </conditionalFormatting>
  <conditionalFormatting sqref="O2046:O2047">
    <cfRule type="duplicateValues" dxfId="3427" priority="2973"/>
  </conditionalFormatting>
  <conditionalFormatting sqref="O2046:O2047">
    <cfRule type="duplicateValues" dxfId="3426" priority="2972"/>
  </conditionalFormatting>
  <conditionalFormatting sqref="O2046:O2047">
    <cfRule type="duplicateValues" dxfId="3425" priority="2971"/>
  </conditionalFormatting>
  <conditionalFormatting sqref="O2048:O2052">
    <cfRule type="duplicateValues" dxfId="3424" priority="2963"/>
  </conditionalFormatting>
  <conditionalFormatting sqref="O2048:O2052">
    <cfRule type="duplicateValues" dxfId="3423" priority="2964"/>
  </conditionalFormatting>
  <conditionalFormatting sqref="O2048:O2052">
    <cfRule type="duplicateValues" dxfId="3422" priority="2965"/>
    <cfRule type="duplicateValues" dxfId="3421" priority="2966"/>
    <cfRule type="duplicateValues" dxfId="3420" priority="2967"/>
  </conditionalFormatting>
  <conditionalFormatting sqref="P2048:P2052">
    <cfRule type="duplicateValues" dxfId="3419" priority="2968"/>
  </conditionalFormatting>
  <conditionalFormatting sqref="O2048:O2052">
    <cfRule type="duplicateValues" dxfId="3418" priority="2969"/>
    <cfRule type="duplicateValues" dxfId="3417" priority="2970"/>
  </conditionalFormatting>
  <conditionalFormatting sqref="O2048:O2052">
    <cfRule type="duplicateValues" dxfId="3416" priority="2962"/>
  </conditionalFormatting>
  <conditionalFormatting sqref="O2048:O2052">
    <cfRule type="duplicateValues" dxfId="3415" priority="2961"/>
  </conditionalFormatting>
  <conditionalFormatting sqref="O2048:O2052">
    <cfRule type="duplicateValues" dxfId="3414" priority="2960"/>
  </conditionalFormatting>
  <conditionalFormatting sqref="A2053">
    <cfRule type="cellIs" dxfId="3413" priority="2959" operator="lessThan">
      <formula>"&lt;=0"</formula>
    </cfRule>
  </conditionalFormatting>
  <conditionalFormatting sqref="Y2053">
    <cfRule type="duplicateValues" dxfId="3412" priority="2958"/>
  </conditionalFormatting>
  <conditionalFormatting sqref="O2063">
    <cfRule type="duplicateValues" dxfId="3411" priority="2943"/>
  </conditionalFormatting>
  <conditionalFormatting sqref="O2063">
    <cfRule type="duplicateValues" dxfId="3410" priority="2944"/>
  </conditionalFormatting>
  <conditionalFormatting sqref="O2063">
    <cfRule type="duplicateValues" dxfId="3409" priority="2945"/>
    <cfRule type="duplicateValues" dxfId="3408" priority="2946"/>
    <cfRule type="duplicateValues" dxfId="3407" priority="2947"/>
  </conditionalFormatting>
  <conditionalFormatting sqref="P2063">
    <cfRule type="duplicateValues" dxfId="3406" priority="2948"/>
  </conditionalFormatting>
  <conditionalFormatting sqref="O2063">
    <cfRule type="duplicateValues" dxfId="3405" priority="2949"/>
    <cfRule type="duplicateValues" dxfId="3404" priority="2950"/>
  </conditionalFormatting>
  <conditionalFormatting sqref="O2063">
    <cfRule type="duplicateValues" dxfId="3403" priority="2942"/>
  </conditionalFormatting>
  <conditionalFormatting sqref="O2063">
    <cfRule type="duplicateValues" dxfId="3402" priority="2941"/>
  </conditionalFormatting>
  <conditionalFormatting sqref="O2063">
    <cfRule type="duplicateValues" dxfId="3401" priority="2940"/>
  </conditionalFormatting>
  <conditionalFormatting sqref="O2053:O2058">
    <cfRule type="duplicateValues" dxfId="3400" priority="2932"/>
  </conditionalFormatting>
  <conditionalFormatting sqref="O2053:O2058">
    <cfRule type="duplicateValues" dxfId="3399" priority="2931"/>
  </conditionalFormatting>
  <conditionalFormatting sqref="O2053:O2058">
    <cfRule type="duplicateValues" dxfId="3398" priority="2930"/>
  </conditionalFormatting>
  <conditionalFormatting sqref="O2053:O2058">
    <cfRule type="duplicateValues" dxfId="3397" priority="2933"/>
  </conditionalFormatting>
  <conditionalFormatting sqref="O2053:O2058">
    <cfRule type="duplicateValues" dxfId="3396" priority="2934"/>
    <cfRule type="duplicateValues" dxfId="3395" priority="2935"/>
    <cfRule type="duplicateValues" dxfId="3394" priority="2936"/>
  </conditionalFormatting>
  <conditionalFormatting sqref="P2053:P2058">
    <cfRule type="duplicateValues" dxfId="3393" priority="2937"/>
  </conditionalFormatting>
  <conditionalFormatting sqref="O2053:O2058">
    <cfRule type="duplicateValues" dxfId="3392" priority="2938"/>
    <cfRule type="duplicateValues" dxfId="3391" priority="2939"/>
  </conditionalFormatting>
  <conditionalFormatting sqref="O2053:O2058">
    <cfRule type="duplicateValues" dxfId="3390" priority="2929"/>
  </conditionalFormatting>
  <conditionalFormatting sqref="O2059:O2060">
    <cfRule type="duplicateValues" dxfId="3389" priority="2921"/>
  </conditionalFormatting>
  <conditionalFormatting sqref="O2059:O2060">
    <cfRule type="duplicateValues" dxfId="3388" priority="2920"/>
  </conditionalFormatting>
  <conditionalFormatting sqref="O2059:O2060">
    <cfRule type="duplicateValues" dxfId="3387" priority="2919"/>
  </conditionalFormatting>
  <conditionalFormatting sqref="O2059:O2060">
    <cfRule type="duplicateValues" dxfId="3386" priority="2922"/>
  </conditionalFormatting>
  <conditionalFormatting sqref="O2059:O2060">
    <cfRule type="duplicateValues" dxfId="3385" priority="2923"/>
    <cfRule type="duplicateValues" dxfId="3384" priority="2924"/>
    <cfRule type="duplicateValues" dxfId="3383" priority="2925"/>
  </conditionalFormatting>
  <conditionalFormatting sqref="P2059:P2060">
    <cfRule type="duplicateValues" dxfId="3382" priority="2926"/>
  </conditionalFormatting>
  <conditionalFormatting sqref="O2059:O2060">
    <cfRule type="duplicateValues" dxfId="3381" priority="2927"/>
    <cfRule type="duplicateValues" dxfId="3380" priority="2928"/>
  </conditionalFormatting>
  <conditionalFormatting sqref="O2059:O2060">
    <cfRule type="duplicateValues" dxfId="3379" priority="2918"/>
  </conditionalFormatting>
  <conditionalFormatting sqref="O2061:O2062">
    <cfRule type="duplicateValues" dxfId="3378" priority="2910"/>
  </conditionalFormatting>
  <conditionalFormatting sqref="O2061:O2062">
    <cfRule type="duplicateValues" dxfId="3377" priority="2909"/>
  </conditionalFormatting>
  <conditionalFormatting sqref="O2061:O2062">
    <cfRule type="duplicateValues" dxfId="3376" priority="2908"/>
  </conditionalFormatting>
  <conditionalFormatting sqref="O2061:O2062">
    <cfRule type="duplicateValues" dxfId="3375" priority="2911"/>
  </conditionalFormatting>
  <conditionalFormatting sqref="O2061:O2062">
    <cfRule type="duplicateValues" dxfId="3374" priority="2912"/>
    <cfRule type="duplicateValues" dxfId="3373" priority="2913"/>
    <cfRule type="duplicateValues" dxfId="3372" priority="2914"/>
  </conditionalFormatting>
  <conditionalFormatting sqref="P2061:P2062">
    <cfRule type="duplicateValues" dxfId="3371" priority="2915"/>
  </conditionalFormatting>
  <conditionalFormatting sqref="O2061:O2062">
    <cfRule type="duplicateValues" dxfId="3370" priority="2916"/>
    <cfRule type="duplicateValues" dxfId="3369" priority="2917"/>
  </conditionalFormatting>
  <conditionalFormatting sqref="O2061:O2062">
    <cfRule type="duplicateValues" dxfId="3368" priority="2907"/>
  </conditionalFormatting>
  <conditionalFormatting sqref="O2064:O2065">
    <cfRule type="duplicateValues" dxfId="3367" priority="2903"/>
  </conditionalFormatting>
  <conditionalFormatting sqref="O2064:O2065">
    <cfRule type="duplicateValues" dxfId="3366" priority="2904"/>
    <cfRule type="duplicateValues" dxfId="3365" priority="2905"/>
    <cfRule type="duplicateValues" dxfId="3364" priority="2906"/>
  </conditionalFormatting>
  <conditionalFormatting sqref="O2064:O2065">
    <cfRule type="duplicateValues" dxfId="3363" priority="2900"/>
    <cfRule type="duplicateValues" dxfId="3362" priority="2902"/>
  </conditionalFormatting>
  <conditionalFormatting sqref="P2064:P2065">
    <cfRule type="duplicateValues" dxfId="3361" priority="2901"/>
  </conditionalFormatting>
  <conditionalFormatting sqref="O2064:O2065">
    <cfRule type="duplicateValues" dxfId="3360" priority="2899"/>
  </conditionalFormatting>
  <conditionalFormatting sqref="O2064:O2065">
    <cfRule type="duplicateValues" dxfId="3359" priority="2898"/>
  </conditionalFormatting>
  <conditionalFormatting sqref="P2064:P2065">
    <cfRule type="duplicateValues" dxfId="3358" priority="2897"/>
  </conditionalFormatting>
  <conditionalFormatting sqref="O2064:O2065">
    <cfRule type="duplicateValues" dxfId="3357" priority="2896"/>
  </conditionalFormatting>
  <conditionalFormatting sqref="O2064:O2066">
    <cfRule type="duplicateValues" dxfId="3356" priority="2895"/>
  </conditionalFormatting>
  <conditionalFormatting sqref="O2064:O2066">
    <cfRule type="duplicateValues" dxfId="3355" priority="2894"/>
  </conditionalFormatting>
  <conditionalFormatting sqref="O2064:O2066">
    <cfRule type="duplicateValues" dxfId="3354" priority="2893"/>
  </conditionalFormatting>
  <conditionalFormatting sqref="O2064:O2066">
    <cfRule type="duplicateValues" dxfId="3353" priority="2892"/>
  </conditionalFormatting>
  <conditionalFormatting sqref="O2064:O2066">
    <cfRule type="duplicateValues" dxfId="3352" priority="2891"/>
  </conditionalFormatting>
  <conditionalFormatting sqref="O2064:O2066">
    <cfRule type="duplicateValues" dxfId="3351" priority="2890"/>
  </conditionalFormatting>
  <conditionalFormatting sqref="O2064:O2066">
    <cfRule type="duplicateValues" dxfId="3350" priority="2889"/>
  </conditionalFormatting>
  <conditionalFormatting sqref="O2064:O2066">
    <cfRule type="duplicateValues" dxfId="3349" priority="2888"/>
  </conditionalFormatting>
  <conditionalFormatting sqref="O2064:O2066">
    <cfRule type="duplicateValues" dxfId="3348" priority="2887"/>
  </conditionalFormatting>
  <conditionalFormatting sqref="O2064:O2066">
    <cfRule type="duplicateValues" dxfId="3347" priority="2886"/>
  </conditionalFormatting>
  <conditionalFormatting sqref="O2064:O2066">
    <cfRule type="duplicateValues" dxfId="3346" priority="2885"/>
  </conditionalFormatting>
  <conditionalFormatting sqref="O2064:O2066">
    <cfRule type="duplicateValues" dxfId="3345" priority="2884"/>
  </conditionalFormatting>
  <conditionalFormatting sqref="O2064:O2066">
    <cfRule type="duplicateValues" dxfId="3344" priority="2883"/>
  </conditionalFormatting>
  <conditionalFormatting sqref="O2066">
    <cfRule type="duplicateValues" dxfId="3343" priority="2876"/>
  </conditionalFormatting>
  <conditionalFormatting sqref="O2066">
    <cfRule type="duplicateValues" dxfId="3342" priority="2877"/>
    <cfRule type="duplicateValues" dxfId="3341" priority="2878"/>
    <cfRule type="duplicateValues" dxfId="3340" priority="2879"/>
  </conditionalFormatting>
  <conditionalFormatting sqref="O2066">
    <cfRule type="duplicateValues" dxfId="3339" priority="2880"/>
    <cfRule type="duplicateValues" dxfId="3338" priority="2881"/>
  </conditionalFormatting>
  <conditionalFormatting sqref="P2066">
    <cfRule type="duplicateValues" dxfId="3337" priority="2882"/>
  </conditionalFormatting>
  <conditionalFormatting sqref="O1903">
    <cfRule type="duplicateValues" dxfId="3336" priority="2863"/>
  </conditionalFormatting>
  <conditionalFormatting sqref="O1903">
    <cfRule type="duplicateValues" dxfId="3335" priority="2864"/>
  </conditionalFormatting>
  <conditionalFormatting sqref="O1903">
    <cfRule type="duplicateValues" dxfId="3334" priority="2865"/>
    <cfRule type="duplicateValues" dxfId="3333" priority="2866"/>
    <cfRule type="duplicateValues" dxfId="3332" priority="2867"/>
  </conditionalFormatting>
  <conditionalFormatting sqref="P1903">
    <cfRule type="duplicateValues" dxfId="3331" priority="2868"/>
  </conditionalFormatting>
  <conditionalFormatting sqref="O1903">
    <cfRule type="duplicateValues" dxfId="3330" priority="2861"/>
    <cfRule type="duplicateValues" dxfId="3329" priority="2862"/>
  </conditionalFormatting>
  <conditionalFormatting sqref="O1903">
    <cfRule type="duplicateValues" dxfId="3328" priority="2860"/>
  </conditionalFormatting>
  <conditionalFormatting sqref="O1903">
    <cfRule type="duplicateValues" dxfId="3327" priority="2859"/>
  </conditionalFormatting>
  <conditionalFormatting sqref="P1903">
    <cfRule type="duplicateValues" dxfId="3326" priority="2858"/>
  </conditionalFormatting>
  <conditionalFormatting sqref="O1903">
    <cfRule type="duplicateValues" dxfId="3325" priority="2857"/>
  </conditionalFormatting>
  <conditionalFormatting sqref="O1903">
    <cfRule type="duplicateValues" dxfId="3324" priority="2856"/>
  </conditionalFormatting>
  <conditionalFormatting sqref="O1903">
    <cfRule type="duplicateValues" dxfId="3323" priority="2855"/>
  </conditionalFormatting>
  <conditionalFormatting sqref="O1903">
    <cfRule type="duplicateValues" dxfId="3322" priority="2854"/>
  </conditionalFormatting>
  <conditionalFormatting sqref="O1903">
    <cfRule type="duplicateValues" dxfId="3321" priority="2853"/>
  </conditionalFormatting>
  <conditionalFormatting sqref="O1903">
    <cfRule type="duplicateValues" dxfId="3320" priority="2852"/>
  </conditionalFormatting>
  <conditionalFormatting sqref="O1903">
    <cfRule type="duplicateValues" dxfId="3319" priority="2851"/>
  </conditionalFormatting>
  <conditionalFormatting sqref="O1903">
    <cfRule type="duplicateValues" dxfId="3318" priority="2850"/>
  </conditionalFormatting>
  <conditionalFormatting sqref="O1903">
    <cfRule type="duplicateValues" dxfId="3317" priority="2849"/>
  </conditionalFormatting>
  <conditionalFormatting sqref="O1903">
    <cfRule type="duplicateValues" dxfId="3316" priority="2848"/>
  </conditionalFormatting>
  <conditionalFormatting sqref="O1903">
    <cfRule type="duplicateValues" dxfId="3315" priority="2847"/>
  </conditionalFormatting>
  <conditionalFormatting sqref="O1903">
    <cfRule type="duplicateValues" dxfId="3314" priority="2846"/>
  </conditionalFormatting>
  <conditionalFormatting sqref="O1903">
    <cfRule type="duplicateValues" dxfId="3313" priority="2845"/>
  </conditionalFormatting>
  <conditionalFormatting sqref="O1903">
    <cfRule type="duplicateValues" dxfId="3312" priority="2844"/>
  </conditionalFormatting>
  <conditionalFormatting sqref="O1903">
    <cfRule type="duplicateValues" dxfId="3311" priority="2869"/>
  </conditionalFormatting>
  <conditionalFormatting sqref="O1903">
    <cfRule type="duplicateValues" dxfId="3310" priority="2870"/>
    <cfRule type="duplicateValues" dxfId="3309" priority="2871"/>
    <cfRule type="duplicateValues" dxfId="3308" priority="2872"/>
  </conditionalFormatting>
  <conditionalFormatting sqref="P1903">
    <cfRule type="duplicateValues" dxfId="3307" priority="2873"/>
  </conditionalFormatting>
  <conditionalFormatting sqref="O1903">
    <cfRule type="duplicateValues" dxfId="3306" priority="2874"/>
    <cfRule type="duplicateValues" dxfId="3305" priority="2875"/>
  </conditionalFormatting>
  <conditionalFormatting sqref="O1903">
    <cfRule type="duplicateValues" dxfId="3304" priority="2843"/>
  </conditionalFormatting>
  <conditionalFormatting sqref="O1825">
    <cfRule type="duplicateValues" dxfId="3303" priority="2835"/>
  </conditionalFormatting>
  <conditionalFormatting sqref="O1825">
    <cfRule type="duplicateValues" dxfId="3302" priority="2834"/>
  </conditionalFormatting>
  <conditionalFormatting sqref="O1825">
    <cfRule type="duplicateValues" dxfId="3301" priority="2833"/>
  </conditionalFormatting>
  <conditionalFormatting sqref="O1825">
    <cfRule type="duplicateValues" dxfId="3300" priority="2832"/>
  </conditionalFormatting>
  <conditionalFormatting sqref="O1825">
    <cfRule type="duplicateValues" dxfId="3299" priority="2831"/>
  </conditionalFormatting>
  <conditionalFormatting sqref="O1825">
    <cfRule type="duplicateValues" dxfId="3298" priority="2830"/>
  </conditionalFormatting>
  <conditionalFormatting sqref="O1825">
    <cfRule type="duplicateValues" dxfId="3297" priority="2829"/>
  </conditionalFormatting>
  <conditionalFormatting sqref="O1825">
    <cfRule type="duplicateValues" dxfId="3296" priority="2836"/>
  </conditionalFormatting>
  <conditionalFormatting sqref="O1825">
    <cfRule type="duplicateValues" dxfId="3295" priority="2837"/>
    <cfRule type="duplicateValues" dxfId="3294" priority="2838"/>
    <cfRule type="duplicateValues" dxfId="3293" priority="2839"/>
  </conditionalFormatting>
  <conditionalFormatting sqref="P1825">
    <cfRule type="duplicateValues" dxfId="3292" priority="2840"/>
  </conditionalFormatting>
  <conditionalFormatting sqref="O1825">
    <cfRule type="duplicateValues" dxfId="3291" priority="2841"/>
    <cfRule type="duplicateValues" dxfId="3290" priority="2842"/>
  </conditionalFormatting>
  <conditionalFormatting sqref="O1825">
    <cfRule type="duplicateValues" dxfId="3289" priority="2828"/>
  </conditionalFormatting>
  <conditionalFormatting sqref="O2068:O2073">
    <cfRule type="duplicateValues" dxfId="3288" priority="2820"/>
  </conditionalFormatting>
  <conditionalFormatting sqref="O2068:O2073">
    <cfRule type="duplicateValues" dxfId="3287" priority="2819"/>
  </conditionalFormatting>
  <conditionalFormatting sqref="O2068:O2073">
    <cfRule type="duplicateValues" dxfId="3286" priority="2818"/>
  </conditionalFormatting>
  <conditionalFormatting sqref="O2068:O2073">
    <cfRule type="duplicateValues" dxfId="3285" priority="2817"/>
  </conditionalFormatting>
  <conditionalFormatting sqref="O2068:O2073">
    <cfRule type="duplicateValues" dxfId="3284" priority="2816"/>
  </conditionalFormatting>
  <conditionalFormatting sqref="O2068:O2073">
    <cfRule type="duplicateValues" dxfId="3283" priority="2815"/>
  </conditionalFormatting>
  <conditionalFormatting sqref="O2068:O2073">
    <cfRule type="duplicateValues" dxfId="3282" priority="2814"/>
  </conditionalFormatting>
  <conditionalFormatting sqref="O2068:O2072">
    <cfRule type="duplicateValues" dxfId="3281" priority="2821"/>
  </conditionalFormatting>
  <conditionalFormatting sqref="O2068:O2072">
    <cfRule type="duplicateValues" dxfId="3280" priority="2822"/>
    <cfRule type="duplicateValues" dxfId="3279" priority="2823"/>
    <cfRule type="duplicateValues" dxfId="3278" priority="2824"/>
  </conditionalFormatting>
  <conditionalFormatting sqref="P2068:P2072">
    <cfRule type="duplicateValues" dxfId="3277" priority="2825"/>
  </conditionalFormatting>
  <conditionalFormatting sqref="O2068:O2072">
    <cfRule type="duplicateValues" dxfId="3276" priority="2826"/>
    <cfRule type="duplicateValues" dxfId="3275" priority="2827"/>
  </conditionalFormatting>
  <conditionalFormatting sqref="O2068:O2073">
    <cfRule type="duplicateValues" dxfId="3274" priority="2813"/>
  </conditionalFormatting>
  <conditionalFormatting sqref="O2073">
    <cfRule type="duplicateValues" dxfId="3273" priority="2806"/>
  </conditionalFormatting>
  <conditionalFormatting sqref="O2073">
    <cfRule type="duplicateValues" dxfId="3272" priority="2807"/>
    <cfRule type="duplicateValues" dxfId="3271" priority="2808"/>
    <cfRule type="duplicateValues" dxfId="3270" priority="2809"/>
  </conditionalFormatting>
  <conditionalFormatting sqref="P2073">
    <cfRule type="duplicateValues" dxfId="3269" priority="2810"/>
  </conditionalFormatting>
  <conditionalFormatting sqref="O2073">
    <cfRule type="duplicateValues" dxfId="3268" priority="2811"/>
    <cfRule type="duplicateValues" dxfId="3267" priority="2812"/>
  </conditionalFormatting>
  <conditionalFormatting sqref="O2074:O2076">
    <cfRule type="duplicateValues" dxfId="3266" priority="2798"/>
  </conditionalFormatting>
  <conditionalFormatting sqref="O2074:O2076">
    <cfRule type="duplicateValues" dxfId="3265" priority="2799"/>
  </conditionalFormatting>
  <conditionalFormatting sqref="O2074:O2076">
    <cfRule type="duplicateValues" dxfId="3264" priority="2800"/>
    <cfRule type="duplicateValues" dxfId="3263" priority="2801"/>
    <cfRule type="duplicateValues" dxfId="3262" priority="2802"/>
  </conditionalFormatting>
  <conditionalFormatting sqref="O2074:O2076">
    <cfRule type="duplicateValues" dxfId="3261" priority="2803"/>
    <cfRule type="duplicateValues" dxfId="3260" priority="2804"/>
  </conditionalFormatting>
  <conditionalFormatting sqref="O2074:O2076">
    <cfRule type="duplicateValues" dxfId="3259" priority="2797"/>
  </conditionalFormatting>
  <conditionalFormatting sqref="O2074:O2076">
    <cfRule type="duplicateValues" dxfId="3258" priority="2796"/>
  </conditionalFormatting>
  <conditionalFormatting sqref="O2074:O2076">
    <cfRule type="duplicateValues" dxfId="3257" priority="2795"/>
  </conditionalFormatting>
  <conditionalFormatting sqref="O2074:O2076">
    <cfRule type="duplicateValues" dxfId="3256" priority="2794"/>
  </conditionalFormatting>
  <conditionalFormatting sqref="P2074:P2076">
    <cfRule type="duplicateValues" dxfId="3255" priority="2805"/>
  </conditionalFormatting>
  <conditionalFormatting sqref="O2074:O2076">
    <cfRule type="duplicateValues" dxfId="3254" priority="2793"/>
  </conditionalFormatting>
  <conditionalFormatting sqref="O2074:O2076">
    <cfRule type="duplicateValues" dxfId="3253" priority="2792"/>
  </conditionalFormatting>
  <conditionalFormatting sqref="O2074:O2076">
    <cfRule type="duplicateValues" dxfId="3252" priority="2791"/>
  </conditionalFormatting>
  <conditionalFormatting sqref="O2074:O2076">
    <cfRule type="duplicateValues" dxfId="3251" priority="2790"/>
  </conditionalFormatting>
  <conditionalFormatting sqref="O2077:O2082">
    <cfRule type="duplicateValues" dxfId="3250" priority="2783"/>
  </conditionalFormatting>
  <conditionalFormatting sqref="O2077:O2082">
    <cfRule type="duplicateValues" dxfId="3249" priority="2784"/>
    <cfRule type="duplicateValues" dxfId="3248" priority="2785"/>
    <cfRule type="duplicateValues" dxfId="3247" priority="2786"/>
  </conditionalFormatting>
  <conditionalFormatting sqref="P2077:P2082">
    <cfRule type="duplicateValues" dxfId="3246" priority="2787"/>
  </conditionalFormatting>
  <conditionalFormatting sqref="O2077:O2082">
    <cfRule type="duplicateValues" dxfId="3245" priority="2788"/>
    <cfRule type="duplicateValues" dxfId="3244" priority="2789"/>
  </conditionalFormatting>
  <conditionalFormatting sqref="O2077:O2082">
    <cfRule type="duplicateValues" dxfId="3243" priority="2782"/>
  </conditionalFormatting>
  <conditionalFormatting sqref="O2077:O2082">
    <cfRule type="duplicateValues" dxfId="3242" priority="2781"/>
  </conditionalFormatting>
  <conditionalFormatting sqref="O2077:O2082">
    <cfRule type="duplicateValues" dxfId="3241" priority="2780"/>
  </conditionalFormatting>
  <conditionalFormatting sqref="A2083:A2084">
    <cfRule type="cellIs" dxfId="3240" priority="2779" operator="lessThan">
      <formula>"&lt;=0"</formula>
    </cfRule>
  </conditionalFormatting>
  <conditionalFormatting sqref="Y2083">
    <cfRule type="duplicateValues" dxfId="3239" priority="2778"/>
  </conditionalFormatting>
  <conditionalFormatting sqref="O2083:O2085">
    <cfRule type="duplicateValues" dxfId="3238" priority="2763"/>
  </conditionalFormatting>
  <conditionalFormatting sqref="O2083:O2085">
    <cfRule type="duplicateValues" dxfId="3237" priority="2762"/>
  </conditionalFormatting>
  <conditionalFormatting sqref="O2083:O2085">
    <cfRule type="duplicateValues" dxfId="3236" priority="2761"/>
  </conditionalFormatting>
  <conditionalFormatting sqref="O2083:O2085">
    <cfRule type="duplicateValues" dxfId="3235" priority="2764"/>
  </conditionalFormatting>
  <conditionalFormatting sqref="O2083:O2085">
    <cfRule type="duplicateValues" dxfId="3234" priority="2765"/>
    <cfRule type="duplicateValues" dxfId="3233" priority="2766"/>
    <cfRule type="duplicateValues" dxfId="3232" priority="2767"/>
  </conditionalFormatting>
  <conditionalFormatting sqref="P2083:P2085">
    <cfRule type="duplicateValues" dxfId="3231" priority="2768"/>
  </conditionalFormatting>
  <conditionalFormatting sqref="O2083:O2085">
    <cfRule type="duplicateValues" dxfId="3230" priority="2769"/>
    <cfRule type="duplicateValues" dxfId="3229" priority="2770"/>
  </conditionalFormatting>
  <conditionalFormatting sqref="O2086:O2087">
    <cfRule type="duplicateValues" dxfId="3228" priority="2754"/>
  </conditionalFormatting>
  <conditionalFormatting sqref="O2086:O2087">
    <cfRule type="duplicateValues" dxfId="3227" priority="2755"/>
    <cfRule type="duplicateValues" dxfId="3226" priority="2756"/>
    <cfRule type="duplicateValues" dxfId="3225" priority="2757"/>
  </conditionalFormatting>
  <conditionalFormatting sqref="P2086:P2087">
    <cfRule type="duplicateValues" dxfId="3224" priority="2758"/>
  </conditionalFormatting>
  <conditionalFormatting sqref="O2086:O2087">
    <cfRule type="duplicateValues" dxfId="3223" priority="2752"/>
    <cfRule type="duplicateValues" dxfId="3222" priority="2753"/>
  </conditionalFormatting>
  <conditionalFormatting sqref="O2086:O2087">
    <cfRule type="duplicateValues" dxfId="3221" priority="2751"/>
  </conditionalFormatting>
  <conditionalFormatting sqref="O2086:O2087">
    <cfRule type="duplicateValues" dxfId="3220" priority="2750"/>
  </conditionalFormatting>
  <conditionalFormatting sqref="P2086:P2087">
    <cfRule type="duplicateValues" dxfId="3219" priority="2749"/>
  </conditionalFormatting>
  <conditionalFormatting sqref="O2086:O2087">
    <cfRule type="duplicateValues" dxfId="3218" priority="2748"/>
  </conditionalFormatting>
  <conditionalFormatting sqref="O2086:O2087">
    <cfRule type="duplicateValues" dxfId="3217" priority="2747"/>
  </conditionalFormatting>
  <conditionalFormatting sqref="O2086:O2087">
    <cfRule type="duplicateValues" dxfId="3216" priority="2746"/>
  </conditionalFormatting>
  <conditionalFormatting sqref="O2086:O2087">
    <cfRule type="duplicateValues" dxfId="3215" priority="2745"/>
  </conditionalFormatting>
  <conditionalFormatting sqref="O2086:O2087">
    <cfRule type="duplicateValues" dxfId="3214" priority="2744"/>
  </conditionalFormatting>
  <conditionalFormatting sqref="O2086:O2087">
    <cfRule type="duplicateValues" dxfId="3213" priority="2743"/>
  </conditionalFormatting>
  <conditionalFormatting sqref="O2086:O2087">
    <cfRule type="duplicateValues" dxfId="3212" priority="2742"/>
  </conditionalFormatting>
  <conditionalFormatting sqref="O2086:O2087">
    <cfRule type="duplicateValues" dxfId="3211" priority="2741"/>
  </conditionalFormatting>
  <conditionalFormatting sqref="O2086:O2087">
    <cfRule type="duplicateValues" dxfId="3210" priority="2740"/>
  </conditionalFormatting>
  <conditionalFormatting sqref="O2086:O2087">
    <cfRule type="duplicateValues" dxfId="3209" priority="2739"/>
  </conditionalFormatting>
  <conditionalFormatting sqref="O2086">
    <cfRule type="duplicateValues" dxfId="3208" priority="2759"/>
  </conditionalFormatting>
  <conditionalFormatting sqref="O2086:O2087">
    <cfRule type="duplicateValues" dxfId="3207" priority="2738"/>
  </conditionalFormatting>
  <conditionalFormatting sqref="O2086:O2087">
    <cfRule type="duplicateValues" dxfId="3206" priority="2737"/>
  </conditionalFormatting>
  <conditionalFormatting sqref="O2086:O2087">
    <cfRule type="duplicateValues" dxfId="3205" priority="2736"/>
  </conditionalFormatting>
  <conditionalFormatting sqref="O2087">
    <cfRule type="duplicateValues" dxfId="3204" priority="2760"/>
  </conditionalFormatting>
  <conditionalFormatting sqref="O2086:O2087">
    <cfRule type="duplicateValues" dxfId="3203" priority="2735"/>
  </conditionalFormatting>
  <conditionalFormatting sqref="O2088">
    <cfRule type="duplicateValues" dxfId="3202" priority="2729"/>
  </conditionalFormatting>
  <conditionalFormatting sqref="O2088">
    <cfRule type="duplicateValues" dxfId="3201" priority="2730"/>
    <cfRule type="duplicateValues" dxfId="3200" priority="2731"/>
    <cfRule type="duplicateValues" dxfId="3199" priority="2732"/>
  </conditionalFormatting>
  <conditionalFormatting sqref="P2088">
    <cfRule type="duplicateValues" dxfId="3198" priority="2733"/>
  </conditionalFormatting>
  <conditionalFormatting sqref="O2088">
    <cfRule type="duplicateValues" dxfId="3197" priority="2727"/>
    <cfRule type="duplicateValues" dxfId="3196" priority="2728"/>
  </conditionalFormatting>
  <conditionalFormatting sqref="O2088">
    <cfRule type="duplicateValues" dxfId="3195" priority="2726"/>
  </conditionalFormatting>
  <conditionalFormatting sqref="O2088">
    <cfRule type="duplicateValues" dxfId="3194" priority="2725"/>
  </conditionalFormatting>
  <conditionalFormatting sqref="P2088">
    <cfRule type="duplicateValues" dxfId="3193" priority="2724"/>
  </conditionalFormatting>
  <conditionalFormatting sqref="O2088">
    <cfRule type="duplicateValues" dxfId="3192" priority="2723"/>
  </conditionalFormatting>
  <conditionalFormatting sqref="O2088">
    <cfRule type="duplicateValues" dxfId="3191" priority="2722"/>
  </conditionalFormatting>
  <conditionalFormatting sqref="O2088">
    <cfRule type="duplicateValues" dxfId="3190" priority="2721"/>
  </conditionalFormatting>
  <conditionalFormatting sqref="O2088">
    <cfRule type="duplicateValues" dxfId="3189" priority="2720"/>
  </conditionalFormatting>
  <conditionalFormatting sqref="O2088">
    <cfRule type="duplicateValues" dxfId="3188" priority="2719"/>
  </conditionalFormatting>
  <conditionalFormatting sqref="O2088">
    <cfRule type="duplicateValues" dxfId="3187" priority="2718"/>
  </conditionalFormatting>
  <conditionalFormatting sqref="O2088">
    <cfRule type="duplicateValues" dxfId="3186" priority="2717"/>
  </conditionalFormatting>
  <conditionalFormatting sqref="O2088">
    <cfRule type="duplicateValues" dxfId="3185" priority="2716"/>
  </conditionalFormatting>
  <conditionalFormatting sqref="O2088">
    <cfRule type="duplicateValues" dxfId="3184" priority="2715"/>
  </conditionalFormatting>
  <conditionalFormatting sqref="O2088">
    <cfRule type="duplicateValues" dxfId="3183" priority="2714"/>
  </conditionalFormatting>
  <conditionalFormatting sqref="O2088">
    <cfRule type="duplicateValues" dxfId="3182" priority="2713"/>
  </conditionalFormatting>
  <conditionalFormatting sqref="O2088">
    <cfRule type="duplicateValues" dxfId="3181" priority="2712"/>
  </conditionalFormatting>
  <conditionalFormatting sqref="O2088">
    <cfRule type="duplicateValues" dxfId="3180" priority="2711"/>
  </conditionalFormatting>
  <conditionalFormatting sqref="O2088">
    <cfRule type="duplicateValues" dxfId="3179" priority="2734"/>
  </conditionalFormatting>
  <conditionalFormatting sqref="O2088">
    <cfRule type="duplicateValues" dxfId="3178" priority="2710"/>
  </conditionalFormatting>
  <conditionalFormatting sqref="O2089:O2090">
    <cfRule type="duplicateValues" dxfId="3177" priority="2705"/>
  </conditionalFormatting>
  <conditionalFormatting sqref="O2089:O2090">
    <cfRule type="duplicateValues" dxfId="3176" priority="2706"/>
    <cfRule type="duplicateValues" dxfId="3175" priority="2707"/>
    <cfRule type="duplicateValues" dxfId="3174" priority="2708"/>
  </conditionalFormatting>
  <conditionalFormatting sqref="P2089:P2090">
    <cfRule type="duplicateValues" dxfId="3173" priority="2709"/>
  </conditionalFormatting>
  <conditionalFormatting sqref="O2089:O2090">
    <cfRule type="duplicateValues" dxfId="3172" priority="2703"/>
    <cfRule type="duplicateValues" dxfId="3171" priority="2704"/>
  </conditionalFormatting>
  <conditionalFormatting sqref="O2089:O2090">
    <cfRule type="duplicateValues" dxfId="3170" priority="2702"/>
  </conditionalFormatting>
  <conditionalFormatting sqref="O2089:O2090">
    <cfRule type="duplicateValues" dxfId="3169" priority="2701"/>
  </conditionalFormatting>
  <conditionalFormatting sqref="P2089:P2090">
    <cfRule type="duplicateValues" dxfId="3168" priority="2700"/>
  </conditionalFormatting>
  <conditionalFormatting sqref="O2089:O2090">
    <cfRule type="duplicateValues" dxfId="3167" priority="2699"/>
  </conditionalFormatting>
  <conditionalFormatting sqref="O2089:O2090">
    <cfRule type="duplicateValues" dxfId="3166" priority="2698"/>
  </conditionalFormatting>
  <conditionalFormatting sqref="O2089:O2090">
    <cfRule type="duplicateValues" dxfId="3165" priority="2697"/>
  </conditionalFormatting>
  <conditionalFormatting sqref="O2089:O2090">
    <cfRule type="duplicateValues" dxfId="3164" priority="2696"/>
  </conditionalFormatting>
  <conditionalFormatting sqref="O2089:O2090">
    <cfRule type="duplicateValues" dxfId="3163" priority="2695"/>
  </conditionalFormatting>
  <conditionalFormatting sqref="O2089:O2090">
    <cfRule type="duplicateValues" dxfId="3162" priority="2694"/>
  </conditionalFormatting>
  <conditionalFormatting sqref="O2089:O2090">
    <cfRule type="duplicateValues" dxfId="3161" priority="2693"/>
  </conditionalFormatting>
  <conditionalFormatting sqref="O2089:O2090">
    <cfRule type="duplicateValues" dxfId="3160" priority="2692"/>
  </conditionalFormatting>
  <conditionalFormatting sqref="O2089:O2090">
    <cfRule type="duplicateValues" dxfId="3159" priority="2691"/>
  </conditionalFormatting>
  <conditionalFormatting sqref="O2089:O2090">
    <cfRule type="duplicateValues" dxfId="3158" priority="2690"/>
  </conditionalFormatting>
  <conditionalFormatting sqref="O2089:O2090">
    <cfRule type="duplicateValues" dxfId="3157" priority="2689"/>
  </conditionalFormatting>
  <conditionalFormatting sqref="O2089:O2090">
    <cfRule type="duplicateValues" dxfId="3156" priority="2688"/>
  </conditionalFormatting>
  <conditionalFormatting sqref="O2089:O2090">
    <cfRule type="duplicateValues" dxfId="3155" priority="2687"/>
  </conditionalFormatting>
  <conditionalFormatting sqref="O2089:O2090">
    <cfRule type="duplicateValues" dxfId="3154" priority="2686"/>
  </conditionalFormatting>
  <conditionalFormatting sqref="O2091">
    <cfRule type="duplicateValues" dxfId="3153" priority="2681"/>
  </conditionalFormatting>
  <conditionalFormatting sqref="O2091">
    <cfRule type="duplicateValues" dxfId="3152" priority="2682"/>
    <cfRule type="duplicateValues" dxfId="3151" priority="2683"/>
    <cfRule type="duplicateValues" dxfId="3150" priority="2684"/>
  </conditionalFormatting>
  <conditionalFormatting sqref="P2091">
    <cfRule type="duplicateValues" dxfId="3149" priority="2685"/>
  </conditionalFormatting>
  <conditionalFormatting sqref="O2091">
    <cfRule type="duplicateValues" dxfId="3148" priority="2679"/>
    <cfRule type="duplicateValues" dxfId="3147" priority="2680"/>
  </conditionalFormatting>
  <conditionalFormatting sqref="O2091">
    <cfRule type="duplicateValues" dxfId="3146" priority="2678"/>
  </conditionalFormatting>
  <conditionalFormatting sqref="O2091">
    <cfRule type="duplicateValues" dxfId="3145" priority="2677"/>
  </conditionalFormatting>
  <conditionalFormatting sqref="P2091">
    <cfRule type="duplicateValues" dxfId="3144" priority="2676"/>
  </conditionalFormatting>
  <conditionalFormatting sqref="O2091">
    <cfRule type="duplicateValues" dxfId="3143" priority="2675"/>
  </conditionalFormatting>
  <conditionalFormatting sqref="O2091">
    <cfRule type="duplicateValues" dxfId="3142" priority="2674"/>
  </conditionalFormatting>
  <conditionalFormatting sqref="O2091">
    <cfRule type="duplicateValues" dxfId="3141" priority="2673"/>
  </conditionalFormatting>
  <conditionalFormatting sqref="O2091">
    <cfRule type="duplicateValues" dxfId="3140" priority="2672"/>
  </conditionalFormatting>
  <conditionalFormatting sqref="O2091">
    <cfRule type="duplicateValues" dxfId="3139" priority="2671"/>
  </conditionalFormatting>
  <conditionalFormatting sqref="O2091">
    <cfRule type="duplicateValues" dxfId="3138" priority="2670"/>
  </conditionalFormatting>
  <conditionalFormatting sqref="O2091">
    <cfRule type="duplicateValues" dxfId="3137" priority="2669"/>
  </conditionalFormatting>
  <conditionalFormatting sqref="O2091">
    <cfRule type="duplicateValues" dxfId="3136" priority="2668"/>
  </conditionalFormatting>
  <conditionalFormatting sqref="O2091">
    <cfRule type="duplicateValues" dxfId="3135" priority="2667"/>
  </conditionalFormatting>
  <conditionalFormatting sqref="O2091">
    <cfRule type="duplicateValues" dxfId="3134" priority="2666"/>
  </conditionalFormatting>
  <conditionalFormatting sqref="O2091">
    <cfRule type="duplicateValues" dxfId="3133" priority="2665"/>
  </conditionalFormatting>
  <conditionalFormatting sqref="O2091">
    <cfRule type="duplicateValues" dxfId="3132" priority="2664"/>
  </conditionalFormatting>
  <conditionalFormatting sqref="O2091">
    <cfRule type="duplicateValues" dxfId="3131" priority="2663"/>
  </conditionalFormatting>
  <conditionalFormatting sqref="O2091">
    <cfRule type="duplicateValues" dxfId="3130" priority="2662"/>
  </conditionalFormatting>
  <conditionalFormatting sqref="O2092">
    <cfRule type="duplicateValues" dxfId="3129" priority="2653"/>
  </conditionalFormatting>
  <conditionalFormatting sqref="O2092">
    <cfRule type="duplicateValues" dxfId="3128" priority="2654"/>
    <cfRule type="duplicateValues" dxfId="3127" priority="2655"/>
    <cfRule type="duplicateValues" dxfId="3126" priority="2656"/>
  </conditionalFormatting>
  <conditionalFormatting sqref="O2092">
    <cfRule type="duplicateValues" dxfId="3125" priority="2651"/>
    <cfRule type="duplicateValues" dxfId="3124" priority="2652"/>
  </conditionalFormatting>
  <conditionalFormatting sqref="O2092">
    <cfRule type="duplicateValues" dxfId="3123" priority="2650"/>
  </conditionalFormatting>
  <conditionalFormatting sqref="O2092">
    <cfRule type="duplicateValues" dxfId="3122" priority="2649"/>
  </conditionalFormatting>
  <conditionalFormatting sqref="P2092">
    <cfRule type="duplicateValues" dxfId="3121" priority="2648"/>
  </conditionalFormatting>
  <conditionalFormatting sqref="O2092">
    <cfRule type="duplicateValues" dxfId="3120" priority="2647"/>
  </conditionalFormatting>
  <conditionalFormatting sqref="O2092">
    <cfRule type="duplicateValues" dxfId="3119" priority="2646"/>
  </conditionalFormatting>
  <conditionalFormatting sqref="O2092">
    <cfRule type="duplicateValues" dxfId="3118" priority="2645"/>
  </conditionalFormatting>
  <conditionalFormatting sqref="O2092">
    <cfRule type="duplicateValues" dxfId="3117" priority="2644"/>
  </conditionalFormatting>
  <conditionalFormatting sqref="O2092">
    <cfRule type="duplicateValues" dxfId="3116" priority="2643"/>
  </conditionalFormatting>
  <conditionalFormatting sqref="O2092">
    <cfRule type="duplicateValues" dxfId="3115" priority="2642"/>
  </conditionalFormatting>
  <conditionalFormatting sqref="O2092">
    <cfRule type="duplicateValues" dxfId="3114" priority="2641"/>
  </conditionalFormatting>
  <conditionalFormatting sqref="O2092">
    <cfRule type="duplicateValues" dxfId="3113" priority="2640"/>
  </conditionalFormatting>
  <conditionalFormatting sqref="O2092">
    <cfRule type="duplicateValues" dxfId="3112" priority="2639"/>
  </conditionalFormatting>
  <conditionalFormatting sqref="O2092">
    <cfRule type="duplicateValues" dxfId="3111" priority="2638"/>
  </conditionalFormatting>
  <conditionalFormatting sqref="O2092">
    <cfRule type="duplicateValues" dxfId="3110" priority="2637"/>
  </conditionalFormatting>
  <conditionalFormatting sqref="O2092">
    <cfRule type="duplicateValues" dxfId="3109" priority="2636"/>
  </conditionalFormatting>
  <conditionalFormatting sqref="O2092">
    <cfRule type="duplicateValues" dxfId="3108" priority="2635"/>
  </conditionalFormatting>
  <conditionalFormatting sqref="P2092">
    <cfRule type="duplicateValues" dxfId="3107" priority="2657"/>
  </conditionalFormatting>
  <conditionalFormatting sqref="O2092">
    <cfRule type="duplicateValues" dxfId="3106" priority="2658"/>
  </conditionalFormatting>
  <conditionalFormatting sqref="O2092">
    <cfRule type="duplicateValues" dxfId="3105" priority="2659"/>
    <cfRule type="duplicateValues" dxfId="3104" priority="2660"/>
    <cfRule type="duplicateValues" dxfId="3103" priority="2661"/>
  </conditionalFormatting>
  <conditionalFormatting sqref="O2092">
    <cfRule type="duplicateValues" dxfId="3102" priority="2634"/>
  </conditionalFormatting>
  <conditionalFormatting sqref="O2093">
    <cfRule type="duplicateValues" dxfId="3101" priority="2625"/>
  </conditionalFormatting>
  <conditionalFormatting sqref="O2093">
    <cfRule type="duplicateValues" dxfId="3100" priority="2626"/>
    <cfRule type="duplicateValues" dxfId="3099" priority="2627"/>
    <cfRule type="duplicateValues" dxfId="3098" priority="2628"/>
  </conditionalFormatting>
  <conditionalFormatting sqref="O2093">
    <cfRule type="duplicateValues" dxfId="3097" priority="2623"/>
    <cfRule type="duplicateValues" dxfId="3096" priority="2624"/>
  </conditionalFormatting>
  <conditionalFormatting sqref="O2093">
    <cfRule type="duplicateValues" dxfId="3095" priority="2622"/>
  </conditionalFormatting>
  <conditionalFormatting sqref="O2093">
    <cfRule type="duplicateValues" dxfId="3094" priority="2621"/>
  </conditionalFormatting>
  <conditionalFormatting sqref="P2093">
    <cfRule type="duplicateValues" dxfId="3093" priority="2620"/>
  </conditionalFormatting>
  <conditionalFormatting sqref="O2093">
    <cfRule type="duplicateValues" dxfId="3092" priority="2619"/>
  </conditionalFormatting>
  <conditionalFormatting sqref="O2093">
    <cfRule type="duplicateValues" dxfId="3091" priority="2618"/>
  </conditionalFormatting>
  <conditionalFormatting sqref="O2093">
    <cfRule type="duplicateValues" dxfId="3090" priority="2617"/>
  </conditionalFormatting>
  <conditionalFormatting sqref="O2093">
    <cfRule type="duplicateValues" dxfId="3089" priority="2616"/>
  </conditionalFormatting>
  <conditionalFormatting sqref="O2093">
    <cfRule type="duplicateValues" dxfId="3088" priority="2615"/>
  </conditionalFormatting>
  <conditionalFormatting sqref="O2093">
    <cfRule type="duplicateValues" dxfId="3087" priority="2614"/>
  </conditionalFormatting>
  <conditionalFormatting sqref="O2093">
    <cfRule type="duplicateValues" dxfId="3086" priority="2613"/>
  </conditionalFormatting>
  <conditionalFormatting sqref="O2093">
    <cfRule type="duplicateValues" dxfId="3085" priority="2612"/>
  </conditionalFormatting>
  <conditionalFormatting sqref="O2093">
    <cfRule type="duplicateValues" dxfId="3084" priority="2611"/>
  </conditionalFormatting>
  <conditionalFormatting sqref="O2093">
    <cfRule type="duplicateValues" dxfId="3083" priority="2610"/>
  </conditionalFormatting>
  <conditionalFormatting sqref="O2093">
    <cfRule type="duplicateValues" dxfId="3082" priority="2609"/>
  </conditionalFormatting>
  <conditionalFormatting sqref="O2093">
    <cfRule type="duplicateValues" dxfId="3081" priority="2608"/>
  </conditionalFormatting>
  <conditionalFormatting sqref="O2093">
    <cfRule type="duplicateValues" dxfId="3080" priority="2607"/>
  </conditionalFormatting>
  <conditionalFormatting sqref="P2093">
    <cfRule type="duplicateValues" dxfId="3079" priority="2629"/>
  </conditionalFormatting>
  <conditionalFormatting sqref="O2093">
    <cfRule type="duplicateValues" dxfId="3078" priority="2630"/>
  </conditionalFormatting>
  <conditionalFormatting sqref="O2093">
    <cfRule type="duplicateValues" dxfId="3077" priority="2631"/>
    <cfRule type="duplicateValues" dxfId="3076" priority="2632"/>
    <cfRule type="duplicateValues" dxfId="3075" priority="2633"/>
  </conditionalFormatting>
  <conditionalFormatting sqref="O2093">
    <cfRule type="duplicateValues" dxfId="3074" priority="2606"/>
  </conditionalFormatting>
  <conditionalFormatting sqref="O2094">
    <cfRule type="duplicateValues" dxfId="3073" priority="2597"/>
  </conditionalFormatting>
  <conditionalFormatting sqref="O2094">
    <cfRule type="duplicateValues" dxfId="3072" priority="2598"/>
    <cfRule type="duplicateValues" dxfId="3071" priority="2599"/>
    <cfRule type="duplicateValues" dxfId="3070" priority="2600"/>
  </conditionalFormatting>
  <conditionalFormatting sqref="O2094">
    <cfRule type="duplicateValues" dxfId="3069" priority="2595"/>
    <cfRule type="duplicateValues" dxfId="3068" priority="2596"/>
  </conditionalFormatting>
  <conditionalFormatting sqref="O2094">
    <cfRule type="duplicateValues" dxfId="3067" priority="2594"/>
  </conditionalFormatting>
  <conditionalFormatting sqref="O2094">
    <cfRule type="duplicateValues" dxfId="3066" priority="2593"/>
  </conditionalFormatting>
  <conditionalFormatting sqref="P2094">
    <cfRule type="duplicateValues" dxfId="3065" priority="2592"/>
  </conditionalFormatting>
  <conditionalFormatting sqref="O2094">
    <cfRule type="duplicateValues" dxfId="3064" priority="2591"/>
  </conditionalFormatting>
  <conditionalFormatting sqref="O2094">
    <cfRule type="duplicateValues" dxfId="3063" priority="2590"/>
  </conditionalFormatting>
  <conditionalFormatting sqref="O2094">
    <cfRule type="duplicateValues" dxfId="3062" priority="2589"/>
  </conditionalFormatting>
  <conditionalFormatting sqref="O2094">
    <cfRule type="duplicateValues" dxfId="3061" priority="2588"/>
  </conditionalFormatting>
  <conditionalFormatting sqref="O2094">
    <cfRule type="duplicateValues" dxfId="3060" priority="2587"/>
  </conditionalFormatting>
  <conditionalFormatting sqref="O2094">
    <cfRule type="duplicateValues" dxfId="3059" priority="2586"/>
  </conditionalFormatting>
  <conditionalFormatting sqref="O2094">
    <cfRule type="duplicateValues" dxfId="3058" priority="2585"/>
  </conditionalFormatting>
  <conditionalFormatting sqref="O2094">
    <cfRule type="duplicateValues" dxfId="3057" priority="2584"/>
  </conditionalFormatting>
  <conditionalFormatting sqref="O2094">
    <cfRule type="duplicateValues" dxfId="3056" priority="2583"/>
  </conditionalFormatting>
  <conditionalFormatting sqref="O2094">
    <cfRule type="duplicateValues" dxfId="3055" priority="2582"/>
  </conditionalFormatting>
  <conditionalFormatting sqref="O2094">
    <cfRule type="duplicateValues" dxfId="3054" priority="2601"/>
  </conditionalFormatting>
  <conditionalFormatting sqref="O2094">
    <cfRule type="duplicateValues" dxfId="3053" priority="2602"/>
    <cfRule type="duplicateValues" dxfId="3052" priority="2603"/>
    <cfRule type="duplicateValues" dxfId="3051" priority="2604"/>
  </conditionalFormatting>
  <conditionalFormatting sqref="P2094">
    <cfRule type="duplicateValues" dxfId="3050" priority="2605"/>
  </conditionalFormatting>
  <conditionalFormatting sqref="O2094">
    <cfRule type="duplicateValues" dxfId="3049" priority="2581"/>
  </conditionalFormatting>
  <conditionalFormatting sqref="O2094">
    <cfRule type="duplicateValues" dxfId="3048" priority="2580"/>
  </conditionalFormatting>
  <conditionalFormatting sqref="O2094">
    <cfRule type="duplicateValues" dxfId="3047" priority="2579"/>
  </conditionalFormatting>
  <conditionalFormatting sqref="O2094">
    <cfRule type="duplicateValues" dxfId="3046" priority="2578"/>
  </conditionalFormatting>
  <conditionalFormatting sqref="O2095">
    <cfRule type="duplicateValues" dxfId="3045" priority="2569"/>
  </conditionalFormatting>
  <conditionalFormatting sqref="O2095">
    <cfRule type="duplicateValues" dxfId="3044" priority="2570"/>
    <cfRule type="duplicateValues" dxfId="3043" priority="2571"/>
    <cfRule type="duplicateValues" dxfId="3042" priority="2572"/>
  </conditionalFormatting>
  <conditionalFormatting sqref="O2095">
    <cfRule type="duplicateValues" dxfId="3041" priority="2567"/>
    <cfRule type="duplicateValues" dxfId="3040" priority="2568"/>
  </conditionalFormatting>
  <conditionalFormatting sqref="O2095">
    <cfRule type="duplicateValues" dxfId="3039" priority="2566"/>
  </conditionalFormatting>
  <conditionalFormatting sqref="O2095">
    <cfRule type="duplicateValues" dxfId="3038" priority="2565"/>
  </conditionalFormatting>
  <conditionalFormatting sqref="P2095">
    <cfRule type="duplicateValues" dxfId="3037" priority="2564"/>
  </conditionalFormatting>
  <conditionalFormatting sqref="O2095">
    <cfRule type="duplicateValues" dxfId="3036" priority="2563"/>
  </conditionalFormatting>
  <conditionalFormatting sqref="O2095">
    <cfRule type="duplicateValues" dxfId="3035" priority="2562"/>
  </conditionalFormatting>
  <conditionalFormatting sqref="O2095">
    <cfRule type="duplicateValues" dxfId="3034" priority="2561"/>
  </conditionalFormatting>
  <conditionalFormatting sqref="O2095">
    <cfRule type="duplicateValues" dxfId="3033" priority="2560"/>
  </conditionalFormatting>
  <conditionalFormatting sqref="O2095">
    <cfRule type="duplicateValues" dxfId="3032" priority="2573"/>
  </conditionalFormatting>
  <conditionalFormatting sqref="O2095">
    <cfRule type="duplicateValues" dxfId="3031" priority="2574"/>
    <cfRule type="duplicateValues" dxfId="3030" priority="2575"/>
    <cfRule type="duplicateValues" dxfId="3029" priority="2576"/>
  </conditionalFormatting>
  <conditionalFormatting sqref="P2095">
    <cfRule type="duplicateValues" dxfId="3028" priority="2577"/>
  </conditionalFormatting>
  <conditionalFormatting sqref="O2095">
    <cfRule type="duplicateValues" dxfId="3027" priority="2559"/>
  </conditionalFormatting>
  <conditionalFormatting sqref="O2095">
    <cfRule type="duplicateValues" dxfId="3026" priority="2558"/>
  </conditionalFormatting>
  <conditionalFormatting sqref="O2095">
    <cfRule type="duplicateValues" dxfId="3025" priority="2557"/>
  </conditionalFormatting>
  <conditionalFormatting sqref="O2095">
    <cfRule type="duplicateValues" dxfId="3024" priority="2556"/>
  </conditionalFormatting>
  <conditionalFormatting sqref="O2095">
    <cfRule type="duplicateValues" dxfId="3023" priority="2555"/>
  </conditionalFormatting>
  <conditionalFormatting sqref="O2095">
    <cfRule type="duplicateValues" dxfId="3022" priority="2554"/>
  </conditionalFormatting>
  <conditionalFormatting sqref="O2095">
    <cfRule type="duplicateValues" dxfId="3021" priority="2553"/>
  </conditionalFormatting>
  <conditionalFormatting sqref="O2095">
    <cfRule type="duplicateValues" dxfId="3020" priority="2552"/>
  </conditionalFormatting>
  <conditionalFormatting sqref="O2095">
    <cfRule type="duplicateValues" dxfId="3019" priority="2551"/>
  </conditionalFormatting>
  <conditionalFormatting sqref="O2095">
    <cfRule type="duplicateValues" dxfId="3018" priority="2550"/>
  </conditionalFormatting>
  <conditionalFormatting sqref="O2096">
    <cfRule type="duplicateValues" dxfId="3017" priority="2541"/>
  </conditionalFormatting>
  <conditionalFormatting sqref="O2096">
    <cfRule type="duplicateValues" dxfId="3016" priority="2542"/>
    <cfRule type="duplicateValues" dxfId="3015" priority="2543"/>
    <cfRule type="duplicateValues" dxfId="3014" priority="2544"/>
  </conditionalFormatting>
  <conditionalFormatting sqref="O2096">
    <cfRule type="duplicateValues" dxfId="3013" priority="2539"/>
    <cfRule type="duplicateValues" dxfId="3012" priority="2540"/>
  </conditionalFormatting>
  <conditionalFormatting sqref="O2096">
    <cfRule type="duplicateValues" dxfId="3011" priority="2538"/>
  </conditionalFormatting>
  <conditionalFormatting sqref="O2096">
    <cfRule type="duplicateValues" dxfId="3010" priority="2537"/>
  </conditionalFormatting>
  <conditionalFormatting sqref="P2096">
    <cfRule type="duplicateValues" dxfId="3009" priority="2536"/>
  </conditionalFormatting>
  <conditionalFormatting sqref="O2096">
    <cfRule type="duplicateValues" dxfId="3008" priority="2535"/>
  </conditionalFormatting>
  <conditionalFormatting sqref="O2096">
    <cfRule type="duplicateValues" dxfId="3007" priority="2534"/>
  </conditionalFormatting>
  <conditionalFormatting sqref="O2096">
    <cfRule type="duplicateValues" dxfId="3006" priority="2533"/>
  </conditionalFormatting>
  <conditionalFormatting sqref="O2096">
    <cfRule type="duplicateValues" dxfId="3005" priority="2532"/>
  </conditionalFormatting>
  <conditionalFormatting sqref="O2096">
    <cfRule type="duplicateValues" dxfId="3004" priority="2531"/>
  </conditionalFormatting>
  <conditionalFormatting sqref="O2096">
    <cfRule type="duplicateValues" dxfId="3003" priority="2530"/>
  </conditionalFormatting>
  <conditionalFormatting sqref="O2096">
    <cfRule type="duplicateValues" dxfId="3002" priority="2529"/>
  </conditionalFormatting>
  <conditionalFormatting sqref="O2096">
    <cfRule type="duplicateValues" dxfId="3001" priority="2528"/>
  </conditionalFormatting>
  <conditionalFormatting sqref="O2096">
    <cfRule type="duplicateValues" dxfId="3000" priority="2527"/>
  </conditionalFormatting>
  <conditionalFormatting sqref="O2096">
    <cfRule type="duplicateValues" dxfId="2999" priority="2526"/>
  </conditionalFormatting>
  <conditionalFormatting sqref="O2096">
    <cfRule type="duplicateValues" dxfId="2998" priority="2525"/>
  </conditionalFormatting>
  <conditionalFormatting sqref="O2096">
    <cfRule type="duplicateValues" dxfId="2997" priority="2524"/>
  </conditionalFormatting>
  <conditionalFormatting sqref="O2096">
    <cfRule type="duplicateValues" dxfId="2996" priority="2523"/>
  </conditionalFormatting>
  <conditionalFormatting sqref="O2096">
    <cfRule type="duplicateValues" dxfId="2995" priority="2545"/>
  </conditionalFormatting>
  <conditionalFormatting sqref="O2096">
    <cfRule type="duplicateValues" dxfId="2994" priority="2546"/>
    <cfRule type="duplicateValues" dxfId="2993" priority="2547"/>
    <cfRule type="duplicateValues" dxfId="2992" priority="2548"/>
  </conditionalFormatting>
  <conditionalFormatting sqref="P2096">
    <cfRule type="duplicateValues" dxfId="2991" priority="2549"/>
  </conditionalFormatting>
  <conditionalFormatting sqref="O2096">
    <cfRule type="duplicateValues" dxfId="2990" priority="2522"/>
  </conditionalFormatting>
  <conditionalFormatting sqref="O2097:O2098">
    <cfRule type="duplicateValues" dxfId="2989" priority="2493"/>
  </conditionalFormatting>
  <conditionalFormatting sqref="O2097:O2098">
    <cfRule type="duplicateValues" dxfId="2988" priority="2494"/>
    <cfRule type="duplicateValues" dxfId="2987" priority="2495"/>
    <cfRule type="duplicateValues" dxfId="2986" priority="2496"/>
  </conditionalFormatting>
  <conditionalFormatting sqref="P2097:P2098">
    <cfRule type="duplicateValues" dxfId="2985" priority="2497"/>
  </conditionalFormatting>
  <conditionalFormatting sqref="O2097:O2098">
    <cfRule type="duplicateValues" dxfId="2984" priority="2491"/>
    <cfRule type="duplicateValues" dxfId="2983" priority="2492"/>
  </conditionalFormatting>
  <conditionalFormatting sqref="O2097:O2098">
    <cfRule type="duplicateValues" dxfId="2982" priority="2490"/>
  </conditionalFormatting>
  <conditionalFormatting sqref="O2097:O2098">
    <cfRule type="duplicateValues" dxfId="2981" priority="2489"/>
  </conditionalFormatting>
  <conditionalFormatting sqref="P2097:P2098">
    <cfRule type="duplicateValues" dxfId="2980" priority="2488"/>
  </conditionalFormatting>
  <conditionalFormatting sqref="O2097:O2098">
    <cfRule type="duplicateValues" dxfId="2979" priority="2487"/>
  </conditionalFormatting>
  <conditionalFormatting sqref="O2097:O2098">
    <cfRule type="duplicateValues" dxfId="2978" priority="2486"/>
  </conditionalFormatting>
  <conditionalFormatting sqref="O2097:O2098">
    <cfRule type="duplicateValues" dxfId="2977" priority="2485"/>
  </conditionalFormatting>
  <conditionalFormatting sqref="O2097:O2098">
    <cfRule type="duplicateValues" dxfId="2976" priority="2484"/>
  </conditionalFormatting>
  <conditionalFormatting sqref="O2097:O2098">
    <cfRule type="duplicateValues" dxfId="2975" priority="2483"/>
  </conditionalFormatting>
  <conditionalFormatting sqref="O2097:O2098">
    <cfRule type="duplicateValues" dxfId="2974" priority="2482"/>
  </conditionalFormatting>
  <conditionalFormatting sqref="O2097:O2098">
    <cfRule type="duplicateValues" dxfId="2973" priority="2481"/>
  </conditionalFormatting>
  <conditionalFormatting sqref="O2097:O2098">
    <cfRule type="duplicateValues" dxfId="2972" priority="2480"/>
  </conditionalFormatting>
  <conditionalFormatting sqref="O2097:O2098">
    <cfRule type="duplicateValues" dxfId="2971" priority="2479"/>
  </conditionalFormatting>
  <conditionalFormatting sqref="O2097:O2098">
    <cfRule type="duplicateValues" dxfId="2970" priority="2478"/>
  </conditionalFormatting>
  <conditionalFormatting sqref="O2097:O2098">
    <cfRule type="duplicateValues" dxfId="2969" priority="2477"/>
  </conditionalFormatting>
  <conditionalFormatting sqref="O2097:O2098">
    <cfRule type="duplicateValues" dxfId="2968" priority="2476"/>
  </conditionalFormatting>
  <conditionalFormatting sqref="O2097:O2098">
    <cfRule type="duplicateValues" dxfId="2967" priority="2475"/>
  </conditionalFormatting>
  <conditionalFormatting sqref="O2097:O2098">
    <cfRule type="duplicateValues" dxfId="2966" priority="2474"/>
  </conditionalFormatting>
  <conditionalFormatting sqref="O2099:O2100">
    <cfRule type="duplicateValues" dxfId="2965" priority="2469"/>
  </conditionalFormatting>
  <conditionalFormatting sqref="O2099:O2100">
    <cfRule type="duplicateValues" dxfId="2964" priority="2470"/>
    <cfRule type="duplicateValues" dxfId="2963" priority="2471"/>
    <cfRule type="duplicateValues" dxfId="2962" priority="2472"/>
  </conditionalFormatting>
  <conditionalFormatting sqref="P2099:P2100">
    <cfRule type="duplicateValues" dxfId="2961" priority="2473"/>
  </conditionalFormatting>
  <conditionalFormatting sqref="O2099:O2100">
    <cfRule type="duplicateValues" dxfId="2960" priority="2467"/>
    <cfRule type="duplicateValues" dxfId="2959" priority="2468"/>
  </conditionalFormatting>
  <conditionalFormatting sqref="O2099:O2100">
    <cfRule type="duplicateValues" dxfId="2958" priority="2466"/>
  </conditionalFormatting>
  <conditionalFormatting sqref="O2099:O2100">
    <cfRule type="duplicateValues" dxfId="2957" priority="2465"/>
  </conditionalFormatting>
  <conditionalFormatting sqref="P2099:P2100">
    <cfRule type="duplicateValues" dxfId="2956" priority="2464"/>
  </conditionalFormatting>
  <conditionalFormatting sqref="O2099:O2100">
    <cfRule type="duplicateValues" dxfId="2955" priority="2463"/>
  </conditionalFormatting>
  <conditionalFormatting sqref="O2099:O2100">
    <cfRule type="duplicateValues" dxfId="2954" priority="2462"/>
  </conditionalFormatting>
  <conditionalFormatting sqref="O2099:O2100">
    <cfRule type="duplicateValues" dxfId="2953" priority="2461"/>
  </conditionalFormatting>
  <conditionalFormatting sqref="O2099:O2100">
    <cfRule type="duplicateValues" dxfId="2952" priority="2460"/>
  </conditionalFormatting>
  <conditionalFormatting sqref="O2099:O2100">
    <cfRule type="duplicateValues" dxfId="2951" priority="2459"/>
  </conditionalFormatting>
  <conditionalFormatting sqref="O2099:O2100">
    <cfRule type="duplicateValues" dxfId="2950" priority="2458"/>
  </conditionalFormatting>
  <conditionalFormatting sqref="O2099:O2100">
    <cfRule type="duplicateValues" dxfId="2949" priority="2457"/>
  </conditionalFormatting>
  <conditionalFormatting sqref="O2099:O2100">
    <cfRule type="duplicateValues" dxfId="2948" priority="2456"/>
  </conditionalFormatting>
  <conditionalFormatting sqref="O2099:O2100">
    <cfRule type="duplicateValues" dxfId="2947" priority="2455"/>
  </conditionalFormatting>
  <conditionalFormatting sqref="O2099:O2100">
    <cfRule type="duplicateValues" dxfId="2946" priority="2454"/>
  </conditionalFormatting>
  <conditionalFormatting sqref="O2099:O2100">
    <cfRule type="duplicateValues" dxfId="2945" priority="2453"/>
  </conditionalFormatting>
  <conditionalFormatting sqref="O2099:O2100">
    <cfRule type="duplicateValues" dxfId="2944" priority="2452"/>
  </conditionalFormatting>
  <conditionalFormatting sqref="O2099:O2100">
    <cfRule type="duplicateValues" dxfId="2943" priority="2451"/>
  </conditionalFormatting>
  <conditionalFormatting sqref="O2099:O2100">
    <cfRule type="duplicateValues" dxfId="2942" priority="2450"/>
  </conditionalFormatting>
  <conditionalFormatting sqref="O2104:O2105">
    <cfRule type="duplicateValues" dxfId="2941" priority="2408"/>
  </conditionalFormatting>
  <conditionalFormatting sqref="O2104:O2105">
    <cfRule type="duplicateValues" dxfId="2940" priority="2409"/>
    <cfRule type="duplicateValues" dxfId="2939" priority="2410"/>
    <cfRule type="duplicateValues" dxfId="2938" priority="2411"/>
  </conditionalFormatting>
  <conditionalFormatting sqref="O2104:O2105">
    <cfRule type="duplicateValues" dxfId="2937" priority="2406"/>
    <cfRule type="duplicateValues" dxfId="2936" priority="2407"/>
  </conditionalFormatting>
  <conditionalFormatting sqref="O2104:O2105">
    <cfRule type="duplicateValues" dxfId="2935" priority="2405"/>
  </conditionalFormatting>
  <conditionalFormatting sqref="O2104:O2105">
    <cfRule type="duplicateValues" dxfId="2934" priority="2404"/>
  </conditionalFormatting>
  <conditionalFormatting sqref="P2104:P2105">
    <cfRule type="duplicateValues" dxfId="2933" priority="2403"/>
  </conditionalFormatting>
  <conditionalFormatting sqref="O2104:O2105">
    <cfRule type="duplicateValues" dxfId="2932" priority="2402"/>
  </conditionalFormatting>
  <conditionalFormatting sqref="O2104:O2105">
    <cfRule type="duplicateValues" dxfId="2931" priority="2401"/>
  </conditionalFormatting>
  <conditionalFormatting sqref="O2104:O2105">
    <cfRule type="duplicateValues" dxfId="2930" priority="2400"/>
  </conditionalFormatting>
  <conditionalFormatting sqref="O2104:O2105">
    <cfRule type="duplicateValues" dxfId="2929" priority="2399"/>
  </conditionalFormatting>
  <conditionalFormatting sqref="O2104:O2105">
    <cfRule type="duplicateValues" dxfId="2928" priority="2398"/>
  </conditionalFormatting>
  <conditionalFormatting sqref="O2104:O2105">
    <cfRule type="duplicateValues" dxfId="2927" priority="2397"/>
  </conditionalFormatting>
  <conditionalFormatting sqref="O2104:O2105">
    <cfRule type="duplicateValues" dxfId="2926" priority="2396"/>
  </conditionalFormatting>
  <conditionalFormatting sqref="O2104:O2105">
    <cfRule type="duplicateValues" dxfId="2925" priority="2395"/>
  </conditionalFormatting>
  <conditionalFormatting sqref="O2104:O2105">
    <cfRule type="duplicateValues" dxfId="2924" priority="2394"/>
  </conditionalFormatting>
  <conditionalFormatting sqref="O2104:O2105">
    <cfRule type="duplicateValues" dxfId="2923" priority="2393"/>
  </conditionalFormatting>
  <conditionalFormatting sqref="O2104:O2105">
    <cfRule type="duplicateValues" dxfId="2922" priority="2392"/>
  </conditionalFormatting>
  <conditionalFormatting sqref="O2104:O2105">
    <cfRule type="duplicateValues" dxfId="2921" priority="2391"/>
  </conditionalFormatting>
  <conditionalFormatting sqref="O2104:O2105">
    <cfRule type="duplicateValues" dxfId="2920" priority="2390"/>
  </conditionalFormatting>
  <conditionalFormatting sqref="P2104:P2105">
    <cfRule type="duplicateValues" dxfId="2919" priority="2412"/>
  </conditionalFormatting>
  <conditionalFormatting sqref="O2104:O2105">
    <cfRule type="duplicateValues" dxfId="2918" priority="2413"/>
  </conditionalFormatting>
  <conditionalFormatting sqref="O2104:O2105">
    <cfRule type="duplicateValues" dxfId="2917" priority="2414"/>
    <cfRule type="duplicateValues" dxfId="2916" priority="2415"/>
    <cfRule type="duplicateValues" dxfId="2915" priority="2416"/>
  </conditionalFormatting>
  <conditionalFormatting sqref="O2104:O2105">
    <cfRule type="duplicateValues" dxfId="2914" priority="2389"/>
  </conditionalFormatting>
  <conditionalFormatting sqref="O2106">
    <cfRule type="duplicateValues" dxfId="2913" priority="2380"/>
  </conditionalFormatting>
  <conditionalFormatting sqref="O2106">
    <cfRule type="duplicateValues" dxfId="2912" priority="2381"/>
    <cfRule type="duplicateValues" dxfId="2911" priority="2382"/>
    <cfRule type="duplicateValues" dxfId="2910" priority="2383"/>
  </conditionalFormatting>
  <conditionalFormatting sqref="O2106">
    <cfRule type="duplicateValues" dxfId="2909" priority="2378"/>
    <cfRule type="duplicateValues" dxfId="2908" priority="2379"/>
  </conditionalFormatting>
  <conditionalFormatting sqref="O2106">
    <cfRule type="duplicateValues" dxfId="2907" priority="2377"/>
  </conditionalFormatting>
  <conditionalFormatting sqref="O2106">
    <cfRule type="duplicateValues" dxfId="2906" priority="2376"/>
  </conditionalFormatting>
  <conditionalFormatting sqref="P2106">
    <cfRule type="duplicateValues" dxfId="2905" priority="2375"/>
  </conditionalFormatting>
  <conditionalFormatting sqref="O2106">
    <cfRule type="duplicateValues" dxfId="2904" priority="2374"/>
  </conditionalFormatting>
  <conditionalFormatting sqref="O2106">
    <cfRule type="duplicateValues" dxfId="2903" priority="2373"/>
  </conditionalFormatting>
  <conditionalFormatting sqref="O2106">
    <cfRule type="duplicateValues" dxfId="2902" priority="2372"/>
  </conditionalFormatting>
  <conditionalFormatting sqref="O2106">
    <cfRule type="duplicateValues" dxfId="2901" priority="2371"/>
  </conditionalFormatting>
  <conditionalFormatting sqref="O2106">
    <cfRule type="duplicateValues" dxfId="2900" priority="2384"/>
  </conditionalFormatting>
  <conditionalFormatting sqref="O2106">
    <cfRule type="duplicateValues" dxfId="2899" priority="2385"/>
    <cfRule type="duplicateValues" dxfId="2898" priority="2386"/>
    <cfRule type="duplicateValues" dxfId="2897" priority="2387"/>
  </conditionalFormatting>
  <conditionalFormatting sqref="P2106">
    <cfRule type="duplicateValues" dxfId="2896" priority="2388"/>
  </conditionalFormatting>
  <conditionalFormatting sqref="O2106">
    <cfRule type="duplicateValues" dxfId="2895" priority="2370"/>
  </conditionalFormatting>
  <conditionalFormatting sqref="O2106">
    <cfRule type="duplicateValues" dxfId="2894" priority="2369"/>
  </conditionalFormatting>
  <conditionalFormatting sqref="O2106">
    <cfRule type="duplicateValues" dxfId="2893" priority="2368"/>
  </conditionalFormatting>
  <conditionalFormatting sqref="O2106">
    <cfRule type="duplicateValues" dxfId="2892" priority="2367"/>
  </conditionalFormatting>
  <conditionalFormatting sqref="O2106">
    <cfRule type="duplicateValues" dxfId="2891" priority="2366"/>
  </conditionalFormatting>
  <conditionalFormatting sqref="O2106">
    <cfRule type="duplicateValues" dxfId="2890" priority="2365"/>
  </conditionalFormatting>
  <conditionalFormatting sqref="O2106">
    <cfRule type="duplicateValues" dxfId="2889" priority="2364"/>
  </conditionalFormatting>
  <conditionalFormatting sqref="O2106">
    <cfRule type="duplicateValues" dxfId="2888" priority="2363"/>
  </conditionalFormatting>
  <conditionalFormatting sqref="O2106">
    <cfRule type="duplicateValues" dxfId="2887" priority="2362"/>
  </conditionalFormatting>
  <conditionalFormatting sqref="O2106">
    <cfRule type="duplicateValues" dxfId="2886" priority="2361"/>
  </conditionalFormatting>
  <conditionalFormatting sqref="O2107">
    <cfRule type="duplicateValues" dxfId="2885" priority="2352"/>
  </conditionalFormatting>
  <conditionalFormatting sqref="O2107">
    <cfRule type="duplicateValues" dxfId="2884" priority="2353"/>
    <cfRule type="duplicateValues" dxfId="2883" priority="2354"/>
    <cfRule type="duplicateValues" dxfId="2882" priority="2355"/>
  </conditionalFormatting>
  <conditionalFormatting sqref="O2107">
    <cfRule type="duplicateValues" dxfId="2881" priority="2350"/>
    <cfRule type="duplicateValues" dxfId="2880" priority="2351"/>
  </conditionalFormatting>
  <conditionalFormatting sqref="O2107">
    <cfRule type="duplicateValues" dxfId="2879" priority="2349"/>
  </conditionalFormatting>
  <conditionalFormatting sqref="O2107">
    <cfRule type="duplicateValues" dxfId="2878" priority="2348"/>
  </conditionalFormatting>
  <conditionalFormatting sqref="P2107">
    <cfRule type="duplicateValues" dxfId="2877" priority="2347"/>
  </conditionalFormatting>
  <conditionalFormatting sqref="O2107">
    <cfRule type="duplicateValues" dxfId="2876" priority="2346"/>
  </conditionalFormatting>
  <conditionalFormatting sqref="O2107">
    <cfRule type="duplicateValues" dxfId="2875" priority="2345"/>
  </conditionalFormatting>
  <conditionalFormatting sqref="O2107">
    <cfRule type="duplicateValues" dxfId="2874" priority="2344"/>
  </conditionalFormatting>
  <conditionalFormatting sqref="O2107">
    <cfRule type="duplicateValues" dxfId="2873" priority="2343"/>
  </conditionalFormatting>
  <conditionalFormatting sqref="O2107">
    <cfRule type="duplicateValues" dxfId="2872" priority="2342"/>
  </conditionalFormatting>
  <conditionalFormatting sqref="O2107">
    <cfRule type="duplicateValues" dxfId="2871" priority="2341"/>
  </conditionalFormatting>
  <conditionalFormatting sqref="O2107">
    <cfRule type="duplicateValues" dxfId="2870" priority="2340"/>
  </conditionalFormatting>
  <conditionalFormatting sqref="O2107">
    <cfRule type="duplicateValues" dxfId="2869" priority="2339"/>
  </conditionalFormatting>
  <conditionalFormatting sqref="O2107">
    <cfRule type="duplicateValues" dxfId="2868" priority="2338"/>
  </conditionalFormatting>
  <conditionalFormatting sqref="O2107">
    <cfRule type="duplicateValues" dxfId="2867" priority="2337"/>
  </conditionalFormatting>
  <conditionalFormatting sqref="O2107">
    <cfRule type="duplicateValues" dxfId="2866" priority="2336"/>
  </conditionalFormatting>
  <conditionalFormatting sqref="O2107">
    <cfRule type="duplicateValues" dxfId="2865" priority="2335"/>
  </conditionalFormatting>
  <conditionalFormatting sqref="O2107">
    <cfRule type="duplicateValues" dxfId="2864" priority="2334"/>
  </conditionalFormatting>
  <conditionalFormatting sqref="O2107">
    <cfRule type="duplicateValues" dxfId="2863" priority="2356"/>
  </conditionalFormatting>
  <conditionalFormatting sqref="O2107">
    <cfRule type="duplicateValues" dxfId="2862" priority="2357"/>
    <cfRule type="duplicateValues" dxfId="2861" priority="2358"/>
    <cfRule type="duplicateValues" dxfId="2860" priority="2359"/>
  </conditionalFormatting>
  <conditionalFormatting sqref="P2107">
    <cfRule type="duplicateValues" dxfId="2859" priority="2360"/>
  </conditionalFormatting>
  <conditionalFormatting sqref="O2107">
    <cfRule type="duplicateValues" dxfId="2858" priority="2333"/>
  </conditionalFormatting>
  <conditionalFormatting sqref="O2108">
    <cfRule type="duplicateValues" dxfId="2857" priority="2328"/>
  </conditionalFormatting>
  <conditionalFormatting sqref="O2108">
    <cfRule type="duplicateValues" dxfId="2856" priority="2329"/>
    <cfRule type="duplicateValues" dxfId="2855" priority="2330"/>
    <cfRule type="duplicateValues" dxfId="2854" priority="2331"/>
  </conditionalFormatting>
  <conditionalFormatting sqref="P2108">
    <cfRule type="duplicateValues" dxfId="2853" priority="2332"/>
  </conditionalFormatting>
  <conditionalFormatting sqref="O2108">
    <cfRule type="duplicateValues" dxfId="2852" priority="2326"/>
    <cfRule type="duplicateValues" dxfId="2851" priority="2327"/>
  </conditionalFormatting>
  <conditionalFormatting sqref="O2108">
    <cfRule type="duplicateValues" dxfId="2850" priority="2325"/>
  </conditionalFormatting>
  <conditionalFormatting sqref="O2108">
    <cfRule type="duplicateValues" dxfId="2849" priority="2324"/>
  </conditionalFormatting>
  <conditionalFormatting sqref="P2108">
    <cfRule type="duplicateValues" dxfId="2848" priority="2323"/>
  </conditionalFormatting>
  <conditionalFormatting sqref="O2108">
    <cfRule type="duplicateValues" dxfId="2847" priority="2322"/>
  </conditionalFormatting>
  <conditionalFormatting sqref="O2108">
    <cfRule type="duplicateValues" dxfId="2846" priority="2321"/>
  </conditionalFormatting>
  <conditionalFormatting sqref="O2108">
    <cfRule type="duplicateValues" dxfId="2845" priority="2320"/>
  </conditionalFormatting>
  <conditionalFormatting sqref="O2108">
    <cfRule type="duplicateValues" dxfId="2844" priority="2319"/>
  </conditionalFormatting>
  <conditionalFormatting sqref="O2108">
    <cfRule type="duplicateValues" dxfId="2843" priority="2318"/>
  </conditionalFormatting>
  <conditionalFormatting sqref="O2108">
    <cfRule type="duplicateValues" dxfId="2842" priority="2317"/>
  </conditionalFormatting>
  <conditionalFormatting sqref="O2108">
    <cfRule type="duplicateValues" dxfId="2841" priority="2316"/>
  </conditionalFormatting>
  <conditionalFormatting sqref="O2108">
    <cfRule type="duplicateValues" dxfId="2840" priority="2315"/>
  </conditionalFormatting>
  <conditionalFormatting sqref="O2108">
    <cfRule type="duplicateValues" dxfId="2839" priority="2314"/>
  </conditionalFormatting>
  <conditionalFormatting sqref="O2108">
    <cfRule type="duplicateValues" dxfId="2838" priority="2313"/>
  </conditionalFormatting>
  <conditionalFormatting sqref="O2108">
    <cfRule type="duplicateValues" dxfId="2837" priority="2312"/>
  </conditionalFormatting>
  <conditionalFormatting sqref="O2108">
    <cfRule type="duplicateValues" dxfId="2836" priority="2311"/>
  </conditionalFormatting>
  <conditionalFormatting sqref="O2108">
    <cfRule type="duplicateValues" dxfId="2835" priority="2310"/>
  </conditionalFormatting>
  <conditionalFormatting sqref="O2108">
    <cfRule type="duplicateValues" dxfId="2834" priority="2309"/>
  </conditionalFormatting>
  <conditionalFormatting sqref="O2109">
    <cfRule type="duplicateValues" dxfId="2833" priority="2304"/>
  </conditionalFormatting>
  <conditionalFormatting sqref="O2109">
    <cfRule type="duplicateValues" dxfId="2832" priority="2305"/>
    <cfRule type="duplicateValues" dxfId="2831" priority="2306"/>
    <cfRule type="duplicateValues" dxfId="2830" priority="2307"/>
  </conditionalFormatting>
  <conditionalFormatting sqref="P2109">
    <cfRule type="duplicateValues" dxfId="2829" priority="2308"/>
  </conditionalFormatting>
  <conditionalFormatting sqref="O2109">
    <cfRule type="duplicateValues" dxfId="2828" priority="2302"/>
    <cfRule type="duplicateValues" dxfId="2827" priority="2303"/>
  </conditionalFormatting>
  <conditionalFormatting sqref="O2109">
    <cfRule type="duplicateValues" dxfId="2826" priority="2301"/>
  </conditionalFormatting>
  <conditionalFormatting sqref="O2109">
    <cfRule type="duplicateValues" dxfId="2825" priority="2300"/>
  </conditionalFormatting>
  <conditionalFormatting sqref="P2109">
    <cfRule type="duplicateValues" dxfId="2824" priority="2299"/>
  </conditionalFormatting>
  <conditionalFormatting sqref="O2109">
    <cfRule type="duplicateValues" dxfId="2823" priority="2298"/>
  </conditionalFormatting>
  <conditionalFormatting sqref="O2109">
    <cfRule type="duplicateValues" dxfId="2822" priority="2297"/>
  </conditionalFormatting>
  <conditionalFormatting sqref="O2109">
    <cfRule type="duplicateValues" dxfId="2821" priority="2296"/>
  </conditionalFormatting>
  <conditionalFormatting sqref="O2109">
    <cfRule type="duplicateValues" dxfId="2820" priority="2295"/>
  </conditionalFormatting>
  <conditionalFormatting sqref="O2109">
    <cfRule type="duplicateValues" dxfId="2819" priority="2294"/>
  </conditionalFormatting>
  <conditionalFormatting sqref="O2109">
    <cfRule type="duplicateValues" dxfId="2818" priority="2293"/>
  </conditionalFormatting>
  <conditionalFormatting sqref="O2109">
    <cfRule type="duplicateValues" dxfId="2817" priority="2292"/>
  </conditionalFormatting>
  <conditionalFormatting sqref="O2109">
    <cfRule type="duplicateValues" dxfId="2816" priority="2291"/>
  </conditionalFormatting>
  <conditionalFormatting sqref="O2109">
    <cfRule type="duplicateValues" dxfId="2815" priority="2290"/>
  </conditionalFormatting>
  <conditionalFormatting sqref="O2109">
    <cfRule type="duplicateValues" dxfId="2814" priority="2289"/>
  </conditionalFormatting>
  <conditionalFormatting sqref="O2109">
    <cfRule type="duplicateValues" dxfId="2813" priority="2288"/>
  </conditionalFormatting>
  <conditionalFormatting sqref="O2109">
    <cfRule type="duplicateValues" dxfId="2812" priority="2287"/>
  </conditionalFormatting>
  <conditionalFormatting sqref="O2109">
    <cfRule type="duplicateValues" dxfId="2811" priority="2286"/>
  </conditionalFormatting>
  <conditionalFormatting sqref="O2109">
    <cfRule type="duplicateValues" dxfId="2810" priority="2285"/>
  </conditionalFormatting>
  <conditionalFormatting sqref="A2024:A2026">
    <cfRule type="cellIs" dxfId="2809" priority="2260" operator="lessThan">
      <formula>"&lt;=0"</formula>
    </cfRule>
  </conditionalFormatting>
  <conditionalFormatting sqref="O2024">
    <cfRule type="duplicateValues" dxfId="2808" priority="2247"/>
  </conditionalFormatting>
  <conditionalFormatting sqref="O2024">
    <cfRule type="duplicateValues" dxfId="2807" priority="2248"/>
  </conditionalFormatting>
  <conditionalFormatting sqref="O2024">
    <cfRule type="duplicateValues" dxfId="2806" priority="2249"/>
    <cfRule type="duplicateValues" dxfId="2805" priority="2250"/>
    <cfRule type="duplicateValues" dxfId="2804" priority="2251"/>
  </conditionalFormatting>
  <conditionalFormatting sqref="P2024">
    <cfRule type="duplicateValues" dxfId="2803" priority="2252"/>
  </conditionalFormatting>
  <conditionalFormatting sqref="O2024">
    <cfRule type="duplicateValues" dxfId="2802" priority="2245"/>
    <cfRule type="duplicateValues" dxfId="2801" priority="2246"/>
  </conditionalFormatting>
  <conditionalFormatting sqref="O2024">
    <cfRule type="duplicateValues" dxfId="2800" priority="2244"/>
  </conditionalFormatting>
  <conditionalFormatting sqref="O2024">
    <cfRule type="duplicateValues" dxfId="2799" priority="2243"/>
  </conditionalFormatting>
  <conditionalFormatting sqref="P2024">
    <cfRule type="duplicateValues" dxfId="2798" priority="2242"/>
  </conditionalFormatting>
  <conditionalFormatting sqref="O2024">
    <cfRule type="duplicateValues" dxfId="2797" priority="2241"/>
  </conditionalFormatting>
  <conditionalFormatting sqref="O2024">
    <cfRule type="duplicateValues" dxfId="2796" priority="2240"/>
  </conditionalFormatting>
  <conditionalFormatting sqref="O2024">
    <cfRule type="duplicateValues" dxfId="2795" priority="2239"/>
  </conditionalFormatting>
  <conditionalFormatting sqref="O2024">
    <cfRule type="duplicateValues" dxfId="2794" priority="2238"/>
  </conditionalFormatting>
  <conditionalFormatting sqref="O2024">
    <cfRule type="duplicateValues" dxfId="2793" priority="2237"/>
  </conditionalFormatting>
  <conditionalFormatting sqref="O2024">
    <cfRule type="duplicateValues" dxfId="2792" priority="2236"/>
  </conditionalFormatting>
  <conditionalFormatting sqref="O2024">
    <cfRule type="duplicateValues" dxfId="2791" priority="2235"/>
  </conditionalFormatting>
  <conditionalFormatting sqref="O2024">
    <cfRule type="duplicateValues" dxfId="2790" priority="2234"/>
  </conditionalFormatting>
  <conditionalFormatting sqref="O2024">
    <cfRule type="duplicateValues" dxfId="2789" priority="2233"/>
  </conditionalFormatting>
  <conditionalFormatting sqref="O2024">
    <cfRule type="duplicateValues" dxfId="2788" priority="2232"/>
  </conditionalFormatting>
  <conditionalFormatting sqref="O2024">
    <cfRule type="duplicateValues" dxfId="2787" priority="2231"/>
  </conditionalFormatting>
  <conditionalFormatting sqref="O2024">
    <cfRule type="duplicateValues" dxfId="2786" priority="2230"/>
  </conditionalFormatting>
  <conditionalFormatting sqref="O2024">
    <cfRule type="duplicateValues" dxfId="2785" priority="2229"/>
  </conditionalFormatting>
  <conditionalFormatting sqref="O2024">
    <cfRule type="duplicateValues" dxfId="2784" priority="2228"/>
  </conditionalFormatting>
  <conditionalFormatting sqref="O2024">
    <cfRule type="duplicateValues" dxfId="2783" priority="2253"/>
  </conditionalFormatting>
  <conditionalFormatting sqref="O2024">
    <cfRule type="duplicateValues" dxfId="2782" priority="2254"/>
    <cfRule type="duplicateValues" dxfId="2781" priority="2255"/>
    <cfRule type="duplicateValues" dxfId="2780" priority="2256"/>
  </conditionalFormatting>
  <conditionalFormatting sqref="P2024">
    <cfRule type="duplicateValues" dxfId="2779" priority="2257"/>
  </conditionalFormatting>
  <conditionalFormatting sqref="O2024">
    <cfRule type="duplicateValues" dxfId="2778" priority="2258"/>
    <cfRule type="duplicateValues" dxfId="2777" priority="2259"/>
  </conditionalFormatting>
  <conditionalFormatting sqref="O2024">
    <cfRule type="duplicateValues" dxfId="2776" priority="2227"/>
  </conditionalFormatting>
  <conditionalFormatting sqref="O2025">
    <cfRule type="duplicateValues" dxfId="2775" priority="2214"/>
  </conditionalFormatting>
  <conditionalFormatting sqref="O2025">
    <cfRule type="duplicateValues" dxfId="2774" priority="2215"/>
  </conditionalFormatting>
  <conditionalFormatting sqref="O2025">
    <cfRule type="duplicateValues" dxfId="2773" priority="2216"/>
    <cfRule type="duplicateValues" dxfId="2772" priority="2217"/>
    <cfRule type="duplicateValues" dxfId="2771" priority="2218"/>
  </conditionalFormatting>
  <conditionalFormatting sqref="P2025">
    <cfRule type="duplicateValues" dxfId="2770" priority="2219"/>
  </conditionalFormatting>
  <conditionalFormatting sqref="O2025">
    <cfRule type="duplicateValues" dxfId="2769" priority="2212"/>
    <cfRule type="duplicateValues" dxfId="2768" priority="2213"/>
  </conditionalFormatting>
  <conditionalFormatting sqref="O2025">
    <cfRule type="duplicateValues" dxfId="2767" priority="2211"/>
  </conditionalFormatting>
  <conditionalFormatting sqref="O2025">
    <cfRule type="duplicateValues" dxfId="2766" priority="2210"/>
  </conditionalFormatting>
  <conditionalFormatting sqref="P2025">
    <cfRule type="duplicateValues" dxfId="2765" priority="2209"/>
  </conditionalFormatting>
  <conditionalFormatting sqref="O2025">
    <cfRule type="duplicateValues" dxfId="2764" priority="2208"/>
  </conditionalFormatting>
  <conditionalFormatting sqref="O2025">
    <cfRule type="duplicateValues" dxfId="2763" priority="2207"/>
  </conditionalFormatting>
  <conditionalFormatting sqref="O2025">
    <cfRule type="duplicateValues" dxfId="2762" priority="2206"/>
  </conditionalFormatting>
  <conditionalFormatting sqref="O2025">
    <cfRule type="duplicateValues" dxfId="2761" priority="2205"/>
  </conditionalFormatting>
  <conditionalFormatting sqref="O2025">
    <cfRule type="duplicateValues" dxfId="2760" priority="2204"/>
  </conditionalFormatting>
  <conditionalFormatting sqref="O2025">
    <cfRule type="duplicateValues" dxfId="2759" priority="2203"/>
  </conditionalFormatting>
  <conditionalFormatting sqref="O2025">
    <cfRule type="duplicateValues" dxfId="2758" priority="2202"/>
  </conditionalFormatting>
  <conditionalFormatting sqref="O2025">
    <cfRule type="duplicateValues" dxfId="2757" priority="2201"/>
  </conditionalFormatting>
  <conditionalFormatting sqref="O2025">
    <cfRule type="duplicateValues" dxfId="2756" priority="2200"/>
  </conditionalFormatting>
  <conditionalFormatting sqref="O2025">
    <cfRule type="duplicateValues" dxfId="2755" priority="2199"/>
  </conditionalFormatting>
  <conditionalFormatting sqref="O2025">
    <cfRule type="duplicateValues" dxfId="2754" priority="2198"/>
  </conditionalFormatting>
  <conditionalFormatting sqref="O2025">
    <cfRule type="duplicateValues" dxfId="2753" priority="2197"/>
  </conditionalFormatting>
  <conditionalFormatting sqref="O2025">
    <cfRule type="duplicateValues" dxfId="2752" priority="2196"/>
  </conditionalFormatting>
  <conditionalFormatting sqref="O2025">
    <cfRule type="duplicateValues" dxfId="2751" priority="2195"/>
  </conditionalFormatting>
  <conditionalFormatting sqref="O2025">
    <cfRule type="duplicateValues" dxfId="2750" priority="2220"/>
  </conditionalFormatting>
  <conditionalFormatting sqref="O2025">
    <cfRule type="duplicateValues" dxfId="2749" priority="2221"/>
    <cfRule type="duplicateValues" dxfId="2748" priority="2222"/>
    <cfRule type="duplicateValues" dxfId="2747" priority="2223"/>
  </conditionalFormatting>
  <conditionalFormatting sqref="P2025">
    <cfRule type="duplicateValues" dxfId="2746" priority="2224"/>
  </conditionalFormatting>
  <conditionalFormatting sqref="O2025">
    <cfRule type="duplicateValues" dxfId="2745" priority="2225"/>
    <cfRule type="duplicateValues" dxfId="2744" priority="2226"/>
  </conditionalFormatting>
  <conditionalFormatting sqref="O2025">
    <cfRule type="duplicateValues" dxfId="2743" priority="2194"/>
  </conditionalFormatting>
  <conditionalFormatting sqref="O2026">
    <cfRule type="duplicateValues" dxfId="2742" priority="2181"/>
  </conditionalFormatting>
  <conditionalFormatting sqref="O2026">
    <cfRule type="duplicateValues" dxfId="2741" priority="2182"/>
  </conditionalFormatting>
  <conditionalFormatting sqref="O2026">
    <cfRule type="duplicateValues" dxfId="2740" priority="2183"/>
    <cfRule type="duplicateValues" dxfId="2739" priority="2184"/>
    <cfRule type="duplicateValues" dxfId="2738" priority="2185"/>
  </conditionalFormatting>
  <conditionalFormatting sqref="P2026">
    <cfRule type="duplicateValues" dxfId="2737" priority="2186"/>
  </conditionalFormatting>
  <conditionalFormatting sqref="O2026">
    <cfRule type="duplicateValues" dxfId="2736" priority="2179"/>
    <cfRule type="duplicateValues" dxfId="2735" priority="2180"/>
  </conditionalFormatting>
  <conditionalFormatting sqref="O2026">
    <cfRule type="duplicateValues" dxfId="2734" priority="2178"/>
  </conditionalFormatting>
  <conditionalFormatting sqref="O2026">
    <cfRule type="duplicateValues" dxfId="2733" priority="2177"/>
  </conditionalFormatting>
  <conditionalFormatting sqref="P2026">
    <cfRule type="duplicateValues" dxfId="2732" priority="2176"/>
  </conditionalFormatting>
  <conditionalFormatting sqref="O2026">
    <cfRule type="duplicateValues" dxfId="2731" priority="2175"/>
  </conditionalFormatting>
  <conditionalFormatting sqref="O2026">
    <cfRule type="duplicateValues" dxfId="2730" priority="2174"/>
  </conditionalFormatting>
  <conditionalFormatting sqref="O2026">
    <cfRule type="duplicateValues" dxfId="2729" priority="2173"/>
  </conditionalFormatting>
  <conditionalFormatting sqref="O2026">
    <cfRule type="duplicateValues" dxfId="2728" priority="2172"/>
  </conditionalFormatting>
  <conditionalFormatting sqref="O2026">
    <cfRule type="duplicateValues" dxfId="2727" priority="2171"/>
  </conditionalFormatting>
  <conditionalFormatting sqref="O2026">
    <cfRule type="duplicateValues" dxfId="2726" priority="2170"/>
  </conditionalFormatting>
  <conditionalFormatting sqref="O2026">
    <cfRule type="duplicateValues" dxfId="2725" priority="2169"/>
  </conditionalFormatting>
  <conditionalFormatting sqref="O2026">
    <cfRule type="duplicateValues" dxfId="2724" priority="2168"/>
  </conditionalFormatting>
  <conditionalFormatting sqref="O2026">
    <cfRule type="duplicateValues" dxfId="2723" priority="2167"/>
  </conditionalFormatting>
  <conditionalFormatting sqref="O2026">
    <cfRule type="duplicateValues" dxfId="2722" priority="2166"/>
  </conditionalFormatting>
  <conditionalFormatting sqref="O2026">
    <cfRule type="duplicateValues" dxfId="2721" priority="2165"/>
  </conditionalFormatting>
  <conditionalFormatting sqref="O2026">
    <cfRule type="duplicateValues" dxfId="2720" priority="2164"/>
  </conditionalFormatting>
  <conditionalFormatting sqref="O2026">
    <cfRule type="duplicateValues" dxfId="2719" priority="2163"/>
  </conditionalFormatting>
  <conditionalFormatting sqref="O2026">
    <cfRule type="duplicateValues" dxfId="2718" priority="2162"/>
  </conditionalFormatting>
  <conditionalFormatting sqref="O2026">
    <cfRule type="duplicateValues" dxfId="2717" priority="2187"/>
  </conditionalFormatting>
  <conditionalFormatting sqref="O2026">
    <cfRule type="duplicateValues" dxfId="2716" priority="2188"/>
    <cfRule type="duplicateValues" dxfId="2715" priority="2189"/>
    <cfRule type="duplicateValues" dxfId="2714" priority="2190"/>
  </conditionalFormatting>
  <conditionalFormatting sqref="P2026">
    <cfRule type="duplicateValues" dxfId="2713" priority="2191"/>
  </conditionalFormatting>
  <conditionalFormatting sqref="O2026">
    <cfRule type="duplicateValues" dxfId="2712" priority="2192"/>
    <cfRule type="duplicateValues" dxfId="2711" priority="2193"/>
  </conditionalFormatting>
  <conditionalFormatting sqref="O2026">
    <cfRule type="duplicateValues" dxfId="2710" priority="2161"/>
  </conditionalFormatting>
  <conditionalFormatting sqref="O2120:O2121">
    <cfRule type="duplicateValues" dxfId="2709" priority="2153"/>
  </conditionalFormatting>
  <conditionalFormatting sqref="O2120:O2121">
    <cfRule type="duplicateValues" dxfId="2708" priority="2152"/>
  </conditionalFormatting>
  <conditionalFormatting sqref="O2120:O2121">
    <cfRule type="duplicateValues" dxfId="2707" priority="2151"/>
  </conditionalFormatting>
  <conditionalFormatting sqref="O2120:O2121">
    <cfRule type="duplicateValues" dxfId="2706" priority="2150"/>
  </conditionalFormatting>
  <conditionalFormatting sqref="O2120:O2121">
    <cfRule type="duplicateValues" dxfId="2705" priority="2149"/>
  </conditionalFormatting>
  <conditionalFormatting sqref="O2120:O2121">
    <cfRule type="duplicateValues" dxfId="2704" priority="2148"/>
  </conditionalFormatting>
  <conditionalFormatting sqref="O2120:O2121">
    <cfRule type="duplicateValues" dxfId="2703" priority="2154"/>
  </conditionalFormatting>
  <conditionalFormatting sqref="O2120:O2121">
    <cfRule type="duplicateValues" dxfId="2702" priority="2155"/>
    <cfRule type="duplicateValues" dxfId="2701" priority="2156"/>
    <cfRule type="duplicateValues" dxfId="2700" priority="2157"/>
  </conditionalFormatting>
  <conditionalFormatting sqref="P2120:P2121">
    <cfRule type="duplicateValues" dxfId="2699" priority="2158"/>
  </conditionalFormatting>
  <conditionalFormatting sqref="O2120:O2121">
    <cfRule type="duplicateValues" dxfId="2698" priority="2159"/>
    <cfRule type="duplicateValues" dxfId="2697" priority="2160"/>
  </conditionalFormatting>
  <conditionalFormatting sqref="O2120:O2121">
    <cfRule type="duplicateValues" dxfId="2696" priority="2147"/>
  </conditionalFormatting>
  <conditionalFormatting sqref="A1901">
    <cfRule type="cellIs" dxfId="2695" priority="2146" operator="lessThan">
      <formula>"&lt;=0"</formula>
    </cfRule>
  </conditionalFormatting>
  <conditionalFormatting sqref="P1901">
    <cfRule type="duplicateValues" dxfId="2694" priority="2138"/>
  </conditionalFormatting>
  <conditionalFormatting sqref="O1901">
    <cfRule type="duplicateValues" dxfId="2693" priority="2137"/>
  </conditionalFormatting>
  <conditionalFormatting sqref="O1901">
    <cfRule type="duplicateValues" dxfId="2692" priority="2136"/>
  </conditionalFormatting>
  <conditionalFormatting sqref="O1901">
    <cfRule type="duplicateValues" dxfId="2691" priority="2135"/>
  </conditionalFormatting>
  <conditionalFormatting sqref="O1901">
    <cfRule type="duplicateValues" dxfId="2690" priority="2134"/>
  </conditionalFormatting>
  <conditionalFormatting sqref="O1901">
    <cfRule type="duplicateValues" dxfId="2689" priority="2133"/>
  </conditionalFormatting>
  <conditionalFormatting sqref="O1901">
    <cfRule type="duplicateValues" dxfId="2688" priority="2132"/>
  </conditionalFormatting>
  <conditionalFormatting sqref="O1901">
    <cfRule type="duplicateValues" dxfId="2687" priority="2131"/>
  </conditionalFormatting>
  <conditionalFormatting sqref="O1901">
    <cfRule type="duplicateValues" dxfId="2686" priority="2130"/>
  </conditionalFormatting>
  <conditionalFormatting sqref="O1901">
    <cfRule type="duplicateValues" dxfId="2685" priority="2129"/>
  </conditionalFormatting>
  <conditionalFormatting sqref="O1901">
    <cfRule type="duplicateValues" dxfId="2684" priority="2128"/>
  </conditionalFormatting>
  <conditionalFormatting sqref="O1901">
    <cfRule type="duplicateValues" dxfId="2683" priority="2139"/>
  </conditionalFormatting>
  <conditionalFormatting sqref="O1901">
    <cfRule type="duplicateValues" dxfId="2682" priority="2140"/>
    <cfRule type="duplicateValues" dxfId="2681" priority="2141"/>
    <cfRule type="duplicateValues" dxfId="2680" priority="2142"/>
  </conditionalFormatting>
  <conditionalFormatting sqref="O1901">
    <cfRule type="duplicateValues" dxfId="2679" priority="2143"/>
    <cfRule type="duplicateValues" dxfId="2678" priority="2144"/>
  </conditionalFormatting>
  <conditionalFormatting sqref="P1901">
    <cfRule type="duplicateValues" dxfId="2677" priority="2145"/>
  </conditionalFormatting>
  <conditionalFormatting sqref="O1901">
    <cfRule type="duplicateValues" dxfId="2676" priority="2127"/>
  </conditionalFormatting>
  <conditionalFormatting sqref="O1901">
    <cfRule type="duplicateValues" dxfId="2675" priority="2126"/>
  </conditionalFormatting>
  <conditionalFormatting sqref="Y1903:Y1908">
    <cfRule type="duplicateValues" dxfId="2674" priority="2125"/>
  </conditionalFormatting>
  <conditionalFormatting sqref="A1707:A1709">
    <cfRule type="cellIs" dxfId="2673" priority="2124" operator="lessThan">
      <formula>"&lt;=0"</formula>
    </cfRule>
  </conditionalFormatting>
  <conditionalFormatting sqref="O1707">
    <cfRule type="duplicateValues" dxfId="2672" priority="2111"/>
  </conditionalFormatting>
  <conditionalFormatting sqref="O1707">
    <cfRule type="duplicateValues" dxfId="2671" priority="2112"/>
  </conditionalFormatting>
  <conditionalFormatting sqref="O1707">
    <cfRule type="duplicateValues" dxfId="2670" priority="2113"/>
    <cfRule type="duplicateValues" dxfId="2669" priority="2114"/>
    <cfRule type="duplicateValues" dxfId="2668" priority="2115"/>
  </conditionalFormatting>
  <conditionalFormatting sqref="P1707">
    <cfRule type="duplicateValues" dxfId="2667" priority="2116"/>
  </conditionalFormatting>
  <conditionalFormatting sqref="O1707">
    <cfRule type="duplicateValues" dxfId="2666" priority="2109"/>
    <cfRule type="duplicateValues" dxfId="2665" priority="2110"/>
  </conditionalFormatting>
  <conditionalFormatting sqref="O1707">
    <cfRule type="duplicateValues" dxfId="2664" priority="2108"/>
  </conditionalFormatting>
  <conditionalFormatting sqref="O1707">
    <cfRule type="duplicateValues" dxfId="2663" priority="2107"/>
  </conditionalFormatting>
  <conditionalFormatting sqref="P1707">
    <cfRule type="duplicateValues" dxfId="2662" priority="2106"/>
  </conditionalFormatting>
  <conditionalFormatting sqref="O1707">
    <cfRule type="duplicateValues" dxfId="2661" priority="2105"/>
  </conditionalFormatting>
  <conditionalFormatting sqref="O1707">
    <cfRule type="duplicateValues" dxfId="2660" priority="2104"/>
  </conditionalFormatting>
  <conditionalFormatting sqref="O1707">
    <cfRule type="duplicateValues" dxfId="2659" priority="2103"/>
  </conditionalFormatting>
  <conditionalFormatting sqref="O1707">
    <cfRule type="duplicateValues" dxfId="2658" priority="2102"/>
  </conditionalFormatting>
  <conditionalFormatting sqref="O1707">
    <cfRule type="duplicateValues" dxfId="2657" priority="2101"/>
  </conditionalFormatting>
  <conditionalFormatting sqref="O1707">
    <cfRule type="duplicateValues" dxfId="2656" priority="2100"/>
  </conditionalFormatting>
  <conditionalFormatting sqref="O1707">
    <cfRule type="duplicateValues" dxfId="2655" priority="2099"/>
  </conditionalFormatting>
  <conditionalFormatting sqref="O1707">
    <cfRule type="duplicateValues" dxfId="2654" priority="2098"/>
  </conditionalFormatting>
  <conditionalFormatting sqref="O1707">
    <cfRule type="duplicateValues" dxfId="2653" priority="2097"/>
  </conditionalFormatting>
  <conditionalFormatting sqref="O1707">
    <cfRule type="duplicateValues" dxfId="2652" priority="2096"/>
  </conditionalFormatting>
  <conditionalFormatting sqref="O1707">
    <cfRule type="duplicateValues" dxfId="2651" priority="2095"/>
  </conditionalFormatting>
  <conditionalFormatting sqref="O1707">
    <cfRule type="duplicateValues" dxfId="2650" priority="2094"/>
  </conditionalFormatting>
  <conditionalFormatting sqref="O1707">
    <cfRule type="duplicateValues" dxfId="2649" priority="2093"/>
  </conditionalFormatting>
  <conditionalFormatting sqref="O1707">
    <cfRule type="duplicateValues" dxfId="2648" priority="2092"/>
  </conditionalFormatting>
  <conditionalFormatting sqref="O1707">
    <cfRule type="duplicateValues" dxfId="2647" priority="2117"/>
  </conditionalFormatting>
  <conditionalFormatting sqref="O1707">
    <cfRule type="duplicateValues" dxfId="2646" priority="2118"/>
    <cfRule type="duplicateValues" dxfId="2645" priority="2119"/>
    <cfRule type="duplicateValues" dxfId="2644" priority="2120"/>
  </conditionalFormatting>
  <conditionalFormatting sqref="P1707">
    <cfRule type="duplicateValues" dxfId="2643" priority="2121"/>
  </conditionalFormatting>
  <conditionalFormatting sqref="O1707">
    <cfRule type="duplicateValues" dxfId="2642" priority="2122"/>
    <cfRule type="duplicateValues" dxfId="2641" priority="2123"/>
  </conditionalFormatting>
  <conditionalFormatting sqref="O1707">
    <cfRule type="duplicateValues" dxfId="2640" priority="2091"/>
  </conditionalFormatting>
  <conditionalFormatting sqref="Y1910:Y1911">
    <cfRule type="duplicateValues" dxfId="2639" priority="2090"/>
  </conditionalFormatting>
  <conditionalFormatting sqref="Y1913:Y1918">
    <cfRule type="duplicateValues" dxfId="2638" priority="2089"/>
  </conditionalFormatting>
  <conditionalFormatting sqref="Y1920:Y1922">
    <cfRule type="duplicateValues" dxfId="2637" priority="2088"/>
  </conditionalFormatting>
  <conditionalFormatting sqref="Y1927">
    <cfRule type="duplicateValues" dxfId="2636" priority="2087"/>
  </conditionalFormatting>
  <conditionalFormatting sqref="Y1929:Y1932">
    <cfRule type="duplicateValues" dxfId="2635" priority="2086"/>
  </conditionalFormatting>
  <conditionalFormatting sqref="Y1935">
    <cfRule type="duplicateValues" dxfId="2634" priority="2085"/>
  </conditionalFormatting>
  <conditionalFormatting sqref="Y2302">
    <cfRule type="duplicateValues" dxfId="2633" priority="2084"/>
  </conditionalFormatting>
  <conditionalFormatting sqref="Y2304">
    <cfRule type="duplicateValues" dxfId="2632" priority="2083"/>
  </conditionalFormatting>
  <conditionalFormatting sqref="Y2306">
    <cfRule type="duplicateValues" dxfId="2631" priority="2082"/>
  </conditionalFormatting>
  <conditionalFormatting sqref="Y2308:Y2310">
    <cfRule type="duplicateValues" dxfId="2630" priority="2081"/>
  </conditionalFormatting>
  <conditionalFormatting sqref="Y2312:Y2313">
    <cfRule type="duplicateValues" dxfId="2629" priority="2080"/>
  </conditionalFormatting>
  <conditionalFormatting sqref="Y2315:Y2316">
    <cfRule type="duplicateValues" dxfId="2628" priority="2079"/>
  </conditionalFormatting>
  <conditionalFormatting sqref="Y1990:Y1991">
    <cfRule type="duplicateValues" dxfId="2627" priority="2078"/>
  </conditionalFormatting>
  <conditionalFormatting sqref="Y1993">
    <cfRule type="duplicateValues" dxfId="2626" priority="2077"/>
  </conditionalFormatting>
  <conditionalFormatting sqref="Y1996">
    <cfRule type="duplicateValues" dxfId="2625" priority="2076"/>
  </conditionalFormatting>
  <conditionalFormatting sqref="Y1998">
    <cfRule type="duplicateValues" dxfId="2624" priority="2075"/>
  </conditionalFormatting>
  <conditionalFormatting sqref="Y2003">
    <cfRule type="duplicateValues" dxfId="2623" priority="2074"/>
  </conditionalFormatting>
  <conditionalFormatting sqref="Y2009">
    <cfRule type="duplicateValues" dxfId="2622" priority="2073"/>
  </conditionalFormatting>
  <conditionalFormatting sqref="Y2019:Y2020">
    <cfRule type="duplicateValues" dxfId="2621" priority="2072"/>
  </conditionalFormatting>
  <conditionalFormatting sqref="Y2037">
    <cfRule type="duplicateValues" dxfId="2620" priority="2071"/>
  </conditionalFormatting>
  <conditionalFormatting sqref="Y2042:Y2043">
    <cfRule type="duplicateValues" dxfId="2619" priority="2070"/>
  </conditionalFormatting>
  <conditionalFormatting sqref="Y2045">
    <cfRule type="duplicateValues" dxfId="2618" priority="2069"/>
  </conditionalFormatting>
  <conditionalFormatting sqref="Y2047:Y2052">
    <cfRule type="duplicateValues" dxfId="2617" priority="2068"/>
  </conditionalFormatting>
  <conditionalFormatting sqref="Y2055:Y2060">
    <cfRule type="duplicateValues" dxfId="2616" priority="2067"/>
  </conditionalFormatting>
  <conditionalFormatting sqref="Y2054">
    <cfRule type="duplicateValues" dxfId="2615" priority="2066"/>
  </conditionalFormatting>
  <conditionalFormatting sqref="Y2062">
    <cfRule type="duplicateValues" dxfId="2614" priority="2065"/>
  </conditionalFormatting>
  <conditionalFormatting sqref="Y2069:Y2073">
    <cfRule type="duplicateValues" dxfId="2613" priority="2064"/>
  </conditionalFormatting>
  <conditionalFormatting sqref="Y2075:Y2076">
    <cfRule type="duplicateValues" dxfId="2612" priority="2063"/>
  </conditionalFormatting>
  <conditionalFormatting sqref="Y2078:Y2082">
    <cfRule type="duplicateValues" dxfId="2611" priority="2062"/>
  </conditionalFormatting>
  <conditionalFormatting sqref="Y2084:Y2085">
    <cfRule type="duplicateValues" dxfId="2610" priority="2061"/>
  </conditionalFormatting>
  <conditionalFormatting sqref="Y2087">
    <cfRule type="duplicateValues" dxfId="2609" priority="2060"/>
  </conditionalFormatting>
  <conditionalFormatting sqref="Y2090">
    <cfRule type="duplicateValues" dxfId="2608" priority="2059"/>
  </conditionalFormatting>
  <conditionalFormatting sqref="Y2098">
    <cfRule type="duplicateValues" dxfId="2607" priority="2058"/>
  </conditionalFormatting>
  <conditionalFormatting sqref="Y2100">
    <cfRule type="duplicateValues" dxfId="2606" priority="2057"/>
  </conditionalFormatting>
  <conditionalFormatting sqref="Y2105">
    <cfRule type="duplicateValues" dxfId="2605" priority="2055"/>
  </conditionalFormatting>
  <conditionalFormatting sqref="O2122">
    <cfRule type="duplicateValues" dxfId="2604" priority="2042"/>
  </conditionalFormatting>
  <conditionalFormatting sqref="O2122">
    <cfRule type="duplicateValues" dxfId="2603" priority="2043"/>
  </conditionalFormatting>
  <conditionalFormatting sqref="O2122">
    <cfRule type="duplicateValues" dxfId="2602" priority="2044"/>
    <cfRule type="duplicateValues" dxfId="2601" priority="2045"/>
    <cfRule type="duplicateValues" dxfId="2600" priority="2046"/>
  </conditionalFormatting>
  <conditionalFormatting sqref="P2122">
    <cfRule type="duplicateValues" dxfId="2599" priority="2047"/>
  </conditionalFormatting>
  <conditionalFormatting sqref="O2122">
    <cfRule type="duplicateValues" dxfId="2598" priority="2040"/>
    <cfRule type="duplicateValues" dxfId="2597" priority="2041"/>
  </conditionalFormatting>
  <conditionalFormatting sqref="O2122">
    <cfRule type="duplicateValues" dxfId="2596" priority="2039"/>
  </conditionalFormatting>
  <conditionalFormatting sqref="O2122">
    <cfRule type="duplicateValues" dxfId="2595" priority="2038"/>
  </conditionalFormatting>
  <conditionalFormatting sqref="P2122">
    <cfRule type="duplicateValues" dxfId="2594" priority="2037"/>
  </conditionalFormatting>
  <conditionalFormatting sqref="O2122">
    <cfRule type="duplicateValues" dxfId="2593" priority="2036"/>
  </conditionalFormatting>
  <conditionalFormatting sqref="O2122">
    <cfRule type="duplicateValues" dxfId="2592" priority="2035"/>
  </conditionalFormatting>
  <conditionalFormatting sqref="O2122">
    <cfRule type="duplicateValues" dxfId="2591" priority="2034"/>
  </conditionalFormatting>
  <conditionalFormatting sqref="O2122">
    <cfRule type="duplicateValues" dxfId="2590" priority="2033"/>
  </conditionalFormatting>
  <conditionalFormatting sqref="O2122">
    <cfRule type="duplicateValues" dxfId="2589" priority="2032"/>
  </conditionalFormatting>
  <conditionalFormatting sqref="O2122">
    <cfRule type="duplicateValues" dxfId="2588" priority="2031"/>
  </conditionalFormatting>
  <conditionalFormatting sqref="O2122">
    <cfRule type="duplicateValues" dxfId="2587" priority="2030"/>
  </conditionalFormatting>
  <conditionalFormatting sqref="O2122">
    <cfRule type="duplicateValues" dxfId="2586" priority="2029"/>
  </conditionalFormatting>
  <conditionalFormatting sqref="O2122">
    <cfRule type="duplicateValues" dxfId="2585" priority="2028"/>
  </conditionalFormatting>
  <conditionalFormatting sqref="O2122">
    <cfRule type="duplicateValues" dxfId="2584" priority="2027"/>
  </conditionalFormatting>
  <conditionalFormatting sqref="O2122">
    <cfRule type="duplicateValues" dxfId="2583" priority="2026"/>
  </conditionalFormatting>
  <conditionalFormatting sqref="O2122">
    <cfRule type="duplicateValues" dxfId="2582" priority="2025"/>
  </conditionalFormatting>
  <conditionalFormatting sqref="O2122">
    <cfRule type="duplicateValues" dxfId="2581" priority="2024"/>
  </conditionalFormatting>
  <conditionalFormatting sqref="O2122">
    <cfRule type="duplicateValues" dxfId="2580" priority="2023"/>
  </conditionalFormatting>
  <conditionalFormatting sqref="O2122">
    <cfRule type="duplicateValues" dxfId="2579" priority="2048"/>
  </conditionalFormatting>
  <conditionalFormatting sqref="O2122">
    <cfRule type="duplicateValues" dxfId="2578" priority="2049"/>
    <cfRule type="duplicateValues" dxfId="2577" priority="2050"/>
    <cfRule type="duplicateValues" dxfId="2576" priority="2051"/>
  </conditionalFormatting>
  <conditionalFormatting sqref="P2122">
    <cfRule type="duplicateValues" dxfId="2575" priority="2052"/>
  </conditionalFormatting>
  <conditionalFormatting sqref="O2122">
    <cfRule type="duplicateValues" dxfId="2574" priority="2053"/>
    <cfRule type="duplicateValues" dxfId="2573" priority="2054"/>
  </conditionalFormatting>
  <conditionalFormatting sqref="O2122">
    <cfRule type="duplicateValues" dxfId="2572" priority="2022"/>
  </conditionalFormatting>
  <conditionalFormatting sqref="O2123">
    <cfRule type="duplicateValues" dxfId="2571" priority="2009"/>
  </conditionalFormatting>
  <conditionalFormatting sqref="O2123">
    <cfRule type="duplicateValues" dxfId="2570" priority="2010"/>
  </conditionalFormatting>
  <conditionalFormatting sqref="O2123">
    <cfRule type="duplicateValues" dxfId="2569" priority="2011"/>
    <cfRule type="duplicateValues" dxfId="2568" priority="2012"/>
    <cfRule type="duplicateValues" dxfId="2567" priority="2013"/>
  </conditionalFormatting>
  <conditionalFormatting sqref="P2123">
    <cfRule type="duplicateValues" dxfId="2566" priority="2014"/>
  </conditionalFormatting>
  <conditionalFormatting sqref="O2123">
    <cfRule type="duplicateValues" dxfId="2565" priority="2007"/>
    <cfRule type="duplicateValues" dxfId="2564" priority="2008"/>
  </conditionalFormatting>
  <conditionalFormatting sqref="O2123">
    <cfRule type="duplicateValues" dxfId="2563" priority="2006"/>
  </conditionalFormatting>
  <conditionalFormatting sqref="O2123">
    <cfRule type="duplicateValues" dxfId="2562" priority="2005"/>
  </conditionalFormatting>
  <conditionalFormatting sqref="P2123">
    <cfRule type="duplicateValues" dxfId="2561" priority="2004"/>
  </conditionalFormatting>
  <conditionalFormatting sqref="O2123">
    <cfRule type="duplicateValues" dxfId="2560" priority="2003"/>
  </conditionalFormatting>
  <conditionalFormatting sqref="O2123">
    <cfRule type="duplicateValues" dxfId="2559" priority="2002"/>
  </conditionalFormatting>
  <conditionalFormatting sqref="O2123">
    <cfRule type="duplicateValues" dxfId="2558" priority="2001"/>
  </conditionalFormatting>
  <conditionalFormatting sqref="O2123">
    <cfRule type="duplicateValues" dxfId="2557" priority="2000"/>
  </conditionalFormatting>
  <conditionalFormatting sqref="O2123">
    <cfRule type="duplicateValues" dxfId="2556" priority="1999"/>
  </conditionalFormatting>
  <conditionalFormatting sqref="O2123">
    <cfRule type="duplicateValues" dxfId="2555" priority="1998"/>
  </conditionalFormatting>
  <conditionalFormatting sqref="O2123">
    <cfRule type="duplicateValues" dxfId="2554" priority="1997"/>
  </conditionalFormatting>
  <conditionalFormatting sqref="O2123">
    <cfRule type="duplicateValues" dxfId="2553" priority="1996"/>
  </conditionalFormatting>
  <conditionalFormatting sqref="O2123">
    <cfRule type="duplicateValues" dxfId="2552" priority="1995"/>
  </conditionalFormatting>
  <conditionalFormatting sqref="O2123">
    <cfRule type="duplicateValues" dxfId="2551" priority="1994"/>
  </conditionalFormatting>
  <conditionalFormatting sqref="O2123">
    <cfRule type="duplicateValues" dxfId="2550" priority="1993"/>
  </conditionalFormatting>
  <conditionalFormatting sqref="O2123">
    <cfRule type="duplicateValues" dxfId="2549" priority="1992"/>
  </conditionalFormatting>
  <conditionalFormatting sqref="O2123">
    <cfRule type="duplicateValues" dxfId="2548" priority="1991"/>
  </conditionalFormatting>
  <conditionalFormatting sqref="O2123">
    <cfRule type="duplicateValues" dxfId="2547" priority="1990"/>
  </conditionalFormatting>
  <conditionalFormatting sqref="O2123">
    <cfRule type="duplicateValues" dxfId="2546" priority="2015"/>
  </conditionalFormatting>
  <conditionalFormatting sqref="O2123">
    <cfRule type="duplicateValues" dxfId="2545" priority="2016"/>
    <cfRule type="duplicateValues" dxfId="2544" priority="2017"/>
    <cfRule type="duplicateValues" dxfId="2543" priority="2018"/>
  </conditionalFormatting>
  <conditionalFormatting sqref="P2123">
    <cfRule type="duplicateValues" dxfId="2542" priority="2019"/>
  </conditionalFormatting>
  <conditionalFormatting sqref="O2123">
    <cfRule type="duplicateValues" dxfId="2541" priority="2020"/>
    <cfRule type="duplicateValues" dxfId="2540" priority="2021"/>
  </conditionalFormatting>
  <conditionalFormatting sqref="O2123">
    <cfRule type="duplicateValues" dxfId="2539" priority="1989"/>
  </conditionalFormatting>
  <conditionalFormatting sqref="O2124">
    <cfRule type="duplicateValues" dxfId="2538" priority="1976"/>
  </conditionalFormatting>
  <conditionalFormatting sqref="O2124">
    <cfRule type="duplicateValues" dxfId="2537" priority="1977"/>
  </conditionalFormatting>
  <conditionalFormatting sqref="O2124">
    <cfRule type="duplicateValues" dxfId="2536" priority="1978"/>
    <cfRule type="duplicateValues" dxfId="2535" priority="1979"/>
    <cfRule type="duplicateValues" dxfId="2534" priority="1980"/>
  </conditionalFormatting>
  <conditionalFormatting sqref="P2124">
    <cfRule type="duplicateValues" dxfId="2533" priority="1981"/>
  </conditionalFormatting>
  <conditionalFormatting sqref="O2124">
    <cfRule type="duplicateValues" dxfId="2532" priority="1974"/>
    <cfRule type="duplicateValues" dxfId="2531" priority="1975"/>
  </conditionalFormatting>
  <conditionalFormatting sqref="O2124">
    <cfRule type="duplicateValues" dxfId="2530" priority="1973"/>
  </conditionalFormatting>
  <conditionalFormatting sqref="O2124">
    <cfRule type="duplicateValues" dxfId="2529" priority="1972"/>
  </conditionalFormatting>
  <conditionalFormatting sqref="P2124">
    <cfRule type="duplicateValues" dxfId="2528" priority="1971"/>
  </conditionalFormatting>
  <conditionalFormatting sqref="O2124">
    <cfRule type="duplicateValues" dxfId="2527" priority="1970"/>
  </conditionalFormatting>
  <conditionalFormatting sqref="O2124">
    <cfRule type="duplicateValues" dxfId="2526" priority="1969"/>
  </conditionalFormatting>
  <conditionalFormatting sqref="O2124">
    <cfRule type="duplicateValues" dxfId="2525" priority="1968"/>
  </conditionalFormatting>
  <conditionalFormatting sqref="O2124">
    <cfRule type="duplicateValues" dxfId="2524" priority="1967"/>
  </conditionalFormatting>
  <conditionalFormatting sqref="O2124">
    <cfRule type="duplicateValues" dxfId="2523" priority="1966"/>
  </conditionalFormatting>
  <conditionalFormatting sqref="O2124">
    <cfRule type="duplicateValues" dxfId="2522" priority="1965"/>
  </conditionalFormatting>
  <conditionalFormatting sqref="O2124">
    <cfRule type="duplicateValues" dxfId="2521" priority="1964"/>
  </conditionalFormatting>
  <conditionalFormatting sqref="O2124">
    <cfRule type="duplicateValues" dxfId="2520" priority="1963"/>
  </conditionalFormatting>
  <conditionalFormatting sqref="O2124">
    <cfRule type="duplicateValues" dxfId="2519" priority="1962"/>
  </conditionalFormatting>
  <conditionalFormatting sqref="O2124">
    <cfRule type="duplicateValues" dxfId="2518" priority="1961"/>
  </conditionalFormatting>
  <conditionalFormatting sqref="O2124">
    <cfRule type="duplicateValues" dxfId="2517" priority="1960"/>
  </conditionalFormatting>
  <conditionalFormatting sqref="O2124">
    <cfRule type="duplicateValues" dxfId="2516" priority="1959"/>
  </conditionalFormatting>
  <conditionalFormatting sqref="O2124">
    <cfRule type="duplicateValues" dxfId="2515" priority="1958"/>
  </conditionalFormatting>
  <conditionalFormatting sqref="O2124">
    <cfRule type="duplicateValues" dxfId="2514" priority="1957"/>
  </conditionalFormatting>
  <conditionalFormatting sqref="O2124">
    <cfRule type="duplicateValues" dxfId="2513" priority="1982"/>
  </conditionalFormatting>
  <conditionalFormatting sqref="O2124">
    <cfRule type="duplicateValues" dxfId="2512" priority="1983"/>
    <cfRule type="duplicateValues" dxfId="2511" priority="1984"/>
    <cfRule type="duplicateValues" dxfId="2510" priority="1985"/>
  </conditionalFormatting>
  <conditionalFormatting sqref="P2124">
    <cfRule type="duplicateValues" dxfId="2509" priority="1986"/>
  </conditionalFormatting>
  <conditionalFormatting sqref="O2124">
    <cfRule type="duplicateValues" dxfId="2508" priority="1987"/>
    <cfRule type="duplicateValues" dxfId="2507" priority="1988"/>
  </conditionalFormatting>
  <conditionalFormatting sqref="O2124">
    <cfRule type="duplicateValues" dxfId="2506" priority="1956"/>
  </conditionalFormatting>
  <conditionalFormatting sqref="A1937:A1957 A1983:A1987 A1959:A1974">
    <cfRule type="cellIs" dxfId="2505" priority="1955" operator="lessThan">
      <formula>"&lt;=0"</formula>
    </cfRule>
  </conditionalFormatting>
  <conditionalFormatting sqref="Y1937">
    <cfRule type="duplicateValues" dxfId="2504" priority="1954"/>
  </conditionalFormatting>
  <conditionalFormatting sqref="Y1938 Y1983 Y1959:Y1962 Y1940 Y1942:Y1954 Y1956:Y1957 Y1964:Y1965 Y1967:Y1974 Y1985">
    <cfRule type="duplicateValues" dxfId="2503" priority="1953"/>
  </conditionalFormatting>
  <conditionalFormatting sqref="A1975:A1982">
    <cfRule type="cellIs" dxfId="2502" priority="1942" operator="lessThan">
      <formula>"&lt;=0"</formula>
    </cfRule>
  </conditionalFormatting>
  <conditionalFormatting sqref="Y1976:Y1981">
    <cfRule type="duplicateValues" dxfId="2501" priority="1941"/>
  </conditionalFormatting>
  <conditionalFormatting sqref="O1937">
    <cfRule type="duplicateValues" dxfId="2500" priority="1934"/>
  </conditionalFormatting>
  <conditionalFormatting sqref="O1937">
    <cfRule type="duplicateValues" dxfId="2499" priority="1935"/>
    <cfRule type="duplicateValues" dxfId="2498" priority="1936"/>
    <cfRule type="duplicateValues" dxfId="2497" priority="1937"/>
  </conditionalFormatting>
  <conditionalFormatting sqref="P1937">
    <cfRule type="duplicateValues" dxfId="2496" priority="1938"/>
  </conditionalFormatting>
  <conditionalFormatting sqref="O1937">
    <cfRule type="duplicateValues" dxfId="2495" priority="1939"/>
    <cfRule type="duplicateValues" dxfId="2494" priority="1940"/>
  </conditionalFormatting>
  <conditionalFormatting sqref="O1937">
    <cfRule type="duplicateValues" dxfId="2493" priority="1933"/>
  </conditionalFormatting>
  <conditionalFormatting sqref="O1937">
    <cfRule type="duplicateValues" dxfId="2492" priority="1932"/>
  </conditionalFormatting>
  <conditionalFormatting sqref="O1937">
    <cfRule type="duplicateValues" dxfId="2491" priority="1931"/>
  </conditionalFormatting>
  <conditionalFormatting sqref="O1937">
    <cfRule type="duplicateValues" dxfId="2490" priority="1930"/>
  </conditionalFormatting>
  <conditionalFormatting sqref="O1937">
    <cfRule type="duplicateValues" dxfId="2489" priority="1929"/>
  </conditionalFormatting>
  <conditionalFormatting sqref="O1937">
    <cfRule type="duplicateValues" dxfId="2488" priority="1928"/>
  </conditionalFormatting>
  <conditionalFormatting sqref="O1937">
    <cfRule type="duplicateValues" dxfId="2487" priority="1927"/>
  </conditionalFormatting>
  <conditionalFormatting sqref="O1937">
    <cfRule type="duplicateValues" dxfId="2486" priority="1926"/>
  </conditionalFormatting>
  <conditionalFormatting sqref="O1937">
    <cfRule type="duplicateValues" dxfId="2485" priority="1925"/>
  </conditionalFormatting>
  <conditionalFormatting sqref="O1937">
    <cfRule type="duplicateValues" dxfId="2484" priority="1924"/>
  </conditionalFormatting>
  <conditionalFormatting sqref="O1938:O1939">
    <cfRule type="duplicateValues" dxfId="2483" priority="1919"/>
  </conditionalFormatting>
  <conditionalFormatting sqref="O1938:O1939">
    <cfRule type="duplicateValues" dxfId="2482" priority="1920"/>
    <cfRule type="duplicateValues" dxfId="2481" priority="1921"/>
    <cfRule type="duplicateValues" dxfId="2480" priority="1922"/>
  </conditionalFormatting>
  <conditionalFormatting sqref="P1938:P1939">
    <cfRule type="duplicateValues" dxfId="2479" priority="1923"/>
  </conditionalFormatting>
  <conditionalFormatting sqref="O1938:O1939">
    <cfRule type="duplicateValues" dxfId="2478" priority="1917"/>
    <cfRule type="duplicateValues" dxfId="2477" priority="1918"/>
  </conditionalFormatting>
  <conditionalFormatting sqref="O1938:O1939">
    <cfRule type="duplicateValues" dxfId="2476" priority="1916"/>
  </conditionalFormatting>
  <conditionalFormatting sqref="O1938:O1939">
    <cfRule type="duplicateValues" dxfId="2475" priority="1915"/>
  </conditionalFormatting>
  <conditionalFormatting sqref="P1938:P1939">
    <cfRule type="duplicateValues" dxfId="2474" priority="1914"/>
  </conditionalFormatting>
  <conditionalFormatting sqref="O1938:O1939">
    <cfRule type="duplicateValues" dxfId="2473" priority="1913"/>
  </conditionalFormatting>
  <conditionalFormatting sqref="O1938:O1939">
    <cfRule type="duplicateValues" dxfId="2472" priority="1912"/>
  </conditionalFormatting>
  <conditionalFormatting sqref="O1938:O1939">
    <cfRule type="duplicateValues" dxfId="2471" priority="1911"/>
  </conditionalFormatting>
  <conditionalFormatting sqref="O1938:O1939">
    <cfRule type="duplicateValues" dxfId="2470" priority="1910"/>
  </conditionalFormatting>
  <conditionalFormatting sqref="O1938:O1939">
    <cfRule type="duplicateValues" dxfId="2469" priority="1909"/>
  </conditionalFormatting>
  <conditionalFormatting sqref="O1938:O1939">
    <cfRule type="duplicateValues" dxfId="2468" priority="1908"/>
  </conditionalFormatting>
  <conditionalFormatting sqref="O1938:O1939">
    <cfRule type="duplicateValues" dxfId="2467" priority="1907"/>
  </conditionalFormatting>
  <conditionalFormatting sqref="O1938:O1939">
    <cfRule type="duplicateValues" dxfId="2466" priority="1906"/>
  </conditionalFormatting>
  <conditionalFormatting sqref="O1938:O1939">
    <cfRule type="duplicateValues" dxfId="2465" priority="1905"/>
  </conditionalFormatting>
  <conditionalFormatting sqref="O1938:O1939">
    <cfRule type="duplicateValues" dxfId="2464" priority="1904"/>
  </conditionalFormatting>
  <conditionalFormatting sqref="O1938:O1939">
    <cfRule type="duplicateValues" dxfId="2463" priority="1903"/>
  </conditionalFormatting>
  <conditionalFormatting sqref="O1938:O1939">
    <cfRule type="duplicateValues" dxfId="2462" priority="1902"/>
  </conditionalFormatting>
  <conditionalFormatting sqref="O1938:O1939">
    <cfRule type="duplicateValues" dxfId="2461" priority="1901"/>
  </conditionalFormatting>
  <conditionalFormatting sqref="O1938:O1939">
    <cfRule type="duplicateValues" dxfId="2460" priority="1900"/>
  </conditionalFormatting>
  <conditionalFormatting sqref="O1940:O1941">
    <cfRule type="duplicateValues" dxfId="2459" priority="1895"/>
  </conditionalFormatting>
  <conditionalFormatting sqref="O1940:O1941">
    <cfRule type="duplicateValues" dxfId="2458" priority="1896"/>
    <cfRule type="duplicateValues" dxfId="2457" priority="1897"/>
    <cfRule type="duplicateValues" dxfId="2456" priority="1898"/>
  </conditionalFormatting>
  <conditionalFormatting sqref="P1940:P1941">
    <cfRule type="duplicateValues" dxfId="2455" priority="1899"/>
  </conditionalFormatting>
  <conditionalFormatting sqref="O1940:O1941">
    <cfRule type="duplicateValues" dxfId="2454" priority="1893"/>
    <cfRule type="duplicateValues" dxfId="2453" priority="1894"/>
  </conditionalFormatting>
  <conditionalFormatting sqref="O1940:O1941">
    <cfRule type="duplicateValues" dxfId="2452" priority="1892"/>
  </conditionalFormatting>
  <conditionalFormatting sqref="O1940:O1941">
    <cfRule type="duplicateValues" dxfId="2451" priority="1891"/>
  </conditionalFormatting>
  <conditionalFormatting sqref="P1940:P1941">
    <cfRule type="duplicateValues" dxfId="2450" priority="1890"/>
  </conditionalFormatting>
  <conditionalFormatting sqref="O1940:O1941">
    <cfRule type="duplicateValues" dxfId="2449" priority="1889"/>
  </conditionalFormatting>
  <conditionalFormatting sqref="O1940:O1941">
    <cfRule type="duplicateValues" dxfId="2448" priority="1888"/>
  </conditionalFormatting>
  <conditionalFormatting sqref="O1940:O1941">
    <cfRule type="duplicateValues" dxfId="2447" priority="1887"/>
  </conditionalFormatting>
  <conditionalFormatting sqref="O1940:O1941">
    <cfRule type="duplicateValues" dxfId="2446" priority="1886"/>
  </conditionalFormatting>
  <conditionalFormatting sqref="O1940:O1941">
    <cfRule type="duplicateValues" dxfId="2445" priority="1885"/>
  </conditionalFormatting>
  <conditionalFormatting sqref="O1940:O1941">
    <cfRule type="duplicateValues" dxfId="2444" priority="1884"/>
  </conditionalFormatting>
  <conditionalFormatting sqref="O1940:O1941">
    <cfRule type="duplicateValues" dxfId="2443" priority="1883"/>
  </conditionalFormatting>
  <conditionalFormatting sqref="O1940:O1941">
    <cfRule type="duplicateValues" dxfId="2442" priority="1882"/>
  </conditionalFormatting>
  <conditionalFormatting sqref="O1940:O1941">
    <cfRule type="duplicateValues" dxfId="2441" priority="1881"/>
  </conditionalFormatting>
  <conditionalFormatting sqref="O1940:O1941">
    <cfRule type="duplicateValues" dxfId="2440" priority="1880"/>
  </conditionalFormatting>
  <conditionalFormatting sqref="O1940:O1941">
    <cfRule type="duplicateValues" dxfId="2439" priority="1879"/>
  </conditionalFormatting>
  <conditionalFormatting sqref="O1940:O1941">
    <cfRule type="duplicateValues" dxfId="2438" priority="1878"/>
  </conditionalFormatting>
  <conditionalFormatting sqref="O1940:O1941">
    <cfRule type="duplicateValues" dxfId="2437" priority="1877"/>
  </conditionalFormatting>
  <conditionalFormatting sqref="O1940:O1941">
    <cfRule type="duplicateValues" dxfId="2436" priority="1876"/>
  </conditionalFormatting>
  <conditionalFormatting sqref="O1942">
    <cfRule type="duplicateValues" dxfId="2435" priority="1871"/>
  </conditionalFormatting>
  <conditionalFormatting sqref="O1942">
    <cfRule type="duplicateValues" dxfId="2434" priority="1872"/>
    <cfRule type="duplicateValues" dxfId="2433" priority="1873"/>
    <cfRule type="duplicateValues" dxfId="2432" priority="1874"/>
  </conditionalFormatting>
  <conditionalFormatting sqref="P1942">
    <cfRule type="duplicateValues" dxfId="2431" priority="1875"/>
  </conditionalFormatting>
  <conditionalFormatting sqref="O1942">
    <cfRule type="duplicateValues" dxfId="2430" priority="1869"/>
    <cfRule type="duplicateValues" dxfId="2429" priority="1870"/>
  </conditionalFormatting>
  <conditionalFormatting sqref="O1942">
    <cfRule type="duplicateValues" dxfId="2428" priority="1868"/>
  </conditionalFormatting>
  <conditionalFormatting sqref="O1942">
    <cfRule type="duplicateValues" dxfId="2427" priority="1867"/>
  </conditionalFormatting>
  <conditionalFormatting sqref="P1942">
    <cfRule type="duplicateValues" dxfId="2426" priority="1866"/>
  </conditionalFormatting>
  <conditionalFormatting sqref="O1942">
    <cfRule type="duplicateValues" dxfId="2425" priority="1865"/>
  </conditionalFormatting>
  <conditionalFormatting sqref="O1942">
    <cfRule type="duplicateValues" dxfId="2424" priority="1864"/>
  </conditionalFormatting>
  <conditionalFormatting sqref="O1942">
    <cfRule type="duplicateValues" dxfId="2423" priority="1863"/>
  </conditionalFormatting>
  <conditionalFormatting sqref="O1942">
    <cfRule type="duplicateValues" dxfId="2422" priority="1862"/>
  </conditionalFormatting>
  <conditionalFormatting sqref="O1942">
    <cfRule type="duplicateValues" dxfId="2421" priority="1861"/>
  </conditionalFormatting>
  <conditionalFormatting sqref="O1942">
    <cfRule type="duplicateValues" dxfId="2420" priority="1860"/>
  </conditionalFormatting>
  <conditionalFormatting sqref="O1942">
    <cfRule type="duplicateValues" dxfId="2419" priority="1859"/>
  </conditionalFormatting>
  <conditionalFormatting sqref="O1942">
    <cfRule type="duplicateValues" dxfId="2418" priority="1858"/>
  </conditionalFormatting>
  <conditionalFormatting sqref="O1942">
    <cfRule type="duplicateValues" dxfId="2417" priority="1857"/>
  </conditionalFormatting>
  <conditionalFormatting sqref="O1942">
    <cfRule type="duplicateValues" dxfId="2416" priority="1856"/>
  </conditionalFormatting>
  <conditionalFormatting sqref="O1942">
    <cfRule type="duplicateValues" dxfId="2415" priority="1855"/>
  </conditionalFormatting>
  <conditionalFormatting sqref="O1942">
    <cfRule type="duplicateValues" dxfId="2414" priority="1854"/>
  </conditionalFormatting>
  <conditionalFormatting sqref="O1942">
    <cfRule type="duplicateValues" dxfId="2413" priority="1853"/>
  </conditionalFormatting>
  <conditionalFormatting sqref="O1942">
    <cfRule type="duplicateValues" dxfId="2412" priority="1852"/>
  </conditionalFormatting>
  <conditionalFormatting sqref="O1943">
    <cfRule type="duplicateValues" dxfId="2411" priority="1847"/>
  </conditionalFormatting>
  <conditionalFormatting sqref="O1943">
    <cfRule type="duplicateValues" dxfId="2410" priority="1848"/>
    <cfRule type="duplicateValues" dxfId="2409" priority="1849"/>
    <cfRule type="duplicateValues" dxfId="2408" priority="1850"/>
  </conditionalFormatting>
  <conditionalFormatting sqref="P1943">
    <cfRule type="duplicateValues" dxfId="2407" priority="1851"/>
  </conditionalFormatting>
  <conditionalFormatting sqref="O1943">
    <cfRule type="duplicateValues" dxfId="2406" priority="1845"/>
    <cfRule type="duplicateValues" dxfId="2405" priority="1846"/>
  </conditionalFormatting>
  <conditionalFormatting sqref="O1943">
    <cfRule type="duplicateValues" dxfId="2404" priority="1844"/>
  </conditionalFormatting>
  <conditionalFormatting sqref="O1943">
    <cfRule type="duplicateValues" dxfId="2403" priority="1843"/>
  </conditionalFormatting>
  <conditionalFormatting sqref="P1943">
    <cfRule type="duplicateValues" dxfId="2402" priority="1842"/>
  </conditionalFormatting>
  <conditionalFormatting sqref="O1943">
    <cfRule type="duplicateValues" dxfId="2401" priority="1841"/>
  </conditionalFormatting>
  <conditionalFormatting sqref="O1943">
    <cfRule type="duplicateValues" dxfId="2400" priority="1840"/>
  </conditionalFormatting>
  <conditionalFormatting sqref="O1943">
    <cfRule type="duplicateValues" dxfId="2399" priority="1839"/>
  </conditionalFormatting>
  <conditionalFormatting sqref="O1943">
    <cfRule type="duplicateValues" dxfId="2398" priority="1838"/>
  </conditionalFormatting>
  <conditionalFormatting sqref="O1943">
    <cfRule type="duplicateValues" dxfId="2397" priority="1837"/>
  </conditionalFormatting>
  <conditionalFormatting sqref="O1943">
    <cfRule type="duplicateValues" dxfId="2396" priority="1836"/>
  </conditionalFormatting>
  <conditionalFormatting sqref="O1943">
    <cfRule type="duplicateValues" dxfId="2395" priority="1835"/>
  </conditionalFormatting>
  <conditionalFormatting sqref="O1943">
    <cfRule type="duplicateValues" dxfId="2394" priority="1834"/>
  </conditionalFormatting>
  <conditionalFormatting sqref="O1943">
    <cfRule type="duplicateValues" dxfId="2393" priority="1833"/>
  </conditionalFormatting>
  <conditionalFormatting sqref="O1943">
    <cfRule type="duplicateValues" dxfId="2392" priority="1832"/>
  </conditionalFormatting>
  <conditionalFormatting sqref="O1943">
    <cfRule type="duplicateValues" dxfId="2391" priority="1831"/>
  </conditionalFormatting>
  <conditionalFormatting sqref="O1943">
    <cfRule type="duplicateValues" dxfId="2390" priority="1830"/>
  </conditionalFormatting>
  <conditionalFormatting sqref="O1943">
    <cfRule type="duplicateValues" dxfId="2389" priority="1829"/>
  </conditionalFormatting>
  <conditionalFormatting sqref="O1943">
    <cfRule type="duplicateValues" dxfId="2388" priority="1828"/>
  </conditionalFormatting>
  <conditionalFormatting sqref="O1944">
    <cfRule type="duplicateValues" dxfId="2387" priority="1819"/>
  </conditionalFormatting>
  <conditionalFormatting sqref="O1944">
    <cfRule type="duplicateValues" dxfId="2386" priority="1820"/>
    <cfRule type="duplicateValues" dxfId="2385" priority="1821"/>
    <cfRule type="duplicateValues" dxfId="2384" priority="1822"/>
  </conditionalFormatting>
  <conditionalFormatting sqref="O1944">
    <cfRule type="duplicateValues" dxfId="2383" priority="1817"/>
    <cfRule type="duplicateValues" dxfId="2382" priority="1818"/>
  </conditionalFormatting>
  <conditionalFormatting sqref="O1944">
    <cfRule type="duplicateValues" dxfId="2381" priority="1816"/>
  </conditionalFormatting>
  <conditionalFormatting sqref="O1944">
    <cfRule type="duplicateValues" dxfId="2380" priority="1815"/>
  </conditionalFormatting>
  <conditionalFormatting sqref="P1944">
    <cfRule type="duplicateValues" dxfId="2379" priority="1814"/>
  </conditionalFormatting>
  <conditionalFormatting sqref="O1944">
    <cfRule type="duplicateValues" dxfId="2378" priority="1813"/>
  </conditionalFormatting>
  <conditionalFormatting sqref="O1944">
    <cfRule type="duplicateValues" dxfId="2377" priority="1812"/>
  </conditionalFormatting>
  <conditionalFormatting sqref="O1944">
    <cfRule type="duplicateValues" dxfId="2376" priority="1811"/>
  </conditionalFormatting>
  <conditionalFormatting sqref="O1944">
    <cfRule type="duplicateValues" dxfId="2375" priority="1810"/>
  </conditionalFormatting>
  <conditionalFormatting sqref="O1944">
    <cfRule type="duplicateValues" dxfId="2374" priority="1823"/>
  </conditionalFormatting>
  <conditionalFormatting sqref="O1944">
    <cfRule type="duplicateValues" dxfId="2373" priority="1824"/>
    <cfRule type="duplicateValues" dxfId="2372" priority="1825"/>
    <cfRule type="duplicateValues" dxfId="2371" priority="1826"/>
  </conditionalFormatting>
  <conditionalFormatting sqref="P1944">
    <cfRule type="duplicateValues" dxfId="2370" priority="1827"/>
  </conditionalFormatting>
  <conditionalFormatting sqref="O1944">
    <cfRule type="duplicateValues" dxfId="2369" priority="1809"/>
  </conditionalFormatting>
  <conditionalFormatting sqref="O1944">
    <cfRule type="duplicateValues" dxfId="2368" priority="1808"/>
  </conditionalFormatting>
  <conditionalFormatting sqref="O1944">
    <cfRule type="duplicateValues" dxfId="2367" priority="1807"/>
  </conditionalFormatting>
  <conditionalFormatting sqref="O1944">
    <cfRule type="duplicateValues" dxfId="2366" priority="1806"/>
  </conditionalFormatting>
  <conditionalFormatting sqref="O1944">
    <cfRule type="duplicateValues" dxfId="2365" priority="1805"/>
  </conditionalFormatting>
  <conditionalFormatting sqref="O1944">
    <cfRule type="duplicateValues" dxfId="2364" priority="1804"/>
  </conditionalFormatting>
  <conditionalFormatting sqref="O1944">
    <cfRule type="duplicateValues" dxfId="2363" priority="1803"/>
  </conditionalFormatting>
  <conditionalFormatting sqref="O1944">
    <cfRule type="duplicateValues" dxfId="2362" priority="1802"/>
  </conditionalFormatting>
  <conditionalFormatting sqref="O1944">
    <cfRule type="duplicateValues" dxfId="2361" priority="1801"/>
  </conditionalFormatting>
  <conditionalFormatting sqref="O1944">
    <cfRule type="duplicateValues" dxfId="2360" priority="1800"/>
  </conditionalFormatting>
  <conditionalFormatting sqref="O1945">
    <cfRule type="duplicateValues" dxfId="2359" priority="1791"/>
  </conditionalFormatting>
  <conditionalFormatting sqref="O1945">
    <cfRule type="duplicateValues" dxfId="2358" priority="1792"/>
    <cfRule type="duplicateValues" dxfId="2357" priority="1793"/>
    <cfRule type="duplicateValues" dxfId="2356" priority="1794"/>
  </conditionalFormatting>
  <conditionalFormatting sqref="O1945">
    <cfRule type="duplicateValues" dxfId="2355" priority="1789"/>
    <cfRule type="duplicateValues" dxfId="2354" priority="1790"/>
  </conditionalFormatting>
  <conditionalFormatting sqref="O1945">
    <cfRule type="duplicateValues" dxfId="2353" priority="1788"/>
  </conditionalFormatting>
  <conditionalFormatting sqref="O1945">
    <cfRule type="duplicateValues" dxfId="2352" priority="1787"/>
  </conditionalFormatting>
  <conditionalFormatting sqref="P1945">
    <cfRule type="duplicateValues" dxfId="2351" priority="1786"/>
  </conditionalFormatting>
  <conditionalFormatting sqref="O1945">
    <cfRule type="duplicateValues" dxfId="2350" priority="1785"/>
  </conditionalFormatting>
  <conditionalFormatting sqref="O1945">
    <cfRule type="duplicateValues" dxfId="2349" priority="1784"/>
  </conditionalFormatting>
  <conditionalFormatting sqref="O1945">
    <cfRule type="duplicateValues" dxfId="2348" priority="1783"/>
  </conditionalFormatting>
  <conditionalFormatting sqref="O1945">
    <cfRule type="duplicateValues" dxfId="2347" priority="1782"/>
  </conditionalFormatting>
  <conditionalFormatting sqref="O1945">
    <cfRule type="duplicateValues" dxfId="2346" priority="1781"/>
  </conditionalFormatting>
  <conditionalFormatting sqref="O1945">
    <cfRule type="duplicateValues" dxfId="2345" priority="1780"/>
  </conditionalFormatting>
  <conditionalFormatting sqref="O1945">
    <cfRule type="duplicateValues" dxfId="2344" priority="1779"/>
  </conditionalFormatting>
  <conditionalFormatting sqref="O1945">
    <cfRule type="duplicateValues" dxfId="2343" priority="1778"/>
  </conditionalFormatting>
  <conditionalFormatting sqref="O1945">
    <cfRule type="duplicateValues" dxfId="2342" priority="1777"/>
  </conditionalFormatting>
  <conditionalFormatting sqref="O1945">
    <cfRule type="duplicateValues" dxfId="2341" priority="1776"/>
  </conditionalFormatting>
  <conditionalFormatting sqref="O1945">
    <cfRule type="duplicateValues" dxfId="2340" priority="1795"/>
  </conditionalFormatting>
  <conditionalFormatting sqref="O1945">
    <cfRule type="duplicateValues" dxfId="2339" priority="1796"/>
    <cfRule type="duplicateValues" dxfId="2338" priority="1797"/>
    <cfRule type="duplicateValues" dxfId="2337" priority="1798"/>
  </conditionalFormatting>
  <conditionalFormatting sqref="P1945">
    <cfRule type="duplicateValues" dxfId="2336" priority="1799"/>
  </conditionalFormatting>
  <conditionalFormatting sqref="O1945">
    <cfRule type="duplicateValues" dxfId="2335" priority="1775"/>
  </conditionalFormatting>
  <conditionalFormatting sqref="O1945">
    <cfRule type="duplicateValues" dxfId="2334" priority="1774"/>
  </conditionalFormatting>
  <conditionalFormatting sqref="O1945">
    <cfRule type="duplicateValues" dxfId="2333" priority="1773"/>
  </conditionalFormatting>
  <conditionalFormatting sqref="O1945">
    <cfRule type="duplicateValues" dxfId="2332" priority="1772"/>
  </conditionalFormatting>
  <conditionalFormatting sqref="O1946">
    <cfRule type="duplicateValues" dxfId="2331" priority="1763"/>
  </conditionalFormatting>
  <conditionalFormatting sqref="O1946">
    <cfRule type="duplicateValues" dxfId="2330" priority="1764"/>
    <cfRule type="duplicateValues" dxfId="2329" priority="1765"/>
    <cfRule type="duplicateValues" dxfId="2328" priority="1766"/>
  </conditionalFormatting>
  <conditionalFormatting sqref="O1946">
    <cfRule type="duplicateValues" dxfId="2327" priority="1761"/>
    <cfRule type="duplicateValues" dxfId="2326" priority="1762"/>
  </conditionalFormatting>
  <conditionalFormatting sqref="O1946">
    <cfRule type="duplicateValues" dxfId="2325" priority="1760"/>
  </conditionalFormatting>
  <conditionalFormatting sqref="O1946">
    <cfRule type="duplicateValues" dxfId="2324" priority="1759"/>
  </conditionalFormatting>
  <conditionalFormatting sqref="P1946">
    <cfRule type="duplicateValues" dxfId="2323" priority="1758"/>
  </conditionalFormatting>
  <conditionalFormatting sqref="O1946">
    <cfRule type="duplicateValues" dxfId="2322" priority="1757"/>
  </conditionalFormatting>
  <conditionalFormatting sqref="O1946">
    <cfRule type="duplicateValues" dxfId="2321" priority="1756"/>
  </conditionalFormatting>
  <conditionalFormatting sqref="O1946">
    <cfRule type="duplicateValues" dxfId="2320" priority="1755"/>
  </conditionalFormatting>
  <conditionalFormatting sqref="O1946">
    <cfRule type="duplicateValues" dxfId="2319" priority="1754"/>
  </conditionalFormatting>
  <conditionalFormatting sqref="O1946">
    <cfRule type="duplicateValues" dxfId="2318" priority="1753"/>
  </conditionalFormatting>
  <conditionalFormatting sqref="O1946">
    <cfRule type="duplicateValues" dxfId="2317" priority="1752"/>
  </conditionalFormatting>
  <conditionalFormatting sqref="O1946">
    <cfRule type="duplicateValues" dxfId="2316" priority="1751"/>
  </conditionalFormatting>
  <conditionalFormatting sqref="O1946">
    <cfRule type="duplicateValues" dxfId="2315" priority="1750"/>
  </conditionalFormatting>
  <conditionalFormatting sqref="O1946">
    <cfRule type="duplicateValues" dxfId="2314" priority="1749"/>
  </conditionalFormatting>
  <conditionalFormatting sqref="O1946">
    <cfRule type="duplicateValues" dxfId="2313" priority="1748"/>
  </conditionalFormatting>
  <conditionalFormatting sqref="O1946">
    <cfRule type="duplicateValues" dxfId="2312" priority="1767"/>
  </conditionalFormatting>
  <conditionalFormatting sqref="O1946">
    <cfRule type="duplicateValues" dxfId="2311" priority="1768"/>
    <cfRule type="duplicateValues" dxfId="2310" priority="1769"/>
    <cfRule type="duplicateValues" dxfId="2309" priority="1770"/>
  </conditionalFormatting>
  <conditionalFormatting sqref="P1946">
    <cfRule type="duplicateValues" dxfId="2308" priority="1771"/>
  </conditionalFormatting>
  <conditionalFormatting sqref="O1946">
    <cfRule type="duplicateValues" dxfId="2307" priority="1747"/>
  </conditionalFormatting>
  <conditionalFormatting sqref="O1946">
    <cfRule type="duplicateValues" dxfId="2306" priority="1746"/>
  </conditionalFormatting>
  <conditionalFormatting sqref="O1946">
    <cfRule type="duplicateValues" dxfId="2305" priority="1745"/>
  </conditionalFormatting>
  <conditionalFormatting sqref="O1946">
    <cfRule type="duplicateValues" dxfId="2304" priority="1744"/>
  </conditionalFormatting>
  <conditionalFormatting sqref="O1947">
    <cfRule type="duplicateValues" dxfId="2303" priority="1735"/>
  </conditionalFormatting>
  <conditionalFormatting sqref="O1947">
    <cfRule type="duplicateValues" dxfId="2302" priority="1736"/>
    <cfRule type="duplicateValues" dxfId="2301" priority="1737"/>
    <cfRule type="duplicateValues" dxfId="2300" priority="1738"/>
  </conditionalFormatting>
  <conditionalFormatting sqref="O1947">
    <cfRule type="duplicateValues" dxfId="2299" priority="1733"/>
    <cfRule type="duplicateValues" dxfId="2298" priority="1734"/>
  </conditionalFormatting>
  <conditionalFormatting sqref="O1947">
    <cfRule type="duplicateValues" dxfId="2297" priority="1732"/>
  </conditionalFormatting>
  <conditionalFormatting sqref="O1947">
    <cfRule type="duplicateValues" dxfId="2296" priority="1731"/>
  </conditionalFormatting>
  <conditionalFormatting sqref="P1947">
    <cfRule type="duplicateValues" dxfId="2295" priority="1730"/>
  </conditionalFormatting>
  <conditionalFormatting sqref="O1947">
    <cfRule type="duplicateValues" dxfId="2294" priority="1729"/>
  </conditionalFormatting>
  <conditionalFormatting sqref="O1947">
    <cfRule type="duplicateValues" dxfId="2293" priority="1728"/>
  </conditionalFormatting>
  <conditionalFormatting sqref="O1947">
    <cfRule type="duplicateValues" dxfId="2292" priority="1727"/>
  </conditionalFormatting>
  <conditionalFormatting sqref="O1947">
    <cfRule type="duplicateValues" dxfId="2291" priority="1726"/>
  </conditionalFormatting>
  <conditionalFormatting sqref="O1947">
    <cfRule type="duplicateValues" dxfId="2290" priority="1725"/>
  </conditionalFormatting>
  <conditionalFormatting sqref="O1947">
    <cfRule type="duplicateValues" dxfId="2289" priority="1724"/>
  </conditionalFormatting>
  <conditionalFormatting sqref="O1947">
    <cfRule type="duplicateValues" dxfId="2288" priority="1723"/>
  </conditionalFormatting>
  <conditionalFormatting sqref="O1947">
    <cfRule type="duplicateValues" dxfId="2287" priority="1722"/>
  </conditionalFormatting>
  <conditionalFormatting sqref="O1947">
    <cfRule type="duplicateValues" dxfId="2286" priority="1721"/>
  </conditionalFormatting>
  <conditionalFormatting sqref="O1947">
    <cfRule type="duplicateValues" dxfId="2285" priority="1720"/>
  </conditionalFormatting>
  <conditionalFormatting sqref="O1947">
    <cfRule type="duplicateValues" dxfId="2284" priority="1719"/>
  </conditionalFormatting>
  <conditionalFormatting sqref="O1947">
    <cfRule type="duplicateValues" dxfId="2283" priority="1718"/>
  </conditionalFormatting>
  <conditionalFormatting sqref="O1947">
    <cfRule type="duplicateValues" dxfId="2282" priority="1717"/>
  </conditionalFormatting>
  <conditionalFormatting sqref="P1947">
    <cfRule type="duplicateValues" dxfId="2281" priority="1739"/>
  </conditionalFormatting>
  <conditionalFormatting sqref="O1947">
    <cfRule type="duplicateValues" dxfId="2280" priority="1740"/>
  </conditionalFormatting>
  <conditionalFormatting sqref="O1947">
    <cfRule type="duplicateValues" dxfId="2279" priority="1741"/>
    <cfRule type="duplicateValues" dxfId="2278" priority="1742"/>
    <cfRule type="duplicateValues" dxfId="2277" priority="1743"/>
  </conditionalFormatting>
  <conditionalFormatting sqref="O1947">
    <cfRule type="duplicateValues" dxfId="2276" priority="1716"/>
  </conditionalFormatting>
  <conditionalFormatting sqref="O1948">
    <cfRule type="duplicateValues" dxfId="2275" priority="1707"/>
  </conditionalFormatting>
  <conditionalFormatting sqref="O1948">
    <cfRule type="duplicateValues" dxfId="2274" priority="1708"/>
    <cfRule type="duplicateValues" dxfId="2273" priority="1709"/>
    <cfRule type="duplicateValues" dxfId="2272" priority="1710"/>
  </conditionalFormatting>
  <conditionalFormatting sqref="P1948">
    <cfRule type="duplicateValues" dxfId="2271" priority="1711"/>
  </conditionalFormatting>
  <conditionalFormatting sqref="O1948">
    <cfRule type="duplicateValues" dxfId="2270" priority="1712"/>
  </conditionalFormatting>
  <conditionalFormatting sqref="O1948">
    <cfRule type="duplicateValues" dxfId="2269" priority="1713"/>
    <cfRule type="duplicateValues" dxfId="2268" priority="1714"/>
    <cfRule type="duplicateValues" dxfId="2267" priority="1715"/>
  </conditionalFormatting>
  <conditionalFormatting sqref="O1948">
    <cfRule type="duplicateValues" dxfId="2266" priority="1705"/>
    <cfRule type="duplicateValues" dxfId="2265" priority="1706"/>
  </conditionalFormatting>
  <conditionalFormatting sqref="O1948">
    <cfRule type="duplicateValues" dxfId="2264" priority="1704"/>
  </conditionalFormatting>
  <conditionalFormatting sqref="O1948">
    <cfRule type="duplicateValues" dxfId="2263" priority="1703"/>
  </conditionalFormatting>
  <conditionalFormatting sqref="P1948">
    <cfRule type="duplicateValues" dxfId="2262" priority="1702"/>
  </conditionalFormatting>
  <conditionalFormatting sqref="O1948">
    <cfRule type="duplicateValues" dxfId="2261" priority="1701"/>
  </conditionalFormatting>
  <conditionalFormatting sqref="O1948">
    <cfRule type="duplicateValues" dxfId="2260" priority="1700"/>
  </conditionalFormatting>
  <conditionalFormatting sqref="O1948">
    <cfRule type="duplicateValues" dxfId="2259" priority="1699"/>
  </conditionalFormatting>
  <conditionalFormatting sqref="O1948">
    <cfRule type="duplicateValues" dxfId="2258" priority="1698"/>
  </conditionalFormatting>
  <conditionalFormatting sqref="O1948">
    <cfRule type="duplicateValues" dxfId="2257" priority="1697"/>
  </conditionalFormatting>
  <conditionalFormatting sqref="O1948">
    <cfRule type="duplicateValues" dxfId="2256" priority="1696"/>
  </conditionalFormatting>
  <conditionalFormatting sqref="O1948">
    <cfRule type="duplicateValues" dxfId="2255" priority="1695"/>
  </conditionalFormatting>
  <conditionalFormatting sqref="O1948">
    <cfRule type="duplicateValues" dxfId="2254" priority="1694"/>
  </conditionalFormatting>
  <conditionalFormatting sqref="O1948">
    <cfRule type="duplicateValues" dxfId="2253" priority="1693"/>
  </conditionalFormatting>
  <conditionalFormatting sqref="O1948">
    <cfRule type="duplicateValues" dxfId="2252" priority="1692"/>
  </conditionalFormatting>
  <conditionalFormatting sqref="O1948">
    <cfRule type="duplicateValues" dxfId="2251" priority="1691"/>
  </conditionalFormatting>
  <conditionalFormatting sqref="O1948">
    <cfRule type="duplicateValues" dxfId="2250" priority="1690"/>
  </conditionalFormatting>
  <conditionalFormatting sqref="O1948">
    <cfRule type="duplicateValues" dxfId="2249" priority="1689"/>
  </conditionalFormatting>
  <conditionalFormatting sqref="O1948">
    <cfRule type="duplicateValues" dxfId="2248" priority="1688"/>
  </conditionalFormatting>
  <conditionalFormatting sqref="O1949">
    <cfRule type="duplicateValues" dxfId="2247" priority="1679"/>
  </conditionalFormatting>
  <conditionalFormatting sqref="O1949">
    <cfRule type="duplicateValues" dxfId="2246" priority="1680"/>
    <cfRule type="duplicateValues" dxfId="2245" priority="1681"/>
    <cfRule type="duplicateValues" dxfId="2244" priority="1682"/>
  </conditionalFormatting>
  <conditionalFormatting sqref="P1949">
    <cfRule type="duplicateValues" dxfId="2243" priority="1683"/>
  </conditionalFormatting>
  <conditionalFormatting sqref="O1949">
    <cfRule type="duplicateValues" dxfId="2242" priority="1684"/>
  </conditionalFormatting>
  <conditionalFormatting sqref="O1949">
    <cfRule type="duplicateValues" dxfId="2241" priority="1685"/>
    <cfRule type="duplicateValues" dxfId="2240" priority="1686"/>
    <cfRule type="duplicateValues" dxfId="2239" priority="1687"/>
  </conditionalFormatting>
  <conditionalFormatting sqref="O1949">
    <cfRule type="duplicateValues" dxfId="2238" priority="1677"/>
    <cfRule type="duplicateValues" dxfId="2237" priority="1678"/>
  </conditionalFormatting>
  <conditionalFormatting sqref="O1949">
    <cfRule type="duplicateValues" dxfId="2236" priority="1676"/>
  </conditionalFormatting>
  <conditionalFormatting sqref="O1949">
    <cfRule type="duplicateValues" dxfId="2235" priority="1675"/>
  </conditionalFormatting>
  <conditionalFormatting sqref="P1949">
    <cfRule type="duplicateValues" dxfId="2234" priority="1674"/>
  </conditionalFormatting>
  <conditionalFormatting sqref="O1949">
    <cfRule type="duplicateValues" dxfId="2233" priority="1673"/>
  </conditionalFormatting>
  <conditionalFormatting sqref="O1949">
    <cfRule type="duplicateValues" dxfId="2232" priority="1672"/>
  </conditionalFormatting>
  <conditionalFormatting sqref="O1949">
    <cfRule type="duplicateValues" dxfId="2231" priority="1671"/>
  </conditionalFormatting>
  <conditionalFormatting sqref="O1949">
    <cfRule type="duplicateValues" dxfId="2230" priority="1670"/>
  </conditionalFormatting>
  <conditionalFormatting sqref="O1949">
    <cfRule type="duplicateValues" dxfId="2229" priority="1669"/>
  </conditionalFormatting>
  <conditionalFormatting sqref="O1949">
    <cfRule type="duplicateValues" dxfId="2228" priority="1668"/>
  </conditionalFormatting>
  <conditionalFormatting sqref="O1949">
    <cfRule type="duplicateValues" dxfId="2227" priority="1667"/>
  </conditionalFormatting>
  <conditionalFormatting sqref="O1949">
    <cfRule type="duplicateValues" dxfId="2226" priority="1666"/>
  </conditionalFormatting>
  <conditionalFormatting sqref="O1949">
    <cfRule type="duplicateValues" dxfId="2225" priority="1665"/>
  </conditionalFormatting>
  <conditionalFormatting sqref="O1949">
    <cfRule type="duplicateValues" dxfId="2224" priority="1664"/>
  </conditionalFormatting>
  <conditionalFormatting sqref="O1949">
    <cfRule type="duplicateValues" dxfId="2223" priority="1663"/>
  </conditionalFormatting>
  <conditionalFormatting sqref="O1949">
    <cfRule type="duplicateValues" dxfId="2222" priority="1662"/>
  </conditionalFormatting>
  <conditionalFormatting sqref="O1949">
    <cfRule type="duplicateValues" dxfId="2221" priority="1661"/>
  </conditionalFormatting>
  <conditionalFormatting sqref="O1949">
    <cfRule type="duplicateValues" dxfId="2220" priority="1660"/>
  </conditionalFormatting>
  <conditionalFormatting sqref="O1950">
    <cfRule type="duplicateValues" dxfId="2219" priority="1655"/>
  </conditionalFormatting>
  <conditionalFormatting sqref="O1950">
    <cfRule type="duplicateValues" dxfId="2218" priority="1656"/>
    <cfRule type="duplicateValues" dxfId="2217" priority="1657"/>
    <cfRule type="duplicateValues" dxfId="2216" priority="1658"/>
  </conditionalFormatting>
  <conditionalFormatting sqref="P1950">
    <cfRule type="duplicateValues" dxfId="2215" priority="1659"/>
  </conditionalFormatting>
  <conditionalFormatting sqref="O1950">
    <cfRule type="duplicateValues" dxfId="2214" priority="1653"/>
    <cfRule type="duplicateValues" dxfId="2213" priority="1654"/>
  </conditionalFormatting>
  <conditionalFormatting sqref="O1950">
    <cfRule type="duplicateValues" dxfId="2212" priority="1652"/>
  </conditionalFormatting>
  <conditionalFormatting sqref="O1950">
    <cfRule type="duplicateValues" dxfId="2211" priority="1651"/>
  </conditionalFormatting>
  <conditionalFormatting sqref="P1950">
    <cfRule type="duplicateValues" dxfId="2210" priority="1650"/>
  </conditionalFormatting>
  <conditionalFormatting sqref="O1950">
    <cfRule type="duplicateValues" dxfId="2209" priority="1649"/>
  </conditionalFormatting>
  <conditionalFormatting sqref="O1950">
    <cfRule type="duplicateValues" dxfId="2208" priority="1648"/>
  </conditionalFormatting>
  <conditionalFormatting sqref="O1950">
    <cfRule type="duplicateValues" dxfId="2207" priority="1647"/>
  </conditionalFormatting>
  <conditionalFormatting sqref="O1950">
    <cfRule type="duplicateValues" dxfId="2206" priority="1646"/>
  </conditionalFormatting>
  <conditionalFormatting sqref="O1950">
    <cfRule type="duplicateValues" dxfId="2205" priority="1645"/>
  </conditionalFormatting>
  <conditionalFormatting sqref="O1950">
    <cfRule type="duplicateValues" dxfId="2204" priority="1644"/>
  </conditionalFormatting>
  <conditionalFormatting sqref="O1950">
    <cfRule type="duplicateValues" dxfId="2203" priority="1643"/>
  </conditionalFormatting>
  <conditionalFormatting sqref="O1950">
    <cfRule type="duplicateValues" dxfId="2202" priority="1642"/>
  </conditionalFormatting>
  <conditionalFormatting sqref="O1950">
    <cfRule type="duplicateValues" dxfId="2201" priority="1641"/>
  </conditionalFormatting>
  <conditionalFormatting sqref="O1950">
    <cfRule type="duplicateValues" dxfId="2200" priority="1640"/>
  </conditionalFormatting>
  <conditionalFormatting sqref="O1950">
    <cfRule type="duplicateValues" dxfId="2199" priority="1639"/>
  </conditionalFormatting>
  <conditionalFormatting sqref="O1950">
    <cfRule type="duplicateValues" dxfId="2198" priority="1638"/>
  </conditionalFormatting>
  <conditionalFormatting sqref="O1950">
    <cfRule type="duplicateValues" dxfId="2197" priority="1637"/>
  </conditionalFormatting>
  <conditionalFormatting sqref="O1950">
    <cfRule type="duplicateValues" dxfId="2196" priority="1636"/>
  </conditionalFormatting>
  <conditionalFormatting sqref="O1951">
    <cfRule type="duplicateValues" dxfId="2195" priority="1631"/>
  </conditionalFormatting>
  <conditionalFormatting sqref="O1951">
    <cfRule type="duplicateValues" dxfId="2194" priority="1632"/>
    <cfRule type="duplicateValues" dxfId="2193" priority="1633"/>
    <cfRule type="duplicateValues" dxfId="2192" priority="1634"/>
  </conditionalFormatting>
  <conditionalFormatting sqref="P1951">
    <cfRule type="duplicateValues" dxfId="2191" priority="1635"/>
  </conditionalFormatting>
  <conditionalFormatting sqref="O1951">
    <cfRule type="duplicateValues" dxfId="2190" priority="1629"/>
    <cfRule type="duplicateValues" dxfId="2189" priority="1630"/>
  </conditionalFormatting>
  <conditionalFormatting sqref="O1951">
    <cfRule type="duplicateValues" dxfId="2188" priority="1628"/>
  </conditionalFormatting>
  <conditionalFormatting sqref="O1951">
    <cfRule type="duplicateValues" dxfId="2187" priority="1627"/>
  </conditionalFormatting>
  <conditionalFormatting sqref="P1951">
    <cfRule type="duplicateValues" dxfId="2186" priority="1626"/>
  </conditionalFormatting>
  <conditionalFormatting sqref="O1951">
    <cfRule type="duplicateValues" dxfId="2185" priority="1625"/>
  </conditionalFormatting>
  <conditionalFormatting sqref="O1951">
    <cfRule type="duplicateValues" dxfId="2184" priority="1624"/>
  </conditionalFormatting>
  <conditionalFormatting sqref="O1951">
    <cfRule type="duplicateValues" dxfId="2183" priority="1623"/>
  </conditionalFormatting>
  <conditionalFormatting sqref="O1951">
    <cfRule type="duplicateValues" dxfId="2182" priority="1622"/>
  </conditionalFormatting>
  <conditionalFormatting sqref="O1951">
    <cfRule type="duplicateValues" dxfId="2181" priority="1621"/>
  </conditionalFormatting>
  <conditionalFormatting sqref="O1951">
    <cfRule type="duplicateValues" dxfId="2180" priority="1620"/>
  </conditionalFormatting>
  <conditionalFormatting sqref="O1951">
    <cfRule type="duplicateValues" dxfId="2179" priority="1619"/>
  </conditionalFormatting>
  <conditionalFormatting sqref="O1951">
    <cfRule type="duplicateValues" dxfId="2178" priority="1618"/>
  </conditionalFormatting>
  <conditionalFormatting sqref="O1951">
    <cfRule type="duplicateValues" dxfId="2177" priority="1617"/>
  </conditionalFormatting>
  <conditionalFormatting sqref="O1951">
    <cfRule type="duplicateValues" dxfId="2176" priority="1616"/>
  </conditionalFormatting>
  <conditionalFormatting sqref="O1951">
    <cfRule type="duplicateValues" dxfId="2175" priority="1615"/>
  </conditionalFormatting>
  <conditionalFormatting sqref="O1951">
    <cfRule type="duplicateValues" dxfId="2174" priority="1614"/>
  </conditionalFormatting>
  <conditionalFormatting sqref="O1951">
    <cfRule type="duplicateValues" dxfId="2173" priority="1613"/>
  </conditionalFormatting>
  <conditionalFormatting sqref="O1951">
    <cfRule type="duplicateValues" dxfId="2172" priority="1612"/>
  </conditionalFormatting>
  <conditionalFormatting sqref="O1952">
    <cfRule type="duplicateValues" dxfId="2171" priority="1603"/>
  </conditionalFormatting>
  <conditionalFormatting sqref="O1952">
    <cfRule type="duplicateValues" dxfId="2170" priority="1604"/>
    <cfRule type="duplicateValues" dxfId="2169" priority="1605"/>
    <cfRule type="duplicateValues" dxfId="2168" priority="1606"/>
  </conditionalFormatting>
  <conditionalFormatting sqref="O1952">
    <cfRule type="duplicateValues" dxfId="2167" priority="1601"/>
    <cfRule type="duplicateValues" dxfId="2166" priority="1602"/>
  </conditionalFormatting>
  <conditionalFormatting sqref="O1952">
    <cfRule type="duplicateValues" dxfId="2165" priority="1600"/>
  </conditionalFormatting>
  <conditionalFormatting sqref="O1952">
    <cfRule type="duplicateValues" dxfId="2164" priority="1599"/>
  </conditionalFormatting>
  <conditionalFormatting sqref="P1952">
    <cfRule type="duplicateValues" dxfId="2163" priority="1598"/>
  </conditionalFormatting>
  <conditionalFormatting sqref="O1952">
    <cfRule type="duplicateValues" dxfId="2162" priority="1597"/>
  </conditionalFormatting>
  <conditionalFormatting sqref="O1952">
    <cfRule type="duplicateValues" dxfId="2161" priority="1596"/>
  </conditionalFormatting>
  <conditionalFormatting sqref="O1952">
    <cfRule type="duplicateValues" dxfId="2160" priority="1595"/>
  </conditionalFormatting>
  <conditionalFormatting sqref="O1952">
    <cfRule type="duplicateValues" dxfId="2159" priority="1594"/>
  </conditionalFormatting>
  <conditionalFormatting sqref="O1952">
    <cfRule type="duplicateValues" dxfId="2158" priority="1607"/>
  </conditionalFormatting>
  <conditionalFormatting sqref="O1952">
    <cfRule type="duplicateValues" dxfId="2157" priority="1608"/>
    <cfRule type="duplicateValues" dxfId="2156" priority="1609"/>
    <cfRule type="duplicateValues" dxfId="2155" priority="1610"/>
  </conditionalFormatting>
  <conditionalFormatting sqref="P1952">
    <cfRule type="duplicateValues" dxfId="2154" priority="1611"/>
  </conditionalFormatting>
  <conditionalFormatting sqref="O1952">
    <cfRule type="duplicateValues" dxfId="2153" priority="1593"/>
  </conditionalFormatting>
  <conditionalFormatting sqref="O1952">
    <cfRule type="duplicateValues" dxfId="2152" priority="1592"/>
  </conditionalFormatting>
  <conditionalFormatting sqref="O1952">
    <cfRule type="duplicateValues" dxfId="2151" priority="1591"/>
  </conditionalFormatting>
  <conditionalFormatting sqref="O1952">
    <cfRule type="duplicateValues" dxfId="2150" priority="1590"/>
  </conditionalFormatting>
  <conditionalFormatting sqref="O1952">
    <cfRule type="duplicateValues" dxfId="2149" priority="1589"/>
  </conditionalFormatting>
  <conditionalFormatting sqref="O1952">
    <cfRule type="duplicateValues" dxfId="2148" priority="1588"/>
  </conditionalFormatting>
  <conditionalFormatting sqref="O1952">
    <cfRule type="duplicateValues" dxfId="2147" priority="1587"/>
  </conditionalFormatting>
  <conditionalFormatting sqref="O1952">
    <cfRule type="duplicateValues" dxfId="2146" priority="1586"/>
  </conditionalFormatting>
  <conditionalFormatting sqref="O1952">
    <cfRule type="duplicateValues" dxfId="2145" priority="1585"/>
  </conditionalFormatting>
  <conditionalFormatting sqref="O1952">
    <cfRule type="duplicateValues" dxfId="2144" priority="1584"/>
  </conditionalFormatting>
  <conditionalFormatting sqref="O1953">
    <cfRule type="duplicateValues" dxfId="2143" priority="1579"/>
  </conditionalFormatting>
  <conditionalFormatting sqref="O1953">
    <cfRule type="duplicateValues" dxfId="2142" priority="1580"/>
    <cfRule type="duplicateValues" dxfId="2141" priority="1581"/>
    <cfRule type="duplicateValues" dxfId="2140" priority="1582"/>
  </conditionalFormatting>
  <conditionalFormatting sqref="P1953">
    <cfRule type="duplicateValues" dxfId="2139" priority="1583"/>
  </conditionalFormatting>
  <conditionalFormatting sqref="O1953">
    <cfRule type="duplicateValues" dxfId="2138" priority="1577"/>
    <cfRule type="duplicateValues" dxfId="2137" priority="1578"/>
  </conditionalFormatting>
  <conditionalFormatting sqref="O1953">
    <cfRule type="duplicateValues" dxfId="2136" priority="1576"/>
  </conditionalFormatting>
  <conditionalFormatting sqref="O1953">
    <cfRule type="duplicateValues" dxfId="2135" priority="1575"/>
  </conditionalFormatting>
  <conditionalFormatting sqref="P1953">
    <cfRule type="duplicateValues" dxfId="2134" priority="1574"/>
  </conditionalFormatting>
  <conditionalFormatting sqref="O1953">
    <cfRule type="duplicateValues" dxfId="2133" priority="1573"/>
  </conditionalFormatting>
  <conditionalFormatting sqref="O1953">
    <cfRule type="duplicateValues" dxfId="2132" priority="1572"/>
  </conditionalFormatting>
  <conditionalFormatting sqref="O1953">
    <cfRule type="duplicateValues" dxfId="2131" priority="1571"/>
  </conditionalFormatting>
  <conditionalFormatting sqref="O1953">
    <cfRule type="duplicateValues" dxfId="2130" priority="1570"/>
  </conditionalFormatting>
  <conditionalFormatting sqref="O1953">
    <cfRule type="duplicateValues" dxfId="2129" priority="1569"/>
  </conditionalFormatting>
  <conditionalFormatting sqref="O1953">
    <cfRule type="duplicateValues" dxfId="2128" priority="1568"/>
  </conditionalFormatting>
  <conditionalFormatting sqref="O1953">
    <cfRule type="duplicateValues" dxfId="2127" priority="1567"/>
  </conditionalFormatting>
  <conditionalFormatting sqref="O1953">
    <cfRule type="duplicateValues" dxfId="2126" priority="1566"/>
  </conditionalFormatting>
  <conditionalFormatting sqref="O1953">
    <cfRule type="duplicateValues" dxfId="2125" priority="1565"/>
  </conditionalFormatting>
  <conditionalFormatting sqref="O1953">
    <cfRule type="duplicateValues" dxfId="2124" priority="1564"/>
  </conditionalFormatting>
  <conditionalFormatting sqref="O1953">
    <cfRule type="duplicateValues" dxfId="2123" priority="1563"/>
  </conditionalFormatting>
  <conditionalFormatting sqref="O1953">
    <cfRule type="duplicateValues" dxfId="2122" priority="1562"/>
  </conditionalFormatting>
  <conditionalFormatting sqref="O1953">
    <cfRule type="duplicateValues" dxfId="2121" priority="1561"/>
  </conditionalFormatting>
  <conditionalFormatting sqref="O1953">
    <cfRule type="duplicateValues" dxfId="2120" priority="1560"/>
  </conditionalFormatting>
  <conditionalFormatting sqref="O1954:O1955">
    <cfRule type="duplicateValues" dxfId="2119" priority="1555"/>
  </conditionalFormatting>
  <conditionalFormatting sqref="O1954:O1955">
    <cfRule type="duplicateValues" dxfId="2118" priority="1556"/>
    <cfRule type="duplicateValues" dxfId="2117" priority="1557"/>
    <cfRule type="duplicateValues" dxfId="2116" priority="1558"/>
  </conditionalFormatting>
  <conditionalFormatting sqref="P1954:P1955">
    <cfRule type="duplicateValues" dxfId="2115" priority="1559"/>
  </conditionalFormatting>
  <conditionalFormatting sqref="O1954:O1955">
    <cfRule type="duplicateValues" dxfId="2114" priority="1553"/>
    <cfRule type="duplicateValues" dxfId="2113" priority="1554"/>
  </conditionalFormatting>
  <conditionalFormatting sqref="O1954:O1955">
    <cfRule type="duplicateValues" dxfId="2112" priority="1552"/>
  </conditionalFormatting>
  <conditionalFormatting sqref="O1954:O1955">
    <cfRule type="duplicateValues" dxfId="2111" priority="1551"/>
  </conditionalFormatting>
  <conditionalFormatting sqref="P1954:P1955">
    <cfRule type="duplicateValues" dxfId="2110" priority="1550"/>
  </conditionalFormatting>
  <conditionalFormatting sqref="O1954:O1955">
    <cfRule type="duplicateValues" dxfId="2109" priority="1549"/>
  </conditionalFormatting>
  <conditionalFormatting sqref="O1954:O1955">
    <cfRule type="duplicateValues" dxfId="2108" priority="1548"/>
  </conditionalFormatting>
  <conditionalFormatting sqref="O1954:O1955">
    <cfRule type="duplicateValues" dxfId="2107" priority="1547"/>
  </conditionalFormatting>
  <conditionalFormatting sqref="O1954:O1955">
    <cfRule type="duplicateValues" dxfId="2106" priority="1546"/>
  </conditionalFormatting>
  <conditionalFormatting sqref="O1954:O1955">
    <cfRule type="duplicateValues" dxfId="2105" priority="1545"/>
  </conditionalFormatting>
  <conditionalFormatting sqref="O1954:O1955">
    <cfRule type="duplicateValues" dxfId="2104" priority="1544"/>
  </conditionalFormatting>
  <conditionalFormatting sqref="O1954:O1955">
    <cfRule type="duplicateValues" dxfId="2103" priority="1543"/>
  </conditionalFormatting>
  <conditionalFormatting sqref="O1954:O1955">
    <cfRule type="duplicateValues" dxfId="2102" priority="1542"/>
  </conditionalFormatting>
  <conditionalFormatting sqref="O1954:O1955">
    <cfRule type="duplicateValues" dxfId="2101" priority="1541"/>
  </conditionalFormatting>
  <conditionalFormatting sqref="O1954:O1955">
    <cfRule type="duplicateValues" dxfId="2100" priority="1540"/>
  </conditionalFormatting>
  <conditionalFormatting sqref="O1954:O1955">
    <cfRule type="duplicateValues" dxfId="2099" priority="1539"/>
  </conditionalFormatting>
  <conditionalFormatting sqref="O1954:O1955">
    <cfRule type="duplicateValues" dxfId="2098" priority="1538"/>
  </conditionalFormatting>
  <conditionalFormatting sqref="O1954:O1955">
    <cfRule type="duplicateValues" dxfId="2097" priority="1537"/>
  </conditionalFormatting>
  <conditionalFormatting sqref="O1954:O1955">
    <cfRule type="duplicateValues" dxfId="2096" priority="1536"/>
  </conditionalFormatting>
  <conditionalFormatting sqref="O1956">
    <cfRule type="duplicateValues" dxfId="2095" priority="1531"/>
  </conditionalFormatting>
  <conditionalFormatting sqref="O1956">
    <cfRule type="duplicateValues" dxfId="2094" priority="1532"/>
    <cfRule type="duplicateValues" dxfId="2093" priority="1533"/>
    <cfRule type="duplicateValues" dxfId="2092" priority="1534"/>
  </conditionalFormatting>
  <conditionalFormatting sqref="P1956">
    <cfRule type="duplicateValues" dxfId="2091" priority="1535"/>
  </conditionalFormatting>
  <conditionalFormatting sqref="O1956">
    <cfRule type="duplicateValues" dxfId="2090" priority="1529"/>
    <cfRule type="duplicateValues" dxfId="2089" priority="1530"/>
  </conditionalFormatting>
  <conditionalFormatting sqref="O1956">
    <cfRule type="duplicateValues" dxfId="2088" priority="1528"/>
  </conditionalFormatting>
  <conditionalFormatting sqref="O1956">
    <cfRule type="duplicateValues" dxfId="2087" priority="1527"/>
  </conditionalFormatting>
  <conditionalFormatting sqref="P1956">
    <cfRule type="duplicateValues" dxfId="2086" priority="1526"/>
  </conditionalFormatting>
  <conditionalFormatting sqref="O1956">
    <cfRule type="duplicateValues" dxfId="2085" priority="1525"/>
  </conditionalFormatting>
  <conditionalFormatting sqref="O1956">
    <cfRule type="duplicateValues" dxfId="2084" priority="1524"/>
  </conditionalFormatting>
  <conditionalFormatting sqref="O1956">
    <cfRule type="duplicateValues" dxfId="2083" priority="1523"/>
  </conditionalFormatting>
  <conditionalFormatting sqref="O1956">
    <cfRule type="duplicateValues" dxfId="2082" priority="1522"/>
  </conditionalFormatting>
  <conditionalFormatting sqref="O1956">
    <cfRule type="duplicateValues" dxfId="2081" priority="1521"/>
  </conditionalFormatting>
  <conditionalFormatting sqref="O1956">
    <cfRule type="duplicateValues" dxfId="2080" priority="1520"/>
  </conditionalFormatting>
  <conditionalFormatting sqref="O1956">
    <cfRule type="duplicateValues" dxfId="2079" priority="1519"/>
  </conditionalFormatting>
  <conditionalFormatting sqref="O1956">
    <cfRule type="duplicateValues" dxfId="2078" priority="1518"/>
  </conditionalFormatting>
  <conditionalFormatting sqref="O1956">
    <cfRule type="duplicateValues" dxfId="2077" priority="1517"/>
  </conditionalFormatting>
  <conditionalFormatting sqref="O1956">
    <cfRule type="duplicateValues" dxfId="2076" priority="1516"/>
  </conditionalFormatting>
  <conditionalFormatting sqref="O1956">
    <cfRule type="duplicateValues" dxfId="2075" priority="1515"/>
  </conditionalFormatting>
  <conditionalFormatting sqref="O1956">
    <cfRule type="duplicateValues" dxfId="2074" priority="1514"/>
  </conditionalFormatting>
  <conditionalFormatting sqref="O1956">
    <cfRule type="duplicateValues" dxfId="2073" priority="1513"/>
  </conditionalFormatting>
  <conditionalFormatting sqref="O1956">
    <cfRule type="duplicateValues" dxfId="2072" priority="1512"/>
  </conditionalFormatting>
  <conditionalFormatting sqref="O1957">
    <cfRule type="duplicateValues" dxfId="2071" priority="1499"/>
  </conditionalFormatting>
  <conditionalFormatting sqref="O1957">
    <cfRule type="duplicateValues" dxfId="2070" priority="1500"/>
  </conditionalFormatting>
  <conditionalFormatting sqref="O1957">
    <cfRule type="duplicateValues" dxfId="2069" priority="1501"/>
    <cfRule type="duplicateValues" dxfId="2068" priority="1502"/>
    <cfRule type="duplicateValues" dxfId="2067" priority="1503"/>
  </conditionalFormatting>
  <conditionalFormatting sqref="P1957">
    <cfRule type="duplicateValues" dxfId="2066" priority="1504"/>
  </conditionalFormatting>
  <conditionalFormatting sqref="O1957">
    <cfRule type="duplicateValues" dxfId="2065" priority="1497"/>
    <cfRule type="duplicateValues" dxfId="2064" priority="1498"/>
  </conditionalFormatting>
  <conditionalFormatting sqref="O1957">
    <cfRule type="duplicateValues" dxfId="2063" priority="1496"/>
  </conditionalFormatting>
  <conditionalFormatting sqref="O1957">
    <cfRule type="duplicateValues" dxfId="2062" priority="1495"/>
  </conditionalFormatting>
  <conditionalFormatting sqref="P1957">
    <cfRule type="duplicateValues" dxfId="2061" priority="1494"/>
  </conditionalFormatting>
  <conditionalFormatting sqref="O1957">
    <cfRule type="duplicateValues" dxfId="2060" priority="1493"/>
  </conditionalFormatting>
  <conditionalFormatting sqref="O1957">
    <cfRule type="duplicateValues" dxfId="2059" priority="1492"/>
  </conditionalFormatting>
  <conditionalFormatting sqref="O1957">
    <cfRule type="duplicateValues" dxfId="2058" priority="1491"/>
  </conditionalFormatting>
  <conditionalFormatting sqref="O1957">
    <cfRule type="duplicateValues" dxfId="2057" priority="1490"/>
  </conditionalFormatting>
  <conditionalFormatting sqref="O1957">
    <cfRule type="duplicateValues" dxfId="2056" priority="1489"/>
  </conditionalFormatting>
  <conditionalFormatting sqref="O1957">
    <cfRule type="duplicateValues" dxfId="2055" priority="1488"/>
  </conditionalFormatting>
  <conditionalFormatting sqref="O1957">
    <cfRule type="duplicateValues" dxfId="2054" priority="1487"/>
  </conditionalFormatting>
  <conditionalFormatting sqref="O1957">
    <cfRule type="duplicateValues" dxfId="2053" priority="1486"/>
  </conditionalFormatting>
  <conditionalFormatting sqref="O1957">
    <cfRule type="duplicateValues" dxfId="2052" priority="1485"/>
  </conditionalFormatting>
  <conditionalFormatting sqref="O1957">
    <cfRule type="duplicateValues" dxfId="2051" priority="1484"/>
  </conditionalFormatting>
  <conditionalFormatting sqref="O1957">
    <cfRule type="duplicateValues" dxfId="2050" priority="1483"/>
  </conditionalFormatting>
  <conditionalFormatting sqref="O1957">
    <cfRule type="duplicateValues" dxfId="2049" priority="1482"/>
  </conditionalFormatting>
  <conditionalFormatting sqref="O1957">
    <cfRule type="duplicateValues" dxfId="2048" priority="1481"/>
  </conditionalFormatting>
  <conditionalFormatting sqref="O1957">
    <cfRule type="duplicateValues" dxfId="2047" priority="1480"/>
  </conditionalFormatting>
  <conditionalFormatting sqref="O1957">
    <cfRule type="duplicateValues" dxfId="2046" priority="1505"/>
  </conditionalFormatting>
  <conditionalFormatting sqref="O1957">
    <cfRule type="duplicateValues" dxfId="2045" priority="1506"/>
    <cfRule type="duplicateValues" dxfId="2044" priority="1507"/>
    <cfRule type="duplicateValues" dxfId="2043" priority="1508"/>
  </conditionalFormatting>
  <conditionalFormatting sqref="P1957">
    <cfRule type="duplicateValues" dxfId="2042" priority="1509"/>
  </conditionalFormatting>
  <conditionalFormatting sqref="O1957">
    <cfRule type="duplicateValues" dxfId="2041" priority="1510"/>
    <cfRule type="duplicateValues" dxfId="2040" priority="1511"/>
  </conditionalFormatting>
  <conditionalFormatting sqref="O1957">
    <cfRule type="duplicateValues" dxfId="2039" priority="1479"/>
  </conditionalFormatting>
  <conditionalFormatting sqref="A1958">
    <cfRule type="cellIs" dxfId="2038" priority="1471" operator="lessThan">
      <formula>"&lt;=0"</formula>
    </cfRule>
  </conditionalFormatting>
  <conditionalFormatting sqref="Y1958">
    <cfRule type="duplicateValues" dxfId="2037" priority="1470"/>
  </conditionalFormatting>
  <conditionalFormatting sqref="O1958">
    <cfRule type="duplicateValues" dxfId="2036" priority="1465"/>
  </conditionalFormatting>
  <conditionalFormatting sqref="O1958">
    <cfRule type="duplicateValues" dxfId="2035" priority="1466"/>
    <cfRule type="duplicateValues" dxfId="2034" priority="1467"/>
    <cfRule type="duplicateValues" dxfId="2033" priority="1468"/>
  </conditionalFormatting>
  <conditionalFormatting sqref="P1958">
    <cfRule type="duplicateValues" dxfId="2032" priority="1469"/>
  </conditionalFormatting>
  <conditionalFormatting sqref="O1958">
    <cfRule type="duplicateValues" dxfId="2031" priority="1463"/>
    <cfRule type="duplicateValues" dxfId="2030" priority="1464"/>
  </conditionalFormatting>
  <conditionalFormatting sqref="O1958">
    <cfRule type="duplicateValues" dxfId="2029" priority="1462"/>
  </conditionalFormatting>
  <conditionalFormatting sqref="O1958">
    <cfRule type="duplicateValues" dxfId="2028" priority="1461"/>
  </conditionalFormatting>
  <conditionalFormatting sqref="P1958">
    <cfRule type="duplicateValues" dxfId="2027" priority="1460"/>
  </conditionalFormatting>
  <conditionalFormatting sqref="O1958">
    <cfRule type="duplicateValues" dxfId="2026" priority="1459"/>
  </conditionalFormatting>
  <conditionalFormatting sqref="O1958">
    <cfRule type="duplicateValues" dxfId="2025" priority="1458"/>
  </conditionalFormatting>
  <conditionalFormatting sqref="O1958">
    <cfRule type="duplicateValues" dxfId="2024" priority="1457"/>
  </conditionalFormatting>
  <conditionalFormatting sqref="O1958">
    <cfRule type="duplicateValues" dxfId="2023" priority="1456"/>
  </conditionalFormatting>
  <conditionalFormatting sqref="O1958">
    <cfRule type="duplicateValues" dxfId="2022" priority="1455"/>
  </conditionalFormatting>
  <conditionalFormatting sqref="O1958">
    <cfRule type="duplicateValues" dxfId="2021" priority="1454"/>
  </conditionalFormatting>
  <conditionalFormatting sqref="O1958">
    <cfRule type="duplicateValues" dxfId="2020" priority="1453"/>
  </conditionalFormatting>
  <conditionalFormatting sqref="O1958">
    <cfRule type="duplicateValues" dxfId="2019" priority="1452"/>
  </conditionalFormatting>
  <conditionalFormatting sqref="O1958">
    <cfRule type="duplicateValues" dxfId="2018" priority="1451"/>
  </conditionalFormatting>
  <conditionalFormatting sqref="O1958">
    <cfRule type="duplicateValues" dxfId="2017" priority="1450"/>
  </conditionalFormatting>
  <conditionalFormatting sqref="O1958">
    <cfRule type="duplicateValues" dxfId="2016" priority="1449"/>
  </conditionalFormatting>
  <conditionalFormatting sqref="O1958">
    <cfRule type="duplicateValues" dxfId="2015" priority="1448"/>
  </conditionalFormatting>
  <conditionalFormatting sqref="O1958">
    <cfRule type="duplicateValues" dxfId="2014" priority="1447"/>
  </conditionalFormatting>
  <conditionalFormatting sqref="O1958">
    <cfRule type="duplicateValues" dxfId="2013" priority="1446"/>
  </conditionalFormatting>
  <conditionalFormatting sqref="P1964">
    <cfRule type="duplicateValues" dxfId="2012" priority="1438"/>
  </conditionalFormatting>
  <conditionalFormatting sqref="O1964">
    <cfRule type="duplicateValues" dxfId="2011" priority="1437"/>
  </conditionalFormatting>
  <conditionalFormatting sqref="O1964">
    <cfRule type="duplicateValues" dxfId="2010" priority="1436"/>
  </conditionalFormatting>
  <conditionalFormatting sqref="O1964">
    <cfRule type="duplicateValues" dxfId="2009" priority="1435"/>
  </conditionalFormatting>
  <conditionalFormatting sqref="O1964">
    <cfRule type="duplicateValues" dxfId="2008" priority="1434"/>
  </conditionalFormatting>
  <conditionalFormatting sqref="O1964">
    <cfRule type="duplicateValues" dxfId="2007" priority="1433"/>
  </conditionalFormatting>
  <conditionalFormatting sqref="O1964">
    <cfRule type="duplicateValues" dxfId="2006" priority="1432"/>
  </conditionalFormatting>
  <conditionalFormatting sqref="O1964">
    <cfRule type="duplicateValues" dxfId="2005" priority="1439"/>
  </conditionalFormatting>
  <conditionalFormatting sqref="O1964">
    <cfRule type="duplicateValues" dxfId="2004" priority="1440"/>
    <cfRule type="duplicateValues" dxfId="2003" priority="1441"/>
    <cfRule type="duplicateValues" dxfId="2002" priority="1442"/>
  </conditionalFormatting>
  <conditionalFormatting sqref="O1964">
    <cfRule type="duplicateValues" dxfId="2001" priority="1443"/>
    <cfRule type="duplicateValues" dxfId="2000" priority="1444"/>
  </conditionalFormatting>
  <conditionalFormatting sqref="P1964">
    <cfRule type="duplicateValues" dxfId="1999" priority="1445"/>
  </conditionalFormatting>
  <conditionalFormatting sqref="O1964">
    <cfRule type="duplicateValues" dxfId="1998" priority="1431"/>
  </conditionalFormatting>
  <conditionalFormatting sqref="O1964">
    <cfRule type="duplicateValues" dxfId="1997" priority="1430"/>
  </conditionalFormatting>
  <conditionalFormatting sqref="O1964">
    <cfRule type="duplicateValues" dxfId="1996" priority="1429"/>
  </conditionalFormatting>
  <conditionalFormatting sqref="O1964">
    <cfRule type="duplicateValues" dxfId="1995" priority="1428"/>
  </conditionalFormatting>
  <conditionalFormatting sqref="O1964">
    <cfRule type="duplicateValues" dxfId="1994" priority="1427"/>
  </conditionalFormatting>
  <conditionalFormatting sqref="O1964">
    <cfRule type="duplicateValues" dxfId="1993" priority="1426"/>
  </conditionalFormatting>
  <conditionalFormatting sqref="O1964">
    <cfRule type="duplicateValues" dxfId="1992" priority="1425"/>
  </conditionalFormatting>
  <conditionalFormatting sqref="O1964">
    <cfRule type="duplicateValues" dxfId="1991" priority="1424"/>
  </conditionalFormatting>
  <conditionalFormatting sqref="O1965:O1966">
    <cfRule type="duplicateValues" dxfId="1990" priority="1415"/>
  </conditionalFormatting>
  <conditionalFormatting sqref="O1965:O1966">
    <cfRule type="duplicateValues" dxfId="1989" priority="1416"/>
    <cfRule type="duplicateValues" dxfId="1988" priority="1417"/>
    <cfRule type="duplicateValues" dxfId="1987" priority="1418"/>
  </conditionalFormatting>
  <conditionalFormatting sqref="O1965:O1966">
    <cfRule type="duplicateValues" dxfId="1986" priority="1413"/>
    <cfRule type="duplicateValues" dxfId="1985" priority="1414"/>
  </conditionalFormatting>
  <conditionalFormatting sqref="O1965:O1966">
    <cfRule type="duplicateValues" dxfId="1984" priority="1412"/>
  </conditionalFormatting>
  <conditionalFormatting sqref="O1965:O1966">
    <cfRule type="duplicateValues" dxfId="1983" priority="1411"/>
  </conditionalFormatting>
  <conditionalFormatting sqref="P1965:P1966">
    <cfRule type="duplicateValues" dxfId="1982" priority="1410"/>
  </conditionalFormatting>
  <conditionalFormatting sqref="O1965:O1966">
    <cfRule type="duplicateValues" dxfId="1981" priority="1409"/>
  </conditionalFormatting>
  <conditionalFormatting sqref="O1965:O1966">
    <cfRule type="duplicateValues" dxfId="1980" priority="1408"/>
  </conditionalFormatting>
  <conditionalFormatting sqref="O1965:O1966">
    <cfRule type="duplicateValues" dxfId="1979" priority="1407"/>
  </conditionalFormatting>
  <conditionalFormatting sqref="O1965:O1966">
    <cfRule type="duplicateValues" dxfId="1978" priority="1406"/>
  </conditionalFormatting>
  <conditionalFormatting sqref="O1965:O1966">
    <cfRule type="duplicateValues" dxfId="1977" priority="1405"/>
  </conditionalFormatting>
  <conditionalFormatting sqref="O1965:O1966">
    <cfRule type="duplicateValues" dxfId="1976" priority="1404"/>
  </conditionalFormatting>
  <conditionalFormatting sqref="O1965:O1966">
    <cfRule type="duplicateValues" dxfId="1975" priority="1403"/>
  </conditionalFormatting>
  <conditionalFormatting sqref="O1965:O1966">
    <cfRule type="duplicateValues" dxfId="1974" priority="1402"/>
  </conditionalFormatting>
  <conditionalFormatting sqref="O1965:O1966">
    <cfRule type="duplicateValues" dxfId="1973" priority="1401"/>
  </conditionalFormatting>
  <conditionalFormatting sqref="O1965:O1966">
    <cfRule type="duplicateValues" dxfId="1972" priority="1400"/>
  </conditionalFormatting>
  <conditionalFormatting sqref="O1965:O1966">
    <cfRule type="duplicateValues" dxfId="1971" priority="1419"/>
  </conditionalFormatting>
  <conditionalFormatting sqref="O1965:O1966">
    <cfRule type="duplicateValues" dxfId="1970" priority="1420"/>
    <cfRule type="duplicateValues" dxfId="1969" priority="1421"/>
    <cfRule type="duplicateValues" dxfId="1968" priority="1422"/>
  </conditionalFormatting>
  <conditionalFormatting sqref="P1965:P1966">
    <cfRule type="duplicateValues" dxfId="1967" priority="1423"/>
  </conditionalFormatting>
  <conditionalFormatting sqref="O1965:O1966">
    <cfRule type="duplicateValues" dxfId="1966" priority="1399"/>
  </conditionalFormatting>
  <conditionalFormatting sqref="O1965:O1966">
    <cfRule type="duplicateValues" dxfId="1965" priority="1398"/>
  </conditionalFormatting>
  <conditionalFormatting sqref="O1965:O1966">
    <cfRule type="duplicateValues" dxfId="1964" priority="1397"/>
  </conditionalFormatting>
  <conditionalFormatting sqref="O1965:O1966">
    <cfRule type="duplicateValues" dxfId="1963" priority="1396"/>
  </conditionalFormatting>
  <conditionalFormatting sqref="P1967">
    <cfRule type="duplicateValues" dxfId="1962" priority="1388"/>
  </conditionalFormatting>
  <conditionalFormatting sqref="O1967">
    <cfRule type="duplicateValues" dxfId="1961" priority="1387"/>
  </conditionalFormatting>
  <conditionalFormatting sqref="O1967">
    <cfRule type="duplicateValues" dxfId="1960" priority="1386"/>
  </conditionalFormatting>
  <conditionalFormatting sqref="O1967">
    <cfRule type="duplicateValues" dxfId="1959" priority="1385"/>
  </conditionalFormatting>
  <conditionalFormatting sqref="O1967">
    <cfRule type="duplicateValues" dxfId="1958" priority="1384"/>
  </conditionalFormatting>
  <conditionalFormatting sqref="O1967">
    <cfRule type="duplicateValues" dxfId="1957" priority="1383"/>
  </conditionalFormatting>
  <conditionalFormatting sqref="O1967">
    <cfRule type="duplicateValues" dxfId="1956" priority="1382"/>
  </conditionalFormatting>
  <conditionalFormatting sqref="O1967">
    <cfRule type="duplicateValues" dxfId="1955" priority="1381"/>
  </conditionalFormatting>
  <conditionalFormatting sqref="O1967">
    <cfRule type="duplicateValues" dxfId="1954" priority="1380"/>
  </conditionalFormatting>
  <conditionalFormatting sqref="O1967">
    <cfRule type="duplicateValues" dxfId="1953" priority="1379"/>
  </conditionalFormatting>
  <conditionalFormatting sqref="O1967">
    <cfRule type="duplicateValues" dxfId="1952" priority="1378"/>
  </conditionalFormatting>
  <conditionalFormatting sqref="O1967">
    <cfRule type="duplicateValues" dxfId="1951" priority="1389"/>
  </conditionalFormatting>
  <conditionalFormatting sqref="O1967">
    <cfRule type="duplicateValues" dxfId="1950" priority="1390"/>
    <cfRule type="duplicateValues" dxfId="1949" priority="1391"/>
    <cfRule type="duplicateValues" dxfId="1948" priority="1392"/>
  </conditionalFormatting>
  <conditionalFormatting sqref="O1967">
    <cfRule type="duplicateValues" dxfId="1947" priority="1393"/>
    <cfRule type="duplicateValues" dxfId="1946" priority="1394"/>
  </conditionalFormatting>
  <conditionalFormatting sqref="P1967">
    <cfRule type="duplicateValues" dxfId="1945" priority="1395"/>
  </conditionalFormatting>
  <conditionalFormatting sqref="O1967">
    <cfRule type="duplicateValues" dxfId="1944" priority="1377"/>
  </conditionalFormatting>
  <conditionalFormatting sqref="O1967">
    <cfRule type="duplicateValues" dxfId="1943" priority="1376"/>
  </conditionalFormatting>
  <conditionalFormatting sqref="O1967">
    <cfRule type="duplicateValues" dxfId="1942" priority="1375"/>
  </conditionalFormatting>
  <conditionalFormatting sqref="O1967">
    <cfRule type="duplicateValues" dxfId="1941" priority="1374"/>
  </conditionalFormatting>
  <conditionalFormatting sqref="P1968">
    <cfRule type="duplicateValues" dxfId="1940" priority="1366"/>
  </conditionalFormatting>
  <conditionalFormatting sqref="O1968">
    <cfRule type="duplicateValues" dxfId="1939" priority="1365"/>
  </conditionalFormatting>
  <conditionalFormatting sqref="O1968">
    <cfRule type="duplicateValues" dxfId="1938" priority="1364"/>
  </conditionalFormatting>
  <conditionalFormatting sqref="O1968">
    <cfRule type="duplicateValues" dxfId="1937" priority="1363"/>
  </conditionalFormatting>
  <conditionalFormatting sqref="O1968">
    <cfRule type="duplicateValues" dxfId="1936" priority="1362"/>
  </conditionalFormatting>
  <conditionalFormatting sqref="O1968">
    <cfRule type="duplicateValues" dxfId="1935" priority="1361"/>
  </conditionalFormatting>
  <conditionalFormatting sqref="O1968">
    <cfRule type="duplicateValues" dxfId="1934" priority="1360"/>
  </conditionalFormatting>
  <conditionalFormatting sqref="O1968">
    <cfRule type="duplicateValues" dxfId="1933" priority="1367"/>
  </conditionalFormatting>
  <conditionalFormatting sqref="O1968">
    <cfRule type="duplicateValues" dxfId="1932" priority="1368"/>
    <cfRule type="duplicateValues" dxfId="1931" priority="1369"/>
    <cfRule type="duplicateValues" dxfId="1930" priority="1370"/>
  </conditionalFormatting>
  <conditionalFormatting sqref="O1968">
    <cfRule type="duplicateValues" dxfId="1929" priority="1371"/>
    <cfRule type="duplicateValues" dxfId="1928" priority="1372"/>
  </conditionalFormatting>
  <conditionalFormatting sqref="P1968">
    <cfRule type="duplicateValues" dxfId="1927" priority="1373"/>
  </conditionalFormatting>
  <conditionalFormatting sqref="O1968">
    <cfRule type="duplicateValues" dxfId="1926" priority="1359"/>
  </conditionalFormatting>
  <conditionalFormatting sqref="O1968">
    <cfRule type="duplicateValues" dxfId="1925" priority="1358"/>
  </conditionalFormatting>
  <conditionalFormatting sqref="O1968">
    <cfRule type="duplicateValues" dxfId="1924" priority="1357"/>
  </conditionalFormatting>
  <conditionalFormatting sqref="O1968">
    <cfRule type="duplicateValues" dxfId="1923" priority="1356"/>
  </conditionalFormatting>
  <conditionalFormatting sqref="O1968">
    <cfRule type="duplicateValues" dxfId="1922" priority="1355"/>
  </conditionalFormatting>
  <conditionalFormatting sqref="O1968">
    <cfRule type="duplicateValues" dxfId="1921" priority="1354"/>
  </conditionalFormatting>
  <conditionalFormatting sqref="O1968">
    <cfRule type="duplicateValues" dxfId="1920" priority="1353"/>
  </conditionalFormatting>
  <conditionalFormatting sqref="O1968">
    <cfRule type="duplicateValues" dxfId="1919" priority="1352"/>
  </conditionalFormatting>
  <conditionalFormatting sqref="P1969">
    <cfRule type="duplicateValues" dxfId="1918" priority="1344"/>
  </conditionalFormatting>
  <conditionalFormatting sqref="O1969">
    <cfRule type="duplicateValues" dxfId="1917" priority="1343"/>
  </conditionalFormatting>
  <conditionalFormatting sqref="O1969">
    <cfRule type="duplicateValues" dxfId="1916" priority="1342"/>
  </conditionalFormatting>
  <conditionalFormatting sqref="O1969">
    <cfRule type="duplicateValues" dxfId="1915" priority="1341"/>
  </conditionalFormatting>
  <conditionalFormatting sqref="O1969">
    <cfRule type="duplicateValues" dxfId="1914" priority="1340"/>
  </conditionalFormatting>
  <conditionalFormatting sqref="O1969">
    <cfRule type="duplicateValues" dxfId="1913" priority="1339"/>
  </conditionalFormatting>
  <conditionalFormatting sqref="O1969">
    <cfRule type="duplicateValues" dxfId="1912" priority="1338"/>
  </conditionalFormatting>
  <conditionalFormatting sqref="O1969">
    <cfRule type="duplicateValues" dxfId="1911" priority="1345"/>
  </conditionalFormatting>
  <conditionalFormatting sqref="O1969">
    <cfRule type="duplicateValues" dxfId="1910" priority="1346"/>
    <cfRule type="duplicateValues" dxfId="1909" priority="1347"/>
    <cfRule type="duplicateValues" dxfId="1908" priority="1348"/>
  </conditionalFormatting>
  <conditionalFormatting sqref="O1969">
    <cfRule type="duplicateValues" dxfId="1907" priority="1349"/>
    <cfRule type="duplicateValues" dxfId="1906" priority="1350"/>
  </conditionalFormatting>
  <conditionalFormatting sqref="P1969">
    <cfRule type="duplicateValues" dxfId="1905" priority="1351"/>
  </conditionalFormatting>
  <conditionalFormatting sqref="O1969">
    <cfRule type="duplicateValues" dxfId="1904" priority="1337"/>
  </conditionalFormatting>
  <conditionalFormatting sqref="O1969">
    <cfRule type="duplicateValues" dxfId="1903" priority="1336"/>
  </conditionalFormatting>
  <conditionalFormatting sqref="O1969">
    <cfRule type="duplicateValues" dxfId="1902" priority="1335"/>
  </conditionalFormatting>
  <conditionalFormatting sqref="O1969">
    <cfRule type="duplicateValues" dxfId="1901" priority="1334"/>
  </conditionalFormatting>
  <conditionalFormatting sqref="O1969">
    <cfRule type="duplicateValues" dxfId="1900" priority="1333"/>
  </conditionalFormatting>
  <conditionalFormatting sqref="O1969">
    <cfRule type="duplicateValues" dxfId="1899" priority="1332"/>
  </conditionalFormatting>
  <conditionalFormatting sqref="O1969">
    <cfRule type="duplicateValues" dxfId="1898" priority="1331"/>
  </conditionalFormatting>
  <conditionalFormatting sqref="O1969">
    <cfRule type="duplicateValues" dxfId="1897" priority="1330"/>
  </conditionalFormatting>
  <conditionalFormatting sqref="P1970">
    <cfRule type="duplicateValues" dxfId="1896" priority="1322"/>
  </conditionalFormatting>
  <conditionalFormatting sqref="O1970">
    <cfRule type="duplicateValues" dxfId="1895" priority="1321"/>
  </conditionalFormatting>
  <conditionalFormatting sqref="O1970">
    <cfRule type="duplicateValues" dxfId="1894" priority="1320"/>
  </conditionalFormatting>
  <conditionalFormatting sqref="O1970">
    <cfRule type="duplicateValues" dxfId="1893" priority="1319"/>
  </conditionalFormatting>
  <conditionalFormatting sqref="O1970">
    <cfRule type="duplicateValues" dxfId="1892" priority="1318"/>
  </conditionalFormatting>
  <conditionalFormatting sqref="O1970">
    <cfRule type="duplicateValues" dxfId="1891" priority="1317"/>
  </conditionalFormatting>
  <conditionalFormatting sqref="O1970">
    <cfRule type="duplicateValues" dxfId="1890" priority="1316"/>
  </conditionalFormatting>
  <conditionalFormatting sqref="O1970">
    <cfRule type="duplicateValues" dxfId="1889" priority="1315"/>
  </conditionalFormatting>
  <conditionalFormatting sqref="O1970">
    <cfRule type="duplicateValues" dxfId="1888" priority="1314"/>
  </conditionalFormatting>
  <conditionalFormatting sqref="O1970">
    <cfRule type="duplicateValues" dxfId="1887" priority="1313"/>
  </conditionalFormatting>
  <conditionalFormatting sqref="O1970">
    <cfRule type="duplicateValues" dxfId="1886" priority="1312"/>
  </conditionalFormatting>
  <conditionalFormatting sqref="O1970">
    <cfRule type="duplicateValues" dxfId="1885" priority="1323"/>
  </conditionalFormatting>
  <conditionalFormatting sqref="O1970">
    <cfRule type="duplicateValues" dxfId="1884" priority="1324"/>
    <cfRule type="duplicateValues" dxfId="1883" priority="1325"/>
    <cfRule type="duplicateValues" dxfId="1882" priority="1326"/>
  </conditionalFormatting>
  <conditionalFormatting sqref="O1970">
    <cfRule type="duplicateValues" dxfId="1881" priority="1327"/>
    <cfRule type="duplicateValues" dxfId="1880" priority="1328"/>
  </conditionalFormatting>
  <conditionalFormatting sqref="P1970">
    <cfRule type="duplicateValues" dxfId="1879" priority="1329"/>
  </conditionalFormatting>
  <conditionalFormatting sqref="O1970">
    <cfRule type="duplicateValues" dxfId="1878" priority="1311"/>
  </conditionalFormatting>
  <conditionalFormatting sqref="O1970">
    <cfRule type="duplicateValues" dxfId="1877" priority="1310"/>
  </conditionalFormatting>
  <conditionalFormatting sqref="O1970">
    <cfRule type="duplicateValues" dxfId="1876" priority="1309"/>
  </conditionalFormatting>
  <conditionalFormatting sqref="O1970">
    <cfRule type="duplicateValues" dxfId="1875" priority="1308"/>
  </conditionalFormatting>
  <conditionalFormatting sqref="O1971">
    <cfRule type="duplicateValues" dxfId="1874" priority="1300"/>
  </conditionalFormatting>
  <conditionalFormatting sqref="P1971">
    <cfRule type="duplicateValues" dxfId="1873" priority="1299"/>
  </conditionalFormatting>
  <conditionalFormatting sqref="O1971">
    <cfRule type="duplicateValues" dxfId="1872" priority="1298"/>
  </conditionalFormatting>
  <conditionalFormatting sqref="O1971">
    <cfRule type="duplicateValues" dxfId="1871" priority="1297"/>
  </conditionalFormatting>
  <conditionalFormatting sqref="O1971">
    <cfRule type="duplicateValues" dxfId="1870" priority="1296"/>
  </conditionalFormatting>
  <conditionalFormatting sqref="O1971">
    <cfRule type="duplicateValues" dxfId="1869" priority="1295"/>
  </conditionalFormatting>
  <conditionalFormatting sqref="O1971">
    <cfRule type="duplicateValues" dxfId="1868" priority="1294"/>
  </conditionalFormatting>
  <conditionalFormatting sqref="O1971">
    <cfRule type="duplicateValues" dxfId="1867" priority="1293"/>
  </conditionalFormatting>
  <conditionalFormatting sqref="O1971">
    <cfRule type="duplicateValues" dxfId="1866" priority="1292"/>
  </conditionalFormatting>
  <conditionalFormatting sqref="O1971">
    <cfRule type="duplicateValues" dxfId="1865" priority="1291"/>
  </conditionalFormatting>
  <conditionalFormatting sqref="O1971">
    <cfRule type="duplicateValues" dxfId="1864" priority="1290"/>
  </conditionalFormatting>
  <conditionalFormatting sqref="O1971">
    <cfRule type="duplicateValues" dxfId="1863" priority="1289"/>
  </conditionalFormatting>
  <conditionalFormatting sqref="O1971">
    <cfRule type="duplicateValues" dxfId="1862" priority="1301"/>
  </conditionalFormatting>
  <conditionalFormatting sqref="O1971">
    <cfRule type="duplicateValues" dxfId="1861" priority="1302"/>
    <cfRule type="duplicateValues" dxfId="1860" priority="1303"/>
    <cfRule type="duplicateValues" dxfId="1859" priority="1304"/>
  </conditionalFormatting>
  <conditionalFormatting sqref="O1971">
    <cfRule type="duplicateValues" dxfId="1858" priority="1305"/>
    <cfRule type="duplicateValues" dxfId="1857" priority="1306"/>
  </conditionalFormatting>
  <conditionalFormatting sqref="P1971">
    <cfRule type="duplicateValues" dxfId="1856" priority="1307"/>
  </conditionalFormatting>
  <conditionalFormatting sqref="O1971">
    <cfRule type="duplicateValues" dxfId="1855" priority="1288"/>
  </conditionalFormatting>
  <conditionalFormatting sqref="O1971">
    <cfRule type="duplicateValues" dxfId="1854" priority="1287"/>
  </conditionalFormatting>
  <conditionalFormatting sqref="O1971">
    <cfRule type="duplicateValues" dxfId="1853" priority="1286"/>
  </conditionalFormatting>
  <conditionalFormatting sqref="O1971">
    <cfRule type="duplicateValues" dxfId="1852" priority="1285"/>
  </conditionalFormatting>
  <conditionalFormatting sqref="O1972">
    <cfRule type="duplicateValues" dxfId="1851" priority="1277"/>
  </conditionalFormatting>
  <conditionalFormatting sqref="P1972">
    <cfRule type="duplicateValues" dxfId="1850" priority="1276"/>
  </conditionalFormatting>
  <conditionalFormatting sqref="O1972">
    <cfRule type="duplicateValues" dxfId="1849" priority="1275"/>
  </conditionalFormatting>
  <conditionalFormatting sqref="O1972">
    <cfRule type="duplicateValues" dxfId="1848" priority="1274"/>
  </conditionalFormatting>
  <conditionalFormatting sqref="O1972">
    <cfRule type="duplicateValues" dxfId="1847" priority="1273"/>
  </conditionalFormatting>
  <conditionalFormatting sqref="O1972">
    <cfRule type="duplicateValues" dxfId="1846" priority="1272"/>
  </conditionalFormatting>
  <conditionalFormatting sqref="O1972">
    <cfRule type="duplicateValues" dxfId="1845" priority="1271"/>
  </conditionalFormatting>
  <conditionalFormatting sqref="O1972">
    <cfRule type="duplicateValues" dxfId="1844" priority="1270"/>
  </conditionalFormatting>
  <conditionalFormatting sqref="O1972">
    <cfRule type="duplicateValues" dxfId="1843" priority="1269"/>
  </conditionalFormatting>
  <conditionalFormatting sqref="O1972">
    <cfRule type="duplicateValues" dxfId="1842" priority="1268"/>
  </conditionalFormatting>
  <conditionalFormatting sqref="O1972">
    <cfRule type="duplicateValues" dxfId="1841" priority="1267"/>
  </conditionalFormatting>
  <conditionalFormatting sqref="O1972">
    <cfRule type="duplicateValues" dxfId="1840" priority="1266"/>
  </conditionalFormatting>
  <conditionalFormatting sqref="O1972">
    <cfRule type="duplicateValues" dxfId="1839" priority="1278"/>
  </conditionalFormatting>
  <conditionalFormatting sqref="O1972">
    <cfRule type="duplicateValues" dxfId="1838" priority="1279"/>
    <cfRule type="duplicateValues" dxfId="1837" priority="1280"/>
    <cfRule type="duplicateValues" dxfId="1836" priority="1281"/>
  </conditionalFormatting>
  <conditionalFormatting sqref="O1972">
    <cfRule type="duplicateValues" dxfId="1835" priority="1282"/>
    <cfRule type="duplicateValues" dxfId="1834" priority="1283"/>
  </conditionalFormatting>
  <conditionalFormatting sqref="P1972">
    <cfRule type="duplicateValues" dxfId="1833" priority="1284"/>
  </conditionalFormatting>
  <conditionalFormatting sqref="O1972">
    <cfRule type="duplicateValues" dxfId="1832" priority="1265"/>
  </conditionalFormatting>
  <conditionalFormatting sqref="O1972">
    <cfRule type="duplicateValues" dxfId="1831" priority="1264"/>
  </conditionalFormatting>
  <conditionalFormatting sqref="O1972">
    <cfRule type="duplicateValues" dxfId="1830" priority="1263"/>
  </conditionalFormatting>
  <conditionalFormatting sqref="O1972">
    <cfRule type="duplicateValues" dxfId="1829" priority="1262"/>
  </conditionalFormatting>
  <conditionalFormatting sqref="O1973">
    <cfRule type="duplicateValues" dxfId="1828" priority="1251"/>
  </conditionalFormatting>
  <conditionalFormatting sqref="O1973">
    <cfRule type="duplicateValues" dxfId="1827" priority="1252"/>
    <cfRule type="duplicateValues" dxfId="1826" priority="1253"/>
    <cfRule type="duplicateValues" dxfId="1825" priority="1254"/>
  </conditionalFormatting>
  <conditionalFormatting sqref="O1973">
    <cfRule type="duplicateValues" dxfId="1824" priority="1249"/>
    <cfRule type="duplicateValues" dxfId="1823" priority="1250"/>
  </conditionalFormatting>
  <conditionalFormatting sqref="O1973">
    <cfRule type="duplicateValues" dxfId="1822" priority="1248"/>
  </conditionalFormatting>
  <conditionalFormatting sqref="O1973">
    <cfRule type="duplicateValues" dxfId="1821" priority="1247"/>
  </conditionalFormatting>
  <conditionalFormatting sqref="P1973">
    <cfRule type="duplicateValues" dxfId="1820" priority="1246"/>
  </conditionalFormatting>
  <conditionalFormatting sqref="O1973">
    <cfRule type="duplicateValues" dxfId="1819" priority="1245"/>
  </conditionalFormatting>
  <conditionalFormatting sqref="O1973">
    <cfRule type="duplicateValues" dxfId="1818" priority="1244"/>
  </conditionalFormatting>
  <conditionalFormatting sqref="O1973">
    <cfRule type="duplicateValues" dxfId="1817" priority="1243"/>
  </conditionalFormatting>
  <conditionalFormatting sqref="O1973">
    <cfRule type="duplicateValues" dxfId="1816" priority="1242"/>
  </conditionalFormatting>
  <conditionalFormatting sqref="O1973">
    <cfRule type="duplicateValues" dxfId="1815" priority="1241"/>
  </conditionalFormatting>
  <conditionalFormatting sqref="O1973">
    <cfRule type="duplicateValues" dxfId="1814" priority="1240"/>
  </conditionalFormatting>
  <conditionalFormatting sqref="O1973">
    <cfRule type="duplicateValues" dxfId="1813" priority="1239"/>
  </conditionalFormatting>
  <conditionalFormatting sqref="O1973">
    <cfRule type="duplicateValues" dxfId="1812" priority="1238"/>
  </conditionalFormatting>
  <conditionalFormatting sqref="O1973">
    <cfRule type="duplicateValues" dxfId="1811" priority="1237"/>
  </conditionalFormatting>
  <conditionalFormatting sqref="O1973">
    <cfRule type="duplicateValues" dxfId="1810" priority="1236"/>
  </conditionalFormatting>
  <conditionalFormatting sqref="P1973">
    <cfRule type="duplicateValues" dxfId="1809" priority="1255"/>
  </conditionalFormatting>
  <conditionalFormatting sqref="O1973">
    <cfRule type="duplicateValues" dxfId="1808" priority="1256"/>
  </conditionalFormatting>
  <conditionalFormatting sqref="O1973">
    <cfRule type="duplicateValues" dxfId="1807" priority="1257"/>
    <cfRule type="duplicateValues" dxfId="1806" priority="1258"/>
    <cfRule type="duplicateValues" dxfId="1805" priority="1259"/>
  </conditionalFormatting>
  <conditionalFormatting sqref="O1973">
    <cfRule type="duplicateValues" dxfId="1804" priority="1260"/>
    <cfRule type="duplicateValues" dxfId="1803" priority="1261"/>
  </conditionalFormatting>
  <conditionalFormatting sqref="O1973">
    <cfRule type="duplicateValues" dxfId="1802" priority="1235"/>
  </conditionalFormatting>
  <conditionalFormatting sqref="O1973">
    <cfRule type="duplicateValues" dxfId="1801" priority="1234"/>
  </conditionalFormatting>
  <conditionalFormatting sqref="O1973">
    <cfRule type="duplicateValues" dxfId="1800" priority="1233"/>
  </conditionalFormatting>
  <conditionalFormatting sqref="O1973">
    <cfRule type="duplicateValues" dxfId="1799" priority="1232"/>
  </conditionalFormatting>
  <conditionalFormatting sqref="P1974:P1975">
    <cfRule type="duplicateValues" dxfId="1798" priority="1224"/>
  </conditionalFormatting>
  <conditionalFormatting sqref="O1974:O1975">
    <cfRule type="duplicateValues" dxfId="1797" priority="1223"/>
  </conditionalFormatting>
  <conditionalFormatting sqref="O1974:O1975">
    <cfRule type="duplicateValues" dxfId="1796" priority="1222"/>
  </conditionalFormatting>
  <conditionalFormatting sqref="O1974:O1975">
    <cfRule type="duplicateValues" dxfId="1795" priority="1221"/>
  </conditionalFormatting>
  <conditionalFormatting sqref="O1974:O1975">
    <cfRule type="duplicateValues" dxfId="1794" priority="1220"/>
  </conditionalFormatting>
  <conditionalFormatting sqref="O1974:O1975">
    <cfRule type="duplicateValues" dxfId="1793" priority="1219"/>
  </conditionalFormatting>
  <conditionalFormatting sqref="O1974:O1975">
    <cfRule type="duplicateValues" dxfId="1792" priority="1218"/>
  </conditionalFormatting>
  <conditionalFormatting sqref="O1974:O1975">
    <cfRule type="duplicateValues" dxfId="1791" priority="1225"/>
  </conditionalFormatting>
  <conditionalFormatting sqref="O1974:O1975">
    <cfRule type="duplicateValues" dxfId="1790" priority="1226"/>
    <cfRule type="duplicateValues" dxfId="1789" priority="1227"/>
    <cfRule type="duplicateValues" dxfId="1788" priority="1228"/>
  </conditionalFormatting>
  <conditionalFormatting sqref="O1974:O1975">
    <cfRule type="duplicateValues" dxfId="1787" priority="1229"/>
    <cfRule type="duplicateValues" dxfId="1786" priority="1230"/>
  </conditionalFormatting>
  <conditionalFormatting sqref="P1974:P1975">
    <cfRule type="duplicateValues" dxfId="1785" priority="1231"/>
  </conditionalFormatting>
  <conditionalFormatting sqref="O1974:O1975">
    <cfRule type="duplicateValues" dxfId="1784" priority="1217"/>
  </conditionalFormatting>
  <conditionalFormatting sqref="O1974:O1975">
    <cfRule type="duplicateValues" dxfId="1783" priority="1216"/>
  </conditionalFormatting>
  <conditionalFormatting sqref="O1974:O1975">
    <cfRule type="duplicateValues" dxfId="1782" priority="1215"/>
  </conditionalFormatting>
  <conditionalFormatting sqref="O1974:O1975">
    <cfRule type="duplicateValues" dxfId="1781" priority="1214"/>
  </conditionalFormatting>
  <conditionalFormatting sqref="O1974:O1975">
    <cfRule type="duplicateValues" dxfId="1780" priority="1213"/>
  </conditionalFormatting>
  <conditionalFormatting sqref="O1974:O1975">
    <cfRule type="duplicateValues" dxfId="1779" priority="1212"/>
  </conditionalFormatting>
  <conditionalFormatting sqref="O1974:O1975">
    <cfRule type="duplicateValues" dxfId="1778" priority="1211"/>
  </conditionalFormatting>
  <conditionalFormatting sqref="O1974:O1975">
    <cfRule type="duplicateValues" dxfId="1777" priority="1210"/>
  </conditionalFormatting>
  <conditionalFormatting sqref="P1976">
    <cfRule type="duplicateValues" dxfId="1776" priority="1202"/>
  </conditionalFormatting>
  <conditionalFormatting sqref="O1976">
    <cfRule type="duplicateValues" dxfId="1775" priority="1201"/>
  </conditionalFormatting>
  <conditionalFormatting sqref="O1976">
    <cfRule type="duplicateValues" dxfId="1774" priority="1200"/>
  </conditionalFormatting>
  <conditionalFormatting sqref="O1976">
    <cfRule type="duplicateValues" dxfId="1773" priority="1199"/>
  </conditionalFormatting>
  <conditionalFormatting sqref="O1976">
    <cfRule type="duplicateValues" dxfId="1772" priority="1198"/>
  </conditionalFormatting>
  <conditionalFormatting sqref="O1976">
    <cfRule type="duplicateValues" dxfId="1771" priority="1197"/>
  </conditionalFormatting>
  <conditionalFormatting sqref="O1976">
    <cfRule type="duplicateValues" dxfId="1770" priority="1196"/>
  </conditionalFormatting>
  <conditionalFormatting sqref="O1976">
    <cfRule type="duplicateValues" dxfId="1769" priority="1195"/>
  </conditionalFormatting>
  <conditionalFormatting sqref="O1976">
    <cfRule type="duplicateValues" dxfId="1768" priority="1194"/>
  </conditionalFormatting>
  <conditionalFormatting sqref="O1976">
    <cfRule type="duplicateValues" dxfId="1767" priority="1193"/>
  </conditionalFormatting>
  <conditionalFormatting sqref="O1976">
    <cfRule type="duplicateValues" dxfId="1766" priority="1192"/>
  </conditionalFormatting>
  <conditionalFormatting sqref="O1976">
    <cfRule type="duplicateValues" dxfId="1765" priority="1203"/>
  </conditionalFormatting>
  <conditionalFormatting sqref="O1976">
    <cfRule type="duplicateValues" dxfId="1764" priority="1204"/>
    <cfRule type="duplicateValues" dxfId="1763" priority="1205"/>
    <cfRule type="duplicateValues" dxfId="1762" priority="1206"/>
  </conditionalFormatting>
  <conditionalFormatting sqref="O1976">
    <cfRule type="duplicateValues" dxfId="1761" priority="1207"/>
    <cfRule type="duplicateValues" dxfId="1760" priority="1208"/>
  </conditionalFormatting>
  <conditionalFormatting sqref="P1976">
    <cfRule type="duplicateValues" dxfId="1759" priority="1209"/>
  </conditionalFormatting>
  <conditionalFormatting sqref="O1976">
    <cfRule type="duplicateValues" dxfId="1758" priority="1191"/>
  </conditionalFormatting>
  <conditionalFormatting sqref="O1976">
    <cfRule type="duplicateValues" dxfId="1757" priority="1190"/>
  </conditionalFormatting>
  <conditionalFormatting sqref="O1976">
    <cfRule type="duplicateValues" dxfId="1756" priority="1189"/>
  </conditionalFormatting>
  <conditionalFormatting sqref="O1976">
    <cfRule type="duplicateValues" dxfId="1755" priority="1188"/>
  </conditionalFormatting>
  <conditionalFormatting sqref="O1977">
    <cfRule type="duplicateValues" dxfId="1754" priority="1179"/>
  </conditionalFormatting>
  <conditionalFormatting sqref="O1977">
    <cfRule type="duplicateValues" dxfId="1753" priority="1180"/>
    <cfRule type="duplicateValues" dxfId="1752" priority="1181"/>
    <cfRule type="duplicateValues" dxfId="1751" priority="1182"/>
  </conditionalFormatting>
  <conditionalFormatting sqref="O1977">
    <cfRule type="duplicateValues" dxfId="1750" priority="1177"/>
    <cfRule type="duplicateValues" dxfId="1749" priority="1178"/>
  </conditionalFormatting>
  <conditionalFormatting sqref="O1977">
    <cfRule type="duplicateValues" dxfId="1748" priority="1176"/>
  </conditionalFormatting>
  <conditionalFormatting sqref="O1977">
    <cfRule type="duplicateValues" dxfId="1747" priority="1175"/>
  </conditionalFormatting>
  <conditionalFormatting sqref="P1977">
    <cfRule type="duplicateValues" dxfId="1746" priority="1174"/>
  </conditionalFormatting>
  <conditionalFormatting sqref="O1977">
    <cfRule type="duplicateValues" dxfId="1745" priority="1173"/>
  </conditionalFormatting>
  <conditionalFormatting sqref="O1977">
    <cfRule type="duplicateValues" dxfId="1744" priority="1172"/>
  </conditionalFormatting>
  <conditionalFormatting sqref="O1977">
    <cfRule type="duplicateValues" dxfId="1743" priority="1171"/>
  </conditionalFormatting>
  <conditionalFormatting sqref="O1977">
    <cfRule type="duplicateValues" dxfId="1742" priority="1170"/>
  </conditionalFormatting>
  <conditionalFormatting sqref="O1977">
    <cfRule type="duplicateValues" dxfId="1741" priority="1169"/>
  </conditionalFormatting>
  <conditionalFormatting sqref="O1977">
    <cfRule type="duplicateValues" dxfId="1740" priority="1168"/>
  </conditionalFormatting>
  <conditionalFormatting sqref="O1977">
    <cfRule type="duplicateValues" dxfId="1739" priority="1167"/>
  </conditionalFormatting>
  <conditionalFormatting sqref="O1977">
    <cfRule type="duplicateValues" dxfId="1738" priority="1166"/>
  </conditionalFormatting>
  <conditionalFormatting sqref="O1977">
    <cfRule type="duplicateValues" dxfId="1737" priority="1165"/>
  </conditionalFormatting>
  <conditionalFormatting sqref="O1977">
    <cfRule type="duplicateValues" dxfId="1736" priority="1164"/>
  </conditionalFormatting>
  <conditionalFormatting sqref="O1977">
    <cfRule type="duplicateValues" dxfId="1735" priority="1183"/>
  </conditionalFormatting>
  <conditionalFormatting sqref="O1977">
    <cfRule type="duplicateValues" dxfId="1734" priority="1184"/>
    <cfRule type="duplicateValues" dxfId="1733" priority="1185"/>
    <cfRule type="duplicateValues" dxfId="1732" priority="1186"/>
  </conditionalFormatting>
  <conditionalFormatting sqref="P1977">
    <cfRule type="duplicateValues" dxfId="1731" priority="1187"/>
  </conditionalFormatting>
  <conditionalFormatting sqref="O1977">
    <cfRule type="duplicateValues" dxfId="1730" priority="1163"/>
  </conditionalFormatting>
  <conditionalFormatting sqref="O1977">
    <cfRule type="duplicateValues" dxfId="1729" priority="1162"/>
  </conditionalFormatting>
  <conditionalFormatting sqref="O1977">
    <cfRule type="duplicateValues" dxfId="1728" priority="1161"/>
  </conditionalFormatting>
  <conditionalFormatting sqref="O1977">
    <cfRule type="duplicateValues" dxfId="1727" priority="1160"/>
  </conditionalFormatting>
  <conditionalFormatting sqref="P1978">
    <cfRule type="duplicateValues" dxfId="1726" priority="1152"/>
  </conditionalFormatting>
  <conditionalFormatting sqref="O1978">
    <cfRule type="duplicateValues" dxfId="1725" priority="1151"/>
  </conditionalFormatting>
  <conditionalFormatting sqref="O1978">
    <cfRule type="duplicateValues" dxfId="1724" priority="1150"/>
  </conditionalFormatting>
  <conditionalFormatting sqref="O1978">
    <cfRule type="duplicateValues" dxfId="1723" priority="1149"/>
  </conditionalFormatting>
  <conditionalFormatting sqref="O1978">
    <cfRule type="duplicateValues" dxfId="1722" priority="1148"/>
  </conditionalFormatting>
  <conditionalFormatting sqref="O1978">
    <cfRule type="duplicateValues" dxfId="1721" priority="1147"/>
  </conditionalFormatting>
  <conditionalFormatting sqref="O1978">
    <cfRule type="duplicateValues" dxfId="1720" priority="1146"/>
  </conditionalFormatting>
  <conditionalFormatting sqref="O1978">
    <cfRule type="duplicateValues" dxfId="1719" priority="1145"/>
  </conditionalFormatting>
  <conditionalFormatting sqref="O1978">
    <cfRule type="duplicateValues" dxfId="1718" priority="1144"/>
  </conditionalFormatting>
  <conditionalFormatting sqref="O1978">
    <cfRule type="duplicateValues" dxfId="1717" priority="1143"/>
  </conditionalFormatting>
  <conditionalFormatting sqref="O1978">
    <cfRule type="duplicateValues" dxfId="1716" priority="1142"/>
  </conditionalFormatting>
  <conditionalFormatting sqref="O1978">
    <cfRule type="duplicateValues" dxfId="1715" priority="1141"/>
  </conditionalFormatting>
  <conditionalFormatting sqref="O1978">
    <cfRule type="duplicateValues" dxfId="1714" priority="1140"/>
  </conditionalFormatting>
  <conditionalFormatting sqref="O1978">
    <cfRule type="duplicateValues" dxfId="1713" priority="1153"/>
  </conditionalFormatting>
  <conditionalFormatting sqref="O1978">
    <cfRule type="duplicateValues" dxfId="1712" priority="1154"/>
    <cfRule type="duplicateValues" dxfId="1711" priority="1155"/>
    <cfRule type="duplicateValues" dxfId="1710" priority="1156"/>
  </conditionalFormatting>
  <conditionalFormatting sqref="O1978">
    <cfRule type="duplicateValues" dxfId="1709" priority="1157"/>
    <cfRule type="duplicateValues" dxfId="1708" priority="1158"/>
  </conditionalFormatting>
  <conditionalFormatting sqref="P1978">
    <cfRule type="duplicateValues" dxfId="1707" priority="1159"/>
  </conditionalFormatting>
  <conditionalFormatting sqref="O1978">
    <cfRule type="duplicateValues" dxfId="1706" priority="1139"/>
  </conditionalFormatting>
  <conditionalFormatting sqref="O1978">
    <cfRule type="duplicateValues" dxfId="1705" priority="1138"/>
  </conditionalFormatting>
  <conditionalFormatting sqref="O1979">
    <cfRule type="duplicateValues" dxfId="1704" priority="1127"/>
  </conditionalFormatting>
  <conditionalFormatting sqref="O1979">
    <cfRule type="duplicateValues" dxfId="1703" priority="1128"/>
    <cfRule type="duplicateValues" dxfId="1702" priority="1129"/>
    <cfRule type="duplicateValues" dxfId="1701" priority="1130"/>
  </conditionalFormatting>
  <conditionalFormatting sqref="O1979">
    <cfRule type="duplicateValues" dxfId="1700" priority="1125"/>
    <cfRule type="duplicateValues" dxfId="1699" priority="1126"/>
  </conditionalFormatting>
  <conditionalFormatting sqref="O1979">
    <cfRule type="duplicateValues" dxfId="1698" priority="1124"/>
  </conditionalFormatting>
  <conditionalFormatting sqref="O1979">
    <cfRule type="duplicateValues" dxfId="1697" priority="1123"/>
  </conditionalFormatting>
  <conditionalFormatting sqref="P1979">
    <cfRule type="duplicateValues" dxfId="1696" priority="1122"/>
  </conditionalFormatting>
  <conditionalFormatting sqref="O1979">
    <cfRule type="duplicateValues" dxfId="1695" priority="1121"/>
  </conditionalFormatting>
  <conditionalFormatting sqref="O1979">
    <cfRule type="duplicateValues" dxfId="1694" priority="1120"/>
  </conditionalFormatting>
  <conditionalFormatting sqref="O1979">
    <cfRule type="duplicateValues" dxfId="1693" priority="1119"/>
  </conditionalFormatting>
  <conditionalFormatting sqref="O1979">
    <cfRule type="duplicateValues" dxfId="1692" priority="1118"/>
  </conditionalFormatting>
  <conditionalFormatting sqref="O1979">
    <cfRule type="duplicateValues" dxfId="1691" priority="1117"/>
  </conditionalFormatting>
  <conditionalFormatting sqref="O1979">
    <cfRule type="duplicateValues" dxfId="1690" priority="1116"/>
  </conditionalFormatting>
  <conditionalFormatting sqref="O1979">
    <cfRule type="duplicateValues" dxfId="1689" priority="1115"/>
  </conditionalFormatting>
  <conditionalFormatting sqref="O1979">
    <cfRule type="duplicateValues" dxfId="1688" priority="1114"/>
  </conditionalFormatting>
  <conditionalFormatting sqref="O1979">
    <cfRule type="duplicateValues" dxfId="1687" priority="1113"/>
  </conditionalFormatting>
  <conditionalFormatting sqref="O1979">
    <cfRule type="duplicateValues" dxfId="1686" priority="1112"/>
  </conditionalFormatting>
  <conditionalFormatting sqref="P1979">
    <cfRule type="duplicateValues" dxfId="1685" priority="1131"/>
  </conditionalFormatting>
  <conditionalFormatting sqref="O1979">
    <cfRule type="duplicateValues" dxfId="1684" priority="1132"/>
  </conditionalFormatting>
  <conditionalFormatting sqref="O1979">
    <cfRule type="duplicateValues" dxfId="1683" priority="1133"/>
    <cfRule type="duplicateValues" dxfId="1682" priority="1134"/>
    <cfRule type="duplicateValues" dxfId="1681" priority="1135"/>
  </conditionalFormatting>
  <conditionalFormatting sqref="O1979">
    <cfRule type="duplicateValues" dxfId="1680" priority="1136"/>
    <cfRule type="duplicateValues" dxfId="1679" priority="1137"/>
  </conditionalFormatting>
  <conditionalFormatting sqref="O1979">
    <cfRule type="duplicateValues" dxfId="1678" priority="1111"/>
  </conditionalFormatting>
  <conditionalFormatting sqref="O1979">
    <cfRule type="duplicateValues" dxfId="1677" priority="1110"/>
  </conditionalFormatting>
  <conditionalFormatting sqref="O1979">
    <cfRule type="duplicateValues" dxfId="1676" priority="1109"/>
  </conditionalFormatting>
  <conditionalFormatting sqref="O1979">
    <cfRule type="duplicateValues" dxfId="1675" priority="1108"/>
  </conditionalFormatting>
  <conditionalFormatting sqref="O1980">
    <cfRule type="duplicateValues" dxfId="1674" priority="1097"/>
  </conditionalFormatting>
  <conditionalFormatting sqref="O1980">
    <cfRule type="duplicateValues" dxfId="1673" priority="1098"/>
    <cfRule type="duplicateValues" dxfId="1672" priority="1099"/>
    <cfRule type="duplicateValues" dxfId="1671" priority="1100"/>
  </conditionalFormatting>
  <conditionalFormatting sqref="O1980">
    <cfRule type="duplicateValues" dxfId="1670" priority="1095"/>
    <cfRule type="duplicateValues" dxfId="1669" priority="1096"/>
  </conditionalFormatting>
  <conditionalFormatting sqref="O1980">
    <cfRule type="duplicateValues" dxfId="1668" priority="1094"/>
  </conditionalFormatting>
  <conditionalFormatting sqref="O1980">
    <cfRule type="duplicateValues" dxfId="1667" priority="1093"/>
  </conditionalFormatting>
  <conditionalFormatting sqref="P1980">
    <cfRule type="duplicateValues" dxfId="1666" priority="1092"/>
  </conditionalFormatting>
  <conditionalFormatting sqref="O1980">
    <cfRule type="duplicateValues" dxfId="1665" priority="1091"/>
  </conditionalFormatting>
  <conditionalFormatting sqref="O1980">
    <cfRule type="duplicateValues" dxfId="1664" priority="1090"/>
  </conditionalFormatting>
  <conditionalFormatting sqref="O1980">
    <cfRule type="duplicateValues" dxfId="1663" priority="1089"/>
  </conditionalFormatting>
  <conditionalFormatting sqref="O1980">
    <cfRule type="duplicateValues" dxfId="1662" priority="1088"/>
  </conditionalFormatting>
  <conditionalFormatting sqref="O1980">
    <cfRule type="duplicateValues" dxfId="1661" priority="1087"/>
  </conditionalFormatting>
  <conditionalFormatting sqref="O1980">
    <cfRule type="duplicateValues" dxfId="1660" priority="1086"/>
  </conditionalFormatting>
  <conditionalFormatting sqref="O1980">
    <cfRule type="duplicateValues" dxfId="1659" priority="1085"/>
  </conditionalFormatting>
  <conditionalFormatting sqref="O1980">
    <cfRule type="duplicateValues" dxfId="1658" priority="1084"/>
  </conditionalFormatting>
  <conditionalFormatting sqref="O1980">
    <cfRule type="duplicateValues" dxfId="1657" priority="1083"/>
  </conditionalFormatting>
  <conditionalFormatting sqref="O1980">
    <cfRule type="duplicateValues" dxfId="1656" priority="1082"/>
  </conditionalFormatting>
  <conditionalFormatting sqref="O1980">
    <cfRule type="duplicateValues" dxfId="1655" priority="1081"/>
  </conditionalFormatting>
  <conditionalFormatting sqref="O1980">
    <cfRule type="duplicateValues" dxfId="1654" priority="1080"/>
  </conditionalFormatting>
  <conditionalFormatting sqref="O1980">
    <cfRule type="duplicateValues" dxfId="1653" priority="1079"/>
  </conditionalFormatting>
  <conditionalFormatting sqref="O1980">
    <cfRule type="duplicateValues" dxfId="1652" priority="1101"/>
  </conditionalFormatting>
  <conditionalFormatting sqref="O1980">
    <cfRule type="duplicateValues" dxfId="1651" priority="1102"/>
    <cfRule type="duplicateValues" dxfId="1650" priority="1103"/>
    <cfRule type="duplicateValues" dxfId="1649" priority="1104"/>
  </conditionalFormatting>
  <conditionalFormatting sqref="O1980">
    <cfRule type="duplicateValues" dxfId="1648" priority="1105"/>
    <cfRule type="duplicateValues" dxfId="1647" priority="1106"/>
  </conditionalFormatting>
  <conditionalFormatting sqref="P1980">
    <cfRule type="duplicateValues" dxfId="1646" priority="1107"/>
  </conditionalFormatting>
  <conditionalFormatting sqref="O1980">
    <cfRule type="duplicateValues" dxfId="1645" priority="1078"/>
  </conditionalFormatting>
  <conditionalFormatting sqref="P1981:P1982">
    <cfRule type="duplicateValues" dxfId="1644" priority="1070"/>
  </conditionalFormatting>
  <conditionalFormatting sqref="O1981:O1982">
    <cfRule type="duplicateValues" dxfId="1643" priority="1069"/>
  </conditionalFormatting>
  <conditionalFormatting sqref="O1981:O1982">
    <cfRule type="duplicateValues" dxfId="1642" priority="1068"/>
  </conditionalFormatting>
  <conditionalFormatting sqref="O1981:O1982">
    <cfRule type="duplicateValues" dxfId="1641" priority="1067"/>
  </conditionalFormatting>
  <conditionalFormatting sqref="O1981:O1982">
    <cfRule type="duplicateValues" dxfId="1640" priority="1066"/>
  </conditionalFormatting>
  <conditionalFormatting sqref="O1981:O1982">
    <cfRule type="duplicateValues" dxfId="1639" priority="1065"/>
  </conditionalFormatting>
  <conditionalFormatting sqref="O1981:O1982">
    <cfRule type="duplicateValues" dxfId="1638" priority="1064"/>
  </conditionalFormatting>
  <conditionalFormatting sqref="O1981:O1982">
    <cfRule type="duplicateValues" dxfId="1637" priority="1063"/>
  </conditionalFormatting>
  <conditionalFormatting sqref="O1981:O1982">
    <cfRule type="duplicateValues" dxfId="1636" priority="1062"/>
  </conditionalFormatting>
  <conditionalFormatting sqref="O1981:O1982">
    <cfRule type="duplicateValues" dxfId="1635" priority="1061"/>
  </conditionalFormatting>
  <conditionalFormatting sqref="O1981:O1982">
    <cfRule type="duplicateValues" dxfId="1634" priority="1060"/>
  </conditionalFormatting>
  <conditionalFormatting sqref="O1981:O1982">
    <cfRule type="duplicateValues" dxfId="1633" priority="1071"/>
  </conditionalFormatting>
  <conditionalFormatting sqref="O1981:O1982">
    <cfRule type="duplicateValues" dxfId="1632" priority="1072"/>
    <cfRule type="duplicateValues" dxfId="1631" priority="1073"/>
    <cfRule type="duplicateValues" dxfId="1630" priority="1074"/>
  </conditionalFormatting>
  <conditionalFormatting sqref="O1981:O1982">
    <cfRule type="duplicateValues" dxfId="1629" priority="1075"/>
    <cfRule type="duplicateValues" dxfId="1628" priority="1076"/>
  </conditionalFormatting>
  <conditionalFormatting sqref="P1981:P1982">
    <cfRule type="duplicateValues" dxfId="1627" priority="1077"/>
  </conditionalFormatting>
  <conditionalFormatting sqref="O1981:O1982">
    <cfRule type="duplicateValues" dxfId="1626" priority="1059"/>
  </conditionalFormatting>
  <conditionalFormatting sqref="O1981:O1982">
    <cfRule type="duplicateValues" dxfId="1625" priority="1058"/>
  </conditionalFormatting>
  <conditionalFormatting sqref="O1981:O1982">
    <cfRule type="duplicateValues" dxfId="1624" priority="1057"/>
  </conditionalFormatting>
  <conditionalFormatting sqref="O1981:O1982">
    <cfRule type="duplicateValues" dxfId="1623" priority="1056"/>
  </conditionalFormatting>
  <conditionalFormatting sqref="P1985:P1986">
    <cfRule type="duplicateValues" dxfId="1622" priority="1048"/>
  </conditionalFormatting>
  <conditionalFormatting sqref="O1985:O1986">
    <cfRule type="duplicateValues" dxfId="1621" priority="1047"/>
  </conditionalFormatting>
  <conditionalFormatting sqref="O1985:O1986">
    <cfRule type="duplicateValues" dxfId="1620" priority="1046"/>
  </conditionalFormatting>
  <conditionalFormatting sqref="O1985:O1986">
    <cfRule type="duplicateValues" dxfId="1619" priority="1045"/>
  </conditionalFormatting>
  <conditionalFormatting sqref="O1985:O1986">
    <cfRule type="duplicateValues" dxfId="1618" priority="1044"/>
  </conditionalFormatting>
  <conditionalFormatting sqref="O1985:O1986">
    <cfRule type="duplicateValues" dxfId="1617" priority="1043"/>
  </conditionalFormatting>
  <conditionalFormatting sqref="O1985:O1986">
    <cfRule type="duplicateValues" dxfId="1616" priority="1042"/>
  </conditionalFormatting>
  <conditionalFormatting sqref="O1985:O1986">
    <cfRule type="duplicateValues" dxfId="1615" priority="1041"/>
  </conditionalFormatting>
  <conditionalFormatting sqref="O1985:O1986">
    <cfRule type="duplicateValues" dxfId="1614" priority="1040"/>
  </conditionalFormatting>
  <conditionalFormatting sqref="O1985:O1986">
    <cfRule type="duplicateValues" dxfId="1613" priority="1039"/>
  </conditionalFormatting>
  <conditionalFormatting sqref="O1985:O1986">
    <cfRule type="duplicateValues" dxfId="1612" priority="1038"/>
  </conditionalFormatting>
  <conditionalFormatting sqref="O1985:O1986">
    <cfRule type="duplicateValues" dxfId="1611" priority="1037"/>
  </conditionalFormatting>
  <conditionalFormatting sqref="O1985:O1986">
    <cfRule type="duplicateValues" dxfId="1610" priority="1036"/>
  </conditionalFormatting>
  <conditionalFormatting sqref="O1985:O1986">
    <cfRule type="duplicateValues" dxfId="1609" priority="1049"/>
  </conditionalFormatting>
  <conditionalFormatting sqref="O1985:O1986">
    <cfRule type="duplicateValues" dxfId="1608" priority="1050"/>
    <cfRule type="duplicateValues" dxfId="1607" priority="1051"/>
    <cfRule type="duplicateValues" dxfId="1606" priority="1052"/>
  </conditionalFormatting>
  <conditionalFormatting sqref="O1985:O1986">
    <cfRule type="duplicateValues" dxfId="1605" priority="1053"/>
    <cfRule type="duplicateValues" dxfId="1604" priority="1054"/>
  </conditionalFormatting>
  <conditionalFormatting sqref="P1985:P1986">
    <cfRule type="duplicateValues" dxfId="1603" priority="1055"/>
  </conditionalFormatting>
  <conditionalFormatting sqref="O1985:O1986">
    <cfRule type="duplicateValues" dxfId="1602" priority="1035"/>
  </conditionalFormatting>
  <conditionalFormatting sqref="O1985:O1986">
    <cfRule type="duplicateValues" dxfId="1601" priority="1034"/>
  </conditionalFormatting>
  <conditionalFormatting sqref="P1987">
    <cfRule type="duplicateValues" dxfId="1600" priority="1026"/>
  </conditionalFormatting>
  <conditionalFormatting sqref="O1987">
    <cfRule type="duplicateValues" dxfId="1599" priority="1025"/>
  </conditionalFormatting>
  <conditionalFormatting sqref="O1987">
    <cfRule type="duplicateValues" dxfId="1598" priority="1024"/>
  </conditionalFormatting>
  <conditionalFormatting sqref="O1987">
    <cfRule type="duplicateValues" dxfId="1597" priority="1023"/>
  </conditionalFormatting>
  <conditionalFormatting sqref="O1987">
    <cfRule type="duplicateValues" dxfId="1596" priority="1022"/>
  </conditionalFormatting>
  <conditionalFormatting sqref="O1987">
    <cfRule type="duplicateValues" dxfId="1595" priority="1021"/>
  </conditionalFormatting>
  <conditionalFormatting sqref="O1987">
    <cfRule type="duplicateValues" dxfId="1594" priority="1020"/>
  </conditionalFormatting>
  <conditionalFormatting sqref="O1987">
    <cfRule type="duplicateValues" dxfId="1593" priority="1019"/>
  </conditionalFormatting>
  <conditionalFormatting sqref="O1987">
    <cfRule type="duplicateValues" dxfId="1592" priority="1018"/>
  </conditionalFormatting>
  <conditionalFormatting sqref="O1987">
    <cfRule type="duplicateValues" dxfId="1591" priority="1017"/>
  </conditionalFormatting>
  <conditionalFormatting sqref="O1987">
    <cfRule type="duplicateValues" dxfId="1590" priority="1016"/>
  </conditionalFormatting>
  <conditionalFormatting sqref="O1987">
    <cfRule type="duplicateValues" dxfId="1589" priority="1015"/>
  </conditionalFormatting>
  <conditionalFormatting sqref="O1987">
    <cfRule type="duplicateValues" dxfId="1588" priority="1014"/>
  </conditionalFormatting>
  <conditionalFormatting sqref="O1987">
    <cfRule type="duplicateValues" dxfId="1587" priority="1027"/>
  </conditionalFormatting>
  <conditionalFormatting sqref="O1987">
    <cfRule type="duplicateValues" dxfId="1586" priority="1028"/>
    <cfRule type="duplicateValues" dxfId="1585" priority="1029"/>
    <cfRule type="duplicateValues" dxfId="1584" priority="1030"/>
  </conditionalFormatting>
  <conditionalFormatting sqref="O1987">
    <cfRule type="duplicateValues" dxfId="1583" priority="1031"/>
    <cfRule type="duplicateValues" dxfId="1582" priority="1032"/>
  </conditionalFormatting>
  <conditionalFormatting sqref="P1987">
    <cfRule type="duplicateValues" dxfId="1581" priority="1033"/>
  </conditionalFormatting>
  <conditionalFormatting sqref="O1987">
    <cfRule type="duplicateValues" dxfId="1580" priority="1013"/>
  </conditionalFormatting>
  <conditionalFormatting sqref="O1987">
    <cfRule type="duplicateValues" dxfId="1579" priority="1012"/>
  </conditionalFormatting>
  <conditionalFormatting sqref="Y1941 Y1939">
    <cfRule type="duplicateValues" dxfId="1578" priority="1010"/>
  </conditionalFormatting>
  <conditionalFormatting sqref="Y1955">
    <cfRule type="duplicateValues" dxfId="1577" priority="1009"/>
  </conditionalFormatting>
  <conditionalFormatting sqref="Y1963">
    <cfRule type="duplicateValues" dxfId="1576" priority="1008"/>
  </conditionalFormatting>
  <conditionalFormatting sqref="Y1966">
    <cfRule type="duplicateValues" dxfId="1575" priority="1007"/>
  </conditionalFormatting>
  <conditionalFormatting sqref="Y1975">
    <cfRule type="duplicateValues" dxfId="1574" priority="1006"/>
  </conditionalFormatting>
  <conditionalFormatting sqref="Y1982">
    <cfRule type="duplicateValues" dxfId="1573" priority="1005"/>
  </conditionalFormatting>
  <conditionalFormatting sqref="Y1984">
    <cfRule type="duplicateValues" dxfId="1572" priority="1004"/>
  </conditionalFormatting>
  <conditionalFormatting sqref="Y1986:Y1987">
    <cfRule type="duplicateValues" dxfId="1571" priority="1003"/>
  </conditionalFormatting>
  <conditionalFormatting sqref="A2125:A2129 A2236:A2293">
    <cfRule type="cellIs" dxfId="1570" priority="1002" operator="lessThan">
      <formula>"&lt;=0"</formula>
    </cfRule>
  </conditionalFormatting>
  <conditionalFormatting sqref="Y2125:Y2129 Y2236:Y2293">
    <cfRule type="duplicateValues" dxfId="1569" priority="1001"/>
  </conditionalFormatting>
  <conditionalFormatting sqref="O2236:O2239 O2241 O2243 O2245:O2249 O2252:O2293">
    <cfRule type="duplicateValues" dxfId="1568" priority="1000"/>
  </conditionalFormatting>
  <conditionalFormatting sqref="O2236:O2239 O2241 O2243 O2245:O2249 O2252:O2293">
    <cfRule type="duplicateValues" dxfId="1567" priority="997"/>
    <cfRule type="duplicateValues" dxfId="1566" priority="998"/>
    <cfRule type="duplicateValues" dxfId="1565" priority="999"/>
  </conditionalFormatting>
  <conditionalFormatting sqref="P2236:P2239 P2241 P2243 P2245:P2249 P2252:P2293">
    <cfRule type="duplicateValues" dxfId="1564" priority="996"/>
  </conditionalFormatting>
  <conditionalFormatting sqref="O2236:O2239 O2241 O2243 O2245:O2249 O2252:O2293">
    <cfRule type="duplicateValues" dxfId="1563" priority="994"/>
    <cfRule type="duplicateValues" dxfId="1562" priority="995"/>
  </conditionalFormatting>
  <conditionalFormatting sqref="A2130:A2134 A2136:A2235">
    <cfRule type="cellIs" dxfId="1561" priority="993" operator="lessThan">
      <formula>"&lt;=0"</formula>
    </cfRule>
  </conditionalFormatting>
  <conditionalFormatting sqref="Y2130:Y2134 Y2136:Y2235">
    <cfRule type="duplicateValues" dxfId="1560" priority="992"/>
  </conditionalFormatting>
  <conditionalFormatting sqref="O2167 O2170:O2177 O2180:O2189 O2192:O2193 O2206:O2223 O2228:O2233">
    <cfRule type="duplicateValues" dxfId="1559" priority="991"/>
  </conditionalFormatting>
  <conditionalFormatting sqref="O2167 O2170:O2177 O2180:O2189 O2192:O2193 O2206:O2223 O2228:O2233">
    <cfRule type="duplicateValues" dxfId="1558" priority="988"/>
    <cfRule type="duplicateValues" dxfId="1557" priority="989"/>
    <cfRule type="duplicateValues" dxfId="1556" priority="990"/>
  </conditionalFormatting>
  <conditionalFormatting sqref="P2167 P2170:P2177 P2180:P2189 P2192:P2193 P2206:P2223 P2228:P2233">
    <cfRule type="duplicateValues" dxfId="1555" priority="987"/>
  </conditionalFormatting>
  <conditionalFormatting sqref="O2167 O2170:O2177 O2180:O2189 O2192:O2193 O2206:O2223 O2228:O2233">
    <cfRule type="duplicateValues" dxfId="1554" priority="985"/>
    <cfRule type="duplicateValues" dxfId="1553" priority="986"/>
  </conditionalFormatting>
  <conditionalFormatting sqref="O2125:O2129">
    <cfRule type="duplicateValues" dxfId="1552" priority="972"/>
  </conditionalFormatting>
  <conditionalFormatting sqref="O2125:O2129">
    <cfRule type="duplicateValues" dxfId="1551" priority="973"/>
  </conditionalFormatting>
  <conditionalFormatting sqref="O2125:O2129">
    <cfRule type="duplicateValues" dxfId="1550" priority="974"/>
    <cfRule type="duplicateValues" dxfId="1549" priority="975"/>
    <cfRule type="duplicateValues" dxfId="1548" priority="976"/>
  </conditionalFormatting>
  <conditionalFormatting sqref="P2125:P2129">
    <cfRule type="duplicateValues" dxfId="1547" priority="977"/>
  </conditionalFormatting>
  <conditionalFormatting sqref="O2125:O2129">
    <cfRule type="duplicateValues" dxfId="1546" priority="970"/>
    <cfRule type="duplicateValues" dxfId="1545" priority="971"/>
  </conditionalFormatting>
  <conditionalFormatting sqref="O2125:O2129">
    <cfRule type="duplicateValues" dxfId="1544" priority="969"/>
  </conditionalFormatting>
  <conditionalFormatting sqref="O2125:O2129">
    <cfRule type="duplicateValues" dxfId="1543" priority="968"/>
  </conditionalFormatting>
  <conditionalFormatting sqref="P2125:P2129">
    <cfRule type="duplicateValues" dxfId="1542" priority="967"/>
  </conditionalFormatting>
  <conditionalFormatting sqref="O2125:O2129">
    <cfRule type="duplicateValues" dxfId="1541" priority="966"/>
  </conditionalFormatting>
  <conditionalFormatting sqref="O2125:O2129">
    <cfRule type="duplicateValues" dxfId="1540" priority="965"/>
  </conditionalFormatting>
  <conditionalFormatting sqref="O2125:O2129">
    <cfRule type="duplicateValues" dxfId="1539" priority="964"/>
  </conditionalFormatting>
  <conditionalFormatting sqref="O2125:O2129">
    <cfRule type="duplicateValues" dxfId="1538" priority="963"/>
  </conditionalFormatting>
  <conditionalFormatting sqref="O2125:O2129">
    <cfRule type="duplicateValues" dxfId="1537" priority="962"/>
  </conditionalFormatting>
  <conditionalFormatting sqref="O2125:O2129">
    <cfRule type="duplicateValues" dxfId="1536" priority="961"/>
  </conditionalFormatting>
  <conditionalFormatting sqref="O2125:O2129">
    <cfRule type="duplicateValues" dxfId="1535" priority="960"/>
  </conditionalFormatting>
  <conditionalFormatting sqref="O2125:O2129">
    <cfRule type="duplicateValues" dxfId="1534" priority="959"/>
  </conditionalFormatting>
  <conditionalFormatting sqref="O2125:O2129">
    <cfRule type="duplicateValues" dxfId="1533" priority="958"/>
  </conditionalFormatting>
  <conditionalFormatting sqref="O2125:O2129">
    <cfRule type="duplicateValues" dxfId="1532" priority="957"/>
  </conditionalFormatting>
  <conditionalFormatting sqref="O2125:O2129">
    <cfRule type="duplicateValues" dxfId="1531" priority="956"/>
  </conditionalFormatting>
  <conditionalFormatting sqref="O2125:O2129">
    <cfRule type="duplicateValues" dxfId="1530" priority="955"/>
  </conditionalFormatting>
  <conditionalFormatting sqref="O2125:O2129">
    <cfRule type="duplicateValues" dxfId="1529" priority="954"/>
  </conditionalFormatting>
  <conditionalFormatting sqref="O2125:O2129">
    <cfRule type="duplicateValues" dxfId="1528" priority="953"/>
  </conditionalFormatting>
  <conditionalFormatting sqref="O2125:O2129">
    <cfRule type="duplicateValues" dxfId="1527" priority="978"/>
  </conditionalFormatting>
  <conditionalFormatting sqref="O2125:O2129">
    <cfRule type="duplicateValues" dxfId="1526" priority="979"/>
    <cfRule type="duplicateValues" dxfId="1525" priority="980"/>
    <cfRule type="duplicateValues" dxfId="1524" priority="981"/>
  </conditionalFormatting>
  <conditionalFormatting sqref="P2125:P2129">
    <cfRule type="duplicateValues" dxfId="1523" priority="982"/>
  </conditionalFormatting>
  <conditionalFormatting sqref="O2125:O2129">
    <cfRule type="duplicateValues" dxfId="1522" priority="983"/>
    <cfRule type="duplicateValues" dxfId="1521" priority="984"/>
  </conditionalFormatting>
  <conditionalFormatting sqref="O2125:O2129">
    <cfRule type="duplicateValues" dxfId="1520" priority="952"/>
  </conditionalFormatting>
  <conditionalFormatting sqref="O2130:O2132">
    <cfRule type="duplicateValues" dxfId="1519" priority="939"/>
  </conditionalFormatting>
  <conditionalFormatting sqref="O2130:O2132">
    <cfRule type="duplicateValues" dxfId="1518" priority="940"/>
  </conditionalFormatting>
  <conditionalFormatting sqref="O2130:O2132">
    <cfRule type="duplicateValues" dxfId="1517" priority="941"/>
    <cfRule type="duplicateValues" dxfId="1516" priority="942"/>
    <cfRule type="duplicateValues" dxfId="1515" priority="943"/>
  </conditionalFormatting>
  <conditionalFormatting sqref="P2130:P2132">
    <cfRule type="duplicateValues" dxfId="1514" priority="944"/>
  </conditionalFormatting>
  <conditionalFormatting sqref="O2130:O2132">
    <cfRule type="duplicateValues" dxfId="1513" priority="937"/>
    <cfRule type="duplicateValues" dxfId="1512" priority="938"/>
  </conditionalFormatting>
  <conditionalFormatting sqref="O2130:O2132">
    <cfRule type="duplicateValues" dxfId="1511" priority="936"/>
  </conditionalFormatting>
  <conditionalFormatting sqref="O2130:O2132">
    <cfRule type="duplicateValues" dxfId="1510" priority="935"/>
  </conditionalFormatting>
  <conditionalFormatting sqref="P2130:P2132">
    <cfRule type="duplicateValues" dxfId="1509" priority="934"/>
  </conditionalFormatting>
  <conditionalFormatting sqref="O2130:O2132">
    <cfRule type="duplicateValues" dxfId="1508" priority="933"/>
  </conditionalFormatting>
  <conditionalFormatting sqref="O2130:O2132">
    <cfRule type="duplicateValues" dxfId="1507" priority="932"/>
  </conditionalFormatting>
  <conditionalFormatting sqref="O2130:O2132">
    <cfRule type="duplicateValues" dxfId="1506" priority="931"/>
  </conditionalFormatting>
  <conditionalFormatting sqref="O2130:O2132">
    <cfRule type="duplicateValues" dxfId="1505" priority="930"/>
  </conditionalFormatting>
  <conditionalFormatting sqref="O2130:O2132">
    <cfRule type="duplicateValues" dxfId="1504" priority="929"/>
  </conditionalFormatting>
  <conditionalFormatting sqref="O2130:O2132">
    <cfRule type="duplicateValues" dxfId="1503" priority="928"/>
  </conditionalFormatting>
  <conditionalFormatting sqref="O2130:O2132">
    <cfRule type="duplicateValues" dxfId="1502" priority="927"/>
  </conditionalFormatting>
  <conditionalFormatting sqref="O2130:O2132">
    <cfRule type="duplicateValues" dxfId="1501" priority="926"/>
  </conditionalFormatting>
  <conditionalFormatting sqref="O2130:O2132">
    <cfRule type="duplicateValues" dxfId="1500" priority="925"/>
  </conditionalFormatting>
  <conditionalFormatting sqref="O2130:O2132">
    <cfRule type="duplicateValues" dxfId="1499" priority="924"/>
  </conditionalFormatting>
  <conditionalFormatting sqref="O2130:O2132">
    <cfRule type="duplicateValues" dxfId="1498" priority="923"/>
  </conditionalFormatting>
  <conditionalFormatting sqref="O2130:O2132">
    <cfRule type="duplicateValues" dxfId="1497" priority="922"/>
  </conditionalFormatting>
  <conditionalFormatting sqref="O2130:O2132">
    <cfRule type="duplicateValues" dxfId="1496" priority="921"/>
  </conditionalFormatting>
  <conditionalFormatting sqref="O2130:O2132">
    <cfRule type="duplicateValues" dxfId="1495" priority="920"/>
  </conditionalFormatting>
  <conditionalFormatting sqref="O2130:O2132">
    <cfRule type="duplicateValues" dxfId="1494" priority="945"/>
  </conditionalFormatting>
  <conditionalFormatting sqref="O2130:O2132">
    <cfRule type="duplicateValues" dxfId="1493" priority="946"/>
    <cfRule type="duplicateValues" dxfId="1492" priority="947"/>
    <cfRule type="duplicateValues" dxfId="1491" priority="948"/>
  </conditionalFormatting>
  <conditionalFormatting sqref="P2130:P2132">
    <cfRule type="duplicateValues" dxfId="1490" priority="949"/>
  </conditionalFormatting>
  <conditionalFormatting sqref="O2130:O2132">
    <cfRule type="duplicateValues" dxfId="1489" priority="950"/>
    <cfRule type="duplicateValues" dxfId="1488" priority="951"/>
  </conditionalFormatting>
  <conditionalFormatting sqref="O2130:O2132">
    <cfRule type="duplicateValues" dxfId="1487" priority="919"/>
  </conditionalFormatting>
  <conditionalFormatting sqref="O2133:O2134">
    <cfRule type="duplicateValues" dxfId="1486" priority="906"/>
  </conditionalFormatting>
  <conditionalFormatting sqref="O2133:O2134">
    <cfRule type="duplicateValues" dxfId="1485" priority="907"/>
  </conditionalFormatting>
  <conditionalFormatting sqref="O2133:O2134">
    <cfRule type="duplicateValues" dxfId="1484" priority="908"/>
    <cfRule type="duplicateValues" dxfId="1483" priority="909"/>
    <cfRule type="duplicateValues" dxfId="1482" priority="910"/>
  </conditionalFormatting>
  <conditionalFormatting sqref="P2133:P2134">
    <cfRule type="duplicateValues" dxfId="1481" priority="911"/>
  </conditionalFormatting>
  <conditionalFormatting sqref="O2133:O2134">
    <cfRule type="duplicateValues" dxfId="1480" priority="904"/>
    <cfRule type="duplicateValues" dxfId="1479" priority="905"/>
  </conditionalFormatting>
  <conditionalFormatting sqref="O2133:O2134">
    <cfRule type="duplicateValues" dxfId="1478" priority="903"/>
  </conditionalFormatting>
  <conditionalFormatting sqref="O2133:O2134">
    <cfRule type="duplicateValues" dxfId="1477" priority="902"/>
  </conditionalFormatting>
  <conditionalFormatting sqref="P2133:P2134">
    <cfRule type="duplicateValues" dxfId="1476" priority="901"/>
  </conditionalFormatting>
  <conditionalFormatting sqref="O2133:O2134">
    <cfRule type="duplicateValues" dxfId="1475" priority="900"/>
  </conditionalFormatting>
  <conditionalFormatting sqref="O2133:O2134">
    <cfRule type="duplicateValues" dxfId="1474" priority="899"/>
  </conditionalFormatting>
  <conditionalFormatting sqref="O2133:O2134">
    <cfRule type="duplicateValues" dxfId="1473" priority="898"/>
  </conditionalFormatting>
  <conditionalFormatting sqref="O2133:O2134">
    <cfRule type="duplicateValues" dxfId="1472" priority="897"/>
  </conditionalFormatting>
  <conditionalFormatting sqref="O2133:O2134">
    <cfRule type="duplicateValues" dxfId="1471" priority="896"/>
  </conditionalFormatting>
  <conditionalFormatting sqref="O2133:O2134">
    <cfRule type="duplicateValues" dxfId="1470" priority="895"/>
  </conditionalFormatting>
  <conditionalFormatting sqref="O2133:O2134">
    <cfRule type="duplicateValues" dxfId="1469" priority="894"/>
  </conditionalFormatting>
  <conditionalFormatting sqref="O2133:O2134">
    <cfRule type="duplicateValues" dxfId="1468" priority="893"/>
  </conditionalFormatting>
  <conditionalFormatting sqref="O2133:O2134">
    <cfRule type="duplicateValues" dxfId="1467" priority="892"/>
  </conditionalFormatting>
  <conditionalFormatting sqref="O2133:O2134">
    <cfRule type="duplicateValues" dxfId="1466" priority="891"/>
  </conditionalFormatting>
  <conditionalFormatting sqref="O2133:O2134">
    <cfRule type="duplicateValues" dxfId="1465" priority="890"/>
  </conditionalFormatting>
  <conditionalFormatting sqref="O2133:O2134">
    <cfRule type="duplicateValues" dxfId="1464" priority="889"/>
  </conditionalFormatting>
  <conditionalFormatting sqref="O2133:O2134">
    <cfRule type="duplicateValues" dxfId="1463" priority="888"/>
  </conditionalFormatting>
  <conditionalFormatting sqref="O2133:O2134">
    <cfRule type="duplicateValues" dxfId="1462" priority="887"/>
  </conditionalFormatting>
  <conditionalFormatting sqref="O2133:O2134">
    <cfRule type="duplicateValues" dxfId="1461" priority="912"/>
  </conditionalFormatting>
  <conditionalFormatting sqref="O2133:O2134">
    <cfRule type="duplicateValues" dxfId="1460" priority="913"/>
    <cfRule type="duplicateValues" dxfId="1459" priority="914"/>
    <cfRule type="duplicateValues" dxfId="1458" priority="915"/>
  </conditionalFormatting>
  <conditionalFormatting sqref="P2133:P2134">
    <cfRule type="duplicateValues" dxfId="1457" priority="916"/>
  </conditionalFormatting>
  <conditionalFormatting sqref="O2133:O2134">
    <cfRule type="duplicateValues" dxfId="1456" priority="917"/>
    <cfRule type="duplicateValues" dxfId="1455" priority="918"/>
  </conditionalFormatting>
  <conditionalFormatting sqref="O2133:O2134">
    <cfRule type="duplicateValues" dxfId="1454" priority="886"/>
  </conditionalFormatting>
  <conditionalFormatting sqref="A2135">
    <cfRule type="cellIs" dxfId="1453" priority="885" operator="lessThan">
      <formula>"&lt;=0"</formula>
    </cfRule>
  </conditionalFormatting>
  <conditionalFormatting sqref="Y2135">
    <cfRule type="duplicateValues" dxfId="1452" priority="884"/>
  </conditionalFormatting>
  <conditionalFormatting sqref="O2135:O2136">
    <cfRule type="duplicateValues" dxfId="1451" priority="864"/>
  </conditionalFormatting>
  <conditionalFormatting sqref="O2135:O2136">
    <cfRule type="duplicateValues" dxfId="1450" priority="865"/>
  </conditionalFormatting>
  <conditionalFormatting sqref="O2135:O2136">
    <cfRule type="duplicateValues" dxfId="1449" priority="866"/>
    <cfRule type="duplicateValues" dxfId="1448" priority="867"/>
    <cfRule type="duplicateValues" dxfId="1447" priority="868"/>
  </conditionalFormatting>
  <conditionalFormatting sqref="P2135:P2136">
    <cfRule type="duplicateValues" dxfId="1446" priority="869"/>
  </conditionalFormatting>
  <conditionalFormatting sqref="O2135:O2136">
    <cfRule type="duplicateValues" dxfId="1445" priority="862"/>
    <cfRule type="duplicateValues" dxfId="1444" priority="863"/>
  </conditionalFormatting>
  <conditionalFormatting sqref="O2135:O2136">
    <cfRule type="duplicateValues" dxfId="1443" priority="861"/>
  </conditionalFormatting>
  <conditionalFormatting sqref="O2135:O2136">
    <cfRule type="duplicateValues" dxfId="1442" priority="860"/>
  </conditionalFormatting>
  <conditionalFormatting sqref="P2135:P2136">
    <cfRule type="duplicateValues" dxfId="1441" priority="859"/>
  </conditionalFormatting>
  <conditionalFormatting sqref="O2135:O2136">
    <cfRule type="duplicateValues" dxfId="1440" priority="858"/>
  </conditionalFormatting>
  <conditionalFormatting sqref="O2135:O2136">
    <cfRule type="duplicateValues" dxfId="1439" priority="857"/>
  </conditionalFormatting>
  <conditionalFormatting sqref="O2135:O2136">
    <cfRule type="duplicateValues" dxfId="1438" priority="856"/>
  </conditionalFormatting>
  <conditionalFormatting sqref="O2135:O2136">
    <cfRule type="duplicateValues" dxfId="1437" priority="855"/>
  </conditionalFormatting>
  <conditionalFormatting sqref="O2135:O2136">
    <cfRule type="duplicateValues" dxfId="1436" priority="854"/>
  </conditionalFormatting>
  <conditionalFormatting sqref="O2135:O2136">
    <cfRule type="duplicateValues" dxfId="1435" priority="853"/>
  </conditionalFormatting>
  <conditionalFormatting sqref="O2135:O2136">
    <cfRule type="duplicateValues" dxfId="1434" priority="852"/>
  </conditionalFormatting>
  <conditionalFormatting sqref="O2135:O2136">
    <cfRule type="duplicateValues" dxfId="1433" priority="851"/>
  </conditionalFormatting>
  <conditionalFormatting sqref="O2135:O2136">
    <cfRule type="duplicateValues" dxfId="1432" priority="850"/>
  </conditionalFormatting>
  <conditionalFormatting sqref="O2135:O2136">
    <cfRule type="duplicateValues" dxfId="1431" priority="849"/>
  </conditionalFormatting>
  <conditionalFormatting sqref="O2135:O2136">
    <cfRule type="duplicateValues" dxfId="1430" priority="848"/>
  </conditionalFormatting>
  <conditionalFormatting sqref="O2135:O2136">
    <cfRule type="duplicateValues" dxfId="1429" priority="847"/>
  </conditionalFormatting>
  <conditionalFormatting sqref="O2135:O2136">
    <cfRule type="duplicateValues" dxfId="1428" priority="846"/>
  </conditionalFormatting>
  <conditionalFormatting sqref="O2135:O2136">
    <cfRule type="duplicateValues" dxfId="1427" priority="845"/>
  </conditionalFormatting>
  <conditionalFormatting sqref="O2135:O2136">
    <cfRule type="duplicateValues" dxfId="1426" priority="870"/>
  </conditionalFormatting>
  <conditionalFormatting sqref="O2135:O2136">
    <cfRule type="duplicateValues" dxfId="1425" priority="871"/>
    <cfRule type="duplicateValues" dxfId="1424" priority="872"/>
    <cfRule type="duplicateValues" dxfId="1423" priority="873"/>
  </conditionalFormatting>
  <conditionalFormatting sqref="P2135:P2136">
    <cfRule type="duplicateValues" dxfId="1422" priority="874"/>
  </conditionalFormatting>
  <conditionalFormatting sqref="O2135:O2136">
    <cfRule type="duplicateValues" dxfId="1421" priority="875"/>
    <cfRule type="duplicateValues" dxfId="1420" priority="876"/>
  </conditionalFormatting>
  <conditionalFormatting sqref="O2135:O2136">
    <cfRule type="duplicateValues" dxfId="1419" priority="844"/>
  </conditionalFormatting>
  <conditionalFormatting sqref="O2137:O2141">
    <cfRule type="duplicateValues" dxfId="1418" priority="836"/>
  </conditionalFormatting>
  <conditionalFormatting sqref="O2137:O2141">
    <cfRule type="duplicateValues" dxfId="1417" priority="837"/>
  </conditionalFormatting>
  <conditionalFormatting sqref="O2137:O2141">
    <cfRule type="duplicateValues" dxfId="1416" priority="838"/>
    <cfRule type="duplicateValues" dxfId="1415" priority="839"/>
    <cfRule type="duplicateValues" dxfId="1414" priority="840"/>
  </conditionalFormatting>
  <conditionalFormatting sqref="P2137:P2141">
    <cfRule type="duplicateValues" dxfId="1413" priority="841"/>
  </conditionalFormatting>
  <conditionalFormatting sqref="O2137:O2141">
    <cfRule type="duplicateValues" dxfId="1412" priority="842"/>
    <cfRule type="duplicateValues" dxfId="1411" priority="843"/>
  </conditionalFormatting>
  <conditionalFormatting sqref="O2137:O2141">
    <cfRule type="duplicateValues" dxfId="1410" priority="835"/>
  </conditionalFormatting>
  <conditionalFormatting sqref="O2137:O2141">
    <cfRule type="duplicateValues" dxfId="1409" priority="834"/>
  </conditionalFormatting>
  <conditionalFormatting sqref="O2137:O2141">
    <cfRule type="duplicateValues" dxfId="1408" priority="833"/>
  </conditionalFormatting>
  <conditionalFormatting sqref="O2142:O2144">
    <cfRule type="duplicateValues" dxfId="1407" priority="825"/>
  </conditionalFormatting>
  <conditionalFormatting sqref="O2142:O2144">
    <cfRule type="duplicateValues" dxfId="1406" priority="826"/>
  </conditionalFormatting>
  <conditionalFormatting sqref="O2142:O2144">
    <cfRule type="duplicateValues" dxfId="1405" priority="827"/>
    <cfRule type="duplicateValues" dxfId="1404" priority="828"/>
    <cfRule type="duplicateValues" dxfId="1403" priority="829"/>
  </conditionalFormatting>
  <conditionalFormatting sqref="P2142:P2144">
    <cfRule type="duplicateValues" dxfId="1402" priority="830"/>
  </conditionalFormatting>
  <conditionalFormatting sqref="O2142:O2144">
    <cfRule type="duplicateValues" dxfId="1401" priority="831"/>
    <cfRule type="duplicateValues" dxfId="1400" priority="832"/>
  </conditionalFormatting>
  <conditionalFormatting sqref="O2142:O2144">
    <cfRule type="duplicateValues" dxfId="1399" priority="824"/>
  </conditionalFormatting>
  <conditionalFormatting sqref="O2142:O2144">
    <cfRule type="duplicateValues" dxfId="1398" priority="823"/>
  </conditionalFormatting>
  <conditionalFormatting sqref="O2142:O2144">
    <cfRule type="duplicateValues" dxfId="1397" priority="822"/>
  </conditionalFormatting>
  <conditionalFormatting sqref="O2145:O2152">
    <cfRule type="duplicateValues" dxfId="1396" priority="814"/>
  </conditionalFormatting>
  <conditionalFormatting sqref="O2145:O2152">
    <cfRule type="duplicateValues" dxfId="1395" priority="813"/>
  </conditionalFormatting>
  <conditionalFormatting sqref="O2145:O2152">
    <cfRule type="duplicateValues" dxfId="1394" priority="812"/>
  </conditionalFormatting>
  <conditionalFormatting sqref="O2145:O2152">
    <cfRule type="duplicateValues" dxfId="1393" priority="815"/>
  </conditionalFormatting>
  <conditionalFormatting sqref="O2145:O2152">
    <cfRule type="duplicateValues" dxfId="1392" priority="816"/>
    <cfRule type="duplicateValues" dxfId="1391" priority="817"/>
    <cfRule type="duplicateValues" dxfId="1390" priority="818"/>
  </conditionalFormatting>
  <conditionalFormatting sqref="P2145:P2152">
    <cfRule type="duplicateValues" dxfId="1389" priority="819"/>
  </conditionalFormatting>
  <conditionalFormatting sqref="O2145:O2152">
    <cfRule type="duplicateValues" dxfId="1388" priority="820"/>
    <cfRule type="duplicateValues" dxfId="1387" priority="821"/>
  </conditionalFormatting>
  <conditionalFormatting sqref="O2145:O2152">
    <cfRule type="duplicateValues" dxfId="1386" priority="811"/>
  </conditionalFormatting>
  <conditionalFormatting sqref="O2153">
    <cfRule type="duplicateValues" dxfId="1385" priority="803"/>
  </conditionalFormatting>
  <conditionalFormatting sqref="P2153">
    <cfRule type="duplicateValues" dxfId="1384" priority="802"/>
  </conditionalFormatting>
  <conditionalFormatting sqref="O2153">
    <cfRule type="duplicateValues" dxfId="1383" priority="801"/>
  </conditionalFormatting>
  <conditionalFormatting sqref="O2153">
    <cfRule type="duplicateValues" dxfId="1382" priority="800"/>
  </conditionalFormatting>
  <conditionalFormatting sqref="O2153">
    <cfRule type="duplicateValues" dxfId="1381" priority="799"/>
  </conditionalFormatting>
  <conditionalFormatting sqref="O2153">
    <cfRule type="duplicateValues" dxfId="1380" priority="798"/>
  </conditionalFormatting>
  <conditionalFormatting sqref="O2153">
    <cfRule type="duplicateValues" dxfId="1379" priority="797"/>
  </conditionalFormatting>
  <conditionalFormatting sqref="O2153">
    <cfRule type="duplicateValues" dxfId="1378" priority="796"/>
  </conditionalFormatting>
  <conditionalFormatting sqref="O2153">
    <cfRule type="duplicateValues" dxfId="1377" priority="795"/>
  </conditionalFormatting>
  <conditionalFormatting sqref="O2153">
    <cfRule type="duplicateValues" dxfId="1376" priority="794"/>
  </conditionalFormatting>
  <conditionalFormatting sqref="O2153">
    <cfRule type="duplicateValues" dxfId="1375" priority="793"/>
  </conditionalFormatting>
  <conditionalFormatting sqref="O2153">
    <cfRule type="duplicateValues" dxfId="1374" priority="792"/>
  </conditionalFormatting>
  <conditionalFormatting sqref="O2153">
    <cfRule type="duplicateValues" dxfId="1373" priority="804"/>
  </conditionalFormatting>
  <conditionalFormatting sqref="O2153">
    <cfRule type="duplicateValues" dxfId="1372" priority="805"/>
    <cfRule type="duplicateValues" dxfId="1371" priority="806"/>
    <cfRule type="duplicateValues" dxfId="1370" priority="807"/>
  </conditionalFormatting>
  <conditionalFormatting sqref="O2153">
    <cfRule type="duplicateValues" dxfId="1369" priority="808"/>
    <cfRule type="duplicateValues" dxfId="1368" priority="809"/>
  </conditionalFormatting>
  <conditionalFormatting sqref="P2153">
    <cfRule type="duplicateValues" dxfId="1367" priority="810"/>
  </conditionalFormatting>
  <conditionalFormatting sqref="O2153">
    <cfRule type="duplicateValues" dxfId="1366" priority="791"/>
  </conditionalFormatting>
  <conditionalFormatting sqref="O2153">
    <cfRule type="duplicateValues" dxfId="1365" priority="790"/>
  </conditionalFormatting>
  <conditionalFormatting sqref="O2153">
    <cfRule type="duplicateValues" dxfId="1364" priority="789"/>
  </conditionalFormatting>
  <conditionalFormatting sqref="O2153">
    <cfRule type="duplicateValues" dxfId="1363" priority="788"/>
  </conditionalFormatting>
  <conditionalFormatting sqref="P2154">
    <cfRule type="duplicateValues" dxfId="1362" priority="780"/>
  </conditionalFormatting>
  <conditionalFormatting sqref="O2154">
    <cfRule type="duplicateValues" dxfId="1361" priority="779"/>
  </conditionalFormatting>
  <conditionalFormatting sqref="O2154">
    <cfRule type="duplicateValues" dxfId="1360" priority="778"/>
  </conditionalFormatting>
  <conditionalFormatting sqref="O2154">
    <cfRule type="duplicateValues" dxfId="1359" priority="777"/>
  </conditionalFormatting>
  <conditionalFormatting sqref="O2154">
    <cfRule type="duplicateValues" dxfId="1358" priority="776"/>
  </conditionalFormatting>
  <conditionalFormatting sqref="O2154">
    <cfRule type="duplicateValues" dxfId="1357" priority="775"/>
  </conditionalFormatting>
  <conditionalFormatting sqref="O2154">
    <cfRule type="duplicateValues" dxfId="1356" priority="781"/>
  </conditionalFormatting>
  <conditionalFormatting sqref="O2154">
    <cfRule type="duplicateValues" dxfId="1355" priority="782"/>
    <cfRule type="duplicateValues" dxfId="1354" priority="783"/>
    <cfRule type="duplicateValues" dxfId="1353" priority="784"/>
  </conditionalFormatting>
  <conditionalFormatting sqref="O2154">
    <cfRule type="duplicateValues" dxfId="1352" priority="785"/>
    <cfRule type="duplicateValues" dxfId="1351" priority="786"/>
  </conditionalFormatting>
  <conditionalFormatting sqref="P2154">
    <cfRule type="duplicateValues" dxfId="1350" priority="787"/>
  </conditionalFormatting>
  <conditionalFormatting sqref="O2154">
    <cfRule type="duplicateValues" dxfId="1349" priority="774"/>
  </conditionalFormatting>
  <conditionalFormatting sqref="O2154">
    <cfRule type="duplicateValues" dxfId="1348" priority="773"/>
  </conditionalFormatting>
  <conditionalFormatting sqref="O2154">
    <cfRule type="duplicateValues" dxfId="1347" priority="772"/>
  </conditionalFormatting>
  <conditionalFormatting sqref="O2154">
    <cfRule type="duplicateValues" dxfId="1346" priority="771"/>
  </conditionalFormatting>
  <conditionalFormatting sqref="O2154">
    <cfRule type="duplicateValues" dxfId="1345" priority="770"/>
  </conditionalFormatting>
  <conditionalFormatting sqref="O2154">
    <cfRule type="duplicateValues" dxfId="1344" priority="769"/>
  </conditionalFormatting>
  <conditionalFormatting sqref="O2154">
    <cfRule type="duplicateValues" dxfId="1343" priority="768"/>
  </conditionalFormatting>
  <conditionalFormatting sqref="O2154">
    <cfRule type="duplicateValues" dxfId="1342" priority="767"/>
  </conditionalFormatting>
  <conditionalFormatting sqref="O2154">
    <cfRule type="duplicateValues" dxfId="1341" priority="766"/>
  </conditionalFormatting>
  <conditionalFormatting sqref="P2155">
    <cfRule type="duplicateValues" dxfId="1340" priority="758"/>
  </conditionalFormatting>
  <conditionalFormatting sqref="O2155">
    <cfRule type="duplicateValues" dxfId="1339" priority="757"/>
  </conditionalFormatting>
  <conditionalFormatting sqref="O2155">
    <cfRule type="duplicateValues" dxfId="1338" priority="756"/>
  </conditionalFormatting>
  <conditionalFormatting sqref="O2155">
    <cfRule type="duplicateValues" dxfId="1337" priority="755"/>
  </conditionalFormatting>
  <conditionalFormatting sqref="O2155">
    <cfRule type="duplicateValues" dxfId="1336" priority="754"/>
  </conditionalFormatting>
  <conditionalFormatting sqref="O2155">
    <cfRule type="duplicateValues" dxfId="1335" priority="753"/>
  </conditionalFormatting>
  <conditionalFormatting sqref="O2155">
    <cfRule type="duplicateValues" dxfId="1334" priority="759"/>
  </conditionalFormatting>
  <conditionalFormatting sqref="O2155">
    <cfRule type="duplicateValues" dxfId="1333" priority="760"/>
    <cfRule type="duplicateValues" dxfId="1332" priority="761"/>
    <cfRule type="duplicateValues" dxfId="1331" priority="762"/>
  </conditionalFormatting>
  <conditionalFormatting sqref="O2155">
    <cfRule type="duplicateValues" dxfId="1330" priority="763"/>
    <cfRule type="duplicateValues" dxfId="1329" priority="764"/>
  </conditionalFormatting>
  <conditionalFormatting sqref="P2155">
    <cfRule type="duplicateValues" dxfId="1328" priority="765"/>
  </conditionalFormatting>
  <conditionalFormatting sqref="O2155">
    <cfRule type="duplicateValues" dxfId="1327" priority="752"/>
  </conditionalFormatting>
  <conditionalFormatting sqref="O2155">
    <cfRule type="duplicateValues" dxfId="1326" priority="751"/>
  </conditionalFormatting>
  <conditionalFormatting sqref="O2155">
    <cfRule type="duplicateValues" dxfId="1325" priority="750"/>
  </conditionalFormatting>
  <conditionalFormatting sqref="O2155">
    <cfRule type="duplicateValues" dxfId="1324" priority="749"/>
  </conditionalFormatting>
  <conditionalFormatting sqref="O2155">
    <cfRule type="duplicateValues" dxfId="1323" priority="748"/>
  </conditionalFormatting>
  <conditionalFormatting sqref="O2155">
    <cfRule type="duplicateValues" dxfId="1322" priority="747"/>
  </conditionalFormatting>
  <conditionalFormatting sqref="O2155">
    <cfRule type="duplicateValues" dxfId="1321" priority="746"/>
  </conditionalFormatting>
  <conditionalFormatting sqref="O2155">
    <cfRule type="duplicateValues" dxfId="1320" priority="745"/>
  </conditionalFormatting>
  <conditionalFormatting sqref="O2155">
    <cfRule type="duplicateValues" dxfId="1319" priority="744"/>
  </conditionalFormatting>
  <conditionalFormatting sqref="O2156">
    <cfRule type="duplicateValues" dxfId="1318" priority="735"/>
  </conditionalFormatting>
  <conditionalFormatting sqref="O2156">
    <cfRule type="duplicateValues" dxfId="1317" priority="736"/>
    <cfRule type="duplicateValues" dxfId="1316" priority="737"/>
    <cfRule type="duplicateValues" dxfId="1315" priority="738"/>
  </conditionalFormatting>
  <conditionalFormatting sqref="O2156">
    <cfRule type="duplicateValues" dxfId="1314" priority="733"/>
    <cfRule type="duplicateValues" dxfId="1313" priority="734"/>
  </conditionalFormatting>
  <conditionalFormatting sqref="O2156">
    <cfRule type="duplicateValues" dxfId="1312" priority="732"/>
  </conditionalFormatting>
  <conditionalFormatting sqref="O2156">
    <cfRule type="duplicateValues" dxfId="1311" priority="731"/>
  </conditionalFormatting>
  <conditionalFormatting sqref="P2156">
    <cfRule type="duplicateValues" dxfId="1310" priority="730"/>
  </conditionalFormatting>
  <conditionalFormatting sqref="O2156">
    <cfRule type="duplicateValues" dxfId="1309" priority="729"/>
  </conditionalFormatting>
  <conditionalFormatting sqref="O2156">
    <cfRule type="duplicateValues" dxfId="1308" priority="728"/>
  </conditionalFormatting>
  <conditionalFormatting sqref="O2156">
    <cfRule type="duplicateValues" dxfId="1307" priority="727"/>
  </conditionalFormatting>
  <conditionalFormatting sqref="O2156">
    <cfRule type="duplicateValues" dxfId="1306" priority="726"/>
  </conditionalFormatting>
  <conditionalFormatting sqref="O2156">
    <cfRule type="duplicateValues" dxfId="1305" priority="725"/>
  </conditionalFormatting>
  <conditionalFormatting sqref="O2156">
    <cfRule type="duplicateValues" dxfId="1304" priority="724"/>
  </conditionalFormatting>
  <conditionalFormatting sqref="O2156">
    <cfRule type="duplicateValues" dxfId="1303" priority="723"/>
  </conditionalFormatting>
  <conditionalFormatting sqref="O2156">
    <cfRule type="duplicateValues" dxfId="1302" priority="722"/>
  </conditionalFormatting>
  <conditionalFormatting sqref="O2156">
    <cfRule type="duplicateValues" dxfId="1301" priority="721"/>
  </conditionalFormatting>
  <conditionalFormatting sqref="O2156">
    <cfRule type="duplicateValues" dxfId="1300" priority="720"/>
  </conditionalFormatting>
  <conditionalFormatting sqref="O2156">
    <cfRule type="duplicateValues" dxfId="1299" priority="739"/>
  </conditionalFormatting>
  <conditionalFormatting sqref="O2156">
    <cfRule type="duplicateValues" dxfId="1298" priority="740"/>
    <cfRule type="duplicateValues" dxfId="1297" priority="741"/>
    <cfRule type="duplicateValues" dxfId="1296" priority="742"/>
  </conditionalFormatting>
  <conditionalFormatting sqref="P2156">
    <cfRule type="duplicateValues" dxfId="1295" priority="743"/>
  </conditionalFormatting>
  <conditionalFormatting sqref="O2156">
    <cfRule type="duplicateValues" dxfId="1294" priority="719"/>
  </conditionalFormatting>
  <conditionalFormatting sqref="O2156">
    <cfRule type="duplicateValues" dxfId="1293" priority="718"/>
  </conditionalFormatting>
  <conditionalFormatting sqref="O2156">
    <cfRule type="duplicateValues" dxfId="1292" priority="717"/>
  </conditionalFormatting>
  <conditionalFormatting sqref="O2156">
    <cfRule type="duplicateValues" dxfId="1291" priority="716"/>
  </conditionalFormatting>
  <conditionalFormatting sqref="O2157">
    <cfRule type="duplicateValues" dxfId="1290" priority="707"/>
  </conditionalFormatting>
  <conditionalFormatting sqref="O2157">
    <cfRule type="duplicateValues" dxfId="1289" priority="708"/>
    <cfRule type="duplicateValues" dxfId="1288" priority="709"/>
    <cfRule type="duplicateValues" dxfId="1287" priority="710"/>
  </conditionalFormatting>
  <conditionalFormatting sqref="O2157">
    <cfRule type="duplicateValues" dxfId="1286" priority="705"/>
    <cfRule type="duplicateValues" dxfId="1285" priority="706"/>
  </conditionalFormatting>
  <conditionalFormatting sqref="O2157">
    <cfRule type="duplicateValues" dxfId="1284" priority="704"/>
  </conditionalFormatting>
  <conditionalFormatting sqref="O2157">
    <cfRule type="duplicateValues" dxfId="1283" priority="703"/>
  </conditionalFormatting>
  <conditionalFormatting sqref="P2157">
    <cfRule type="duplicateValues" dxfId="1282" priority="702"/>
  </conditionalFormatting>
  <conditionalFormatting sqref="O2157">
    <cfRule type="duplicateValues" dxfId="1281" priority="701"/>
  </conditionalFormatting>
  <conditionalFormatting sqref="O2157">
    <cfRule type="duplicateValues" dxfId="1280" priority="700"/>
  </conditionalFormatting>
  <conditionalFormatting sqref="O2157">
    <cfRule type="duplicateValues" dxfId="1279" priority="699"/>
  </conditionalFormatting>
  <conditionalFormatting sqref="O2157">
    <cfRule type="duplicateValues" dxfId="1278" priority="698"/>
  </conditionalFormatting>
  <conditionalFormatting sqref="O2157">
    <cfRule type="duplicateValues" dxfId="1277" priority="697"/>
  </conditionalFormatting>
  <conditionalFormatting sqref="O2157">
    <cfRule type="duplicateValues" dxfId="1276" priority="696"/>
  </conditionalFormatting>
  <conditionalFormatting sqref="O2157">
    <cfRule type="duplicateValues" dxfId="1275" priority="695"/>
  </conditionalFormatting>
  <conditionalFormatting sqref="O2157">
    <cfRule type="duplicateValues" dxfId="1274" priority="694"/>
  </conditionalFormatting>
  <conditionalFormatting sqref="O2157">
    <cfRule type="duplicateValues" dxfId="1273" priority="693"/>
  </conditionalFormatting>
  <conditionalFormatting sqref="O2157">
    <cfRule type="duplicateValues" dxfId="1272" priority="692"/>
  </conditionalFormatting>
  <conditionalFormatting sqref="O2157">
    <cfRule type="duplicateValues" dxfId="1271" priority="711"/>
  </conditionalFormatting>
  <conditionalFormatting sqref="O2157">
    <cfRule type="duplicateValues" dxfId="1270" priority="712"/>
    <cfRule type="duplicateValues" dxfId="1269" priority="713"/>
    <cfRule type="duplicateValues" dxfId="1268" priority="714"/>
  </conditionalFormatting>
  <conditionalFormatting sqref="P2157">
    <cfRule type="duplicateValues" dxfId="1267" priority="715"/>
  </conditionalFormatting>
  <conditionalFormatting sqref="O2157">
    <cfRule type="duplicateValues" dxfId="1266" priority="691"/>
  </conditionalFormatting>
  <conditionalFormatting sqref="O2157">
    <cfRule type="duplicateValues" dxfId="1265" priority="690"/>
  </conditionalFormatting>
  <conditionalFormatting sqref="O2157">
    <cfRule type="duplicateValues" dxfId="1264" priority="689"/>
  </conditionalFormatting>
  <conditionalFormatting sqref="O2157">
    <cfRule type="duplicateValues" dxfId="1263" priority="688"/>
  </conditionalFormatting>
  <conditionalFormatting sqref="O2158">
    <cfRule type="duplicateValues" dxfId="1262" priority="679"/>
  </conditionalFormatting>
  <conditionalFormatting sqref="O2158">
    <cfRule type="duplicateValues" dxfId="1261" priority="680"/>
    <cfRule type="duplicateValues" dxfId="1260" priority="681"/>
    <cfRule type="duplicateValues" dxfId="1259" priority="682"/>
  </conditionalFormatting>
  <conditionalFormatting sqref="O2158">
    <cfRule type="duplicateValues" dxfId="1258" priority="677"/>
    <cfRule type="duplicateValues" dxfId="1257" priority="678"/>
  </conditionalFormatting>
  <conditionalFormatting sqref="O2158">
    <cfRule type="duplicateValues" dxfId="1256" priority="676"/>
  </conditionalFormatting>
  <conditionalFormatting sqref="O2158">
    <cfRule type="duplicateValues" dxfId="1255" priority="675"/>
  </conditionalFormatting>
  <conditionalFormatting sqref="P2158">
    <cfRule type="duplicateValues" dxfId="1254" priority="674"/>
  </conditionalFormatting>
  <conditionalFormatting sqref="O2158">
    <cfRule type="duplicateValues" dxfId="1253" priority="673"/>
  </conditionalFormatting>
  <conditionalFormatting sqref="O2158">
    <cfRule type="duplicateValues" dxfId="1252" priority="672"/>
  </conditionalFormatting>
  <conditionalFormatting sqref="O2158">
    <cfRule type="duplicateValues" dxfId="1251" priority="671"/>
  </conditionalFormatting>
  <conditionalFormatting sqref="O2158">
    <cfRule type="duplicateValues" dxfId="1250" priority="670"/>
  </conditionalFormatting>
  <conditionalFormatting sqref="O2158">
    <cfRule type="duplicateValues" dxfId="1249" priority="669"/>
  </conditionalFormatting>
  <conditionalFormatting sqref="O2158">
    <cfRule type="duplicateValues" dxfId="1248" priority="668"/>
  </conditionalFormatting>
  <conditionalFormatting sqref="O2158">
    <cfRule type="duplicateValues" dxfId="1247" priority="667"/>
  </conditionalFormatting>
  <conditionalFormatting sqref="O2158">
    <cfRule type="duplicateValues" dxfId="1246" priority="666"/>
  </conditionalFormatting>
  <conditionalFormatting sqref="O2158">
    <cfRule type="duplicateValues" dxfId="1245" priority="665"/>
  </conditionalFormatting>
  <conditionalFormatting sqref="O2158">
    <cfRule type="duplicateValues" dxfId="1244" priority="664"/>
  </conditionalFormatting>
  <conditionalFormatting sqref="O2158">
    <cfRule type="duplicateValues" dxfId="1243" priority="683"/>
  </conditionalFormatting>
  <conditionalFormatting sqref="O2158">
    <cfRule type="duplicateValues" dxfId="1242" priority="684"/>
    <cfRule type="duplicateValues" dxfId="1241" priority="685"/>
    <cfRule type="duplicateValues" dxfId="1240" priority="686"/>
  </conditionalFormatting>
  <conditionalFormatting sqref="P2158">
    <cfRule type="duplicateValues" dxfId="1239" priority="687"/>
  </conditionalFormatting>
  <conditionalFormatting sqref="O2158">
    <cfRule type="duplicateValues" dxfId="1238" priority="663"/>
  </conditionalFormatting>
  <conditionalFormatting sqref="O2158">
    <cfRule type="duplicateValues" dxfId="1237" priority="662"/>
  </conditionalFormatting>
  <conditionalFormatting sqref="O2158">
    <cfRule type="duplicateValues" dxfId="1236" priority="661"/>
  </conditionalFormatting>
  <conditionalFormatting sqref="O2158">
    <cfRule type="duplicateValues" dxfId="1235" priority="660"/>
  </conditionalFormatting>
  <conditionalFormatting sqref="P2159">
    <cfRule type="duplicateValues" dxfId="1234" priority="652"/>
  </conditionalFormatting>
  <conditionalFormatting sqref="O2159">
    <cfRule type="duplicateValues" dxfId="1233" priority="651"/>
  </conditionalFormatting>
  <conditionalFormatting sqref="O2159">
    <cfRule type="duplicateValues" dxfId="1232" priority="650"/>
  </conditionalFormatting>
  <conditionalFormatting sqref="O2159">
    <cfRule type="duplicateValues" dxfId="1231" priority="649"/>
  </conditionalFormatting>
  <conditionalFormatting sqref="O2159">
    <cfRule type="duplicateValues" dxfId="1230" priority="648"/>
  </conditionalFormatting>
  <conditionalFormatting sqref="O2159">
    <cfRule type="duplicateValues" dxfId="1229" priority="647"/>
  </conditionalFormatting>
  <conditionalFormatting sqref="O2159">
    <cfRule type="duplicateValues" dxfId="1228" priority="646"/>
  </conditionalFormatting>
  <conditionalFormatting sqref="O2159">
    <cfRule type="duplicateValues" dxfId="1227" priority="645"/>
  </conditionalFormatting>
  <conditionalFormatting sqref="O2159">
    <cfRule type="duplicateValues" dxfId="1226" priority="644"/>
  </conditionalFormatting>
  <conditionalFormatting sqref="O2159">
    <cfRule type="duplicateValues" dxfId="1225" priority="643"/>
  </conditionalFormatting>
  <conditionalFormatting sqref="O2159">
    <cfRule type="duplicateValues" dxfId="1224" priority="642"/>
  </conditionalFormatting>
  <conditionalFormatting sqref="O2159">
    <cfRule type="duplicateValues" dxfId="1223" priority="653"/>
  </conditionalFormatting>
  <conditionalFormatting sqref="O2159">
    <cfRule type="duplicateValues" dxfId="1222" priority="654"/>
    <cfRule type="duplicateValues" dxfId="1221" priority="655"/>
    <cfRule type="duplicateValues" dxfId="1220" priority="656"/>
  </conditionalFormatting>
  <conditionalFormatting sqref="O2159">
    <cfRule type="duplicateValues" dxfId="1219" priority="657"/>
    <cfRule type="duplicateValues" dxfId="1218" priority="658"/>
  </conditionalFormatting>
  <conditionalFormatting sqref="P2159">
    <cfRule type="duplicateValues" dxfId="1217" priority="659"/>
  </conditionalFormatting>
  <conditionalFormatting sqref="O2159">
    <cfRule type="duplicateValues" dxfId="1216" priority="641"/>
  </conditionalFormatting>
  <conditionalFormatting sqref="O2159">
    <cfRule type="duplicateValues" dxfId="1215" priority="640"/>
  </conditionalFormatting>
  <conditionalFormatting sqref="O2159">
    <cfRule type="duplicateValues" dxfId="1214" priority="639"/>
  </conditionalFormatting>
  <conditionalFormatting sqref="O2159">
    <cfRule type="duplicateValues" dxfId="1213" priority="638"/>
  </conditionalFormatting>
  <conditionalFormatting sqref="P2160">
    <cfRule type="duplicateValues" dxfId="1212" priority="630"/>
  </conditionalFormatting>
  <conditionalFormatting sqref="O2160">
    <cfRule type="duplicateValues" dxfId="1211" priority="629"/>
  </conditionalFormatting>
  <conditionalFormatting sqref="O2160">
    <cfRule type="duplicateValues" dxfId="1210" priority="628"/>
  </conditionalFormatting>
  <conditionalFormatting sqref="O2160">
    <cfRule type="duplicateValues" dxfId="1209" priority="627"/>
  </conditionalFormatting>
  <conditionalFormatting sqref="O2160">
    <cfRule type="duplicateValues" dxfId="1208" priority="626"/>
  </conditionalFormatting>
  <conditionalFormatting sqref="O2160">
    <cfRule type="duplicateValues" dxfId="1207" priority="625"/>
  </conditionalFormatting>
  <conditionalFormatting sqref="O2160">
    <cfRule type="duplicateValues" dxfId="1206" priority="624"/>
  </conditionalFormatting>
  <conditionalFormatting sqref="O2160">
    <cfRule type="duplicateValues" dxfId="1205" priority="631"/>
  </conditionalFormatting>
  <conditionalFormatting sqref="O2160">
    <cfRule type="duplicateValues" dxfId="1204" priority="632"/>
    <cfRule type="duplicateValues" dxfId="1203" priority="633"/>
    <cfRule type="duplicateValues" dxfId="1202" priority="634"/>
  </conditionalFormatting>
  <conditionalFormatting sqref="O2160">
    <cfRule type="duplicateValues" dxfId="1201" priority="635"/>
    <cfRule type="duplicateValues" dxfId="1200" priority="636"/>
  </conditionalFormatting>
  <conditionalFormatting sqref="P2160">
    <cfRule type="duplicateValues" dxfId="1199" priority="637"/>
  </conditionalFormatting>
  <conditionalFormatting sqref="O2160">
    <cfRule type="duplicateValues" dxfId="1198" priority="623"/>
  </conditionalFormatting>
  <conditionalFormatting sqref="O2160">
    <cfRule type="duplicateValues" dxfId="1197" priority="622"/>
  </conditionalFormatting>
  <conditionalFormatting sqref="O2160">
    <cfRule type="duplicateValues" dxfId="1196" priority="621"/>
  </conditionalFormatting>
  <conditionalFormatting sqref="O2160">
    <cfRule type="duplicateValues" dxfId="1195" priority="620"/>
  </conditionalFormatting>
  <conditionalFormatting sqref="O2160">
    <cfRule type="duplicateValues" dxfId="1194" priority="619"/>
  </conditionalFormatting>
  <conditionalFormatting sqref="O2160">
    <cfRule type="duplicateValues" dxfId="1193" priority="618"/>
  </conditionalFormatting>
  <conditionalFormatting sqref="O2160">
    <cfRule type="duplicateValues" dxfId="1192" priority="617"/>
  </conditionalFormatting>
  <conditionalFormatting sqref="O2160">
    <cfRule type="duplicateValues" dxfId="1191" priority="616"/>
  </conditionalFormatting>
  <conditionalFormatting sqref="P2161">
    <cfRule type="duplicateValues" dxfId="1190" priority="608"/>
  </conditionalFormatting>
  <conditionalFormatting sqref="O2161">
    <cfRule type="duplicateValues" dxfId="1189" priority="607"/>
  </conditionalFormatting>
  <conditionalFormatting sqref="O2161">
    <cfRule type="duplicateValues" dxfId="1188" priority="606"/>
  </conditionalFormatting>
  <conditionalFormatting sqref="O2161">
    <cfRule type="duplicateValues" dxfId="1187" priority="605"/>
  </conditionalFormatting>
  <conditionalFormatting sqref="O2161">
    <cfRule type="duplicateValues" dxfId="1186" priority="604"/>
  </conditionalFormatting>
  <conditionalFormatting sqref="O2161">
    <cfRule type="duplicateValues" dxfId="1185" priority="603"/>
  </conditionalFormatting>
  <conditionalFormatting sqref="O2161">
    <cfRule type="duplicateValues" dxfId="1184" priority="602"/>
  </conditionalFormatting>
  <conditionalFormatting sqref="O2161">
    <cfRule type="duplicateValues" dxfId="1183" priority="601"/>
  </conditionalFormatting>
  <conditionalFormatting sqref="O2161">
    <cfRule type="duplicateValues" dxfId="1182" priority="600"/>
  </conditionalFormatting>
  <conditionalFormatting sqref="O2161">
    <cfRule type="duplicateValues" dxfId="1181" priority="599"/>
  </conditionalFormatting>
  <conditionalFormatting sqref="O2161">
    <cfRule type="duplicateValues" dxfId="1180" priority="598"/>
  </conditionalFormatting>
  <conditionalFormatting sqref="O2161">
    <cfRule type="duplicateValues" dxfId="1179" priority="609"/>
  </conditionalFormatting>
  <conditionalFormatting sqref="O2161">
    <cfRule type="duplicateValues" dxfId="1178" priority="610"/>
    <cfRule type="duplicateValues" dxfId="1177" priority="611"/>
    <cfRule type="duplicateValues" dxfId="1176" priority="612"/>
  </conditionalFormatting>
  <conditionalFormatting sqref="O2161">
    <cfRule type="duplicateValues" dxfId="1175" priority="613"/>
    <cfRule type="duplicateValues" dxfId="1174" priority="614"/>
  </conditionalFormatting>
  <conditionalFormatting sqref="P2161">
    <cfRule type="duplicateValues" dxfId="1173" priority="615"/>
  </conditionalFormatting>
  <conditionalFormatting sqref="O2161">
    <cfRule type="duplicateValues" dxfId="1172" priority="597"/>
  </conditionalFormatting>
  <conditionalFormatting sqref="O2161">
    <cfRule type="duplicateValues" dxfId="1171" priority="596"/>
  </conditionalFormatting>
  <conditionalFormatting sqref="O2161">
    <cfRule type="duplicateValues" dxfId="1170" priority="595"/>
  </conditionalFormatting>
  <conditionalFormatting sqref="O2161">
    <cfRule type="duplicateValues" dxfId="1169" priority="594"/>
  </conditionalFormatting>
  <conditionalFormatting sqref="O2162">
    <cfRule type="duplicateValues" dxfId="1168" priority="583"/>
  </conditionalFormatting>
  <conditionalFormatting sqref="O2162">
    <cfRule type="duplicateValues" dxfId="1167" priority="584"/>
    <cfRule type="duplicateValues" dxfId="1166" priority="585"/>
    <cfRule type="duplicateValues" dxfId="1165" priority="586"/>
  </conditionalFormatting>
  <conditionalFormatting sqref="O2162">
    <cfRule type="duplicateValues" dxfId="1164" priority="581"/>
    <cfRule type="duplicateValues" dxfId="1163" priority="582"/>
  </conditionalFormatting>
  <conditionalFormatting sqref="O2162">
    <cfRule type="duplicateValues" dxfId="1162" priority="580"/>
  </conditionalFormatting>
  <conditionalFormatting sqref="O2162">
    <cfRule type="duplicateValues" dxfId="1161" priority="579"/>
  </conditionalFormatting>
  <conditionalFormatting sqref="P2162">
    <cfRule type="duplicateValues" dxfId="1160" priority="578"/>
  </conditionalFormatting>
  <conditionalFormatting sqref="O2162">
    <cfRule type="duplicateValues" dxfId="1159" priority="577"/>
  </conditionalFormatting>
  <conditionalFormatting sqref="O2162">
    <cfRule type="duplicateValues" dxfId="1158" priority="576"/>
  </conditionalFormatting>
  <conditionalFormatting sqref="O2162">
    <cfRule type="duplicateValues" dxfId="1157" priority="575"/>
  </conditionalFormatting>
  <conditionalFormatting sqref="O2162">
    <cfRule type="duplicateValues" dxfId="1156" priority="574"/>
  </conditionalFormatting>
  <conditionalFormatting sqref="O2162">
    <cfRule type="duplicateValues" dxfId="1155" priority="573"/>
  </conditionalFormatting>
  <conditionalFormatting sqref="O2162">
    <cfRule type="duplicateValues" dxfId="1154" priority="572"/>
  </conditionalFormatting>
  <conditionalFormatting sqref="O2162">
    <cfRule type="duplicateValues" dxfId="1153" priority="571"/>
  </conditionalFormatting>
  <conditionalFormatting sqref="O2162">
    <cfRule type="duplicateValues" dxfId="1152" priority="570"/>
  </conditionalFormatting>
  <conditionalFormatting sqref="O2162">
    <cfRule type="duplicateValues" dxfId="1151" priority="569"/>
  </conditionalFormatting>
  <conditionalFormatting sqref="O2162">
    <cfRule type="duplicateValues" dxfId="1150" priority="568"/>
  </conditionalFormatting>
  <conditionalFormatting sqref="O2162">
    <cfRule type="duplicateValues" dxfId="1149" priority="567"/>
  </conditionalFormatting>
  <conditionalFormatting sqref="O2162">
    <cfRule type="duplicateValues" dxfId="1148" priority="566"/>
  </conditionalFormatting>
  <conditionalFormatting sqref="O2162">
    <cfRule type="duplicateValues" dxfId="1147" priority="565"/>
  </conditionalFormatting>
  <conditionalFormatting sqref="O2162">
    <cfRule type="duplicateValues" dxfId="1146" priority="587"/>
  </conditionalFormatting>
  <conditionalFormatting sqref="O2162">
    <cfRule type="duplicateValues" dxfId="1145" priority="588"/>
    <cfRule type="duplicateValues" dxfId="1144" priority="589"/>
    <cfRule type="duplicateValues" dxfId="1143" priority="590"/>
  </conditionalFormatting>
  <conditionalFormatting sqref="O2162">
    <cfRule type="duplicateValues" dxfId="1142" priority="591"/>
    <cfRule type="duplicateValues" dxfId="1141" priority="592"/>
  </conditionalFormatting>
  <conditionalFormatting sqref="P2162">
    <cfRule type="duplicateValues" dxfId="1140" priority="593"/>
  </conditionalFormatting>
  <conditionalFormatting sqref="O2162">
    <cfRule type="duplicateValues" dxfId="1139" priority="564"/>
  </conditionalFormatting>
  <conditionalFormatting sqref="O2163">
    <cfRule type="duplicateValues" dxfId="1138" priority="556"/>
  </conditionalFormatting>
  <conditionalFormatting sqref="P2163">
    <cfRule type="duplicateValues" dxfId="1137" priority="555"/>
  </conditionalFormatting>
  <conditionalFormatting sqref="O2163">
    <cfRule type="duplicateValues" dxfId="1136" priority="554"/>
  </conditionalFormatting>
  <conditionalFormatting sqref="O2163">
    <cfRule type="duplicateValues" dxfId="1135" priority="553"/>
  </conditionalFormatting>
  <conditionalFormatting sqref="O2163">
    <cfRule type="duplicateValues" dxfId="1134" priority="552"/>
  </conditionalFormatting>
  <conditionalFormatting sqref="O2163">
    <cfRule type="duplicateValues" dxfId="1133" priority="551"/>
  </conditionalFormatting>
  <conditionalFormatting sqref="O2163">
    <cfRule type="duplicateValues" dxfId="1132" priority="550"/>
  </conditionalFormatting>
  <conditionalFormatting sqref="O2163">
    <cfRule type="duplicateValues" dxfId="1131" priority="549"/>
  </conditionalFormatting>
  <conditionalFormatting sqref="O2163">
    <cfRule type="duplicateValues" dxfId="1130" priority="548"/>
  </conditionalFormatting>
  <conditionalFormatting sqref="O2163">
    <cfRule type="duplicateValues" dxfId="1129" priority="547"/>
  </conditionalFormatting>
  <conditionalFormatting sqref="O2163">
    <cfRule type="duplicateValues" dxfId="1128" priority="546"/>
  </conditionalFormatting>
  <conditionalFormatting sqref="O2163">
    <cfRule type="duplicateValues" dxfId="1127" priority="545"/>
  </conditionalFormatting>
  <conditionalFormatting sqref="O2163">
    <cfRule type="duplicateValues" dxfId="1126" priority="557"/>
  </conditionalFormatting>
  <conditionalFormatting sqref="O2163">
    <cfRule type="duplicateValues" dxfId="1125" priority="558"/>
    <cfRule type="duplicateValues" dxfId="1124" priority="559"/>
    <cfRule type="duplicateValues" dxfId="1123" priority="560"/>
  </conditionalFormatting>
  <conditionalFormatting sqref="O2163">
    <cfRule type="duplicateValues" dxfId="1122" priority="561"/>
    <cfRule type="duplicateValues" dxfId="1121" priority="562"/>
  </conditionalFormatting>
  <conditionalFormatting sqref="P2163">
    <cfRule type="duplicateValues" dxfId="1120" priority="563"/>
  </conditionalFormatting>
  <conditionalFormatting sqref="O2163">
    <cfRule type="duplicateValues" dxfId="1119" priority="544"/>
  </conditionalFormatting>
  <conditionalFormatting sqref="O2163">
    <cfRule type="duplicateValues" dxfId="1118" priority="543"/>
  </conditionalFormatting>
  <conditionalFormatting sqref="O2163">
    <cfRule type="duplicateValues" dxfId="1117" priority="542"/>
  </conditionalFormatting>
  <conditionalFormatting sqref="O2163">
    <cfRule type="duplicateValues" dxfId="1116" priority="541"/>
  </conditionalFormatting>
  <conditionalFormatting sqref="P2164">
    <cfRule type="duplicateValues" dxfId="1115" priority="533"/>
  </conditionalFormatting>
  <conditionalFormatting sqref="O2164">
    <cfRule type="duplicateValues" dxfId="1114" priority="532"/>
  </conditionalFormatting>
  <conditionalFormatting sqref="O2164">
    <cfRule type="duplicateValues" dxfId="1113" priority="531"/>
  </conditionalFormatting>
  <conditionalFormatting sqref="O2164">
    <cfRule type="duplicateValues" dxfId="1112" priority="530"/>
  </conditionalFormatting>
  <conditionalFormatting sqref="O2164">
    <cfRule type="duplicateValues" dxfId="1111" priority="529"/>
  </conditionalFormatting>
  <conditionalFormatting sqref="O2164">
    <cfRule type="duplicateValues" dxfId="1110" priority="528"/>
  </conditionalFormatting>
  <conditionalFormatting sqref="O2164">
    <cfRule type="duplicateValues" dxfId="1109" priority="527"/>
  </conditionalFormatting>
  <conditionalFormatting sqref="O2164">
    <cfRule type="duplicateValues" dxfId="1108" priority="526"/>
  </conditionalFormatting>
  <conditionalFormatting sqref="O2164">
    <cfRule type="duplicateValues" dxfId="1107" priority="525"/>
  </conditionalFormatting>
  <conditionalFormatting sqref="O2164">
    <cfRule type="duplicateValues" dxfId="1106" priority="524"/>
  </conditionalFormatting>
  <conditionalFormatting sqref="O2164">
    <cfRule type="duplicateValues" dxfId="1105" priority="523"/>
  </conditionalFormatting>
  <conditionalFormatting sqref="O2164">
    <cfRule type="duplicateValues" dxfId="1104" priority="522"/>
  </conditionalFormatting>
  <conditionalFormatting sqref="O2164">
    <cfRule type="duplicateValues" dxfId="1103" priority="521"/>
  </conditionalFormatting>
  <conditionalFormatting sqref="O2164">
    <cfRule type="duplicateValues" dxfId="1102" priority="534"/>
  </conditionalFormatting>
  <conditionalFormatting sqref="O2164">
    <cfRule type="duplicateValues" dxfId="1101" priority="535"/>
    <cfRule type="duplicateValues" dxfId="1100" priority="536"/>
    <cfRule type="duplicateValues" dxfId="1099" priority="537"/>
  </conditionalFormatting>
  <conditionalFormatting sqref="O2164">
    <cfRule type="duplicateValues" dxfId="1098" priority="538"/>
    <cfRule type="duplicateValues" dxfId="1097" priority="539"/>
  </conditionalFormatting>
  <conditionalFormatting sqref="P2164">
    <cfRule type="duplicateValues" dxfId="1096" priority="540"/>
  </conditionalFormatting>
  <conditionalFormatting sqref="O2164">
    <cfRule type="duplicateValues" dxfId="1095" priority="520"/>
  </conditionalFormatting>
  <conditionalFormatting sqref="O2164">
    <cfRule type="duplicateValues" dxfId="1094" priority="519"/>
  </conditionalFormatting>
  <conditionalFormatting sqref="P2165">
    <cfRule type="duplicateValues" dxfId="1093" priority="511"/>
  </conditionalFormatting>
  <conditionalFormatting sqref="O2165">
    <cfRule type="duplicateValues" dxfId="1092" priority="510"/>
  </conditionalFormatting>
  <conditionalFormatting sqref="O2165">
    <cfRule type="duplicateValues" dxfId="1091" priority="509"/>
  </conditionalFormatting>
  <conditionalFormatting sqref="O2165">
    <cfRule type="duplicateValues" dxfId="1090" priority="508"/>
  </conditionalFormatting>
  <conditionalFormatting sqref="O2165">
    <cfRule type="duplicateValues" dxfId="1089" priority="507"/>
  </conditionalFormatting>
  <conditionalFormatting sqref="O2165">
    <cfRule type="duplicateValues" dxfId="1088" priority="506"/>
  </conditionalFormatting>
  <conditionalFormatting sqref="O2165">
    <cfRule type="duplicateValues" dxfId="1087" priority="505"/>
  </conditionalFormatting>
  <conditionalFormatting sqref="O2165">
    <cfRule type="duplicateValues" dxfId="1086" priority="504"/>
  </conditionalFormatting>
  <conditionalFormatting sqref="O2165">
    <cfRule type="duplicateValues" dxfId="1085" priority="503"/>
  </conditionalFormatting>
  <conditionalFormatting sqref="O2165">
    <cfRule type="duplicateValues" dxfId="1084" priority="502"/>
  </conditionalFormatting>
  <conditionalFormatting sqref="O2165">
    <cfRule type="duplicateValues" dxfId="1083" priority="501"/>
  </conditionalFormatting>
  <conditionalFormatting sqref="O2165">
    <cfRule type="duplicateValues" dxfId="1082" priority="512"/>
  </conditionalFormatting>
  <conditionalFormatting sqref="O2165">
    <cfRule type="duplicateValues" dxfId="1081" priority="513"/>
    <cfRule type="duplicateValues" dxfId="1080" priority="514"/>
    <cfRule type="duplicateValues" dxfId="1079" priority="515"/>
  </conditionalFormatting>
  <conditionalFormatting sqref="O2165">
    <cfRule type="duplicateValues" dxfId="1078" priority="516"/>
    <cfRule type="duplicateValues" dxfId="1077" priority="517"/>
  </conditionalFormatting>
  <conditionalFormatting sqref="P2165">
    <cfRule type="duplicateValues" dxfId="1076" priority="518"/>
  </conditionalFormatting>
  <conditionalFormatting sqref="O2165">
    <cfRule type="duplicateValues" dxfId="1075" priority="500"/>
  </conditionalFormatting>
  <conditionalFormatting sqref="O2165">
    <cfRule type="duplicateValues" dxfId="1074" priority="499"/>
  </conditionalFormatting>
  <conditionalFormatting sqref="O2165">
    <cfRule type="duplicateValues" dxfId="1073" priority="498"/>
  </conditionalFormatting>
  <conditionalFormatting sqref="O2165">
    <cfRule type="duplicateValues" dxfId="1072" priority="497"/>
  </conditionalFormatting>
  <conditionalFormatting sqref="P2166">
    <cfRule type="duplicateValues" dxfId="1071" priority="489"/>
  </conditionalFormatting>
  <conditionalFormatting sqref="O2166">
    <cfRule type="duplicateValues" dxfId="1070" priority="488"/>
  </conditionalFormatting>
  <conditionalFormatting sqref="O2166">
    <cfRule type="duplicateValues" dxfId="1069" priority="487"/>
  </conditionalFormatting>
  <conditionalFormatting sqref="O2166">
    <cfRule type="duplicateValues" dxfId="1068" priority="486"/>
  </conditionalFormatting>
  <conditionalFormatting sqref="O2166">
    <cfRule type="duplicateValues" dxfId="1067" priority="485"/>
  </conditionalFormatting>
  <conditionalFormatting sqref="O2166">
    <cfRule type="duplicateValues" dxfId="1066" priority="484"/>
  </conditionalFormatting>
  <conditionalFormatting sqref="O2166">
    <cfRule type="duplicateValues" dxfId="1065" priority="483"/>
  </conditionalFormatting>
  <conditionalFormatting sqref="O2166">
    <cfRule type="duplicateValues" dxfId="1064" priority="490"/>
  </conditionalFormatting>
  <conditionalFormatting sqref="O2166">
    <cfRule type="duplicateValues" dxfId="1063" priority="491"/>
    <cfRule type="duplicateValues" dxfId="1062" priority="492"/>
    <cfRule type="duplicateValues" dxfId="1061" priority="493"/>
  </conditionalFormatting>
  <conditionalFormatting sqref="O2166">
    <cfRule type="duplicateValues" dxfId="1060" priority="494"/>
    <cfRule type="duplicateValues" dxfId="1059" priority="495"/>
  </conditionalFormatting>
  <conditionalFormatting sqref="P2166">
    <cfRule type="duplicateValues" dxfId="1058" priority="496"/>
  </conditionalFormatting>
  <conditionalFormatting sqref="O2166">
    <cfRule type="duplicateValues" dxfId="1057" priority="482"/>
  </conditionalFormatting>
  <conditionalFormatting sqref="O2166">
    <cfRule type="duplicateValues" dxfId="1056" priority="481"/>
  </conditionalFormatting>
  <conditionalFormatting sqref="O2166">
    <cfRule type="duplicateValues" dxfId="1055" priority="480"/>
  </conditionalFormatting>
  <conditionalFormatting sqref="O2166">
    <cfRule type="duplicateValues" dxfId="1054" priority="479"/>
  </conditionalFormatting>
  <conditionalFormatting sqref="O2166">
    <cfRule type="duplicateValues" dxfId="1053" priority="478"/>
  </conditionalFormatting>
  <conditionalFormatting sqref="O2166">
    <cfRule type="duplicateValues" dxfId="1052" priority="477"/>
  </conditionalFormatting>
  <conditionalFormatting sqref="O2166">
    <cfRule type="duplicateValues" dxfId="1051" priority="476"/>
  </conditionalFormatting>
  <conditionalFormatting sqref="O2166">
    <cfRule type="duplicateValues" dxfId="1050" priority="475"/>
  </conditionalFormatting>
  <conditionalFormatting sqref="O2168:O2169">
    <cfRule type="duplicateValues" dxfId="1049" priority="464"/>
  </conditionalFormatting>
  <conditionalFormatting sqref="O2168:O2169">
    <cfRule type="duplicateValues" dxfId="1048" priority="465"/>
    <cfRule type="duplicateValues" dxfId="1047" priority="466"/>
    <cfRule type="duplicateValues" dxfId="1046" priority="467"/>
  </conditionalFormatting>
  <conditionalFormatting sqref="O2168:O2169">
    <cfRule type="duplicateValues" dxfId="1045" priority="462"/>
    <cfRule type="duplicateValues" dxfId="1044" priority="463"/>
  </conditionalFormatting>
  <conditionalFormatting sqref="O2168:O2169">
    <cfRule type="duplicateValues" dxfId="1043" priority="461"/>
  </conditionalFormatting>
  <conditionalFormatting sqref="O2168:O2169">
    <cfRule type="duplicateValues" dxfId="1042" priority="460"/>
  </conditionalFormatting>
  <conditionalFormatting sqref="P2168:P2169">
    <cfRule type="duplicateValues" dxfId="1041" priority="459"/>
  </conditionalFormatting>
  <conditionalFormatting sqref="O2168:O2169">
    <cfRule type="duplicateValues" dxfId="1040" priority="458"/>
  </conditionalFormatting>
  <conditionalFormatting sqref="O2168:O2169">
    <cfRule type="duplicateValues" dxfId="1039" priority="457"/>
  </conditionalFormatting>
  <conditionalFormatting sqref="O2168:O2169">
    <cfRule type="duplicateValues" dxfId="1038" priority="456"/>
  </conditionalFormatting>
  <conditionalFormatting sqref="O2168:O2169">
    <cfRule type="duplicateValues" dxfId="1037" priority="455"/>
  </conditionalFormatting>
  <conditionalFormatting sqref="O2168:O2169">
    <cfRule type="duplicateValues" dxfId="1036" priority="454"/>
  </conditionalFormatting>
  <conditionalFormatting sqref="O2168:O2169">
    <cfRule type="duplicateValues" dxfId="1035" priority="453"/>
  </conditionalFormatting>
  <conditionalFormatting sqref="O2168:O2169">
    <cfRule type="duplicateValues" dxfId="1034" priority="452"/>
  </conditionalFormatting>
  <conditionalFormatting sqref="O2168:O2169">
    <cfRule type="duplicateValues" dxfId="1033" priority="451"/>
  </conditionalFormatting>
  <conditionalFormatting sqref="O2168:O2169">
    <cfRule type="duplicateValues" dxfId="1032" priority="450"/>
  </conditionalFormatting>
  <conditionalFormatting sqref="O2168:O2169">
    <cfRule type="duplicateValues" dxfId="1031" priority="449"/>
  </conditionalFormatting>
  <conditionalFormatting sqref="O2168:O2169">
    <cfRule type="duplicateValues" dxfId="1030" priority="448"/>
  </conditionalFormatting>
  <conditionalFormatting sqref="O2168:O2169">
    <cfRule type="duplicateValues" dxfId="1029" priority="447"/>
  </conditionalFormatting>
  <conditionalFormatting sqref="O2168:O2169">
    <cfRule type="duplicateValues" dxfId="1028" priority="446"/>
  </conditionalFormatting>
  <conditionalFormatting sqref="O2168:O2169">
    <cfRule type="duplicateValues" dxfId="1027" priority="468"/>
  </conditionalFormatting>
  <conditionalFormatting sqref="O2168:O2169">
    <cfRule type="duplicateValues" dxfId="1026" priority="469"/>
    <cfRule type="duplicateValues" dxfId="1025" priority="470"/>
    <cfRule type="duplicateValues" dxfId="1024" priority="471"/>
  </conditionalFormatting>
  <conditionalFormatting sqref="O2168:O2169">
    <cfRule type="duplicateValues" dxfId="1023" priority="472"/>
    <cfRule type="duplicateValues" dxfId="1022" priority="473"/>
  </conditionalFormatting>
  <conditionalFormatting sqref="P2168:P2169">
    <cfRule type="duplicateValues" dxfId="1021" priority="474"/>
  </conditionalFormatting>
  <conditionalFormatting sqref="O2168:O2169">
    <cfRule type="duplicateValues" dxfId="1020" priority="445"/>
  </conditionalFormatting>
  <conditionalFormatting sqref="O2178:O2179">
    <cfRule type="duplicateValues" dxfId="1019" priority="434"/>
  </conditionalFormatting>
  <conditionalFormatting sqref="O2178:O2179">
    <cfRule type="duplicateValues" dxfId="1018" priority="435"/>
    <cfRule type="duplicateValues" dxfId="1017" priority="436"/>
    <cfRule type="duplicateValues" dxfId="1016" priority="437"/>
  </conditionalFormatting>
  <conditionalFormatting sqref="O2178:O2179">
    <cfRule type="duplicateValues" dxfId="1015" priority="432"/>
    <cfRule type="duplicateValues" dxfId="1014" priority="433"/>
  </conditionalFormatting>
  <conditionalFormatting sqref="O2178:O2179">
    <cfRule type="duplicateValues" dxfId="1013" priority="431"/>
  </conditionalFormatting>
  <conditionalFormatting sqref="O2178:O2179">
    <cfRule type="duplicateValues" dxfId="1012" priority="430"/>
  </conditionalFormatting>
  <conditionalFormatting sqref="P2178:P2179">
    <cfRule type="duplicateValues" dxfId="1011" priority="429"/>
  </conditionalFormatting>
  <conditionalFormatting sqref="O2178:O2179">
    <cfRule type="duplicateValues" dxfId="1010" priority="428"/>
  </conditionalFormatting>
  <conditionalFormatting sqref="O2178:O2179">
    <cfRule type="duplicateValues" dxfId="1009" priority="427"/>
  </conditionalFormatting>
  <conditionalFormatting sqref="O2178:O2179">
    <cfRule type="duplicateValues" dxfId="1008" priority="426"/>
  </conditionalFormatting>
  <conditionalFormatting sqref="O2178:O2179">
    <cfRule type="duplicateValues" dxfId="1007" priority="425"/>
  </conditionalFormatting>
  <conditionalFormatting sqref="O2178:O2179">
    <cfRule type="duplicateValues" dxfId="1006" priority="424"/>
  </conditionalFormatting>
  <conditionalFormatting sqref="O2178:O2179">
    <cfRule type="duplicateValues" dxfId="1005" priority="423"/>
  </conditionalFormatting>
  <conditionalFormatting sqref="O2178:O2179">
    <cfRule type="duplicateValues" dxfId="1004" priority="422"/>
  </conditionalFormatting>
  <conditionalFormatting sqref="O2178:O2179">
    <cfRule type="duplicateValues" dxfId="1003" priority="421"/>
  </conditionalFormatting>
  <conditionalFormatting sqref="O2178:O2179">
    <cfRule type="duplicateValues" dxfId="1002" priority="420"/>
  </conditionalFormatting>
  <conditionalFormatting sqref="O2178:O2179">
    <cfRule type="duplicateValues" dxfId="1001" priority="419"/>
  </conditionalFormatting>
  <conditionalFormatting sqref="P2178:P2179">
    <cfRule type="duplicateValues" dxfId="1000" priority="438"/>
  </conditionalFormatting>
  <conditionalFormatting sqref="O2178:O2179">
    <cfRule type="duplicateValues" dxfId="999" priority="439"/>
  </conditionalFormatting>
  <conditionalFormatting sqref="O2178:O2179">
    <cfRule type="duplicateValues" dxfId="998" priority="440"/>
    <cfRule type="duplicateValues" dxfId="997" priority="441"/>
    <cfRule type="duplicateValues" dxfId="996" priority="442"/>
  </conditionalFormatting>
  <conditionalFormatting sqref="O2178:O2179">
    <cfRule type="duplicateValues" dxfId="995" priority="443"/>
    <cfRule type="duplicateValues" dxfId="994" priority="444"/>
  </conditionalFormatting>
  <conditionalFormatting sqref="O2178:O2179">
    <cfRule type="duplicateValues" dxfId="993" priority="418"/>
  </conditionalFormatting>
  <conditionalFormatting sqref="O2178:O2179">
    <cfRule type="duplicateValues" dxfId="992" priority="417"/>
  </conditionalFormatting>
  <conditionalFormatting sqref="O2178:O2179">
    <cfRule type="duplicateValues" dxfId="991" priority="416"/>
  </conditionalFormatting>
  <conditionalFormatting sqref="O2178:O2179">
    <cfRule type="duplicateValues" dxfId="990" priority="415"/>
  </conditionalFormatting>
  <conditionalFormatting sqref="O2190:O2191">
    <cfRule type="duplicateValues" dxfId="989" priority="404"/>
  </conditionalFormatting>
  <conditionalFormatting sqref="O2190:O2191">
    <cfRule type="duplicateValues" dxfId="988" priority="405"/>
    <cfRule type="duplicateValues" dxfId="987" priority="406"/>
    <cfRule type="duplicateValues" dxfId="986" priority="407"/>
  </conditionalFormatting>
  <conditionalFormatting sqref="O2190:O2191">
    <cfRule type="duplicateValues" dxfId="985" priority="402"/>
    <cfRule type="duplicateValues" dxfId="984" priority="403"/>
  </conditionalFormatting>
  <conditionalFormatting sqref="O2190:O2191">
    <cfRule type="duplicateValues" dxfId="983" priority="401"/>
  </conditionalFormatting>
  <conditionalFormatting sqref="O2190:O2191">
    <cfRule type="duplicateValues" dxfId="982" priority="400"/>
  </conditionalFormatting>
  <conditionalFormatting sqref="P2190:P2191">
    <cfRule type="duplicateValues" dxfId="981" priority="399"/>
  </conditionalFormatting>
  <conditionalFormatting sqref="O2190:O2191">
    <cfRule type="duplicateValues" dxfId="980" priority="398"/>
  </conditionalFormatting>
  <conditionalFormatting sqref="O2190:O2191">
    <cfRule type="duplicateValues" dxfId="979" priority="397"/>
  </conditionalFormatting>
  <conditionalFormatting sqref="O2190:O2191">
    <cfRule type="duplicateValues" dxfId="978" priority="396"/>
  </conditionalFormatting>
  <conditionalFormatting sqref="O2190:O2191">
    <cfRule type="duplicateValues" dxfId="977" priority="395"/>
  </conditionalFormatting>
  <conditionalFormatting sqref="O2190:O2191">
    <cfRule type="duplicateValues" dxfId="976" priority="394"/>
  </conditionalFormatting>
  <conditionalFormatting sqref="O2190:O2191">
    <cfRule type="duplicateValues" dxfId="975" priority="393"/>
  </conditionalFormatting>
  <conditionalFormatting sqref="O2190:O2191">
    <cfRule type="duplicateValues" dxfId="974" priority="392"/>
  </conditionalFormatting>
  <conditionalFormatting sqref="O2190:O2191">
    <cfRule type="duplicateValues" dxfId="973" priority="391"/>
  </conditionalFormatting>
  <conditionalFormatting sqref="O2190:O2191">
    <cfRule type="duplicateValues" dxfId="972" priority="390"/>
  </conditionalFormatting>
  <conditionalFormatting sqref="O2190:O2191">
    <cfRule type="duplicateValues" dxfId="971" priority="389"/>
  </conditionalFormatting>
  <conditionalFormatting sqref="O2190:O2191">
    <cfRule type="duplicateValues" dxfId="970" priority="388"/>
  </conditionalFormatting>
  <conditionalFormatting sqref="O2190:O2191">
    <cfRule type="duplicateValues" dxfId="969" priority="387"/>
  </conditionalFormatting>
  <conditionalFormatting sqref="O2190:O2191">
    <cfRule type="duplicateValues" dxfId="968" priority="386"/>
  </conditionalFormatting>
  <conditionalFormatting sqref="O2190:O2191">
    <cfRule type="duplicateValues" dxfId="967" priority="408"/>
  </conditionalFormatting>
  <conditionalFormatting sqref="O2190:O2191">
    <cfRule type="duplicateValues" dxfId="966" priority="409"/>
    <cfRule type="duplicateValues" dxfId="965" priority="410"/>
    <cfRule type="duplicateValues" dxfId="964" priority="411"/>
  </conditionalFormatting>
  <conditionalFormatting sqref="O2190:O2191">
    <cfRule type="duplicateValues" dxfId="963" priority="412"/>
    <cfRule type="duplicateValues" dxfId="962" priority="413"/>
  </conditionalFormatting>
  <conditionalFormatting sqref="P2190:P2191">
    <cfRule type="duplicateValues" dxfId="961" priority="414"/>
  </conditionalFormatting>
  <conditionalFormatting sqref="O2190:O2191">
    <cfRule type="duplicateValues" dxfId="960" priority="385"/>
  </conditionalFormatting>
  <conditionalFormatting sqref="O2194:O2197">
    <cfRule type="duplicateValues" dxfId="959" priority="372"/>
  </conditionalFormatting>
  <conditionalFormatting sqref="O2194:O2197">
    <cfRule type="duplicateValues" dxfId="958" priority="373"/>
  </conditionalFormatting>
  <conditionalFormatting sqref="O2194:O2197">
    <cfRule type="duplicateValues" dxfId="957" priority="374"/>
    <cfRule type="duplicateValues" dxfId="956" priority="375"/>
    <cfRule type="duplicateValues" dxfId="955" priority="376"/>
  </conditionalFormatting>
  <conditionalFormatting sqref="P2194:P2197">
    <cfRule type="duplicateValues" dxfId="954" priority="377"/>
  </conditionalFormatting>
  <conditionalFormatting sqref="O2194:O2197">
    <cfRule type="duplicateValues" dxfId="953" priority="370"/>
    <cfRule type="duplicateValues" dxfId="952" priority="371"/>
  </conditionalFormatting>
  <conditionalFormatting sqref="O2194:O2197">
    <cfRule type="duplicateValues" dxfId="951" priority="369"/>
  </conditionalFormatting>
  <conditionalFormatting sqref="O2194:O2197">
    <cfRule type="duplicateValues" dxfId="950" priority="368"/>
  </conditionalFormatting>
  <conditionalFormatting sqref="P2194:P2197">
    <cfRule type="duplicateValues" dxfId="949" priority="367"/>
  </conditionalFormatting>
  <conditionalFormatting sqref="O2194:O2197">
    <cfRule type="duplicateValues" dxfId="948" priority="366"/>
  </conditionalFormatting>
  <conditionalFormatting sqref="O2194:O2197">
    <cfRule type="duplicateValues" dxfId="947" priority="365"/>
  </conditionalFormatting>
  <conditionalFormatting sqref="O2194:O2197">
    <cfRule type="duplicateValues" dxfId="946" priority="364"/>
  </conditionalFormatting>
  <conditionalFormatting sqref="O2194:O2197">
    <cfRule type="duplicateValues" dxfId="945" priority="363"/>
  </conditionalFormatting>
  <conditionalFormatting sqref="O2194:O2197">
    <cfRule type="duplicateValues" dxfId="944" priority="362"/>
  </conditionalFormatting>
  <conditionalFormatting sqref="O2194:O2197">
    <cfRule type="duplicateValues" dxfId="943" priority="361"/>
  </conditionalFormatting>
  <conditionalFormatting sqref="O2194:O2197">
    <cfRule type="duplicateValues" dxfId="942" priority="360"/>
  </conditionalFormatting>
  <conditionalFormatting sqref="O2194:O2197">
    <cfRule type="duplicateValues" dxfId="941" priority="359"/>
  </conditionalFormatting>
  <conditionalFormatting sqref="O2194:O2197">
    <cfRule type="duplicateValues" dxfId="940" priority="358"/>
  </conditionalFormatting>
  <conditionalFormatting sqref="O2194:O2197">
    <cfRule type="duplicateValues" dxfId="939" priority="357"/>
  </conditionalFormatting>
  <conditionalFormatting sqref="O2194:O2197">
    <cfRule type="duplicateValues" dxfId="938" priority="356"/>
  </conditionalFormatting>
  <conditionalFormatting sqref="O2194:O2197">
    <cfRule type="duplicateValues" dxfId="937" priority="355"/>
  </conditionalFormatting>
  <conditionalFormatting sqref="O2194:O2197">
    <cfRule type="duplicateValues" dxfId="936" priority="354"/>
  </conditionalFormatting>
  <conditionalFormatting sqref="O2194:O2197">
    <cfRule type="duplicateValues" dxfId="935" priority="378"/>
  </conditionalFormatting>
  <conditionalFormatting sqref="O2194:O2197">
    <cfRule type="duplicateValues" dxfId="934" priority="379"/>
    <cfRule type="duplicateValues" dxfId="933" priority="380"/>
    <cfRule type="duplicateValues" dxfId="932" priority="381"/>
  </conditionalFormatting>
  <conditionalFormatting sqref="O2194:O2197">
    <cfRule type="duplicateValues" dxfId="931" priority="382"/>
    <cfRule type="duplicateValues" dxfId="930" priority="383"/>
  </conditionalFormatting>
  <conditionalFormatting sqref="P2194:P2197">
    <cfRule type="duplicateValues" dxfId="929" priority="384"/>
  </conditionalFormatting>
  <conditionalFormatting sqref="O2194:O2197">
    <cfRule type="duplicateValues" dxfId="928" priority="353"/>
  </conditionalFormatting>
  <conditionalFormatting sqref="O2198:O2199">
    <cfRule type="duplicateValues" dxfId="927" priority="345"/>
  </conditionalFormatting>
  <conditionalFormatting sqref="O2198:O2199">
    <cfRule type="duplicateValues" dxfId="926" priority="344"/>
  </conditionalFormatting>
  <conditionalFormatting sqref="O2198:O2199">
    <cfRule type="duplicateValues" dxfId="925" priority="343"/>
  </conditionalFormatting>
  <conditionalFormatting sqref="O2198:O2199">
    <cfRule type="duplicateValues" dxfId="924" priority="342"/>
  </conditionalFormatting>
  <conditionalFormatting sqref="O2198:O2199">
    <cfRule type="duplicateValues" dxfId="923" priority="341"/>
  </conditionalFormatting>
  <conditionalFormatting sqref="O2198:O2199">
    <cfRule type="duplicateValues" dxfId="922" priority="340"/>
  </conditionalFormatting>
  <conditionalFormatting sqref="O2198:O2199">
    <cfRule type="duplicateValues" dxfId="921" priority="339"/>
  </conditionalFormatting>
  <conditionalFormatting sqref="O2198:O2199">
    <cfRule type="duplicateValues" dxfId="920" priority="338"/>
  </conditionalFormatting>
  <conditionalFormatting sqref="O2198:O2199">
    <cfRule type="duplicateValues" dxfId="919" priority="346"/>
  </conditionalFormatting>
  <conditionalFormatting sqref="O2198:O2199">
    <cfRule type="duplicateValues" dxfId="918" priority="347"/>
    <cfRule type="duplicateValues" dxfId="917" priority="348"/>
    <cfRule type="duplicateValues" dxfId="916" priority="349"/>
  </conditionalFormatting>
  <conditionalFormatting sqref="P2198:P2199">
    <cfRule type="duplicateValues" dxfId="915" priority="350"/>
  </conditionalFormatting>
  <conditionalFormatting sqref="O2198:O2199">
    <cfRule type="duplicateValues" dxfId="914" priority="351"/>
    <cfRule type="duplicateValues" dxfId="913" priority="352"/>
  </conditionalFormatting>
  <conditionalFormatting sqref="O2198:O2199">
    <cfRule type="duplicateValues" dxfId="912" priority="337"/>
  </conditionalFormatting>
  <conditionalFormatting sqref="O2198:O2199">
    <cfRule type="duplicateValues" dxfId="911" priority="336"/>
  </conditionalFormatting>
  <conditionalFormatting sqref="O2198:O2199">
    <cfRule type="duplicateValues" dxfId="910" priority="335"/>
  </conditionalFormatting>
  <conditionalFormatting sqref="O2200:O2201">
    <cfRule type="duplicateValues" dxfId="909" priority="327"/>
  </conditionalFormatting>
  <conditionalFormatting sqref="O2200:O2201">
    <cfRule type="duplicateValues" dxfId="908" priority="326"/>
  </conditionalFormatting>
  <conditionalFormatting sqref="O2200:O2201">
    <cfRule type="duplicateValues" dxfId="907" priority="325"/>
  </conditionalFormatting>
  <conditionalFormatting sqref="O2200:O2201">
    <cfRule type="duplicateValues" dxfId="906" priority="324"/>
  </conditionalFormatting>
  <conditionalFormatting sqref="O2200:O2201">
    <cfRule type="duplicateValues" dxfId="905" priority="323"/>
  </conditionalFormatting>
  <conditionalFormatting sqref="O2200:O2201">
    <cfRule type="duplicateValues" dxfId="904" priority="322"/>
  </conditionalFormatting>
  <conditionalFormatting sqref="O2200:O2201">
    <cfRule type="duplicateValues" dxfId="903" priority="321"/>
  </conditionalFormatting>
  <conditionalFormatting sqref="O2200:O2201">
    <cfRule type="duplicateValues" dxfId="902" priority="328"/>
  </conditionalFormatting>
  <conditionalFormatting sqref="O2200:O2201">
    <cfRule type="duplicateValues" dxfId="901" priority="329"/>
    <cfRule type="duplicateValues" dxfId="900" priority="330"/>
    <cfRule type="duplicateValues" dxfId="899" priority="331"/>
  </conditionalFormatting>
  <conditionalFormatting sqref="P2200:P2201">
    <cfRule type="duplicateValues" dxfId="898" priority="332"/>
  </conditionalFormatting>
  <conditionalFormatting sqref="O2200:O2201">
    <cfRule type="duplicateValues" dxfId="897" priority="333"/>
    <cfRule type="duplicateValues" dxfId="896" priority="334"/>
  </conditionalFormatting>
  <conditionalFormatting sqref="O2200:O2201">
    <cfRule type="duplicateValues" dxfId="895" priority="320"/>
  </conditionalFormatting>
  <conditionalFormatting sqref="O2200:O2201">
    <cfRule type="duplicateValues" dxfId="894" priority="319"/>
  </conditionalFormatting>
  <conditionalFormatting sqref="O2200:O2201">
    <cfRule type="duplicateValues" dxfId="893" priority="318"/>
  </conditionalFormatting>
  <conditionalFormatting sqref="O2202">
    <cfRule type="duplicateValues" dxfId="892" priority="311"/>
  </conditionalFormatting>
  <conditionalFormatting sqref="O2202">
    <cfRule type="duplicateValues" dxfId="891" priority="312"/>
    <cfRule type="duplicateValues" dxfId="890" priority="313"/>
    <cfRule type="duplicateValues" dxfId="889" priority="314"/>
  </conditionalFormatting>
  <conditionalFormatting sqref="P2202">
    <cfRule type="duplicateValues" dxfId="888" priority="315"/>
  </conditionalFormatting>
  <conditionalFormatting sqref="O2202">
    <cfRule type="duplicateValues" dxfId="887" priority="316"/>
    <cfRule type="duplicateValues" dxfId="886" priority="317"/>
  </conditionalFormatting>
  <conditionalFormatting sqref="O2202">
    <cfRule type="duplicateValues" dxfId="885" priority="310"/>
  </conditionalFormatting>
  <conditionalFormatting sqref="O2202">
    <cfRule type="duplicateValues" dxfId="884" priority="309"/>
  </conditionalFormatting>
  <conditionalFormatting sqref="O2202">
    <cfRule type="duplicateValues" dxfId="883" priority="308"/>
  </conditionalFormatting>
  <conditionalFormatting sqref="O2202">
    <cfRule type="duplicateValues" dxfId="882" priority="307"/>
  </conditionalFormatting>
  <conditionalFormatting sqref="O2202">
    <cfRule type="duplicateValues" dxfId="881" priority="306"/>
  </conditionalFormatting>
  <conditionalFormatting sqref="O2202">
    <cfRule type="duplicateValues" dxfId="880" priority="305"/>
  </conditionalFormatting>
  <conditionalFormatting sqref="O2202">
    <cfRule type="duplicateValues" dxfId="879" priority="304"/>
  </conditionalFormatting>
  <conditionalFormatting sqref="O2202">
    <cfRule type="duplicateValues" dxfId="878" priority="303"/>
  </conditionalFormatting>
  <conditionalFormatting sqref="O2202">
    <cfRule type="duplicateValues" dxfId="877" priority="302"/>
  </conditionalFormatting>
  <conditionalFormatting sqref="O2202">
    <cfRule type="duplicateValues" dxfId="876" priority="301"/>
  </conditionalFormatting>
  <conditionalFormatting sqref="O2203">
    <cfRule type="duplicateValues" dxfId="875" priority="288"/>
  </conditionalFormatting>
  <conditionalFormatting sqref="O2203">
    <cfRule type="duplicateValues" dxfId="874" priority="289"/>
  </conditionalFormatting>
  <conditionalFormatting sqref="O2203">
    <cfRule type="duplicateValues" dxfId="873" priority="290"/>
    <cfRule type="duplicateValues" dxfId="872" priority="291"/>
    <cfRule type="duplicateValues" dxfId="871" priority="292"/>
  </conditionalFormatting>
  <conditionalFormatting sqref="P2203">
    <cfRule type="duplicateValues" dxfId="870" priority="293"/>
  </conditionalFormatting>
  <conditionalFormatting sqref="O2203">
    <cfRule type="duplicateValues" dxfId="869" priority="286"/>
    <cfRule type="duplicateValues" dxfId="868" priority="287"/>
  </conditionalFormatting>
  <conditionalFormatting sqref="O2203">
    <cfRule type="duplicateValues" dxfId="867" priority="285"/>
  </conditionalFormatting>
  <conditionalFormatting sqref="O2203">
    <cfRule type="duplicateValues" dxfId="866" priority="284"/>
  </conditionalFormatting>
  <conditionalFormatting sqref="P2203">
    <cfRule type="duplicateValues" dxfId="865" priority="283"/>
  </conditionalFormatting>
  <conditionalFormatting sqref="O2203">
    <cfRule type="duplicateValues" dxfId="864" priority="282"/>
  </conditionalFormatting>
  <conditionalFormatting sqref="O2203">
    <cfRule type="duplicateValues" dxfId="863" priority="281"/>
  </conditionalFormatting>
  <conditionalFormatting sqref="O2203">
    <cfRule type="duplicateValues" dxfId="862" priority="280"/>
  </conditionalFormatting>
  <conditionalFormatting sqref="O2203">
    <cfRule type="duplicateValues" dxfId="861" priority="279"/>
  </conditionalFormatting>
  <conditionalFormatting sqref="O2203">
    <cfRule type="duplicateValues" dxfId="860" priority="278"/>
  </conditionalFormatting>
  <conditionalFormatting sqref="O2203">
    <cfRule type="duplicateValues" dxfId="859" priority="277"/>
  </conditionalFormatting>
  <conditionalFormatting sqref="O2203">
    <cfRule type="duplicateValues" dxfId="858" priority="276"/>
  </conditionalFormatting>
  <conditionalFormatting sqref="O2203">
    <cfRule type="duplicateValues" dxfId="857" priority="275"/>
  </conditionalFormatting>
  <conditionalFormatting sqref="O2203">
    <cfRule type="duplicateValues" dxfId="856" priority="274"/>
  </conditionalFormatting>
  <conditionalFormatting sqref="O2203">
    <cfRule type="duplicateValues" dxfId="855" priority="273"/>
  </conditionalFormatting>
  <conditionalFormatting sqref="O2203">
    <cfRule type="duplicateValues" dxfId="854" priority="272"/>
  </conditionalFormatting>
  <conditionalFormatting sqref="O2203">
    <cfRule type="duplicateValues" dxfId="853" priority="271"/>
  </conditionalFormatting>
  <conditionalFormatting sqref="O2203">
    <cfRule type="duplicateValues" dxfId="852" priority="270"/>
  </conditionalFormatting>
  <conditionalFormatting sqref="O2203">
    <cfRule type="duplicateValues" dxfId="851" priority="269"/>
  </conditionalFormatting>
  <conditionalFormatting sqref="O2203">
    <cfRule type="duplicateValues" dxfId="850" priority="294"/>
  </conditionalFormatting>
  <conditionalFormatting sqref="O2203">
    <cfRule type="duplicateValues" dxfId="849" priority="295"/>
    <cfRule type="duplicateValues" dxfId="848" priority="296"/>
    <cfRule type="duplicateValues" dxfId="847" priority="297"/>
  </conditionalFormatting>
  <conditionalFormatting sqref="O2203">
    <cfRule type="duplicateValues" dxfId="846" priority="298"/>
    <cfRule type="duplicateValues" dxfId="845" priority="299"/>
  </conditionalFormatting>
  <conditionalFormatting sqref="P2203">
    <cfRule type="duplicateValues" dxfId="844" priority="300"/>
  </conditionalFormatting>
  <conditionalFormatting sqref="P2204:P2205">
    <cfRule type="duplicateValues" dxfId="843" priority="261"/>
  </conditionalFormatting>
  <conditionalFormatting sqref="O2204:O2205">
    <cfRule type="duplicateValues" dxfId="842" priority="260"/>
  </conditionalFormatting>
  <conditionalFormatting sqref="O2204:O2205">
    <cfRule type="duplicateValues" dxfId="841" priority="259"/>
  </conditionalFormatting>
  <conditionalFormatting sqref="O2204:O2205">
    <cfRule type="duplicateValues" dxfId="840" priority="258"/>
  </conditionalFormatting>
  <conditionalFormatting sqref="O2204:O2205">
    <cfRule type="duplicateValues" dxfId="839" priority="257"/>
  </conditionalFormatting>
  <conditionalFormatting sqref="O2204:O2205">
    <cfRule type="duplicateValues" dxfId="838" priority="256"/>
  </conditionalFormatting>
  <conditionalFormatting sqref="O2204:O2205">
    <cfRule type="duplicateValues" dxfId="837" priority="255"/>
  </conditionalFormatting>
  <conditionalFormatting sqref="O2204:O2205">
    <cfRule type="duplicateValues" dxfId="836" priority="254"/>
  </conditionalFormatting>
  <conditionalFormatting sqref="O2204:O2205">
    <cfRule type="duplicateValues" dxfId="835" priority="253"/>
  </conditionalFormatting>
  <conditionalFormatting sqref="O2204:O2205">
    <cfRule type="duplicateValues" dxfId="834" priority="252"/>
  </conditionalFormatting>
  <conditionalFormatting sqref="O2204:O2205">
    <cfRule type="duplicateValues" dxfId="833" priority="251"/>
  </conditionalFormatting>
  <conditionalFormatting sqref="O2204:O2205">
    <cfRule type="duplicateValues" dxfId="832" priority="250"/>
  </conditionalFormatting>
  <conditionalFormatting sqref="O2204:O2205">
    <cfRule type="duplicateValues" dxfId="831" priority="249"/>
  </conditionalFormatting>
  <conditionalFormatting sqref="O2204:O2205">
    <cfRule type="duplicateValues" dxfId="830" priority="248"/>
  </conditionalFormatting>
  <conditionalFormatting sqref="O2204:O2205">
    <cfRule type="duplicateValues" dxfId="829" priority="262"/>
  </conditionalFormatting>
  <conditionalFormatting sqref="O2204:O2205">
    <cfRule type="duplicateValues" dxfId="828" priority="263"/>
    <cfRule type="duplicateValues" dxfId="827" priority="264"/>
    <cfRule type="duplicateValues" dxfId="826" priority="265"/>
  </conditionalFormatting>
  <conditionalFormatting sqref="O2204:O2205">
    <cfRule type="duplicateValues" dxfId="825" priority="266"/>
    <cfRule type="duplicateValues" dxfId="824" priority="267"/>
  </conditionalFormatting>
  <conditionalFormatting sqref="P2204:P2205">
    <cfRule type="duplicateValues" dxfId="823" priority="268"/>
  </conditionalFormatting>
  <conditionalFormatting sqref="O2204:O2205">
    <cfRule type="duplicateValues" dxfId="822" priority="247"/>
  </conditionalFormatting>
  <conditionalFormatting sqref="O2224:O2225">
    <cfRule type="duplicateValues" dxfId="821" priority="241"/>
  </conditionalFormatting>
  <conditionalFormatting sqref="O2224:O2225">
    <cfRule type="duplicateValues" dxfId="820" priority="242"/>
    <cfRule type="duplicateValues" dxfId="819" priority="243"/>
    <cfRule type="duplicateValues" dxfId="818" priority="244"/>
  </conditionalFormatting>
  <conditionalFormatting sqref="P2224:P2225">
    <cfRule type="duplicateValues" dxfId="817" priority="245"/>
  </conditionalFormatting>
  <conditionalFormatting sqref="O2224:O2225">
    <cfRule type="duplicateValues" dxfId="816" priority="239"/>
    <cfRule type="duplicateValues" dxfId="815" priority="240"/>
  </conditionalFormatting>
  <conditionalFormatting sqref="O2224:O2225">
    <cfRule type="duplicateValues" dxfId="814" priority="238"/>
  </conditionalFormatting>
  <conditionalFormatting sqref="O2224:O2225">
    <cfRule type="duplicateValues" dxfId="813" priority="237"/>
  </conditionalFormatting>
  <conditionalFormatting sqref="P2224:P2225">
    <cfRule type="duplicateValues" dxfId="812" priority="236"/>
  </conditionalFormatting>
  <conditionalFormatting sqref="O2224:O2225">
    <cfRule type="duplicateValues" dxfId="811" priority="235"/>
  </conditionalFormatting>
  <conditionalFormatting sqref="O2224:O2225">
    <cfRule type="duplicateValues" dxfId="810" priority="234"/>
  </conditionalFormatting>
  <conditionalFormatting sqref="O2224:O2225">
    <cfRule type="duplicateValues" dxfId="809" priority="233"/>
  </conditionalFormatting>
  <conditionalFormatting sqref="O2224:O2225">
    <cfRule type="duplicateValues" dxfId="808" priority="232"/>
  </conditionalFormatting>
  <conditionalFormatting sqref="O2224:O2225">
    <cfRule type="duplicateValues" dxfId="807" priority="231"/>
  </conditionalFormatting>
  <conditionalFormatting sqref="O2224:O2225">
    <cfRule type="duplicateValues" dxfId="806" priority="230"/>
  </conditionalFormatting>
  <conditionalFormatting sqref="O2224:O2225">
    <cfRule type="duplicateValues" dxfId="805" priority="229"/>
  </conditionalFormatting>
  <conditionalFormatting sqref="O2224:O2225">
    <cfRule type="duplicateValues" dxfId="804" priority="228"/>
  </conditionalFormatting>
  <conditionalFormatting sqref="O2224:O2225">
    <cfRule type="duplicateValues" dxfId="803" priority="227"/>
  </conditionalFormatting>
  <conditionalFormatting sqref="O2224:O2225">
    <cfRule type="duplicateValues" dxfId="802" priority="226"/>
  </conditionalFormatting>
  <conditionalFormatting sqref="O2224:O2225">
    <cfRule type="duplicateValues" dxfId="801" priority="225"/>
  </conditionalFormatting>
  <conditionalFormatting sqref="O2224:O2225">
    <cfRule type="duplicateValues" dxfId="800" priority="224"/>
  </conditionalFormatting>
  <conditionalFormatting sqref="O2224:O2225">
    <cfRule type="duplicateValues" dxfId="799" priority="223"/>
  </conditionalFormatting>
  <conditionalFormatting sqref="O2224:O2225">
    <cfRule type="duplicateValues" dxfId="798" priority="246"/>
  </conditionalFormatting>
  <conditionalFormatting sqref="O2224:O2225">
    <cfRule type="duplicateValues" dxfId="797" priority="222"/>
  </conditionalFormatting>
  <conditionalFormatting sqref="O2226:O2227">
    <cfRule type="duplicateValues" dxfId="796" priority="217"/>
  </conditionalFormatting>
  <conditionalFormatting sqref="O2226:O2227">
    <cfRule type="duplicateValues" dxfId="795" priority="218"/>
    <cfRule type="duplicateValues" dxfId="794" priority="219"/>
    <cfRule type="duplicateValues" dxfId="793" priority="220"/>
  </conditionalFormatting>
  <conditionalFormatting sqref="P2226:P2227">
    <cfRule type="duplicateValues" dxfId="792" priority="221"/>
  </conditionalFormatting>
  <conditionalFormatting sqref="O2226:O2227">
    <cfRule type="duplicateValues" dxfId="791" priority="215"/>
    <cfRule type="duplicateValues" dxfId="790" priority="216"/>
  </conditionalFormatting>
  <conditionalFormatting sqref="O2226:O2227">
    <cfRule type="duplicateValues" dxfId="789" priority="214"/>
  </conditionalFormatting>
  <conditionalFormatting sqref="O2226:O2227">
    <cfRule type="duplicateValues" dxfId="788" priority="213"/>
  </conditionalFormatting>
  <conditionalFormatting sqref="P2226:P2227">
    <cfRule type="duplicateValues" dxfId="787" priority="212"/>
  </conditionalFormatting>
  <conditionalFormatting sqref="O2226:O2227">
    <cfRule type="duplicateValues" dxfId="786" priority="211"/>
  </conditionalFormatting>
  <conditionalFormatting sqref="O2226:O2227">
    <cfRule type="duplicateValues" dxfId="785" priority="210"/>
  </conditionalFormatting>
  <conditionalFormatting sqref="O2226:O2227">
    <cfRule type="duplicateValues" dxfId="784" priority="209"/>
  </conditionalFormatting>
  <conditionalFormatting sqref="O2226:O2227">
    <cfRule type="duplicateValues" dxfId="783" priority="208"/>
  </conditionalFormatting>
  <conditionalFormatting sqref="O2226:O2227">
    <cfRule type="duplicateValues" dxfId="782" priority="207"/>
  </conditionalFormatting>
  <conditionalFormatting sqref="O2226:O2227">
    <cfRule type="duplicateValues" dxfId="781" priority="206"/>
  </conditionalFormatting>
  <conditionalFormatting sqref="O2226:O2227">
    <cfRule type="duplicateValues" dxfId="780" priority="205"/>
  </conditionalFormatting>
  <conditionalFormatting sqref="O2226:O2227">
    <cfRule type="duplicateValues" dxfId="779" priority="204"/>
  </conditionalFormatting>
  <conditionalFormatting sqref="O2226:O2227">
    <cfRule type="duplicateValues" dxfId="778" priority="203"/>
  </conditionalFormatting>
  <conditionalFormatting sqref="O2226:O2227">
    <cfRule type="duplicateValues" dxfId="777" priority="202"/>
  </conditionalFormatting>
  <conditionalFormatting sqref="O2226:O2227">
    <cfRule type="duplicateValues" dxfId="776" priority="201"/>
  </conditionalFormatting>
  <conditionalFormatting sqref="O2226:O2227">
    <cfRule type="duplicateValues" dxfId="775" priority="200"/>
  </conditionalFormatting>
  <conditionalFormatting sqref="O2226:O2227">
    <cfRule type="duplicateValues" dxfId="774" priority="199"/>
  </conditionalFormatting>
  <conditionalFormatting sqref="O2226:O2227">
    <cfRule type="duplicateValues" dxfId="773" priority="198"/>
  </conditionalFormatting>
  <conditionalFormatting sqref="O2234:O2235">
    <cfRule type="duplicateValues" dxfId="772" priority="193"/>
  </conditionalFormatting>
  <conditionalFormatting sqref="O2234:O2235">
    <cfRule type="duplicateValues" dxfId="771" priority="194"/>
    <cfRule type="duplicateValues" dxfId="770" priority="195"/>
    <cfRule type="duplicateValues" dxfId="769" priority="196"/>
  </conditionalFormatting>
  <conditionalFormatting sqref="P2234:P2235">
    <cfRule type="duplicateValues" dxfId="768" priority="197"/>
  </conditionalFormatting>
  <conditionalFormatting sqref="O2234:O2235">
    <cfRule type="duplicateValues" dxfId="767" priority="191"/>
    <cfRule type="duplicateValues" dxfId="766" priority="192"/>
  </conditionalFormatting>
  <conditionalFormatting sqref="O2234:O2235">
    <cfRule type="duplicateValues" dxfId="765" priority="190"/>
  </conditionalFormatting>
  <conditionalFormatting sqref="O2234:O2235">
    <cfRule type="duplicateValues" dxfId="764" priority="189"/>
  </conditionalFormatting>
  <conditionalFormatting sqref="P2234:P2235">
    <cfRule type="duplicateValues" dxfId="763" priority="188"/>
  </conditionalFormatting>
  <conditionalFormatting sqref="O2234:O2235">
    <cfRule type="duplicateValues" dxfId="762" priority="187"/>
  </conditionalFormatting>
  <conditionalFormatting sqref="O2234:O2235">
    <cfRule type="duplicateValues" dxfId="761" priority="186"/>
  </conditionalFormatting>
  <conditionalFormatting sqref="O2234:O2235">
    <cfRule type="duplicateValues" dxfId="760" priority="185"/>
  </conditionalFormatting>
  <conditionalFormatting sqref="O2234:O2235">
    <cfRule type="duplicateValues" dxfId="759" priority="184"/>
  </conditionalFormatting>
  <conditionalFormatting sqref="O2234:O2235">
    <cfRule type="duplicateValues" dxfId="758" priority="183"/>
  </conditionalFormatting>
  <conditionalFormatting sqref="O2234:O2235">
    <cfRule type="duplicateValues" dxfId="757" priority="182"/>
  </conditionalFormatting>
  <conditionalFormatting sqref="O2234:O2235">
    <cfRule type="duplicateValues" dxfId="756" priority="181"/>
  </conditionalFormatting>
  <conditionalFormatting sqref="O2234:O2235">
    <cfRule type="duplicateValues" dxfId="755" priority="180"/>
  </conditionalFormatting>
  <conditionalFormatting sqref="O2234:O2235">
    <cfRule type="duplicateValues" dxfId="754" priority="179"/>
  </conditionalFormatting>
  <conditionalFormatting sqref="O2234:O2235">
    <cfRule type="duplicateValues" dxfId="753" priority="178"/>
  </conditionalFormatting>
  <conditionalFormatting sqref="O2234:O2235">
    <cfRule type="duplicateValues" dxfId="752" priority="177"/>
  </conditionalFormatting>
  <conditionalFormatting sqref="O2234:O2235">
    <cfRule type="duplicateValues" dxfId="751" priority="176"/>
  </conditionalFormatting>
  <conditionalFormatting sqref="O2234:O2235">
    <cfRule type="duplicateValues" dxfId="750" priority="175"/>
  </conditionalFormatting>
  <conditionalFormatting sqref="O2234:O2235">
    <cfRule type="duplicateValues" dxfId="749" priority="174"/>
  </conditionalFormatting>
  <conditionalFormatting sqref="O2240">
    <cfRule type="duplicateValues" dxfId="748" priority="173"/>
  </conditionalFormatting>
  <conditionalFormatting sqref="O2240">
    <cfRule type="duplicateValues" dxfId="747" priority="170"/>
    <cfRule type="duplicateValues" dxfId="746" priority="171"/>
    <cfRule type="duplicateValues" dxfId="745" priority="172"/>
  </conditionalFormatting>
  <conditionalFormatting sqref="P2240">
    <cfRule type="duplicateValues" dxfId="744" priority="169"/>
  </conditionalFormatting>
  <conditionalFormatting sqref="O2240">
    <cfRule type="duplicateValues" dxfId="743" priority="167"/>
    <cfRule type="duplicateValues" dxfId="742" priority="168"/>
  </conditionalFormatting>
  <conditionalFormatting sqref="O2242">
    <cfRule type="duplicateValues" dxfId="741" priority="154"/>
  </conditionalFormatting>
  <conditionalFormatting sqref="O2242">
    <cfRule type="duplicateValues" dxfId="740" priority="155"/>
  </conditionalFormatting>
  <conditionalFormatting sqref="O2242">
    <cfRule type="duplicateValues" dxfId="739" priority="156"/>
    <cfRule type="duplicateValues" dxfId="738" priority="157"/>
    <cfRule type="duplicateValues" dxfId="737" priority="158"/>
  </conditionalFormatting>
  <conditionalFormatting sqref="P2242">
    <cfRule type="duplicateValues" dxfId="736" priority="159"/>
  </conditionalFormatting>
  <conditionalFormatting sqref="O2242">
    <cfRule type="duplicateValues" dxfId="735" priority="152"/>
    <cfRule type="duplicateValues" dxfId="734" priority="153"/>
  </conditionalFormatting>
  <conditionalFormatting sqref="O2242">
    <cfRule type="duplicateValues" dxfId="733" priority="151"/>
  </conditionalFormatting>
  <conditionalFormatting sqref="O2242">
    <cfRule type="duplicateValues" dxfId="732" priority="150"/>
  </conditionalFormatting>
  <conditionalFormatting sqref="P2242">
    <cfRule type="duplicateValues" dxfId="731" priority="149"/>
  </conditionalFormatting>
  <conditionalFormatting sqref="O2242">
    <cfRule type="duplicateValues" dxfId="730" priority="148"/>
  </conditionalFormatting>
  <conditionalFormatting sqref="O2242">
    <cfRule type="duplicateValues" dxfId="729" priority="147"/>
  </conditionalFormatting>
  <conditionalFormatting sqref="O2242">
    <cfRule type="duplicateValues" dxfId="728" priority="146"/>
  </conditionalFormatting>
  <conditionalFormatting sqref="O2242">
    <cfRule type="duplicateValues" dxfId="727" priority="145"/>
  </conditionalFormatting>
  <conditionalFormatting sqref="O2242">
    <cfRule type="duplicateValues" dxfId="726" priority="144"/>
  </conditionalFormatting>
  <conditionalFormatting sqref="O2242">
    <cfRule type="duplicateValues" dxfId="725" priority="143"/>
  </conditionalFormatting>
  <conditionalFormatting sqref="O2242">
    <cfRule type="duplicateValues" dxfId="724" priority="142"/>
  </conditionalFormatting>
  <conditionalFormatting sqref="O2242">
    <cfRule type="duplicateValues" dxfId="723" priority="141"/>
  </conditionalFormatting>
  <conditionalFormatting sqref="O2242">
    <cfRule type="duplicateValues" dxfId="722" priority="140"/>
  </conditionalFormatting>
  <conditionalFormatting sqref="O2242">
    <cfRule type="duplicateValues" dxfId="721" priority="139"/>
  </conditionalFormatting>
  <conditionalFormatting sqref="O2242">
    <cfRule type="duplicateValues" dxfId="720" priority="138"/>
  </conditionalFormatting>
  <conditionalFormatting sqref="O2242">
    <cfRule type="duplicateValues" dxfId="719" priority="137"/>
  </conditionalFormatting>
  <conditionalFormatting sqref="O2242">
    <cfRule type="duplicateValues" dxfId="718" priority="136"/>
  </conditionalFormatting>
  <conditionalFormatting sqref="O2242">
    <cfRule type="duplicateValues" dxfId="717" priority="135"/>
  </conditionalFormatting>
  <conditionalFormatting sqref="O2242">
    <cfRule type="duplicateValues" dxfId="716" priority="160"/>
  </conditionalFormatting>
  <conditionalFormatting sqref="O2242">
    <cfRule type="duplicateValues" dxfId="715" priority="161"/>
    <cfRule type="duplicateValues" dxfId="714" priority="162"/>
    <cfRule type="duplicateValues" dxfId="713" priority="163"/>
  </conditionalFormatting>
  <conditionalFormatting sqref="P2242">
    <cfRule type="duplicateValues" dxfId="712" priority="164"/>
  </conditionalFormatting>
  <conditionalFormatting sqref="O2242">
    <cfRule type="duplicateValues" dxfId="711" priority="165"/>
    <cfRule type="duplicateValues" dxfId="710" priority="166"/>
  </conditionalFormatting>
  <conditionalFormatting sqref="O2242">
    <cfRule type="duplicateValues" dxfId="709" priority="134"/>
  </conditionalFormatting>
  <conditionalFormatting sqref="O2244">
    <cfRule type="duplicateValues" dxfId="708" priority="133"/>
  </conditionalFormatting>
  <conditionalFormatting sqref="O2244">
    <cfRule type="duplicateValues" dxfId="707" priority="130"/>
    <cfRule type="duplicateValues" dxfId="706" priority="131"/>
    <cfRule type="duplicateValues" dxfId="705" priority="132"/>
  </conditionalFormatting>
  <conditionalFormatting sqref="P2244">
    <cfRule type="duplicateValues" dxfId="704" priority="129"/>
  </conditionalFormatting>
  <conditionalFormatting sqref="O2244">
    <cfRule type="duplicateValues" dxfId="703" priority="127"/>
    <cfRule type="duplicateValues" dxfId="702" priority="128"/>
  </conditionalFormatting>
  <conditionalFormatting sqref="O2250:O2251">
    <cfRule type="duplicateValues" dxfId="701" priority="118"/>
  </conditionalFormatting>
  <conditionalFormatting sqref="O2250:O2251">
    <cfRule type="duplicateValues" dxfId="700" priority="119"/>
    <cfRule type="duplicateValues" dxfId="699" priority="120"/>
    <cfRule type="duplicateValues" dxfId="698" priority="121"/>
  </conditionalFormatting>
  <conditionalFormatting sqref="P2250:P2251">
    <cfRule type="duplicateValues" dxfId="697" priority="122"/>
  </conditionalFormatting>
  <conditionalFormatting sqref="O2250:O2251">
    <cfRule type="duplicateValues" dxfId="696" priority="123"/>
  </conditionalFormatting>
  <conditionalFormatting sqref="O2250:O2251">
    <cfRule type="duplicateValues" dxfId="695" priority="124"/>
    <cfRule type="duplicateValues" dxfId="694" priority="125"/>
    <cfRule type="duplicateValues" dxfId="693" priority="126"/>
  </conditionalFormatting>
  <conditionalFormatting sqref="O2250:O2251">
    <cfRule type="duplicateValues" dxfId="692" priority="116"/>
    <cfRule type="duplicateValues" dxfId="691" priority="117"/>
  </conditionalFormatting>
  <conditionalFormatting sqref="O2250:O2251">
    <cfRule type="duplicateValues" dxfId="690" priority="115"/>
  </conditionalFormatting>
  <conditionalFormatting sqref="O2250:O2251">
    <cfRule type="duplicateValues" dxfId="689" priority="114"/>
  </conditionalFormatting>
  <conditionalFormatting sqref="P2250:P2251">
    <cfRule type="duplicateValues" dxfId="688" priority="113"/>
  </conditionalFormatting>
  <conditionalFormatting sqref="O2250:O2251">
    <cfRule type="duplicateValues" dxfId="687" priority="112"/>
  </conditionalFormatting>
  <conditionalFormatting sqref="O2250:O2251">
    <cfRule type="duplicateValues" dxfId="686" priority="111"/>
  </conditionalFormatting>
  <conditionalFormatting sqref="O2250:O2251">
    <cfRule type="duplicateValues" dxfId="685" priority="110"/>
  </conditionalFormatting>
  <conditionalFormatting sqref="O2250:O2251">
    <cfRule type="duplicateValues" dxfId="684" priority="109"/>
  </conditionalFormatting>
  <conditionalFormatting sqref="O2250:O2251">
    <cfRule type="duplicateValues" dxfId="683" priority="108"/>
  </conditionalFormatting>
  <conditionalFormatting sqref="O2250:O2251">
    <cfRule type="duplicateValues" dxfId="682" priority="107"/>
  </conditionalFormatting>
  <conditionalFormatting sqref="O2250:O2251">
    <cfRule type="duplicateValues" dxfId="681" priority="106"/>
  </conditionalFormatting>
  <conditionalFormatting sqref="O2250:O2251">
    <cfRule type="duplicateValues" dxfId="680" priority="105"/>
  </conditionalFormatting>
  <conditionalFormatting sqref="O2250:O2251">
    <cfRule type="duplicateValues" dxfId="679" priority="104"/>
  </conditionalFormatting>
  <conditionalFormatting sqref="O2250:O2251">
    <cfRule type="duplicateValues" dxfId="678" priority="103"/>
  </conditionalFormatting>
  <conditionalFormatting sqref="O2250:O2251">
    <cfRule type="duplicateValues" dxfId="677" priority="102"/>
  </conditionalFormatting>
  <conditionalFormatting sqref="O2250:O2251">
    <cfRule type="duplicateValues" dxfId="676" priority="101"/>
  </conditionalFormatting>
  <conditionalFormatting sqref="O2250:O2251">
    <cfRule type="duplicateValues" dxfId="675" priority="100"/>
  </conditionalFormatting>
  <conditionalFormatting sqref="O2250:O2251">
    <cfRule type="duplicateValues" dxfId="674" priority="99"/>
  </conditionalFormatting>
  <conditionalFormatting sqref="O2101:O2103">
    <cfRule type="duplicateValues" dxfId="673" priority="113389"/>
  </conditionalFormatting>
  <conditionalFormatting sqref="O2101:O2103">
    <cfRule type="duplicateValues" dxfId="672" priority="113391"/>
    <cfRule type="duplicateValues" dxfId="671" priority="113392"/>
    <cfRule type="duplicateValues" dxfId="670" priority="113393"/>
  </conditionalFormatting>
  <conditionalFormatting sqref="P2101:P2103">
    <cfRule type="duplicateValues" dxfId="669" priority="113394"/>
  </conditionalFormatting>
  <conditionalFormatting sqref="O2101:O2103">
    <cfRule type="duplicateValues" dxfId="668" priority="113395"/>
    <cfRule type="duplicateValues" dxfId="667" priority="113396"/>
  </conditionalFormatting>
  <conditionalFormatting sqref="Y2102:Y2103">
    <cfRule type="duplicateValues" dxfId="666" priority="113422"/>
  </conditionalFormatting>
  <conditionalFormatting sqref="A2111:A2119">
    <cfRule type="cellIs" dxfId="665" priority="98" operator="lessThan">
      <formula>"&lt;=0"</formula>
    </cfRule>
  </conditionalFormatting>
  <conditionalFormatting sqref="O2113:O2114">
    <cfRule type="duplicateValues" dxfId="664" priority="93"/>
  </conditionalFormatting>
  <conditionalFormatting sqref="O2113:O2114">
    <cfRule type="duplicateValues" dxfId="663" priority="94"/>
    <cfRule type="duplicateValues" dxfId="662" priority="95"/>
    <cfRule type="duplicateValues" dxfId="661" priority="96"/>
  </conditionalFormatting>
  <conditionalFormatting sqref="P2113:P2114">
    <cfRule type="duplicateValues" dxfId="660" priority="97"/>
  </conditionalFormatting>
  <conditionalFormatting sqref="O2113:O2114">
    <cfRule type="duplicateValues" dxfId="659" priority="91"/>
    <cfRule type="duplicateValues" dxfId="658" priority="92"/>
  </conditionalFormatting>
  <conditionalFormatting sqref="O2113:O2114">
    <cfRule type="duplicateValues" dxfId="657" priority="90"/>
  </conditionalFormatting>
  <conditionalFormatting sqref="O2113:O2114">
    <cfRule type="duplicateValues" dxfId="656" priority="89"/>
  </conditionalFormatting>
  <conditionalFormatting sqref="P2113:P2114">
    <cfRule type="duplicateValues" dxfId="655" priority="88"/>
  </conditionalFormatting>
  <conditionalFormatting sqref="O2113:O2114">
    <cfRule type="duplicateValues" dxfId="654" priority="87"/>
  </conditionalFormatting>
  <conditionalFormatting sqref="O2113:O2114">
    <cfRule type="duplicateValues" dxfId="653" priority="86"/>
  </conditionalFormatting>
  <conditionalFormatting sqref="O2113:O2114">
    <cfRule type="duplicateValues" dxfId="652" priority="85"/>
  </conditionalFormatting>
  <conditionalFormatting sqref="O2113:O2114">
    <cfRule type="duplicateValues" dxfId="651" priority="84"/>
  </conditionalFormatting>
  <conditionalFormatting sqref="O2113:O2114">
    <cfRule type="duplicateValues" dxfId="650" priority="83"/>
  </conditionalFormatting>
  <conditionalFormatting sqref="O2113:O2114">
    <cfRule type="duplicateValues" dxfId="649" priority="82"/>
  </conditionalFormatting>
  <conditionalFormatting sqref="O2113:O2114">
    <cfRule type="duplicateValues" dxfId="648" priority="81"/>
  </conditionalFormatting>
  <conditionalFormatting sqref="O2113:O2114">
    <cfRule type="duplicateValues" dxfId="647" priority="80"/>
  </conditionalFormatting>
  <conditionalFormatting sqref="O2113:O2114">
    <cfRule type="duplicateValues" dxfId="646" priority="79"/>
  </conditionalFormatting>
  <conditionalFormatting sqref="O2113:O2114">
    <cfRule type="duplicateValues" dxfId="645" priority="78"/>
  </conditionalFormatting>
  <conditionalFormatting sqref="O2113:O2114">
    <cfRule type="duplicateValues" dxfId="644" priority="77"/>
  </conditionalFormatting>
  <conditionalFormatting sqref="O2113:O2114">
    <cfRule type="duplicateValues" dxfId="643" priority="76"/>
  </conditionalFormatting>
  <conditionalFormatting sqref="O2113:O2114">
    <cfRule type="duplicateValues" dxfId="642" priority="75"/>
  </conditionalFormatting>
  <conditionalFormatting sqref="O2113:O2114">
    <cfRule type="duplicateValues" dxfId="641" priority="74"/>
  </conditionalFormatting>
  <conditionalFormatting sqref="O2115:O2116">
    <cfRule type="duplicateValues" dxfId="640" priority="69"/>
  </conditionalFormatting>
  <conditionalFormatting sqref="O2115:O2116">
    <cfRule type="duplicateValues" dxfId="639" priority="70"/>
    <cfRule type="duplicateValues" dxfId="638" priority="71"/>
    <cfRule type="duplicateValues" dxfId="637" priority="72"/>
  </conditionalFormatting>
  <conditionalFormatting sqref="P2115:P2116">
    <cfRule type="duplicateValues" dxfId="636" priority="73"/>
  </conditionalFormatting>
  <conditionalFormatting sqref="O2115:O2116">
    <cfRule type="duplicateValues" dxfId="635" priority="67"/>
    <cfRule type="duplicateValues" dxfId="634" priority="68"/>
  </conditionalFormatting>
  <conditionalFormatting sqref="O2115:O2116">
    <cfRule type="duplicateValues" dxfId="633" priority="66"/>
  </conditionalFormatting>
  <conditionalFormatting sqref="O2115:O2116">
    <cfRule type="duplicateValues" dxfId="632" priority="65"/>
  </conditionalFormatting>
  <conditionalFormatting sqref="P2115:P2116">
    <cfRule type="duplicateValues" dxfId="631" priority="64"/>
  </conditionalFormatting>
  <conditionalFormatting sqref="O2115:O2116">
    <cfRule type="duplicateValues" dxfId="630" priority="63"/>
  </conditionalFormatting>
  <conditionalFormatting sqref="O2115:O2116">
    <cfRule type="duplicateValues" dxfId="629" priority="62"/>
  </conditionalFormatting>
  <conditionalFormatting sqref="O2115:O2116">
    <cfRule type="duplicateValues" dxfId="628" priority="61"/>
  </conditionalFormatting>
  <conditionalFormatting sqref="O2115:O2116">
    <cfRule type="duplicateValues" dxfId="627" priority="60"/>
  </conditionalFormatting>
  <conditionalFormatting sqref="O2115:O2116">
    <cfRule type="duplicateValues" dxfId="626" priority="59"/>
  </conditionalFormatting>
  <conditionalFormatting sqref="O2115:O2116">
    <cfRule type="duplicateValues" dxfId="625" priority="58"/>
  </conditionalFormatting>
  <conditionalFormatting sqref="O2115:O2116">
    <cfRule type="duplicateValues" dxfId="624" priority="57"/>
  </conditionalFormatting>
  <conditionalFormatting sqref="O2115:O2116">
    <cfRule type="duplicateValues" dxfId="623" priority="56"/>
  </conditionalFormatting>
  <conditionalFormatting sqref="O2115:O2116">
    <cfRule type="duplicateValues" dxfId="622" priority="55"/>
  </conditionalFormatting>
  <conditionalFormatting sqref="O2115:O2116">
    <cfRule type="duplicateValues" dxfId="621" priority="54"/>
  </conditionalFormatting>
  <conditionalFormatting sqref="O2115:O2116">
    <cfRule type="duplicateValues" dxfId="620" priority="53"/>
  </conditionalFormatting>
  <conditionalFormatting sqref="O2115:O2116">
    <cfRule type="duplicateValues" dxfId="619" priority="52"/>
  </conditionalFormatting>
  <conditionalFormatting sqref="O2115:O2116">
    <cfRule type="duplicateValues" dxfId="618" priority="51"/>
  </conditionalFormatting>
  <conditionalFormatting sqref="O2115:O2116">
    <cfRule type="duplicateValues" dxfId="617" priority="50"/>
  </conditionalFormatting>
  <conditionalFormatting sqref="O2117">
    <cfRule type="duplicateValues" dxfId="616" priority="45"/>
  </conditionalFormatting>
  <conditionalFormatting sqref="O2117">
    <cfRule type="duplicateValues" dxfId="615" priority="46"/>
    <cfRule type="duplicateValues" dxfId="614" priority="47"/>
    <cfRule type="duplicateValues" dxfId="613" priority="48"/>
  </conditionalFormatting>
  <conditionalFormatting sqref="P2117">
    <cfRule type="duplicateValues" dxfId="612" priority="49"/>
  </conditionalFormatting>
  <conditionalFormatting sqref="O2117">
    <cfRule type="duplicateValues" dxfId="611" priority="43"/>
    <cfRule type="duplicateValues" dxfId="610" priority="44"/>
  </conditionalFormatting>
  <conditionalFormatting sqref="O2117">
    <cfRule type="duplicateValues" dxfId="609" priority="42"/>
  </conditionalFormatting>
  <conditionalFormatting sqref="O2117">
    <cfRule type="duplicateValues" dxfId="608" priority="41"/>
  </conditionalFormatting>
  <conditionalFormatting sqref="P2117">
    <cfRule type="duplicateValues" dxfId="607" priority="40"/>
  </conditionalFormatting>
  <conditionalFormatting sqref="O2117">
    <cfRule type="duplicateValues" dxfId="606" priority="39"/>
  </conditionalFormatting>
  <conditionalFormatting sqref="O2117">
    <cfRule type="duplicateValues" dxfId="605" priority="38"/>
  </conditionalFormatting>
  <conditionalFormatting sqref="O2117">
    <cfRule type="duplicateValues" dxfId="604" priority="37"/>
  </conditionalFormatting>
  <conditionalFormatting sqref="O2117">
    <cfRule type="duplicateValues" dxfId="603" priority="36"/>
  </conditionalFormatting>
  <conditionalFormatting sqref="O2117">
    <cfRule type="duplicateValues" dxfId="602" priority="35"/>
  </conditionalFormatting>
  <conditionalFormatting sqref="O2117">
    <cfRule type="duplicateValues" dxfId="601" priority="34"/>
  </conditionalFormatting>
  <conditionalFormatting sqref="O2117">
    <cfRule type="duplicateValues" dxfId="600" priority="33"/>
  </conditionalFormatting>
  <conditionalFormatting sqref="O2117">
    <cfRule type="duplicateValues" dxfId="599" priority="32"/>
  </conditionalFormatting>
  <conditionalFormatting sqref="O2117">
    <cfRule type="duplicateValues" dxfId="598" priority="31"/>
  </conditionalFormatting>
  <conditionalFormatting sqref="O2117">
    <cfRule type="duplicateValues" dxfId="597" priority="30"/>
  </conditionalFormatting>
  <conditionalFormatting sqref="O2117">
    <cfRule type="duplicateValues" dxfId="596" priority="29"/>
  </conditionalFormatting>
  <conditionalFormatting sqref="O2117">
    <cfRule type="duplicateValues" dxfId="595" priority="28"/>
  </conditionalFormatting>
  <conditionalFormatting sqref="O2117">
    <cfRule type="duplicateValues" dxfId="594" priority="27"/>
  </conditionalFormatting>
  <conditionalFormatting sqref="O2117">
    <cfRule type="duplicateValues" dxfId="593" priority="26"/>
  </conditionalFormatting>
  <conditionalFormatting sqref="O2118:O2119">
    <cfRule type="duplicateValues" dxfId="592" priority="20"/>
  </conditionalFormatting>
  <conditionalFormatting sqref="O2118:O2119">
    <cfRule type="duplicateValues" dxfId="591" priority="21"/>
    <cfRule type="duplicateValues" dxfId="590" priority="22"/>
    <cfRule type="duplicateValues" dxfId="589" priority="23"/>
  </conditionalFormatting>
  <conditionalFormatting sqref="P2118:P2119">
    <cfRule type="duplicateValues" dxfId="588" priority="24"/>
  </conditionalFormatting>
  <conditionalFormatting sqref="O2118:O2119">
    <cfRule type="duplicateValues" dxfId="587" priority="18"/>
    <cfRule type="duplicateValues" dxfId="586" priority="19"/>
  </conditionalFormatting>
  <conditionalFormatting sqref="O2118:O2119">
    <cfRule type="duplicateValues" dxfId="585" priority="17"/>
  </conditionalFormatting>
  <conditionalFormatting sqref="O2118:O2119">
    <cfRule type="duplicateValues" dxfId="584" priority="16"/>
  </conditionalFormatting>
  <conditionalFormatting sqref="P2118:P2119">
    <cfRule type="duplicateValues" dxfId="583" priority="15"/>
  </conditionalFormatting>
  <conditionalFormatting sqref="O2118:O2119">
    <cfRule type="duplicateValues" dxfId="582" priority="14"/>
  </conditionalFormatting>
  <conditionalFormatting sqref="O2118:O2119">
    <cfRule type="duplicateValues" dxfId="581" priority="13"/>
  </conditionalFormatting>
  <conditionalFormatting sqref="O2118:O2119">
    <cfRule type="duplicateValues" dxfId="580" priority="12"/>
  </conditionalFormatting>
  <conditionalFormatting sqref="O2118:O2119">
    <cfRule type="duplicateValues" dxfId="579" priority="11"/>
  </conditionalFormatting>
  <conditionalFormatting sqref="O2118:O2119">
    <cfRule type="duplicateValues" dxfId="578" priority="10"/>
  </conditionalFormatting>
  <conditionalFormatting sqref="O2118:O2119">
    <cfRule type="duplicateValues" dxfId="577" priority="9"/>
  </conditionalFormatting>
  <conditionalFormatting sqref="O2118:O2119">
    <cfRule type="duplicateValues" dxfId="576" priority="8"/>
  </conditionalFormatting>
  <conditionalFormatting sqref="O2118:O2119">
    <cfRule type="duplicateValues" dxfId="575" priority="7"/>
  </conditionalFormatting>
  <conditionalFormatting sqref="O2118:O2119">
    <cfRule type="duplicateValues" dxfId="574" priority="6"/>
  </conditionalFormatting>
  <conditionalFormatting sqref="O2118:O2119">
    <cfRule type="duplicateValues" dxfId="573" priority="5"/>
  </conditionalFormatting>
  <conditionalFormatting sqref="O2118:O2119">
    <cfRule type="duplicateValues" dxfId="572" priority="4"/>
  </conditionalFormatting>
  <conditionalFormatting sqref="O2118:O2119">
    <cfRule type="duplicateValues" dxfId="571" priority="3"/>
  </conditionalFormatting>
  <conditionalFormatting sqref="O2118:O2119">
    <cfRule type="duplicateValues" dxfId="570" priority="2"/>
  </conditionalFormatting>
  <conditionalFormatting sqref="O2118:O2119">
    <cfRule type="duplicateValues" dxfId="569" priority="25"/>
  </conditionalFormatting>
  <conditionalFormatting sqref="O2118:O2119">
    <cfRule type="duplicateValues" dxfId="568" priority="1"/>
  </conditionalFormatting>
  <conditionalFormatting sqref="O2110:O2112">
    <cfRule type="duplicateValues" dxfId="567" priority="113680"/>
  </conditionalFormatting>
  <conditionalFormatting sqref="O2110:O2112">
    <cfRule type="duplicateValues" dxfId="566" priority="113681"/>
    <cfRule type="duplicateValues" dxfId="565" priority="113682"/>
    <cfRule type="duplicateValues" dxfId="564" priority="113683"/>
  </conditionalFormatting>
  <conditionalFormatting sqref="P2110:P2112">
    <cfRule type="duplicateValues" dxfId="563" priority="113684"/>
  </conditionalFormatting>
  <conditionalFormatting sqref="O2110:O2112">
    <cfRule type="duplicateValues" dxfId="562" priority="113685"/>
    <cfRule type="duplicateValues" dxfId="561" priority="113686"/>
  </conditionalFormatting>
  <pageMargins left="0.39" right="0.25" top="0.37" bottom="0.64" header="0.3" footer="0.38"/>
  <pageSetup paperSize="9" scale="54" fitToHeight="4" orientation="landscape" r:id="rId1"/>
  <headerFooter differentFirst="1">
    <oddHeader xml:space="preserve">&amp;R
</oddHeader>
    <oddFooter xml:space="preserve">&amp;LASAHI INTECC HANOI CO.,LTD&amp;C   </oddFooter>
    <firstFooter xml:space="preserve">&amp;L  *  E-Form
ASAHI INTECC HANOI CO., LTD&amp;C   &amp;10Remark: Related document:    AVPC- 0100&amp;REffective date : 05.Feb.2025                   &amp;K00+000 . &amp;K01+000    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F0"/>
  </sheetPr>
  <dimension ref="A1:DK51"/>
  <sheetViews>
    <sheetView showGridLines="0" zoomScale="70" zoomScaleNormal="70" zoomScaleSheetLayoutView="100" zoomScalePageLayoutView="55" workbookViewId="0">
      <pane xSplit="2" ySplit="2" topLeftCell="AA27" activePane="bottomRight" state="frozen"/>
      <selection activeCell="H8" sqref="H8:H12"/>
      <selection pane="topRight" activeCell="H8" sqref="H8:H12"/>
      <selection pane="bottomLeft" activeCell="H8" sqref="H8:H12"/>
      <selection pane="bottomRight" activeCell="AW33" sqref="AW33"/>
    </sheetView>
  </sheetViews>
  <sheetFormatPr defaultColWidth="9.21875" defaultRowHeight="26.25" customHeight="1"/>
  <cols>
    <col min="1" max="1" width="13.44140625" style="236" bestFit="1" customWidth="1"/>
    <col min="2" max="2" width="5.77734375" style="237" bestFit="1" customWidth="1"/>
    <col min="3" max="4" width="9.88671875" style="236" bestFit="1" customWidth="1"/>
    <col min="5" max="20" width="9.21875" style="236"/>
    <col min="21" max="21" width="9.88671875" style="236" bestFit="1" customWidth="1"/>
    <col min="22" max="16384" width="9.21875" style="236"/>
  </cols>
  <sheetData>
    <row r="1" spans="1:115" ht="18.75" customHeight="1">
      <c r="A1" s="488" t="s">
        <v>263</v>
      </c>
      <c r="B1" s="488"/>
    </row>
    <row r="2" spans="1:115" ht="26.25" customHeight="1">
      <c r="A2" s="489" t="s">
        <v>254</v>
      </c>
      <c r="B2" s="489"/>
      <c r="C2" s="255">
        <v>46174</v>
      </c>
      <c r="D2" s="255">
        <v>46175</v>
      </c>
      <c r="E2" s="255">
        <v>46176</v>
      </c>
      <c r="F2" s="255">
        <v>46177</v>
      </c>
      <c r="G2" s="255">
        <v>46178</v>
      </c>
      <c r="H2" s="255">
        <v>46179</v>
      </c>
      <c r="I2" s="255">
        <v>46180</v>
      </c>
      <c r="J2" s="255">
        <v>46181</v>
      </c>
      <c r="K2" s="255">
        <v>46182</v>
      </c>
      <c r="L2" s="255">
        <v>46183</v>
      </c>
      <c r="M2" s="255">
        <v>46184</v>
      </c>
      <c r="N2" s="255">
        <v>46185</v>
      </c>
      <c r="O2" s="255">
        <v>46186</v>
      </c>
      <c r="P2" s="255">
        <v>46187</v>
      </c>
      <c r="Q2" s="255">
        <v>46188</v>
      </c>
      <c r="R2" s="255">
        <v>46189</v>
      </c>
      <c r="S2" s="255">
        <v>46190</v>
      </c>
      <c r="T2" s="255">
        <v>46191</v>
      </c>
      <c r="U2" s="255">
        <v>46192</v>
      </c>
      <c r="V2" s="255">
        <v>46193</v>
      </c>
      <c r="W2" s="255">
        <v>46194</v>
      </c>
      <c r="X2" s="255">
        <v>46195</v>
      </c>
      <c r="Y2" s="255">
        <v>46196</v>
      </c>
      <c r="Z2" s="255">
        <v>46197</v>
      </c>
      <c r="AA2" s="255">
        <v>46198</v>
      </c>
      <c r="AB2" s="255">
        <v>46199</v>
      </c>
      <c r="AC2" s="255">
        <v>46200</v>
      </c>
      <c r="AD2" s="255">
        <v>46201</v>
      </c>
      <c r="AE2" s="255">
        <v>46202</v>
      </c>
      <c r="AF2" s="255">
        <v>46203</v>
      </c>
      <c r="AG2" s="255">
        <v>46204</v>
      </c>
      <c r="AH2" s="255">
        <v>46205</v>
      </c>
      <c r="AI2" s="255">
        <v>46206</v>
      </c>
      <c r="AJ2" s="255">
        <v>46207</v>
      </c>
      <c r="AK2" s="255">
        <v>46208</v>
      </c>
      <c r="AL2" s="255">
        <v>46209</v>
      </c>
      <c r="AM2" s="255">
        <v>46210</v>
      </c>
      <c r="AN2" s="255">
        <v>46211</v>
      </c>
      <c r="AO2" s="255">
        <v>46212</v>
      </c>
      <c r="AP2" s="255">
        <v>46213</v>
      </c>
      <c r="AQ2" s="255">
        <v>46214</v>
      </c>
      <c r="AR2" s="255">
        <v>46215</v>
      </c>
      <c r="AS2" s="255">
        <v>46216</v>
      </c>
      <c r="AT2" s="255">
        <v>46217</v>
      </c>
      <c r="AU2" s="255">
        <v>46218</v>
      </c>
      <c r="AV2" s="255">
        <v>46219</v>
      </c>
      <c r="AW2" s="255">
        <v>46220</v>
      </c>
      <c r="AX2" s="255">
        <v>46221</v>
      </c>
      <c r="AY2" s="255">
        <v>46222</v>
      </c>
      <c r="AZ2" s="255">
        <v>46223</v>
      </c>
      <c r="BA2" s="255">
        <v>46224</v>
      </c>
      <c r="BB2" s="255">
        <v>46225</v>
      </c>
      <c r="BC2" s="255">
        <v>46226</v>
      </c>
      <c r="BD2" s="255">
        <v>46227</v>
      </c>
      <c r="BE2" s="255">
        <v>46228</v>
      </c>
      <c r="BF2" s="255">
        <v>46229</v>
      </c>
      <c r="BG2" s="255">
        <v>46230</v>
      </c>
      <c r="BH2" s="255">
        <v>46231</v>
      </c>
      <c r="BI2" s="255">
        <v>46232</v>
      </c>
      <c r="BJ2" s="255">
        <v>46233</v>
      </c>
      <c r="BK2" s="255">
        <v>46234</v>
      </c>
      <c r="BL2" s="255">
        <v>46235</v>
      </c>
      <c r="BM2" s="255">
        <v>46236</v>
      </c>
      <c r="BN2" s="255">
        <v>46237</v>
      </c>
      <c r="BO2" s="255">
        <v>46238</v>
      </c>
      <c r="BP2" s="255">
        <v>46239</v>
      </c>
      <c r="BQ2" s="255">
        <v>46240</v>
      </c>
      <c r="BR2" s="255">
        <v>46241</v>
      </c>
      <c r="BS2" s="255">
        <v>46242</v>
      </c>
      <c r="BT2" s="255">
        <v>46243</v>
      </c>
      <c r="BU2" s="255">
        <v>46244</v>
      </c>
      <c r="BV2" s="255">
        <v>46245</v>
      </c>
      <c r="BW2" s="255">
        <v>46246</v>
      </c>
      <c r="BX2" s="255">
        <v>46247</v>
      </c>
      <c r="BY2" s="255">
        <v>46248</v>
      </c>
      <c r="BZ2" s="255">
        <v>46249</v>
      </c>
      <c r="CA2" s="255">
        <v>46250</v>
      </c>
      <c r="CB2" s="255">
        <v>46251</v>
      </c>
      <c r="CC2" s="255">
        <v>46252</v>
      </c>
      <c r="CD2" s="255">
        <v>46253</v>
      </c>
      <c r="CE2" s="255">
        <v>46254</v>
      </c>
      <c r="CF2" s="255">
        <v>46255</v>
      </c>
      <c r="CG2" s="255">
        <v>46256</v>
      </c>
      <c r="CH2" s="255">
        <v>46257</v>
      </c>
      <c r="CI2" s="255">
        <v>46258</v>
      </c>
      <c r="CJ2" s="255">
        <v>46259</v>
      </c>
      <c r="CK2" s="255">
        <v>46260</v>
      </c>
      <c r="CL2" s="255">
        <v>46261</v>
      </c>
      <c r="CM2" s="255">
        <v>46262</v>
      </c>
      <c r="CN2" s="255">
        <v>46263</v>
      </c>
      <c r="CO2" s="255">
        <v>46264</v>
      </c>
      <c r="CP2" s="255">
        <v>46265</v>
      </c>
      <c r="CQ2" s="255">
        <v>46266</v>
      </c>
      <c r="CR2" s="255">
        <v>46267</v>
      </c>
      <c r="CS2" s="255">
        <v>46268</v>
      </c>
      <c r="CT2" s="255">
        <v>46269</v>
      </c>
      <c r="CU2" s="255">
        <v>46270</v>
      </c>
      <c r="CV2" s="255">
        <v>46271</v>
      </c>
      <c r="CW2" s="255">
        <v>46272</v>
      </c>
      <c r="CX2" s="255">
        <v>46273</v>
      </c>
      <c r="CY2" s="255">
        <v>46274</v>
      </c>
      <c r="CZ2" s="255">
        <v>46275</v>
      </c>
      <c r="DA2" s="255">
        <v>46276</v>
      </c>
      <c r="DB2" s="255">
        <v>46277</v>
      </c>
      <c r="DC2" s="255">
        <v>46278</v>
      </c>
      <c r="DD2" s="255">
        <v>46279</v>
      </c>
      <c r="DE2" s="255">
        <v>46280</v>
      </c>
      <c r="DF2" s="255">
        <v>46281</v>
      </c>
      <c r="DG2" s="255">
        <v>46282</v>
      </c>
      <c r="DH2" s="255">
        <v>46283</v>
      </c>
      <c r="DI2" s="255">
        <v>46284</v>
      </c>
      <c r="DJ2" s="255">
        <v>46285</v>
      </c>
      <c r="DK2" s="255">
        <v>46286</v>
      </c>
    </row>
    <row r="3" spans="1:115" ht="30.75" customHeight="1">
      <c r="A3" s="490" t="s">
        <v>253</v>
      </c>
      <c r="B3" s="242" t="s">
        <v>62</v>
      </c>
      <c r="C3" s="242">
        <f>SUMIFS(PLAN!M:M,PLAN!Q:Q,total!C2)</f>
        <v>0</v>
      </c>
      <c r="D3" s="242">
        <f>SUMIFS(PLAN!M:M,PLAN!Q:Q,total!D2)</f>
        <v>0</v>
      </c>
      <c r="E3" s="242">
        <f>SUMIFS(PLAN!M:M,PLAN!Q:Q,total!E2)</f>
        <v>0</v>
      </c>
      <c r="F3" s="242">
        <f>SUMIFS(PLAN!$M:$M,PLAN!$Q:$Q,total!F2)</f>
        <v>0</v>
      </c>
      <c r="G3" s="242">
        <f>SUMIFS(PLAN!$M:$M,PLAN!$Q:$Q,total!G2)</f>
        <v>0</v>
      </c>
      <c r="H3" s="242">
        <f>SUMIFS(PLAN!$M:$M,PLAN!$Q:$Q,total!H2)</f>
        <v>0</v>
      </c>
      <c r="I3" s="242">
        <f>SUMIFS(PLAN!$M:$M,PLAN!$Q:$Q,total!I2)</f>
        <v>0</v>
      </c>
      <c r="J3" s="242">
        <f>SUMIFS(PLAN!$M:$M,PLAN!$Q:$Q,total!J2)</f>
        <v>0</v>
      </c>
      <c r="K3" s="242">
        <f>SUMIFS(PLAN!$M:$M,PLAN!$Q:$Q,total!K2)</f>
        <v>0</v>
      </c>
      <c r="L3" s="242">
        <f>SUMIFS(PLAN!$M:$M,PLAN!$Q:$Q,total!L2)</f>
        <v>0</v>
      </c>
      <c r="M3" s="242">
        <f>SUMIFS(PLAN!$M:$M,PLAN!$Q:$Q,total!M2)</f>
        <v>0</v>
      </c>
      <c r="N3" s="242">
        <f>SUMIFS(PLAN!$M:$M,PLAN!$Q:$Q,total!N2)</f>
        <v>0</v>
      </c>
      <c r="O3" s="242">
        <f>SUMIFS(PLAN!$M:$M,PLAN!$Q:$Q,total!O2)</f>
        <v>0</v>
      </c>
      <c r="P3" s="242">
        <f>SUMIFS(PLAN!$M:$M,PLAN!$Q:$Q,total!P2)</f>
        <v>0</v>
      </c>
      <c r="Q3" s="242">
        <f>SUMIFS(PLAN!$M:$M,PLAN!$Q:$Q,total!Q2)</f>
        <v>0</v>
      </c>
      <c r="R3" s="242">
        <f>SUMIFS(PLAN!$M:$M,PLAN!$Q:$Q,total!R2)</f>
        <v>0</v>
      </c>
      <c r="S3" s="242">
        <f>SUMIFS(PLAN!$M:$M,PLAN!$Q:$Q,total!S2)</f>
        <v>0</v>
      </c>
      <c r="T3" s="242">
        <f>SUMIFS(PLAN!$M:$M,PLAN!$Q:$Q,total!T2)</f>
        <v>0</v>
      </c>
      <c r="U3" s="242">
        <f>SUMIFS(PLAN!$M:$M,PLAN!$Q:$Q,total!U2)</f>
        <v>0</v>
      </c>
      <c r="V3" s="242">
        <f>SUMIFS(PLAN!$M:$M,PLAN!$Q:$Q,total!V2)</f>
        <v>0</v>
      </c>
      <c r="W3" s="242">
        <f>SUMIFS(PLAN!$M:$M,PLAN!$Q:$Q,total!W2)</f>
        <v>0</v>
      </c>
      <c r="X3" s="242">
        <f>SUMIFS(PLAN!$M:$M,PLAN!$Q:$Q,total!X2)</f>
        <v>0</v>
      </c>
      <c r="Y3" s="242">
        <f>SUMIFS(PLAN!$M:$M,PLAN!$Q:$Q,total!Y2)</f>
        <v>0</v>
      </c>
      <c r="Z3" s="242">
        <f>SUMIFS(PLAN!$M:$M,PLAN!$Q:$Q,total!Z2)</f>
        <v>0</v>
      </c>
      <c r="AA3" s="242">
        <f>SUMIFS(PLAN!$M:$M,PLAN!$Q:$Q,total!AA2)</f>
        <v>0</v>
      </c>
      <c r="AB3" s="242">
        <f>SUMIFS(PLAN!$M:$M,PLAN!$Q:$Q,total!AB2)</f>
        <v>0</v>
      </c>
      <c r="AC3" s="242">
        <f>SUMIFS(PLAN!$M:$M,PLAN!$Q:$Q,total!AC2)</f>
        <v>0</v>
      </c>
      <c r="AD3" s="242">
        <f>SUMIFS(PLAN!$M:$M,PLAN!$Q:$Q,total!AD2)</f>
        <v>0</v>
      </c>
      <c r="AE3" s="242">
        <f>SUMIFS(PLAN!$M:$M,PLAN!$Q:$Q,total!AE2)</f>
        <v>0</v>
      </c>
      <c r="AF3" s="242">
        <f>SUMIFS(PLAN!$M:$M,PLAN!$Q:$Q,total!AF2)</f>
        <v>0</v>
      </c>
      <c r="AG3" s="242">
        <f>SUMIFS(PLAN!$M:$M,PLAN!$Q:$Q,total!AG2)</f>
        <v>0</v>
      </c>
      <c r="AH3" s="242">
        <f>SUMIFS(PLAN!$M:$M,PLAN!$Q:$Q,total!AH2)</f>
        <v>0</v>
      </c>
      <c r="AI3" s="242">
        <f>SUMIFS(PLAN!$M:$M,PLAN!$Q:$Q,total!AI2)</f>
        <v>0</v>
      </c>
      <c r="AJ3" s="242">
        <f>SUMIFS(PLAN!$M:$M,PLAN!$Q:$Q,total!AJ2)</f>
        <v>0</v>
      </c>
      <c r="AK3" s="242">
        <f>SUMIFS(PLAN!$M:$M,PLAN!$Q:$Q,total!AK2)</f>
        <v>0</v>
      </c>
      <c r="AL3" s="242">
        <f>SUMIFS(PLAN!$M:$M,PLAN!$Q:$Q,total!AL2)</f>
        <v>0</v>
      </c>
      <c r="AM3" s="242">
        <f>SUMIFS(PLAN!$M:$M,PLAN!$Q:$Q,total!AM2)</f>
        <v>0</v>
      </c>
      <c r="AN3" s="242">
        <f>SUMIFS(PLAN!$M:$M,PLAN!$Q:$Q,total!AN2)</f>
        <v>0</v>
      </c>
      <c r="AO3" s="242">
        <f>SUMIFS(PLAN!$M:$M,PLAN!$Q:$Q,total!AO2)</f>
        <v>0</v>
      </c>
      <c r="AP3" s="242">
        <f>SUMIFS(PLAN!$M:$M,PLAN!$Q:$Q,total!AP2)</f>
        <v>0</v>
      </c>
      <c r="AQ3" s="242">
        <f>SUMIFS(PLAN!$M:$M,PLAN!$Q:$Q,total!AQ2)</f>
        <v>0</v>
      </c>
      <c r="AR3" s="242">
        <f>SUMIFS(PLAN!$M:$M,PLAN!$Q:$Q,total!AR2)</f>
        <v>0</v>
      </c>
      <c r="AS3" s="242">
        <f>SUMIFS(PLAN!$M:$M,PLAN!$Q:$Q,total!AS2)</f>
        <v>2389</v>
      </c>
      <c r="AT3" s="242">
        <f>SUMIFS(PLAN!$M:$M,PLAN!$Q:$Q,total!AT2)</f>
        <v>430</v>
      </c>
      <c r="AU3" s="242">
        <f>SUMIFS(PLAN!$M:$M,PLAN!$Q:$Q,total!AU2)</f>
        <v>0</v>
      </c>
      <c r="AV3" s="242">
        <f>SUMIFS(PLAN!$M:$M,PLAN!$Q:$Q,total!AV2)</f>
        <v>2616</v>
      </c>
      <c r="AW3" s="242">
        <f>SUMIFS(PLAN!$M:$M,PLAN!$Q:$Q,total!AW2)</f>
        <v>7172</v>
      </c>
      <c r="AX3" s="242">
        <f>SUMIFS(PLAN!$M:$M,PLAN!$Q:$Q,total!AX2)</f>
        <v>18069</v>
      </c>
      <c r="AY3" s="242">
        <f>SUMIFS(PLAN!$M:$M,PLAN!$Q:$Q,total!AY2)</f>
        <v>0</v>
      </c>
      <c r="AZ3" s="242">
        <f>SUMIFS(PLAN!$M:$M,PLAN!$Q:$Q,total!AZ2)</f>
        <v>21014</v>
      </c>
      <c r="BA3" s="242">
        <f>SUMIFS(PLAN!$M:$M,PLAN!$Q:$Q,total!BA2)</f>
        <v>21738</v>
      </c>
      <c r="BB3" s="242">
        <f>SUMIFS(PLAN!$M:$M,PLAN!$Q:$Q,total!BB2)</f>
        <v>19610</v>
      </c>
      <c r="BC3" s="242">
        <f>SUMIFS(PLAN!$M:$M,PLAN!$Q:$Q,total!BC2)</f>
        <v>18564</v>
      </c>
      <c r="BD3" s="242">
        <f>SUMIFS(PLAN!$M:$M,PLAN!$Q:$Q,total!BD2)</f>
        <v>23403</v>
      </c>
      <c r="BE3" s="242">
        <f>SUMIFS(PLAN!$M:$M,PLAN!$Q:$Q,total!BE2)</f>
        <v>0</v>
      </c>
      <c r="BF3" s="242">
        <f>SUMIFS(PLAN!$M:$M,PLAN!$Q:$Q,total!BF2)</f>
        <v>0</v>
      </c>
      <c r="BG3" s="242">
        <f>SUMIFS(PLAN!$M:$M,PLAN!$Q:$Q,total!BG2)</f>
        <v>23302</v>
      </c>
      <c r="BH3" s="242">
        <f>SUMIFS(PLAN!$M:$M,PLAN!$Q:$Q,total!BH2)</f>
        <v>22608</v>
      </c>
      <c r="BI3" s="242">
        <f>SUMIFS(PLAN!$M:$M,PLAN!$Q:$Q,total!BI2)</f>
        <v>23539</v>
      </c>
      <c r="BJ3" s="242">
        <f>SUMIFS(PLAN!$M:$M,PLAN!$Q:$Q,total!BJ2)</f>
        <v>23630</v>
      </c>
      <c r="BK3" s="308">
        <f>SUMIFS(PLAN!$M:$M,PLAN!$Q:$Q,total!BK2)</f>
        <v>20572</v>
      </c>
      <c r="BL3" s="308">
        <f>SUMIFS(PLAN!$M:$M,PLAN!$Q:$Q,total!BL2)</f>
        <v>22973</v>
      </c>
      <c r="BM3" s="308">
        <f>SUMIFS(PLAN!$M:$M,PLAN!$Q:$Q,total!BM2)</f>
        <v>0</v>
      </c>
      <c r="BN3" s="308">
        <f>SUMIFS(PLAN!$M:$M,PLAN!$Q:$Q,total!BN2)</f>
        <v>23129</v>
      </c>
      <c r="BO3" s="308">
        <f>SUMIFS(PLAN!$M:$M,PLAN!$Q:$Q,total!BO2)</f>
        <v>22292</v>
      </c>
      <c r="BP3" s="308">
        <f>SUMIFS(PLAN!$M:$M,PLAN!$Q:$Q,total!BP2)</f>
        <v>25740</v>
      </c>
      <c r="BQ3" s="308">
        <f>SUMIFS(PLAN!$M:$M,PLAN!$Q:$Q,total!BQ2)</f>
        <v>22491</v>
      </c>
      <c r="BR3" s="308">
        <f>SUMIFS(PLAN!$M:$M,PLAN!$Q:$Q,total!BR2)</f>
        <v>21099</v>
      </c>
      <c r="BS3" s="308">
        <f>SUMIFS(PLAN!$M:$M,PLAN!$Q:$Q,total!BS2)</f>
        <v>20695</v>
      </c>
      <c r="BT3" s="308">
        <f>SUMIFS(PLAN!$M:$M,PLAN!$Q:$Q,total!BT2)</f>
        <v>0</v>
      </c>
      <c r="BU3" s="308">
        <f>SUMIFS(PLAN!$M:$M,PLAN!$Q:$Q,total!BU2)</f>
        <v>0</v>
      </c>
      <c r="BV3" s="308">
        <f>SUMIFS(PLAN!$M:$M,PLAN!$Q:$Q,total!BV2)</f>
        <v>0</v>
      </c>
      <c r="BW3" s="308">
        <f>SUMIFS(PLAN!$M:$M,PLAN!$Q:$Q,total!BW2)</f>
        <v>0</v>
      </c>
      <c r="BX3" s="311">
        <f>SUMIFS(PLAN!$M:$M,PLAN!$Q:$Q,total!BX2)</f>
        <v>20477</v>
      </c>
      <c r="BY3" s="311">
        <f>SUMIFS(PLAN!$M:$M,PLAN!$Q:$Q,total!BY2)</f>
        <v>20525</v>
      </c>
      <c r="BZ3" s="311">
        <f>SUMIFS(PLAN!$M:$M,PLAN!$Q:$Q,total!BZ2)</f>
        <v>20323</v>
      </c>
      <c r="CA3" s="311">
        <f>SUMIFS(PLAN!$M:$M,PLAN!$Q:$Q,total!CA2)</f>
        <v>0</v>
      </c>
      <c r="CB3" s="311">
        <f>SUMIFS(PLAN!$M:$M,PLAN!$Q:$Q,total!CB2)</f>
        <v>21340</v>
      </c>
      <c r="CC3" s="311">
        <f>SUMIFS(PLAN!$M:$M,PLAN!$Q:$Q,total!CC2)</f>
        <v>21090</v>
      </c>
      <c r="CD3" s="311">
        <f>SUMIFS(PLAN!$M:$M,PLAN!$Q:$Q,total!CD2)</f>
        <v>21059</v>
      </c>
      <c r="CE3" s="311">
        <f>SUMIFS(PLAN!$M:$M,PLAN!$Q:$Q,total!CE2)</f>
        <v>26047</v>
      </c>
      <c r="CF3" s="311">
        <f>SUMIFS(PLAN!$M:$M,PLAN!$Q:$Q,total!CF2)</f>
        <v>21897</v>
      </c>
      <c r="CG3" s="311">
        <f>SUMIFS(PLAN!$M:$M,PLAN!$Q:$Q,total!CG2)</f>
        <v>0</v>
      </c>
      <c r="CH3" s="311">
        <f>SUMIFS(PLAN!$M:$M,PLAN!$Q:$Q,total!CH2)</f>
        <v>0</v>
      </c>
      <c r="CI3" s="311">
        <f>SUMIFS(PLAN!$M:$M,PLAN!$Q:$Q,total!CI2)</f>
        <v>24153</v>
      </c>
      <c r="CJ3" s="311">
        <f>SUMIFS(PLAN!$M:$M,PLAN!$Q:$Q,total!CJ2)</f>
        <v>23747</v>
      </c>
      <c r="CK3" s="311">
        <f>SUMIFS(PLAN!$M:$M,PLAN!$Q:$Q,total!CK2)</f>
        <v>0</v>
      </c>
      <c r="CL3" s="311">
        <f>SUMIFS(PLAN!$M:$M,PLAN!$Q:$Q,total!CL2)</f>
        <v>0</v>
      </c>
      <c r="CM3" s="311">
        <f>SUMIFS(PLAN!$M:$M,PLAN!$Q:$Q,total!CM2)</f>
        <v>0</v>
      </c>
      <c r="CN3" s="315">
        <f>SUMIFS(PLAN!$M:$M,PLAN!$Q:$Q,total!CN2)</f>
        <v>0</v>
      </c>
      <c r="CO3" s="315">
        <f>SUMIFS(PLAN!$M:$M,PLAN!$Q:$Q,total!CO2)</f>
        <v>0</v>
      </c>
      <c r="CP3" s="315">
        <f>SUMIFS(PLAN!$M:$M,PLAN!$Q:$Q,total!CP2)</f>
        <v>0</v>
      </c>
      <c r="CQ3" s="315">
        <f>SUMIFS(PLAN!$M:$M,PLAN!$Q:$Q,total!CQ2)</f>
        <v>0</v>
      </c>
      <c r="CR3" s="315">
        <f>SUMIFS(PLAN!$M:$M,PLAN!$Q:$Q,total!CR2)</f>
        <v>0</v>
      </c>
      <c r="CS3" s="315">
        <f>SUMIFS(PLAN!$M:$M,PLAN!$Q:$Q,total!CS2)</f>
        <v>0</v>
      </c>
      <c r="CT3" s="315">
        <f>SUMIFS(PLAN!$M:$M,PLAN!$Q:$Q,total!CT2)</f>
        <v>0</v>
      </c>
      <c r="CU3" s="315">
        <f>SUMIFS(PLAN!$M:$M,PLAN!$Q:$Q,total!CU2)</f>
        <v>0</v>
      </c>
      <c r="CV3" s="315">
        <f>SUMIFS(PLAN!$M:$M,PLAN!$Q:$Q,total!CV2)</f>
        <v>0</v>
      </c>
      <c r="CW3" s="315">
        <f>SUMIFS(PLAN!$M:$M,PLAN!$Q:$Q,total!CW2)</f>
        <v>0</v>
      </c>
      <c r="CX3" s="315">
        <f>SUMIFS(PLAN!$M:$M,PLAN!$Q:$Q,total!CX2)</f>
        <v>0</v>
      </c>
      <c r="CY3" s="315">
        <f>SUMIFS(PLAN!$M:$M,PLAN!$Q:$Q,total!CY2)</f>
        <v>0</v>
      </c>
      <c r="CZ3" s="315">
        <f>SUMIFS(PLAN!$M:$M,PLAN!$Q:$Q,total!CZ2)</f>
        <v>0</v>
      </c>
      <c r="DA3" s="315">
        <f>SUMIFS(PLAN!$M:$M,PLAN!$Q:$Q,total!DA2)</f>
        <v>0</v>
      </c>
      <c r="DB3" s="315">
        <f>SUMIFS(PLAN!$M:$M,PLAN!$Q:$Q,total!DB2)</f>
        <v>0</v>
      </c>
      <c r="DC3" s="315">
        <f>SUMIFS(PLAN!$M:$M,PLAN!$Q:$Q,total!DC2)</f>
        <v>0</v>
      </c>
      <c r="DD3" s="315">
        <f>SUMIFS(PLAN!$M:$M,PLAN!$Q:$Q,total!DD2)</f>
        <v>0</v>
      </c>
      <c r="DE3" s="315">
        <f>SUMIFS(PLAN!$M:$M,PLAN!$Q:$Q,total!DE2)</f>
        <v>0</v>
      </c>
      <c r="DF3" s="315">
        <f>SUMIFS(PLAN!$M:$M,PLAN!$Q:$Q,total!DF2)</f>
        <v>0</v>
      </c>
      <c r="DG3" s="315">
        <f>SUMIFS(PLAN!$M:$M,PLAN!$Q:$Q,total!DG2)</f>
        <v>0</v>
      </c>
      <c r="DH3" s="315">
        <f>SUMIFS(PLAN!$M:$M,PLAN!$Q:$Q,total!DH2)</f>
        <v>0</v>
      </c>
      <c r="DI3" s="315">
        <f>SUMIFS(PLAN!$M:$M,PLAN!$Q:$Q,total!DI2)</f>
        <v>0</v>
      </c>
      <c r="DJ3" s="315">
        <f>SUMIFS(PLAN!$M:$M,PLAN!$Q:$Q,total!DJ2)</f>
        <v>0</v>
      </c>
      <c r="DK3" s="315">
        <f>SUMIFS(PLAN!$M:$M,PLAN!$Q:$Q,total!DK2)</f>
        <v>0</v>
      </c>
    </row>
    <row r="4" spans="1:115" s="248" customFormat="1" ht="23.25" customHeight="1">
      <c r="A4" s="490"/>
      <c r="B4" s="242" t="s">
        <v>80</v>
      </c>
      <c r="C4" s="243">
        <f>SUMIFS(PLAN!$Z:$Z,PLAN!$Q:$Q,total!C2)</f>
        <v>0</v>
      </c>
      <c r="D4" s="243">
        <f>SUMIFS(PLAN!$Z:$Z,PLAN!$Q:$Q,total!D2)</f>
        <v>0</v>
      </c>
      <c r="E4" s="243">
        <f>SUMIFS(PLAN!$Z:$Z,PLAN!$Q:$Q,total!E2)</f>
        <v>0</v>
      </c>
      <c r="F4" s="243">
        <f>SUMIFS(PLAN!$Z:$Z,PLAN!$Q:$Q,total!F2)</f>
        <v>0</v>
      </c>
      <c r="G4" s="243">
        <f>SUMIFS(PLAN!$Z:$Z,PLAN!$Q:$Q,total!G2)</f>
        <v>0</v>
      </c>
      <c r="H4" s="243">
        <f>SUMIFS(PLAN!$Z:$Z,PLAN!$Q:$Q,total!H2)</f>
        <v>0</v>
      </c>
      <c r="I4" s="243">
        <f>SUMIFS(PLAN!$Z:$Z,PLAN!$Q:$Q,total!I2)</f>
        <v>0</v>
      </c>
      <c r="J4" s="243">
        <f>SUMIFS(PLAN!$Z:$Z,PLAN!$Q:$Q,total!J2)</f>
        <v>0</v>
      </c>
      <c r="K4" s="243">
        <f>SUMIFS(PLAN!$Z:$Z,PLAN!$Q:$Q,total!K2)</f>
        <v>0</v>
      </c>
      <c r="L4" s="243">
        <f>SUMIFS(PLAN!$Z:$Z,PLAN!$Q:$Q,total!L2)</f>
        <v>0</v>
      </c>
      <c r="M4" s="243">
        <f>SUMIFS(PLAN!$Z:$Z,PLAN!$Q:$Q,total!M2)</f>
        <v>0</v>
      </c>
      <c r="N4" s="243">
        <f>SUMIFS(PLAN!$Z:$Z,PLAN!$Q:$Q,total!N2)</f>
        <v>0</v>
      </c>
      <c r="O4" s="243">
        <f>SUMIFS(PLAN!$Z:$Z,PLAN!$Q:$Q,total!O2)</f>
        <v>0</v>
      </c>
      <c r="P4" s="243">
        <f>SUMIFS(PLAN!$Z:$Z,PLAN!$Q:$Q,total!P2)</f>
        <v>0</v>
      </c>
      <c r="Q4" s="243">
        <f>SUMIFS(PLAN!$Z:$Z,PLAN!$Q:$Q,total!Q2)</f>
        <v>0</v>
      </c>
      <c r="R4" s="243">
        <f>SUMIFS(PLAN!$Z:$Z,PLAN!$Q:$Q,total!R2)</f>
        <v>0</v>
      </c>
      <c r="S4" s="243">
        <f>SUMIFS(PLAN!$Z:$Z,PLAN!$Q:$Q,total!S2)</f>
        <v>0</v>
      </c>
      <c r="T4" s="243">
        <f>SUMIFS(PLAN!$Z:$Z,PLAN!$Q:$Q,total!T2)</f>
        <v>0</v>
      </c>
      <c r="U4" s="243">
        <f>SUMIFS(PLAN!$Z:$Z,PLAN!$Q:$Q,total!U2)</f>
        <v>0</v>
      </c>
      <c r="V4" s="243">
        <f>SUMIFS(PLAN!$Z:$Z,PLAN!$Q:$Q,total!V2)</f>
        <v>0</v>
      </c>
      <c r="W4" s="243">
        <f>SUMIFS(PLAN!$Z:$Z,PLAN!$Q:$Q,total!W2)</f>
        <v>0</v>
      </c>
      <c r="X4" s="243">
        <f>SUMIFS(PLAN!$Z:$Z,PLAN!$Q:$Q,total!X2)</f>
        <v>0</v>
      </c>
      <c r="Y4" s="243">
        <f>SUMIFS(PLAN!$Z:$Z,PLAN!$Q:$Q,total!Y2)</f>
        <v>0</v>
      </c>
      <c r="Z4" s="243">
        <f>SUMIFS(PLAN!$Z:$Z,PLAN!$Q:$Q,total!Z2)</f>
        <v>0</v>
      </c>
      <c r="AA4" s="243">
        <f>SUMIFS(PLAN!$Z:$Z,PLAN!$Q:$Q,total!AA2)</f>
        <v>0</v>
      </c>
      <c r="AB4" s="243">
        <f>SUMIFS(PLAN!$Z:$Z,PLAN!$Q:$Q,total!AB2)</f>
        <v>0</v>
      </c>
      <c r="AC4" s="243">
        <f>SUMIFS(PLAN!$Z:$Z,PLAN!$Q:$Q,total!AC2)</f>
        <v>0</v>
      </c>
      <c r="AD4" s="243">
        <f>SUMIFS(PLAN!$Z:$Z,PLAN!$Q:$Q,total!AD2)</f>
        <v>0</v>
      </c>
      <c r="AE4" s="243">
        <f>SUMIFS(PLAN!$Z:$Z,PLAN!$Q:$Q,total!AE2)</f>
        <v>0</v>
      </c>
      <c r="AF4" s="243">
        <f>SUMIFS(PLAN!$Z:$Z,PLAN!$Q:$Q,total!AF2)</f>
        <v>0</v>
      </c>
      <c r="AG4" s="243">
        <f>SUMIFS(PLAN!$Z:$Z,PLAN!$Q:$Q,total!AG2)</f>
        <v>0</v>
      </c>
      <c r="AH4" s="243">
        <f>SUMIFS(PLAN!$Z:$Z,PLAN!$Q:$Q,total!AH2)</f>
        <v>0</v>
      </c>
      <c r="AI4" s="243">
        <f>SUMIFS(PLAN!$Z:$Z,PLAN!$Q:$Q,total!AI2)</f>
        <v>0</v>
      </c>
      <c r="AJ4" s="243">
        <f>SUMIFS(PLAN!$Z:$Z,PLAN!$Q:$Q,total!AJ2)</f>
        <v>0</v>
      </c>
      <c r="AK4" s="243">
        <f>SUMIFS(PLAN!$Z:$Z,PLAN!$Q:$Q,total!AK2)</f>
        <v>0</v>
      </c>
      <c r="AL4" s="243">
        <f>SUMIFS(PLAN!$Z:$Z,PLAN!$Q:$Q,total!AL2)</f>
        <v>0</v>
      </c>
      <c r="AM4" s="243">
        <f>SUMIFS(PLAN!$Z:$Z,PLAN!$Q:$Q,total!AM2)</f>
        <v>0</v>
      </c>
      <c r="AN4" s="243">
        <f>SUMIFS(PLAN!$Z:$Z,PLAN!$Q:$Q,total!AN2)</f>
        <v>0</v>
      </c>
      <c r="AO4" s="243">
        <f>SUMIFS(PLAN!$Z:$Z,PLAN!$Q:$Q,total!AO2)</f>
        <v>0</v>
      </c>
      <c r="AP4" s="243">
        <f>SUMIFS(PLAN!$Z:$Z,PLAN!$Q:$Q,total!AP2)</f>
        <v>0</v>
      </c>
      <c r="AQ4" s="243">
        <f>SUMIFS(PLAN!$Z:$Z,PLAN!$Q:$Q,total!AQ2)</f>
        <v>0</v>
      </c>
      <c r="AR4" s="243">
        <f>SUMIFS(PLAN!$Z:$Z,PLAN!$Q:$Q,total!AR2)</f>
        <v>0</v>
      </c>
      <c r="AS4" s="243">
        <f>SUMIFS(PLAN!$Z:$Z,PLAN!$Q:$Q,total!AS2)</f>
        <v>1674.8</v>
      </c>
      <c r="AT4" s="243">
        <f>SUMIFS(PLAN!$Z:$Z,PLAN!$Q:$Q,total!AT2)</f>
        <v>311.58333333333337</v>
      </c>
      <c r="AU4" s="243">
        <f>SUMIFS(PLAN!$Z:$Z,PLAN!$Q:$Q,total!AU2)</f>
        <v>0</v>
      </c>
      <c r="AV4" s="243">
        <f>SUMIFS(PLAN!$Z:$Z,PLAN!$Q:$Q,total!AV2)</f>
        <v>1678.3333333333333</v>
      </c>
      <c r="AW4" s="243">
        <f>SUMIFS(PLAN!$Z:$Z,PLAN!$Q:$Q,total!AW2)</f>
        <v>5045.6000000000004</v>
      </c>
      <c r="AX4" s="243">
        <f>SUMIFS(PLAN!$Z:$Z,PLAN!$Q:$Q,total!AX2)</f>
        <v>12660.308333333331</v>
      </c>
      <c r="AY4" s="243">
        <f>SUMIFS(PLAN!$Z:$Z,PLAN!$Q:$Q,total!AY2)</f>
        <v>0</v>
      </c>
      <c r="AZ4" s="243">
        <f>SUMIFS(PLAN!$Z:$Z,PLAN!$Q:$Q,total!AZ2)</f>
        <v>14290.291666666668</v>
      </c>
      <c r="BA4" s="243">
        <f>SUMIFS(PLAN!$Z:$Z,PLAN!$Q:$Q,total!BA2)</f>
        <v>14284.650000000001</v>
      </c>
      <c r="BB4" s="243">
        <f>SUMIFS(PLAN!$Z:$Z,PLAN!$Q:$Q,total!BB2)</f>
        <v>14238.761666666667</v>
      </c>
      <c r="BC4" s="243">
        <f>SUMIFS(PLAN!$Z:$Z,PLAN!$Q:$Q,total!BC2)</f>
        <v>13713.031666666668</v>
      </c>
      <c r="BD4" s="243">
        <f>SUMIFS(PLAN!$Z:$Z,PLAN!$Q:$Q,total!BD2)</f>
        <v>15384.23333333333</v>
      </c>
      <c r="BE4" s="243">
        <f>SUMIFS(PLAN!$Z:$Z,PLAN!$Q:$Q,total!BE2)</f>
        <v>0</v>
      </c>
      <c r="BF4" s="243">
        <f>SUMIFS(PLAN!$Z:$Z,PLAN!$Q:$Q,total!BF2)</f>
        <v>0</v>
      </c>
      <c r="BG4" s="243">
        <f>SUMIFS(PLAN!$Z:$Z,PLAN!$Q:$Q,total!BG2)</f>
        <v>16521.643333333337</v>
      </c>
      <c r="BH4" s="243">
        <f>SUMIFS(PLAN!$Z:$Z,PLAN!$Q:$Q,total!BH2)</f>
        <v>15892.933333333332</v>
      </c>
      <c r="BI4" s="243">
        <f>SUMIFS(PLAN!$Z:$Z,PLAN!$Q:$Q,total!BI2)</f>
        <v>15894.41666666667</v>
      </c>
      <c r="BJ4" s="243">
        <f>SUMIFS(PLAN!$Z:$Z,PLAN!$Q:$Q,total!BJ2)</f>
        <v>16184.513333333332</v>
      </c>
      <c r="BK4" s="243">
        <f>SUMIFS(PLAN!$Z:$Z,PLAN!$Q:$Q,total!BK2)</f>
        <v>13342.756666666672</v>
      </c>
      <c r="BL4" s="243">
        <f>SUMIFS(PLAN!$Z:$Z,PLAN!$Q:$Q,total!BL2)</f>
        <v>15987.581666666663</v>
      </c>
      <c r="BM4" s="243">
        <f>SUMIFS(PLAN!$Z:$Z,PLAN!$Q:$Q,total!BM2)</f>
        <v>0</v>
      </c>
      <c r="BN4" s="243">
        <f>SUMIFS(PLAN!$Z:$Z,PLAN!$Q:$Q,total!BN2)</f>
        <v>15654.500000000004</v>
      </c>
      <c r="BO4" s="243">
        <f>SUMIFS(PLAN!$Z:$Z,PLAN!$Q:$Q,total!BO2)</f>
        <v>14962.474999999999</v>
      </c>
      <c r="BP4" s="243">
        <f>SUMIFS(PLAN!$Z:$Z,PLAN!$Q:$Q,total!BP2)</f>
        <v>17101.969999999998</v>
      </c>
      <c r="BQ4" s="243">
        <f>SUMIFS(PLAN!$Z:$Z,PLAN!$Q:$Q,total!BQ2)</f>
        <v>14650.883333333331</v>
      </c>
      <c r="BR4" s="243">
        <f>SUMIFS(PLAN!$Z:$Z,PLAN!$Q:$Q,total!BR2)</f>
        <v>15448.366666666669</v>
      </c>
      <c r="BS4" s="243">
        <f>SUMIFS(PLAN!$Z:$Z,PLAN!$Q:$Q,total!BS2)</f>
        <v>14896.333333333332</v>
      </c>
      <c r="BT4" s="243">
        <f>SUMIFS(PLAN!$Z:$Z,PLAN!$Q:$Q,total!BT2)</f>
        <v>0</v>
      </c>
      <c r="BU4" s="243">
        <f>SUMIFS(PLAN!$Z:$Z,PLAN!$Q:$Q,total!BU2)</f>
        <v>0</v>
      </c>
      <c r="BV4" s="243">
        <f>SUMIFS(PLAN!$Z:$Z,PLAN!$Q:$Q,total!BV2)</f>
        <v>0</v>
      </c>
      <c r="BW4" s="243">
        <f>SUMIFS(PLAN!$Z:$Z,PLAN!$Q:$Q,total!BW2)</f>
        <v>0</v>
      </c>
      <c r="BX4" s="243">
        <f>SUMIFS(PLAN!$Z:$Z,PLAN!$Q:$Q,total!BX2)</f>
        <v>11990.01</v>
      </c>
      <c r="BY4" s="243">
        <f>SUMIFS(PLAN!$Z:$Z,PLAN!$Q:$Q,total!BY2)</f>
        <v>12652.161666666665</v>
      </c>
      <c r="BZ4" s="243">
        <f>SUMIFS(PLAN!$Z:$Z,PLAN!$Q:$Q,total!BZ2)</f>
        <v>12675.695000000002</v>
      </c>
      <c r="CA4" s="243">
        <f>SUMIFS(PLAN!$Z:$Z,PLAN!$Q:$Q,total!CA2)</f>
        <v>0</v>
      </c>
      <c r="CB4" s="243">
        <f>SUMIFS(PLAN!$Z:$Z,PLAN!$Q:$Q,total!CB2)</f>
        <v>14244.933333333336</v>
      </c>
      <c r="CC4" s="243">
        <f>SUMIFS(PLAN!$Z:$Z,PLAN!$Q:$Q,total!CC2)</f>
        <v>15491.549999999997</v>
      </c>
      <c r="CD4" s="243">
        <f>SUMIFS(PLAN!$Z:$Z,PLAN!$Q:$Q,total!CD2)</f>
        <v>14333.45</v>
      </c>
      <c r="CE4" s="243">
        <f>SUMIFS(PLAN!$Z:$Z,PLAN!$Q:$Q,total!CE2)</f>
        <v>19041.819999999992</v>
      </c>
      <c r="CF4" s="243">
        <f>SUMIFS(PLAN!$Z:$Z,PLAN!$Q:$Q,total!CF2)</f>
        <v>14767.635</v>
      </c>
      <c r="CG4" s="243">
        <f>SUMIFS(PLAN!$Z:$Z,PLAN!$Q:$Q,total!CG2)</f>
        <v>0</v>
      </c>
      <c r="CH4" s="243">
        <f>SUMIFS(PLAN!$Z:$Z,PLAN!$Q:$Q,total!CH2)</f>
        <v>0</v>
      </c>
      <c r="CI4" s="243">
        <f>SUMIFS(PLAN!$Z:$Z,PLAN!$Q:$Q,total!CI2)</f>
        <v>14130.796666666665</v>
      </c>
      <c r="CJ4" s="243">
        <f>SUMIFS(PLAN!$Z:$Z,PLAN!$Q:$Q,total!CJ2)</f>
        <v>16277.999999999998</v>
      </c>
      <c r="CK4" s="243">
        <f>SUMIFS(PLAN!$Z:$Z,PLAN!$Q:$Q,total!CK2)</f>
        <v>0</v>
      </c>
      <c r="CL4" s="243">
        <f>SUMIFS(PLAN!$Z:$Z,PLAN!$Q:$Q,total!CL2)</f>
        <v>0</v>
      </c>
      <c r="CM4" s="243">
        <f>SUMIFS(PLAN!$Z:$Z,PLAN!$Q:$Q,total!CM2)</f>
        <v>0</v>
      </c>
      <c r="CN4" s="243">
        <f>SUMIFS(PLAN!$Z:$Z,PLAN!$Q:$Q,total!CN2)</f>
        <v>0</v>
      </c>
      <c r="CO4" s="243">
        <f>SUMIFS(PLAN!$Z:$Z,PLAN!$Q:$Q,total!CO2)</f>
        <v>0</v>
      </c>
      <c r="CP4" s="243">
        <f>SUMIFS(PLAN!$Z:$Z,PLAN!$Q:$Q,total!CP2)</f>
        <v>0</v>
      </c>
      <c r="CQ4" s="243">
        <f>SUMIFS(PLAN!$Z:$Z,PLAN!$Q:$Q,total!CQ2)</f>
        <v>0</v>
      </c>
      <c r="CR4" s="243">
        <f>SUMIFS(PLAN!$Z:$Z,PLAN!$Q:$Q,total!CR2)</f>
        <v>0</v>
      </c>
      <c r="CS4" s="243">
        <f>SUMIFS(PLAN!$Z:$Z,PLAN!$Q:$Q,total!CS2)</f>
        <v>0</v>
      </c>
      <c r="CT4" s="243">
        <f>SUMIFS(PLAN!$Z:$Z,PLAN!$Q:$Q,total!CT2)</f>
        <v>0</v>
      </c>
      <c r="CU4" s="243">
        <f>SUMIFS(PLAN!$Z:$Z,PLAN!$Q:$Q,total!CU2)</f>
        <v>0</v>
      </c>
      <c r="CV4" s="243">
        <f>SUMIFS(PLAN!$Z:$Z,PLAN!$Q:$Q,total!CV2)</f>
        <v>0</v>
      </c>
      <c r="CW4" s="243">
        <f>SUMIFS(PLAN!$Z:$Z,PLAN!$Q:$Q,total!CW2)</f>
        <v>0</v>
      </c>
      <c r="CX4" s="243">
        <f>SUMIFS(PLAN!$Z:$Z,PLAN!$Q:$Q,total!CX2)</f>
        <v>0</v>
      </c>
      <c r="CY4" s="243">
        <f>SUMIFS(PLAN!$Z:$Z,PLAN!$Q:$Q,total!CY2)</f>
        <v>0</v>
      </c>
      <c r="CZ4" s="243">
        <f>SUMIFS(PLAN!$Z:$Z,PLAN!$Q:$Q,total!CZ2)</f>
        <v>0</v>
      </c>
      <c r="DA4" s="243">
        <f>SUMIFS(PLAN!$Z:$Z,PLAN!$Q:$Q,total!DA2)</f>
        <v>0</v>
      </c>
      <c r="DB4" s="243">
        <f>SUMIFS(PLAN!$Z:$Z,PLAN!$Q:$Q,total!DB2)</f>
        <v>0</v>
      </c>
      <c r="DC4" s="243">
        <f>SUMIFS(PLAN!$Z:$Z,PLAN!$Q:$Q,total!DC2)</f>
        <v>0</v>
      </c>
      <c r="DD4" s="243">
        <f>SUMIFS(PLAN!$Z:$Z,PLAN!$Q:$Q,total!DD2)</f>
        <v>0</v>
      </c>
      <c r="DE4" s="243">
        <f>SUMIFS(PLAN!$Z:$Z,PLAN!$Q:$Q,total!DE2)</f>
        <v>0</v>
      </c>
      <c r="DF4" s="243">
        <f>SUMIFS(PLAN!$Z:$Z,PLAN!$Q:$Q,total!DF2)</f>
        <v>0</v>
      </c>
      <c r="DG4" s="243">
        <f>SUMIFS(PLAN!$Z:$Z,PLAN!$Q:$Q,total!DG2)</f>
        <v>0</v>
      </c>
      <c r="DH4" s="243">
        <f>SUMIFS(PLAN!$Z:$Z,PLAN!$Q:$Q,total!DH2)</f>
        <v>0</v>
      </c>
      <c r="DI4" s="243">
        <f>SUMIFS(PLAN!$Z:$Z,PLAN!$Q:$Q,total!DI2)</f>
        <v>0</v>
      </c>
      <c r="DJ4" s="243">
        <f>SUMIFS(PLAN!$Z:$Z,PLAN!$Q:$Q,total!DJ2)</f>
        <v>0</v>
      </c>
      <c r="DK4" s="243">
        <f>SUMIFS(PLAN!$Z:$Z,PLAN!$Q:$Q,total!DK2)</f>
        <v>0</v>
      </c>
    </row>
    <row r="5" spans="1:115" ht="21" customHeight="1">
      <c r="A5" s="491" t="s">
        <v>252</v>
      </c>
      <c r="B5" s="242" t="s">
        <v>62</v>
      </c>
      <c r="C5" s="244">
        <f>SUMIFS([7]PLAN!$K:$K,[7]PLAN!$R:$R,C2)</f>
        <v>0</v>
      </c>
      <c r="D5" s="244">
        <f>SUMIFS([7]PLAN!$K:$K,[7]PLAN!$R:$R,D2)</f>
        <v>0</v>
      </c>
      <c r="E5" s="244">
        <f>SUMIFS([7]PLAN!$K:$K,[7]PLAN!$R:$R,E2)</f>
        <v>0</v>
      </c>
      <c r="F5" s="244">
        <f>SUMIFS([7]PLAN!$K:$K,[7]PLAN!$R:$R,F2)</f>
        <v>0</v>
      </c>
      <c r="G5" s="244">
        <f>SUMIFS([7]PLAN!$K:$K,[7]PLAN!$R:$R,G2)</f>
        <v>0</v>
      </c>
      <c r="H5" s="244">
        <f>SUMIFS([7]PLAN!$K:$K,[7]PLAN!$R:$R,H2)</f>
        <v>0</v>
      </c>
      <c r="I5" s="244">
        <f>SUMIFS([7]PLAN!$K:$K,[7]PLAN!$R:$R,I2)</f>
        <v>0</v>
      </c>
      <c r="J5" s="244">
        <f>SUMIFS([7]PLAN!$K:$K,[7]PLAN!$R:$R,J2)</f>
        <v>0</v>
      </c>
      <c r="K5" s="244">
        <f>SUMIFS([7]PLAN!$K:$K,[7]PLAN!$R:$R,K2)</f>
        <v>0</v>
      </c>
      <c r="L5" s="244">
        <f>SUMIFS([7]PLAN!$K:$K,[7]PLAN!$R:$R,L2)</f>
        <v>0</v>
      </c>
      <c r="M5" s="244">
        <f>SUMIFS([7]PLAN!$K:$K,[7]PLAN!$R:$R,M2)</f>
        <v>0</v>
      </c>
      <c r="N5" s="244">
        <f>SUMIFS([7]PLAN!$K:$K,[7]PLAN!$R:$R,N2)</f>
        <v>0</v>
      </c>
      <c r="O5" s="244">
        <f>SUMIFS([7]PLAN!$K:$K,[7]PLAN!$R:$R,O2)</f>
        <v>0</v>
      </c>
      <c r="P5" s="244">
        <f>SUMIFS([7]PLAN!$K:$K,[7]PLAN!$R:$R,P2)</f>
        <v>0</v>
      </c>
      <c r="Q5" s="244">
        <f>SUMIFS([7]PLAN!$K:$K,[7]PLAN!$R:$R,Q2)</f>
        <v>0</v>
      </c>
      <c r="R5" s="244">
        <f>SUMIFS([7]PLAN!$K:$K,[7]PLAN!$R:$R,R2)</f>
        <v>0</v>
      </c>
      <c r="S5" s="244">
        <f>SUMIFS([7]PLAN!$K:$K,[7]PLAN!$R:$R,S2)</f>
        <v>0</v>
      </c>
      <c r="T5" s="244">
        <f>SUMIFS([7]PLAN!$K:$K,[7]PLAN!$R:$R,T2)</f>
        <v>0</v>
      </c>
      <c r="U5" s="244">
        <f>SUMIFS([7]PLAN!$K:$K,[7]PLAN!$R:$R,U2)</f>
        <v>0</v>
      </c>
      <c r="V5" s="244">
        <f>SUMIFS([7]PLAN!$K:$K,[7]PLAN!$R:$R,V2)</f>
        <v>0</v>
      </c>
      <c r="W5" s="244">
        <f>SUMIFS([7]PLAN!$K:$K,[7]PLAN!$R:$R,W2)</f>
        <v>0</v>
      </c>
      <c r="X5" s="244">
        <f>SUMIFS([7]PLAN!$K:$K,[7]PLAN!$R:$R,X2)</f>
        <v>0</v>
      </c>
      <c r="Y5" s="244">
        <f>SUMIFS([7]PLAN!$K:$K,[7]PLAN!$R:$R,Y2)</f>
        <v>0</v>
      </c>
      <c r="Z5" s="244">
        <f>SUMIFS([7]PLAN!$K:$K,[7]PLAN!$R:$R,Z2)</f>
        <v>0</v>
      </c>
      <c r="AA5" s="244">
        <f>SUMIFS([7]PLAN!$K:$K,[7]PLAN!$R:$R,AA2)</f>
        <v>0</v>
      </c>
      <c r="AB5" s="244">
        <f>SUMIFS([7]PLAN!$K:$K,[7]PLAN!$R:$R,AB2)</f>
        <v>0</v>
      </c>
      <c r="AC5" s="244">
        <f>SUMIFS([7]PLAN!$K:$K,[7]PLAN!$R:$R,AC2)</f>
        <v>0</v>
      </c>
      <c r="AD5" s="244">
        <f>SUMIFS([7]PLAN!$K:$K,[7]PLAN!$R:$R,AD2)</f>
        <v>0</v>
      </c>
      <c r="AE5" s="244">
        <f>SUMIFS([7]PLAN!$K:$K,[7]PLAN!$R:$R,AE2)</f>
        <v>0</v>
      </c>
      <c r="AF5" s="244">
        <f>SUMIFS([7]PLAN!$K:$K,[7]PLAN!$R:$R,AF2)</f>
        <v>0</v>
      </c>
      <c r="AG5" s="244">
        <f>SUMIFS([7]PLAN!$K:$K,[7]PLAN!$R:$R,AG2)</f>
        <v>0</v>
      </c>
      <c r="AH5" s="244">
        <f>SUMIFS([7]PLAN!$K:$K,[7]PLAN!$R:$R,AH2)</f>
        <v>3306</v>
      </c>
      <c r="AI5" s="244">
        <f>SUMIFS([7]PLAN!$K:$K,[7]PLAN!$R:$R,AI2)</f>
        <v>0</v>
      </c>
      <c r="AJ5" s="244">
        <f>SUMIFS([7]PLAN!$K:$K,[7]PLAN!$R:$R,AJ2)</f>
        <v>0</v>
      </c>
      <c r="AK5" s="244">
        <f>SUMIFS([7]PLAN!$K:$K,[7]PLAN!$R:$R,AK2)</f>
        <v>0</v>
      </c>
      <c r="AL5" s="244">
        <f>SUMIFS([7]PLAN!$K:$K,[7]PLAN!$R:$R,AL2)</f>
        <v>0</v>
      </c>
      <c r="AM5" s="244">
        <f>SUMIFS([7]PLAN!$K:$K,[7]PLAN!$R:$R,AM2)</f>
        <v>0</v>
      </c>
      <c r="AN5" s="244">
        <f>SUMIFS([7]PLAN!$K:$K,[7]PLAN!$R:$R,AN2)</f>
        <v>0</v>
      </c>
      <c r="AO5" s="244">
        <f>SUMIFS([7]PLAN!$K:$K,[7]PLAN!$R:$R,AO2)</f>
        <v>0</v>
      </c>
      <c r="AP5" s="244">
        <f>SUMIFS([7]PLAN!$K:$K,[7]PLAN!$R:$R,AP2)</f>
        <v>0</v>
      </c>
      <c r="AQ5" s="244">
        <f>SUMIFS([7]PLAN!$K:$K,[7]PLAN!$R:$R,AQ2)</f>
        <v>0</v>
      </c>
      <c r="AR5" s="244">
        <f>SUMIFS([7]PLAN!$K:$K,[7]PLAN!$R:$R,AR2)</f>
        <v>0</v>
      </c>
      <c r="AS5" s="244">
        <f>SUMIFS([7]PLAN!$K:$K,[7]PLAN!$R:$R,AS2)</f>
        <v>0</v>
      </c>
      <c r="AT5" s="244">
        <f>SUMIFS([7]PLAN!$K:$K,[7]PLAN!$R:$R,AT2)</f>
        <v>626</v>
      </c>
      <c r="AU5" s="244">
        <f>SUMIFS([7]PLAN!$K:$K,[7]PLAN!$R:$R,AU2)</f>
        <v>2356</v>
      </c>
      <c r="AV5" s="244">
        <f>SUMIFS([7]PLAN!$K:$K,[7]PLAN!$R:$R,AV2)</f>
        <v>1564</v>
      </c>
      <c r="AW5" s="244">
        <f>SUMIFS([7]PLAN!$K:$K,[7]PLAN!$R:$R,AW2)</f>
        <v>487</v>
      </c>
      <c r="AX5" s="244">
        <f>SUMIFS([7]PLAN!$K:$K,[7]PLAN!$R:$R,AX2)</f>
        <v>855</v>
      </c>
      <c r="AY5" s="244">
        <f>SUMIFS([7]PLAN!$K:$K,[7]PLAN!$R:$R,AY2)</f>
        <v>0</v>
      </c>
      <c r="AZ5" s="244">
        <f>SUMIFS([7]PLAN!$K:$K,[7]PLAN!$R:$R,AZ2)</f>
        <v>3545</v>
      </c>
      <c r="BA5" s="244">
        <f>SUMIFS([7]PLAN!$K:$K,[7]PLAN!$R:$R,BA2)</f>
        <v>926</v>
      </c>
      <c r="BB5" s="244">
        <f>SUMIFS([7]PLAN!$K:$K,[7]PLAN!$R:$R,BB2)</f>
        <v>901</v>
      </c>
      <c r="BC5" s="244">
        <f>SUMIFS([7]PLAN!$K:$K,[7]PLAN!$R:$R,BC2)</f>
        <v>3072</v>
      </c>
      <c r="BD5" s="244">
        <f>SUMIFS([7]PLAN!$K:$K,[7]PLAN!$R:$R,BD2)</f>
        <v>1232</v>
      </c>
      <c r="BE5" s="244">
        <f>SUMIFS([7]PLAN!$K:$K,[7]PLAN!$R:$R,BE2)</f>
        <v>0</v>
      </c>
      <c r="BF5" s="244">
        <f>SUMIFS([7]PLAN!$K:$K,[7]PLAN!$R:$R,BF2)</f>
        <v>0</v>
      </c>
      <c r="BG5" s="244">
        <f>SUMIFS([7]PLAN!$K:$K,[7]PLAN!$R:$R,BG2)</f>
        <v>1250</v>
      </c>
      <c r="BH5" s="244">
        <f>SUMIFS([7]PLAN!$K:$K,[7]PLAN!$R:$R,BH2)</f>
        <v>1250</v>
      </c>
      <c r="BI5" s="244">
        <f>SUMIFS([7]PLAN!$K:$K,[7]PLAN!$R:$R,BI2)</f>
        <v>1345</v>
      </c>
      <c r="BJ5" s="244">
        <f>SUMIFS([7]PLAN!$K:$K,[7]PLAN!$R:$R,BJ2)</f>
        <v>956</v>
      </c>
      <c r="BK5" s="244">
        <f>SUMIFS([7]PLAN!$K:$K,[7]PLAN!$R:$R,BK2)</f>
        <v>2748</v>
      </c>
      <c r="BL5" s="244">
        <f>SUMIFS([7]PLAN!$K:$K,[7]PLAN!$R:$R,BL2)</f>
        <v>891</v>
      </c>
      <c r="BM5" s="244">
        <f>SUMIFS([7]PLAN!$K:$K,[7]PLAN!$R:$R,BM2)</f>
        <v>0</v>
      </c>
      <c r="BN5" s="244">
        <f>SUMIFS([7]PLAN!$K:$K,[7]PLAN!$R:$R,BN2)</f>
        <v>0</v>
      </c>
      <c r="BO5" s="244">
        <f>SUMIFS([7]PLAN!$K:$K,[7]PLAN!$R:$R,BO2)</f>
        <v>1979</v>
      </c>
      <c r="BP5" s="244">
        <f>SUMIFS([7]PLAN!$K:$K,[7]PLAN!$R:$R,BP2)</f>
        <v>0</v>
      </c>
      <c r="BQ5" s="244">
        <f>SUMIFS([7]PLAN!$K:$K,[7]PLAN!$R:$R,BQ2)</f>
        <v>2062</v>
      </c>
      <c r="BR5" s="244">
        <f>SUMIFS([7]PLAN!$K:$K,[7]PLAN!$R:$R,BR2)</f>
        <v>3613</v>
      </c>
      <c r="BS5" s="244">
        <f>SUMIFS([7]PLAN!$K:$K,[7]PLAN!$R:$R,BS2)</f>
        <v>3598</v>
      </c>
      <c r="BT5" s="244">
        <f>SUMIFS([7]PLAN!$K:$K,[7]PLAN!$R:$R,BT2)</f>
        <v>0</v>
      </c>
      <c r="BU5" s="244">
        <f>SUMIFS([7]PLAN!$K:$K,[7]PLAN!$R:$R,BU2)</f>
        <v>0</v>
      </c>
      <c r="BV5" s="244">
        <f>SUMIFS([7]PLAN!$K:$K,[7]PLAN!$R:$R,BV2)</f>
        <v>0</v>
      </c>
      <c r="BW5" s="244">
        <f>SUMIFS([7]PLAN!$K:$K,[7]PLAN!$R:$R,BW2)</f>
        <v>0</v>
      </c>
      <c r="BX5" s="244">
        <f>SUMIFS([7]PLAN!$K:$K,[7]PLAN!$R:$R,BX2)</f>
        <v>3915</v>
      </c>
      <c r="BY5" s="244">
        <f>SUMIFS([7]PLAN!$K:$K,[7]PLAN!$R:$R,BY2)</f>
        <v>3940</v>
      </c>
      <c r="BZ5" s="244">
        <f>SUMIFS([7]PLAN!$K:$K,[7]PLAN!$R:$R,BZ2)</f>
        <v>3904</v>
      </c>
      <c r="CA5" s="244">
        <f>SUMIFS([7]PLAN!$K:$K,[7]PLAN!$R:$R,CA2)</f>
        <v>0</v>
      </c>
      <c r="CB5" s="244">
        <f>SUMIFS([7]PLAN!$K:$K,[7]PLAN!$R:$R,CB2)</f>
        <v>3892</v>
      </c>
      <c r="CC5" s="244">
        <f>SUMIFS([7]PLAN!$K:$K,[7]PLAN!$R:$R,CC2)</f>
        <v>2945</v>
      </c>
      <c r="CD5" s="244">
        <f>SUMIFS([7]PLAN!$K:$K,[7]PLAN!$R:$R,CD2)</f>
        <v>3121</v>
      </c>
      <c r="CE5" s="244">
        <f>SUMIFS([7]PLAN!$K:$K,[7]PLAN!$R:$R,CE2)</f>
        <v>0</v>
      </c>
      <c r="CF5" s="244">
        <f>SUMIFS([7]PLAN!$K:$K,[7]PLAN!$R:$R,CF2)</f>
        <v>2692</v>
      </c>
      <c r="CG5" s="244">
        <f>SUMIFS([7]PLAN!$K:$K,[7]PLAN!$R:$R,CG2)</f>
        <v>0</v>
      </c>
      <c r="CH5" s="244">
        <f>SUMIFS([7]PLAN!$K:$K,[7]PLAN!$R:$R,CH2)</f>
        <v>0</v>
      </c>
      <c r="CI5" s="244">
        <f>SUMIFS([7]PLAN!$K:$K,[7]PLAN!$R:$R,CI2)</f>
        <v>1557</v>
      </c>
      <c r="CJ5" s="244">
        <f>SUMIFS([7]PLAN!$K:$K,[7]PLAN!$R:$R,CJ2)</f>
        <v>996</v>
      </c>
      <c r="CK5" s="244">
        <f>SUMIFS([7]PLAN!$K:$K,[7]PLAN!$R:$R,CK2)</f>
        <v>0</v>
      </c>
      <c r="CL5" s="244">
        <f>SUMIFS([7]PLAN!$K:$K,[7]PLAN!$R:$R,CL2)</f>
        <v>0</v>
      </c>
      <c r="CM5" s="244">
        <f>SUMIFS([7]PLAN!$K:$K,[7]PLAN!$R:$R,CM2)</f>
        <v>0</v>
      </c>
      <c r="CN5" s="244">
        <f>SUMIFS([7]PLAN!$K:$K,[7]PLAN!$R:$R,CN2)</f>
        <v>0</v>
      </c>
      <c r="CO5" s="244">
        <f>SUMIFS([7]PLAN!$K:$K,[7]PLAN!$R:$R,CO2)</f>
        <v>0</v>
      </c>
      <c r="CP5" s="244">
        <f>SUMIFS([7]PLAN!$K:$K,[7]PLAN!$R:$R,CP2)</f>
        <v>0</v>
      </c>
      <c r="CQ5" s="244">
        <f>SUMIFS([7]PLAN!$K:$K,[7]PLAN!$R:$R,CQ2)</f>
        <v>0</v>
      </c>
      <c r="CR5" s="244">
        <f>SUMIFS([7]PLAN!$K:$K,[7]PLAN!$R:$R,CR2)</f>
        <v>0</v>
      </c>
      <c r="CS5" s="244">
        <f>SUMIFS([7]PLAN!$K:$K,[7]PLAN!$R:$R,CS2)</f>
        <v>0</v>
      </c>
      <c r="CT5" s="244">
        <f>SUMIFS([7]PLAN!$K:$K,[7]PLAN!$R:$R,CT2)</f>
        <v>0</v>
      </c>
      <c r="CU5" s="244">
        <f>SUMIFS([7]PLAN!$K:$K,[7]PLAN!$R:$R,CU2)</f>
        <v>0</v>
      </c>
      <c r="CV5" s="244">
        <f>SUMIFS([7]PLAN!$K:$K,[7]PLAN!$R:$R,CV2)</f>
        <v>0</v>
      </c>
      <c r="CW5" s="244">
        <f>SUMIFS([7]PLAN!$K:$K,[7]PLAN!$R:$R,CW2)</f>
        <v>0</v>
      </c>
      <c r="CX5" s="244">
        <f>SUMIFS([7]PLAN!$K:$K,[7]PLAN!$R:$R,CX2)</f>
        <v>0</v>
      </c>
      <c r="CY5" s="244">
        <f>SUMIFS([7]PLAN!$K:$K,[7]PLAN!$R:$R,CY2)</f>
        <v>0</v>
      </c>
      <c r="CZ5" s="244">
        <f>SUMIFS([7]PLAN!$K:$K,[7]PLAN!$R:$R,CZ2)</f>
        <v>0</v>
      </c>
      <c r="DA5" s="244">
        <f>SUMIFS([7]PLAN!$K:$K,[7]PLAN!$R:$R,DA2)</f>
        <v>0</v>
      </c>
      <c r="DB5" s="244">
        <f>SUMIFS([7]PLAN!$K:$K,[7]PLAN!$R:$R,DB2)</f>
        <v>0</v>
      </c>
      <c r="DC5" s="244">
        <f>SUMIFS([7]PLAN!$K:$K,[7]PLAN!$R:$R,DC2)</f>
        <v>0</v>
      </c>
      <c r="DD5" s="244">
        <f>SUMIFS([7]PLAN!$K:$K,[7]PLAN!$R:$R,DD2)</f>
        <v>0</v>
      </c>
      <c r="DE5" s="244">
        <f>SUMIFS([7]PLAN!$K:$K,[7]PLAN!$R:$R,DE2)</f>
        <v>0</v>
      </c>
      <c r="DF5" s="244">
        <f>SUMIFS([7]PLAN!$K:$K,[7]PLAN!$R:$R,DF2)</f>
        <v>0</v>
      </c>
      <c r="DG5" s="244">
        <f>SUMIFS([7]PLAN!$K:$K,[7]PLAN!$R:$R,DG2)</f>
        <v>0</v>
      </c>
      <c r="DH5" s="244">
        <f>SUMIFS([7]PLAN!$K:$K,[7]PLAN!$R:$R,DH2)</f>
        <v>0</v>
      </c>
      <c r="DI5" s="244">
        <f>SUMIFS([7]PLAN!$K:$K,[7]PLAN!$R:$R,DI2)</f>
        <v>0</v>
      </c>
      <c r="DJ5" s="244">
        <f>SUMIFS([7]PLAN!$K:$K,[7]PLAN!$R:$R,DJ2)</f>
        <v>0</v>
      </c>
      <c r="DK5" s="244">
        <f>SUMIFS([7]PLAN!$K:$K,[7]PLAN!$R:$R,DK2)</f>
        <v>0</v>
      </c>
    </row>
    <row r="6" spans="1:115" s="248" customFormat="1" ht="23.25" customHeight="1">
      <c r="A6" s="492"/>
      <c r="B6" s="242" t="s">
        <v>80</v>
      </c>
      <c r="C6" s="244">
        <f>SUMIFS([7]PLAN!$Y:$Y,[7]PLAN!$R:$R,C2)</f>
        <v>0</v>
      </c>
      <c r="D6" s="244">
        <f>SUMIFS([7]PLAN!$Y:$Y,[7]PLAN!$R:$R,D2)</f>
        <v>0</v>
      </c>
      <c r="E6" s="244">
        <f>SUMIFS([7]PLAN!$Y:$Y,[7]PLAN!$R:$R,E2)</f>
        <v>0</v>
      </c>
      <c r="F6" s="244">
        <f>SUMIFS([7]PLAN!$Y:$Y,[7]PLAN!$R:$R,F2)</f>
        <v>0</v>
      </c>
      <c r="G6" s="244">
        <f>SUMIFS([7]PLAN!$Y:$Y,[7]PLAN!$R:$R,G2)</f>
        <v>0</v>
      </c>
      <c r="H6" s="244">
        <f>SUMIFS([7]PLAN!$Y:$Y,[7]PLAN!$R:$R,H2)</f>
        <v>0</v>
      </c>
      <c r="I6" s="244">
        <f>SUMIFS([7]PLAN!$Y:$Y,[7]PLAN!$R:$R,I2)</f>
        <v>0</v>
      </c>
      <c r="J6" s="244">
        <f>SUMIFS([7]PLAN!$Y:$Y,[7]PLAN!$R:$R,J2)</f>
        <v>0</v>
      </c>
      <c r="K6" s="244">
        <f>SUMIFS([7]PLAN!$Y:$Y,[7]PLAN!$R:$R,K2)</f>
        <v>0</v>
      </c>
      <c r="L6" s="244">
        <f>SUMIFS([7]PLAN!$Y:$Y,[7]PLAN!$R:$R,L2)</f>
        <v>0</v>
      </c>
      <c r="M6" s="244">
        <f>SUMIFS([7]PLAN!$Y:$Y,[7]PLAN!$R:$R,M2)</f>
        <v>0</v>
      </c>
      <c r="N6" s="244">
        <f>SUMIFS([7]PLAN!$Y:$Y,[7]PLAN!$R:$R,N2)</f>
        <v>0</v>
      </c>
      <c r="O6" s="244">
        <f>SUMIFS([7]PLAN!$Y:$Y,[7]PLAN!$R:$R,O2)</f>
        <v>0</v>
      </c>
      <c r="P6" s="244">
        <f>SUMIFS([7]PLAN!$Y:$Y,[7]PLAN!$R:$R,P2)</f>
        <v>0</v>
      </c>
      <c r="Q6" s="244">
        <f>SUMIFS([7]PLAN!$Y:$Y,[7]PLAN!$R:$R,Q2)</f>
        <v>0</v>
      </c>
      <c r="R6" s="244">
        <f>SUMIFS([7]PLAN!$Y:$Y,[7]PLAN!$R:$R,R2)</f>
        <v>0</v>
      </c>
      <c r="S6" s="244">
        <f>SUMIFS([7]PLAN!$Y:$Y,[7]PLAN!$R:$R,S2)</f>
        <v>0</v>
      </c>
      <c r="T6" s="244">
        <f>SUMIFS([7]PLAN!$Y:$Y,[7]PLAN!$R:$R,T2)</f>
        <v>0</v>
      </c>
      <c r="U6" s="244">
        <f>SUMIFS([7]PLAN!$Y:$Y,[7]PLAN!$R:$R,U2)</f>
        <v>0</v>
      </c>
      <c r="V6" s="244">
        <f>SUMIFS([7]PLAN!$Y:$Y,[7]PLAN!$R:$R,V2)</f>
        <v>0</v>
      </c>
      <c r="W6" s="244">
        <f>SUMIFS([7]PLAN!$Y:$Y,[7]PLAN!$R:$R,W2)</f>
        <v>0</v>
      </c>
      <c r="X6" s="244">
        <f>SUMIFS([7]PLAN!$Y:$Y,[7]PLAN!$R:$R,X2)</f>
        <v>0</v>
      </c>
      <c r="Y6" s="244">
        <f>SUMIFS([7]PLAN!$Y:$Y,[7]PLAN!$R:$R,Y2)</f>
        <v>0</v>
      </c>
      <c r="Z6" s="244">
        <f>SUMIFS([7]PLAN!$Y:$Y,[7]PLAN!$R:$R,Z2)</f>
        <v>0</v>
      </c>
      <c r="AA6" s="244">
        <f>SUMIFS([7]PLAN!$Y:$Y,[7]PLAN!$R:$R,AA2)</f>
        <v>0</v>
      </c>
      <c r="AB6" s="244">
        <f>SUMIFS([7]PLAN!$Y:$Y,[7]PLAN!$R:$R,AB2)</f>
        <v>0</v>
      </c>
      <c r="AC6" s="244">
        <f>SUMIFS([7]PLAN!$Y:$Y,[7]PLAN!$R:$R,AC2)</f>
        <v>0</v>
      </c>
      <c r="AD6" s="244">
        <f>SUMIFS([7]PLAN!$Y:$Y,[7]PLAN!$R:$R,AD2)</f>
        <v>0</v>
      </c>
      <c r="AE6" s="244">
        <f>SUMIFS([7]PLAN!$Y:$Y,[7]PLAN!$R:$R,AE2)</f>
        <v>0</v>
      </c>
      <c r="AF6" s="244">
        <f>SUMIFS([7]PLAN!$Y:$Y,[7]PLAN!$R:$R,AF2)</f>
        <v>0</v>
      </c>
      <c r="AG6" s="244">
        <f>SUMIFS([7]PLAN!$Y:$Y,[7]PLAN!$R:$R,AG2)</f>
        <v>0</v>
      </c>
      <c r="AH6" s="244">
        <f>SUMIFS([7]PLAN!$Y:$Y,[7]PLAN!$R:$R,AH2)</f>
        <v>1212.2</v>
      </c>
      <c r="AI6" s="244">
        <f>SUMIFS([7]PLAN!$Y:$Y,[7]PLAN!$R:$R,AI2)</f>
        <v>0</v>
      </c>
      <c r="AJ6" s="244">
        <f>SUMIFS([7]PLAN!$Y:$Y,[7]PLAN!$R:$R,AJ2)</f>
        <v>0</v>
      </c>
      <c r="AK6" s="244">
        <f>SUMIFS([7]PLAN!$Y:$Y,[7]PLAN!$R:$R,AK2)</f>
        <v>0</v>
      </c>
      <c r="AL6" s="244">
        <f>SUMIFS([7]PLAN!$Y:$Y,[7]PLAN!$R:$R,AL2)</f>
        <v>0</v>
      </c>
      <c r="AM6" s="244">
        <f>SUMIFS([7]PLAN!$Y:$Y,[7]PLAN!$R:$R,AM2)</f>
        <v>0</v>
      </c>
      <c r="AN6" s="244">
        <f>SUMIFS([7]PLAN!$Y:$Y,[7]PLAN!$R:$R,AN2)</f>
        <v>0</v>
      </c>
      <c r="AO6" s="244">
        <f>SUMIFS([7]PLAN!$Y:$Y,[7]PLAN!$R:$R,AO2)</f>
        <v>0</v>
      </c>
      <c r="AP6" s="244">
        <f>SUMIFS([7]PLAN!$Y:$Y,[7]PLAN!$R:$R,AP2)</f>
        <v>0</v>
      </c>
      <c r="AQ6" s="244">
        <f>SUMIFS([7]PLAN!$Y:$Y,[7]PLAN!$R:$R,AQ2)</f>
        <v>0</v>
      </c>
      <c r="AR6" s="244">
        <f>SUMIFS([7]PLAN!$Y:$Y,[7]PLAN!$R:$R,AR2)</f>
        <v>0</v>
      </c>
      <c r="AS6" s="244">
        <f>SUMIFS([7]PLAN!$Y:$Y,[7]PLAN!$R:$R,AS2)</f>
        <v>0</v>
      </c>
      <c r="AT6" s="244">
        <f>SUMIFS([7]PLAN!$Y:$Y,[7]PLAN!$R:$R,AT2)</f>
        <v>350.56000000000006</v>
      </c>
      <c r="AU6" s="244">
        <f>SUMIFS([7]PLAN!$Y:$Y,[7]PLAN!$R:$R,AU2)</f>
        <v>1319.36</v>
      </c>
      <c r="AV6" s="244">
        <f>SUMIFS([7]PLAN!$Y:$Y,[7]PLAN!$R:$R,AV2)</f>
        <v>1459.7333333333336</v>
      </c>
      <c r="AW6" s="244">
        <f>SUMIFS([7]PLAN!$Y:$Y,[7]PLAN!$R:$R,AW2)</f>
        <v>454.53333333333336</v>
      </c>
      <c r="AX6" s="244">
        <f>SUMIFS([7]PLAN!$Y:$Y,[7]PLAN!$R:$R,AX2)</f>
        <v>672</v>
      </c>
      <c r="AY6" s="244">
        <f>SUMIFS([7]PLAN!$Y:$Y,[7]PLAN!$R:$R,AY2)</f>
        <v>0</v>
      </c>
      <c r="AZ6" s="244">
        <f>SUMIFS([7]PLAN!$Y:$Y,[7]PLAN!$R:$R,AZ2)</f>
        <v>2434.8999999999996</v>
      </c>
      <c r="BA6" s="244">
        <f>SUMIFS([7]PLAN!$Y:$Y,[7]PLAN!$R:$R,BA2)</f>
        <v>677.6</v>
      </c>
      <c r="BB6" s="244">
        <f>SUMIFS([7]PLAN!$Y:$Y,[7]PLAN!$R:$R,BB2)</f>
        <v>789.6</v>
      </c>
      <c r="BC6" s="244">
        <f>SUMIFS([7]PLAN!$Y:$Y,[7]PLAN!$R:$R,BC2)</f>
        <v>2148.1600000000003</v>
      </c>
      <c r="BD6" s="244">
        <f>SUMIFS([7]PLAN!$Y:$Y,[7]PLAN!$R:$R,BD2)</f>
        <v>1144.5666666666666</v>
      </c>
      <c r="BE6" s="244">
        <f>SUMIFS([7]PLAN!$Y:$Y,[7]PLAN!$R:$R,BE2)</f>
        <v>0</v>
      </c>
      <c r="BF6" s="244">
        <f>SUMIFS([7]PLAN!$Y:$Y,[7]PLAN!$R:$R,BF2)</f>
        <v>0</v>
      </c>
      <c r="BG6" s="244">
        <f>SUMIFS([7]PLAN!$Y:$Y,[7]PLAN!$R:$R,BG2)</f>
        <v>1166.6666666666667</v>
      </c>
      <c r="BH6" s="244">
        <f>SUMIFS([7]PLAN!$Y:$Y,[7]PLAN!$R:$R,BH2)</f>
        <v>1166.6666666666665</v>
      </c>
      <c r="BI6" s="244">
        <f>SUMIFS([7]PLAN!$Y:$Y,[7]PLAN!$R:$R,BI2)</f>
        <v>1263</v>
      </c>
      <c r="BJ6" s="244">
        <f>SUMIFS([7]PLAN!$Y:$Y,[7]PLAN!$R:$R,BJ2)</f>
        <v>694.6</v>
      </c>
      <c r="BK6" s="244">
        <f>SUMIFS([7]PLAN!$Y:$Y,[7]PLAN!$R:$R,BK2)</f>
        <v>2398.1266666666666</v>
      </c>
      <c r="BL6" s="244">
        <f>SUMIFS([7]PLAN!$Y:$Y,[7]PLAN!$R:$R,BL2)</f>
        <v>831.6</v>
      </c>
      <c r="BM6" s="244">
        <f>SUMIFS([7]PLAN!$Y:$Y,[7]PLAN!$R:$R,BM2)</f>
        <v>0</v>
      </c>
      <c r="BN6" s="244">
        <f>SUMIFS([7]PLAN!$Y:$Y,[7]PLAN!$R:$R,BN2)</f>
        <v>0</v>
      </c>
      <c r="BO6" s="244">
        <f>SUMIFS([7]PLAN!$Y:$Y,[7]PLAN!$R:$R,BO2)</f>
        <v>1823.0216666666668</v>
      </c>
      <c r="BP6" s="244">
        <f>SUMIFS([7]PLAN!$Y:$Y,[7]PLAN!$R:$R,BP2)</f>
        <v>0</v>
      </c>
      <c r="BQ6" s="244">
        <f>SUMIFS([7]PLAN!$Y:$Y,[7]PLAN!$R:$R,BQ2)</f>
        <v>1821.9666666666665</v>
      </c>
      <c r="BR6" s="244">
        <f>SUMIFS([7]PLAN!$Y:$Y,[7]PLAN!$R:$R,BR2)</f>
        <v>2480.2400000000002</v>
      </c>
      <c r="BS6" s="244">
        <f>SUMIFS([7]PLAN!$Y:$Y,[7]PLAN!$R:$R,BS2)</f>
        <v>3399.7333333333336</v>
      </c>
      <c r="BT6" s="244">
        <f>SUMIFS([7]PLAN!$Y:$Y,[7]PLAN!$R:$R,BT2)</f>
        <v>0</v>
      </c>
      <c r="BU6" s="244">
        <f>SUMIFS([7]PLAN!$Y:$Y,[7]PLAN!$R:$R,BU2)</f>
        <v>0</v>
      </c>
      <c r="BV6" s="244">
        <f>SUMIFS([7]PLAN!$Y:$Y,[7]PLAN!$R:$R,BV2)</f>
        <v>0</v>
      </c>
      <c r="BW6" s="244">
        <f>SUMIFS([7]PLAN!$Y:$Y,[7]PLAN!$R:$R,BW2)</f>
        <v>0</v>
      </c>
      <c r="BX6" s="244">
        <f>SUMIFS([7]PLAN!$Y:$Y,[7]PLAN!$R:$R,BX2)</f>
        <v>3481.2733333333322</v>
      </c>
      <c r="BY6" s="244">
        <f>SUMIFS([7]PLAN!$Y:$Y,[7]PLAN!$R:$R,BY2)</f>
        <v>3556.3999999999996</v>
      </c>
      <c r="BZ6" s="244">
        <f>SUMIFS([7]PLAN!$Y:$Y,[7]PLAN!$R:$R,BZ2)</f>
        <v>3689.7599999999998</v>
      </c>
      <c r="CA6" s="244">
        <f>SUMIFS([7]PLAN!$Y:$Y,[7]PLAN!$R:$R,CA2)</f>
        <v>0</v>
      </c>
      <c r="CB6" s="244">
        <f>SUMIFS([7]PLAN!$Y:$Y,[7]PLAN!$R:$R,CB2)</f>
        <v>3439.0533333333346</v>
      </c>
      <c r="CC6" s="244" t="e">
        <f>SUMIFS([7]PLAN!$Y:$Y,[7]PLAN!$R:$R,CC2)</f>
        <v>#N/A</v>
      </c>
      <c r="CD6" s="244" t="e">
        <f>SUMIFS([7]PLAN!$Y:$Y,[7]PLAN!$R:$R,CD2)</f>
        <v>#N/A</v>
      </c>
      <c r="CE6" s="244">
        <f>SUMIFS([7]PLAN!$Y:$Y,[7]PLAN!$R:$R,CE2)</f>
        <v>0</v>
      </c>
      <c r="CF6" s="244">
        <f>SUMIFS([7]PLAN!$Y:$Y,[7]PLAN!$R:$R,CF2)</f>
        <v>2387.96</v>
      </c>
      <c r="CG6" s="244">
        <f>SUMIFS([7]PLAN!$Y:$Y,[7]PLAN!$R:$R,CG2)</f>
        <v>0</v>
      </c>
      <c r="CH6" s="244">
        <f>SUMIFS([7]PLAN!$Y:$Y,[7]PLAN!$R:$R,CH2)</f>
        <v>0</v>
      </c>
      <c r="CI6" s="244">
        <f>SUMIFS([7]PLAN!$Y:$Y,[7]PLAN!$R:$R,CI2)</f>
        <v>0</v>
      </c>
      <c r="CJ6" s="244">
        <f>SUMIFS([7]PLAN!$Y:$Y,[7]PLAN!$R:$R,CJ2)</f>
        <v>0</v>
      </c>
      <c r="CK6" s="244">
        <f>SUMIFS([7]PLAN!$Y:$Y,[7]PLAN!$R:$R,CK2)</f>
        <v>0</v>
      </c>
      <c r="CL6" s="244">
        <f>SUMIFS([7]PLAN!$Y:$Y,[7]PLAN!$R:$R,CL2)</f>
        <v>0</v>
      </c>
      <c r="CM6" s="244">
        <f>SUMIFS([7]PLAN!$Y:$Y,[7]PLAN!$R:$R,CM2)</f>
        <v>0</v>
      </c>
      <c r="CN6" s="244">
        <f>SUMIFS([7]PLAN!$Y:$Y,[7]PLAN!$R:$R,CN2)</f>
        <v>0</v>
      </c>
      <c r="CO6" s="244">
        <f>SUMIFS([7]PLAN!$Y:$Y,[7]PLAN!$R:$R,CO2)</f>
        <v>0</v>
      </c>
      <c r="CP6" s="244">
        <f>SUMIFS([7]PLAN!$Y:$Y,[7]PLAN!$R:$R,CP2)</f>
        <v>0</v>
      </c>
      <c r="CQ6" s="244">
        <f>SUMIFS([7]PLAN!$Y:$Y,[7]PLAN!$R:$R,CQ2)</f>
        <v>0</v>
      </c>
      <c r="CR6" s="244">
        <f>SUMIFS([7]PLAN!$Y:$Y,[7]PLAN!$R:$R,CR2)</f>
        <v>0</v>
      </c>
      <c r="CS6" s="244">
        <f>SUMIFS([7]PLAN!$Y:$Y,[7]PLAN!$R:$R,CS2)</f>
        <v>0</v>
      </c>
      <c r="CT6" s="244">
        <f>SUMIFS([7]PLAN!$Y:$Y,[7]PLAN!$R:$R,CT2)</f>
        <v>0</v>
      </c>
      <c r="CU6" s="244">
        <f>SUMIFS([7]PLAN!$Y:$Y,[7]PLAN!$R:$R,CU2)</f>
        <v>0</v>
      </c>
      <c r="CV6" s="244">
        <f>SUMIFS([7]PLAN!$Y:$Y,[7]PLAN!$R:$R,CV2)</f>
        <v>0</v>
      </c>
      <c r="CW6" s="244">
        <f>SUMIFS([7]PLAN!$Y:$Y,[7]PLAN!$R:$R,CW2)</f>
        <v>0</v>
      </c>
      <c r="CX6" s="244">
        <f>SUMIFS([7]PLAN!$Y:$Y,[7]PLAN!$R:$R,CX2)</f>
        <v>0</v>
      </c>
      <c r="CY6" s="244">
        <f>SUMIFS([7]PLAN!$Y:$Y,[7]PLAN!$R:$R,CY2)</f>
        <v>0</v>
      </c>
      <c r="CZ6" s="244">
        <f>SUMIFS([7]PLAN!$Y:$Y,[7]PLAN!$R:$R,CZ2)</f>
        <v>0</v>
      </c>
      <c r="DA6" s="244">
        <f>SUMIFS([7]PLAN!$Y:$Y,[7]PLAN!$R:$R,DA2)</f>
        <v>0</v>
      </c>
      <c r="DB6" s="244">
        <f>SUMIFS([7]PLAN!$Y:$Y,[7]PLAN!$R:$R,DB2)</f>
        <v>0</v>
      </c>
      <c r="DC6" s="244">
        <f>SUMIFS([7]PLAN!$Y:$Y,[7]PLAN!$R:$R,DC2)</f>
        <v>0</v>
      </c>
      <c r="DD6" s="244">
        <f>SUMIFS([7]PLAN!$Y:$Y,[7]PLAN!$R:$R,DD2)</f>
        <v>0</v>
      </c>
      <c r="DE6" s="244">
        <f>SUMIFS([7]PLAN!$Y:$Y,[7]PLAN!$R:$R,DE2)</f>
        <v>0</v>
      </c>
      <c r="DF6" s="244">
        <f>SUMIFS([7]PLAN!$Y:$Y,[7]PLAN!$R:$R,DF2)</f>
        <v>0</v>
      </c>
      <c r="DG6" s="244">
        <f>SUMIFS([7]PLAN!$Y:$Y,[7]PLAN!$R:$R,DG2)</f>
        <v>0</v>
      </c>
      <c r="DH6" s="244">
        <f>SUMIFS([7]PLAN!$Y:$Y,[7]PLAN!$R:$R,DH2)</f>
        <v>0</v>
      </c>
      <c r="DI6" s="244">
        <f>SUMIFS([7]PLAN!$Y:$Y,[7]PLAN!$R:$R,DI2)</f>
        <v>0</v>
      </c>
      <c r="DJ6" s="244">
        <f>SUMIFS([7]PLAN!$Y:$Y,[7]PLAN!$R:$R,DJ2)</f>
        <v>0</v>
      </c>
      <c r="DK6" s="244">
        <f>SUMIFS([7]PLAN!$Y:$Y,[7]PLAN!$R:$R,DK2)</f>
        <v>0</v>
      </c>
    </row>
    <row r="7" spans="1:115" s="248" customFormat="1" ht="23.25" customHeight="1">
      <c r="A7" s="482" t="s">
        <v>258</v>
      </c>
      <c r="B7" s="483"/>
      <c r="C7" s="244">
        <f t="shared" ref="C7:AH7" si="0">(C6+C4)-((C6+C4)*-5%)</f>
        <v>0</v>
      </c>
      <c r="D7" s="244">
        <f t="shared" si="0"/>
        <v>0</v>
      </c>
      <c r="E7" s="244">
        <f t="shared" si="0"/>
        <v>0</v>
      </c>
      <c r="F7" s="244">
        <f t="shared" si="0"/>
        <v>0</v>
      </c>
      <c r="G7" s="244">
        <f t="shared" si="0"/>
        <v>0</v>
      </c>
      <c r="H7" s="244">
        <f t="shared" si="0"/>
        <v>0</v>
      </c>
      <c r="I7" s="244">
        <f t="shared" si="0"/>
        <v>0</v>
      </c>
      <c r="J7" s="244">
        <f t="shared" si="0"/>
        <v>0</v>
      </c>
      <c r="K7" s="244">
        <f t="shared" si="0"/>
        <v>0</v>
      </c>
      <c r="L7" s="244">
        <f t="shared" si="0"/>
        <v>0</v>
      </c>
      <c r="M7" s="244">
        <f t="shared" si="0"/>
        <v>0</v>
      </c>
      <c r="N7" s="244">
        <f t="shared" si="0"/>
        <v>0</v>
      </c>
      <c r="O7" s="244">
        <f t="shared" si="0"/>
        <v>0</v>
      </c>
      <c r="P7" s="244">
        <f t="shared" si="0"/>
        <v>0</v>
      </c>
      <c r="Q7" s="244">
        <f t="shared" si="0"/>
        <v>0</v>
      </c>
      <c r="R7" s="244">
        <f t="shared" si="0"/>
        <v>0</v>
      </c>
      <c r="S7" s="244">
        <f t="shared" si="0"/>
        <v>0</v>
      </c>
      <c r="T7" s="244">
        <f t="shared" si="0"/>
        <v>0</v>
      </c>
      <c r="U7" s="244">
        <f t="shared" si="0"/>
        <v>0</v>
      </c>
      <c r="V7" s="244">
        <f t="shared" si="0"/>
        <v>0</v>
      </c>
      <c r="W7" s="244">
        <f t="shared" si="0"/>
        <v>0</v>
      </c>
      <c r="X7" s="244">
        <f t="shared" si="0"/>
        <v>0</v>
      </c>
      <c r="Y7" s="244">
        <f t="shared" si="0"/>
        <v>0</v>
      </c>
      <c r="Z7" s="244">
        <f t="shared" si="0"/>
        <v>0</v>
      </c>
      <c r="AA7" s="244">
        <f t="shared" si="0"/>
        <v>0</v>
      </c>
      <c r="AB7" s="244">
        <f t="shared" si="0"/>
        <v>0</v>
      </c>
      <c r="AC7" s="244">
        <f t="shared" si="0"/>
        <v>0</v>
      </c>
      <c r="AD7" s="244">
        <f t="shared" si="0"/>
        <v>0</v>
      </c>
      <c r="AE7" s="244">
        <f t="shared" si="0"/>
        <v>0</v>
      </c>
      <c r="AF7" s="244">
        <f t="shared" si="0"/>
        <v>0</v>
      </c>
      <c r="AG7" s="244">
        <f t="shared" si="0"/>
        <v>0</v>
      </c>
      <c r="AH7" s="244">
        <f t="shared" si="0"/>
        <v>1272.81</v>
      </c>
      <c r="AI7" s="244">
        <f t="shared" ref="AI7:BJ7" si="1">(AI6+AI4)-((AI6+AI4)*-5%)</f>
        <v>0</v>
      </c>
      <c r="AJ7" s="244">
        <f t="shared" si="1"/>
        <v>0</v>
      </c>
      <c r="AK7" s="244">
        <f t="shared" si="1"/>
        <v>0</v>
      </c>
      <c r="AL7" s="244">
        <f t="shared" si="1"/>
        <v>0</v>
      </c>
      <c r="AM7" s="244">
        <f t="shared" si="1"/>
        <v>0</v>
      </c>
      <c r="AN7" s="244">
        <f t="shared" si="1"/>
        <v>0</v>
      </c>
      <c r="AO7" s="244">
        <f t="shared" si="1"/>
        <v>0</v>
      </c>
      <c r="AP7" s="244">
        <f t="shared" si="1"/>
        <v>0</v>
      </c>
      <c r="AQ7" s="244">
        <f t="shared" si="1"/>
        <v>0</v>
      </c>
      <c r="AR7" s="244">
        <f t="shared" si="1"/>
        <v>0</v>
      </c>
      <c r="AS7" s="244">
        <f t="shared" si="1"/>
        <v>1758.54</v>
      </c>
      <c r="AT7" s="244">
        <f t="shared" si="1"/>
        <v>695.2505000000001</v>
      </c>
      <c r="AU7" s="244">
        <f t="shared" si="1"/>
        <v>1385.328</v>
      </c>
      <c r="AV7" s="244">
        <f t="shared" si="1"/>
        <v>3294.97</v>
      </c>
      <c r="AW7" s="244">
        <f t="shared" si="1"/>
        <v>5775.1400000000012</v>
      </c>
      <c r="AX7" s="244">
        <f t="shared" si="1"/>
        <v>13998.923749999998</v>
      </c>
      <c r="AY7" s="244">
        <f t="shared" si="1"/>
        <v>0</v>
      </c>
      <c r="AZ7" s="244">
        <f t="shared" si="1"/>
        <v>17561.451249999998</v>
      </c>
      <c r="BA7" s="244">
        <f t="shared" si="1"/>
        <v>15710.362500000003</v>
      </c>
      <c r="BB7" s="244">
        <f t="shared" si="1"/>
        <v>15779.779750000002</v>
      </c>
      <c r="BC7" s="244">
        <f t="shared" si="1"/>
        <v>16654.251250000001</v>
      </c>
      <c r="BD7" s="244">
        <f t="shared" si="1"/>
        <v>17355.239999999994</v>
      </c>
      <c r="BE7" s="244">
        <f t="shared" si="1"/>
        <v>0</v>
      </c>
      <c r="BF7" s="244">
        <f t="shared" si="1"/>
        <v>0</v>
      </c>
      <c r="BG7" s="244">
        <f t="shared" si="1"/>
        <v>18572.725500000004</v>
      </c>
      <c r="BH7" s="244">
        <f t="shared" si="1"/>
        <v>17912.579999999998</v>
      </c>
      <c r="BI7" s="244">
        <f t="shared" si="1"/>
        <v>18015.287500000006</v>
      </c>
      <c r="BJ7" s="244">
        <f t="shared" si="1"/>
        <v>17723.068999999996</v>
      </c>
      <c r="BK7" s="244">
        <f t="shared" ref="BK7:BW7" si="2">(BK6+BK4)-((BK6+BK4)*-5%)</f>
        <v>16527.927500000005</v>
      </c>
      <c r="BL7" s="244">
        <f t="shared" si="2"/>
        <v>17660.140749999999</v>
      </c>
      <c r="BM7" s="244">
        <f t="shared" si="2"/>
        <v>0</v>
      </c>
      <c r="BN7" s="244">
        <f t="shared" si="2"/>
        <v>16437.225000000002</v>
      </c>
      <c r="BO7" s="244">
        <f t="shared" si="2"/>
        <v>17624.771499999999</v>
      </c>
      <c r="BP7" s="244">
        <f t="shared" si="2"/>
        <v>17957.068499999998</v>
      </c>
      <c r="BQ7" s="244">
        <f t="shared" si="2"/>
        <v>17296.4925</v>
      </c>
      <c r="BR7" s="244">
        <f t="shared" si="2"/>
        <v>18825.037000000004</v>
      </c>
      <c r="BS7" s="244">
        <f t="shared" si="2"/>
        <v>19210.87</v>
      </c>
      <c r="BT7" s="244">
        <f t="shared" si="2"/>
        <v>0</v>
      </c>
      <c r="BU7" s="244">
        <f t="shared" si="2"/>
        <v>0</v>
      </c>
      <c r="BV7" s="244">
        <f t="shared" si="2"/>
        <v>0</v>
      </c>
      <c r="BW7" s="244">
        <f t="shared" si="2"/>
        <v>0</v>
      </c>
      <c r="BX7" s="244">
        <f t="shared" ref="BX7:CM7" si="3">(BX6+BX4)-((BX6+BX4)*-5%)</f>
        <v>16244.8475</v>
      </c>
      <c r="BY7" s="244">
        <f t="shared" si="3"/>
        <v>17018.989749999997</v>
      </c>
      <c r="BZ7" s="244">
        <f t="shared" si="3"/>
        <v>17183.727750000002</v>
      </c>
      <c r="CA7" s="244">
        <f t="shared" si="3"/>
        <v>0</v>
      </c>
      <c r="CB7" s="244">
        <f t="shared" si="3"/>
        <v>18568.186000000005</v>
      </c>
      <c r="CC7" s="244" t="e">
        <f t="shared" si="3"/>
        <v>#N/A</v>
      </c>
      <c r="CD7" s="244" t="e">
        <f t="shared" si="3"/>
        <v>#N/A</v>
      </c>
      <c r="CE7" s="244">
        <f t="shared" si="3"/>
        <v>19993.910999999993</v>
      </c>
      <c r="CF7" s="244">
        <f t="shared" si="3"/>
        <v>18013.374750000003</v>
      </c>
      <c r="CG7" s="244">
        <f t="shared" si="3"/>
        <v>0</v>
      </c>
      <c r="CH7" s="244">
        <f t="shared" si="3"/>
        <v>0</v>
      </c>
      <c r="CI7" s="244">
        <f t="shared" si="3"/>
        <v>14837.336499999998</v>
      </c>
      <c r="CJ7" s="244">
        <f t="shared" si="3"/>
        <v>17091.899999999998</v>
      </c>
      <c r="CK7" s="244">
        <f t="shared" si="3"/>
        <v>0</v>
      </c>
      <c r="CL7" s="244">
        <f t="shared" si="3"/>
        <v>0</v>
      </c>
      <c r="CM7" s="244">
        <f t="shared" si="3"/>
        <v>0</v>
      </c>
      <c r="CN7" s="244">
        <f t="shared" ref="CN7:DC7" si="4">(CN6+CN4)-((CN6+CN4)*-5%)</f>
        <v>0</v>
      </c>
      <c r="CO7" s="244">
        <f t="shared" si="4"/>
        <v>0</v>
      </c>
      <c r="CP7" s="244">
        <f t="shared" si="4"/>
        <v>0</v>
      </c>
      <c r="CQ7" s="244">
        <f t="shared" si="4"/>
        <v>0</v>
      </c>
      <c r="CR7" s="244">
        <f t="shared" si="4"/>
        <v>0</v>
      </c>
      <c r="CS7" s="244">
        <f t="shared" si="4"/>
        <v>0</v>
      </c>
      <c r="CT7" s="244">
        <f t="shared" si="4"/>
        <v>0</v>
      </c>
      <c r="CU7" s="244">
        <f t="shared" si="4"/>
        <v>0</v>
      </c>
      <c r="CV7" s="244">
        <f t="shared" si="4"/>
        <v>0</v>
      </c>
      <c r="CW7" s="244">
        <f t="shared" si="4"/>
        <v>0</v>
      </c>
      <c r="CX7" s="244">
        <f t="shared" si="4"/>
        <v>0</v>
      </c>
      <c r="CY7" s="244">
        <f t="shared" si="4"/>
        <v>0</v>
      </c>
      <c r="CZ7" s="244">
        <f t="shared" si="4"/>
        <v>0</v>
      </c>
      <c r="DA7" s="244">
        <f t="shared" si="4"/>
        <v>0</v>
      </c>
      <c r="DB7" s="244">
        <f t="shared" si="4"/>
        <v>0</v>
      </c>
      <c r="DC7" s="244">
        <f t="shared" si="4"/>
        <v>0</v>
      </c>
      <c r="DD7" s="244">
        <f t="shared" ref="DD7:DK7" si="5">(DD6+DD4)-((DD6+DD4)*-5%)</f>
        <v>0</v>
      </c>
      <c r="DE7" s="244">
        <f t="shared" si="5"/>
        <v>0</v>
      </c>
      <c r="DF7" s="244">
        <f t="shared" si="5"/>
        <v>0</v>
      </c>
      <c r="DG7" s="244">
        <f t="shared" si="5"/>
        <v>0</v>
      </c>
      <c r="DH7" s="244">
        <f t="shared" si="5"/>
        <v>0</v>
      </c>
      <c r="DI7" s="244">
        <f t="shared" si="5"/>
        <v>0</v>
      </c>
      <c r="DJ7" s="244">
        <f t="shared" si="5"/>
        <v>0</v>
      </c>
      <c r="DK7" s="244">
        <f t="shared" si="5"/>
        <v>0</v>
      </c>
    </row>
    <row r="8" spans="1:115" s="248" customFormat="1" ht="21.75" customHeight="1">
      <c r="A8" s="482" t="s">
        <v>257</v>
      </c>
      <c r="B8" s="483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  <c r="AY8" s="244"/>
      <c r="AZ8" s="244"/>
      <c r="BA8" s="244"/>
      <c r="BB8" s="244"/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4"/>
      <c r="BN8" s="244"/>
      <c r="BO8" s="244"/>
      <c r="BP8" s="244"/>
      <c r="BQ8" s="244"/>
      <c r="BR8" s="244"/>
      <c r="BS8" s="244"/>
      <c r="BT8" s="244"/>
      <c r="BU8" s="244"/>
      <c r="BV8" s="244"/>
      <c r="BW8" s="244"/>
      <c r="BX8" s="244"/>
      <c r="BY8" s="244"/>
      <c r="BZ8" s="244"/>
      <c r="CA8" s="244"/>
      <c r="CB8" s="244"/>
      <c r="CC8" s="244"/>
      <c r="CD8" s="244"/>
      <c r="CE8" s="244"/>
      <c r="CF8" s="244"/>
      <c r="CG8" s="244"/>
      <c r="CH8" s="244"/>
      <c r="CI8" s="244"/>
      <c r="CJ8" s="244"/>
      <c r="CK8" s="244"/>
      <c r="CL8" s="244"/>
      <c r="CM8" s="244"/>
      <c r="CN8" s="244"/>
      <c r="CO8" s="244"/>
      <c r="CP8" s="244"/>
      <c r="CQ8" s="244"/>
      <c r="CR8" s="244"/>
      <c r="CS8" s="244"/>
      <c r="CT8" s="244"/>
      <c r="CU8" s="244"/>
      <c r="CV8" s="244"/>
      <c r="CW8" s="244"/>
      <c r="CX8" s="244"/>
      <c r="CY8" s="244"/>
      <c r="CZ8" s="244"/>
      <c r="DA8" s="244"/>
      <c r="DB8" s="244"/>
      <c r="DC8" s="244"/>
      <c r="DD8" s="244"/>
      <c r="DE8" s="244"/>
      <c r="DF8" s="244"/>
      <c r="DG8" s="244"/>
      <c r="DH8" s="244"/>
      <c r="DI8" s="244"/>
      <c r="DJ8" s="244"/>
      <c r="DK8" s="244"/>
    </row>
    <row r="9" spans="1:115" ht="23.25" customHeight="1">
      <c r="A9" s="484" t="s">
        <v>262</v>
      </c>
      <c r="B9" s="243">
        <v>450</v>
      </c>
      <c r="C9" s="241">
        <f t="shared" ref="C9:AH9" si="6">C7/$B$9</f>
        <v>0</v>
      </c>
      <c r="D9" s="241">
        <f t="shared" si="6"/>
        <v>0</v>
      </c>
      <c r="E9" s="241">
        <f t="shared" si="6"/>
        <v>0</v>
      </c>
      <c r="F9" s="241">
        <f t="shared" si="6"/>
        <v>0</v>
      </c>
      <c r="G9" s="241">
        <f t="shared" si="6"/>
        <v>0</v>
      </c>
      <c r="H9" s="241">
        <f t="shared" si="6"/>
        <v>0</v>
      </c>
      <c r="I9" s="241">
        <f t="shared" si="6"/>
        <v>0</v>
      </c>
      <c r="J9" s="241">
        <f t="shared" si="6"/>
        <v>0</v>
      </c>
      <c r="K9" s="241">
        <f t="shared" si="6"/>
        <v>0</v>
      </c>
      <c r="L9" s="241">
        <f t="shared" si="6"/>
        <v>0</v>
      </c>
      <c r="M9" s="241">
        <f t="shared" si="6"/>
        <v>0</v>
      </c>
      <c r="N9" s="241">
        <f t="shared" si="6"/>
        <v>0</v>
      </c>
      <c r="O9" s="241">
        <f t="shared" si="6"/>
        <v>0</v>
      </c>
      <c r="P9" s="241">
        <f t="shared" si="6"/>
        <v>0</v>
      </c>
      <c r="Q9" s="241">
        <f t="shared" si="6"/>
        <v>0</v>
      </c>
      <c r="R9" s="241">
        <f t="shared" si="6"/>
        <v>0</v>
      </c>
      <c r="S9" s="241">
        <f t="shared" si="6"/>
        <v>0</v>
      </c>
      <c r="T9" s="241">
        <f t="shared" si="6"/>
        <v>0</v>
      </c>
      <c r="U9" s="241">
        <f t="shared" si="6"/>
        <v>0</v>
      </c>
      <c r="V9" s="241">
        <f t="shared" si="6"/>
        <v>0</v>
      </c>
      <c r="W9" s="241">
        <f t="shared" si="6"/>
        <v>0</v>
      </c>
      <c r="X9" s="241">
        <f t="shared" si="6"/>
        <v>0</v>
      </c>
      <c r="Y9" s="241">
        <f t="shared" si="6"/>
        <v>0</v>
      </c>
      <c r="Z9" s="241">
        <f t="shared" si="6"/>
        <v>0</v>
      </c>
      <c r="AA9" s="241">
        <f t="shared" si="6"/>
        <v>0</v>
      </c>
      <c r="AB9" s="241">
        <f t="shared" si="6"/>
        <v>0</v>
      </c>
      <c r="AC9" s="241">
        <f t="shared" si="6"/>
        <v>0</v>
      </c>
      <c r="AD9" s="241">
        <f t="shared" si="6"/>
        <v>0</v>
      </c>
      <c r="AE9" s="241">
        <f t="shared" si="6"/>
        <v>0</v>
      </c>
      <c r="AF9" s="241">
        <f t="shared" si="6"/>
        <v>0</v>
      </c>
      <c r="AG9" s="241">
        <f t="shared" si="6"/>
        <v>0</v>
      </c>
      <c r="AH9" s="241">
        <f t="shared" si="6"/>
        <v>2.8284666666666665</v>
      </c>
      <c r="AI9" s="241">
        <f t="shared" ref="AI9:BJ9" si="7">AI7/$B$9</f>
        <v>0</v>
      </c>
      <c r="AJ9" s="241">
        <f t="shared" si="7"/>
        <v>0</v>
      </c>
      <c r="AK9" s="241">
        <f t="shared" si="7"/>
        <v>0</v>
      </c>
      <c r="AL9" s="241">
        <f t="shared" si="7"/>
        <v>0</v>
      </c>
      <c r="AM9" s="241">
        <f t="shared" si="7"/>
        <v>0</v>
      </c>
      <c r="AN9" s="241">
        <f t="shared" si="7"/>
        <v>0</v>
      </c>
      <c r="AO9" s="241">
        <f t="shared" si="7"/>
        <v>0</v>
      </c>
      <c r="AP9" s="241">
        <f t="shared" si="7"/>
        <v>0</v>
      </c>
      <c r="AQ9" s="241">
        <f t="shared" si="7"/>
        <v>0</v>
      </c>
      <c r="AR9" s="241">
        <f t="shared" si="7"/>
        <v>0</v>
      </c>
      <c r="AS9" s="241">
        <f t="shared" si="7"/>
        <v>3.9078666666666666</v>
      </c>
      <c r="AT9" s="241">
        <f t="shared" si="7"/>
        <v>1.5450011111111113</v>
      </c>
      <c r="AU9" s="241">
        <f t="shared" si="7"/>
        <v>3.0785066666666667</v>
      </c>
      <c r="AV9" s="241">
        <f t="shared" si="7"/>
        <v>7.3221555555555549</v>
      </c>
      <c r="AW9" s="241">
        <f t="shared" si="7"/>
        <v>12.833644444444447</v>
      </c>
      <c r="AX9" s="241">
        <f t="shared" si="7"/>
        <v>31.108719444444439</v>
      </c>
      <c r="AY9" s="241">
        <f t="shared" si="7"/>
        <v>0</v>
      </c>
      <c r="AZ9" s="241">
        <f t="shared" si="7"/>
        <v>39.025447222222219</v>
      </c>
      <c r="BA9" s="241">
        <f t="shared" si="7"/>
        <v>34.91191666666667</v>
      </c>
      <c r="BB9" s="241">
        <f t="shared" si="7"/>
        <v>35.066177222222223</v>
      </c>
      <c r="BC9" s="241">
        <f t="shared" si="7"/>
        <v>37.009447222222228</v>
      </c>
      <c r="BD9" s="241">
        <f t="shared" si="7"/>
        <v>38.567199999999985</v>
      </c>
      <c r="BE9" s="241">
        <f t="shared" si="7"/>
        <v>0</v>
      </c>
      <c r="BF9" s="241">
        <f t="shared" si="7"/>
        <v>0</v>
      </c>
      <c r="BG9" s="241">
        <f t="shared" si="7"/>
        <v>41.272723333333346</v>
      </c>
      <c r="BH9" s="241">
        <f t="shared" si="7"/>
        <v>39.805733333333329</v>
      </c>
      <c r="BI9" s="241">
        <f t="shared" si="7"/>
        <v>40.033972222222232</v>
      </c>
      <c r="BJ9" s="241">
        <f t="shared" si="7"/>
        <v>39.38459777777777</v>
      </c>
      <c r="BK9" s="241">
        <f t="shared" ref="BK9:BW9" si="8">BK7/$B$9</f>
        <v>36.728727777777792</v>
      </c>
      <c r="BL9" s="241">
        <f t="shared" si="8"/>
        <v>39.244757222222219</v>
      </c>
      <c r="BM9" s="241">
        <f t="shared" si="8"/>
        <v>0</v>
      </c>
      <c r="BN9" s="241">
        <f t="shared" si="8"/>
        <v>36.527166666666673</v>
      </c>
      <c r="BO9" s="241">
        <f t="shared" si="8"/>
        <v>39.166158888888887</v>
      </c>
      <c r="BP9" s="241">
        <f t="shared" si="8"/>
        <v>39.904596666666663</v>
      </c>
      <c r="BQ9" s="241">
        <f t="shared" si="8"/>
        <v>38.43665</v>
      </c>
      <c r="BR9" s="241">
        <f t="shared" si="8"/>
        <v>41.833415555555561</v>
      </c>
      <c r="BS9" s="241">
        <f t="shared" si="8"/>
        <v>42.690822222222216</v>
      </c>
      <c r="BT9" s="241">
        <f t="shared" si="8"/>
        <v>0</v>
      </c>
      <c r="BU9" s="241">
        <f t="shared" si="8"/>
        <v>0</v>
      </c>
      <c r="BV9" s="241">
        <f t="shared" si="8"/>
        <v>0</v>
      </c>
      <c r="BW9" s="241">
        <f t="shared" si="8"/>
        <v>0</v>
      </c>
      <c r="BX9" s="241">
        <f t="shared" ref="BX9:CM9" si="9">BX7/$B$9</f>
        <v>36.099661111111111</v>
      </c>
      <c r="BY9" s="241">
        <f t="shared" si="9"/>
        <v>37.819977222222214</v>
      </c>
      <c r="BZ9" s="241">
        <f t="shared" si="9"/>
        <v>38.186061666666667</v>
      </c>
      <c r="CA9" s="241">
        <f t="shared" si="9"/>
        <v>0</v>
      </c>
      <c r="CB9" s="241">
        <f t="shared" si="9"/>
        <v>41.262635555555569</v>
      </c>
      <c r="CC9" s="241" t="e">
        <f t="shared" si="9"/>
        <v>#N/A</v>
      </c>
      <c r="CD9" s="241" t="e">
        <f t="shared" si="9"/>
        <v>#N/A</v>
      </c>
      <c r="CE9" s="241">
        <f t="shared" si="9"/>
        <v>44.430913333333315</v>
      </c>
      <c r="CF9" s="241">
        <f t="shared" si="9"/>
        <v>40.029721666666674</v>
      </c>
      <c r="CG9" s="241">
        <f t="shared" si="9"/>
        <v>0</v>
      </c>
      <c r="CH9" s="241">
        <f t="shared" si="9"/>
        <v>0</v>
      </c>
      <c r="CI9" s="241">
        <f t="shared" si="9"/>
        <v>32.971858888888882</v>
      </c>
      <c r="CJ9" s="241">
        <f t="shared" si="9"/>
        <v>37.981999999999992</v>
      </c>
      <c r="CK9" s="241">
        <f t="shared" si="9"/>
        <v>0</v>
      </c>
      <c r="CL9" s="241">
        <f t="shared" si="9"/>
        <v>0</v>
      </c>
      <c r="CM9" s="241">
        <f t="shared" si="9"/>
        <v>0</v>
      </c>
      <c r="CN9" s="241">
        <f t="shared" ref="CN9:DC9" si="10">CN7/$B$9</f>
        <v>0</v>
      </c>
      <c r="CO9" s="241">
        <f t="shared" si="10"/>
        <v>0</v>
      </c>
      <c r="CP9" s="241">
        <f t="shared" si="10"/>
        <v>0</v>
      </c>
      <c r="CQ9" s="241">
        <f t="shared" si="10"/>
        <v>0</v>
      </c>
      <c r="CR9" s="241">
        <f t="shared" si="10"/>
        <v>0</v>
      </c>
      <c r="CS9" s="241">
        <f t="shared" si="10"/>
        <v>0</v>
      </c>
      <c r="CT9" s="241">
        <f t="shared" si="10"/>
        <v>0</v>
      </c>
      <c r="CU9" s="241">
        <f t="shared" si="10"/>
        <v>0</v>
      </c>
      <c r="CV9" s="241">
        <f t="shared" si="10"/>
        <v>0</v>
      </c>
      <c r="CW9" s="241">
        <f t="shared" si="10"/>
        <v>0</v>
      </c>
      <c r="CX9" s="241">
        <f t="shared" si="10"/>
        <v>0</v>
      </c>
      <c r="CY9" s="241">
        <f t="shared" si="10"/>
        <v>0</v>
      </c>
      <c r="CZ9" s="241">
        <f t="shared" si="10"/>
        <v>0</v>
      </c>
      <c r="DA9" s="241">
        <f t="shared" si="10"/>
        <v>0</v>
      </c>
      <c r="DB9" s="241">
        <f t="shared" si="10"/>
        <v>0</v>
      </c>
      <c r="DC9" s="241">
        <f t="shared" si="10"/>
        <v>0</v>
      </c>
      <c r="DD9" s="241">
        <f t="shared" ref="DD9:DK9" si="11">DD7/$B$9</f>
        <v>0</v>
      </c>
      <c r="DE9" s="241">
        <f t="shared" si="11"/>
        <v>0</v>
      </c>
      <c r="DF9" s="241">
        <f t="shared" si="11"/>
        <v>0</v>
      </c>
      <c r="DG9" s="241">
        <f t="shared" si="11"/>
        <v>0</v>
      </c>
      <c r="DH9" s="241">
        <f t="shared" si="11"/>
        <v>0</v>
      </c>
      <c r="DI9" s="241">
        <f t="shared" si="11"/>
        <v>0</v>
      </c>
      <c r="DJ9" s="241">
        <f t="shared" si="11"/>
        <v>0</v>
      </c>
      <c r="DK9" s="241">
        <f t="shared" si="11"/>
        <v>0</v>
      </c>
    </row>
    <row r="10" spans="1:115" ht="23.25" customHeight="1">
      <c r="A10" s="485"/>
      <c r="B10" s="243">
        <v>550</v>
      </c>
      <c r="C10" s="241">
        <f t="shared" ref="C10:AH10" si="12">C7/$B$10</f>
        <v>0</v>
      </c>
      <c r="D10" s="241">
        <f t="shared" si="12"/>
        <v>0</v>
      </c>
      <c r="E10" s="241">
        <f t="shared" si="12"/>
        <v>0</v>
      </c>
      <c r="F10" s="241">
        <f t="shared" si="12"/>
        <v>0</v>
      </c>
      <c r="G10" s="241">
        <f t="shared" si="12"/>
        <v>0</v>
      </c>
      <c r="H10" s="241">
        <f t="shared" si="12"/>
        <v>0</v>
      </c>
      <c r="I10" s="241">
        <f t="shared" si="12"/>
        <v>0</v>
      </c>
      <c r="J10" s="241">
        <f t="shared" si="12"/>
        <v>0</v>
      </c>
      <c r="K10" s="241">
        <f t="shared" si="12"/>
        <v>0</v>
      </c>
      <c r="L10" s="241">
        <f t="shared" si="12"/>
        <v>0</v>
      </c>
      <c r="M10" s="241">
        <f t="shared" si="12"/>
        <v>0</v>
      </c>
      <c r="N10" s="241">
        <f t="shared" si="12"/>
        <v>0</v>
      </c>
      <c r="O10" s="241">
        <f t="shared" si="12"/>
        <v>0</v>
      </c>
      <c r="P10" s="241">
        <f t="shared" si="12"/>
        <v>0</v>
      </c>
      <c r="Q10" s="241">
        <f t="shared" si="12"/>
        <v>0</v>
      </c>
      <c r="R10" s="241">
        <f t="shared" si="12"/>
        <v>0</v>
      </c>
      <c r="S10" s="241">
        <f t="shared" si="12"/>
        <v>0</v>
      </c>
      <c r="T10" s="241">
        <f t="shared" si="12"/>
        <v>0</v>
      </c>
      <c r="U10" s="241">
        <f t="shared" si="12"/>
        <v>0</v>
      </c>
      <c r="V10" s="241">
        <f t="shared" si="12"/>
        <v>0</v>
      </c>
      <c r="W10" s="241">
        <f t="shared" si="12"/>
        <v>0</v>
      </c>
      <c r="X10" s="241">
        <f t="shared" si="12"/>
        <v>0</v>
      </c>
      <c r="Y10" s="241">
        <f t="shared" si="12"/>
        <v>0</v>
      </c>
      <c r="Z10" s="241">
        <f t="shared" si="12"/>
        <v>0</v>
      </c>
      <c r="AA10" s="241">
        <f t="shared" si="12"/>
        <v>0</v>
      </c>
      <c r="AB10" s="241">
        <f t="shared" si="12"/>
        <v>0</v>
      </c>
      <c r="AC10" s="241">
        <f t="shared" si="12"/>
        <v>0</v>
      </c>
      <c r="AD10" s="241">
        <f t="shared" si="12"/>
        <v>0</v>
      </c>
      <c r="AE10" s="241">
        <f t="shared" si="12"/>
        <v>0</v>
      </c>
      <c r="AF10" s="241">
        <f t="shared" si="12"/>
        <v>0</v>
      </c>
      <c r="AG10" s="241">
        <f t="shared" si="12"/>
        <v>0</v>
      </c>
      <c r="AH10" s="241">
        <f t="shared" si="12"/>
        <v>2.3142</v>
      </c>
      <c r="AI10" s="241">
        <f t="shared" ref="AI10:BJ10" si="13">AI7/$B$10</f>
        <v>0</v>
      </c>
      <c r="AJ10" s="241">
        <f t="shared" si="13"/>
        <v>0</v>
      </c>
      <c r="AK10" s="241">
        <f t="shared" si="13"/>
        <v>0</v>
      </c>
      <c r="AL10" s="241">
        <f t="shared" si="13"/>
        <v>0</v>
      </c>
      <c r="AM10" s="241">
        <f t="shared" si="13"/>
        <v>0</v>
      </c>
      <c r="AN10" s="241">
        <f t="shared" si="13"/>
        <v>0</v>
      </c>
      <c r="AO10" s="241">
        <f t="shared" si="13"/>
        <v>0</v>
      </c>
      <c r="AP10" s="241">
        <f t="shared" si="13"/>
        <v>0</v>
      </c>
      <c r="AQ10" s="241">
        <f t="shared" si="13"/>
        <v>0</v>
      </c>
      <c r="AR10" s="241">
        <f t="shared" si="13"/>
        <v>0</v>
      </c>
      <c r="AS10" s="241">
        <f t="shared" si="13"/>
        <v>3.1973454545454545</v>
      </c>
      <c r="AT10" s="241">
        <f t="shared" si="13"/>
        <v>1.2640918181818184</v>
      </c>
      <c r="AU10" s="241">
        <f t="shared" si="13"/>
        <v>2.5187781818181816</v>
      </c>
      <c r="AV10" s="241">
        <f t="shared" si="13"/>
        <v>5.9908545454545452</v>
      </c>
      <c r="AW10" s="241">
        <f t="shared" si="13"/>
        <v>10.500254545454547</v>
      </c>
      <c r="AX10" s="241">
        <f t="shared" si="13"/>
        <v>25.452588636363632</v>
      </c>
      <c r="AY10" s="241">
        <f t="shared" si="13"/>
        <v>0</v>
      </c>
      <c r="AZ10" s="241">
        <f t="shared" si="13"/>
        <v>31.929911363636361</v>
      </c>
      <c r="BA10" s="241">
        <f t="shared" si="13"/>
        <v>28.564295454545459</v>
      </c>
      <c r="BB10" s="241">
        <f t="shared" si="13"/>
        <v>28.690508636363639</v>
      </c>
      <c r="BC10" s="241">
        <f t="shared" si="13"/>
        <v>30.280456818181822</v>
      </c>
      <c r="BD10" s="241">
        <f t="shared" si="13"/>
        <v>31.554981818181808</v>
      </c>
      <c r="BE10" s="241">
        <f t="shared" si="13"/>
        <v>0</v>
      </c>
      <c r="BF10" s="241">
        <f t="shared" si="13"/>
        <v>0</v>
      </c>
      <c r="BG10" s="241">
        <f t="shared" si="13"/>
        <v>33.768591818181825</v>
      </c>
      <c r="BH10" s="241">
        <f t="shared" si="13"/>
        <v>32.568327272727267</v>
      </c>
      <c r="BI10" s="241">
        <f t="shared" si="13"/>
        <v>32.755068181818196</v>
      </c>
      <c r="BJ10" s="241">
        <f t="shared" si="13"/>
        <v>32.223761818181814</v>
      </c>
      <c r="BK10" s="241">
        <f t="shared" ref="BK10:BW10" si="14">BK7/$B$10</f>
        <v>30.050777272727281</v>
      </c>
      <c r="BL10" s="241">
        <f t="shared" si="14"/>
        <v>32.109346818181812</v>
      </c>
      <c r="BM10" s="241">
        <f t="shared" si="14"/>
        <v>0</v>
      </c>
      <c r="BN10" s="241">
        <f t="shared" si="14"/>
        <v>29.885863636363641</v>
      </c>
      <c r="BO10" s="241">
        <f t="shared" si="14"/>
        <v>32.045039090909086</v>
      </c>
      <c r="BP10" s="241">
        <f t="shared" si="14"/>
        <v>32.649215454545448</v>
      </c>
      <c r="BQ10" s="241">
        <f t="shared" si="14"/>
        <v>31.448168181818183</v>
      </c>
      <c r="BR10" s="241">
        <f t="shared" si="14"/>
        <v>34.227340000000005</v>
      </c>
      <c r="BS10" s="241">
        <f t="shared" si="14"/>
        <v>34.928854545454541</v>
      </c>
      <c r="BT10" s="241">
        <f t="shared" si="14"/>
        <v>0</v>
      </c>
      <c r="BU10" s="241">
        <f t="shared" si="14"/>
        <v>0</v>
      </c>
      <c r="BV10" s="241">
        <f t="shared" si="14"/>
        <v>0</v>
      </c>
      <c r="BW10" s="241">
        <f t="shared" si="14"/>
        <v>0</v>
      </c>
      <c r="BX10" s="241">
        <f t="shared" ref="BX10:CM10" si="15">BX7/$B$10</f>
        <v>29.536086363636365</v>
      </c>
      <c r="BY10" s="241">
        <f t="shared" si="15"/>
        <v>30.943617727272724</v>
      </c>
      <c r="BZ10" s="241">
        <f t="shared" si="15"/>
        <v>31.243141363636369</v>
      </c>
      <c r="CA10" s="241">
        <f t="shared" si="15"/>
        <v>0</v>
      </c>
      <c r="CB10" s="241">
        <f t="shared" si="15"/>
        <v>33.760338181818192</v>
      </c>
      <c r="CC10" s="241" t="e">
        <f t="shared" si="15"/>
        <v>#N/A</v>
      </c>
      <c r="CD10" s="241" t="e">
        <f t="shared" si="15"/>
        <v>#N/A</v>
      </c>
      <c r="CE10" s="241">
        <f t="shared" si="15"/>
        <v>36.352565454545442</v>
      </c>
      <c r="CF10" s="241">
        <f t="shared" si="15"/>
        <v>32.751590454545457</v>
      </c>
      <c r="CG10" s="241">
        <f t="shared" si="15"/>
        <v>0</v>
      </c>
      <c r="CH10" s="241">
        <f t="shared" si="15"/>
        <v>0</v>
      </c>
      <c r="CI10" s="241">
        <f t="shared" si="15"/>
        <v>26.97697545454545</v>
      </c>
      <c r="CJ10" s="241">
        <f t="shared" si="15"/>
        <v>31.076181818181816</v>
      </c>
      <c r="CK10" s="241">
        <f t="shared" si="15"/>
        <v>0</v>
      </c>
      <c r="CL10" s="241">
        <f t="shared" si="15"/>
        <v>0</v>
      </c>
      <c r="CM10" s="241">
        <f t="shared" si="15"/>
        <v>0</v>
      </c>
      <c r="CN10" s="241">
        <f t="shared" ref="CN10:DC10" si="16">CN7/$B$10</f>
        <v>0</v>
      </c>
      <c r="CO10" s="241">
        <f t="shared" si="16"/>
        <v>0</v>
      </c>
      <c r="CP10" s="241">
        <f t="shared" si="16"/>
        <v>0</v>
      </c>
      <c r="CQ10" s="241">
        <f t="shared" si="16"/>
        <v>0</v>
      </c>
      <c r="CR10" s="241">
        <f t="shared" si="16"/>
        <v>0</v>
      </c>
      <c r="CS10" s="241">
        <f t="shared" si="16"/>
        <v>0</v>
      </c>
      <c r="CT10" s="241">
        <f t="shared" si="16"/>
        <v>0</v>
      </c>
      <c r="CU10" s="241">
        <f t="shared" si="16"/>
        <v>0</v>
      </c>
      <c r="CV10" s="241">
        <f t="shared" si="16"/>
        <v>0</v>
      </c>
      <c r="CW10" s="241">
        <f t="shared" si="16"/>
        <v>0</v>
      </c>
      <c r="CX10" s="241">
        <f t="shared" si="16"/>
        <v>0</v>
      </c>
      <c r="CY10" s="241">
        <f t="shared" si="16"/>
        <v>0</v>
      </c>
      <c r="CZ10" s="241">
        <f t="shared" si="16"/>
        <v>0</v>
      </c>
      <c r="DA10" s="241">
        <f t="shared" si="16"/>
        <v>0</v>
      </c>
      <c r="DB10" s="241">
        <f t="shared" si="16"/>
        <v>0</v>
      </c>
      <c r="DC10" s="241">
        <f t="shared" si="16"/>
        <v>0</v>
      </c>
      <c r="DD10" s="241">
        <f t="shared" ref="DD10:DK10" si="17">DD7/$B$10</f>
        <v>0</v>
      </c>
      <c r="DE10" s="241">
        <f t="shared" si="17"/>
        <v>0</v>
      </c>
      <c r="DF10" s="241">
        <f t="shared" si="17"/>
        <v>0</v>
      </c>
      <c r="DG10" s="241">
        <f t="shared" si="17"/>
        <v>0</v>
      </c>
      <c r="DH10" s="241">
        <f t="shared" si="17"/>
        <v>0</v>
      </c>
      <c r="DI10" s="241">
        <f t="shared" si="17"/>
        <v>0</v>
      </c>
      <c r="DJ10" s="241">
        <f t="shared" si="17"/>
        <v>0</v>
      </c>
      <c r="DK10" s="241">
        <f t="shared" si="17"/>
        <v>0</v>
      </c>
    </row>
    <row r="11" spans="1:115" ht="23.25" customHeight="1">
      <c r="A11" s="486"/>
      <c r="B11" s="243">
        <v>630</v>
      </c>
      <c r="C11" s="241">
        <f t="shared" ref="C11:AH11" si="18">C7/$B$11</f>
        <v>0</v>
      </c>
      <c r="D11" s="241">
        <f t="shared" si="18"/>
        <v>0</v>
      </c>
      <c r="E11" s="241">
        <f t="shared" si="18"/>
        <v>0</v>
      </c>
      <c r="F11" s="241">
        <f t="shared" si="18"/>
        <v>0</v>
      </c>
      <c r="G11" s="241">
        <f t="shared" si="18"/>
        <v>0</v>
      </c>
      <c r="H11" s="241">
        <f t="shared" si="18"/>
        <v>0</v>
      </c>
      <c r="I11" s="241">
        <f t="shared" si="18"/>
        <v>0</v>
      </c>
      <c r="J11" s="241">
        <f t="shared" si="18"/>
        <v>0</v>
      </c>
      <c r="K11" s="241">
        <f t="shared" si="18"/>
        <v>0</v>
      </c>
      <c r="L11" s="241">
        <f t="shared" si="18"/>
        <v>0</v>
      </c>
      <c r="M11" s="241">
        <f t="shared" si="18"/>
        <v>0</v>
      </c>
      <c r="N11" s="241">
        <f t="shared" si="18"/>
        <v>0</v>
      </c>
      <c r="O11" s="241">
        <f t="shared" si="18"/>
        <v>0</v>
      </c>
      <c r="P11" s="241">
        <f t="shared" si="18"/>
        <v>0</v>
      </c>
      <c r="Q11" s="241">
        <f t="shared" si="18"/>
        <v>0</v>
      </c>
      <c r="R11" s="241">
        <f t="shared" si="18"/>
        <v>0</v>
      </c>
      <c r="S11" s="241">
        <f t="shared" si="18"/>
        <v>0</v>
      </c>
      <c r="T11" s="241">
        <f t="shared" si="18"/>
        <v>0</v>
      </c>
      <c r="U11" s="241">
        <f t="shared" si="18"/>
        <v>0</v>
      </c>
      <c r="V11" s="241">
        <f t="shared" si="18"/>
        <v>0</v>
      </c>
      <c r="W11" s="241">
        <f t="shared" si="18"/>
        <v>0</v>
      </c>
      <c r="X11" s="241">
        <f t="shared" si="18"/>
        <v>0</v>
      </c>
      <c r="Y11" s="241">
        <f t="shared" si="18"/>
        <v>0</v>
      </c>
      <c r="Z11" s="241">
        <f t="shared" si="18"/>
        <v>0</v>
      </c>
      <c r="AA11" s="241">
        <f t="shared" si="18"/>
        <v>0</v>
      </c>
      <c r="AB11" s="241">
        <f t="shared" si="18"/>
        <v>0</v>
      </c>
      <c r="AC11" s="241">
        <f t="shared" si="18"/>
        <v>0</v>
      </c>
      <c r="AD11" s="241">
        <f t="shared" si="18"/>
        <v>0</v>
      </c>
      <c r="AE11" s="241">
        <f t="shared" si="18"/>
        <v>0</v>
      </c>
      <c r="AF11" s="241">
        <f t="shared" si="18"/>
        <v>0</v>
      </c>
      <c r="AG11" s="241">
        <f t="shared" si="18"/>
        <v>0</v>
      </c>
      <c r="AH11" s="241">
        <f t="shared" si="18"/>
        <v>2.0203333333333333</v>
      </c>
      <c r="AI11" s="241">
        <f t="shared" ref="AI11:BJ11" si="19">AI7/$B$11</f>
        <v>0</v>
      </c>
      <c r="AJ11" s="241">
        <f t="shared" si="19"/>
        <v>0</v>
      </c>
      <c r="AK11" s="241">
        <f t="shared" si="19"/>
        <v>0</v>
      </c>
      <c r="AL11" s="241">
        <f t="shared" si="19"/>
        <v>0</v>
      </c>
      <c r="AM11" s="241">
        <f t="shared" si="19"/>
        <v>0</v>
      </c>
      <c r="AN11" s="241">
        <f t="shared" si="19"/>
        <v>0</v>
      </c>
      <c r="AO11" s="241">
        <f t="shared" si="19"/>
        <v>0</v>
      </c>
      <c r="AP11" s="241">
        <f t="shared" si="19"/>
        <v>0</v>
      </c>
      <c r="AQ11" s="241">
        <f t="shared" si="19"/>
        <v>0</v>
      </c>
      <c r="AR11" s="241">
        <f t="shared" si="19"/>
        <v>0</v>
      </c>
      <c r="AS11" s="241">
        <f t="shared" si="19"/>
        <v>2.7913333333333332</v>
      </c>
      <c r="AT11" s="241">
        <f t="shared" si="19"/>
        <v>1.1035722222222224</v>
      </c>
      <c r="AU11" s="241">
        <f t="shared" si="19"/>
        <v>2.1989333333333332</v>
      </c>
      <c r="AV11" s="241">
        <f t="shared" si="19"/>
        <v>5.2301111111111105</v>
      </c>
      <c r="AW11" s="241">
        <f t="shared" si="19"/>
        <v>9.1668888888888915</v>
      </c>
      <c r="AX11" s="241">
        <f t="shared" si="19"/>
        <v>22.220513888888885</v>
      </c>
      <c r="AY11" s="241">
        <f t="shared" si="19"/>
        <v>0</v>
      </c>
      <c r="AZ11" s="241">
        <f t="shared" si="19"/>
        <v>27.875319444444443</v>
      </c>
      <c r="BA11" s="241">
        <f t="shared" si="19"/>
        <v>24.937083333333337</v>
      </c>
      <c r="BB11" s="241">
        <f t="shared" si="19"/>
        <v>25.047269444444446</v>
      </c>
      <c r="BC11" s="241">
        <f t="shared" si="19"/>
        <v>26.435319444444445</v>
      </c>
      <c r="BD11" s="241">
        <f t="shared" si="19"/>
        <v>27.547999999999991</v>
      </c>
      <c r="BE11" s="241">
        <f t="shared" si="19"/>
        <v>0</v>
      </c>
      <c r="BF11" s="241">
        <f t="shared" si="19"/>
        <v>0</v>
      </c>
      <c r="BG11" s="241">
        <f t="shared" si="19"/>
        <v>29.480516666666674</v>
      </c>
      <c r="BH11" s="241">
        <f t="shared" si="19"/>
        <v>28.432666666666663</v>
      </c>
      <c r="BI11" s="241">
        <f t="shared" si="19"/>
        <v>28.595694444444455</v>
      </c>
      <c r="BJ11" s="241">
        <f t="shared" si="19"/>
        <v>28.13185555555555</v>
      </c>
      <c r="BK11" s="241">
        <f t="shared" ref="BK11:BW11" si="20">BK7/$B$11</f>
        <v>26.234805555555564</v>
      </c>
      <c r="BL11" s="241">
        <f t="shared" si="20"/>
        <v>28.031969444444442</v>
      </c>
      <c r="BM11" s="241">
        <f t="shared" si="20"/>
        <v>0</v>
      </c>
      <c r="BN11" s="241">
        <f t="shared" si="20"/>
        <v>26.090833333333336</v>
      </c>
      <c r="BO11" s="241">
        <f t="shared" si="20"/>
        <v>27.975827777777777</v>
      </c>
      <c r="BP11" s="241">
        <f t="shared" si="20"/>
        <v>28.503283333333329</v>
      </c>
      <c r="BQ11" s="241">
        <f t="shared" si="20"/>
        <v>27.454750000000001</v>
      </c>
      <c r="BR11" s="241">
        <f t="shared" si="20"/>
        <v>29.881011111111118</v>
      </c>
      <c r="BS11" s="241">
        <f t="shared" si="20"/>
        <v>30.493444444444442</v>
      </c>
      <c r="BT11" s="241">
        <f t="shared" si="20"/>
        <v>0</v>
      </c>
      <c r="BU11" s="241">
        <f t="shared" si="20"/>
        <v>0</v>
      </c>
      <c r="BV11" s="241">
        <f t="shared" si="20"/>
        <v>0</v>
      </c>
      <c r="BW11" s="241">
        <f t="shared" si="20"/>
        <v>0</v>
      </c>
      <c r="BX11" s="241">
        <f t="shared" ref="BX11:CM11" si="21">BX7/$B$11</f>
        <v>25.785472222222221</v>
      </c>
      <c r="BY11" s="241">
        <f t="shared" si="21"/>
        <v>27.014269444444441</v>
      </c>
      <c r="BZ11" s="241">
        <f t="shared" si="21"/>
        <v>27.275758333333336</v>
      </c>
      <c r="CA11" s="241">
        <f t="shared" si="21"/>
        <v>0</v>
      </c>
      <c r="CB11" s="241">
        <f t="shared" si="21"/>
        <v>29.473311111111119</v>
      </c>
      <c r="CC11" s="241" t="e">
        <f t="shared" si="21"/>
        <v>#N/A</v>
      </c>
      <c r="CD11" s="241" t="e">
        <f t="shared" si="21"/>
        <v>#N/A</v>
      </c>
      <c r="CE11" s="241">
        <f t="shared" si="21"/>
        <v>31.736366666666655</v>
      </c>
      <c r="CF11" s="241">
        <f t="shared" si="21"/>
        <v>28.592658333333336</v>
      </c>
      <c r="CG11" s="241">
        <f t="shared" si="21"/>
        <v>0</v>
      </c>
      <c r="CH11" s="241">
        <f t="shared" si="21"/>
        <v>0</v>
      </c>
      <c r="CI11" s="241">
        <f t="shared" si="21"/>
        <v>23.551327777777775</v>
      </c>
      <c r="CJ11" s="241">
        <f t="shared" si="21"/>
        <v>27.129999999999995</v>
      </c>
      <c r="CK11" s="241">
        <f t="shared" si="21"/>
        <v>0</v>
      </c>
      <c r="CL11" s="241">
        <f t="shared" si="21"/>
        <v>0</v>
      </c>
      <c r="CM11" s="241">
        <f t="shared" si="21"/>
        <v>0</v>
      </c>
      <c r="CN11" s="241">
        <f t="shared" ref="CN11:DC11" si="22">CN7/$B$11</f>
        <v>0</v>
      </c>
      <c r="CO11" s="241">
        <f t="shared" si="22"/>
        <v>0</v>
      </c>
      <c r="CP11" s="241">
        <f t="shared" si="22"/>
        <v>0</v>
      </c>
      <c r="CQ11" s="241">
        <f t="shared" si="22"/>
        <v>0</v>
      </c>
      <c r="CR11" s="241">
        <f t="shared" si="22"/>
        <v>0</v>
      </c>
      <c r="CS11" s="241">
        <f t="shared" si="22"/>
        <v>0</v>
      </c>
      <c r="CT11" s="241">
        <f t="shared" si="22"/>
        <v>0</v>
      </c>
      <c r="CU11" s="241">
        <f t="shared" si="22"/>
        <v>0</v>
      </c>
      <c r="CV11" s="241">
        <f t="shared" si="22"/>
        <v>0</v>
      </c>
      <c r="CW11" s="241">
        <f t="shared" si="22"/>
        <v>0</v>
      </c>
      <c r="CX11" s="241">
        <f t="shared" si="22"/>
        <v>0</v>
      </c>
      <c r="CY11" s="241">
        <f t="shared" si="22"/>
        <v>0</v>
      </c>
      <c r="CZ11" s="241">
        <f t="shared" si="22"/>
        <v>0</v>
      </c>
      <c r="DA11" s="241">
        <f t="shared" si="22"/>
        <v>0</v>
      </c>
      <c r="DB11" s="241">
        <f t="shared" si="22"/>
        <v>0</v>
      </c>
      <c r="DC11" s="241">
        <f t="shared" si="22"/>
        <v>0</v>
      </c>
      <c r="DD11" s="241">
        <f t="shared" ref="DD11:DK11" si="23">DD7/$B$11</f>
        <v>0</v>
      </c>
      <c r="DE11" s="241">
        <f t="shared" si="23"/>
        <v>0</v>
      </c>
      <c r="DF11" s="241">
        <f t="shared" si="23"/>
        <v>0</v>
      </c>
      <c r="DG11" s="241">
        <f t="shared" si="23"/>
        <v>0</v>
      </c>
      <c r="DH11" s="241">
        <f t="shared" si="23"/>
        <v>0</v>
      </c>
      <c r="DI11" s="241">
        <f t="shared" si="23"/>
        <v>0</v>
      </c>
      <c r="DJ11" s="241">
        <f t="shared" si="23"/>
        <v>0</v>
      </c>
      <c r="DK11" s="241">
        <f t="shared" si="23"/>
        <v>0</v>
      </c>
    </row>
    <row r="12" spans="1:115" ht="23.25" customHeight="1">
      <c r="A12" s="487" t="s">
        <v>256</v>
      </c>
      <c r="B12" s="487"/>
      <c r="C12" s="254">
        <f t="shared" ref="C12:AH12" si="24">C5+C3</f>
        <v>0</v>
      </c>
      <c r="D12" s="254">
        <f t="shared" si="24"/>
        <v>0</v>
      </c>
      <c r="E12" s="254">
        <f t="shared" si="24"/>
        <v>0</v>
      </c>
      <c r="F12" s="254">
        <f t="shared" si="24"/>
        <v>0</v>
      </c>
      <c r="G12" s="254">
        <f t="shared" si="24"/>
        <v>0</v>
      </c>
      <c r="H12" s="254">
        <f t="shared" si="24"/>
        <v>0</v>
      </c>
      <c r="I12" s="254">
        <f t="shared" si="24"/>
        <v>0</v>
      </c>
      <c r="J12" s="254">
        <f t="shared" si="24"/>
        <v>0</v>
      </c>
      <c r="K12" s="254">
        <f t="shared" si="24"/>
        <v>0</v>
      </c>
      <c r="L12" s="254">
        <f t="shared" si="24"/>
        <v>0</v>
      </c>
      <c r="M12" s="254">
        <f t="shared" si="24"/>
        <v>0</v>
      </c>
      <c r="N12" s="254">
        <f t="shared" si="24"/>
        <v>0</v>
      </c>
      <c r="O12" s="254">
        <f t="shared" si="24"/>
        <v>0</v>
      </c>
      <c r="P12" s="254">
        <f t="shared" si="24"/>
        <v>0</v>
      </c>
      <c r="Q12" s="254">
        <f t="shared" si="24"/>
        <v>0</v>
      </c>
      <c r="R12" s="254">
        <f t="shared" si="24"/>
        <v>0</v>
      </c>
      <c r="S12" s="254">
        <f t="shared" si="24"/>
        <v>0</v>
      </c>
      <c r="T12" s="254">
        <f t="shared" si="24"/>
        <v>0</v>
      </c>
      <c r="U12" s="254">
        <f t="shared" si="24"/>
        <v>0</v>
      </c>
      <c r="V12" s="254">
        <f t="shared" si="24"/>
        <v>0</v>
      </c>
      <c r="W12" s="254">
        <f t="shared" si="24"/>
        <v>0</v>
      </c>
      <c r="X12" s="254">
        <f t="shared" si="24"/>
        <v>0</v>
      </c>
      <c r="Y12" s="254">
        <f t="shared" si="24"/>
        <v>0</v>
      </c>
      <c r="Z12" s="254">
        <f t="shared" si="24"/>
        <v>0</v>
      </c>
      <c r="AA12" s="254">
        <f t="shared" si="24"/>
        <v>0</v>
      </c>
      <c r="AB12" s="254">
        <f t="shared" si="24"/>
        <v>0</v>
      </c>
      <c r="AC12" s="254">
        <f t="shared" si="24"/>
        <v>0</v>
      </c>
      <c r="AD12" s="254">
        <f t="shared" si="24"/>
        <v>0</v>
      </c>
      <c r="AE12" s="254">
        <f t="shared" si="24"/>
        <v>0</v>
      </c>
      <c r="AF12" s="254">
        <f t="shared" si="24"/>
        <v>0</v>
      </c>
      <c r="AG12" s="254">
        <f t="shared" si="24"/>
        <v>0</v>
      </c>
      <c r="AH12" s="254">
        <f t="shared" si="24"/>
        <v>3306</v>
      </c>
      <c r="AI12" s="254">
        <f t="shared" ref="AI12:BJ12" si="25">AI5+AI3</f>
        <v>0</v>
      </c>
      <c r="AJ12" s="254">
        <f t="shared" si="25"/>
        <v>0</v>
      </c>
      <c r="AK12" s="254">
        <f t="shared" si="25"/>
        <v>0</v>
      </c>
      <c r="AL12" s="254">
        <f t="shared" si="25"/>
        <v>0</v>
      </c>
      <c r="AM12" s="254">
        <f t="shared" si="25"/>
        <v>0</v>
      </c>
      <c r="AN12" s="254">
        <f t="shared" si="25"/>
        <v>0</v>
      </c>
      <c r="AO12" s="254">
        <f t="shared" si="25"/>
        <v>0</v>
      </c>
      <c r="AP12" s="254">
        <f t="shared" si="25"/>
        <v>0</v>
      </c>
      <c r="AQ12" s="254">
        <f t="shared" si="25"/>
        <v>0</v>
      </c>
      <c r="AR12" s="254">
        <f t="shared" si="25"/>
        <v>0</v>
      </c>
      <c r="AS12" s="254">
        <f t="shared" si="25"/>
        <v>2389</v>
      </c>
      <c r="AT12" s="254">
        <f t="shared" si="25"/>
        <v>1056</v>
      </c>
      <c r="AU12" s="254">
        <f t="shared" si="25"/>
        <v>2356</v>
      </c>
      <c r="AV12" s="254">
        <f t="shared" si="25"/>
        <v>4180</v>
      </c>
      <c r="AW12" s="254">
        <f t="shared" si="25"/>
        <v>7659</v>
      </c>
      <c r="AX12" s="254">
        <f t="shared" si="25"/>
        <v>18924</v>
      </c>
      <c r="AY12" s="254">
        <f t="shared" si="25"/>
        <v>0</v>
      </c>
      <c r="AZ12" s="254">
        <f t="shared" si="25"/>
        <v>24559</v>
      </c>
      <c r="BA12" s="254">
        <f t="shared" si="25"/>
        <v>22664</v>
      </c>
      <c r="BB12" s="254">
        <f t="shared" si="25"/>
        <v>20511</v>
      </c>
      <c r="BC12" s="254">
        <f t="shared" si="25"/>
        <v>21636</v>
      </c>
      <c r="BD12" s="254">
        <f t="shared" si="25"/>
        <v>24635</v>
      </c>
      <c r="BE12" s="254">
        <f t="shared" si="25"/>
        <v>0</v>
      </c>
      <c r="BF12" s="254">
        <f t="shared" si="25"/>
        <v>0</v>
      </c>
      <c r="BG12" s="254">
        <f t="shared" si="25"/>
        <v>24552</v>
      </c>
      <c r="BH12" s="254">
        <f t="shared" si="25"/>
        <v>23858</v>
      </c>
      <c r="BI12" s="254">
        <f t="shared" si="25"/>
        <v>24884</v>
      </c>
      <c r="BJ12" s="254">
        <f t="shared" si="25"/>
        <v>24586</v>
      </c>
      <c r="BK12" s="254">
        <f t="shared" ref="BK12:BW12" si="26">BK5+BK3</f>
        <v>23320</v>
      </c>
      <c r="BL12" s="254">
        <f t="shared" si="26"/>
        <v>23864</v>
      </c>
      <c r="BM12" s="254">
        <f t="shared" si="26"/>
        <v>0</v>
      </c>
      <c r="BN12" s="254">
        <f t="shared" si="26"/>
        <v>23129</v>
      </c>
      <c r="BO12" s="254">
        <f t="shared" si="26"/>
        <v>24271</v>
      </c>
      <c r="BP12" s="254">
        <f t="shared" si="26"/>
        <v>25740</v>
      </c>
      <c r="BQ12" s="254">
        <f t="shared" si="26"/>
        <v>24553</v>
      </c>
      <c r="BR12" s="254">
        <f t="shared" si="26"/>
        <v>24712</v>
      </c>
      <c r="BS12" s="254">
        <f t="shared" si="26"/>
        <v>24293</v>
      </c>
      <c r="BT12" s="254">
        <f t="shared" si="26"/>
        <v>0</v>
      </c>
      <c r="BU12" s="254">
        <f t="shared" si="26"/>
        <v>0</v>
      </c>
      <c r="BV12" s="254">
        <f t="shared" si="26"/>
        <v>0</v>
      </c>
      <c r="BW12" s="254">
        <f t="shared" si="26"/>
        <v>0</v>
      </c>
      <c r="BX12" s="254">
        <f t="shared" ref="BX12:CM12" si="27">BX5+BX3</f>
        <v>24392</v>
      </c>
      <c r="BY12" s="254">
        <f t="shared" si="27"/>
        <v>24465</v>
      </c>
      <c r="BZ12" s="254">
        <f t="shared" si="27"/>
        <v>24227</v>
      </c>
      <c r="CA12" s="254">
        <f t="shared" si="27"/>
        <v>0</v>
      </c>
      <c r="CB12" s="254">
        <f t="shared" si="27"/>
        <v>25232</v>
      </c>
      <c r="CC12" s="254">
        <f t="shared" si="27"/>
        <v>24035</v>
      </c>
      <c r="CD12" s="254">
        <f t="shared" si="27"/>
        <v>24180</v>
      </c>
      <c r="CE12" s="254">
        <f t="shared" si="27"/>
        <v>26047</v>
      </c>
      <c r="CF12" s="254">
        <f t="shared" si="27"/>
        <v>24589</v>
      </c>
      <c r="CG12" s="254">
        <f t="shared" si="27"/>
        <v>0</v>
      </c>
      <c r="CH12" s="254">
        <f t="shared" si="27"/>
        <v>0</v>
      </c>
      <c r="CI12" s="254">
        <f t="shared" si="27"/>
        <v>25710</v>
      </c>
      <c r="CJ12" s="254">
        <f t="shared" si="27"/>
        <v>24743</v>
      </c>
      <c r="CK12" s="254">
        <f t="shared" si="27"/>
        <v>0</v>
      </c>
      <c r="CL12" s="254">
        <f t="shared" si="27"/>
        <v>0</v>
      </c>
      <c r="CM12" s="254">
        <f t="shared" si="27"/>
        <v>0</v>
      </c>
      <c r="CN12" s="254">
        <f t="shared" ref="CN12:DC12" si="28">CN5+CN3</f>
        <v>0</v>
      </c>
      <c r="CO12" s="254">
        <f t="shared" si="28"/>
        <v>0</v>
      </c>
      <c r="CP12" s="254">
        <f t="shared" si="28"/>
        <v>0</v>
      </c>
      <c r="CQ12" s="254">
        <f t="shared" si="28"/>
        <v>0</v>
      </c>
      <c r="CR12" s="254">
        <f t="shared" si="28"/>
        <v>0</v>
      </c>
      <c r="CS12" s="254">
        <f t="shared" si="28"/>
        <v>0</v>
      </c>
      <c r="CT12" s="254">
        <f t="shared" si="28"/>
        <v>0</v>
      </c>
      <c r="CU12" s="254">
        <f t="shared" si="28"/>
        <v>0</v>
      </c>
      <c r="CV12" s="254">
        <f t="shared" si="28"/>
        <v>0</v>
      </c>
      <c r="CW12" s="254">
        <f t="shared" si="28"/>
        <v>0</v>
      </c>
      <c r="CX12" s="254">
        <f t="shared" si="28"/>
        <v>0</v>
      </c>
      <c r="CY12" s="254">
        <f t="shared" si="28"/>
        <v>0</v>
      </c>
      <c r="CZ12" s="254">
        <f t="shared" si="28"/>
        <v>0</v>
      </c>
      <c r="DA12" s="254">
        <f t="shared" si="28"/>
        <v>0</v>
      </c>
      <c r="DB12" s="254">
        <f t="shared" si="28"/>
        <v>0</v>
      </c>
      <c r="DC12" s="254">
        <f t="shared" si="28"/>
        <v>0</v>
      </c>
      <c r="DD12" s="254">
        <f t="shared" ref="DD12:DK12" si="29">DD5+DD3</f>
        <v>0</v>
      </c>
      <c r="DE12" s="254">
        <f t="shared" si="29"/>
        <v>0</v>
      </c>
      <c r="DF12" s="254">
        <f t="shared" si="29"/>
        <v>0</v>
      </c>
      <c r="DG12" s="254">
        <f t="shared" si="29"/>
        <v>0</v>
      </c>
      <c r="DH12" s="254">
        <f t="shared" si="29"/>
        <v>0</v>
      </c>
      <c r="DI12" s="254">
        <f t="shared" si="29"/>
        <v>0</v>
      </c>
      <c r="DJ12" s="254">
        <f t="shared" si="29"/>
        <v>0</v>
      </c>
      <c r="DK12" s="254">
        <f t="shared" si="29"/>
        <v>0</v>
      </c>
    </row>
    <row r="13" spans="1:115" ht="18.75" customHeight="1">
      <c r="A13" s="488" t="s">
        <v>261</v>
      </c>
      <c r="B13" s="488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0"/>
      <c r="CS13" s="240"/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0"/>
      <c r="DE13" s="240"/>
      <c r="DF13" s="240"/>
      <c r="DG13" s="240"/>
      <c r="DH13" s="240"/>
      <c r="DI13" s="240"/>
      <c r="DJ13" s="240"/>
      <c r="DK13" s="240"/>
    </row>
    <row r="14" spans="1:115" ht="25.5" hidden="1" customHeight="1">
      <c r="A14" s="494" t="s">
        <v>254</v>
      </c>
      <c r="B14" s="495"/>
      <c r="C14" s="246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  <c r="DB14" s="246"/>
      <c r="DC14" s="246"/>
      <c r="DD14" s="246"/>
      <c r="DE14" s="246"/>
      <c r="DF14" s="246"/>
      <c r="DG14" s="246"/>
      <c r="DH14" s="246"/>
      <c r="DI14" s="246"/>
      <c r="DJ14" s="246"/>
      <c r="DK14" s="246"/>
    </row>
    <row r="15" spans="1:115" ht="27.75" customHeight="1">
      <c r="A15" s="490" t="s">
        <v>253</v>
      </c>
      <c r="B15" s="242" t="s">
        <v>62</v>
      </c>
      <c r="C15" s="242">
        <f>SUMIFS(PLAN!$M:$M,PLAN!$S:$S,total!C2)</f>
        <v>0</v>
      </c>
      <c r="D15" s="242">
        <f>SUMIFS(PLAN!$M:$M,PLAN!$S:$S,total!D2)</f>
        <v>0</v>
      </c>
      <c r="E15" s="242">
        <f>SUMIFS(PLAN!$M:$M,PLAN!$S:$S,total!E2)</f>
        <v>0</v>
      </c>
      <c r="F15" s="242">
        <f>SUMIFS(PLAN!$M:$M,PLAN!$S:$S,total!F2)</f>
        <v>0</v>
      </c>
      <c r="G15" s="242">
        <f>SUMIFS(PLAN!$M:$M,PLAN!$S:$S,total!G2)</f>
        <v>0</v>
      </c>
      <c r="H15" s="242">
        <f>SUMIFS(PLAN!$M:$M,PLAN!$S:$S,total!H2)</f>
        <v>0</v>
      </c>
      <c r="I15" s="242">
        <f>SUMIFS(PLAN!$M:$M,PLAN!$S:$S,total!I2)</f>
        <v>0</v>
      </c>
      <c r="J15" s="242">
        <f>SUMIFS(PLAN!$M:$M,PLAN!$S:$S,total!J2)</f>
        <v>0</v>
      </c>
      <c r="K15" s="242">
        <f>SUMIFS(PLAN!$M:$M,PLAN!$S:$S,total!K2)</f>
        <v>0</v>
      </c>
      <c r="L15" s="242">
        <f>SUMIFS(PLAN!$M:$M,PLAN!$S:$S,total!L2)</f>
        <v>0</v>
      </c>
      <c r="M15" s="242">
        <f>SUMIFS(PLAN!$M:$M,PLAN!$S:$S,total!M2)</f>
        <v>0</v>
      </c>
      <c r="N15" s="242">
        <f>SUMIFS(PLAN!$M:$M,PLAN!$S:$S,total!N2)</f>
        <v>0</v>
      </c>
      <c r="O15" s="242">
        <f>SUMIFS(PLAN!$M:$M,PLAN!$S:$S,total!O2)</f>
        <v>0</v>
      </c>
      <c r="P15" s="242">
        <f>SUMIFS(PLAN!$M:$M,PLAN!$S:$S,total!P2)</f>
        <v>0</v>
      </c>
      <c r="Q15" s="242">
        <f>SUMIFS(PLAN!$M:$M,PLAN!$S:$S,total!Q2)</f>
        <v>0</v>
      </c>
      <c r="R15" s="242">
        <f>SUMIFS(PLAN!$M:$M,PLAN!$S:$S,total!R2)</f>
        <v>0</v>
      </c>
      <c r="S15" s="242">
        <f>SUMIFS(PLAN!$M:$M,PLAN!$S:$S,total!S2)</f>
        <v>0</v>
      </c>
      <c r="T15" s="242">
        <f>SUMIFS(PLAN!$M:$M,PLAN!$S:$S,total!T2)</f>
        <v>0</v>
      </c>
      <c r="U15" s="242">
        <f>SUMIFS(PLAN!$M:$M,PLAN!$S:$S,total!U2)</f>
        <v>0</v>
      </c>
      <c r="V15" s="242">
        <f>SUMIFS(PLAN!$M:$M,PLAN!$S:$S,total!V2)</f>
        <v>0</v>
      </c>
      <c r="W15" s="242">
        <f>SUMIFS(PLAN!$M:$M,PLAN!$S:$S,total!W2)</f>
        <v>0</v>
      </c>
      <c r="X15" s="242">
        <f>SUMIFS(PLAN!$M:$M,PLAN!$S:$S,total!X2)</f>
        <v>0</v>
      </c>
      <c r="Y15" s="242">
        <f>SUMIFS(PLAN!$M:$M,PLAN!$S:$S,total!Y2)</f>
        <v>0</v>
      </c>
      <c r="Z15" s="242">
        <f>SUMIFS(PLAN!$M:$M,PLAN!$S:$S,total!Z2)</f>
        <v>0</v>
      </c>
      <c r="AA15" s="242">
        <f>SUMIFS(PLAN!$M:$M,PLAN!$S:$S,total!AA2)</f>
        <v>0</v>
      </c>
      <c r="AB15" s="242">
        <f>SUMIFS(PLAN!$M:$M,PLAN!$S:$S,total!AB2)</f>
        <v>0</v>
      </c>
      <c r="AC15" s="242">
        <f>SUMIFS(PLAN!$M:$M,PLAN!$S:$S,total!AC2)</f>
        <v>0</v>
      </c>
      <c r="AD15" s="242">
        <f>SUMIFS(PLAN!$M:$M,PLAN!$S:$S,total!AD2)</f>
        <v>0</v>
      </c>
      <c r="AE15" s="242">
        <f>SUMIFS(PLAN!$M:$M,PLAN!$S:$S,total!AE2)</f>
        <v>0</v>
      </c>
      <c r="AF15" s="242">
        <f>SUMIFS(PLAN!$M:$M,PLAN!$S:$S,total!AF2)</f>
        <v>0</v>
      </c>
      <c r="AG15" s="242">
        <f>SUMIFS(PLAN!$M:$M,PLAN!$S:$S,total!AG2)</f>
        <v>0</v>
      </c>
      <c r="AH15" s="242">
        <f>SUMIFS(PLAN!$M:$M,PLAN!$S:$S,total!AH2)</f>
        <v>0</v>
      </c>
      <c r="AI15" s="242">
        <f>SUMIFS(PLAN!$M:$M,PLAN!$S:$S,total!AI2)</f>
        <v>0</v>
      </c>
      <c r="AJ15" s="242">
        <f>SUMIFS(PLAN!$M:$M,PLAN!$S:$S,total!AJ2)</f>
        <v>0</v>
      </c>
      <c r="AK15" s="242">
        <f>SUMIFS(PLAN!$M:$M,PLAN!$S:$S,total!AK2)</f>
        <v>0</v>
      </c>
      <c r="AL15" s="242">
        <f>SUMIFS(PLAN!$M:$M,PLAN!$S:$S,total!AL2)</f>
        <v>0</v>
      </c>
      <c r="AM15" s="242">
        <f>SUMIFS(PLAN!$M:$M,PLAN!$S:$S,total!AM2)</f>
        <v>0</v>
      </c>
      <c r="AN15" s="242">
        <f>SUMIFS(PLAN!$M:$M,PLAN!$S:$S,total!AN2)</f>
        <v>0</v>
      </c>
      <c r="AO15" s="242">
        <f>SUMIFS(PLAN!$M:$M,PLAN!$S:$S,total!AO2)</f>
        <v>0</v>
      </c>
      <c r="AP15" s="242">
        <f>SUMIFS(PLAN!$M:$M,PLAN!$S:$S,total!AP2)</f>
        <v>0</v>
      </c>
      <c r="AQ15" s="242">
        <f>SUMIFS(PLAN!$M:$M,PLAN!$S:$S,total!AQ2)</f>
        <v>0</v>
      </c>
      <c r="AR15" s="242">
        <f>SUMIFS(PLAN!$M:$M,PLAN!$S:$S,total!AR2)</f>
        <v>0</v>
      </c>
      <c r="AS15" s="242">
        <f>SUMIFS(PLAN!$M:$M,PLAN!$S:$S,total!AS2)</f>
        <v>0</v>
      </c>
      <c r="AT15" s="242">
        <f>SUMIFS(PLAN!$M:$M,PLAN!$S:$S,total!AT2)</f>
        <v>2389</v>
      </c>
      <c r="AU15" s="242">
        <f>SUMIFS(PLAN!$M:$M,PLAN!$S:$S,total!AU2)</f>
        <v>50</v>
      </c>
      <c r="AV15" s="242">
        <f>SUMIFS(PLAN!$M:$M,PLAN!$S:$S,total!AV2)</f>
        <v>0</v>
      </c>
      <c r="AW15" s="242">
        <f>SUMIFS(PLAN!$M:$M,PLAN!$S:$S,total!AW2)</f>
        <v>2391</v>
      </c>
      <c r="AX15" s="242">
        <f>SUMIFS(PLAN!$M:$M,PLAN!$S:$S,total!AX2)</f>
        <v>7172</v>
      </c>
      <c r="AY15" s="242">
        <f>SUMIFS(PLAN!$M:$M,PLAN!$S:$S,total!AY2)</f>
        <v>0</v>
      </c>
      <c r="AZ15" s="242">
        <f>SUMIFS(PLAN!$M:$M,PLAN!$S:$S,total!AZ2)</f>
        <v>17914</v>
      </c>
      <c r="BA15" s="242">
        <f>SUMIFS(PLAN!$M:$M,PLAN!$S:$S,total!BA2)</f>
        <v>21014</v>
      </c>
      <c r="BB15" s="242">
        <f>SUMIFS(PLAN!$M:$M,PLAN!$S:$S,total!BB2)</f>
        <v>21480</v>
      </c>
      <c r="BC15" s="242">
        <f>SUMIFS(PLAN!$M:$M,PLAN!$S:$S,total!BC2)</f>
        <v>19993</v>
      </c>
      <c r="BD15" s="242">
        <f>SUMIFS(PLAN!$M:$M,PLAN!$S:$S,total!BD2)</f>
        <v>18664</v>
      </c>
      <c r="BE15" s="242">
        <f>SUMIFS(PLAN!$M:$M,PLAN!$S:$S,total!BE2)</f>
        <v>0</v>
      </c>
      <c r="BF15" s="242">
        <f>SUMIFS(PLAN!$M:$M,PLAN!$S:$S,total!BF2)</f>
        <v>0</v>
      </c>
      <c r="BG15" s="242">
        <f>SUMIFS(PLAN!$M:$M,PLAN!$S:$S,total!BG2)</f>
        <v>23108</v>
      </c>
      <c r="BH15" s="242">
        <f>SUMIFS(PLAN!$M:$M,PLAN!$S:$S,total!BH2)</f>
        <v>23106</v>
      </c>
      <c r="BI15" s="242">
        <f>SUMIFS(PLAN!$M:$M,PLAN!$S:$S,total!BI2)</f>
        <v>22608</v>
      </c>
      <c r="BJ15" s="242">
        <f>SUMIFS(PLAN!$M:$M,PLAN!$S:$S,total!BJ2)</f>
        <v>23613</v>
      </c>
      <c r="BK15" s="308">
        <f>SUMIFS(PLAN!$M:$M,PLAN!$S:$S,total!BK2)</f>
        <v>23937</v>
      </c>
      <c r="BL15" s="308">
        <f>SUMIFS(PLAN!$M:$M,PLAN!$S:$S,total!BL2)</f>
        <v>20687</v>
      </c>
      <c r="BM15" s="308">
        <f>SUMIFS(PLAN!$M:$M,PLAN!$S:$S,total!BM2)</f>
        <v>0</v>
      </c>
      <c r="BN15" s="308">
        <f>SUMIFS(PLAN!$M:$M,PLAN!$S:$S,total!BN2)</f>
        <v>22973</v>
      </c>
      <c r="BO15" s="308">
        <f>SUMIFS(PLAN!$M:$M,PLAN!$S:$S,total!BO2)</f>
        <v>23454</v>
      </c>
      <c r="BP15" s="308">
        <f>SUMIFS(PLAN!$M:$M,PLAN!$S:$S,total!BP2)</f>
        <v>20592</v>
      </c>
      <c r="BQ15" s="308">
        <f>SUMIFS(PLAN!$M:$M,PLAN!$S:$S,total!BQ2)</f>
        <v>25690</v>
      </c>
      <c r="BR15" s="308">
        <f>SUMIFS(PLAN!$M:$M,PLAN!$S:$S,total!BR2)</f>
        <v>24308</v>
      </c>
      <c r="BS15" s="308">
        <f>SUMIFS(PLAN!$M:$M,PLAN!$S:$S,total!BS2)</f>
        <v>21237</v>
      </c>
      <c r="BT15" s="308">
        <f>SUMIFS(PLAN!$M:$M,PLAN!$S:$S,total!BT2)</f>
        <v>0</v>
      </c>
      <c r="BU15" s="308">
        <f>SUMIFS(PLAN!$M:$M,PLAN!$S:$S,total!BU2)</f>
        <v>0</v>
      </c>
      <c r="BV15" s="308">
        <f>SUMIFS(PLAN!$M:$M,PLAN!$S:$S,total!BV2)</f>
        <v>0</v>
      </c>
      <c r="BW15" s="308">
        <f>SUMIFS(PLAN!$M:$M,PLAN!$S:$S,total!BW2)</f>
        <v>0</v>
      </c>
      <c r="BX15" s="311">
        <f>SUMIFS(PLAN!$M:$M,PLAN!$S:$S,total!BX2)</f>
        <v>20695</v>
      </c>
      <c r="BY15" s="311">
        <f>SUMIFS(PLAN!$M:$M,PLAN!$S:$S,total!BY2)</f>
        <v>20477</v>
      </c>
      <c r="BZ15" s="311">
        <f>SUMIFS(PLAN!$M:$M,PLAN!$S:$S,total!BZ2)</f>
        <v>20547</v>
      </c>
      <c r="CA15" s="311">
        <f>SUMIFS(PLAN!$M:$M,PLAN!$S:$S,total!CA2)</f>
        <v>0</v>
      </c>
      <c r="CB15" s="311">
        <f>SUMIFS(PLAN!$M:$M,PLAN!$S:$S,total!CB2)</f>
        <v>20323</v>
      </c>
      <c r="CC15" s="311">
        <f>SUMIFS(PLAN!$M:$M,PLAN!$S:$S,total!CC2)</f>
        <v>21318</v>
      </c>
      <c r="CD15" s="311">
        <f>SUMIFS(PLAN!$M:$M,PLAN!$S:$S,total!CD2)</f>
        <v>21090</v>
      </c>
      <c r="CE15" s="311">
        <f>SUMIFS(PLAN!$M:$M,PLAN!$S:$S,total!CE2)</f>
        <v>21059</v>
      </c>
      <c r="CF15" s="311">
        <f>SUMIFS(PLAN!$M:$M,PLAN!$S:$S,total!CF2)</f>
        <v>26047</v>
      </c>
      <c r="CG15" s="311">
        <f>SUMIFS(PLAN!$M:$M,PLAN!$S:$S,total!CG2)</f>
        <v>0</v>
      </c>
      <c r="CH15" s="311">
        <f>SUMIFS(PLAN!$M:$M,PLAN!$S:$S,total!CH2)</f>
        <v>0</v>
      </c>
      <c r="CI15" s="311">
        <f>SUMIFS(PLAN!$M:$M,PLAN!$S:$S,total!CI2)</f>
        <v>21897</v>
      </c>
      <c r="CJ15" s="311">
        <f>SUMIFS(PLAN!$M:$M,PLAN!$S:$S,total!CJ2)</f>
        <v>23407</v>
      </c>
      <c r="CK15" s="311">
        <f>SUMIFS(PLAN!$M:$M,PLAN!$S:$S,total!CK2)</f>
        <v>24493</v>
      </c>
      <c r="CL15" s="311">
        <f>SUMIFS(PLAN!$M:$M,PLAN!$S:$S,total!CL2)</f>
        <v>0</v>
      </c>
      <c r="CM15" s="311">
        <f>SUMIFS(PLAN!$M:$M,PLAN!$S:$S,total!CM2)</f>
        <v>0</v>
      </c>
      <c r="CN15" s="315">
        <f>SUMIFS(PLAN!$M:$M,PLAN!$S:$S,total!CN2)</f>
        <v>0</v>
      </c>
      <c r="CO15" s="315">
        <f>SUMIFS(PLAN!$M:$M,PLAN!$S:$S,total!CO2)</f>
        <v>0</v>
      </c>
      <c r="CP15" s="315">
        <f>SUMIFS(PLAN!$M:$M,PLAN!$S:$S,total!CP2)</f>
        <v>0</v>
      </c>
      <c r="CQ15" s="315">
        <f>SUMIFS(PLAN!$M:$M,PLAN!$S:$S,total!CQ2)</f>
        <v>0</v>
      </c>
      <c r="CR15" s="315">
        <f>SUMIFS(PLAN!$M:$M,PLAN!$S:$S,total!CR2)</f>
        <v>0</v>
      </c>
      <c r="CS15" s="315">
        <f>SUMIFS(PLAN!$M:$M,PLAN!$S:$S,total!CS2)</f>
        <v>0</v>
      </c>
      <c r="CT15" s="315">
        <f>SUMIFS(PLAN!$M:$M,PLAN!$S:$S,total!CT2)</f>
        <v>0</v>
      </c>
      <c r="CU15" s="315">
        <f>SUMIFS(PLAN!$M:$M,PLAN!$S:$S,total!CU2)</f>
        <v>0</v>
      </c>
      <c r="CV15" s="315">
        <f>SUMIFS(PLAN!$M:$M,PLAN!$S:$S,total!CV2)</f>
        <v>0</v>
      </c>
      <c r="CW15" s="315">
        <f>SUMIFS(PLAN!$M:$M,PLAN!$S:$S,total!CW2)</f>
        <v>0</v>
      </c>
      <c r="CX15" s="315">
        <f>SUMIFS(PLAN!$M:$M,PLAN!$S:$S,total!CX2)</f>
        <v>0</v>
      </c>
      <c r="CY15" s="315">
        <f>SUMIFS(PLAN!$M:$M,PLAN!$S:$S,total!CY2)</f>
        <v>0</v>
      </c>
      <c r="CZ15" s="315">
        <f>SUMIFS(PLAN!$M:$M,PLAN!$S:$S,total!CZ2)</f>
        <v>0</v>
      </c>
      <c r="DA15" s="315">
        <f>SUMIFS(PLAN!$M:$M,PLAN!$S:$S,total!DA2)</f>
        <v>0</v>
      </c>
      <c r="DB15" s="315">
        <f>SUMIFS(PLAN!$M:$M,PLAN!$S:$S,total!DB2)</f>
        <v>0</v>
      </c>
      <c r="DC15" s="315">
        <f>SUMIFS(PLAN!$M:$M,PLAN!$S:$S,total!DC2)</f>
        <v>0</v>
      </c>
      <c r="DD15" s="315">
        <f>SUMIFS(PLAN!$M:$M,PLAN!$S:$S,total!DD2)</f>
        <v>0</v>
      </c>
      <c r="DE15" s="315">
        <f>SUMIFS(PLAN!$M:$M,PLAN!$S:$S,total!DE2)</f>
        <v>0</v>
      </c>
      <c r="DF15" s="315">
        <f>SUMIFS(PLAN!$M:$M,PLAN!$S:$S,total!DF2)</f>
        <v>0</v>
      </c>
      <c r="DG15" s="315">
        <f>SUMIFS(PLAN!$M:$M,PLAN!$S:$S,total!DG2)</f>
        <v>0</v>
      </c>
      <c r="DH15" s="315">
        <f>SUMIFS(PLAN!$M:$M,PLAN!$S:$S,total!DH2)</f>
        <v>0</v>
      </c>
      <c r="DI15" s="315">
        <f>SUMIFS(PLAN!$M:$M,PLAN!$S:$S,total!DI2)</f>
        <v>0</v>
      </c>
      <c r="DJ15" s="315">
        <f>SUMIFS(PLAN!$M:$M,PLAN!$S:$S,total!DJ2)</f>
        <v>0</v>
      </c>
      <c r="DK15" s="315">
        <f>SUMIFS(PLAN!$M:$M,PLAN!$S:$S,total!DK2)</f>
        <v>0</v>
      </c>
    </row>
    <row r="16" spans="1:115" s="248" customFormat="1" ht="27.75" customHeight="1">
      <c r="A16" s="490"/>
      <c r="B16" s="242" t="s">
        <v>80</v>
      </c>
      <c r="C16" s="243">
        <f>SUMIFS(PLAN!$AA:$AA,PLAN!$Q:$Q,total!C2)</f>
        <v>0</v>
      </c>
      <c r="D16" s="243">
        <f>SUMIFS(PLAN!$AA:$AA,PLAN!$Q:$Q,total!D2)</f>
        <v>0</v>
      </c>
      <c r="E16" s="243">
        <f>SUMIFS(PLAN!$AA:$AA,PLAN!$Q:$Q,total!E2)</f>
        <v>0</v>
      </c>
      <c r="F16" s="243">
        <f>SUMIFS(PLAN!$AA:$AA,PLAN!$Q:$Q,total!F2)</f>
        <v>0</v>
      </c>
      <c r="G16" s="243">
        <f>SUMIFS(PLAN!$AA:$AA,PLAN!$Q:$Q,total!G2)</f>
        <v>0</v>
      </c>
      <c r="H16" s="243">
        <f>SUMIFS(PLAN!$AA:$AA,PLAN!$Q:$Q,total!H2)</f>
        <v>0</v>
      </c>
      <c r="I16" s="243">
        <f>SUMIFS(PLAN!$AA:$AA,PLAN!$Q:$Q,total!I2)</f>
        <v>0</v>
      </c>
      <c r="J16" s="243">
        <f>SUMIFS(PLAN!$AA:$AA,PLAN!$Q:$Q,total!J2)</f>
        <v>0</v>
      </c>
      <c r="K16" s="243">
        <f>SUMIFS(PLAN!$AA:$AA,PLAN!$Q:$Q,total!K2)</f>
        <v>0</v>
      </c>
      <c r="L16" s="243">
        <f>SUMIFS(PLAN!$AA:$AA,PLAN!$Q:$Q,total!L2)</f>
        <v>0</v>
      </c>
      <c r="M16" s="243">
        <f>SUMIFS(PLAN!$AA:$AA,PLAN!$Q:$Q,total!M2)</f>
        <v>0</v>
      </c>
      <c r="N16" s="243">
        <f>SUMIFS(PLAN!$AA:$AA,PLAN!$Q:$Q,total!N2)</f>
        <v>0</v>
      </c>
      <c r="O16" s="243">
        <f>SUMIFS(PLAN!$AA:$AA,PLAN!$Q:$Q,total!O2)</f>
        <v>0</v>
      </c>
      <c r="P16" s="243">
        <f>SUMIFS(PLAN!$AA:$AA,PLAN!$Q:$Q,total!P2)</f>
        <v>0</v>
      </c>
      <c r="Q16" s="243">
        <f>SUMIFS(PLAN!$AA:$AA,PLAN!$Q:$Q,total!Q2)</f>
        <v>0</v>
      </c>
      <c r="R16" s="243">
        <f>SUMIFS(PLAN!$AA:$AA,PLAN!$Q:$Q,total!R2)</f>
        <v>0</v>
      </c>
      <c r="S16" s="243">
        <f>SUMIFS(PLAN!$AA:$AA,PLAN!$Q:$Q,total!S2)</f>
        <v>0</v>
      </c>
      <c r="T16" s="243">
        <f>SUMIFS(PLAN!$AA:$AA,PLAN!$Q:$Q,total!T2)</f>
        <v>0</v>
      </c>
      <c r="U16" s="243">
        <f>SUMIFS(PLAN!$AA:$AA,PLAN!$Q:$Q,total!U2)</f>
        <v>0</v>
      </c>
      <c r="V16" s="243">
        <f>SUMIFS(PLAN!$AA:$AA,PLAN!$Q:$Q,total!V2)</f>
        <v>0</v>
      </c>
      <c r="W16" s="243">
        <f>SUMIFS(PLAN!$AA:$AA,PLAN!$Q:$Q,total!W2)</f>
        <v>0</v>
      </c>
      <c r="X16" s="243">
        <f>SUMIFS(PLAN!$AA:$AA,PLAN!$Q:$Q,total!X2)</f>
        <v>0</v>
      </c>
      <c r="Y16" s="243">
        <f>SUMIFS(PLAN!$AA:$AA,PLAN!$Q:$Q,total!Y2)</f>
        <v>0</v>
      </c>
      <c r="Z16" s="243">
        <f>SUMIFS(PLAN!$AA:$AA,PLAN!$Q:$Q,total!Z2)</f>
        <v>0</v>
      </c>
      <c r="AA16" s="243">
        <f>SUMIFS(PLAN!$AA:$AA,PLAN!$Q:$Q,total!AA2)</f>
        <v>0</v>
      </c>
      <c r="AB16" s="243">
        <f>SUMIFS(PLAN!$AA:$AA,PLAN!$Q:$Q,total!AB2)</f>
        <v>0</v>
      </c>
      <c r="AC16" s="243">
        <f>SUMIFS(PLAN!$AA:$AA,PLAN!$Q:$Q,total!AC2)</f>
        <v>0</v>
      </c>
      <c r="AD16" s="243">
        <f>SUMIFS(PLAN!$AA:$AA,PLAN!$Q:$Q,total!AD2)</f>
        <v>0</v>
      </c>
      <c r="AE16" s="243">
        <f>SUMIFS(PLAN!$AA:$AA,PLAN!$Q:$Q,total!AE2)</f>
        <v>0</v>
      </c>
      <c r="AF16" s="243">
        <f>SUMIFS(PLAN!$AA:$AA,PLAN!$Q:$Q,total!AF2)</f>
        <v>0</v>
      </c>
      <c r="AG16" s="243">
        <f>SUMIFS(PLAN!$AA:$AA,PLAN!$Q:$Q,total!AG2)</f>
        <v>0</v>
      </c>
      <c r="AH16" s="243">
        <f>SUMIFS(PLAN!$AA:$AA,PLAN!$Q:$Q,total!AH2)</f>
        <v>0</v>
      </c>
      <c r="AI16" s="243">
        <f>SUMIFS(PLAN!$AA:$AA,PLAN!$Q:$Q,total!AI2)</f>
        <v>0</v>
      </c>
      <c r="AJ16" s="243">
        <f>SUMIFS(PLAN!$AA:$AA,PLAN!$Q:$Q,total!AJ2)</f>
        <v>0</v>
      </c>
      <c r="AK16" s="243">
        <f>SUMIFS(PLAN!$AA:$AA,PLAN!$Q:$Q,total!AK2)</f>
        <v>0</v>
      </c>
      <c r="AL16" s="243">
        <f>SUMIFS(PLAN!$AA:$AA,PLAN!$Q:$Q,total!AL2)</f>
        <v>0</v>
      </c>
      <c r="AM16" s="243">
        <f>SUMIFS(PLAN!$AA:$AA,PLAN!$Q:$Q,total!AM2)</f>
        <v>0</v>
      </c>
      <c r="AN16" s="243">
        <f>SUMIFS(PLAN!$AA:$AA,PLAN!$Q:$Q,total!AN2)</f>
        <v>0</v>
      </c>
      <c r="AO16" s="243">
        <f>SUMIFS(PLAN!$AA:$AA,PLAN!$Q:$Q,total!AO2)</f>
        <v>0</v>
      </c>
      <c r="AP16" s="243">
        <f>SUMIFS(PLAN!$AA:$AA,PLAN!$Q:$Q,total!AP2)</f>
        <v>0</v>
      </c>
      <c r="AQ16" s="243">
        <f>SUMIFS(PLAN!$AA:$AA,PLAN!$Q:$Q,total!AQ2)</f>
        <v>0</v>
      </c>
      <c r="AR16" s="243">
        <f>SUMIFS(PLAN!$AA:$AA,PLAN!$Q:$Q,total!AR2)</f>
        <v>0</v>
      </c>
      <c r="AS16" s="243">
        <f>SUMIFS(PLAN!$AA:$AA,PLAN!$Q:$Q,total!AS2)</f>
        <v>4657.05</v>
      </c>
      <c r="AT16" s="243">
        <f>SUMIFS(PLAN!$AA:$AA,PLAN!$Q:$Q,total!AT2)</f>
        <v>1177.7499999999998</v>
      </c>
      <c r="AU16" s="243">
        <f>SUMIFS(PLAN!$AA:$AA,PLAN!$Q:$Q,total!AU2)</f>
        <v>0</v>
      </c>
      <c r="AV16" s="243">
        <f>SUMIFS(PLAN!$AA:$AA,PLAN!$Q:$Q,total!AV2)</f>
        <v>4666.875</v>
      </c>
      <c r="AW16" s="243">
        <f>SUMIFS(PLAN!$AA:$AA,PLAN!$Q:$Q,total!AW2)</f>
        <v>14030.1</v>
      </c>
      <c r="AX16" s="243">
        <f>SUMIFS(PLAN!$AA:$AA,PLAN!$Q:$Q,total!AX2)</f>
        <v>35311.050000000003</v>
      </c>
      <c r="AY16" s="243">
        <f>SUMIFS(PLAN!$AA:$AA,PLAN!$Q:$Q,total!AY2)</f>
        <v>0</v>
      </c>
      <c r="AZ16" s="243">
        <f>SUMIFS(PLAN!$AA:$AA,PLAN!$Q:$Q,total!AZ2)</f>
        <v>40002.788333333338</v>
      </c>
      <c r="BA16" s="243">
        <f>SUMIFS(PLAN!$AA:$AA,PLAN!$Q:$Q,total!BA2)</f>
        <v>39934.6</v>
      </c>
      <c r="BB16" s="243">
        <f>SUMIFS(PLAN!$AA:$AA,PLAN!$Q:$Q,total!BB2)</f>
        <v>37677.281666666669</v>
      </c>
      <c r="BC16" s="243">
        <f>SUMIFS(PLAN!$AA:$AA,PLAN!$Q:$Q,total!BC2)</f>
        <v>36457.94666666667</v>
      </c>
      <c r="BD16" s="243">
        <f>SUMIFS(PLAN!$AA:$AA,PLAN!$Q:$Q,total!BD2)</f>
        <v>42617.39166666667</v>
      </c>
      <c r="BE16" s="243">
        <f>SUMIFS(PLAN!$AA:$AA,PLAN!$Q:$Q,total!BE2)</f>
        <v>0</v>
      </c>
      <c r="BF16" s="243">
        <f>SUMIFS(PLAN!$AA:$AA,PLAN!$Q:$Q,total!BF2)</f>
        <v>0</v>
      </c>
      <c r="BG16" s="243">
        <f>SUMIFS(PLAN!$AA:$AA,PLAN!$Q:$Q,total!BG2)</f>
        <v>44022.036666666667</v>
      </c>
      <c r="BH16" s="243">
        <f>SUMIFS(PLAN!$AA:$AA,PLAN!$Q:$Q,total!BH2)</f>
        <v>41717.666666666664</v>
      </c>
      <c r="BI16" s="243">
        <f>SUMIFS(PLAN!$AA:$AA,PLAN!$Q:$Q,total!BI2)</f>
        <v>44404.358333333337</v>
      </c>
      <c r="BJ16" s="243">
        <f>SUMIFS(PLAN!$AA:$AA,PLAN!$Q:$Q,total!BJ2)</f>
        <v>44628.788333333338</v>
      </c>
      <c r="BK16" s="243">
        <f>SUMIFS(PLAN!$AA:$AA,PLAN!$Q:$Q,total!BK2)</f>
        <v>39405.856666666674</v>
      </c>
      <c r="BL16" s="243">
        <f>SUMIFS(PLAN!$AA:$AA,PLAN!$Q:$Q,total!BL2)</f>
        <v>44552.130000000005</v>
      </c>
      <c r="BM16" s="243">
        <f>SUMIFS(PLAN!$AA:$AA,PLAN!$Q:$Q,total!BM2)</f>
        <v>0</v>
      </c>
      <c r="BN16" s="243">
        <f>SUMIFS(PLAN!$AA:$AA,PLAN!$Q:$Q,total!BN2)</f>
        <v>41432.863333333342</v>
      </c>
      <c r="BO16" s="243">
        <f>SUMIFS(PLAN!$AA:$AA,PLAN!$Q:$Q,total!BO2)</f>
        <v>40613.308333333342</v>
      </c>
      <c r="BP16" s="243">
        <f>SUMIFS(PLAN!$AA:$AA,PLAN!$Q:$Q,total!BP2)</f>
        <v>47600.038333333345</v>
      </c>
      <c r="BQ16" s="243">
        <f>SUMIFS(PLAN!$AA:$AA,PLAN!$Q:$Q,total!BQ2)</f>
        <v>40495.333333333328</v>
      </c>
      <c r="BR16" s="243">
        <f>SUMIFS(PLAN!$AA:$AA,PLAN!$Q:$Q,total!BR2)</f>
        <v>42969.974999999999</v>
      </c>
      <c r="BS16" s="243">
        <f>SUMIFS(PLAN!$AA:$AA,PLAN!$Q:$Q,total!BS2)</f>
        <v>43803.268333333326</v>
      </c>
      <c r="BT16" s="243">
        <f>SUMIFS(PLAN!$AA:$AA,PLAN!$Q:$Q,total!BT2)</f>
        <v>0</v>
      </c>
      <c r="BU16" s="243">
        <f>SUMIFS(PLAN!$AA:$AA,PLAN!$Q:$Q,total!BU2)</f>
        <v>0</v>
      </c>
      <c r="BV16" s="243">
        <f>SUMIFS(PLAN!$AA:$AA,PLAN!$Q:$Q,total!BV2)</f>
        <v>0</v>
      </c>
      <c r="BW16" s="243">
        <f>SUMIFS(PLAN!$AA:$AA,PLAN!$Q:$Q,total!BW2)</f>
        <v>0</v>
      </c>
      <c r="BX16" s="243">
        <f>SUMIFS(PLAN!$AA:$AA,PLAN!$Q:$Q,total!BX2)</f>
        <v>40973.601666666669</v>
      </c>
      <c r="BY16" s="243">
        <f>SUMIFS(PLAN!$AA:$AA,PLAN!$Q:$Q,total!BY2)</f>
        <v>39578.489999999991</v>
      </c>
      <c r="BZ16" s="243">
        <f>SUMIFS(PLAN!$AA:$AA,PLAN!$Q:$Q,total!BZ2)</f>
        <v>39231.551666666666</v>
      </c>
      <c r="CA16" s="243">
        <f>SUMIFS(PLAN!$AA:$AA,PLAN!$Q:$Q,total!CA2)</f>
        <v>0</v>
      </c>
      <c r="CB16" s="243">
        <f>SUMIFS(PLAN!$AA:$AA,PLAN!$Q:$Q,total!CB2)</f>
        <v>39767.083333333336</v>
      </c>
      <c r="CC16" s="243">
        <f>SUMIFS(PLAN!$AA:$AA,PLAN!$Q:$Q,total!CC2)</f>
        <v>41387.633333333331</v>
      </c>
      <c r="CD16" s="243">
        <f>SUMIFS(PLAN!$AA:$AA,PLAN!$Q:$Q,total!CD2)</f>
        <v>40262.111666666657</v>
      </c>
      <c r="CE16" s="243">
        <f>SUMIFS(PLAN!$AA:$AA,PLAN!$Q:$Q,total!CE2)</f>
        <v>54822.94000000001</v>
      </c>
      <c r="CF16" s="243">
        <f>SUMIFS(PLAN!$AA:$AA,PLAN!$Q:$Q,total!CF2)</f>
        <v>38988.826666666675</v>
      </c>
      <c r="CG16" s="243">
        <f>SUMIFS(PLAN!$AA:$AA,PLAN!$Q:$Q,total!CG2)</f>
        <v>0</v>
      </c>
      <c r="CH16" s="243">
        <f>SUMIFS(PLAN!$AA:$AA,PLAN!$Q:$Q,total!CH2)</f>
        <v>0</v>
      </c>
      <c r="CI16" s="243">
        <f>SUMIFS(PLAN!$AA:$AA,PLAN!$Q:$Q,total!CI2)</f>
        <v>43437.55000000001</v>
      </c>
      <c r="CJ16" s="243">
        <f>SUMIFS(PLAN!$AA:$AA,PLAN!$Q:$Q,total!CJ2)</f>
        <v>43669.511666666673</v>
      </c>
      <c r="CK16" s="243">
        <f>SUMIFS(PLAN!$AA:$AA,PLAN!$Q:$Q,total!CK2)</f>
        <v>0</v>
      </c>
      <c r="CL16" s="243">
        <f>SUMIFS(PLAN!$AA:$AA,PLAN!$Q:$Q,total!CL2)</f>
        <v>0</v>
      </c>
      <c r="CM16" s="243">
        <f>SUMIFS(PLAN!$AA:$AA,PLAN!$Q:$Q,total!CM2)</f>
        <v>0</v>
      </c>
      <c r="CN16" s="243">
        <f>SUMIFS(PLAN!$AA:$AA,PLAN!$Q:$Q,total!CN2)</f>
        <v>0</v>
      </c>
      <c r="CO16" s="243">
        <f>SUMIFS(PLAN!$AA:$AA,PLAN!$Q:$Q,total!CO2)</f>
        <v>0</v>
      </c>
      <c r="CP16" s="243">
        <f>SUMIFS(PLAN!$AA:$AA,PLAN!$Q:$Q,total!CP2)</f>
        <v>0</v>
      </c>
      <c r="CQ16" s="243">
        <f>SUMIFS(PLAN!$AA:$AA,PLAN!$Q:$Q,total!CQ2)</f>
        <v>0</v>
      </c>
      <c r="CR16" s="243">
        <f>SUMIFS(PLAN!$AA:$AA,PLAN!$Q:$Q,total!CR2)</f>
        <v>0</v>
      </c>
      <c r="CS16" s="243">
        <f>SUMIFS(PLAN!$AA:$AA,PLAN!$Q:$Q,total!CS2)</f>
        <v>0</v>
      </c>
      <c r="CT16" s="243">
        <f>SUMIFS(PLAN!$AA:$AA,PLAN!$Q:$Q,total!CT2)</f>
        <v>0</v>
      </c>
      <c r="CU16" s="243">
        <f>SUMIFS(PLAN!$AA:$AA,PLAN!$Q:$Q,total!CU2)</f>
        <v>0</v>
      </c>
      <c r="CV16" s="243">
        <f>SUMIFS(PLAN!$AA:$AA,PLAN!$Q:$Q,total!CV2)</f>
        <v>0</v>
      </c>
      <c r="CW16" s="243">
        <f>SUMIFS(PLAN!$AA:$AA,PLAN!$Q:$Q,total!CW2)</f>
        <v>0</v>
      </c>
      <c r="CX16" s="243">
        <f>SUMIFS(PLAN!$AA:$AA,PLAN!$Q:$Q,total!CX2)</f>
        <v>0</v>
      </c>
      <c r="CY16" s="243">
        <f>SUMIFS(PLAN!$AA:$AA,PLAN!$Q:$Q,total!CY2)</f>
        <v>0</v>
      </c>
      <c r="CZ16" s="243">
        <f>SUMIFS(PLAN!$AA:$AA,PLAN!$Q:$Q,total!CZ2)</f>
        <v>0</v>
      </c>
      <c r="DA16" s="243">
        <f>SUMIFS(PLAN!$AA:$AA,PLAN!$Q:$Q,total!DA2)</f>
        <v>0</v>
      </c>
      <c r="DB16" s="243">
        <f>SUMIFS(PLAN!$AA:$AA,PLAN!$Q:$Q,total!DB2)</f>
        <v>0</v>
      </c>
      <c r="DC16" s="243">
        <f>SUMIFS(PLAN!$AA:$AA,PLAN!$Q:$Q,total!DC2)</f>
        <v>0</v>
      </c>
      <c r="DD16" s="243">
        <f>SUMIFS(PLAN!$AA:$AA,PLAN!$Q:$Q,total!DD2)</f>
        <v>0</v>
      </c>
      <c r="DE16" s="243">
        <f>SUMIFS(PLAN!$AA:$AA,PLAN!$Q:$Q,total!DE2)</f>
        <v>0</v>
      </c>
      <c r="DF16" s="243">
        <f>SUMIFS(PLAN!$AA:$AA,PLAN!$Q:$Q,total!DF2)</f>
        <v>0</v>
      </c>
      <c r="DG16" s="243">
        <f>SUMIFS(PLAN!$AA:$AA,PLAN!$Q:$Q,total!DG2)</f>
        <v>0</v>
      </c>
      <c r="DH16" s="243">
        <f>SUMIFS(PLAN!$AA:$AA,PLAN!$Q:$Q,total!DH2)</f>
        <v>0</v>
      </c>
      <c r="DI16" s="243">
        <f>SUMIFS(PLAN!$AA:$AA,PLAN!$Q:$Q,total!DI2)</f>
        <v>0</v>
      </c>
      <c r="DJ16" s="243">
        <f>SUMIFS(PLAN!$AA:$AA,PLAN!$Q:$Q,total!DJ2)</f>
        <v>0</v>
      </c>
      <c r="DK16" s="243">
        <f>SUMIFS(PLAN!$AA:$AA,PLAN!$Q:$Q,total!DK2)</f>
        <v>0</v>
      </c>
    </row>
    <row r="17" spans="1:115" s="248" customFormat="1" ht="27.75" customHeight="1">
      <c r="A17" s="493" t="s">
        <v>257</v>
      </c>
      <c r="B17" s="493"/>
      <c r="C17" s="243">
        <f t="shared" ref="C17:AH17" si="30">C16+C16*5%</f>
        <v>0</v>
      </c>
      <c r="D17" s="243">
        <f t="shared" si="30"/>
        <v>0</v>
      </c>
      <c r="E17" s="243">
        <f t="shared" si="30"/>
        <v>0</v>
      </c>
      <c r="F17" s="243">
        <f t="shared" si="30"/>
        <v>0</v>
      </c>
      <c r="G17" s="243">
        <f t="shared" si="30"/>
        <v>0</v>
      </c>
      <c r="H17" s="243">
        <f t="shared" si="30"/>
        <v>0</v>
      </c>
      <c r="I17" s="243">
        <f t="shared" si="30"/>
        <v>0</v>
      </c>
      <c r="J17" s="243">
        <f t="shared" si="30"/>
        <v>0</v>
      </c>
      <c r="K17" s="243">
        <f t="shared" si="30"/>
        <v>0</v>
      </c>
      <c r="L17" s="243">
        <f t="shared" si="30"/>
        <v>0</v>
      </c>
      <c r="M17" s="243">
        <f t="shared" si="30"/>
        <v>0</v>
      </c>
      <c r="N17" s="243">
        <f t="shared" si="30"/>
        <v>0</v>
      </c>
      <c r="O17" s="243">
        <f t="shared" si="30"/>
        <v>0</v>
      </c>
      <c r="P17" s="243">
        <f t="shared" si="30"/>
        <v>0</v>
      </c>
      <c r="Q17" s="243">
        <f t="shared" si="30"/>
        <v>0</v>
      </c>
      <c r="R17" s="243">
        <f t="shared" si="30"/>
        <v>0</v>
      </c>
      <c r="S17" s="243">
        <f t="shared" si="30"/>
        <v>0</v>
      </c>
      <c r="T17" s="243">
        <f t="shared" si="30"/>
        <v>0</v>
      </c>
      <c r="U17" s="243">
        <f t="shared" si="30"/>
        <v>0</v>
      </c>
      <c r="V17" s="243">
        <f t="shared" si="30"/>
        <v>0</v>
      </c>
      <c r="W17" s="243">
        <f t="shared" si="30"/>
        <v>0</v>
      </c>
      <c r="X17" s="243">
        <f t="shared" si="30"/>
        <v>0</v>
      </c>
      <c r="Y17" s="243">
        <f t="shared" si="30"/>
        <v>0</v>
      </c>
      <c r="Z17" s="243">
        <f t="shared" si="30"/>
        <v>0</v>
      </c>
      <c r="AA17" s="243">
        <f t="shared" si="30"/>
        <v>0</v>
      </c>
      <c r="AB17" s="243">
        <f t="shared" si="30"/>
        <v>0</v>
      </c>
      <c r="AC17" s="243">
        <f t="shared" si="30"/>
        <v>0</v>
      </c>
      <c r="AD17" s="243">
        <f t="shared" si="30"/>
        <v>0</v>
      </c>
      <c r="AE17" s="243">
        <f t="shared" si="30"/>
        <v>0</v>
      </c>
      <c r="AF17" s="243">
        <f t="shared" si="30"/>
        <v>0</v>
      </c>
      <c r="AG17" s="243">
        <f t="shared" si="30"/>
        <v>0</v>
      </c>
      <c r="AH17" s="243">
        <f t="shared" si="30"/>
        <v>0</v>
      </c>
      <c r="AI17" s="243">
        <f t="shared" ref="AI17:BJ17" si="31">AI16+AI16*5%</f>
        <v>0</v>
      </c>
      <c r="AJ17" s="243">
        <f t="shared" si="31"/>
        <v>0</v>
      </c>
      <c r="AK17" s="243">
        <f t="shared" si="31"/>
        <v>0</v>
      </c>
      <c r="AL17" s="243">
        <f t="shared" si="31"/>
        <v>0</v>
      </c>
      <c r="AM17" s="243">
        <f t="shared" si="31"/>
        <v>0</v>
      </c>
      <c r="AN17" s="243">
        <f t="shared" si="31"/>
        <v>0</v>
      </c>
      <c r="AO17" s="243">
        <f t="shared" si="31"/>
        <v>0</v>
      </c>
      <c r="AP17" s="243">
        <f t="shared" si="31"/>
        <v>0</v>
      </c>
      <c r="AQ17" s="243">
        <f t="shared" si="31"/>
        <v>0</v>
      </c>
      <c r="AR17" s="243">
        <f t="shared" si="31"/>
        <v>0</v>
      </c>
      <c r="AS17" s="243">
        <f t="shared" si="31"/>
        <v>4889.9025000000001</v>
      </c>
      <c r="AT17" s="243">
        <f t="shared" si="31"/>
        <v>1236.6374999999998</v>
      </c>
      <c r="AU17" s="243">
        <f t="shared" si="31"/>
        <v>0</v>
      </c>
      <c r="AV17" s="243">
        <f t="shared" si="31"/>
        <v>4900.21875</v>
      </c>
      <c r="AW17" s="243">
        <f t="shared" si="31"/>
        <v>14731.605</v>
      </c>
      <c r="AX17" s="243">
        <f t="shared" si="31"/>
        <v>37076.602500000001</v>
      </c>
      <c r="AY17" s="243">
        <f t="shared" si="31"/>
        <v>0</v>
      </c>
      <c r="AZ17" s="243">
        <f t="shared" si="31"/>
        <v>42002.927750000003</v>
      </c>
      <c r="BA17" s="243">
        <f t="shared" si="31"/>
        <v>41931.33</v>
      </c>
      <c r="BB17" s="243">
        <f t="shared" si="31"/>
        <v>39561.145750000003</v>
      </c>
      <c r="BC17" s="243">
        <f t="shared" si="31"/>
        <v>38280.844000000005</v>
      </c>
      <c r="BD17" s="243">
        <f t="shared" si="31"/>
        <v>44748.261250000003</v>
      </c>
      <c r="BE17" s="243">
        <f t="shared" si="31"/>
        <v>0</v>
      </c>
      <c r="BF17" s="243">
        <f t="shared" si="31"/>
        <v>0</v>
      </c>
      <c r="BG17" s="243">
        <f t="shared" si="31"/>
        <v>46223.138500000001</v>
      </c>
      <c r="BH17" s="243">
        <f t="shared" si="31"/>
        <v>43803.549999999996</v>
      </c>
      <c r="BI17" s="243">
        <f t="shared" si="31"/>
        <v>46624.576250000006</v>
      </c>
      <c r="BJ17" s="243">
        <f t="shared" si="31"/>
        <v>46860.227750000005</v>
      </c>
      <c r="BK17" s="243">
        <f t="shared" ref="BK17:BW17" si="32">BK16+BK16*5%</f>
        <v>41376.149500000007</v>
      </c>
      <c r="BL17" s="243">
        <f t="shared" si="32"/>
        <v>46779.736500000006</v>
      </c>
      <c r="BM17" s="243">
        <f t="shared" si="32"/>
        <v>0</v>
      </c>
      <c r="BN17" s="243">
        <f t="shared" si="32"/>
        <v>43504.50650000001</v>
      </c>
      <c r="BO17" s="243">
        <f t="shared" si="32"/>
        <v>42643.973750000012</v>
      </c>
      <c r="BP17" s="243">
        <f t="shared" si="32"/>
        <v>49980.040250000013</v>
      </c>
      <c r="BQ17" s="243">
        <f t="shared" si="32"/>
        <v>42520.099999999991</v>
      </c>
      <c r="BR17" s="243">
        <f t="shared" si="32"/>
        <v>45118.473749999997</v>
      </c>
      <c r="BS17" s="243">
        <f t="shared" si="32"/>
        <v>45993.431749999989</v>
      </c>
      <c r="BT17" s="243">
        <f t="shared" si="32"/>
        <v>0</v>
      </c>
      <c r="BU17" s="243">
        <f t="shared" si="32"/>
        <v>0</v>
      </c>
      <c r="BV17" s="243">
        <f t="shared" si="32"/>
        <v>0</v>
      </c>
      <c r="BW17" s="243">
        <f t="shared" si="32"/>
        <v>0</v>
      </c>
      <c r="BX17" s="243">
        <f t="shared" ref="BX17:CM17" si="33">BX16+BX16*5%</f>
        <v>43022.281750000002</v>
      </c>
      <c r="BY17" s="243">
        <f t="shared" si="33"/>
        <v>41557.414499999992</v>
      </c>
      <c r="BZ17" s="243">
        <f t="shared" si="33"/>
        <v>41193.129249999998</v>
      </c>
      <c r="CA17" s="243">
        <f t="shared" si="33"/>
        <v>0</v>
      </c>
      <c r="CB17" s="243">
        <f t="shared" si="33"/>
        <v>41755.4375</v>
      </c>
      <c r="CC17" s="243">
        <f t="shared" si="33"/>
        <v>43457.014999999999</v>
      </c>
      <c r="CD17" s="243">
        <f t="shared" si="33"/>
        <v>42275.217249999987</v>
      </c>
      <c r="CE17" s="243">
        <f t="shared" si="33"/>
        <v>57564.087000000014</v>
      </c>
      <c r="CF17" s="243">
        <f t="shared" si="33"/>
        <v>40938.268000000011</v>
      </c>
      <c r="CG17" s="243">
        <f t="shared" si="33"/>
        <v>0</v>
      </c>
      <c r="CH17" s="243">
        <f t="shared" si="33"/>
        <v>0</v>
      </c>
      <c r="CI17" s="243">
        <f t="shared" si="33"/>
        <v>45609.427500000013</v>
      </c>
      <c r="CJ17" s="243">
        <f t="shared" si="33"/>
        <v>45852.987250000006</v>
      </c>
      <c r="CK17" s="243">
        <f t="shared" si="33"/>
        <v>0</v>
      </c>
      <c r="CL17" s="243">
        <f t="shared" si="33"/>
        <v>0</v>
      </c>
      <c r="CM17" s="243">
        <f t="shared" si="33"/>
        <v>0</v>
      </c>
      <c r="CN17" s="243">
        <f t="shared" ref="CN17:DC17" si="34">CN16+CN16*5%</f>
        <v>0</v>
      </c>
      <c r="CO17" s="243">
        <f t="shared" si="34"/>
        <v>0</v>
      </c>
      <c r="CP17" s="243">
        <f t="shared" si="34"/>
        <v>0</v>
      </c>
      <c r="CQ17" s="243">
        <f t="shared" si="34"/>
        <v>0</v>
      </c>
      <c r="CR17" s="243">
        <f t="shared" si="34"/>
        <v>0</v>
      </c>
      <c r="CS17" s="243">
        <f t="shared" si="34"/>
        <v>0</v>
      </c>
      <c r="CT17" s="243">
        <f t="shared" si="34"/>
        <v>0</v>
      </c>
      <c r="CU17" s="243">
        <f t="shared" si="34"/>
        <v>0</v>
      </c>
      <c r="CV17" s="243">
        <f t="shared" si="34"/>
        <v>0</v>
      </c>
      <c r="CW17" s="243">
        <f t="shared" si="34"/>
        <v>0</v>
      </c>
      <c r="CX17" s="243">
        <f t="shared" si="34"/>
        <v>0</v>
      </c>
      <c r="CY17" s="243">
        <f t="shared" si="34"/>
        <v>0</v>
      </c>
      <c r="CZ17" s="243">
        <f t="shared" si="34"/>
        <v>0</v>
      </c>
      <c r="DA17" s="243">
        <f t="shared" si="34"/>
        <v>0</v>
      </c>
      <c r="DB17" s="243">
        <f t="shared" si="34"/>
        <v>0</v>
      </c>
      <c r="DC17" s="243">
        <f t="shared" si="34"/>
        <v>0</v>
      </c>
      <c r="DD17" s="243">
        <f t="shared" ref="DD17:DK17" si="35">DD16+DD16*5%</f>
        <v>0</v>
      </c>
      <c r="DE17" s="243">
        <f t="shared" si="35"/>
        <v>0</v>
      </c>
      <c r="DF17" s="243">
        <f t="shared" si="35"/>
        <v>0</v>
      </c>
      <c r="DG17" s="243">
        <f t="shared" si="35"/>
        <v>0</v>
      </c>
      <c r="DH17" s="243">
        <f t="shared" si="35"/>
        <v>0</v>
      </c>
      <c r="DI17" s="243">
        <f t="shared" si="35"/>
        <v>0</v>
      </c>
      <c r="DJ17" s="243">
        <f t="shared" si="35"/>
        <v>0</v>
      </c>
      <c r="DK17" s="243">
        <f t="shared" si="35"/>
        <v>0</v>
      </c>
    </row>
    <row r="18" spans="1:115" ht="27.75" customHeight="1">
      <c r="A18" s="490" t="s">
        <v>250</v>
      </c>
      <c r="B18" s="252">
        <v>430</v>
      </c>
      <c r="C18" s="241">
        <f t="shared" ref="C18:AH18" si="36">C17/$B$18</f>
        <v>0</v>
      </c>
      <c r="D18" s="241">
        <f t="shared" si="36"/>
        <v>0</v>
      </c>
      <c r="E18" s="241">
        <f t="shared" si="36"/>
        <v>0</v>
      </c>
      <c r="F18" s="241">
        <f t="shared" si="36"/>
        <v>0</v>
      </c>
      <c r="G18" s="241">
        <f t="shared" si="36"/>
        <v>0</v>
      </c>
      <c r="H18" s="241">
        <f t="shared" si="36"/>
        <v>0</v>
      </c>
      <c r="I18" s="241">
        <f t="shared" si="36"/>
        <v>0</v>
      </c>
      <c r="J18" s="241">
        <f t="shared" si="36"/>
        <v>0</v>
      </c>
      <c r="K18" s="241">
        <f t="shared" si="36"/>
        <v>0</v>
      </c>
      <c r="L18" s="241">
        <f t="shared" si="36"/>
        <v>0</v>
      </c>
      <c r="M18" s="241">
        <f t="shared" si="36"/>
        <v>0</v>
      </c>
      <c r="N18" s="241">
        <f t="shared" si="36"/>
        <v>0</v>
      </c>
      <c r="O18" s="241">
        <f t="shared" si="36"/>
        <v>0</v>
      </c>
      <c r="P18" s="241">
        <f t="shared" si="36"/>
        <v>0</v>
      </c>
      <c r="Q18" s="241">
        <f t="shared" si="36"/>
        <v>0</v>
      </c>
      <c r="R18" s="241">
        <f t="shared" si="36"/>
        <v>0</v>
      </c>
      <c r="S18" s="241">
        <f t="shared" si="36"/>
        <v>0</v>
      </c>
      <c r="T18" s="241">
        <f t="shared" si="36"/>
        <v>0</v>
      </c>
      <c r="U18" s="241">
        <f t="shared" si="36"/>
        <v>0</v>
      </c>
      <c r="V18" s="241">
        <f t="shared" si="36"/>
        <v>0</v>
      </c>
      <c r="W18" s="241">
        <f t="shared" si="36"/>
        <v>0</v>
      </c>
      <c r="X18" s="241">
        <f t="shared" si="36"/>
        <v>0</v>
      </c>
      <c r="Y18" s="241">
        <f t="shared" si="36"/>
        <v>0</v>
      </c>
      <c r="Z18" s="241">
        <f t="shared" si="36"/>
        <v>0</v>
      </c>
      <c r="AA18" s="241">
        <f t="shared" si="36"/>
        <v>0</v>
      </c>
      <c r="AB18" s="241">
        <f t="shared" si="36"/>
        <v>0</v>
      </c>
      <c r="AC18" s="241">
        <f t="shared" si="36"/>
        <v>0</v>
      </c>
      <c r="AD18" s="241">
        <f t="shared" si="36"/>
        <v>0</v>
      </c>
      <c r="AE18" s="241">
        <f t="shared" si="36"/>
        <v>0</v>
      </c>
      <c r="AF18" s="241">
        <f t="shared" si="36"/>
        <v>0</v>
      </c>
      <c r="AG18" s="241">
        <f t="shared" si="36"/>
        <v>0</v>
      </c>
      <c r="AH18" s="241">
        <f t="shared" si="36"/>
        <v>0</v>
      </c>
      <c r="AI18" s="241">
        <f t="shared" ref="AI18:BJ18" si="37">AI17/$B$18</f>
        <v>0</v>
      </c>
      <c r="AJ18" s="241">
        <f t="shared" si="37"/>
        <v>0</v>
      </c>
      <c r="AK18" s="241">
        <f t="shared" si="37"/>
        <v>0</v>
      </c>
      <c r="AL18" s="241">
        <f t="shared" si="37"/>
        <v>0</v>
      </c>
      <c r="AM18" s="241">
        <f t="shared" si="37"/>
        <v>0</v>
      </c>
      <c r="AN18" s="241">
        <f t="shared" si="37"/>
        <v>0</v>
      </c>
      <c r="AO18" s="241">
        <f t="shared" si="37"/>
        <v>0</v>
      </c>
      <c r="AP18" s="241">
        <f t="shared" si="37"/>
        <v>0</v>
      </c>
      <c r="AQ18" s="241">
        <f t="shared" si="37"/>
        <v>0</v>
      </c>
      <c r="AR18" s="241">
        <f t="shared" si="37"/>
        <v>0</v>
      </c>
      <c r="AS18" s="241">
        <f t="shared" si="37"/>
        <v>11.371866279069767</v>
      </c>
      <c r="AT18" s="241">
        <f t="shared" si="37"/>
        <v>2.8759011627906972</v>
      </c>
      <c r="AU18" s="241">
        <f t="shared" si="37"/>
        <v>0</v>
      </c>
      <c r="AV18" s="241">
        <f t="shared" si="37"/>
        <v>11.395857558139534</v>
      </c>
      <c r="AW18" s="241">
        <f t="shared" si="37"/>
        <v>34.259546511627903</v>
      </c>
      <c r="AX18" s="241">
        <f t="shared" si="37"/>
        <v>86.224656976744185</v>
      </c>
      <c r="AY18" s="241">
        <f t="shared" si="37"/>
        <v>0</v>
      </c>
      <c r="AZ18" s="241">
        <f t="shared" si="37"/>
        <v>97.681227325581403</v>
      </c>
      <c r="BA18" s="241">
        <f t="shared" si="37"/>
        <v>97.514720930232556</v>
      </c>
      <c r="BB18" s="241">
        <f t="shared" si="37"/>
        <v>92.002664534883735</v>
      </c>
      <c r="BC18" s="241">
        <f t="shared" si="37"/>
        <v>89.025218604651172</v>
      </c>
      <c r="BD18" s="241">
        <f t="shared" si="37"/>
        <v>104.0657238372093</v>
      </c>
      <c r="BE18" s="241">
        <f t="shared" si="37"/>
        <v>0</v>
      </c>
      <c r="BF18" s="241">
        <f t="shared" si="37"/>
        <v>0</v>
      </c>
      <c r="BG18" s="241">
        <f t="shared" si="37"/>
        <v>107.49567093023256</v>
      </c>
      <c r="BH18" s="241">
        <f t="shared" si="37"/>
        <v>101.86872093023254</v>
      </c>
      <c r="BI18" s="241">
        <f t="shared" si="37"/>
        <v>108.42924709302326</v>
      </c>
      <c r="BJ18" s="241">
        <f t="shared" si="37"/>
        <v>108.97727383720931</v>
      </c>
      <c r="BK18" s="241">
        <f t="shared" ref="BK18:BW18" si="38">BK17/$B$18</f>
        <v>96.223603488372106</v>
      </c>
      <c r="BL18" s="241">
        <f t="shared" si="38"/>
        <v>108.79008488372095</v>
      </c>
      <c r="BM18" s="241">
        <f t="shared" si="38"/>
        <v>0</v>
      </c>
      <c r="BN18" s="241">
        <f t="shared" si="38"/>
        <v>101.17327093023258</v>
      </c>
      <c r="BO18" s="241">
        <f t="shared" si="38"/>
        <v>99.172031976744208</v>
      </c>
      <c r="BP18" s="241">
        <f t="shared" si="38"/>
        <v>116.23265174418607</v>
      </c>
      <c r="BQ18" s="241">
        <f t="shared" si="38"/>
        <v>98.883953488372072</v>
      </c>
      <c r="BR18" s="241">
        <f t="shared" si="38"/>
        <v>104.92668313953487</v>
      </c>
      <c r="BS18" s="241">
        <f t="shared" si="38"/>
        <v>106.96146918604649</v>
      </c>
      <c r="BT18" s="241">
        <f t="shared" si="38"/>
        <v>0</v>
      </c>
      <c r="BU18" s="241">
        <f t="shared" si="38"/>
        <v>0</v>
      </c>
      <c r="BV18" s="241">
        <f t="shared" si="38"/>
        <v>0</v>
      </c>
      <c r="BW18" s="241">
        <f t="shared" si="38"/>
        <v>0</v>
      </c>
      <c r="BX18" s="241">
        <f t="shared" ref="BX18:CM18" si="39">BX17/$B$18</f>
        <v>100.05181802325582</v>
      </c>
      <c r="BY18" s="241">
        <f t="shared" si="39"/>
        <v>96.645149999999987</v>
      </c>
      <c r="BZ18" s="241">
        <f t="shared" si="39"/>
        <v>95.797974999999994</v>
      </c>
      <c r="CA18" s="241">
        <f t="shared" si="39"/>
        <v>0</v>
      </c>
      <c r="CB18" s="241">
        <f t="shared" si="39"/>
        <v>97.105668604651157</v>
      </c>
      <c r="CC18" s="241">
        <f t="shared" si="39"/>
        <v>101.06282558139534</v>
      </c>
      <c r="CD18" s="241">
        <f t="shared" si="39"/>
        <v>98.314458720930205</v>
      </c>
      <c r="CE18" s="241">
        <f t="shared" si="39"/>
        <v>133.86996976744189</v>
      </c>
      <c r="CF18" s="241">
        <f t="shared" si="39"/>
        <v>95.205274418604674</v>
      </c>
      <c r="CG18" s="241">
        <f t="shared" si="39"/>
        <v>0</v>
      </c>
      <c r="CH18" s="241">
        <f t="shared" si="39"/>
        <v>0</v>
      </c>
      <c r="CI18" s="241">
        <f t="shared" si="39"/>
        <v>106.06843604651166</v>
      </c>
      <c r="CJ18" s="241">
        <f t="shared" si="39"/>
        <v>106.63485406976746</v>
      </c>
      <c r="CK18" s="241">
        <f t="shared" si="39"/>
        <v>0</v>
      </c>
      <c r="CL18" s="241">
        <f t="shared" si="39"/>
        <v>0</v>
      </c>
      <c r="CM18" s="241">
        <f t="shared" si="39"/>
        <v>0</v>
      </c>
      <c r="CN18" s="241">
        <f t="shared" ref="CN18:DC18" si="40">CN17/$B$18</f>
        <v>0</v>
      </c>
      <c r="CO18" s="241">
        <f t="shared" si="40"/>
        <v>0</v>
      </c>
      <c r="CP18" s="241">
        <f t="shared" si="40"/>
        <v>0</v>
      </c>
      <c r="CQ18" s="241">
        <f t="shared" si="40"/>
        <v>0</v>
      </c>
      <c r="CR18" s="241">
        <f t="shared" si="40"/>
        <v>0</v>
      </c>
      <c r="CS18" s="241">
        <f t="shared" si="40"/>
        <v>0</v>
      </c>
      <c r="CT18" s="241">
        <f t="shared" si="40"/>
        <v>0</v>
      </c>
      <c r="CU18" s="241">
        <f t="shared" si="40"/>
        <v>0</v>
      </c>
      <c r="CV18" s="241">
        <f t="shared" si="40"/>
        <v>0</v>
      </c>
      <c r="CW18" s="241">
        <f t="shared" si="40"/>
        <v>0</v>
      </c>
      <c r="CX18" s="241">
        <f t="shared" si="40"/>
        <v>0</v>
      </c>
      <c r="CY18" s="241">
        <f t="shared" si="40"/>
        <v>0</v>
      </c>
      <c r="CZ18" s="241">
        <f t="shared" si="40"/>
        <v>0</v>
      </c>
      <c r="DA18" s="241">
        <f t="shared" si="40"/>
        <v>0</v>
      </c>
      <c r="DB18" s="241">
        <f t="shared" si="40"/>
        <v>0</v>
      </c>
      <c r="DC18" s="241">
        <f t="shared" si="40"/>
        <v>0</v>
      </c>
      <c r="DD18" s="241">
        <f t="shared" ref="DD18:DK18" si="41">DD17/$B$18</f>
        <v>0</v>
      </c>
      <c r="DE18" s="241">
        <f t="shared" si="41"/>
        <v>0</v>
      </c>
      <c r="DF18" s="241">
        <f t="shared" si="41"/>
        <v>0</v>
      </c>
      <c r="DG18" s="241">
        <f t="shared" si="41"/>
        <v>0</v>
      </c>
      <c r="DH18" s="241">
        <f t="shared" si="41"/>
        <v>0</v>
      </c>
      <c r="DI18" s="241">
        <f t="shared" si="41"/>
        <v>0</v>
      </c>
      <c r="DJ18" s="241">
        <f t="shared" si="41"/>
        <v>0</v>
      </c>
      <c r="DK18" s="241">
        <f t="shared" si="41"/>
        <v>0</v>
      </c>
    </row>
    <row r="19" spans="1:115" ht="27.75" customHeight="1">
      <c r="A19" s="490"/>
      <c r="B19" s="252">
        <v>550</v>
      </c>
      <c r="C19" s="241">
        <f t="shared" ref="C19:AH19" si="42">C17/$B$19</f>
        <v>0</v>
      </c>
      <c r="D19" s="241">
        <f t="shared" si="42"/>
        <v>0</v>
      </c>
      <c r="E19" s="241">
        <f t="shared" si="42"/>
        <v>0</v>
      </c>
      <c r="F19" s="241">
        <f t="shared" si="42"/>
        <v>0</v>
      </c>
      <c r="G19" s="241">
        <f t="shared" si="42"/>
        <v>0</v>
      </c>
      <c r="H19" s="241">
        <f t="shared" si="42"/>
        <v>0</v>
      </c>
      <c r="I19" s="241">
        <f t="shared" si="42"/>
        <v>0</v>
      </c>
      <c r="J19" s="241">
        <f t="shared" si="42"/>
        <v>0</v>
      </c>
      <c r="K19" s="241">
        <f t="shared" si="42"/>
        <v>0</v>
      </c>
      <c r="L19" s="241">
        <f t="shared" si="42"/>
        <v>0</v>
      </c>
      <c r="M19" s="241">
        <f t="shared" si="42"/>
        <v>0</v>
      </c>
      <c r="N19" s="241">
        <f t="shared" si="42"/>
        <v>0</v>
      </c>
      <c r="O19" s="241">
        <f t="shared" si="42"/>
        <v>0</v>
      </c>
      <c r="P19" s="241">
        <f t="shared" si="42"/>
        <v>0</v>
      </c>
      <c r="Q19" s="241">
        <f t="shared" si="42"/>
        <v>0</v>
      </c>
      <c r="R19" s="241">
        <f t="shared" si="42"/>
        <v>0</v>
      </c>
      <c r="S19" s="241">
        <f t="shared" si="42"/>
        <v>0</v>
      </c>
      <c r="T19" s="241">
        <f t="shared" si="42"/>
        <v>0</v>
      </c>
      <c r="U19" s="241">
        <f t="shared" si="42"/>
        <v>0</v>
      </c>
      <c r="V19" s="241">
        <f t="shared" si="42"/>
        <v>0</v>
      </c>
      <c r="W19" s="241">
        <f t="shared" si="42"/>
        <v>0</v>
      </c>
      <c r="X19" s="241">
        <f t="shared" si="42"/>
        <v>0</v>
      </c>
      <c r="Y19" s="241">
        <f t="shared" si="42"/>
        <v>0</v>
      </c>
      <c r="Z19" s="241">
        <f t="shared" si="42"/>
        <v>0</v>
      </c>
      <c r="AA19" s="241">
        <f t="shared" si="42"/>
        <v>0</v>
      </c>
      <c r="AB19" s="241">
        <f t="shared" si="42"/>
        <v>0</v>
      </c>
      <c r="AC19" s="241">
        <f t="shared" si="42"/>
        <v>0</v>
      </c>
      <c r="AD19" s="241">
        <f t="shared" si="42"/>
        <v>0</v>
      </c>
      <c r="AE19" s="241">
        <f t="shared" si="42"/>
        <v>0</v>
      </c>
      <c r="AF19" s="241">
        <f t="shared" si="42"/>
        <v>0</v>
      </c>
      <c r="AG19" s="241">
        <f t="shared" si="42"/>
        <v>0</v>
      </c>
      <c r="AH19" s="241">
        <f t="shared" si="42"/>
        <v>0</v>
      </c>
      <c r="AI19" s="241">
        <f t="shared" ref="AI19:BJ19" si="43">AI17/$B$19</f>
        <v>0</v>
      </c>
      <c r="AJ19" s="241">
        <f t="shared" si="43"/>
        <v>0</v>
      </c>
      <c r="AK19" s="241">
        <f t="shared" si="43"/>
        <v>0</v>
      </c>
      <c r="AL19" s="241">
        <f t="shared" si="43"/>
        <v>0</v>
      </c>
      <c r="AM19" s="241">
        <f t="shared" si="43"/>
        <v>0</v>
      </c>
      <c r="AN19" s="241">
        <f t="shared" si="43"/>
        <v>0</v>
      </c>
      <c r="AO19" s="241">
        <f t="shared" si="43"/>
        <v>0</v>
      </c>
      <c r="AP19" s="241">
        <f t="shared" si="43"/>
        <v>0</v>
      </c>
      <c r="AQ19" s="241">
        <f t="shared" si="43"/>
        <v>0</v>
      </c>
      <c r="AR19" s="241">
        <f t="shared" si="43"/>
        <v>0</v>
      </c>
      <c r="AS19" s="241">
        <f t="shared" si="43"/>
        <v>8.890731818181818</v>
      </c>
      <c r="AT19" s="241">
        <f t="shared" si="43"/>
        <v>2.2484318181818179</v>
      </c>
      <c r="AU19" s="241">
        <f t="shared" si="43"/>
        <v>0</v>
      </c>
      <c r="AV19" s="241">
        <f t="shared" si="43"/>
        <v>8.909488636363637</v>
      </c>
      <c r="AW19" s="241">
        <f t="shared" si="43"/>
        <v>26.784736363636362</v>
      </c>
      <c r="AX19" s="241">
        <f t="shared" si="43"/>
        <v>67.41200454545455</v>
      </c>
      <c r="AY19" s="241">
        <f t="shared" si="43"/>
        <v>0</v>
      </c>
      <c r="AZ19" s="241">
        <f t="shared" si="43"/>
        <v>76.368959545454544</v>
      </c>
      <c r="BA19" s="241">
        <f t="shared" si="43"/>
        <v>76.23878181818182</v>
      </c>
      <c r="BB19" s="241">
        <f t="shared" si="43"/>
        <v>71.929355909090916</v>
      </c>
      <c r="BC19" s="241">
        <f t="shared" si="43"/>
        <v>69.601534545454555</v>
      </c>
      <c r="BD19" s="241">
        <f t="shared" si="43"/>
        <v>81.360475000000008</v>
      </c>
      <c r="BE19" s="241">
        <f t="shared" si="43"/>
        <v>0</v>
      </c>
      <c r="BF19" s="241">
        <f t="shared" si="43"/>
        <v>0</v>
      </c>
      <c r="BG19" s="241">
        <f t="shared" si="43"/>
        <v>84.042069999999995</v>
      </c>
      <c r="BH19" s="241">
        <f t="shared" si="43"/>
        <v>79.642818181818171</v>
      </c>
      <c r="BI19" s="241">
        <f t="shared" si="43"/>
        <v>84.771956818181835</v>
      </c>
      <c r="BJ19" s="241">
        <f t="shared" si="43"/>
        <v>85.200414090909106</v>
      </c>
      <c r="BK19" s="241">
        <f t="shared" ref="BK19:BW19" si="44">BK17/$B$19</f>
        <v>75.229362727272743</v>
      </c>
      <c r="BL19" s="241">
        <f t="shared" si="44"/>
        <v>85.05406636363638</v>
      </c>
      <c r="BM19" s="241">
        <f t="shared" si="44"/>
        <v>0</v>
      </c>
      <c r="BN19" s="241">
        <f t="shared" si="44"/>
        <v>79.099102727272751</v>
      </c>
      <c r="BO19" s="241">
        <f t="shared" si="44"/>
        <v>77.53449772727275</v>
      </c>
      <c r="BP19" s="241">
        <f t="shared" si="44"/>
        <v>90.872800454545484</v>
      </c>
      <c r="BQ19" s="241">
        <f t="shared" si="44"/>
        <v>77.309272727272713</v>
      </c>
      <c r="BR19" s="241">
        <f t="shared" si="44"/>
        <v>82.033588636363632</v>
      </c>
      <c r="BS19" s="241">
        <f t="shared" si="44"/>
        <v>83.624421363636344</v>
      </c>
      <c r="BT19" s="241">
        <f t="shared" si="44"/>
        <v>0</v>
      </c>
      <c r="BU19" s="241">
        <f t="shared" si="44"/>
        <v>0</v>
      </c>
      <c r="BV19" s="241">
        <f t="shared" si="44"/>
        <v>0</v>
      </c>
      <c r="BW19" s="241">
        <f t="shared" si="44"/>
        <v>0</v>
      </c>
      <c r="BX19" s="241">
        <f t="shared" ref="BX19:CM19" si="45">BX17/$B$19</f>
        <v>78.222330454545457</v>
      </c>
      <c r="BY19" s="241">
        <f t="shared" si="45"/>
        <v>75.558935454545434</v>
      </c>
      <c r="BZ19" s="241">
        <f t="shared" si="45"/>
        <v>74.896598636363635</v>
      </c>
      <c r="CA19" s="241">
        <f t="shared" si="45"/>
        <v>0</v>
      </c>
      <c r="CB19" s="241">
        <f t="shared" si="45"/>
        <v>75.918977272727275</v>
      </c>
      <c r="CC19" s="241">
        <f t="shared" si="45"/>
        <v>79.012754545454541</v>
      </c>
      <c r="CD19" s="241">
        <f t="shared" si="45"/>
        <v>76.864031363636343</v>
      </c>
      <c r="CE19" s="241">
        <f t="shared" si="45"/>
        <v>104.66197636363638</v>
      </c>
      <c r="CF19" s="241">
        <f t="shared" si="45"/>
        <v>74.433214545454561</v>
      </c>
      <c r="CG19" s="241">
        <f t="shared" si="45"/>
        <v>0</v>
      </c>
      <c r="CH19" s="241">
        <f t="shared" si="45"/>
        <v>0</v>
      </c>
      <c r="CI19" s="241">
        <f t="shared" si="45"/>
        <v>82.926231818181847</v>
      </c>
      <c r="CJ19" s="241">
        <f t="shared" si="45"/>
        <v>83.369067727272736</v>
      </c>
      <c r="CK19" s="241">
        <f t="shared" si="45"/>
        <v>0</v>
      </c>
      <c r="CL19" s="241">
        <f t="shared" si="45"/>
        <v>0</v>
      </c>
      <c r="CM19" s="241">
        <f t="shared" si="45"/>
        <v>0</v>
      </c>
      <c r="CN19" s="241">
        <f t="shared" ref="CN19:DC19" si="46">CN17/$B$19</f>
        <v>0</v>
      </c>
      <c r="CO19" s="241">
        <f t="shared" si="46"/>
        <v>0</v>
      </c>
      <c r="CP19" s="241">
        <f t="shared" si="46"/>
        <v>0</v>
      </c>
      <c r="CQ19" s="241">
        <f t="shared" si="46"/>
        <v>0</v>
      </c>
      <c r="CR19" s="241">
        <f t="shared" si="46"/>
        <v>0</v>
      </c>
      <c r="CS19" s="241">
        <f t="shared" si="46"/>
        <v>0</v>
      </c>
      <c r="CT19" s="241">
        <f t="shared" si="46"/>
        <v>0</v>
      </c>
      <c r="CU19" s="241">
        <f t="shared" si="46"/>
        <v>0</v>
      </c>
      <c r="CV19" s="241">
        <f t="shared" si="46"/>
        <v>0</v>
      </c>
      <c r="CW19" s="241">
        <f t="shared" si="46"/>
        <v>0</v>
      </c>
      <c r="CX19" s="241">
        <f t="shared" si="46"/>
        <v>0</v>
      </c>
      <c r="CY19" s="241">
        <f t="shared" si="46"/>
        <v>0</v>
      </c>
      <c r="CZ19" s="241">
        <f t="shared" si="46"/>
        <v>0</v>
      </c>
      <c r="DA19" s="241">
        <f t="shared" si="46"/>
        <v>0</v>
      </c>
      <c r="DB19" s="241">
        <f t="shared" si="46"/>
        <v>0</v>
      </c>
      <c r="DC19" s="241">
        <f t="shared" si="46"/>
        <v>0</v>
      </c>
      <c r="DD19" s="241">
        <f t="shared" ref="DD19:DK19" si="47">DD17/$B$19</f>
        <v>0</v>
      </c>
      <c r="DE19" s="241">
        <f t="shared" si="47"/>
        <v>0</v>
      </c>
      <c r="DF19" s="241">
        <f t="shared" si="47"/>
        <v>0</v>
      </c>
      <c r="DG19" s="241">
        <f t="shared" si="47"/>
        <v>0</v>
      </c>
      <c r="DH19" s="241">
        <f t="shared" si="47"/>
        <v>0</v>
      </c>
      <c r="DI19" s="241">
        <f t="shared" si="47"/>
        <v>0</v>
      </c>
      <c r="DJ19" s="241">
        <f t="shared" si="47"/>
        <v>0</v>
      </c>
      <c r="DK19" s="241">
        <f t="shared" si="47"/>
        <v>0</v>
      </c>
    </row>
    <row r="20" spans="1:115" ht="27.75" customHeight="1">
      <c r="A20" s="490"/>
      <c r="B20" s="252">
        <v>630</v>
      </c>
      <c r="C20" s="241">
        <f t="shared" ref="C20:AH20" si="48">C17/$B$20</f>
        <v>0</v>
      </c>
      <c r="D20" s="241">
        <f t="shared" si="48"/>
        <v>0</v>
      </c>
      <c r="E20" s="241">
        <f t="shared" si="48"/>
        <v>0</v>
      </c>
      <c r="F20" s="241">
        <f t="shared" si="48"/>
        <v>0</v>
      </c>
      <c r="G20" s="241">
        <f t="shared" si="48"/>
        <v>0</v>
      </c>
      <c r="H20" s="241">
        <f t="shared" si="48"/>
        <v>0</v>
      </c>
      <c r="I20" s="241">
        <f t="shared" si="48"/>
        <v>0</v>
      </c>
      <c r="J20" s="241">
        <f t="shared" si="48"/>
        <v>0</v>
      </c>
      <c r="K20" s="241">
        <f t="shared" si="48"/>
        <v>0</v>
      </c>
      <c r="L20" s="241">
        <f t="shared" si="48"/>
        <v>0</v>
      </c>
      <c r="M20" s="241">
        <f t="shared" si="48"/>
        <v>0</v>
      </c>
      <c r="N20" s="241">
        <f t="shared" si="48"/>
        <v>0</v>
      </c>
      <c r="O20" s="241">
        <f t="shared" si="48"/>
        <v>0</v>
      </c>
      <c r="P20" s="241">
        <f t="shared" si="48"/>
        <v>0</v>
      </c>
      <c r="Q20" s="241">
        <f t="shared" si="48"/>
        <v>0</v>
      </c>
      <c r="R20" s="241">
        <f t="shared" si="48"/>
        <v>0</v>
      </c>
      <c r="S20" s="241">
        <f t="shared" si="48"/>
        <v>0</v>
      </c>
      <c r="T20" s="241">
        <f t="shared" si="48"/>
        <v>0</v>
      </c>
      <c r="U20" s="241">
        <f t="shared" si="48"/>
        <v>0</v>
      </c>
      <c r="V20" s="241">
        <f t="shared" si="48"/>
        <v>0</v>
      </c>
      <c r="W20" s="241">
        <f t="shared" si="48"/>
        <v>0</v>
      </c>
      <c r="X20" s="241">
        <f t="shared" si="48"/>
        <v>0</v>
      </c>
      <c r="Y20" s="241">
        <f t="shared" si="48"/>
        <v>0</v>
      </c>
      <c r="Z20" s="241">
        <f t="shared" si="48"/>
        <v>0</v>
      </c>
      <c r="AA20" s="241">
        <f t="shared" si="48"/>
        <v>0</v>
      </c>
      <c r="AB20" s="241">
        <f t="shared" si="48"/>
        <v>0</v>
      </c>
      <c r="AC20" s="241">
        <f t="shared" si="48"/>
        <v>0</v>
      </c>
      <c r="AD20" s="241">
        <f t="shared" si="48"/>
        <v>0</v>
      </c>
      <c r="AE20" s="241">
        <f t="shared" si="48"/>
        <v>0</v>
      </c>
      <c r="AF20" s="241">
        <f t="shared" si="48"/>
        <v>0</v>
      </c>
      <c r="AG20" s="241">
        <f t="shared" si="48"/>
        <v>0</v>
      </c>
      <c r="AH20" s="241">
        <f t="shared" si="48"/>
        <v>0</v>
      </c>
      <c r="AI20" s="241">
        <f t="shared" ref="AI20:BJ20" si="49">AI17/$B$20</f>
        <v>0</v>
      </c>
      <c r="AJ20" s="241">
        <f t="shared" si="49"/>
        <v>0</v>
      </c>
      <c r="AK20" s="241">
        <f t="shared" si="49"/>
        <v>0</v>
      </c>
      <c r="AL20" s="241">
        <f t="shared" si="49"/>
        <v>0</v>
      </c>
      <c r="AM20" s="241">
        <f t="shared" si="49"/>
        <v>0</v>
      </c>
      <c r="AN20" s="241">
        <f t="shared" si="49"/>
        <v>0</v>
      </c>
      <c r="AO20" s="241">
        <f t="shared" si="49"/>
        <v>0</v>
      </c>
      <c r="AP20" s="241">
        <f t="shared" si="49"/>
        <v>0</v>
      </c>
      <c r="AQ20" s="241">
        <f t="shared" si="49"/>
        <v>0</v>
      </c>
      <c r="AR20" s="241">
        <f t="shared" si="49"/>
        <v>0</v>
      </c>
      <c r="AS20" s="241">
        <f t="shared" si="49"/>
        <v>7.7617500000000001</v>
      </c>
      <c r="AT20" s="241">
        <f t="shared" si="49"/>
        <v>1.9629166666666664</v>
      </c>
      <c r="AU20" s="241">
        <f t="shared" si="49"/>
        <v>0</v>
      </c>
      <c r="AV20" s="241">
        <f t="shared" si="49"/>
        <v>7.7781250000000002</v>
      </c>
      <c r="AW20" s="241">
        <f t="shared" si="49"/>
        <v>23.383499999999998</v>
      </c>
      <c r="AX20" s="241">
        <f t="shared" si="49"/>
        <v>58.851750000000003</v>
      </c>
      <c r="AY20" s="241">
        <f t="shared" si="49"/>
        <v>0</v>
      </c>
      <c r="AZ20" s="241">
        <f t="shared" si="49"/>
        <v>66.671313888888889</v>
      </c>
      <c r="BA20" s="241">
        <f t="shared" si="49"/>
        <v>66.557666666666663</v>
      </c>
      <c r="BB20" s="241">
        <f t="shared" si="49"/>
        <v>62.79546944444445</v>
      </c>
      <c r="BC20" s="241">
        <f t="shared" si="49"/>
        <v>60.763244444444453</v>
      </c>
      <c r="BD20" s="241">
        <f t="shared" si="49"/>
        <v>71.028986111111109</v>
      </c>
      <c r="BE20" s="241">
        <f t="shared" si="49"/>
        <v>0</v>
      </c>
      <c r="BF20" s="241">
        <f t="shared" si="49"/>
        <v>0</v>
      </c>
      <c r="BG20" s="241">
        <f t="shared" si="49"/>
        <v>73.370061111111113</v>
      </c>
      <c r="BH20" s="241">
        <f t="shared" si="49"/>
        <v>69.529444444444437</v>
      </c>
      <c r="BI20" s="241">
        <f t="shared" si="49"/>
        <v>74.0072638888889</v>
      </c>
      <c r="BJ20" s="241">
        <f t="shared" si="49"/>
        <v>74.381313888888897</v>
      </c>
      <c r="BK20" s="241">
        <f t="shared" ref="BK20:BW20" si="50">BK17/$B$20</f>
        <v>65.676427777777789</v>
      </c>
      <c r="BL20" s="241">
        <f t="shared" si="50"/>
        <v>74.253550000000004</v>
      </c>
      <c r="BM20" s="241">
        <f t="shared" si="50"/>
        <v>0</v>
      </c>
      <c r="BN20" s="241">
        <f t="shared" si="50"/>
        <v>69.05477222222224</v>
      </c>
      <c r="BO20" s="241">
        <f t="shared" si="50"/>
        <v>67.688847222222236</v>
      </c>
      <c r="BP20" s="241">
        <f t="shared" si="50"/>
        <v>79.333397222222246</v>
      </c>
      <c r="BQ20" s="241">
        <f t="shared" si="50"/>
        <v>67.49222222222221</v>
      </c>
      <c r="BR20" s="241">
        <f t="shared" si="50"/>
        <v>71.616624999999999</v>
      </c>
      <c r="BS20" s="241">
        <f t="shared" si="50"/>
        <v>73.005447222222202</v>
      </c>
      <c r="BT20" s="241">
        <f t="shared" si="50"/>
        <v>0</v>
      </c>
      <c r="BU20" s="241">
        <f t="shared" si="50"/>
        <v>0</v>
      </c>
      <c r="BV20" s="241">
        <f t="shared" si="50"/>
        <v>0</v>
      </c>
      <c r="BW20" s="241">
        <f t="shared" si="50"/>
        <v>0</v>
      </c>
      <c r="BX20" s="241">
        <f t="shared" ref="BX20:CM20" si="51">BX17/$B$20</f>
        <v>68.289336111111112</v>
      </c>
      <c r="BY20" s="241">
        <f t="shared" si="51"/>
        <v>65.964149999999989</v>
      </c>
      <c r="BZ20" s="241">
        <f t="shared" si="51"/>
        <v>65.38591944444444</v>
      </c>
      <c r="CA20" s="241">
        <f t="shared" si="51"/>
        <v>0</v>
      </c>
      <c r="CB20" s="241">
        <f t="shared" si="51"/>
        <v>66.27847222222222</v>
      </c>
      <c r="CC20" s="241">
        <f t="shared" si="51"/>
        <v>68.979388888888892</v>
      </c>
      <c r="CD20" s="241">
        <f t="shared" si="51"/>
        <v>67.10351944444443</v>
      </c>
      <c r="CE20" s="241">
        <f t="shared" si="51"/>
        <v>91.371566666666695</v>
      </c>
      <c r="CF20" s="241">
        <f t="shared" si="51"/>
        <v>64.981377777777794</v>
      </c>
      <c r="CG20" s="241">
        <f t="shared" si="51"/>
        <v>0</v>
      </c>
      <c r="CH20" s="241">
        <f t="shared" si="51"/>
        <v>0</v>
      </c>
      <c r="CI20" s="241">
        <f t="shared" si="51"/>
        <v>72.395916666666693</v>
      </c>
      <c r="CJ20" s="241">
        <f t="shared" si="51"/>
        <v>72.782519444444446</v>
      </c>
      <c r="CK20" s="241">
        <f t="shared" si="51"/>
        <v>0</v>
      </c>
      <c r="CL20" s="241">
        <f t="shared" si="51"/>
        <v>0</v>
      </c>
      <c r="CM20" s="241">
        <f t="shared" si="51"/>
        <v>0</v>
      </c>
      <c r="CN20" s="241">
        <f t="shared" ref="CN20:DC20" si="52">CN17/$B$20</f>
        <v>0</v>
      </c>
      <c r="CO20" s="241">
        <f t="shared" si="52"/>
        <v>0</v>
      </c>
      <c r="CP20" s="241">
        <f t="shared" si="52"/>
        <v>0</v>
      </c>
      <c r="CQ20" s="241">
        <f t="shared" si="52"/>
        <v>0</v>
      </c>
      <c r="CR20" s="241">
        <f t="shared" si="52"/>
        <v>0</v>
      </c>
      <c r="CS20" s="241">
        <f t="shared" si="52"/>
        <v>0</v>
      </c>
      <c r="CT20" s="241">
        <f t="shared" si="52"/>
        <v>0</v>
      </c>
      <c r="CU20" s="241">
        <f t="shared" si="52"/>
        <v>0</v>
      </c>
      <c r="CV20" s="241">
        <f t="shared" si="52"/>
        <v>0</v>
      </c>
      <c r="CW20" s="241">
        <f t="shared" si="52"/>
        <v>0</v>
      </c>
      <c r="CX20" s="241">
        <f t="shared" si="52"/>
        <v>0</v>
      </c>
      <c r="CY20" s="241">
        <f t="shared" si="52"/>
        <v>0</v>
      </c>
      <c r="CZ20" s="241">
        <f t="shared" si="52"/>
        <v>0</v>
      </c>
      <c r="DA20" s="241">
        <f t="shared" si="52"/>
        <v>0</v>
      </c>
      <c r="DB20" s="241">
        <f t="shared" si="52"/>
        <v>0</v>
      </c>
      <c r="DC20" s="241">
        <f t="shared" si="52"/>
        <v>0</v>
      </c>
      <c r="DD20" s="241">
        <f t="shared" ref="DD20:DK20" si="53">DD17/$B$20</f>
        <v>0</v>
      </c>
      <c r="DE20" s="241">
        <f t="shared" si="53"/>
        <v>0</v>
      </c>
      <c r="DF20" s="241">
        <f t="shared" si="53"/>
        <v>0</v>
      </c>
      <c r="DG20" s="241">
        <f t="shared" si="53"/>
        <v>0</v>
      </c>
      <c r="DH20" s="241">
        <f t="shared" si="53"/>
        <v>0</v>
      </c>
      <c r="DI20" s="241">
        <f t="shared" si="53"/>
        <v>0</v>
      </c>
      <c r="DJ20" s="241">
        <f t="shared" si="53"/>
        <v>0</v>
      </c>
      <c r="DK20" s="241">
        <f t="shared" si="53"/>
        <v>0</v>
      </c>
    </row>
    <row r="21" spans="1:115" s="240" customFormat="1" ht="27.75" customHeight="1">
      <c r="A21" s="493" t="s">
        <v>252</v>
      </c>
      <c r="B21" s="252" t="s">
        <v>62</v>
      </c>
      <c r="C21" s="244">
        <f>SUMIFS([7]PLAN!$K:$K,[7]PLAN!$U:$U,C2)</f>
        <v>0</v>
      </c>
      <c r="D21" s="244">
        <f>SUMIFS([7]PLAN!$K:$K,[7]PLAN!$U:$U,D2)</f>
        <v>0</v>
      </c>
      <c r="E21" s="244">
        <f>SUMIFS([7]PLAN!$K:$K,[7]PLAN!$U:$U,E2)</f>
        <v>0</v>
      </c>
      <c r="F21" s="244">
        <f>SUMIFS([7]PLAN!$K:$K,[7]PLAN!$U:$U,F2)</f>
        <v>0</v>
      </c>
      <c r="G21" s="244">
        <f>SUMIFS([7]PLAN!$K:$K,[7]PLAN!$U:$U,G2)</f>
        <v>0</v>
      </c>
      <c r="H21" s="244">
        <f>SUMIFS([7]PLAN!$K:$K,[7]PLAN!$U:$U,H2)</f>
        <v>0</v>
      </c>
      <c r="I21" s="244">
        <f>SUMIFS([7]PLAN!$K:$K,[7]PLAN!$U:$U,I2)</f>
        <v>0</v>
      </c>
      <c r="J21" s="244">
        <f>SUMIFS([7]PLAN!$K:$K,[7]PLAN!$U:$U,J2)</f>
        <v>0</v>
      </c>
      <c r="K21" s="244">
        <f>SUMIFS([7]PLAN!$K:$K,[7]PLAN!$U:$U,K2)</f>
        <v>0</v>
      </c>
      <c r="L21" s="244">
        <f>SUMIFS([7]PLAN!$K:$K,[7]PLAN!$U:$U,L2)</f>
        <v>0</v>
      </c>
      <c r="M21" s="244">
        <f>SUMIFS([7]PLAN!$K:$K,[7]PLAN!$U:$U,M2)</f>
        <v>0</v>
      </c>
      <c r="N21" s="244">
        <f>SUMIFS([7]PLAN!$K:$K,[7]PLAN!$U:$U,N2)</f>
        <v>0</v>
      </c>
      <c r="O21" s="244">
        <f>SUMIFS([7]PLAN!$K:$K,[7]PLAN!$U:$U,O2)</f>
        <v>0</v>
      </c>
      <c r="P21" s="244">
        <f>SUMIFS([7]PLAN!$K:$K,[7]PLAN!$U:$U,P2)</f>
        <v>0</v>
      </c>
      <c r="Q21" s="244">
        <f>SUMIFS([7]PLAN!$K:$K,[7]PLAN!$U:$U,Q2)</f>
        <v>0</v>
      </c>
      <c r="R21" s="244">
        <f>SUMIFS([7]PLAN!$K:$K,[7]PLAN!$U:$U,R2)</f>
        <v>0</v>
      </c>
      <c r="S21" s="244">
        <f>SUMIFS([7]PLAN!$K:$K,[7]PLAN!$U:$U,S2)</f>
        <v>0</v>
      </c>
      <c r="T21" s="244">
        <f>SUMIFS([7]PLAN!$K:$K,[7]PLAN!$U:$U,T2)</f>
        <v>0</v>
      </c>
      <c r="U21" s="244">
        <f>SUMIFS([7]PLAN!$K:$K,[7]PLAN!$U:$U,U2)</f>
        <v>0</v>
      </c>
      <c r="V21" s="244">
        <f>SUMIFS([7]PLAN!$K:$K,[7]PLAN!$U:$U,V2)</f>
        <v>0</v>
      </c>
      <c r="W21" s="244">
        <f>SUMIFS([7]PLAN!$K:$K,[7]PLAN!$U:$U,W2)</f>
        <v>0</v>
      </c>
      <c r="X21" s="244">
        <f>SUMIFS([7]PLAN!$K:$K,[7]PLAN!$U:$U,X2)</f>
        <v>0</v>
      </c>
      <c r="Y21" s="244">
        <f>SUMIFS([7]PLAN!$K:$K,[7]PLAN!$U:$U,Y2)</f>
        <v>0</v>
      </c>
      <c r="Z21" s="244">
        <f>SUMIFS([7]PLAN!$K:$K,[7]PLAN!$U:$U,Z2)</f>
        <v>0</v>
      </c>
      <c r="AA21" s="244">
        <f>SUMIFS([7]PLAN!$K:$K,[7]PLAN!$U:$U,AA2)</f>
        <v>0</v>
      </c>
      <c r="AB21" s="244">
        <f>SUMIFS([7]PLAN!$K:$K,[7]PLAN!$U:$U,AB2)</f>
        <v>0</v>
      </c>
      <c r="AC21" s="244">
        <f>SUMIFS([7]PLAN!$K:$K,[7]PLAN!$U:$U,AC2)</f>
        <v>0</v>
      </c>
      <c r="AD21" s="244">
        <f>SUMIFS([7]PLAN!$K:$K,[7]PLAN!$U:$U,AD2)</f>
        <v>0</v>
      </c>
      <c r="AE21" s="244">
        <f>SUMIFS([7]PLAN!$K:$K,[7]PLAN!$U:$U,AE2)</f>
        <v>0</v>
      </c>
      <c r="AF21" s="244">
        <f>SUMIFS([7]PLAN!$K:$K,[7]PLAN!$U:$U,AF2)</f>
        <v>0</v>
      </c>
      <c r="AG21" s="244">
        <f>SUMIFS([7]PLAN!$K:$K,[7]PLAN!$U:$U,AG2)</f>
        <v>0</v>
      </c>
      <c r="AH21" s="244">
        <f>SUMIFS([7]PLAN!$K:$K,[7]PLAN!$U:$U,AH2)</f>
        <v>0</v>
      </c>
      <c r="AI21" s="244">
        <f>SUMIFS([7]PLAN!$K:$K,[7]PLAN!$U:$U,AI2)</f>
        <v>3306</v>
      </c>
      <c r="AJ21" s="244">
        <f>SUMIFS([7]PLAN!$K:$K,[7]PLAN!$U:$U,AJ2)</f>
        <v>0</v>
      </c>
      <c r="AK21" s="244">
        <f>SUMIFS([7]PLAN!$K:$K,[7]PLAN!$U:$U,AK2)</f>
        <v>0</v>
      </c>
      <c r="AL21" s="244">
        <f>SUMIFS([7]PLAN!$K:$K,[7]PLAN!$U:$U,AL2)</f>
        <v>0</v>
      </c>
      <c r="AM21" s="244">
        <f>SUMIFS([7]PLAN!$K:$K,[7]PLAN!$U:$U,AM2)</f>
        <v>0</v>
      </c>
      <c r="AN21" s="244">
        <f>SUMIFS([7]PLAN!$K:$K,[7]PLAN!$U:$U,AN2)</f>
        <v>0</v>
      </c>
      <c r="AO21" s="244">
        <f>SUMIFS([7]PLAN!$K:$K,[7]PLAN!$U:$U,AO2)</f>
        <v>0</v>
      </c>
      <c r="AP21" s="244">
        <f>SUMIFS([7]PLAN!$K:$K,[7]PLAN!$U:$U,AP2)</f>
        <v>0</v>
      </c>
      <c r="AQ21" s="244">
        <f>SUMIFS([7]PLAN!$K:$K,[7]PLAN!$U:$U,AQ2)</f>
        <v>0</v>
      </c>
      <c r="AR21" s="244">
        <f>SUMIFS([7]PLAN!$K:$K,[7]PLAN!$U:$U,AR2)</f>
        <v>0</v>
      </c>
      <c r="AS21" s="244">
        <f>SUMIFS([7]PLAN!$K:$K,[7]PLAN!$U:$U,AS2)</f>
        <v>0</v>
      </c>
      <c r="AT21" s="244">
        <f>SUMIFS([7]PLAN!$K:$K,[7]PLAN!$U:$U,AT2)</f>
        <v>0</v>
      </c>
      <c r="AU21" s="244">
        <f>SUMIFS([7]PLAN!$K:$K,[7]PLAN!$U:$U,AU2)</f>
        <v>626</v>
      </c>
      <c r="AV21" s="244">
        <f>SUMIFS([7]PLAN!$K:$K,[7]PLAN!$U:$U,AV2)</f>
        <v>2356</v>
      </c>
      <c r="AW21" s="244">
        <f>SUMIFS([7]PLAN!$K:$K,[7]PLAN!$U:$U,AW2)</f>
        <v>1564</v>
      </c>
      <c r="AX21" s="244">
        <f>SUMIFS([7]PLAN!$K:$K,[7]PLAN!$U:$U,AX2)</f>
        <v>487</v>
      </c>
      <c r="AY21" s="244">
        <f>SUMIFS([7]PLAN!$K:$K,[7]PLAN!$U:$U,AY2)</f>
        <v>0</v>
      </c>
      <c r="AZ21" s="244">
        <f>SUMIFS([7]PLAN!$K:$K,[7]PLAN!$U:$U,AZ2)</f>
        <v>720</v>
      </c>
      <c r="BA21" s="244">
        <f>SUMIFS([7]PLAN!$K:$K,[7]PLAN!$U:$U,BA2)</f>
        <v>3118</v>
      </c>
      <c r="BB21" s="244">
        <f>SUMIFS([7]PLAN!$K:$K,[7]PLAN!$U:$U,BB2)</f>
        <v>1326</v>
      </c>
      <c r="BC21" s="244">
        <f>SUMIFS([7]PLAN!$K:$K,[7]PLAN!$U:$U,BC2)</f>
        <v>901</v>
      </c>
      <c r="BD21" s="244">
        <f>SUMIFS([7]PLAN!$K:$K,[7]PLAN!$U:$U,BD2)</f>
        <v>3099</v>
      </c>
      <c r="BE21" s="244">
        <f>SUMIFS([7]PLAN!$K:$K,[7]PLAN!$U:$U,BE2)</f>
        <v>0</v>
      </c>
      <c r="BF21" s="244">
        <f>SUMIFS([7]PLAN!$K:$K,[7]PLAN!$U:$U,BF2)</f>
        <v>0</v>
      </c>
      <c r="BG21" s="244">
        <f>SUMIFS([7]PLAN!$K:$K,[7]PLAN!$U:$U,BG2)</f>
        <v>1367</v>
      </c>
      <c r="BH21" s="244">
        <f>SUMIFS([7]PLAN!$K:$K,[7]PLAN!$U:$U,BH2)</f>
        <v>1250</v>
      </c>
      <c r="BI21" s="244">
        <f>SUMIFS([7]PLAN!$K:$K,[7]PLAN!$U:$U,BI2)</f>
        <v>1250</v>
      </c>
      <c r="BJ21" s="244">
        <f>SUMIFS([7]PLAN!$K:$K,[7]PLAN!$U:$U,BJ2)</f>
        <v>1345</v>
      </c>
      <c r="BK21" s="244">
        <f>SUMIFS([7]PLAN!$K:$K,[7]PLAN!$U:$U,BK2)</f>
        <v>956</v>
      </c>
      <c r="BL21" s="244">
        <f>SUMIFS([7]PLAN!$K:$K,[7]PLAN!$U:$U,BL2)</f>
        <v>2748</v>
      </c>
      <c r="BM21" s="244">
        <f>SUMIFS([7]PLAN!$K:$K,[7]PLAN!$U:$U,BM2)</f>
        <v>0</v>
      </c>
      <c r="BN21" s="244">
        <f>SUMIFS([7]PLAN!$K:$K,[7]PLAN!$U:$U,BN2)</f>
        <v>891</v>
      </c>
      <c r="BO21" s="244">
        <f>SUMIFS([7]PLAN!$K:$K,[7]PLAN!$U:$U,BO2)</f>
        <v>0</v>
      </c>
      <c r="BP21" s="244">
        <f>SUMIFS([7]PLAN!$K:$K,[7]PLAN!$U:$U,BP2)</f>
        <v>1979</v>
      </c>
      <c r="BQ21" s="244">
        <f>SUMIFS([7]PLAN!$K:$K,[7]PLAN!$U:$U,BQ2)</f>
        <v>0</v>
      </c>
      <c r="BR21" s="244">
        <f>SUMIFS([7]PLAN!$K:$K,[7]PLAN!$U:$U,BR2)</f>
        <v>2062</v>
      </c>
      <c r="BS21" s="244">
        <f>SUMIFS([7]PLAN!$K:$K,[7]PLAN!$U:$U,BS2)</f>
        <v>3613</v>
      </c>
      <c r="BT21" s="244">
        <f>SUMIFS([7]PLAN!$K:$K,[7]PLAN!$U:$U,BT2)</f>
        <v>0</v>
      </c>
      <c r="BU21" s="244">
        <f>SUMIFS([7]PLAN!$K:$K,[7]PLAN!$U:$U,BU2)</f>
        <v>0</v>
      </c>
      <c r="BV21" s="244">
        <f>SUMIFS([7]PLAN!$K:$K,[7]PLAN!$U:$U,BV2)</f>
        <v>0</v>
      </c>
      <c r="BW21" s="244">
        <f>SUMIFS([7]PLAN!$K:$K,[7]PLAN!$U:$U,BW2)</f>
        <v>0</v>
      </c>
      <c r="BX21" s="244">
        <f>SUMIFS([7]PLAN!$K:$K,[7]PLAN!$U:$U,BX2)</f>
        <v>3598</v>
      </c>
      <c r="BY21" s="244">
        <f>SUMIFS([7]PLAN!$K:$K,[7]PLAN!$U:$U,BY2)</f>
        <v>3915</v>
      </c>
      <c r="BZ21" s="244">
        <f>SUMIFS([7]PLAN!$K:$K,[7]PLAN!$U:$U,BZ2)</f>
        <v>3940</v>
      </c>
      <c r="CA21" s="244">
        <f>SUMIFS([7]PLAN!$K:$K,[7]PLAN!$U:$U,CA2)</f>
        <v>0</v>
      </c>
      <c r="CB21" s="244">
        <f>SUMIFS([7]PLAN!$K:$K,[7]PLAN!$U:$U,CB2)</f>
        <v>3904</v>
      </c>
      <c r="CC21" s="244">
        <f>SUMIFS([7]PLAN!$K:$K,[7]PLAN!$U:$U,CC2)</f>
        <v>3892</v>
      </c>
      <c r="CD21" s="244">
        <f>SUMIFS([7]PLAN!$K:$K,[7]PLAN!$U:$U,CD2)</f>
        <v>3145</v>
      </c>
      <c r="CE21" s="244">
        <f>SUMIFS([7]PLAN!$K:$K,[7]PLAN!$U:$U,CE2)</f>
        <v>3121</v>
      </c>
      <c r="CF21" s="244">
        <f>SUMIFS([7]PLAN!$K:$K,[7]PLAN!$U:$U,CF2)</f>
        <v>0</v>
      </c>
      <c r="CG21" s="244">
        <f>SUMIFS([7]PLAN!$K:$K,[7]PLAN!$U:$U,CG2)</f>
        <v>0</v>
      </c>
      <c r="CH21" s="244">
        <f>SUMIFS([7]PLAN!$K:$K,[7]PLAN!$U:$U,CH2)</f>
        <v>0</v>
      </c>
      <c r="CI21" s="244">
        <f>SUMIFS([7]PLAN!$K:$K,[7]PLAN!$U:$U,CI2)</f>
        <v>2692</v>
      </c>
      <c r="CJ21" s="244">
        <f>SUMIFS([7]PLAN!$K:$K,[7]PLAN!$U:$U,CJ2)</f>
        <v>1557</v>
      </c>
      <c r="CK21" s="244">
        <f>SUMIFS([7]PLAN!$K:$K,[7]PLAN!$U:$U,CK2)</f>
        <v>996</v>
      </c>
      <c r="CL21" s="244">
        <f>SUMIFS([7]PLAN!$K:$K,[7]PLAN!$U:$U,CL2)</f>
        <v>0</v>
      </c>
      <c r="CM21" s="244">
        <f>SUMIFS([7]PLAN!$K:$K,[7]PLAN!$U:$U,CM2)</f>
        <v>0</v>
      </c>
      <c r="CN21" s="244">
        <f>SUMIFS([7]PLAN!$K:$K,[7]PLAN!$U:$U,CN2)</f>
        <v>0</v>
      </c>
      <c r="CO21" s="244">
        <f>SUMIFS([7]PLAN!$K:$K,[7]PLAN!$U:$U,CO2)</f>
        <v>0</v>
      </c>
      <c r="CP21" s="244">
        <f>SUMIFS([7]PLAN!$K:$K,[7]PLAN!$U:$U,CP2)</f>
        <v>0</v>
      </c>
      <c r="CQ21" s="244">
        <f>SUMIFS([7]PLAN!$K:$K,[7]PLAN!$U:$U,CQ2)</f>
        <v>0</v>
      </c>
      <c r="CR21" s="244">
        <f>SUMIFS([7]PLAN!$K:$K,[7]PLAN!$U:$U,CR2)</f>
        <v>0</v>
      </c>
      <c r="CS21" s="244">
        <f>SUMIFS([7]PLAN!$K:$K,[7]PLAN!$U:$U,CS2)</f>
        <v>0</v>
      </c>
      <c r="CT21" s="244">
        <f>SUMIFS([7]PLAN!$K:$K,[7]PLAN!$U:$U,CT2)</f>
        <v>0</v>
      </c>
      <c r="CU21" s="244">
        <f>SUMIFS([7]PLAN!$K:$K,[7]PLAN!$U:$U,CU2)</f>
        <v>0</v>
      </c>
      <c r="CV21" s="244">
        <f>SUMIFS([7]PLAN!$K:$K,[7]PLAN!$U:$U,CV2)</f>
        <v>0</v>
      </c>
      <c r="CW21" s="244">
        <f>SUMIFS([7]PLAN!$K:$K,[7]PLAN!$U:$U,CW2)</f>
        <v>0</v>
      </c>
      <c r="CX21" s="244">
        <f>SUMIFS([7]PLAN!$K:$K,[7]PLAN!$U:$U,CX2)</f>
        <v>0</v>
      </c>
      <c r="CY21" s="244">
        <f>SUMIFS([7]PLAN!$K:$K,[7]PLAN!$U:$U,CY2)</f>
        <v>0</v>
      </c>
      <c r="CZ21" s="244">
        <f>SUMIFS([7]PLAN!$K:$K,[7]PLAN!$U:$U,CZ2)</f>
        <v>0</v>
      </c>
      <c r="DA21" s="244">
        <f>SUMIFS([7]PLAN!$K:$K,[7]PLAN!$U:$U,DA2)</f>
        <v>0</v>
      </c>
      <c r="DB21" s="244">
        <f>SUMIFS([7]PLAN!$K:$K,[7]PLAN!$U:$U,DB2)</f>
        <v>0</v>
      </c>
      <c r="DC21" s="244">
        <f>SUMIFS([7]PLAN!$K:$K,[7]PLAN!$U:$U,DC2)</f>
        <v>0</v>
      </c>
      <c r="DD21" s="244">
        <f>SUMIFS([7]PLAN!$K:$K,[7]PLAN!$U:$U,DD2)</f>
        <v>0</v>
      </c>
      <c r="DE21" s="244">
        <f>SUMIFS([7]PLAN!$K:$K,[7]PLAN!$U:$U,DE2)</f>
        <v>0</v>
      </c>
      <c r="DF21" s="244">
        <f>SUMIFS([7]PLAN!$K:$K,[7]PLAN!$U:$U,DF2)</f>
        <v>0</v>
      </c>
      <c r="DG21" s="244">
        <f>SUMIFS([7]PLAN!$K:$K,[7]PLAN!$U:$U,DG2)</f>
        <v>0</v>
      </c>
      <c r="DH21" s="244">
        <f>SUMIFS([7]PLAN!$K:$K,[7]PLAN!$U:$U,DH2)</f>
        <v>0</v>
      </c>
      <c r="DI21" s="244">
        <f>SUMIFS([7]PLAN!$K:$K,[7]PLAN!$U:$U,DI2)</f>
        <v>0</v>
      </c>
      <c r="DJ21" s="244">
        <f>SUMIFS([7]PLAN!$K:$K,[7]PLAN!$U:$U,DJ2)</f>
        <v>0</v>
      </c>
      <c r="DK21" s="244">
        <f>SUMIFS([7]PLAN!$K:$K,[7]PLAN!$U:$U,DK2)</f>
        <v>0</v>
      </c>
    </row>
    <row r="22" spans="1:115" s="253" customFormat="1" ht="27.75" customHeight="1">
      <c r="A22" s="493"/>
      <c r="B22" s="252" t="s">
        <v>260</v>
      </c>
      <c r="C22" s="244">
        <f>SUMIFS([7]PLAN!$Z:$Z,[7]PLAN!$V:$V,C2)</f>
        <v>0</v>
      </c>
      <c r="D22" s="244">
        <f>SUMIFS([7]PLAN!$Z:$Z,[7]PLAN!$V:$V,D2)</f>
        <v>0</v>
      </c>
      <c r="E22" s="244">
        <f>SUMIFS([7]PLAN!$Z:$Z,[7]PLAN!$V:$V,E2)</f>
        <v>0</v>
      </c>
      <c r="F22" s="244">
        <f>SUMIFS([7]PLAN!$Z:$Z,[7]PLAN!$V:$V,F2)</f>
        <v>0</v>
      </c>
      <c r="G22" s="244">
        <f>SUMIFS([7]PLAN!$Z:$Z,[7]PLAN!$V:$V,G2)</f>
        <v>0</v>
      </c>
      <c r="H22" s="244">
        <f>SUMIFS([7]PLAN!$Z:$Z,[7]PLAN!$V:$V,H2)</f>
        <v>0</v>
      </c>
      <c r="I22" s="244">
        <f>SUMIFS([7]PLAN!$Z:$Z,[7]PLAN!$V:$V,I2)</f>
        <v>0</v>
      </c>
      <c r="J22" s="244">
        <f>SUMIFS([7]PLAN!$Z:$Z,[7]PLAN!$V:$V,J2)</f>
        <v>0</v>
      </c>
      <c r="K22" s="244">
        <f>SUMIFS([7]PLAN!$Z:$Z,[7]PLAN!$V:$V,K2)</f>
        <v>0</v>
      </c>
      <c r="L22" s="244">
        <f>SUMIFS([7]PLAN!$Z:$Z,[7]PLAN!$V:$V,L2)</f>
        <v>0</v>
      </c>
      <c r="M22" s="244">
        <f>SUMIFS([7]PLAN!$Z:$Z,[7]PLAN!$V:$V,M2)</f>
        <v>0</v>
      </c>
      <c r="N22" s="244">
        <f>SUMIFS([7]PLAN!$Z:$Z,[7]PLAN!$V:$V,N2)</f>
        <v>0</v>
      </c>
      <c r="O22" s="244">
        <f>SUMIFS([7]PLAN!$Z:$Z,[7]PLAN!$V:$V,O2)</f>
        <v>0</v>
      </c>
      <c r="P22" s="244">
        <f>SUMIFS([7]PLAN!$Z:$Z,[7]PLAN!$V:$V,P2)</f>
        <v>0</v>
      </c>
      <c r="Q22" s="244">
        <f>SUMIFS([7]PLAN!$Z:$Z,[7]PLAN!$V:$V,Q2)</f>
        <v>0</v>
      </c>
      <c r="R22" s="244">
        <f>SUMIFS([7]PLAN!$Z:$Z,[7]PLAN!$V:$V,R2)</f>
        <v>0</v>
      </c>
      <c r="S22" s="244">
        <f>SUMIFS([7]PLAN!$Z:$Z,[7]PLAN!$V:$V,S2)</f>
        <v>0</v>
      </c>
      <c r="T22" s="244">
        <f>SUMIFS([7]PLAN!$Z:$Z,[7]PLAN!$V:$V,T2)</f>
        <v>0</v>
      </c>
      <c r="U22" s="244">
        <f>SUMIFS([7]PLAN!$Z:$Z,[7]PLAN!$V:$V,U2)</f>
        <v>0</v>
      </c>
      <c r="V22" s="244">
        <f>SUMIFS([7]PLAN!$Z:$Z,[7]PLAN!$V:$V,V2)</f>
        <v>0</v>
      </c>
      <c r="W22" s="244">
        <f>SUMIFS([7]PLAN!$Z:$Z,[7]PLAN!$V:$V,W2)</f>
        <v>0</v>
      </c>
      <c r="X22" s="244">
        <f>SUMIFS([7]PLAN!$Z:$Z,[7]PLAN!$V:$V,X2)</f>
        <v>0</v>
      </c>
      <c r="Y22" s="244">
        <f>SUMIFS([7]PLAN!$Z:$Z,[7]PLAN!$V:$V,Y2)</f>
        <v>0</v>
      </c>
      <c r="Z22" s="244">
        <f>SUMIFS([7]PLAN!$Z:$Z,[7]PLAN!$V:$V,Z2)</f>
        <v>0</v>
      </c>
      <c r="AA22" s="244">
        <f>SUMIFS([7]PLAN!$Z:$Z,[7]PLAN!$V:$V,AA2)</f>
        <v>0</v>
      </c>
      <c r="AB22" s="244">
        <f>SUMIFS([7]PLAN!$Z:$Z,[7]PLAN!$V:$V,AB2)</f>
        <v>0</v>
      </c>
      <c r="AC22" s="244">
        <f>SUMIFS([7]PLAN!$Z:$Z,[7]PLAN!$V:$V,AC2)</f>
        <v>0</v>
      </c>
      <c r="AD22" s="244">
        <f>SUMIFS([7]PLAN!$Z:$Z,[7]PLAN!$V:$V,AD2)</f>
        <v>0</v>
      </c>
      <c r="AE22" s="244">
        <f>SUMIFS([7]PLAN!$Z:$Z,[7]PLAN!$V:$V,AE2)</f>
        <v>0</v>
      </c>
      <c r="AF22" s="244">
        <f>SUMIFS([7]PLAN!$Z:$Z,[7]PLAN!$V:$V,AF2)</f>
        <v>0</v>
      </c>
      <c r="AG22" s="244">
        <f>SUMIFS([7]PLAN!$Z:$Z,[7]PLAN!$V:$V,AG2)</f>
        <v>0</v>
      </c>
      <c r="AH22" s="244">
        <f>SUMIFS([7]PLAN!$Z:$Z,[7]PLAN!$V:$V,AH2)</f>
        <v>0</v>
      </c>
      <c r="AI22" s="244">
        <f>SUMIFS([7]PLAN!$Z:$Z,[7]PLAN!$V:$V,AI2)</f>
        <v>6496.29</v>
      </c>
      <c r="AJ22" s="244">
        <f>SUMIFS([7]PLAN!$Z:$Z,[7]PLAN!$V:$V,AJ2)</f>
        <v>0</v>
      </c>
      <c r="AK22" s="244">
        <f>SUMIFS([7]PLAN!$Z:$Z,[7]PLAN!$V:$V,AK2)</f>
        <v>0</v>
      </c>
      <c r="AL22" s="244">
        <f>SUMIFS([7]PLAN!$Z:$Z,[7]PLAN!$V:$V,AL2)</f>
        <v>0</v>
      </c>
      <c r="AM22" s="244">
        <f>SUMIFS([7]PLAN!$Z:$Z,[7]PLAN!$V:$V,AM2)</f>
        <v>0</v>
      </c>
      <c r="AN22" s="244">
        <f>SUMIFS([7]PLAN!$Z:$Z,[7]PLAN!$V:$V,AN2)</f>
        <v>0</v>
      </c>
      <c r="AO22" s="244">
        <f>SUMIFS([7]PLAN!$Z:$Z,[7]PLAN!$V:$V,AO2)</f>
        <v>0</v>
      </c>
      <c r="AP22" s="244">
        <f>SUMIFS([7]PLAN!$Z:$Z,[7]PLAN!$V:$V,AP2)</f>
        <v>0</v>
      </c>
      <c r="AQ22" s="244">
        <f>SUMIFS([7]PLAN!$Z:$Z,[7]PLAN!$V:$V,AQ2)</f>
        <v>0</v>
      </c>
      <c r="AR22" s="244">
        <f>SUMIFS([7]PLAN!$Z:$Z,[7]PLAN!$V:$V,AR2)</f>
        <v>0</v>
      </c>
      <c r="AS22" s="244">
        <f>SUMIFS([7]PLAN!$Z:$Z,[7]PLAN!$V:$V,AS2)</f>
        <v>0</v>
      </c>
      <c r="AT22" s="244">
        <f>SUMIFS([7]PLAN!$Z:$Z,[7]PLAN!$V:$V,AT2)</f>
        <v>0</v>
      </c>
      <c r="AU22" s="244">
        <f>SUMIFS([7]PLAN!$Z:$Z,[7]PLAN!$V:$V,AU2)</f>
        <v>672.95</v>
      </c>
      <c r="AV22" s="244">
        <f>SUMIFS([7]PLAN!$Z:$Z,[7]PLAN!$V:$V,AV2)</f>
        <v>2532.6999999999998</v>
      </c>
      <c r="AW22" s="244">
        <f>SUMIFS([7]PLAN!$Z:$Z,[7]PLAN!$V:$V,AW2)</f>
        <v>6099.6</v>
      </c>
      <c r="AX22" s="244">
        <f>SUMIFS([7]PLAN!$Z:$Z,[7]PLAN!$V:$V,AX2)</f>
        <v>1899.3000000000002</v>
      </c>
      <c r="AY22" s="244">
        <f>SUMIFS([7]PLAN!$Z:$Z,[7]PLAN!$V:$V,AY2)</f>
        <v>0</v>
      </c>
      <c r="AZ22" s="244">
        <f>SUMIFS([7]PLAN!$Z:$Z,[7]PLAN!$V:$V,AZ2)</f>
        <v>2808</v>
      </c>
      <c r="BA22" s="244">
        <f>SUMIFS([7]PLAN!$Z:$Z,[7]PLAN!$V:$V,BA2)</f>
        <v>7882.65</v>
      </c>
      <c r="BB22" s="244">
        <f>SUMIFS([7]PLAN!$Z:$Z,[7]PLAN!$V:$V,BB2)</f>
        <v>2831.4</v>
      </c>
      <c r="BC22" s="244">
        <f>SUMIFS([7]PLAN!$Z:$Z,[7]PLAN!$V:$V,BC2)</f>
        <v>3299.4</v>
      </c>
      <c r="BD22" s="244">
        <f>SUMIFS([7]PLAN!$Z:$Z,[7]PLAN!$V:$V,BD2)</f>
        <v>6539.85</v>
      </c>
      <c r="BE22" s="244">
        <f>SUMIFS([7]PLAN!$Z:$Z,[7]PLAN!$V:$V,BE2)</f>
        <v>0</v>
      </c>
      <c r="BF22" s="244">
        <f>SUMIFS([7]PLAN!$Z:$Z,[7]PLAN!$V:$V,BF2)</f>
        <v>0</v>
      </c>
      <c r="BG22" s="244">
        <f>SUMIFS([7]PLAN!$Z:$Z,[7]PLAN!$V:$V,BG2)</f>
        <v>4784.5466666666671</v>
      </c>
      <c r="BH22" s="244">
        <f>SUMIFS([7]PLAN!$Z:$Z,[7]PLAN!$V:$V,BH2)</f>
        <v>4874.9999999999991</v>
      </c>
      <c r="BI22" s="244">
        <f>SUMIFS([7]PLAN!$Z:$Z,[7]PLAN!$V:$V,BI2)</f>
        <v>4875</v>
      </c>
      <c r="BJ22" s="244">
        <f>SUMIFS([7]PLAN!$Z:$Z,[7]PLAN!$V:$V,BJ2)</f>
        <v>4860.8666666666668</v>
      </c>
      <c r="BK22" s="244">
        <f>SUMIFS([7]PLAN!$Z:$Z,[7]PLAN!$V:$V,BK2)</f>
        <v>3340.89</v>
      </c>
      <c r="BL22" s="244">
        <f>SUMIFS([7]PLAN!$Z:$Z,[7]PLAN!$V:$V,BL2)</f>
        <v>6032.913333333332</v>
      </c>
      <c r="BM22" s="244">
        <f>SUMIFS([7]PLAN!$Z:$Z,[7]PLAN!$V:$V,BM2)</f>
        <v>0</v>
      </c>
      <c r="BN22" s="244">
        <f>SUMIFS([7]PLAN!$Z:$Z,[7]PLAN!$V:$V,BN2)</f>
        <v>3474.9</v>
      </c>
      <c r="BO22" s="244">
        <f>SUMIFS([7]PLAN!$Z:$Z,[7]PLAN!$V:$V,BO2)</f>
        <v>0</v>
      </c>
      <c r="BP22" s="244">
        <f>SUMIFS([7]PLAN!$Z:$Z,[7]PLAN!$V:$V,BP2)</f>
        <v>6465.9599999999964</v>
      </c>
      <c r="BQ22" s="244">
        <f>SUMIFS([7]PLAN!$Z:$Z,[7]PLAN!$V:$V,BQ2)</f>
        <v>0</v>
      </c>
      <c r="BR22" s="244">
        <f>SUMIFS([7]PLAN!$Z:$Z,[7]PLAN!$V:$V,BR2)</f>
        <v>7872.5650000000005</v>
      </c>
      <c r="BS22" s="244">
        <f>SUMIFS([7]PLAN!$Z:$Z,[7]PLAN!$V:$V,BS2)</f>
        <v>7341.7749999999996</v>
      </c>
      <c r="BT22" s="244">
        <f>SUMIFS([7]PLAN!$Z:$Z,[7]PLAN!$V:$V,BT2)</f>
        <v>0</v>
      </c>
      <c r="BU22" s="244">
        <f>SUMIFS([7]PLAN!$Z:$Z,[7]PLAN!$V:$V,BU2)</f>
        <v>0</v>
      </c>
      <c r="BV22" s="244">
        <f>SUMIFS([7]PLAN!$Z:$Z,[7]PLAN!$V:$V,BV2)</f>
        <v>0</v>
      </c>
      <c r="BW22" s="244">
        <f>SUMIFS([7]PLAN!$Z:$Z,[7]PLAN!$V:$V,BW2)</f>
        <v>0</v>
      </c>
      <c r="BX22" s="244">
        <f>SUMIFS([7]PLAN!$Z:$Z,[7]PLAN!$V:$V,BX2)</f>
        <v>14032.199999999999</v>
      </c>
      <c r="BY22" s="244">
        <f>SUMIFS([7]PLAN!$Z:$Z,[7]PLAN!$V:$V,BY2)</f>
        <v>11147.009999999997</v>
      </c>
      <c r="BZ22" s="244">
        <f>SUMIFS([7]PLAN!$Z:$Z,[7]PLAN!$V:$V,BZ2)</f>
        <v>11416.77</v>
      </c>
      <c r="CA22" s="244">
        <f>SUMIFS([7]PLAN!$Z:$Z,[7]PLAN!$V:$V,CA2)</f>
        <v>0</v>
      </c>
      <c r="CB22" s="244">
        <f>SUMIFS([7]PLAN!$Z:$Z,[7]PLAN!$V:$V,CB2)</f>
        <v>10762.328333333335</v>
      </c>
      <c r="CC22" s="244">
        <f>SUMIFS([7]PLAN!$Z:$Z,[7]PLAN!$V:$V,CC2)</f>
        <v>11110.81333333333</v>
      </c>
      <c r="CD22" s="244" t="e">
        <f>SUMIFS([7]PLAN!$Z:$Z,[7]PLAN!$V:$V,CD2)</f>
        <v>#N/A</v>
      </c>
      <c r="CE22" s="244" t="e">
        <f>SUMIFS([7]PLAN!$Z:$Z,[7]PLAN!$V:$V,CE2)</f>
        <v>#N/A</v>
      </c>
      <c r="CF22" s="244">
        <f>SUMIFS([7]PLAN!$Z:$Z,[7]PLAN!$V:$V,CF2)</f>
        <v>0</v>
      </c>
      <c r="CG22" s="244">
        <f>SUMIFS([7]PLAN!$Z:$Z,[7]PLAN!$V:$V,CG2)</f>
        <v>0</v>
      </c>
      <c r="CH22" s="244">
        <f>SUMIFS([7]PLAN!$Z:$Z,[7]PLAN!$V:$V,CH2)</f>
        <v>0</v>
      </c>
      <c r="CI22" s="244">
        <f>SUMIFS([7]PLAN!$Z:$Z,[7]PLAN!$V:$V,CI2)</f>
        <v>8179.3866666666672</v>
      </c>
      <c r="CJ22" s="244">
        <f>SUMIFS([7]PLAN!$Z:$Z,[7]PLAN!$V:$V,CJ2)</f>
        <v>0</v>
      </c>
      <c r="CK22" s="244">
        <f>SUMIFS([7]PLAN!$Z:$Z,[7]PLAN!$V:$V,CK2)</f>
        <v>0</v>
      </c>
      <c r="CL22" s="244">
        <f>SUMIFS([7]PLAN!$Z:$Z,[7]PLAN!$V:$V,CL2)</f>
        <v>0</v>
      </c>
      <c r="CM22" s="244">
        <f>SUMIFS([7]PLAN!$Z:$Z,[7]PLAN!$V:$V,CM2)</f>
        <v>0</v>
      </c>
      <c r="CN22" s="244">
        <f>SUMIFS([7]PLAN!$Z:$Z,[7]PLAN!$V:$V,CN2)</f>
        <v>0</v>
      </c>
      <c r="CO22" s="244">
        <f>SUMIFS([7]PLAN!$Z:$Z,[7]PLAN!$V:$V,CO2)</f>
        <v>0</v>
      </c>
      <c r="CP22" s="244">
        <f>SUMIFS([7]PLAN!$Z:$Z,[7]PLAN!$V:$V,CP2)</f>
        <v>0</v>
      </c>
      <c r="CQ22" s="244">
        <f>SUMIFS([7]PLAN!$Z:$Z,[7]PLAN!$V:$V,CQ2)</f>
        <v>0</v>
      </c>
      <c r="CR22" s="244">
        <f>SUMIFS([7]PLAN!$Z:$Z,[7]PLAN!$V:$V,CR2)</f>
        <v>0</v>
      </c>
      <c r="CS22" s="244">
        <f>SUMIFS([7]PLAN!$Z:$Z,[7]PLAN!$V:$V,CS2)</f>
        <v>0</v>
      </c>
      <c r="CT22" s="244">
        <f>SUMIFS([7]PLAN!$Z:$Z,[7]PLAN!$V:$V,CT2)</f>
        <v>0</v>
      </c>
      <c r="CU22" s="244">
        <f>SUMIFS([7]PLAN!$Z:$Z,[7]PLAN!$V:$V,CU2)</f>
        <v>0</v>
      </c>
      <c r="CV22" s="244">
        <f>SUMIFS([7]PLAN!$Z:$Z,[7]PLAN!$V:$V,CV2)</f>
        <v>0</v>
      </c>
      <c r="CW22" s="244">
        <f>SUMIFS([7]PLAN!$Z:$Z,[7]PLAN!$V:$V,CW2)</f>
        <v>0</v>
      </c>
      <c r="CX22" s="244">
        <f>SUMIFS([7]PLAN!$Z:$Z,[7]PLAN!$V:$V,CX2)</f>
        <v>0</v>
      </c>
      <c r="CY22" s="244">
        <f>SUMIFS([7]PLAN!$Z:$Z,[7]PLAN!$V:$V,CY2)</f>
        <v>0</v>
      </c>
      <c r="CZ22" s="244">
        <f>SUMIFS([7]PLAN!$Z:$Z,[7]PLAN!$V:$V,CZ2)</f>
        <v>0</v>
      </c>
      <c r="DA22" s="244">
        <f>SUMIFS([7]PLAN!$Z:$Z,[7]PLAN!$V:$V,DA2)</f>
        <v>0</v>
      </c>
      <c r="DB22" s="244">
        <f>SUMIFS([7]PLAN!$Z:$Z,[7]PLAN!$V:$V,DB2)</f>
        <v>0</v>
      </c>
      <c r="DC22" s="244">
        <f>SUMIFS([7]PLAN!$Z:$Z,[7]PLAN!$V:$V,DC2)</f>
        <v>0</v>
      </c>
      <c r="DD22" s="244">
        <f>SUMIFS([7]PLAN!$Z:$Z,[7]PLAN!$V:$V,DD2)</f>
        <v>0</v>
      </c>
      <c r="DE22" s="244">
        <f>SUMIFS([7]PLAN!$Z:$Z,[7]PLAN!$V:$V,DE2)</f>
        <v>0</v>
      </c>
      <c r="DF22" s="244">
        <f>SUMIFS([7]PLAN!$Z:$Z,[7]PLAN!$V:$V,DF2)</f>
        <v>0</v>
      </c>
      <c r="DG22" s="244">
        <f>SUMIFS([7]PLAN!$Z:$Z,[7]PLAN!$V:$V,DG2)</f>
        <v>0</v>
      </c>
      <c r="DH22" s="244">
        <f>SUMIFS([7]PLAN!$Z:$Z,[7]PLAN!$V:$V,DH2)</f>
        <v>0</v>
      </c>
      <c r="DI22" s="244">
        <f>SUMIFS([7]PLAN!$Z:$Z,[7]PLAN!$V:$V,DI2)</f>
        <v>0</v>
      </c>
      <c r="DJ22" s="244">
        <f>SUMIFS([7]PLAN!$Z:$Z,[7]PLAN!$V:$V,DJ2)</f>
        <v>0</v>
      </c>
      <c r="DK22" s="244">
        <f>SUMIFS([7]PLAN!$Z:$Z,[7]PLAN!$V:$V,DK2)</f>
        <v>0</v>
      </c>
    </row>
    <row r="23" spans="1:115" s="253" customFormat="1" ht="27.75" customHeight="1">
      <c r="A23" s="493" t="s">
        <v>258</v>
      </c>
      <c r="B23" s="493"/>
      <c r="C23" s="243">
        <f t="shared" ref="C23:AH23" si="54">C22+C22*5%</f>
        <v>0</v>
      </c>
      <c r="D23" s="243">
        <f t="shared" si="54"/>
        <v>0</v>
      </c>
      <c r="E23" s="243">
        <f t="shared" si="54"/>
        <v>0</v>
      </c>
      <c r="F23" s="243">
        <f t="shared" si="54"/>
        <v>0</v>
      </c>
      <c r="G23" s="243">
        <f t="shared" si="54"/>
        <v>0</v>
      </c>
      <c r="H23" s="243">
        <f t="shared" si="54"/>
        <v>0</v>
      </c>
      <c r="I23" s="243">
        <f t="shared" si="54"/>
        <v>0</v>
      </c>
      <c r="J23" s="243">
        <f t="shared" si="54"/>
        <v>0</v>
      </c>
      <c r="K23" s="243">
        <f t="shared" si="54"/>
        <v>0</v>
      </c>
      <c r="L23" s="243">
        <f t="shared" si="54"/>
        <v>0</v>
      </c>
      <c r="M23" s="243">
        <f t="shared" si="54"/>
        <v>0</v>
      </c>
      <c r="N23" s="243">
        <f t="shared" si="54"/>
        <v>0</v>
      </c>
      <c r="O23" s="243">
        <f t="shared" si="54"/>
        <v>0</v>
      </c>
      <c r="P23" s="243">
        <f t="shared" si="54"/>
        <v>0</v>
      </c>
      <c r="Q23" s="243">
        <f t="shared" si="54"/>
        <v>0</v>
      </c>
      <c r="R23" s="243">
        <f t="shared" si="54"/>
        <v>0</v>
      </c>
      <c r="S23" s="243">
        <f t="shared" si="54"/>
        <v>0</v>
      </c>
      <c r="T23" s="243">
        <f t="shared" si="54"/>
        <v>0</v>
      </c>
      <c r="U23" s="243">
        <f t="shared" si="54"/>
        <v>0</v>
      </c>
      <c r="V23" s="243">
        <f t="shared" si="54"/>
        <v>0</v>
      </c>
      <c r="W23" s="243">
        <f t="shared" si="54"/>
        <v>0</v>
      </c>
      <c r="X23" s="243">
        <f t="shared" si="54"/>
        <v>0</v>
      </c>
      <c r="Y23" s="243">
        <f t="shared" si="54"/>
        <v>0</v>
      </c>
      <c r="Z23" s="243">
        <f t="shared" si="54"/>
        <v>0</v>
      </c>
      <c r="AA23" s="243">
        <f t="shared" si="54"/>
        <v>0</v>
      </c>
      <c r="AB23" s="243">
        <f t="shared" si="54"/>
        <v>0</v>
      </c>
      <c r="AC23" s="243">
        <f t="shared" si="54"/>
        <v>0</v>
      </c>
      <c r="AD23" s="243">
        <f t="shared" si="54"/>
        <v>0</v>
      </c>
      <c r="AE23" s="243">
        <f t="shared" si="54"/>
        <v>0</v>
      </c>
      <c r="AF23" s="243">
        <f t="shared" si="54"/>
        <v>0</v>
      </c>
      <c r="AG23" s="243">
        <f t="shared" si="54"/>
        <v>0</v>
      </c>
      <c r="AH23" s="243">
        <f t="shared" si="54"/>
        <v>0</v>
      </c>
      <c r="AI23" s="243">
        <f t="shared" ref="AI23:BJ23" si="55">AI22+AI22*5%</f>
        <v>6821.1045000000004</v>
      </c>
      <c r="AJ23" s="243">
        <f t="shared" si="55"/>
        <v>0</v>
      </c>
      <c r="AK23" s="243">
        <f t="shared" si="55"/>
        <v>0</v>
      </c>
      <c r="AL23" s="243">
        <f t="shared" si="55"/>
        <v>0</v>
      </c>
      <c r="AM23" s="243">
        <f t="shared" si="55"/>
        <v>0</v>
      </c>
      <c r="AN23" s="243">
        <f t="shared" si="55"/>
        <v>0</v>
      </c>
      <c r="AO23" s="243">
        <f t="shared" si="55"/>
        <v>0</v>
      </c>
      <c r="AP23" s="243">
        <f t="shared" si="55"/>
        <v>0</v>
      </c>
      <c r="AQ23" s="243">
        <f t="shared" si="55"/>
        <v>0</v>
      </c>
      <c r="AR23" s="243">
        <f t="shared" si="55"/>
        <v>0</v>
      </c>
      <c r="AS23" s="243">
        <f t="shared" si="55"/>
        <v>0</v>
      </c>
      <c r="AT23" s="243">
        <f t="shared" si="55"/>
        <v>0</v>
      </c>
      <c r="AU23" s="243">
        <f t="shared" si="55"/>
        <v>706.59750000000008</v>
      </c>
      <c r="AV23" s="243">
        <f t="shared" si="55"/>
        <v>2659.335</v>
      </c>
      <c r="AW23" s="243">
        <f t="shared" si="55"/>
        <v>6404.58</v>
      </c>
      <c r="AX23" s="243">
        <f t="shared" si="55"/>
        <v>1994.2650000000001</v>
      </c>
      <c r="AY23" s="243">
        <f t="shared" si="55"/>
        <v>0</v>
      </c>
      <c r="AZ23" s="243">
        <f t="shared" si="55"/>
        <v>2948.4</v>
      </c>
      <c r="BA23" s="243">
        <f t="shared" si="55"/>
        <v>8276.7824999999993</v>
      </c>
      <c r="BB23" s="243">
        <f t="shared" si="55"/>
        <v>2972.9700000000003</v>
      </c>
      <c r="BC23" s="243">
        <f t="shared" si="55"/>
        <v>3464.37</v>
      </c>
      <c r="BD23" s="243">
        <f t="shared" si="55"/>
        <v>6866.8425000000007</v>
      </c>
      <c r="BE23" s="243">
        <f t="shared" si="55"/>
        <v>0</v>
      </c>
      <c r="BF23" s="243">
        <f t="shared" si="55"/>
        <v>0</v>
      </c>
      <c r="BG23" s="243">
        <f t="shared" si="55"/>
        <v>5023.7740000000003</v>
      </c>
      <c r="BH23" s="243">
        <f t="shared" si="55"/>
        <v>5118.7499999999991</v>
      </c>
      <c r="BI23" s="243">
        <f t="shared" si="55"/>
        <v>5118.75</v>
      </c>
      <c r="BJ23" s="243">
        <f t="shared" si="55"/>
        <v>5103.91</v>
      </c>
      <c r="BK23" s="243">
        <f t="shared" ref="BK23:BW23" si="56">BK22+BK22*5%</f>
        <v>3507.9344999999998</v>
      </c>
      <c r="BL23" s="243">
        <f t="shared" si="56"/>
        <v>6334.5589999999984</v>
      </c>
      <c r="BM23" s="243">
        <f t="shared" si="56"/>
        <v>0</v>
      </c>
      <c r="BN23" s="243">
        <f t="shared" si="56"/>
        <v>3648.645</v>
      </c>
      <c r="BO23" s="243">
        <f t="shared" si="56"/>
        <v>0</v>
      </c>
      <c r="BP23" s="243">
        <f t="shared" si="56"/>
        <v>6789.2579999999962</v>
      </c>
      <c r="BQ23" s="243">
        <f t="shared" si="56"/>
        <v>0</v>
      </c>
      <c r="BR23" s="243">
        <f t="shared" si="56"/>
        <v>8266.1932500000003</v>
      </c>
      <c r="BS23" s="243">
        <f t="shared" si="56"/>
        <v>7708.8637499999995</v>
      </c>
      <c r="BT23" s="243">
        <f t="shared" si="56"/>
        <v>0</v>
      </c>
      <c r="BU23" s="243">
        <f t="shared" si="56"/>
        <v>0</v>
      </c>
      <c r="BV23" s="243">
        <f t="shared" si="56"/>
        <v>0</v>
      </c>
      <c r="BW23" s="243">
        <f t="shared" si="56"/>
        <v>0</v>
      </c>
      <c r="BX23" s="243">
        <f t="shared" ref="BX23:CM23" si="57">BX22+BX22*5%</f>
        <v>14733.81</v>
      </c>
      <c r="BY23" s="243">
        <f t="shared" si="57"/>
        <v>11704.360499999997</v>
      </c>
      <c r="BZ23" s="243">
        <f t="shared" si="57"/>
        <v>11987.6085</v>
      </c>
      <c r="CA23" s="243">
        <f t="shared" si="57"/>
        <v>0</v>
      </c>
      <c r="CB23" s="243">
        <f t="shared" si="57"/>
        <v>11300.444750000002</v>
      </c>
      <c r="CC23" s="243">
        <f t="shared" si="57"/>
        <v>11666.353999999996</v>
      </c>
      <c r="CD23" s="243" t="e">
        <f t="shared" si="57"/>
        <v>#N/A</v>
      </c>
      <c r="CE23" s="243" t="e">
        <f t="shared" si="57"/>
        <v>#N/A</v>
      </c>
      <c r="CF23" s="243">
        <f t="shared" si="57"/>
        <v>0</v>
      </c>
      <c r="CG23" s="243">
        <f t="shared" si="57"/>
        <v>0</v>
      </c>
      <c r="CH23" s="243">
        <f t="shared" si="57"/>
        <v>0</v>
      </c>
      <c r="CI23" s="243">
        <f t="shared" si="57"/>
        <v>8588.3559999999998</v>
      </c>
      <c r="CJ23" s="243">
        <f t="shared" si="57"/>
        <v>0</v>
      </c>
      <c r="CK23" s="243">
        <f t="shared" si="57"/>
        <v>0</v>
      </c>
      <c r="CL23" s="243">
        <f t="shared" si="57"/>
        <v>0</v>
      </c>
      <c r="CM23" s="243">
        <f t="shared" si="57"/>
        <v>0</v>
      </c>
      <c r="CN23" s="243">
        <f t="shared" ref="CN23:DC23" si="58">CN22+CN22*5%</f>
        <v>0</v>
      </c>
      <c r="CO23" s="243">
        <f t="shared" si="58"/>
        <v>0</v>
      </c>
      <c r="CP23" s="243">
        <f t="shared" si="58"/>
        <v>0</v>
      </c>
      <c r="CQ23" s="243">
        <f t="shared" si="58"/>
        <v>0</v>
      </c>
      <c r="CR23" s="243">
        <f t="shared" si="58"/>
        <v>0</v>
      </c>
      <c r="CS23" s="243">
        <f t="shared" si="58"/>
        <v>0</v>
      </c>
      <c r="CT23" s="243">
        <f t="shared" si="58"/>
        <v>0</v>
      </c>
      <c r="CU23" s="243">
        <f t="shared" si="58"/>
        <v>0</v>
      </c>
      <c r="CV23" s="243">
        <f t="shared" si="58"/>
        <v>0</v>
      </c>
      <c r="CW23" s="243">
        <f t="shared" si="58"/>
        <v>0</v>
      </c>
      <c r="CX23" s="243">
        <f t="shared" si="58"/>
        <v>0</v>
      </c>
      <c r="CY23" s="243">
        <f t="shared" si="58"/>
        <v>0</v>
      </c>
      <c r="CZ23" s="243">
        <f t="shared" si="58"/>
        <v>0</v>
      </c>
      <c r="DA23" s="243">
        <f t="shared" si="58"/>
        <v>0</v>
      </c>
      <c r="DB23" s="243">
        <f t="shared" si="58"/>
        <v>0</v>
      </c>
      <c r="DC23" s="243">
        <f t="shared" si="58"/>
        <v>0</v>
      </c>
      <c r="DD23" s="243">
        <f t="shared" ref="DD23:DK23" si="59">DD22+DD22*5%</f>
        <v>0</v>
      </c>
      <c r="DE23" s="243">
        <f t="shared" si="59"/>
        <v>0</v>
      </c>
      <c r="DF23" s="243">
        <f t="shared" si="59"/>
        <v>0</v>
      </c>
      <c r="DG23" s="243">
        <f t="shared" si="59"/>
        <v>0</v>
      </c>
      <c r="DH23" s="243">
        <f t="shared" si="59"/>
        <v>0</v>
      </c>
      <c r="DI23" s="243">
        <f t="shared" si="59"/>
        <v>0</v>
      </c>
      <c r="DJ23" s="243">
        <f t="shared" si="59"/>
        <v>0</v>
      </c>
      <c r="DK23" s="243">
        <f t="shared" si="59"/>
        <v>0</v>
      </c>
    </row>
    <row r="24" spans="1:115" ht="23.25" customHeight="1">
      <c r="A24" s="493" t="s">
        <v>257</v>
      </c>
      <c r="B24" s="493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7"/>
      <c r="AQ24" s="247"/>
      <c r="AR24" s="247"/>
      <c r="AS24" s="247"/>
      <c r="AT24" s="247"/>
      <c r="AU24" s="247"/>
      <c r="AV24" s="247"/>
      <c r="AW24" s="247"/>
      <c r="AX24" s="247"/>
      <c r="AY24" s="247"/>
      <c r="AZ24" s="247"/>
      <c r="BA24" s="247"/>
      <c r="BB24" s="247"/>
      <c r="BC24" s="247"/>
      <c r="BD24" s="247"/>
      <c r="BE24" s="247"/>
      <c r="BF24" s="247"/>
      <c r="BG24" s="247"/>
      <c r="BH24" s="247"/>
      <c r="BI24" s="247"/>
      <c r="BJ24" s="247"/>
      <c r="BK24" s="247"/>
      <c r="BL24" s="247"/>
      <c r="BM24" s="247"/>
      <c r="BN24" s="247"/>
      <c r="BO24" s="247"/>
      <c r="BP24" s="247"/>
      <c r="BQ24" s="247"/>
      <c r="BR24" s="247"/>
      <c r="BS24" s="247"/>
      <c r="BT24" s="247"/>
      <c r="BU24" s="247"/>
      <c r="BV24" s="247"/>
      <c r="BW24" s="247"/>
      <c r="BX24" s="247"/>
      <c r="BY24" s="247"/>
      <c r="BZ24" s="247"/>
      <c r="CA24" s="247"/>
      <c r="CB24" s="247"/>
      <c r="CC24" s="247"/>
      <c r="CD24" s="247"/>
      <c r="CE24" s="247"/>
      <c r="CF24" s="247"/>
      <c r="CG24" s="247"/>
      <c r="CH24" s="247"/>
      <c r="CI24" s="247"/>
      <c r="CJ24" s="247"/>
      <c r="CK24" s="247"/>
      <c r="CL24" s="247"/>
      <c r="CM24" s="247"/>
      <c r="CN24" s="247"/>
      <c r="CO24" s="247"/>
      <c r="CP24" s="247"/>
      <c r="CQ24" s="247"/>
      <c r="CR24" s="247"/>
      <c r="CS24" s="247"/>
      <c r="CT24" s="247"/>
      <c r="CU24" s="247"/>
      <c r="CV24" s="247"/>
      <c r="CW24" s="247"/>
      <c r="CX24" s="247"/>
      <c r="CY24" s="247"/>
      <c r="CZ24" s="247"/>
      <c r="DA24" s="247"/>
      <c r="DB24" s="247"/>
      <c r="DC24" s="247"/>
      <c r="DD24" s="247"/>
      <c r="DE24" s="247"/>
      <c r="DF24" s="247"/>
      <c r="DG24" s="247"/>
      <c r="DH24" s="247"/>
      <c r="DI24" s="247"/>
      <c r="DJ24" s="247"/>
      <c r="DK24" s="247"/>
    </row>
    <row r="25" spans="1:115" ht="27.75" customHeight="1">
      <c r="A25" s="493" t="s">
        <v>250</v>
      </c>
      <c r="B25" s="252">
        <v>430</v>
      </c>
      <c r="C25" s="251">
        <f t="shared" ref="C25:AH25" si="60">C23/$B$25</f>
        <v>0</v>
      </c>
      <c r="D25" s="251">
        <f t="shared" si="60"/>
        <v>0</v>
      </c>
      <c r="E25" s="251">
        <f t="shared" si="60"/>
        <v>0</v>
      </c>
      <c r="F25" s="251">
        <f t="shared" si="60"/>
        <v>0</v>
      </c>
      <c r="G25" s="251">
        <f t="shared" si="60"/>
        <v>0</v>
      </c>
      <c r="H25" s="251">
        <f t="shared" si="60"/>
        <v>0</v>
      </c>
      <c r="I25" s="251">
        <f t="shared" si="60"/>
        <v>0</v>
      </c>
      <c r="J25" s="251">
        <f t="shared" si="60"/>
        <v>0</v>
      </c>
      <c r="K25" s="251">
        <f t="shared" si="60"/>
        <v>0</v>
      </c>
      <c r="L25" s="251">
        <f t="shared" si="60"/>
        <v>0</v>
      </c>
      <c r="M25" s="251">
        <f t="shared" si="60"/>
        <v>0</v>
      </c>
      <c r="N25" s="251">
        <f t="shared" si="60"/>
        <v>0</v>
      </c>
      <c r="O25" s="251">
        <f t="shared" si="60"/>
        <v>0</v>
      </c>
      <c r="P25" s="251">
        <f t="shared" si="60"/>
        <v>0</v>
      </c>
      <c r="Q25" s="251">
        <f t="shared" si="60"/>
        <v>0</v>
      </c>
      <c r="R25" s="251">
        <f t="shared" si="60"/>
        <v>0</v>
      </c>
      <c r="S25" s="251">
        <f t="shared" si="60"/>
        <v>0</v>
      </c>
      <c r="T25" s="251">
        <f t="shared" si="60"/>
        <v>0</v>
      </c>
      <c r="U25" s="251">
        <f t="shared" si="60"/>
        <v>0</v>
      </c>
      <c r="V25" s="251">
        <f t="shared" si="60"/>
        <v>0</v>
      </c>
      <c r="W25" s="251">
        <f t="shared" si="60"/>
        <v>0</v>
      </c>
      <c r="X25" s="251">
        <f t="shared" si="60"/>
        <v>0</v>
      </c>
      <c r="Y25" s="251">
        <f t="shared" si="60"/>
        <v>0</v>
      </c>
      <c r="Z25" s="251">
        <f t="shared" si="60"/>
        <v>0</v>
      </c>
      <c r="AA25" s="251">
        <f t="shared" si="60"/>
        <v>0</v>
      </c>
      <c r="AB25" s="251">
        <f t="shared" si="60"/>
        <v>0</v>
      </c>
      <c r="AC25" s="251">
        <f t="shared" si="60"/>
        <v>0</v>
      </c>
      <c r="AD25" s="251">
        <f t="shared" si="60"/>
        <v>0</v>
      </c>
      <c r="AE25" s="251">
        <f t="shared" si="60"/>
        <v>0</v>
      </c>
      <c r="AF25" s="251">
        <f t="shared" si="60"/>
        <v>0</v>
      </c>
      <c r="AG25" s="251">
        <f t="shared" si="60"/>
        <v>0</v>
      </c>
      <c r="AH25" s="251">
        <f t="shared" si="60"/>
        <v>0</v>
      </c>
      <c r="AI25" s="251">
        <f t="shared" ref="AI25:BJ25" si="61">AI23/$B$25</f>
        <v>15.863033720930233</v>
      </c>
      <c r="AJ25" s="251">
        <f t="shared" si="61"/>
        <v>0</v>
      </c>
      <c r="AK25" s="251">
        <f t="shared" si="61"/>
        <v>0</v>
      </c>
      <c r="AL25" s="251">
        <f t="shared" si="61"/>
        <v>0</v>
      </c>
      <c r="AM25" s="251">
        <f t="shared" si="61"/>
        <v>0</v>
      </c>
      <c r="AN25" s="251">
        <f t="shared" si="61"/>
        <v>0</v>
      </c>
      <c r="AO25" s="251">
        <f t="shared" si="61"/>
        <v>0</v>
      </c>
      <c r="AP25" s="251">
        <f t="shared" si="61"/>
        <v>0</v>
      </c>
      <c r="AQ25" s="251">
        <f t="shared" si="61"/>
        <v>0</v>
      </c>
      <c r="AR25" s="251">
        <f t="shared" si="61"/>
        <v>0</v>
      </c>
      <c r="AS25" s="251">
        <f t="shared" si="61"/>
        <v>0</v>
      </c>
      <c r="AT25" s="251">
        <f t="shared" si="61"/>
        <v>0</v>
      </c>
      <c r="AU25" s="251">
        <f t="shared" si="61"/>
        <v>1.6432500000000001</v>
      </c>
      <c r="AV25" s="251">
        <f t="shared" si="61"/>
        <v>6.1844999999999999</v>
      </c>
      <c r="AW25" s="251">
        <f t="shared" si="61"/>
        <v>14.894372093023255</v>
      </c>
      <c r="AX25" s="251">
        <f t="shared" si="61"/>
        <v>4.6378255813953491</v>
      </c>
      <c r="AY25" s="251">
        <f t="shared" si="61"/>
        <v>0</v>
      </c>
      <c r="AZ25" s="251">
        <f t="shared" si="61"/>
        <v>6.8567441860465115</v>
      </c>
      <c r="BA25" s="251">
        <f t="shared" si="61"/>
        <v>19.248331395348835</v>
      </c>
      <c r="BB25" s="251">
        <f t="shared" si="61"/>
        <v>6.9138837209302331</v>
      </c>
      <c r="BC25" s="251">
        <f t="shared" si="61"/>
        <v>8.0566744186046506</v>
      </c>
      <c r="BD25" s="251">
        <f t="shared" si="61"/>
        <v>15.9694011627907</v>
      </c>
      <c r="BE25" s="251">
        <f t="shared" si="61"/>
        <v>0</v>
      </c>
      <c r="BF25" s="251">
        <f t="shared" si="61"/>
        <v>0</v>
      </c>
      <c r="BG25" s="251">
        <f t="shared" si="61"/>
        <v>11.683195348837209</v>
      </c>
      <c r="BH25" s="251">
        <f t="shared" si="61"/>
        <v>11.904069767441859</v>
      </c>
      <c r="BI25" s="251">
        <f t="shared" si="61"/>
        <v>11.904069767441861</v>
      </c>
      <c r="BJ25" s="251">
        <f t="shared" si="61"/>
        <v>11.869558139534883</v>
      </c>
      <c r="BK25" s="251">
        <f t="shared" ref="BK25:BW25" si="62">BK23/$B$25</f>
        <v>8.1579872093023251</v>
      </c>
      <c r="BL25" s="251">
        <f t="shared" si="62"/>
        <v>14.731532558139531</v>
      </c>
      <c r="BM25" s="251">
        <f t="shared" si="62"/>
        <v>0</v>
      </c>
      <c r="BN25" s="251">
        <f t="shared" si="62"/>
        <v>8.4852209302325576</v>
      </c>
      <c r="BO25" s="251">
        <f t="shared" si="62"/>
        <v>0</v>
      </c>
      <c r="BP25" s="251">
        <f t="shared" si="62"/>
        <v>15.788972093023247</v>
      </c>
      <c r="BQ25" s="251">
        <f t="shared" si="62"/>
        <v>0</v>
      </c>
      <c r="BR25" s="251">
        <f t="shared" si="62"/>
        <v>19.223705232558139</v>
      </c>
      <c r="BS25" s="251">
        <f t="shared" si="62"/>
        <v>17.92759011627907</v>
      </c>
      <c r="BT25" s="251">
        <f t="shared" si="62"/>
        <v>0</v>
      </c>
      <c r="BU25" s="251">
        <f t="shared" si="62"/>
        <v>0</v>
      </c>
      <c r="BV25" s="251">
        <f t="shared" si="62"/>
        <v>0</v>
      </c>
      <c r="BW25" s="251">
        <f t="shared" si="62"/>
        <v>0</v>
      </c>
      <c r="BX25" s="251">
        <f t="shared" ref="BX25:CM25" si="63">BX23/$B$25</f>
        <v>34.264674418604649</v>
      </c>
      <c r="BY25" s="251">
        <f t="shared" si="63"/>
        <v>27.219443023255806</v>
      </c>
      <c r="BZ25" s="251">
        <f t="shared" si="63"/>
        <v>27.878159302325582</v>
      </c>
      <c r="CA25" s="251">
        <f t="shared" si="63"/>
        <v>0</v>
      </c>
      <c r="CB25" s="251">
        <f t="shared" si="63"/>
        <v>26.280104069767447</v>
      </c>
      <c r="CC25" s="251">
        <f t="shared" si="63"/>
        <v>27.131055813953477</v>
      </c>
      <c r="CD25" s="251" t="e">
        <f t="shared" si="63"/>
        <v>#N/A</v>
      </c>
      <c r="CE25" s="251" t="e">
        <f t="shared" si="63"/>
        <v>#N/A</v>
      </c>
      <c r="CF25" s="251">
        <f t="shared" si="63"/>
        <v>0</v>
      </c>
      <c r="CG25" s="251">
        <f t="shared" si="63"/>
        <v>0</v>
      </c>
      <c r="CH25" s="251">
        <f t="shared" si="63"/>
        <v>0</v>
      </c>
      <c r="CI25" s="251">
        <f t="shared" si="63"/>
        <v>19.972920930232558</v>
      </c>
      <c r="CJ25" s="251">
        <f t="shared" si="63"/>
        <v>0</v>
      </c>
      <c r="CK25" s="251">
        <f t="shared" si="63"/>
        <v>0</v>
      </c>
      <c r="CL25" s="251">
        <f t="shared" si="63"/>
        <v>0</v>
      </c>
      <c r="CM25" s="251">
        <f t="shared" si="63"/>
        <v>0</v>
      </c>
      <c r="CN25" s="251">
        <f t="shared" ref="CN25:DC25" si="64">CN23/$B$25</f>
        <v>0</v>
      </c>
      <c r="CO25" s="251">
        <f t="shared" si="64"/>
        <v>0</v>
      </c>
      <c r="CP25" s="251">
        <f t="shared" si="64"/>
        <v>0</v>
      </c>
      <c r="CQ25" s="251">
        <f t="shared" si="64"/>
        <v>0</v>
      </c>
      <c r="CR25" s="251">
        <f t="shared" si="64"/>
        <v>0</v>
      </c>
      <c r="CS25" s="251">
        <f t="shared" si="64"/>
        <v>0</v>
      </c>
      <c r="CT25" s="251">
        <f t="shared" si="64"/>
        <v>0</v>
      </c>
      <c r="CU25" s="251">
        <f t="shared" si="64"/>
        <v>0</v>
      </c>
      <c r="CV25" s="251">
        <f t="shared" si="64"/>
        <v>0</v>
      </c>
      <c r="CW25" s="251">
        <f t="shared" si="64"/>
        <v>0</v>
      </c>
      <c r="CX25" s="251">
        <f t="shared" si="64"/>
        <v>0</v>
      </c>
      <c r="CY25" s="251">
        <f t="shared" si="64"/>
        <v>0</v>
      </c>
      <c r="CZ25" s="251">
        <f t="shared" si="64"/>
        <v>0</v>
      </c>
      <c r="DA25" s="251">
        <f t="shared" si="64"/>
        <v>0</v>
      </c>
      <c r="DB25" s="251">
        <f t="shared" si="64"/>
        <v>0</v>
      </c>
      <c r="DC25" s="251">
        <f t="shared" si="64"/>
        <v>0</v>
      </c>
      <c r="DD25" s="251">
        <f t="shared" ref="DD25:DK25" si="65">DD23/$B$25</f>
        <v>0</v>
      </c>
      <c r="DE25" s="251">
        <f t="shared" si="65"/>
        <v>0</v>
      </c>
      <c r="DF25" s="251">
        <f t="shared" si="65"/>
        <v>0</v>
      </c>
      <c r="DG25" s="251">
        <f t="shared" si="65"/>
        <v>0</v>
      </c>
      <c r="DH25" s="251">
        <f t="shared" si="65"/>
        <v>0</v>
      </c>
      <c r="DI25" s="251">
        <f t="shared" si="65"/>
        <v>0</v>
      </c>
      <c r="DJ25" s="251">
        <f t="shared" si="65"/>
        <v>0</v>
      </c>
      <c r="DK25" s="251">
        <f t="shared" si="65"/>
        <v>0</v>
      </c>
    </row>
    <row r="26" spans="1:115" ht="27.75" customHeight="1">
      <c r="A26" s="493"/>
      <c r="B26" s="252">
        <v>550</v>
      </c>
      <c r="C26" s="251">
        <f t="shared" ref="C26:AH26" si="66">C23/$B$26</f>
        <v>0</v>
      </c>
      <c r="D26" s="251">
        <f t="shared" si="66"/>
        <v>0</v>
      </c>
      <c r="E26" s="251">
        <f t="shared" si="66"/>
        <v>0</v>
      </c>
      <c r="F26" s="251">
        <f t="shared" si="66"/>
        <v>0</v>
      </c>
      <c r="G26" s="251">
        <f t="shared" si="66"/>
        <v>0</v>
      </c>
      <c r="H26" s="251">
        <f t="shared" si="66"/>
        <v>0</v>
      </c>
      <c r="I26" s="251">
        <f t="shared" si="66"/>
        <v>0</v>
      </c>
      <c r="J26" s="251">
        <f t="shared" si="66"/>
        <v>0</v>
      </c>
      <c r="K26" s="251">
        <f t="shared" si="66"/>
        <v>0</v>
      </c>
      <c r="L26" s="251">
        <f t="shared" si="66"/>
        <v>0</v>
      </c>
      <c r="M26" s="251">
        <f t="shared" si="66"/>
        <v>0</v>
      </c>
      <c r="N26" s="251">
        <f t="shared" si="66"/>
        <v>0</v>
      </c>
      <c r="O26" s="251">
        <f t="shared" si="66"/>
        <v>0</v>
      </c>
      <c r="P26" s="251">
        <f t="shared" si="66"/>
        <v>0</v>
      </c>
      <c r="Q26" s="251">
        <f t="shared" si="66"/>
        <v>0</v>
      </c>
      <c r="R26" s="251">
        <f t="shared" si="66"/>
        <v>0</v>
      </c>
      <c r="S26" s="251">
        <f t="shared" si="66"/>
        <v>0</v>
      </c>
      <c r="T26" s="251">
        <f t="shared" si="66"/>
        <v>0</v>
      </c>
      <c r="U26" s="251">
        <f t="shared" si="66"/>
        <v>0</v>
      </c>
      <c r="V26" s="251">
        <f t="shared" si="66"/>
        <v>0</v>
      </c>
      <c r="W26" s="251">
        <f t="shared" si="66"/>
        <v>0</v>
      </c>
      <c r="X26" s="251">
        <f t="shared" si="66"/>
        <v>0</v>
      </c>
      <c r="Y26" s="251">
        <f t="shared" si="66"/>
        <v>0</v>
      </c>
      <c r="Z26" s="251">
        <f t="shared" si="66"/>
        <v>0</v>
      </c>
      <c r="AA26" s="251">
        <f t="shared" si="66"/>
        <v>0</v>
      </c>
      <c r="AB26" s="251">
        <f t="shared" si="66"/>
        <v>0</v>
      </c>
      <c r="AC26" s="251">
        <f t="shared" si="66"/>
        <v>0</v>
      </c>
      <c r="AD26" s="251">
        <f t="shared" si="66"/>
        <v>0</v>
      </c>
      <c r="AE26" s="251">
        <f t="shared" si="66"/>
        <v>0</v>
      </c>
      <c r="AF26" s="251">
        <f t="shared" si="66"/>
        <v>0</v>
      </c>
      <c r="AG26" s="251">
        <f t="shared" si="66"/>
        <v>0</v>
      </c>
      <c r="AH26" s="251">
        <f t="shared" si="66"/>
        <v>0</v>
      </c>
      <c r="AI26" s="251">
        <f t="shared" ref="AI26:BJ26" si="67">AI23/$B$26</f>
        <v>12.402008181818182</v>
      </c>
      <c r="AJ26" s="251">
        <f t="shared" si="67"/>
        <v>0</v>
      </c>
      <c r="AK26" s="251">
        <f t="shared" si="67"/>
        <v>0</v>
      </c>
      <c r="AL26" s="251">
        <f t="shared" si="67"/>
        <v>0</v>
      </c>
      <c r="AM26" s="251">
        <f t="shared" si="67"/>
        <v>0</v>
      </c>
      <c r="AN26" s="251">
        <f t="shared" si="67"/>
        <v>0</v>
      </c>
      <c r="AO26" s="251">
        <f t="shared" si="67"/>
        <v>0</v>
      </c>
      <c r="AP26" s="251">
        <f t="shared" si="67"/>
        <v>0</v>
      </c>
      <c r="AQ26" s="251">
        <f t="shared" si="67"/>
        <v>0</v>
      </c>
      <c r="AR26" s="251">
        <f t="shared" si="67"/>
        <v>0</v>
      </c>
      <c r="AS26" s="251">
        <f t="shared" si="67"/>
        <v>0</v>
      </c>
      <c r="AT26" s="251">
        <f t="shared" si="67"/>
        <v>0</v>
      </c>
      <c r="AU26" s="251">
        <f t="shared" si="67"/>
        <v>1.2847227272727275</v>
      </c>
      <c r="AV26" s="251">
        <f t="shared" si="67"/>
        <v>4.8351545454545457</v>
      </c>
      <c r="AW26" s="251">
        <f t="shared" si="67"/>
        <v>11.644690909090908</v>
      </c>
      <c r="AX26" s="251">
        <f t="shared" si="67"/>
        <v>3.625936363636364</v>
      </c>
      <c r="AY26" s="251">
        <f t="shared" si="67"/>
        <v>0</v>
      </c>
      <c r="AZ26" s="251">
        <f t="shared" si="67"/>
        <v>5.3607272727272726</v>
      </c>
      <c r="BA26" s="251">
        <f t="shared" si="67"/>
        <v>15.048695454545454</v>
      </c>
      <c r="BB26" s="251">
        <f t="shared" si="67"/>
        <v>5.4054000000000002</v>
      </c>
      <c r="BC26" s="251">
        <f t="shared" si="67"/>
        <v>6.298854545454545</v>
      </c>
      <c r="BD26" s="251">
        <f t="shared" si="67"/>
        <v>12.485168181818183</v>
      </c>
      <c r="BE26" s="251">
        <f t="shared" si="67"/>
        <v>0</v>
      </c>
      <c r="BF26" s="251">
        <f t="shared" si="67"/>
        <v>0</v>
      </c>
      <c r="BG26" s="251">
        <f t="shared" si="67"/>
        <v>9.1341345454545468</v>
      </c>
      <c r="BH26" s="251">
        <f t="shared" si="67"/>
        <v>9.3068181818181799</v>
      </c>
      <c r="BI26" s="251">
        <f t="shared" si="67"/>
        <v>9.3068181818181817</v>
      </c>
      <c r="BJ26" s="251">
        <f t="shared" si="67"/>
        <v>9.2798363636363632</v>
      </c>
      <c r="BK26" s="251">
        <f t="shared" ref="BK26:BW26" si="68">BK23/$B$26</f>
        <v>6.3780627272727273</v>
      </c>
      <c r="BL26" s="251">
        <f t="shared" si="68"/>
        <v>11.517379999999998</v>
      </c>
      <c r="BM26" s="251">
        <f t="shared" si="68"/>
        <v>0</v>
      </c>
      <c r="BN26" s="251">
        <f t="shared" si="68"/>
        <v>6.6338999999999997</v>
      </c>
      <c r="BO26" s="251">
        <f t="shared" si="68"/>
        <v>0</v>
      </c>
      <c r="BP26" s="251">
        <f t="shared" si="68"/>
        <v>12.344105454545447</v>
      </c>
      <c r="BQ26" s="251">
        <f t="shared" si="68"/>
        <v>0</v>
      </c>
      <c r="BR26" s="251">
        <f t="shared" si="68"/>
        <v>15.029442272727273</v>
      </c>
      <c r="BS26" s="251">
        <f t="shared" si="68"/>
        <v>14.016115909090908</v>
      </c>
      <c r="BT26" s="251">
        <f t="shared" si="68"/>
        <v>0</v>
      </c>
      <c r="BU26" s="251">
        <f t="shared" si="68"/>
        <v>0</v>
      </c>
      <c r="BV26" s="251">
        <f t="shared" si="68"/>
        <v>0</v>
      </c>
      <c r="BW26" s="251">
        <f t="shared" si="68"/>
        <v>0</v>
      </c>
      <c r="BX26" s="251">
        <f t="shared" ref="BX26:CM26" si="69">BX23/$B$26</f>
        <v>26.788745454545452</v>
      </c>
      <c r="BY26" s="251">
        <f t="shared" si="69"/>
        <v>21.28065545454545</v>
      </c>
      <c r="BZ26" s="251">
        <f t="shared" si="69"/>
        <v>21.79565181818182</v>
      </c>
      <c r="CA26" s="251">
        <f t="shared" si="69"/>
        <v>0</v>
      </c>
      <c r="CB26" s="251">
        <f t="shared" si="69"/>
        <v>20.546263181818187</v>
      </c>
      <c r="CC26" s="251">
        <f t="shared" si="69"/>
        <v>21.211552727272718</v>
      </c>
      <c r="CD26" s="251" t="e">
        <f t="shared" si="69"/>
        <v>#N/A</v>
      </c>
      <c r="CE26" s="251" t="e">
        <f t="shared" si="69"/>
        <v>#N/A</v>
      </c>
      <c r="CF26" s="251">
        <f t="shared" si="69"/>
        <v>0</v>
      </c>
      <c r="CG26" s="251">
        <f t="shared" si="69"/>
        <v>0</v>
      </c>
      <c r="CH26" s="251">
        <f t="shared" si="69"/>
        <v>0</v>
      </c>
      <c r="CI26" s="251">
        <f t="shared" si="69"/>
        <v>15.615192727272726</v>
      </c>
      <c r="CJ26" s="251">
        <f t="shared" si="69"/>
        <v>0</v>
      </c>
      <c r="CK26" s="251">
        <f t="shared" si="69"/>
        <v>0</v>
      </c>
      <c r="CL26" s="251">
        <f t="shared" si="69"/>
        <v>0</v>
      </c>
      <c r="CM26" s="251">
        <f t="shared" si="69"/>
        <v>0</v>
      </c>
      <c r="CN26" s="251">
        <f t="shared" ref="CN26:DC26" si="70">CN23/$B$26</f>
        <v>0</v>
      </c>
      <c r="CO26" s="251">
        <f t="shared" si="70"/>
        <v>0</v>
      </c>
      <c r="CP26" s="251">
        <f t="shared" si="70"/>
        <v>0</v>
      </c>
      <c r="CQ26" s="251">
        <f t="shared" si="70"/>
        <v>0</v>
      </c>
      <c r="CR26" s="251">
        <f t="shared" si="70"/>
        <v>0</v>
      </c>
      <c r="CS26" s="251">
        <f t="shared" si="70"/>
        <v>0</v>
      </c>
      <c r="CT26" s="251">
        <f t="shared" si="70"/>
        <v>0</v>
      </c>
      <c r="CU26" s="251">
        <f t="shared" si="70"/>
        <v>0</v>
      </c>
      <c r="CV26" s="251">
        <f t="shared" si="70"/>
        <v>0</v>
      </c>
      <c r="CW26" s="251">
        <f t="shared" si="70"/>
        <v>0</v>
      </c>
      <c r="CX26" s="251">
        <f t="shared" si="70"/>
        <v>0</v>
      </c>
      <c r="CY26" s="251">
        <f t="shared" si="70"/>
        <v>0</v>
      </c>
      <c r="CZ26" s="251">
        <f t="shared" si="70"/>
        <v>0</v>
      </c>
      <c r="DA26" s="251">
        <f t="shared" si="70"/>
        <v>0</v>
      </c>
      <c r="DB26" s="251">
        <f t="shared" si="70"/>
        <v>0</v>
      </c>
      <c r="DC26" s="251">
        <f t="shared" si="70"/>
        <v>0</v>
      </c>
      <c r="DD26" s="251">
        <f t="shared" ref="DD26:DK26" si="71">DD23/$B$26</f>
        <v>0</v>
      </c>
      <c r="DE26" s="251">
        <f t="shared" si="71"/>
        <v>0</v>
      </c>
      <c r="DF26" s="251">
        <f t="shared" si="71"/>
        <v>0</v>
      </c>
      <c r="DG26" s="251">
        <f t="shared" si="71"/>
        <v>0</v>
      </c>
      <c r="DH26" s="251">
        <f t="shared" si="71"/>
        <v>0</v>
      </c>
      <c r="DI26" s="251">
        <f t="shared" si="71"/>
        <v>0</v>
      </c>
      <c r="DJ26" s="251">
        <f t="shared" si="71"/>
        <v>0</v>
      </c>
      <c r="DK26" s="251">
        <f t="shared" si="71"/>
        <v>0</v>
      </c>
    </row>
    <row r="27" spans="1:115" ht="27.75" customHeight="1">
      <c r="A27" s="493"/>
      <c r="B27" s="252">
        <v>630</v>
      </c>
      <c r="C27" s="251">
        <f t="shared" ref="C27:AH27" si="72">C23/$B$27</f>
        <v>0</v>
      </c>
      <c r="D27" s="251">
        <f t="shared" si="72"/>
        <v>0</v>
      </c>
      <c r="E27" s="251">
        <f t="shared" si="72"/>
        <v>0</v>
      </c>
      <c r="F27" s="251">
        <f t="shared" si="72"/>
        <v>0</v>
      </c>
      <c r="G27" s="251">
        <f t="shared" si="72"/>
        <v>0</v>
      </c>
      <c r="H27" s="251">
        <f t="shared" si="72"/>
        <v>0</v>
      </c>
      <c r="I27" s="251">
        <f t="shared" si="72"/>
        <v>0</v>
      </c>
      <c r="J27" s="251">
        <f t="shared" si="72"/>
        <v>0</v>
      </c>
      <c r="K27" s="251">
        <f t="shared" si="72"/>
        <v>0</v>
      </c>
      <c r="L27" s="251">
        <f t="shared" si="72"/>
        <v>0</v>
      </c>
      <c r="M27" s="251">
        <f t="shared" si="72"/>
        <v>0</v>
      </c>
      <c r="N27" s="251">
        <f t="shared" si="72"/>
        <v>0</v>
      </c>
      <c r="O27" s="251">
        <f t="shared" si="72"/>
        <v>0</v>
      </c>
      <c r="P27" s="251">
        <f t="shared" si="72"/>
        <v>0</v>
      </c>
      <c r="Q27" s="251">
        <f t="shared" si="72"/>
        <v>0</v>
      </c>
      <c r="R27" s="251">
        <f t="shared" si="72"/>
        <v>0</v>
      </c>
      <c r="S27" s="251">
        <f t="shared" si="72"/>
        <v>0</v>
      </c>
      <c r="T27" s="251">
        <f t="shared" si="72"/>
        <v>0</v>
      </c>
      <c r="U27" s="251">
        <f t="shared" si="72"/>
        <v>0</v>
      </c>
      <c r="V27" s="251">
        <f t="shared" si="72"/>
        <v>0</v>
      </c>
      <c r="W27" s="251">
        <f t="shared" si="72"/>
        <v>0</v>
      </c>
      <c r="X27" s="251">
        <f t="shared" si="72"/>
        <v>0</v>
      </c>
      <c r="Y27" s="251">
        <f t="shared" si="72"/>
        <v>0</v>
      </c>
      <c r="Z27" s="251">
        <f t="shared" si="72"/>
        <v>0</v>
      </c>
      <c r="AA27" s="251">
        <f t="shared" si="72"/>
        <v>0</v>
      </c>
      <c r="AB27" s="251">
        <f t="shared" si="72"/>
        <v>0</v>
      </c>
      <c r="AC27" s="251">
        <f t="shared" si="72"/>
        <v>0</v>
      </c>
      <c r="AD27" s="251">
        <f t="shared" si="72"/>
        <v>0</v>
      </c>
      <c r="AE27" s="251">
        <f t="shared" si="72"/>
        <v>0</v>
      </c>
      <c r="AF27" s="251">
        <f t="shared" si="72"/>
        <v>0</v>
      </c>
      <c r="AG27" s="251">
        <f t="shared" si="72"/>
        <v>0</v>
      </c>
      <c r="AH27" s="251">
        <f t="shared" si="72"/>
        <v>0</v>
      </c>
      <c r="AI27" s="251">
        <f t="shared" ref="AI27:BJ27" si="73">AI23/$B$27</f>
        <v>10.827150000000001</v>
      </c>
      <c r="AJ27" s="251">
        <f t="shared" si="73"/>
        <v>0</v>
      </c>
      <c r="AK27" s="251">
        <f t="shared" si="73"/>
        <v>0</v>
      </c>
      <c r="AL27" s="251">
        <f t="shared" si="73"/>
        <v>0</v>
      </c>
      <c r="AM27" s="251">
        <f t="shared" si="73"/>
        <v>0</v>
      </c>
      <c r="AN27" s="251">
        <f t="shared" si="73"/>
        <v>0</v>
      </c>
      <c r="AO27" s="251">
        <f t="shared" si="73"/>
        <v>0</v>
      </c>
      <c r="AP27" s="251">
        <f t="shared" si="73"/>
        <v>0</v>
      </c>
      <c r="AQ27" s="251">
        <f t="shared" si="73"/>
        <v>0</v>
      </c>
      <c r="AR27" s="251">
        <f t="shared" si="73"/>
        <v>0</v>
      </c>
      <c r="AS27" s="251">
        <f t="shared" si="73"/>
        <v>0</v>
      </c>
      <c r="AT27" s="251">
        <f t="shared" si="73"/>
        <v>0</v>
      </c>
      <c r="AU27" s="251">
        <f t="shared" si="73"/>
        <v>1.1215833333333334</v>
      </c>
      <c r="AV27" s="251">
        <f t="shared" si="73"/>
        <v>4.221166666666667</v>
      </c>
      <c r="AW27" s="251">
        <f t="shared" si="73"/>
        <v>10.166</v>
      </c>
      <c r="AX27" s="251">
        <f t="shared" si="73"/>
        <v>3.1655000000000002</v>
      </c>
      <c r="AY27" s="251">
        <f t="shared" si="73"/>
        <v>0</v>
      </c>
      <c r="AZ27" s="251">
        <f t="shared" si="73"/>
        <v>4.68</v>
      </c>
      <c r="BA27" s="251">
        <f t="shared" si="73"/>
        <v>13.137749999999999</v>
      </c>
      <c r="BB27" s="251">
        <f t="shared" si="73"/>
        <v>4.7190000000000003</v>
      </c>
      <c r="BC27" s="251">
        <f t="shared" si="73"/>
        <v>5.4989999999999997</v>
      </c>
      <c r="BD27" s="251">
        <f t="shared" si="73"/>
        <v>10.899750000000001</v>
      </c>
      <c r="BE27" s="251">
        <f t="shared" si="73"/>
        <v>0</v>
      </c>
      <c r="BF27" s="251">
        <f t="shared" si="73"/>
        <v>0</v>
      </c>
      <c r="BG27" s="251">
        <f t="shared" si="73"/>
        <v>7.9742444444444454</v>
      </c>
      <c r="BH27" s="251">
        <f t="shared" si="73"/>
        <v>8.1249999999999982</v>
      </c>
      <c r="BI27" s="251">
        <f t="shared" si="73"/>
        <v>8.125</v>
      </c>
      <c r="BJ27" s="251">
        <f t="shared" si="73"/>
        <v>8.1014444444444447</v>
      </c>
      <c r="BK27" s="251">
        <f t="shared" ref="BK27:BW27" si="74">BK23/$B$27</f>
        <v>5.5681500000000002</v>
      </c>
      <c r="BL27" s="251">
        <f t="shared" si="74"/>
        <v>10.054855555555553</v>
      </c>
      <c r="BM27" s="251">
        <f t="shared" si="74"/>
        <v>0</v>
      </c>
      <c r="BN27" s="251">
        <f t="shared" si="74"/>
        <v>5.7915000000000001</v>
      </c>
      <c r="BO27" s="251">
        <f t="shared" si="74"/>
        <v>0</v>
      </c>
      <c r="BP27" s="251">
        <f t="shared" si="74"/>
        <v>10.776599999999993</v>
      </c>
      <c r="BQ27" s="251">
        <f t="shared" si="74"/>
        <v>0</v>
      </c>
      <c r="BR27" s="251">
        <f t="shared" si="74"/>
        <v>13.120941666666667</v>
      </c>
      <c r="BS27" s="251">
        <f t="shared" si="74"/>
        <v>12.236291666666666</v>
      </c>
      <c r="BT27" s="251">
        <f t="shared" si="74"/>
        <v>0</v>
      </c>
      <c r="BU27" s="251">
        <f t="shared" si="74"/>
        <v>0</v>
      </c>
      <c r="BV27" s="251">
        <f t="shared" si="74"/>
        <v>0</v>
      </c>
      <c r="BW27" s="251">
        <f t="shared" si="74"/>
        <v>0</v>
      </c>
      <c r="BX27" s="251">
        <f t="shared" ref="BX27:CM27" si="75">BX23/$B$27</f>
        <v>23.387</v>
      </c>
      <c r="BY27" s="251">
        <f t="shared" si="75"/>
        <v>18.578349999999997</v>
      </c>
      <c r="BZ27" s="251">
        <f t="shared" si="75"/>
        <v>19.027950000000001</v>
      </c>
      <c r="CA27" s="251">
        <f t="shared" si="75"/>
        <v>0</v>
      </c>
      <c r="CB27" s="251">
        <f t="shared" si="75"/>
        <v>17.937213888888891</v>
      </c>
      <c r="CC27" s="251">
        <f t="shared" si="75"/>
        <v>18.518022222222214</v>
      </c>
      <c r="CD27" s="251" t="e">
        <f t="shared" si="75"/>
        <v>#N/A</v>
      </c>
      <c r="CE27" s="251" t="e">
        <f t="shared" si="75"/>
        <v>#N/A</v>
      </c>
      <c r="CF27" s="251">
        <f t="shared" si="75"/>
        <v>0</v>
      </c>
      <c r="CG27" s="251">
        <f t="shared" si="75"/>
        <v>0</v>
      </c>
      <c r="CH27" s="251">
        <f t="shared" si="75"/>
        <v>0</v>
      </c>
      <c r="CI27" s="251">
        <f t="shared" si="75"/>
        <v>13.632311111111111</v>
      </c>
      <c r="CJ27" s="251">
        <f t="shared" si="75"/>
        <v>0</v>
      </c>
      <c r="CK27" s="251">
        <f t="shared" si="75"/>
        <v>0</v>
      </c>
      <c r="CL27" s="251">
        <f t="shared" si="75"/>
        <v>0</v>
      </c>
      <c r="CM27" s="251">
        <f t="shared" si="75"/>
        <v>0</v>
      </c>
      <c r="CN27" s="251">
        <f t="shared" ref="CN27:DC27" si="76">CN23/$B$27</f>
        <v>0</v>
      </c>
      <c r="CO27" s="251">
        <f t="shared" si="76"/>
        <v>0</v>
      </c>
      <c r="CP27" s="251">
        <f t="shared" si="76"/>
        <v>0</v>
      </c>
      <c r="CQ27" s="251">
        <f t="shared" si="76"/>
        <v>0</v>
      </c>
      <c r="CR27" s="251">
        <f t="shared" si="76"/>
        <v>0</v>
      </c>
      <c r="CS27" s="251">
        <f t="shared" si="76"/>
        <v>0</v>
      </c>
      <c r="CT27" s="251">
        <f t="shared" si="76"/>
        <v>0</v>
      </c>
      <c r="CU27" s="251">
        <f t="shared" si="76"/>
        <v>0</v>
      </c>
      <c r="CV27" s="251">
        <f t="shared" si="76"/>
        <v>0</v>
      </c>
      <c r="CW27" s="251">
        <f t="shared" si="76"/>
        <v>0</v>
      </c>
      <c r="CX27" s="251">
        <f t="shared" si="76"/>
        <v>0</v>
      </c>
      <c r="CY27" s="251">
        <f t="shared" si="76"/>
        <v>0</v>
      </c>
      <c r="CZ27" s="251">
        <f t="shared" si="76"/>
        <v>0</v>
      </c>
      <c r="DA27" s="251">
        <f t="shared" si="76"/>
        <v>0</v>
      </c>
      <c r="DB27" s="251">
        <f t="shared" si="76"/>
        <v>0</v>
      </c>
      <c r="DC27" s="251">
        <f t="shared" si="76"/>
        <v>0</v>
      </c>
      <c r="DD27" s="251">
        <f t="shared" ref="DD27:DK27" si="77">DD23/$B$27</f>
        <v>0</v>
      </c>
      <c r="DE27" s="251">
        <f t="shared" si="77"/>
        <v>0</v>
      </c>
      <c r="DF27" s="251">
        <f t="shared" si="77"/>
        <v>0</v>
      </c>
      <c r="DG27" s="251">
        <f t="shared" si="77"/>
        <v>0</v>
      </c>
      <c r="DH27" s="251">
        <f t="shared" si="77"/>
        <v>0</v>
      </c>
      <c r="DI27" s="251">
        <f t="shared" si="77"/>
        <v>0</v>
      </c>
      <c r="DJ27" s="251">
        <f t="shared" si="77"/>
        <v>0</v>
      </c>
      <c r="DK27" s="251">
        <f t="shared" si="77"/>
        <v>0</v>
      </c>
    </row>
    <row r="28" spans="1:115" ht="27.75" customHeight="1">
      <c r="A28" s="487" t="s">
        <v>256</v>
      </c>
      <c r="B28" s="487"/>
      <c r="C28" s="251">
        <f t="shared" ref="C28:AH28" si="78">C15+C21</f>
        <v>0</v>
      </c>
      <c r="D28" s="251">
        <f t="shared" si="78"/>
        <v>0</v>
      </c>
      <c r="E28" s="251">
        <f t="shared" si="78"/>
        <v>0</v>
      </c>
      <c r="F28" s="251">
        <f t="shared" si="78"/>
        <v>0</v>
      </c>
      <c r="G28" s="251">
        <f t="shared" si="78"/>
        <v>0</v>
      </c>
      <c r="H28" s="251">
        <f t="shared" si="78"/>
        <v>0</v>
      </c>
      <c r="I28" s="251">
        <f t="shared" si="78"/>
        <v>0</v>
      </c>
      <c r="J28" s="251">
        <f t="shared" si="78"/>
        <v>0</v>
      </c>
      <c r="K28" s="251">
        <f t="shared" si="78"/>
        <v>0</v>
      </c>
      <c r="L28" s="251">
        <f t="shared" si="78"/>
        <v>0</v>
      </c>
      <c r="M28" s="251">
        <f t="shared" si="78"/>
        <v>0</v>
      </c>
      <c r="N28" s="251">
        <f t="shared" si="78"/>
        <v>0</v>
      </c>
      <c r="O28" s="251">
        <f t="shared" si="78"/>
        <v>0</v>
      </c>
      <c r="P28" s="251">
        <f t="shared" si="78"/>
        <v>0</v>
      </c>
      <c r="Q28" s="251">
        <f t="shared" si="78"/>
        <v>0</v>
      </c>
      <c r="R28" s="251">
        <f t="shared" si="78"/>
        <v>0</v>
      </c>
      <c r="S28" s="251">
        <f t="shared" si="78"/>
        <v>0</v>
      </c>
      <c r="T28" s="251">
        <f t="shared" si="78"/>
        <v>0</v>
      </c>
      <c r="U28" s="251">
        <f t="shared" si="78"/>
        <v>0</v>
      </c>
      <c r="V28" s="251">
        <f t="shared" si="78"/>
        <v>0</v>
      </c>
      <c r="W28" s="251">
        <f t="shared" si="78"/>
        <v>0</v>
      </c>
      <c r="X28" s="251">
        <f t="shared" si="78"/>
        <v>0</v>
      </c>
      <c r="Y28" s="251">
        <f t="shared" si="78"/>
        <v>0</v>
      </c>
      <c r="Z28" s="251">
        <f t="shared" si="78"/>
        <v>0</v>
      </c>
      <c r="AA28" s="251">
        <f t="shared" si="78"/>
        <v>0</v>
      </c>
      <c r="AB28" s="251">
        <f t="shared" si="78"/>
        <v>0</v>
      </c>
      <c r="AC28" s="251">
        <f t="shared" si="78"/>
        <v>0</v>
      </c>
      <c r="AD28" s="251">
        <f t="shared" si="78"/>
        <v>0</v>
      </c>
      <c r="AE28" s="251">
        <f t="shared" si="78"/>
        <v>0</v>
      </c>
      <c r="AF28" s="251">
        <f t="shared" si="78"/>
        <v>0</v>
      </c>
      <c r="AG28" s="251">
        <f t="shared" si="78"/>
        <v>0</v>
      </c>
      <c r="AH28" s="251">
        <f t="shared" si="78"/>
        <v>0</v>
      </c>
      <c r="AI28" s="251">
        <f t="shared" ref="AI28:BJ28" si="79">AI15+AI21</f>
        <v>3306</v>
      </c>
      <c r="AJ28" s="251">
        <f t="shared" si="79"/>
        <v>0</v>
      </c>
      <c r="AK28" s="251">
        <f t="shared" si="79"/>
        <v>0</v>
      </c>
      <c r="AL28" s="251">
        <f t="shared" si="79"/>
        <v>0</v>
      </c>
      <c r="AM28" s="251">
        <f t="shared" si="79"/>
        <v>0</v>
      </c>
      <c r="AN28" s="251">
        <f t="shared" si="79"/>
        <v>0</v>
      </c>
      <c r="AO28" s="251">
        <f t="shared" si="79"/>
        <v>0</v>
      </c>
      <c r="AP28" s="251">
        <f t="shared" si="79"/>
        <v>0</v>
      </c>
      <c r="AQ28" s="251">
        <f t="shared" si="79"/>
        <v>0</v>
      </c>
      <c r="AR28" s="251">
        <f t="shared" si="79"/>
        <v>0</v>
      </c>
      <c r="AS28" s="251">
        <f t="shared" si="79"/>
        <v>0</v>
      </c>
      <c r="AT28" s="251">
        <f t="shared" si="79"/>
        <v>2389</v>
      </c>
      <c r="AU28" s="251">
        <f t="shared" si="79"/>
        <v>676</v>
      </c>
      <c r="AV28" s="251">
        <f t="shared" si="79"/>
        <v>2356</v>
      </c>
      <c r="AW28" s="251">
        <f t="shared" si="79"/>
        <v>3955</v>
      </c>
      <c r="AX28" s="251">
        <f t="shared" si="79"/>
        <v>7659</v>
      </c>
      <c r="AY28" s="251">
        <f t="shared" si="79"/>
        <v>0</v>
      </c>
      <c r="AZ28" s="251">
        <f t="shared" si="79"/>
        <v>18634</v>
      </c>
      <c r="BA28" s="251">
        <f t="shared" si="79"/>
        <v>24132</v>
      </c>
      <c r="BB28" s="251">
        <f t="shared" si="79"/>
        <v>22806</v>
      </c>
      <c r="BC28" s="251">
        <f t="shared" si="79"/>
        <v>20894</v>
      </c>
      <c r="BD28" s="251">
        <f t="shared" si="79"/>
        <v>21763</v>
      </c>
      <c r="BE28" s="251">
        <f t="shared" si="79"/>
        <v>0</v>
      </c>
      <c r="BF28" s="251">
        <f t="shared" si="79"/>
        <v>0</v>
      </c>
      <c r="BG28" s="251">
        <f t="shared" si="79"/>
        <v>24475</v>
      </c>
      <c r="BH28" s="251">
        <f t="shared" si="79"/>
        <v>24356</v>
      </c>
      <c r="BI28" s="251">
        <f t="shared" si="79"/>
        <v>23858</v>
      </c>
      <c r="BJ28" s="251">
        <f t="shared" si="79"/>
        <v>24958</v>
      </c>
      <c r="BK28" s="251">
        <f t="shared" ref="BK28:BW28" si="80">BK15+BK21</f>
        <v>24893</v>
      </c>
      <c r="BL28" s="251">
        <f t="shared" si="80"/>
        <v>23435</v>
      </c>
      <c r="BM28" s="251">
        <f t="shared" si="80"/>
        <v>0</v>
      </c>
      <c r="BN28" s="251">
        <f t="shared" si="80"/>
        <v>23864</v>
      </c>
      <c r="BO28" s="251">
        <f t="shared" si="80"/>
        <v>23454</v>
      </c>
      <c r="BP28" s="251">
        <f t="shared" si="80"/>
        <v>22571</v>
      </c>
      <c r="BQ28" s="251">
        <f t="shared" si="80"/>
        <v>25690</v>
      </c>
      <c r="BR28" s="251">
        <f t="shared" si="80"/>
        <v>26370</v>
      </c>
      <c r="BS28" s="251">
        <f t="shared" si="80"/>
        <v>24850</v>
      </c>
      <c r="BT28" s="251">
        <f t="shared" si="80"/>
        <v>0</v>
      </c>
      <c r="BU28" s="251">
        <f t="shared" si="80"/>
        <v>0</v>
      </c>
      <c r="BV28" s="251">
        <f t="shared" si="80"/>
        <v>0</v>
      </c>
      <c r="BW28" s="251">
        <f t="shared" si="80"/>
        <v>0</v>
      </c>
      <c r="BX28" s="251">
        <f t="shared" ref="BX28:CM28" si="81">BX15+BX21</f>
        <v>24293</v>
      </c>
      <c r="BY28" s="251">
        <f t="shared" si="81"/>
        <v>24392</v>
      </c>
      <c r="BZ28" s="251">
        <f t="shared" si="81"/>
        <v>24487</v>
      </c>
      <c r="CA28" s="251">
        <f t="shared" si="81"/>
        <v>0</v>
      </c>
      <c r="CB28" s="251">
        <f t="shared" si="81"/>
        <v>24227</v>
      </c>
      <c r="CC28" s="251">
        <f t="shared" si="81"/>
        <v>25210</v>
      </c>
      <c r="CD28" s="251">
        <f t="shared" si="81"/>
        <v>24235</v>
      </c>
      <c r="CE28" s="251">
        <f t="shared" si="81"/>
        <v>24180</v>
      </c>
      <c r="CF28" s="251">
        <f t="shared" si="81"/>
        <v>26047</v>
      </c>
      <c r="CG28" s="251">
        <f t="shared" si="81"/>
        <v>0</v>
      </c>
      <c r="CH28" s="251">
        <f t="shared" si="81"/>
        <v>0</v>
      </c>
      <c r="CI28" s="251">
        <f t="shared" si="81"/>
        <v>24589</v>
      </c>
      <c r="CJ28" s="251">
        <f t="shared" si="81"/>
        <v>24964</v>
      </c>
      <c r="CK28" s="251">
        <f t="shared" si="81"/>
        <v>25489</v>
      </c>
      <c r="CL28" s="251">
        <f t="shared" si="81"/>
        <v>0</v>
      </c>
      <c r="CM28" s="251">
        <f t="shared" si="81"/>
        <v>0</v>
      </c>
      <c r="CN28" s="251">
        <f t="shared" ref="CN28:DC28" si="82">CN15+CN21</f>
        <v>0</v>
      </c>
      <c r="CO28" s="251">
        <f t="shared" si="82"/>
        <v>0</v>
      </c>
      <c r="CP28" s="251">
        <f t="shared" si="82"/>
        <v>0</v>
      </c>
      <c r="CQ28" s="251">
        <f t="shared" si="82"/>
        <v>0</v>
      </c>
      <c r="CR28" s="251">
        <f t="shared" si="82"/>
        <v>0</v>
      </c>
      <c r="CS28" s="251">
        <f t="shared" si="82"/>
        <v>0</v>
      </c>
      <c r="CT28" s="251">
        <f t="shared" si="82"/>
        <v>0</v>
      </c>
      <c r="CU28" s="251">
        <f t="shared" si="82"/>
        <v>0</v>
      </c>
      <c r="CV28" s="251">
        <f t="shared" si="82"/>
        <v>0</v>
      </c>
      <c r="CW28" s="251">
        <f t="shared" si="82"/>
        <v>0</v>
      </c>
      <c r="CX28" s="251">
        <f t="shared" si="82"/>
        <v>0</v>
      </c>
      <c r="CY28" s="251">
        <f t="shared" si="82"/>
        <v>0</v>
      </c>
      <c r="CZ28" s="251">
        <f t="shared" si="82"/>
        <v>0</v>
      </c>
      <c r="DA28" s="251">
        <f t="shared" si="82"/>
        <v>0</v>
      </c>
      <c r="DB28" s="251">
        <f t="shared" si="82"/>
        <v>0</v>
      </c>
      <c r="DC28" s="251">
        <f t="shared" si="82"/>
        <v>0</v>
      </c>
      <c r="DD28" s="251">
        <f t="shared" ref="DD28:DK28" si="83">DD15+DD21</f>
        <v>0</v>
      </c>
      <c r="DE28" s="251">
        <f t="shared" si="83"/>
        <v>0</v>
      </c>
      <c r="DF28" s="251">
        <f t="shared" si="83"/>
        <v>0</v>
      </c>
      <c r="DG28" s="251">
        <f t="shared" si="83"/>
        <v>0</v>
      </c>
      <c r="DH28" s="251">
        <f t="shared" si="83"/>
        <v>0</v>
      </c>
      <c r="DI28" s="251">
        <f t="shared" si="83"/>
        <v>0</v>
      </c>
      <c r="DJ28" s="251">
        <f t="shared" si="83"/>
        <v>0</v>
      </c>
      <c r="DK28" s="251">
        <f t="shared" si="83"/>
        <v>0</v>
      </c>
    </row>
    <row r="29" spans="1:115" ht="21.75" customHeight="1">
      <c r="A29" s="250"/>
      <c r="B29" s="250"/>
      <c r="C29" s="249">
        <f t="shared" ref="C29:AH29" si="84">C27+C20</f>
        <v>0</v>
      </c>
      <c r="D29" s="249">
        <f t="shared" si="84"/>
        <v>0</v>
      </c>
      <c r="E29" s="249">
        <f t="shared" si="84"/>
        <v>0</v>
      </c>
      <c r="F29" s="249">
        <f t="shared" si="84"/>
        <v>0</v>
      </c>
      <c r="G29" s="249">
        <f t="shared" si="84"/>
        <v>0</v>
      </c>
      <c r="H29" s="249">
        <f t="shared" si="84"/>
        <v>0</v>
      </c>
      <c r="I29" s="249">
        <f t="shared" si="84"/>
        <v>0</v>
      </c>
      <c r="J29" s="249">
        <f t="shared" si="84"/>
        <v>0</v>
      </c>
      <c r="K29" s="249">
        <f t="shared" si="84"/>
        <v>0</v>
      </c>
      <c r="L29" s="249">
        <f t="shared" si="84"/>
        <v>0</v>
      </c>
      <c r="M29" s="249">
        <f t="shared" si="84"/>
        <v>0</v>
      </c>
      <c r="N29" s="249">
        <f t="shared" si="84"/>
        <v>0</v>
      </c>
      <c r="O29" s="249">
        <f t="shared" si="84"/>
        <v>0</v>
      </c>
      <c r="P29" s="249">
        <f t="shared" si="84"/>
        <v>0</v>
      </c>
      <c r="Q29" s="249">
        <f t="shared" si="84"/>
        <v>0</v>
      </c>
      <c r="R29" s="249">
        <f t="shared" si="84"/>
        <v>0</v>
      </c>
      <c r="S29" s="249">
        <f t="shared" si="84"/>
        <v>0</v>
      </c>
      <c r="T29" s="249">
        <f t="shared" si="84"/>
        <v>0</v>
      </c>
      <c r="U29" s="249">
        <f t="shared" si="84"/>
        <v>0</v>
      </c>
      <c r="V29" s="249">
        <f t="shared" si="84"/>
        <v>0</v>
      </c>
      <c r="W29" s="249">
        <f t="shared" si="84"/>
        <v>0</v>
      </c>
      <c r="X29" s="249">
        <f t="shared" si="84"/>
        <v>0</v>
      </c>
      <c r="Y29" s="249">
        <f t="shared" si="84"/>
        <v>0</v>
      </c>
      <c r="Z29" s="249">
        <f t="shared" si="84"/>
        <v>0</v>
      </c>
      <c r="AA29" s="249">
        <f t="shared" si="84"/>
        <v>0</v>
      </c>
      <c r="AB29" s="249">
        <f t="shared" si="84"/>
        <v>0</v>
      </c>
      <c r="AC29" s="249">
        <f t="shared" si="84"/>
        <v>0</v>
      </c>
      <c r="AD29" s="249">
        <f t="shared" si="84"/>
        <v>0</v>
      </c>
      <c r="AE29" s="249">
        <f t="shared" si="84"/>
        <v>0</v>
      </c>
      <c r="AF29" s="249">
        <f t="shared" si="84"/>
        <v>0</v>
      </c>
      <c r="AG29" s="249">
        <f t="shared" si="84"/>
        <v>0</v>
      </c>
      <c r="AH29" s="249">
        <f t="shared" si="84"/>
        <v>0</v>
      </c>
      <c r="AI29" s="249">
        <f t="shared" ref="AI29:BJ29" si="85">AI27+AI20</f>
        <v>10.827150000000001</v>
      </c>
      <c r="AJ29" s="249">
        <f t="shared" si="85"/>
        <v>0</v>
      </c>
      <c r="AK29" s="249">
        <f t="shared" si="85"/>
        <v>0</v>
      </c>
      <c r="AL29" s="249">
        <f t="shared" si="85"/>
        <v>0</v>
      </c>
      <c r="AM29" s="249">
        <f t="shared" si="85"/>
        <v>0</v>
      </c>
      <c r="AN29" s="249">
        <f t="shared" si="85"/>
        <v>0</v>
      </c>
      <c r="AO29" s="249">
        <f t="shared" si="85"/>
        <v>0</v>
      </c>
      <c r="AP29" s="249">
        <f t="shared" si="85"/>
        <v>0</v>
      </c>
      <c r="AQ29" s="249">
        <f t="shared" si="85"/>
        <v>0</v>
      </c>
      <c r="AR29" s="249">
        <f t="shared" si="85"/>
        <v>0</v>
      </c>
      <c r="AS29" s="249">
        <f t="shared" si="85"/>
        <v>7.7617500000000001</v>
      </c>
      <c r="AT29" s="249">
        <f t="shared" si="85"/>
        <v>1.9629166666666664</v>
      </c>
      <c r="AU29" s="249">
        <f t="shared" si="85"/>
        <v>1.1215833333333334</v>
      </c>
      <c r="AV29" s="249">
        <f t="shared" si="85"/>
        <v>11.999291666666668</v>
      </c>
      <c r="AW29" s="249">
        <f t="shared" si="85"/>
        <v>33.549499999999995</v>
      </c>
      <c r="AX29" s="249">
        <f t="shared" si="85"/>
        <v>62.017250000000004</v>
      </c>
      <c r="AY29" s="249">
        <f t="shared" si="85"/>
        <v>0</v>
      </c>
      <c r="AZ29" s="249">
        <f t="shared" si="85"/>
        <v>71.351313888888882</v>
      </c>
      <c r="BA29" s="249">
        <f t="shared" si="85"/>
        <v>79.695416666666659</v>
      </c>
      <c r="BB29" s="249">
        <f t="shared" si="85"/>
        <v>67.514469444444444</v>
      </c>
      <c r="BC29" s="249">
        <f t="shared" si="85"/>
        <v>66.262244444444448</v>
      </c>
      <c r="BD29" s="249">
        <f t="shared" si="85"/>
        <v>81.928736111111107</v>
      </c>
      <c r="BE29" s="249">
        <f t="shared" si="85"/>
        <v>0</v>
      </c>
      <c r="BF29" s="249">
        <f t="shared" si="85"/>
        <v>0</v>
      </c>
      <c r="BG29" s="249">
        <f t="shared" si="85"/>
        <v>81.344305555555565</v>
      </c>
      <c r="BH29" s="249">
        <f t="shared" si="85"/>
        <v>77.654444444444437</v>
      </c>
      <c r="BI29" s="249">
        <f t="shared" si="85"/>
        <v>82.1322638888889</v>
      </c>
      <c r="BJ29" s="249">
        <f t="shared" si="85"/>
        <v>82.482758333333337</v>
      </c>
      <c r="BK29" s="249">
        <f t="shared" ref="BK29:BW29" si="86">BK27+BK20</f>
        <v>71.244577777777792</v>
      </c>
      <c r="BL29" s="249">
        <f t="shared" si="86"/>
        <v>84.308405555555552</v>
      </c>
      <c r="BM29" s="249">
        <f t="shared" si="86"/>
        <v>0</v>
      </c>
      <c r="BN29" s="249">
        <f t="shared" si="86"/>
        <v>74.84627222222224</v>
      </c>
      <c r="BO29" s="249">
        <f t="shared" si="86"/>
        <v>67.688847222222236</v>
      </c>
      <c r="BP29" s="249">
        <f t="shared" si="86"/>
        <v>90.109997222222233</v>
      </c>
      <c r="BQ29" s="249">
        <f t="shared" si="86"/>
        <v>67.49222222222221</v>
      </c>
      <c r="BR29" s="249">
        <f t="shared" si="86"/>
        <v>84.737566666666666</v>
      </c>
      <c r="BS29" s="249">
        <f t="shared" si="86"/>
        <v>85.241738888888875</v>
      </c>
      <c r="BT29" s="249">
        <f t="shared" si="86"/>
        <v>0</v>
      </c>
      <c r="BU29" s="249">
        <f t="shared" si="86"/>
        <v>0</v>
      </c>
      <c r="BV29" s="249">
        <f t="shared" si="86"/>
        <v>0</v>
      </c>
      <c r="BW29" s="249">
        <f t="shared" si="86"/>
        <v>0</v>
      </c>
      <c r="BX29" s="249">
        <f t="shared" ref="BX29:CM29" si="87">BX27+BX20</f>
        <v>91.676336111111112</v>
      </c>
      <c r="BY29" s="249">
        <f t="shared" si="87"/>
        <v>84.54249999999999</v>
      </c>
      <c r="BZ29" s="249">
        <f t="shared" si="87"/>
        <v>84.413869444444444</v>
      </c>
      <c r="CA29" s="249">
        <f t="shared" si="87"/>
        <v>0</v>
      </c>
      <c r="CB29" s="249">
        <f t="shared" si="87"/>
        <v>84.215686111111111</v>
      </c>
      <c r="CC29" s="249">
        <f t="shared" si="87"/>
        <v>87.497411111111106</v>
      </c>
      <c r="CD29" s="249" t="e">
        <f t="shared" si="87"/>
        <v>#N/A</v>
      </c>
      <c r="CE29" s="249" t="e">
        <f t="shared" si="87"/>
        <v>#N/A</v>
      </c>
      <c r="CF29" s="249">
        <f t="shared" si="87"/>
        <v>64.981377777777794</v>
      </c>
      <c r="CG29" s="249">
        <f t="shared" si="87"/>
        <v>0</v>
      </c>
      <c r="CH29" s="249">
        <f t="shared" si="87"/>
        <v>0</v>
      </c>
      <c r="CI29" s="249">
        <f t="shared" si="87"/>
        <v>86.028227777777801</v>
      </c>
      <c r="CJ29" s="249">
        <f t="shared" si="87"/>
        <v>72.782519444444446</v>
      </c>
      <c r="CK29" s="249">
        <f t="shared" si="87"/>
        <v>0</v>
      </c>
      <c r="CL29" s="249">
        <f t="shared" si="87"/>
        <v>0</v>
      </c>
      <c r="CM29" s="249">
        <f t="shared" si="87"/>
        <v>0</v>
      </c>
      <c r="CN29" s="249">
        <f t="shared" ref="CN29:DC29" si="88">CN27+CN20</f>
        <v>0</v>
      </c>
      <c r="CO29" s="249">
        <f t="shared" si="88"/>
        <v>0</v>
      </c>
      <c r="CP29" s="249">
        <f t="shared" si="88"/>
        <v>0</v>
      </c>
      <c r="CQ29" s="249">
        <f t="shared" si="88"/>
        <v>0</v>
      </c>
      <c r="CR29" s="249">
        <f t="shared" si="88"/>
        <v>0</v>
      </c>
      <c r="CS29" s="249">
        <f t="shared" si="88"/>
        <v>0</v>
      </c>
      <c r="CT29" s="249">
        <f t="shared" si="88"/>
        <v>0</v>
      </c>
      <c r="CU29" s="249">
        <f t="shared" si="88"/>
        <v>0</v>
      </c>
      <c r="CV29" s="249">
        <f t="shared" si="88"/>
        <v>0</v>
      </c>
      <c r="CW29" s="249">
        <f t="shared" si="88"/>
        <v>0</v>
      </c>
      <c r="CX29" s="249">
        <f t="shared" si="88"/>
        <v>0</v>
      </c>
      <c r="CY29" s="249">
        <f t="shared" si="88"/>
        <v>0</v>
      </c>
      <c r="CZ29" s="249">
        <f t="shared" si="88"/>
        <v>0</v>
      </c>
      <c r="DA29" s="249">
        <f t="shared" si="88"/>
        <v>0</v>
      </c>
      <c r="DB29" s="249">
        <f t="shared" si="88"/>
        <v>0</v>
      </c>
      <c r="DC29" s="249">
        <f t="shared" si="88"/>
        <v>0</v>
      </c>
      <c r="DD29" s="249">
        <f t="shared" ref="DD29:DK29" si="89">DD27+DD20</f>
        <v>0</v>
      </c>
      <c r="DE29" s="249">
        <f t="shared" si="89"/>
        <v>0</v>
      </c>
      <c r="DF29" s="249">
        <f t="shared" si="89"/>
        <v>0</v>
      </c>
      <c r="DG29" s="249">
        <f t="shared" si="89"/>
        <v>0</v>
      </c>
      <c r="DH29" s="249">
        <f t="shared" si="89"/>
        <v>0</v>
      </c>
      <c r="DI29" s="249">
        <f t="shared" si="89"/>
        <v>0</v>
      </c>
      <c r="DJ29" s="249">
        <f t="shared" si="89"/>
        <v>0</v>
      </c>
      <c r="DK29" s="249">
        <f t="shared" si="89"/>
        <v>0</v>
      </c>
    </row>
    <row r="30" spans="1:115" ht="18.75" customHeight="1">
      <c r="A30" s="488" t="s">
        <v>259</v>
      </c>
      <c r="B30" s="488"/>
    </row>
    <row r="31" spans="1:115" ht="27.75" customHeight="1">
      <c r="A31" s="490" t="s">
        <v>253</v>
      </c>
      <c r="B31" s="245" t="s">
        <v>251</v>
      </c>
      <c r="C31" s="242">
        <f>SUMIFS(PLAN!$M:$M,PLAN!$W:$W,total!C2)</f>
        <v>0</v>
      </c>
      <c r="D31" s="242">
        <f>SUMIFS(PLAN!$M:$M,PLAN!$W:$W,total!D2)</f>
        <v>0</v>
      </c>
      <c r="E31" s="242">
        <f>SUMIFS(PLAN!$M:$M,PLAN!$W:$W,total!E2)</f>
        <v>0</v>
      </c>
      <c r="F31" s="242">
        <f>SUMIFS(PLAN!$M:$M,PLAN!$W:$W,total!F2)</f>
        <v>0</v>
      </c>
      <c r="G31" s="242">
        <f>SUMIFS(PLAN!$M:$M,PLAN!$W:$W,total!G2)</f>
        <v>0</v>
      </c>
      <c r="H31" s="242">
        <f>SUMIFS(PLAN!$M:$M,PLAN!$W:$W,total!H2)</f>
        <v>0</v>
      </c>
      <c r="I31" s="242">
        <f>SUMIFS(PLAN!$M:$M,PLAN!$W:$W,total!I2)</f>
        <v>0</v>
      </c>
      <c r="J31" s="242">
        <f>SUMIFS(PLAN!$M:$M,PLAN!$W:$W,total!J2)</f>
        <v>0</v>
      </c>
      <c r="K31" s="242">
        <f>SUMIFS(PLAN!$M:$M,PLAN!$W:$W,total!K2)</f>
        <v>0</v>
      </c>
      <c r="L31" s="242">
        <f>SUMIFS(PLAN!$M:$M,PLAN!$W:$W,total!L2)</f>
        <v>0</v>
      </c>
      <c r="M31" s="242">
        <f>SUMIFS(PLAN!$M:$M,PLAN!$W:$W,total!M2)</f>
        <v>0</v>
      </c>
      <c r="N31" s="242">
        <f>SUMIFS(PLAN!$M:$M,PLAN!$W:$W,total!N2)</f>
        <v>0</v>
      </c>
      <c r="O31" s="242">
        <f>SUMIFS(PLAN!$M:$M,PLAN!$W:$W,total!O2)</f>
        <v>0</v>
      </c>
      <c r="P31" s="242">
        <f>SUMIFS(PLAN!$M:$M,PLAN!$W:$W,total!P2)</f>
        <v>0</v>
      </c>
      <c r="Q31" s="242">
        <f>SUMIFS(PLAN!$M:$M,PLAN!$W:$W,total!Q2)</f>
        <v>0</v>
      </c>
      <c r="R31" s="242">
        <f>SUMIFS(PLAN!$M:$M,PLAN!$W:$W,total!R2)</f>
        <v>0</v>
      </c>
      <c r="S31" s="242">
        <f>SUMIFS(PLAN!$M:$M,PLAN!$W:$W,total!S2)</f>
        <v>0</v>
      </c>
      <c r="T31" s="242">
        <f>SUMIFS(PLAN!$M:$M,PLAN!$W:$W,total!T2)</f>
        <v>0</v>
      </c>
      <c r="U31" s="242">
        <f>SUMIFS(PLAN!$M:$M,PLAN!$W:$W,total!U2)</f>
        <v>0</v>
      </c>
      <c r="V31" s="242">
        <f>SUMIFS(PLAN!$M:$M,PLAN!$W:$W,total!V2)</f>
        <v>0</v>
      </c>
      <c r="W31" s="242">
        <f>SUMIFS(PLAN!$M:$M,PLAN!$W:$W,total!W2)</f>
        <v>0</v>
      </c>
      <c r="X31" s="242">
        <f>SUMIFS(PLAN!$M:$M,PLAN!$W:$W,total!X2)</f>
        <v>0</v>
      </c>
      <c r="Y31" s="242">
        <f>SUMIFS(PLAN!$M:$M,PLAN!$W:$W,total!Y2)</f>
        <v>0</v>
      </c>
      <c r="Z31" s="242">
        <f>SUMIFS(PLAN!$M:$M,PLAN!$W:$W,total!Z2)</f>
        <v>0</v>
      </c>
      <c r="AA31" s="242">
        <f>SUMIFS(PLAN!$M:$M,PLAN!$W:$W,total!AA2)</f>
        <v>0</v>
      </c>
      <c r="AB31" s="242">
        <f>SUMIFS(PLAN!$M:$M,PLAN!$W:$W,total!AB2)</f>
        <v>0</v>
      </c>
      <c r="AC31" s="242">
        <f>SUMIFS(PLAN!$M:$M,PLAN!$W:$W,total!AC2)</f>
        <v>0</v>
      </c>
      <c r="AD31" s="242">
        <f>SUMIFS(PLAN!$M:$M,PLAN!$W:$W,total!AD2)</f>
        <v>0</v>
      </c>
      <c r="AE31" s="242">
        <f>SUMIFS(PLAN!$M:$M,PLAN!$W:$W,total!AE2)</f>
        <v>0</v>
      </c>
      <c r="AF31" s="242">
        <f>SUMIFS(PLAN!$M:$M,PLAN!$W:$W,total!AF2)</f>
        <v>0</v>
      </c>
      <c r="AG31" s="242">
        <f>SUMIFS(PLAN!$M:$M,PLAN!$W:$W,total!AG2)</f>
        <v>0</v>
      </c>
      <c r="AH31" s="242">
        <f>SUMIFS(PLAN!$M:$M,PLAN!$W:$W,total!AH2)</f>
        <v>0</v>
      </c>
      <c r="AI31" s="242">
        <f>SUMIFS(PLAN!$M:$M,PLAN!$W:$W,total!AI2)</f>
        <v>0</v>
      </c>
      <c r="AJ31" s="242">
        <f>SUMIFS(PLAN!$M:$M,PLAN!$W:$W,total!AJ2)</f>
        <v>0</v>
      </c>
      <c r="AK31" s="242">
        <f>SUMIFS(PLAN!$M:$M,PLAN!$W:$W,total!AK2)</f>
        <v>0</v>
      </c>
      <c r="AL31" s="242">
        <f>SUMIFS(PLAN!$M:$M,PLAN!$W:$W,total!AL2)</f>
        <v>0</v>
      </c>
      <c r="AM31" s="242">
        <f>SUMIFS(PLAN!$M:$M,PLAN!$W:$W,total!AM2)</f>
        <v>0</v>
      </c>
      <c r="AN31" s="242">
        <f>SUMIFS(PLAN!$M:$M,PLAN!$W:$W,total!AN2)</f>
        <v>0</v>
      </c>
      <c r="AO31" s="242">
        <f>SUMIFS(PLAN!$M:$M,PLAN!$W:$W,total!AO2)</f>
        <v>0</v>
      </c>
      <c r="AP31" s="242">
        <f>SUMIFS(PLAN!$M:$M,PLAN!$W:$W,total!AP2)</f>
        <v>0</v>
      </c>
      <c r="AQ31" s="242">
        <f>SUMIFS(PLAN!$M:$M,PLAN!$W:$W,total!AQ2)</f>
        <v>0</v>
      </c>
      <c r="AR31" s="242">
        <f>SUMIFS(PLAN!$M:$M,PLAN!$W:$W,total!AR2)</f>
        <v>0</v>
      </c>
      <c r="AS31" s="242">
        <f>SUMIFS(PLAN!$M:$M,PLAN!$W:$W,total!AS2)</f>
        <v>0</v>
      </c>
      <c r="AT31" s="242">
        <f>SUMIFS(PLAN!$M:$M,PLAN!$W:$W,total!AT2)</f>
        <v>0</v>
      </c>
      <c r="AU31" s="242">
        <f>SUMIFS(PLAN!$M:$M,PLAN!$W:$W,total!AU2)</f>
        <v>0</v>
      </c>
      <c r="AV31" s="242">
        <f>SUMIFS(PLAN!$M:$M,PLAN!$W:$W,total!AV2)</f>
        <v>0</v>
      </c>
      <c r="AW31" s="242">
        <f>SUMIFS(PLAN!$M:$M,PLAN!$W:$W,total!AW2)</f>
        <v>0</v>
      </c>
      <c r="AX31" s="242">
        <f>SUMIFS(PLAN!$M:$M,PLAN!$W:$W,total!AX2)</f>
        <v>0</v>
      </c>
      <c r="AY31" s="242">
        <f>SUMIFS(PLAN!$M:$M,PLAN!$W:$W,total!AY2)</f>
        <v>0</v>
      </c>
      <c r="AZ31" s="242">
        <f>SUMIFS(PLAN!$M:$M,PLAN!$W:$W,total!AZ2)</f>
        <v>0</v>
      </c>
      <c r="BA31" s="242">
        <f>SUMIFS(PLAN!$M:$M,PLAN!$W:$W,total!BA2)</f>
        <v>0</v>
      </c>
      <c r="BB31" s="242">
        <f>SUMIFS(PLAN!$M:$M,PLAN!$W:$W,total!BB2)</f>
        <v>0</v>
      </c>
      <c r="BC31" s="242">
        <f>SUMIFS(PLAN!$M:$M,PLAN!$W:$W,total!BC2)</f>
        <v>0</v>
      </c>
      <c r="BD31" s="242">
        <f>SUMIFS(PLAN!$M:$M,PLAN!$W:$W,total!BD2)</f>
        <v>0</v>
      </c>
      <c r="BE31" s="242">
        <f>SUMIFS(PLAN!$M:$M,PLAN!$W:$W,total!BE2)</f>
        <v>0</v>
      </c>
      <c r="BF31" s="242">
        <f>SUMIFS(PLAN!$M:$M,PLAN!$W:$W,total!BF2)</f>
        <v>0</v>
      </c>
      <c r="BG31" s="242">
        <f>SUMIFS(PLAN!$M:$M,PLAN!$W:$W,total!BG2)</f>
        <v>11</v>
      </c>
      <c r="BH31" s="242">
        <f>SUMIFS(PLAN!$M:$M,PLAN!$W:$W,total!BH2)</f>
        <v>0</v>
      </c>
      <c r="BI31" s="242">
        <f>SUMIFS(PLAN!$M:$M,PLAN!$W:$W,total!BI2)</f>
        <v>100</v>
      </c>
      <c r="BJ31" s="242">
        <f>SUMIFS(PLAN!$M:$M,PLAN!$W:$W,total!BJ2)</f>
        <v>0</v>
      </c>
      <c r="BK31" s="308">
        <f>SUMIFS(PLAN!$M:$M,PLAN!$W:$W,total!BK2)</f>
        <v>0</v>
      </c>
      <c r="BL31" s="308">
        <f>SUMIFS(PLAN!$M:$M,PLAN!$W:$W,total!BL2)</f>
        <v>0</v>
      </c>
      <c r="BM31" s="308">
        <f>SUMIFS(PLAN!$M:$M,PLAN!$W:$W,total!BM2)</f>
        <v>0</v>
      </c>
      <c r="BN31" s="308">
        <f>SUMIFS(PLAN!$M:$M,PLAN!$W:$W,total!BN2)</f>
        <v>0</v>
      </c>
      <c r="BO31" s="308">
        <f>SUMIFS(PLAN!$M:$M,PLAN!$W:$W,total!BO2)</f>
        <v>149</v>
      </c>
      <c r="BP31" s="308">
        <f>SUMIFS(PLAN!$M:$M,PLAN!$W:$W,total!BP2)</f>
        <v>0</v>
      </c>
      <c r="BQ31" s="308">
        <f>SUMIFS(PLAN!$M:$M,PLAN!$W:$W,total!BQ2)</f>
        <v>0</v>
      </c>
      <c r="BR31" s="308">
        <f>SUMIFS(PLAN!$M:$M,PLAN!$W:$W,total!BR2)</f>
        <v>125</v>
      </c>
      <c r="BS31" s="308">
        <f>SUMIFS(PLAN!$M:$M,PLAN!$W:$W,total!BS2)</f>
        <v>0</v>
      </c>
      <c r="BT31" s="308">
        <f>SUMIFS(PLAN!$M:$M,PLAN!$W:$W,total!BT2)</f>
        <v>0</v>
      </c>
      <c r="BU31" s="308">
        <f>SUMIFS(PLAN!$M:$M,PLAN!$W:$W,total!BU2)</f>
        <v>0</v>
      </c>
      <c r="BV31" s="308">
        <f>SUMIFS(PLAN!$M:$M,PLAN!$W:$W,total!BV2)</f>
        <v>0</v>
      </c>
      <c r="BW31" s="308">
        <f>SUMIFS(PLAN!$M:$M,PLAN!$W:$W,total!BW2)</f>
        <v>0</v>
      </c>
      <c r="BX31" s="311">
        <f>SUMIFS(PLAN!$M:$M,PLAN!$W:$W,total!BX2)</f>
        <v>0</v>
      </c>
      <c r="BY31" s="311">
        <f>SUMIFS(PLAN!$M:$M,PLAN!$W:$W,total!BY2)</f>
        <v>0</v>
      </c>
      <c r="BZ31" s="311">
        <f>SUMIFS(PLAN!$M:$M,PLAN!$W:$W,total!BZ2)</f>
        <v>0</v>
      </c>
      <c r="CA31" s="311">
        <f>SUMIFS(PLAN!$M:$M,PLAN!$W:$W,total!CA2)</f>
        <v>0</v>
      </c>
      <c r="CB31" s="311">
        <f>SUMIFS(PLAN!$M:$M,PLAN!$W:$W,total!CB2)</f>
        <v>588</v>
      </c>
      <c r="CC31" s="311">
        <f>SUMIFS(PLAN!$M:$M,PLAN!$W:$W,total!CC2)</f>
        <v>0</v>
      </c>
      <c r="CD31" s="311">
        <f>SUMIFS(PLAN!$M:$M,PLAN!$W:$W,total!CD2)</f>
        <v>0</v>
      </c>
      <c r="CE31" s="311">
        <f>SUMIFS(PLAN!$M:$M,PLAN!$W:$W,total!CE2)</f>
        <v>0</v>
      </c>
      <c r="CF31" s="311">
        <f>SUMIFS(PLAN!$M:$M,PLAN!$W:$W,total!CF2)</f>
        <v>0</v>
      </c>
      <c r="CG31" s="311">
        <f>SUMIFS(PLAN!$M:$M,PLAN!$W:$W,total!CG2)</f>
        <v>0</v>
      </c>
      <c r="CH31" s="311">
        <f>SUMIFS(PLAN!$M:$M,PLAN!$W:$W,total!CH2)</f>
        <v>0</v>
      </c>
      <c r="CI31" s="311">
        <f>SUMIFS(PLAN!$M:$M,PLAN!$W:$W,total!CI2)</f>
        <v>0</v>
      </c>
      <c r="CJ31" s="311">
        <f>SUMIFS(PLAN!$M:$M,PLAN!$W:$W,total!CJ2)</f>
        <v>0</v>
      </c>
      <c r="CK31" s="311">
        <f>SUMIFS(PLAN!$M:$M,PLAN!$W:$W,total!CK2)</f>
        <v>0</v>
      </c>
      <c r="CL31" s="311">
        <f>SUMIFS(PLAN!$M:$M,PLAN!$W:$W,total!CL2)</f>
        <v>0</v>
      </c>
      <c r="CM31" s="311">
        <f>SUMIFS(PLAN!$M:$M,PLAN!$W:$W,total!CM2)</f>
        <v>150</v>
      </c>
      <c r="CN31" s="315">
        <f>SUMIFS(PLAN!$M:$M,PLAN!$W:$W,total!CN2)</f>
        <v>0</v>
      </c>
      <c r="CO31" s="315">
        <f>SUMIFS(PLAN!$M:$M,PLAN!$W:$W,total!CO2)</f>
        <v>0</v>
      </c>
      <c r="CP31" s="315">
        <f>SUMIFS(PLAN!$M:$M,PLAN!$W:$W,total!CP2)</f>
        <v>0</v>
      </c>
      <c r="CQ31" s="315">
        <f>SUMIFS(PLAN!$M:$M,PLAN!$W:$W,total!CQ2)</f>
        <v>0</v>
      </c>
      <c r="CR31" s="315">
        <f>SUMIFS(PLAN!$M:$M,PLAN!$W:$W,total!CR2)</f>
        <v>0</v>
      </c>
      <c r="CS31" s="315">
        <f>SUMIFS(PLAN!$M:$M,PLAN!$W:$W,total!CS2)</f>
        <v>0</v>
      </c>
      <c r="CT31" s="315">
        <f>SUMIFS(PLAN!$M:$M,PLAN!$W:$W,total!CT2)</f>
        <v>0</v>
      </c>
      <c r="CU31" s="315">
        <f>SUMIFS(PLAN!$M:$M,PLAN!$W:$W,total!CU2)</f>
        <v>0</v>
      </c>
      <c r="CV31" s="315">
        <f>SUMIFS(PLAN!$M:$M,PLAN!$W:$W,total!CV2)</f>
        <v>0</v>
      </c>
      <c r="CW31" s="315">
        <f>SUMIFS(PLAN!$M:$M,PLAN!$W:$W,total!CW2)</f>
        <v>0</v>
      </c>
      <c r="CX31" s="315">
        <f>SUMIFS(PLAN!$M:$M,PLAN!$W:$W,total!CX2)</f>
        <v>0</v>
      </c>
      <c r="CY31" s="315">
        <f>SUMIFS(PLAN!$M:$M,PLAN!$W:$W,total!CY2)</f>
        <v>0</v>
      </c>
      <c r="CZ31" s="315">
        <f>SUMIFS(PLAN!$M:$M,PLAN!$W:$W,total!CZ2)</f>
        <v>0</v>
      </c>
      <c r="DA31" s="315">
        <f>SUMIFS(PLAN!$M:$M,PLAN!$W:$W,total!DA2)</f>
        <v>0</v>
      </c>
      <c r="DB31" s="315">
        <f>SUMIFS(PLAN!$M:$M,PLAN!$W:$W,total!DB2)</f>
        <v>0</v>
      </c>
      <c r="DC31" s="315">
        <f>SUMIFS(PLAN!$M:$M,PLAN!$W:$W,total!DC2)</f>
        <v>0</v>
      </c>
      <c r="DD31" s="315">
        <f>SUMIFS(PLAN!$M:$M,PLAN!$W:$W,total!DD2)</f>
        <v>0</v>
      </c>
      <c r="DE31" s="315">
        <f>SUMIFS(PLAN!$M:$M,PLAN!$W:$W,total!DE2)</f>
        <v>0</v>
      </c>
      <c r="DF31" s="315">
        <f>SUMIFS(PLAN!$M:$M,PLAN!$W:$W,total!DF2)</f>
        <v>0</v>
      </c>
      <c r="DG31" s="315">
        <f>SUMIFS(PLAN!$M:$M,PLAN!$W:$W,total!DG2)</f>
        <v>0</v>
      </c>
      <c r="DH31" s="315">
        <f>SUMIFS(PLAN!$M:$M,PLAN!$W:$W,total!DH2)</f>
        <v>0</v>
      </c>
      <c r="DI31" s="315">
        <f>SUMIFS(PLAN!$M:$M,PLAN!$W:$W,total!DI2)</f>
        <v>0</v>
      </c>
      <c r="DJ31" s="315">
        <f>SUMIFS(PLAN!$M:$M,PLAN!$W:$W,total!DJ2)</f>
        <v>0</v>
      </c>
      <c r="DK31" s="315">
        <f>SUMIFS(PLAN!$M:$M,PLAN!$W:$W,total!DK2)</f>
        <v>0</v>
      </c>
    </row>
    <row r="32" spans="1:115" s="248" customFormat="1" ht="27.75" customHeight="1">
      <c r="A32" s="490"/>
      <c r="B32" s="242" t="s">
        <v>80</v>
      </c>
      <c r="C32" s="243">
        <f>SUMIFS(PLAN!$AB:$AB,PLAN!$W:$W,total!C2)</f>
        <v>0</v>
      </c>
      <c r="D32" s="243">
        <f>SUMIFS(PLAN!$AB:$AB,PLAN!$W:$W,total!D2)</f>
        <v>0</v>
      </c>
      <c r="E32" s="243">
        <f>SUMIFS(PLAN!$AB:$AB,PLAN!$W:$W,total!E2)</f>
        <v>0</v>
      </c>
      <c r="F32" s="243">
        <f>SUMIFS(PLAN!$AB:$AB,PLAN!$W:$W,total!F2)</f>
        <v>0</v>
      </c>
      <c r="G32" s="243">
        <f>SUMIFS(PLAN!$AB:$AB,PLAN!$W:$W,total!G2)</f>
        <v>0</v>
      </c>
      <c r="H32" s="243">
        <f>SUMIFS(PLAN!$AB:$AB,PLAN!$W:$W,total!H2)</f>
        <v>0</v>
      </c>
      <c r="I32" s="243">
        <f>SUMIFS(PLAN!$AB:$AB,PLAN!$W:$W,total!I2)</f>
        <v>0</v>
      </c>
      <c r="J32" s="243">
        <f>SUMIFS(PLAN!$AB:$AB,PLAN!$W:$W,total!J2)</f>
        <v>0</v>
      </c>
      <c r="K32" s="243">
        <f>SUMIFS(PLAN!$AB:$AB,PLAN!$W:$W,total!K2)</f>
        <v>0</v>
      </c>
      <c r="L32" s="243">
        <f>SUMIFS(PLAN!$AB:$AB,PLAN!$W:$W,total!L2)</f>
        <v>0</v>
      </c>
      <c r="M32" s="243">
        <f>SUMIFS(PLAN!$AB:$AB,PLAN!$W:$W,total!M2)</f>
        <v>0</v>
      </c>
      <c r="N32" s="243">
        <f>SUMIFS(PLAN!$AB:$AB,PLAN!$W:$W,total!N2)</f>
        <v>0</v>
      </c>
      <c r="O32" s="243">
        <f>SUMIFS(PLAN!$AB:$AB,PLAN!$W:$W,total!O2)</f>
        <v>0</v>
      </c>
      <c r="P32" s="243">
        <f>SUMIFS(PLAN!$AB:$AB,PLAN!$W:$W,total!P2)</f>
        <v>0</v>
      </c>
      <c r="Q32" s="243">
        <f>SUMIFS(PLAN!$AB:$AB,PLAN!$W:$W,total!Q2)</f>
        <v>0</v>
      </c>
      <c r="R32" s="243">
        <f>SUMIFS(PLAN!$AB:$AB,PLAN!$W:$W,total!R2)</f>
        <v>0</v>
      </c>
      <c r="S32" s="243">
        <f>SUMIFS(PLAN!$AB:$AB,PLAN!$W:$W,total!S2)</f>
        <v>0</v>
      </c>
      <c r="T32" s="243">
        <f>SUMIFS(PLAN!$AB:$AB,PLAN!$W:$W,total!T2)</f>
        <v>0</v>
      </c>
      <c r="U32" s="243">
        <f>SUMIFS(PLAN!$AB:$AB,PLAN!$W:$W,total!U2)</f>
        <v>0</v>
      </c>
      <c r="V32" s="243">
        <f>SUMIFS(PLAN!$AB:$AB,PLAN!$W:$W,total!V2)</f>
        <v>0</v>
      </c>
      <c r="W32" s="243">
        <f>SUMIFS(PLAN!$AB:$AB,PLAN!$W:$W,total!W2)</f>
        <v>0</v>
      </c>
      <c r="X32" s="243">
        <f>SUMIFS(PLAN!$AB:$AB,PLAN!$W:$W,total!X2)</f>
        <v>0</v>
      </c>
      <c r="Y32" s="243">
        <f>SUMIFS(PLAN!$AB:$AB,PLAN!$W:$W,total!Y2)</f>
        <v>0</v>
      </c>
      <c r="Z32" s="243">
        <f>SUMIFS(PLAN!$AB:$AB,PLAN!$W:$W,total!Z2)</f>
        <v>0</v>
      </c>
      <c r="AA32" s="243">
        <f>SUMIFS(PLAN!$AB:$AB,PLAN!$W:$W,total!AA2)</f>
        <v>0</v>
      </c>
      <c r="AB32" s="243">
        <f>SUMIFS(PLAN!$AB:$AB,PLAN!$W:$W,total!AB2)</f>
        <v>0</v>
      </c>
      <c r="AC32" s="243">
        <f>SUMIFS(PLAN!$AB:$AB,PLAN!$W:$W,total!AC2)</f>
        <v>0</v>
      </c>
      <c r="AD32" s="243">
        <f>SUMIFS(PLAN!$AB:$AB,PLAN!$W:$W,total!AD2)</f>
        <v>0</v>
      </c>
      <c r="AE32" s="243">
        <f>SUMIFS(PLAN!$AB:$AB,PLAN!$W:$W,total!AE2)</f>
        <v>0</v>
      </c>
      <c r="AF32" s="243">
        <f>SUMIFS(PLAN!$AB:$AB,PLAN!$W:$W,total!AF2)</f>
        <v>0</v>
      </c>
      <c r="AG32" s="243">
        <f>SUMIFS(PLAN!$AB:$AB,PLAN!$W:$W,total!AG2)</f>
        <v>0</v>
      </c>
      <c r="AH32" s="243">
        <f>SUMIFS(PLAN!$AB:$AB,PLAN!$W:$W,total!AH2)</f>
        <v>0</v>
      </c>
      <c r="AI32" s="243">
        <f>SUMIFS(PLAN!$AB:$AB,PLAN!$W:$W,total!AI2)</f>
        <v>0</v>
      </c>
      <c r="AJ32" s="243">
        <f>SUMIFS(PLAN!$AB:$AB,PLAN!$W:$W,total!AJ2)</f>
        <v>0</v>
      </c>
      <c r="AK32" s="243">
        <f>SUMIFS(PLAN!$AB:$AB,PLAN!$W:$W,total!AK2)</f>
        <v>0</v>
      </c>
      <c r="AL32" s="243">
        <f>SUMIFS(PLAN!$AB:$AB,PLAN!$W:$W,total!AL2)</f>
        <v>0</v>
      </c>
      <c r="AM32" s="243">
        <f>SUMIFS(PLAN!$AB:$AB,PLAN!$W:$W,total!AM2)</f>
        <v>0</v>
      </c>
      <c r="AN32" s="243">
        <f>SUMIFS(PLAN!$AB:$AB,PLAN!$W:$W,total!AN2)</f>
        <v>0</v>
      </c>
      <c r="AO32" s="243">
        <f>SUMIFS(PLAN!$AB:$AB,PLAN!$W:$W,total!AO2)</f>
        <v>0</v>
      </c>
      <c r="AP32" s="243">
        <f>SUMIFS(PLAN!$AB:$AB,PLAN!$W:$W,total!AP2)</f>
        <v>0</v>
      </c>
      <c r="AQ32" s="243">
        <f>SUMIFS(PLAN!$AB:$AB,PLAN!$W:$W,total!AQ2)</f>
        <v>0</v>
      </c>
      <c r="AR32" s="243">
        <f>SUMIFS(PLAN!$AB:$AB,PLAN!$W:$W,total!AR2)</f>
        <v>0</v>
      </c>
      <c r="AS32" s="243">
        <f>SUMIFS(PLAN!$AB:$AB,PLAN!$W:$W,total!AS2)</f>
        <v>0</v>
      </c>
      <c r="AT32" s="243">
        <f>SUMIFS(PLAN!$AB:$AB,PLAN!$W:$W,total!AT2)</f>
        <v>0</v>
      </c>
      <c r="AU32" s="243">
        <f>SUMIFS(PLAN!$AB:$AB,PLAN!$W:$W,total!AU2)</f>
        <v>0</v>
      </c>
      <c r="AV32" s="243">
        <f>SUMIFS(PLAN!$AB:$AB,PLAN!$W:$W,total!AV2)</f>
        <v>0</v>
      </c>
      <c r="AW32" s="243">
        <f>SUMIFS(PLAN!$AB:$AB,PLAN!$W:$W,total!AW2)</f>
        <v>0</v>
      </c>
      <c r="AX32" s="243">
        <f>SUMIFS(PLAN!$AB:$AB,PLAN!$W:$W,total!AX2)</f>
        <v>0</v>
      </c>
      <c r="AY32" s="243">
        <f>SUMIFS(PLAN!$AB:$AB,PLAN!$W:$W,total!AY2)</f>
        <v>0</v>
      </c>
      <c r="AZ32" s="243">
        <f>SUMIFS(PLAN!$AB:$AB,PLAN!$W:$W,total!AZ2)</f>
        <v>0</v>
      </c>
      <c r="BA32" s="243">
        <f>SUMIFS(PLAN!$AB:$AB,PLAN!$W:$W,total!BA2)</f>
        <v>0</v>
      </c>
      <c r="BB32" s="243">
        <f>SUMIFS(PLAN!$AB:$AB,PLAN!$W:$W,total!BB2)</f>
        <v>0</v>
      </c>
      <c r="BC32" s="243">
        <f>SUMIFS(PLAN!$AB:$AB,PLAN!$W:$W,total!BC2)</f>
        <v>0</v>
      </c>
      <c r="BD32" s="243">
        <f>SUMIFS(PLAN!$AB:$AB,PLAN!$W:$W,total!BD2)</f>
        <v>0</v>
      </c>
      <c r="BE32" s="243">
        <f>SUMIFS(PLAN!$AB:$AB,PLAN!$W:$W,total!BE2)</f>
        <v>0</v>
      </c>
      <c r="BF32" s="243">
        <f>SUMIFS(PLAN!$AB:$AB,PLAN!$W:$W,total!BF2)</f>
        <v>0</v>
      </c>
      <c r="BG32" s="243">
        <f>SUMIFS(PLAN!$AB:$AB,PLAN!$W:$W,total!BG2)</f>
        <v>0</v>
      </c>
      <c r="BH32" s="243">
        <f>SUMIFS(PLAN!$AB:$AB,PLAN!$W:$W,total!BH2)</f>
        <v>0</v>
      </c>
      <c r="BI32" s="243">
        <f>SUMIFS(PLAN!$AB:$AB,PLAN!$W:$W,total!BI2)</f>
        <v>0</v>
      </c>
      <c r="BJ32" s="243">
        <f>SUMIFS(PLAN!$AB:$AB,PLAN!$W:$W,total!BJ2)</f>
        <v>0</v>
      </c>
      <c r="BK32" s="243">
        <f>SUMIFS(PLAN!$AB:$AB,PLAN!$W:$W,total!BK2)</f>
        <v>0</v>
      </c>
      <c r="BL32" s="243">
        <f>SUMIFS(PLAN!$AB:$AB,PLAN!$W:$W,total!BL2)</f>
        <v>0</v>
      </c>
      <c r="BM32" s="243">
        <f>SUMIFS(PLAN!$AB:$AB,PLAN!$W:$W,total!BM2)</f>
        <v>0</v>
      </c>
      <c r="BN32" s="243">
        <f>SUMIFS(PLAN!$AB:$AB,PLAN!$W:$W,total!BN2)</f>
        <v>0</v>
      </c>
      <c r="BO32" s="243">
        <f>SUMIFS(PLAN!$AB:$AB,PLAN!$W:$W,total!BO2)</f>
        <v>0</v>
      </c>
      <c r="BP32" s="243">
        <f>SUMIFS(PLAN!$AB:$AB,PLAN!$W:$W,total!BP2)</f>
        <v>0</v>
      </c>
      <c r="BQ32" s="243">
        <f>SUMIFS(PLAN!$AB:$AB,PLAN!$W:$W,total!BQ2)</f>
        <v>0</v>
      </c>
      <c r="BR32" s="243">
        <f>SUMIFS(PLAN!$AB:$AB,PLAN!$W:$W,total!BR2)</f>
        <v>0</v>
      </c>
      <c r="BS32" s="243">
        <f>SUMIFS(PLAN!$AB:$AB,PLAN!$W:$W,total!BS2)</f>
        <v>0</v>
      </c>
      <c r="BT32" s="243">
        <f>SUMIFS(PLAN!$AB:$AB,PLAN!$W:$W,total!BT2)</f>
        <v>0</v>
      </c>
      <c r="BU32" s="243">
        <f>SUMIFS(PLAN!$AB:$AB,PLAN!$W:$W,total!BU2)</f>
        <v>0</v>
      </c>
      <c r="BV32" s="243">
        <f>SUMIFS(PLAN!$AB:$AB,PLAN!$W:$W,total!BV2)</f>
        <v>0</v>
      </c>
      <c r="BW32" s="243">
        <f>SUMIFS(PLAN!$AB:$AB,PLAN!$W:$W,total!BW2)</f>
        <v>0</v>
      </c>
      <c r="BX32" s="243">
        <f>SUMIFS(PLAN!$AB:$AB,PLAN!$W:$W,total!BX2)</f>
        <v>0</v>
      </c>
      <c r="BY32" s="243">
        <f>SUMIFS(PLAN!$AB:$AB,PLAN!$W:$W,total!BY2)</f>
        <v>0</v>
      </c>
      <c r="BZ32" s="243">
        <f>SUMIFS(PLAN!$AB:$AB,PLAN!$W:$W,total!BZ2)</f>
        <v>0</v>
      </c>
      <c r="CA32" s="243">
        <f>SUMIFS(PLAN!$AB:$AB,PLAN!$W:$W,total!CA2)</f>
        <v>0</v>
      </c>
      <c r="CB32" s="243">
        <f>SUMIFS(PLAN!$AB:$AB,PLAN!$W:$W,total!CB2)</f>
        <v>0</v>
      </c>
      <c r="CC32" s="243">
        <f>SUMIFS(PLAN!$AB:$AB,PLAN!$W:$W,total!CC2)</f>
        <v>0</v>
      </c>
      <c r="CD32" s="243">
        <f>SUMIFS(PLAN!$AB:$AB,PLAN!$W:$W,total!CD2)</f>
        <v>0</v>
      </c>
      <c r="CE32" s="243">
        <f>SUMIFS(PLAN!$AB:$AB,PLAN!$W:$W,total!CE2)</f>
        <v>0</v>
      </c>
      <c r="CF32" s="243">
        <f>SUMIFS(PLAN!$AB:$AB,PLAN!$W:$W,total!CF2)</f>
        <v>0</v>
      </c>
      <c r="CG32" s="243">
        <f>SUMIFS(PLAN!$AB:$AB,PLAN!$W:$W,total!CG2)</f>
        <v>0</v>
      </c>
      <c r="CH32" s="243">
        <f>SUMIFS(PLAN!$AB:$AB,PLAN!$W:$W,total!CH2)</f>
        <v>0</v>
      </c>
      <c r="CI32" s="243">
        <f>SUMIFS(PLAN!$AB:$AB,PLAN!$W:$W,total!CI2)</f>
        <v>0</v>
      </c>
      <c r="CJ32" s="243">
        <f>SUMIFS(PLAN!$AB:$AB,PLAN!$W:$W,total!CJ2)</f>
        <v>0</v>
      </c>
      <c r="CK32" s="243">
        <f>SUMIFS(PLAN!$AB:$AB,PLAN!$W:$W,total!CK2)</f>
        <v>0</v>
      </c>
      <c r="CL32" s="243">
        <f>SUMIFS(PLAN!$AB:$AB,PLAN!$W:$W,total!CL2)</f>
        <v>0</v>
      </c>
      <c r="CM32" s="243">
        <f>SUMIFS(PLAN!$AB:$AB,PLAN!$W:$W,total!CM2)</f>
        <v>0</v>
      </c>
      <c r="CN32" s="243">
        <f>SUMIFS(PLAN!$AB:$AB,PLAN!$W:$W,total!CN2)</f>
        <v>0</v>
      </c>
      <c r="CO32" s="243">
        <f>SUMIFS(PLAN!$AB:$AB,PLAN!$W:$W,total!CO2)</f>
        <v>0</v>
      </c>
      <c r="CP32" s="243">
        <f>SUMIFS(PLAN!$AB:$AB,PLAN!$W:$W,total!CP2)</f>
        <v>0</v>
      </c>
      <c r="CQ32" s="243">
        <f>SUMIFS(PLAN!$AB:$AB,PLAN!$W:$W,total!CQ2)</f>
        <v>0</v>
      </c>
      <c r="CR32" s="243">
        <f>SUMIFS(PLAN!$AB:$AB,PLAN!$W:$W,total!CR2)</f>
        <v>0</v>
      </c>
      <c r="CS32" s="243">
        <f>SUMIFS(PLAN!$AB:$AB,PLAN!$W:$W,total!CS2)</f>
        <v>0</v>
      </c>
      <c r="CT32" s="243">
        <f>SUMIFS(PLAN!$AB:$AB,PLAN!$W:$W,total!CT2)</f>
        <v>0</v>
      </c>
      <c r="CU32" s="243">
        <f>SUMIFS(PLAN!$AB:$AB,PLAN!$W:$W,total!CU2)</f>
        <v>0</v>
      </c>
      <c r="CV32" s="243">
        <f>SUMIFS(PLAN!$AB:$AB,PLAN!$W:$W,total!CV2)</f>
        <v>0</v>
      </c>
      <c r="CW32" s="243">
        <f>SUMIFS(PLAN!$AB:$AB,PLAN!$W:$W,total!CW2)</f>
        <v>0</v>
      </c>
      <c r="CX32" s="243">
        <f>SUMIFS(PLAN!$AB:$AB,PLAN!$W:$W,total!CX2)</f>
        <v>0</v>
      </c>
      <c r="CY32" s="243">
        <f>SUMIFS(PLAN!$AB:$AB,PLAN!$W:$W,total!CY2)</f>
        <v>0</v>
      </c>
      <c r="CZ32" s="243">
        <f>SUMIFS(PLAN!$AB:$AB,PLAN!$W:$W,total!CZ2)</f>
        <v>0</v>
      </c>
      <c r="DA32" s="243">
        <f>SUMIFS(PLAN!$AB:$AB,PLAN!$W:$W,total!DA2)</f>
        <v>0</v>
      </c>
      <c r="DB32" s="243">
        <f>SUMIFS(PLAN!$AB:$AB,PLAN!$W:$W,total!DB2)</f>
        <v>0</v>
      </c>
      <c r="DC32" s="243">
        <f>SUMIFS(PLAN!$AB:$AB,PLAN!$W:$W,total!DC2)</f>
        <v>0</v>
      </c>
      <c r="DD32" s="243">
        <f>SUMIFS(PLAN!$AB:$AB,PLAN!$W:$W,total!DD2)</f>
        <v>0</v>
      </c>
      <c r="DE32" s="243">
        <f>SUMIFS(PLAN!$AB:$AB,PLAN!$W:$W,total!DE2)</f>
        <v>0</v>
      </c>
      <c r="DF32" s="243">
        <f>SUMIFS(PLAN!$AB:$AB,PLAN!$W:$W,total!DF2)</f>
        <v>0</v>
      </c>
      <c r="DG32" s="243">
        <f>SUMIFS(PLAN!$AB:$AB,PLAN!$W:$W,total!DG2)</f>
        <v>0</v>
      </c>
      <c r="DH32" s="243">
        <f>SUMIFS(PLAN!$AB:$AB,PLAN!$W:$W,total!DH2)</f>
        <v>0</v>
      </c>
      <c r="DI32" s="243">
        <f>SUMIFS(PLAN!$AB:$AB,PLAN!$W:$W,total!DI2)</f>
        <v>0</v>
      </c>
      <c r="DJ32" s="243">
        <f>SUMIFS(PLAN!$AB:$AB,PLAN!$W:$W,total!DJ2)</f>
        <v>0</v>
      </c>
      <c r="DK32" s="243">
        <f>SUMIFS(PLAN!$AB:$AB,PLAN!$W:$W,total!DK2)</f>
        <v>0</v>
      </c>
    </row>
    <row r="33" spans="1:115" ht="27.75" customHeight="1">
      <c r="A33" s="490" t="s">
        <v>252</v>
      </c>
      <c r="B33" s="242" t="s">
        <v>251</v>
      </c>
      <c r="C33" s="244">
        <f>SUMIFS([7]PLAN!$K:$K,[7]PLAN!$X:$X,C2)</f>
        <v>0</v>
      </c>
      <c r="D33" s="244">
        <f>SUMIFS([7]PLAN!$K:$K,[7]PLAN!$X:$X,D2)</f>
        <v>0</v>
      </c>
      <c r="E33" s="244">
        <f>SUMIFS([7]PLAN!$K:$K,[7]PLAN!$X:$X,E2)</f>
        <v>0</v>
      </c>
      <c r="F33" s="244">
        <f>SUMIFS([7]PLAN!$K:$K,[7]PLAN!$X:$X,F2)</f>
        <v>0</v>
      </c>
      <c r="G33" s="244">
        <f>SUMIFS([7]PLAN!$K:$K,[7]PLAN!$X:$X,G2)</f>
        <v>0</v>
      </c>
      <c r="H33" s="244">
        <f>SUMIFS([7]PLAN!$K:$K,[7]PLAN!$X:$X,H2)</f>
        <v>0</v>
      </c>
      <c r="I33" s="244">
        <f>SUMIFS([7]PLAN!$K:$K,[7]PLAN!$X:$X,I2)</f>
        <v>0</v>
      </c>
      <c r="J33" s="244">
        <f>SUMIFS([7]PLAN!$K:$K,[7]PLAN!$X:$X,J2)</f>
        <v>0</v>
      </c>
      <c r="K33" s="244">
        <f>SUMIFS([7]PLAN!$K:$K,[7]PLAN!$X:$X,K2)</f>
        <v>0</v>
      </c>
      <c r="L33" s="244">
        <f>SUMIFS([7]PLAN!$K:$K,[7]PLAN!$X:$X,L2)</f>
        <v>0</v>
      </c>
      <c r="M33" s="244">
        <f>SUMIFS([7]PLAN!$K:$K,[7]PLAN!$X:$X,M2)</f>
        <v>0</v>
      </c>
      <c r="N33" s="244">
        <f>SUMIFS([7]PLAN!$K:$K,[7]PLAN!$X:$X,N2)</f>
        <v>0</v>
      </c>
      <c r="O33" s="244">
        <f>SUMIFS([7]PLAN!$K:$K,[7]PLAN!$X:$X,O2)</f>
        <v>0</v>
      </c>
      <c r="P33" s="244">
        <f>SUMIFS([7]PLAN!$K:$K,[7]PLAN!$X:$X,P2)</f>
        <v>0</v>
      </c>
      <c r="Q33" s="244">
        <f>SUMIFS([7]PLAN!$K:$K,[7]PLAN!$X:$X,Q2)</f>
        <v>0</v>
      </c>
      <c r="R33" s="244">
        <f>SUMIFS([7]PLAN!$K:$K,[7]PLAN!$X:$X,R2)</f>
        <v>0</v>
      </c>
      <c r="S33" s="244">
        <f>SUMIFS([7]PLAN!$K:$K,[7]PLAN!$X:$X,S2)</f>
        <v>0</v>
      </c>
      <c r="T33" s="244">
        <f>SUMIFS([7]PLAN!$K:$K,[7]PLAN!$X:$X,T2)</f>
        <v>0</v>
      </c>
      <c r="U33" s="244">
        <f>SUMIFS([7]PLAN!$K:$K,[7]PLAN!$X:$X,U2)</f>
        <v>0</v>
      </c>
      <c r="V33" s="244">
        <f>SUMIFS([7]PLAN!$K:$K,[7]PLAN!$X:$X,V2)</f>
        <v>0</v>
      </c>
      <c r="W33" s="244">
        <f>SUMIFS([7]PLAN!$K:$K,[7]PLAN!$X:$X,W2)</f>
        <v>0</v>
      </c>
      <c r="X33" s="244">
        <f>SUMIFS([7]PLAN!$K:$K,[7]PLAN!$X:$X,X2)</f>
        <v>0</v>
      </c>
      <c r="Y33" s="244">
        <f>SUMIFS([7]PLAN!$K:$K,[7]PLAN!$X:$X,Y2)</f>
        <v>0</v>
      </c>
      <c r="Z33" s="244">
        <f>SUMIFS([7]PLAN!$K:$K,[7]PLAN!$X:$X,Z2)</f>
        <v>0</v>
      </c>
      <c r="AA33" s="244">
        <f>SUMIFS([7]PLAN!$K:$K,[7]PLAN!$X:$X,AA2)</f>
        <v>0</v>
      </c>
      <c r="AB33" s="244">
        <f>SUMIFS([7]PLAN!$K:$K,[7]PLAN!$X:$X,AB2)</f>
        <v>0</v>
      </c>
      <c r="AC33" s="244">
        <f>SUMIFS([7]PLAN!$K:$K,[7]PLAN!$X:$X,AC2)</f>
        <v>0</v>
      </c>
      <c r="AD33" s="244">
        <f>SUMIFS([7]PLAN!$K:$K,[7]PLAN!$X:$X,AD2)</f>
        <v>0</v>
      </c>
      <c r="AE33" s="244">
        <f>SUMIFS([7]PLAN!$K:$K,[7]PLAN!$X:$X,AE2)</f>
        <v>0</v>
      </c>
      <c r="AF33" s="244">
        <f>SUMIFS([7]PLAN!$K:$K,[7]PLAN!$X:$X,AF2)</f>
        <v>0</v>
      </c>
      <c r="AG33" s="244">
        <f>SUMIFS([7]PLAN!$K:$K,[7]PLAN!$X:$X,AG2)</f>
        <v>0</v>
      </c>
      <c r="AH33" s="244">
        <f>SUMIFS([7]PLAN!$K:$K,[7]PLAN!$X:$X,AH2)</f>
        <v>0</v>
      </c>
      <c r="AI33" s="244">
        <f>SUMIFS([7]PLAN!$K:$K,[7]PLAN!$X:$X,AI2)</f>
        <v>0</v>
      </c>
      <c r="AJ33" s="244">
        <f>SUMIFS([7]PLAN!$K:$K,[7]PLAN!$X:$X,AJ2)</f>
        <v>0</v>
      </c>
      <c r="AK33" s="244">
        <f>SUMIFS([7]PLAN!$K:$K,[7]PLAN!$X:$X,AK2)</f>
        <v>0</v>
      </c>
      <c r="AL33" s="244">
        <f>SUMIFS([7]PLAN!$K:$K,[7]PLAN!$X:$X,AL2)</f>
        <v>0</v>
      </c>
      <c r="AM33" s="244">
        <f>SUMIFS([7]PLAN!$K:$K,[7]PLAN!$X:$X,AM2)</f>
        <v>0</v>
      </c>
      <c r="AN33" s="244">
        <f>SUMIFS([7]PLAN!$K:$K,[7]PLAN!$X:$X,AN2)</f>
        <v>0</v>
      </c>
      <c r="AO33" s="244">
        <f>SUMIFS([7]PLAN!$K:$K,[7]PLAN!$X:$X,AO2)</f>
        <v>0</v>
      </c>
      <c r="AP33" s="244">
        <f>SUMIFS([7]PLAN!$K:$K,[7]PLAN!$X:$X,AP2)</f>
        <v>0</v>
      </c>
      <c r="AQ33" s="244">
        <f>SUMIFS([7]PLAN!$K:$K,[7]PLAN!$X:$X,AQ2)</f>
        <v>0</v>
      </c>
      <c r="AR33" s="244">
        <f>SUMIFS([7]PLAN!$K:$K,[7]PLAN!$X:$X,AR2)</f>
        <v>0</v>
      </c>
      <c r="AS33" s="244">
        <f>SUMIFS([7]PLAN!$K:$K,[7]PLAN!$X:$X,AS2)</f>
        <v>0</v>
      </c>
      <c r="AT33" s="244">
        <f>SUMIFS([7]PLAN!$K:$K,[7]PLAN!$X:$X,AT2)</f>
        <v>0</v>
      </c>
      <c r="AU33" s="244">
        <f>SUMIFS([7]PLAN!$K:$K,[7]PLAN!$X:$X,AU2)</f>
        <v>0</v>
      </c>
      <c r="AV33" s="244">
        <f>SUMIFS([7]PLAN!$K:$K,[7]PLAN!$X:$X,AV2)</f>
        <v>0</v>
      </c>
      <c r="AW33" s="244">
        <f>SUMIFS([7]PLAN!$K:$K,[7]PLAN!$X:$X,AW2)</f>
        <v>0</v>
      </c>
      <c r="AX33" s="244">
        <f>SUMIFS([7]PLAN!$K:$K,[7]PLAN!$X:$X,AX2)</f>
        <v>0</v>
      </c>
      <c r="AY33" s="244">
        <f>SUMIFS([7]PLAN!$K:$K,[7]PLAN!$X:$X,AY2)</f>
        <v>0</v>
      </c>
      <c r="AZ33" s="244">
        <f>SUMIFS([7]PLAN!$K:$K,[7]PLAN!$X:$X,AZ2)</f>
        <v>0</v>
      </c>
      <c r="BA33" s="244">
        <f>SUMIFS([7]PLAN!$K:$K,[7]PLAN!$X:$X,BA2)</f>
        <v>0</v>
      </c>
      <c r="BB33" s="244">
        <f>SUMIFS([7]PLAN!$K:$K,[7]PLAN!$X:$X,BB2)</f>
        <v>0</v>
      </c>
      <c r="BC33" s="244">
        <f>SUMIFS([7]PLAN!$K:$K,[7]PLAN!$X:$X,BC2)</f>
        <v>200</v>
      </c>
      <c r="BD33" s="244">
        <f>SUMIFS([7]PLAN!$K:$K,[7]PLAN!$X:$X,BD2)</f>
        <v>400</v>
      </c>
      <c r="BE33" s="244">
        <f>SUMIFS([7]PLAN!$K:$K,[7]PLAN!$X:$X,BE2)</f>
        <v>0</v>
      </c>
      <c r="BF33" s="244">
        <f>SUMIFS([7]PLAN!$K:$K,[7]PLAN!$X:$X,BF2)</f>
        <v>0</v>
      </c>
      <c r="BG33" s="244">
        <f>SUMIFS([7]PLAN!$K:$K,[7]PLAN!$X:$X,BG2)</f>
        <v>0</v>
      </c>
      <c r="BH33" s="244">
        <f>SUMIFS([7]PLAN!$K:$K,[7]PLAN!$X:$X,BH2)</f>
        <v>0</v>
      </c>
      <c r="BI33" s="244">
        <f>SUMIFS([7]PLAN!$K:$K,[7]PLAN!$X:$X,BI2)</f>
        <v>0</v>
      </c>
      <c r="BJ33" s="244">
        <f>SUMIFS([7]PLAN!$K:$K,[7]PLAN!$X:$X,BJ2)</f>
        <v>0</v>
      </c>
      <c r="BK33" s="244">
        <f>SUMIFS([7]PLAN!$K:$K,[7]PLAN!$X:$X,BK2)</f>
        <v>0</v>
      </c>
      <c r="BL33" s="244">
        <f>SUMIFS([7]PLAN!$K:$K,[7]PLAN!$X:$X,BL2)</f>
        <v>0</v>
      </c>
      <c r="BM33" s="244">
        <f>SUMIFS([7]PLAN!$K:$K,[7]PLAN!$X:$X,BM2)</f>
        <v>0</v>
      </c>
      <c r="BN33" s="244">
        <f>SUMIFS([7]PLAN!$K:$K,[7]PLAN!$X:$X,BN2)</f>
        <v>0</v>
      </c>
      <c r="BO33" s="244">
        <f>SUMIFS([7]PLAN!$K:$K,[7]PLAN!$X:$X,BO2)</f>
        <v>0</v>
      </c>
      <c r="BP33" s="244">
        <f>SUMIFS([7]PLAN!$K:$K,[7]PLAN!$X:$X,BP2)</f>
        <v>0</v>
      </c>
      <c r="BQ33" s="244">
        <f>SUMIFS([7]PLAN!$K:$K,[7]PLAN!$X:$X,BQ2)</f>
        <v>0</v>
      </c>
      <c r="BR33" s="244">
        <f>SUMIFS([7]PLAN!$K:$K,[7]PLAN!$X:$X,BR2)</f>
        <v>0</v>
      </c>
      <c r="BS33" s="244">
        <f>SUMIFS([7]PLAN!$K:$K,[7]PLAN!$X:$X,BS2)</f>
        <v>0</v>
      </c>
      <c r="BT33" s="244">
        <f>SUMIFS([7]PLAN!$K:$K,[7]PLAN!$X:$X,BT2)</f>
        <v>0</v>
      </c>
      <c r="BU33" s="244">
        <f>SUMIFS([7]PLAN!$K:$K,[7]PLAN!$X:$X,BU2)</f>
        <v>0</v>
      </c>
      <c r="BV33" s="244">
        <f>SUMIFS([7]PLAN!$K:$K,[7]PLAN!$X:$X,BV2)</f>
        <v>0</v>
      </c>
      <c r="BW33" s="244">
        <f>SUMIFS([7]PLAN!$K:$K,[7]PLAN!$X:$X,BW2)</f>
        <v>0</v>
      </c>
      <c r="BX33" s="244">
        <f>SUMIFS([7]PLAN!$K:$K,[7]PLAN!$X:$X,BX2)</f>
        <v>3306</v>
      </c>
      <c r="BY33" s="244">
        <f>SUMIFS([7]PLAN!$K:$K,[7]PLAN!$X:$X,BY2)</f>
        <v>0</v>
      </c>
      <c r="BZ33" s="244">
        <f>SUMIFS([7]PLAN!$K:$K,[7]PLAN!$X:$X,BZ2)</f>
        <v>0</v>
      </c>
      <c r="CA33" s="244">
        <f>SUMIFS([7]PLAN!$K:$K,[7]PLAN!$X:$X,CA2)</f>
        <v>0</v>
      </c>
      <c r="CB33" s="244">
        <f>SUMIFS([7]PLAN!$K:$K,[7]PLAN!$X:$X,CB2)</f>
        <v>0</v>
      </c>
      <c r="CC33" s="244">
        <f>SUMIFS([7]PLAN!$K:$K,[7]PLAN!$X:$X,CC2)</f>
        <v>0</v>
      </c>
      <c r="CD33" s="244">
        <f>SUMIFS([7]PLAN!$K:$K,[7]PLAN!$X:$X,CD2)</f>
        <v>0</v>
      </c>
      <c r="CE33" s="244">
        <f>SUMIFS([7]PLAN!$K:$K,[7]PLAN!$X:$X,CE2)</f>
        <v>1000</v>
      </c>
      <c r="CF33" s="244">
        <f>SUMIFS([7]PLAN!$K:$K,[7]PLAN!$X:$X,CF2)</f>
        <v>0</v>
      </c>
      <c r="CG33" s="244">
        <f>SUMIFS([7]PLAN!$K:$K,[7]PLAN!$X:$X,CG2)</f>
        <v>0</v>
      </c>
      <c r="CH33" s="244">
        <f>SUMIFS([7]PLAN!$K:$K,[7]PLAN!$X:$X,CH2)</f>
        <v>0</v>
      </c>
      <c r="CI33" s="244">
        <f>SUMIFS([7]PLAN!$K:$K,[7]PLAN!$X:$X,CI2)</f>
        <v>0</v>
      </c>
      <c r="CJ33" s="244">
        <f>SUMIFS([7]PLAN!$K:$K,[7]PLAN!$X:$X,CJ2)</f>
        <v>0</v>
      </c>
      <c r="CK33" s="244">
        <f>SUMIFS([7]PLAN!$K:$K,[7]PLAN!$X:$X,CK2)</f>
        <v>0</v>
      </c>
      <c r="CL33" s="244">
        <f>SUMIFS([7]PLAN!$K:$K,[7]PLAN!$X:$X,CL2)</f>
        <v>0</v>
      </c>
      <c r="CM33" s="244">
        <f>SUMIFS([7]PLAN!$K:$K,[7]PLAN!$X:$X,CM2)</f>
        <v>0</v>
      </c>
      <c r="CN33" s="244">
        <f>SUMIFS([7]PLAN!$K:$K,[7]PLAN!$X:$X,CN2)</f>
        <v>0</v>
      </c>
      <c r="CO33" s="244">
        <f>SUMIFS([7]PLAN!$K:$K,[7]PLAN!$X:$X,CO2)</f>
        <v>0</v>
      </c>
      <c r="CP33" s="244">
        <f>SUMIFS([7]PLAN!$K:$K,[7]PLAN!$X:$X,CP2)</f>
        <v>0</v>
      </c>
      <c r="CQ33" s="244">
        <f>SUMIFS([7]PLAN!$K:$K,[7]PLAN!$X:$X,CQ2)</f>
        <v>0</v>
      </c>
      <c r="CR33" s="244">
        <f>SUMIFS([7]PLAN!$K:$K,[7]PLAN!$X:$X,CR2)</f>
        <v>0</v>
      </c>
      <c r="CS33" s="244">
        <f>SUMIFS([7]PLAN!$K:$K,[7]PLAN!$X:$X,CS2)</f>
        <v>0</v>
      </c>
      <c r="CT33" s="244">
        <f>SUMIFS([7]PLAN!$K:$K,[7]PLAN!$X:$X,CT2)</f>
        <v>0</v>
      </c>
      <c r="CU33" s="244">
        <f>SUMIFS([7]PLAN!$K:$K,[7]PLAN!$X:$X,CU2)</f>
        <v>0</v>
      </c>
      <c r="CV33" s="244">
        <f>SUMIFS([7]PLAN!$K:$K,[7]PLAN!$X:$X,CV2)</f>
        <v>0</v>
      </c>
      <c r="CW33" s="244">
        <f>SUMIFS([7]PLAN!$K:$K,[7]PLAN!$X:$X,CW2)</f>
        <v>0</v>
      </c>
      <c r="CX33" s="244">
        <f>SUMIFS([7]PLAN!$K:$K,[7]PLAN!$X:$X,CX2)</f>
        <v>0</v>
      </c>
      <c r="CY33" s="244">
        <f>SUMIFS([7]PLAN!$K:$K,[7]PLAN!$X:$X,CY2)</f>
        <v>0</v>
      </c>
      <c r="CZ33" s="244">
        <f>SUMIFS([7]PLAN!$K:$K,[7]PLAN!$X:$X,CZ2)</f>
        <v>0</v>
      </c>
      <c r="DA33" s="244">
        <f>SUMIFS([7]PLAN!$K:$K,[7]PLAN!$X:$X,DA2)</f>
        <v>0</v>
      </c>
      <c r="DB33" s="244">
        <f>SUMIFS([7]PLAN!$K:$K,[7]PLAN!$X:$X,DB2)</f>
        <v>0</v>
      </c>
      <c r="DC33" s="244">
        <f>SUMIFS([7]PLAN!$K:$K,[7]PLAN!$X:$X,DC2)</f>
        <v>0</v>
      </c>
      <c r="DD33" s="244">
        <f>SUMIFS([7]PLAN!$K:$K,[7]PLAN!$X:$X,DD2)</f>
        <v>0</v>
      </c>
      <c r="DE33" s="244">
        <f>SUMIFS([7]PLAN!$K:$K,[7]PLAN!$X:$X,DE2)</f>
        <v>0</v>
      </c>
      <c r="DF33" s="244">
        <f>SUMIFS([7]PLAN!$K:$K,[7]PLAN!$X:$X,DF2)</f>
        <v>0</v>
      </c>
      <c r="DG33" s="244">
        <f>SUMIFS([7]PLAN!$K:$K,[7]PLAN!$X:$X,DG2)</f>
        <v>0</v>
      </c>
      <c r="DH33" s="244">
        <f>SUMIFS([7]PLAN!$K:$K,[7]PLAN!$X:$X,DH2)</f>
        <v>0</v>
      </c>
      <c r="DI33" s="244">
        <f>SUMIFS([7]PLAN!$K:$K,[7]PLAN!$X:$X,DI2)</f>
        <v>0</v>
      </c>
      <c r="DJ33" s="244">
        <f>SUMIFS([7]PLAN!$K:$K,[7]PLAN!$X:$X,DJ2)</f>
        <v>0</v>
      </c>
      <c r="DK33" s="244">
        <f>SUMIFS([7]PLAN!$K:$K,[7]PLAN!$X:$X,DK2)</f>
        <v>0</v>
      </c>
    </row>
    <row r="34" spans="1:115" s="248" customFormat="1" ht="27.75" customHeight="1">
      <c r="A34" s="490"/>
      <c r="B34" s="242" t="s">
        <v>80</v>
      </c>
      <c r="C34" s="244">
        <f>SUMIFS([7]PLAN!$AA:$AA,[7]PLAN!$X:$X,C2)</f>
        <v>0</v>
      </c>
      <c r="D34" s="244">
        <f>SUMIFS([7]PLAN!$AA:$AA,[7]PLAN!$X:$X,D2)</f>
        <v>0</v>
      </c>
      <c r="E34" s="244">
        <f>SUMIFS([7]PLAN!$AA:$AA,[7]PLAN!$X:$X,E2)</f>
        <v>0</v>
      </c>
      <c r="F34" s="244">
        <f>SUMIFS([7]PLAN!$AA:$AA,[7]PLAN!$X:$X,F2)</f>
        <v>0</v>
      </c>
      <c r="G34" s="244">
        <f>SUMIFS([7]PLAN!$AA:$AA,[7]PLAN!$X:$X,G2)</f>
        <v>0</v>
      </c>
      <c r="H34" s="244">
        <f>SUMIFS([7]PLAN!$AA:$AA,[7]PLAN!$X:$X,H2)</f>
        <v>0</v>
      </c>
      <c r="I34" s="244">
        <f>SUMIFS([7]PLAN!$AA:$AA,[7]PLAN!$X:$X,I2)</f>
        <v>0</v>
      </c>
      <c r="J34" s="244">
        <f>SUMIFS([7]PLAN!$AA:$AA,[7]PLAN!$X:$X,J2)</f>
        <v>0</v>
      </c>
      <c r="K34" s="244">
        <f>SUMIFS([7]PLAN!$AA:$AA,[7]PLAN!$X:$X,K2)</f>
        <v>0</v>
      </c>
      <c r="L34" s="244">
        <f>SUMIFS([7]PLAN!$AA:$AA,[7]PLAN!$X:$X,L2)</f>
        <v>0</v>
      </c>
      <c r="M34" s="244">
        <f>SUMIFS([7]PLAN!$AA:$AA,[7]PLAN!$X:$X,M2)</f>
        <v>0</v>
      </c>
      <c r="N34" s="244">
        <f>SUMIFS([7]PLAN!$AA:$AA,[7]PLAN!$X:$X,N2)</f>
        <v>0</v>
      </c>
      <c r="O34" s="244">
        <f>SUMIFS([7]PLAN!$AA:$AA,[7]PLAN!$X:$X,O2)</f>
        <v>0</v>
      </c>
      <c r="P34" s="244">
        <f>SUMIFS([7]PLAN!$AA:$AA,[7]PLAN!$X:$X,P2)</f>
        <v>0</v>
      </c>
      <c r="Q34" s="244">
        <f>SUMIFS([7]PLAN!$AA:$AA,[7]PLAN!$X:$X,Q2)</f>
        <v>0</v>
      </c>
      <c r="R34" s="244">
        <f>SUMIFS([7]PLAN!$AA:$AA,[7]PLAN!$X:$X,R2)</f>
        <v>0</v>
      </c>
      <c r="S34" s="244">
        <f>SUMIFS([7]PLAN!$AA:$AA,[7]PLAN!$X:$X,S2)</f>
        <v>0</v>
      </c>
      <c r="T34" s="244">
        <f>SUMIFS([7]PLAN!$AA:$AA,[7]PLAN!$X:$X,T2)</f>
        <v>0</v>
      </c>
      <c r="U34" s="244">
        <f>SUMIFS([7]PLAN!$AA:$AA,[7]PLAN!$X:$X,U2)</f>
        <v>0</v>
      </c>
      <c r="V34" s="244">
        <f>SUMIFS([7]PLAN!$AA:$AA,[7]PLAN!$X:$X,V2)</f>
        <v>0</v>
      </c>
      <c r="W34" s="244">
        <f>SUMIFS([7]PLAN!$AA:$AA,[7]PLAN!$X:$X,W2)</f>
        <v>0</v>
      </c>
      <c r="X34" s="244">
        <f>SUMIFS([7]PLAN!$AA:$AA,[7]PLAN!$X:$X,X2)</f>
        <v>0</v>
      </c>
      <c r="Y34" s="244">
        <f>SUMIFS([7]PLAN!$AA:$AA,[7]PLAN!$X:$X,Y2)</f>
        <v>0</v>
      </c>
      <c r="Z34" s="244">
        <f>SUMIFS([7]PLAN!$AA:$AA,[7]PLAN!$X:$X,Z2)</f>
        <v>0</v>
      </c>
      <c r="AA34" s="244">
        <f>SUMIFS([7]PLAN!$AA:$AA,[7]PLAN!$X:$X,AA2)</f>
        <v>0</v>
      </c>
      <c r="AB34" s="244">
        <f>SUMIFS([7]PLAN!$AA:$AA,[7]PLAN!$X:$X,AB2)</f>
        <v>0</v>
      </c>
      <c r="AC34" s="244">
        <f>SUMIFS([7]PLAN!$AA:$AA,[7]PLAN!$X:$X,AC2)</f>
        <v>0</v>
      </c>
      <c r="AD34" s="244">
        <f>SUMIFS([7]PLAN!$AA:$AA,[7]PLAN!$X:$X,AD2)</f>
        <v>0</v>
      </c>
      <c r="AE34" s="244">
        <f>SUMIFS([7]PLAN!$AA:$AA,[7]PLAN!$X:$X,AE2)</f>
        <v>0</v>
      </c>
      <c r="AF34" s="244">
        <f>SUMIFS([7]PLAN!$AA:$AA,[7]PLAN!$X:$X,AF2)</f>
        <v>0</v>
      </c>
      <c r="AG34" s="244">
        <f>SUMIFS([7]PLAN!$AA:$AA,[7]PLAN!$X:$X,AG2)</f>
        <v>0</v>
      </c>
      <c r="AH34" s="244">
        <f>SUMIFS([7]PLAN!$AA:$AA,[7]PLAN!$X:$X,AH2)</f>
        <v>0</v>
      </c>
      <c r="AI34" s="244">
        <f>SUMIFS([7]PLAN!$AA:$AA,[7]PLAN!$X:$X,AI2)</f>
        <v>0</v>
      </c>
      <c r="AJ34" s="244">
        <f>SUMIFS([7]PLAN!$AA:$AA,[7]PLAN!$X:$X,AJ2)</f>
        <v>0</v>
      </c>
      <c r="AK34" s="244">
        <f>SUMIFS([7]PLAN!$AA:$AA,[7]PLAN!$X:$X,AK2)</f>
        <v>0</v>
      </c>
      <c r="AL34" s="244">
        <f>SUMIFS([7]PLAN!$AA:$AA,[7]PLAN!$X:$X,AL2)</f>
        <v>0</v>
      </c>
      <c r="AM34" s="244">
        <f>SUMIFS([7]PLAN!$AA:$AA,[7]PLAN!$X:$X,AM2)</f>
        <v>0</v>
      </c>
      <c r="AN34" s="244">
        <f>SUMIFS([7]PLAN!$AA:$AA,[7]PLAN!$X:$X,AN2)</f>
        <v>0</v>
      </c>
      <c r="AO34" s="244">
        <f>SUMIFS([7]PLAN!$AA:$AA,[7]PLAN!$X:$X,AO2)</f>
        <v>0</v>
      </c>
      <c r="AP34" s="244">
        <f>SUMIFS([7]PLAN!$AA:$AA,[7]PLAN!$X:$X,AP2)</f>
        <v>0</v>
      </c>
      <c r="AQ34" s="244">
        <f>SUMIFS([7]PLAN!$AA:$AA,[7]PLAN!$X:$X,AQ2)</f>
        <v>0</v>
      </c>
      <c r="AR34" s="244">
        <f>SUMIFS([7]PLAN!$AA:$AA,[7]PLAN!$X:$X,AR2)</f>
        <v>0</v>
      </c>
      <c r="AS34" s="244">
        <f>SUMIFS([7]PLAN!$AA:$AA,[7]PLAN!$X:$X,AS2)</f>
        <v>0</v>
      </c>
      <c r="AT34" s="244">
        <f>SUMIFS([7]PLAN!$AA:$AA,[7]PLAN!$X:$X,AT2)</f>
        <v>0</v>
      </c>
      <c r="AU34" s="244">
        <f>SUMIFS([7]PLAN!$AA:$AA,[7]PLAN!$X:$X,AU2)</f>
        <v>0</v>
      </c>
      <c r="AV34" s="244">
        <f>SUMIFS([7]PLAN!$AA:$AA,[7]PLAN!$X:$X,AV2)</f>
        <v>0</v>
      </c>
      <c r="AW34" s="244">
        <f>SUMIFS([7]PLAN!$AA:$AA,[7]PLAN!$X:$X,AW2)</f>
        <v>0</v>
      </c>
      <c r="AX34" s="244">
        <f>SUMIFS([7]PLAN!$AA:$AA,[7]PLAN!$X:$X,AX2)</f>
        <v>0</v>
      </c>
      <c r="AY34" s="244">
        <f>SUMIFS([7]PLAN!$AA:$AA,[7]PLAN!$X:$X,AY2)</f>
        <v>0</v>
      </c>
      <c r="AZ34" s="244">
        <f>SUMIFS([7]PLAN!$AA:$AA,[7]PLAN!$X:$X,AZ2)</f>
        <v>0</v>
      </c>
      <c r="BA34" s="244">
        <f>SUMIFS([7]PLAN!$AA:$AA,[7]PLAN!$X:$X,BA2)</f>
        <v>0</v>
      </c>
      <c r="BB34" s="244">
        <f>SUMIFS([7]PLAN!$AA:$AA,[7]PLAN!$X:$X,BB2)</f>
        <v>0</v>
      </c>
      <c r="BC34" s="244">
        <f>SUMIFS([7]PLAN!$AA:$AA,[7]PLAN!$X:$X,BC2)</f>
        <v>0</v>
      </c>
      <c r="BD34" s="244">
        <f>SUMIFS([7]PLAN!$AA:$AA,[7]PLAN!$X:$X,BD2)</f>
        <v>0</v>
      </c>
      <c r="BE34" s="244">
        <f>SUMIFS([7]PLAN!$AA:$AA,[7]PLAN!$X:$X,BE2)</f>
        <v>0</v>
      </c>
      <c r="BF34" s="244">
        <f>SUMIFS([7]PLAN!$AA:$AA,[7]PLAN!$X:$X,BF2)</f>
        <v>0</v>
      </c>
      <c r="BG34" s="244">
        <f>SUMIFS([7]PLAN!$AA:$AA,[7]PLAN!$X:$X,BG2)</f>
        <v>0</v>
      </c>
      <c r="BH34" s="244">
        <f>SUMIFS([7]PLAN!$AA:$AA,[7]PLAN!$X:$X,BH2)</f>
        <v>0</v>
      </c>
      <c r="BI34" s="244">
        <f>SUMIFS([7]PLAN!$AA:$AA,[7]PLAN!$X:$X,BI2)</f>
        <v>0</v>
      </c>
      <c r="BJ34" s="244">
        <f>SUMIFS([7]PLAN!$AA:$AA,[7]PLAN!$X:$X,BJ2)</f>
        <v>0</v>
      </c>
      <c r="BK34" s="244">
        <f>SUMIFS([7]PLAN!$AA:$AA,[7]PLAN!$X:$X,BK2)</f>
        <v>0</v>
      </c>
      <c r="BL34" s="244">
        <f>SUMIFS([7]PLAN!$AA:$AA,[7]PLAN!$X:$X,BL2)</f>
        <v>0</v>
      </c>
      <c r="BM34" s="244">
        <f>SUMIFS([7]PLAN!$AA:$AA,[7]PLAN!$X:$X,BM2)</f>
        <v>0</v>
      </c>
      <c r="BN34" s="244">
        <f>SUMIFS([7]PLAN!$AA:$AA,[7]PLAN!$X:$X,BN2)</f>
        <v>0</v>
      </c>
      <c r="BO34" s="244">
        <f>SUMIFS([7]PLAN!$AA:$AA,[7]PLAN!$X:$X,BO2)</f>
        <v>0</v>
      </c>
      <c r="BP34" s="244">
        <f>SUMIFS([7]PLAN!$AA:$AA,[7]PLAN!$X:$X,BP2)</f>
        <v>0</v>
      </c>
      <c r="BQ34" s="244">
        <f>SUMIFS([7]PLAN!$AA:$AA,[7]PLAN!$X:$X,BQ2)</f>
        <v>0</v>
      </c>
      <c r="BR34" s="244">
        <f>SUMIFS([7]PLAN!$AA:$AA,[7]PLAN!$X:$X,BR2)</f>
        <v>0</v>
      </c>
      <c r="BS34" s="244">
        <f>SUMIFS([7]PLAN!$AA:$AA,[7]PLAN!$X:$X,BS2)</f>
        <v>0</v>
      </c>
      <c r="BT34" s="244">
        <f>SUMIFS([7]PLAN!$AA:$AA,[7]PLAN!$X:$X,BT2)</f>
        <v>0</v>
      </c>
      <c r="BU34" s="244">
        <f>SUMIFS([7]PLAN!$AA:$AA,[7]PLAN!$X:$X,BU2)</f>
        <v>0</v>
      </c>
      <c r="BV34" s="244">
        <f>SUMIFS([7]PLAN!$AA:$AA,[7]PLAN!$X:$X,BV2)</f>
        <v>0</v>
      </c>
      <c r="BW34" s="244">
        <f>SUMIFS([7]PLAN!$AA:$AA,[7]PLAN!$X:$X,BW2)</f>
        <v>0</v>
      </c>
      <c r="BX34" s="244">
        <f>SUMIFS([7]PLAN!$AA:$AA,[7]PLAN!$X:$X,BX2)</f>
        <v>6336.5</v>
      </c>
      <c r="BY34" s="244">
        <f>SUMIFS([7]PLAN!$AA:$AA,[7]PLAN!$X:$X,BY2)</f>
        <v>0</v>
      </c>
      <c r="BZ34" s="244">
        <f>SUMIFS([7]PLAN!$AA:$AA,[7]PLAN!$X:$X,BZ2)</f>
        <v>0</v>
      </c>
      <c r="CA34" s="244">
        <f>SUMIFS([7]PLAN!$AA:$AA,[7]PLAN!$X:$X,CA2)</f>
        <v>0</v>
      </c>
      <c r="CB34" s="244">
        <f>SUMIFS([7]PLAN!$AA:$AA,[7]PLAN!$X:$X,CB2)</f>
        <v>0</v>
      </c>
      <c r="CC34" s="244">
        <f>SUMIFS([7]PLAN!$AA:$AA,[7]PLAN!$X:$X,CC2)</f>
        <v>0</v>
      </c>
      <c r="CD34" s="244">
        <f>SUMIFS([7]PLAN!$AA:$AA,[7]PLAN!$X:$X,CD2)</f>
        <v>0</v>
      </c>
      <c r="CE34" s="244">
        <f>SUMIFS([7]PLAN!$AA:$AA,[7]PLAN!$X:$X,CE2)</f>
        <v>0</v>
      </c>
      <c r="CF34" s="244">
        <f>SUMIFS([7]PLAN!$AA:$AA,[7]PLAN!$X:$X,CF2)</f>
        <v>0</v>
      </c>
      <c r="CG34" s="244">
        <f>SUMIFS([7]PLAN!$AA:$AA,[7]PLAN!$X:$X,CG2)</f>
        <v>0</v>
      </c>
      <c r="CH34" s="244">
        <f>SUMIFS([7]PLAN!$AA:$AA,[7]PLAN!$X:$X,CH2)</f>
        <v>0</v>
      </c>
      <c r="CI34" s="244">
        <f>SUMIFS([7]PLAN!$AA:$AA,[7]PLAN!$X:$X,CI2)</f>
        <v>0</v>
      </c>
      <c r="CJ34" s="244">
        <f>SUMIFS([7]PLAN!$AA:$AA,[7]PLAN!$X:$X,CJ2)</f>
        <v>0</v>
      </c>
      <c r="CK34" s="244">
        <f>SUMIFS([7]PLAN!$AA:$AA,[7]PLAN!$X:$X,CK2)</f>
        <v>0</v>
      </c>
      <c r="CL34" s="244">
        <f>SUMIFS([7]PLAN!$AA:$AA,[7]PLAN!$X:$X,CL2)</f>
        <v>0</v>
      </c>
      <c r="CM34" s="244">
        <f>SUMIFS([7]PLAN!$AA:$AA,[7]PLAN!$X:$X,CM2)</f>
        <v>0</v>
      </c>
      <c r="CN34" s="244">
        <f>SUMIFS([7]PLAN!$AA:$AA,[7]PLAN!$X:$X,CN2)</f>
        <v>0</v>
      </c>
      <c r="CO34" s="244">
        <f>SUMIFS([7]PLAN!$AA:$AA,[7]PLAN!$X:$X,CO2)</f>
        <v>0</v>
      </c>
      <c r="CP34" s="244">
        <f>SUMIFS([7]PLAN!$AA:$AA,[7]PLAN!$X:$X,CP2)</f>
        <v>0</v>
      </c>
      <c r="CQ34" s="244">
        <f>SUMIFS([7]PLAN!$AA:$AA,[7]PLAN!$X:$X,CQ2)</f>
        <v>0</v>
      </c>
      <c r="CR34" s="244">
        <f>SUMIFS([7]PLAN!$AA:$AA,[7]PLAN!$X:$X,CR2)</f>
        <v>0</v>
      </c>
      <c r="CS34" s="244">
        <f>SUMIFS([7]PLAN!$AA:$AA,[7]PLAN!$X:$X,CS2)</f>
        <v>0</v>
      </c>
      <c r="CT34" s="244">
        <f>SUMIFS([7]PLAN!$AA:$AA,[7]PLAN!$X:$X,CT2)</f>
        <v>0</v>
      </c>
      <c r="CU34" s="244">
        <f>SUMIFS([7]PLAN!$AA:$AA,[7]PLAN!$X:$X,CU2)</f>
        <v>0</v>
      </c>
      <c r="CV34" s="244">
        <f>SUMIFS([7]PLAN!$AA:$AA,[7]PLAN!$X:$X,CV2)</f>
        <v>0</v>
      </c>
      <c r="CW34" s="244">
        <f>SUMIFS([7]PLAN!$AA:$AA,[7]PLAN!$X:$X,CW2)</f>
        <v>0</v>
      </c>
      <c r="CX34" s="244">
        <f>SUMIFS([7]PLAN!$AA:$AA,[7]PLAN!$X:$X,CX2)</f>
        <v>0</v>
      </c>
      <c r="CY34" s="244">
        <f>SUMIFS([7]PLAN!$AA:$AA,[7]PLAN!$X:$X,CY2)</f>
        <v>0</v>
      </c>
      <c r="CZ34" s="244">
        <f>SUMIFS([7]PLAN!$AA:$AA,[7]PLAN!$X:$X,CZ2)</f>
        <v>0</v>
      </c>
      <c r="DA34" s="244">
        <f>SUMIFS([7]PLAN!$AA:$AA,[7]PLAN!$X:$X,DA2)</f>
        <v>0</v>
      </c>
      <c r="DB34" s="244">
        <f>SUMIFS([7]PLAN!$AA:$AA,[7]PLAN!$X:$X,DB2)</f>
        <v>0</v>
      </c>
      <c r="DC34" s="244">
        <f>SUMIFS([7]PLAN!$AA:$AA,[7]PLAN!$X:$X,DC2)</f>
        <v>0</v>
      </c>
      <c r="DD34" s="244">
        <f>SUMIFS([7]PLAN!$AA:$AA,[7]PLAN!$X:$X,DD2)</f>
        <v>0</v>
      </c>
      <c r="DE34" s="244">
        <f>SUMIFS([7]PLAN!$AA:$AA,[7]PLAN!$X:$X,DE2)</f>
        <v>0</v>
      </c>
      <c r="DF34" s="244">
        <f>SUMIFS([7]PLAN!$AA:$AA,[7]PLAN!$X:$X,DF2)</f>
        <v>0</v>
      </c>
      <c r="DG34" s="244">
        <f>SUMIFS([7]PLAN!$AA:$AA,[7]PLAN!$X:$X,DG2)</f>
        <v>0</v>
      </c>
      <c r="DH34" s="244">
        <f>SUMIFS([7]PLAN!$AA:$AA,[7]PLAN!$X:$X,DH2)</f>
        <v>0</v>
      </c>
      <c r="DI34" s="244">
        <f>SUMIFS([7]PLAN!$AA:$AA,[7]PLAN!$X:$X,DI2)</f>
        <v>0</v>
      </c>
      <c r="DJ34" s="244">
        <f>SUMIFS([7]PLAN!$AA:$AA,[7]PLAN!$X:$X,DJ2)</f>
        <v>0</v>
      </c>
      <c r="DK34" s="244">
        <f>SUMIFS([7]PLAN!$AA:$AA,[7]PLAN!$X:$X,DK2)</f>
        <v>0</v>
      </c>
    </row>
    <row r="35" spans="1:115" s="248" customFormat="1" ht="27.75" customHeight="1">
      <c r="A35" s="493" t="s">
        <v>258</v>
      </c>
      <c r="B35" s="493"/>
      <c r="C35" s="243">
        <f t="shared" ref="C35:AH35" si="90">C32+C34</f>
        <v>0</v>
      </c>
      <c r="D35" s="243">
        <f t="shared" si="90"/>
        <v>0</v>
      </c>
      <c r="E35" s="243">
        <f t="shared" si="90"/>
        <v>0</v>
      </c>
      <c r="F35" s="243">
        <f t="shared" si="90"/>
        <v>0</v>
      </c>
      <c r="G35" s="243">
        <f t="shared" si="90"/>
        <v>0</v>
      </c>
      <c r="H35" s="243">
        <f t="shared" si="90"/>
        <v>0</v>
      </c>
      <c r="I35" s="243">
        <f t="shared" si="90"/>
        <v>0</v>
      </c>
      <c r="J35" s="243">
        <f t="shared" si="90"/>
        <v>0</v>
      </c>
      <c r="K35" s="243">
        <f t="shared" si="90"/>
        <v>0</v>
      </c>
      <c r="L35" s="243">
        <f t="shared" si="90"/>
        <v>0</v>
      </c>
      <c r="M35" s="243">
        <f t="shared" si="90"/>
        <v>0</v>
      </c>
      <c r="N35" s="243">
        <f t="shared" si="90"/>
        <v>0</v>
      </c>
      <c r="O35" s="243">
        <f t="shared" si="90"/>
        <v>0</v>
      </c>
      <c r="P35" s="243">
        <f t="shared" si="90"/>
        <v>0</v>
      </c>
      <c r="Q35" s="243">
        <f t="shared" si="90"/>
        <v>0</v>
      </c>
      <c r="R35" s="243">
        <f t="shared" si="90"/>
        <v>0</v>
      </c>
      <c r="S35" s="243">
        <f t="shared" si="90"/>
        <v>0</v>
      </c>
      <c r="T35" s="243">
        <f t="shared" si="90"/>
        <v>0</v>
      </c>
      <c r="U35" s="243">
        <f t="shared" si="90"/>
        <v>0</v>
      </c>
      <c r="V35" s="243">
        <f t="shared" si="90"/>
        <v>0</v>
      </c>
      <c r="W35" s="243">
        <f t="shared" si="90"/>
        <v>0</v>
      </c>
      <c r="X35" s="243">
        <f t="shared" si="90"/>
        <v>0</v>
      </c>
      <c r="Y35" s="243">
        <f t="shared" si="90"/>
        <v>0</v>
      </c>
      <c r="Z35" s="243">
        <f t="shared" si="90"/>
        <v>0</v>
      </c>
      <c r="AA35" s="243">
        <f t="shared" si="90"/>
        <v>0</v>
      </c>
      <c r="AB35" s="243">
        <f t="shared" si="90"/>
        <v>0</v>
      </c>
      <c r="AC35" s="243">
        <f t="shared" si="90"/>
        <v>0</v>
      </c>
      <c r="AD35" s="243">
        <f t="shared" si="90"/>
        <v>0</v>
      </c>
      <c r="AE35" s="243">
        <f t="shared" si="90"/>
        <v>0</v>
      </c>
      <c r="AF35" s="243">
        <f t="shared" si="90"/>
        <v>0</v>
      </c>
      <c r="AG35" s="243">
        <f t="shared" si="90"/>
        <v>0</v>
      </c>
      <c r="AH35" s="243">
        <f t="shared" si="90"/>
        <v>0</v>
      </c>
      <c r="AI35" s="243">
        <f t="shared" ref="AI35:BJ35" si="91">AI32+AI34</f>
        <v>0</v>
      </c>
      <c r="AJ35" s="243">
        <f t="shared" si="91"/>
        <v>0</v>
      </c>
      <c r="AK35" s="243">
        <f t="shared" si="91"/>
        <v>0</v>
      </c>
      <c r="AL35" s="243">
        <f t="shared" si="91"/>
        <v>0</v>
      </c>
      <c r="AM35" s="243">
        <f t="shared" si="91"/>
        <v>0</v>
      </c>
      <c r="AN35" s="243">
        <f t="shared" si="91"/>
        <v>0</v>
      </c>
      <c r="AO35" s="243">
        <f t="shared" si="91"/>
        <v>0</v>
      </c>
      <c r="AP35" s="243">
        <f t="shared" si="91"/>
        <v>0</v>
      </c>
      <c r="AQ35" s="243">
        <f t="shared" si="91"/>
        <v>0</v>
      </c>
      <c r="AR35" s="243">
        <f t="shared" si="91"/>
        <v>0</v>
      </c>
      <c r="AS35" s="243">
        <f t="shared" si="91"/>
        <v>0</v>
      </c>
      <c r="AT35" s="243">
        <f t="shared" si="91"/>
        <v>0</v>
      </c>
      <c r="AU35" s="243">
        <f t="shared" si="91"/>
        <v>0</v>
      </c>
      <c r="AV35" s="243">
        <f t="shared" si="91"/>
        <v>0</v>
      </c>
      <c r="AW35" s="243">
        <f t="shared" si="91"/>
        <v>0</v>
      </c>
      <c r="AX35" s="243">
        <f t="shared" si="91"/>
        <v>0</v>
      </c>
      <c r="AY35" s="243">
        <f t="shared" si="91"/>
        <v>0</v>
      </c>
      <c r="AZ35" s="243">
        <f t="shared" si="91"/>
        <v>0</v>
      </c>
      <c r="BA35" s="243">
        <f t="shared" si="91"/>
        <v>0</v>
      </c>
      <c r="BB35" s="243">
        <f t="shared" si="91"/>
        <v>0</v>
      </c>
      <c r="BC35" s="243">
        <f t="shared" si="91"/>
        <v>0</v>
      </c>
      <c r="BD35" s="243">
        <f t="shared" si="91"/>
        <v>0</v>
      </c>
      <c r="BE35" s="243">
        <f t="shared" si="91"/>
        <v>0</v>
      </c>
      <c r="BF35" s="243">
        <f t="shared" si="91"/>
        <v>0</v>
      </c>
      <c r="BG35" s="243">
        <f t="shared" si="91"/>
        <v>0</v>
      </c>
      <c r="BH35" s="243">
        <f t="shared" si="91"/>
        <v>0</v>
      </c>
      <c r="BI35" s="243">
        <f t="shared" si="91"/>
        <v>0</v>
      </c>
      <c r="BJ35" s="243">
        <f t="shared" si="91"/>
        <v>0</v>
      </c>
      <c r="BK35" s="243">
        <f t="shared" ref="BK35:BW35" si="92">BK32+BK34</f>
        <v>0</v>
      </c>
      <c r="BL35" s="243">
        <f t="shared" si="92"/>
        <v>0</v>
      </c>
      <c r="BM35" s="243">
        <f t="shared" si="92"/>
        <v>0</v>
      </c>
      <c r="BN35" s="243">
        <f t="shared" si="92"/>
        <v>0</v>
      </c>
      <c r="BO35" s="243">
        <f t="shared" si="92"/>
        <v>0</v>
      </c>
      <c r="BP35" s="243">
        <f t="shared" si="92"/>
        <v>0</v>
      </c>
      <c r="BQ35" s="243">
        <f t="shared" si="92"/>
        <v>0</v>
      </c>
      <c r="BR35" s="243">
        <f t="shared" si="92"/>
        <v>0</v>
      </c>
      <c r="BS35" s="243">
        <f t="shared" si="92"/>
        <v>0</v>
      </c>
      <c r="BT35" s="243">
        <f t="shared" si="92"/>
        <v>0</v>
      </c>
      <c r="BU35" s="243">
        <f t="shared" si="92"/>
        <v>0</v>
      </c>
      <c r="BV35" s="243">
        <f t="shared" si="92"/>
        <v>0</v>
      </c>
      <c r="BW35" s="243">
        <f t="shared" si="92"/>
        <v>0</v>
      </c>
      <c r="BX35" s="243">
        <f t="shared" ref="BX35:CM35" si="93">BX32+BX34</f>
        <v>6336.5</v>
      </c>
      <c r="BY35" s="243">
        <f t="shared" si="93"/>
        <v>0</v>
      </c>
      <c r="BZ35" s="243">
        <f t="shared" si="93"/>
        <v>0</v>
      </c>
      <c r="CA35" s="243">
        <f t="shared" si="93"/>
        <v>0</v>
      </c>
      <c r="CB35" s="243">
        <f t="shared" si="93"/>
        <v>0</v>
      </c>
      <c r="CC35" s="243">
        <f t="shared" si="93"/>
        <v>0</v>
      </c>
      <c r="CD35" s="243">
        <f t="shared" si="93"/>
        <v>0</v>
      </c>
      <c r="CE35" s="243">
        <f t="shared" si="93"/>
        <v>0</v>
      </c>
      <c r="CF35" s="243">
        <f t="shared" si="93"/>
        <v>0</v>
      </c>
      <c r="CG35" s="243">
        <f t="shared" si="93"/>
        <v>0</v>
      </c>
      <c r="CH35" s="243">
        <f t="shared" si="93"/>
        <v>0</v>
      </c>
      <c r="CI35" s="243">
        <f t="shared" si="93"/>
        <v>0</v>
      </c>
      <c r="CJ35" s="243">
        <f t="shared" si="93"/>
        <v>0</v>
      </c>
      <c r="CK35" s="243">
        <f t="shared" si="93"/>
        <v>0</v>
      </c>
      <c r="CL35" s="243">
        <f t="shared" si="93"/>
        <v>0</v>
      </c>
      <c r="CM35" s="243">
        <f t="shared" si="93"/>
        <v>0</v>
      </c>
      <c r="CN35" s="243">
        <f t="shared" ref="CN35:DC35" si="94">CN32+CN34</f>
        <v>0</v>
      </c>
      <c r="CO35" s="243">
        <f t="shared" si="94"/>
        <v>0</v>
      </c>
      <c r="CP35" s="243">
        <f t="shared" si="94"/>
        <v>0</v>
      </c>
      <c r="CQ35" s="243">
        <f t="shared" si="94"/>
        <v>0</v>
      </c>
      <c r="CR35" s="243">
        <f t="shared" si="94"/>
        <v>0</v>
      </c>
      <c r="CS35" s="243">
        <f t="shared" si="94"/>
        <v>0</v>
      </c>
      <c r="CT35" s="243">
        <f t="shared" si="94"/>
        <v>0</v>
      </c>
      <c r="CU35" s="243">
        <f t="shared" si="94"/>
        <v>0</v>
      </c>
      <c r="CV35" s="243">
        <f t="shared" si="94"/>
        <v>0</v>
      </c>
      <c r="CW35" s="243">
        <f t="shared" si="94"/>
        <v>0</v>
      </c>
      <c r="CX35" s="243">
        <f t="shared" si="94"/>
        <v>0</v>
      </c>
      <c r="CY35" s="243">
        <f t="shared" si="94"/>
        <v>0</v>
      </c>
      <c r="CZ35" s="243">
        <f t="shared" si="94"/>
        <v>0</v>
      </c>
      <c r="DA35" s="243">
        <f t="shared" si="94"/>
        <v>0</v>
      </c>
      <c r="DB35" s="243">
        <f t="shared" si="94"/>
        <v>0</v>
      </c>
      <c r="DC35" s="243">
        <f t="shared" si="94"/>
        <v>0</v>
      </c>
      <c r="DD35" s="243">
        <f t="shared" ref="DD35:DK35" si="95">DD32+DD34</f>
        <v>0</v>
      </c>
      <c r="DE35" s="243">
        <f t="shared" si="95"/>
        <v>0</v>
      </c>
      <c r="DF35" s="243">
        <f t="shared" si="95"/>
        <v>0</v>
      </c>
      <c r="DG35" s="243">
        <f t="shared" si="95"/>
        <v>0</v>
      </c>
      <c r="DH35" s="243">
        <f t="shared" si="95"/>
        <v>0</v>
      </c>
      <c r="DI35" s="243">
        <f t="shared" si="95"/>
        <v>0</v>
      </c>
      <c r="DJ35" s="243">
        <f t="shared" si="95"/>
        <v>0</v>
      </c>
      <c r="DK35" s="243">
        <f t="shared" si="95"/>
        <v>0</v>
      </c>
    </row>
    <row r="36" spans="1:115" s="248" customFormat="1" ht="24.75" customHeight="1">
      <c r="A36" s="493" t="s">
        <v>257</v>
      </c>
      <c r="B36" s="49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  <c r="AW36" s="243"/>
      <c r="AX36" s="243"/>
      <c r="AY36" s="243"/>
      <c r="AZ36" s="243"/>
      <c r="BA36" s="243"/>
      <c r="BB36" s="243"/>
      <c r="BC36" s="243"/>
      <c r="BD36" s="243"/>
      <c r="BE36" s="243"/>
      <c r="BF36" s="243"/>
      <c r="BG36" s="243"/>
      <c r="BH36" s="243"/>
      <c r="BI36" s="243"/>
      <c r="BJ36" s="243"/>
      <c r="BK36" s="243"/>
      <c r="BL36" s="243"/>
      <c r="BM36" s="243"/>
      <c r="BN36" s="243"/>
      <c r="BO36" s="243"/>
      <c r="BP36" s="243"/>
      <c r="BQ36" s="243"/>
      <c r="BR36" s="243"/>
      <c r="BS36" s="243"/>
      <c r="BT36" s="243"/>
      <c r="BU36" s="243"/>
      <c r="BV36" s="243"/>
      <c r="BW36" s="243"/>
      <c r="BX36" s="243"/>
      <c r="BY36" s="243"/>
      <c r="BZ36" s="243"/>
      <c r="CA36" s="243"/>
      <c r="CB36" s="243"/>
      <c r="CC36" s="243"/>
      <c r="CD36" s="243"/>
      <c r="CE36" s="243"/>
      <c r="CF36" s="243"/>
      <c r="CG36" s="243"/>
      <c r="CH36" s="243"/>
      <c r="CI36" s="243"/>
      <c r="CJ36" s="243"/>
      <c r="CK36" s="243"/>
      <c r="CL36" s="243"/>
      <c r="CM36" s="243"/>
      <c r="CN36" s="243"/>
      <c r="CO36" s="243"/>
      <c r="CP36" s="243"/>
      <c r="CQ36" s="243"/>
      <c r="CR36" s="243"/>
      <c r="CS36" s="243"/>
      <c r="CT36" s="243"/>
      <c r="CU36" s="243"/>
      <c r="CV36" s="243"/>
      <c r="CW36" s="243"/>
      <c r="CX36" s="243"/>
      <c r="CY36" s="243"/>
      <c r="CZ36" s="243"/>
      <c r="DA36" s="243"/>
      <c r="DB36" s="243"/>
      <c r="DC36" s="243"/>
      <c r="DD36" s="243"/>
      <c r="DE36" s="243"/>
      <c r="DF36" s="243"/>
      <c r="DG36" s="243"/>
      <c r="DH36" s="243"/>
      <c r="DI36" s="243"/>
      <c r="DJ36" s="243"/>
      <c r="DK36" s="243"/>
    </row>
    <row r="37" spans="1:115" ht="27.75" customHeight="1">
      <c r="A37" s="490" t="s">
        <v>250</v>
      </c>
      <c r="B37" s="242">
        <v>430</v>
      </c>
      <c r="C37" s="241">
        <f t="shared" ref="C37:AH37" si="96">C35/$B$37</f>
        <v>0</v>
      </c>
      <c r="D37" s="241">
        <f t="shared" si="96"/>
        <v>0</v>
      </c>
      <c r="E37" s="241">
        <f t="shared" si="96"/>
        <v>0</v>
      </c>
      <c r="F37" s="241">
        <f t="shared" si="96"/>
        <v>0</v>
      </c>
      <c r="G37" s="241">
        <f t="shared" si="96"/>
        <v>0</v>
      </c>
      <c r="H37" s="241">
        <f t="shared" si="96"/>
        <v>0</v>
      </c>
      <c r="I37" s="241">
        <f t="shared" si="96"/>
        <v>0</v>
      </c>
      <c r="J37" s="241">
        <f t="shared" si="96"/>
        <v>0</v>
      </c>
      <c r="K37" s="241">
        <f t="shared" si="96"/>
        <v>0</v>
      </c>
      <c r="L37" s="241">
        <f t="shared" si="96"/>
        <v>0</v>
      </c>
      <c r="M37" s="241">
        <f t="shared" si="96"/>
        <v>0</v>
      </c>
      <c r="N37" s="241">
        <f t="shared" si="96"/>
        <v>0</v>
      </c>
      <c r="O37" s="241">
        <f t="shared" si="96"/>
        <v>0</v>
      </c>
      <c r="P37" s="241">
        <f t="shared" si="96"/>
        <v>0</v>
      </c>
      <c r="Q37" s="241">
        <f t="shared" si="96"/>
        <v>0</v>
      </c>
      <c r="R37" s="241">
        <f t="shared" si="96"/>
        <v>0</v>
      </c>
      <c r="S37" s="241">
        <f t="shared" si="96"/>
        <v>0</v>
      </c>
      <c r="T37" s="241">
        <f t="shared" si="96"/>
        <v>0</v>
      </c>
      <c r="U37" s="241">
        <f t="shared" si="96"/>
        <v>0</v>
      </c>
      <c r="V37" s="241">
        <f t="shared" si="96"/>
        <v>0</v>
      </c>
      <c r="W37" s="241">
        <f t="shared" si="96"/>
        <v>0</v>
      </c>
      <c r="X37" s="241">
        <f t="shared" si="96"/>
        <v>0</v>
      </c>
      <c r="Y37" s="241">
        <f t="shared" si="96"/>
        <v>0</v>
      </c>
      <c r="Z37" s="241">
        <f t="shared" si="96"/>
        <v>0</v>
      </c>
      <c r="AA37" s="241">
        <f t="shared" si="96"/>
        <v>0</v>
      </c>
      <c r="AB37" s="241">
        <f t="shared" si="96"/>
        <v>0</v>
      </c>
      <c r="AC37" s="241">
        <f t="shared" si="96"/>
        <v>0</v>
      </c>
      <c r="AD37" s="241">
        <f t="shared" si="96"/>
        <v>0</v>
      </c>
      <c r="AE37" s="241">
        <f t="shared" si="96"/>
        <v>0</v>
      </c>
      <c r="AF37" s="241">
        <f t="shared" si="96"/>
        <v>0</v>
      </c>
      <c r="AG37" s="241">
        <f t="shared" si="96"/>
        <v>0</v>
      </c>
      <c r="AH37" s="241">
        <f t="shared" si="96"/>
        <v>0</v>
      </c>
      <c r="AI37" s="241">
        <f t="shared" ref="AI37:BJ37" si="97">AI35/$B$37</f>
        <v>0</v>
      </c>
      <c r="AJ37" s="241">
        <f t="shared" si="97"/>
        <v>0</v>
      </c>
      <c r="AK37" s="241">
        <f t="shared" si="97"/>
        <v>0</v>
      </c>
      <c r="AL37" s="241">
        <f t="shared" si="97"/>
        <v>0</v>
      </c>
      <c r="AM37" s="241">
        <f t="shared" si="97"/>
        <v>0</v>
      </c>
      <c r="AN37" s="241">
        <f t="shared" si="97"/>
        <v>0</v>
      </c>
      <c r="AO37" s="241">
        <f t="shared" si="97"/>
        <v>0</v>
      </c>
      <c r="AP37" s="241">
        <f t="shared" si="97"/>
        <v>0</v>
      </c>
      <c r="AQ37" s="241">
        <f t="shared" si="97"/>
        <v>0</v>
      </c>
      <c r="AR37" s="241">
        <f t="shared" si="97"/>
        <v>0</v>
      </c>
      <c r="AS37" s="241">
        <f t="shared" si="97"/>
        <v>0</v>
      </c>
      <c r="AT37" s="241">
        <f t="shared" si="97"/>
        <v>0</v>
      </c>
      <c r="AU37" s="241">
        <f t="shared" si="97"/>
        <v>0</v>
      </c>
      <c r="AV37" s="241">
        <f t="shared" si="97"/>
        <v>0</v>
      </c>
      <c r="AW37" s="241">
        <f t="shared" si="97"/>
        <v>0</v>
      </c>
      <c r="AX37" s="241">
        <f t="shared" si="97"/>
        <v>0</v>
      </c>
      <c r="AY37" s="241">
        <f t="shared" si="97"/>
        <v>0</v>
      </c>
      <c r="AZ37" s="241">
        <f t="shared" si="97"/>
        <v>0</v>
      </c>
      <c r="BA37" s="241">
        <f t="shared" si="97"/>
        <v>0</v>
      </c>
      <c r="BB37" s="241">
        <f t="shared" si="97"/>
        <v>0</v>
      </c>
      <c r="BC37" s="241">
        <f t="shared" si="97"/>
        <v>0</v>
      </c>
      <c r="BD37" s="241">
        <f t="shared" si="97"/>
        <v>0</v>
      </c>
      <c r="BE37" s="241">
        <f t="shared" si="97"/>
        <v>0</v>
      </c>
      <c r="BF37" s="241">
        <f t="shared" si="97"/>
        <v>0</v>
      </c>
      <c r="BG37" s="241">
        <f t="shared" si="97"/>
        <v>0</v>
      </c>
      <c r="BH37" s="241">
        <f t="shared" si="97"/>
        <v>0</v>
      </c>
      <c r="BI37" s="241">
        <f t="shared" si="97"/>
        <v>0</v>
      </c>
      <c r="BJ37" s="241">
        <f t="shared" si="97"/>
        <v>0</v>
      </c>
      <c r="BK37" s="241">
        <f t="shared" ref="BK37:BW37" si="98">BK35/$B$37</f>
        <v>0</v>
      </c>
      <c r="BL37" s="241">
        <f t="shared" si="98"/>
        <v>0</v>
      </c>
      <c r="BM37" s="241">
        <f t="shared" si="98"/>
        <v>0</v>
      </c>
      <c r="BN37" s="241">
        <f t="shared" si="98"/>
        <v>0</v>
      </c>
      <c r="BO37" s="241">
        <f t="shared" si="98"/>
        <v>0</v>
      </c>
      <c r="BP37" s="241">
        <f t="shared" si="98"/>
        <v>0</v>
      </c>
      <c r="BQ37" s="241">
        <f t="shared" si="98"/>
        <v>0</v>
      </c>
      <c r="BR37" s="241">
        <f t="shared" si="98"/>
        <v>0</v>
      </c>
      <c r="BS37" s="241">
        <f t="shared" si="98"/>
        <v>0</v>
      </c>
      <c r="BT37" s="241">
        <f t="shared" si="98"/>
        <v>0</v>
      </c>
      <c r="BU37" s="241">
        <f t="shared" si="98"/>
        <v>0</v>
      </c>
      <c r="BV37" s="241">
        <f t="shared" si="98"/>
        <v>0</v>
      </c>
      <c r="BW37" s="241">
        <f t="shared" si="98"/>
        <v>0</v>
      </c>
      <c r="BX37" s="241">
        <f t="shared" ref="BX37:CM37" si="99">BX35/$B$37</f>
        <v>14.736046511627906</v>
      </c>
      <c r="BY37" s="241">
        <f t="shared" si="99"/>
        <v>0</v>
      </c>
      <c r="BZ37" s="241">
        <f t="shared" si="99"/>
        <v>0</v>
      </c>
      <c r="CA37" s="241">
        <f t="shared" si="99"/>
        <v>0</v>
      </c>
      <c r="CB37" s="241">
        <f t="shared" si="99"/>
        <v>0</v>
      </c>
      <c r="CC37" s="241">
        <f t="shared" si="99"/>
        <v>0</v>
      </c>
      <c r="CD37" s="241">
        <f t="shared" si="99"/>
        <v>0</v>
      </c>
      <c r="CE37" s="241">
        <f t="shared" si="99"/>
        <v>0</v>
      </c>
      <c r="CF37" s="241">
        <f t="shared" si="99"/>
        <v>0</v>
      </c>
      <c r="CG37" s="241">
        <f t="shared" si="99"/>
        <v>0</v>
      </c>
      <c r="CH37" s="241">
        <f t="shared" si="99"/>
        <v>0</v>
      </c>
      <c r="CI37" s="241">
        <f t="shared" si="99"/>
        <v>0</v>
      </c>
      <c r="CJ37" s="241">
        <f t="shared" si="99"/>
        <v>0</v>
      </c>
      <c r="CK37" s="241">
        <f t="shared" si="99"/>
        <v>0</v>
      </c>
      <c r="CL37" s="241">
        <f t="shared" si="99"/>
        <v>0</v>
      </c>
      <c r="CM37" s="241">
        <f t="shared" si="99"/>
        <v>0</v>
      </c>
      <c r="CN37" s="241">
        <f t="shared" ref="CN37:DC37" si="100">CN35/$B$37</f>
        <v>0</v>
      </c>
      <c r="CO37" s="241">
        <f t="shared" si="100"/>
        <v>0</v>
      </c>
      <c r="CP37" s="241">
        <f t="shared" si="100"/>
        <v>0</v>
      </c>
      <c r="CQ37" s="241">
        <f t="shared" si="100"/>
        <v>0</v>
      </c>
      <c r="CR37" s="241">
        <f t="shared" si="100"/>
        <v>0</v>
      </c>
      <c r="CS37" s="241">
        <f t="shared" si="100"/>
        <v>0</v>
      </c>
      <c r="CT37" s="241">
        <f t="shared" si="100"/>
        <v>0</v>
      </c>
      <c r="CU37" s="241">
        <f t="shared" si="100"/>
        <v>0</v>
      </c>
      <c r="CV37" s="241">
        <f t="shared" si="100"/>
        <v>0</v>
      </c>
      <c r="CW37" s="241">
        <f t="shared" si="100"/>
        <v>0</v>
      </c>
      <c r="CX37" s="241">
        <f t="shared" si="100"/>
        <v>0</v>
      </c>
      <c r="CY37" s="241">
        <f t="shared" si="100"/>
        <v>0</v>
      </c>
      <c r="CZ37" s="241">
        <f t="shared" si="100"/>
        <v>0</v>
      </c>
      <c r="DA37" s="241">
        <f t="shared" si="100"/>
        <v>0</v>
      </c>
      <c r="DB37" s="241">
        <f t="shared" si="100"/>
        <v>0</v>
      </c>
      <c r="DC37" s="241">
        <f t="shared" si="100"/>
        <v>0</v>
      </c>
      <c r="DD37" s="241">
        <f t="shared" ref="DD37:DK37" si="101">DD35/$B$37</f>
        <v>0</v>
      </c>
      <c r="DE37" s="241">
        <f t="shared" si="101"/>
        <v>0</v>
      </c>
      <c r="DF37" s="241">
        <f t="shared" si="101"/>
        <v>0</v>
      </c>
      <c r="DG37" s="241">
        <f t="shared" si="101"/>
        <v>0</v>
      </c>
      <c r="DH37" s="241">
        <f t="shared" si="101"/>
        <v>0</v>
      </c>
      <c r="DI37" s="241">
        <f t="shared" si="101"/>
        <v>0</v>
      </c>
      <c r="DJ37" s="241">
        <f t="shared" si="101"/>
        <v>0</v>
      </c>
      <c r="DK37" s="241">
        <f t="shared" si="101"/>
        <v>0</v>
      </c>
    </row>
    <row r="38" spans="1:115" ht="27.75" customHeight="1">
      <c r="A38" s="490"/>
      <c r="B38" s="242">
        <v>550</v>
      </c>
      <c r="C38" s="241">
        <f t="shared" ref="C38:AH38" si="102">C35/$B$38</f>
        <v>0</v>
      </c>
      <c r="D38" s="241">
        <f t="shared" si="102"/>
        <v>0</v>
      </c>
      <c r="E38" s="241">
        <f t="shared" si="102"/>
        <v>0</v>
      </c>
      <c r="F38" s="241">
        <f t="shared" si="102"/>
        <v>0</v>
      </c>
      <c r="G38" s="241">
        <f t="shared" si="102"/>
        <v>0</v>
      </c>
      <c r="H38" s="241">
        <f t="shared" si="102"/>
        <v>0</v>
      </c>
      <c r="I38" s="241">
        <f t="shared" si="102"/>
        <v>0</v>
      </c>
      <c r="J38" s="241">
        <f t="shared" si="102"/>
        <v>0</v>
      </c>
      <c r="K38" s="241">
        <f t="shared" si="102"/>
        <v>0</v>
      </c>
      <c r="L38" s="241">
        <f t="shared" si="102"/>
        <v>0</v>
      </c>
      <c r="M38" s="241">
        <f t="shared" si="102"/>
        <v>0</v>
      </c>
      <c r="N38" s="241">
        <f t="shared" si="102"/>
        <v>0</v>
      </c>
      <c r="O38" s="241">
        <f t="shared" si="102"/>
        <v>0</v>
      </c>
      <c r="P38" s="241">
        <f t="shared" si="102"/>
        <v>0</v>
      </c>
      <c r="Q38" s="241">
        <f t="shared" si="102"/>
        <v>0</v>
      </c>
      <c r="R38" s="241">
        <f t="shared" si="102"/>
        <v>0</v>
      </c>
      <c r="S38" s="241">
        <f t="shared" si="102"/>
        <v>0</v>
      </c>
      <c r="T38" s="241">
        <f t="shared" si="102"/>
        <v>0</v>
      </c>
      <c r="U38" s="241">
        <f t="shared" si="102"/>
        <v>0</v>
      </c>
      <c r="V38" s="241">
        <f t="shared" si="102"/>
        <v>0</v>
      </c>
      <c r="W38" s="241">
        <f t="shared" si="102"/>
        <v>0</v>
      </c>
      <c r="X38" s="241">
        <f t="shared" si="102"/>
        <v>0</v>
      </c>
      <c r="Y38" s="241">
        <f t="shared" si="102"/>
        <v>0</v>
      </c>
      <c r="Z38" s="241">
        <f t="shared" si="102"/>
        <v>0</v>
      </c>
      <c r="AA38" s="241">
        <f t="shared" si="102"/>
        <v>0</v>
      </c>
      <c r="AB38" s="241">
        <f t="shared" si="102"/>
        <v>0</v>
      </c>
      <c r="AC38" s="241">
        <f t="shared" si="102"/>
        <v>0</v>
      </c>
      <c r="AD38" s="241">
        <f t="shared" si="102"/>
        <v>0</v>
      </c>
      <c r="AE38" s="241">
        <f t="shared" si="102"/>
        <v>0</v>
      </c>
      <c r="AF38" s="241">
        <f t="shared" si="102"/>
        <v>0</v>
      </c>
      <c r="AG38" s="241">
        <f t="shared" si="102"/>
        <v>0</v>
      </c>
      <c r="AH38" s="241">
        <f t="shared" si="102"/>
        <v>0</v>
      </c>
      <c r="AI38" s="241">
        <f t="shared" ref="AI38:BJ38" si="103">AI35/$B$38</f>
        <v>0</v>
      </c>
      <c r="AJ38" s="241">
        <f t="shared" si="103"/>
        <v>0</v>
      </c>
      <c r="AK38" s="241">
        <f t="shared" si="103"/>
        <v>0</v>
      </c>
      <c r="AL38" s="241">
        <f t="shared" si="103"/>
        <v>0</v>
      </c>
      <c r="AM38" s="241">
        <f t="shared" si="103"/>
        <v>0</v>
      </c>
      <c r="AN38" s="241">
        <f t="shared" si="103"/>
        <v>0</v>
      </c>
      <c r="AO38" s="241">
        <f t="shared" si="103"/>
        <v>0</v>
      </c>
      <c r="AP38" s="241">
        <f t="shared" si="103"/>
        <v>0</v>
      </c>
      <c r="AQ38" s="241">
        <f t="shared" si="103"/>
        <v>0</v>
      </c>
      <c r="AR38" s="241">
        <f t="shared" si="103"/>
        <v>0</v>
      </c>
      <c r="AS38" s="241">
        <f t="shared" si="103"/>
        <v>0</v>
      </c>
      <c r="AT38" s="241">
        <f t="shared" si="103"/>
        <v>0</v>
      </c>
      <c r="AU38" s="241">
        <f t="shared" si="103"/>
        <v>0</v>
      </c>
      <c r="AV38" s="241">
        <f t="shared" si="103"/>
        <v>0</v>
      </c>
      <c r="AW38" s="241">
        <f t="shared" si="103"/>
        <v>0</v>
      </c>
      <c r="AX38" s="241">
        <f t="shared" si="103"/>
        <v>0</v>
      </c>
      <c r="AY38" s="241">
        <f t="shared" si="103"/>
        <v>0</v>
      </c>
      <c r="AZ38" s="241">
        <f t="shared" si="103"/>
        <v>0</v>
      </c>
      <c r="BA38" s="241">
        <f t="shared" si="103"/>
        <v>0</v>
      </c>
      <c r="BB38" s="241">
        <f t="shared" si="103"/>
        <v>0</v>
      </c>
      <c r="BC38" s="241">
        <f t="shared" si="103"/>
        <v>0</v>
      </c>
      <c r="BD38" s="241">
        <f t="shared" si="103"/>
        <v>0</v>
      </c>
      <c r="BE38" s="241">
        <f t="shared" si="103"/>
        <v>0</v>
      </c>
      <c r="BF38" s="241">
        <f t="shared" si="103"/>
        <v>0</v>
      </c>
      <c r="BG38" s="241">
        <f t="shared" si="103"/>
        <v>0</v>
      </c>
      <c r="BH38" s="241">
        <f t="shared" si="103"/>
        <v>0</v>
      </c>
      <c r="BI38" s="241">
        <f t="shared" si="103"/>
        <v>0</v>
      </c>
      <c r="BJ38" s="241">
        <f t="shared" si="103"/>
        <v>0</v>
      </c>
      <c r="BK38" s="241">
        <f t="shared" ref="BK38:BW38" si="104">BK35/$B$38</f>
        <v>0</v>
      </c>
      <c r="BL38" s="241">
        <f t="shared" si="104"/>
        <v>0</v>
      </c>
      <c r="BM38" s="241">
        <f t="shared" si="104"/>
        <v>0</v>
      </c>
      <c r="BN38" s="241">
        <f t="shared" si="104"/>
        <v>0</v>
      </c>
      <c r="BO38" s="241">
        <f t="shared" si="104"/>
        <v>0</v>
      </c>
      <c r="BP38" s="241">
        <f t="shared" si="104"/>
        <v>0</v>
      </c>
      <c r="BQ38" s="241">
        <f t="shared" si="104"/>
        <v>0</v>
      </c>
      <c r="BR38" s="241">
        <f t="shared" si="104"/>
        <v>0</v>
      </c>
      <c r="BS38" s="241">
        <f t="shared" si="104"/>
        <v>0</v>
      </c>
      <c r="BT38" s="241">
        <f t="shared" si="104"/>
        <v>0</v>
      </c>
      <c r="BU38" s="241">
        <f t="shared" si="104"/>
        <v>0</v>
      </c>
      <c r="BV38" s="241">
        <f t="shared" si="104"/>
        <v>0</v>
      </c>
      <c r="BW38" s="241">
        <f t="shared" si="104"/>
        <v>0</v>
      </c>
      <c r="BX38" s="241">
        <f t="shared" ref="BX38:CM38" si="105">BX35/$B$38</f>
        <v>11.520909090909091</v>
      </c>
      <c r="BY38" s="241">
        <f t="shared" si="105"/>
        <v>0</v>
      </c>
      <c r="BZ38" s="241">
        <f t="shared" si="105"/>
        <v>0</v>
      </c>
      <c r="CA38" s="241">
        <f t="shared" si="105"/>
        <v>0</v>
      </c>
      <c r="CB38" s="241">
        <f t="shared" si="105"/>
        <v>0</v>
      </c>
      <c r="CC38" s="241">
        <f t="shared" si="105"/>
        <v>0</v>
      </c>
      <c r="CD38" s="241">
        <f t="shared" si="105"/>
        <v>0</v>
      </c>
      <c r="CE38" s="241">
        <f t="shared" si="105"/>
        <v>0</v>
      </c>
      <c r="CF38" s="241">
        <f t="shared" si="105"/>
        <v>0</v>
      </c>
      <c r="CG38" s="241">
        <f t="shared" si="105"/>
        <v>0</v>
      </c>
      <c r="CH38" s="241">
        <f t="shared" si="105"/>
        <v>0</v>
      </c>
      <c r="CI38" s="241">
        <f t="shared" si="105"/>
        <v>0</v>
      </c>
      <c r="CJ38" s="241">
        <f t="shared" si="105"/>
        <v>0</v>
      </c>
      <c r="CK38" s="241">
        <f t="shared" si="105"/>
        <v>0</v>
      </c>
      <c r="CL38" s="241">
        <f t="shared" si="105"/>
        <v>0</v>
      </c>
      <c r="CM38" s="241">
        <f t="shared" si="105"/>
        <v>0</v>
      </c>
      <c r="CN38" s="241">
        <f t="shared" ref="CN38:DC38" si="106">CN35/$B$38</f>
        <v>0</v>
      </c>
      <c r="CO38" s="241">
        <f t="shared" si="106"/>
        <v>0</v>
      </c>
      <c r="CP38" s="241">
        <f t="shared" si="106"/>
        <v>0</v>
      </c>
      <c r="CQ38" s="241">
        <f t="shared" si="106"/>
        <v>0</v>
      </c>
      <c r="CR38" s="241">
        <f t="shared" si="106"/>
        <v>0</v>
      </c>
      <c r="CS38" s="241">
        <f t="shared" si="106"/>
        <v>0</v>
      </c>
      <c r="CT38" s="241">
        <f t="shared" si="106"/>
        <v>0</v>
      </c>
      <c r="CU38" s="241">
        <f t="shared" si="106"/>
        <v>0</v>
      </c>
      <c r="CV38" s="241">
        <f t="shared" si="106"/>
        <v>0</v>
      </c>
      <c r="CW38" s="241">
        <f t="shared" si="106"/>
        <v>0</v>
      </c>
      <c r="CX38" s="241">
        <f t="shared" si="106"/>
        <v>0</v>
      </c>
      <c r="CY38" s="241">
        <f t="shared" si="106"/>
        <v>0</v>
      </c>
      <c r="CZ38" s="241">
        <f t="shared" si="106"/>
        <v>0</v>
      </c>
      <c r="DA38" s="241">
        <f t="shared" si="106"/>
        <v>0</v>
      </c>
      <c r="DB38" s="241">
        <f t="shared" si="106"/>
        <v>0</v>
      </c>
      <c r="DC38" s="241">
        <f t="shared" si="106"/>
        <v>0</v>
      </c>
      <c r="DD38" s="241">
        <f t="shared" ref="DD38:DK38" si="107">DD35/$B$38</f>
        <v>0</v>
      </c>
      <c r="DE38" s="241">
        <f t="shared" si="107"/>
        <v>0</v>
      </c>
      <c r="DF38" s="241">
        <f t="shared" si="107"/>
        <v>0</v>
      </c>
      <c r="DG38" s="241">
        <f t="shared" si="107"/>
        <v>0</v>
      </c>
      <c r="DH38" s="241">
        <f t="shared" si="107"/>
        <v>0</v>
      </c>
      <c r="DI38" s="241">
        <f t="shared" si="107"/>
        <v>0</v>
      </c>
      <c r="DJ38" s="241">
        <f t="shared" si="107"/>
        <v>0</v>
      </c>
      <c r="DK38" s="241">
        <f t="shared" si="107"/>
        <v>0</v>
      </c>
    </row>
    <row r="39" spans="1:115" ht="27.75" customHeight="1">
      <c r="A39" s="490"/>
      <c r="B39" s="242">
        <v>630</v>
      </c>
      <c r="C39" s="241">
        <f t="shared" ref="C39:AH39" si="108">C35/$B$39</f>
        <v>0</v>
      </c>
      <c r="D39" s="241">
        <f t="shared" si="108"/>
        <v>0</v>
      </c>
      <c r="E39" s="241">
        <f t="shared" si="108"/>
        <v>0</v>
      </c>
      <c r="F39" s="241">
        <f t="shared" si="108"/>
        <v>0</v>
      </c>
      <c r="G39" s="241">
        <f t="shared" si="108"/>
        <v>0</v>
      </c>
      <c r="H39" s="241">
        <f t="shared" si="108"/>
        <v>0</v>
      </c>
      <c r="I39" s="241">
        <f t="shared" si="108"/>
        <v>0</v>
      </c>
      <c r="J39" s="241">
        <f t="shared" si="108"/>
        <v>0</v>
      </c>
      <c r="K39" s="241">
        <f t="shared" si="108"/>
        <v>0</v>
      </c>
      <c r="L39" s="241">
        <f t="shared" si="108"/>
        <v>0</v>
      </c>
      <c r="M39" s="241">
        <f t="shared" si="108"/>
        <v>0</v>
      </c>
      <c r="N39" s="241">
        <f t="shared" si="108"/>
        <v>0</v>
      </c>
      <c r="O39" s="241">
        <f t="shared" si="108"/>
        <v>0</v>
      </c>
      <c r="P39" s="241">
        <f t="shared" si="108"/>
        <v>0</v>
      </c>
      <c r="Q39" s="241">
        <f t="shared" si="108"/>
        <v>0</v>
      </c>
      <c r="R39" s="241">
        <f t="shared" si="108"/>
        <v>0</v>
      </c>
      <c r="S39" s="241">
        <f t="shared" si="108"/>
        <v>0</v>
      </c>
      <c r="T39" s="241">
        <f t="shared" si="108"/>
        <v>0</v>
      </c>
      <c r="U39" s="241">
        <f t="shared" si="108"/>
        <v>0</v>
      </c>
      <c r="V39" s="241">
        <f t="shared" si="108"/>
        <v>0</v>
      </c>
      <c r="W39" s="241">
        <f t="shared" si="108"/>
        <v>0</v>
      </c>
      <c r="X39" s="241">
        <f t="shared" si="108"/>
        <v>0</v>
      </c>
      <c r="Y39" s="241">
        <f t="shared" si="108"/>
        <v>0</v>
      </c>
      <c r="Z39" s="241">
        <f t="shared" si="108"/>
        <v>0</v>
      </c>
      <c r="AA39" s="241">
        <f t="shared" si="108"/>
        <v>0</v>
      </c>
      <c r="AB39" s="241">
        <f t="shared" si="108"/>
        <v>0</v>
      </c>
      <c r="AC39" s="241">
        <f t="shared" si="108"/>
        <v>0</v>
      </c>
      <c r="AD39" s="241">
        <f t="shared" si="108"/>
        <v>0</v>
      </c>
      <c r="AE39" s="241">
        <f t="shared" si="108"/>
        <v>0</v>
      </c>
      <c r="AF39" s="241">
        <f t="shared" si="108"/>
        <v>0</v>
      </c>
      <c r="AG39" s="241">
        <f t="shared" si="108"/>
        <v>0</v>
      </c>
      <c r="AH39" s="241">
        <f t="shared" si="108"/>
        <v>0</v>
      </c>
      <c r="AI39" s="241">
        <f t="shared" ref="AI39:BJ39" si="109">AI35/$B$39</f>
        <v>0</v>
      </c>
      <c r="AJ39" s="241">
        <f t="shared" si="109"/>
        <v>0</v>
      </c>
      <c r="AK39" s="241">
        <f t="shared" si="109"/>
        <v>0</v>
      </c>
      <c r="AL39" s="241">
        <f t="shared" si="109"/>
        <v>0</v>
      </c>
      <c r="AM39" s="241">
        <f t="shared" si="109"/>
        <v>0</v>
      </c>
      <c r="AN39" s="241">
        <f t="shared" si="109"/>
        <v>0</v>
      </c>
      <c r="AO39" s="241">
        <f t="shared" si="109"/>
        <v>0</v>
      </c>
      <c r="AP39" s="241">
        <f t="shared" si="109"/>
        <v>0</v>
      </c>
      <c r="AQ39" s="241">
        <f t="shared" si="109"/>
        <v>0</v>
      </c>
      <c r="AR39" s="241">
        <f t="shared" si="109"/>
        <v>0</v>
      </c>
      <c r="AS39" s="241">
        <f t="shared" si="109"/>
        <v>0</v>
      </c>
      <c r="AT39" s="241">
        <f t="shared" si="109"/>
        <v>0</v>
      </c>
      <c r="AU39" s="241">
        <f t="shared" si="109"/>
        <v>0</v>
      </c>
      <c r="AV39" s="241">
        <f t="shared" si="109"/>
        <v>0</v>
      </c>
      <c r="AW39" s="241">
        <f t="shared" si="109"/>
        <v>0</v>
      </c>
      <c r="AX39" s="241">
        <f t="shared" si="109"/>
        <v>0</v>
      </c>
      <c r="AY39" s="241">
        <f t="shared" si="109"/>
        <v>0</v>
      </c>
      <c r="AZ39" s="241">
        <f t="shared" si="109"/>
        <v>0</v>
      </c>
      <c r="BA39" s="241">
        <f t="shared" si="109"/>
        <v>0</v>
      </c>
      <c r="BB39" s="241">
        <f t="shared" si="109"/>
        <v>0</v>
      </c>
      <c r="BC39" s="241">
        <f t="shared" si="109"/>
        <v>0</v>
      </c>
      <c r="BD39" s="241">
        <f t="shared" si="109"/>
        <v>0</v>
      </c>
      <c r="BE39" s="241">
        <f t="shared" si="109"/>
        <v>0</v>
      </c>
      <c r="BF39" s="241">
        <f t="shared" si="109"/>
        <v>0</v>
      </c>
      <c r="BG39" s="241">
        <f t="shared" si="109"/>
        <v>0</v>
      </c>
      <c r="BH39" s="241">
        <f t="shared" si="109"/>
        <v>0</v>
      </c>
      <c r="BI39" s="241">
        <f t="shared" si="109"/>
        <v>0</v>
      </c>
      <c r="BJ39" s="241">
        <f t="shared" si="109"/>
        <v>0</v>
      </c>
      <c r="BK39" s="241">
        <f t="shared" ref="BK39:BW39" si="110">BK35/$B$39</f>
        <v>0</v>
      </c>
      <c r="BL39" s="241">
        <f t="shared" si="110"/>
        <v>0</v>
      </c>
      <c r="BM39" s="241">
        <f t="shared" si="110"/>
        <v>0</v>
      </c>
      <c r="BN39" s="241">
        <f t="shared" si="110"/>
        <v>0</v>
      </c>
      <c r="BO39" s="241">
        <f t="shared" si="110"/>
        <v>0</v>
      </c>
      <c r="BP39" s="241">
        <f t="shared" si="110"/>
        <v>0</v>
      </c>
      <c r="BQ39" s="241">
        <f t="shared" si="110"/>
        <v>0</v>
      </c>
      <c r="BR39" s="241">
        <f t="shared" si="110"/>
        <v>0</v>
      </c>
      <c r="BS39" s="241">
        <f t="shared" si="110"/>
        <v>0</v>
      </c>
      <c r="BT39" s="241">
        <f t="shared" si="110"/>
        <v>0</v>
      </c>
      <c r="BU39" s="241">
        <f t="shared" si="110"/>
        <v>0</v>
      </c>
      <c r="BV39" s="241">
        <f t="shared" si="110"/>
        <v>0</v>
      </c>
      <c r="BW39" s="241">
        <f t="shared" si="110"/>
        <v>0</v>
      </c>
      <c r="BX39" s="241">
        <f t="shared" ref="BX39:CM39" si="111">BX35/$B$39</f>
        <v>10.057936507936509</v>
      </c>
      <c r="BY39" s="241">
        <f t="shared" si="111"/>
        <v>0</v>
      </c>
      <c r="BZ39" s="241">
        <f t="shared" si="111"/>
        <v>0</v>
      </c>
      <c r="CA39" s="241">
        <f t="shared" si="111"/>
        <v>0</v>
      </c>
      <c r="CB39" s="241">
        <f t="shared" si="111"/>
        <v>0</v>
      </c>
      <c r="CC39" s="241">
        <f t="shared" si="111"/>
        <v>0</v>
      </c>
      <c r="CD39" s="241">
        <f t="shared" si="111"/>
        <v>0</v>
      </c>
      <c r="CE39" s="241">
        <f t="shared" si="111"/>
        <v>0</v>
      </c>
      <c r="CF39" s="241">
        <f t="shared" si="111"/>
        <v>0</v>
      </c>
      <c r="CG39" s="241">
        <f t="shared" si="111"/>
        <v>0</v>
      </c>
      <c r="CH39" s="241">
        <f t="shared" si="111"/>
        <v>0</v>
      </c>
      <c r="CI39" s="241">
        <f t="shared" si="111"/>
        <v>0</v>
      </c>
      <c r="CJ39" s="241">
        <f t="shared" si="111"/>
        <v>0</v>
      </c>
      <c r="CK39" s="241">
        <f t="shared" si="111"/>
        <v>0</v>
      </c>
      <c r="CL39" s="241">
        <f t="shared" si="111"/>
        <v>0</v>
      </c>
      <c r="CM39" s="241">
        <f t="shared" si="111"/>
        <v>0</v>
      </c>
      <c r="CN39" s="241">
        <f t="shared" ref="CN39:DC39" si="112">CN35/$B$39</f>
        <v>0</v>
      </c>
      <c r="CO39" s="241">
        <f t="shared" si="112"/>
        <v>0</v>
      </c>
      <c r="CP39" s="241">
        <f t="shared" si="112"/>
        <v>0</v>
      </c>
      <c r="CQ39" s="241">
        <f t="shared" si="112"/>
        <v>0</v>
      </c>
      <c r="CR39" s="241">
        <f t="shared" si="112"/>
        <v>0</v>
      </c>
      <c r="CS39" s="241">
        <f t="shared" si="112"/>
        <v>0</v>
      </c>
      <c r="CT39" s="241">
        <f t="shared" si="112"/>
        <v>0</v>
      </c>
      <c r="CU39" s="241">
        <f t="shared" si="112"/>
        <v>0</v>
      </c>
      <c r="CV39" s="241">
        <f t="shared" si="112"/>
        <v>0</v>
      </c>
      <c r="CW39" s="241">
        <f t="shared" si="112"/>
        <v>0</v>
      </c>
      <c r="CX39" s="241">
        <f t="shared" si="112"/>
        <v>0</v>
      </c>
      <c r="CY39" s="241">
        <f t="shared" si="112"/>
        <v>0</v>
      </c>
      <c r="CZ39" s="241">
        <f t="shared" si="112"/>
        <v>0</v>
      </c>
      <c r="DA39" s="241">
        <f t="shared" si="112"/>
        <v>0</v>
      </c>
      <c r="DB39" s="241">
        <f t="shared" si="112"/>
        <v>0</v>
      </c>
      <c r="DC39" s="241">
        <f t="shared" si="112"/>
        <v>0</v>
      </c>
      <c r="DD39" s="241">
        <f t="shared" ref="DD39:DK39" si="113">DD35/$B$39</f>
        <v>0</v>
      </c>
      <c r="DE39" s="241">
        <f t="shared" si="113"/>
        <v>0</v>
      </c>
      <c r="DF39" s="241">
        <f t="shared" si="113"/>
        <v>0</v>
      </c>
      <c r="DG39" s="241">
        <f t="shared" si="113"/>
        <v>0</v>
      </c>
      <c r="DH39" s="241">
        <f t="shared" si="113"/>
        <v>0</v>
      </c>
      <c r="DI39" s="241">
        <f t="shared" si="113"/>
        <v>0</v>
      </c>
      <c r="DJ39" s="241">
        <f t="shared" si="113"/>
        <v>0</v>
      </c>
      <c r="DK39" s="241">
        <f t="shared" si="113"/>
        <v>0</v>
      </c>
    </row>
    <row r="40" spans="1:115" ht="27.75" customHeight="1">
      <c r="A40" s="496" t="s">
        <v>256</v>
      </c>
      <c r="B40" s="496"/>
      <c r="C40" s="247">
        <f t="shared" ref="C40:AH40" si="114">SUM(C31,C33)</f>
        <v>0</v>
      </c>
      <c r="D40" s="247">
        <f t="shared" si="114"/>
        <v>0</v>
      </c>
      <c r="E40" s="247">
        <f t="shared" si="114"/>
        <v>0</v>
      </c>
      <c r="F40" s="247">
        <f t="shared" si="114"/>
        <v>0</v>
      </c>
      <c r="G40" s="247">
        <f t="shared" si="114"/>
        <v>0</v>
      </c>
      <c r="H40" s="247">
        <f t="shared" si="114"/>
        <v>0</v>
      </c>
      <c r="I40" s="247">
        <f t="shared" si="114"/>
        <v>0</v>
      </c>
      <c r="J40" s="247">
        <f t="shared" si="114"/>
        <v>0</v>
      </c>
      <c r="K40" s="247">
        <f t="shared" si="114"/>
        <v>0</v>
      </c>
      <c r="L40" s="247">
        <f t="shared" si="114"/>
        <v>0</v>
      </c>
      <c r="M40" s="247">
        <f t="shared" si="114"/>
        <v>0</v>
      </c>
      <c r="N40" s="247">
        <f t="shared" si="114"/>
        <v>0</v>
      </c>
      <c r="O40" s="247">
        <f t="shared" si="114"/>
        <v>0</v>
      </c>
      <c r="P40" s="247">
        <f t="shared" si="114"/>
        <v>0</v>
      </c>
      <c r="Q40" s="247">
        <f t="shared" si="114"/>
        <v>0</v>
      </c>
      <c r="R40" s="247">
        <f t="shared" si="114"/>
        <v>0</v>
      </c>
      <c r="S40" s="247">
        <f t="shared" si="114"/>
        <v>0</v>
      </c>
      <c r="T40" s="247">
        <f t="shared" si="114"/>
        <v>0</v>
      </c>
      <c r="U40" s="247">
        <f t="shared" si="114"/>
        <v>0</v>
      </c>
      <c r="V40" s="247">
        <f t="shared" si="114"/>
        <v>0</v>
      </c>
      <c r="W40" s="247">
        <f t="shared" si="114"/>
        <v>0</v>
      </c>
      <c r="X40" s="247">
        <f t="shared" si="114"/>
        <v>0</v>
      </c>
      <c r="Y40" s="247">
        <f t="shared" si="114"/>
        <v>0</v>
      </c>
      <c r="Z40" s="247">
        <f t="shared" si="114"/>
        <v>0</v>
      </c>
      <c r="AA40" s="247">
        <f t="shared" si="114"/>
        <v>0</v>
      </c>
      <c r="AB40" s="247">
        <f t="shared" si="114"/>
        <v>0</v>
      </c>
      <c r="AC40" s="247">
        <f t="shared" si="114"/>
        <v>0</v>
      </c>
      <c r="AD40" s="247">
        <f t="shared" si="114"/>
        <v>0</v>
      </c>
      <c r="AE40" s="247">
        <f t="shared" si="114"/>
        <v>0</v>
      </c>
      <c r="AF40" s="247">
        <f t="shared" si="114"/>
        <v>0</v>
      </c>
      <c r="AG40" s="247">
        <f t="shared" si="114"/>
        <v>0</v>
      </c>
      <c r="AH40" s="247">
        <f t="shared" si="114"/>
        <v>0</v>
      </c>
      <c r="AI40" s="247">
        <f t="shared" ref="AI40:BJ40" si="115">SUM(AI31,AI33)</f>
        <v>0</v>
      </c>
      <c r="AJ40" s="247">
        <f t="shared" si="115"/>
        <v>0</v>
      </c>
      <c r="AK40" s="247">
        <f t="shared" si="115"/>
        <v>0</v>
      </c>
      <c r="AL40" s="247">
        <f t="shared" si="115"/>
        <v>0</v>
      </c>
      <c r="AM40" s="247">
        <f t="shared" si="115"/>
        <v>0</v>
      </c>
      <c r="AN40" s="247">
        <f t="shared" si="115"/>
        <v>0</v>
      </c>
      <c r="AO40" s="247">
        <f t="shared" si="115"/>
        <v>0</v>
      </c>
      <c r="AP40" s="247">
        <f t="shared" si="115"/>
        <v>0</v>
      </c>
      <c r="AQ40" s="247">
        <f t="shared" si="115"/>
        <v>0</v>
      </c>
      <c r="AR40" s="247">
        <f t="shared" si="115"/>
        <v>0</v>
      </c>
      <c r="AS40" s="247">
        <f t="shared" si="115"/>
        <v>0</v>
      </c>
      <c r="AT40" s="247">
        <f t="shared" si="115"/>
        <v>0</v>
      </c>
      <c r="AU40" s="247">
        <f t="shared" si="115"/>
        <v>0</v>
      </c>
      <c r="AV40" s="247">
        <f t="shared" si="115"/>
        <v>0</v>
      </c>
      <c r="AW40" s="247">
        <f t="shared" si="115"/>
        <v>0</v>
      </c>
      <c r="AX40" s="247">
        <f t="shared" si="115"/>
        <v>0</v>
      </c>
      <c r="AY40" s="247">
        <f t="shared" si="115"/>
        <v>0</v>
      </c>
      <c r="AZ40" s="247">
        <f t="shared" si="115"/>
        <v>0</v>
      </c>
      <c r="BA40" s="247">
        <f t="shared" si="115"/>
        <v>0</v>
      </c>
      <c r="BB40" s="247">
        <f t="shared" si="115"/>
        <v>0</v>
      </c>
      <c r="BC40" s="247">
        <f t="shared" si="115"/>
        <v>200</v>
      </c>
      <c r="BD40" s="247">
        <f t="shared" si="115"/>
        <v>400</v>
      </c>
      <c r="BE40" s="247">
        <f t="shared" si="115"/>
        <v>0</v>
      </c>
      <c r="BF40" s="247">
        <f t="shared" si="115"/>
        <v>0</v>
      </c>
      <c r="BG40" s="247">
        <f t="shared" si="115"/>
        <v>11</v>
      </c>
      <c r="BH40" s="247">
        <f t="shared" si="115"/>
        <v>0</v>
      </c>
      <c r="BI40" s="247">
        <f t="shared" si="115"/>
        <v>100</v>
      </c>
      <c r="BJ40" s="247">
        <f t="shared" si="115"/>
        <v>0</v>
      </c>
      <c r="BK40" s="247">
        <f t="shared" ref="BK40:BW40" si="116">SUM(BK31,BK33)</f>
        <v>0</v>
      </c>
      <c r="BL40" s="247">
        <f t="shared" si="116"/>
        <v>0</v>
      </c>
      <c r="BM40" s="247">
        <f t="shared" si="116"/>
        <v>0</v>
      </c>
      <c r="BN40" s="247">
        <f t="shared" si="116"/>
        <v>0</v>
      </c>
      <c r="BO40" s="247">
        <f t="shared" si="116"/>
        <v>149</v>
      </c>
      <c r="BP40" s="247">
        <f t="shared" si="116"/>
        <v>0</v>
      </c>
      <c r="BQ40" s="247">
        <f t="shared" si="116"/>
        <v>0</v>
      </c>
      <c r="BR40" s="247">
        <f t="shared" si="116"/>
        <v>125</v>
      </c>
      <c r="BS40" s="247">
        <f t="shared" si="116"/>
        <v>0</v>
      </c>
      <c r="BT40" s="247">
        <f t="shared" si="116"/>
        <v>0</v>
      </c>
      <c r="BU40" s="247">
        <f t="shared" si="116"/>
        <v>0</v>
      </c>
      <c r="BV40" s="247">
        <f t="shared" si="116"/>
        <v>0</v>
      </c>
      <c r="BW40" s="247">
        <f t="shared" si="116"/>
        <v>0</v>
      </c>
      <c r="BX40" s="247">
        <f t="shared" ref="BX40:CM40" si="117">SUM(BX31,BX33)</f>
        <v>3306</v>
      </c>
      <c r="BY40" s="247">
        <f t="shared" si="117"/>
        <v>0</v>
      </c>
      <c r="BZ40" s="247">
        <f t="shared" si="117"/>
        <v>0</v>
      </c>
      <c r="CA40" s="247">
        <f t="shared" si="117"/>
        <v>0</v>
      </c>
      <c r="CB40" s="247">
        <f t="shared" si="117"/>
        <v>588</v>
      </c>
      <c r="CC40" s="247">
        <f t="shared" si="117"/>
        <v>0</v>
      </c>
      <c r="CD40" s="247">
        <f t="shared" si="117"/>
        <v>0</v>
      </c>
      <c r="CE40" s="247">
        <f t="shared" si="117"/>
        <v>1000</v>
      </c>
      <c r="CF40" s="247">
        <f t="shared" si="117"/>
        <v>0</v>
      </c>
      <c r="CG40" s="247">
        <f t="shared" si="117"/>
        <v>0</v>
      </c>
      <c r="CH40" s="247">
        <f t="shared" si="117"/>
        <v>0</v>
      </c>
      <c r="CI40" s="247">
        <f t="shared" si="117"/>
        <v>0</v>
      </c>
      <c r="CJ40" s="247">
        <f t="shared" si="117"/>
        <v>0</v>
      </c>
      <c r="CK40" s="247">
        <f t="shared" si="117"/>
        <v>0</v>
      </c>
      <c r="CL40" s="247">
        <f t="shared" si="117"/>
        <v>0</v>
      </c>
      <c r="CM40" s="247">
        <f t="shared" si="117"/>
        <v>150</v>
      </c>
      <c r="CN40" s="247">
        <f t="shared" ref="CN40:DC40" si="118">SUM(CN31,CN33)</f>
        <v>0</v>
      </c>
      <c r="CO40" s="247">
        <f t="shared" si="118"/>
        <v>0</v>
      </c>
      <c r="CP40" s="247">
        <f t="shared" si="118"/>
        <v>0</v>
      </c>
      <c r="CQ40" s="247">
        <f t="shared" si="118"/>
        <v>0</v>
      </c>
      <c r="CR40" s="247">
        <f t="shared" si="118"/>
        <v>0</v>
      </c>
      <c r="CS40" s="247">
        <f t="shared" si="118"/>
        <v>0</v>
      </c>
      <c r="CT40" s="247">
        <f t="shared" si="118"/>
        <v>0</v>
      </c>
      <c r="CU40" s="247">
        <f t="shared" si="118"/>
        <v>0</v>
      </c>
      <c r="CV40" s="247">
        <f t="shared" si="118"/>
        <v>0</v>
      </c>
      <c r="CW40" s="247">
        <f t="shared" si="118"/>
        <v>0</v>
      </c>
      <c r="CX40" s="247">
        <f t="shared" si="118"/>
        <v>0</v>
      </c>
      <c r="CY40" s="247">
        <f t="shared" si="118"/>
        <v>0</v>
      </c>
      <c r="CZ40" s="247">
        <f t="shared" si="118"/>
        <v>0</v>
      </c>
      <c r="DA40" s="247">
        <f t="shared" si="118"/>
        <v>0</v>
      </c>
      <c r="DB40" s="247">
        <f t="shared" si="118"/>
        <v>0</v>
      </c>
      <c r="DC40" s="247">
        <f t="shared" si="118"/>
        <v>0</v>
      </c>
      <c r="DD40" s="247">
        <f t="shared" ref="DD40:DK40" si="119">SUM(DD31,DD33)</f>
        <v>0</v>
      </c>
      <c r="DE40" s="247">
        <f t="shared" si="119"/>
        <v>0</v>
      </c>
      <c r="DF40" s="247">
        <f t="shared" si="119"/>
        <v>0</v>
      </c>
      <c r="DG40" s="247">
        <f t="shared" si="119"/>
        <v>0</v>
      </c>
      <c r="DH40" s="247">
        <f t="shared" si="119"/>
        <v>0</v>
      </c>
      <c r="DI40" s="247">
        <f t="shared" si="119"/>
        <v>0</v>
      </c>
      <c r="DJ40" s="247">
        <f t="shared" si="119"/>
        <v>0</v>
      </c>
      <c r="DK40" s="247">
        <f t="shared" si="119"/>
        <v>0</v>
      </c>
    </row>
    <row r="41" spans="1:115" ht="26.25" customHeight="1">
      <c r="A41" s="488" t="s">
        <v>255</v>
      </c>
      <c r="B41" s="488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  <c r="AI41" s="240"/>
      <c r="AJ41" s="240"/>
      <c r="AK41" s="240"/>
      <c r="AL41" s="240"/>
      <c r="AM41" s="240"/>
      <c r="AN41" s="240"/>
      <c r="AO41" s="240"/>
      <c r="AP41" s="240"/>
      <c r="AQ41" s="240"/>
      <c r="AR41" s="240"/>
      <c r="AS41" s="240"/>
      <c r="AT41" s="240"/>
      <c r="AU41" s="240"/>
      <c r="AV41" s="240"/>
      <c r="AW41" s="240"/>
      <c r="AX41" s="240"/>
      <c r="AY41" s="240"/>
      <c r="AZ41" s="240"/>
      <c r="BA41" s="240"/>
      <c r="BB41" s="240"/>
      <c r="BC41" s="240"/>
      <c r="BD41" s="240"/>
      <c r="BE41" s="240"/>
      <c r="BF41" s="240"/>
      <c r="BG41" s="240"/>
      <c r="BH41" s="240"/>
      <c r="BI41" s="240"/>
      <c r="BJ41" s="240"/>
      <c r="BK41" s="240"/>
      <c r="BL41" s="240"/>
      <c r="BM41" s="240"/>
      <c r="BN41" s="240"/>
      <c r="BO41" s="240"/>
      <c r="BP41" s="240"/>
      <c r="BQ41" s="240"/>
      <c r="BR41" s="240"/>
      <c r="BS41" s="240"/>
      <c r="BT41" s="240"/>
      <c r="BU41" s="240"/>
      <c r="BV41" s="240"/>
      <c r="BW41" s="240"/>
      <c r="BX41" s="240"/>
      <c r="BY41" s="240"/>
      <c r="BZ41" s="240"/>
      <c r="CA41" s="240"/>
      <c r="CB41" s="240"/>
      <c r="CC41" s="240"/>
      <c r="CD41" s="240"/>
      <c r="CE41" s="240"/>
      <c r="CF41" s="240"/>
      <c r="CG41" s="240"/>
      <c r="CH41" s="240"/>
      <c r="CI41" s="240"/>
      <c r="CJ41" s="240"/>
      <c r="CK41" s="240"/>
      <c r="CL41" s="240"/>
      <c r="CM41" s="240"/>
      <c r="CN41" s="240"/>
      <c r="CO41" s="240"/>
      <c r="CP41" s="240"/>
      <c r="CQ41" s="240"/>
      <c r="CR41" s="240"/>
      <c r="CS41" s="240"/>
      <c r="CT41" s="240"/>
      <c r="CU41" s="240"/>
      <c r="CV41" s="240"/>
      <c r="CW41" s="240"/>
      <c r="CX41" s="240"/>
      <c r="CY41" s="240"/>
      <c r="CZ41" s="240"/>
      <c r="DA41" s="240"/>
      <c r="DB41" s="240"/>
      <c r="DC41" s="240"/>
      <c r="DD41" s="240"/>
      <c r="DE41" s="240"/>
      <c r="DF41" s="240"/>
      <c r="DG41" s="240"/>
      <c r="DH41" s="240"/>
      <c r="DI41" s="240"/>
      <c r="DJ41" s="240"/>
      <c r="DK41" s="240"/>
    </row>
    <row r="42" spans="1:115" ht="27.75" customHeight="1">
      <c r="A42" s="494" t="s">
        <v>254</v>
      </c>
      <c r="B42" s="495"/>
      <c r="C42" s="246">
        <f t="shared" ref="C42:AH42" si="120">C2</f>
        <v>46174</v>
      </c>
      <c r="D42" s="246">
        <f t="shared" si="120"/>
        <v>46175</v>
      </c>
      <c r="E42" s="246">
        <f t="shared" si="120"/>
        <v>46176</v>
      </c>
      <c r="F42" s="246">
        <f t="shared" si="120"/>
        <v>46177</v>
      </c>
      <c r="G42" s="246">
        <f t="shared" si="120"/>
        <v>46178</v>
      </c>
      <c r="H42" s="246">
        <f t="shared" si="120"/>
        <v>46179</v>
      </c>
      <c r="I42" s="246">
        <f t="shared" si="120"/>
        <v>46180</v>
      </c>
      <c r="J42" s="246">
        <f t="shared" si="120"/>
        <v>46181</v>
      </c>
      <c r="K42" s="246">
        <f t="shared" si="120"/>
        <v>46182</v>
      </c>
      <c r="L42" s="246">
        <f t="shared" si="120"/>
        <v>46183</v>
      </c>
      <c r="M42" s="246">
        <f t="shared" si="120"/>
        <v>46184</v>
      </c>
      <c r="N42" s="246">
        <f t="shared" si="120"/>
        <v>46185</v>
      </c>
      <c r="O42" s="246">
        <f t="shared" si="120"/>
        <v>46186</v>
      </c>
      <c r="P42" s="246">
        <f t="shared" si="120"/>
        <v>46187</v>
      </c>
      <c r="Q42" s="246">
        <f t="shared" si="120"/>
        <v>46188</v>
      </c>
      <c r="R42" s="246">
        <f t="shared" si="120"/>
        <v>46189</v>
      </c>
      <c r="S42" s="246">
        <f t="shared" si="120"/>
        <v>46190</v>
      </c>
      <c r="T42" s="246">
        <f t="shared" si="120"/>
        <v>46191</v>
      </c>
      <c r="U42" s="246">
        <f t="shared" si="120"/>
        <v>46192</v>
      </c>
      <c r="V42" s="246">
        <f t="shared" si="120"/>
        <v>46193</v>
      </c>
      <c r="W42" s="246">
        <f t="shared" si="120"/>
        <v>46194</v>
      </c>
      <c r="X42" s="246">
        <f t="shared" si="120"/>
        <v>46195</v>
      </c>
      <c r="Y42" s="246">
        <f t="shared" si="120"/>
        <v>46196</v>
      </c>
      <c r="Z42" s="246">
        <f t="shared" si="120"/>
        <v>46197</v>
      </c>
      <c r="AA42" s="246">
        <f t="shared" si="120"/>
        <v>46198</v>
      </c>
      <c r="AB42" s="246">
        <f t="shared" si="120"/>
        <v>46199</v>
      </c>
      <c r="AC42" s="246">
        <f t="shared" si="120"/>
        <v>46200</v>
      </c>
      <c r="AD42" s="246">
        <f t="shared" si="120"/>
        <v>46201</v>
      </c>
      <c r="AE42" s="246">
        <f t="shared" si="120"/>
        <v>46202</v>
      </c>
      <c r="AF42" s="246">
        <f t="shared" si="120"/>
        <v>46203</v>
      </c>
      <c r="AG42" s="246">
        <f t="shared" si="120"/>
        <v>46204</v>
      </c>
      <c r="AH42" s="246">
        <f t="shared" si="120"/>
        <v>46205</v>
      </c>
      <c r="AI42" s="246">
        <f t="shared" ref="AI42:BJ42" si="121">AI2</f>
        <v>46206</v>
      </c>
      <c r="AJ42" s="246">
        <f t="shared" si="121"/>
        <v>46207</v>
      </c>
      <c r="AK42" s="246">
        <f t="shared" si="121"/>
        <v>46208</v>
      </c>
      <c r="AL42" s="246">
        <f t="shared" si="121"/>
        <v>46209</v>
      </c>
      <c r="AM42" s="246">
        <f t="shared" si="121"/>
        <v>46210</v>
      </c>
      <c r="AN42" s="246">
        <f t="shared" si="121"/>
        <v>46211</v>
      </c>
      <c r="AO42" s="246">
        <f t="shared" si="121"/>
        <v>46212</v>
      </c>
      <c r="AP42" s="246">
        <f t="shared" si="121"/>
        <v>46213</v>
      </c>
      <c r="AQ42" s="246">
        <f t="shared" si="121"/>
        <v>46214</v>
      </c>
      <c r="AR42" s="246">
        <f t="shared" si="121"/>
        <v>46215</v>
      </c>
      <c r="AS42" s="246">
        <f t="shared" si="121"/>
        <v>46216</v>
      </c>
      <c r="AT42" s="246">
        <f t="shared" si="121"/>
        <v>46217</v>
      </c>
      <c r="AU42" s="246">
        <f t="shared" si="121"/>
        <v>46218</v>
      </c>
      <c r="AV42" s="246">
        <f t="shared" si="121"/>
        <v>46219</v>
      </c>
      <c r="AW42" s="246">
        <f t="shared" si="121"/>
        <v>46220</v>
      </c>
      <c r="AX42" s="246">
        <f t="shared" si="121"/>
        <v>46221</v>
      </c>
      <c r="AY42" s="246">
        <f t="shared" si="121"/>
        <v>46222</v>
      </c>
      <c r="AZ42" s="246">
        <f t="shared" si="121"/>
        <v>46223</v>
      </c>
      <c r="BA42" s="246">
        <f t="shared" si="121"/>
        <v>46224</v>
      </c>
      <c r="BB42" s="246">
        <f t="shared" si="121"/>
        <v>46225</v>
      </c>
      <c r="BC42" s="246">
        <f t="shared" si="121"/>
        <v>46226</v>
      </c>
      <c r="BD42" s="246">
        <f t="shared" si="121"/>
        <v>46227</v>
      </c>
      <c r="BE42" s="246">
        <f t="shared" si="121"/>
        <v>46228</v>
      </c>
      <c r="BF42" s="246">
        <f t="shared" si="121"/>
        <v>46229</v>
      </c>
      <c r="BG42" s="246">
        <f t="shared" si="121"/>
        <v>46230</v>
      </c>
      <c r="BH42" s="246">
        <f t="shared" si="121"/>
        <v>46231</v>
      </c>
      <c r="BI42" s="246">
        <f t="shared" si="121"/>
        <v>46232</v>
      </c>
      <c r="BJ42" s="246">
        <f t="shared" si="121"/>
        <v>46233</v>
      </c>
      <c r="BK42" s="246">
        <f t="shared" ref="BK42:BW42" si="122">BK2</f>
        <v>46234</v>
      </c>
      <c r="BL42" s="246">
        <f t="shared" si="122"/>
        <v>46235</v>
      </c>
      <c r="BM42" s="246">
        <f t="shared" si="122"/>
        <v>46236</v>
      </c>
      <c r="BN42" s="246">
        <f t="shared" si="122"/>
        <v>46237</v>
      </c>
      <c r="BO42" s="246">
        <f t="shared" si="122"/>
        <v>46238</v>
      </c>
      <c r="BP42" s="246">
        <f t="shared" si="122"/>
        <v>46239</v>
      </c>
      <c r="BQ42" s="246">
        <f t="shared" si="122"/>
        <v>46240</v>
      </c>
      <c r="BR42" s="246">
        <f t="shared" si="122"/>
        <v>46241</v>
      </c>
      <c r="BS42" s="246">
        <f t="shared" si="122"/>
        <v>46242</v>
      </c>
      <c r="BT42" s="246">
        <f t="shared" si="122"/>
        <v>46243</v>
      </c>
      <c r="BU42" s="246">
        <f t="shared" si="122"/>
        <v>46244</v>
      </c>
      <c r="BV42" s="246">
        <f t="shared" si="122"/>
        <v>46245</v>
      </c>
      <c r="BW42" s="246">
        <f t="shared" si="122"/>
        <v>46246</v>
      </c>
      <c r="BX42" s="246">
        <f t="shared" ref="BX42:CM42" si="123">BX2</f>
        <v>46247</v>
      </c>
      <c r="BY42" s="246">
        <f t="shared" si="123"/>
        <v>46248</v>
      </c>
      <c r="BZ42" s="246">
        <f t="shared" si="123"/>
        <v>46249</v>
      </c>
      <c r="CA42" s="246">
        <f t="shared" si="123"/>
        <v>46250</v>
      </c>
      <c r="CB42" s="246">
        <f t="shared" si="123"/>
        <v>46251</v>
      </c>
      <c r="CC42" s="246">
        <f t="shared" si="123"/>
        <v>46252</v>
      </c>
      <c r="CD42" s="246">
        <f t="shared" si="123"/>
        <v>46253</v>
      </c>
      <c r="CE42" s="246">
        <f t="shared" si="123"/>
        <v>46254</v>
      </c>
      <c r="CF42" s="246">
        <f t="shared" si="123"/>
        <v>46255</v>
      </c>
      <c r="CG42" s="246">
        <f t="shared" si="123"/>
        <v>46256</v>
      </c>
      <c r="CH42" s="246">
        <f t="shared" si="123"/>
        <v>46257</v>
      </c>
      <c r="CI42" s="246">
        <f t="shared" si="123"/>
        <v>46258</v>
      </c>
      <c r="CJ42" s="246">
        <f t="shared" si="123"/>
        <v>46259</v>
      </c>
      <c r="CK42" s="246">
        <f t="shared" si="123"/>
        <v>46260</v>
      </c>
      <c r="CL42" s="246">
        <f t="shared" si="123"/>
        <v>46261</v>
      </c>
      <c r="CM42" s="246">
        <f t="shared" si="123"/>
        <v>46262</v>
      </c>
      <c r="CN42" s="246">
        <f t="shared" ref="CN42:DC42" si="124">CN2</f>
        <v>46263</v>
      </c>
      <c r="CO42" s="246">
        <f t="shared" si="124"/>
        <v>46264</v>
      </c>
      <c r="CP42" s="246">
        <f t="shared" si="124"/>
        <v>46265</v>
      </c>
      <c r="CQ42" s="246">
        <f t="shared" si="124"/>
        <v>46266</v>
      </c>
      <c r="CR42" s="246">
        <f t="shared" si="124"/>
        <v>46267</v>
      </c>
      <c r="CS42" s="246">
        <f t="shared" si="124"/>
        <v>46268</v>
      </c>
      <c r="CT42" s="246">
        <f t="shared" si="124"/>
        <v>46269</v>
      </c>
      <c r="CU42" s="246">
        <f t="shared" si="124"/>
        <v>46270</v>
      </c>
      <c r="CV42" s="246">
        <f t="shared" si="124"/>
        <v>46271</v>
      </c>
      <c r="CW42" s="246">
        <f t="shared" si="124"/>
        <v>46272</v>
      </c>
      <c r="CX42" s="246">
        <f t="shared" si="124"/>
        <v>46273</v>
      </c>
      <c r="CY42" s="246">
        <f t="shared" si="124"/>
        <v>46274</v>
      </c>
      <c r="CZ42" s="246">
        <f t="shared" si="124"/>
        <v>46275</v>
      </c>
      <c r="DA42" s="246">
        <f t="shared" si="124"/>
        <v>46276</v>
      </c>
      <c r="DB42" s="246">
        <f t="shared" si="124"/>
        <v>46277</v>
      </c>
      <c r="DC42" s="246">
        <f t="shared" si="124"/>
        <v>46278</v>
      </c>
      <c r="DD42" s="246">
        <f t="shared" ref="DD42:DK42" si="125">DD2</f>
        <v>46279</v>
      </c>
      <c r="DE42" s="246">
        <f t="shared" si="125"/>
        <v>46280</v>
      </c>
      <c r="DF42" s="246">
        <f t="shared" si="125"/>
        <v>46281</v>
      </c>
      <c r="DG42" s="246">
        <f t="shared" si="125"/>
        <v>46282</v>
      </c>
      <c r="DH42" s="246">
        <f t="shared" si="125"/>
        <v>46283</v>
      </c>
      <c r="DI42" s="246">
        <f t="shared" si="125"/>
        <v>46284</v>
      </c>
      <c r="DJ42" s="246">
        <f t="shared" si="125"/>
        <v>46285</v>
      </c>
      <c r="DK42" s="246">
        <f t="shared" si="125"/>
        <v>46286</v>
      </c>
    </row>
    <row r="43" spans="1:115" ht="27.75" customHeight="1">
      <c r="A43" s="490" t="s">
        <v>253</v>
      </c>
      <c r="B43" s="245" t="s">
        <v>251</v>
      </c>
      <c r="C43" s="242">
        <f>SUMIFS(PLAN!$M:$M,PLAN!$T:$T,total!C2)</f>
        <v>0</v>
      </c>
      <c r="D43" s="242">
        <f>SUMIFS(PLAN!$M:$M,PLAN!$T:$T,total!D2)</f>
        <v>0</v>
      </c>
      <c r="E43" s="242">
        <f>SUMIFS(PLAN!$M:$M,PLAN!$T:$T,total!E2)</f>
        <v>0</v>
      </c>
      <c r="F43" s="242">
        <f>SUMIFS(PLAN!$M:$M,PLAN!$T:$T,total!F2)</f>
        <v>0</v>
      </c>
      <c r="G43" s="242">
        <f>SUMIFS(PLAN!$M:$M,PLAN!$T:$T,total!G2)</f>
        <v>0</v>
      </c>
      <c r="H43" s="242">
        <f>SUMIFS(PLAN!$M:$M,PLAN!$T:$T,total!H2)</f>
        <v>0</v>
      </c>
      <c r="I43" s="242">
        <f>SUMIFS(PLAN!$M:$M,PLAN!$T:$T,total!I2)</f>
        <v>0</v>
      </c>
      <c r="J43" s="242">
        <f>SUMIFS(PLAN!$M:$M,PLAN!$T:$T,total!J2)</f>
        <v>0</v>
      </c>
      <c r="K43" s="242">
        <f>SUMIFS(PLAN!$M:$M,PLAN!$T:$T,total!K2)</f>
        <v>0</v>
      </c>
      <c r="L43" s="242">
        <f>SUMIFS(PLAN!$M:$M,PLAN!$T:$T,total!L2)</f>
        <v>0</v>
      </c>
      <c r="M43" s="242">
        <f>SUMIFS(PLAN!$M:$M,PLAN!$T:$T,total!M2)</f>
        <v>0</v>
      </c>
      <c r="N43" s="242">
        <f>SUMIFS(PLAN!$M:$M,PLAN!$T:$T,total!N2)</f>
        <v>0</v>
      </c>
      <c r="O43" s="242">
        <f>SUMIFS(PLAN!$M:$M,PLAN!$T:$T,total!O2)</f>
        <v>0</v>
      </c>
      <c r="P43" s="242">
        <f>SUMIFS(PLAN!$M:$M,PLAN!$T:$T,total!P2)</f>
        <v>0</v>
      </c>
      <c r="Q43" s="242">
        <f>SUMIFS(PLAN!$M:$M,PLAN!$T:$T,total!Q2)</f>
        <v>0</v>
      </c>
      <c r="R43" s="242">
        <f>SUMIFS(PLAN!$M:$M,PLAN!$T:$T,total!R2)</f>
        <v>0</v>
      </c>
      <c r="S43" s="242">
        <f>SUMIFS(PLAN!$M:$M,PLAN!$T:$T,total!S2)</f>
        <v>0</v>
      </c>
      <c r="T43" s="242">
        <f>SUMIFS(PLAN!$M:$M,PLAN!$T:$T,total!T2)</f>
        <v>0</v>
      </c>
      <c r="U43" s="242">
        <f>SUMIFS(PLAN!$M:$M,PLAN!$T:$T,total!U2)</f>
        <v>0</v>
      </c>
      <c r="V43" s="242">
        <f>SUMIFS(PLAN!$M:$M,PLAN!$T:$T,total!V2)</f>
        <v>0</v>
      </c>
      <c r="W43" s="242">
        <f>SUMIFS(PLAN!$M:$M,PLAN!$T:$T,total!W2)</f>
        <v>0</v>
      </c>
      <c r="X43" s="242">
        <f>SUMIFS(PLAN!$M:$M,PLAN!$T:$T,total!X2)</f>
        <v>0</v>
      </c>
      <c r="Y43" s="242">
        <f>SUMIFS(PLAN!$M:$M,PLAN!$T:$T,total!Y2)</f>
        <v>0</v>
      </c>
      <c r="Z43" s="242">
        <f>SUMIFS(PLAN!$M:$M,PLAN!$T:$T,total!Z2)</f>
        <v>0</v>
      </c>
      <c r="AA43" s="242">
        <f>SUMIFS(PLAN!$M:$M,PLAN!$T:$T,total!AA2)</f>
        <v>0</v>
      </c>
      <c r="AB43" s="242">
        <f>SUMIFS(PLAN!$M:$M,PLAN!$T:$T,total!AB2)</f>
        <v>0</v>
      </c>
      <c r="AC43" s="242">
        <f>SUMIFS(PLAN!$M:$M,PLAN!$T:$T,total!AC2)</f>
        <v>0</v>
      </c>
      <c r="AD43" s="242">
        <f>SUMIFS(PLAN!$M:$M,PLAN!$T:$T,total!AD2)</f>
        <v>0</v>
      </c>
      <c r="AE43" s="242">
        <f>SUMIFS(PLAN!$M:$M,PLAN!$T:$T,total!AE2)</f>
        <v>0</v>
      </c>
      <c r="AF43" s="242">
        <f>SUMIFS(PLAN!$M:$M,PLAN!$T:$T,total!AF2)</f>
        <v>0</v>
      </c>
      <c r="AG43" s="242">
        <f>SUMIFS(PLAN!$M:$M,PLAN!$T:$T,total!AG2)</f>
        <v>0</v>
      </c>
      <c r="AH43" s="242">
        <f>SUMIFS(PLAN!$M:$M,PLAN!$T:$T,total!AH2)</f>
        <v>0</v>
      </c>
      <c r="AI43" s="242">
        <f>SUMIFS(PLAN!$M:$M,PLAN!$T:$T,total!AI2)</f>
        <v>0</v>
      </c>
      <c r="AJ43" s="242">
        <f>SUMIFS(PLAN!$M:$M,PLAN!$T:$T,total!AJ2)</f>
        <v>0</v>
      </c>
      <c r="AK43" s="242">
        <f>SUMIFS(PLAN!$M:$M,PLAN!$T:$T,total!AK2)</f>
        <v>0</v>
      </c>
      <c r="AL43" s="242">
        <f>SUMIFS(PLAN!$M:$M,PLAN!$T:$T,total!AL2)</f>
        <v>0</v>
      </c>
      <c r="AM43" s="242">
        <f>SUMIFS(PLAN!$M:$M,PLAN!$T:$T,total!AM2)</f>
        <v>0</v>
      </c>
      <c r="AN43" s="242">
        <f>SUMIFS(PLAN!$M:$M,PLAN!$T:$T,total!AN2)</f>
        <v>0</v>
      </c>
      <c r="AO43" s="242">
        <f>SUMIFS(PLAN!$M:$M,PLAN!$T:$T,total!AO2)</f>
        <v>0</v>
      </c>
      <c r="AP43" s="242">
        <f>SUMIFS(PLAN!$M:$M,PLAN!$T:$T,total!AP2)</f>
        <v>0</v>
      </c>
      <c r="AQ43" s="242">
        <f>SUMIFS(PLAN!$M:$M,PLAN!$T:$T,total!AQ2)</f>
        <v>0</v>
      </c>
      <c r="AR43" s="242">
        <f>SUMIFS(PLAN!$M:$M,PLAN!$T:$T,total!AR2)</f>
        <v>0</v>
      </c>
      <c r="AS43" s="242">
        <f>SUMIFS(PLAN!$M:$M,PLAN!$T:$T,total!AS2)</f>
        <v>0</v>
      </c>
      <c r="AT43" s="242">
        <f>SUMIFS(PLAN!$M:$M,PLAN!$T:$T,total!AT2)</f>
        <v>2389</v>
      </c>
      <c r="AU43" s="242">
        <f>SUMIFS(PLAN!$M:$M,PLAN!$T:$T,total!AU2)</f>
        <v>50</v>
      </c>
      <c r="AV43" s="242">
        <f>SUMIFS(PLAN!$M:$M,PLAN!$T:$T,total!AV2)</f>
        <v>0</v>
      </c>
      <c r="AW43" s="242">
        <f>SUMIFS(PLAN!$M:$M,PLAN!$T:$T,total!AW2)</f>
        <v>2391</v>
      </c>
      <c r="AX43" s="242">
        <f>SUMIFS(PLAN!$M:$M,PLAN!$T:$T,total!AX2)</f>
        <v>7172</v>
      </c>
      <c r="AY43" s="242">
        <f>SUMIFS(PLAN!$M:$M,PLAN!$T:$T,total!AY2)</f>
        <v>0</v>
      </c>
      <c r="AZ43" s="242">
        <f>SUMIFS(PLAN!$M:$M,PLAN!$T:$T,total!AZ2)</f>
        <v>17914</v>
      </c>
      <c r="BA43" s="242">
        <f>SUMIFS(PLAN!$M:$M,PLAN!$T:$T,total!BA2)</f>
        <v>21014</v>
      </c>
      <c r="BB43" s="242">
        <f>SUMIFS(PLAN!$M:$M,PLAN!$T:$T,total!BB2)</f>
        <v>21469</v>
      </c>
      <c r="BC43" s="242">
        <f>SUMIFS(PLAN!$M:$M,PLAN!$T:$T,total!BC2)</f>
        <v>20004</v>
      </c>
      <c r="BD43" s="242">
        <f>SUMIFS(PLAN!$M:$M,PLAN!$T:$T,total!BD2)</f>
        <v>18664</v>
      </c>
      <c r="BE43" s="242">
        <f>SUMIFS(PLAN!$M:$M,PLAN!$T:$T,total!BE2)</f>
        <v>0</v>
      </c>
      <c r="BF43" s="242">
        <f>SUMIFS(PLAN!$M:$M,PLAN!$T:$T,total!BF2)</f>
        <v>0</v>
      </c>
      <c r="BG43" s="242">
        <f>SUMIFS(PLAN!$M:$M,PLAN!$T:$T,total!BG2)</f>
        <v>23108</v>
      </c>
      <c r="BH43" s="242">
        <f>SUMIFS(PLAN!$M:$M,PLAN!$T:$T,total!BH2)</f>
        <v>23106</v>
      </c>
      <c r="BI43" s="242">
        <f>SUMIFS(PLAN!$M:$M,PLAN!$T:$T,total!BI2)</f>
        <v>22608</v>
      </c>
      <c r="BJ43" s="242">
        <f>SUMIFS(PLAN!$M:$M,PLAN!$T:$T,total!BJ2)</f>
        <v>23613</v>
      </c>
      <c r="BK43" s="308">
        <f>SUMIFS(PLAN!$M:$M,PLAN!$T:$T,total!BK2)</f>
        <v>23937</v>
      </c>
      <c r="BL43" s="308">
        <f>SUMIFS(PLAN!$M:$M,PLAN!$T:$T,total!BL2)</f>
        <v>20687</v>
      </c>
      <c r="BM43" s="308">
        <f>SUMIFS(PLAN!$M:$M,PLAN!$T:$T,total!BM2)</f>
        <v>0</v>
      </c>
      <c r="BN43" s="308">
        <f>SUMIFS(PLAN!$M:$M,PLAN!$T:$T,total!BN2)</f>
        <v>22973</v>
      </c>
      <c r="BO43" s="308">
        <f>SUMIFS(PLAN!$M:$M,PLAN!$T:$T,total!BO2)</f>
        <v>23454</v>
      </c>
      <c r="BP43" s="308">
        <f>SUMIFS(PLAN!$M:$M,PLAN!$T:$T,total!BP2)</f>
        <v>20592</v>
      </c>
      <c r="BQ43" s="308">
        <f>SUMIFS(PLAN!$M:$M,PLAN!$T:$T,total!BQ2)</f>
        <v>25544</v>
      </c>
      <c r="BR43" s="308">
        <f>SUMIFS(PLAN!$M:$M,PLAN!$T:$T,total!BR2)</f>
        <v>23992</v>
      </c>
      <c r="BS43" s="308">
        <f>SUMIFS(PLAN!$M:$M,PLAN!$T:$T,total!BS2)</f>
        <v>21050</v>
      </c>
      <c r="BT43" s="308">
        <f>SUMIFS(PLAN!$M:$M,PLAN!$T:$T,total!BT2)</f>
        <v>0</v>
      </c>
      <c r="BU43" s="308">
        <f>SUMIFS(PLAN!$M:$M,PLAN!$T:$T,total!BU2)</f>
        <v>0</v>
      </c>
      <c r="BV43" s="308">
        <f>SUMIFS(PLAN!$M:$M,PLAN!$T:$T,total!BV2)</f>
        <v>0</v>
      </c>
      <c r="BW43" s="308">
        <f>SUMIFS(PLAN!$M:$M,PLAN!$T:$T,total!BW2)</f>
        <v>637</v>
      </c>
      <c r="BX43" s="311">
        <f>SUMIFS(PLAN!$M:$M,PLAN!$T:$T,total!BX2)</f>
        <v>20695</v>
      </c>
      <c r="BY43" s="311">
        <f>SUMIFS(PLAN!$M:$M,PLAN!$T:$T,total!BY2)</f>
        <v>20477</v>
      </c>
      <c r="BZ43" s="311">
        <f>SUMIFS(PLAN!$M:$M,PLAN!$T:$T,total!BZ2)</f>
        <v>20547</v>
      </c>
      <c r="CA43" s="311">
        <f>SUMIFS(PLAN!$M:$M,PLAN!$T:$T,total!CA2)</f>
        <v>0</v>
      </c>
      <c r="CB43" s="311">
        <f>SUMIFS(PLAN!$M:$M,PLAN!$T:$T,total!CB2)</f>
        <v>20323</v>
      </c>
      <c r="CC43" s="311">
        <f>SUMIFS(PLAN!$M:$M,PLAN!$T:$T,total!CC2)</f>
        <v>21168</v>
      </c>
      <c r="CD43" s="311">
        <f>SUMIFS(PLAN!$M:$M,PLAN!$T:$T,total!CD2)</f>
        <v>21090</v>
      </c>
      <c r="CE43" s="311">
        <f>SUMIFS(PLAN!$M:$M,PLAN!$T:$T,total!CE2)</f>
        <v>21059</v>
      </c>
      <c r="CF43" s="311">
        <f>SUMIFS(PLAN!$M:$M,PLAN!$T:$T,total!CF2)</f>
        <v>25897</v>
      </c>
      <c r="CG43" s="311">
        <f>SUMIFS(PLAN!$M:$M,PLAN!$T:$T,total!CG2)</f>
        <v>0</v>
      </c>
      <c r="CH43" s="311">
        <f>SUMIFS(PLAN!$M:$M,PLAN!$T:$T,total!CH2)</f>
        <v>0</v>
      </c>
      <c r="CI43" s="311">
        <f>SUMIFS(PLAN!$M:$M,PLAN!$T:$T,total!CI2)</f>
        <v>22047</v>
      </c>
      <c r="CJ43" s="311">
        <f>SUMIFS(PLAN!$M:$M,PLAN!$T:$T,total!CJ2)</f>
        <v>23407</v>
      </c>
      <c r="CK43" s="311">
        <f>SUMIFS(PLAN!$M:$M,PLAN!$T:$T,total!CK2)</f>
        <v>23747</v>
      </c>
      <c r="CL43" s="311">
        <f>SUMIFS(PLAN!$M:$M,PLAN!$T:$T,total!CL2)</f>
        <v>0</v>
      </c>
      <c r="CM43" s="311">
        <f>SUMIFS(PLAN!$M:$M,PLAN!$T:$T,total!CM2)</f>
        <v>0</v>
      </c>
      <c r="CN43" s="315">
        <f>SUMIFS(PLAN!$M:$M,PLAN!$T:$T,total!CN2)</f>
        <v>0</v>
      </c>
      <c r="CO43" s="315">
        <f>SUMIFS(PLAN!$M:$M,PLAN!$T:$T,total!CO2)</f>
        <v>0</v>
      </c>
      <c r="CP43" s="315">
        <f>SUMIFS(PLAN!$M:$M,PLAN!$T:$T,total!CP2)</f>
        <v>0</v>
      </c>
      <c r="CQ43" s="315">
        <f>SUMIFS(PLAN!$M:$M,PLAN!$T:$T,total!CQ2)</f>
        <v>0</v>
      </c>
      <c r="CR43" s="315">
        <f>SUMIFS(PLAN!$M:$M,PLAN!$T:$T,total!CR2)</f>
        <v>0</v>
      </c>
      <c r="CS43" s="315">
        <f>SUMIFS(PLAN!$M:$M,PLAN!$T:$T,total!CS2)</f>
        <v>0</v>
      </c>
      <c r="CT43" s="315">
        <f>SUMIFS(PLAN!$M:$M,PLAN!$T:$T,total!CT2)</f>
        <v>0</v>
      </c>
      <c r="CU43" s="315">
        <f>SUMIFS(PLAN!$M:$M,PLAN!$T:$T,total!CU2)</f>
        <v>0</v>
      </c>
      <c r="CV43" s="315">
        <f>SUMIFS(PLAN!$M:$M,PLAN!$T:$T,total!CV2)</f>
        <v>0</v>
      </c>
      <c r="CW43" s="315">
        <f>SUMIFS(PLAN!$M:$M,PLAN!$T:$T,total!CW2)</f>
        <v>0</v>
      </c>
      <c r="CX43" s="315">
        <f>SUMIFS(PLAN!$M:$M,PLAN!$T:$T,total!CX2)</f>
        <v>0</v>
      </c>
      <c r="CY43" s="315">
        <f>SUMIFS(PLAN!$M:$M,PLAN!$T:$T,total!CY2)</f>
        <v>0</v>
      </c>
      <c r="CZ43" s="315">
        <f>SUMIFS(PLAN!$M:$M,PLAN!$T:$T,total!CZ2)</f>
        <v>0</v>
      </c>
      <c r="DA43" s="315">
        <f>SUMIFS(PLAN!$M:$M,PLAN!$T:$T,total!DA2)</f>
        <v>0</v>
      </c>
      <c r="DB43" s="315">
        <f>SUMIFS(PLAN!$M:$M,PLAN!$T:$T,total!DB2)</f>
        <v>0</v>
      </c>
      <c r="DC43" s="315">
        <f>SUMIFS(PLAN!$M:$M,PLAN!$T:$T,total!DC2)</f>
        <v>0</v>
      </c>
      <c r="DD43" s="315">
        <f>SUMIFS(PLAN!$M:$M,PLAN!$T:$T,total!DD2)</f>
        <v>0</v>
      </c>
      <c r="DE43" s="315">
        <f>SUMIFS(PLAN!$M:$M,PLAN!$T:$T,total!DE2)</f>
        <v>0</v>
      </c>
      <c r="DF43" s="315">
        <f>SUMIFS(PLAN!$M:$M,PLAN!$T:$T,total!DF2)</f>
        <v>0</v>
      </c>
      <c r="DG43" s="315">
        <f>SUMIFS(PLAN!$M:$M,PLAN!$T:$T,total!DG2)</f>
        <v>0</v>
      </c>
      <c r="DH43" s="315">
        <f>SUMIFS(PLAN!$M:$M,PLAN!$T:$T,total!DH2)</f>
        <v>0</v>
      </c>
      <c r="DI43" s="315">
        <f>SUMIFS(PLAN!$M:$M,PLAN!$T:$T,total!DI2)</f>
        <v>0</v>
      </c>
      <c r="DJ43" s="315">
        <f>SUMIFS(PLAN!$M:$M,PLAN!$T:$T,total!DJ2)</f>
        <v>0</v>
      </c>
      <c r="DK43" s="315">
        <f>SUMIFS(PLAN!$M:$M,PLAN!$T:$T,total!DK2)</f>
        <v>0</v>
      </c>
    </row>
    <row r="44" spans="1:115" ht="27.75" customHeight="1">
      <c r="A44" s="490"/>
      <c r="B44" s="242" t="s">
        <v>80</v>
      </c>
      <c r="C44" s="243">
        <f t="shared" ref="C44:AH44" si="126">C43*20/60</f>
        <v>0</v>
      </c>
      <c r="D44" s="243">
        <f t="shared" si="126"/>
        <v>0</v>
      </c>
      <c r="E44" s="243">
        <f t="shared" si="126"/>
        <v>0</v>
      </c>
      <c r="F44" s="243">
        <f t="shared" si="126"/>
        <v>0</v>
      </c>
      <c r="G44" s="243">
        <f t="shared" si="126"/>
        <v>0</v>
      </c>
      <c r="H44" s="243">
        <f t="shared" si="126"/>
        <v>0</v>
      </c>
      <c r="I44" s="243">
        <f t="shared" si="126"/>
        <v>0</v>
      </c>
      <c r="J44" s="243">
        <f t="shared" si="126"/>
        <v>0</v>
      </c>
      <c r="K44" s="243">
        <f t="shared" si="126"/>
        <v>0</v>
      </c>
      <c r="L44" s="243">
        <f t="shared" si="126"/>
        <v>0</v>
      </c>
      <c r="M44" s="243">
        <f t="shared" si="126"/>
        <v>0</v>
      </c>
      <c r="N44" s="243">
        <f t="shared" si="126"/>
        <v>0</v>
      </c>
      <c r="O44" s="243">
        <f t="shared" si="126"/>
        <v>0</v>
      </c>
      <c r="P44" s="243">
        <f t="shared" si="126"/>
        <v>0</v>
      </c>
      <c r="Q44" s="243">
        <f t="shared" si="126"/>
        <v>0</v>
      </c>
      <c r="R44" s="243">
        <f t="shared" si="126"/>
        <v>0</v>
      </c>
      <c r="S44" s="243">
        <f t="shared" si="126"/>
        <v>0</v>
      </c>
      <c r="T44" s="243">
        <f t="shared" si="126"/>
        <v>0</v>
      </c>
      <c r="U44" s="243">
        <f t="shared" si="126"/>
        <v>0</v>
      </c>
      <c r="V44" s="243">
        <f t="shared" si="126"/>
        <v>0</v>
      </c>
      <c r="W44" s="243">
        <f t="shared" si="126"/>
        <v>0</v>
      </c>
      <c r="X44" s="243">
        <f t="shared" si="126"/>
        <v>0</v>
      </c>
      <c r="Y44" s="243">
        <f t="shared" si="126"/>
        <v>0</v>
      </c>
      <c r="Z44" s="243">
        <f t="shared" si="126"/>
        <v>0</v>
      </c>
      <c r="AA44" s="243">
        <f t="shared" si="126"/>
        <v>0</v>
      </c>
      <c r="AB44" s="243">
        <f t="shared" si="126"/>
        <v>0</v>
      </c>
      <c r="AC44" s="243">
        <f t="shared" si="126"/>
        <v>0</v>
      </c>
      <c r="AD44" s="243">
        <f t="shared" si="126"/>
        <v>0</v>
      </c>
      <c r="AE44" s="243">
        <f t="shared" si="126"/>
        <v>0</v>
      </c>
      <c r="AF44" s="243">
        <f t="shared" si="126"/>
        <v>0</v>
      </c>
      <c r="AG44" s="243">
        <f t="shared" si="126"/>
        <v>0</v>
      </c>
      <c r="AH44" s="243">
        <f t="shared" si="126"/>
        <v>0</v>
      </c>
      <c r="AI44" s="243">
        <f t="shared" ref="AI44:BJ44" si="127">AI43*20/60</f>
        <v>0</v>
      </c>
      <c r="AJ44" s="243">
        <f t="shared" si="127"/>
        <v>0</v>
      </c>
      <c r="AK44" s="243">
        <f t="shared" si="127"/>
        <v>0</v>
      </c>
      <c r="AL44" s="243">
        <f t="shared" si="127"/>
        <v>0</v>
      </c>
      <c r="AM44" s="243">
        <f t="shared" si="127"/>
        <v>0</v>
      </c>
      <c r="AN44" s="243">
        <f t="shared" si="127"/>
        <v>0</v>
      </c>
      <c r="AO44" s="243">
        <f t="shared" si="127"/>
        <v>0</v>
      </c>
      <c r="AP44" s="243">
        <f t="shared" si="127"/>
        <v>0</v>
      </c>
      <c r="AQ44" s="243">
        <f t="shared" si="127"/>
        <v>0</v>
      </c>
      <c r="AR44" s="243">
        <f t="shared" si="127"/>
        <v>0</v>
      </c>
      <c r="AS44" s="243">
        <f t="shared" si="127"/>
        <v>0</v>
      </c>
      <c r="AT44" s="243">
        <f t="shared" si="127"/>
        <v>796.33333333333337</v>
      </c>
      <c r="AU44" s="243">
        <f t="shared" si="127"/>
        <v>16.666666666666668</v>
      </c>
      <c r="AV44" s="243">
        <f t="shared" si="127"/>
        <v>0</v>
      </c>
      <c r="AW44" s="243">
        <f t="shared" si="127"/>
        <v>797</v>
      </c>
      <c r="AX44" s="243">
        <f t="shared" si="127"/>
        <v>2390.6666666666665</v>
      </c>
      <c r="AY44" s="243">
        <f t="shared" si="127"/>
        <v>0</v>
      </c>
      <c r="AZ44" s="243">
        <f t="shared" si="127"/>
        <v>5971.333333333333</v>
      </c>
      <c r="BA44" s="243">
        <f t="shared" si="127"/>
        <v>7004.666666666667</v>
      </c>
      <c r="BB44" s="243">
        <f t="shared" si="127"/>
        <v>7156.333333333333</v>
      </c>
      <c r="BC44" s="243">
        <f t="shared" si="127"/>
        <v>6668</v>
      </c>
      <c r="BD44" s="243">
        <f t="shared" si="127"/>
        <v>6221.333333333333</v>
      </c>
      <c r="BE44" s="243">
        <f t="shared" si="127"/>
        <v>0</v>
      </c>
      <c r="BF44" s="243">
        <f t="shared" si="127"/>
        <v>0</v>
      </c>
      <c r="BG44" s="243">
        <f t="shared" si="127"/>
        <v>7702.666666666667</v>
      </c>
      <c r="BH44" s="243">
        <f t="shared" si="127"/>
        <v>7702</v>
      </c>
      <c r="BI44" s="243">
        <f t="shared" si="127"/>
        <v>7536</v>
      </c>
      <c r="BJ44" s="243">
        <f t="shared" si="127"/>
        <v>7871</v>
      </c>
      <c r="BK44" s="243">
        <f t="shared" ref="BK44:BW44" si="128">BK43*20/60</f>
        <v>7979</v>
      </c>
      <c r="BL44" s="243">
        <f t="shared" si="128"/>
        <v>6895.666666666667</v>
      </c>
      <c r="BM44" s="243">
        <f t="shared" si="128"/>
        <v>0</v>
      </c>
      <c r="BN44" s="243">
        <f t="shared" si="128"/>
        <v>7657.666666666667</v>
      </c>
      <c r="BO44" s="243">
        <f t="shared" si="128"/>
        <v>7818</v>
      </c>
      <c r="BP44" s="243">
        <f t="shared" si="128"/>
        <v>6864</v>
      </c>
      <c r="BQ44" s="243">
        <f t="shared" si="128"/>
        <v>8514.6666666666661</v>
      </c>
      <c r="BR44" s="243">
        <f t="shared" si="128"/>
        <v>7997.333333333333</v>
      </c>
      <c r="BS44" s="243">
        <f t="shared" si="128"/>
        <v>7016.666666666667</v>
      </c>
      <c r="BT44" s="243">
        <f t="shared" si="128"/>
        <v>0</v>
      </c>
      <c r="BU44" s="243">
        <f t="shared" si="128"/>
        <v>0</v>
      </c>
      <c r="BV44" s="243">
        <f t="shared" si="128"/>
        <v>0</v>
      </c>
      <c r="BW44" s="243">
        <f t="shared" si="128"/>
        <v>212.33333333333334</v>
      </c>
      <c r="BX44" s="243">
        <f t="shared" ref="BX44:CM44" si="129">BX43*20/60</f>
        <v>6898.333333333333</v>
      </c>
      <c r="BY44" s="243">
        <f t="shared" si="129"/>
        <v>6825.666666666667</v>
      </c>
      <c r="BZ44" s="243">
        <f t="shared" si="129"/>
        <v>6849</v>
      </c>
      <c r="CA44" s="243">
        <f t="shared" si="129"/>
        <v>0</v>
      </c>
      <c r="CB44" s="243">
        <f t="shared" si="129"/>
        <v>6774.333333333333</v>
      </c>
      <c r="CC44" s="243">
        <f t="shared" si="129"/>
        <v>7056</v>
      </c>
      <c r="CD44" s="243">
        <f t="shared" si="129"/>
        <v>7030</v>
      </c>
      <c r="CE44" s="243">
        <f t="shared" si="129"/>
        <v>7019.666666666667</v>
      </c>
      <c r="CF44" s="243">
        <f t="shared" si="129"/>
        <v>8632.3333333333339</v>
      </c>
      <c r="CG44" s="243">
        <f t="shared" si="129"/>
        <v>0</v>
      </c>
      <c r="CH44" s="243">
        <f t="shared" si="129"/>
        <v>0</v>
      </c>
      <c r="CI44" s="243">
        <f t="shared" si="129"/>
        <v>7349</v>
      </c>
      <c r="CJ44" s="243">
        <f t="shared" si="129"/>
        <v>7802.333333333333</v>
      </c>
      <c r="CK44" s="243">
        <f t="shared" si="129"/>
        <v>7915.666666666667</v>
      </c>
      <c r="CL44" s="243">
        <f t="shared" si="129"/>
        <v>0</v>
      </c>
      <c r="CM44" s="243">
        <f t="shared" si="129"/>
        <v>0</v>
      </c>
      <c r="CN44" s="243">
        <f t="shared" ref="CN44:DC44" si="130">CN43*20/60</f>
        <v>0</v>
      </c>
      <c r="CO44" s="243">
        <f t="shared" si="130"/>
        <v>0</v>
      </c>
      <c r="CP44" s="243">
        <f t="shared" si="130"/>
        <v>0</v>
      </c>
      <c r="CQ44" s="243">
        <f t="shared" si="130"/>
        <v>0</v>
      </c>
      <c r="CR44" s="243">
        <f t="shared" si="130"/>
        <v>0</v>
      </c>
      <c r="CS44" s="243">
        <f t="shared" si="130"/>
        <v>0</v>
      </c>
      <c r="CT44" s="243">
        <f t="shared" si="130"/>
        <v>0</v>
      </c>
      <c r="CU44" s="243">
        <f t="shared" si="130"/>
        <v>0</v>
      </c>
      <c r="CV44" s="243">
        <f t="shared" si="130"/>
        <v>0</v>
      </c>
      <c r="CW44" s="243">
        <f t="shared" si="130"/>
        <v>0</v>
      </c>
      <c r="CX44" s="243">
        <f t="shared" si="130"/>
        <v>0</v>
      </c>
      <c r="CY44" s="243">
        <f t="shared" si="130"/>
        <v>0</v>
      </c>
      <c r="CZ44" s="243">
        <f t="shared" si="130"/>
        <v>0</v>
      </c>
      <c r="DA44" s="243">
        <f t="shared" si="130"/>
        <v>0</v>
      </c>
      <c r="DB44" s="243">
        <f t="shared" si="130"/>
        <v>0</v>
      </c>
      <c r="DC44" s="243">
        <f t="shared" si="130"/>
        <v>0</v>
      </c>
      <c r="DD44" s="243">
        <f t="shared" ref="DD44:DK44" si="131">DD43*20/60</f>
        <v>0</v>
      </c>
      <c r="DE44" s="243">
        <f t="shared" si="131"/>
        <v>0</v>
      </c>
      <c r="DF44" s="243">
        <f t="shared" si="131"/>
        <v>0</v>
      </c>
      <c r="DG44" s="243">
        <f t="shared" si="131"/>
        <v>0</v>
      </c>
      <c r="DH44" s="243">
        <f t="shared" si="131"/>
        <v>0</v>
      </c>
      <c r="DI44" s="243">
        <f t="shared" si="131"/>
        <v>0</v>
      </c>
      <c r="DJ44" s="243">
        <f t="shared" si="131"/>
        <v>0</v>
      </c>
      <c r="DK44" s="243">
        <f t="shared" si="131"/>
        <v>0</v>
      </c>
    </row>
    <row r="45" spans="1:115" ht="27.75" customHeight="1">
      <c r="A45" s="490" t="s">
        <v>252</v>
      </c>
      <c r="B45" s="242" t="s">
        <v>251</v>
      </c>
      <c r="C45" s="244">
        <f>SUMIFS([7]PLAN!$K:$K,[7]PLAN!$V:$V,C2)</f>
        <v>0</v>
      </c>
      <c r="D45" s="244">
        <f>SUMIFS([7]PLAN!$K:$K,[7]PLAN!$V:$V,D2)</f>
        <v>0</v>
      </c>
      <c r="E45" s="244">
        <f>SUMIFS([7]PLAN!$K:$K,[7]PLAN!$V:$V,E2)</f>
        <v>0</v>
      </c>
      <c r="F45" s="244">
        <f>SUMIFS([7]PLAN!$K:$K,[7]PLAN!$V:$V,F2)</f>
        <v>0</v>
      </c>
      <c r="G45" s="244">
        <f>SUMIFS([7]PLAN!$K:$K,[7]PLAN!$V:$V,G2)</f>
        <v>0</v>
      </c>
      <c r="H45" s="244">
        <f>SUMIFS([7]PLAN!$K:$K,[7]PLAN!$V:$V,H2)</f>
        <v>0</v>
      </c>
      <c r="I45" s="244">
        <f>SUMIFS([7]PLAN!$K:$K,[7]PLAN!$V:$V,I2)</f>
        <v>0</v>
      </c>
      <c r="J45" s="244">
        <f>SUMIFS([7]PLAN!$K:$K,[7]PLAN!$V:$V,J2)</f>
        <v>0</v>
      </c>
      <c r="K45" s="244">
        <f>SUMIFS([7]PLAN!$K:$K,[7]PLAN!$V:$V,K2)</f>
        <v>0</v>
      </c>
      <c r="L45" s="244">
        <f>SUMIFS([7]PLAN!$K:$K,[7]PLAN!$V:$V,L2)</f>
        <v>0</v>
      </c>
      <c r="M45" s="244">
        <f>SUMIFS([7]PLAN!$K:$K,[7]PLAN!$V:$V,M2)</f>
        <v>0</v>
      </c>
      <c r="N45" s="244">
        <f>SUMIFS([7]PLAN!$K:$K,[7]PLAN!$V:$V,N2)</f>
        <v>0</v>
      </c>
      <c r="O45" s="244">
        <f>SUMIFS([7]PLAN!$K:$K,[7]PLAN!$V:$V,O2)</f>
        <v>0</v>
      </c>
      <c r="P45" s="244">
        <f>SUMIFS([7]PLAN!$K:$K,[7]PLAN!$V:$V,P2)</f>
        <v>0</v>
      </c>
      <c r="Q45" s="244">
        <f>SUMIFS([7]PLAN!$K:$K,[7]PLAN!$V:$V,Q2)</f>
        <v>0</v>
      </c>
      <c r="R45" s="244">
        <f>SUMIFS([7]PLAN!$K:$K,[7]PLAN!$V:$V,R2)</f>
        <v>0</v>
      </c>
      <c r="S45" s="244">
        <f>SUMIFS([7]PLAN!$K:$K,[7]PLAN!$V:$V,S2)</f>
        <v>0</v>
      </c>
      <c r="T45" s="244">
        <f>SUMIFS([7]PLAN!$K:$K,[7]PLAN!$V:$V,T2)</f>
        <v>0</v>
      </c>
      <c r="U45" s="244">
        <f>SUMIFS([7]PLAN!$K:$K,[7]PLAN!$V:$V,U2)</f>
        <v>0</v>
      </c>
      <c r="V45" s="244">
        <f>SUMIFS([7]PLAN!$K:$K,[7]PLAN!$V:$V,V2)</f>
        <v>0</v>
      </c>
      <c r="W45" s="244">
        <f>SUMIFS([7]PLAN!$K:$K,[7]PLAN!$V:$V,W2)</f>
        <v>0</v>
      </c>
      <c r="X45" s="244">
        <f>SUMIFS([7]PLAN!$K:$K,[7]PLAN!$V:$V,X2)</f>
        <v>0</v>
      </c>
      <c r="Y45" s="244">
        <f>SUMIFS([7]PLAN!$K:$K,[7]PLAN!$V:$V,Y2)</f>
        <v>0</v>
      </c>
      <c r="Z45" s="244">
        <f>SUMIFS([7]PLAN!$K:$K,[7]PLAN!$V:$V,Z2)</f>
        <v>0</v>
      </c>
      <c r="AA45" s="244">
        <f>SUMIFS([7]PLAN!$K:$K,[7]PLAN!$V:$V,AA2)</f>
        <v>0</v>
      </c>
      <c r="AB45" s="244">
        <f>SUMIFS([7]PLAN!$K:$K,[7]PLAN!$V:$V,AB2)</f>
        <v>0</v>
      </c>
      <c r="AC45" s="244">
        <f>SUMIFS([7]PLAN!$K:$K,[7]PLAN!$V:$V,AC2)</f>
        <v>0</v>
      </c>
      <c r="AD45" s="244">
        <f>SUMIFS([7]PLAN!$K:$K,[7]PLAN!$V:$V,AD2)</f>
        <v>0</v>
      </c>
      <c r="AE45" s="244">
        <f>SUMIFS([7]PLAN!$K:$K,[7]PLAN!$V:$V,AE2)</f>
        <v>0</v>
      </c>
      <c r="AF45" s="244">
        <f>SUMIFS([7]PLAN!$K:$K,[7]PLAN!$V:$V,AF2)</f>
        <v>0</v>
      </c>
      <c r="AG45" s="244">
        <f>SUMIFS([7]PLAN!$K:$K,[7]PLAN!$V:$V,AG2)</f>
        <v>0</v>
      </c>
      <c r="AH45" s="244">
        <f>SUMIFS([7]PLAN!$K:$K,[7]PLAN!$V:$V,AH2)</f>
        <v>0</v>
      </c>
      <c r="AI45" s="244">
        <f>SUMIFS([7]PLAN!$K:$K,[7]PLAN!$V:$V,AI2)</f>
        <v>3306</v>
      </c>
      <c r="AJ45" s="244">
        <f>SUMIFS([7]PLAN!$K:$K,[7]PLAN!$V:$V,AJ2)</f>
        <v>0</v>
      </c>
      <c r="AK45" s="244">
        <f>SUMIFS([7]PLAN!$K:$K,[7]PLAN!$V:$V,AK2)</f>
        <v>0</v>
      </c>
      <c r="AL45" s="244">
        <f>SUMIFS([7]PLAN!$K:$K,[7]PLAN!$V:$V,AL2)</f>
        <v>0</v>
      </c>
      <c r="AM45" s="244">
        <f>SUMIFS([7]PLAN!$K:$K,[7]PLAN!$V:$V,AM2)</f>
        <v>0</v>
      </c>
      <c r="AN45" s="244">
        <f>SUMIFS([7]PLAN!$K:$K,[7]PLAN!$V:$V,AN2)</f>
        <v>0</v>
      </c>
      <c r="AO45" s="244">
        <f>SUMIFS([7]PLAN!$K:$K,[7]PLAN!$V:$V,AO2)</f>
        <v>0</v>
      </c>
      <c r="AP45" s="244">
        <f>SUMIFS([7]PLAN!$K:$K,[7]PLAN!$V:$V,AP2)</f>
        <v>0</v>
      </c>
      <c r="AQ45" s="244">
        <f>SUMIFS([7]PLAN!$K:$K,[7]PLAN!$V:$V,AQ2)</f>
        <v>0</v>
      </c>
      <c r="AR45" s="244">
        <f>SUMIFS([7]PLAN!$K:$K,[7]PLAN!$V:$V,AR2)</f>
        <v>0</v>
      </c>
      <c r="AS45" s="244">
        <f>SUMIFS([7]PLAN!$K:$K,[7]PLAN!$V:$V,AS2)</f>
        <v>0</v>
      </c>
      <c r="AT45" s="244">
        <f>SUMIFS([7]PLAN!$K:$K,[7]PLAN!$V:$V,AT2)</f>
        <v>0</v>
      </c>
      <c r="AU45" s="244">
        <f>SUMIFS([7]PLAN!$K:$K,[7]PLAN!$V:$V,AU2)</f>
        <v>626</v>
      </c>
      <c r="AV45" s="244">
        <f>SUMIFS([7]PLAN!$K:$K,[7]PLAN!$V:$V,AV2)</f>
        <v>2356</v>
      </c>
      <c r="AW45" s="244">
        <f>SUMIFS([7]PLAN!$K:$K,[7]PLAN!$V:$V,AW2)</f>
        <v>1564</v>
      </c>
      <c r="AX45" s="244">
        <f>SUMIFS([7]PLAN!$K:$K,[7]PLAN!$V:$V,AX2)</f>
        <v>487</v>
      </c>
      <c r="AY45" s="244">
        <f>SUMIFS([7]PLAN!$K:$K,[7]PLAN!$V:$V,AY2)</f>
        <v>0</v>
      </c>
      <c r="AZ45" s="244">
        <f>SUMIFS([7]PLAN!$K:$K,[7]PLAN!$V:$V,AZ2)</f>
        <v>720</v>
      </c>
      <c r="BA45" s="244">
        <f>SUMIFS([7]PLAN!$K:$K,[7]PLAN!$V:$V,BA2)</f>
        <v>2718</v>
      </c>
      <c r="BB45" s="244">
        <f>SUMIFS([7]PLAN!$K:$K,[7]PLAN!$V:$V,BB2)</f>
        <v>726</v>
      </c>
      <c r="BC45" s="244">
        <f>SUMIFS([7]PLAN!$K:$K,[7]PLAN!$V:$V,BC2)</f>
        <v>846</v>
      </c>
      <c r="BD45" s="244">
        <f>SUMIFS([7]PLAN!$K:$K,[7]PLAN!$V:$V,BD2)</f>
        <v>3072</v>
      </c>
      <c r="BE45" s="244">
        <f>SUMIFS([7]PLAN!$K:$K,[7]PLAN!$V:$V,BE2)</f>
        <v>405</v>
      </c>
      <c r="BF45" s="244">
        <f>SUMIFS([7]PLAN!$K:$K,[7]PLAN!$V:$V,BF2)</f>
        <v>0</v>
      </c>
      <c r="BG45" s="244">
        <f>SUMIFS([7]PLAN!$K:$K,[7]PLAN!$V:$V,BG2)</f>
        <v>1364</v>
      </c>
      <c r="BH45" s="244">
        <f>SUMIFS([7]PLAN!$K:$K,[7]PLAN!$V:$V,BH2)</f>
        <v>1250</v>
      </c>
      <c r="BI45" s="244">
        <f>SUMIFS([7]PLAN!$K:$K,[7]PLAN!$V:$V,BI2)</f>
        <v>1250</v>
      </c>
      <c r="BJ45" s="244">
        <f>SUMIFS([7]PLAN!$K:$K,[7]PLAN!$V:$V,BJ2)</f>
        <v>1345</v>
      </c>
      <c r="BK45" s="244">
        <f>SUMIFS([7]PLAN!$K:$K,[7]PLAN!$V:$V,BK2)</f>
        <v>956</v>
      </c>
      <c r="BL45" s="244">
        <f>SUMIFS([7]PLAN!$K:$K,[7]PLAN!$V:$V,BL2)</f>
        <v>2748</v>
      </c>
      <c r="BM45" s="244">
        <f>SUMIFS([7]PLAN!$K:$K,[7]PLAN!$V:$V,BM2)</f>
        <v>0</v>
      </c>
      <c r="BN45" s="244">
        <f>SUMIFS([7]PLAN!$K:$K,[7]PLAN!$V:$V,BN2)</f>
        <v>891</v>
      </c>
      <c r="BO45" s="244">
        <f>SUMIFS([7]PLAN!$K:$K,[7]PLAN!$V:$V,BO2)</f>
        <v>0</v>
      </c>
      <c r="BP45" s="244">
        <f>SUMIFS([7]PLAN!$K:$K,[7]PLAN!$V:$V,BP2)</f>
        <v>1979</v>
      </c>
      <c r="BQ45" s="244">
        <f>SUMIFS([7]PLAN!$K:$K,[7]PLAN!$V:$V,BQ2)</f>
        <v>0</v>
      </c>
      <c r="BR45" s="244">
        <f>SUMIFS([7]PLAN!$K:$K,[7]PLAN!$V:$V,BR2)</f>
        <v>2062</v>
      </c>
      <c r="BS45" s="244">
        <f>SUMIFS([7]PLAN!$K:$K,[7]PLAN!$V:$V,BS2)</f>
        <v>3613</v>
      </c>
      <c r="BT45" s="244">
        <f>SUMIFS([7]PLAN!$K:$K,[7]PLAN!$V:$V,BT2)</f>
        <v>0</v>
      </c>
      <c r="BU45" s="244">
        <f>SUMIFS([7]PLAN!$K:$K,[7]PLAN!$V:$V,BU2)</f>
        <v>0</v>
      </c>
      <c r="BV45" s="244">
        <f>SUMIFS([7]PLAN!$K:$K,[7]PLAN!$V:$V,BV2)</f>
        <v>0</v>
      </c>
      <c r="BW45" s="244">
        <f>SUMIFS([7]PLAN!$K:$K,[7]PLAN!$V:$V,BW2)</f>
        <v>0</v>
      </c>
      <c r="BX45" s="244">
        <f>SUMIFS([7]PLAN!$K:$K,[7]PLAN!$V:$V,BX2)</f>
        <v>3598</v>
      </c>
      <c r="BY45" s="244">
        <f>SUMIFS([7]PLAN!$K:$K,[7]PLAN!$V:$V,BY2)</f>
        <v>3915</v>
      </c>
      <c r="BZ45" s="244">
        <f>SUMIFS([7]PLAN!$K:$K,[7]PLAN!$V:$V,BZ2)</f>
        <v>3940</v>
      </c>
      <c r="CA45" s="244">
        <f>SUMIFS([7]PLAN!$K:$K,[7]PLAN!$V:$V,CA2)</f>
        <v>0</v>
      </c>
      <c r="CB45" s="244">
        <f>SUMIFS([7]PLAN!$K:$K,[7]PLAN!$V:$V,CB2)</f>
        <v>3904</v>
      </c>
      <c r="CC45" s="244">
        <f>SUMIFS([7]PLAN!$K:$K,[7]PLAN!$V:$V,CC2)</f>
        <v>3886</v>
      </c>
      <c r="CD45" s="244">
        <f>SUMIFS([7]PLAN!$K:$K,[7]PLAN!$V:$V,CD2)</f>
        <v>2945</v>
      </c>
      <c r="CE45" s="244">
        <f>SUMIFS([7]PLAN!$K:$K,[7]PLAN!$V:$V,CE2)</f>
        <v>3121</v>
      </c>
      <c r="CF45" s="244">
        <f>SUMIFS([7]PLAN!$K:$K,[7]PLAN!$V:$V,CF2)</f>
        <v>0</v>
      </c>
      <c r="CG45" s="244">
        <f>SUMIFS([7]PLAN!$K:$K,[7]PLAN!$V:$V,CG2)</f>
        <v>0</v>
      </c>
      <c r="CH45" s="244">
        <f>SUMIFS([7]PLAN!$K:$K,[7]PLAN!$V:$V,CH2)</f>
        <v>0</v>
      </c>
      <c r="CI45" s="244">
        <f>SUMIFS([7]PLAN!$K:$K,[7]PLAN!$V:$V,CI2)</f>
        <v>2692</v>
      </c>
      <c r="CJ45" s="244">
        <f>SUMIFS([7]PLAN!$K:$K,[7]PLAN!$V:$V,CJ2)</f>
        <v>1557</v>
      </c>
      <c r="CK45" s="244">
        <f>SUMIFS([7]PLAN!$K:$K,[7]PLAN!$V:$V,CK2)</f>
        <v>996</v>
      </c>
      <c r="CL45" s="244">
        <f>SUMIFS([7]PLAN!$K:$K,[7]PLAN!$V:$V,CL2)</f>
        <v>0</v>
      </c>
      <c r="CM45" s="244">
        <f>SUMIFS([7]PLAN!$K:$K,[7]PLAN!$V:$V,CM2)</f>
        <v>0</v>
      </c>
      <c r="CN45" s="244">
        <f>SUMIFS([7]PLAN!$K:$K,[7]PLAN!$V:$V,CN2)</f>
        <v>0</v>
      </c>
      <c r="CO45" s="244">
        <f>SUMIFS([7]PLAN!$K:$K,[7]PLAN!$V:$V,CO2)</f>
        <v>0</v>
      </c>
      <c r="CP45" s="244">
        <f>SUMIFS([7]PLAN!$K:$K,[7]PLAN!$V:$V,CP2)</f>
        <v>0</v>
      </c>
      <c r="CQ45" s="244">
        <f>SUMIFS([7]PLAN!$K:$K,[7]PLAN!$V:$V,CQ2)</f>
        <v>0</v>
      </c>
      <c r="CR45" s="244">
        <f>SUMIFS([7]PLAN!$K:$K,[7]PLAN!$V:$V,CR2)</f>
        <v>0</v>
      </c>
      <c r="CS45" s="244">
        <f>SUMIFS([7]PLAN!$K:$K,[7]PLAN!$V:$V,CS2)</f>
        <v>0</v>
      </c>
      <c r="CT45" s="244">
        <f>SUMIFS([7]PLAN!$K:$K,[7]PLAN!$V:$V,CT2)</f>
        <v>0</v>
      </c>
      <c r="CU45" s="244">
        <f>SUMIFS([7]PLAN!$K:$K,[7]PLAN!$V:$V,CU2)</f>
        <v>0</v>
      </c>
      <c r="CV45" s="244">
        <f>SUMIFS([7]PLAN!$K:$K,[7]PLAN!$V:$V,CV2)</f>
        <v>0</v>
      </c>
      <c r="CW45" s="244">
        <f>SUMIFS([7]PLAN!$K:$K,[7]PLAN!$V:$V,CW2)</f>
        <v>0</v>
      </c>
      <c r="CX45" s="244">
        <f>SUMIFS([7]PLAN!$K:$K,[7]PLAN!$V:$V,CX2)</f>
        <v>0</v>
      </c>
      <c r="CY45" s="244">
        <f>SUMIFS([7]PLAN!$K:$K,[7]PLAN!$V:$V,CY2)</f>
        <v>0</v>
      </c>
      <c r="CZ45" s="244">
        <f>SUMIFS([7]PLAN!$K:$K,[7]PLAN!$V:$V,CZ2)</f>
        <v>0</v>
      </c>
      <c r="DA45" s="244">
        <f>SUMIFS([7]PLAN!$K:$K,[7]PLAN!$V:$V,DA2)</f>
        <v>0</v>
      </c>
      <c r="DB45" s="244">
        <f>SUMIFS([7]PLAN!$K:$K,[7]PLAN!$V:$V,DB2)</f>
        <v>0</v>
      </c>
      <c r="DC45" s="244">
        <f>SUMIFS([7]PLAN!$K:$K,[7]PLAN!$V:$V,DC2)</f>
        <v>0</v>
      </c>
      <c r="DD45" s="244">
        <f>SUMIFS([7]PLAN!$K:$K,[7]PLAN!$V:$V,DD2)</f>
        <v>0</v>
      </c>
      <c r="DE45" s="244">
        <f>SUMIFS([7]PLAN!$K:$K,[7]PLAN!$V:$V,DE2)</f>
        <v>0</v>
      </c>
      <c r="DF45" s="244">
        <f>SUMIFS([7]PLAN!$K:$K,[7]PLAN!$V:$V,DF2)</f>
        <v>0</v>
      </c>
      <c r="DG45" s="244">
        <f>SUMIFS([7]PLAN!$K:$K,[7]PLAN!$V:$V,DG2)</f>
        <v>0</v>
      </c>
      <c r="DH45" s="244">
        <f>SUMIFS([7]PLAN!$K:$K,[7]PLAN!$V:$V,DH2)</f>
        <v>0</v>
      </c>
      <c r="DI45" s="244">
        <f>SUMIFS([7]PLAN!$K:$K,[7]PLAN!$V:$V,DI2)</f>
        <v>0</v>
      </c>
      <c r="DJ45" s="244">
        <f>SUMIFS([7]PLAN!$K:$K,[7]PLAN!$V:$V,DJ2)</f>
        <v>0</v>
      </c>
      <c r="DK45" s="244">
        <f>SUMIFS([7]PLAN!$K:$K,[7]PLAN!$V:$V,DK2)</f>
        <v>0</v>
      </c>
    </row>
    <row r="46" spans="1:115" ht="27.75" customHeight="1">
      <c r="A46" s="490"/>
      <c r="B46" s="242" t="s">
        <v>80</v>
      </c>
      <c r="C46" s="243">
        <f t="shared" ref="C46:AH46" si="132">C45*20/60</f>
        <v>0</v>
      </c>
      <c r="D46" s="243">
        <f t="shared" si="132"/>
        <v>0</v>
      </c>
      <c r="E46" s="243">
        <f t="shared" si="132"/>
        <v>0</v>
      </c>
      <c r="F46" s="243">
        <f t="shared" si="132"/>
        <v>0</v>
      </c>
      <c r="G46" s="243">
        <f t="shared" si="132"/>
        <v>0</v>
      </c>
      <c r="H46" s="243">
        <f t="shared" si="132"/>
        <v>0</v>
      </c>
      <c r="I46" s="243">
        <f t="shared" si="132"/>
        <v>0</v>
      </c>
      <c r="J46" s="243">
        <f t="shared" si="132"/>
        <v>0</v>
      </c>
      <c r="K46" s="243">
        <f t="shared" si="132"/>
        <v>0</v>
      </c>
      <c r="L46" s="243">
        <f t="shared" si="132"/>
        <v>0</v>
      </c>
      <c r="M46" s="243">
        <f t="shared" si="132"/>
        <v>0</v>
      </c>
      <c r="N46" s="243">
        <f t="shared" si="132"/>
        <v>0</v>
      </c>
      <c r="O46" s="243">
        <f t="shared" si="132"/>
        <v>0</v>
      </c>
      <c r="P46" s="243">
        <f t="shared" si="132"/>
        <v>0</v>
      </c>
      <c r="Q46" s="243">
        <f t="shared" si="132"/>
        <v>0</v>
      </c>
      <c r="R46" s="243">
        <f t="shared" si="132"/>
        <v>0</v>
      </c>
      <c r="S46" s="243">
        <f t="shared" si="132"/>
        <v>0</v>
      </c>
      <c r="T46" s="243">
        <f t="shared" si="132"/>
        <v>0</v>
      </c>
      <c r="U46" s="243">
        <f t="shared" si="132"/>
        <v>0</v>
      </c>
      <c r="V46" s="243">
        <f t="shared" si="132"/>
        <v>0</v>
      </c>
      <c r="W46" s="243">
        <f t="shared" si="132"/>
        <v>0</v>
      </c>
      <c r="X46" s="243">
        <f t="shared" si="132"/>
        <v>0</v>
      </c>
      <c r="Y46" s="243">
        <f t="shared" si="132"/>
        <v>0</v>
      </c>
      <c r="Z46" s="243">
        <f t="shared" si="132"/>
        <v>0</v>
      </c>
      <c r="AA46" s="243">
        <f t="shared" si="132"/>
        <v>0</v>
      </c>
      <c r="AB46" s="243">
        <f t="shared" si="132"/>
        <v>0</v>
      </c>
      <c r="AC46" s="243">
        <f t="shared" si="132"/>
        <v>0</v>
      </c>
      <c r="AD46" s="243">
        <f t="shared" si="132"/>
        <v>0</v>
      </c>
      <c r="AE46" s="243">
        <f t="shared" si="132"/>
        <v>0</v>
      </c>
      <c r="AF46" s="243">
        <f t="shared" si="132"/>
        <v>0</v>
      </c>
      <c r="AG46" s="243">
        <f t="shared" si="132"/>
        <v>0</v>
      </c>
      <c r="AH46" s="243">
        <f t="shared" si="132"/>
        <v>0</v>
      </c>
      <c r="AI46" s="243">
        <f t="shared" ref="AI46:BJ46" si="133">AI45*20/60</f>
        <v>1102</v>
      </c>
      <c r="AJ46" s="243">
        <f t="shared" si="133"/>
        <v>0</v>
      </c>
      <c r="AK46" s="243">
        <f t="shared" si="133"/>
        <v>0</v>
      </c>
      <c r="AL46" s="243">
        <f t="shared" si="133"/>
        <v>0</v>
      </c>
      <c r="AM46" s="243">
        <f t="shared" si="133"/>
        <v>0</v>
      </c>
      <c r="AN46" s="243">
        <f t="shared" si="133"/>
        <v>0</v>
      </c>
      <c r="AO46" s="243">
        <f t="shared" si="133"/>
        <v>0</v>
      </c>
      <c r="AP46" s="243">
        <f t="shared" si="133"/>
        <v>0</v>
      </c>
      <c r="AQ46" s="243">
        <f t="shared" si="133"/>
        <v>0</v>
      </c>
      <c r="AR46" s="243">
        <f t="shared" si="133"/>
        <v>0</v>
      </c>
      <c r="AS46" s="243">
        <f t="shared" si="133"/>
        <v>0</v>
      </c>
      <c r="AT46" s="243">
        <f t="shared" si="133"/>
        <v>0</v>
      </c>
      <c r="AU46" s="243">
        <f t="shared" si="133"/>
        <v>208.66666666666666</v>
      </c>
      <c r="AV46" s="243">
        <f t="shared" si="133"/>
        <v>785.33333333333337</v>
      </c>
      <c r="AW46" s="243">
        <f t="shared" si="133"/>
        <v>521.33333333333337</v>
      </c>
      <c r="AX46" s="243">
        <f t="shared" si="133"/>
        <v>162.33333333333334</v>
      </c>
      <c r="AY46" s="243">
        <f t="shared" si="133"/>
        <v>0</v>
      </c>
      <c r="AZ46" s="243">
        <f t="shared" si="133"/>
        <v>240</v>
      </c>
      <c r="BA46" s="243">
        <f t="shared" si="133"/>
        <v>906</v>
      </c>
      <c r="BB46" s="243">
        <f t="shared" si="133"/>
        <v>242</v>
      </c>
      <c r="BC46" s="243">
        <f t="shared" si="133"/>
        <v>282</v>
      </c>
      <c r="BD46" s="243">
        <f t="shared" si="133"/>
        <v>1024</v>
      </c>
      <c r="BE46" s="243">
        <f t="shared" si="133"/>
        <v>135</v>
      </c>
      <c r="BF46" s="243">
        <f t="shared" si="133"/>
        <v>0</v>
      </c>
      <c r="BG46" s="243">
        <f t="shared" si="133"/>
        <v>454.66666666666669</v>
      </c>
      <c r="BH46" s="243">
        <f t="shared" si="133"/>
        <v>416.66666666666669</v>
      </c>
      <c r="BI46" s="243">
        <f t="shared" si="133"/>
        <v>416.66666666666669</v>
      </c>
      <c r="BJ46" s="243">
        <f t="shared" si="133"/>
        <v>448.33333333333331</v>
      </c>
      <c r="BK46" s="243">
        <f t="shared" ref="BK46:BW46" si="134">BK45*20/60</f>
        <v>318.66666666666669</v>
      </c>
      <c r="BL46" s="243">
        <f t="shared" si="134"/>
        <v>916</v>
      </c>
      <c r="BM46" s="243">
        <f t="shared" si="134"/>
        <v>0</v>
      </c>
      <c r="BN46" s="243">
        <f t="shared" si="134"/>
        <v>297</v>
      </c>
      <c r="BO46" s="243">
        <f t="shared" si="134"/>
        <v>0</v>
      </c>
      <c r="BP46" s="243">
        <f t="shared" si="134"/>
        <v>659.66666666666663</v>
      </c>
      <c r="BQ46" s="243">
        <f t="shared" si="134"/>
        <v>0</v>
      </c>
      <c r="BR46" s="243">
        <f t="shared" si="134"/>
        <v>687.33333333333337</v>
      </c>
      <c r="BS46" s="243">
        <f t="shared" si="134"/>
        <v>1204.3333333333333</v>
      </c>
      <c r="BT46" s="243">
        <f t="shared" si="134"/>
        <v>0</v>
      </c>
      <c r="BU46" s="243">
        <f t="shared" si="134"/>
        <v>0</v>
      </c>
      <c r="BV46" s="243">
        <f t="shared" si="134"/>
        <v>0</v>
      </c>
      <c r="BW46" s="243">
        <f t="shared" si="134"/>
        <v>0</v>
      </c>
      <c r="BX46" s="243">
        <f t="shared" ref="BX46:CM46" si="135">BX45*20/60</f>
        <v>1199.3333333333333</v>
      </c>
      <c r="BY46" s="243">
        <f t="shared" si="135"/>
        <v>1305</v>
      </c>
      <c r="BZ46" s="243">
        <f t="shared" si="135"/>
        <v>1313.3333333333333</v>
      </c>
      <c r="CA46" s="243">
        <f t="shared" si="135"/>
        <v>0</v>
      </c>
      <c r="CB46" s="243">
        <f t="shared" si="135"/>
        <v>1301.3333333333333</v>
      </c>
      <c r="CC46" s="243">
        <f t="shared" si="135"/>
        <v>1295.3333333333333</v>
      </c>
      <c r="CD46" s="243">
        <f t="shared" si="135"/>
        <v>981.66666666666663</v>
      </c>
      <c r="CE46" s="243">
        <f t="shared" si="135"/>
        <v>1040.3333333333333</v>
      </c>
      <c r="CF46" s="243">
        <f t="shared" si="135"/>
        <v>0</v>
      </c>
      <c r="CG46" s="243">
        <f t="shared" si="135"/>
        <v>0</v>
      </c>
      <c r="CH46" s="243">
        <f t="shared" si="135"/>
        <v>0</v>
      </c>
      <c r="CI46" s="243">
        <f t="shared" si="135"/>
        <v>897.33333333333337</v>
      </c>
      <c r="CJ46" s="243">
        <f t="shared" si="135"/>
        <v>519</v>
      </c>
      <c r="CK46" s="243">
        <f t="shared" si="135"/>
        <v>332</v>
      </c>
      <c r="CL46" s="243">
        <f t="shared" si="135"/>
        <v>0</v>
      </c>
      <c r="CM46" s="243">
        <f t="shared" si="135"/>
        <v>0</v>
      </c>
      <c r="CN46" s="243">
        <f t="shared" ref="CN46:DC46" si="136">CN45*20/60</f>
        <v>0</v>
      </c>
      <c r="CO46" s="243">
        <f t="shared" si="136"/>
        <v>0</v>
      </c>
      <c r="CP46" s="243">
        <f t="shared" si="136"/>
        <v>0</v>
      </c>
      <c r="CQ46" s="243">
        <f t="shared" si="136"/>
        <v>0</v>
      </c>
      <c r="CR46" s="243">
        <f t="shared" si="136"/>
        <v>0</v>
      </c>
      <c r="CS46" s="243">
        <f t="shared" si="136"/>
        <v>0</v>
      </c>
      <c r="CT46" s="243">
        <f t="shared" si="136"/>
        <v>0</v>
      </c>
      <c r="CU46" s="243">
        <f t="shared" si="136"/>
        <v>0</v>
      </c>
      <c r="CV46" s="243">
        <f t="shared" si="136"/>
        <v>0</v>
      </c>
      <c r="CW46" s="243">
        <f t="shared" si="136"/>
        <v>0</v>
      </c>
      <c r="CX46" s="243">
        <f t="shared" si="136"/>
        <v>0</v>
      </c>
      <c r="CY46" s="243">
        <f t="shared" si="136"/>
        <v>0</v>
      </c>
      <c r="CZ46" s="243">
        <f t="shared" si="136"/>
        <v>0</v>
      </c>
      <c r="DA46" s="243">
        <f t="shared" si="136"/>
        <v>0</v>
      </c>
      <c r="DB46" s="243">
        <f t="shared" si="136"/>
        <v>0</v>
      </c>
      <c r="DC46" s="243">
        <f t="shared" si="136"/>
        <v>0</v>
      </c>
      <c r="DD46" s="243">
        <f t="shared" ref="DD46:DK46" si="137">DD45*20/60</f>
        <v>0</v>
      </c>
      <c r="DE46" s="243">
        <f t="shared" si="137"/>
        <v>0</v>
      </c>
      <c r="DF46" s="243">
        <f t="shared" si="137"/>
        <v>0</v>
      </c>
      <c r="DG46" s="243">
        <f t="shared" si="137"/>
        <v>0</v>
      </c>
      <c r="DH46" s="243">
        <f t="shared" si="137"/>
        <v>0</v>
      </c>
      <c r="DI46" s="243">
        <f t="shared" si="137"/>
        <v>0</v>
      </c>
      <c r="DJ46" s="243">
        <f t="shared" si="137"/>
        <v>0</v>
      </c>
      <c r="DK46" s="243">
        <f t="shared" si="137"/>
        <v>0</v>
      </c>
    </row>
    <row r="47" spans="1:115" ht="27.75" customHeight="1">
      <c r="A47" s="490" t="s">
        <v>250</v>
      </c>
      <c r="B47" s="242">
        <v>430</v>
      </c>
      <c r="C47" s="241">
        <f t="shared" ref="C47:AD47" si="138">(C46+C44)/$B$47</f>
        <v>0</v>
      </c>
      <c r="D47" s="241">
        <f t="shared" si="138"/>
        <v>0</v>
      </c>
      <c r="E47" s="241">
        <f t="shared" si="138"/>
        <v>0</v>
      </c>
      <c r="F47" s="241">
        <f t="shared" si="138"/>
        <v>0</v>
      </c>
      <c r="G47" s="241">
        <f t="shared" si="138"/>
        <v>0</v>
      </c>
      <c r="H47" s="241">
        <f t="shared" si="138"/>
        <v>0</v>
      </c>
      <c r="I47" s="241">
        <f t="shared" si="138"/>
        <v>0</v>
      </c>
      <c r="J47" s="241">
        <f t="shared" si="138"/>
        <v>0</v>
      </c>
      <c r="K47" s="241">
        <f t="shared" si="138"/>
        <v>0</v>
      </c>
      <c r="L47" s="241">
        <f t="shared" si="138"/>
        <v>0</v>
      </c>
      <c r="M47" s="241">
        <f t="shared" si="138"/>
        <v>0</v>
      </c>
      <c r="N47" s="241">
        <f t="shared" si="138"/>
        <v>0</v>
      </c>
      <c r="O47" s="241">
        <f t="shared" si="138"/>
        <v>0</v>
      </c>
      <c r="P47" s="241">
        <f t="shared" si="138"/>
        <v>0</v>
      </c>
      <c r="Q47" s="241">
        <f t="shared" si="138"/>
        <v>0</v>
      </c>
      <c r="R47" s="241">
        <f t="shared" si="138"/>
        <v>0</v>
      </c>
      <c r="S47" s="241">
        <f t="shared" si="138"/>
        <v>0</v>
      </c>
      <c r="T47" s="241">
        <f t="shared" si="138"/>
        <v>0</v>
      </c>
      <c r="U47" s="241">
        <f t="shared" si="138"/>
        <v>0</v>
      </c>
      <c r="V47" s="241">
        <f t="shared" si="138"/>
        <v>0</v>
      </c>
      <c r="W47" s="241">
        <f t="shared" si="138"/>
        <v>0</v>
      </c>
      <c r="X47" s="241">
        <f t="shared" si="138"/>
        <v>0</v>
      </c>
      <c r="Y47" s="241">
        <f t="shared" si="138"/>
        <v>0</v>
      </c>
      <c r="Z47" s="241">
        <f t="shared" si="138"/>
        <v>0</v>
      </c>
      <c r="AA47" s="241">
        <f t="shared" si="138"/>
        <v>0</v>
      </c>
      <c r="AB47" s="241">
        <f t="shared" si="138"/>
        <v>0</v>
      </c>
      <c r="AC47" s="241">
        <f t="shared" si="138"/>
        <v>0</v>
      </c>
      <c r="AD47" s="241">
        <f t="shared" si="138"/>
        <v>0</v>
      </c>
      <c r="AE47" s="241" t="e">
        <f>(AE46+AU35BD44)/$B$47</f>
        <v>#NAME?</v>
      </c>
      <c r="AF47" s="241">
        <f t="shared" ref="AF47:BJ47" si="139">(AF46+AF44)/$B$47</f>
        <v>0</v>
      </c>
      <c r="AG47" s="241">
        <f t="shared" si="139"/>
        <v>0</v>
      </c>
      <c r="AH47" s="241">
        <f t="shared" si="139"/>
        <v>0</v>
      </c>
      <c r="AI47" s="241">
        <f t="shared" si="139"/>
        <v>2.5627906976744188</v>
      </c>
      <c r="AJ47" s="241">
        <f t="shared" si="139"/>
        <v>0</v>
      </c>
      <c r="AK47" s="241">
        <f t="shared" si="139"/>
        <v>0</v>
      </c>
      <c r="AL47" s="241">
        <f t="shared" si="139"/>
        <v>0</v>
      </c>
      <c r="AM47" s="241">
        <f t="shared" si="139"/>
        <v>0</v>
      </c>
      <c r="AN47" s="241">
        <f t="shared" si="139"/>
        <v>0</v>
      </c>
      <c r="AO47" s="241">
        <f t="shared" si="139"/>
        <v>0</v>
      </c>
      <c r="AP47" s="241">
        <f t="shared" si="139"/>
        <v>0</v>
      </c>
      <c r="AQ47" s="241">
        <f t="shared" si="139"/>
        <v>0</v>
      </c>
      <c r="AR47" s="241">
        <f t="shared" si="139"/>
        <v>0</v>
      </c>
      <c r="AS47" s="241">
        <f t="shared" si="139"/>
        <v>0</v>
      </c>
      <c r="AT47" s="241">
        <f t="shared" si="139"/>
        <v>1.8519379844961241</v>
      </c>
      <c r="AU47" s="241">
        <f t="shared" si="139"/>
        <v>0.52403100775193789</v>
      </c>
      <c r="AV47" s="241">
        <f t="shared" si="139"/>
        <v>1.8263565891472868</v>
      </c>
      <c r="AW47" s="241">
        <f t="shared" si="139"/>
        <v>3.0658914728682176</v>
      </c>
      <c r="AX47" s="241">
        <f t="shared" si="139"/>
        <v>5.9372093023255816</v>
      </c>
      <c r="AY47" s="241">
        <f t="shared" si="139"/>
        <v>0</v>
      </c>
      <c r="AZ47" s="241">
        <f t="shared" si="139"/>
        <v>14.444961240310077</v>
      </c>
      <c r="BA47" s="241">
        <f t="shared" si="139"/>
        <v>18.396899224806202</v>
      </c>
      <c r="BB47" s="241">
        <f t="shared" si="139"/>
        <v>17.205426356589147</v>
      </c>
      <c r="BC47" s="241">
        <f t="shared" si="139"/>
        <v>16.162790697674417</v>
      </c>
      <c r="BD47" s="241">
        <f t="shared" si="139"/>
        <v>16.849612403100775</v>
      </c>
      <c r="BE47" s="241">
        <f t="shared" si="139"/>
        <v>0.31395348837209303</v>
      </c>
      <c r="BF47" s="241">
        <f t="shared" si="139"/>
        <v>0</v>
      </c>
      <c r="BG47" s="241">
        <f t="shared" si="139"/>
        <v>18.970542635658916</v>
      </c>
      <c r="BH47" s="241">
        <f t="shared" si="139"/>
        <v>18.880620155038759</v>
      </c>
      <c r="BI47" s="241">
        <f t="shared" si="139"/>
        <v>18.494573643410853</v>
      </c>
      <c r="BJ47" s="241">
        <f t="shared" si="139"/>
        <v>19.347286821705428</v>
      </c>
      <c r="BK47" s="241">
        <f t="shared" ref="BK47:BW47" si="140">(BK46+BK44)/$B$47</f>
        <v>19.2968992248062</v>
      </c>
      <c r="BL47" s="241">
        <f t="shared" si="140"/>
        <v>18.166666666666668</v>
      </c>
      <c r="BM47" s="241">
        <f t="shared" si="140"/>
        <v>0</v>
      </c>
      <c r="BN47" s="241">
        <f t="shared" si="140"/>
        <v>18.49922480620155</v>
      </c>
      <c r="BO47" s="241">
        <f t="shared" si="140"/>
        <v>18.18139534883721</v>
      </c>
      <c r="BP47" s="241">
        <f t="shared" si="140"/>
        <v>17.496899224806203</v>
      </c>
      <c r="BQ47" s="241">
        <f t="shared" si="140"/>
        <v>19.801550387596897</v>
      </c>
      <c r="BR47" s="241">
        <f t="shared" si="140"/>
        <v>20.196899224806199</v>
      </c>
      <c r="BS47" s="241">
        <f t="shared" si="140"/>
        <v>19.118604651162791</v>
      </c>
      <c r="BT47" s="241">
        <f t="shared" si="140"/>
        <v>0</v>
      </c>
      <c r="BU47" s="241">
        <f t="shared" si="140"/>
        <v>0</v>
      </c>
      <c r="BV47" s="241">
        <f t="shared" si="140"/>
        <v>0</v>
      </c>
      <c r="BW47" s="241">
        <f t="shared" si="140"/>
        <v>0.4937984496124031</v>
      </c>
      <c r="BX47" s="241">
        <f t="shared" ref="BX47:CM47" si="141">(BX46+BX44)/$B$47</f>
        <v>18.831782945736432</v>
      </c>
      <c r="BY47" s="241">
        <f t="shared" si="141"/>
        <v>18.908527131782947</v>
      </c>
      <c r="BZ47" s="241">
        <f t="shared" si="141"/>
        <v>18.982170542635657</v>
      </c>
      <c r="CA47" s="241">
        <f t="shared" si="141"/>
        <v>0</v>
      </c>
      <c r="CB47" s="241">
        <f t="shared" si="141"/>
        <v>18.780620155038758</v>
      </c>
      <c r="CC47" s="241">
        <f t="shared" si="141"/>
        <v>19.421705426356592</v>
      </c>
      <c r="CD47" s="241">
        <f t="shared" si="141"/>
        <v>18.631782945736436</v>
      </c>
      <c r="CE47" s="241">
        <f t="shared" si="141"/>
        <v>18.744186046511629</v>
      </c>
      <c r="CF47" s="241">
        <f t="shared" si="141"/>
        <v>20.075193798449614</v>
      </c>
      <c r="CG47" s="241">
        <f t="shared" si="141"/>
        <v>0</v>
      </c>
      <c r="CH47" s="241">
        <f t="shared" si="141"/>
        <v>0</v>
      </c>
      <c r="CI47" s="241">
        <f t="shared" si="141"/>
        <v>19.177519379844963</v>
      </c>
      <c r="CJ47" s="241">
        <f t="shared" si="141"/>
        <v>19.351937984496121</v>
      </c>
      <c r="CK47" s="241">
        <f t="shared" si="141"/>
        <v>19.180620155038763</v>
      </c>
      <c r="CL47" s="241">
        <f t="shared" si="141"/>
        <v>0</v>
      </c>
      <c r="CM47" s="241">
        <f t="shared" si="141"/>
        <v>0</v>
      </c>
      <c r="CN47" s="241">
        <f t="shared" ref="CN47:DC47" si="142">(CN46+CN44)/$B$47</f>
        <v>0</v>
      </c>
      <c r="CO47" s="241">
        <f t="shared" si="142"/>
        <v>0</v>
      </c>
      <c r="CP47" s="241">
        <f t="shared" si="142"/>
        <v>0</v>
      </c>
      <c r="CQ47" s="241">
        <f t="shared" si="142"/>
        <v>0</v>
      </c>
      <c r="CR47" s="241">
        <f t="shared" si="142"/>
        <v>0</v>
      </c>
      <c r="CS47" s="241">
        <f t="shared" si="142"/>
        <v>0</v>
      </c>
      <c r="CT47" s="241">
        <f t="shared" si="142"/>
        <v>0</v>
      </c>
      <c r="CU47" s="241">
        <f t="shared" si="142"/>
        <v>0</v>
      </c>
      <c r="CV47" s="241">
        <f t="shared" si="142"/>
        <v>0</v>
      </c>
      <c r="CW47" s="241">
        <f t="shared" si="142"/>
        <v>0</v>
      </c>
      <c r="CX47" s="241">
        <f t="shared" si="142"/>
        <v>0</v>
      </c>
      <c r="CY47" s="241">
        <f t="shared" si="142"/>
        <v>0</v>
      </c>
      <c r="CZ47" s="241">
        <f t="shared" si="142"/>
        <v>0</v>
      </c>
      <c r="DA47" s="241">
        <f t="shared" si="142"/>
        <v>0</v>
      </c>
      <c r="DB47" s="241">
        <f t="shared" si="142"/>
        <v>0</v>
      </c>
      <c r="DC47" s="241">
        <f t="shared" si="142"/>
        <v>0</v>
      </c>
      <c r="DD47" s="241">
        <f t="shared" ref="DD47:DK47" si="143">(DD46+DD44)/$B$47</f>
        <v>0</v>
      </c>
      <c r="DE47" s="241">
        <f t="shared" si="143"/>
        <v>0</v>
      </c>
      <c r="DF47" s="241">
        <f t="shared" si="143"/>
        <v>0</v>
      </c>
      <c r="DG47" s="241">
        <f t="shared" si="143"/>
        <v>0</v>
      </c>
      <c r="DH47" s="241">
        <f t="shared" si="143"/>
        <v>0</v>
      </c>
      <c r="DI47" s="241">
        <f t="shared" si="143"/>
        <v>0</v>
      </c>
      <c r="DJ47" s="241">
        <f t="shared" si="143"/>
        <v>0</v>
      </c>
      <c r="DK47" s="241">
        <f t="shared" si="143"/>
        <v>0</v>
      </c>
    </row>
    <row r="48" spans="1:115" ht="27.75" customHeight="1">
      <c r="A48" s="490"/>
      <c r="B48" s="242">
        <v>550</v>
      </c>
      <c r="C48" s="241">
        <f t="shared" ref="C48:AH48" si="144">(C46+C44)/$B$48</f>
        <v>0</v>
      </c>
      <c r="D48" s="241">
        <f t="shared" si="144"/>
        <v>0</v>
      </c>
      <c r="E48" s="241">
        <f t="shared" si="144"/>
        <v>0</v>
      </c>
      <c r="F48" s="241">
        <f t="shared" si="144"/>
        <v>0</v>
      </c>
      <c r="G48" s="241">
        <f t="shared" si="144"/>
        <v>0</v>
      </c>
      <c r="H48" s="241">
        <f t="shared" si="144"/>
        <v>0</v>
      </c>
      <c r="I48" s="241">
        <f t="shared" si="144"/>
        <v>0</v>
      </c>
      <c r="J48" s="241">
        <f t="shared" si="144"/>
        <v>0</v>
      </c>
      <c r="K48" s="241">
        <f t="shared" si="144"/>
        <v>0</v>
      </c>
      <c r="L48" s="241">
        <f t="shared" si="144"/>
        <v>0</v>
      </c>
      <c r="M48" s="241">
        <f t="shared" si="144"/>
        <v>0</v>
      </c>
      <c r="N48" s="241">
        <f t="shared" si="144"/>
        <v>0</v>
      </c>
      <c r="O48" s="241">
        <f t="shared" si="144"/>
        <v>0</v>
      </c>
      <c r="P48" s="241">
        <f t="shared" si="144"/>
        <v>0</v>
      </c>
      <c r="Q48" s="241">
        <f t="shared" si="144"/>
        <v>0</v>
      </c>
      <c r="R48" s="241">
        <f t="shared" si="144"/>
        <v>0</v>
      </c>
      <c r="S48" s="241">
        <f t="shared" si="144"/>
        <v>0</v>
      </c>
      <c r="T48" s="241">
        <f t="shared" si="144"/>
        <v>0</v>
      </c>
      <c r="U48" s="241">
        <f t="shared" si="144"/>
        <v>0</v>
      </c>
      <c r="V48" s="241">
        <f t="shared" si="144"/>
        <v>0</v>
      </c>
      <c r="W48" s="241">
        <f t="shared" si="144"/>
        <v>0</v>
      </c>
      <c r="X48" s="241">
        <f t="shared" si="144"/>
        <v>0</v>
      </c>
      <c r="Y48" s="241">
        <f t="shared" si="144"/>
        <v>0</v>
      </c>
      <c r="Z48" s="241">
        <f t="shared" si="144"/>
        <v>0</v>
      </c>
      <c r="AA48" s="241">
        <f t="shared" si="144"/>
        <v>0</v>
      </c>
      <c r="AB48" s="241">
        <f t="shared" si="144"/>
        <v>0</v>
      </c>
      <c r="AC48" s="241">
        <f t="shared" si="144"/>
        <v>0</v>
      </c>
      <c r="AD48" s="241">
        <f t="shared" si="144"/>
        <v>0</v>
      </c>
      <c r="AE48" s="241">
        <f t="shared" si="144"/>
        <v>0</v>
      </c>
      <c r="AF48" s="241">
        <f t="shared" si="144"/>
        <v>0</v>
      </c>
      <c r="AG48" s="241">
        <f t="shared" si="144"/>
        <v>0</v>
      </c>
      <c r="AH48" s="241">
        <f t="shared" si="144"/>
        <v>0</v>
      </c>
      <c r="AI48" s="241">
        <f t="shared" ref="AI48:BJ48" si="145">(AI46+AI44)/$B$48</f>
        <v>2.0036363636363634</v>
      </c>
      <c r="AJ48" s="241">
        <f t="shared" si="145"/>
        <v>0</v>
      </c>
      <c r="AK48" s="241">
        <f t="shared" si="145"/>
        <v>0</v>
      </c>
      <c r="AL48" s="241">
        <f t="shared" si="145"/>
        <v>0</v>
      </c>
      <c r="AM48" s="241">
        <f t="shared" si="145"/>
        <v>0</v>
      </c>
      <c r="AN48" s="241">
        <f t="shared" si="145"/>
        <v>0</v>
      </c>
      <c r="AO48" s="241">
        <f t="shared" si="145"/>
        <v>0</v>
      </c>
      <c r="AP48" s="241">
        <f t="shared" si="145"/>
        <v>0</v>
      </c>
      <c r="AQ48" s="241">
        <f t="shared" si="145"/>
        <v>0</v>
      </c>
      <c r="AR48" s="241">
        <f t="shared" si="145"/>
        <v>0</v>
      </c>
      <c r="AS48" s="241">
        <f t="shared" si="145"/>
        <v>0</v>
      </c>
      <c r="AT48" s="241">
        <f t="shared" si="145"/>
        <v>1.447878787878788</v>
      </c>
      <c r="AU48" s="241">
        <f t="shared" si="145"/>
        <v>0.40969696969696967</v>
      </c>
      <c r="AV48" s="241">
        <f t="shared" si="145"/>
        <v>1.427878787878788</v>
      </c>
      <c r="AW48" s="241">
        <f t="shared" si="145"/>
        <v>2.3969696969696974</v>
      </c>
      <c r="AX48" s="241">
        <f t="shared" si="145"/>
        <v>4.6418181818181816</v>
      </c>
      <c r="AY48" s="241">
        <f t="shared" si="145"/>
        <v>0</v>
      </c>
      <c r="AZ48" s="241">
        <f t="shared" si="145"/>
        <v>11.293333333333333</v>
      </c>
      <c r="BA48" s="241">
        <f t="shared" si="145"/>
        <v>14.383030303030303</v>
      </c>
      <c r="BB48" s="241">
        <f t="shared" si="145"/>
        <v>13.451515151515151</v>
      </c>
      <c r="BC48" s="241">
        <f t="shared" si="145"/>
        <v>12.636363636363637</v>
      </c>
      <c r="BD48" s="241">
        <f t="shared" si="145"/>
        <v>13.173333333333332</v>
      </c>
      <c r="BE48" s="241">
        <f t="shared" si="145"/>
        <v>0.24545454545454545</v>
      </c>
      <c r="BF48" s="241">
        <f t="shared" si="145"/>
        <v>0</v>
      </c>
      <c r="BG48" s="241">
        <f t="shared" si="145"/>
        <v>14.831515151515152</v>
      </c>
      <c r="BH48" s="241">
        <f t="shared" si="145"/>
        <v>14.761212121212122</v>
      </c>
      <c r="BI48" s="241">
        <f t="shared" si="145"/>
        <v>14.459393939393941</v>
      </c>
      <c r="BJ48" s="241">
        <f t="shared" si="145"/>
        <v>15.126060606060607</v>
      </c>
      <c r="BK48" s="241">
        <f t="shared" ref="BK48:BW48" si="146">(BK46+BK44)/$B$48</f>
        <v>15.086666666666666</v>
      </c>
      <c r="BL48" s="241">
        <f t="shared" si="146"/>
        <v>14.203030303030303</v>
      </c>
      <c r="BM48" s="241">
        <f t="shared" si="146"/>
        <v>0</v>
      </c>
      <c r="BN48" s="241">
        <f t="shared" si="146"/>
        <v>14.463030303030303</v>
      </c>
      <c r="BO48" s="241">
        <f t="shared" si="146"/>
        <v>14.214545454545455</v>
      </c>
      <c r="BP48" s="241">
        <f t="shared" si="146"/>
        <v>13.67939393939394</v>
      </c>
      <c r="BQ48" s="241">
        <f t="shared" si="146"/>
        <v>15.481212121212121</v>
      </c>
      <c r="BR48" s="241">
        <f t="shared" si="146"/>
        <v>15.790303030303029</v>
      </c>
      <c r="BS48" s="241">
        <f t="shared" si="146"/>
        <v>14.947272727272727</v>
      </c>
      <c r="BT48" s="241">
        <f t="shared" si="146"/>
        <v>0</v>
      </c>
      <c r="BU48" s="241">
        <f t="shared" si="146"/>
        <v>0</v>
      </c>
      <c r="BV48" s="241">
        <f t="shared" si="146"/>
        <v>0</v>
      </c>
      <c r="BW48" s="241">
        <f t="shared" si="146"/>
        <v>0.3860606060606061</v>
      </c>
      <c r="BX48" s="241">
        <f t="shared" ref="BX48:CM48" si="147">(BX46+BX44)/$B$48</f>
        <v>14.723030303030303</v>
      </c>
      <c r="BY48" s="241">
        <f t="shared" si="147"/>
        <v>14.783030303030303</v>
      </c>
      <c r="BZ48" s="241">
        <f t="shared" si="147"/>
        <v>14.84060606060606</v>
      </c>
      <c r="CA48" s="241">
        <f t="shared" si="147"/>
        <v>0</v>
      </c>
      <c r="CB48" s="241">
        <f t="shared" si="147"/>
        <v>14.683030303030302</v>
      </c>
      <c r="CC48" s="241">
        <f t="shared" si="147"/>
        <v>15.184242424242425</v>
      </c>
      <c r="CD48" s="241">
        <f t="shared" si="147"/>
        <v>14.566666666666666</v>
      </c>
      <c r="CE48" s="241">
        <f t="shared" si="147"/>
        <v>14.654545454545454</v>
      </c>
      <c r="CF48" s="241">
        <f t="shared" si="147"/>
        <v>15.695151515151517</v>
      </c>
      <c r="CG48" s="241">
        <f t="shared" si="147"/>
        <v>0</v>
      </c>
      <c r="CH48" s="241">
        <f t="shared" si="147"/>
        <v>0</v>
      </c>
      <c r="CI48" s="241">
        <f t="shared" si="147"/>
        <v>14.993333333333334</v>
      </c>
      <c r="CJ48" s="241">
        <f t="shared" si="147"/>
        <v>15.129696969696967</v>
      </c>
      <c r="CK48" s="241">
        <f t="shared" si="147"/>
        <v>14.995757575757578</v>
      </c>
      <c r="CL48" s="241">
        <f t="shared" si="147"/>
        <v>0</v>
      </c>
      <c r="CM48" s="241">
        <f t="shared" si="147"/>
        <v>0</v>
      </c>
      <c r="CN48" s="241">
        <f t="shared" ref="CN48:DC48" si="148">(CN46+CN44)/$B$48</f>
        <v>0</v>
      </c>
      <c r="CO48" s="241">
        <f t="shared" si="148"/>
        <v>0</v>
      </c>
      <c r="CP48" s="241">
        <f t="shared" si="148"/>
        <v>0</v>
      </c>
      <c r="CQ48" s="241">
        <f t="shared" si="148"/>
        <v>0</v>
      </c>
      <c r="CR48" s="241">
        <f t="shared" si="148"/>
        <v>0</v>
      </c>
      <c r="CS48" s="241">
        <f t="shared" si="148"/>
        <v>0</v>
      </c>
      <c r="CT48" s="241">
        <f t="shared" si="148"/>
        <v>0</v>
      </c>
      <c r="CU48" s="241">
        <f t="shared" si="148"/>
        <v>0</v>
      </c>
      <c r="CV48" s="241">
        <f t="shared" si="148"/>
        <v>0</v>
      </c>
      <c r="CW48" s="241">
        <f t="shared" si="148"/>
        <v>0</v>
      </c>
      <c r="CX48" s="241">
        <f t="shared" si="148"/>
        <v>0</v>
      </c>
      <c r="CY48" s="241">
        <f t="shared" si="148"/>
        <v>0</v>
      </c>
      <c r="CZ48" s="241">
        <f t="shared" si="148"/>
        <v>0</v>
      </c>
      <c r="DA48" s="241">
        <f t="shared" si="148"/>
        <v>0</v>
      </c>
      <c r="DB48" s="241">
        <f t="shared" si="148"/>
        <v>0</v>
      </c>
      <c r="DC48" s="241">
        <f t="shared" si="148"/>
        <v>0</v>
      </c>
      <c r="DD48" s="241">
        <f t="shared" ref="DD48:DK48" si="149">(DD46+DD44)/$B$48</f>
        <v>0</v>
      </c>
      <c r="DE48" s="241">
        <f t="shared" si="149"/>
        <v>0</v>
      </c>
      <c r="DF48" s="241">
        <f t="shared" si="149"/>
        <v>0</v>
      </c>
      <c r="DG48" s="241">
        <f t="shared" si="149"/>
        <v>0</v>
      </c>
      <c r="DH48" s="241">
        <f t="shared" si="149"/>
        <v>0</v>
      </c>
      <c r="DI48" s="241">
        <f t="shared" si="149"/>
        <v>0</v>
      </c>
      <c r="DJ48" s="241">
        <f t="shared" si="149"/>
        <v>0</v>
      </c>
      <c r="DK48" s="241">
        <f t="shared" si="149"/>
        <v>0</v>
      </c>
    </row>
    <row r="49" spans="1:115" ht="27.75" customHeight="1">
      <c r="A49" s="490"/>
      <c r="B49" s="242">
        <v>630</v>
      </c>
      <c r="C49" s="241">
        <f t="shared" ref="C49:AH49" si="150">(C46+C44)/$B$49</f>
        <v>0</v>
      </c>
      <c r="D49" s="241">
        <f t="shared" si="150"/>
        <v>0</v>
      </c>
      <c r="E49" s="241">
        <f t="shared" si="150"/>
        <v>0</v>
      </c>
      <c r="F49" s="241">
        <f t="shared" si="150"/>
        <v>0</v>
      </c>
      <c r="G49" s="241">
        <f t="shared" si="150"/>
        <v>0</v>
      </c>
      <c r="H49" s="241">
        <f t="shared" si="150"/>
        <v>0</v>
      </c>
      <c r="I49" s="241">
        <f t="shared" si="150"/>
        <v>0</v>
      </c>
      <c r="J49" s="241">
        <f t="shared" si="150"/>
        <v>0</v>
      </c>
      <c r="K49" s="241">
        <f t="shared" si="150"/>
        <v>0</v>
      </c>
      <c r="L49" s="241">
        <f t="shared" si="150"/>
        <v>0</v>
      </c>
      <c r="M49" s="241">
        <f t="shared" si="150"/>
        <v>0</v>
      </c>
      <c r="N49" s="241">
        <f t="shared" si="150"/>
        <v>0</v>
      </c>
      <c r="O49" s="241">
        <f t="shared" si="150"/>
        <v>0</v>
      </c>
      <c r="P49" s="241">
        <f t="shared" si="150"/>
        <v>0</v>
      </c>
      <c r="Q49" s="241">
        <f t="shared" si="150"/>
        <v>0</v>
      </c>
      <c r="R49" s="241">
        <f t="shared" si="150"/>
        <v>0</v>
      </c>
      <c r="S49" s="241">
        <f t="shared" si="150"/>
        <v>0</v>
      </c>
      <c r="T49" s="241">
        <f t="shared" si="150"/>
        <v>0</v>
      </c>
      <c r="U49" s="241">
        <f t="shared" si="150"/>
        <v>0</v>
      </c>
      <c r="V49" s="241">
        <f t="shared" si="150"/>
        <v>0</v>
      </c>
      <c r="W49" s="241">
        <f t="shared" si="150"/>
        <v>0</v>
      </c>
      <c r="X49" s="241">
        <f t="shared" si="150"/>
        <v>0</v>
      </c>
      <c r="Y49" s="241">
        <f t="shared" si="150"/>
        <v>0</v>
      </c>
      <c r="Z49" s="241">
        <f t="shared" si="150"/>
        <v>0</v>
      </c>
      <c r="AA49" s="241">
        <f t="shared" si="150"/>
        <v>0</v>
      </c>
      <c r="AB49" s="241">
        <f t="shared" si="150"/>
        <v>0</v>
      </c>
      <c r="AC49" s="241">
        <f t="shared" si="150"/>
        <v>0</v>
      </c>
      <c r="AD49" s="241">
        <f t="shared" si="150"/>
        <v>0</v>
      </c>
      <c r="AE49" s="241">
        <f t="shared" si="150"/>
        <v>0</v>
      </c>
      <c r="AF49" s="241">
        <f t="shared" si="150"/>
        <v>0</v>
      </c>
      <c r="AG49" s="241">
        <f t="shared" si="150"/>
        <v>0</v>
      </c>
      <c r="AH49" s="241">
        <f t="shared" si="150"/>
        <v>0</v>
      </c>
      <c r="AI49" s="241">
        <f t="shared" ref="AI49:BJ49" si="151">(AI46+AI44)/$B$49</f>
        <v>1.7492063492063492</v>
      </c>
      <c r="AJ49" s="241">
        <f t="shared" si="151"/>
        <v>0</v>
      </c>
      <c r="AK49" s="241">
        <f t="shared" si="151"/>
        <v>0</v>
      </c>
      <c r="AL49" s="241">
        <f t="shared" si="151"/>
        <v>0</v>
      </c>
      <c r="AM49" s="241">
        <f t="shared" si="151"/>
        <v>0</v>
      </c>
      <c r="AN49" s="241">
        <f t="shared" si="151"/>
        <v>0</v>
      </c>
      <c r="AO49" s="241">
        <f t="shared" si="151"/>
        <v>0</v>
      </c>
      <c r="AP49" s="241">
        <f t="shared" si="151"/>
        <v>0</v>
      </c>
      <c r="AQ49" s="241">
        <f t="shared" si="151"/>
        <v>0</v>
      </c>
      <c r="AR49" s="241">
        <f t="shared" si="151"/>
        <v>0</v>
      </c>
      <c r="AS49" s="241">
        <f t="shared" si="151"/>
        <v>0</v>
      </c>
      <c r="AT49" s="241">
        <f t="shared" si="151"/>
        <v>1.264021164021164</v>
      </c>
      <c r="AU49" s="241">
        <f t="shared" si="151"/>
        <v>0.35767195767195764</v>
      </c>
      <c r="AV49" s="241">
        <f t="shared" si="151"/>
        <v>1.2465608465608466</v>
      </c>
      <c r="AW49" s="241">
        <f t="shared" si="151"/>
        <v>2.092592592592593</v>
      </c>
      <c r="AX49" s="241">
        <f t="shared" si="151"/>
        <v>4.0523809523809522</v>
      </c>
      <c r="AY49" s="241">
        <f t="shared" si="151"/>
        <v>0</v>
      </c>
      <c r="AZ49" s="241">
        <f t="shared" si="151"/>
        <v>9.8592592592592592</v>
      </c>
      <c r="BA49" s="241">
        <f t="shared" si="151"/>
        <v>12.556613756613757</v>
      </c>
      <c r="BB49" s="241">
        <f t="shared" si="151"/>
        <v>11.743386243386244</v>
      </c>
      <c r="BC49" s="241">
        <f t="shared" si="151"/>
        <v>11.031746031746032</v>
      </c>
      <c r="BD49" s="241">
        <f t="shared" si="151"/>
        <v>11.5005291005291</v>
      </c>
      <c r="BE49" s="241">
        <f t="shared" si="151"/>
        <v>0.21428571428571427</v>
      </c>
      <c r="BF49" s="241">
        <f t="shared" si="151"/>
        <v>0</v>
      </c>
      <c r="BG49" s="241">
        <f t="shared" si="151"/>
        <v>12.94814814814815</v>
      </c>
      <c r="BH49" s="241">
        <f t="shared" si="151"/>
        <v>12.886772486772488</v>
      </c>
      <c r="BI49" s="241">
        <f t="shared" si="151"/>
        <v>12.623280423280423</v>
      </c>
      <c r="BJ49" s="241">
        <f t="shared" si="151"/>
        <v>13.205291005291006</v>
      </c>
      <c r="BK49" s="241">
        <f t="shared" ref="BK49:BW49" si="152">(BK46+BK44)/$B$49</f>
        <v>13.170899470899469</v>
      </c>
      <c r="BL49" s="241">
        <f t="shared" si="152"/>
        <v>12.3994708994709</v>
      </c>
      <c r="BM49" s="241">
        <f t="shared" si="152"/>
        <v>0</v>
      </c>
      <c r="BN49" s="241">
        <f t="shared" si="152"/>
        <v>12.626455026455027</v>
      </c>
      <c r="BO49" s="241">
        <f t="shared" si="152"/>
        <v>12.40952380952381</v>
      </c>
      <c r="BP49" s="241">
        <f t="shared" si="152"/>
        <v>11.942328042328043</v>
      </c>
      <c r="BQ49" s="241">
        <f t="shared" si="152"/>
        <v>13.515343915343914</v>
      </c>
      <c r="BR49" s="241">
        <f t="shared" si="152"/>
        <v>13.785185185185185</v>
      </c>
      <c r="BS49" s="241">
        <f t="shared" si="152"/>
        <v>13.049206349206349</v>
      </c>
      <c r="BT49" s="241">
        <f t="shared" si="152"/>
        <v>0</v>
      </c>
      <c r="BU49" s="241">
        <f t="shared" si="152"/>
        <v>0</v>
      </c>
      <c r="BV49" s="241">
        <f t="shared" si="152"/>
        <v>0</v>
      </c>
      <c r="BW49" s="241">
        <f t="shared" si="152"/>
        <v>0.33703703703703708</v>
      </c>
      <c r="BX49" s="241">
        <f t="shared" ref="BX49:CM49" si="153">(BX46+BX44)/$B$49</f>
        <v>12.853439153439153</v>
      </c>
      <c r="BY49" s="241">
        <f t="shared" si="153"/>
        <v>12.905820105820107</v>
      </c>
      <c r="BZ49" s="241">
        <f t="shared" si="153"/>
        <v>12.956084656084656</v>
      </c>
      <c r="CA49" s="241">
        <f t="shared" si="153"/>
        <v>0</v>
      </c>
      <c r="CB49" s="241">
        <f t="shared" si="153"/>
        <v>12.818518518518518</v>
      </c>
      <c r="CC49" s="241">
        <f t="shared" si="153"/>
        <v>13.256084656084656</v>
      </c>
      <c r="CD49" s="241">
        <f t="shared" si="153"/>
        <v>12.716931216931217</v>
      </c>
      <c r="CE49" s="241">
        <f t="shared" si="153"/>
        <v>12.793650793650794</v>
      </c>
      <c r="CF49" s="241">
        <f t="shared" si="153"/>
        <v>13.702116402116403</v>
      </c>
      <c r="CG49" s="241">
        <f t="shared" si="153"/>
        <v>0</v>
      </c>
      <c r="CH49" s="241">
        <f t="shared" si="153"/>
        <v>0</v>
      </c>
      <c r="CI49" s="241">
        <f t="shared" si="153"/>
        <v>13.08941798941799</v>
      </c>
      <c r="CJ49" s="241">
        <f t="shared" si="153"/>
        <v>13.208465608465607</v>
      </c>
      <c r="CK49" s="241">
        <f t="shared" si="153"/>
        <v>13.091534391534394</v>
      </c>
      <c r="CL49" s="241">
        <f t="shared" si="153"/>
        <v>0</v>
      </c>
      <c r="CM49" s="241">
        <f t="shared" si="153"/>
        <v>0</v>
      </c>
      <c r="CN49" s="241">
        <f t="shared" ref="CN49:DC49" si="154">(CN46+CN44)/$B$49</f>
        <v>0</v>
      </c>
      <c r="CO49" s="241">
        <f t="shared" si="154"/>
        <v>0</v>
      </c>
      <c r="CP49" s="241">
        <f t="shared" si="154"/>
        <v>0</v>
      </c>
      <c r="CQ49" s="241">
        <f t="shared" si="154"/>
        <v>0</v>
      </c>
      <c r="CR49" s="241">
        <f t="shared" si="154"/>
        <v>0</v>
      </c>
      <c r="CS49" s="241">
        <f t="shared" si="154"/>
        <v>0</v>
      </c>
      <c r="CT49" s="241">
        <f t="shared" si="154"/>
        <v>0</v>
      </c>
      <c r="CU49" s="241">
        <f t="shared" si="154"/>
        <v>0</v>
      </c>
      <c r="CV49" s="241">
        <f t="shared" si="154"/>
        <v>0</v>
      </c>
      <c r="CW49" s="241">
        <f t="shared" si="154"/>
        <v>0</v>
      </c>
      <c r="CX49" s="241">
        <f t="shared" si="154"/>
        <v>0</v>
      </c>
      <c r="CY49" s="241">
        <f t="shared" si="154"/>
        <v>0</v>
      </c>
      <c r="CZ49" s="241">
        <f t="shared" si="154"/>
        <v>0</v>
      </c>
      <c r="DA49" s="241">
        <f t="shared" si="154"/>
        <v>0</v>
      </c>
      <c r="DB49" s="241">
        <f t="shared" si="154"/>
        <v>0</v>
      </c>
      <c r="DC49" s="241">
        <f t="shared" si="154"/>
        <v>0</v>
      </c>
      <c r="DD49" s="241">
        <f t="shared" ref="DD49:DK49" si="155">(DD46+DD44)/$B$49</f>
        <v>0</v>
      </c>
      <c r="DE49" s="241">
        <f t="shared" si="155"/>
        <v>0</v>
      </c>
      <c r="DF49" s="241">
        <f t="shared" si="155"/>
        <v>0</v>
      </c>
      <c r="DG49" s="241">
        <f t="shared" si="155"/>
        <v>0</v>
      </c>
      <c r="DH49" s="241">
        <f t="shared" si="155"/>
        <v>0</v>
      </c>
      <c r="DI49" s="241">
        <f t="shared" si="155"/>
        <v>0</v>
      </c>
      <c r="DJ49" s="241">
        <f t="shared" si="155"/>
        <v>0</v>
      </c>
      <c r="DK49" s="241">
        <f t="shared" si="155"/>
        <v>0</v>
      </c>
    </row>
    <row r="50" spans="1:115" ht="27.75" customHeight="1">
      <c r="A50" s="490" t="s">
        <v>249</v>
      </c>
      <c r="B50" s="490"/>
      <c r="C50" s="241" t="str">
        <f t="shared" ref="C50:AH50" si="156">IF(SUM(C43,C45)&gt;7200,"4","3")</f>
        <v>3</v>
      </c>
      <c r="D50" s="241" t="str">
        <f t="shared" si="156"/>
        <v>3</v>
      </c>
      <c r="E50" s="241" t="str">
        <f t="shared" si="156"/>
        <v>3</v>
      </c>
      <c r="F50" s="241" t="str">
        <f t="shared" si="156"/>
        <v>3</v>
      </c>
      <c r="G50" s="241" t="str">
        <f t="shared" si="156"/>
        <v>3</v>
      </c>
      <c r="H50" s="241" t="str">
        <f t="shared" si="156"/>
        <v>3</v>
      </c>
      <c r="I50" s="241" t="str">
        <f t="shared" si="156"/>
        <v>3</v>
      </c>
      <c r="J50" s="241" t="str">
        <f t="shared" si="156"/>
        <v>3</v>
      </c>
      <c r="K50" s="241" t="str">
        <f t="shared" si="156"/>
        <v>3</v>
      </c>
      <c r="L50" s="241" t="str">
        <f t="shared" si="156"/>
        <v>3</v>
      </c>
      <c r="M50" s="241" t="str">
        <f t="shared" si="156"/>
        <v>3</v>
      </c>
      <c r="N50" s="241" t="str">
        <f t="shared" si="156"/>
        <v>3</v>
      </c>
      <c r="O50" s="241" t="str">
        <f t="shared" si="156"/>
        <v>3</v>
      </c>
      <c r="P50" s="241" t="str">
        <f t="shared" si="156"/>
        <v>3</v>
      </c>
      <c r="Q50" s="241" t="str">
        <f t="shared" si="156"/>
        <v>3</v>
      </c>
      <c r="R50" s="241" t="str">
        <f t="shared" si="156"/>
        <v>3</v>
      </c>
      <c r="S50" s="241" t="str">
        <f t="shared" si="156"/>
        <v>3</v>
      </c>
      <c r="T50" s="241" t="str">
        <f t="shared" si="156"/>
        <v>3</v>
      </c>
      <c r="U50" s="241" t="str">
        <f t="shared" si="156"/>
        <v>3</v>
      </c>
      <c r="V50" s="241" t="str">
        <f t="shared" si="156"/>
        <v>3</v>
      </c>
      <c r="W50" s="241" t="str">
        <f t="shared" si="156"/>
        <v>3</v>
      </c>
      <c r="X50" s="241" t="str">
        <f t="shared" si="156"/>
        <v>3</v>
      </c>
      <c r="Y50" s="241" t="str">
        <f t="shared" si="156"/>
        <v>3</v>
      </c>
      <c r="Z50" s="241" t="str">
        <f t="shared" si="156"/>
        <v>3</v>
      </c>
      <c r="AA50" s="241" t="str">
        <f t="shared" si="156"/>
        <v>3</v>
      </c>
      <c r="AB50" s="241" t="str">
        <f t="shared" si="156"/>
        <v>3</v>
      </c>
      <c r="AC50" s="241" t="str">
        <f t="shared" si="156"/>
        <v>3</v>
      </c>
      <c r="AD50" s="241" t="str">
        <f t="shared" si="156"/>
        <v>3</v>
      </c>
      <c r="AE50" s="241" t="str">
        <f t="shared" si="156"/>
        <v>3</v>
      </c>
      <c r="AF50" s="241" t="str">
        <f t="shared" si="156"/>
        <v>3</v>
      </c>
      <c r="AG50" s="241" t="str">
        <f t="shared" si="156"/>
        <v>3</v>
      </c>
      <c r="AH50" s="241" t="str">
        <f t="shared" si="156"/>
        <v>3</v>
      </c>
      <c r="AI50" s="241" t="str">
        <f t="shared" ref="AI50:BJ50" si="157">IF(SUM(AI43,AI45)&gt;7200,"4","3")</f>
        <v>3</v>
      </c>
      <c r="AJ50" s="241" t="str">
        <f t="shared" si="157"/>
        <v>3</v>
      </c>
      <c r="AK50" s="241" t="str">
        <f t="shared" si="157"/>
        <v>3</v>
      </c>
      <c r="AL50" s="241" t="str">
        <f t="shared" si="157"/>
        <v>3</v>
      </c>
      <c r="AM50" s="241" t="str">
        <f t="shared" si="157"/>
        <v>3</v>
      </c>
      <c r="AN50" s="241" t="str">
        <f t="shared" si="157"/>
        <v>3</v>
      </c>
      <c r="AO50" s="241" t="str">
        <f t="shared" si="157"/>
        <v>3</v>
      </c>
      <c r="AP50" s="241" t="str">
        <f t="shared" si="157"/>
        <v>3</v>
      </c>
      <c r="AQ50" s="241" t="str">
        <f t="shared" si="157"/>
        <v>3</v>
      </c>
      <c r="AR50" s="241" t="str">
        <f t="shared" si="157"/>
        <v>3</v>
      </c>
      <c r="AS50" s="241" t="str">
        <f t="shared" si="157"/>
        <v>3</v>
      </c>
      <c r="AT50" s="241" t="str">
        <f t="shared" si="157"/>
        <v>3</v>
      </c>
      <c r="AU50" s="241" t="str">
        <f t="shared" si="157"/>
        <v>3</v>
      </c>
      <c r="AV50" s="241" t="str">
        <f t="shared" si="157"/>
        <v>3</v>
      </c>
      <c r="AW50" s="241" t="str">
        <f t="shared" si="157"/>
        <v>3</v>
      </c>
      <c r="AX50" s="241" t="str">
        <f t="shared" si="157"/>
        <v>4</v>
      </c>
      <c r="AY50" s="241" t="str">
        <f t="shared" si="157"/>
        <v>3</v>
      </c>
      <c r="AZ50" s="241" t="str">
        <f t="shared" si="157"/>
        <v>4</v>
      </c>
      <c r="BA50" s="241" t="str">
        <f t="shared" si="157"/>
        <v>4</v>
      </c>
      <c r="BB50" s="241" t="str">
        <f t="shared" si="157"/>
        <v>4</v>
      </c>
      <c r="BC50" s="241" t="str">
        <f t="shared" si="157"/>
        <v>4</v>
      </c>
      <c r="BD50" s="241" t="str">
        <f t="shared" si="157"/>
        <v>4</v>
      </c>
      <c r="BE50" s="241" t="str">
        <f t="shared" si="157"/>
        <v>3</v>
      </c>
      <c r="BF50" s="241" t="str">
        <f t="shared" si="157"/>
        <v>3</v>
      </c>
      <c r="BG50" s="241" t="str">
        <f t="shared" si="157"/>
        <v>4</v>
      </c>
      <c r="BH50" s="241" t="str">
        <f t="shared" si="157"/>
        <v>4</v>
      </c>
      <c r="BI50" s="241" t="str">
        <f t="shared" si="157"/>
        <v>4</v>
      </c>
      <c r="BJ50" s="241" t="str">
        <f t="shared" si="157"/>
        <v>4</v>
      </c>
      <c r="BK50" s="241" t="str">
        <f t="shared" ref="BK50:BW50" si="158">IF(SUM(BK43,BK45)&gt;7200,"4","3")</f>
        <v>4</v>
      </c>
      <c r="BL50" s="241" t="str">
        <f t="shared" si="158"/>
        <v>4</v>
      </c>
      <c r="BM50" s="241" t="str">
        <f t="shared" si="158"/>
        <v>3</v>
      </c>
      <c r="BN50" s="241" t="str">
        <f t="shared" si="158"/>
        <v>4</v>
      </c>
      <c r="BO50" s="241" t="str">
        <f t="shared" si="158"/>
        <v>4</v>
      </c>
      <c r="BP50" s="241" t="str">
        <f t="shared" si="158"/>
        <v>4</v>
      </c>
      <c r="BQ50" s="241" t="str">
        <f t="shared" si="158"/>
        <v>4</v>
      </c>
      <c r="BR50" s="241" t="str">
        <f t="shared" si="158"/>
        <v>4</v>
      </c>
      <c r="BS50" s="241" t="str">
        <f t="shared" si="158"/>
        <v>4</v>
      </c>
      <c r="BT50" s="241" t="str">
        <f t="shared" si="158"/>
        <v>3</v>
      </c>
      <c r="BU50" s="241" t="str">
        <f t="shared" si="158"/>
        <v>3</v>
      </c>
      <c r="BV50" s="241" t="str">
        <f t="shared" si="158"/>
        <v>3</v>
      </c>
      <c r="BW50" s="241" t="str">
        <f t="shared" si="158"/>
        <v>3</v>
      </c>
      <c r="BX50" s="241" t="str">
        <f t="shared" ref="BX50:CM50" si="159">IF(SUM(BX43,BX45)&gt;7200,"4","3")</f>
        <v>4</v>
      </c>
      <c r="BY50" s="241" t="str">
        <f t="shared" si="159"/>
        <v>4</v>
      </c>
      <c r="BZ50" s="241" t="str">
        <f t="shared" si="159"/>
        <v>4</v>
      </c>
      <c r="CA50" s="241" t="str">
        <f t="shared" si="159"/>
        <v>3</v>
      </c>
      <c r="CB50" s="241" t="str">
        <f t="shared" si="159"/>
        <v>4</v>
      </c>
      <c r="CC50" s="241" t="str">
        <f t="shared" si="159"/>
        <v>4</v>
      </c>
      <c r="CD50" s="241" t="str">
        <f t="shared" si="159"/>
        <v>4</v>
      </c>
      <c r="CE50" s="241" t="str">
        <f t="shared" si="159"/>
        <v>4</v>
      </c>
      <c r="CF50" s="241" t="str">
        <f t="shared" si="159"/>
        <v>4</v>
      </c>
      <c r="CG50" s="241" t="str">
        <f t="shared" si="159"/>
        <v>3</v>
      </c>
      <c r="CH50" s="241" t="str">
        <f t="shared" si="159"/>
        <v>3</v>
      </c>
      <c r="CI50" s="241" t="str">
        <f t="shared" si="159"/>
        <v>4</v>
      </c>
      <c r="CJ50" s="241" t="str">
        <f t="shared" si="159"/>
        <v>4</v>
      </c>
      <c r="CK50" s="241" t="str">
        <f t="shared" si="159"/>
        <v>4</v>
      </c>
      <c r="CL50" s="241" t="str">
        <f t="shared" si="159"/>
        <v>3</v>
      </c>
      <c r="CM50" s="241" t="str">
        <f t="shared" si="159"/>
        <v>3</v>
      </c>
      <c r="CN50" s="241" t="str">
        <f t="shared" ref="CN50:DC50" si="160">IF(SUM(CN43,CN45)&gt;7200,"4","3")</f>
        <v>3</v>
      </c>
      <c r="CO50" s="241" t="str">
        <f t="shared" si="160"/>
        <v>3</v>
      </c>
      <c r="CP50" s="241" t="str">
        <f t="shared" si="160"/>
        <v>3</v>
      </c>
      <c r="CQ50" s="241" t="str">
        <f t="shared" si="160"/>
        <v>3</v>
      </c>
      <c r="CR50" s="241" t="str">
        <f t="shared" si="160"/>
        <v>3</v>
      </c>
      <c r="CS50" s="241" t="str">
        <f t="shared" si="160"/>
        <v>3</v>
      </c>
      <c r="CT50" s="241" t="str">
        <f t="shared" si="160"/>
        <v>3</v>
      </c>
      <c r="CU50" s="241" t="str">
        <f t="shared" si="160"/>
        <v>3</v>
      </c>
      <c r="CV50" s="241" t="str">
        <f t="shared" si="160"/>
        <v>3</v>
      </c>
      <c r="CW50" s="241" t="str">
        <f t="shared" si="160"/>
        <v>3</v>
      </c>
      <c r="CX50" s="241" t="str">
        <f t="shared" si="160"/>
        <v>3</v>
      </c>
      <c r="CY50" s="241" t="str">
        <f t="shared" si="160"/>
        <v>3</v>
      </c>
      <c r="CZ50" s="241" t="str">
        <f t="shared" si="160"/>
        <v>3</v>
      </c>
      <c r="DA50" s="241" t="str">
        <f t="shared" si="160"/>
        <v>3</v>
      </c>
      <c r="DB50" s="241" t="str">
        <f t="shared" si="160"/>
        <v>3</v>
      </c>
      <c r="DC50" s="241" t="str">
        <f t="shared" si="160"/>
        <v>3</v>
      </c>
      <c r="DD50" s="241" t="str">
        <f t="shared" ref="DD50:DK50" si="161">IF(SUM(DD43,DD45)&gt;7200,"4","3")</f>
        <v>3</v>
      </c>
      <c r="DE50" s="241" t="str">
        <f t="shared" si="161"/>
        <v>3</v>
      </c>
      <c r="DF50" s="241" t="str">
        <f t="shared" si="161"/>
        <v>3</v>
      </c>
      <c r="DG50" s="241" t="str">
        <f t="shared" si="161"/>
        <v>3</v>
      </c>
      <c r="DH50" s="241" t="str">
        <f t="shared" si="161"/>
        <v>3</v>
      </c>
      <c r="DI50" s="241" t="str">
        <f t="shared" si="161"/>
        <v>3</v>
      </c>
      <c r="DJ50" s="241" t="str">
        <f t="shared" si="161"/>
        <v>3</v>
      </c>
      <c r="DK50" s="241" t="str">
        <f t="shared" si="161"/>
        <v>3</v>
      </c>
    </row>
    <row r="51" spans="1:115" ht="26.25" customHeight="1">
      <c r="A51" s="240"/>
      <c r="B51" s="239"/>
      <c r="C51" s="238">
        <f t="shared" ref="C51:AH51" si="162">C43+C45</f>
        <v>0</v>
      </c>
      <c r="D51" s="238">
        <f t="shared" si="162"/>
        <v>0</v>
      </c>
      <c r="E51" s="238">
        <f t="shared" si="162"/>
        <v>0</v>
      </c>
      <c r="F51" s="238">
        <f t="shared" si="162"/>
        <v>0</v>
      </c>
      <c r="G51" s="238">
        <f t="shared" si="162"/>
        <v>0</v>
      </c>
      <c r="H51" s="238">
        <f t="shared" si="162"/>
        <v>0</v>
      </c>
      <c r="I51" s="238">
        <f t="shared" si="162"/>
        <v>0</v>
      </c>
      <c r="J51" s="238">
        <f t="shared" si="162"/>
        <v>0</v>
      </c>
      <c r="K51" s="238">
        <f t="shared" si="162"/>
        <v>0</v>
      </c>
      <c r="L51" s="238">
        <f t="shared" si="162"/>
        <v>0</v>
      </c>
      <c r="M51" s="238">
        <f t="shared" si="162"/>
        <v>0</v>
      </c>
      <c r="N51" s="238">
        <f t="shared" si="162"/>
        <v>0</v>
      </c>
      <c r="O51" s="238">
        <f t="shared" si="162"/>
        <v>0</v>
      </c>
      <c r="P51" s="238">
        <f t="shared" si="162"/>
        <v>0</v>
      </c>
      <c r="Q51" s="238">
        <f t="shared" si="162"/>
        <v>0</v>
      </c>
      <c r="R51" s="238">
        <f t="shared" si="162"/>
        <v>0</v>
      </c>
      <c r="S51" s="238">
        <f t="shared" si="162"/>
        <v>0</v>
      </c>
      <c r="T51" s="238">
        <f t="shared" si="162"/>
        <v>0</v>
      </c>
      <c r="U51" s="238">
        <f t="shared" si="162"/>
        <v>0</v>
      </c>
      <c r="V51" s="238">
        <f t="shared" si="162"/>
        <v>0</v>
      </c>
      <c r="W51" s="238">
        <f t="shared" si="162"/>
        <v>0</v>
      </c>
      <c r="X51" s="238">
        <f t="shared" si="162"/>
        <v>0</v>
      </c>
      <c r="Y51" s="238">
        <f t="shared" si="162"/>
        <v>0</v>
      </c>
      <c r="Z51" s="238">
        <f t="shared" si="162"/>
        <v>0</v>
      </c>
      <c r="AA51" s="238">
        <f t="shared" si="162"/>
        <v>0</v>
      </c>
      <c r="AB51" s="238">
        <f t="shared" si="162"/>
        <v>0</v>
      </c>
      <c r="AC51" s="238">
        <f t="shared" si="162"/>
        <v>0</v>
      </c>
      <c r="AD51" s="238">
        <f t="shared" si="162"/>
        <v>0</v>
      </c>
      <c r="AE51" s="238">
        <f t="shared" si="162"/>
        <v>0</v>
      </c>
      <c r="AF51" s="238">
        <f t="shared" si="162"/>
        <v>0</v>
      </c>
      <c r="AG51" s="238">
        <f t="shared" si="162"/>
        <v>0</v>
      </c>
      <c r="AH51" s="238">
        <f t="shared" si="162"/>
        <v>0</v>
      </c>
      <c r="AI51" s="238">
        <f t="shared" ref="AI51:BJ51" si="163">AI43+AI45</f>
        <v>3306</v>
      </c>
      <c r="AJ51" s="238">
        <f t="shared" si="163"/>
        <v>0</v>
      </c>
      <c r="AK51" s="238">
        <f t="shared" si="163"/>
        <v>0</v>
      </c>
      <c r="AL51" s="238">
        <f t="shared" si="163"/>
        <v>0</v>
      </c>
      <c r="AM51" s="238">
        <f t="shared" si="163"/>
        <v>0</v>
      </c>
      <c r="AN51" s="238">
        <f t="shared" si="163"/>
        <v>0</v>
      </c>
      <c r="AO51" s="238">
        <f t="shared" si="163"/>
        <v>0</v>
      </c>
      <c r="AP51" s="238">
        <f t="shared" si="163"/>
        <v>0</v>
      </c>
      <c r="AQ51" s="238">
        <f t="shared" si="163"/>
        <v>0</v>
      </c>
      <c r="AR51" s="238">
        <f t="shared" si="163"/>
        <v>0</v>
      </c>
      <c r="AS51" s="238">
        <f t="shared" si="163"/>
        <v>0</v>
      </c>
      <c r="AT51" s="238">
        <f t="shared" si="163"/>
        <v>2389</v>
      </c>
      <c r="AU51" s="238">
        <f t="shared" si="163"/>
        <v>676</v>
      </c>
      <c r="AV51" s="238">
        <f t="shared" si="163"/>
        <v>2356</v>
      </c>
      <c r="AW51" s="238">
        <f t="shared" si="163"/>
        <v>3955</v>
      </c>
      <c r="AX51" s="238">
        <f t="shared" si="163"/>
        <v>7659</v>
      </c>
      <c r="AY51" s="238">
        <f t="shared" si="163"/>
        <v>0</v>
      </c>
      <c r="AZ51" s="238">
        <f t="shared" si="163"/>
        <v>18634</v>
      </c>
      <c r="BA51" s="238">
        <f t="shared" si="163"/>
        <v>23732</v>
      </c>
      <c r="BB51" s="238">
        <f t="shared" si="163"/>
        <v>22195</v>
      </c>
      <c r="BC51" s="238">
        <f t="shared" si="163"/>
        <v>20850</v>
      </c>
      <c r="BD51" s="238">
        <f t="shared" si="163"/>
        <v>21736</v>
      </c>
      <c r="BE51" s="238">
        <f t="shared" si="163"/>
        <v>405</v>
      </c>
      <c r="BF51" s="238">
        <f t="shared" si="163"/>
        <v>0</v>
      </c>
      <c r="BG51" s="238">
        <f t="shared" si="163"/>
        <v>24472</v>
      </c>
      <c r="BH51" s="238">
        <f t="shared" si="163"/>
        <v>24356</v>
      </c>
      <c r="BI51" s="238">
        <f t="shared" si="163"/>
        <v>23858</v>
      </c>
      <c r="BJ51" s="238">
        <f t="shared" si="163"/>
        <v>24958</v>
      </c>
      <c r="BK51" s="238">
        <f t="shared" ref="BK51:BW51" si="164">BK43+BK45</f>
        <v>24893</v>
      </c>
      <c r="BL51" s="238">
        <f t="shared" si="164"/>
        <v>23435</v>
      </c>
      <c r="BM51" s="238">
        <f t="shared" si="164"/>
        <v>0</v>
      </c>
      <c r="BN51" s="238">
        <f t="shared" si="164"/>
        <v>23864</v>
      </c>
      <c r="BO51" s="238">
        <f t="shared" si="164"/>
        <v>23454</v>
      </c>
      <c r="BP51" s="238">
        <f t="shared" si="164"/>
        <v>22571</v>
      </c>
      <c r="BQ51" s="238">
        <f t="shared" si="164"/>
        <v>25544</v>
      </c>
      <c r="BR51" s="238">
        <f t="shared" si="164"/>
        <v>26054</v>
      </c>
      <c r="BS51" s="238">
        <f t="shared" si="164"/>
        <v>24663</v>
      </c>
      <c r="BT51" s="238">
        <f t="shared" si="164"/>
        <v>0</v>
      </c>
      <c r="BU51" s="238">
        <f t="shared" si="164"/>
        <v>0</v>
      </c>
      <c r="BV51" s="238">
        <f t="shared" si="164"/>
        <v>0</v>
      </c>
      <c r="BW51" s="238">
        <f t="shared" si="164"/>
        <v>637</v>
      </c>
      <c r="BX51" s="238">
        <f t="shared" ref="BX51:CM51" si="165">BX43+BX45</f>
        <v>24293</v>
      </c>
      <c r="BY51" s="238">
        <f t="shared" si="165"/>
        <v>24392</v>
      </c>
      <c r="BZ51" s="238">
        <f t="shared" si="165"/>
        <v>24487</v>
      </c>
      <c r="CA51" s="238">
        <f t="shared" si="165"/>
        <v>0</v>
      </c>
      <c r="CB51" s="238">
        <f t="shared" si="165"/>
        <v>24227</v>
      </c>
      <c r="CC51" s="238">
        <f t="shared" si="165"/>
        <v>25054</v>
      </c>
      <c r="CD51" s="238">
        <f t="shared" si="165"/>
        <v>24035</v>
      </c>
      <c r="CE51" s="238">
        <f t="shared" si="165"/>
        <v>24180</v>
      </c>
      <c r="CF51" s="238">
        <f t="shared" si="165"/>
        <v>25897</v>
      </c>
      <c r="CG51" s="238">
        <f t="shared" si="165"/>
        <v>0</v>
      </c>
      <c r="CH51" s="238">
        <f t="shared" si="165"/>
        <v>0</v>
      </c>
      <c r="CI51" s="238">
        <f t="shared" si="165"/>
        <v>24739</v>
      </c>
      <c r="CJ51" s="238">
        <f t="shared" si="165"/>
        <v>24964</v>
      </c>
      <c r="CK51" s="238">
        <f t="shared" si="165"/>
        <v>24743</v>
      </c>
      <c r="CL51" s="238">
        <f t="shared" si="165"/>
        <v>0</v>
      </c>
      <c r="CM51" s="238">
        <f t="shared" si="165"/>
        <v>0</v>
      </c>
      <c r="CN51" s="238">
        <f t="shared" ref="CN51:DC51" si="166">CN43+CN45</f>
        <v>0</v>
      </c>
      <c r="CO51" s="238">
        <f t="shared" si="166"/>
        <v>0</v>
      </c>
      <c r="CP51" s="238">
        <f t="shared" si="166"/>
        <v>0</v>
      </c>
      <c r="CQ51" s="238">
        <f t="shared" si="166"/>
        <v>0</v>
      </c>
      <c r="CR51" s="238">
        <f t="shared" si="166"/>
        <v>0</v>
      </c>
      <c r="CS51" s="238">
        <f t="shared" si="166"/>
        <v>0</v>
      </c>
      <c r="CT51" s="238">
        <f t="shared" si="166"/>
        <v>0</v>
      </c>
      <c r="CU51" s="238">
        <f t="shared" si="166"/>
        <v>0</v>
      </c>
      <c r="CV51" s="238">
        <f t="shared" si="166"/>
        <v>0</v>
      </c>
      <c r="CW51" s="238">
        <f t="shared" si="166"/>
        <v>0</v>
      </c>
      <c r="CX51" s="238">
        <f t="shared" si="166"/>
        <v>0</v>
      </c>
      <c r="CY51" s="238">
        <f t="shared" si="166"/>
        <v>0</v>
      </c>
      <c r="CZ51" s="238">
        <f t="shared" si="166"/>
        <v>0</v>
      </c>
      <c r="DA51" s="238">
        <f t="shared" si="166"/>
        <v>0</v>
      </c>
      <c r="DB51" s="238">
        <f t="shared" si="166"/>
        <v>0</v>
      </c>
      <c r="DC51" s="238">
        <f t="shared" si="166"/>
        <v>0</v>
      </c>
      <c r="DD51" s="238">
        <f t="shared" ref="DD51:DK51" si="167">DD43+DD45</f>
        <v>0</v>
      </c>
      <c r="DE51" s="238">
        <f t="shared" si="167"/>
        <v>0</v>
      </c>
      <c r="DF51" s="238">
        <f t="shared" si="167"/>
        <v>0</v>
      </c>
      <c r="DG51" s="238">
        <f t="shared" si="167"/>
        <v>0</v>
      </c>
      <c r="DH51" s="238">
        <f t="shared" si="167"/>
        <v>0</v>
      </c>
      <c r="DI51" s="238">
        <f t="shared" si="167"/>
        <v>0</v>
      </c>
      <c r="DJ51" s="238">
        <f t="shared" si="167"/>
        <v>0</v>
      </c>
      <c r="DK51" s="238">
        <f t="shared" si="167"/>
        <v>0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31">
    <mergeCell ref="A33:A34"/>
    <mergeCell ref="A35:B35"/>
    <mergeCell ref="A50:B50"/>
    <mergeCell ref="A36:B36"/>
    <mergeCell ref="A37:A39"/>
    <mergeCell ref="A40:B40"/>
    <mergeCell ref="A41:B41"/>
    <mergeCell ref="A42:B42"/>
    <mergeCell ref="A43:A44"/>
    <mergeCell ref="A45:A46"/>
    <mergeCell ref="A47:A49"/>
    <mergeCell ref="A13:B13"/>
    <mergeCell ref="A25:A27"/>
    <mergeCell ref="A28:B28"/>
    <mergeCell ref="A30:B30"/>
    <mergeCell ref="A31:A32"/>
    <mergeCell ref="A14:B14"/>
    <mergeCell ref="A24:B24"/>
    <mergeCell ref="A15:A16"/>
    <mergeCell ref="A17:B17"/>
    <mergeCell ref="A18:A20"/>
    <mergeCell ref="A21:A22"/>
    <mergeCell ref="A23:B23"/>
    <mergeCell ref="A8:B8"/>
    <mergeCell ref="A9:A11"/>
    <mergeCell ref="A12:B12"/>
    <mergeCell ref="A7:B7"/>
    <mergeCell ref="A1:B1"/>
    <mergeCell ref="A2:B2"/>
    <mergeCell ref="A3:A4"/>
    <mergeCell ref="A5:A6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S208"/>
  <sheetViews>
    <sheetView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H88" sqref="H88"/>
    </sheetView>
  </sheetViews>
  <sheetFormatPr defaultRowHeight="14.4"/>
  <cols>
    <col min="19" max="19" width="16.88671875" customWidth="1"/>
    <col min="20" max="20" width="12.88671875" customWidth="1"/>
    <col min="21" max="21" width="11.33203125" customWidth="1"/>
    <col min="22" max="22" width="12.33203125" customWidth="1"/>
    <col min="23" max="23" width="13.21875" customWidth="1"/>
  </cols>
  <sheetData>
    <row r="1" spans="1:19">
      <c r="A1" s="220">
        <v>45626</v>
      </c>
      <c r="B1" s="221" t="s">
        <v>97</v>
      </c>
      <c r="C1" s="221" t="s">
        <v>98</v>
      </c>
      <c r="D1" s="221" t="s">
        <v>99</v>
      </c>
      <c r="E1" s="221" t="s">
        <v>100</v>
      </c>
      <c r="F1" s="221" t="s">
        <v>39</v>
      </c>
      <c r="G1" s="221" t="s">
        <v>101</v>
      </c>
      <c r="H1" s="221" t="s">
        <v>44</v>
      </c>
      <c r="I1" s="221" t="s">
        <v>48</v>
      </c>
      <c r="J1" s="221" t="s">
        <v>102</v>
      </c>
      <c r="K1" s="221" t="s">
        <v>103</v>
      </c>
      <c r="L1" s="221" t="s">
        <v>104</v>
      </c>
      <c r="M1" s="221" t="s">
        <v>105</v>
      </c>
      <c r="N1" s="221" t="s">
        <v>106</v>
      </c>
      <c r="O1" s="221"/>
    </row>
    <row r="2" spans="1:19">
      <c r="A2" s="222">
        <v>46174</v>
      </c>
      <c r="B2">
        <f>SUMIFS(PLAN!$M:$M,PLAN!$T:$T,Sheet1!$A2,PLAN!$U:$U,Sheet1!$B$1)+[7]Sheet1!B8</f>
        <v>0</v>
      </c>
      <c r="C2">
        <f>SUMIFS(PLAN!$M:$M,PLAN!$T:$T,Sheet1!$A2,PLAN!$U:$U,Sheet1!$C$1)+[7]Sheet1!C2</f>
        <v>0</v>
      </c>
      <c r="D2">
        <f>SUMIFS(PLAN!$M:$M,PLAN!$T:$T,Sheet1!$A2,PLAN!$U:$U,Sheet1!$D$1)+[7]Sheet1!D2</f>
        <v>0</v>
      </c>
      <c r="E2">
        <f>SUMIFS(PLAN!$M:$M,PLAN!$T:$T,Sheet1!$A2,PLAN!$U:$U,Sheet1!$E$1)+[7]Sheet1!E2</f>
        <v>0</v>
      </c>
      <c r="F2">
        <f>SUMIFS(PLAN!$M:$M,PLAN!$T:$T,Sheet1!$A2,PLAN!$U:$U,Sheet1!$F$1)+[7]Sheet1!F2</f>
        <v>0</v>
      </c>
      <c r="G2">
        <f>SUMIFS(PLAN!$M:$M,PLAN!$T:$T,Sheet1!$A2,PLAN!$U:$U,Sheet1!$G$1)+[7]Sheet1!G2</f>
        <v>0</v>
      </c>
      <c r="H2">
        <f>SUMIFS(PLAN!$M:$M,PLAN!$T:$T,Sheet1!$A2,PLAN!$U:$U,Sheet1!$H$1)+[7]Sheet1!H2</f>
        <v>0</v>
      </c>
      <c r="I2">
        <f>SUMIFS(PLAN!$M:$M,PLAN!$T:$T,Sheet1!$A2,PLAN!$U:$U,Sheet1!$I$1)+[7]Sheet1!I2</f>
        <v>0</v>
      </c>
      <c r="J2">
        <f>SUMIFS(PLAN!$M:$M,PLAN!$T:$T,Sheet1!$A2,PLAN!$U:$U,Sheet1!$J$1)+[7]Sheet1!J2</f>
        <v>0</v>
      </c>
      <c r="K2">
        <f>SUMIFS(PLAN!$M:$M,PLAN!$T:$T,Sheet1!$A2,PLAN!$U:$U,Sheet1!$K$1)+[7]Sheet1!K2</f>
        <v>0</v>
      </c>
      <c r="L2">
        <f>SUMIFS(PLAN!$M:$M,PLAN!$T:$T,Sheet1!$A2,PLAN!$U:$U,Sheet1!$L$1)+[7]Sheet1!L2</f>
        <v>0</v>
      </c>
      <c r="M2">
        <f>SUMIFS(PLAN!$M:$M,PLAN!$T:$T,Sheet1!$A2,PLAN!$U:$U,Sheet1!$M$1)+[7]Sheet1!M2</f>
        <v>0</v>
      </c>
      <c r="N2">
        <f>SUMIFS(PLAN!$M:$M,PLAN!$T:$T,Sheet1!$A2,PLAN!$U:$U,Sheet1!$N$1)+[7]Sheet1!N2</f>
        <v>0</v>
      </c>
      <c r="O2">
        <f>SUM(B2:N2)</f>
        <v>0</v>
      </c>
    </row>
    <row r="3" spans="1:19">
      <c r="A3" s="222">
        <v>46175</v>
      </c>
      <c r="B3">
        <f>SUMIFS(PLAN!$M:$M,PLAN!$T:$T,Sheet1!$A3,PLAN!$U:$U,Sheet1!$B$1)+[7]Sheet1!B9</f>
        <v>0</v>
      </c>
      <c r="C3">
        <f>SUMIFS(PLAN!$M:$M,PLAN!$T:$T,Sheet1!$A3,PLAN!$U:$U,Sheet1!$C$1)+[7]Sheet1!C3</f>
        <v>0</v>
      </c>
      <c r="D3">
        <f>SUMIFS(PLAN!$M:$M,PLAN!$T:$T,Sheet1!$A3,PLAN!$U:$U,Sheet1!$D$1)+[7]Sheet1!D3</f>
        <v>0</v>
      </c>
      <c r="E3">
        <f>SUMIFS(PLAN!$M:$M,PLAN!$T:$T,Sheet1!$A3,PLAN!$U:$U,Sheet1!$E$1)+[7]Sheet1!E3</f>
        <v>0</v>
      </c>
      <c r="F3">
        <f>SUMIFS(PLAN!$M:$M,PLAN!$T:$T,Sheet1!$A3,PLAN!$U:$U,Sheet1!$F$1)+[7]Sheet1!F3</f>
        <v>0</v>
      </c>
      <c r="G3">
        <f>SUMIFS(PLAN!$M:$M,PLAN!$T:$T,Sheet1!$A3,PLAN!$U:$U,Sheet1!$G$1)+[7]Sheet1!G3</f>
        <v>0</v>
      </c>
      <c r="H3">
        <f>SUMIFS(PLAN!$M:$M,PLAN!$T:$T,Sheet1!$A3,PLAN!$U:$U,Sheet1!$H$1)+[7]Sheet1!H3</f>
        <v>0</v>
      </c>
      <c r="I3">
        <f>SUMIFS(PLAN!$M:$M,PLAN!$T:$T,Sheet1!$A3,PLAN!$U:$U,Sheet1!$I$1)+[7]Sheet1!I3</f>
        <v>0</v>
      </c>
      <c r="J3">
        <f>SUMIFS(PLAN!$M:$M,PLAN!$T:$T,Sheet1!$A3,PLAN!$U:$U,Sheet1!$J$1)+[7]Sheet1!J3</f>
        <v>0</v>
      </c>
      <c r="K3">
        <f>SUMIFS(PLAN!$M:$M,PLAN!$T:$T,Sheet1!$A3,PLAN!$U:$U,Sheet1!$K$1)+[7]Sheet1!K3</f>
        <v>0</v>
      </c>
      <c r="L3">
        <f>SUMIFS(PLAN!$M:$M,PLAN!$T:$T,Sheet1!$A3,PLAN!$U:$U,Sheet1!$L$1)+[7]Sheet1!L3</f>
        <v>0</v>
      </c>
      <c r="M3">
        <f>SUMIFS(PLAN!$M:$M,PLAN!$T:$T,Sheet1!$A3,PLAN!$U:$U,Sheet1!$M$1)+[7]Sheet1!M3</f>
        <v>0</v>
      </c>
      <c r="N3">
        <f>SUMIFS(PLAN!$M:$M,PLAN!$T:$T,Sheet1!$A3,PLAN!$U:$U,Sheet1!$N$1)+[7]Sheet1!N3</f>
        <v>0</v>
      </c>
      <c r="O3">
        <f t="shared" ref="O3:O4" si="0">SUM(B3:N3)</f>
        <v>0</v>
      </c>
      <c r="R3" s="291" t="s">
        <v>272</v>
      </c>
      <c r="S3" s="291">
        <v>155132</v>
      </c>
    </row>
    <row r="4" spans="1:19">
      <c r="A4" s="222">
        <v>46176</v>
      </c>
      <c r="B4">
        <f>SUMIFS(PLAN!$M:$M,PLAN!$T:$T,Sheet1!$A4,PLAN!$U:$U,Sheet1!$B$1)+[7]Sheet1!B10</f>
        <v>0</v>
      </c>
      <c r="C4">
        <f>SUMIFS(PLAN!$M:$M,PLAN!$T:$T,Sheet1!$A4,PLAN!$U:$U,Sheet1!$C$1)+[7]Sheet1!C4</f>
        <v>0</v>
      </c>
      <c r="D4">
        <f>SUMIFS(PLAN!$M:$M,PLAN!$T:$T,Sheet1!$A4,PLAN!$U:$U,Sheet1!$D$1)+[7]Sheet1!D4</f>
        <v>0</v>
      </c>
      <c r="E4">
        <f>SUMIFS(PLAN!$M:$M,PLAN!$T:$T,Sheet1!$A4,PLAN!$U:$U,Sheet1!$E$1)+[7]Sheet1!E4</f>
        <v>0</v>
      </c>
      <c r="F4">
        <f>SUMIFS(PLAN!$M:$M,PLAN!$T:$T,Sheet1!$A4,PLAN!$U:$U,Sheet1!$F$1)+[7]Sheet1!F4</f>
        <v>0</v>
      </c>
      <c r="G4">
        <f>SUMIFS(PLAN!$M:$M,PLAN!$T:$T,Sheet1!$A4,PLAN!$U:$U,Sheet1!$G$1)+[7]Sheet1!G4</f>
        <v>0</v>
      </c>
      <c r="H4">
        <f>SUMIFS(PLAN!$M:$M,PLAN!$T:$T,Sheet1!$A4,PLAN!$U:$U,Sheet1!$H$1)+[7]Sheet1!H4</f>
        <v>0</v>
      </c>
      <c r="I4">
        <f>SUMIFS(PLAN!$M:$M,PLAN!$T:$T,Sheet1!$A4,PLAN!$U:$U,Sheet1!$I$1)+[7]Sheet1!I4</f>
        <v>0</v>
      </c>
      <c r="J4">
        <f>SUMIFS(PLAN!$M:$M,PLAN!$T:$T,Sheet1!$A4,PLAN!$U:$U,Sheet1!$J$1)+[7]Sheet1!J4</f>
        <v>0</v>
      </c>
      <c r="K4">
        <f>SUMIFS(PLAN!$M:$M,PLAN!$T:$T,Sheet1!$A4,PLAN!$U:$U,Sheet1!$K$1)+[7]Sheet1!K4</f>
        <v>0</v>
      </c>
      <c r="L4">
        <f>SUMIFS(PLAN!$M:$M,PLAN!$T:$T,Sheet1!$A4,PLAN!$U:$U,Sheet1!$L$1)+[7]Sheet1!L4</f>
        <v>0</v>
      </c>
      <c r="M4">
        <f>SUMIFS(PLAN!$M:$M,PLAN!$T:$T,Sheet1!$A4,PLAN!$U:$U,Sheet1!$M$1)+[7]Sheet1!M4</f>
        <v>0</v>
      </c>
      <c r="N4">
        <f>SUMIFS(PLAN!$M:$M,PLAN!$T:$T,Sheet1!$A4,PLAN!$U:$U,Sheet1!$N$1)+[7]Sheet1!N4</f>
        <v>0</v>
      </c>
      <c r="O4">
        <f t="shared" si="0"/>
        <v>0</v>
      </c>
      <c r="R4" s="292" t="s">
        <v>273</v>
      </c>
      <c r="S4" s="292">
        <v>9403</v>
      </c>
    </row>
    <row r="5" spans="1:19">
      <c r="A5" s="222">
        <v>46177</v>
      </c>
      <c r="B5">
        <f>SUMIFS(PLAN!$M:$M,PLAN!$T:$T,Sheet1!$A5,PLAN!$U:$U,Sheet1!$B$1)+[7]Sheet1!B11</f>
        <v>0</v>
      </c>
      <c r="C5">
        <f>SUMIFS(PLAN!$M:$M,PLAN!$T:$T,Sheet1!$A5,PLAN!$U:$U,Sheet1!$C$1)+[7]Sheet1!C5</f>
        <v>0</v>
      </c>
      <c r="D5">
        <f>SUMIFS(PLAN!$M:$M,PLAN!$T:$T,Sheet1!$A5,PLAN!$U:$U,Sheet1!$D$1)+[7]Sheet1!D5</f>
        <v>0</v>
      </c>
      <c r="E5">
        <f>SUMIFS(PLAN!$M:$M,PLAN!$T:$T,Sheet1!$A5,PLAN!$U:$U,Sheet1!$E$1)+[7]Sheet1!E5</f>
        <v>0</v>
      </c>
      <c r="F5">
        <f>SUMIFS(PLAN!$M:$M,PLAN!$T:$T,Sheet1!$A5,PLAN!$U:$U,Sheet1!$F$1)+[7]Sheet1!F5</f>
        <v>0</v>
      </c>
      <c r="G5">
        <f>SUMIFS(PLAN!$M:$M,PLAN!$T:$T,Sheet1!$A5,PLAN!$U:$U,Sheet1!$G$1)+[7]Sheet1!G5</f>
        <v>0</v>
      </c>
      <c r="H5">
        <f>SUMIFS(PLAN!$M:$M,PLAN!$T:$T,Sheet1!$A5,PLAN!$U:$U,Sheet1!$H$1)+[7]Sheet1!H5</f>
        <v>0</v>
      </c>
      <c r="I5">
        <f>SUMIFS(PLAN!$M:$M,PLAN!$T:$T,Sheet1!$A5,PLAN!$U:$U,Sheet1!$I$1)+[7]Sheet1!I5</f>
        <v>0</v>
      </c>
      <c r="J5">
        <f>SUMIFS(PLAN!$M:$M,PLAN!$T:$T,Sheet1!$A5,PLAN!$U:$U,Sheet1!$J$1)+[7]Sheet1!J5</f>
        <v>0</v>
      </c>
      <c r="K5">
        <f>SUMIFS(PLAN!$M:$M,PLAN!$T:$T,Sheet1!$A5,PLAN!$U:$U,Sheet1!$K$1)+[7]Sheet1!K5</f>
        <v>0</v>
      </c>
      <c r="L5">
        <f>SUMIFS(PLAN!$M:$M,PLAN!$T:$T,Sheet1!$A5,PLAN!$U:$U,Sheet1!$L$1)+[7]Sheet1!L5</f>
        <v>0</v>
      </c>
      <c r="M5">
        <f>SUMIFS(PLAN!$M:$M,PLAN!$T:$T,Sheet1!$A5,PLAN!$U:$U,Sheet1!$M$1)+[7]Sheet1!M5</f>
        <v>0</v>
      </c>
      <c r="N5">
        <f>SUMIFS(PLAN!$M:$M,PLAN!$T:$T,Sheet1!$A5,PLAN!$U:$U,Sheet1!$N$1)+[7]Sheet1!N5</f>
        <v>0</v>
      </c>
      <c r="O5">
        <f t="shared" ref="O5:O68" si="1">SUM(B5:N5)</f>
        <v>0</v>
      </c>
      <c r="R5" s="292" t="s">
        <v>274</v>
      </c>
      <c r="S5" s="292">
        <v>5013</v>
      </c>
    </row>
    <row r="6" spans="1:19">
      <c r="A6" s="222">
        <v>46178</v>
      </c>
      <c r="B6">
        <f>SUMIFS(PLAN!$M:$M,PLAN!$T:$T,Sheet1!$A6,PLAN!$U:$U,Sheet1!$B$1)+[7]Sheet1!B12</f>
        <v>0</v>
      </c>
      <c r="C6">
        <f>SUMIFS(PLAN!$M:$M,PLAN!$T:$T,Sheet1!$A6,PLAN!$U:$U,Sheet1!$C$1)+[7]Sheet1!C6</f>
        <v>0</v>
      </c>
      <c r="D6">
        <f>SUMIFS(PLAN!$M:$M,PLAN!$T:$T,Sheet1!$A6,PLAN!$U:$U,Sheet1!$D$1)+[7]Sheet1!D6</f>
        <v>0</v>
      </c>
      <c r="E6">
        <f>SUMIFS(PLAN!$M:$M,PLAN!$T:$T,Sheet1!$A6,PLAN!$U:$U,Sheet1!$E$1)+[7]Sheet1!E6</f>
        <v>0</v>
      </c>
      <c r="F6">
        <f>SUMIFS(PLAN!$M:$M,PLAN!$T:$T,Sheet1!$A6,PLAN!$U:$U,Sheet1!$F$1)+[7]Sheet1!F6</f>
        <v>0</v>
      </c>
      <c r="G6">
        <f>SUMIFS(PLAN!$M:$M,PLAN!$T:$T,Sheet1!$A6,PLAN!$U:$U,Sheet1!$G$1)+[7]Sheet1!G6</f>
        <v>0</v>
      </c>
      <c r="H6">
        <f>SUMIFS(PLAN!$M:$M,PLAN!$T:$T,Sheet1!$A6,PLAN!$U:$U,Sheet1!$H$1)+[7]Sheet1!H6</f>
        <v>0</v>
      </c>
      <c r="I6">
        <f>SUMIFS(PLAN!$M:$M,PLAN!$T:$T,Sheet1!$A6,PLAN!$U:$U,Sheet1!$I$1)+[7]Sheet1!I6</f>
        <v>0</v>
      </c>
      <c r="J6">
        <f>SUMIFS(PLAN!$M:$M,PLAN!$T:$T,Sheet1!$A6,PLAN!$U:$U,Sheet1!$J$1)+[7]Sheet1!J6</f>
        <v>0</v>
      </c>
      <c r="K6">
        <f>SUMIFS(PLAN!$M:$M,PLAN!$T:$T,Sheet1!$A6,PLAN!$U:$U,Sheet1!$K$1)+[7]Sheet1!K6</f>
        <v>0</v>
      </c>
      <c r="L6">
        <f>SUMIFS(PLAN!$M:$M,PLAN!$T:$T,Sheet1!$A6,PLAN!$U:$U,Sheet1!$L$1)+[7]Sheet1!L6</f>
        <v>0</v>
      </c>
      <c r="M6">
        <f>SUMIFS(PLAN!$M:$M,PLAN!$T:$T,Sheet1!$A6,PLAN!$U:$U,Sheet1!$M$1)+[7]Sheet1!M6</f>
        <v>0</v>
      </c>
      <c r="N6">
        <f>SUMIFS(PLAN!$M:$M,PLAN!$T:$T,Sheet1!$A6,PLAN!$U:$U,Sheet1!$N$1)+[7]Sheet1!N6</f>
        <v>0</v>
      </c>
      <c r="O6">
        <f t="shared" si="1"/>
        <v>0</v>
      </c>
      <c r="R6" s="292" t="s">
        <v>253</v>
      </c>
      <c r="S6" s="292">
        <f>S3-S4-S5</f>
        <v>140716</v>
      </c>
    </row>
    <row r="7" spans="1:19">
      <c r="A7" s="222">
        <v>46179</v>
      </c>
      <c r="B7">
        <f>SUMIFS(PLAN!$M:$M,PLAN!$T:$T,Sheet1!$A7,PLAN!$U:$U,Sheet1!$B$1)+[7]Sheet1!B13</f>
        <v>0</v>
      </c>
      <c r="C7">
        <f>SUMIFS(PLAN!$M:$M,PLAN!$T:$T,Sheet1!$A7,PLAN!$U:$U,Sheet1!$C$1)+[7]Sheet1!C7</f>
        <v>0</v>
      </c>
      <c r="D7">
        <f>SUMIFS(PLAN!$M:$M,PLAN!$T:$T,Sheet1!$A7,PLAN!$U:$U,Sheet1!$D$1)+[7]Sheet1!D7</f>
        <v>0</v>
      </c>
      <c r="E7">
        <f>SUMIFS(PLAN!$M:$M,PLAN!$T:$T,Sheet1!$A7,PLAN!$U:$U,Sheet1!$E$1)+[7]Sheet1!E7</f>
        <v>0</v>
      </c>
      <c r="F7">
        <f>SUMIFS(PLAN!$M:$M,PLAN!$T:$T,Sheet1!$A7,PLAN!$U:$U,Sheet1!$F$1)+[7]Sheet1!F7</f>
        <v>0</v>
      </c>
      <c r="G7">
        <f>SUMIFS(PLAN!$M:$M,PLAN!$T:$T,Sheet1!$A7,PLAN!$U:$U,Sheet1!$G$1)+[7]Sheet1!G7</f>
        <v>0</v>
      </c>
      <c r="H7">
        <f>SUMIFS(PLAN!$M:$M,PLAN!$T:$T,Sheet1!$A7,PLAN!$U:$U,Sheet1!$H$1)+[7]Sheet1!H7</f>
        <v>0</v>
      </c>
      <c r="I7">
        <f>SUMIFS(PLAN!$M:$M,PLAN!$T:$T,Sheet1!$A7,PLAN!$U:$U,Sheet1!$I$1)+[7]Sheet1!I7</f>
        <v>0</v>
      </c>
      <c r="J7">
        <f>SUMIFS(PLAN!$M:$M,PLAN!$T:$T,Sheet1!$A7,PLAN!$U:$U,Sheet1!$J$1)+[7]Sheet1!J7</f>
        <v>0</v>
      </c>
      <c r="K7">
        <f>SUMIFS(PLAN!$M:$M,PLAN!$T:$T,Sheet1!$A7,PLAN!$U:$U,Sheet1!$K$1)+[7]Sheet1!K7</f>
        <v>0</v>
      </c>
      <c r="L7">
        <f>SUMIFS(PLAN!$M:$M,PLAN!$T:$T,Sheet1!$A7,PLAN!$U:$U,Sheet1!$L$1)+[7]Sheet1!L7</f>
        <v>0</v>
      </c>
      <c r="M7">
        <f>SUMIFS(PLAN!$M:$M,PLAN!$T:$T,Sheet1!$A7,PLAN!$U:$U,Sheet1!$M$1)+[7]Sheet1!M7</f>
        <v>0</v>
      </c>
      <c r="N7">
        <f>SUMIFS(PLAN!$M:$M,PLAN!$T:$T,Sheet1!$A7,PLAN!$U:$U,Sheet1!$N$1)+[7]Sheet1!N7</f>
        <v>0</v>
      </c>
      <c r="O7">
        <f t="shared" si="1"/>
        <v>0</v>
      </c>
    </row>
    <row r="8" spans="1:19">
      <c r="A8" s="222">
        <v>46180</v>
      </c>
      <c r="B8">
        <f>SUMIFS(PLAN!$M:$M,PLAN!$T:$T,Sheet1!$A8,PLAN!$U:$U,Sheet1!$B$1)+[7]Sheet1!B14</f>
        <v>0</v>
      </c>
      <c r="C8">
        <f>SUMIFS(PLAN!$M:$M,PLAN!$T:$T,Sheet1!$A8,PLAN!$U:$U,Sheet1!$C$1)+[7]Sheet1!C8</f>
        <v>0</v>
      </c>
      <c r="D8">
        <f>SUMIFS(PLAN!$M:$M,PLAN!$T:$T,Sheet1!$A8,PLAN!$U:$U,Sheet1!$D$1)+[7]Sheet1!D8</f>
        <v>0</v>
      </c>
      <c r="E8">
        <f>SUMIFS(PLAN!$M:$M,PLAN!$T:$T,Sheet1!$A8,PLAN!$U:$U,Sheet1!$E$1)+[7]Sheet1!E8</f>
        <v>0</v>
      </c>
      <c r="F8">
        <f>SUMIFS(PLAN!$M:$M,PLAN!$T:$T,Sheet1!$A8,PLAN!$U:$U,Sheet1!$F$1)+[7]Sheet1!F8</f>
        <v>0</v>
      </c>
      <c r="G8">
        <f>SUMIFS(PLAN!$M:$M,PLAN!$T:$T,Sheet1!$A8,PLAN!$U:$U,Sheet1!$G$1)+[7]Sheet1!G8</f>
        <v>0</v>
      </c>
      <c r="H8">
        <f>SUMIFS(PLAN!$M:$M,PLAN!$T:$T,Sheet1!$A8,PLAN!$U:$U,Sheet1!$H$1)+[7]Sheet1!H8</f>
        <v>0</v>
      </c>
      <c r="I8">
        <f>SUMIFS(PLAN!$M:$M,PLAN!$T:$T,Sheet1!$A8,PLAN!$U:$U,Sheet1!$I$1)+[7]Sheet1!I8</f>
        <v>0</v>
      </c>
      <c r="J8">
        <f>SUMIFS(PLAN!$M:$M,PLAN!$T:$T,Sheet1!$A8,PLAN!$U:$U,Sheet1!$J$1)+[7]Sheet1!J8</f>
        <v>0</v>
      </c>
      <c r="K8">
        <f>SUMIFS(PLAN!$M:$M,PLAN!$T:$T,Sheet1!$A8,PLAN!$U:$U,Sheet1!$K$1)+[7]Sheet1!K8</f>
        <v>0</v>
      </c>
      <c r="L8">
        <f>SUMIFS(PLAN!$M:$M,PLAN!$T:$T,Sheet1!$A8,PLAN!$U:$U,Sheet1!$L$1)+[7]Sheet1!L8</f>
        <v>0</v>
      </c>
      <c r="M8">
        <f>SUMIFS(PLAN!$M:$M,PLAN!$T:$T,Sheet1!$A8,PLAN!$U:$U,Sheet1!$M$1)+[7]Sheet1!M8</f>
        <v>0</v>
      </c>
      <c r="N8">
        <f>SUMIFS(PLAN!$M:$M,PLAN!$T:$T,Sheet1!$A8,PLAN!$U:$U,Sheet1!$N$1)+[7]Sheet1!N8</f>
        <v>0</v>
      </c>
      <c r="O8">
        <f t="shared" si="1"/>
        <v>0</v>
      </c>
    </row>
    <row r="9" spans="1:19">
      <c r="A9" s="222">
        <v>46181</v>
      </c>
      <c r="B9">
        <f>SUMIFS(PLAN!$M:$M,PLAN!$T:$T,Sheet1!$A9,PLAN!$U:$U,Sheet1!$B$1)+[7]Sheet1!B15</f>
        <v>0</v>
      </c>
      <c r="C9">
        <f>SUMIFS(PLAN!$M:$M,PLAN!$T:$T,Sheet1!$A9,PLAN!$U:$U,Sheet1!$C$1)+[7]Sheet1!C9</f>
        <v>0</v>
      </c>
      <c r="D9">
        <f>SUMIFS(PLAN!$M:$M,PLAN!$T:$T,Sheet1!$A9,PLAN!$U:$U,Sheet1!$D$1)+[7]Sheet1!D9</f>
        <v>0</v>
      </c>
      <c r="E9">
        <f>SUMIFS(PLAN!$M:$M,PLAN!$T:$T,Sheet1!$A9,PLAN!$U:$U,Sheet1!$E$1)+[7]Sheet1!E9</f>
        <v>0</v>
      </c>
      <c r="F9">
        <f>SUMIFS(PLAN!$M:$M,PLAN!$T:$T,Sheet1!$A9,PLAN!$U:$U,Sheet1!$F$1)+[7]Sheet1!F9</f>
        <v>0</v>
      </c>
      <c r="G9">
        <f>SUMIFS(PLAN!$M:$M,PLAN!$T:$T,Sheet1!$A9,PLAN!$U:$U,Sheet1!$G$1)+[7]Sheet1!G9</f>
        <v>0</v>
      </c>
      <c r="H9">
        <f>SUMIFS(PLAN!$M:$M,PLAN!$T:$T,Sheet1!$A9,PLAN!$U:$U,Sheet1!$H$1)+[7]Sheet1!H9</f>
        <v>0</v>
      </c>
      <c r="I9">
        <f>SUMIFS(PLAN!$M:$M,PLAN!$T:$T,Sheet1!$A9,PLAN!$U:$U,Sheet1!$I$1)+[7]Sheet1!I9</f>
        <v>0</v>
      </c>
      <c r="J9">
        <f>SUMIFS(PLAN!$M:$M,PLAN!$T:$T,Sheet1!$A9,PLAN!$U:$U,Sheet1!$J$1)+[7]Sheet1!J9</f>
        <v>0</v>
      </c>
      <c r="K9">
        <f>SUMIFS(PLAN!$M:$M,PLAN!$T:$T,Sheet1!$A9,PLAN!$U:$U,Sheet1!$K$1)+[7]Sheet1!K9</f>
        <v>0</v>
      </c>
      <c r="L9">
        <f>SUMIFS(PLAN!$M:$M,PLAN!$T:$T,Sheet1!$A9,PLAN!$U:$U,Sheet1!$L$1)+[7]Sheet1!L9</f>
        <v>0</v>
      </c>
      <c r="M9">
        <f>SUMIFS(PLAN!$M:$M,PLAN!$T:$T,Sheet1!$A9,PLAN!$U:$U,Sheet1!$M$1)+[7]Sheet1!M9</f>
        <v>0</v>
      </c>
      <c r="N9">
        <f>SUMIFS(PLAN!$M:$M,PLAN!$T:$T,Sheet1!$A9,PLAN!$U:$U,Sheet1!$N$1)+[7]Sheet1!N9</f>
        <v>0</v>
      </c>
      <c r="O9">
        <f t="shared" si="1"/>
        <v>0</v>
      </c>
    </row>
    <row r="10" spans="1:19">
      <c r="A10" s="222">
        <v>46182</v>
      </c>
      <c r="B10">
        <f>SUMIFS(PLAN!$M:$M,PLAN!$T:$T,Sheet1!$A10,PLAN!$U:$U,Sheet1!$B$1)+[7]Sheet1!B16</f>
        <v>0</v>
      </c>
      <c r="C10">
        <f>SUMIFS(PLAN!$M:$M,PLAN!$T:$T,Sheet1!$A10,PLAN!$U:$U,Sheet1!$C$1)+[7]Sheet1!C10</f>
        <v>0</v>
      </c>
      <c r="D10">
        <f>SUMIFS(PLAN!$M:$M,PLAN!$T:$T,Sheet1!$A10,PLAN!$U:$U,Sheet1!$D$1)+[7]Sheet1!D10</f>
        <v>0</v>
      </c>
      <c r="E10">
        <f>SUMIFS(PLAN!$M:$M,PLAN!$T:$T,Sheet1!$A10,PLAN!$U:$U,Sheet1!$E$1)+[7]Sheet1!E10</f>
        <v>0</v>
      </c>
      <c r="F10">
        <f>SUMIFS(PLAN!$M:$M,PLAN!$T:$T,Sheet1!$A10,PLAN!$U:$U,Sheet1!$F$1)+[7]Sheet1!F10</f>
        <v>0</v>
      </c>
      <c r="G10">
        <f>SUMIFS(PLAN!$M:$M,PLAN!$T:$T,Sheet1!$A10,PLAN!$U:$U,Sheet1!$G$1)+[7]Sheet1!G10</f>
        <v>0</v>
      </c>
      <c r="H10">
        <f>SUMIFS(PLAN!$M:$M,PLAN!$T:$T,Sheet1!$A10,PLAN!$U:$U,Sheet1!$H$1)+[7]Sheet1!H10</f>
        <v>0</v>
      </c>
      <c r="I10">
        <f>SUMIFS(PLAN!$M:$M,PLAN!$T:$T,Sheet1!$A10,PLAN!$U:$U,Sheet1!$I$1)+[7]Sheet1!I10</f>
        <v>0</v>
      </c>
      <c r="J10">
        <f>SUMIFS(PLAN!$M:$M,PLAN!$T:$T,Sheet1!$A10,PLAN!$U:$U,Sheet1!$J$1)+[7]Sheet1!J10</f>
        <v>0</v>
      </c>
      <c r="K10">
        <f>SUMIFS(PLAN!$M:$M,PLAN!$T:$T,Sheet1!$A10,PLAN!$U:$U,Sheet1!$K$1)+[7]Sheet1!K10</f>
        <v>0</v>
      </c>
      <c r="L10">
        <f>SUMIFS(PLAN!$M:$M,PLAN!$T:$T,Sheet1!$A10,PLAN!$U:$U,Sheet1!$L$1)+[7]Sheet1!L10</f>
        <v>0</v>
      </c>
      <c r="M10">
        <f>SUMIFS(PLAN!$M:$M,PLAN!$T:$T,Sheet1!$A10,PLAN!$U:$U,Sheet1!$M$1)+[7]Sheet1!M10</f>
        <v>0</v>
      </c>
      <c r="N10">
        <f>SUMIFS(PLAN!$M:$M,PLAN!$T:$T,Sheet1!$A10,PLAN!$U:$U,Sheet1!$N$1)+[7]Sheet1!N10</f>
        <v>0</v>
      </c>
      <c r="O10">
        <f t="shared" si="1"/>
        <v>0</v>
      </c>
    </row>
    <row r="11" spans="1:19">
      <c r="A11" s="222">
        <v>46183</v>
      </c>
      <c r="B11">
        <f>SUMIFS(PLAN!$M:$M,PLAN!$T:$T,Sheet1!$A11,PLAN!$U:$U,Sheet1!$B$1)+[7]Sheet1!B17</f>
        <v>0</v>
      </c>
      <c r="C11">
        <f>SUMIFS(PLAN!$M:$M,PLAN!$T:$T,Sheet1!$A11,PLAN!$U:$U,Sheet1!$C$1)+[7]Sheet1!C11</f>
        <v>0</v>
      </c>
      <c r="D11">
        <f>SUMIFS(PLAN!$M:$M,PLAN!$T:$T,Sheet1!$A11,PLAN!$U:$U,Sheet1!$D$1)+[7]Sheet1!D11</f>
        <v>0</v>
      </c>
      <c r="E11">
        <f>SUMIFS(PLAN!$M:$M,PLAN!$T:$T,Sheet1!$A11,PLAN!$U:$U,Sheet1!$E$1)+[7]Sheet1!E11</f>
        <v>0</v>
      </c>
      <c r="F11">
        <f>SUMIFS(PLAN!$M:$M,PLAN!$T:$T,Sheet1!$A11,PLAN!$U:$U,Sheet1!$F$1)+[7]Sheet1!F11</f>
        <v>0</v>
      </c>
      <c r="G11">
        <f>SUMIFS(PLAN!$M:$M,PLAN!$T:$T,Sheet1!$A11,PLAN!$U:$U,Sheet1!$G$1)+[7]Sheet1!G11</f>
        <v>0</v>
      </c>
      <c r="H11">
        <f>SUMIFS(PLAN!$M:$M,PLAN!$T:$T,Sheet1!$A11,PLAN!$U:$U,Sheet1!$H$1)+[7]Sheet1!H11</f>
        <v>0</v>
      </c>
      <c r="I11">
        <f>SUMIFS(PLAN!$M:$M,PLAN!$T:$T,Sheet1!$A11,PLAN!$U:$U,Sheet1!$I$1)+[7]Sheet1!I11</f>
        <v>0</v>
      </c>
      <c r="J11">
        <f>SUMIFS(PLAN!$M:$M,PLAN!$T:$T,Sheet1!$A11,PLAN!$U:$U,Sheet1!$J$1)+[7]Sheet1!J11</f>
        <v>0</v>
      </c>
      <c r="K11">
        <f>SUMIFS(PLAN!$M:$M,PLAN!$T:$T,Sheet1!$A11,PLAN!$U:$U,Sheet1!$K$1)+[7]Sheet1!K11</f>
        <v>0</v>
      </c>
      <c r="L11">
        <f>SUMIFS(PLAN!$M:$M,PLAN!$T:$T,Sheet1!$A11,PLAN!$U:$U,Sheet1!$L$1)+[7]Sheet1!L11</f>
        <v>0</v>
      </c>
      <c r="M11">
        <f>SUMIFS(PLAN!$M:$M,PLAN!$T:$T,Sheet1!$A11,PLAN!$U:$U,Sheet1!$M$1)+[7]Sheet1!M11</f>
        <v>0</v>
      </c>
      <c r="N11">
        <f>SUMIFS(PLAN!$M:$M,PLAN!$T:$T,Sheet1!$A11,PLAN!$U:$U,Sheet1!$N$1)+[7]Sheet1!N11</f>
        <v>0</v>
      </c>
      <c r="O11">
        <f t="shared" si="1"/>
        <v>0</v>
      </c>
    </row>
    <row r="12" spans="1:19">
      <c r="A12" s="222">
        <v>46184</v>
      </c>
      <c r="B12">
        <f>SUMIFS(PLAN!$M:$M,PLAN!$T:$T,Sheet1!$A12,PLAN!$U:$U,Sheet1!$B$1)+[7]Sheet1!B18</f>
        <v>0</v>
      </c>
      <c r="C12">
        <f>SUMIFS(PLAN!$M:$M,PLAN!$T:$T,Sheet1!$A12,PLAN!$U:$U,Sheet1!$C$1)+[7]Sheet1!C12</f>
        <v>0</v>
      </c>
      <c r="D12">
        <f>SUMIFS(PLAN!$M:$M,PLAN!$T:$T,Sheet1!$A12,PLAN!$U:$U,Sheet1!$D$1)+[7]Sheet1!D12</f>
        <v>0</v>
      </c>
      <c r="E12">
        <f>SUMIFS(PLAN!$M:$M,PLAN!$T:$T,Sheet1!$A12,PLAN!$U:$U,Sheet1!$E$1)+[7]Sheet1!E12</f>
        <v>0</v>
      </c>
      <c r="F12">
        <f>SUMIFS(PLAN!$M:$M,PLAN!$T:$T,Sheet1!$A12,PLAN!$U:$U,Sheet1!$F$1)+[7]Sheet1!F12</f>
        <v>0</v>
      </c>
      <c r="G12">
        <f>SUMIFS(PLAN!$M:$M,PLAN!$T:$T,Sheet1!$A12,PLAN!$U:$U,Sheet1!$G$1)+[7]Sheet1!G12</f>
        <v>0</v>
      </c>
      <c r="H12">
        <f>SUMIFS(PLAN!$M:$M,PLAN!$T:$T,Sheet1!$A12,PLAN!$U:$U,Sheet1!$H$1)+[7]Sheet1!H12</f>
        <v>0</v>
      </c>
      <c r="I12">
        <f>SUMIFS(PLAN!$M:$M,PLAN!$T:$T,Sheet1!$A12,PLAN!$U:$U,Sheet1!$I$1)+[7]Sheet1!I12</f>
        <v>0</v>
      </c>
      <c r="J12">
        <f>SUMIFS(PLAN!$M:$M,PLAN!$T:$T,Sheet1!$A12,PLAN!$U:$U,Sheet1!$J$1)+[7]Sheet1!J12</f>
        <v>0</v>
      </c>
      <c r="K12">
        <f>SUMIFS(PLAN!$M:$M,PLAN!$T:$T,Sheet1!$A12,PLAN!$U:$U,Sheet1!$K$1)+[7]Sheet1!K12</f>
        <v>0</v>
      </c>
      <c r="L12">
        <f>SUMIFS(PLAN!$M:$M,PLAN!$T:$T,Sheet1!$A12,PLAN!$U:$U,Sheet1!$L$1)+[7]Sheet1!L12</f>
        <v>0</v>
      </c>
      <c r="M12">
        <f>SUMIFS(PLAN!$M:$M,PLAN!$T:$T,Sheet1!$A12,PLAN!$U:$U,Sheet1!$M$1)+[7]Sheet1!M12</f>
        <v>0</v>
      </c>
      <c r="N12">
        <f>SUMIFS(PLAN!$M:$M,PLAN!$T:$T,Sheet1!$A12,PLAN!$U:$U,Sheet1!$N$1)+[7]Sheet1!N12</f>
        <v>0</v>
      </c>
      <c r="O12">
        <f t="shared" si="1"/>
        <v>0</v>
      </c>
    </row>
    <row r="13" spans="1:19">
      <c r="A13" s="222">
        <v>46185</v>
      </c>
      <c r="B13">
        <f>SUMIFS(PLAN!$M:$M,PLAN!$T:$T,Sheet1!$A13,PLAN!$U:$U,Sheet1!$B$1)+[7]Sheet1!B19</f>
        <v>0</v>
      </c>
      <c r="C13">
        <f>SUMIFS(PLAN!$M:$M,PLAN!$T:$T,Sheet1!$A13,PLAN!$U:$U,Sheet1!$C$1)+[7]Sheet1!C13</f>
        <v>0</v>
      </c>
      <c r="D13">
        <f>SUMIFS(PLAN!$M:$M,PLAN!$T:$T,Sheet1!$A13,PLAN!$U:$U,Sheet1!$D$1)+[7]Sheet1!D13</f>
        <v>0</v>
      </c>
      <c r="E13">
        <f>SUMIFS(PLAN!$M:$M,PLAN!$T:$T,Sheet1!$A13,PLAN!$U:$U,Sheet1!$E$1)+[7]Sheet1!E13</f>
        <v>0</v>
      </c>
      <c r="F13">
        <f>SUMIFS(PLAN!$M:$M,PLAN!$T:$T,Sheet1!$A13,PLAN!$U:$U,Sheet1!$F$1)+[7]Sheet1!F13</f>
        <v>0</v>
      </c>
      <c r="G13">
        <f>SUMIFS(PLAN!$M:$M,PLAN!$T:$T,Sheet1!$A13,PLAN!$U:$U,Sheet1!$G$1)+[7]Sheet1!G13</f>
        <v>0</v>
      </c>
      <c r="H13">
        <f>SUMIFS(PLAN!$M:$M,PLAN!$T:$T,Sheet1!$A13,PLAN!$U:$U,Sheet1!$H$1)+[7]Sheet1!H13</f>
        <v>0</v>
      </c>
      <c r="I13">
        <f>SUMIFS(PLAN!$M:$M,PLAN!$T:$T,Sheet1!$A13,PLAN!$U:$U,Sheet1!$I$1)+[7]Sheet1!I13</f>
        <v>0</v>
      </c>
      <c r="J13">
        <f>SUMIFS(PLAN!$M:$M,PLAN!$T:$T,Sheet1!$A13,PLAN!$U:$U,Sheet1!$J$1)+[7]Sheet1!J13</f>
        <v>0</v>
      </c>
      <c r="K13">
        <f>SUMIFS(PLAN!$M:$M,PLAN!$T:$T,Sheet1!$A13,PLAN!$U:$U,Sheet1!$K$1)+[7]Sheet1!K13</f>
        <v>0</v>
      </c>
      <c r="L13">
        <f>SUMIFS(PLAN!$M:$M,PLAN!$T:$T,Sheet1!$A13,PLAN!$U:$U,Sheet1!$L$1)+[7]Sheet1!L13</f>
        <v>0</v>
      </c>
      <c r="M13">
        <f>SUMIFS(PLAN!$M:$M,PLAN!$T:$T,Sheet1!$A13,PLAN!$U:$U,Sheet1!$M$1)+[7]Sheet1!M13</f>
        <v>0</v>
      </c>
      <c r="N13">
        <f>SUMIFS(PLAN!$M:$M,PLAN!$T:$T,Sheet1!$A13,PLAN!$U:$U,Sheet1!$N$1)+[7]Sheet1!N13</f>
        <v>0</v>
      </c>
      <c r="O13">
        <f t="shared" si="1"/>
        <v>0</v>
      </c>
    </row>
    <row r="14" spans="1:19">
      <c r="A14" s="222">
        <v>46186</v>
      </c>
      <c r="B14">
        <f>SUMIFS(PLAN!$M:$M,PLAN!$T:$T,Sheet1!$A14,PLAN!$U:$U,Sheet1!$B$1)+[7]Sheet1!B20</f>
        <v>0</v>
      </c>
      <c r="C14">
        <f>SUMIFS(PLAN!$M:$M,PLAN!$T:$T,Sheet1!$A14,PLAN!$U:$U,Sheet1!$C$1)+[7]Sheet1!C14</f>
        <v>0</v>
      </c>
      <c r="D14">
        <f>SUMIFS(PLAN!$M:$M,PLAN!$T:$T,Sheet1!$A14,PLAN!$U:$U,Sheet1!$D$1)+[7]Sheet1!D14</f>
        <v>0</v>
      </c>
      <c r="E14">
        <f>SUMIFS(PLAN!$M:$M,PLAN!$T:$T,Sheet1!$A14,PLAN!$U:$U,Sheet1!$E$1)+[7]Sheet1!E14</f>
        <v>0</v>
      </c>
      <c r="F14">
        <f>SUMIFS(PLAN!$M:$M,PLAN!$T:$T,Sheet1!$A14,PLAN!$U:$U,Sheet1!$F$1)+[7]Sheet1!F14</f>
        <v>0</v>
      </c>
      <c r="G14">
        <f>SUMIFS(PLAN!$M:$M,PLAN!$T:$T,Sheet1!$A14,PLAN!$U:$U,Sheet1!$G$1)+[7]Sheet1!G14</f>
        <v>0</v>
      </c>
      <c r="H14">
        <f>SUMIFS(PLAN!$M:$M,PLAN!$T:$T,Sheet1!$A14,PLAN!$U:$U,Sheet1!$H$1)+[7]Sheet1!H14</f>
        <v>0</v>
      </c>
      <c r="I14">
        <f>SUMIFS(PLAN!$M:$M,PLAN!$T:$T,Sheet1!$A14,PLAN!$U:$U,Sheet1!$I$1)+[7]Sheet1!I14</f>
        <v>0</v>
      </c>
      <c r="J14">
        <f>SUMIFS(PLAN!$M:$M,PLAN!$T:$T,Sheet1!$A14,PLAN!$U:$U,Sheet1!$J$1)+[7]Sheet1!J14</f>
        <v>0</v>
      </c>
      <c r="K14">
        <f>SUMIFS(PLAN!$M:$M,PLAN!$T:$T,Sheet1!$A14,PLAN!$U:$U,Sheet1!$K$1)+[7]Sheet1!K14</f>
        <v>0</v>
      </c>
      <c r="L14">
        <f>SUMIFS(PLAN!$M:$M,PLAN!$T:$T,Sheet1!$A14,PLAN!$U:$U,Sheet1!$L$1)+[7]Sheet1!L14</f>
        <v>0</v>
      </c>
      <c r="M14">
        <f>SUMIFS(PLAN!$M:$M,PLAN!$T:$T,Sheet1!$A14,PLAN!$U:$U,Sheet1!$M$1)+[7]Sheet1!M14</f>
        <v>0</v>
      </c>
      <c r="N14">
        <f>SUMIFS(PLAN!$M:$M,PLAN!$T:$T,Sheet1!$A14,PLAN!$U:$U,Sheet1!$N$1)+[7]Sheet1!N14</f>
        <v>0</v>
      </c>
      <c r="O14">
        <f t="shared" si="1"/>
        <v>0</v>
      </c>
    </row>
    <row r="15" spans="1:19">
      <c r="A15" s="222">
        <v>46187</v>
      </c>
      <c r="B15">
        <f>SUMIFS(PLAN!$M:$M,PLAN!$T:$T,Sheet1!$A15,PLAN!$U:$U,Sheet1!$B$1)+[7]Sheet1!B21</f>
        <v>0</v>
      </c>
      <c r="C15">
        <f>SUMIFS(PLAN!$M:$M,PLAN!$T:$T,Sheet1!$A15,PLAN!$U:$U,Sheet1!$C$1)+[7]Sheet1!C15</f>
        <v>0</v>
      </c>
      <c r="D15">
        <f>SUMIFS(PLAN!$M:$M,PLAN!$T:$T,Sheet1!$A15,PLAN!$U:$U,Sheet1!$D$1)+[7]Sheet1!D15</f>
        <v>0</v>
      </c>
      <c r="E15">
        <f>SUMIFS(PLAN!$M:$M,PLAN!$T:$T,Sheet1!$A15,PLAN!$U:$U,Sheet1!$E$1)+[7]Sheet1!E15</f>
        <v>0</v>
      </c>
      <c r="F15">
        <f>SUMIFS(PLAN!$M:$M,PLAN!$T:$T,Sheet1!$A15,PLAN!$U:$U,Sheet1!$F$1)+[7]Sheet1!F15</f>
        <v>0</v>
      </c>
      <c r="G15">
        <f>SUMIFS(PLAN!$M:$M,PLAN!$T:$T,Sheet1!$A15,PLAN!$U:$U,Sheet1!$G$1)+[7]Sheet1!G15</f>
        <v>0</v>
      </c>
      <c r="H15">
        <f>SUMIFS(PLAN!$M:$M,PLAN!$T:$T,Sheet1!$A15,PLAN!$U:$U,Sheet1!$H$1)+[7]Sheet1!H15</f>
        <v>0</v>
      </c>
      <c r="I15">
        <f>SUMIFS(PLAN!$M:$M,PLAN!$T:$T,Sheet1!$A15,PLAN!$U:$U,Sheet1!$I$1)+[7]Sheet1!I15</f>
        <v>0</v>
      </c>
      <c r="J15">
        <f>SUMIFS(PLAN!$M:$M,PLAN!$T:$T,Sheet1!$A15,PLAN!$U:$U,Sheet1!$J$1)+[7]Sheet1!J15</f>
        <v>0</v>
      </c>
      <c r="K15">
        <f>SUMIFS(PLAN!$M:$M,PLAN!$T:$T,Sheet1!$A15,PLAN!$U:$U,Sheet1!$K$1)+[7]Sheet1!K15</f>
        <v>0</v>
      </c>
      <c r="L15">
        <f>SUMIFS(PLAN!$M:$M,PLAN!$T:$T,Sheet1!$A15,PLAN!$U:$U,Sheet1!$L$1)+[7]Sheet1!L15</f>
        <v>0</v>
      </c>
      <c r="M15">
        <f>SUMIFS(PLAN!$M:$M,PLAN!$T:$T,Sheet1!$A15,PLAN!$U:$U,Sheet1!$M$1)+[7]Sheet1!M15</f>
        <v>0</v>
      </c>
      <c r="N15">
        <f>SUMIFS(PLAN!$M:$M,PLAN!$T:$T,Sheet1!$A15,PLAN!$U:$U,Sheet1!$N$1)+[7]Sheet1!N15</f>
        <v>0</v>
      </c>
      <c r="O15">
        <f t="shared" si="1"/>
        <v>0</v>
      </c>
    </row>
    <row r="16" spans="1:19">
      <c r="A16" s="222">
        <v>46188</v>
      </c>
      <c r="B16">
        <f>SUMIFS(PLAN!$M:$M,PLAN!$T:$T,Sheet1!$A16,PLAN!$U:$U,Sheet1!$B$1)+[7]Sheet1!B22</f>
        <v>0</v>
      </c>
      <c r="C16">
        <f>SUMIFS(PLAN!$M:$M,PLAN!$T:$T,Sheet1!$A16,PLAN!$U:$U,Sheet1!$C$1)+[7]Sheet1!C16</f>
        <v>0</v>
      </c>
      <c r="D16">
        <f>SUMIFS(PLAN!$M:$M,PLAN!$T:$T,Sheet1!$A16,PLAN!$U:$U,Sheet1!$D$1)+[7]Sheet1!D16</f>
        <v>0</v>
      </c>
      <c r="E16">
        <f>SUMIFS(PLAN!$M:$M,PLAN!$T:$T,Sheet1!$A16,PLAN!$U:$U,Sheet1!$E$1)+[7]Sheet1!E16</f>
        <v>0</v>
      </c>
      <c r="F16">
        <f>SUMIFS(PLAN!$M:$M,PLAN!$T:$T,Sheet1!$A16,PLAN!$U:$U,Sheet1!$F$1)+[7]Sheet1!F16</f>
        <v>0</v>
      </c>
      <c r="G16">
        <f>SUMIFS(PLAN!$M:$M,PLAN!$T:$T,Sheet1!$A16,PLAN!$U:$U,Sheet1!$G$1)+[7]Sheet1!G16</f>
        <v>0</v>
      </c>
      <c r="H16">
        <f>SUMIFS(PLAN!$M:$M,PLAN!$T:$T,Sheet1!$A16,PLAN!$U:$U,Sheet1!$H$1)+[7]Sheet1!H16</f>
        <v>0</v>
      </c>
      <c r="I16">
        <f>SUMIFS(PLAN!$M:$M,PLAN!$T:$T,Sheet1!$A16,PLAN!$U:$U,Sheet1!$I$1)+[7]Sheet1!I16</f>
        <v>0</v>
      </c>
      <c r="J16">
        <f>SUMIFS(PLAN!$M:$M,PLAN!$T:$T,Sheet1!$A16,PLAN!$U:$U,Sheet1!$J$1)+[7]Sheet1!J16</f>
        <v>0</v>
      </c>
      <c r="K16">
        <f>SUMIFS(PLAN!$M:$M,PLAN!$T:$T,Sheet1!$A16,PLAN!$U:$U,Sheet1!$K$1)+[7]Sheet1!K16</f>
        <v>0</v>
      </c>
      <c r="L16">
        <f>SUMIFS(PLAN!$M:$M,PLAN!$T:$T,Sheet1!$A16,PLAN!$U:$U,Sheet1!$L$1)+[7]Sheet1!L16</f>
        <v>0</v>
      </c>
      <c r="M16">
        <f>SUMIFS(PLAN!$M:$M,PLAN!$T:$T,Sheet1!$A16,PLAN!$U:$U,Sheet1!$M$1)+[7]Sheet1!M16</f>
        <v>0</v>
      </c>
      <c r="N16">
        <f>SUMIFS(PLAN!$M:$M,PLAN!$T:$T,Sheet1!$A16,PLAN!$U:$U,Sheet1!$N$1)+[7]Sheet1!N16</f>
        <v>0</v>
      </c>
      <c r="O16">
        <f t="shared" si="1"/>
        <v>0</v>
      </c>
    </row>
    <row r="17" spans="1:15">
      <c r="A17" s="222">
        <v>46189</v>
      </c>
      <c r="B17">
        <f>SUMIFS(PLAN!$M:$M,PLAN!$T:$T,Sheet1!$A17,PLAN!$U:$U,Sheet1!$B$1)+[7]Sheet1!B23</f>
        <v>0</v>
      </c>
      <c r="C17">
        <f>SUMIFS(PLAN!$M:$M,PLAN!$T:$T,Sheet1!$A17,PLAN!$U:$U,Sheet1!$C$1)+[7]Sheet1!C17</f>
        <v>0</v>
      </c>
      <c r="D17">
        <f>SUMIFS(PLAN!$M:$M,PLAN!$T:$T,Sheet1!$A17,PLAN!$U:$U,Sheet1!$D$1)+[7]Sheet1!D17</f>
        <v>0</v>
      </c>
      <c r="E17">
        <f>SUMIFS(PLAN!$M:$M,PLAN!$T:$T,Sheet1!$A17,PLAN!$U:$U,Sheet1!$E$1)+[7]Sheet1!E17</f>
        <v>0</v>
      </c>
      <c r="F17">
        <f>SUMIFS(PLAN!$M:$M,PLAN!$T:$T,Sheet1!$A17,PLAN!$U:$U,Sheet1!$F$1)+[7]Sheet1!F17</f>
        <v>0</v>
      </c>
      <c r="G17">
        <f>SUMIFS(PLAN!$M:$M,PLAN!$T:$T,Sheet1!$A17,PLAN!$U:$U,Sheet1!$G$1)+[7]Sheet1!G17</f>
        <v>0</v>
      </c>
      <c r="H17">
        <f>SUMIFS(PLAN!$M:$M,PLAN!$T:$T,Sheet1!$A17,PLAN!$U:$U,Sheet1!$H$1)+[7]Sheet1!H17</f>
        <v>0</v>
      </c>
      <c r="I17">
        <f>SUMIFS(PLAN!$M:$M,PLAN!$T:$T,Sheet1!$A17,PLAN!$U:$U,Sheet1!$I$1)+[7]Sheet1!I17</f>
        <v>0</v>
      </c>
      <c r="J17">
        <f>SUMIFS(PLAN!$M:$M,PLAN!$T:$T,Sheet1!$A17,PLAN!$U:$U,Sheet1!$J$1)+[7]Sheet1!J17</f>
        <v>0</v>
      </c>
      <c r="K17">
        <f>SUMIFS(PLAN!$M:$M,PLAN!$T:$T,Sheet1!$A17,PLAN!$U:$U,Sheet1!$K$1)+[7]Sheet1!K17</f>
        <v>0</v>
      </c>
      <c r="L17">
        <f>SUMIFS(PLAN!$M:$M,PLAN!$T:$T,Sheet1!$A17,PLAN!$U:$U,Sheet1!$L$1)+[7]Sheet1!L17</f>
        <v>0</v>
      </c>
      <c r="M17">
        <f>SUMIFS(PLAN!$M:$M,PLAN!$T:$T,Sheet1!$A17,PLAN!$U:$U,Sheet1!$M$1)+[7]Sheet1!M17</f>
        <v>0</v>
      </c>
      <c r="N17">
        <f>SUMIFS(PLAN!$M:$M,PLAN!$T:$T,Sheet1!$A17,PLAN!$U:$U,Sheet1!$N$1)+[7]Sheet1!N17</f>
        <v>0</v>
      </c>
      <c r="O17">
        <f t="shared" si="1"/>
        <v>0</v>
      </c>
    </row>
    <row r="18" spans="1:15">
      <c r="A18" s="222">
        <v>46190</v>
      </c>
      <c r="B18">
        <f>SUMIFS(PLAN!$M:$M,PLAN!$T:$T,Sheet1!$A18,PLAN!$U:$U,Sheet1!$B$1)+[7]Sheet1!B24</f>
        <v>0</v>
      </c>
      <c r="C18">
        <f>SUMIFS(PLAN!$M:$M,PLAN!$T:$T,Sheet1!$A18,PLAN!$U:$U,Sheet1!$C$1)+[7]Sheet1!C18</f>
        <v>0</v>
      </c>
      <c r="D18">
        <f>SUMIFS(PLAN!$M:$M,PLAN!$T:$T,Sheet1!$A18,PLAN!$U:$U,Sheet1!$D$1)+[7]Sheet1!D18</f>
        <v>0</v>
      </c>
      <c r="E18">
        <f>SUMIFS(PLAN!$M:$M,PLAN!$T:$T,Sheet1!$A18,PLAN!$U:$U,Sheet1!$E$1)+[7]Sheet1!E18</f>
        <v>0</v>
      </c>
      <c r="F18">
        <f>SUMIFS(PLAN!$M:$M,PLAN!$T:$T,Sheet1!$A18,PLAN!$U:$U,Sheet1!$F$1)+[7]Sheet1!F18</f>
        <v>0</v>
      </c>
      <c r="G18">
        <f>SUMIFS(PLAN!$M:$M,PLAN!$T:$T,Sheet1!$A18,PLAN!$U:$U,Sheet1!$G$1)+[7]Sheet1!G18</f>
        <v>0</v>
      </c>
      <c r="H18">
        <f>SUMIFS(PLAN!$M:$M,PLAN!$T:$T,Sheet1!$A18,PLAN!$U:$U,Sheet1!$H$1)+[7]Sheet1!H18</f>
        <v>0</v>
      </c>
      <c r="I18">
        <f>SUMIFS(PLAN!$M:$M,PLAN!$T:$T,Sheet1!$A18,PLAN!$U:$U,Sheet1!$I$1)+[7]Sheet1!I18</f>
        <v>0</v>
      </c>
      <c r="J18">
        <f>SUMIFS(PLAN!$M:$M,PLAN!$T:$T,Sheet1!$A18,PLAN!$U:$U,Sheet1!$J$1)+[7]Sheet1!J18</f>
        <v>0</v>
      </c>
      <c r="K18">
        <f>SUMIFS(PLAN!$M:$M,PLAN!$T:$T,Sheet1!$A18,PLAN!$U:$U,Sheet1!$K$1)+[7]Sheet1!K18</f>
        <v>0</v>
      </c>
      <c r="L18">
        <f>SUMIFS(PLAN!$M:$M,PLAN!$T:$T,Sheet1!$A18,PLAN!$U:$U,Sheet1!$L$1)+[7]Sheet1!L18</f>
        <v>0</v>
      </c>
      <c r="M18">
        <f>SUMIFS(PLAN!$M:$M,PLAN!$T:$T,Sheet1!$A18,PLAN!$U:$U,Sheet1!$M$1)+[7]Sheet1!M18</f>
        <v>0</v>
      </c>
      <c r="N18">
        <f>SUMIFS(PLAN!$M:$M,PLAN!$T:$T,Sheet1!$A18,PLAN!$U:$U,Sheet1!$N$1)+[7]Sheet1!N18</f>
        <v>0</v>
      </c>
      <c r="O18">
        <f t="shared" si="1"/>
        <v>0</v>
      </c>
    </row>
    <row r="19" spans="1:15">
      <c r="A19" s="222">
        <v>46191</v>
      </c>
      <c r="B19">
        <f>SUMIFS(PLAN!$M:$M,PLAN!$T:$T,Sheet1!$A19,PLAN!$U:$U,Sheet1!$B$1)+[7]Sheet1!B25</f>
        <v>0</v>
      </c>
      <c r="C19">
        <f>SUMIFS(PLAN!$M:$M,PLAN!$T:$T,Sheet1!$A19,PLAN!$U:$U,Sheet1!$C$1)+[7]Sheet1!C19</f>
        <v>0</v>
      </c>
      <c r="D19">
        <f>SUMIFS(PLAN!$M:$M,PLAN!$T:$T,Sheet1!$A19,PLAN!$U:$U,Sheet1!$D$1)+[7]Sheet1!D19</f>
        <v>0</v>
      </c>
      <c r="E19">
        <f>SUMIFS(PLAN!$M:$M,PLAN!$T:$T,Sheet1!$A19,PLAN!$U:$U,Sheet1!$E$1)+[7]Sheet1!E19</f>
        <v>0</v>
      </c>
      <c r="F19">
        <f>SUMIFS(PLAN!$M:$M,PLAN!$T:$T,Sheet1!$A19,PLAN!$U:$U,Sheet1!$F$1)+[7]Sheet1!F19</f>
        <v>0</v>
      </c>
      <c r="G19">
        <f>SUMIFS(PLAN!$M:$M,PLAN!$T:$T,Sheet1!$A19,PLAN!$U:$U,Sheet1!$G$1)+[7]Sheet1!G19</f>
        <v>0</v>
      </c>
      <c r="H19">
        <f>SUMIFS(PLAN!$M:$M,PLAN!$T:$T,Sheet1!$A19,PLAN!$U:$U,Sheet1!$H$1)+[7]Sheet1!H19</f>
        <v>0</v>
      </c>
      <c r="I19">
        <f>SUMIFS(PLAN!$M:$M,PLAN!$T:$T,Sheet1!$A19,PLAN!$U:$U,Sheet1!$I$1)+[7]Sheet1!I19</f>
        <v>0</v>
      </c>
      <c r="J19">
        <f>SUMIFS(PLAN!$M:$M,PLAN!$T:$T,Sheet1!$A19,PLAN!$U:$U,Sheet1!$J$1)+[7]Sheet1!J19</f>
        <v>0</v>
      </c>
      <c r="K19">
        <f>SUMIFS(PLAN!$M:$M,PLAN!$T:$T,Sheet1!$A19,PLAN!$U:$U,Sheet1!$K$1)+[7]Sheet1!K19</f>
        <v>0</v>
      </c>
      <c r="L19">
        <f>SUMIFS(PLAN!$M:$M,PLAN!$T:$T,Sheet1!$A19,PLAN!$U:$U,Sheet1!$L$1)+[7]Sheet1!L19</f>
        <v>0</v>
      </c>
      <c r="M19">
        <f>SUMIFS(PLAN!$M:$M,PLAN!$T:$T,Sheet1!$A19,PLAN!$U:$U,Sheet1!$M$1)+[7]Sheet1!M19</f>
        <v>0</v>
      </c>
      <c r="N19">
        <f>SUMIFS(PLAN!$M:$M,PLAN!$T:$T,Sheet1!$A19,PLAN!$U:$U,Sheet1!$N$1)+[7]Sheet1!N19</f>
        <v>0</v>
      </c>
      <c r="O19">
        <f t="shared" si="1"/>
        <v>0</v>
      </c>
    </row>
    <row r="20" spans="1:15">
      <c r="A20" s="222">
        <v>46192</v>
      </c>
      <c r="B20">
        <f>SUMIFS(PLAN!$M:$M,PLAN!$T:$T,Sheet1!$A20,PLAN!$U:$U,Sheet1!$B$1)+[7]Sheet1!B26</f>
        <v>0</v>
      </c>
      <c r="C20">
        <f>SUMIFS(PLAN!$M:$M,PLAN!$T:$T,Sheet1!$A20,PLAN!$U:$U,Sheet1!$C$1)+[7]Sheet1!C20</f>
        <v>0</v>
      </c>
      <c r="D20">
        <f>SUMIFS(PLAN!$M:$M,PLAN!$T:$T,Sheet1!$A20,PLAN!$U:$U,Sheet1!$D$1)+[7]Sheet1!D20</f>
        <v>0</v>
      </c>
      <c r="E20">
        <f>SUMIFS(PLAN!$M:$M,PLAN!$T:$T,Sheet1!$A20,PLAN!$U:$U,Sheet1!$E$1)+[7]Sheet1!E20</f>
        <v>0</v>
      </c>
      <c r="F20">
        <f>SUMIFS(PLAN!$M:$M,PLAN!$T:$T,Sheet1!$A20,PLAN!$U:$U,Sheet1!$F$1)+[7]Sheet1!F20</f>
        <v>0</v>
      </c>
      <c r="G20">
        <f>SUMIFS(PLAN!$M:$M,PLAN!$T:$T,Sheet1!$A20,PLAN!$U:$U,Sheet1!$G$1)+[7]Sheet1!G20</f>
        <v>0</v>
      </c>
      <c r="H20">
        <f>SUMIFS(PLAN!$M:$M,PLAN!$T:$T,Sheet1!$A20,PLAN!$U:$U,Sheet1!$H$1)+[7]Sheet1!H20</f>
        <v>0</v>
      </c>
      <c r="I20">
        <f>SUMIFS(PLAN!$M:$M,PLAN!$T:$T,Sheet1!$A20,PLAN!$U:$U,Sheet1!$I$1)+[7]Sheet1!I20</f>
        <v>0</v>
      </c>
      <c r="J20">
        <f>SUMIFS(PLAN!$M:$M,PLAN!$T:$T,Sheet1!$A20,PLAN!$U:$U,Sheet1!$J$1)+[7]Sheet1!J20</f>
        <v>0</v>
      </c>
      <c r="K20">
        <f>SUMIFS(PLAN!$M:$M,PLAN!$T:$T,Sheet1!$A20,PLAN!$U:$U,Sheet1!$K$1)+[7]Sheet1!K20</f>
        <v>0</v>
      </c>
      <c r="L20">
        <f>SUMIFS(PLAN!$M:$M,PLAN!$T:$T,Sheet1!$A20,PLAN!$U:$U,Sheet1!$L$1)+[7]Sheet1!L20</f>
        <v>0</v>
      </c>
      <c r="M20">
        <f>SUMIFS(PLAN!$M:$M,PLAN!$T:$T,Sheet1!$A20,PLAN!$U:$U,Sheet1!$M$1)+[7]Sheet1!M20</f>
        <v>0</v>
      </c>
      <c r="N20">
        <f>SUMIFS(PLAN!$M:$M,PLAN!$T:$T,Sheet1!$A20,PLAN!$U:$U,Sheet1!$N$1)+[7]Sheet1!N20</f>
        <v>0</v>
      </c>
      <c r="O20">
        <f t="shared" si="1"/>
        <v>0</v>
      </c>
    </row>
    <row r="21" spans="1:15">
      <c r="A21" s="222">
        <v>46193</v>
      </c>
      <c r="B21">
        <f>SUMIFS(PLAN!$M:$M,PLAN!$T:$T,Sheet1!$A21,PLAN!$U:$U,Sheet1!$B$1)+[7]Sheet1!B27</f>
        <v>0</v>
      </c>
      <c r="C21">
        <f>SUMIFS(PLAN!$M:$M,PLAN!$T:$T,Sheet1!$A21,PLAN!$U:$U,Sheet1!$C$1)+[7]Sheet1!C21</f>
        <v>0</v>
      </c>
      <c r="D21">
        <f>SUMIFS(PLAN!$M:$M,PLAN!$T:$T,Sheet1!$A21,PLAN!$U:$U,Sheet1!$D$1)+[7]Sheet1!D21</f>
        <v>0</v>
      </c>
      <c r="E21">
        <f>SUMIFS(PLAN!$M:$M,PLAN!$T:$T,Sheet1!$A21,PLAN!$U:$U,Sheet1!$E$1)+[7]Sheet1!E21</f>
        <v>0</v>
      </c>
      <c r="F21">
        <f>SUMIFS(PLAN!$M:$M,PLAN!$T:$T,Sheet1!$A21,PLAN!$U:$U,Sheet1!$F$1)+[7]Sheet1!F21</f>
        <v>0</v>
      </c>
      <c r="G21">
        <f>SUMIFS(PLAN!$M:$M,PLAN!$T:$T,Sheet1!$A21,PLAN!$U:$U,Sheet1!$G$1)+[7]Sheet1!G21</f>
        <v>0</v>
      </c>
      <c r="H21">
        <f>SUMIFS(PLAN!$M:$M,PLAN!$T:$T,Sheet1!$A21,PLAN!$U:$U,Sheet1!$H$1)+[7]Sheet1!H21</f>
        <v>0</v>
      </c>
      <c r="I21">
        <f>SUMIFS(PLAN!$M:$M,PLAN!$T:$T,Sheet1!$A21,PLAN!$U:$U,Sheet1!$I$1)+[7]Sheet1!I21</f>
        <v>0</v>
      </c>
      <c r="J21">
        <f>SUMIFS(PLAN!$M:$M,PLAN!$T:$T,Sheet1!$A21,PLAN!$U:$U,Sheet1!$J$1)+[7]Sheet1!J21</f>
        <v>0</v>
      </c>
      <c r="K21">
        <f>SUMIFS(PLAN!$M:$M,PLAN!$T:$T,Sheet1!$A21,PLAN!$U:$U,Sheet1!$K$1)+[7]Sheet1!K21</f>
        <v>0</v>
      </c>
      <c r="L21">
        <f>SUMIFS(PLAN!$M:$M,PLAN!$T:$T,Sheet1!$A21,PLAN!$U:$U,Sheet1!$L$1)+[7]Sheet1!L21</f>
        <v>0</v>
      </c>
      <c r="M21">
        <f>SUMIFS(PLAN!$M:$M,PLAN!$T:$T,Sheet1!$A21,PLAN!$U:$U,Sheet1!$M$1)+[7]Sheet1!M21</f>
        <v>0</v>
      </c>
      <c r="N21">
        <f>SUMIFS(PLAN!$M:$M,PLAN!$T:$T,Sheet1!$A21,PLAN!$U:$U,Sheet1!$N$1)+[7]Sheet1!N21</f>
        <v>0</v>
      </c>
      <c r="O21">
        <f t="shared" si="1"/>
        <v>0</v>
      </c>
    </row>
    <row r="22" spans="1:15">
      <c r="A22" s="222">
        <v>46194</v>
      </c>
      <c r="B22">
        <f>SUMIFS(PLAN!$M:$M,PLAN!$T:$T,Sheet1!$A22,PLAN!$U:$U,Sheet1!$B$1)+[7]Sheet1!B28</f>
        <v>0</v>
      </c>
      <c r="C22">
        <f>SUMIFS(PLAN!$M:$M,PLAN!$T:$T,Sheet1!$A22,PLAN!$U:$U,Sheet1!$C$1)+[7]Sheet1!C22</f>
        <v>0</v>
      </c>
      <c r="D22">
        <f>SUMIFS(PLAN!$M:$M,PLAN!$T:$T,Sheet1!$A22,PLAN!$U:$U,Sheet1!$D$1)+[7]Sheet1!D22</f>
        <v>0</v>
      </c>
      <c r="E22">
        <f>SUMIFS(PLAN!$M:$M,PLAN!$T:$T,Sheet1!$A22,PLAN!$U:$U,Sheet1!$E$1)+[7]Sheet1!E22</f>
        <v>0</v>
      </c>
      <c r="F22">
        <f>SUMIFS(PLAN!$M:$M,PLAN!$T:$T,Sheet1!$A22,PLAN!$U:$U,Sheet1!$F$1)+[7]Sheet1!F22</f>
        <v>0</v>
      </c>
      <c r="G22">
        <f>SUMIFS(PLAN!$M:$M,PLAN!$T:$T,Sheet1!$A22,PLAN!$U:$U,Sheet1!$G$1)+[7]Sheet1!G22</f>
        <v>0</v>
      </c>
      <c r="H22">
        <f>SUMIFS(PLAN!$M:$M,PLAN!$T:$T,Sheet1!$A22,PLAN!$U:$U,Sheet1!$H$1)+[7]Sheet1!H22</f>
        <v>0</v>
      </c>
      <c r="I22">
        <f>SUMIFS(PLAN!$M:$M,PLAN!$T:$T,Sheet1!$A22,PLAN!$U:$U,Sheet1!$I$1)+[7]Sheet1!I22</f>
        <v>0</v>
      </c>
      <c r="J22">
        <f>SUMIFS(PLAN!$M:$M,PLAN!$T:$T,Sheet1!$A22,PLAN!$U:$U,Sheet1!$J$1)+[7]Sheet1!J22</f>
        <v>0</v>
      </c>
      <c r="K22">
        <f>SUMIFS(PLAN!$M:$M,PLAN!$T:$T,Sheet1!$A22,PLAN!$U:$U,Sheet1!$K$1)+[7]Sheet1!K22</f>
        <v>0</v>
      </c>
      <c r="L22">
        <f>SUMIFS(PLAN!$M:$M,PLAN!$T:$T,Sheet1!$A22,PLAN!$U:$U,Sheet1!$L$1)+[7]Sheet1!L22</f>
        <v>0</v>
      </c>
      <c r="M22">
        <f>SUMIFS(PLAN!$M:$M,PLAN!$T:$T,Sheet1!$A22,PLAN!$U:$U,Sheet1!$M$1)+[7]Sheet1!M22</f>
        <v>0</v>
      </c>
      <c r="N22">
        <f>SUMIFS(PLAN!$M:$M,PLAN!$T:$T,Sheet1!$A22,PLAN!$U:$U,Sheet1!$N$1)+[7]Sheet1!N22</f>
        <v>0</v>
      </c>
      <c r="O22">
        <f t="shared" si="1"/>
        <v>0</v>
      </c>
    </row>
    <row r="23" spans="1:15">
      <c r="A23" s="222">
        <v>46195</v>
      </c>
      <c r="B23">
        <f>SUMIFS(PLAN!$M:$M,PLAN!$T:$T,Sheet1!$A23,PLAN!$U:$U,Sheet1!$B$1)+[7]Sheet1!B29</f>
        <v>0</v>
      </c>
      <c r="C23">
        <f>SUMIFS(PLAN!$M:$M,PLAN!$T:$T,Sheet1!$A23,PLAN!$U:$U,Sheet1!$C$1)+[7]Sheet1!C23</f>
        <v>0</v>
      </c>
      <c r="D23">
        <f>SUMIFS(PLAN!$M:$M,PLAN!$T:$T,Sheet1!$A23,PLAN!$U:$U,Sheet1!$D$1)+[7]Sheet1!D23</f>
        <v>0</v>
      </c>
      <c r="E23">
        <f>SUMIFS(PLAN!$M:$M,PLAN!$T:$T,Sheet1!$A23,PLAN!$U:$U,Sheet1!$E$1)+[7]Sheet1!E23</f>
        <v>0</v>
      </c>
      <c r="F23">
        <f>SUMIFS(PLAN!$M:$M,PLAN!$T:$T,Sheet1!$A23,PLAN!$U:$U,Sheet1!$F$1)+[7]Sheet1!F23</f>
        <v>0</v>
      </c>
      <c r="G23">
        <f>SUMIFS(PLAN!$M:$M,PLAN!$T:$T,Sheet1!$A23,PLAN!$U:$U,Sheet1!$G$1)+[7]Sheet1!G23</f>
        <v>0</v>
      </c>
      <c r="H23">
        <f>SUMIFS(PLAN!$M:$M,PLAN!$T:$T,Sheet1!$A23,PLAN!$U:$U,Sheet1!$H$1)+[7]Sheet1!H23</f>
        <v>0</v>
      </c>
      <c r="I23">
        <f>SUMIFS(PLAN!$M:$M,PLAN!$T:$T,Sheet1!$A23,PLAN!$U:$U,Sheet1!$I$1)+[7]Sheet1!I23</f>
        <v>0</v>
      </c>
      <c r="J23">
        <f>SUMIFS(PLAN!$M:$M,PLAN!$T:$T,Sheet1!$A23,PLAN!$U:$U,Sheet1!$J$1)+[7]Sheet1!J23</f>
        <v>0</v>
      </c>
      <c r="K23">
        <f>SUMIFS(PLAN!$M:$M,PLAN!$T:$T,Sheet1!$A23,PLAN!$U:$U,Sheet1!$K$1)+[7]Sheet1!K23</f>
        <v>0</v>
      </c>
      <c r="L23">
        <f>SUMIFS(PLAN!$M:$M,PLAN!$T:$T,Sheet1!$A23,PLAN!$U:$U,Sheet1!$L$1)+[7]Sheet1!L23</f>
        <v>0</v>
      </c>
      <c r="M23">
        <f>SUMIFS(PLAN!$M:$M,PLAN!$T:$T,Sheet1!$A23,PLAN!$U:$U,Sheet1!$M$1)+[7]Sheet1!M23</f>
        <v>0</v>
      </c>
      <c r="N23">
        <f>SUMIFS(PLAN!$M:$M,PLAN!$T:$T,Sheet1!$A23,PLAN!$U:$U,Sheet1!$N$1)+[7]Sheet1!N23</f>
        <v>0</v>
      </c>
      <c r="O23">
        <f t="shared" si="1"/>
        <v>0</v>
      </c>
    </row>
    <row r="24" spans="1:15">
      <c r="A24" s="222">
        <v>46196</v>
      </c>
      <c r="B24">
        <f>SUMIFS(PLAN!$M:$M,PLAN!$T:$T,Sheet1!$A24,PLAN!$U:$U,Sheet1!$B$1)+[7]Sheet1!B30</f>
        <v>0</v>
      </c>
      <c r="C24">
        <f>SUMIFS(PLAN!$M:$M,PLAN!$T:$T,Sheet1!$A24,PLAN!$U:$U,Sheet1!$C$1)+[7]Sheet1!C24</f>
        <v>0</v>
      </c>
      <c r="D24">
        <f>SUMIFS(PLAN!$M:$M,PLAN!$T:$T,Sheet1!$A24,PLAN!$U:$U,Sheet1!$D$1)+[7]Sheet1!D24</f>
        <v>0</v>
      </c>
      <c r="E24">
        <f>SUMIFS(PLAN!$M:$M,PLAN!$T:$T,Sheet1!$A24,PLAN!$U:$U,Sheet1!$E$1)+[7]Sheet1!E24</f>
        <v>0</v>
      </c>
      <c r="F24">
        <f>SUMIFS(PLAN!$M:$M,PLAN!$T:$T,Sheet1!$A24,PLAN!$U:$U,Sheet1!$F$1)+[7]Sheet1!F24</f>
        <v>0</v>
      </c>
      <c r="G24">
        <f>SUMIFS(PLAN!$M:$M,PLAN!$T:$T,Sheet1!$A24,PLAN!$U:$U,Sheet1!$G$1)+[7]Sheet1!G24</f>
        <v>0</v>
      </c>
      <c r="H24">
        <f>SUMIFS(PLAN!$M:$M,PLAN!$T:$T,Sheet1!$A24,PLAN!$U:$U,Sheet1!$H$1)+[7]Sheet1!H24</f>
        <v>0</v>
      </c>
      <c r="I24">
        <f>SUMIFS(PLAN!$M:$M,PLAN!$T:$T,Sheet1!$A24,PLAN!$U:$U,Sheet1!$I$1)+[7]Sheet1!I24</f>
        <v>0</v>
      </c>
      <c r="J24">
        <f>SUMIFS(PLAN!$M:$M,PLAN!$T:$T,Sheet1!$A24,PLAN!$U:$U,Sheet1!$J$1)+[7]Sheet1!J24</f>
        <v>0</v>
      </c>
      <c r="K24">
        <f>SUMIFS(PLAN!$M:$M,PLAN!$T:$T,Sheet1!$A24,PLAN!$U:$U,Sheet1!$K$1)+[7]Sheet1!K24</f>
        <v>0</v>
      </c>
      <c r="L24">
        <f>SUMIFS(PLAN!$M:$M,PLAN!$T:$T,Sheet1!$A24,PLAN!$U:$U,Sheet1!$L$1)+[7]Sheet1!L24</f>
        <v>0</v>
      </c>
      <c r="M24">
        <f>SUMIFS(PLAN!$M:$M,PLAN!$T:$T,Sheet1!$A24,PLAN!$U:$U,Sheet1!$M$1)+[7]Sheet1!M24</f>
        <v>0</v>
      </c>
      <c r="N24">
        <f>SUMIFS(PLAN!$M:$M,PLAN!$T:$T,Sheet1!$A24,PLAN!$U:$U,Sheet1!$N$1)+[7]Sheet1!N24</f>
        <v>0</v>
      </c>
      <c r="O24">
        <f t="shared" si="1"/>
        <v>0</v>
      </c>
    </row>
    <row r="25" spans="1:15">
      <c r="A25" s="222">
        <v>46197</v>
      </c>
      <c r="B25">
        <f>SUMIFS(PLAN!$M:$M,PLAN!$T:$T,Sheet1!$A25,PLAN!$U:$U,Sheet1!$B$1)+[7]Sheet1!B31</f>
        <v>0</v>
      </c>
      <c r="C25">
        <f>SUMIFS(PLAN!$M:$M,PLAN!$T:$T,Sheet1!$A25,PLAN!$U:$U,Sheet1!$C$1)+[7]Sheet1!C25</f>
        <v>0</v>
      </c>
      <c r="D25">
        <f>SUMIFS(PLAN!$M:$M,PLAN!$T:$T,Sheet1!$A25,PLAN!$U:$U,Sheet1!$D$1)+[7]Sheet1!D25</f>
        <v>0</v>
      </c>
      <c r="E25">
        <f>SUMIFS(PLAN!$M:$M,PLAN!$T:$T,Sheet1!$A25,PLAN!$U:$U,Sheet1!$E$1)+[7]Sheet1!E25</f>
        <v>0</v>
      </c>
      <c r="F25">
        <f>SUMIFS(PLAN!$M:$M,PLAN!$T:$T,Sheet1!$A25,PLAN!$U:$U,Sheet1!$F$1)+[7]Sheet1!F25</f>
        <v>0</v>
      </c>
      <c r="G25">
        <f>SUMIFS(PLAN!$M:$M,PLAN!$T:$T,Sheet1!$A25,PLAN!$U:$U,Sheet1!$G$1)+[7]Sheet1!G25</f>
        <v>0</v>
      </c>
      <c r="H25">
        <f>SUMIFS(PLAN!$M:$M,PLAN!$T:$T,Sheet1!$A25,PLAN!$U:$U,Sheet1!$H$1)+[7]Sheet1!H25</f>
        <v>0</v>
      </c>
      <c r="I25">
        <f>SUMIFS(PLAN!$M:$M,PLAN!$T:$T,Sheet1!$A25,PLAN!$U:$U,Sheet1!$I$1)+[7]Sheet1!I25</f>
        <v>0</v>
      </c>
      <c r="J25">
        <f>SUMIFS(PLAN!$M:$M,PLAN!$T:$T,Sheet1!$A25,PLAN!$U:$U,Sheet1!$J$1)+[7]Sheet1!J25</f>
        <v>0</v>
      </c>
      <c r="K25">
        <f>SUMIFS(PLAN!$M:$M,PLAN!$T:$T,Sheet1!$A25,PLAN!$U:$U,Sheet1!$K$1)+[7]Sheet1!K25</f>
        <v>0</v>
      </c>
      <c r="L25">
        <f>SUMIFS(PLAN!$M:$M,PLAN!$T:$T,Sheet1!$A25,PLAN!$U:$U,Sheet1!$L$1)+[7]Sheet1!L25</f>
        <v>0</v>
      </c>
      <c r="M25">
        <f>SUMIFS(PLAN!$M:$M,PLAN!$T:$T,Sheet1!$A25,PLAN!$U:$U,Sheet1!$M$1)+[7]Sheet1!M25</f>
        <v>0</v>
      </c>
      <c r="N25">
        <f>SUMIFS(PLAN!$M:$M,PLAN!$T:$T,Sheet1!$A25,PLAN!$U:$U,Sheet1!$N$1)+[7]Sheet1!N25</f>
        <v>0</v>
      </c>
      <c r="O25">
        <f t="shared" si="1"/>
        <v>0</v>
      </c>
    </row>
    <row r="26" spans="1:15">
      <c r="A26" s="222">
        <v>46198</v>
      </c>
      <c r="B26">
        <f>SUMIFS(PLAN!$M:$M,PLAN!$T:$T,Sheet1!$A26,PLAN!$U:$U,Sheet1!$B$1)+[7]Sheet1!B32</f>
        <v>0</v>
      </c>
      <c r="C26">
        <f>SUMIFS(PLAN!$M:$M,PLAN!$T:$T,Sheet1!$A26,PLAN!$U:$U,Sheet1!$C$1)+[7]Sheet1!C26</f>
        <v>0</v>
      </c>
      <c r="D26">
        <f>SUMIFS(PLAN!$M:$M,PLAN!$T:$T,Sheet1!$A26,PLAN!$U:$U,Sheet1!$D$1)+[7]Sheet1!D26</f>
        <v>0</v>
      </c>
      <c r="E26">
        <f>SUMIFS(PLAN!$M:$M,PLAN!$T:$T,Sheet1!$A26,PLAN!$U:$U,Sheet1!$E$1)+[7]Sheet1!E26</f>
        <v>0</v>
      </c>
      <c r="F26">
        <f>SUMIFS(PLAN!$M:$M,PLAN!$T:$T,Sheet1!$A26,PLAN!$U:$U,Sheet1!$F$1)+[7]Sheet1!F26</f>
        <v>0</v>
      </c>
      <c r="G26">
        <f>SUMIFS(PLAN!$M:$M,PLAN!$T:$T,Sheet1!$A26,PLAN!$U:$U,Sheet1!$G$1)+[7]Sheet1!G26</f>
        <v>0</v>
      </c>
      <c r="H26">
        <f>SUMIFS(PLAN!$M:$M,PLAN!$T:$T,Sheet1!$A26,PLAN!$U:$U,Sheet1!$H$1)+[7]Sheet1!H26</f>
        <v>0</v>
      </c>
      <c r="I26">
        <f>SUMIFS(PLAN!$M:$M,PLAN!$T:$T,Sheet1!$A26,PLAN!$U:$U,Sheet1!$I$1)+[7]Sheet1!I26</f>
        <v>0</v>
      </c>
      <c r="J26">
        <f>SUMIFS(PLAN!$M:$M,PLAN!$T:$T,Sheet1!$A26,PLAN!$U:$U,Sheet1!$J$1)+[7]Sheet1!J26</f>
        <v>0</v>
      </c>
      <c r="K26">
        <f>SUMIFS(PLAN!$M:$M,PLAN!$T:$T,Sheet1!$A26,PLAN!$U:$U,Sheet1!$K$1)+[7]Sheet1!K26</f>
        <v>0</v>
      </c>
      <c r="L26">
        <f>SUMIFS(PLAN!$M:$M,PLAN!$T:$T,Sheet1!$A26,PLAN!$U:$U,Sheet1!$L$1)+[7]Sheet1!L26</f>
        <v>0</v>
      </c>
      <c r="M26">
        <f>SUMIFS(PLAN!$M:$M,PLAN!$T:$T,Sheet1!$A26,PLAN!$U:$U,Sheet1!$M$1)+[7]Sheet1!M26</f>
        <v>0</v>
      </c>
      <c r="N26">
        <f>SUMIFS(PLAN!$M:$M,PLAN!$T:$T,Sheet1!$A26,PLAN!$U:$U,Sheet1!$N$1)+[7]Sheet1!N26</f>
        <v>0</v>
      </c>
      <c r="O26">
        <f t="shared" si="1"/>
        <v>0</v>
      </c>
    </row>
    <row r="27" spans="1:15">
      <c r="A27" s="222">
        <v>46199</v>
      </c>
      <c r="B27">
        <f>SUMIFS(PLAN!$M:$M,PLAN!$T:$T,Sheet1!$A27,PLAN!$U:$U,Sheet1!$B$1)+[7]Sheet1!B33</f>
        <v>0</v>
      </c>
      <c r="C27">
        <f>SUMIFS(PLAN!$M:$M,PLAN!$T:$T,Sheet1!$A27,PLAN!$U:$U,Sheet1!$C$1)+[7]Sheet1!C27</f>
        <v>0</v>
      </c>
      <c r="D27">
        <f>SUMIFS(PLAN!$M:$M,PLAN!$T:$T,Sheet1!$A27,PLAN!$U:$U,Sheet1!$D$1)+[7]Sheet1!D27</f>
        <v>0</v>
      </c>
      <c r="E27">
        <f>SUMIFS(PLAN!$M:$M,PLAN!$T:$T,Sheet1!$A27,PLAN!$U:$U,Sheet1!$E$1)+[7]Sheet1!E27</f>
        <v>0</v>
      </c>
      <c r="F27">
        <f>SUMIFS(PLAN!$M:$M,PLAN!$T:$T,Sheet1!$A27,PLAN!$U:$U,Sheet1!$F$1)+[7]Sheet1!F27</f>
        <v>0</v>
      </c>
      <c r="G27">
        <f>SUMIFS(PLAN!$M:$M,PLAN!$T:$T,Sheet1!$A27,PLAN!$U:$U,Sheet1!$G$1)+[7]Sheet1!G27</f>
        <v>0</v>
      </c>
      <c r="H27">
        <f>SUMIFS(PLAN!$M:$M,PLAN!$T:$T,Sheet1!$A27,PLAN!$U:$U,Sheet1!$H$1)+[7]Sheet1!H27</f>
        <v>0</v>
      </c>
      <c r="I27">
        <f>SUMIFS(PLAN!$M:$M,PLAN!$T:$T,Sheet1!$A27,PLAN!$U:$U,Sheet1!$I$1)+[7]Sheet1!I27</f>
        <v>0</v>
      </c>
      <c r="J27">
        <f>SUMIFS(PLAN!$M:$M,PLAN!$T:$T,Sheet1!$A27,PLAN!$U:$U,Sheet1!$J$1)+[7]Sheet1!J27</f>
        <v>0</v>
      </c>
      <c r="K27">
        <f>SUMIFS(PLAN!$M:$M,PLAN!$T:$T,Sheet1!$A27,PLAN!$U:$U,Sheet1!$K$1)+[7]Sheet1!K27</f>
        <v>0</v>
      </c>
      <c r="L27">
        <f>SUMIFS(PLAN!$M:$M,PLAN!$T:$T,Sheet1!$A27,PLAN!$U:$U,Sheet1!$L$1)+[7]Sheet1!L27</f>
        <v>0</v>
      </c>
      <c r="M27">
        <f>SUMIFS(PLAN!$M:$M,PLAN!$T:$T,Sheet1!$A27,PLAN!$U:$U,Sheet1!$M$1)+[7]Sheet1!M27</f>
        <v>0</v>
      </c>
      <c r="N27">
        <f>SUMIFS(PLAN!$M:$M,PLAN!$T:$T,Sheet1!$A27,PLAN!$U:$U,Sheet1!$N$1)+[7]Sheet1!N27</f>
        <v>0</v>
      </c>
      <c r="O27">
        <f t="shared" si="1"/>
        <v>0</v>
      </c>
    </row>
    <row r="28" spans="1:15">
      <c r="A28" s="222">
        <v>46200</v>
      </c>
      <c r="B28">
        <f>SUMIFS(PLAN!$M:$M,PLAN!$T:$T,Sheet1!$A28,PLAN!$U:$U,Sheet1!$B$1)+[7]Sheet1!B34</f>
        <v>0</v>
      </c>
      <c r="C28">
        <f>SUMIFS(PLAN!$M:$M,PLAN!$T:$T,Sheet1!$A28,PLAN!$U:$U,Sheet1!$C$1)+[7]Sheet1!C28</f>
        <v>0</v>
      </c>
      <c r="D28">
        <f>SUMIFS(PLAN!$M:$M,PLAN!$T:$T,Sheet1!$A28,PLAN!$U:$U,Sheet1!$D$1)+[7]Sheet1!D28</f>
        <v>0</v>
      </c>
      <c r="E28">
        <f>SUMIFS(PLAN!$M:$M,PLAN!$T:$T,Sheet1!$A28,PLAN!$U:$U,Sheet1!$E$1)+[7]Sheet1!E28</f>
        <v>0</v>
      </c>
      <c r="F28">
        <f>SUMIFS(PLAN!$M:$M,PLAN!$T:$T,Sheet1!$A28,PLAN!$U:$U,Sheet1!$F$1)+[7]Sheet1!F28</f>
        <v>0</v>
      </c>
      <c r="G28">
        <f>SUMIFS(PLAN!$M:$M,PLAN!$T:$T,Sheet1!$A28,PLAN!$U:$U,Sheet1!$G$1)+[7]Sheet1!G28</f>
        <v>0</v>
      </c>
      <c r="H28">
        <f>SUMIFS(PLAN!$M:$M,PLAN!$T:$T,Sheet1!$A28,PLAN!$U:$U,Sheet1!$H$1)+[7]Sheet1!H28</f>
        <v>0</v>
      </c>
      <c r="I28">
        <f>SUMIFS(PLAN!$M:$M,PLAN!$T:$T,Sheet1!$A28,PLAN!$U:$U,Sheet1!$I$1)+[7]Sheet1!I28</f>
        <v>0</v>
      </c>
      <c r="J28">
        <f>SUMIFS(PLAN!$M:$M,PLAN!$T:$T,Sheet1!$A28,PLAN!$U:$U,Sheet1!$J$1)+[7]Sheet1!J28</f>
        <v>0</v>
      </c>
      <c r="K28">
        <f>SUMIFS(PLAN!$M:$M,PLAN!$T:$T,Sheet1!$A28,PLAN!$U:$U,Sheet1!$K$1)+[7]Sheet1!K28</f>
        <v>0</v>
      </c>
      <c r="L28">
        <f>SUMIFS(PLAN!$M:$M,PLAN!$T:$T,Sheet1!$A28,PLAN!$U:$U,Sheet1!$L$1)+[7]Sheet1!L28</f>
        <v>0</v>
      </c>
      <c r="M28">
        <f>SUMIFS(PLAN!$M:$M,PLAN!$T:$T,Sheet1!$A28,PLAN!$U:$U,Sheet1!$M$1)+[7]Sheet1!M28</f>
        <v>0</v>
      </c>
      <c r="N28">
        <f>SUMIFS(PLAN!$M:$M,PLAN!$T:$T,Sheet1!$A28,PLAN!$U:$U,Sheet1!$N$1)+[7]Sheet1!N28</f>
        <v>0</v>
      </c>
      <c r="O28">
        <f t="shared" si="1"/>
        <v>0</v>
      </c>
    </row>
    <row r="29" spans="1:15">
      <c r="A29" s="222">
        <v>46201</v>
      </c>
      <c r="B29">
        <f>SUMIFS(PLAN!$M:$M,PLAN!$T:$T,Sheet1!$A29,PLAN!$U:$U,Sheet1!$B$1)+[7]Sheet1!B35</f>
        <v>0</v>
      </c>
      <c r="C29">
        <f>SUMIFS(PLAN!$M:$M,PLAN!$T:$T,Sheet1!$A29,PLAN!$U:$U,Sheet1!$C$1)+[7]Sheet1!C29</f>
        <v>0</v>
      </c>
      <c r="D29">
        <f>SUMIFS(PLAN!$M:$M,PLAN!$T:$T,Sheet1!$A29,PLAN!$U:$U,Sheet1!$D$1)+[7]Sheet1!D29</f>
        <v>0</v>
      </c>
      <c r="E29">
        <f>SUMIFS(PLAN!$M:$M,PLAN!$T:$T,Sheet1!$A29,PLAN!$U:$U,Sheet1!$E$1)+[7]Sheet1!E29</f>
        <v>0</v>
      </c>
      <c r="F29">
        <f>SUMIFS(PLAN!$M:$M,PLAN!$T:$T,Sheet1!$A29,PLAN!$U:$U,Sheet1!$F$1)+[7]Sheet1!F29</f>
        <v>0</v>
      </c>
      <c r="G29">
        <f>SUMIFS(PLAN!$M:$M,PLAN!$T:$T,Sheet1!$A29,PLAN!$U:$U,Sheet1!$G$1)+[7]Sheet1!G29</f>
        <v>0</v>
      </c>
      <c r="H29">
        <f>SUMIFS(PLAN!$M:$M,PLAN!$T:$T,Sheet1!$A29,PLAN!$U:$U,Sheet1!$H$1)+[7]Sheet1!H29</f>
        <v>0</v>
      </c>
      <c r="I29">
        <f>SUMIFS(PLAN!$M:$M,PLAN!$T:$T,Sheet1!$A29,PLAN!$U:$U,Sheet1!$I$1)+[7]Sheet1!I29</f>
        <v>0</v>
      </c>
      <c r="J29">
        <f>SUMIFS(PLAN!$M:$M,PLAN!$T:$T,Sheet1!$A29,PLAN!$U:$U,Sheet1!$J$1)+[7]Sheet1!J29</f>
        <v>0</v>
      </c>
      <c r="K29">
        <f>SUMIFS(PLAN!$M:$M,PLAN!$T:$T,Sheet1!$A29,PLAN!$U:$U,Sheet1!$K$1)+[7]Sheet1!K29</f>
        <v>0</v>
      </c>
      <c r="L29">
        <f>SUMIFS(PLAN!$M:$M,PLAN!$T:$T,Sheet1!$A29,PLAN!$U:$U,Sheet1!$L$1)+[7]Sheet1!L29</f>
        <v>0</v>
      </c>
      <c r="M29">
        <f>SUMIFS(PLAN!$M:$M,PLAN!$T:$T,Sheet1!$A29,PLAN!$U:$U,Sheet1!$M$1)+[7]Sheet1!M29</f>
        <v>0</v>
      </c>
      <c r="N29">
        <f>SUMIFS(PLAN!$M:$M,PLAN!$T:$T,Sheet1!$A29,PLAN!$U:$U,Sheet1!$N$1)+[7]Sheet1!N29</f>
        <v>0</v>
      </c>
      <c r="O29">
        <f t="shared" si="1"/>
        <v>0</v>
      </c>
    </row>
    <row r="30" spans="1:15">
      <c r="A30" s="222">
        <v>46202</v>
      </c>
      <c r="B30">
        <f>SUMIFS(PLAN!$M:$M,PLAN!$T:$T,Sheet1!$A30,PLAN!$U:$U,Sheet1!$B$1)+[7]Sheet1!B36</f>
        <v>0</v>
      </c>
      <c r="C30">
        <f>SUMIFS(PLAN!$M:$M,PLAN!$T:$T,Sheet1!$A30,PLAN!$U:$U,Sheet1!$C$1)+[7]Sheet1!C30</f>
        <v>0</v>
      </c>
      <c r="D30">
        <f>SUMIFS(PLAN!$M:$M,PLAN!$T:$T,Sheet1!$A30,PLAN!$U:$U,Sheet1!$D$1)+[7]Sheet1!D30</f>
        <v>0</v>
      </c>
      <c r="E30">
        <f>SUMIFS(PLAN!$M:$M,PLAN!$T:$T,Sheet1!$A30,PLAN!$U:$U,Sheet1!$E$1)+[7]Sheet1!E30</f>
        <v>0</v>
      </c>
      <c r="F30">
        <f>SUMIFS(PLAN!$M:$M,PLAN!$T:$T,Sheet1!$A30,PLAN!$U:$U,Sheet1!$F$1)+[7]Sheet1!F30</f>
        <v>0</v>
      </c>
      <c r="G30">
        <f>SUMIFS(PLAN!$M:$M,PLAN!$T:$T,Sheet1!$A30,PLAN!$U:$U,Sheet1!$G$1)+[7]Sheet1!G30</f>
        <v>0</v>
      </c>
      <c r="H30">
        <f>SUMIFS(PLAN!$M:$M,PLAN!$T:$T,Sheet1!$A30,PLAN!$U:$U,Sheet1!$H$1)+[7]Sheet1!H30</f>
        <v>0</v>
      </c>
      <c r="I30">
        <f>SUMIFS(PLAN!$M:$M,PLAN!$T:$T,Sheet1!$A30,PLAN!$U:$U,Sheet1!$I$1)+[7]Sheet1!I30</f>
        <v>0</v>
      </c>
      <c r="J30">
        <f>SUMIFS(PLAN!$M:$M,PLAN!$T:$T,Sheet1!$A30,PLAN!$U:$U,Sheet1!$J$1)+[7]Sheet1!J30</f>
        <v>0</v>
      </c>
      <c r="K30">
        <f>SUMIFS(PLAN!$M:$M,PLAN!$T:$T,Sheet1!$A30,PLAN!$U:$U,Sheet1!$K$1)+[7]Sheet1!K30</f>
        <v>0</v>
      </c>
      <c r="L30">
        <f>SUMIFS(PLAN!$M:$M,PLAN!$T:$T,Sheet1!$A30,PLAN!$U:$U,Sheet1!$L$1)+[7]Sheet1!L30</f>
        <v>0</v>
      </c>
      <c r="M30">
        <f>SUMIFS(PLAN!$M:$M,PLAN!$T:$T,Sheet1!$A30,PLAN!$U:$U,Sheet1!$M$1)+[7]Sheet1!M30</f>
        <v>0</v>
      </c>
      <c r="N30">
        <f>SUMIFS(PLAN!$M:$M,PLAN!$T:$T,Sheet1!$A30,PLAN!$U:$U,Sheet1!$N$1)+[7]Sheet1!N30</f>
        <v>0</v>
      </c>
      <c r="O30">
        <f t="shared" si="1"/>
        <v>0</v>
      </c>
    </row>
    <row r="31" spans="1:15">
      <c r="A31" s="222">
        <v>46203</v>
      </c>
      <c r="B31">
        <f>SUMIFS(PLAN!$M:$M,PLAN!$T:$T,Sheet1!$A31,PLAN!$U:$U,Sheet1!$B$1)+[7]Sheet1!B37</f>
        <v>0</v>
      </c>
      <c r="C31">
        <f>SUMIFS(PLAN!$M:$M,PLAN!$T:$T,Sheet1!$A31,PLAN!$U:$U,Sheet1!$C$1)+[7]Sheet1!C31</f>
        <v>0</v>
      </c>
      <c r="D31">
        <f>SUMIFS(PLAN!$M:$M,PLAN!$T:$T,Sheet1!$A31,PLAN!$U:$U,Sheet1!$D$1)+[7]Sheet1!D31</f>
        <v>0</v>
      </c>
      <c r="E31">
        <f>SUMIFS(PLAN!$M:$M,PLAN!$T:$T,Sheet1!$A31,PLAN!$U:$U,Sheet1!$E$1)+[7]Sheet1!E31</f>
        <v>0</v>
      </c>
      <c r="F31">
        <f>SUMIFS(PLAN!$M:$M,PLAN!$T:$T,Sheet1!$A31,PLAN!$U:$U,Sheet1!$F$1)+[7]Sheet1!F31</f>
        <v>0</v>
      </c>
      <c r="G31">
        <f>SUMIFS(PLAN!$M:$M,PLAN!$T:$T,Sheet1!$A31,PLAN!$U:$U,Sheet1!$G$1)+[7]Sheet1!G31</f>
        <v>0</v>
      </c>
      <c r="H31">
        <f>SUMIFS(PLAN!$M:$M,PLAN!$T:$T,Sheet1!$A31,PLAN!$U:$U,Sheet1!$H$1)+[7]Sheet1!H31</f>
        <v>0</v>
      </c>
      <c r="I31">
        <f>SUMIFS(PLAN!$M:$M,PLAN!$T:$T,Sheet1!$A31,PLAN!$U:$U,Sheet1!$I$1)+[7]Sheet1!I31</f>
        <v>0</v>
      </c>
      <c r="J31">
        <f>SUMIFS(PLAN!$M:$M,PLAN!$T:$T,Sheet1!$A31,PLAN!$U:$U,Sheet1!$J$1)+[7]Sheet1!J31</f>
        <v>0</v>
      </c>
      <c r="K31">
        <f>SUMIFS(PLAN!$M:$M,PLAN!$T:$T,Sheet1!$A31,PLAN!$U:$U,Sheet1!$K$1)+[7]Sheet1!K31</f>
        <v>0</v>
      </c>
      <c r="L31">
        <f>SUMIFS(PLAN!$M:$M,PLAN!$T:$T,Sheet1!$A31,PLAN!$U:$U,Sheet1!$L$1)+[7]Sheet1!L31</f>
        <v>0</v>
      </c>
      <c r="M31">
        <f>SUMIFS(PLAN!$M:$M,PLAN!$T:$T,Sheet1!$A31,PLAN!$U:$U,Sheet1!$M$1)+[7]Sheet1!M31</f>
        <v>0</v>
      </c>
      <c r="N31">
        <f>SUMIFS(PLAN!$M:$M,PLAN!$T:$T,Sheet1!$A31,PLAN!$U:$U,Sheet1!$N$1)+[7]Sheet1!N31</f>
        <v>0</v>
      </c>
      <c r="O31">
        <f t="shared" si="1"/>
        <v>0</v>
      </c>
    </row>
    <row r="32" spans="1:15">
      <c r="A32" s="222">
        <v>46204</v>
      </c>
      <c r="B32">
        <f>SUMIFS(PLAN!$M:$M,PLAN!$T:$T,Sheet1!$A32,PLAN!$U:$U,Sheet1!$B$1)+[7]Sheet1!B38</f>
        <v>0</v>
      </c>
      <c r="C32">
        <f>SUMIFS(PLAN!$M:$M,PLAN!$T:$T,Sheet1!$A32,PLAN!$U:$U,Sheet1!$C$1)+[7]Sheet1!C32</f>
        <v>0</v>
      </c>
      <c r="D32">
        <f>SUMIFS(PLAN!$M:$M,PLAN!$T:$T,Sheet1!$A32,PLAN!$U:$U,Sheet1!$D$1)+[7]Sheet1!D32</f>
        <v>0</v>
      </c>
      <c r="E32">
        <f>SUMIFS(PLAN!$M:$M,PLAN!$T:$T,Sheet1!$A32,PLAN!$U:$U,Sheet1!$E$1)+[7]Sheet1!E32</f>
        <v>0</v>
      </c>
      <c r="F32">
        <f>SUMIFS(PLAN!$M:$M,PLAN!$T:$T,Sheet1!$A32,PLAN!$U:$U,Sheet1!$F$1)+[7]Sheet1!F32</f>
        <v>0</v>
      </c>
      <c r="G32">
        <f>SUMIFS(PLAN!$M:$M,PLAN!$T:$T,Sheet1!$A32,PLAN!$U:$U,Sheet1!$G$1)+[7]Sheet1!G32</f>
        <v>0</v>
      </c>
      <c r="H32">
        <f>SUMIFS(PLAN!$M:$M,PLAN!$T:$T,Sheet1!$A32,PLAN!$U:$U,Sheet1!$H$1)+[7]Sheet1!H32</f>
        <v>0</v>
      </c>
      <c r="I32">
        <f>SUMIFS(PLAN!$M:$M,PLAN!$T:$T,Sheet1!$A32,PLAN!$U:$U,Sheet1!$I$1)+[7]Sheet1!I32</f>
        <v>0</v>
      </c>
      <c r="J32">
        <f>SUMIFS(PLAN!$M:$M,PLAN!$T:$T,Sheet1!$A32,PLAN!$U:$U,Sheet1!$J$1)+[7]Sheet1!J32</f>
        <v>0</v>
      </c>
      <c r="K32">
        <f>SUMIFS(PLAN!$M:$M,PLAN!$T:$T,Sheet1!$A32,PLAN!$U:$U,Sheet1!$K$1)+[7]Sheet1!K32</f>
        <v>0</v>
      </c>
      <c r="L32">
        <f>SUMIFS(PLAN!$M:$M,PLAN!$T:$T,Sheet1!$A32,PLAN!$U:$U,Sheet1!$L$1)+[7]Sheet1!L32</f>
        <v>0</v>
      </c>
      <c r="M32">
        <f>SUMIFS(PLAN!$M:$M,PLAN!$T:$T,Sheet1!$A32,PLAN!$U:$U,Sheet1!$M$1)+[7]Sheet1!M32</f>
        <v>0</v>
      </c>
      <c r="N32">
        <f>SUMIFS(PLAN!$M:$M,PLAN!$T:$T,Sheet1!$A32,PLAN!$U:$U,Sheet1!$N$1)+[7]Sheet1!N32</f>
        <v>0</v>
      </c>
      <c r="O32">
        <f t="shared" si="1"/>
        <v>0</v>
      </c>
    </row>
    <row r="33" spans="1:15">
      <c r="A33" s="222">
        <v>46205</v>
      </c>
      <c r="B33">
        <f>SUMIFS(PLAN!$M:$M,PLAN!$T:$T,Sheet1!$A33,PLAN!$U:$U,Sheet1!$B$1)+[7]Sheet1!B39</f>
        <v>0</v>
      </c>
      <c r="C33">
        <f>SUMIFS(PLAN!$M:$M,PLAN!$T:$T,Sheet1!$A33,PLAN!$U:$U,Sheet1!$C$1)+[7]Sheet1!C33</f>
        <v>0</v>
      </c>
      <c r="D33">
        <f>SUMIFS(PLAN!$M:$M,PLAN!$T:$T,Sheet1!$A33,PLAN!$U:$U,Sheet1!$D$1)+[7]Sheet1!D33</f>
        <v>0</v>
      </c>
      <c r="E33">
        <f>SUMIFS(PLAN!$M:$M,PLAN!$T:$T,Sheet1!$A33,PLAN!$U:$U,Sheet1!$E$1)+[7]Sheet1!E33</f>
        <v>0</v>
      </c>
      <c r="F33">
        <f>SUMIFS(PLAN!$M:$M,PLAN!$T:$T,Sheet1!$A33,PLAN!$U:$U,Sheet1!$F$1)+[7]Sheet1!F33</f>
        <v>0</v>
      </c>
      <c r="G33">
        <f>SUMIFS(PLAN!$M:$M,PLAN!$T:$T,Sheet1!$A33,PLAN!$U:$U,Sheet1!$G$1)+[7]Sheet1!G33</f>
        <v>0</v>
      </c>
      <c r="H33">
        <f>SUMIFS(PLAN!$M:$M,PLAN!$T:$T,Sheet1!$A33,PLAN!$U:$U,Sheet1!$H$1)+[7]Sheet1!H33</f>
        <v>0</v>
      </c>
      <c r="I33">
        <f>SUMIFS(PLAN!$M:$M,PLAN!$T:$T,Sheet1!$A33,PLAN!$U:$U,Sheet1!$I$1)+[7]Sheet1!I33</f>
        <v>0</v>
      </c>
      <c r="J33">
        <f>SUMIFS(PLAN!$M:$M,PLAN!$T:$T,Sheet1!$A33,PLAN!$U:$U,Sheet1!$J$1)+[7]Sheet1!J33</f>
        <v>0</v>
      </c>
      <c r="K33">
        <f>SUMIFS(PLAN!$M:$M,PLAN!$T:$T,Sheet1!$A33,PLAN!$U:$U,Sheet1!$K$1)+[7]Sheet1!K33</f>
        <v>0</v>
      </c>
      <c r="L33">
        <f>SUMIFS(PLAN!$M:$M,PLAN!$T:$T,Sheet1!$A33,PLAN!$U:$U,Sheet1!$L$1)+[7]Sheet1!L33</f>
        <v>0</v>
      </c>
      <c r="M33">
        <f>SUMIFS(PLAN!$M:$M,PLAN!$T:$T,Sheet1!$A33,PLAN!$U:$U,Sheet1!$M$1)+[7]Sheet1!M33</f>
        <v>0</v>
      </c>
      <c r="N33">
        <f>SUMIFS(PLAN!$M:$M,PLAN!$T:$T,Sheet1!$A33,PLAN!$U:$U,Sheet1!$N$1)+[7]Sheet1!N33</f>
        <v>0</v>
      </c>
      <c r="O33">
        <f t="shared" si="1"/>
        <v>0</v>
      </c>
    </row>
    <row r="34" spans="1:15">
      <c r="A34" s="222">
        <v>46206</v>
      </c>
      <c r="B34">
        <f>SUMIFS(PLAN!$M:$M,PLAN!$T:$T,Sheet1!$A34,PLAN!$U:$U,Sheet1!$B$1)+[7]Sheet1!B40</f>
        <v>0</v>
      </c>
      <c r="C34">
        <f>SUMIFS(PLAN!$M:$M,PLAN!$T:$T,Sheet1!$A34,PLAN!$U:$U,Sheet1!$C$1)+[7]Sheet1!C34</f>
        <v>0</v>
      </c>
      <c r="D34">
        <f>SUMIFS(PLAN!$M:$M,PLAN!$T:$T,Sheet1!$A34,PLAN!$U:$U,Sheet1!$D$1)+[7]Sheet1!D34</f>
        <v>0</v>
      </c>
      <c r="E34">
        <f>SUMIFS(PLAN!$M:$M,PLAN!$T:$T,Sheet1!$A34,PLAN!$U:$U,Sheet1!$E$1)+[7]Sheet1!E34</f>
        <v>0</v>
      </c>
      <c r="F34">
        <f>SUMIFS(PLAN!$M:$M,PLAN!$T:$T,Sheet1!$A34,PLAN!$U:$U,Sheet1!$F$1)+[7]Sheet1!F34</f>
        <v>0</v>
      </c>
      <c r="G34">
        <f>SUMIFS(PLAN!$M:$M,PLAN!$T:$T,Sheet1!$A34,PLAN!$U:$U,Sheet1!$G$1)+[7]Sheet1!G34</f>
        <v>0</v>
      </c>
      <c r="H34">
        <f>SUMIFS(PLAN!$M:$M,PLAN!$T:$T,Sheet1!$A34,PLAN!$U:$U,Sheet1!$H$1)+[7]Sheet1!H34</f>
        <v>0</v>
      </c>
      <c r="I34">
        <f>SUMIFS(PLAN!$M:$M,PLAN!$T:$T,Sheet1!$A34,PLAN!$U:$U,Sheet1!$I$1)+[7]Sheet1!I34</f>
        <v>3306</v>
      </c>
      <c r="J34">
        <f>SUMIFS(PLAN!$M:$M,PLAN!$T:$T,Sheet1!$A34,PLAN!$U:$U,Sheet1!$J$1)+[7]Sheet1!J34</f>
        <v>0</v>
      </c>
      <c r="K34">
        <f>SUMIFS(PLAN!$M:$M,PLAN!$T:$T,Sheet1!$A34,PLAN!$U:$U,Sheet1!$K$1)+[7]Sheet1!K34</f>
        <v>0</v>
      </c>
      <c r="L34">
        <f>SUMIFS(PLAN!$M:$M,PLAN!$T:$T,Sheet1!$A34,PLAN!$U:$U,Sheet1!$L$1)+[7]Sheet1!L34</f>
        <v>0</v>
      </c>
      <c r="M34">
        <f>SUMIFS(PLAN!$M:$M,PLAN!$T:$T,Sheet1!$A34,PLAN!$U:$U,Sheet1!$M$1)+[7]Sheet1!M34</f>
        <v>0</v>
      </c>
      <c r="N34">
        <f>SUMIFS(PLAN!$M:$M,PLAN!$T:$T,Sheet1!$A34,PLAN!$U:$U,Sheet1!$N$1)+[7]Sheet1!N34</f>
        <v>0</v>
      </c>
      <c r="O34">
        <f t="shared" si="1"/>
        <v>3306</v>
      </c>
    </row>
    <row r="35" spans="1:15">
      <c r="A35" s="222">
        <v>46207</v>
      </c>
      <c r="B35">
        <f>SUMIFS(PLAN!$M:$M,PLAN!$T:$T,Sheet1!$A35,PLAN!$U:$U,Sheet1!$B$1)+[7]Sheet1!B41</f>
        <v>0</v>
      </c>
      <c r="C35">
        <f>SUMIFS(PLAN!$M:$M,PLAN!$T:$T,Sheet1!$A35,PLAN!$U:$U,Sheet1!$C$1)+[7]Sheet1!C35</f>
        <v>0</v>
      </c>
      <c r="D35">
        <f>SUMIFS(PLAN!$M:$M,PLAN!$T:$T,Sheet1!$A35,PLAN!$U:$U,Sheet1!$D$1)+[7]Sheet1!D35</f>
        <v>0</v>
      </c>
      <c r="E35">
        <f>SUMIFS(PLAN!$M:$M,PLAN!$T:$T,Sheet1!$A35,PLAN!$U:$U,Sheet1!$E$1)+[7]Sheet1!E35</f>
        <v>0</v>
      </c>
      <c r="F35">
        <f>SUMIFS(PLAN!$M:$M,PLAN!$T:$T,Sheet1!$A35,PLAN!$U:$U,Sheet1!$F$1)+[7]Sheet1!F35</f>
        <v>0</v>
      </c>
      <c r="G35">
        <f>SUMIFS(PLAN!$M:$M,PLAN!$T:$T,Sheet1!$A35,PLAN!$U:$U,Sheet1!$G$1)+[7]Sheet1!G35</f>
        <v>0</v>
      </c>
      <c r="H35">
        <f>SUMIFS(PLAN!$M:$M,PLAN!$T:$T,Sheet1!$A35,PLAN!$U:$U,Sheet1!$H$1)+[7]Sheet1!H35</f>
        <v>0</v>
      </c>
      <c r="I35">
        <f>SUMIFS(PLAN!$M:$M,PLAN!$T:$T,Sheet1!$A35,PLAN!$U:$U,Sheet1!$I$1)+[7]Sheet1!I35</f>
        <v>0</v>
      </c>
      <c r="J35">
        <f>SUMIFS(PLAN!$M:$M,PLAN!$T:$T,Sheet1!$A35,PLAN!$U:$U,Sheet1!$J$1)+[7]Sheet1!J35</f>
        <v>0</v>
      </c>
      <c r="K35">
        <f>SUMIFS(PLAN!$M:$M,PLAN!$T:$T,Sheet1!$A35,PLAN!$U:$U,Sheet1!$K$1)+[7]Sheet1!K35</f>
        <v>0</v>
      </c>
      <c r="L35">
        <f>SUMIFS(PLAN!$M:$M,PLAN!$T:$T,Sheet1!$A35,PLAN!$U:$U,Sheet1!$L$1)+[7]Sheet1!L35</f>
        <v>0</v>
      </c>
      <c r="M35">
        <f>SUMIFS(PLAN!$M:$M,PLAN!$T:$T,Sheet1!$A35,PLAN!$U:$U,Sheet1!$M$1)+[7]Sheet1!M35</f>
        <v>0</v>
      </c>
      <c r="N35">
        <f>SUMIFS(PLAN!$M:$M,PLAN!$T:$T,Sheet1!$A35,PLAN!$U:$U,Sheet1!$N$1)+[7]Sheet1!N35</f>
        <v>0</v>
      </c>
      <c r="O35">
        <f t="shared" si="1"/>
        <v>0</v>
      </c>
    </row>
    <row r="36" spans="1:15">
      <c r="A36" s="222">
        <v>46208</v>
      </c>
      <c r="B36">
        <f>SUMIFS(PLAN!$M:$M,PLAN!$T:$T,Sheet1!$A36,PLAN!$U:$U,Sheet1!$B$1)+[7]Sheet1!B42</f>
        <v>0</v>
      </c>
      <c r="C36">
        <f>SUMIFS(PLAN!$M:$M,PLAN!$T:$T,Sheet1!$A36,PLAN!$U:$U,Sheet1!$C$1)+[7]Sheet1!C36</f>
        <v>0</v>
      </c>
      <c r="D36">
        <f>SUMIFS(PLAN!$M:$M,PLAN!$T:$T,Sheet1!$A36,PLAN!$U:$U,Sheet1!$D$1)+[7]Sheet1!D36</f>
        <v>0</v>
      </c>
      <c r="E36">
        <f>SUMIFS(PLAN!$M:$M,PLAN!$T:$T,Sheet1!$A36,PLAN!$U:$U,Sheet1!$E$1)+[7]Sheet1!E36</f>
        <v>0</v>
      </c>
      <c r="F36">
        <f>SUMIFS(PLAN!$M:$M,PLAN!$T:$T,Sheet1!$A36,PLAN!$U:$U,Sheet1!$F$1)+[7]Sheet1!F36</f>
        <v>0</v>
      </c>
      <c r="G36">
        <f>SUMIFS(PLAN!$M:$M,PLAN!$T:$T,Sheet1!$A36,PLAN!$U:$U,Sheet1!$G$1)+[7]Sheet1!G36</f>
        <v>0</v>
      </c>
      <c r="H36">
        <f>SUMIFS(PLAN!$M:$M,PLAN!$T:$T,Sheet1!$A36,PLAN!$U:$U,Sheet1!$H$1)+[7]Sheet1!H36</f>
        <v>0</v>
      </c>
      <c r="I36">
        <f>SUMIFS(PLAN!$M:$M,PLAN!$T:$T,Sheet1!$A36,PLAN!$U:$U,Sheet1!$I$1)+[7]Sheet1!I36</f>
        <v>0</v>
      </c>
      <c r="J36">
        <f>SUMIFS(PLAN!$M:$M,PLAN!$T:$T,Sheet1!$A36,PLAN!$U:$U,Sheet1!$J$1)+[7]Sheet1!J36</f>
        <v>0</v>
      </c>
      <c r="K36">
        <f>SUMIFS(PLAN!$M:$M,PLAN!$T:$T,Sheet1!$A36,PLAN!$U:$U,Sheet1!$K$1)+[7]Sheet1!K36</f>
        <v>0</v>
      </c>
      <c r="L36">
        <f>SUMIFS(PLAN!$M:$M,PLAN!$T:$T,Sheet1!$A36,PLAN!$U:$U,Sheet1!$L$1)+[7]Sheet1!L36</f>
        <v>0</v>
      </c>
      <c r="M36">
        <f>SUMIFS(PLAN!$M:$M,PLAN!$T:$T,Sheet1!$A36,PLAN!$U:$U,Sheet1!$M$1)+[7]Sheet1!M36</f>
        <v>0</v>
      </c>
      <c r="N36">
        <f>SUMIFS(PLAN!$M:$M,PLAN!$T:$T,Sheet1!$A36,PLAN!$U:$U,Sheet1!$N$1)+[7]Sheet1!N36</f>
        <v>0</v>
      </c>
      <c r="O36">
        <f t="shared" si="1"/>
        <v>0</v>
      </c>
    </row>
    <row r="37" spans="1:15">
      <c r="A37" s="222">
        <v>46209</v>
      </c>
      <c r="B37">
        <f>SUMIFS(PLAN!$M:$M,PLAN!$T:$T,Sheet1!$A37,PLAN!$U:$U,Sheet1!$B$1)+[7]Sheet1!B43</f>
        <v>0</v>
      </c>
      <c r="C37">
        <f>SUMIFS(PLAN!$M:$M,PLAN!$T:$T,Sheet1!$A37,PLAN!$U:$U,Sheet1!$C$1)+[7]Sheet1!C37</f>
        <v>0</v>
      </c>
      <c r="D37">
        <f>SUMIFS(PLAN!$M:$M,PLAN!$T:$T,Sheet1!$A37,PLAN!$U:$U,Sheet1!$D$1)+[7]Sheet1!D37</f>
        <v>0</v>
      </c>
      <c r="E37">
        <f>SUMIFS(PLAN!$M:$M,PLAN!$T:$T,Sheet1!$A37,PLAN!$U:$U,Sheet1!$E$1)+[7]Sheet1!E37</f>
        <v>0</v>
      </c>
      <c r="F37">
        <f>SUMIFS(PLAN!$M:$M,PLAN!$T:$T,Sheet1!$A37,PLAN!$U:$U,Sheet1!$F$1)+[7]Sheet1!F37</f>
        <v>0</v>
      </c>
      <c r="G37">
        <f>SUMIFS(PLAN!$M:$M,PLAN!$T:$T,Sheet1!$A37,PLAN!$U:$U,Sheet1!$G$1)+[7]Sheet1!G37</f>
        <v>0</v>
      </c>
      <c r="H37">
        <f>SUMIFS(PLAN!$M:$M,PLAN!$T:$T,Sheet1!$A37,PLAN!$U:$U,Sheet1!$H$1)+[7]Sheet1!H37</f>
        <v>0</v>
      </c>
      <c r="I37">
        <f>SUMIFS(PLAN!$M:$M,PLAN!$T:$T,Sheet1!$A37,PLAN!$U:$U,Sheet1!$I$1)+[7]Sheet1!I37</f>
        <v>0</v>
      </c>
      <c r="J37">
        <f>SUMIFS(PLAN!$M:$M,PLAN!$T:$T,Sheet1!$A37,PLAN!$U:$U,Sheet1!$J$1)+[7]Sheet1!J37</f>
        <v>0</v>
      </c>
      <c r="K37">
        <f>SUMIFS(PLAN!$M:$M,PLAN!$T:$T,Sheet1!$A37,PLAN!$U:$U,Sheet1!$K$1)+[7]Sheet1!K37</f>
        <v>0</v>
      </c>
      <c r="L37">
        <f>SUMIFS(PLAN!$M:$M,PLAN!$T:$T,Sheet1!$A37,PLAN!$U:$U,Sheet1!$L$1)+[7]Sheet1!L37</f>
        <v>0</v>
      </c>
      <c r="M37">
        <f>SUMIFS(PLAN!$M:$M,PLAN!$T:$T,Sheet1!$A37,PLAN!$U:$U,Sheet1!$M$1)+[7]Sheet1!M37</f>
        <v>0</v>
      </c>
      <c r="N37">
        <f>SUMIFS(PLAN!$M:$M,PLAN!$T:$T,Sheet1!$A37,PLAN!$U:$U,Sheet1!$N$1)+[7]Sheet1!N37</f>
        <v>0</v>
      </c>
      <c r="O37">
        <f t="shared" si="1"/>
        <v>0</v>
      </c>
    </row>
    <row r="38" spans="1:15">
      <c r="A38" s="222">
        <v>46210</v>
      </c>
      <c r="B38">
        <f>SUMIFS(PLAN!$M:$M,PLAN!$T:$T,Sheet1!$A38,PLAN!$U:$U,Sheet1!$B$1)+[7]Sheet1!B44</f>
        <v>0</v>
      </c>
      <c r="C38">
        <f>SUMIFS(PLAN!$M:$M,PLAN!$T:$T,Sheet1!$A38,PLAN!$U:$U,Sheet1!$C$1)+[7]Sheet1!C38</f>
        <v>0</v>
      </c>
      <c r="D38">
        <f>SUMIFS(PLAN!$M:$M,PLAN!$T:$T,Sheet1!$A38,PLAN!$U:$U,Sheet1!$D$1)+[7]Sheet1!D38</f>
        <v>0</v>
      </c>
      <c r="E38">
        <f>SUMIFS(PLAN!$M:$M,PLAN!$T:$T,Sheet1!$A38,PLAN!$U:$U,Sheet1!$E$1)+[7]Sheet1!E38</f>
        <v>0</v>
      </c>
      <c r="F38">
        <f>SUMIFS(PLAN!$M:$M,PLAN!$T:$T,Sheet1!$A38,PLAN!$U:$U,Sheet1!$F$1)+[7]Sheet1!F38</f>
        <v>0</v>
      </c>
      <c r="G38">
        <f>SUMIFS(PLAN!$M:$M,PLAN!$T:$T,Sheet1!$A38,PLAN!$U:$U,Sheet1!$G$1)+[7]Sheet1!G38</f>
        <v>0</v>
      </c>
      <c r="H38">
        <f>SUMIFS(PLAN!$M:$M,PLAN!$T:$T,Sheet1!$A38,PLAN!$U:$U,Sheet1!$H$1)+[7]Sheet1!H38</f>
        <v>0</v>
      </c>
      <c r="I38">
        <f>SUMIFS(PLAN!$M:$M,PLAN!$T:$T,Sheet1!$A38,PLAN!$U:$U,Sheet1!$I$1)+[7]Sheet1!I38</f>
        <v>0</v>
      </c>
      <c r="J38">
        <f>SUMIFS(PLAN!$M:$M,PLAN!$T:$T,Sheet1!$A38,PLAN!$U:$U,Sheet1!$J$1)+[7]Sheet1!J38</f>
        <v>0</v>
      </c>
      <c r="K38">
        <f>SUMIFS(PLAN!$M:$M,PLAN!$T:$T,Sheet1!$A38,PLAN!$U:$U,Sheet1!$K$1)+[7]Sheet1!K38</f>
        <v>0</v>
      </c>
      <c r="L38">
        <f>SUMIFS(PLAN!$M:$M,PLAN!$T:$T,Sheet1!$A38,PLAN!$U:$U,Sheet1!$L$1)+[7]Sheet1!L38</f>
        <v>0</v>
      </c>
      <c r="M38">
        <f>SUMIFS(PLAN!$M:$M,PLAN!$T:$T,Sheet1!$A38,PLAN!$U:$U,Sheet1!$M$1)+[7]Sheet1!M38</f>
        <v>0</v>
      </c>
      <c r="N38">
        <f>SUMIFS(PLAN!$M:$M,PLAN!$T:$T,Sheet1!$A38,PLAN!$U:$U,Sheet1!$N$1)+[7]Sheet1!N38</f>
        <v>0</v>
      </c>
      <c r="O38">
        <f t="shared" si="1"/>
        <v>0</v>
      </c>
    </row>
    <row r="39" spans="1:15">
      <c r="A39" s="222">
        <v>46211</v>
      </c>
      <c r="B39">
        <f>SUMIFS(PLAN!$M:$M,PLAN!$T:$T,Sheet1!$A39,PLAN!$U:$U,Sheet1!$B$1)+[7]Sheet1!B45</f>
        <v>0</v>
      </c>
      <c r="C39">
        <f>SUMIFS(PLAN!$M:$M,PLAN!$T:$T,Sheet1!$A39,PLAN!$U:$U,Sheet1!$C$1)+[7]Sheet1!C39</f>
        <v>0</v>
      </c>
      <c r="D39">
        <f>SUMIFS(PLAN!$M:$M,PLAN!$T:$T,Sheet1!$A39,PLAN!$U:$U,Sheet1!$D$1)+[7]Sheet1!D39</f>
        <v>0</v>
      </c>
      <c r="E39">
        <f>SUMIFS(PLAN!$M:$M,PLAN!$T:$T,Sheet1!$A39,PLAN!$U:$U,Sheet1!$E$1)+[7]Sheet1!E39</f>
        <v>0</v>
      </c>
      <c r="F39">
        <f>SUMIFS(PLAN!$M:$M,PLAN!$T:$T,Sheet1!$A39,PLAN!$U:$U,Sheet1!$F$1)+[7]Sheet1!F39</f>
        <v>0</v>
      </c>
      <c r="G39">
        <f>SUMIFS(PLAN!$M:$M,PLAN!$T:$T,Sheet1!$A39,PLAN!$U:$U,Sheet1!$G$1)+[7]Sheet1!G39</f>
        <v>0</v>
      </c>
      <c r="H39">
        <f>SUMIFS(PLAN!$M:$M,PLAN!$T:$T,Sheet1!$A39,PLAN!$U:$U,Sheet1!$H$1)+[7]Sheet1!H39</f>
        <v>0</v>
      </c>
      <c r="I39">
        <f>SUMIFS(PLAN!$M:$M,PLAN!$T:$T,Sheet1!$A39,PLAN!$U:$U,Sheet1!$I$1)+[7]Sheet1!I39</f>
        <v>0</v>
      </c>
      <c r="J39">
        <f>SUMIFS(PLAN!$M:$M,PLAN!$T:$T,Sheet1!$A39,PLAN!$U:$U,Sheet1!$J$1)+[7]Sheet1!J39</f>
        <v>0</v>
      </c>
      <c r="K39">
        <f>SUMIFS(PLAN!$M:$M,PLAN!$T:$T,Sheet1!$A39,PLAN!$U:$U,Sheet1!$K$1)+[7]Sheet1!K39</f>
        <v>0</v>
      </c>
      <c r="L39">
        <f>SUMIFS(PLAN!$M:$M,PLAN!$T:$T,Sheet1!$A39,PLAN!$U:$U,Sheet1!$L$1)+[7]Sheet1!L39</f>
        <v>0</v>
      </c>
      <c r="M39">
        <f>SUMIFS(PLAN!$M:$M,PLAN!$T:$T,Sheet1!$A39,PLAN!$U:$U,Sheet1!$M$1)+[7]Sheet1!M39</f>
        <v>0</v>
      </c>
      <c r="N39">
        <f>SUMIFS(PLAN!$M:$M,PLAN!$T:$T,Sheet1!$A39,PLAN!$U:$U,Sheet1!$N$1)+[7]Sheet1!N39</f>
        <v>0</v>
      </c>
      <c r="O39">
        <f t="shared" si="1"/>
        <v>0</v>
      </c>
    </row>
    <row r="40" spans="1:15">
      <c r="A40" s="222">
        <v>46212</v>
      </c>
      <c r="B40">
        <f>SUMIFS(PLAN!$M:$M,PLAN!$T:$T,Sheet1!$A40,PLAN!$U:$U,Sheet1!$B$1)+[7]Sheet1!B46</f>
        <v>0</v>
      </c>
      <c r="C40">
        <f>SUMIFS(PLAN!$M:$M,PLAN!$T:$T,Sheet1!$A40,PLAN!$U:$U,Sheet1!$C$1)+[7]Sheet1!C40</f>
        <v>0</v>
      </c>
      <c r="D40">
        <f>SUMIFS(PLAN!$M:$M,PLAN!$T:$T,Sheet1!$A40,PLAN!$U:$U,Sheet1!$D$1)+[7]Sheet1!D40</f>
        <v>0</v>
      </c>
      <c r="E40">
        <f>SUMIFS(PLAN!$M:$M,PLAN!$T:$T,Sheet1!$A40,PLAN!$U:$U,Sheet1!$E$1)+[7]Sheet1!E40</f>
        <v>0</v>
      </c>
      <c r="F40">
        <f>SUMIFS(PLAN!$M:$M,PLAN!$T:$T,Sheet1!$A40,PLAN!$U:$U,Sheet1!$F$1)+[7]Sheet1!F40</f>
        <v>0</v>
      </c>
      <c r="G40">
        <f>SUMIFS(PLAN!$M:$M,PLAN!$T:$T,Sheet1!$A40,PLAN!$U:$U,Sheet1!$G$1)+[7]Sheet1!G40</f>
        <v>0</v>
      </c>
      <c r="H40">
        <f>SUMIFS(PLAN!$M:$M,PLAN!$T:$T,Sheet1!$A40,PLAN!$U:$U,Sheet1!$H$1)+[7]Sheet1!H40</f>
        <v>0</v>
      </c>
      <c r="I40">
        <f>SUMIFS(PLAN!$M:$M,PLAN!$T:$T,Sheet1!$A40,PLAN!$U:$U,Sheet1!$I$1)+[7]Sheet1!I40</f>
        <v>0</v>
      </c>
      <c r="J40">
        <f>SUMIFS(PLAN!$M:$M,PLAN!$T:$T,Sheet1!$A40,PLAN!$U:$U,Sheet1!$J$1)+[7]Sheet1!J40</f>
        <v>0</v>
      </c>
      <c r="K40">
        <f>SUMIFS(PLAN!$M:$M,PLAN!$T:$T,Sheet1!$A40,PLAN!$U:$U,Sheet1!$K$1)+[7]Sheet1!K40</f>
        <v>0</v>
      </c>
      <c r="L40">
        <f>SUMIFS(PLAN!$M:$M,PLAN!$T:$T,Sheet1!$A40,PLAN!$U:$U,Sheet1!$L$1)+[7]Sheet1!L40</f>
        <v>0</v>
      </c>
      <c r="M40">
        <f>SUMIFS(PLAN!$M:$M,PLAN!$T:$T,Sheet1!$A40,PLAN!$U:$U,Sheet1!$M$1)+[7]Sheet1!M40</f>
        <v>0</v>
      </c>
      <c r="N40">
        <f>SUMIFS(PLAN!$M:$M,PLAN!$T:$T,Sheet1!$A40,PLAN!$U:$U,Sheet1!$N$1)+[7]Sheet1!N40</f>
        <v>0</v>
      </c>
      <c r="O40">
        <f t="shared" si="1"/>
        <v>0</v>
      </c>
    </row>
    <row r="41" spans="1:15">
      <c r="A41" s="222">
        <v>46213</v>
      </c>
      <c r="B41">
        <f>SUMIFS(PLAN!$M:$M,PLAN!$T:$T,Sheet1!$A41,PLAN!$U:$U,Sheet1!$B$1)+[7]Sheet1!B47</f>
        <v>0</v>
      </c>
      <c r="C41">
        <f>SUMIFS(PLAN!$M:$M,PLAN!$T:$T,Sheet1!$A41,PLAN!$U:$U,Sheet1!$C$1)+[7]Sheet1!C41</f>
        <v>0</v>
      </c>
      <c r="D41">
        <f>SUMIFS(PLAN!$M:$M,PLAN!$T:$T,Sheet1!$A41,PLAN!$U:$U,Sheet1!$D$1)+[7]Sheet1!D41</f>
        <v>0</v>
      </c>
      <c r="E41">
        <f>SUMIFS(PLAN!$M:$M,PLAN!$T:$T,Sheet1!$A41,PLAN!$U:$U,Sheet1!$E$1)+[7]Sheet1!E41</f>
        <v>0</v>
      </c>
      <c r="F41">
        <f>SUMIFS(PLAN!$M:$M,PLAN!$T:$T,Sheet1!$A41,PLAN!$U:$U,Sheet1!$F$1)+[7]Sheet1!F41</f>
        <v>0</v>
      </c>
      <c r="G41">
        <f>SUMIFS(PLAN!$M:$M,PLAN!$T:$T,Sheet1!$A41,PLAN!$U:$U,Sheet1!$G$1)+[7]Sheet1!G41</f>
        <v>0</v>
      </c>
      <c r="H41">
        <f>SUMIFS(PLAN!$M:$M,PLAN!$T:$T,Sheet1!$A41,PLAN!$U:$U,Sheet1!$H$1)+[7]Sheet1!H41</f>
        <v>0</v>
      </c>
      <c r="I41">
        <f>SUMIFS(PLAN!$M:$M,PLAN!$T:$T,Sheet1!$A41,PLAN!$U:$U,Sheet1!$I$1)+[7]Sheet1!I41</f>
        <v>0</v>
      </c>
      <c r="J41">
        <f>SUMIFS(PLAN!$M:$M,PLAN!$T:$T,Sheet1!$A41,PLAN!$U:$U,Sheet1!$J$1)+[7]Sheet1!J41</f>
        <v>0</v>
      </c>
      <c r="K41">
        <f>SUMIFS(PLAN!$M:$M,PLAN!$T:$T,Sheet1!$A41,PLAN!$U:$U,Sheet1!$K$1)+[7]Sheet1!K41</f>
        <v>0</v>
      </c>
      <c r="L41">
        <f>SUMIFS(PLAN!$M:$M,PLAN!$T:$T,Sheet1!$A41,PLAN!$U:$U,Sheet1!$L$1)+[7]Sheet1!L41</f>
        <v>0</v>
      </c>
      <c r="M41">
        <f>SUMIFS(PLAN!$M:$M,PLAN!$T:$T,Sheet1!$A41,PLAN!$U:$U,Sheet1!$M$1)+[7]Sheet1!M41</f>
        <v>0</v>
      </c>
      <c r="N41">
        <f>SUMIFS(PLAN!$M:$M,PLAN!$T:$T,Sheet1!$A41,PLAN!$U:$U,Sheet1!$N$1)+[7]Sheet1!N41</f>
        <v>0</v>
      </c>
      <c r="O41">
        <f t="shared" si="1"/>
        <v>0</v>
      </c>
    </row>
    <row r="42" spans="1:15">
      <c r="A42" s="222">
        <v>46214</v>
      </c>
      <c r="B42">
        <f>SUMIFS(PLAN!$M:$M,PLAN!$T:$T,Sheet1!$A42,PLAN!$U:$U,Sheet1!$B$1)+[7]Sheet1!B48</f>
        <v>0</v>
      </c>
      <c r="C42">
        <f>SUMIFS(PLAN!$M:$M,PLAN!$T:$T,Sheet1!$A42,PLAN!$U:$U,Sheet1!$C$1)+[7]Sheet1!C42</f>
        <v>0</v>
      </c>
      <c r="D42">
        <f>SUMIFS(PLAN!$M:$M,PLAN!$T:$T,Sheet1!$A42,PLAN!$U:$U,Sheet1!$D$1)+[7]Sheet1!D42</f>
        <v>0</v>
      </c>
      <c r="E42">
        <f>SUMIFS(PLAN!$M:$M,PLAN!$T:$T,Sheet1!$A42,PLAN!$U:$U,Sheet1!$E$1)+[7]Sheet1!E42</f>
        <v>0</v>
      </c>
      <c r="F42">
        <f>SUMIFS(PLAN!$M:$M,PLAN!$T:$T,Sheet1!$A42,PLAN!$U:$U,Sheet1!$F$1)+[7]Sheet1!F42</f>
        <v>0</v>
      </c>
      <c r="G42">
        <f>SUMIFS(PLAN!$M:$M,PLAN!$T:$T,Sheet1!$A42,PLAN!$U:$U,Sheet1!$G$1)+[7]Sheet1!G42</f>
        <v>0</v>
      </c>
      <c r="H42">
        <f>SUMIFS(PLAN!$M:$M,PLAN!$T:$T,Sheet1!$A42,PLAN!$U:$U,Sheet1!$H$1)+[7]Sheet1!H42</f>
        <v>0</v>
      </c>
      <c r="I42">
        <f>SUMIFS(PLAN!$M:$M,PLAN!$T:$T,Sheet1!$A42,PLAN!$U:$U,Sheet1!$I$1)+[7]Sheet1!I42</f>
        <v>0</v>
      </c>
      <c r="J42">
        <f>SUMIFS(PLAN!$M:$M,PLAN!$T:$T,Sheet1!$A42,PLAN!$U:$U,Sheet1!$J$1)+[7]Sheet1!J42</f>
        <v>0</v>
      </c>
      <c r="K42">
        <f>SUMIFS(PLAN!$M:$M,PLAN!$T:$T,Sheet1!$A42,PLAN!$U:$U,Sheet1!$K$1)+[7]Sheet1!K42</f>
        <v>0</v>
      </c>
      <c r="L42">
        <f>SUMIFS(PLAN!$M:$M,PLAN!$T:$T,Sheet1!$A42,PLAN!$U:$U,Sheet1!$L$1)+[7]Sheet1!L42</f>
        <v>0</v>
      </c>
      <c r="M42">
        <f>SUMIFS(PLAN!$M:$M,PLAN!$T:$T,Sheet1!$A42,PLAN!$U:$U,Sheet1!$M$1)+[7]Sheet1!M42</f>
        <v>0</v>
      </c>
      <c r="N42">
        <f>SUMIFS(PLAN!$M:$M,PLAN!$T:$T,Sheet1!$A42,PLAN!$U:$U,Sheet1!$N$1)+[7]Sheet1!N42</f>
        <v>0</v>
      </c>
      <c r="O42">
        <f t="shared" si="1"/>
        <v>0</v>
      </c>
    </row>
    <row r="43" spans="1:15">
      <c r="A43" s="222">
        <v>46215</v>
      </c>
      <c r="B43">
        <f>SUMIFS(PLAN!$M:$M,PLAN!$T:$T,Sheet1!$A43,PLAN!$U:$U,Sheet1!$B$1)+[7]Sheet1!B49</f>
        <v>0</v>
      </c>
      <c r="C43">
        <f>SUMIFS(PLAN!$M:$M,PLAN!$T:$T,Sheet1!$A43,PLAN!$U:$U,Sheet1!$C$1)+[7]Sheet1!C43</f>
        <v>0</v>
      </c>
      <c r="D43">
        <f>SUMIFS(PLAN!$M:$M,PLAN!$T:$T,Sheet1!$A43,PLAN!$U:$U,Sheet1!$D$1)+[7]Sheet1!D43</f>
        <v>0</v>
      </c>
      <c r="E43">
        <f>SUMIFS(PLAN!$M:$M,PLAN!$T:$T,Sheet1!$A43,PLAN!$U:$U,Sheet1!$E$1)+[7]Sheet1!E43</f>
        <v>0</v>
      </c>
      <c r="F43">
        <f>SUMIFS(PLAN!$M:$M,PLAN!$T:$T,Sheet1!$A43,PLAN!$U:$U,Sheet1!$F$1)+[7]Sheet1!F43</f>
        <v>0</v>
      </c>
      <c r="G43">
        <f>SUMIFS(PLAN!$M:$M,PLAN!$T:$T,Sheet1!$A43,PLAN!$U:$U,Sheet1!$G$1)+[7]Sheet1!G43</f>
        <v>0</v>
      </c>
      <c r="H43">
        <f>SUMIFS(PLAN!$M:$M,PLAN!$T:$T,Sheet1!$A43,PLAN!$U:$U,Sheet1!$H$1)+[7]Sheet1!H43</f>
        <v>0</v>
      </c>
      <c r="I43">
        <f>SUMIFS(PLAN!$M:$M,PLAN!$T:$T,Sheet1!$A43,PLAN!$U:$U,Sheet1!$I$1)+[7]Sheet1!I43</f>
        <v>0</v>
      </c>
      <c r="J43">
        <f>SUMIFS(PLAN!$M:$M,PLAN!$T:$T,Sheet1!$A43,PLAN!$U:$U,Sheet1!$J$1)+[7]Sheet1!J43</f>
        <v>0</v>
      </c>
      <c r="K43">
        <f>SUMIFS(PLAN!$M:$M,PLAN!$T:$T,Sheet1!$A43,PLAN!$U:$U,Sheet1!$K$1)+[7]Sheet1!K43</f>
        <v>0</v>
      </c>
      <c r="L43">
        <f>SUMIFS(PLAN!$M:$M,PLAN!$T:$T,Sheet1!$A43,PLAN!$U:$U,Sheet1!$L$1)+[7]Sheet1!L43</f>
        <v>0</v>
      </c>
      <c r="M43">
        <f>SUMIFS(PLAN!$M:$M,PLAN!$T:$T,Sheet1!$A43,PLAN!$U:$U,Sheet1!$M$1)+[7]Sheet1!M43</f>
        <v>0</v>
      </c>
      <c r="N43">
        <f>SUMIFS(PLAN!$M:$M,PLAN!$T:$T,Sheet1!$A43,PLAN!$U:$U,Sheet1!$N$1)+[7]Sheet1!N43</f>
        <v>0</v>
      </c>
      <c r="O43">
        <f t="shared" si="1"/>
        <v>0</v>
      </c>
    </row>
    <row r="44" spans="1:15">
      <c r="A44" s="222">
        <v>46216</v>
      </c>
      <c r="B44">
        <f>SUMIFS(PLAN!$M:$M,PLAN!$T:$T,Sheet1!$A44,PLAN!$U:$U,Sheet1!$B$1)+[7]Sheet1!B50</f>
        <v>0</v>
      </c>
      <c r="C44">
        <f>SUMIFS(PLAN!$M:$M,PLAN!$T:$T,Sheet1!$A44,PLAN!$U:$U,Sheet1!$C$1)+[7]Sheet1!C44</f>
        <v>0</v>
      </c>
      <c r="D44">
        <f>SUMIFS(PLAN!$M:$M,PLAN!$T:$T,Sheet1!$A44,PLAN!$U:$U,Sheet1!$D$1)+[7]Sheet1!D44</f>
        <v>0</v>
      </c>
      <c r="E44">
        <f>SUMIFS(PLAN!$M:$M,PLAN!$T:$T,Sheet1!$A44,PLAN!$U:$U,Sheet1!$E$1)+[7]Sheet1!E44</f>
        <v>0</v>
      </c>
      <c r="F44">
        <f>SUMIFS(PLAN!$M:$M,PLAN!$T:$T,Sheet1!$A44,PLAN!$U:$U,Sheet1!$F$1)+[7]Sheet1!F44</f>
        <v>0</v>
      </c>
      <c r="G44">
        <f>SUMIFS(PLAN!$M:$M,PLAN!$T:$T,Sheet1!$A44,PLAN!$U:$U,Sheet1!$G$1)+[7]Sheet1!G44</f>
        <v>0</v>
      </c>
      <c r="H44">
        <f>SUMIFS(PLAN!$M:$M,PLAN!$T:$T,Sheet1!$A44,PLAN!$U:$U,Sheet1!$H$1)+[7]Sheet1!H44</f>
        <v>0</v>
      </c>
      <c r="I44">
        <f>SUMIFS(PLAN!$M:$M,PLAN!$T:$T,Sheet1!$A44,PLAN!$U:$U,Sheet1!$I$1)+[7]Sheet1!I44</f>
        <v>0</v>
      </c>
      <c r="J44">
        <f>SUMIFS(PLAN!$M:$M,PLAN!$T:$T,Sheet1!$A44,PLAN!$U:$U,Sheet1!$J$1)+[7]Sheet1!J44</f>
        <v>0</v>
      </c>
      <c r="K44">
        <f>SUMIFS(PLAN!$M:$M,PLAN!$T:$T,Sheet1!$A44,PLAN!$U:$U,Sheet1!$K$1)+[7]Sheet1!K44</f>
        <v>0</v>
      </c>
      <c r="L44">
        <f>SUMIFS(PLAN!$M:$M,PLAN!$T:$T,Sheet1!$A44,PLAN!$U:$U,Sheet1!$L$1)+[7]Sheet1!L44</f>
        <v>0</v>
      </c>
      <c r="M44">
        <f>SUMIFS(PLAN!$M:$M,PLAN!$T:$T,Sheet1!$A44,PLAN!$U:$U,Sheet1!$M$1)+[7]Sheet1!M44</f>
        <v>0</v>
      </c>
      <c r="N44">
        <f>SUMIFS(PLAN!$M:$M,PLAN!$T:$T,Sheet1!$A44,PLAN!$U:$U,Sheet1!$N$1)+[7]Sheet1!N44</f>
        <v>0</v>
      </c>
      <c r="O44">
        <f t="shared" si="1"/>
        <v>0</v>
      </c>
    </row>
    <row r="45" spans="1:15">
      <c r="A45" s="222">
        <v>46217</v>
      </c>
      <c r="B45">
        <f>SUMIFS(PLAN!$M:$M,PLAN!$T:$T,Sheet1!$A45,PLAN!$U:$U,Sheet1!$B$1)+[7]Sheet1!B51</f>
        <v>0</v>
      </c>
      <c r="C45">
        <f>SUMIFS(PLAN!$M:$M,PLAN!$T:$T,Sheet1!$A45,PLAN!$U:$U,Sheet1!$C$1)+[7]Sheet1!C45</f>
        <v>0</v>
      </c>
      <c r="D45">
        <f>SUMIFS(PLAN!$M:$M,PLAN!$T:$T,Sheet1!$A45,PLAN!$U:$U,Sheet1!$D$1)+[7]Sheet1!D45</f>
        <v>2389</v>
      </c>
      <c r="E45">
        <f>SUMIFS(PLAN!$M:$M,PLAN!$T:$T,Sheet1!$A45,PLAN!$U:$U,Sheet1!$E$1)+[7]Sheet1!E45</f>
        <v>0</v>
      </c>
      <c r="F45">
        <f>SUMIFS(PLAN!$M:$M,PLAN!$T:$T,Sheet1!$A45,PLAN!$U:$U,Sheet1!$F$1)+[7]Sheet1!F45</f>
        <v>0</v>
      </c>
      <c r="G45">
        <f>SUMIFS(PLAN!$M:$M,PLAN!$T:$T,Sheet1!$A45,PLAN!$U:$U,Sheet1!$G$1)+[7]Sheet1!G45</f>
        <v>0</v>
      </c>
      <c r="H45">
        <f>SUMIFS(PLAN!$M:$M,PLAN!$T:$T,Sheet1!$A45,PLAN!$U:$U,Sheet1!$H$1)+[7]Sheet1!H45</f>
        <v>0</v>
      </c>
      <c r="I45">
        <f>SUMIFS(PLAN!$M:$M,PLAN!$T:$T,Sheet1!$A45,PLAN!$U:$U,Sheet1!$I$1)+[7]Sheet1!I45</f>
        <v>0</v>
      </c>
      <c r="J45">
        <f>SUMIFS(PLAN!$M:$M,PLAN!$T:$T,Sheet1!$A45,PLAN!$U:$U,Sheet1!$J$1)+[7]Sheet1!J45</f>
        <v>0</v>
      </c>
      <c r="K45">
        <f>SUMIFS(PLAN!$M:$M,PLAN!$T:$T,Sheet1!$A45,PLAN!$U:$U,Sheet1!$K$1)+[7]Sheet1!K45</f>
        <v>0</v>
      </c>
      <c r="L45">
        <f>SUMIFS(PLAN!$M:$M,PLAN!$T:$T,Sheet1!$A45,PLAN!$U:$U,Sheet1!$L$1)+[7]Sheet1!L45</f>
        <v>0</v>
      </c>
      <c r="M45">
        <f>SUMIFS(PLAN!$M:$M,PLAN!$T:$T,Sheet1!$A45,PLAN!$U:$U,Sheet1!$M$1)+[7]Sheet1!M45</f>
        <v>0</v>
      </c>
      <c r="N45">
        <f>SUMIFS(PLAN!$M:$M,PLAN!$T:$T,Sheet1!$A45,PLAN!$U:$U,Sheet1!$N$1)+[7]Sheet1!N45</f>
        <v>0</v>
      </c>
      <c r="O45">
        <f t="shared" si="1"/>
        <v>2389</v>
      </c>
    </row>
    <row r="46" spans="1:15">
      <c r="A46" s="222">
        <v>46218</v>
      </c>
      <c r="B46">
        <f>SUMIFS(PLAN!$M:$M,PLAN!$T:$T,Sheet1!$A46,PLAN!$U:$U,Sheet1!$B$1)+[7]Sheet1!B52</f>
        <v>0</v>
      </c>
      <c r="C46">
        <f>SUMIFS(PLAN!$M:$M,PLAN!$T:$T,Sheet1!$A46,PLAN!$U:$U,Sheet1!$C$1)+[7]Sheet1!C46</f>
        <v>0</v>
      </c>
      <c r="D46">
        <f>SUMIFS(PLAN!$M:$M,PLAN!$T:$T,Sheet1!$A46,PLAN!$U:$U,Sheet1!$D$1)+[7]Sheet1!D46</f>
        <v>0</v>
      </c>
      <c r="E46">
        <f>SUMIFS(PLAN!$M:$M,PLAN!$T:$T,Sheet1!$A46,PLAN!$U:$U,Sheet1!$E$1)+[7]Sheet1!E46</f>
        <v>0</v>
      </c>
      <c r="F46">
        <f>SUMIFS(PLAN!$M:$M,PLAN!$T:$T,Sheet1!$A46,PLAN!$U:$U,Sheet1!$F$1)+[7]Sheet1!F46</f>
        <v>50</v>
      </c>
      <c r="G46">
        <f>SUMIFS(PLAN!$M:$M,PLAN!$T:$T,Sheet1!$A46,PLAN!$U:$U,Sheet1!$G$1)+[7]Sheet1!G46</f>
        <v>0</v>
      </c>
      <c r="H46">
        <f>SUMIFS(PLAN!$M:$M,PLAN!$T:$T,Sheet1!$A46,PLAN!$U:$U,Sheet1!$H$1)+[7]Sheet1!H46</f>
        <v>0</v>
      </c>
      <c r="I46">
        <f>SUMIFS(PLAN!$M:$M,PLAN!$T:$T,Sheet1!$A46,PLAN!$U:$U,Sheet1!$I$1)+[7]Sheet1!I46</f>
        <v>626</v>
      </c>
      <c r="J46">
        <f>SUMIFS(PLAN!$M:$M,PLAN!$T:$T,Sheet1!$A46,PLAN!$U:$U,Sheet1!$J$1)+[7]Sheet1!J46</f>
        <v>0</v>
      </c>
      <c r="K46">
        <f>SUMIFS(PLAN!$M:$M,PLAN!$T:$T,Sheet1!$A46,PLAN!$U:$U,Sheet1!$K$1)+[7]Sheet1!K46</f>
        <v>0</v>
      </c>
      <c r="L46">
        <f>SUMIFS(PLAN!$M:$M,PLAN!$T:$T,Sheet1!$A46,PLAN!$U:$U,Sheet1!$L$1)+[7]Sheet1!L46</f>
        <v>0</v>
      </c>
      <c r="M46">
        <f>SUMIFS(PLAN!$M:$M,PLAN!$T:$T,Sheet1!$A46,PLAN!$U:$U,Sheet1!$M$1)+[7]Sheet1!M46</f>
        <v>0</v>
      </c>
      <c r="N46">
        <f>SUMIFS(PLAN!$M:$M,PLAN!$T:$T,Sheet1!$A46,PLAN!$U:$U,Sheet1!$N$1)+[7]Sheet1!N46</f>
        <v>0</v>
      </c>
      <c r="O46">
        <f t="shared" si="1"/>
        <v>676</v>
      </c>
    </row>
    <row r="47" spans="1:15">
      <c r="A47" s="222">
        <v>46219</v>
      </c>
      <c r="B47">
        <f>SUMIFS(PLAN!$M:$M,PLAN!$T:$T,Sheet1!$A47,PLAN!$U:$U,Sheet1!$B$1)+[7]Sheet1!B53</f>
        <v>0</v>
      </c>
      <c r="C47">
        <f>SUMIFS(PLAN!$M:$M,PLAN!$T:$T,Sheet1!$A47,PLAN!$U:$U,Sheet1!$C$1)+[7]Sheet1!C47</f>
        <v>0</v>
      </c>
      <c r="D47">
        <f>SUMIFS(PLAN!$M:$M,PLAN!$T:$T,Sheet1!$A47,PLAN!$U:$U,Sheet1!$D$1)+[7]Sheet1!D47</f>
        <v>0</v>
      </c>
      <c r="E47">
        <f>SUMIFS(PLAN!$M:$M,PLAN!$T:$T,Sheet1!$A47,PLAN!$U:$U,Sheet1!$E$1)+[7]Sheet1!E47</f>
        <v>0</v>
      </c>
      <c r="F47">
        <f>SUMIFS(PLAN!$M:$M,PLAN!$T:$T,Sheet1!$A47,PLAN!$U:$U,Sheet1!$F$1)+[7]Sheet1!F47</f>
        <v>0</v>
      </c>
      <c r="G47">
        <f>SUMIFS(PLAN!$M:$M,PLAN!$T:$T,Sheet1!$A47,PLAN!$U:$U,Sheet1!$G$1)+[7]Sheet1!G47</f>
        <v>0</v>
      </c>
      <c r="H47">
        <f>SUMIFS(PLAN!$M:$M,PLAN!$T:$T,Sheet1!$A47,PLAN!$U:$U,Sheet1!$H$1)+[7]Sheet1!H47</f>
        <v>0</v>
      </c>
      <c r="I47">
        <f>SUMIFS(PLAN!$M:$M,PLAN!$T:$T,Sheet1!$A47,PLAN!$U:$U,Sheet1!$I$1)+[7]Sheet1!I47</f>
        <v>2356</v>
      </c>
      <c r="J47">
        <f>SUMIFS(PLAN!$M:$M,PLAN!$T:$T,Sheet1!$A47,PLAN!$U:$U,Sheet1!$J$1)+[7]Sheet1!J47</f>
        <v>0</v>
      </c>
      <c r="K47">
        <f>SUMIFS(PLAN!$M:$M,PLAN!$T:$T,Sheet1!$A47,PLAN!$U:$U,Sheet1!$K$1)+[7]Sheet1!K47</f>
        <v>0</v>
      </c>
      <c r="L47">
        <f>SUMIFS(PLAN!$M:$M,PLAN!$T:$T,Sheet1!$A47,PLAN!$U:$U,Sheet1!$L$1)+[7]Sheet1!L47</f>
        <v>0</v>
      </c>
      <c r="M47">
        <f>SUMIFS(PLAN!$M:$M,PLAN!$T:$T,Sheet1!$A47,PLAN!$U:$U,Sheet1!$M$1)+[7]Sheet1!M47</f>
        <v>0</v>
      </c>
      <c r="N47">
        <f>SUMIFS(PLAN!$M:$M,PLAN!$T:$T,Sheet1!$A47,PLAN!$U:$U,Sheet1!$N$1)+[7]Sheet1!N47</f>
        <v>0</v>
      </c>
      <c r="O47">
        <f t="shared" si="1"/>
        <v>2356</v>
      </c>
    </row>
    <row r="48" spans="1:15">
      <c r="A48" s="222">
        <v>46220</v>
      </c>
      <c r="B48">
        <f>SUMIFS(PLAN!$M:$M,PLAN!$T:$T,Sheet1!$A48,PLAN!$U:$U,Sheet1!$B$1)+[7]Sheet1!B54</f>
        <v>0</v>
      </c>
      <c r="C48">
        <f>SUMIFS(PLAN!$M:$M,PLAN!$T:$T,Sheet1!$A48,PLAN!$U:$U,Sheet1!$C$1)+[7]Sheet1!C48</f>
        <v>0</v>
      </c>
      <c r="D48">
        <f>SUMIFS(PLAN!$M:$M,PLAN!$T:$T,Sheet1!$A48,PLAN!$U:$U,Sheet1!$D$1)+[7]Sheet1!D48</f>
        <v>2391</v>
      </c>
      <c r="E48">
        <f>SUMIFS(PLAN!$M:$M,PLAN!$T:$T,Sheet1!$A48,PLAN!$U:$U,Sheet1!$E$1)+[7]Sheet1!E48</f>
        <v>0</v>
      </c>
      <c r="F48">
        <f>SUMIFS(PLAN!$M:$M,PLAN!$T:$T,Sheet1!$A48,PLAN!$U:$U,Sheet1!$F$1)+[7]Sheet1!F48</f>
        <v>0</v>
      </c>
      <c r="G48" s="295">
        <f>SUMIFS(PLAN!$M:$M,PLAN!$T:$T,Sheet1!$A48,PLAN!$U:$U,Sheet1!$G$1)+[7]Sheet1!G48</f>
        <v>0</v>
      </c>
      <c r="H48">
        <f>SUMIFS(PLAN!$M:$M,PLAN!$T:$T,Sheet1!$A48,PLAN!$U:$U,Sheet1!$H$1)+[7]Sheet1!H48</f>
        <v>0</v>
      </c>
      <c r="I48">
        <f>SUMIFS(PLAN!$M:$M,PLAN!$T:$T,Sheet1!$A48,PLAN!$U:$U,Sheet1!$I$1)+[7]Sheet1!I48</f>
        <v>0</v>
      </c>
      <c r="J48">
        <f>SUMIFS(PLAN!$M:$M,PLAN!$T:$T,Sheet1!$A48,PLAN!$U:$U,Sheet1!$J$1)+[7]Sheet1!J48</f>
        <v>724</v>
      </c>
      <c r="K48">
        <f>SUMIFS(PLAN!$M:$M,PLAN!$T:$T,Sheet1!$A48,PLAN!$U:$U,Sheet1!$K$1)+[7]Sheet1!K48</f>
        <v>840</v>
      </c>
      <c r="L48">
        <f>SUMIFS(PLAN!$M:$M,PLAN!$T:$T,Sheet1!$A48,PLAN!$U:$U,Sheet1!$L$1)+[7]Sheet1!L48</f>
        <v>0</v>
      </c>
      <c r="M48">
        <f>SUMIFS(PLAN!$M:$M,PLAN!$T:$T,Sheet1!$A48,PLAN!$U:$U,Sheet1!$M$1)+[7]Sheet1!M48</f>
        <v>0</v>
      </c>
      <c r="N48">
        <f>SUMIFS(PLAN!$M:$M,PLAN!$T:$T,Sheet1!$A48,PLAN!$U:$U,Sheet1!$N$1)+[7]Sheet1!N48</f>
        <v>0</v>
      </c>
      <c r="O48">
        <f t="shared" si="1"/>
        <v>3955</v>
      </c>
    </row>
    <row r="49" spans="1:15">
      <c r="A49" s="222">
        <v>46221</v>
      </c>
      <c r="B49">
        <f>SUMIFS(PLAN!$M:$M,PLAN!$T:$T,Sheet1!$A49,PLAN!$U:$U,Sheet1!$B$1)+[7]Sheet1!B55</f>
        <v>0</v>
      </c>
      <c r="C49">
        <f>SUMIFS(PLAN!$M:$M,PLAN!$T:$T,Sheet1!$A49,PLAN!$U:$U,Sheet1!$C$1)+[7]Sheet1!C49</f>
        <v>3586</v>
      </c>
      <c r="D49">
        <f>SUMIFS(PLAN!$M:$M,PLAN!$T:$T,Sheet1!$A49,PLAN!$U:$U,Sheet1!$D$1)+[7]Sheet1!D49</f>
        <v>0</v>
      </c>
      <c r="E49">
        <f>SUMIFS(PLAN!$M:$M,PLAN!$T:$T,Sheet1!$A49,PLAN!$U:$U,Sheet1!$E$1)+[7]Sheet1!E49</f>
        <v>0</v>
      </c>
      <c r="F49">
        <f>SUMIFS(PLAN!$M:$M,PLAN!$T:$T,Sheet1!$A49,PLAN!$U:$U,Sheet1!$F$1)+[7]Sheet1!F49</f>
        <v>0</v>
      </c>
      <c r="G49">
        <f>SUMIFS(PLAN!$M:$M,PLAN!$T:$T,Sheet1!$A49,PLAN!$U:$U,Sheet1!$G$1)+[7]Sheet1!G49</f>
        <v>0</v>
      </c>
      <c r="H49">
        <f>SUMIFS(PLAN!$M:$M,PLAN!$T:$T,Sheet1!$A49,PLAN!$U:$U,Sheet1!$H$1)+[7]Sheet1!H49</f>
        <v>0</v>
      </c>
      <c r="I49">
        <f>SUMIFS(PLAN!$M:$M,PLAN!$T:$T,Sheet1!$A49,PLAN!$U:$U,Sheet1!$I$1)+[7]Sheet1!I49</f>
        <v>3586</v>
      </c>
      <c r="J49">
        <f>SUMIFS(PLAN!$M:$M,PLAN!$T:$T,Sheet1!$A49,PLAN!$U:$U,Sheet1!$J$1)+[7]Sheet1!J49</f>
        <v>0</v>
      </c>
      <c r="K49">
        <f>SUMIFS(PLAN!$M:$M,PLAN!$T:$T,Sheet1!$A49,PLAN!$U:$U,Sheet1!$K$1)+[7]Sheet1!K49</f>
        <v>487</v>
      </c>
      <c r="L49">
        <f>SUMIFS(PLAN!$M:$M,PLAN!$T:$T,Sheet1!$A49,PLAN!$U:$U,Sheet1!$L$1)+[7]Sheet1!L49</f>
        <v>0</v>
      </c>
      <c r="M49">
        <f>SUMIFS(PLAN!$M:$M,PLAN!$T:$T,Sheet1!$A49,PLAN!$U:$U,Sheet1!$M$1)+[7]Sheet1!M49</f>
        <v>0</v>
      </c>
      <c r="N49">
        <f>SUMIFS(PLAN!$M:$M,PLAN!$T:$T,Sheet1!$A49,PLAN!$U:$U,Sheet1!$N$1)+[7]Sheet1!N49</f>
        <v>0</v>
      </c>
      <c r="O49">
        <f t="shared" si="1"/>
        <v>7659</v>
      </c>
    </row>
    <row r="50" spans="1:15">
      <c r="A50" s="222">
        <v>46222</v>
      </c>
      <c r="B50">
        <f>SUMIFS(PLAN!$M:$M,PLAN!$T:$T,Sheet1!$A50,PLAN!$U:$U,Sheet1!$B$1)+[7]Sheet1!B56</f>
        <v>0</v>
      </c>
      <c r="C50">
        <f>SUMIFS(PLAN!$M:$M,PLAN!$T:$T,Sheet1!$A50,PLAN!$U:$U,Sheet1!$C$1)+[7]Sheet1!C50</f>
        <v>0</v>
      </c>
      <c r="D50">
        <f>SUMIFS(PLAN!$M:$M,PLAN!$T:$T,Sheet1!$A50,PLAN!$U:$U,Sheet1!$D$1)+[7]Sheet1!D50</f>
        <v>0</v>
      </c>
      <c r="E50">
        <f>SUMIFS(PLAN!$M:$M,PLAN!$T:$T,Sheet1!$A50,PLAN!$U:$U,Sheet1!$E$1)+[7]Sheet1!E50</f>
        <v>0</v>
      </c>
      <c r="F50">
        <f>SUMIFS(PLAN!$M:$M,PLAN!$T:$T,Sheet1!$A50,PLAN!$U:$U,Sheet1!$F$1)+[7]Sheet1!F50</f>
        <v>0</v>
      </c>
      <c r="G50">
        <f>SUMIFS(PLAN!$M:$M,PLAN!$T:$T,Sheet1!$A50,PLAN!$U:$U,Sheet1!$G$1)+[7]Sheet1!G50</f>
        <v>0</v>
      </c>
      <c r="H50">
        <f>SUMIFS(PLAN!$M:$M,PLAN!$T:$T,Sheet1!$A50,PLAN!$U:$U,Sheet1!$H$1)+[7]Sheet1!H50</f>
        <v>0</v>
      </c>
      <c r="I50">
        <f>SUMIFS(PLAN!$M:$M,PLAN!$T:$T,Sheet1!$A50,PLAN!$U:$U,Sheet1!$I$1)+[7]Sheet1!I50</f>
        <v>0</v>
      </c>
      <c r="J50">
        <f>SUMIFS(PLAN!$M:$M,PLAN!$T:$T,Sheet1!$A50,PLAN!$U:$U,Sheet1!$J$1)+[7]Sheet1!J50</f>
        <v>0</v>
      </c>
      <c r="K50">
        <f>SUMIFS(PLAN!$M:$M,PLAN!$T:$T,Sheet1!$A50,PLAN!$U:$U,Sheet1!$K$1)+[7]Sheet1!K50</f>
        <v>0</v>
      </c>
      <c r="L50">
        <f>SUMIFS(PLAN!$M:$M,PLAN!$T:$T,Sheet1!$A50,PLAN!$U:$U,Sheet1!$L$1)+[7]Sheet1!L50</f>
        <v>0</v>
      </c>
      <c r="M50">
        <f>SUMIFS(PLAN!$M:$M,PLAN!$T:$T,Sheet1!$A50,PLAN!$U:$U,Sheet1!$M$1)+[7]Sheet1!M50</f>
        <v>0</v>
      </c>
      <c r="N50">
        <f>SUMIFS(PLAN!$M:$M,PLAN!$T:$T,Sheet1!$A50,PLAN!$U:$U,Sheet1!$N$1)+[7]Sheet1!N50</f>
        <v>0</v>
      </c>
      <c r="O50">
        <f t="shared" si="1"/>
        <v>0</v>
      </c>
    </row>
    <row r="51" spans="1:15">
      <c r="A51" s="222">
        <v>46223</v>
      </c>
      <c r="B51">
        <f>SUMIFS(PLAN!$M:$M,PLAN!$T:$T,Sheet1!$A51,PLAN!$U:$U,Sheet1!$B$1)+[7]Sheet1!B57</f>
        <v>3586</v>
      </c>
      <c r="C51">
        <f>SUMIFS(PLAN!$M:$M,PLAN!$T:$T,Sheet1!$A51,PLAN!$U:$U,Sheet1!$C$1)+[7]Sheet1!C51</f>
        <v>3586</v>
      </c>
      <c r="D51">
        <f>SUMIFS(PLAN!$M:$M,PLAN!$T:$T,Sheet1!$A51,PLAN!$U:$U,Sheet1!$D$1)+[7]Sheet1!D51</f>
        <v>2384</v>
      </c>
      <c r="E51">
        <f>SUMIFS(PLAN!$M:$M,PLAN!$T:$T,Sheet1!$A51,PLAN!$U:$U,Sheet1!$E$1)+[7]Sheet1!E51</f>
        <v>2386</v>
      </c>
      <c r="F51">
        <f>SUMIFS(PLAN!$M:$M,PLAN!$T:$T,Sheet1!$A51,PLAN!$U:$U,Sheet1!$F$1)+[7]Sheet1!F51</f>
        <v>2386</v>
      </c>
      <c r="G51">
        <f>SUMIFS(PLAN!$M:$M,PLAN!$T:$T,Sheet1!$A51,PLAN!$U:$U,Sheet1!$G$1)+[7]Sheet1!G51</f>
        <v>0</v>
      </c>
      <c r="H51" s="295">
        <f>SUMIFS(PLAN!$M:$M,PLAN!$T:$T,Sheet1!$A51,PLAN!$U:$U,Sheet1!$H$1)+[7]Sheet1!H51+594+131</f>
        <v>725</v>
      </c>
      <c r="I51">
        <f>SUMIFS(PLAN!$M:$M,PLAN!$T:$T,Sheet1!$A51,PLAN!$U:$U,Sheet1!$I$1)+[7]Sheet1!I51</f>
        <v>3586</v>
      </c>
      <c r="J51">
        <f>SUMIFS(PLAN!$M:$M,PLAN!$T:$T,Sheet1!$A51,PLAN!$U:$U,Sheet1!$J$1)+[7]Sheet1!J51</f>
        <v>0</v>
      </c>
      <c r="K51">
        <f>SUMIFS(PLAN!$M:$M,PLAN!$T:$T,Sheet1!$A51,PLAN!$U:$U,Sheet1!$K$1)+[7]Sheet1!K51</f>
        <v>720</v>
      </c>
      <c r="L51">
        <f>SUMIFS(PLAN!$M:$M,PLAN!$T:$T,Sheet1!$A51,PLAN!$U:$U,Sheet1!$L$1)+[7]Sheet1!L51</f>
        <v>0</v>
      </c>
      <c r="M51">
        <f>SUMIFS(PLAN!$M:$M,PLAN!$T:$T,Sheet1!$A51,PLAN!$U:$U,Sheet1!$M$1)+[7]Sheet1!M51</f>
        <v>0</v>
      </c>
      <c r="N51">
        <f>SUMIFS(PLAN!$M:$M,PLAN!$T:$T,Sheet1!$A51,PLAN!$U:$U,Sheet1!$N$1)+[7]Sheet1!N51</f>
        <v>0</v>
      </c>
      <c r="O51">
        <f t="shared" si="1"/>
        <v>19359</v>
      </c>
    </row>
    <row r="52" spans="1:15">
      <c r="A52" s="222">
        <v>46224</v>
      </c>
      <c r="B52">
        <f>SUMIFS(PLAN!$M:$M,PLAN!$T:$T,Sheet1!$A52,PLAN!$U:$U,Sheet1!$B$1)+[7]Sheet1!B58</f>
        <v>3570</v>
      </c>
      <c r="C52">
        <f>SUMIFS(PLAN!$M:$M,PLAN!$T:$T,Sheet1!$A52,PLAN!$U:$U,Sheet1!$C$1)+[7]Sheet1!C52</f>
        <v>3573</v>
      </c>
      <c r="D52">
        <f>SUMIFS(PLAN!$M:$M,PLAN!$T:$T,Sheet1!$A52,PLAN!$U:$U,Sheet1!$D$1)+[7]Sheet1!D52</f>
        <v>2396</v>
      </c>
      <c r="E52">
        <f>SUMIFS(PLAN!$M:$M,PLAN!$T:$T,Sheet1!$A52,PLAN!$U:$U,Sheet1!$E$1)+[7]Sheet1!E52</f>
        <v>2386</v>
      </c>
      <c r="F52">
        <f>SUMIFS(PLAN!$M:$M,PLAN!$T:$T,Sheet1!$A52,PLAN!$U:$U,Sheet1!$F$1)+[7]Sheet1!F52</f>
        <v>3533</v>
      </c>
      <c r="G52">
        <f>SUMIFS(PLAN!$M:$M,PLAN!$T:$T,Sheet1!$A52,PLAN!$U:$U,Sheet1!$G$1)+[7]Sheet1!G52</f>
        <v>1970</v>
      </c>
      <c r="H52">
        <f>SUMIFS(PLAN!$M:$M,PLAN!$T:$T,Sheet1!$A52,PLAN!$U:$U,Sheet1!$H$1)+[7]Sheet1!H52</f>
        <v>3586</v>
      </c>
      <c r="I52">
        <f>SUMIFS(PLAN!$M:$M,PLAN!$T:$T,Sheet1!$A52,PLAN!$U:$U,Sheet1!$I$1)+[7]Sheet1!I52</f>
        <v>1572</v>
      </c>
      <c r="J52">
        <f>SUMIFS(PLAN!$M:$M,PLAN!$T:$T,Sheet1!$A52,PLAN!$U:$U,Sheet1!$J$1)+[7]Sheet1!J52</f>
        <v>420</v>
      </c>
      <c r="K52">
        <f>SUMIFS(PLAN!$M:$M,PLAN!$T:$T,Sheet1!$A52,PLAN!$U:$U,Sheet1!$K$1)+[7]Sheet1!K52</f>
        <v>726</v>
      </c>
      <c r="L52">
        <f>SUMIFS(PLAN!$M:$M,PLAN!$T:$T,Sheet1!$A52,PLAN!$U:$U,Sheet1!$L$1)+[7]Sheet1!L52</f>
        <v>0</v>
      </c>
      <c r="M52">
        <f>SUMIFS(PLAN!$M:$M,PLAN!$T:$T,Sheet1!$A52,PLAN!$U:$U,Sheet1!$M$1)+[7]Sheet1!M52</f>
        <v>0</v>
      </c>
      <c r="N52">
        <f>SUMIFS(PLAN!$M:$M,PLAN!$T:$T,Sheet1!$A52,PLAN!$U:$U,Sheet1!$N$1)+[7]Sheet1!N52</f>
        <v>0</v>
      </c>
      <c r="O52">
        <f t="shared" si="1"/>
        <v>23732</v>
      </c>
    </row>
    <row r="53" spans="1:15">
      <c r="A53" s="222">
        <v>46225</v>
      </c>
      <c r="B53">
        <f>SUMIFS(PLAN!$M:$M,PLAN!$T:$T,Sheet1!$A53,PLAN!$U:$U,Sheet1!$B$1)+[7]Sheet1!B59</f>
        <v>3586</v>
      </c>
      <c r="C53">
        <f>SUMIFS(PLAN!$M:$M,PLAN!$T:$T,Sheet1!$A53,PLAN!$U:$U,Sheet1!$C$1)+[7]Sheet1!C53</f>
        <v>3586</v>
      </c>
      <c r="D53">
        <f>SUMIFS(PLAN!$M:$M,PLAN!$T:$T,Sheet1!$A53,PLAN!$U:$U,Sheet1!$D$1)+[7]Sheet1!D53</f>
        <v>2389</v>
      </c>
      <c r="E53">
        <f>SUMIFS(PLAN!$M:$M,PLAN!$T:$T,Sheet1!$A53,PLAN!$U:$U,Sheet1!$E$1)+[7]Sheet1!E53</f>
        <v>2386</v>
      </c>
      <c r="F53" s="295">
        <f>SUMIFS(PLAN!$M:$M,PLAN!$T:$T,Sheet1!$A53,PLAN!$U:$U,Sheet1!$F$1)+[7]Sheet1!F53+131</f>
        <v>131</v>
      </c>
      <c r="G53">
        <f>SUMIFS(PLAN!$M:$M,PLAN!$T:$T,Sheet1!$A53,PLAN!$U:$U,Sheet1!$G$1)+[7]Sheet1!G53</f>
        <v>3563</v>
      </c>
      <c r="H53">
        <f>SUMIFS(PLAN!$M:$M,PLAN!$T:$T,Sheet1!$A53,PLAN!$U:$U,Sheet1!$H$1)+[7]Sheet1!H53</f>
        <v>2373</v>
      </c>
      <c r="I53">
        <f>SUMIFS(PLAN!$M:$M,PLAN!$T:$T,Sheet1!$A53,PLAN!$U:$U,Sheet1!$I$1)+[7]Sheet1!I53</f>
        <v>3586</v>
      </c>
      <c r="J53">
        <f>SUMIFS(PLAN!$M:$M,PLAN!$T:$T,Sheet1!$A53,PLAN!$U:$U,Sheet1!$J$1)+[7]Sheet1!J53</f>
        <v>726</v>
      </c>
      <c r="K53">
        <f>SUMIFS(PLAN!$M:$M,PLAN!$T:$T,Sheet1!$A53,PLAN!$U:$U,Sheet1!$K$1)+[7]Sheet1!K53</f>
        <v>0</v>
      </c>
      <c r="L53">
        <f>SUMIFS(PLAN!$M:$M,PLAN!$T:$T,Sheet1!$A53,PLAN!$U:$U,Sheet1!$L$1)+[7]Sheet1!L53</f>
        <v>0</v>
      </c>
      <c r="M53">
        <f>SUMIFS(PLAN!$M:$M,PLAN!$T:$T,Sheet1!$A53,PLAN!$U:$U,Sheet1!$M$1)+[7]Sheet1!M53</f>
        <v>0</v>
      </c>
      <c r="N53">
        <f>SUMIFS(PLAN!$M:$M,PLAN!$T:$T,Sheet1!$A53,PLAN!$U:$U,Sheet1!$N$1)+[7]Sheet1!N53</f>
        <v>0</v>
      </c>
      <c r="O53">
        <f t="shared" si="1"/>
        <v>22326</v>
      </c>
    </row>
    <row r="54" spans="1:15">
      <c r="A54" s="222">
        <v>46226</v>
      </c>
      <c r="B54">
        <f>SUMIFS(PLAN!$M:$M,PLAN!$T:$T,Sheet1!$A54,PLAN!$U:$U,Sheet1!$B$1)+[7]Sheet1!B60</f>
        <v>3586</v>
      </c>
      <c r="C54">
        <f>SUMIFS(PLAN!$M:$M,PLAN!$T:$T,Sheet1!$A54,PLAN!$U:$U,Sheet1!$C$1)+[7]Sheet1!C54</f>
        <v>3586</v>
      </c>
      <c r="D54">
        <f>SUMIFS(PLAN!$M:$M,PLAN!$T:$T,Sheet1!$A54,PLAN!$U:$U,Sheet1!$D$1)+[7]Sheet1!D54</f>
        <v>2386</v>
      </c>
      <c r="E54">
        <f>SUMIFS(PLAN!$M:$M,PLAN!$T:$T,Sheet1!$A54,PLAN!$U:$U,Sheet1!$E$1)+[7]Sheet1!E54</f>
        <v>3413</v>
      </c>
      <c r="F54">
        <f>SUMIFS(PLAN!$M:$M,PLAN!$T:$T,Sheet1!$A54,PLAN!$U:$U,Sheet1!$F$1)+[7]Sheet1!F54</f>
        <v>2508</v>
      </c>
      <c r="G54" s="295">
        <f>SUMIFS(PLAN!$M:$M,PLAN!$T:$T,Sheet1!$A54,PLAN!$U:$U,Sheet1!$G$1)+[7]Sheet1!G54+131+125</f>
        <v>514</v>
      </c>
      <c r="H54">
        <f>SUMIFS(PLAN!$M:$M,PLAN!$T:$T,Sheet1!$A54,PLAN!$U:$U,Sheet1!$H$1)+[7]Sheet1!H54</f>
        <v>2116</v>
      </c>
      <c r="I54">
        <f>SUMIFS(PLAN!$M:$M,PLAN!$T:$T,Sheet1!$A54,PLAN!$U:$U,Sheet1!$I$1)+[7]Sheet1!I54</f>
        <v>2140</v>
      </c>
      <c r="J54">
        <f>SUMIFS(PLAN!$M:$M,PLAN!$T:$T,Sheet1!$A54,PLAN!$U:$U,Sheet1!$J$1)+[7]Sheet1!J54</f>
        <v>126</v>
      </c>
      <c r="K54">
        <f>SUMIFS(PLAN!$M:$M,PLAN!$T:$T,Sheet1!$A54,PLAN!$U:$U,Sheet1!$K$1)+[7]Sheet1!K54</f>
        <v>720</v>
      </c>
      <c r="L54">
        <f>SUMIFS(PLAN!$M:$M,PLAN!$T:$T,Sheet1!$A54,PLAN!$U:$U,Sheet1!$L$1)+[7]Sheet1!L54</f>
        <v>0</v>
      </c>
      <c r="M54">
        <f>SUMIFS(PLAN!$M:$M,PLAN!$T:$T,Sheet1!$A54,PLAN!$U:$U,Sheet1!$M$1)+[7]Sheet1!M54</f>
        <v>11</v>
      </c>
      <c r="N54">
        <f>SUMIFS(PLAN!$M:$M,PLAN!$T:$T,Sheet1!$A54,PLAN!$U:$U,Sheet1!$N$1)+[7]Sheet1!N54</f>
        <v>0</v>
      </c>
      <c r="O54">
        <f t="shared" si="1"/>
        <v>21106</v>
      </c>
    </row>
    <row r="55" spans="1:15">
      <c r="A55" s="222">
        <v>46227</v>
      </c>
      <c r="B55">
        <f>SUMIFS(PLAN!$M:$M,PLAN!$T:$T,Sheet1!$A55,PLAN!$U:$U,Sheet1!$B$1)+[7]Sheet1!B61</f>
        <v>3586</v>
      </c>
      <c r="C55">
        <f>SUMIFS(PLAN!$M:$M,PLAN!$T:$T,Sheet1!$A55,PLAN!$U:$U,Sheet1!$C$1)+[7]Sheet1!C55</f>
        <v>3585</v>
      </c>
      <c r="D55">
        <f>SUMIFS(PLAN!$M:$M,PLAN!$T:$T,Sheet1!$A55,PLAN!$U:$U,Sheet1!$D$1)+[7]Sheet1!D55</f>
        <v>2301</v>
      </c>
      <c r="E55">
        <f>SUMIFS(PLAN!$M:$M,PLAN!$T:$T,Sheet1!$A55,PLAN!$U:$U,Sheet1!$E$1)+[7]Sheet1!E55</f>
        <v>3566</v>
      </c>
      <c r="F55">
        <f>SUMIFS(PLAN!$M:$M,PLAN!$T:$T,Sheet1!$A55,PLAN!$U:$U,Sheet1!$F$1)+[7]Sheet1!F55</f>
        <v>2303</v>
      </c>
      <c r="G55">
        <f>SUMIFS(PLAN!$M:$M,PLAN!$T:$T,Sheet1!$A55,PLAN!$U:$U,Sheet1!$G$1)+[7]Sheet1!G55</f>
        <v>0</v>
      </c>
      <c r="H55">
        <f>SUMIFS(PLAN!$M:$M,PLAN!$T:$T,Sheet1!$A55,PLAN!$U:$U,Sheet1!$H$1)+[7]Sheet1!H55</f>
        <v>3223</v>
      </c>
      <c r="I55">
        <f>SUMIFS(PLAN!$M:$M,PLAN!$T:$T,Sheet1!$A55,PLAN!$U:$U,Sheet1!$I$1)+[7]Sheet1!I55</f>
        <v>1926</v>
      </c>
      <c r="J55">
        <f>SUMIFS(PLAN!$M:$M,PLAN!$T:$T,Sheet1!$A55,PLAN!$U:$U,Sheet1!$J$1)+[7]Sheet1!J55</f>
        <v>426</v>
      </c>
      <c r="K55">
        <f>SUMIFS(PLAN!$M:$M,PLAN!$T:$T,Sheet1!$A55,PLAN!$U:$U,Sheet1!$K$1)+[7]Sheet1!K55</f>
        <v>720</v>
      </c>
      <c r="L55">
        <f>SUMIFS(PLAN!$M:$M,PLAN!$T:$T,Sheet1!$A55,PLAN!$U:$U,Sheet1!$L$1)+[7]Sheet1!L55</f>
        <v>0</v>
      </c>
      <c r="M55">
        <f>SUMIFS(PLAN!$M:$M,PLAN!$T:$T,Sheet1!$A55,PLAN!$U:$U,Sheet1!$M$1)+[7]Sheet1!M55</f>
        <v>100</v>
      </c>
      <c r="N55">
        <f>SUMIFS(PLAN!$M:$M,PLAN!$T:$T,Sheet1!$A55,PLAN!$U:$U,Sheet1!$N$1)+[7]Sheet1!N55</f>
        <v>0</v>
      </c>
      <c r="O55">
        <f t="shared" si="1"/>
        <v>21736</v>
      </c>
    </row>
    <row r="56" spans="1:15">
      <c r="A56" s="222">
        <v>46228</v>
      </c>
      <c r="B56">
        <f>SUMIFS(PLAN!$M:$M,PLAN!$T:$T,Sheet1!$A56,PLAN!$U:$U,Sheet1!$B$1)+[7]Sheet1!B62</f>
        <v>0</v>
      </c>
      <c r="C56">
        <f>SUMIFS(PLAN!$M:$M,PLAN!$T:$T,Sheet1!$A56,PLAN!$U:$U,Sheet1!$C$1)+[7]Sheet1!C56</f>
        <v>0</v>
      </c>
      <c r="D56">
        <f>SUMIFS(PLAN!$M:$M,PLAN!$T:$T,Sheet1!$A56,PLAN!$U:$U,Sheet1!$D$1)+[7]Sheet1!D56</f>
        <v>0</v>
      </c>
      <c r="E56">
        <f>SUMIFS(PLAN!$M:$M,PLAN!$T:$T,Sheet1!$A56,PLAN!$U:$U,Sheet1!$E$1)+[7]Sheet1!E56</f>
        <v>0</v>
      </c>
      <c r="F56">
        <f>SUMIFS(PLAN!$M:$M,PLAN!$T:$T,Sheet1!$A56,PLAN!$U:$U,Sheet1!$F$1)+[7]Sheet1!F56</f>
        <v>0</v>
      </c>
      <c r="G56">
        <f>SUMIFS(PLAN!$M:$M,PLAN!$T:$T,Sheet1!$A56,PLAN!$U:$U,Sheet1!$G$1)+[7]Sheet1!G56</f>
        <v>0</v>
      </c>
      <c r="H56">
        <f>SUMIFS(PLAN!$M:$M,PLAN!$T:$T,Sheet1!$A56,PLAN!$U:$U,Sheet1!$H$1)+[7]Sheet1!H56</f>
        <v>0</v>
      </c>
      <c r="I56">
        <f>SUMIFS(PLAN!$M:$M,PLAN!$T:$T,Sheet1!$A56,PLAN!$U:$U,Sheet1!$I$1)+[7]Sheet1!I56</f>
        <v>0</v>
      </c>
      <c r="J56">
        <f>SUMIFS(PLAN!$M:$M,PLAN!$T:$T,Sheet1!$A56,PLAN!$U:$U,Sheet1!$J$1)+[7]Sheet1!J56</f>
        <v>0</v>
      </c>
      <c r="K56">
        <f>SUMIFS(PLAN!$M:$M,PLAN!$T:$T,Sheet1!$A56,PLAN!$U:$U,Sheet1!$K$1)+[7]Sheet1!K56</f>
        <v>0</v>
      </c>
      <c r="L56">
        <f>SUMIFS(PLAN!$M:$M,PLAN!$T:$T,Sheet1!$A56,PLAN!$U:$U,Sheet1!$L$1)+[7]Sheet1!L56</f>
        <v>0</v>
      </c>
      <c r="M56">
        <f>SUMIFS(PLAN!$M:$M,PLAN!$T:$T,Sheet1!$A56,PLAN!$U:$U,Sheet1!$M$1)+[7]Sheet1!M56</f>
        <v>405</v>
      </c>
      <c r="N56">
        <f>SUMIFS(PLAN!$M:$M,PLAN!$T:$T,Sheet1!$A56,PLAN!$U:$U,Sheet1!$N$1)+[7]Sheet1!N56</f>
        <v>0</v>
      </c>
      <c r="O56">
        <f t="shared" si="1"/>
        <v>405</v>
      </c>
    </row>
    <row r="57" spans="1:15">
      <c r="A57" s="222">
        <v>46229</v>
      </c>
      <c r="B57">
        <f>SUMIFS(PLAN!$M:$M,PLAN!$T:$T,Sheet1!$A57,PLAN!$U:$U,Sheet1!$B$1)+[7]Sheet1!B63</f>
        <v>0</v>
      </c>
      <c r="C57">
        <f>SUMIFS(PLAN!$M:$M,PLAN!$T:$T,Sheet1!$A57,PLAN!$U:$U,Sheet1!$C$1)+[7]Sheet1!C57</f>
        <v>0</v>
      </c>
      <c r="D57">
        <f>SUMIFS(PLAN!$M:$M,PLAN!$T:$T,Sheet1!$A57,PLAN!$U:$U,Sheet1!$D$1)+[7]Sheet1!D57</f>
        <v>0</v>
      </c>
      <c r="E57">
        <f>SUMIFS(PLAN!$M:$M,PLAN!$T:$T,Sheet1!$A57,PLAN!$U:$U,Sheet1!$E$1)+[7]Sheet1!E57</f>
        <v>0</v>
      </c>
      <c r="F57">
        <f>SUMIFS(PLAN!$M:$M,PLAN!$T:$T,Sheet1!$A57,PLAN!$U:$U,Sheet1!$F$1)+[7]Sheet1!F57</f>
        <v>0</v>
      </c>
      <c r="G57">
        <f>SUMIFS(PLAN!$M:$M,PLAN!$T:$T,Sheet1!$A57,PLAN!$U:$U,Sheet1!$G$1)+[7]Sheet1!G57</f>
        <v>0</v>
      </c>
      <c r="H57">
        <f>SUMIFS(PLAN!$M:$M,PLAN!$T:$T,Sheet1!$A57,PLAN!$U:$U,Sheet1!$H$1)+[7]Sheet1!H57</f>
        <v>0</v>
      </c>
      <c r="I57">
        <f>SUMIFS(PLAN!$M:$M,PLAN!$T:$T,Sheet1!$A57,PLAN!$U:$U,Sheet1!$I$1)+[7]Sheet1!I57</f>
        <v>0</v>
      </c>
      <c r="J57">
        <f>SUMIFS(PLAN!$M:$M,PLAN!$T:$T,Sheet1!$A57,PLAN!$U:$U,Sheet1!$J$1)+[7]Sheet1!J57</f>
        <v>0</v>
      </c>
      <c r="K57">
        <f>SUMIFS(PLAN!$M:$M,PLAN!$T:$T,Sheet1!$A57,PLAN!$U:$U,Sheet1!$K$1)+[7]Sheet1!K57</f>
        <v>0</v>
      </c>
      <c r="L57">
        <f>SUMIFS(PLAN!$M:$M,PLAN!$T:$T,Sheet1!$A57,PLAN!$U:$U,Sheet1!$L$1)+[7]Sheet1!L57</f>
        <v>0</v>
      </c>
      <c r="M57">
        <f>SUMIFS(PLAN!$M:$M,PLAN!$T:$T,Sheet1!$A57,PLAN!$U:$U,Sheet1!$M$1)+[7]Sheet1!M57</f>
        <v>0</v>
      </c>
      <c r="N57">
        <f>SUMIFS(PLAN!$M:$M,PLAN!$T:$T,Sheet1!$A57,PLAN!$U:$U,Sheet1!$N$1)+[7]Sheet1!N57</f>
        <v>0</v>
      </c>
      <c r="O57">
        <f t="shared" si="1"/>
        <v>0</v>
      </c>
    </row>
    <row r="58" spans="1:15">
      <c r="A58" s="222">
        <v>46230</v>
      </c>
      <c r="B58">
        <f>SUMIFS(PLAN!$M:$M,PLAN!$T:$T,Sheet1!$A58,PLAN!$U:$U,Sheet1!$B$1)+[7]Sheet1!B64</f>
        <v>3586</v>
      </c>
      <c r="C58">
        <f>SUMIFS(PLAN!$M:$M,PLAN!$T:$T,Sheet1!$A58,PLAN!$U:$U,Sheet1!$C$1)+[7]Sheet1!C58</f>
        <v>3586</v>
      </c>
      <c r="D58">
        <f>SUMIFS(PLAN!$M:$M,PLAN!$T:$T,Sheet1!$A58,PLAN!$U:$U,Sheet1!$D$1)+[7]Sheet1!D58</f>
        <v>2386</v>
      </c>
      <c r="E58">
        <f>SUMIFS(PLAN!$M:$M,PLAN!$T:$T,Sheet1!$A58,PLAN!$U:$U,Sheet1!$E$1)+[7]Sheet1!E58</f>
        <v>3473</v>
      </c>
      <c r="F58">
        <f>SUMIFS(PLAN!$M:$M,PLAN!$T:$T,Sheet1!$A58,PLAN!$U:$U,Sheet1!$F$1)+[7]Sheet1!F58</f>
        <v>2373</v>
      </c>
      <c r="G58">
        <f>SUMIFS(PLAN!$M:$M,PLAN!$T:$T,Sheet1!$A58,PLAN!$U:$U,Sheet1!$G$1)+[7]Sheet1!G58</f>
        <v>3440</v>
      </c>
      <c r="H58">
        <f>SUMIFS(PLAN!$M:$M,PLAN!$T:$T,Sheet1!$A58,PLAN!$U:$U,Sheet1!$H$1)+[7]Sheet1!H58</f>
        <v>1878</v>
      </c>
      <c r="I58">
        <f>SUMIFS(PLAN!$M:$M,PLAN!$T:$T,Sheet1!$A58,PLAN!$U:$U,Sheet1!$I$1)+[7]Sheet1!I58</f>
        <v>2386</v>
      </c>
      <c r="J58">
        <f>SUMIFS(PLAN!$M:$M,PLAN!$T:$T,Sheet1!$A58,PLAN!$U:$U,Sheet1!$J$1)+[7]Sheet1!J58</f>
        <v>539</v>
      </c>
      <c r="K58">
        <f>SUMIFS(PLAN!$M:$M,PLAN!$T:$T,Sheet1!$A58,PLAN!$U:$U,Sheet1!$K$1)+[7]Sheet1!K58</f>
        <v>720</v>
      </c>
      <c r="L58">
        <f>SUMIFS(PLAN!$M:$M,PLAN!$T:$T,Sheet1!$A58,PLAN!$U:$U,Sheet1!$L$1)+[7]Sheet1!L58</f>
        <v>0</v>
      </c>
      <c r="M58">
        <f>SUMIFS(PLAN!$M:$M,PLAN!$T:$T,Sheet1!$A58,PLAN!$U:$U,Sheet1!$M$1)+[7]Sheet1!M58</f>
        <v>105</v>
      </c>
      <c r="N58">
        <f>SUMIFS(PLAN!$M:$M,PLAN!$T:$T,Sheet1!$A58,PLAN!$U:$U,Sheet1!$N$1)+[7]Sheet1!N58</f>
        <v>0</v>
      </c>
      <c r="O58">
        <f t="shared" si="1"/>
        <v>24472</v>
      </c>
    </row>
    <row r="59" spans="1:15">
      <c r="A59" s="222">
        <v>46231</v>
      </c>
      <c r="B59">
        <f>SUMIFS(PLAN!$M:$M,PLAN!$T:$T,Sheet1!$A59,PLAN!$U:$U,Sheet1!$B$1)+[7]Sheet1!B65</f>
        <v>3586</v>
      </c>
      <c r="C59">
        <f>SUMIFS(PLAN!$M:$M,PLAN!$T:$T,Sheet1!$A59,PLAN!$U:$U,Sheet1!$C$1)+[7]Sheet1!C59</f>
        <v>3586</v>
      </c>
      <c r="D59">
        <f>SUMIFS(PLAN!$M:$M,PLAN!$T:$T,Sheet1!$A59,PLAN!$U:$U,Sheet1!$D$1)+[7]Sheet1!D59</f>
        <v>2389</v>
      </c>
      <c r="E59">
        <f>SUMIFS(PLAN!$M:$M,PLAN!$T:$T,Sheet1!$A59,PLAN!$U:$U,Sheet1!$E$1)+[7]Sheet1!E59</f>
        <v>2141</v>
      </c>
      <c r="F59">
        <f>SUMIFS(PLAN!$M:$M,PLAN!$T:$T,Sheet1!$A59,PLAN!$U:$U,Sheet1!$F$1)+[7]Sheet1!F59</f>
        <v>3593</v>
      </c>
      <c r="G59">
        <f>SUMIFS(PLAN!$M:$M,PLAN!$T:$T,Sheet1!$A59,PLAN!$U:$U,Sheet1!$G$1)+[7]Sheet1!G59</f>
        <v>3570</v>
      </c>
      <c r="H59">
        <f>SUMIFS(PLAN!$M:$M,PLAN!$T:$T,Sheet1!$A59,PLAN!$U:$U,Sheet1!$H$1)+[7]Sheet1!H59</f>
        <v>1855</v>
      </c>
      <c r="I59">
        <f>SUMIFS(PLAN!$M:$M,PLAN!$T:$T,Sheet1!$A59,PLAN!$U:$U,Sheet1!$I$1)+[7]Sheet1!I59</f>
        <v>2386</v>
      </c>
      <c r="J59">
        <f>SUMIFS(PLAN!$M:$M,PLAN!$T:$T,Sheet1!$A59,PLAN!$U:$U,Sheet1!$J$1)+[7]Sheet1!J59</f>
        <v>1250</v>
      </c>
      <c r="K59">
        <f>SUMIFS(PLAN!$M:$M,PLAN!$T:$T,Sheet1!$A59,PLAN!$U:$U,Sheet1!$K$1)+[7]Sheet1!K59</f>
        <v>0</v>
      </c>
      <c r="L59">
        <f>SUMIFS(PLAN!$M:$M,PLAN!$T:$T,Sheet1!$A59,PLAN!$U:$U,Sheet1!$L$1)+[7]Sheet1!L59</f>
        <v>0</v>
      </c>
      <c r="M59">
        <f>SUMIFS(PLAN!$M:$M,PLAN!$T:$T,Sheet1!$A59,PLAN!$U:$U,Sheet1!$M$1)+[7]Sheet1!M59</f>
        <v>0</v>
      </c>
      <c r="N59">
        <f>SUMIFS(PLAN!$M:$M,PLAN!$T:$T,Sheet1!$A59,PLAN!$U:$U,Sheet1!$N$1)+[7]Sheet1!N59</f>
        <v>0</v>
      </c>
      <c r="O59">
        <f t="shared" si="1"/>
        <v>24356</v>
      </c>
    </row>
    <row r="60" spans="1:15">
      <c r="A60" s="222">
        <v>46232</v>
      </c>
      <c r="B60">
        <f>SUMIFS(PLAN!$M:$M,PLAN!$T:$T,Sheet1!$A60,PLAN!$U:$U,Sheet1!$B$1)+[7]Sheet1!B66</f>
        <v>3586</v>
      </c>
      <c r="C60">
        <f>SUMIFS(PLAN!$M:$M,PLAN!$T:$T,Sheet1!$A60,PLAN!$U:$U,Sheet1!$C$1)+[7]Sheet1!C60</f>
        <v>3586</v>
      </c>
      <c r="D60">
        <f>SUMIFS(PLAN!$M:$M,PLAN!$T:$T,Sheet1!$A60,PLAN!$U:$U,Sheet1!$D$1)+[7]Sheet1!D60</f>
        <v>2386</v>
      </c>
      <c r="E60">
        <f>SUMIFS(PLAN!$M:$M,PLAN!$T:$T,Sheet1!$A60,PLAN!$U:$U,Sheet1!$E$1)+[7]Sheet1!E60</f>
        <v>2389</v>
      </c>
      <c r="F60">
        <f>SUMIFS(PLAN!$M:$M,PLAN!$T:$T,Sheet1!$A60,PLAN!$U:$U,Sheet1!$F$1)+[7]Sheet1!F60</f>
        <v>2386</v>
      </c>
      <c r="G60">
        <f>SUMIFS(PLAN!$M:$M,PLAN!$T:$T,Sheet1!$A60,PLAN!$U:$U,Sheet1!$G$1)+[7]Sheet1!G60</f>
        <v>3519</v>
      </c>
      <c r="H60">
        <f>SUMIFS(PLAN!$M:$M,PLAN!$T:$T,Sheet1!$A60,PLAN!$U:$U,Sheet1!$H$1)+[7]Sheet1!H60</f>
        <v>2370</v>
      </c>
      <c r="I60">
        <f>SUMIFS(PLAN!$M:$M,PLAN!$T:$T,Sheet1!$A60,PLAN!$U:$U,Sheet1!$I$1)+[7]Sheet1!I60</f>
        <v>2386</v>
      </c>
      <c r="J60">
        <f>SUMIFS(PLAN!$M:$M,PLAN!$T:$T,Sheet1!$A60,PLAN!$U:$U,Sheet1!$J$1)+[7]Sheet1!J60</f>
        <v>1250</v>
      </c>
      <c r="K60">
        <f>SUMIFS(PLAN!$M:$M,PLAN!$T:$T,Sheet1!$A60,PLAN!$U:$U,Sheet1!$K$1)+[7]Sheet1!K60</f>
        <v>0</v>
      </c>
      <c r="L60">
        <f>SUMIFS(PLAN!$M:$M,PLAN!$T:$T,Sheet1!$A60,PLAN!$U:$U,Sheet1!$L$1)+[7]Sheet1!L60</f>
        <v>0</v>
      </c>
      <c r="M60">
        <f>SUMIFS(PLAN!$M:$M,PLAN!$T:$T,Sheet1!$A60,PLAN!$U:$U,Sheet1!$M$1)+[7]Sheet1!M60</f>
        <v>0</v>
      </c>
      <c r="N60">
        <f>SUMIFS(PLAN!$M:$M,PLAN!$T:$T,Sheet1!$A60,PLAN!$U:$U,Sheet1!$N$1)+[7]Sheet1!N60</f>
        <v>0</v>
      </c>
      <c r="O60">
        <f t="shared" si="1"/>
        <v>23858</v>
      </c>
    </row>
    <row r="61" spans="1:15">
      <c r="A61" s="222">
        <v>46233</v>
      </c>
      <c r="B61">
        <f>SUMIFS(PLAN!$M:$M,PLAN!$T:$T,Sheet1!$A61,PLAN!$U:$U,Sheet1!$B$1)+[7]Sheet1!B67</f>
        <v>3591</v>
      </c>
      <c r="C61">
        <f>SUMIFS(PLAN!$M:$M,PLAN!$T:$T,Sheet1!$A61,PLAN!$U:$U,Sheet1!$C$1)+[7]Sheet1!C61</f>
        <v>3591</v>
      </c>
      <c r="D61">
        <f>SUMIFS(PLAN!$M:$M,PLAN!$T:$T,Sheet1!$A61,PLAN!$U:$U,Sheet1!$D$1)+[7]Sheet1!D61</f>
        <v>2389</v>
      </c>
      <c r="E61">
        <f>SUMIFS(PLAN!$M:$M,PLAN!$T:$T,Sheet1!$A61,PLAN!$U:$U,Sheet1!$E$1)+[7]Sheet1!E61</f>
        <v>2363</v>
      </c>
      <c r="F61">
        <f>SUMIFS(PLAN!$M:$M,PLAN!$T:$T,Sheet1!$A61,PLAN!$U:$U,Sheet1!$F$1)+[7]Sheet1!F61</f>
        <v>3586</v>
      </c>
      <c r="G61" s="295">
        <f>SUMIFS(PLAN!$M:$M,PLAN!$T:$T,Sheet1!$A61,PLAN!$U:$U,Sheet1!$G$1)+[7]Sheet1!G61</f>
        <v>2400</v>
      </c>
      <c r="H61">
        <f>SUMIFS(PLAN!$M:$M,PLAN!$T:$T,Sheet1!$A61,PLAN!$U:$U,Sheet1!$H$1)+[7]Sheet1!H61</f>
        <v>3114</v>
      </c>
      <c r="I61">
        <f>SUMIFS(PLAN!$M:$M,PLAN!$T:$T,Sheet1!$A61,PLAN!$U:$U,Sheet1!$I$1)+[7]Sheet1!I61</f>
        <v>2557</v>
      </c>
      <c r="J61">
        <f>SUMIFS(PLAN!$M:$M,PLAN!$T:$T,Sheet1!$A61,PLAN!$U:$U,Sheet1!$J$1)+[7]Sheet1!J61</f>
        <v>1280</v>
      </c>
      <c r="K61">
        <f>SUMIFS(PLAN!$M:$M,PLAN!$T:$T,Sheet1!$A61,PLAN!$U:$U,Sheet1!$K$1)+[7]Sheet1!K61</f>
        <v>0</v>
      </c>
      <c r="L61">
        <f>SUMIFS(PLAN!$M:$M,PLAN!$T:$T,Sheet1!$A61,PLAN!$U:$U,Sheet1!$L$1)+[7]Sheet1!L61</f>
        <v>0</v>
      </c>
      <c r="M61">
        <f>SUMIFS(PLAN!$M:$M,PLAN!$T:$T,Sheet1!$A61,PLAN!$U:$U,Sheet1!$M$1)+[7]Sheet1!M61</f>
        <v>87</v>
      </c>
      <c r="N61">
        <f>SUMIFS(PLAN!$M:$M,PLAN!$T:$T,Sheet1!$A61,PLAN!$U:$U,Sheet1!$N$1)+[7]Sheet1!N61</f>
        <v>0</v>
      </c>
      <c r="O61">
        <f t="shared" si="1"/>
        <v>24958</v>
      </c>
    </row>
    <row r="62" spans="1:15">
      <c r="A62" s="222">
        <v>46234</v>
      </c>
      <c r="B62">
        <f>SUMIFS(PLAN!$M:$M,PLAN!$T:$T,Sheet1!$A62,PLAN!$U:$U,Sheet1!$B$1)+[7]Sheet1!B68</f>
        <v>3586</v>
      </c>
      <c r="C62">
        <f>SUMIFS(PLAN!$M:$M,PLAN!$T:$T,Sheet1!$A62,PLAN!$U:$U,Sheet1!$C$1)+[7]Sheet1!C62</f>
        <v>3586</v>
      </c>
      <c r="D62">
        <f>SUMIFS(PLAN!$M:$M,PLAN!$T:$T,Sheet1!$A62,PLAN!$U:$U,Sheet1!$D$1)+[7]Sheet1!D62</f>
        <v>2386</v>
      </c>
      <c r="E62">
        <f>SUMIFS(PLAN!$M:$M,PLAN!$T:$T,Sheet1!$A62,PLAN!$U:$U,Sheet1!$E$1)+[7]Sheet1!E62</f>
        <v>2333</v>
      </c>
      <c r="F62">
        <f>SUMIFS(PLAN!$M:$M,PLAN!$T:$T,Sheet1!$A62,PLAN!$U:$U,Sheet1!$F$1)+[7]Sheet1!F62</f>
        <v>2373</v>
      </c>
      <c r="G62">
        <f>SUMIFS(PLAN!$M:$M,PLAN!$T:$T,Sheet1!$A62,PLAN!$U:$U,Sheet1!$G$1)+[7]Sheet1!G62</f>
        <v>3555</v>
      </c>
      <c r="H62">
        <f>SUMIFS(PLAN!$M:$M,PLAN!$T:$T,Sheet1!$A62,PLAN!$U:$U,Sheet1!$H$1)+[7]Sheet1!H62</f>
        <v>1942</v>
      </c>
      <c r="I62">
        <f>SUMIFS(PLAN!$M:$M,PLAN!$T:$T,Sheet1!$A62,PLAN!$U:$U,Sheet1!$I$1)+[7]Sheet1!I62</f>
        <v>4176</v>
      </c>
      <c r="J62">
        <f>SUMIFS(PLAN!$M:$M,PLAN!$T:$T,Sheet1!$A62,PLAN!$U:$U,Sheet1!$J$1)+[7]Sheet1!J62</f>
        <v>956</v>
      </c>
      <c r="K62">
        <f>SUMIFS(PLAN!$M:$M,PLAN!$T:$T,Sheet1!$A62,PLAN!$U:$U,Sheet1!$K$1)+[7]Sheet1!K62</f>
        <v>0</v>
      </c>
      <c r="L62">
        <f>SUMIFS(PLAN!$M:$M,PLAN!$T:$T,Sheet1!$A62,PLAN!$U:$U,Sheet1!$L$1)+[7]Sheet1!L62</f>
        <v>0</v>
      </c>
      <c r="M62">
        <f>SUMIFS(PLAN!$M:$M,PLAN!$T:$T,Sheet1!$A62,PLAN!$U:$U,Sheet1!$M$1)+[7]Sheet1!M62</f>
        <v>0</v>
      </c>
      <c r="N62">
        <f>SUMIFS(PLAN!$M:$M,PLAN!$T:$T,Sheet1!$A62,PLAN!$U:$U,Sheet1!$N$1)+[7]Sheet1!N62</f>
        <v>0</v>
      </c>
      <c r="O62">
        <f t="shared" si="1"/>
        <v>24893</v>
      </c>
    </row>
    <row r="63" spans="1:15">
      <c r="A63" s="222">
        <v>46235</v>
      </c>
      <c r="B63">
        <f>SUMIFS(PLAN!$M:$M,PLAN!$T:$T,Sheet1!$A63,PLAN!$U:$U,Sheet1!$B$1)+[7]Sheet1!B69</f>
        <v>3586</v>
      </c>
      <c r="C63">
        <f>SUMIFS(PLAN!$M:$M,PLAN!$T:$T,Sheet1!$A63,PLAN!$U:$U,Sheet1!$C$1)+[7]Sheet1!C63</f>
        <v>3586</v>
      </c>
      <c r="D63">
        <f>SUMIFS(PLAN!$M:$M,PLAN!$T:$T,Sheet1!$A63,PLAN!$U:$U,Sheet1!$D$1)+[7]Sheet1!D63</f>
        <v>2389</v>
      </c>
      <c r="E63">
        <f>SUMIFS(PLAN!$M:$M,PLAN!$T:$T,Sheet1!$A63,PLAN!$U:$U,Sheet1!$E$1)+[7]Sheet1!E63</f>
        <v>2330</v>
      </c>
      <c r="F63">
        <f>SUMIFS(PLAN!$M:$M,PLAN!$T:$T,Sheet1!$A63,PLAN!$U:$U,Sheet1!$F$1)+[7]Sheet1!F63</f>
        <v>3413</v>
      </c>
      <c r="G63">
        <f>SUMIFS(PLAN!$M:$M,PLAN!$T:$T,Sheet1!$A63,PLAN!$U:$U,Sheet1!$G$1)+[7]Sheet1!G63</f>
        <v>3180</v>
      </c>
      <c r="H63" s="356">
        <f>SUMIFS(PLAN!$M:$M,PLAN!$T:$T,Sheet1!$A63,PLAN!$U:$U,Sheet1!$H$1)+[7]Sheet1!H63</f>
        <v>2203</v>
      </c>
      <c r="I63">
        <f>SUMIFS(PLAN!$M:$M,PLAN!$T:$T,Sheet1!$A63,PLAN!$U:$U,Sheet1!$I$1)+[7]Sheet1!I63</f>
        <v>2286</v>
      </c>
      <c r="J63">
        <f>SUMIFS(PLAN!$M:$M,PLAN!$T:$T,Sheet1!$A63,PLAN!$U:$U,Sheet1!$J$1)+[7]Sheet1!J63</f>
        <v>462</v>
      </c>
      <c r="K63">
        <f>SUMIFS(PLAN!$M:$M,PLAN!$T:$T,Sheet1!$A63,PLAN!$U:$U,Sheet1!$K$1)+[7]Sheet1!K63</f>
        <v>0</v>
      </c>
      <c r="L63">
        <f>SUMIFS(PLAN!$M:$M,PLAN!$T:$T,Sheet1!$A63,PLAN!$U:$U,Sheet1!$L$1)+[7]Sheet1!L63</f>
        <v>0</v>
      </c>
      <c r="M63">
        <f>SUMIFS(PLAN!$M:$M,PLAN!$T:$T,Sheet1!$A63,PLAN!$U:$U,Sheet1!$M$1)+[7]Sheet1!M63</f>
        <v>0</v>
      </c>
      <c r="N63">
        <f>SUMIFS(PLAN!$M:$M,PLAN!$T:$T,Sheet1!$A63,PLAN!$U:$U,Sheet1!$N$1)+[7]Sheet1!N63</f>
        <v>0</v>
      </c>
      <c r="O63">
        <f t="shared" si="1"/>
        <v>23435</v>
      </c>
    </row>
    <row r="64" spans="1:15">
      <c r="A64" s="222">
        <v>46236</v>
      </c>
      <c r="B64">
        <f>SUMIFS(PLAN!$M:$M,PLAN!$T:$T,Sheet1!$A64,PLAN!$U:$U,Sheet1!$B$1)+[7]Sheet1!B70</f>
        <v>0</v>
      </c>
      <c r="C64">
        <f>SUMIFS(PLAN!$M:$M,PLAN!$T:$T,Sheet1!$A64,PLAN!$U:$U,Sheet1!$C$1)+[7]Sheet1!C64</f>
        <v>0</v>
      </c>
      <c r="D64">
        <f>SUMIFS(PLAN!$M:$M,PLAN!$T:$T,Sheet1!$A64,PLAN!$U:$U,Sheet1!$D$1)+[7]Sheet1!D64</f>
        <v>0</v>
      </c>
      <c r="E64">
        <f>SUMIFS(PLAN!$M:$M,PLAN!$T:$T,Sheet1!$A64,PLAN!$U:$U,Sheet1!$E$1)+[7]Sheet1!E64</f>
        <v>0</v>
      </c>
      <c r="F64">
        <f>SUMIFS(PLAN!$M:$M,PLAN!$T:$T,Sheet1!$A64,PLAN!$U:$U,Sheet1!$F$1)+[7]Sheet1!F64</f>
        <v>0</v>
      </c>
      <c r="G64">
        <f>SUMIFS(PLAN!$M:$M,PLAN!$T:$T,Sheet1!$A64,PLAN!$U:$U,Sheet1!$G$1)+[7]Sheet1!G64</f>
        <v>0</v>
      </c>
      <c r="H64">
        <f>SUMIFS(PLAN!$M:$M,PLAN!$T:$T,Sheet1!$A64,PLAN!$U:$U,Sheet1!$H$1)+[7]Sheet1!H64</f>
        <v>0</v>
      </c>
      <c r="I64">
        <f>SUMIFS(PLAN!$M:$M,PLAN!$T:$T,Sheet1!$A64,PLAN!$U:$U,Sheet1!$I$1)+[7]Sheet1!I64</f>
        <v>0</v>
      </c>
      <c r="J64">
        <f>SUMIFS(PLAN!$M:$M,PLAN!$T:$T,Sheet1!$A64,PLAN!$U:$U,Sheet1!$J$1)+[7]Sheet1!J64</f>
        <v>0</v>
      </c>
      <c r="K64">
        <f>SUMIFS(PLAN!$M:$M,PLAN!$T:$T,Sheet1!$A64,PLAN!$U:$U,Sheet1!$K$1)+[7]Sheet1!K64</f>
        <v>0</v>
      </c>
      <c r="L64">
        <f>SUMIFS(PLAN!$M:$M,PLAN!$T:$T,Sheet1!$A64,PLAN!$U:$U,Sheet1!$L$1)+[7]Sheet1!L64</f>
        <v>0</v>
      </c>
      <c r="M64">
        <f>SUMIFS(PLAN!$M:$M,PLAN!$T:$T,Sheet1!$A64,PLAN!$U:$U,Sheet1!$M$1)+[7]Sheet1!M64</f>
        <v>0</v>
      </c>
      <c r="N64">
        <f>SUMIFS(PLAN!$M:$M,PLAN!$T:$T,Sheet1!$A64,PLAN!$U:$U,Sheet1!$N$1)+[7]Sheet1!N64</f>
        <v>0</v>
      </c>
      <c r="O64">
        <f t="shared" si="1"/>
        <v>0</v>
      </c>
    </row>
    <row r="65" spans="1:15">
      <c r="A65" s="222">
        <v>46237</v>
      </c>
      <c r="B65">
        <f>SUMIFS(PLAN!$M:$M,PLAN!$T:$T,Sheet1!$A65,PLAN!$U:$U,Sheet1!$B$1)+[7]Sheet1!B71</f>
        <v>3592</v>
      </c>
      <c r="C65">
        <f>SUMIFS(PLAN!$M:$M,PLAN!$T:$T,Sheet1!$A65,PLAN!$U:$U,Sheet1!$C$1)+[7]Sheet1!C65</f>
        <v>3586</v>
      </c>
      <c r="D65">
        <f>SUMIFS(PLAN!$M:$M,PLAN!$T:$T,Sheet1!$A65,PLAN!$U:$U,Sheet1!$D$1)+[7]Sheet1!D65</f>
        <v>2386</v>
      </c>
      <c r="E65">
        <f>SUMIFS(PLAN!$M:$M,PLAN!$T:$T,Sheet1!$A65,PLAN!$U:$U,Sheet1!$E$1)+[7]Sheet1!E65</f>
        <v>2371</v>
      </c>
      <c r="F65">
        <f>SUMIFS(PLAN!$M:$M,PLAN!$T:$T,Sheet1!$A65,PLAN!$U:$U,Sheet1!$F$1)+[7]Sheet1!F65</f>
        <v>3545</v>
      </c>
      <c r="G65">
        <f>SUMIFS(PLAN!$M:$M,PLAN!$T:$T,Sheet1!$A65,PLAN!$U:$U,Sheet1!$G$1)+[7]Sheet1!G65</f>
        <v>3303</v>
      </c>
      <c r="H65">
        <f>SUMIFS(PLAN!$M:$M,PLAN!$T:$T,Sheet1!$A65,PLAN!$U:$U,Sheet1!$H$1)+[7]Sheet1!H65</f>
        <v>1860</v>
      </c>
      <c r="I65">
        <f>SUMIFS(PLAN!$M:$M,PLAN!$T:$T,Sheet1!$A65,PLAN!$U:$U,Sheet1!$I$1)+[7]Sheet1!I65</f>
        <v>2330</v>
      </c>
      <c r="J65">
        <f>SUMIFS(PLAN!$M:$M,PLAN!$T:$T,Sheet1!$A65,PLAN!$U:$U,Sheet1!$J$1)+[7]Sheet1!J65</f>
        <v>891</v>
      </c>
      <c r="K65">
        <f>SUMIFS(PLAN!$M:$M,PLAN!$T:$T,Sheet1!$A65,PLAN!$U:$U,Sheet1!$K$1)+[7]Sheet1!K65</f>
        <v>0</v>
      </c>
      <c r="L65">
        <f>SUMIFS(PLAN!$M:$M,PLAN!$T:$T,Sheet1!$A65,PLAN!$U:$U,Sheet1!$L$1)+[7]Sheet1!L65</f>
        <v>0</v>
      </c>
      <c r="M65">
        <f>SUMIFS(PLAN!$M:$M,PLAN!$T:$T,Sheet1!$A65,PLAN!$U:$U,Sheet1!$M$1)+[7]Sheet1!M65</f>
        <v>0</v>
      </c>
      <c r="N65">
        <f>SUMIFS(PLAN!$M:$M,PLAN!$T:$T,Sheet1!$A65,PLAN!$U:$U,Sheet1!$N$1)+[7]Sheet1!N65</f>
        <v>0</v>
      </c>
      <c r="O65">
        <f t="shared" si="1"/>
        <v>23864</v>
      </c>
    </row>
    <row r="66" spans="1:15">
      <c r="A66" s="222">
        <v>46238</v>
      </c>
      <c r="B66">
        <f>SUMIFS(PLAN!$M:$M,PLAN!$T:$T,Sheet1!$A66,PLAN!$U:$U,Sheet1!$B$1)+[7]Sheet1!B72</f>
        <v>3586</v>
      </c>
      <c r="C66">
        <f>SUMIFS(PLAN!$M:$M,PLAN!$T:$T,Sheet1!$A66,PLAN!$U:$U,Sheet1!$C$1)+[7]Sheet1!C66</f>
        <v>3586</v>
      </c>
      <c r="D66">
        <f>SUMIFS(PLAN!$M:$M,PLAN!$T:$T,Sheet1!$A66,PLAN!$U:$U,Sheet1!$D$1)+[7]Sheet1!D66</f>
        <v>2380</v>
      </c>
      <c r="E66">
        <f>SUMIFS(PLAN!$M:$M,PLAN!$T:$T,Sheet1!$A66,PLAN!$U:$U,Sheet1!$E$1)+[7]Sheet1!E66</f>
        <v>2360</v>
      </c>
      <c r="F66">
        <f>SUMIFS(PLAN!$M:$M,PLAN!$T:$T,Sheet1!$A66,PLAN!$U:$U,Sheet1!$F$1)+[7]Sheet1!F66</f>
        <v>2395</v>
      </c>
      <c r="G66">
        <f>SUMIFS(PLAN!$M:$M,PLAN!$T:$T,Sheet1!$A66,PLAN!$U:$U,Sheet1!$G$1)+[7]Sheet1!G66</f>
        <v>3574</v>
      </c>
      <c r="H66">
        <f>SUMIFS(PLAN!$M:$M,PLAN!$T:$T,Sheet1!$A66,PLAN!$U:$U,Sheet1!$H$1)+[7]Sheet1!H66</f>
        <v>1987</v>
      </c>
      <c r="I66">
        <f>SUMIFS(PLAN!$M:$M,PLAN!$T:$T,Sheet1!$A66,PLAN!$U:$U,Sheet1!$I$1)+[7]Sheet1!I66</f>
        <v>3586</v>
      </c>
      <c r="J66">
        <f>SUMIFS(PLAN!$M:$M,PLAN!$T:$T,Sheet1!$A66,PLAN!$U:$U,Sheet1!$J$1)+[7]Sheet1!J66</f>
        <v>0</v>
      </c>
      <c r="K66">
        <f>SUMIFS(PLAN!$M:$M,PLAN!$T:$T,Sheet1!$A66,PLAN!$U:$U,Sheet1!$K$1)+[7]Sheet1!K66</f>
        <v>0</v>
      </c>
      <c r="L66">
        <f>SUMIFS(PLAN!$M:$M,PLAN!$T:$T,Sheet1!$A66,PLAN!$U:$U,Sheet1!$L$1)+[7]Sheet1!L66</f>
        <v>0</v>
      </c>
      <c r="M66">
        <f>SUMIFS(PLAN!$M:$M,PLAN!$T:$T,Sheet1!$A66,PLAN!$U:$U,Sheet1!$M$1)+[7]Sheet1!M66</f>
        <v>0</v>
      </c>
      <c r="N66">
        <f>SUMIFS(PLAN!$M:$M,PLAN!$T:$T,Sheet1!$A66,PLAN!$U:$U,Sheet1!$N$1)+[7]Sheet1!N66</f>
        <v>0</v>
      </c>
      <c r="O66">
        <f t="shared" si="1"/>
        <v>23454</v>
      </c>
    </row>
    <row r="67" spans="1:15">
      <c r="A67" s="222">
        <v>46239</v>
      </c>
      <c r="B67">
        <f>SUMIFS(PLAN!$M:$M,PLAN!$T:$T,Sheet1!$A67,PLAN!$U:$U,Sheet1!$B$1)+[7]Sheet1!B73</f>
        <v>3591</v>
      </c>
      <c r="C67">
        <f>SUMIFS(PLAN!$M:$M,PLAN!$T:$T,Sheet1!$A67,PLAN!$U:$U,Sheet1!$C$1)+[7]Sheet1!C67</f>
        <v>3586</v>
      </c>
      <c r="D67">
        <f>SUMIFS(PLAN!$M:$M,PLAN!$T:$T,Sheet1!$A67,PLAN!$U:$U,Sheet1!$D$1)+[7]Sheet1!D67</f>
        <v>2389</v>
      </c>
      <c r="E67">
        <f>SUMIFS(PLAN!$M:$M,PLAN!$T:$T,Sheet1!$A67,PLAN!$U:$U,Sheet1!$E$1)+[7]Sheet1!E67</f>
        <v>2378</v>
      </c>
      <c r="F67">
        <f>SUMIFS(PLAN!$M:$M,PLAN!$T:$T,Sheet1!$A67,PLAN!$U:$U,Sheet1!$F$1)+[7]Sheet1!F67</f>
        <v>3536</v>
      </c>
      <c r="G67">
        <f>SUMIFS(PLAN!$M:$M,PLAN!$T:$T,Sheet1!$A67,PLAN!$U:$U,Sheet1!$G$1)+[7]Sheet1!G67</f>
        <v>330</v>
      </c>
      <c r="H67">
        <f>SUMIFS(PLAN!$M:$M,PLAN!$T:$T,Sheet1!$A67,PLAN!$U:$U,Sheet1!$H$1)+[7]Sheet1!H67</f>
        <v>3586</v>
      </c>
      <c r="I67">
        <f>SUMIFS(PLAN!$M:$M,PLAN!$T:$T,Sheet1!$A67,PLAN!$U:$U,Sheet1!$I$1)+[7]Sheet1!I67</f>
        <v>1731</v>
      </c>
      <c r="J67">
        <f>SUMIFS(PLAN!$M:$M,PLAN!$T:$T,Sheet1!$A67,PLAN!$U:$U,Sheet1!$J$1)+[7]Sheet1!J67</f>
        <v>1444</v>
      </c>
      <c r="K67">
        <f>SUMIFS(PLAN!$M:$M,PLAN!$T:$T,Sheet1!$A67,PLAN!$U:$U,Sheet1!$K$1)+[7]Sheet1!K67</f>
        <v>0</v>
      </c>
      <c r="L67">
        <f>SUMIFS(PLAN!$M:$M,PLAN!$T:$T,Sheet1!$A67,PLAN!$U:$U,Sheet1!$L$1)+[7]Sheet1!L67</f>
        <v>0</v>
      </c>
      <c r="M67">
        <f>SUMIFS(PLAN!$M:$M,PLAN!$T:$T,Sheet1!$A67,PLAN!$U:$U,Sheet1!$M$1)+[7]Sheet1!M67</f>
        <v>0</v>
      </c>
      <c r="N67">
        <f>SUMIFS(PLAN!$M:$M,PLAN!$T:$T,Sheet1!$A67,PLAN!$U:$U,Sheet1!$N$1)+[7]Sheet1!N67</f>
        <v>0</v>
      </c>
      <c r="O67">
        <f t="shared" si="1"/>
        <v>22571</v>
      </c>
    </row>
    <row r="68" spans="1:15">
      <c r="A68" s="222">
        <v>46240</v>
      </c>
      <c r="B68">
        <f>SUMIFS(PLAN!$M:$M,PLAN!$T:$T,Sheet1!$A68,PLAN!$U:$U,Sheet1!$B$1)+[7]Sheet1!B74</f>
        <v>3586</v>
      </c>
      <c r="C68">
        <f>SUMIFS(PLAN!$M:$M,PLAN!$T:$T,Sheet1!$A68,PLAN!$U:$U,Sheet1!$C$1)+[7]Sheet1!C68</f>
        <v>2386</v>
      </c>
      <c r="D68">
        <f>SUMIFS(PLAN!$M:$M,PLAN!$T:$T,Sheet1!$A68,PLAN!$U:$U,Sheet1!$D$1)+[7]Sheet1!D68</f>
        <v>3575</v>
      </c>
      <c r="E68">
        <f>SUMIFS(PLAN!$M:$M,PLAN!$T:$T,Sheet1!$A68,PLAN!$U:$U,Sheet1!$E$1)+[7]Sheet1!E68</f>
        <v>2386</v>
      </c>
      <c r="F68">
        <f>SUMIFS(PLAN!$M:$M,PLAN!$T:$T,Sheet1!$A68,PLAN!$U:$U,Sheet1!$F$1)+[7]Sheet1!F68</f>
        <v>2386</v>
      </c>
      <c r="G68">
        <f>SUMIFS(PLAN!$M:$M,PLAN!$T:$T,Sheet1!$A68,PLAN!$U:$U,Sheet1!$G$1)+[7]Sheet1!G68</f>
        <v>2050</v>
      </c>
      <c r="H68">
        <f>SUMIFS(PLAN!$M:$M,PLAN!$T:$T,Sheet1!$A68,PLAN!$U:$U,Sheet1!$H$1)+[7]Sheet1!H68</f>
        <v>3573</v>
      </c>
      <c r="I68">
        <f>SUMIFS(PLAN!$M:$M,PLAN!$T:$T,Sheet1!$A68,PLAN!$U:$U,Sheet1!$I$1)+[7]Sheet1!I68</f>
        <v>2016</v>
      </c>
      <c r="J68">
        <f>SUMIFS(PLAN!$M:$M,PLAN!$T:$T,Sheet1!$A68,PLAN!$U:$U,Sheet1!$J$1)+[7]Sheet1!J68</f>
        <v>3586</v>
      </c>
      <c r="K68">
        <f>SUMIFS(PLAN!$M:$M,PLAN!$T:$T,Sheet1!$A68,PLAN!$U:$U,Sheet1!$K$1)+[7]Sheet1!K68</f>
        <v>0</v>
      </c>
      <c r="L68">
        <f>SUMIFS(PLAN!$M:$M,PLAN!$T:$T,Sheet1!$A68,PLAN!$U:$U,Sheet1!$L$1)+[7]Sheet1!L68</f>
        <v>0</v>
      </c>
      <c r="M68">
        <f>SUMIFS(PLAN!$M:$M,PLAN!$T:$T,Sheet1!$A68,PLAN!$U:$U,Sheet1!$M$1)+[7]Sheet1!M68</f>
        <v>0</v>
      </c>
      <c r="N68">
        <f>SUMIFS(PLAN!$M:$M,PLAN!$T:$T,Sheet1!$A68,PLAN!$U:$U,Sheet1!$N$1)+[7]Sheet1!N68</f>
        <v>0</v>
      </c>
      <c r="O68">
        <f t="shared" si="1"/>
        <v>25544</v>
      </c>
    </row>
    <row r="69" spans="1:15">
      <c r="A69" s="222">
        <v>46241</v>
      </c>
      <c r="B69">
        <f>SUMIFS(PLAN!$M:$M,PLAN!$T:$T,Sheet1!$A69,PLAN!$U:$U,Sheet1!$B$1)+[7]Sheet1!B75</f>
        <v>3597</v>
      </c>
      <c r="C69">
        <f>SUMIFS(PLAN!$M:$M,PLAN!$T:$T,Sheet1!$A69,PLAN!$U:$U,Sheet1!$C$1)+[7]Sheet1!C69</f>
        <v>2386</v>
      </c>
      <c r="D69">
        <f>SUMIFS(PLAN!$M:$M,PLAN!$T:$T,Sheet1!$A69,PLAN!$U:$U,Sheet1!$D$1)+[7]Sheet1!D69</f>
        <v>3589</v>
      </c>
      <c r="E69">
        <f>SUMIFS(PLAN!$M:$M,PLAN!$T:$T,Sheet1!$A69,PLAN!$U:$U,Sheet1!$E$1)+[7]Sheet1!E69</f>
        <v>2386</v>
      </c>
      <c r="F69">
        <f>SUMIFS(PLAN!$M:$M,PLAN!$T:$T,Sheet1!$A69,PLAN!$U:$U,Sheet1!$F$1)+[7]Sheet1!F69</f>
        <v>2386</v>
      </c>
      <c r="G69">
        <f>SUMIFS(PLAN!$M:$M,PLAN!$T:$T,Sheet1!$A69,PLAN!$U:$U,Sheet1!$G$1)+[7]Sheet1!G69</f>
        <v>3353</v>
      </c>
      <c r="H69">
        <f>SUMIFS(PLAN!$M:$M,PLAN!$T:$T,Sheet1!$A69,PLAN!$U:$U,Sheet1!$H$1)+[7]Sheet1!H69</f>
        <v>2370</v>
      </c>
      <c r="I69">
        <f>SUMIFS(PLAN!$M:$M,PLAN!$T:$T,Sheet1!$A69,PLAN!$U:$U,Sheet1!$I$1)+[7]Sheet1!I69</f>
        <v>1391</v>
      </c>
      <c r="J69">
        <f>SUMIFS(PLAN!$M:$M,PLAN!$T:$T,Sheet1!$A69,PLAN!$U:$U,Sheet1!$J$1)+[7]Sheet1!J69</f>
        <v>1336</v>
      </c>
      <c r="K69">
        <f>SUMIFS(PLAN!$M:$M,PLAN!$T:$T,Sheet1!$A69,PLAN!$U:$U,Sheet1!$K$1)+[7]Sheet1!K69</f>
        <v>726</v>
      </c>
      <c r="L69">
        <f>SUMIFS(PLAN!$M:$M,PLAN!$T:$T,Sheet1!$A69,PLAN!$U:$U,Sheet1!$L$1)+[7]Sheet1!L69</f>
        <v>2400</v>
      </c>
      <c r="M69">
        <f>SUMIFS(PLAN!$M:$M,PLAN!$T:$T,Sheet1!$A69,PLAN!$U:$U,Sheet1!$M$1)+[7]Sheet1!M69</f>
        <v>0</v>
      </c>
      <c r="N69">
        <f>SUMIFS(PLAN!$M:$M,PLAN!$T:$T,Sheet1!$A69,PLAN!$U:$U,Sheet1!$N$1)+[7]Sheet1!N69</f>
        <v>0</v>
      </c>
      <c r="O69">
        <f t="shared" ref="O69:O132" si="2">SUM(B69:N69)</f>
        <v>25920</v>
      </c>
    </row>
    <row r="70" spans="1:15">
      <c r="A70" s="222">
        <v>46242</v>
      </c>
      <c r="B70">
        <f>SUMIFS(PLAN!$M:$M,PLAN!$T:$T,Sheet1!$A70,PLAN!$U:$U,Sheet1!$B$1)+[7]Sheet1!B76</f>
        <v>3586</v>
      </c>
      <c r="C70">
        <f>SUMIFS(PLAN!$M:$M,PLAN!$T:$T,Sheet1!$A70,PLAN!$U:$U,Sheet1!$C$1)+[7]Sheet1!C70</f>
        <v>3586</v>
      </c>
      <c r="D70">
        <f>SUMIFS(PLAN!$M:$M,PLAN!$T:$T,Sheet1!$A70,PLAN!$U:$U,Sheet1!$D$1)+[7]Sheet1!D70</f>
        <v>2386</v>
      </c>
      <c r="E70">
        <f>SUMIFS(PLAN!$M:$M,PLAN!$T:$T,Sheet1!$A70,PLAN!$U:$U,Sheet1!$E$1)+[7]Sheet1!E70</f>
        <v>2389</v>
      </c>
      <c r="F70">
        <f>SUMIFS(PLAN!$M:$M,PLAN!$T:$T,Sheet1!$A70,PLAN!$U:$U,Sheet1!$F$1)+[7]Sheet1!F70</f>
        <v>3586</v>
      </c>
      <c r="G70">
        <f>SUMIFS(PLAN!$M:$M,PLAN!$T:$T,Sheet1!$A70,PLAN!$U:$U,Sheet1!$G$1)+[7]Sheet1!G70</f>
        <v>3146</v>
      </c>
      <c r="H70">
        <f>SUMIFS(PLAN!$M:$M,PLAN!$T:$T,Sheet1!$A70,PLAN!$U:$U,Sheet1!$H$1)+[7]Sheet1!H70</f>
        <v>2371</v>
      </c>
      <c r="I70">
        <f>SUMIFS(PLAN!$M:$M,PLAN!$T:$T,Sheet1!$A70,PLAN!$U:$U,Sheet1!$I$1)+[7]Sheet1!I70</f>
        <v>2389</v>
      </c>
      <c r="J70">
        <f>SUMIFS(PLAN!$M:$M,PLAN!$T:$T,Sheet1!$A70,PLAN!$U:$U,Sheet1!$J$1)+[7]Sheet1!J70</f>
        <v>1224</v>
      </c>
      <c r="K70">
        <f>SUMIFS(PLAN!$M:$M,PLAN!$T:$T,Sheet1!$A70,PLAN!$U:$U,Sheet1!$K$1)+[7]Sheet1!K70</f>
        <v>0</v>
      </c>
      <c r="L70">
        <f>SUMIFS(PLAN!$M:$M,PLAN!$T:$T,Sheet1!$A70,PLAN!$U:$U,Sheet1!$L$1)+[7]Sheet1!L70</f>
        <v>0</v>
      </c>
      <c r="M70">
        <f>SUMIFS(PLAN!$M:$M,PLAN!$T:$T,Sheet1!$A70,PLAN!$U:$U,Sheet1!$M$1)+[7]Sheet1!M70</f>
        <v>0</v>
      </c>
      <c r="N70">
        <f>SUMIFS(PLAN!$M:$M,PLAN!$T:$T,Sheet1!$A70,PLAN!$U:$U,Sheet1!$N$1)+[7]Sheet1!N70</f>
        <v>0</v>
      </c>
      <c r="O70">
        <f t="shared" si="2"/>
        <v>24663</v>
      </c>
    </row>
    <row r="71" spans="1:15">
      <c r="A71" s="222">
        <v>46243</v>
      </c>
      <c r="B71">
        <f>SUMIFS(PLAN!$M:$M,PLAN!$T:$T,Sheet1!$A71,PLAN!$U:$U,Sheet1!$B$1)+[7]Sheet1!B77</f>
        <v>0</v>
      </c>
      <c r="C71">
        <f>SUMIFS(PLAN!$M:$M,PLAN!$T:$T,Sheet1!$A71,PLAN!$U:$U,Sheet1!$C$1)+[7]Sheet1!C71</f>
        <v>0</v>
      </c>
      <c r="D71">
        <f>SUMIFS(PLAN!$M:$M,PLAN!$T:$T,Sheet1!$A71,PLAN!$U:$U,Sheet1!$D$1)+[7]Sheet1!D71</f>
        <v>0</v>
      </c>
      <c r="E71">
        <f>SUMIFS(PLAN!$M:$M,PLAN!$T:$T,Sheet1!$A71,PLAN!$U:$U,Sheet1!$E$1)+[7]Sheet1!E71</f>
        <v>0</v>
      </c>
      <c r="F71">
        <f>SUMIFS(PLAN!$M:$M,PLAN!$T:$T,Sheet1!$A71,PLAN!$U:$U,Sheet1!$F$1)+[7]Sheet1!F71</f>
        <v>0</v>
      </c>
      <c r="G71">
        <f>SUMIFS(PLAN!$M:$M,PLAN!$T:$T,Sheet1!$A71,PLAN!$U:$U,Sheet1!$G$1)+[7]Sheet1!G71</f>
        <v>0</v>
      </c>
      <c r="H71">
        <f>SUMIFS(PLAN!$M:$M,PLAN!$T:$T,Sheet1!$A71,PLAN!$U:$U,Sheet1!$H$1)+[7]Sheet1!H71</f>
        <v>0</v>
      </c>
      <c r="I71">
        <f>SUMIFS(PLAN!$M:$M,PLAN!$T:$T,Sheet1!$A71,PLAN!$U:$U,Sheet1!$I$1)+[7]Sheet1!I71</f>
        <v>0</v>
      </c>
      <c r="J71">
        <f>SUMIFS(PLAN!$M:$M,PLAN!$T:$T,Sheet1!$A71,PLAN!$U:$U,Sheet1!$J$1)+[7]Sheet1!J71</f>
        <v>0</v>
      </c>
      <c r="K71">
        <f>SUMIFS(PLAN!$M:$M,PLAN!$T:$T,Sheet1!$A71,PLAN!$U:$U,Sheet1!$K$1)+[7]Sheet1!K71</f>
        <v>0</v>
      </c>
      <c r="L71">
        <f>SUMIFS(PLAN!$M:$M,PLAN!$T:$T,Sheet1!$A71,PLAN!$U:$U,Sheet1!$L$1)+[7]Sheet1!L71</f>
        <v>0</v>
      </c>
      <c r="M71">
        <f>SUMIFS(PLAN!$M:$M,PLAN!$T:$T,Sheet1!$A71,PLAN!$U:$U,Sheet1!$M$1)+[7]Sheet1!M71</f>
        <v>0</v>
      </c>
      <c r="N71">
        <f>SUMIFS(PLAN!$M:$M,PLAN!$T:$T,Sheet1!$A71,PLAN!$U:$U,Sheet1!$N$1)+[7]Sheet1!N71</f>
        <v>0</v>
      </c>
      <c r="O71">
        <f t="shared" si="2"/>
        <v>0</v>
      </c>
    </row>
    <row r="72" spans="1:15">
      <c r="A72" s="222">
        <v>46244</v>
      </c>
      <c r="B72">
        <f>SUMIFS(PLAN!$M:$M,PLAN!$T:$T,Sheet1!$A72,PLAN!$U:$U,Sheet1!$B$1)+[7]Sheet1!B78</f>
        <v>0</v>
      </c>
      <c r="C72">
        <f>SUMIFS(PLAN!$M:$M,PLAN!$T:$T,Sheet1!$A72,PLAN!$U:$U,Sheet1!$C$1)+[7]Sheet1!C72</f>
        <v>0</v>
      </c>
      <c r="D72">
        <f>SUMIFS(PLAN!$M:$M,PLAN!$T:$T,Sheet1!$A72,PLAN!$U:$U,Sheet1!$D$1)+[7]Sheet1!D72</f>
        <v>0</v>
      </c>
      <c r="E72">
        <f>SUMIFS(PLAN!$M:$M,PLAN!$T:$T,Sheet1!$A72,PLAN!$U:$U,Sheet1!$E$1)+[7]Sheet1!E72</f>
        <v>0</v>
      </c>
      <c r="F72">
        <f>SUMIFS(PLAN!$M:$M,PLAN!$T:$T,Sheet1!$A72,PLAN!$U:$U,Sheet1!$F$1)+[7]Sheet1!F72</f>
        <v>0</v>
      </c>
      <c r="G72">
        <f>SUMIFS(PLAN!$M:$M,PLAN!$T:$T,Sheet1!$A72,PLAN!$U:$U,Sheet1!$G$1)+[7]Sheet1!G72</f>
        <v>0</v>
      </c>
      <c r="H72">
        <f>SUMIFS(PLAN!$M:$M,PLAN!$T:$T,Sheet1!$A72,PLAN!$U:$U,Sheet1!$H$1)+[7]Sheet1!H72</f>
        <v>0</v>
      </c>
      <c r="I72">
        <f>SUMIFS(PLAN!$M:$M,PLAN!$T:$T,Sheet1!$A72,PLAN!$U:$U,Sheet1!$I$1)+[7]Sheet1!I72</f>
        <v>0</v>
      </c>
      <c r="J72">
        <f>SUMIFS(PLAN!$M:$M,PLAN!$T:$T,Sheet1!$A72,PLAN!$U:$U,Sheet1!$J$1)+[7]Sheet1!J72</f>
        <v>0</v>
      </c>
      <c r="K72">
        <f>SUMIFS(PLAN!$M:$M,PLAN!$T:$T,Sheet1!$A72,PLAN!$U:$U,Sheet1!$K$1)+[7]Sheet1!K72</f>
        <v>0</v>
      </c>
      <c r="L72">
        <f>SUMIFS(PLAN!$M:$M,PLAN!$T:$T,Sheet1!$A72,PLAN!$U:$U,Sheet1!$L$1)+[7]Sheet1!L72</f>
        <v>0</v>
      </c>
      <c r="M72">
        <f>SUMIFS(PLAN!$M:$M,PLAN!$T:$T,Sheet1!$A72,PLAN!$U:$U,Sheet1!$M$1)+[7]Sheet1!M72</f>
        <v>0</v>
      </c>
      <c r="N72">
        <f>SUMIFS(PLAN!$M:$M,PLAN!$T:$T,Sheet1!$A72,PLAN!$U:$U,Sheet1!$N$1)+[7]Sheet1!N72</f>
        <v>0</v>
      </c>
      <c r="O72">
        <f t="shared" si="2"/>
        <v>0</v>
      </c>
    </row>
    <row r="73" spans="1:15">
      <c r="A73" s="222">
        <v>46245</v>
      </c>
      <c r="B73">
        <f>SUMIFS(PLAN!$M:$M,PLAN!$T:$T,Sheet1!$A73,PLAN!$U:$U,Sheet1!$B$1)+[7]Sheet1!B79</f>
        <v>0</v>
      </c>
      <c r="C73">
        <f>SUMIFS(PLAN!$M:$M,PLAN!$T:$T,Sheet1!$A73,PLAN!$U:$U,Sheet1!$C$1)+[7]Sheet1!C73</f>
        <v>0</v>
      </c>
      <c r="D73">
        <f>SUMIFS(PLAN!$M:$M,PLAN!$T:$T,Sheet1!$A73,PLAN!$U:$U,Sheet1!$D$1)+[7]Sheet1!D73</f>
        <v>0</v>
      </c>
      <c r="E73">
        <f>SUMIFS(PLAN!$M:$M,PLAN!$T:$T,Sheet1!$A73,PLAN!$U:$U,Sheet1!$E$1)+[7]Sheet1!E73</f>
        <v>0</v>
      </c>
      <c r="F73">
        <f>SUMIFS(PLAN!$M:$M,PLAN!$T:$T,Sheet1!$A73,PLAN!$U:$U,Sheet1!$F$1)+[7]Sheet1!F73</f>
        <v>0</v>
      </c>
      <c r="G73">
        <f>SUMIFS(PLAN!$M:$M,PLAN!$T:$T,Sheet1!$A73,PLAN!$U:$U,Sheet1!$G$1)+[7]Sheet1!G73</f>
        <v>0</v>
      </c>
      <c r="H73">
        <f>SUMIFS(PLAN!$M:$M,PLAN!$T:$T,Sheet1!$A73,PLAN!$U:$U,Sheet1!$H$1)+[7]Sheet1!H73</f>
        <v>0</v>
      </c>
      <c r="I73">
        <f>SUMIFS(PLAN!$M:$M,PLAN!$T:$T,Sheet1!$A73,PLAN!$U:$U,Sheet1!$I$1)+[7]Sheet1!I73</f>
        <v>0</v>
      </c>
      <c r="J73">
        <f>SUMIFS(PLAN!$M:$M,PLAN!$T:$T,Sheet1!$A73,PLAN!$U:$U,Sheet1!$J$1)+[7]Sheet1!J73</f>
        <v>0</v>
      </c>
      <c r="K73">
        <f>SUMIFS(PLAN!$M:$M,PLAN!$T:$T,Sheet1!$A73,PLAN!$U:$U,Sheet1!$K$1)+[7]Sheet1!K73</f>
        <v>0</v>
      </c>
      <c r="L73">
        <f>SUMIFS(PLAN!$M:$M,PLAN!$T:$T,Sheet1!$A73,PLAN!$U:$U,Sheet1!$L$1)+[7]Sheet1!L73</f>
        <v>0</v>
      </c>
      <c r="M73">
        <f>SUMIFS(PLAN!$M:$M,PLAN!$T:$T,Sheet1!$A73,PLAN!$U:$U,Sheet1!$M$1)+[7]Sheet1!M73</f>
        <v>0</v>
      </c>
      <c r="N73">
        <f>SUMIFS(PLAN!$M:$M,PLAN!$T:$T,Sheet1!$A73,PLAN!$U:$U,Sheet1!$N$1)+[7]Sheet1!N73</f>
        <v>0</v>
      </c>
      <c r="O73">
        <f t="shared" si="2"/>
        <v>0</v>
      </c>
    </row>
    <row r="74" spans="1:15">
      <c r="A74" s="222">
        <v>46246</v>
      </c>
      <c r="B74">
        <f>SUMIFS(PLAN!$M:$M,PLAN!$T:$T,Sheet1!$A74,PLAN!$U:$U,Sheet1!$B$1)+[7]Sheet1!B80</f>
        <v>0</v>
      </c>
      <c r="C74">
        <f>SUMIFS(PLAN!$M:$M,PLAN!$T:$T,Sheet1!$A74,PLAN!$U:$U,Sheet1!$C$1)+[7]Sheet1!C74</f>
        <v>0</v>
      </c>
      <c r="D74">
        <f>SUMIFS(PLAN!$M:$M,PLAN!$T:$T,Sheet1!$A74,PLAN!$U:$U,Sheet1!$D$1)+[7]Sheet1!D74</f>
        <v>0</v>
      </c>
      <c r="E74">
        <f>SUMIFS(PLAN!$M:$M,PLAN!$T:$T,Sheet1!$A74,PLAN!$U:$U,Sheet1!$E$1)+[7]Sheet1!E74</f>
        <v>0</v>
      </c>
      <c r="F74">
        <f>SUMIFS(PLAN!$M:$M,PLAN!$T:$T,Sheet1!$A74,PLAN!$U:$U,Sheet1!$F$1)+[7]Sheet1!F74</f>
        <v>0</v>
      </c>
      <c r="G74">
        <f>SUMIFS(PLAN!$M:$M,PLAN!$T:$T,Sheet1!$A74,PLAN!$U:$U,Sheet1!$G$1)+[7]Sheet1!G74</f>
        <v>0</v>
      </c>
      <c r="H74">
        <f>SUMIFS(PLAN!$M:$M,PLAN!$T:$T,Sheet1!$A74,PLAN!$U:$U,Sheet1!$H$1)+[7]Sheet1!H74</f>
        <v>0</v>
      </c>
      <c r="I74">
        <f>SUMIFS(PLAN!$M:$M,PLAN!$T:$T,Sheet1!$A74,PLAN!$U:$U,Sheet1!$I$1)+[7]Sheet1!I74</f>
        <v>0</v>
      </c>
      <c r="J74">
        <f>SUMIFS(PLAN!$M:$M,PLAN!$T:$T,Sheet1!$A74,PLAN!$U:$U,Sheet1!$J$1)+[7]Sheet1!J74</f>
        <v>0</v>
      </c>
      <c r="K74">
        <f>SUMIFS(PLAN!$M:$M,PLAN!$T:$T,Sheet1!$A74,PLAN!$U:$U,Sheet1!$K$1)+[7]Sheet1!K74</f>
        <v>0</v>
      </c>
      <c r="L74">
        <f>SUMIFS(PLAN!$M:$M,PLAN!$T:$T,Sheet1!$A74,PLAN!$U:$U,Sheet1!$L$1)+[7]Sheet1!L74</f>
        <v>0</v>
      </c>
      <c r="M74">
        <f>SUMIFS(PLAN!$M:$M,PLAN!$T:$T,Sheet1!$A74,PLAN!$U:$U,Sheet1!$M$1)+[7]Sheet1!M74</f>
        <v>637</v>
      </c>
      <c r="N74">
        <f>SUMIFS(PLAN!$M:$M,PLAN!$T:$T,Sheet1!$A74,PLAN!$U:$U,Sheet1!$N$1)+[7]Sheet1!N74</f>
        <v>0</v>
      </c>
      <c r="O74">
        <f t="shared" si="2"/>
        <v>637</v>
      </c>
    </row>
    <row r="75" spans="1:15">
      <c r="A75" s="222">
        <v>46247</v>
      </c>
      <c r="B75">
        <f>SUMIFS(PLAN!$M:$M,PLAN!$T:$T,Sheet1!$A75,PLAN!$U:$U,Sheet1!$B$1)+[7]Sheet1!B81</f>
        <v>3586</v>
      </c>
      <c r="C75">
        <f>SUMIFS(PLAN!$M:$M,PLAN!$T:$T,Sheet1!$A75,PLAN!$U:$U,Sheet1!$C$1)+[7]Sheet1!C75</f>
        <v>2386</v>
      </c>
      <c r="D75">
        <f>SUMIFS(PLAN!$M:$M,PLAN!$T:$T,Sheet1!$A75,PLAN!$U:$U,Sheet1!$D$1)+[7]Sheet1!D75</f>
        <v>3540</v>
      </c>
      <c r="E75">
        <f>SUMIFS(PLAN!$M:$M,PLAN!$T:$T,Sheet1!$A75,PLAN!$U:$U,Sheet1!$E$1)+[7]Sheet1!E75</f>
        <v>3523</v>
      </c>
      <c r="F75">
        <f>SUMIFS(PLAN!$M:$M,PLAN!$T:$T,Sheet1!$A75,PLAN!$U:$U,Sheet1!$F$1)+[7]Sheet1!F75</f>
        <v>2105</v>
      </c>
      <c r="G75">
        <f>SUMIFS(PLAN!$M:$M,PLAN!$T:$T,Sheet1!$A75,PLAN!$U:$U,Sheet1!$G$1)+[7]Sheet1!G75</f>
        <v>2340</v>
      </c>
      <c r="H75">
        <f>SUMIFS(PLAN!$M:$M,PLAN!$T:$T,Sheet1!$A75,PLAN!$U:$U,Sheet1!$H$1)+[7]Sheet1!H75</f>
        <v>3215</v>
      </c>
      <c r="I75">
        <f>SUMIFS(PLAN!$M:$M,PLAN!$T:$T,Sheet1!$A75,PLAN!$U:$U,Sheet1!$I$1)+[7]Sheet1!I75</f>
        <v>2392</v>
      </c>
      <c r="J75">
        <f>SUMIFS(PLAN!$M:$M,PLAN!$T:$T,Sheet1!$A75,PLAN!$U:$U,Sheet1!$J$1)+[7]Sheet1!J75</f>
        <v>486</v>
      </c>
      <c r="K75">
        <f>SUMIFS(PLAN!$M:$M,PLAN!$T:$T,Sheet1!$A75,PLAN!$U:$U,Sheet1!$K$1)+[7]Sheet1!K75</f>
        <v>720</v>
      </c>
      <c r="L75">
        <f>SUMIFS(PLAN!$M:$M,PLAN!$T:$T,Sheet1!$A75,PLAN!$U:$U,Sheet1!$L$1)+[7]Sheet1!L75</f>
        <v>0</v>
      </c>
      <c r="M75">
        <f>SUMIFS(PLAN!$M:$M,PLAN!$T:$T,Sheet1!$A75,PLAN!$U:$U,Sheet1!$M$1)+[7]Sheet1!M75</f>
        <v>0</v>
      </c>
      <c r="N75">
        <f>SUMIFS(PLAN!$M:$M,PLAN!$T:$T,Sheet1!$A75,PLAN!$U:$U,Sheet1!$N$1)+[7]Sheet1!N75</f>
        <v>0</v>
      </c>
      <c r="O75">
        <f t="shared" si="2"/>
        <v>24293</v>
      </c>
    </row>
    <row r="76" spans="1:15">
      <c r="A76" s="222">
        <v>46248</v>
      </c>
      <c r="B76">
        <f>SUMIFS(PLAN!$M:$M,PLAN!$T:$T,Sheet1!$A76,PLAN!$U:$U,Sheet1!$B$1)+[7]Sheet1!B82</f>
        <v>3586</v>
      </c>
      <c r="C76">
        <f>SUMIFS(PLAN!$M:$M,PLAN!$T:$T,Sheet1!$A76,PLAN!$U:$U,Sheet1!$C$1)+[7]Sheet1!C76</f>
        <v>2386</v>
      </c>
      <c r="D76">
        <f>SUMIFS(PLAN!$M:$M,PLAN!$T:$T,Sheet1!$A76,PLAN!$U:$U,Sheet1!$D$1)+[7]Sheet1!D76</f>
        <v>3588</v>
      </c>
      <c r="E76">
        <f>SUMIFS(PLAN!$M:$M,PLAN!$T:$T,Sheet1!$A76,PLAN!$U:$U,Sheet1!$E$1)+[7]Sheet1!E76</f>
        <v>3371</v>
      </c>
      <c r="F76">
        <f>SUMIFS(PLAN!$M:$M,PLAN!$T:$T,Sheet1!$A76,PLAN!$U:$U,Sheet1!$F$1)+[7]Sheet1!F76</f>
        <v>2305</v>
      </c>
      <c r="G76">
        <f>SUMIFS(PLAN!$M:$M,PLAN!$T:$T,Sheet1!$A76,PLAN!$U:$U,Sheet1!$G$1)+[7]Sheet1!G76</f>
        <v>3563</v>
      </c>
      <c r="H76">
        <f>SUMIFS(PLAN!$M:$M,PLAN!$T:$T,Sheet1!$A76,PLAN!$U:$U,Sheet1!$H$1)+[7]Sheet1!H76</f>
        <v>1678</v>
      </c>
      <c r="I76">
        <f>SUMIFS(PLAN!$M:$M,PLAN!$T:$T,Sheet1!$A76,PLAN!$U:$U,Sheet1!$I$1)+[7]Sheet1!I76</f>
        <v>2331</v>
      </c>
      <c r="J76">
        <f>SUMIFS(PLAN!$M:$M,PLAN!$T:$T,Sheet1!$A76,PLAN!$U:$U,Sheet1!$J$1)+[7]Sheet1!J76</f>
        <v>720</v>
      </c>
      <c r="K76">
        <f>SUMIFS(PLAN!$M:$M,PLAN!$T:$T,Sheet1!$A76,PLAN!$U:$U,Sheet1!$K$1)+[7]Sheet1!K76</f>
        <v>864</v>
      </c>
      <c r="L76">
        <f>SUMIFS(PLAN!$M:$M,PLAN!$T:$T,Sheet1!$A76,PLAN!$U:$U,Sheet1!$L$1)+[7]Sheet1!L76</f>
        <v>0</v>
      </c>
      <c r="M76">
        <f>SUMIFS(PLAN!$M:$M,PLAN!$T:$T,Sheet1!$A76,PLAN!$U:$U,Sheet1!$M$1)+[7]Sheet1!M76</f>
        <v>0</v>
      </c>
      <c r="N76">
        <f>SUMIFS(PLAN!$M:$M,PLAN!$T:$T,Sheet1!$A76,PLAN!$U:$U,Sheet1!$N$1)+[7]Sheet1!N76</f>
        <v>0</v>
      </c>
      <c r="O76">
        <f t="shared" si="2"/>
        <v>24392</v>
      </c>
    </row>
    <row r="77" spans="1:15">
      <c r="A77" s="222">
        <v>46249</v>
      </c>
      <c r="B77">
        <f>SUMIFS(PLAN!$M:$M,PLAN!$T:$T,Sheet1!$A77,PLAN!$U:$U,Sheet1!$B$1)+[7]Sheet1!B83</f>
        <v>3586</v>
      </c>
      <c r="C77">
        <f>SUMIFS(PLAN!$M:$M,PLAN!$T:$T,Sheet1!$A77,PLAN!$U:$U,Sheet1!$C$1)+[7]Sheet1!C77</f>
        <v>3586</v>
      </c>
      <c r="D77">
        <f>SUMIFS(PLAN!$M:$M,PLAN!$T:$T,Sheet1!$A77,PLAN!$U:$U,Sheet1!$D$1)+[7]Sheet1!D77</f>
        <v>2389</v>
      </c>
      <c r="E77">
        <f>SUMIFS(PLAN!$M:$M,PLAN!$T:$T,Sheet1!$A77,PLAN!$U:$U,Sheet1!$E$1)+[7]Sheet1!E77</f>
        <v>3554</v>
      </c>
      <c r="F77">
        <f>SUMIFS(PLAN!$M:$M,PLAN!$T:$T,Sheet1!$A77,PLAN!$U:$U,Sheet1!$F$1)+[7]Sheet1!F77</f>
        <v>2256</v>
      </c>
      <c r="G77">
        <f>SUMIFS(PLAN!$M:$M,PLAN!$T:$T,Sheet1!$A77,PLAN!$U:$U,Sheet1!$G$1)+[7]Sheet1!G77</f>
        <v>3558</v>
      </c>
      <c r="H77">
        <f>SUMIFS(PLAN!$M:$M,PLAN!$T:$T,Sheet1!$A77,PLAN!$U:$U,Sheet1!$H$1)+[7]Sheet1!H77</f>
        <v>1674</v>
      </c>
      <c r="I77">
        <f>SUMIFS(PLAN!$M:$M,PLAN!$T:$T,Sheet1!$A77,PLAN!$U:$U,Sheet1!$I$1)+[7]Sheet1!I77</f>
        <v>2324</v>
      </c>
      <c r="J77">
        <f>SUMIFS(PLAN!$M:$M,PLAN!$T:$T,Sheet1!$A77,PLAN!$U:$U,Sheet1!$J$1)+[7]Sheet1!J77</f>
        <v>720</v>
      </c>
      <c r="K77">
        <f>SUMIFS(PLAN!$M:$M,PLAN!$T:$T,Sheet1!$A77,PLAN!$U:$U,Sheet1!$K$1)+[7]Sheet1!K77</f>
        <v>840</v>
      </c>
      <c r="L77">
        <f>SUMIFS(PLAN!$M:$M,PLAN!$T:$T,Sheet1!$A77,PLAN!$U:$U,Sheet1!$L$1)+[7]Sheet1!L77</f>
        <v>0</v>
      </c>
      <c r="M77">
        <f>SUMIFS(PLAN!$M:$M,PLAN!$T:$T,Sheet1!$A77,PLAN!$U:$U,Sheet1!$M$1)+[7]Sheet1!M77</f>
        <v>0</v>
      </c>
      <c r="N77">
        <f>SUMIFS(PLAN!$M:$M,PLAN!$T:$T,Sheet1!$A77,PLAN!$U:$U,Sheet1!$N$1)+[7]Sheet1!N77</f>
        <v>0</v>
      </c>
      <c r="O77">
        <f t="shared" si="2"/>
        <v>24487</v>
      </c>
    </row>
    <row r="78" spans="1:15">
      <c r="A78" s="222">
        <v>46250</v>
      </c>
      <c r="B78">
        <f>SUMIFS(PLAN!$M:$M,PLAN!$T:$T,Sheet1!$A78,PLAN!$U:$U,Sheet1!$B$1)+[7]Sheet1!B84</f>
        <v>0</v>
      </c>
      <c r="C78">
        <f>SUMIFS(PLAN!$M:$M,PLAN!$T:$T,Sheet1!$A78,PLAN!$U:$U,Sheet1!$C$1)+[7]Sheet1!C78</f>
        <v>0</v>
      </c>
      <c r="D78">
        <f>SUMIFS(PLAN!$M:$M,PLAN!$T:$T,Sheet1!$A78,PLAN!$U:$U,Sheet1!$D$1)+[7]Sheet1!D78</f>
        <v>0</v>
      </c>
      <c r="E78">
        <f>SUMIFS(PLAN!$M:$M,PLAN!$T:$T,Sheet1!$A78,PLAN!$U:$U,Sheet1!$E$1)+[7]Sheet1!E78</f>
        <v>0</v>
      </c>
      <c r="F78">
        <f>SUMIFS(PLAN!$M:$M,PLAN!$T:$T,Sheet1!$A78,PLAN!$U:$U,Sheet1!$F$1)+[7]Sheet1!F78</f>
        <v>0</v>
      </c>
      <c r="G78">
        <f>SUMIFS(PLAN!$M:$M,PLAN!$T:$T,Sheet1!$A78,PLAN!$U:$U,Sheet1!$G$1)+[7]Sheet1!G78</f>
        <v>0</v>
      </c>
      <c r="H78">
        <f>SUMIFS(PLAN!$M:$M,PLAN!$T:$T,Sheet1!$A78,PLAN!$U:$U,Sheet1!$H$1)+[7]Sheet1!H78</f>
        <v>0</v>
      </c>
      <c r="I78">
        <f>SUMIFS(PLAN!$M:$M,PLAN!$T:$T,Sheet1!$A78,PLAN!$U:$U,Sheet1!$I$1)+[7]Sheet1!I78</f>
        <v>0</v>
      </c>
      <c r="J78">
        <f>SUMIFS(PLAN!$M:$M,PLAN!$T:$T,Sheet1!$A78,PLAN!$U:$U,Sheet1!$J$1)+[7]Sheet1!J78</f>
        <v>0</v>
      </c>
      <c r="K78">
        <f>SUMIFS(PLAN!$M:$M,PLAN!$T:$T,Sheet1!$A78,PLAN!$U:$U,Sheet1!$K$1)+[7]Sheet1!K78</f>
        <v>0</v>
      </c>
      <c r="L78">
        <f>SUMIFS(PLAN!$M:$M,PLAN!$T:$T,Sheet1!$A78,PLAN!$U:$U,Sheet1!$L$1)+[7]Sheet1!L78</f>
        <v>0</v>
      </c>
      <c r="M78">
        <f>SUMIFS(PLAN!$M:$M,PLAN!$T:$T,Sheet1!$A78,PLAN!$U:$U,Sheet1!$M$1)+[7]Sheet1!M78</f>
        <v>0</v>
      </c>
      <c r="N78">
        <f>SUMIFS(PLAN!$M:$M,PLAN!$T:$T,Sheet1!$A78,PLAN!$U:$U,Sheet1!$N$1)+[7]Sheet1!N78</f>
        <v>0</v>
      </c>
      <c r="O78">
        <f t="shared" si="2"/>
        <v>0</v>
      </c>
    </row>
    <row r="79" spans="1:15">
      <c r="A79" s="222">
        <v>46251</v>
      </c>
      <c r="B79">
        <f>SUMIFS(PLAN!$M:$M,PLAN!$T:$T,Sheet1!$A79,PLAN!$U:$U,Sheet1!$B$1)+[7]Sheet1!B85</f>
        <v>3586</v>
      </c>
      <c r="C79">
        <f>SUMIFS(PLAN!$M:$M,PLAN!$T:$T,Sheet1!$A79,PLAN!$U:$U,Sheet1!$C$1)+[7]Sheet1!C79</f>
        <v>3586</v>
      </c>
      <c r="D79">
        <f>SUMIFS(PLAN!$M:$M,PLAN!$T:$T,Sheet1!$A79,PLAN!$U:$U,Sheet1!$D$1)+[7]Sheet1!D79</f>
        <v>2316</v>
      </c>
      <c r="E79">
        <f>SUMIFS(PLAN!$M:$M,PLAN!$T:$T,Sheet1!$A79,PLAN!$U:$U,Sheet1!$E$1)+[7]Sheet1!E79</f>
        <v>3589</v>
      </c>
      <c r="F79">
        <f>SUMIFS(PLAN!$M:$M,PLAN!$T:$T,Sheet1!$A79,PLAN!$U:$U,Sheet1!$F$1)+[7]Sheet1!F79</f>
        <v>2324</v>
      </c>
      <c r="G79">
        <f>SUMIFS(PLAN!$M:$M,PLAN!$T:$T,Sheet1!$A79,PLAN!$U:$U,Sheet1!$G$1)+[7]Sheet1!G79</f>
        <v>1677</v>
      </c>
      <c r="H79">
        <f>SUMIFS(PLAN!$M:$M,PLAN!$T:$T,Sheet1!$A79,PLAN!$U:$U,Sheet1!$H$1)+[7]Sheet1!H79</f>
        <v>3245</v>
      </c>
      <c r="I79">
        <f>SUMIFS(PLAN!$M:$M,PLAN!$T:$T,Sheet1!$A79,PLAN!$U:$U,Sheet1!$I$1)+[7]Sheet1!I79</f>
        <v>2091</v>
      </c>
      <c r="J79">
        <f>SUMIFS(PLAN!$M:$M,PLAN!$T:$T,Sheet1!$A79,PLAN!$U:$U,Sheet1!$J$1)+[7]Sheet1!J79</f>
        <v>1017</v>
      </c>
      <c r="K79">
        <f>SUMIFS(PLAN!$M:$M,PLAN!$T:$T,Sheet1!$A79,PLAN!$U:$U,Sheet1!$K$1)+[7]Sheet1!K79</f>
        <v>796</v>
      </c>
      <c r="L79">
        <f>SUMIFS(PLAN!$M:$M,PLAN!$T:$T,Sheet1!$A79,PLAN!$U:$U,Sheet1!$L$1)+[7]Sheet1!L79</f>
        <v>0</v>
      </c>
      <c r="M79">
        <f>SUMIFS(PLAN!$M:$M,PLAN!$T:$T,Sheet1!$A79,PLAN!$U:$U,Sheet1!$M$1)+[7]Sheet1!M79</f>
        <v>0</v>
      </c>
      <c r="N79">
        <f>SUMIFS(PLAN!$M:$M,PLAN!$T:$T,Sheet1!$A79,PLAN!$U:$U,Sheet1!$N$1)+[7]Sheet1!N79</f>
        <v>0</v>
      </c>
      <c r="O79">
        <f t="shared" si="2"/>
        <v>24227</v>
      </c>
    </row>
    <row r="80" spans="1:15">
      <c r="A80" s="222">
        <v>46252</v>
      </c>
      <c r="B80">
        <f>SUMIFS(PLAN!$M:$M,PLAN!$T:$T,Sheet1!$A80,PLAN!$U:$U,Sheet1!$B$1)+[7]Sheet1!B86</f>
        <v>3586</v>
      </c>
      <c r="C80">
        <f>SUMIFS(PLAN!$M:$M,PLAN!$T:$T,Sheet1!$A80,PLAN!$U:$U,Sheet1!$C$1)+[7]Sheet1!C80</f>
        <v>3586</v>
      </c>
      <c r="D80">
        <f>SUMIFS(PLAN!$M:$M,PLAN!$T:$T,Sheet1!$A80,PLAN!$U:$U,Sheet1!$D$1)+[7]Sheet1!D80</f>
        <v>2389</v>
      </c>
      <c r="E80">
        <f>SUMIFS(PLAN!$M:$M,PLAN!$T:$T,Sheet1!$A80,PLAN!$U:$U,Sheet1!$E$1)+[7]Sheet1!E80</f>
        <v>3586</v>
      </c>
      <c r="F80">
        <f>SUMIFS(PLAN!$M:$M,PLAN!$T:$T,Sheet1!$A80,PLAN!$U:$U,Sheet1!$F$1)+[7]Sheet1!F80</f>
        <v>2386</v>
      </c>
      <c r="G80">
        <f>SUMIFS(PLAN!$M:$M,PLAN!$T:$T,Sheet1!$A80,PLAN!$U:$U,Sheet1!$G$1)+[7]Sheet1!G80</f>
        <v>2085</v>
      </c>
      <c r="H80">
        <f>SUMIFS(PLAN!$M:$M,PLAN!$T:$T,Sheet1!$A80,PLAN!$U:$U,Sheet1!$H$1)+[7]Sheet1!H80</f>
        <v>3550</v>
      </c>
      <c r="I80">
        <f>SUMIFS(PLAN!$M:$M,PLAN!$T:$T,Sheet1!$A80,PLAN!$U:$U,Sheet1!$I$1)+[7]Sheet1!I80</f>
        <v>2342</v>
      </c>
      <c r="J80">
        <f>SUMIFS(PLAN!$M:$M,PLAN!$T:$T,Sheet1!$A80,PLAN!$U:$U,Sheet1!$J$1)+[7]Sheet1!J80</f>
        <v>840</v>
      </c>
      <c r="K80">
        <f>SUMIFS(PLAN!$M:$M,PLAN!$T:$T,Sheet1!$A80,PLAN!$U:$U,Sheet1!$K$1)+[7]Sheet1!K80</f>
        <v>704</v>
      </c>
      <c r="L80">
        <f>SUMIFS(PLAN!$M:$M,PLAN!$T:$T,Sheet1!$A80,PLAN!$U:$U,Sheet1!$L$1)+[7]Sheet1!L80</f>
        <v>0</v>
      </c>
      <c r="M80">
        <f>SUMIFS(PLAN!$M:$M,PLAN!$T:$T,Sheet1!$A80,PLAN!$U:$U,Sheet1!$M$1)+[7]Sheet1!M80</f>
        <v>0</v>
      </c>
      <c r="N80">
        <f>SUMIFS(PLAN!$M:$M,PLAN!$T:$T,Sheet1!$A80,PLAN!$U:$U,Sheet1!$N$1)+[7]Sheet1!N80</f>
        <v>0</v>
      </c>
      <c r="O80">
        <f t="shared" si="2"/>
        <v>25054</v>
      </c>
    </row>
    <row r="81" spans="1:15">
      <c r="A81" s="222">
        <v>46253</v>
      </c>
      <c r="B81">
        <f>SUMIFS(PLAN!$M:$M,PLAN!$T:$T,Sheet1!$A81,PLAN!$U:$U,Sheet1!$B$1)+[7]Sheet1!B87</f>
        <v>3586</v>
      </c>
      <c r="C81">
        <f>SUMIFS(PLAN!$M:$M,PLAN!$T:$T,Sheet1!$A81,PLAN!$U:$U,Sheet1!$C$1)+[7]Sheet1!C81</f>
        <v>3586</v>
      </c>
      <c r="D81">
        <f>SUMIFS(PLAN!$M:$M,PLAN!$T:$T,Sheet1!$A81,PLAN!$U:$U,Sheet1!$D$1)+[7]Sheet1!D81</f>
        <v>2385</v>
      </c>
      <c r="E81">
        <f>SUMIFS(PLAN!$M:$M,PLAN!$T:$T,Sheet1!$A81,PLAN!$U:$U,Sheet1!$E$1)+[7]Sheet1!E81</f>
        <v>3569</v>
      </c>
      <c r="F81">
        <f>SUMIFS(PLAN!$M:$M,PLAN!$T:$T,Sheet1!$A81,PLAN!$U:$U,Sheet1!$F$1)+[7]Sheet1!F81</f>
        <v>2386</v>
      </c>
      <c r="G81">
        <f>SUMIFS(PLAN!$M:$M,PLAN!$T:$T,Sheet1!$A81,PLAN!$U:$U,Sheet1!$G$1)+[7]Sheet1!G81</f>
        <v>3233</v>
      </c>
      <c r="H81">
        <f>SUMIFS(PLAN!$M:$M,PLAN!$T:$T,Sheet1!$A81,PLAN!$U:$U,Sheet1!$H$1)+[7]Sheet1!H81</f>
        <v>2345</v>
      </c>
      <c r="I81">
        <f>SUMIFS(PLAN!$M:$M,PLAN!$T:$T,Sheet1!$A81,PLAN!$U:$U,Sheet1!$I$1)+[7]Sheet1!I81</f>
        <v>2201</v>
      </c>
      <c r="J81">
        <f>SUMIFS(PLAN!$M:$M,PLAN!$T:$T,Sheet1!$A81,PLAN!$U:$U,Sheet1!$J$1)+[7]Sheet1!J81</f>
        <v>744</v>
      </c>
      <c r="K81">
        <f>SUMIFS(PLAN!$M:$M,PLAN!$T:$T,Sheet1!$A81,PLAN!$U:$U,Sheet1!$K$1)+[7]Sheet1!K81</f>
        <v>0</v>
      </c>
      <c r="L81">
        <f>SUMIFS(PLAN!$M:$M,PLAN!$T:$T,Sheet1!$A81,PLAN!$U:$U,Sheet1!$L$1)+[7]Sheet1!L81</f>
        <v>0</v>
      </c>
      <c r="M81">
        <f>SUMIFS(PLAN!$M:$M,PLAN!$T:$T,Sheet1!$A81,PLAN!$U:$U,Sheet1!$M$1)+[7]Sheet1!M81</f>
        <v>0</v>
      </c>
      <c r="N81">
        <f>SUMIFS(PLAN!$M:$M,PLAN!$T:$T,Sheet1!$A81,PLAN!$U:$U,Sheet1!$N$1)+[7]Sheet1!N81</f>
        <v>0</v>
      </c>
      <c r="O81">
        <f t="shared" si="2"/>
        <v>24035</v>
      </c>
    </row>
    <row r="82" spans="1:15">
      <c r="A82" s="222">
        <v>46254</v>
      </c>
      <c r="B82">
        <f>SUMIFS(PLAN!$M:$M,PLAN!$T:$T,Sheet1!$A82,PLAN!$U:$U,Sheet1!$B$1)+[7]Sheet1!B88</f>
        <v>3592</v>
      </c>
      <c r="C82">
        <f>SUMIFS(PLAN!$M:$M,PLAN!$T:$T,Sheet1!$A82,PLAN!$U:$U,Sheet1!$C$1)+[7]Sheet1!C82</f>
        <v>3587</v>
      </c>
      <c r="D82">
        <f>SUMIFS(PLAN!$M:$M,PLAN!$T:$T,Sheet1!$A82,PLAN!$U:$U,Sheet1!$D$1)+[7]Sheet1!D82</f>
        <v>2389</v>
      </c>
      <c r="E82">
        <f>SUMIFS(PLAN!$M:$M,PLAN!$T:$T,Sheet1!$A82,PLAN!$U:$U,Sheet1!$E$1)+[7]Sheet1!E82</f>
        <v>3569</v>
      </c>
      <c r="F82">
        <f>SUMIFS(PLAN!$M:$M,PLAN!$T:$T,Sheet1!$A82,PLAN!$U:$U,Sheet1!$F$1)+[7]Sheet1!F82</f>
        <v>2386</v>
      </c>
      <c r="G82">
        <f>SUMIFS(PLAN!$M:$M,PLAN!$T:$T,Sheet1!$A82,PLAN!$U:$U,Sheet1!$G$1)+[7]Sheet1!G82</f>
        <v>1950</v>
      </c>
      <c r="H82">
        <f>SUMIFS(PLAN!$M:$M,PLAN!$T:$T,Sheet1!$A82,PLAN!$U:$U,Sheet1!$H$1)+[7]Sheet1!H82</f>
        <v>3586</v>
      </c>
      <c r="I82">
        <f>SUMIFS(PLAN!$M:$M,PLAN!$T:$T,Sheet1!$A82,PLAN!$U:$U,Sheet1!$I$1)+[7]Sheet1!I82</f>
        <v>2369</v>
      </c>
      <c r="J82">
        <f>SUMIFS(PLAN!$M:$M,PLAN!$T:$T,Sheet1!$A82,PLAN!$U:$U,Sheet1!$J$1)+[7]Sheet1!J82</f>
        <v>752</v>
      </c>
      <c r="K82">
        <f>SUMIFS(PLAN!$M:$M,PLAN!$T:$T,Sheet1!$A82,PLAN!$U:$U,Sheet1!$K$1)+[7]Sheet1!K82</f>
        <v>0</v>
      </c>
      <c r="L82">
        <f>SUMIFS(PLAN!$M:$M,PLAN!$T:$T,Sheet1!$A82,PLAN!$U:$U,Sheet1!$L$1)+[7]Sheet1!L82</f>
        <v>0</v>
      </c>
      <c r="M82">
        <f>SUMIFS(PLAN!$M:$M,PLAN!$T:$T,Sheet1!$A82,PLAN!$U:$U,Sheet1!$M$1)+[7]Sheet1!M82</f>
        <v>0</v>
      </c>
      <c r="N82">
        <f>SUMIFS(PLAN!$M:$M,PLAN!$T:$T,Sheet1!$A82,PLAN!$U:$U,Sheet1!$N$1)+[7]Sheet1!N82</f>
        <v>0</v>
      </c>
      <c r="O82">
        <f t="shared" si="2"/>
        <v>24180</v>
      </c>
    </row>
    <row r="83" spans="1:15">
      <c r="A83" s="222">
        <v>46255</v>
      </c>
      <c r="B83">
        <f>SUMIFS(PLAN!$M:$M,PLAN!$T:$T,Sheet1!$A83,PLAN!$U:$U,Sheet1!$B$1)+[7]Sheet1!B89</f>
        <v>3591</v>
      </c>
      <c r="C83">
        <f>SUMIFS(PLAN!$M:$M,PLAN!$T:$T,Sheet1!$A83,PLAN!$U:$U,Sheet1!$C$1)+[7]Sheet1!C83</f>
        <v>3586</v>
      </c>
      <c r="D83">
        <f>SUMIFS(PLAN!$M:$M,PLAN!$T:$T,Sheet1!$A83,PLAN!$U:$U,Sheet1!$D$1)+[7]Sheet1!D83</f>
        <v>2389</v>
      </c>
      <c r="E83">
        <f>SUMIFS(PLAN!$M:$M,PLAN!$T:$T,Sheet1!$A83,PLAN!$U:$U,Sheet1!$E$1)+[7]Sheet1!E83</f>
        <v>3553</v>
      </c>
      <c r="F83">
        <f>SUMIFS(PLAN!$M:$M,PLAN!$T:$T,Sheet1!$A83,PLAN!$U:$U,Sheet1!$F$1)+[7]Sheet1!F83</f>
        <v>3545</v>
      </c>
      <c r="G83">
        <f>SUMIFS(PLAN!$M:$M,PLAN!$T:$T,Sheet1!$A83,PLAN!$U:$U,Sheet1!$G$1)+[7]Sheet1!G83</f>
        <v>2326</v>
      </c>
      <c r="H83">
        <f>SUMIFS(PLAN!$M:$M,PLAN!$T:$T,Sheet1!$A83,PLAN!$U:$U,Sheet1!$H$1)+[7]Sheet1!H83</f>
        <v>2135</v>
      </c>
      <c r="I83">
        <f>SUMIFS(PLAN!$M:$M,PLAN!$T:$T,Sheet1!$A83,PLAN!$U:$U,Sheet1!$I$1)+[7]Sheet1!I83</f>
        <v>2386</v>
      </c>
      <c r="J83">
        <f>SUMIFS(PLAN!$M:$M,PLAN!$T:$T,Sheet1!$A83,PLAN!$U:$U,Sheet1!$J$1)+[7]Sheet1!J83</f>
        <v>2386</v>
      </c>
      <c r="K83">
        <f>SUMIFS(PLAN!$M:$M,PLAN!$T:$T,Sheet1!$A83,PLAN!$U:$U,Sheet1!$K$1)+[7]Sheet1!K83</f>
        <v>0</v>
      </c>
      <c r="L83">
        <f>SUMIFS(PLAN!$M:$M,PLAN!$T:$T,Sheet1!$A83,PLAN!$U:$U,Sheet1!$L$1)+[7]Sheet1!L83</f>
        <v>0</v>
      </c>
      <c r="M83">
        <f>SUMIFS(PLAN!$M:$M,PLAN!$T:$T,Sheet1!$A83,PLAN!$U:$U,Sheet1!$M$1)+[7]Sheet1!M83</f>
        <v>0</v>
      </c>
      <c r="N83">
        <f>SUMIFS(PLAN!$M:$M,PLAN!$T:$T,Sheet1!$A83,PLAN!$U:$U,Sheet1!$N$1)+[7]Sheet1!N83</f>
        <v>0</v>
      </c>
      <c r="O83">
        <f t="shared" si="2"/>
        <v>25897</v>
      </c>
    </row>
    <row r="84" spans="1:15">
      <c r="A84" s="222">
        <v>46256</v>
      </c>
      <c r="B84">
        <f>SUMIFS(PLAN!$M:$M,PLAN!$T:$T,Sheet1!$A84,PLAN!$U:$U,Sheet1!$B$1)+[7]Sheet1!B90</f>
        <v>0</v>
      </c>
      <c r="C84">
        <f>SUMIFS(PLAN!$M:$M,PLAN!$T:$T,Sheet1!$A84,PLAN!$U:$U,Sheet1!$C$1)+[7]Sheet1!C84</f>
        <v>0</v>
      </c>
      <c r="D84">
        <f>SUMIFS(PLAN!$M:$M,PLAN!$T:$T,Sheet1!$A84,PLAN!$U:$U,Sheet1!$D$1)+[7]Sheet1!D84</f>
        <v>0</v>
      </c>
      <c r="E84">
        <f>SUMIFS(PLAN!$M:$M,PLAN!$T:$T,Sheet1!$A84,PLAN!$U:$U,Sheet1!$E$1)+[7]Sheet1!E84</f>
        <v>0</v>
      </c>
      <c r="F84">
        <f>SUMIFS(PLAN!$M:$M,PLAN!$T:$T,Sheet1!$A84,PLAN!$U:$U,Sheet1!$F$1)+[7]Sheet1!F84</f>
        <v>0</v>
      </c>
      <c r="G84">
        <f>SUMIFS(PLAN!$M:$M,PLAN!$T:$T,Sheet1!$A84,PLAN!$U:$U,Sheet1!$G$1)+[7]Sheet1!G84</f>
        <v>0</v>
      </c>
      <c r="H84">
        <f>SUMIFS(PLAN!$M:$M,PLAN!$T:$T,Sheet1!$A84,PLAN!$U:$U,Sheet1!$H$1)+[7]Sheet1!H84</f>
        <v>0</v>
      </c>
      <c r="I84">
        <f>SUMIFS(PLAN!$M:$M,PLAN!$T:$T,Sheet1!$A84,PLAN!$U:$U,Sheet1!$I$1)+[7]Sheet1!I84</f>
        <v>0</v>
      </c>
      <c r="J84">
        <f>SUMIFS(PLAN!$M:$M,PLAN!$T:$T,Sheet1!$A84,PLAN!$U:$U,Sheet1!$J$1)+[7]Sheet1!J84</f>
        <v>0</v>
      </c>
      <c r="K84">
        <f>SUMIFS(PLAN!$M:$M,PLAN!$T:$T,Sheet1!$A84,PLAN!$U:$U,Sheet1!$K$1)+[7]Sheet1!K84</f>
        <v>0</v>
      </c>
      <c r="L84">
        <f>SUMIFS(PLAN!$M:$M,PLAN!$T:$T,Sheet1!$A84,PLAN!$U:$U,Sheet1!$L$1)+[7]Sheet1!L84</f>
        <v>0</v>
      </c>
      <c r="M84">
        <f>SUMIFS(PLAN!$M:$M,PLAN!$T:$T,Sheet1!$A84,PLAN!$U:$U,Sheet1!$M$1)+[7]Sheet1!M84</f>
        <v>0</v>
      </c>
      <c r="N84">
        <f>SUMIFS(PLAN!$M:$M,PLAN!$T:$T,Sheet1!$A84,PLAN!$U:$U,Sheet1!$N$1)+[7]Sheet1!N84</f>
        <v>0</v>
      </c>
      <c r="O84">
        <f t="shared" si="2"/>
        <v>0</v>
      </c>
    </row>
    <row r="85" spans="1:15">
      <c r="A85" s="222">
        <v>46257</v>
      </c>
      <c r="B85">
        <f>SUMIFS(PLAN!$M:$M,PLAN!$T:$T,Sheet1!$A85,PLAN!$U:$U,Sheet1!$B$1)+[7]Sheet1!B91</f>
        <v>0</v>
      </c>
      <c r="C85">
        <f>SUMIFS(PLAN!$M:$M,PLAN!$T:$T,Sheet1!$A85,PLAN!$U:$U,Sheet1!$C$1)+[7]Sheet1!C85</f>
        <v>0</v>
      </c>
      <c r="D85">
        <f>SUMIFS(PLAN!$M:$M,PLAN!$T:$T,Sheet1!$A85,PLAN!$U:$U,Sheet1!$D$1)+[7]Sheet1!D85</f>
        <v>0</v>
      </c>
      <c r="E85">
        <f>SUMIFS(PLAN!$M:$M,PLAN!$T:$T,Sheet1!$A85,PLAN!$U:$U,Sheet1!$E$1)+[7]Sheet1!E85</f>
        <v>0</v>
      </c>
      <c r="F85">
        <f>SUMIFS(PLAN!$M:$M,PLAN!$T:$T,Sheet1!$A85,PLAN!$U:$U,Sheet1!$F$1)+[7]Sheet1!F85</f>
        <v>0</v>
      </c>
      <c r="G85">
        <f>SUMIFS(PLAN!$M:$M,PLAN!$T:$T,Sheet1!$A85,PLAN!$U:$U,Sheet1!$G$1)+[7]Sheet1!G85</f>
        <v>0</v>
      </c>
      <c r="H85">
        <f>SUMIFS(PLAN!$M:$M,PLAN!$T:$T,Sheet1!$A85,PLAN!$U:$U,Sheet1!$H$1)+[7]Sheet1!H85</f>
        <v>0</v>
      </c>
      <c r="I85">
        <f>SUMIFS(PLAN!$M:$M,PLAN!$T:$T,Sheet1!$A85,PLAN!$U:$U,Sheet1!$I$1)+[7]Sheet1!I85</f>
        <v>0</v>
      </c>
      <c r="J85">
        <f>SUMIFS(PLAN!$M:$M,PLAN!$T:$T,Sheet1!$A85,PLAN!$U:$U,Sheet1!$J$1)+[7]Sheet1!J85</f>
        <v>0</v>
      </c>
      <c r="K85">
        <f>SUMIFS(PLAN!$M:$M,PLAN!$T:$T,Sheet1!$A85,PLAN!$U:$U,Sheet1!$K$1)+[7]Sheet1!K85</f>
        <v>0</v>
      </c>
      <c r="L85">
        <f>SUMIFS(PLAN!$M:$M,PLAN!$T:$T,Sheet1!$A85,PLAN!$U:$U,Sheet1!$L$1)+[7]Sheet1!L85</f>
        <v>0</v>
      </c>
      <c r="M85">
        <f>SUMIFS(PLAN!$M:$M,PLAN!$T:$T,Sheet1!$A85,PLAN!$U:$U,Sheet1!$M$1)+[7]Sheet1!M85</f>
        <v>0</v>
      </c>
      <c r="N85">
        <f>SUMIFS(PLAN!$M:$M,PLAN!$T:$T,Sheet1!$A85,PLAN!$U:$U,Sheet1!$N$1)+[7]Sheet1!N85</f>
        <v>0</v>
      </c>
      <c r="O85">
        <f t="shared" si="2"/>
        <v>0</v>
      </c>
    </row>
    <row r="86" spans="1:15">
      <c r="A86" s="222">
        <v>46258</v>
      </c>
      <c r="B86">
        <f>SUMIFS(PLAN!$M:$M,PLAN!$T:$T,Sheet1!$A86,PLAN!$U:$U,Sheet1!$B$1)+[7]Sheet1!B92</f>
        <v>3586</v>
      </c>
      <c r="C86">
        <f>SUMIFS(PLAN!$M:$M,PLAN!$T:$T,Sheet1!$A86,PLAN!$U:$U,Sheet1!$C$1)+[7]Sheet1!C86</f>
        <v>3586</v>
      </c>
      <c r="D86">
        <f>SUMIFS(PLAN!$M:$M,PLAN!$T:$T,Sheet1!$A86,PLAN!$U:$U,Sheet1!$D$1)+[7]Sheet1!D86</f>
        <v>2389</v>
      </c>
      <c r="E86">
        <f>SUMIFS(PLAN!$M:$M,PLAN!$T:$T,Sheet1!$A86,PLAN!$U:$U,Sheet1!$E$1)+[7]Sheet1!E86</f>
        <v>3583</v>
      </c>
      <c r="F86">
        <f>SUMIFS(PLAN!$M:$M,PLAN!$T:$T,Sheet1!$A86,PLAN!$U:$U,Sheet1!$F$1)+[7]Sheet1!F86</f>
        <v>2384</v>
      </c>
      <c r="G86">
        <f>SUMIFS(PLAN!$M:$M,PLAN!$T:$T,Sheet1!$A86,PLAN!$U:$U,Sheet1!$G$1)+[7]Sheet1!G86</f>
        <v>3550</v>
      </c>
      <c r="H86" s="295">
        <f>SUMIFS(PLAN!$M:$M,PLAN!$T:$T,Sheet1!$A86,PLAN!$U:$U,Sheet1!$H$1)+[7]Sheet1!H86+180</f>
        <v>1783</v>
      </c>
      <c r="I86">
        <f>SUMIFS(PLAN!$M:$M,PLAN!$T:$T,Sheet1!$A86,PLAN!$U:$U,Sheet1!$I$1)+[7]Sheet1!I86</f>
        <v>2370</v>
      </c>
      <c r="J86">
        <f>SUMIFS(PLAN!$M:$M,PLAN!$T:$T,Sheet1!$A86,PLAN!$U:$U,Sheet1!$J$1)+[7]Sheet1!J86</f>
        <v>707</v>
      </c>
      <c r="K86">
        <f>SUMIFS(PLAN!$M:$M,PLAN!$T:$T,Sheet1!$A86,PLAN!$U:$U,Sheet1!$K$1)+[7]Sheet1!K86</f>
        <v>831</v>
      </c>
      <c r="L86">
        <f>SUMIFS(PLAN!$M:$M,PLAN!$T:$T,Sheet1!$A86,PLAN!$U:$U,Sheet1!$L$1)+[7]Sheet1!L86</f>
        <v>0</v>
      </c>
      <c r="M86">
        <f>SUMIFS(PLAN!$M:$M,PLAN!$T:$T,Sheet1!$A86,PLAN!$U:$U,Sheet1!$M$1)+[7]Sheet1!M86</f>
        <v>150</v>
      </c>
      <c r="N86">
        <f>SUMIFS(PLAN!$M:$M,PLAN!$T:$T,Sheet1!$A86,PLAN!$U:$U,Sheet1!$N$1)+[7]Sheet1!N86</f>
        <v>0</v>
      </c>
      <c r="O86">
        <f t="shared" si="2"/>
        <v>24919</v>
      </c>
    </row>
    <row r="87" spans="1:15">
      <c r="A87" s="222">
        <v>46259</v>
      </c>
      <c r="B87">
        <f>SUMIFS(PLAN!$M:$M,PLAN!$T:$T,Sheet1!$A87,PLAN!$U:$U,Sheet1!$B$1)+[7]Sheet1!B93</f>
        <v>3586</v>
      </c>
      <c r="C87">
        <f>SUMIFS(PLAN!$M:$M,PLAN!$T:$T,Sheet1!$A87,PLAN!$U:$U,Sheet1!$C$1)+[7]Sheet1!C87</f>
        <v>3586</v>
      </c>
      <c r="D87">
        <f>SUMIFS(PLAN!$M:$M,PLAN!$T:$T,Sheet1!$A87,PLAN!$U:$U,Sheet1!$D$1)+[7]Sheet1!D87</f>
        <v>2389</v>
      </c>
      <c r="E87">
        <f>SUMIFS(PLAN!$M:$M,PLAN!$T:$T,Sheet1!$A87,PLAN!$U:$U,Sheet1!$E$1)+[7]Sheet1!E87</f>
        <v>2386</v>
      </c>
      <c r="F87">
        <f>SUMIFS(PLAN!$M:$M,PLAN!$T:$T,Sheet1!$A87,PLAN!$U:$U,Sheet1!$F$1)+[7]Sheet1!F87</f>
        <v>3569</v>
      </c>
      <c r="G87">
        <f>SUMIFS(PLAN!$M:$M,PLAN!$T:$T,Sheet1!$A87,PLAN!$U:$U,Sheet1!$G$1)+[7]Sheet1!G87</f>
        <v>3565</v>
      </c>
      <c r="H87">
        <f>SUMIFS(PLAN!$M:$M,PLAN!$T:$T,Sheet1!$A87,PLAN!$U:$U,Sheet1!$H$1)+[7]Sheet1!H87</f>
        <v>2001</v>
      </c>
      <c r="I87">
        <f>SUMIFS(PLAN!$M:$M,PLAN!$T:$T,Sheet1!$A87,PLAN!$U:$U,Sheet1!$I$1)+[7]Sheet1!I87</f>
        <v>2325</v>
      </c>
      <c r="J87">
        <f>SUMIFS(PLAN!$M:$M,PLAN!$T:$T,Sheet1!$A87,PLAN!$U:$U,Sheet1!$J$1)+[7]Sheet1!J87</f>
        <v>837</v>
      </c>
      <c r="K87">
        <f>SUMIFS(PLAN!$M:$M,PLAN!$T:$T,Sheet1!$A87,PLAN!$U:$U,Sheet1!$K$1)+[7]Sheet1!K87</f>
        <v>720</v>
      </c>
      <c r="L87">
        <f>SUMIFS(PLAN!$M:$M,PLAN!$T:$T,Sheet1!$A87,PLAN!$U:$U,Sheet1!$L$1)+[7]Sheet1!L87</f>
        <v>0</v>
      </c>
      <c r="M87">
        <f>SUMIFS(PLAN!$M:$M,PLAN!$T:$T,Sheet1!$A87,PLAN!$U:$U,Sheet1!$M$1)+[7]Sheet1!M87</f>
        <v>0</v>
      </c>
      <c r="N87">
        <f>SUMIFS(PLAN!$M:$M,PLAN!$T:$T,Sheet1!$A87,PLAN!$U:$U,Sheet1!$N$1)+[7]Sheet1!N87</f>
        <v>0</v>
      </c>
      <c r="O87">
        <f t="shared" si="2"/>
        <v>24964</v>
      </c>
    </row>
    <row r="88" spans="1:15">
      <c r="A88" s="222">
        <v>46260</v>
      </c>
      <c r="B88">
        <f>SUMIFS(PLAN!$M:$M,PLAN!$T:$T,Sheet1!$A88,PLAN!$U:$U,Sheet1!$B$1)+[7]Sheet1!B94</f>
        <v>3586</v>
      </c>
      <c r="C88">
        <f>SUMIFS(PLAN!$M:$M,PLAN!$T:$T,Sheet1!$A88,PLAN!$U:$U,Sheet1!$C$1)+[7]Sheet1!C88</f>
        <v>3586</v>
      </c>
      <c r="D88">
        <f>SUMIFS(PLAN!$M:$M,PLAN!$T:$T,Sheet1!$A88,PLAN!$U:$U,Sheet1!$D$1)+[7]Sheet1!D88</f>
        <v>2385</v>
      </c>
      <c r="E88">
        <f>SUMIFS(PLAN!$M:$M,PLAN!$T:$T,Sheet1!$A88,PLAN!$U:$U,Sheet1!$E$1)+[7]Sheet1!E88</f>
        <v>2386</v>
      </c>
      <c r="F88">
        <f>SUMIFS(PLAN!$M:$M,PLAN!$T:$T,Sheet1!$A88,PLAN!$U:$U,Sheet1!$F$1)+[7]Sheet1!F88</f>
        <v>3588</v>
      </c>
      <c r="G88">
        <f>SUMIFS(PLAN!$M:$M,PLAN!$T:$T,Sheet1!$A88,PLAN!$U:$U,Sheet1!$G$1)+[7]Sheet1!G88</f>
        <v>3550</v>
      </c>
      <c r="H88">
        <f>SUMIFS(PLAN!$M:$M,PLAN!$T:$T,Sheet1!$A88,PLAN!$U:$U,Sheet1!$H$1)+[7]Sheet1!H88</f>
        <v>2346</v>
      </c>
      <c r="I88">
        <f>SUMIFS(PLAN!$M:$M,PLAN!$T:$T,Sheet1!$A88,PLAN!$U:$U,Sheet1!$I$1)+[7]Sheet1!I88</f>
        <v>2320</v>
      </c>
      <c r="J88">
        <f>SUMIFS(PLAN!$M:$M,PLAN!$T:$T,Sheet1!$A88,PLAN!$U:$U,Sheet1!$J$1)+[7]Sheet1!J88</f>
        <v>996</v>
      </c>
      <c r="K88">
        <f>SUMIFS(PLAN!$M:$M,PLAN!$T:$T,Sheet1!$A88,PLAN!$U:$U,Sheet1!$K$1)+[7]Sheet1!K88</f>
        <v>0</v>
      </c>
      <c r="L88">
        <f>SUMIFS(PLAN!$M:$M,PLAN!$T:$T,Sheet1!$A88,PLAN!$U:$U,Sheet1!$L$1)+[7]Sheet1!L88</f>
        <v>0</v>
      </c>
      <c r="M88">
        <f>SUMIFS(PLAN!$M:$M,PLAN!$T:$T,Sheet1!$A88,PLAN!$U:$U,Sheet1!$M$1)+[7]Sheet1!M88</f>
        <v>0</v>
      </c>
      <c r="N88">
        <f>SUMIFS(PLAN!$M:$M,PLAN!$T:$T,Sheet1!$A88,PLAN!$U:$U,Sheet1!$N$1)+[7]Sheet1!N88</f>
        <v>0</v>
      </c>
      <c r="O88">
        <f t="shared" si="2"/>
        <v>24743</v>
      </c>
    </row>
    <row r="89" spans="1:15">
      <c r="A89" s="222">
        <v>46261</v>
      </c>
      <c r="B89">
        <f>SUMIFS(PLAN!$M:$M,PLAN!$T:$T,Sheet1!$A89,PLAN!$U:$U,Sheet1!$B$1)+[7]Sheet1!B95</f>
        <v>0</v>
      </c>
      <c r="C89">
        <f>SUMIFS(PLAN!$M:$M,PLAN!$T:$T,Sheet1!$A89,PLAN!$U:$U,Sheet1!$C$1)+[7]Sheet1!C89</f>
        <v>0</v>
      </c>
      <c r="D89">
        <f>SUMIFS(PLAN!$M:$M,PLAN!$T:$T,Sheet1!$A89,PLAN!$U:$U,Sheet1!$D$1)+[7]Sheet1!D89</f>
        <v>0</v>
      </c>
      <c r="E89">
        <f>SUMIFS(PLAN!$M:$M,PLAN!$T:$T,Sheet1!$A89,PLAN!$U:$U,Sheet1!$E$1)+[7]Sheet1!E89</f>
        <v>0</v>
      </c>
      <c r="F89">
        <f>SUMIFS(PLAN!$M:$M,PLAN!$T:$T,Sheet1!$A89,PLAN!$U:$U,Sheet1!$F$1)+[7]Sheet1!F89</f>
        <v>0</v>
      </c>
      <c r="G89">
        <f>SUMIFS(PLAN!$M:$M,PLAN!$T:$T,Sheet1!$A89,PLAN!$U:$U,Sheet1!$G$1)+[7]Sheet1!G89</f>
        <v>0</v>
      </c>
      <c r="H89">
        <f>SUMIFS(PLAN!$M:$M,PLAN!$T:$T,Sheet1!$A89,PLAN!$U:$U,Sheet1!$H$1)+[7]Sheet1!H89</f>
        <v>0</v>
      </c>
      <c r="I89">
        <f>SUMIFS(PLAN!$M:$M,PLAN!$T:$T,Sheet1!$A89,PLAN!$U:$U,Sheet1!$I$1)+[7]Sheet1!I89</f>
        <v>0</v>
      </c>
      <c r="J89">
        <f>SUMIFS(PLAN!$M:$M,PLAN!$T:$T,Sheet1!$A89,PLAN!$U:$U,Sheet1!$J$1)+[7]Sheet1!J89</f>
        <v>0</v>
      </c>
      <c r="K89">
        <f>SUMIFS(PLAN!$M:$M,PLAN!$T:$T,Sheet1!$A89,PLAN!$U:$U,Sheet1!$K$1)+[7]Sheet1!K89</f>
        <v>0</v>
      </c>
      <c r="L89">
        <f>SUMIFS(PLAN!$M:$M,PLAN!$T:$T,Sheet1!$A89,PLAN!$U:$U,Sheet1!$L$1)+[7]Sheet1!L89</f>
        <v>0</v>
      </c>
      <c r="M89">
        <f>SUMIFS(PLAN!$M:$M,PLAN!$T:$T,Sheet1!$A89,PLAN!$U:$U,Sheet1!$M$1)+[7]Sheet1!M89</f>
        <v>0</v>
      </c>
      <c r="N89">
        <f>SUMIFS(PLAN!$M:$M,PLAN!$T:$T,Sheet1!$A89,PLAN!$U:$U,Sheet1!$N$1)+[7]Sheet1!N89</f>
        <v>0</v>
      </c>
      <c r="O89">
        <f t="shared" si="2"/>
        <v>0</v>
      </c>
    </row>
    <row r="90" spans="1:15">
      <c r="A90" s="222">
        <v>46262</v>
      </c>
      <c r="B90">
        <f>SUMIFS(PLAN!$M:$M,PLAN!$T:$T,Sheet1!$A90,PLAN!$U:$U,Sheet1!$B$1)+[7]Sheet1!B96</f>
        <v>0</v>
      </c>
      <c r="C90">
        <f>SUMIFS(PLAN!$M:$M,PLAN!$T:$T,Sheet1!$A90,PLAN!$U:$U,Sheet1!$C$1)+[7]Sheet1!C90</f>
        <v>0</v>
      </c>
      <c r="D90">
        <f>SUMIFS(PLAN!$M:$M,PLAN!$T:$T,Sheet1!$A90,PLAN!$U:$U,Sheet1!$D$1)+[7]Sheet1!D90</f>
        <v>0</v>
      </c>
      <c r="E90">
        <f>SUMIFS(PLAN!$M:$M,PLAN!$T:$T,Sheet1!$A90,PLAN!$U:$U,Sheet1!$E$1)+[7]Sheet1!E90</f>
        <v>0</v>
      </c>
      <c r="F90">
        <f>SUMIFS(PLAN!$M:$M,PLAN!$T:$T,Sheet1!$A90,PLAN!$U:$U,Sheet1!$F$1)+[7]Sheet1!F90</f>
        <v>0</v>
      </c>
      <c r="G90">
        <f>SUMIFS(PLAN!$M:$M,PLAN!$T:$T,Sheet1!$A90,PLAN!$U:$U,Sheet1!$G$1)+[7]Sheet1!G90</f>
        <v>0</v>
      </c>
      <c r="H90">
        <f>SUMIFS(PLAN!$M:$M,PLAN!$T:$T,Sheet1!$A90,PLAN!$U:$U,Sheet1!$H$1)+[7]Sheet1!H90</f>
        <v>0</v>
      </c>
      <c r="I90">
        <f>SUMIFS(PLAN!$M:$M,PLAN!$T:$T,Sheet1!$A90,PLAN!$U:$U,Sheet1!$I$1)+[7]Sheet1!I90</f>
        <v>0</v>
      </c>
      <c r="J90">
        <f>SUMIFS(PLAN!$M:$M,PLAN!$T:$T,Sheet1!$A90,PLAN!$U:$U,Sheet1!$J$1)+[7]Sheet1!J90</f>
        <v>0</v>
      </c>
      <c r="K90">
        <f>SUMIFS(PLAN!$M:$M,PLAN!$T:$T,Sheet1!$A90,PLAN!$U:$U,Sheet1!$K$1)+[7]Sheet1!K90</f>
        <v>0</v>
      </c>
      <c r="L90">
        <f>SUMIFS(PLAN!$M:$M,PLAN!$T:$T,Sheet1!$A90,PLAN!$U:$U,Sheet1!$L$1)+[7]Sheet1!L90</f>
        <v>0</v>
      </c>
      <c r="M90">
        <f>SUMIFS(PLAN!$M:$M,PLAN!$T:$T,Sheet1!$A90,PLAN!$U:$U,Sheet1!$M$1)+[7]Sheet1!M90</f>
        <v>0</v>
      </c>
      <c r="N90">
        <f>SUMIFS(PLAN!$M:$M,PLAN!$T:$T,Sheet1!$A90,PLAN!$U:$U,Sheet1!$N$1)+[7]Sheet1!N90</f>
        <v>0</v>
      </c>
      <c r="O90">
        <f t="shared" si="2"/>
        <v>0</v>
      </c>
    </row>
    <row r="91" spans="1:15">
      <c r="A91" s="222">
        <v>46263</v>
      </c>
      <c r="B91">
        <f>SUMIFS(PLAN!$M:$M,PLAN!$T:$T,Sheet1!$A91,PLAN!$U:$U,Sheet1!$B$1)+[7]Sheet1!B97</f>
        <v>0</v>
      </c>
      <c r="C91">
        <f>SUMIFS(PLAN!$M:$M,PLAN!$T:$T,Sheet1!$A91,PLAN!$U:$U,Sheet1!$C$1)+[7]Sheet1!C91</f>
        <v>0</v>
      </c>
      <c r="D91">
        <f>SUMIFS(PLAN!$M:$M,PLAN!$T:$T,Sheet1!$A91,PLAN!$U:$U,Sheet1!$D$1)+[7]Sheet1!D91</f>
        <v>0</v>
      </c>
      <c r="E91">
        <f>SUMIFS(PLAN!$M:$M,PLAN!$T:$T,Sheet1!$A91,PLAN!$U:$U,Sheet1!$E$1)+[7]Sheet1!E91</f>
        <v>0</v>
      </c>
      <c r="F91">
        <f>SUMIFS(PLAN!$M:$M,PLAN!$T:$T,Sheet1!$A91,PLAN!$U:$U,Sheet1!$F$1)+[7]Sheet1!F91</f>
        <v>0</v>
      </c>
      <c r="G91">
        <f>SUMIFS(PLAN!$M:$M,PLAN!$T:$T,Sheet1!$A91,PLAN!$U:$U,Sheet1!$G$1)+[7]Sheet1!G91</f>
        <v>0</v>
      </c>
      <c r="H91">
        <f>SUMIFS(PLAN!$M:$M,PLAN!$T:$T,Sheet1!$A91,PLAN!$U:$U,Sheet1!$H$1)+[7]Sheet1!H91</f>
        <v>0</v>
      </c>
      <c r="I91">
        <f>SUMIFS(PLAN!$M:$M,PLAN!$T:$T,Sheet1!$A91,PLAN!$U:$U,Sheet1!$I$1)+[7]Sheet1!I91</f>
        <v>0</v>
      </c>
      <c r="J91">
        <f>SUMIFS(PLAN!$M:$M,PLAN!$T:$T,Sheet1!$A91,PLAN!$U:$U,Sheet1!$J$1)+[7]Sheet1!J91</f>
        <v>0</v>
      </c>
      <c r="K91">
        <f>SUMIFS(PLAN!$M:$M,PLAN!$T:$T,Sheet1!$A91,PLAN!$U:$U,Sheet1!$K$1)+[7]Sheet1!K91</f>
        <v>0</v>
      </c>
      <c r="L91">
        <f>SUMIFS(PLAN!$M:$M,PLAN!$T:$T,Sheet1!$A91,PLAN!$U:$U,Sheet1!$L$1)+[7]Sheet1!L91</f>
        <v>0</v>
      </c>
      <c r="M91">
        <f>SUMIFS(PLAN!$M:$M,PLAN!$T:$T,Sheet1!$A91,PLAN!$U:$U,Sheet1!$M$1)+[7]Sheet1!M91</f>
        <v>0</v>
      </c>
      <c r="N91">
        <f>SUMIFS(PLAN!$M:$M,PLAN!$T:$T,Sheet1!$A91,PLAN!$U:$U,Sheet1!$N$1)+[7]Sheet1!N91</f>
        <v>0</v>
      </c>
      <c r="O91">
        <f t="shared" si="2"/>
        <v>0</v>
      </c>
    </row>
    <row r="92" spans="1:15">
      <c r="A92" s="222">
        <v>46264</v>
      </c>
      <c r="B92">
        <f>SUMIFS(PLAN!$M:$M,PLAN!$T:$T,Sheet1!$A92,PLAN!$U:$U,Sheet1!$B$1)+[7]Sheet1!B98</f>
        <v>0</v>
      </c>
      <c r="C92">
        <f>SUMIFS(PLAN!$M:$M,PLAN!$T:$T,Sheet1!$A92,PLAN!$U:$U,Sheet1!$C$1)+[7]Sheet1!C92</f>
        <v>0</v>
      </c>
      <c r="D92">
        <f>SUMIFS(PLAN!$M:$M,PLAN!$T:$T,Sheet1!$A92,PLAN!$U:$U,Sheet1!$D$1)+[7]Sheet1!D92</f>
        <v>0</v>
      </c>
      <c r="E92">
        <f>SUMIFS(PLAN!$M:$M,PLAN!$T:$T,Sheet1!$A92,PLAN!$U:$U,Sheet1!$E$1)+[7]Sheet1!E92</f>
        <v>0</v>
      </c>
      <c r="F92">
        <f>SUMIFS(PLAN!$M:$M,PLAN!$T:$T,Sheet1!$A92,PLAN!$U:$U,Sheet1!$F$1)+[7]Sheet1!F92</f>
        <v>0</v>
      </c>
      <c r="G92">
        <f>SUMIFS(PLAN!$M:$M,PLAN!$T:$T,Sheet1!$A92,PLAN!$U:$U,Sheet1!$G$1)+[7]Sheet1!G92</f>
        <v>0</v>
      </c>
      <c r="H92">
        <f>SUMIFS(PLAN!$M:$M,PLAN!$T:$T,Sheet1!$A92,PLAN!$U:$U,Sheet1!$H$1)+[7]Sheet1!H92</f>
        <v>0</v>
      </c>
      <c r="I92">
        <f>SUMIFS(PLAN!$M:$M,PLAN!$T:$T,Sheet1!$A92,PLAN!$U:$U,Sheet1!$I$1)+[7]Sheet1!I92</f>
        <v>0</v>
      </c>
      <c r="J92">
        <f>SUMIFS(PLAN!$M:$M,PLAN!$T:$T,Sheet1!$A92,PLAN!$U:$U,Sheet1!$J$1)+[7]Sheet1!J92</f>
        <v>0</v>
      </c>
      <c r="K92">
        <f>SUMIFS(PLAN!$M:$M,PLAN!$T:$T,Sheet1!$A92,PLAN!$U:$U,Sheet1!$K$1)+[7]Sheet1!K92</f>
        <v>0</v>
      </c>
      <c r="L92">
        <f>SUMIFS(PLAN!$M:$M,PLAN!$T:$T,Sheet1!$A92,PLAN!$U:$U,Sheet1!$L$1)+[7]Sheet1!L92</f>
        <v>0</v>
      </c>
      <c r="M92">
        <f>SUMIFS(PLAN!$M:$M,PLAN!$T:$T,Sheet1!$A92,PLAN!$U:$U,Sheet1!$M$1)+[7]Sheet1!M92</f>
        <v>0</v>
      </c>
      <c r="N92">
        <f>SUMIFS(PLAN!$M:$M,PLAN!$T:$T,Sheet1!$A92,PLAN!$U:$U,Sheet1!$N$1)+[7]Sheet1!N92</f>
        <v>0</v>
      </c>
      <c r="O92">
        <f t="shared" si="2"/>
        <v>0</v>
      </c>
    </row>
    <row r="93" spans="1:15">
      <c r="A93" s="222">
        <v>46265</v>
      </c>
      <c r="B93">
        <f>SUMIFS(PLAN!$M:$M,PLAN!$T:$T,Sheet1!$A93,PLAN!$U:$U,Sheet1!$B$1)+[7]Sheet1!B99</f>
        <v>0</v>
      </c>
      <c r="C93">
        <f>SUMIFS(PLAN!$M:$M,PLAN!$T:$T,Sheet1!$A93,PLAN!$U:$U,Sheet1!$C$1)+[7]Sheet1!C93</f>
        <v>0</v>
      </c>
      <c r="D93">
        <f>SUMIFS(PLAN!$M:$M,PLAN!$T:$T,Sheet1!$A93,PLAN!$U:$U,Sheet1!$D$1)+[7]Sheet1!D93</f>
        <v>0</v>
      </c>
      <c r="E93">
        <f>SUMIFS(PLAN!$M:$M,PLAN!$T:$T,Sheet1!$A93,PLAN!$U:$U,Sheet1!$E$1)+[7]Sheet1!E93</f>
        <v>0</v>
      </c>
      <c r="F93">
        <f>SUMIFS(PLAN!$M:$M,PLAN!$T:$T,Sheet1!$A93,PLAN!$U:$U,Sheet1!$F$1)+[7]Sheet1!F93</f>
        <v>0</v>
      </c>
      <c r="G93">
        <f>SUMIFS(PLAN!$M:$M,PLAN!$T:$T,Sheet1!$A93,PLAN!$U:$U,Sheet1!$G$1)+[7]Sheet1!G93</f>
        <v>0</v>
      </c>
      <c r="H93">
        <f>SUMIFS(PLAN!$M:$M,PLAN!$T:$T,Sheet1!$A93,PLAN!$U:$U,Sheet1!$H$1)+[7]Sheet1!H93</f>
        <v>0</v>
      </c>
      <c r="I93">
        <f>SUMIFS(PLAN!$M:$M,PLAN!$T:$T,Sheet1!$A93,PLAN!$U:$U,Sheet1!$I$1)+[7]Sheet1!I93</f>
        <v>0</v>
      </c>
      <c r="J93">
        <f>SUMIFS(PLAN!$M:$M,PLAN!$T:$T,Sheet1!$A93,PLAN!$U:$U,Sheet1!$J$1)+[7]Sheet1!J93</f>
        <v>0</v>
      </c>
      <c r="K93">
        <f>SUMIFS(PLAN!$M:$M,PLAN!$T:$T,Sheet1!$A93,PLAN!$U:$U,Sheet1!$K$1)+[7]Sheet1!K93</f>
        <v>0</v>
      </c>
      <c r="L93">
        <f>SUMIFS(PLAN!$M:$M,PLAN!$T:$T,Sheet1!$A93,PLAN!$U:$U,Sheet1!$L$1)+[7]Sheet1!L93</f>
        <v>0</v>
      </c>
      <c r="M93">
        <f>SUMIFS(PLAN!$M:$M,PLAN!$T:$T,Sheet1!$A93,PLAN!$U:$U,Sheet1!$M$1)+[7]Sheet1!M93</f>
        <v>0</v>
      </c>
      <c r="N93">
        <f>SUMIFS(PLAN!$M:$M,PLAN!$T:$T,Sheet1!$A93,PLAN!$U:$U,Sheet1!$N$1)+[7]Sheet1!N93</f>
        <v>0</v>
      </c>
      <c r="O93">
        <f t="shared" si="2"/>
        <v>0</v>
      </c>
    </row>
    <row r="94" spans="1:15">
      <c r="A94" s="222">
        <v>46266</v>
      </c>
      <c r="B94">
        <f>SUMIFS(PLAN!$M:$M,PLAN!$T:$T,Sheet1!$A94,PLAN!$U:$U,Sheet1!$B$1)+[7]Sheet1!B100</f>
        <v>0</v>
      </c>
      <c r="C94">
        <f>SUMIFS(PLAN!$M:$M,PLAN!$T:$T,Sheet1!$A94,PLAN!$U:$U,Sheet1!$C$1)+[7]Sheet1!C94</f>
        <v>0</v>
      </c>
      <c r="D94">
        <f>SUMIFS(PLAN!$M:$M,PLAN!$T:$T,Sheet1!$A94,PLAN!$U:$U,Sheet1!$D$1)+[7]Sheet1!D94</f>
        <v>0</v>
      </c>
      <c r="E94">
        <f>SUMIFS(PLAN!$M:$M,PLAN!$T:$T,Sheet1!$A94,PLAN!$U:$U,Sheet1!$E$1)+[7]Sheet1!E94</f>
        <v>0</v>
      </c>
      <c r="F94">
        <f>SUMIFS(PLAN!$M:$M,PLAN!$T:$T,Sheet1!$A94,PLAN!$U:$U,Sheet1!$F$1)+[7]Sheet1!F94</f>
        <v>0</v>
      </c>
      <c r="G94">
        <f>SUMIFS(PLAN!$M:$M,PLAN!$T:$T,Sheet1!$A94,PLAN!$U:$U,Sheet1!$G$1)+[7]Sheet1!G94</f>
        <v>0</v>
      </c>
      <c r="H94">
        <f>SUMIFS(PLAN!$M:$M,PLAN!$T:$T,Sheet1!$A94,PLAN!$U:$U,Sheet1!$H$1)+[7]Sheet1!H94</f>
        <v>0</v>
      </c>
      <c r="I94">
        <f>SUMIFS(PLAN!$M:$M,PLAN!$T:$T,Sheet1!$A94,PLAN!$U:$U,Sheet1!$I$1)+[7]Sheet1!I94</f>
        <v>0</v>
      </c>
      <c r="J94">
        <f>SUMIFS(PLAN!$M:$M,PLAN!$T:$T,Sheet1!$A94,PLAN!$U:$U,Sheet1!$J$1)+[7]Sheet1!J94</f>
        <v>0</v>
      </c>
      <c r="K94">
        <f>SUMIFS(PLAN!$M:$M,PLAN!$T:$T,Sheet1!$A94,PLAN!$U:$U,Sheet1!$K$1)+[7]Sheet1!K94</f>
        <v>0</v>
      </c>
      <c r="L94">
        <f>SUMIFS(PLAN!$M:$M,PLAN!$T:$T,Sheet1!$A94,PLAN!$U:$U,Sheet1!$L$1)+[7]Sheet1!L94</f>
        <v>0</v>
      </c>
      <c r="M94">
        <f>SUMIFS(PLAN!$M:$M,PLAN!$T:$T,Sheet1!$A94,PLAN!$U:$U,Sheet1!$M$1)+[7]Sheet1!M94</f>
        <v>0</v>
      </c>
      <c r="N94">
        <f>SUMIFS(PLAN!$M:$M,PLAN!$T:$T,Sheet1!$A94,PLAN!$U:$U,Sheet1!$N$1)+[7]Sheet1!N94</f>
        <v>0</v>
      </c>
      <c r="O94">
        <f t="shared" si="2"/>
        <v>0</v>
      </c>
    </row>
    <row r="95" spans="1:15">
      <c r="A95" s="222">
        <v>46267</v>
      </c>
      <c r="B95">
        <f>SUMIFS(PLAN!$M:$M,PLAN!$T:$T,Sheet1!$A95,PLAN!$U:$U,Sheet1!$B$1)+[7]Sheet1!B101</f>
        <v>0</v>
      </c>
      <c r="C95">
        <f>SUMIFS(PLAN!$M:$M,PLAN!$T:$T,Sheet1!$A95,PLAN!$U:$U,Sheet1!$C$1)+[7]Sheet1!C95</f>
        <v>0</v>
      </c>
      <c r="D95">
        <f>SUMIFS(PLAN!$M:$M,PLAN!$T:$T,Sheet1!$A95,PLAN!$U:$U,Sheet1!$D$1)+[7]Sheet1!D95</f>
        <v>0</v>
      </c>
      <c r="E95">
        <f>SUMIFS(PLAN!$M:$M,PLAN!$T:$T,Sheet1!$A95,PLAN!$U:$U,Sheet1!$E$1)+[7]Sheet1!E95</f>
        <v>0</v>
      </c>
      <c r="F95">
        <f>SUMIFS(PLAN!$M:$M,PLAN!$T:$T,Sheet1!$A95,PLAN!$U:$U,Sheet1!$F$1)+[7]Sheet1!F95</f>
        <v>0</v>
      </c>
      <c r="G95">
        <f>SUMIFS(PLAN!$M:$M,PLAN!$T:$T,Sheet1!$A95,PLAN!$U:$U,Sheet1!$G$1)+[7]Sheet1!G95</f>
        <v>0</v>
      </c>
      <c r="H95">
        <f>SUMIFS(PLAN!$M:$M,PLAN!$T:$T,Sheet1!$A95,PLAN!$U:$U,Sheet1!$H$1)+[7]Sheet1!H95</f>
        <v>0</v>
      </c>
      <c r="I95">
        <f>SUMIFS(PLAN!$M:$M,PLAN!$T:$T,Sheet1!$A95,PLAN!$U:$U,Sheet1!$I$1)+[7]Sheet1!I95</f>
        <v>0</v>
      </c>
      <c r="J95">
        <f>SUMIFS(PLAN!$M:$M,PLAN!$T:$T,Sheet1!$A95,PLAN!$U:$U,Sheet1!$J$1)+[7]Sheet1!J95</f>
        <v>0</v>
      </c>
      <c r="K95">
        <f>SUMIFS(PLAN!$M:$M,PLAN!$T:$T,Sheet1!$A95,PLAN!$U:$U,Sheet1!$K$1)+[7]Sheet1!K95</f>
        <v>0</v>
      </c>
      <c r="L95">
        <f>SUMIFS(PLAN!$M:$M,PLAN!$T:$T,Sheet1!$A95,PLAN!$U:$U,Sheet1!$L$1)+[7]Sheet1!L95</f>
        <v>0</v>
      </c>
      <c r="M95">
        <f>SUMIFS(PLAN!$M:$M,PLAN!$T:$T,Sheet1!$A95,PLAN!$U:$U,Sheet1!$M$1)+[7]Sheet1!M95</f>
        <v>0</v>
      </c>
      <c r="N95">
        <f>SUMIFS(PLAN!$M:$M,PLAN!$T:$T,Sheet1!$A95,PLAN!$U:$U,Sheet1!$N$1)+[7]Sheet1!N95</f>
        <v>0</v>
      </c>
      <c r="O95">
        <f t="shared" si="2"/>
        <v>0</v>
      </c>
    </row>
    <row r="96" spans="1:15">
      <c r="A96" s="222">
        <v>46268</v>
      </c>
      <c r="B96">
        <f>SUMIFS(PLAN!$M:$M,PLAN!$T:$T,Sheet1!$A96,PLAN!$U:$U,Sheet1!$B$1)+[7]Sheet1!B102</f>
        <v>0</v>
      </c>
      <c r="C96">
        <f>SUMIFS(PLAN!$M:$M,PLAN!$T:$T,Sheet1!$A96,PLAN!$U:$U,Sheet1!$C$1)+[7]Sheet1!C96</f>
        <v>0</v>
      </c>
      <c r="D96">
        <f>SUMIFS(PLAN!$M:$M,PLAN!$T:$T,Sheet1!$A96,PLAN!$U:$U,Sheet1!$D$1)+[7]Sheet1!D96</f>
        <v>0</v>
      </c>
      <c r="E96">
        <f>SUMIFS(PLAN!$M:$M,PLAN!$T:$T,Sheet1!$A96,PLAN!$U:$U,Sheet1!$E$1)+[7]Sheet1!E96</f>
        <v>0</v>
      </c>
      <c r="F96">
        <f>SUMIFS(PLAN!$M:$M,PLAN!$T:$T,Sheet1!$A96,PLAN!$U:$U,Sheet1!$F$1)+[7]Sheet1!F96</f>
        <v>0</v>
      </c>
      <c r="G96">
        <f>SUMIFS(PLAN!$M:$M,PLAN!$T:$T,Sheet1!$A96,PLAN!$U:$U,Sheet1!$G$1)+[7]Sheet1!G96</f>
        <v>0</v>
      </c>
      <c r="H96">
        <f>SUMIFS(PLAN!$M:$M,PLAN!$T:$T,Sheet1!$A96,PLAN!$U:$U,Sheet1!$H$1)+[7]Sheet1!H96</f>
        <v>0</v>
      </c>
      <c r="I96">
        <f>SUMIFS(PLAN!$M:$M,PLAN!$T:$T,Sheet1!$A96,PLAN!$U:$U,Sheet1!$I$1)+[7]Sheet1!I96</f>
        <v>0</v>
      </c>
      <c r="J96">
        <f>SUMIFS(PLAN!$M:$M,PLAN!$T:$T,Sheet1!$A96,PLAN!$U:$U,Sheet1!$J$1)+[7]Sheet1!J96</f>
        <v>0</v>
      </c>
      <c r="K96">
        <f>SUMIFS(PLAN!$M:$M,PLAN!$T:$T,Sheet1!$A96,PLAN!$U:$U,Sheet1!$K$1)+[7]Sheet1!K96</f>
        <v>0</v>
      </c>
      <c r="L96">
        <f>SUMIFS(PLAN!$M:$M,PLAN!$T:$T,Sheet1!$A96,PLAN!$U:$U,Sheet1!$L$1)+[7]Sheet1!L96</f>
        <v>0</v>
      </c>
      <c r="M96">
        <f>SUMIFS(PLAN!$M:$M,PLAN!$T:$T,Sheet1!$A96,PLAN!$U:$U,Sheet1!$M$1)+[7]Sheet1!M96</f>
        <v>0</v>
      </c>
      <c r="N96">
        <f>SUMIFS(PLAN!$M:$M,PLAN!$T:$T,Sheet1!$A96,PLAN!$U:$U,Sheet1!$N$1)+[7]Sheet1!N96</f>
        <v>0</v>
      </c>
      <c r="O96">
        <f t="shared" si="2"/>
        <v>0</v>
      </c>
    </row>
    <row r="97" spans="1:15">
      <c r="A97" s="222">
        <v>46269</v>
      </c>
      <c r="B97">
        <f>SUMIFS(PLAN!$M:$M,PLAN!$T:$T,Sheet1!$A97,PLAN!$U:$U,Sheet1!$B$1)+[7]Sheet1!B103</f>
        <v>0</v>
      </c>
      <c r="C97">
        <f>SUMIFS(PLAN!$M:$M,PLAN!$T:$T,Sheet1!$A97,PLAN!$U:$U,Sheet1!$C$1)+[7]Sheet1!C97</f>
        <v>0</v>
      </c>
      <c r="D97">
        <f>SUMIFS(PLAN!$M:$M,PLAN!$T:$T,Sheet1!$A97,PLAN!$U:$U,Sheet1!$D$1)+[7]Sheet1!D97</f>
        <v>0</v>
      </c>
      <c r="E97">
        <f>SUMIFS(PLAN!$M:$M,PLAN!$T:$T,Sheet1!$A97,PLAN!$U:$U,Sheet1!$E$1)+[7]Sheet1!E97</f>
        <v>0</v>
      </c>
      <c r="F97">
        <f>SUMIFS(PLAN!$M:$M,PLAN!$T:$T,Sheet1!$A97,PLAN!$U:$U,Sheet1!$F$1)+[7]Sheet1!F97</f>
        <v>0</v>
      </c>
      <c r="G97">
        <f>SUMIFS(PLAN!$M:$M,PLAN!$T:$T,Sheet1!$A97,PLAN!$U:$U,Sheet1!$G$1)+[7]Sheet1!G97</f>
        <v>0</v>
      </c>
      <c r="H97">
        <f>SUMIFS(PLAN!$M:$M,PLAN!$T:$T,Sheet1!$A97,PLAN!$U:$U,Sheet1!$H$1)+[7]Sheet1!H97</f>
        <v>0</v>
      </c>
      <c r="I97">
        <f>SUMIFS(PLAN!$M:$M,PLAN!$T:$T,Sheet1!$A97,PLAN!$U:$U,Sheet1!$I$1)+[7]Sheet1!I97</f>
        <v>0</v>
      </c>
      <c r="J97">
        <f>SUMIFS(PLAN!$M:$M,PLAN!$T:$T,Sheet1!$A97,PLAN!$U:$U,Sheet1!$J$1)+[7]Sheet1!J97</f>
        <v>0</v>
      </c>
      <c r="K97">
        <f>SUMIFS(PLAN!$M:$M,PLAN!$T:$T,Sheet1!$A97,PLAN!$U:$U,Sheet1!$K$1)+[7]Sheet1!K97</f>
        <v>0</v>
      </c>
      <c r="L97">
        <f>SUMIFS(PLAN!$M:$M,PLAN!$T:$T,Sheet1!$A97,PLAN!$U:$U,Sheet1!$L$1)+[7]Sheet1!L97</f>
        <v>0</v>
      </c>
      <c r="M97">
        <f>SUMIFS(PLAN!$M:$M,PLAN!$T:$T,Sheet1!$A97,PLAN!$U:$U,Sheet1!$M$1)+[7]Sheet1!M97</f>
        <v>0</v>
      </c>
      <c r="N97">
        <f>SUMIFS(PLAN!$M:$M,PLAN!$T:$T,Sheet1!$A97,PLAN!$U:$U,Sheet1!$N$1)+[7]Sheet1!N97</f>
        <v>0</v>
      </c>
      <c r="O97">
        <f t="shared" si="2"/>
        <v>0</v>
      </c>
    </row>
    <row r="98" spans="1:15">
      <c r="A98" s="222">
        <v>46270</v>
      </c>
      <c r="B98">
        <f>SUMIFS(PLAN!$M:$M,PLAN!$T:$T,Sheet1!$A98,PLAN!$U:$U,Sheet1!$B$1)+[7]Sheet1!B104</f>
        <v>0</v>
      </c>
      <c r="C98">
        <f>SUMIFS(PLAN!$M:$M,PLAN!$T:$T,Sheet1!$A98,PLAN!$U:$U,Sheet1!$C$1)+[7]Sheet1!C98</f>
        <v>0</v>
      </c>
      <c r="D98">
        <f>SUMIFS(PLAN!$M:$M,PLAN!$T:$T,Sheet1!$A98,PLAN!$U:$U,Sheet1!$D$1)+[7]Sheet1!D98</f>
        <v>0</v>
      </c>
      <c r="E98">
        <f>SUMIFS(PLAN!$M:$M,PLAN!$T:$T,Sheet1!$A98,PLAN!$U:$U,Sheet1!$E$1)+[7]Sheet1!E98</f>
        <v>0</v>
      </c>
      <c r="F98">
        <f>SUMIFS(PLAN!$M:$M,PLAN!$T:$T,Sheet1!$A98,PLAN!$U:$U,Sheet1!$F$1)+[7]Sheet1!F98</f>
        <v>0</v>
      </c>
      <c r="G98">
        <f>SUMIFS(PLAN!$M:$M,PLAN!$T:$T,Sheet1!$A98,PLAN!$U:$U,Sheet1!$G$1)+[7]Sheet1!G98</f>
        <v>0</v>
      </c>
      <c r="H98">
        <f>SUMIFS(PLAN!$M:$M,PLAN!$T:$T,Sheet1!$A98,PLAN!$U:$U,Sheet1!$H$1)+[7]Sheet1!H98</f>
        <v>0</v>
      </c>
      <c r="I98">
        <f>SUMIFS(PLAN!$M:$M,PLAN!$T:$T,Sheet1!$A98,PLAN!$U:$U,Sheet1!$I$1)+[7]Sheet1!I98</f>
        <v>0</v>
      </c>
      <c r="J98">
        <f>SUMIFS(PLAN!$M:$M,PLAN!$T:$T,Sheet1!$A98,PLAN!$U:$U,Sheet1!$J$1)+[7]Sheet1!J98</f>
        <v>0</v>
      </c>
      <c r="K98">
        <f>SUMIFS(PLAN!$M:$M,PLAN!$T:$T,Sheet1!$A98,PLAN!$U:$U,Sheet1!$K$1)+[7]Sheet1!K98</f>
        <v>0</v>
      </c>
      <c r="L98">
        <f>SUMIFS(PLAN!$M:$M,PLAN!$T:$T,Sheet1!$A98,PLAN!$U:$U,Sheet1!$L$1)+[7]Sheet1!L98</f>
        <v>0</v>
      </c>
      <c r="M98">
        <f>SUMIFS(PLAN!$M:$M,PLAN!$T:$T,Sheet1!$A98,PLAN!$U:$U,Sheet1!$M$1)+[7]Sheet1!M98</f>
        <v>0</v>
      </c>
      <c r="N98">
        <f>SUMIFS(PLAN!$M:$M,PLAN!$T:$T,Sheet1!$A98,PLAN!$U:$U,Sheet1!$N$1)+[7]Sheet1!N98</f>
        <v>0</v>
      </c>
      <c r="O98">
        <f t="shared" si="2"/>
        <v>0</v>
      </c>
    </row>
    <row r="99" spans="1:15">
      <c r="A99" s="222">
        <v>46271</v>
      </c>
      <c r="B99">
        <f>SUMIFS(PLAN!$M:$M,PLAN!$T:$T,Sheet1!$A99,PLAN!$U:$U,Sheet1!$B$1)+[7]Sheet1!B105</f>
        <v>0</v>
      </c>
      <c r="C99">
        <f>SUMIFS(PLAN!$M:$M,PLAN!$T:$T,Sheet1!$A99,PLAN!$U:$U,Sheet1!$C$1)+[7]Sheet1!C99</f>
        <v>0</v>
      </c>
      <c r="D99">
        <f>SUMIFS(PLAN!$M:$M,PLAN!$T:$T,Sheet1!$A99,PLAN!$U:$U,Sheet1!$D$1)+[7]Sheet1!D99</f>
        <v>0</v>
      </c>
      <c r="E99">
        <f>SUMIFS(PLAN!$M:$M,PLAN!$T:$T,Sheet1!$A99,PLAN!$U:$U,Sheet1!$E$1)+[7]Sheet1!E99</f>
        <v>0</v>
      </c>
      <c r="F99">
        <f>SUMIFS(PLAN!$M:$M,PLAN!$T:$T,Sheet1!$A99,PLAN!$U:$U,Sheet1!$F$1)+[7]Sheet1!F99</f>
        <v>0</v>
      </c>
      <c r="G99">
        <f>SUMIFS(PLAN!$M:$M,PLAN!$T:$T,Sheet1!$A99,PLAN!$U:$U,Sheet1!$G$1)+[7]Sheet1!G99</f>
        <v>0</v>
      </c>
      <c r="H99">
        <f>SUMIFS(PLAN!$M:$M,PLAN!$T:$T,Sheet1!$A99,PLAN!$U:$U,Sheet1!$H$1)+[7]Sheet1!H99</f>
        <v>0</v>
      </c>
      <c r="I99">
        <f>SUMIFS(PLAN!$M:$M,PLAN!$T:$T,Sheet1!$A99,PLAN!$U:$U,Sheet1!$I$1)+[7]Sheet1!I99</f>
        <v>0</v>
      </c>
      <c r="J99">
        <f>SUMIFS(PLAN!$M:$M,PLAN!$T:$T,Sheet1!$A99,PLAN!$U:$U,Sheet1!$J$1)+[7]Sheet1!J99</f>
        <v>0</v>
      </c>
      <c r="K99">
        <f>SUMIFS(PLAN!$M:$M,PLAN!$T:$T,Sheet1!$A99,PLAN!$U:$U,Sheet1!$K$1)+[7]Sheet1!K99</f>
        <v>0</v>
      </c>
      <c r="L99">
        <f>SUMIFS(PLAN!$M:$M,PLAN!$T:$T,Sheet1!$A99,PLAN!$U:$U,Sheet1!$L$1)+[7]Sheet1!L99</f>
        <v>0</v>
      </c>
      <c r="M99">
        <f>SUMIFS(PLAN!$M:$M,PLAN!$T:$T,Sheet1!$A99,PLAN!$U:$U,Sheet1!$M$1)+[7]Sheet1!M99</f>
        <v>0</v>
      </c>
      <c r="N99">
        <f>SUMIFS(PLAN!$M:$M,PLAN!$T:$T,Sheet1!$A99,PLAN!$U:$U,Sheet1!$N$1)+[7]Sheet1!N99</f>
        <v>0</v>
      </c>
      <c r="O99">
        <f t="shared" si="2"/>
        <v>0</v>
      </c>
    </row>
    <row r="100" spans="1:15">
      <c r="A100" s="222">
        <v>46272</v>
      </c>
      <c r="B100">
        <f>SUMIFS(PLAN!$M:$M,PLAN!$T:$T,Sheet1!$A100,PLAN!$U:$U,Sheet1!$B$1)+[7]Sheet1!B106</f>
        <v>0</v>
      </c>
      <c r="C100">
        <f>SUMIFS(PLAN!$M:$M,PLAN!$T:$T,Sheet1!$A100,PLAN!$U:$U,Sheet1!$C$1)+[7]Sheet1!C100</f>
        <v>0</v>
      </c>
      <c r="D100">
        <f>SUMIFS(PLAN!$M:$M,PLAN!$T:$T,Sheet1!$A100,PLAN!$U:$U,Sheet1!$D$1)+[7]Sheet1!D100</f>
        <v>0</v>
      </c>
      <c r="E100">
        <f>SUMIFS(PLAN!$M:$M,PLAN!$T:$T,Sheet1!$A100,PLAN!$U:$U,Sheet1!$E$1)+[7]Sheet1!E100</f>
        <v>0</v>
      </c>
      <c r="F100">
        <f>SUMIFS(PLAN!$M:$M,PLAN!$T:$T,Sheet1!$A100,PLAN!$U:$U,Sheet1!$F$1)+[7]Sheet1!F100</f>
        <v>0</v>
      </c>
      <c r="G100">
        <f>SUMIFS(PLAN!$M:$M,PLAN!$T:$T,Sheet1!$A100,PLAN!$U:$U,Sheet1!$G$1)+[7]Sheet1!G100</f>
        <v>0</v>
      </c>
      <c r="H100">
        <f>SUMIFS(PLAN!$M:$M,PLAN!$T:$T,Sheet1!$A100,PLAN!$U:$U,Sheet1!$H$1)+[7]Sheet1!H100</f>
        <v>0</v>
      </c>
      <c r="I100">
        <f>SUMIFS(PLAN!$M:$M,PLAN!$T:$T,Sheet1!$A100,PLAN!$U:$U,Sheet1!$I$1)+[7]Sheet1!I100</f>
        <v>0</v>
      </c>
      <c r="J100">
        <f>SUMIFS(PLAN!$M:$M,PLAN!$T:$T,Sheet1!$A100,PLAN!$U:$U,Sheet1!$J$1)+[7]Sheet1!J100</f>
        <v>0</v>
      </c>
      <c r="K100">
        <f>SUMIFS(PLAN!$M:$M,PLAN!$T:$T,Sheet1!$A100,PLAN!$U:$U,Sheet1!$K$1)+[7]Sheet1!K100</f>
        <v>0</v>
      </c>
      <c r="L100">
        <f>SUMIFS(PLAN!$M:$M,PLAN!$T:$T,Sheet1!$A100,PLAN!$U:$U,Sheet1!$L$1)+[7]Sheet1!L100</f>
        <v>0</v>
      </c>
      <c r="M100">
        <f>SUMIFS(PLAN!$M:$M,PLAN!$T:$T,Sheet1!$A100,PLAN!$U:$U,Sheet1!$M$1)+[7]Sheet1!M100</f>
        <v>0</v>
      </c>
      <c r="N100">
        <f>SUMIFS(PLAN!$M:$M,PLAN!$T:$T,Sheet1!$A100,PLAN!$U:$U,Sheet1!$N$1)+[7]Sheet1!N100</f>
        <v>0</v>
      </c>
      <c r="O100">
        <f t="shared" si="2"/>
        <v>0</v>
      </c>
    </row>
    <row r="101" spans="1:15">
      <c r="A101" s="222">
        <v>46273</v>
      </c>
      <c r="B101">
        <f>SUMIFS(PLAN!$M:$M,PLAN!$T:$T,Sheet1!$A101,PLAN!$U:$U,Sheet1!$B$1)+[7]Sheet1!B107</f>
        <v>0</v>
      </c>
      <c r="C101">
        <f>SUMIFS(PLAN!$M:$M,PLAN!$T:$T,Sheet1!$A101,PLAN!$U:$U,Sheet1!$C$1)+[7]Sheet1!C101</f>
        <v>0</v>
      </c>
      <c r="D101">
        <f>SUMIFS(PLAN!$M:$M,PLAN!$T:$T,Sheet1!$A101,PLAN!$U:$U,Sheet1!$D$1)+[7]Sheet1!D101</f>
        <v>0</v>
      </c>
      <c r="E101">
        <f>SUMIFS(PLAN!$M:$M,PLAN!$T:$T,Sheet1!$A101,PLAN!$U:$U,Sheet1!$E$1)+[7]Sheet1!E101</f>
        <v>0</v>
      </c>
      <c r="F101">
        <f>SUMIFS(PLAN!$M:$M,PLAN!$T:$T,Sheet1!$A101,PLAN!$U:$U,Sheet1!$F$1)+[7]Sheet1!F101</f>
        <v>0</v>
      </c>
      <c r="G101">
        <f>SUMIFS(PLAN!$M:$M,PLAN!$T:$T,Sheet1!$A101,PLAN!$U:$U,Sheet1!$G$1)+[7]Sheet1!G101</f>
        <v>0</v>
      </c>
      <c r="H101">
        <f>SUMIFS(PLAN!$M:$M,PLAN!$T:$T,Sheet1!$A101,PLAN!$U:$U,Sheet1!$H$1)+[7]Sheet1!H101</f>
        <v>0</v>
      </c>
      <c r="I101">
        <f>SUMIFS(PLAN!$M:$M,PLAN!$T:$T,Sheet1!$A101,PLAN!$U:$U,Sheet1!$I$1)+[7]Sheet1!I101</f>
        <v>0</v>
      </c>
      <c r="J101">
        <f>SUMIFS(PLAN!$M:$M,PLAN!$T:$T,Sheet1!$A101,PLAN!$U:$U,Sheet1!$J$1)+[7]Sheet1!J101</f>
        <v>0</v>
      </c>
      <c r="K101">
        <f>SUMIFS(PLAN!$M:$M,PLAN!$T:$T,Sheet1!$A101,PLAN!$U:$U,Sheet1!$K$1)+[7]Sheet1!K101</f>
        <v>0</v>
      </c>
      <c r="L101">
        <f>SUMIFS(PLAN!$M:$M,PLAN!$T:$T,Sheet1!$A101,PLAN!$U:$U,Sheet1!$L$1)+[7]Sheet1!L101</f>
        <v>0</v>
      </c>
      <c r="M101">
        <f>SUMIFS(PLAN!$M:$M,PLAN!$T:$T,Sheet1!$A101,PLAN!$U:$U,Sheet1!$M$1)+[7]Sheet1!M101</f>
        <v>0</v>
      </c>
      <c r="N101">
        <f>SUMIFS(PLAN!$M:$M,PLAN!$T:$T,Sheet1!$A101,PLAN!$U:$U,Sheet1!$N$1)+[7]Sheet1!N101</f>
        <v>0</v>
      </c>
      <c r="O101">
        <f t="shared" si="2"/>
        <v>0</v>
      </c>
    </row>
    <row r="102" spans="1:15">
      <c r="A102" s="222">
        <v>46274</v>
      </c>
      <c r="B102">
        <f>SUMIFS(PLAN!$M:$M,PLAN!$T:$T,Sheet1!$A102,PLAN!$U:$U,Sheet1!$B$1)+[7]Sheet1!B108</f>
        <v>0</v>
      </c>
      <c r="C102">
        <f>SUMIFS(PLAN!$M:$M,PLAN!$T:$T,Sheet1!$A102,PLAN!$U:$U,Sheet1!$C$1)+[7]Sheet1!C102</f>
        <v>0</v>
      </c>
      <c r="D102">
        <f>SUMIFS(PLAN!$M:$M,PLAN!$T:$T,Sheet1!$A102,PLAN!$U:$U,Sheet1!$D$1)+[7]Sheet1!D102</f>
        <v>0</v>
      </c>
      <c r="E102">
        <f>SUMIFS(PLAN!$M:$M,PLAN!$T:$T,Sheet1!$A102,PLAN!$U:$U,Sheet1!$E$1)+[7]Sheet1!E102</f>
        <v>0</v>
      </c>
      <c r="F102">
        <f>SUMIFS(PLAN!$M:$M,PLAN!$T:$T,Sheet1!$A102,PLAN!$U:$U,Sheet1!$F$1)+[7]Sheet1!F102</f>
        <v>0</v>
      </c>
      <c r="G102">
        <f>SUMIFS(PLAN!$M:$M,PLAN!$T:$T,Sheet1!$A102,PLAN!$U:$U,Sheet1!$G$1)+[7]Sheet1!G102</f>
        <v>0</v>
      </c>
      <c r="H102">
        <f>SUMIFS(PLAN!$M:$M,PLAN!$T:$T,Sheet1!$A102,PLAN!$U:$U,Sheet1!$H$1)+[7]Sheet1!H102</f>
        <v>0</v>
      </c>
      <c r="I102">
        <f>SUMIFS(PLAN!$M:$M,PLAN!$T:$T,Sheet1!$A102,PLAN!$U:$U,Sheet1!$I$1)+[7]Sheet1!I102</f>
        <v>0</v>
      </c>
      <c r="J102">
        <f>SUMIFS(PLAN!$M:$M,PLAN!$T:$T,Sheet1!$A102,PLAN!$U:$U,Sheet1!$J$1)+[7]Sheet1!J102</f>
        <v>0</v>
      </c>
      <c r="K102">
        <f>SUMIFS(PLAN!$M:$M,PLAN!$T:$T,Sheet1!$A102,PLAN!$U:$U,Sheet1!$K$1)+[7]Sheet1!K102</f>
        <v>0</v>
      </c>
      <c r="L102">
        <f>SUMIFS(PLAN!$M:$M,PLAN!$T:$T,Sheet1!$A102,PLAN!$U:$U,Sheet1!$L$1)+[7]Sheet1!L102</f>
        <v>0</v>
      </c>
      <c r="M102">
        <f>SUMIFS(PLAN!$M:$M,PLAN!$T:$T,Sheet1!$A102,PLAN!$U:$U,Sheet1!$M$1)+[7]Sheet1!M102</f>
        <v>0</v>
      </c>
      <c r="N102">
        <f>SUMIFS(PLAN!$M:$M,PLAN!$T:$T,Sheet1!$A102,PLAN!$U:$U,Sheet1!$N$1)+[7]Sheet1!N102</f>
        <v>0</v>
      </c>
      <c r="O102">
        <f t="shared" si="2"/>
        <v>0</v>
      </c>
    </row>
    <row r="103" spans="1:15">
      <c r="A103" s="222">
        <v>46275</v>
      </c>
      <c r="B103">
        <f>SUMIFS(PLAN!$M:$M,PLAN!$T:$T,Sheet1!$A103,PLAN!$U:$U,Sheet1!$B$1)+[7]Sheet1!B109</f>
        <v>0</v>
      </c>
      <c r="C103">
        <f>SUMIFS(PLAN!$M:$M,PLAN!$T:$T,Sheet1!$A103,PLAN!$U:$U,Sheet1!$C$1)+[7]Sheet1!C103</f>
        <v>0</v>
      </c>
      <c r="D103">
        <f>SUMIFS(PLAN!$M:$M,PLAN!$T:$T,Sheet1!$A103,PLAN!$U:$U,Sheet1!$D$1)+[7]Sheet1!D103</f>
        <v>0</v>
      </c>
      <c r="E103">
        <f>SUMIFS(PLAN!$M:$M,PLAN!$T:$T,Sheet1!$A103,PLAN!$U:$U,Sheet1!$E$1)+[7]Sheet1!E103</f>
        <v>0</v>
      </c>
      <c r="F103">
        <f>SUMIFS(PLAN!$M:$M,PLAN!$T:$T,Sheet1!$A103,PLAN!$U:$U,Sheet1!$F$1)+[7]Sheet1!F103</f>
        <v>0</v>
      </c>
      <c r="G103">
        <f>SUMIFS(PLAN!$M:$M,PLAN!$T:$T,Sheet1!$A103,PLAN!$U:$U,Sheet1!$G$1)+[7]Sheet1!G103</f>
        <v>0</v>
      </c>
      <c r="H103">
        <f>SUMIFS(PLAN!$M:$M,PLAN!$T:$T,Sheet1!$A103,PLAN!$U:$U,Sheet1!$H$1)+[7]Sheet1!H103</f>
        <v>0</v>
      </c>
      <c r="I103">
        <f>SUMIFS(PLAN!$M:$M,PLAN!$T:$T,Sheet1!$A103,PLAN!$U:$U,Sheet1!$I$1)+[7]Sheet1!I103</f>
        <v>0</v>
      </c>
      <c r="J103">
        <f>SUMIFS(PLAN!$M:$M,PLAN!$T:$T,Sheet1!$A103,PLAN!$U:$U,Sheet1!$J$1)+[7]Sheet1!J103</f>
        <v>0</v>
      </c>
      <c r="K103">
        <f>SUMIFS(PLAN!$M:$M,PLAN!$T:$T,Sheet1!$A103,PLAN!$U:$U,Sheet1!$K$1)+[7]Sheet1!K103</f>
        <v>0</v>
      </c>
      <c r="L103">
        <f>SUMIFS(PLAN!$M:$M,PLAN!$T:$T,Sheet1!$A103,PLAN!$U:$U,Sheet1!$L$1)+[7]Sheet1!L103</f>
        <v>0</v>
      </c>
      <c r="M103">
        <f>SUMIFS(PLAN!$M:$M,PLAN!$T:$T,Sheet1!$A103,PLAN!$U:$U,Sheet1!$M$1)+[7]Sheet1!M103</f>
        <v>0</v>
      </c>
      <c r="N103">
        <f>SUMIFS(PLAN!$M:$M,PLAN!$T:$T,Sheet1!$A103,PLAN!$U:$U,Sheet1!$N$1)+[7]Sheet1!N103</f>
        <v>0</v>
      </c>
      <c r="O103">
        <f t="shared" si="2"/>
        <v>0</v>
      </c>
    </row>
    <row r="104" spans="1:15">
      <c r="A104" s="222">
        <v>46276</v>
      </c>
      <c r="B104">
        <f>SUMIFS(PLAN!$M:$M,PLAN!$T:$T,Sheet1!$A104,PLAN!$U:$U,Sheet1!$B$1)+[7]Sheet1!B110</f>
        <v>0</v>
      </c>
      <c r="C104">
        <f>SUMIFS(PLAN!$M:$M,PLAN!$T:$T,Sheet1!$A104,PLAN!$U:$U,Sheet1!$C$1)+[7]Sheet1!C104</f>
        <v>0</v>
      </c>
      <c r="D104">
        <f>SUMIFS(PLAN!$M:$M,PLAN!$T:$T,Sheet1!$A104,PLAN!$U:$U,Sheet1!$D$1)+[7]Sheet1!D104</f>
        <v>0</v>
      </c>
      <c r="E104">
        <f>SUMIFS(PLAN!$M:$M,PLAN!$T:$T,Sheet1!$A104,PLAN!$U:$U,Sheet1!$E$1)+[7]Sheet1!E104</f>
        <v>0</v>
      </c>
      <c r="F104">
        <f>SUMIFS(PLAN!$M:$M,PLAN!$T:$T,Sheet1!$A104,PLAN!$U:$U,Sheet1!$F$1)+[7]Sheet1!F104</f>
        <v>0</v>
      </c>
      <c r="G104">
        <f>SUMIFS(PLAN!$M:$M,PLAN!$T:$T,Sheet1!$A104,PLAN!$U:$U,Sheet1!$G$1)+[7]Sheet1!G104</f>
        <v>0</v>
      </c>
      <c r="H104">
        <f>SUMIFS(PLAN!$M:$M,PLAN!$T:$T,Sheet1!$A104,PLAN!$U:$U,Sheet1!$H$1)+[7]Sheet1!H104</f>
        <v>0</v>
      </c>
      <c r="I104">
        <f>SUMIFS(PLAN!$M:$M,PLAN!$T:$T,Sheet1!$A104,PLAN!$U:$U,Sheet1!$I$1)+[7]Sheet1!I104</f>
        <v>0</v>
      </c>
      <c r="J104">
        <f>SUMIFS(PLAN!$M:$M,PLAN!$T:$T,Sheet1!$A104,PLAN!$U:$U,Sheet1!$J$1)+[7]Sheet1!J104</f>
        <v>0</v>
      </c>
      <c r="K104">
        <f>SUMIFS(PLAN!$M:$M,PLAN!$T:$T,Sheet1!$A104,PLAN!$U:$U,Sheet1!$K$1)+[7]Sheet1!K104</f>
        <v>0</v>
      </c>
      <c r="L104">
        <f>SUMIFS(PLAN!$M:$M,PLAN!$T:$T,Sheet1!$A104,PLAN!$U:$U,Sheet1!$L$1)+[7]Sheet1!L104</f>
        <v>0</v>
      </c>
      <c r="M104">
        <f>SUMIFS(PLAN!$M:$M,PLAN!$T:$T,Sheet1!$A104,PLAN!$U:$U,Sheet1!$M$1)+[7]Sheet1!M104</f>
        <v>0</v>
      </c>
      <c r="N104">
        <f>SUMIFS(PLAN!$M:$M,PLAN!$T:$T,Sheet1!$A104,PLAN!$U:$U,Sheet1!$N$1)+[7]Sheet1!N104</f>
        <v>0</v>
      </c>
      <c r="O104">
        <f t="shared" si="2"/>
        <v>0</v>
      </c>
    </row>
    <row r="105" spans="1:15">
      <c r="A105" s="222">
        <v>46277</v>
      </c>
      <c r="B105">
        <f>SUMIFS(PLAN!$M:$M,PLAN!$T:$T,Sheet1!$A105,PLAN!$U:$U,Sheet1!$B$1)+[7]Sheet1!B111</f>
        <v>0</v>
      </c>
      <c r="C105">
        <f>SUMIFS(PLAN!$M:$M,PLAN!$T:$T,Sheet1!$A105,PLAN!$U:$U,Sheet1!$C$1)+[7]Sheet1!C105</f>
        <v>0</v>
      </c>
      <c r="D105">
        <f>SUMIFS(PLAN!$M:$M,PLAN!$T:$T,Sheet1!$A105,PLAN!$U:$U,Sheet1!$D$1)+[7]Sheet1!D105</f>
        <v>0</v>
      </c>
      <c r="E105">
        <f>SUMIFS(PLAN!$M:$M,PLAN!$T:$T,Sheet1!$A105,PLAN!$U:$U,Sheet1!$E$1)+[7]Sheet1!E105</f>
        <v>0</v>
      </c>
      <c r="F105">
        <f>SUMIFS(PLAN!$M:$M,PLAN!$T:$T,Sheet1!$A105,PLAN!$U:$U,Sheet1!$F$1)+[7]Sheet1!F105</f>
        <v>0</v>
      </c>
      <c r="G105">
        <f>SUMIFS(PLAN!$M:$M,PLAN!$T:$T,Sheet1!$A105,PLAN!$U:$U,Sheet1!$G$1)+[7]Sheet1!G105</f>
        <v>0</v>
      </c>
      <c r="H105">
        <f>SUMIFS(PLAN!$M:$M,PLAN!$T:$T,Sheet1!$A105,PLAN!$U:$U,Sheet1!$H$1)+[7]Sheet1!H105</f>
        <v>0</v>
      </c>
      <c r="I105">
        <f>SUMIFS(PLAN!$M:$M,PLAN!$T:$T,Sheet1!$A105,PLAN!$U:$U,Sheet1!$I$1)+[7]Sheet1!I105</f>
        <v>0</v>
      </c>
      <c r="J105">
        <f>SUMIFS(PLAN!$M:$M,PLAN!$T:$T,Sheet1!$A105,PLAN!$U:$U,Sheet1!$J$1)+[7]Sheet1!J105</f>
        <v>0</v>
      </c>
      <c r="K105">
        <f>SUMIFS(PLAN!$M:$M,PLAN!$T:$T,Sheet1!$A105,PLAN!$U:$U,Sheet1!$K$1)+[7]Sheet1!K105</f>
        <v>0</v>
      </c>
      <c r="L105">
        <f>SUMIFS(PLAN!$M:$M,PLAN!$T:$T,Sheet1!$A105,PLAN!$U:$U,Sheet1!$L$1)+[7]Sheet1!L105</f>
        <v>0</v>
      </c>
      <c r="M105">
        <f>SUMIFS(PLAN!$M:$M,PLAN!$T:$T,Sheet1!$A105,PLAN!$U:$U,Sheet1!$M$1)+[7]Sheet1!M105</f>
        <v>0</v>
      </c>
      <c r="N105">
        <f>SUMIFS(PLAN!$M:$M,PLAN!$T:$T,Sheet1!$A105,PLAN!$U:$U,Sheet1!$N$1)+[7]Sheet1!N105</f>
        <v>0</v>
      </c>
      <c r="O105">
        <f t="shared" si="2"/>
        <v>0</v>
      </c>
    </row>
    <row r="106" spans="1:15">
      <c r="A106" s="222">
        <v>46278</v>
      </c>
      <c r="B106">
        <f>SUMIFS(PLAN!$M:$M,PLAN!$T:$T,Sheet1!$A106,PLAN!$U:$U,Sheet1!$B$1)+[7]Sheet1!B112</f>
        <v>0</v>
      </c>
      <c r="C106">
        <f>SUMIFS(PLAN!$M:$M,PLAN!$T:$T,Sheet1!$A106,PLAN!$U:$U,Sheet1!$C$1)+[7]Sheet1!C106</f>
        <v>0</v>
      </c>
      <c r="D106">
        <f>SUMIFS(PLAN!$M:$M,PLAN!$T:$T,Sheet1!$A106,PLAN!$U:$U,Sheet1!$D$1)+[7]Sheet1!D106</f>
        <v>0</v>
      </c>
      <c r="E106">
        <f>SUMIFS(PLAN!$M:$M,PLAN!$T:$T,Sheet1!$A106,PLAN!$U:$U,Sheet1!$E$1)+[7]Sheet1!E106</f>
        <v>0</v>
      </c>
      <c r="F106">
        <f>SUMIFS(PLAN!$M:$M,PLAN!$T:$T,Sheet1!$A106,PLAN!$U:$U,Sheet1!$F$1)+[7]Sheet1!F106</f>
        <v>0</v>
      </c>
      <c r="G106">
        <f>SUMIFS(PLAN!$M:$M,PLAN!$T:$T,Sheet1!$A106,PLAN!$U:$U,Sheet1!$G$1)+[7]Sheet1!G106</f>
        <v>0</v>
      </c>
      <c r="H106">
        <f>SUMIFS(PLAN!$M:$M,PLAN!$T:$T,Sheet1!$A106,PLAN!$U:$U,Sheet1!$H$1)+[7]Sheet1!H106</f>
        <v>0</v>
      </c>
      <c r="I106">
        <f>SUMIFS(PLAN!$M:$M,PLAN!$T:$T,Sheet1!$A106,PLAN!$U:$U,Sheet1!$I$1)+[7]Sheet1!I106</f>
        <v>0</v>
      </c>
      <c r="J106">
        <f>SUMIFS(PLAN!$M:$M,PLAN!$T:$T,Sheet1!$A106,PLAN!$U:$U,Sheet1!$J$1)+[7]Sheet1!J106</f>
        <v>0</v>
      </c>
      <c r="K106">
        <f>SUMIFS(PLAN!$M:$M,PLAN!$T:$T,Sheet1!$A106,PLAN!$U:$U,Sheet1!$K$1)+[7]Sheet1!K106</f>
        <v>0</v>
      </c>
      <c r="L106">
        <f>SUMIFS(PLAN!$M:$M,PLAN!$T:$T,Sheet1!$A106,PLAN!$U:$U,Sheet1!$L$1)+[7]Sheet1!L106</f>
        <v>0</v>
      </c>
      <c r="M106">
        <f>SUMIFS(PLAN!$M:$M,PLAN!$T:$T,Sheet1!$A106,PLAN!$U:$U,Sheet1!$M$1)+[7]Sheet1!M106</f>
        <v>0</v>
      </c>
      <c r="N106">
        <f>SUMIFS(PLAN!$M:$M,PLAN!$T:$T,Sheet1!$A106,PLAN!$U:$U,Sheet1!$N$1)+[7]Sheet1!N106</f>
        <v>0</v>
      </c>
      <c r="O106">
        <f t="shared" si="2"/>
        <v>0</v>
      </c>
    </row>
    <row r="107" spans="1:15">
      <c r="A107" s="222">
        <v>46279</v>
      </c>
      <c r="B107">
        <f>SUMIFS(PLAN!$M:$M,PLAN!$T:$T,Sheet1!$A107,PLAN!$U:$U,Sheet1!$B$1)+[7]Sheet1!B113</f>
        <v>0</v>
      </c>
      <c r="C107">
        <f>SUMIFS(PLAN!$M:$M,PLAN!$T:$T,Sheet1!$A107,PLAN!$U:$U,Sheet1!$C$1)+[7]Sheet1!C107</f>
        <v>0</v>
      </c>
      <c r="D107">
        <f>SUMIFS(PLAN!$M:$M,PLAN!$T:$T,Sheet1!$A107,PLAN!$U:$U,Sheet1!$D$1)+[7]Sheet1!D107</f>
        <v>0</v>
      </c>
      <c r="E107">
        <f>SUMIFS(PLAN!$M:$M,PLAN!$T:$T,Sheet1!$A107,PLAN!$U:$U,Sheet1!$E$1)+[7]Sheet1!E107</f>
        <v>0</v>
      </c>
      <c r="F107">
        <f>SUMIFS(PLAN!$M:$M,PLAN!$T:$T,Sheet1!$A107,PLAN!$U:$U,Sheet1!$F$1)+[7]Sheet1!F107</f>
        <v>0</v>
      </c>
      <c r="G107">
        <f>SUMIFS(PLAN!$M:$M,PLAN!$T:$T,Sheet1!$A107,PLAN!$U:$U,Sheet1!$G$1)+[7]Sheet1!G107</f>
        <v>0</v>
      </c>
      <c r="H107">
        <f>SUMIFS(PLAN!$M:$M,PLAN!$T:$T,Sheet1!$A107,PLAN!$U:$U,Sheet1!$H$1)+[7]Sheet1!H107</f>
        <v>0</v>
      </c>
      <c r="I107">
        <f>SUMIFS(PLAN!$M:$M,PLAN!$T:$T,Sheet1!$A107,PLAN!$U:$U,Sheet1!$I$1)+[7]Sheet1!I107</f>
        <v>0</v>
      </c>
      <c r="J107">
        <f>SUMIFS(PLAN!$M:$M,PLAN!$T:$T,Sheet1!$A107,PLAN!$U:$U,Sheet1!$J$1)+[7]Sheet1!J107</f>
        <v>0</v>
      </c>
      <c r="K107">
        <f>SUMIFS(PLAN!$M:$M,PLAN!$T:$T,Sheet1!$A107,PLAN!$U:$U,Sheet1!$K$1)+[7]Sheet1!K107</f>
        <v>0</v>
      </c>
      <c r="L107">
        <f>SUMIFS(PLAN!$M:$M,PLAN!$T:$T,Sheet1!$A107,PLAN!$U:$U,Sheet1!$L$1)+[7]Sheet1!L107</f>
        <v>0</v>
      </c>
      <c r="M107">
        <f>SUMIFS(PLAN!$M:$M,PLAN!$T:$T,Sheet1!$A107,PLAN!$U:$U,Sheet1!$M$1)+[7]Sheet1!M107</f>
        <v>0</v>
      </c>
      <c r="N107">
        <f>SUMIFS(PLAN!$M:$M,PLAN!$T:$T,Sheet1!$A107,PLAN!$U:$U,Sheet1!$N$1)+[7]Sheet1!N107</f>
        <v>0</v>
      </c>
      <c r="O107">
        <f t="shared" si="2"/>
        <v>0</v>
      </c>
    </row>
    <row r="108" spans="1:15">
      <c r="A108" s="222">
        <v>46280</v>
      </c>
      <c r="B108">
        <f>SUMIFS(PLAN!$M:$M,PLAN!$T:$T,Sheet1!$A108,PLAN!$U:$U,Sheet1!$B$1)+[7]Sheet1!B114</f>
        <v>0</v>
      </c>
      <c r="C108">
        <f>SUMIFS(PLAN!$M:$M,PLAN!$T:$T,Sheet1!$A108,PLAN!$U:$U,Sheet1!$C$1)+[7]Sheet1!C108</f>
        <v>0</v>
      </c>
      <c r="D108">
        <f>SUMIFS(PLAN!$M:$M,PLAN!$T:$T,Sheet1!$A108,PLAN!$U:$U,Sheet1!$D$1)+[7]Sheet1!D108</f>
        <v>0</v>
      </c>
      <c r="E108">
        <f>SUMIFS(PLAN!$M:$M,PLAN!$T:$T,Sheet1!$A108,PLAN!$U:$U,Sheet1!$E$1)+[7]Sheet1!E108</f>
        <v>0</v>
      </c>
      <c r="F108">
        <f>SUMIFS(PLAN!$M:$M,PLAN!$T:$T,Sheet1!$A108,PLAN!$U:$U,Sheet1!$F$1)+[7]Sheet1!F108</f>
        <v>0</v>
      </c>
      <c r="G108">
        <f>SUMIFS(PLAN!$M:$M,PLAN!$T:$T,Sheet1!$A108,PLAN!$U:$U,Sheet1!$G$1)+[7]Sheet1!G108</f>
        <v>0</v>
      </c>
      <c r="H108">
        <f>SUMIFS(PLAN!$M:$M,PLAN!$T:$T,Sheet1!$A108,PLAN!$U:$U,Sheet1!$H$1)+[7]Sheet1!H108</f>
        <v>0</v>
      </c>
      <c r="I108">
        <f>SUMIFS(PLAN!$M:$M,PLAN!$T:$T,Sheet1!$A108,PLAN!$U:$U,Sheet1!$I$1)+[7]Sheet1!I108</f>
        <v>0</v>
      </c>
      <c r="J108">
        <f>SUMIFS(PLAN!$M:$M,PLAN!$T:$T,Sheet1!$A108,PLAN!$U:$U,Sheet1!$J$1)+[7]Sheet1!J108</f>
        <v>0</v>
      </c>
      <c r="K108">
        <f>SUMIFS(PLAN!$M:$M,PLAN!$T:$T,Sheet1!$A108,PLAN!$U:$U,Sheet1!$K$1)+[7]Sheet1!K108</f>
        <v>0</v>
      </c>
      <c r="L108">
        <f>SUMIFS(PLAN!$M:$M,PLAN!$T:$T,Sheet1!$A108,PLAN!$U:$U,Sheet1!$L$1)+[7]Sheet1!L108</f>
        <v>0</v>
      </c>
      <c r="M108">
        <f>SUMIFS(PLAN!$M:$M,PLAN!$T:$T,Sheet1!$A108,PLAN!$U:$U,Sheet1!$M$1)+[7]Sheet1!M108</f>
        <v>0</v>
      </c>
      <c r="N108">
        <f>SUMIFS(PLAN!$M:$M,PLAN!$T:$T,Sheet1!$A108,PLAN!$U:$U,Sheet1!$N$1)+[7]Sheet1!N108</f>
        <v>0</v>
      </c>
      <c r="O108">
        <f t="shared" si="2"/>
        <v>0</v>
      </c>
    </row>
    <row r="109" spans="1:15">
      <c r="A109" s="222">
        <v>46281</v>
      </c>
      <c r="B109">
        <f>SUMIFS(PLAN!$M:$M,PLAN!$T:$T,Sheet1!$A109,PLAN!$U:$U,Sheet1!$B$1)+[7]Sheet1!B115</f>
        <v>0</v>
      </c>
      <c r="C109">
        <f>SUMIFS(PLAN!$M:$M,PLAN!$T:$T,Sheet1!$A109,PLAN!$U:$U,Sheet1!$C$1)+[7]Sheet1!C109</f>
        <v>0</v>
      </c>
      <c r="D109">
        <f>SUMIFS(PLAN!$M:$M,PLAN!$T:$T,Sheet1!$A109,PLAN!$U:$U,Sheet1!$D$1)+[7]Sheet1!D109</f>
        <v>0</v>
      </c>
      <c r="E109">
        <f>SUMIFS(PLAN!$M:$M,PLAN!$T:$T,Sheet1!$A109,PLAN!$U:$U,Sheet1!$E$1)+[7]Sheet1!E109</f>
        <v>0</v>
      </c>
      <c r="F109">
        <f>SUMIFS(PLAN!$M:$M,PLAN!$T:$T,Sheet1!$A109,PLAN!$U:$U,Sheet1!$F$1)+[7]Sheet1!F109</f>
        <v>0</v>
      </c>
      <c r="G109">
        <f>SUMIFS(PLAN!$M:$M,PLAN!$T:$T,Sheet1!$A109,PLAN!$U:$U,Sheet1!$G$1)+[7]Sheet1!G109</f>
        <v>0</v>
      </c>
      <c r="H109">
        <f>SUMIFS(PLAN!$M:$M,PLAN!$T:$T,Sheet1!$A109,PLAN!$U:$U,Sheet1!$H$1)+[7]Sheet1!H109</f>
        <v>0</v>
      </c>
      <c r="I109">
        <f>SUMIFS(PLAN!$M:$M,PLAN!$T:$T,Sheet1!$A109,PLAN!$U:$U,Sheet1!$I$1)+[7]Sheet1!I109</f>
        <v>0</v>
      </c>
      <c r="J109">
        <f>SUMIFS(PLAN!$M:$M,PLAN!$T:$T,Sheet1!$A109,PLAN!$U:$U,Sheet1!$J$1)+[7]Sheet1!J109</f>
        <v>0</v>
      </c>
      <c r="K109">
        <f>SUMIFS(PLAN!$M:$M,PLAN!$T:$T,Sheet1!$A109,PLAN!$U:$U,Sheet1!$K$1)+[7]Sheet1!K109</f>
        <v>0</v>
      </c>
      <c r="L109">
        <f>SUMIFS(PLAN!$M:$M,PLAN!$T:$T,Sheet1!$A109,PLAN!$U:$U,Sheet1!$L$1)+[7]Sheet1!L109</f>
        <v>0</v>
      </c>
      <c r="M109">
        <f>SUMIFS(PLAN!$M:$M,PLAN!$T:$T,Sheet1!$A109,PLAN!$U:$U,Sheet1!$M$1)+[7]Sheet1!M109</f>
        <v>0</v>
      </c>
      <c r="N109">
        <f>SUMIFS(PLAN!$M:$M,PLAN!$T:$T,Sheet1!$A109,PLAN!$U:$U,Sheet1!$N$1)+[7]Sheet1!N109</f>
        <v>0</v>
      </c>
      <c r="O109">
        <f t="shared" si="2"/>
        <v>0</v>
      </c>
    </row>
    <row r="110" spans="1:15">
      <c r="A110" s="222">
        <v>46282</v>
      </c>
      <c r="B110">
        <f>SUMIFS(PLAN!$M:$M,PLAN!$T:$T,Sheet1!$A110,PLAN!$U:$U,Sheet1!$B$1)+[7]Sheet1!B116</f>
        <v>0</v>
      </c>
      <c r="C110">
        <f>SUMIFS(PLAN!$M:$M,PLAN!$T:$T,Sheet1!$A110,PLAN!$U:$U,Sheet1!$C$1)+[7]Sheet1!C110</f>
        <v>0</v>
      </c>
      <c r="D110">
        <f>SUMIFS(PLAN!$M:$M,PLAN!$T:$T,Sheet1!$A110,PLAN!$U:$U,Sheet1!$D$1)+[7]Sheet1!D110</f>
        <v>0</v>
      </c>
      <c r="E110">
        <f>SUMIFS(PLAN!$M:$M,PLAN!$T:$T,Sheet1!$A110,PLAN!$U:$U,Sheet1!$E$1)+[7]Sheet1!E110</f>
        <v>0</v>
      </c>
      <c r="F110">
        <f>SUMIFS(PLAN!$M:$M,PLAN!$T:$T,Sheet1!$A110,PLAN!$U:$U,Sheet1!$F$1)+[7]Sheet1!F110</f>
        <v>0</v>
      </c>
      <c r="G110">
        <f>SUMIFS(PLAN!$M:$M,PLAN!$T:$T,Sheet1!$A110,PLAN!$U:$U,Sheet1!$G$1)+[7]Sheet1!G110</f>
        <v>0</v>
      </c>
      <c r="H110">
        <f>SUMIFS(PLAN!$M:$M,PLAN!$T:$T,Sheet1!$A110,PLAN!$U:$U,Sheet1!$H$1)+[7]Sheet1!H110</f>
        <v>0</v>
      </c>
      <c r="I110">
        <f>SUMIFS(PLAN!$M:$M,PLAN!$T:$T,Sheet1!$A110,PLAN!$U:$U,Sheet1!$I$1)+[7]Sheet1!I110</f>
        <v>0</v>
      </c>
      <c r="J110">
        <f>SUMIFS(PLAN!$M:$M,PLAN!$T:$T,Sheet1!$A110,PLAN!$U:$U,Sheet1!$J$1)+[7]Sheet1!J110</f>
        <v>0</v>
      </c>
      <c r="K110">
        <f>SUMIFS(PLAN!$M:$M,PLAN!$T:$T,Sheet1!$A110,PLAN!$U:$U,Sheet1!$K$1)+[7]Sheet1!K110</f>
        <v>0</v>
      </c>
      <c r="L110">
        <f>SUMIFS(PLAN!$M:$M,PLAN!$T:$T,Sheet1!$A110,PLAN!$U:$U,Sheet1!$L$1)+[7]Sheet1!L110</f>
        <v>0</v>
      </c>
      <c r="M110">
        <f>SUMIFS(PLAN!$M:$M,PLAN!$T:$T,Sheet1!$A110,PLAN!$U:$U,Sheet1!$M$1)+[7]Sheet1!M110</f>
        <v>0</v>
      </c>
      <c r="N110">
        <f>SUMIFS(PLAN!$M:$M,PLAN!$T:$T,Sheet1!$A110,PLAN!$U:$U,Sheet1!$N$1)+[7]Sheet1!N110</f>
        <v>0</v>
      </c>
      <c r="O110">
        <f t="shared" si="2"/>
        <v>0</v>
      </c>
    </row>
    <row r="111" spans="1:15">
      <c r="A111" s="222">
        <v>46283</v>
      </c>
      <c r="B111">
        <f>SUMIFS(PLAN!$M:$M,PLAN!$T:$T,Sheet1!$A111,PLAN!$U:$U,Sheet1!$B$1)+[7]Sheet1!B117</f>
        <v>0</v>
      </c>
      <c r="C111">
        <f>SUMIFS(PLAN!$M:$M,PLAN!$T:$T,Sheet1!$A111,PLAN!$U:$U,Sheet1!$C$1)+[7]Sheet1!C111</f>
        <v>0</v>
      </c>
      <c r="D111">
        <f>SUMIFS(PLAN!$M:$M,PLAN!$T:$T,Sheet1!$A111,PLAN!$U:$U,Sheet1!$D$1)+[7]Sheet1!D111</f>
        <v>0</v>
      </c>
      <c r="E111">
        <f>SUMIFS(PLAN!$M:$M,PLAN!$T:$T,Sheet1!$A111,PLAN!$U:$U,Sheet1!$E$1)+[7]Sheet1!E111</f>
        <v>0</v>
      </c>
      <c r="F111">
        <f>SUMIFS(PLAN!$M:$M,PLAN!$T:$T,Sheet1!$A111,PLAN!$U:$U,Sheet1!$F$1)+[7]Sheet1!F111</f>
        <v>0</v>
      </c>
      <c r="G111">
        <f>SUMIFS(PLAN!$M:$M,PLAN!$T:$T,Sheet1!$A111,PLAN!$U:$U,Sheet1!$G$1)+[7]Sheet1!G111</f>
        <v>0</v>
      </c>
      <c r="H111">
        <f>SUMIFS(PLAN!$M:$M,PLAN!$T:$T,Sheet1!$A111,PLAN!$U:$U,Sheet1!$H$1)+[7]Sheet1!H111</f>
        <v>0</v>
      </c>
      <c r="I111">
        <f>SUMIFS(PLAN!$M:$M,PLAN!$T:$T,Sheet1!$A111,PLAN!$U:$U,Sheet1!$I$1)+[7]Sheet1!I111</f>
        <v>0</v>
      </c>
      <c r="J111">
        <f>SUMIFS(PLAN!$M:$M,PLAN!$T:$T,Sheet1!$A111,PLAN!$U:$U,Sheet1!$J$1)+[7]Sheet1!J111</f>
        <v>0</v>
      </c>
      <c r="K111">
        <f>SUMIFS(PLAN!$M:$M,PLAN!$T:$T,Sheet1!$A111,PLAN!$U:$U,Sheet1!$K$1)+[7]Sheet1!K111</f>
        <v>0</v>
      </c>
      <c r="L111">
        <f>SUMIFS(PLAN!$M:$M,PLAN!$T:$T,Sheet1!$A111,PLAN!$U:$U,Sheet1!$L$1)+[7]Sheet1!L111</f>
        <v>0</v>
      </c>
      <c r="M111">
        <f>SUMIFS(PLAN!$M:$M,PLAN!$T:$T,Sheet1!$A111,PLAN!$U:$U,Sheet1!$M$1)+[7]Sheet1!M111</f>
        <v>0</v>
      </c>
      <c r="N111">
        <f>SUMIFS(PLAN!$M:$M,PLAN!$T:$T,Sheet1!$A111,PLAN!$U:$U,Sheet1!$N$1)+[7]Sheet1!N111</f>
        <v>0</v>
      </c>
      <c r="O111">
        <f t="shared" si="2"/>
        <v>0</v>
      </c>
    </row>
    <row r="112" spans="1:15">
      <c r="A112" s="222">
        <v>46284</v>
      </c>
      <c r="B112">
        <f>SUMIFS(PLAN!$M:$M,PLAN!$T:$T,Sheet1!$A112,PLAN!$U:$U,Sheet1!$B$1)+[7]Sheet1!B118</f>
        <v>0</v>
      </c>
      <c r="C112">
        <f>SUMIFS(PLAN!$M:$M,PLAN!$T:$T,Sheet1!$A112,PLAN!$U:$U,Sheet1!$C$1)+[7]Sheet1!C112</f>
        <v>0</v>
      </c>
      <c r="D112">
        <f>SUMIFS(PLAN!$M:$M,PLAN!$T:$T,Sheet1!$A112,PLAN!$U:$U,Sheet1!$D$1)+[7]Sheet1!D112</f>
        <v>0</v>
      </c>
      <c r="E112">
        <f>SUMIFS(PLAN!$M:$M,PLAN!$T:$T,Sheet1!$A112,PLAN!$U:$U,Sheet1!$E$1)+[7]Sheet1!E112</f>
        <v>0</v>
      </c>
      <c r="F112">
        <f>SUMIFS(PLAN!$M:$M,PLAN!$T:$T,Sheet1!$A112,PLAN!$U:$U,Sheet1!$F$1)+[7]Sheet1!F112</f>
        <v>0</v>
      </c>
      <c r="G112">
        <f>SUMIFS(PLAN!$M:$M,PLAN!$T:$T,Sheet1!$A112,PLAN!$U:$U,Sheet1!$G$1)+[7]Sheet1!G112</f>
        <v>0</v>
      </c>
      <c r="H112">
        <f>SUMIFS(PLAN!$M:$M,PLAN!$T:$T,Sheet1!$A112,PLAN!$U:$U,Sheet1!$H$1)+[7]Sheet1!H112</f>
        <v>0</v>
      </c>
      <c r="I112">
        <f>SUMIFS(PLAN!$M:$M,PLAN!$T:$T,Sheet1!$A112,PLAN!$U:$U,Sheet1!$I$1)+[7]Sheet1!I112</f>
        <v>0</v>
      </c>
      <c r="J112">
        <f>SUMIFS(PLAN!$M:$M,PLAN!$T:$T,Sheet1!$A112,PLAN!$U:$U,Sheet1!$J$1)+[7]Sheet1!J112</f>
        <v>0</v>
      </c>
      <c r="K112">
        <f>SUMIFS(PLAN!$M:$M,PLAN!$T:$T,Sheet1!$A112,PLAN!$U:$U,Sheet1!$K$1)+[7]Sheet1!K112</f>
        <v>0</v>
      </c>
      <c r="L112">
        <f>SUMIFS(PLAN!$M:$M,PLAN!$T:$T,Sheet1!$A112,PLAN!$U:$U,Sheet1!$L$1)+[7]Sheet1!L112</f>
        <v>0</v>
      </c>
      <c r="M112">
        <f>SUMIFS(PLAN!$M:$M,PLAN!$T:$T,Sheet1!$A112,PLAN!$U:$U,Sheet1!$M$1)+[7]Sheet1!M112</f>
        <v>0</v>
      </c>
      <c r="N112">
        <f>SUMIFS(PLAN!$M:$M,PLAN!$T:$T,Sheet1!$A112,PLAN!$U:$U,Sheet1!$N$1)+[7]Sheet1!N112</f>
        <v>0</v>
      </c>
      <c r="O112">
        <f t="shared" si="2"/>
        <v>0</v>
      </c>
    </row>
    <row r="113" spans="1:15">
      <c r="A113" s="222">
        <v>46285</v>
      </c>
      <c r="B113">
        <f>SUMIFS(PLAN!$M:$M,PLAN!$T:$T,Sheet1!$A113,PLAN!$U:$U,Sheet1!$B$1)+[7]Sheet1!B119</f>
        <v>0</v>
      </c>
      <c r="C113">
        <f>SUMIFS(PLAN!$M:$M,PLAN!$T:$T,Sheet1!$A113,PLAN!$U:$U,Sheet1!$C$1)+[7]Sheet1!C113</f>
        <v>0</v>
      </c>
      <c r="D113">
        <f>SUMIFS(PLAN!$M:$M,PLAN!$T:$T,Sheet1!$A113,PLAN!$U:$U,Sheet1!$D$1)+[7]Sheet1!D113</f>
        <v>0</v>
      </c>
      <c r="E113">
        <f>SUMIFS(PLAN!$M:$M,PLAN!$T:$T,Sheet1!$A113,PLAN!$U:$U,Sheet1!$E$1)+[7]Sheet1!E113</f>
        <v>0</v>
      </c>
      <c r="F113">
        <f>SUMIFS(PLAN!$M:$M,PLAN!$T:$T,Sheet1!$A113,PLAN!$U:$U,Sheet1!$F$1)+[7]Sheet1!F113</f>
        <v>0</v>
      </c>
      <c r="G113">
        <f>SUMIFS(PLAN!$M:$M,PLAN!$T:$T,Sheet1!$A113,PLAN!$U:$U,Sheet1!$G$1)+[7]Sheet1!G113</f>
        <v>0</v>
      </c>
      <c r="H113">
        <f>SUMIFS(PLAN!$M:$M,PLAN!$T:$T,Sheet1!$A113,PLAN!$U:$U,Sheet1!$H$1)+[7]Sheet1!H113</f>
        <v>0</v>
      </c>
      <c r="I113">
        <f>SUMIFS(PLAN!$M:$M,PLAN!$T:$T,Sheet1!$A113,PLAN!$U:$U,Sheet1!$I$1)+[7]Sheet1!I113</f>
        <v>0</v>
      </c>
      <c r="J113">
        <f>SUMIFS(PLAN!$M:$M,PLAN!$T:$T,Sheet1!$A113,PLAN!$U:$U,Sheet1!$J$1)+[7]Sheet1!J113</f>
        <v>0</v>
      </c>
      <c r="K113">
        <f>SUMIFS(PLAN!$M:$M,PLAN!$T:$T,Sheet1!$A113,PLAN!$U:$U,Sheet1!$K$1)+[7]Sheet1!K113</f>
        <v>0</v>
      </c>
      <c r="L113">
        <f>SUMIFS(PLAN!$M:$M,PLAN!$T:$T,Sheet1!$A113,PLAN!$U:$U,Sheet1!$L$1)+[7]Sheet1!L113</f>
        <v>0</v>
      </c>
      <c r="M113">
        <f>SUMIFS(PLAN!$M:$M,PLAN!$T:$T,Sheet1!$A113,PLAN!$U:$U,Sheet1!$M$1)+[7]Sheet1!M113</f>
        <v>0</v>
      </c>
      <c r="N113">
        <f>SUMIFS(PLAN!$M:$M,PLAN!$T:$T,Sheet1!$A113,PLAN!$U:$U,Sheet1!$N$1)+[7]Sheet1!N113</f>
        <v>0</v>
      </c>
      <c r="O113">
        <f t="shared" si="2"/>
        <v>0</v>
      </c>
    </row>
    <row r="114" spans="1:15">
      <c r="A114" s="222">
        <v>46286</v>
      </c>
      <c r="B114">
        <f>SUMIFS(PLAN!$M:$M,PLAN!$T:$T,Sheet1!$A114,PLAN!$U:$U,Sheet1!$B$1)+[7]Sheet1!B120</f>
        <v>0</v>
      </c>
      <c r="C114">
        <f>SUMIFS(PLAN!$M:$M,PLAN!$T:$T,Sheet1!$A114,PLAN!$U:$U,Sheet1!$C$1)+[7]Sheet1!C114</f>
        <v>0</v>
      </c>
      <c r="D114">
        <f>SUMIFS(PLAN!$M:$M,PLAN!$T:$T,Sheet1!$A114,PLAN!$U:$U,Sheet1!$D$1)+[7]Sheet1!D114</f>
        <v>0</v>
      </c>
      <c r="E114">
        <f>SUMIFS(PLAN!$M:$M,PLAN!$T:$T,Sheet1!$A114,PLAN!$U:$U,Sheet1!$E$1)+[7]Sheet1!E114</f>
        <v>0</v>
      </c>
      <c r="F114">
        <f>SUMIFS(PLAN!$M:$M,PLAN!$T:$T,Sheet1!$A114,PLAN!$U:$U,Sheet1!$F$1)+[7]Sheet1!F114</f>
        <v>0</v>
      </c>
      <c r="G114">
        <f>SUMIFS(PLAN!$M:$M,PLAN!$T:$T,Sheet1!$A114,PLAN!$U:$U,Sheet1!$G$1)+[7]Sheet1!G114</f>
        <v>0</v>
      </c>
      <c r="H114">
        <f>SUMIFS(PLAN!$M:$M,PLAN!$T:$T,Sheet1!$A114,PLAN!$U:$U,Sheet1!$H$1)+[7]Sheet1!H114</f>
        <v>0</v>
      </c>
      <c r="I114">
        <f>SUMIFS(PLAN!$M:$M,PLAN!$T:$T,Sheet1!$A114,PLAN!$U:$U,Sheet1!$I$1)+[7]Sheet1!I114</f>
        <v>0</v>
      </c>
      <c r="J114">
        <f>SUMIFS(PLAN!$M:$M,PLAN!$T:$T,Sheet1!$A114,PLAN!$U:$U,Sheet1!$J$1)+[7]Sheet1!J114</f>
        <v>0</v>
      </c>
      <c r="K114">
        <f>SUMIFS(PLAN!$M:$M,PLAN!$T:$T,Sheet1!$A114,PLAN!$U:$U,Sheet1!$K$1)+[7]Sheet1!K114</f>
        <v>0</v>
      </c>
      <c r="L114">
        <f>SUMIFS(PLAN!$M:$M,PLAN!$T:$T,Sheet1!$A114,PLAN!$U:$U,Sheet1!$L$1)+[7]Sheet1!L114</f>
        <v>0</v>
      </c>
      <c r="M114">
        <f>SUMIFS(PLAN!$M:$M,PLAN!$T:$T,Sheet1!$A114,PLAN!$U:$U,Sheet1!$M$1)+[7]Sheet1!M114</f>
        <v>0</v>
      </c>
      <c r="N114">
        <f>SUMIFS(PLAN!$M:$M,PLAN!$T:$T,Sheet1!$A114,PLAN!$U:$U,Sheet1!$N$1)+[7]Sheet1!N114</f>
        <v>0</v>
      </c>
      <c r="O114">
        <f t="shared" si="2"/>
        <v>0</v>
      </c>
    </row>
    <row r="115" spans="1:15">
      <c r="A115" s="222">
        <v>46287</v>
      </c>
      <c r="B115">
        <f>SUMIFS(PLAN!$M:$M,PLAN!$T:$T,Sheet1!$A115,PLAN!$U:$U,Sheet1!$B$1)+[7]Sheet1!B121</f>
        <v>0</v>
      </c>
      <c r="C115">
        <f>SUMIFS(PLAN!$M:$M,PLAN!$T:$T,Sheet1!$A115,PLAN!$U:$U,Sheet1!$C$1)+[7]Sheet1!C115</f>
        <v>0</v>
      </c>
      <c r="D115">
        <f>SUMIFS(PLAN!$M:$M,PLAN!$T:$T,Sheet1!$A115,PLAN!$U:$U,Sheet1!$D$1)+[7]Sheet1!D115</f>
        <v>0</v>
      </c>
      <c r="E115">
        <f>SUMIFS(PLAN!$M:$M,PLAN!$T:$T,Sheet1!$A115,PLAN!$U:$U,Sheet1!$E$1)+[7]Sheet1!E115</f>
        <v>0</v>
      </c>
      <c r="F115">
        <f>SUMIFS(PLAN!$M:$M,PLAN!$T:$T,Sheet1!$A115,PLAN!$U:$U,Sheet1!$F$1)+[7]Sheet1!F115</f>
        <v>0</v>
      </c>
      <c r="G115">
        <f>SUMIFS(PLAN!$M:$M,PLAN!$T:$T,Sheet1!$A115,PLAN!$U:$U,Sheet1!$G$1)+[7]Sheet1!G115</f>
        <v>0</v>
      </c>
      <c r="H115">
        <f>SUMIFS(PLAN!$M:$M,PLAN!$T:$T,Sheet1!$A115,PLAN!$U:$U,Sheet1!$H$1)+[7]Sheet1!H115</f>
        <v>0</v>
      </c>
      <c r="I115">
        <f>SUMIFS(PLAN!$M:$M,PLAN!$T:$T,Sheet1!$A115,PLAN!$U:$U,Sheet1!$I$1)+[7]Sheet1!I115</f>
        <v>0</v>
      </c>
      <c r="J115">
        <f>SUMIFS(PLAN!$M:$M,PLAN!$T:$T,Sheet1!$A115,PLAN!$U:$U,Sheet1!$J$1)+[7]Sheet1!J115</f>
        <v>0</v>
      </c>
      <c r="K115">
        <f>SUMIFS(PLAN!$M:$M,PLAN!$T:$T,Sheet1!$A115,PLAN!$U:$U,Sheet1!$K$1)+[7]Sheet1!K115</f>
        <v>0</v>
      </c>
      <c r="L115">
        <f>SUMIFS(PLAN!$M:$M,PLAN!$T:$T,Sheet1!$A115,PLAN!$U:$U,Sheet1!$L$1)+[7]Sheet1!L115</f>
        <v>0</v>
      </c>
      <c r="M115">
        <f>SUMIFS(PLAN!$M:$M,PLAN!$T:$T,Sheet1!$A115,PLAN!$U:$U,Sheet1!$M$1)+[7]Sheet1!M115</f>
        <v>0</v>
      </c>
      <c r="N115">
        <f>SUMIFS(PLAN!$M:$M,PLAN!$T:$T,Sheet1!$A115,PLAN!$U:$U,Sheet1!$N$1)+[7]Sheet1!N115</f>
        <v>0</v>
      </c>
      <c r="O115">
        <f t="shared" si="2"/>
        <v>0</v>
      </c>
    </row>
    <row r="116" spans="1:15">
      <c r="A116" s="222">
        <v>46288</v>
      </c>
      <c r="B116">
        <f>SUMIFS(PLAN!$M:$M,PLAN!$T:$T,Sheet1!$A116,PLAN!$U:$U,Sheet1!$B$1)+[7]Sheet1!B122</f>
        <v>0</v>
      </c>
      <c r="C116">
        <f>SUMIFS(PLAN!$M:$M,PLAN!$T:$T,Sheet1!$A116,PLAN!$U:$U,Sheet1!$C$1)+[7]Sheet1!C116</f>
        <v>0</v>
      </c>
      <c r="D116">
        <f>SUMIFS(PLAN!$M:$M,PLAN!$T:$T,Sheet1!$A116,PLAN!$U:$U,Sheet1!$D$1)+[7]Sheet1!D116</f>
        <v>0</v>
      </c>
      <c r="E116">
        <f>SUMIFS(PLAN!$M:$M,PLAN!$T:$T,Sheet1!$A116,PLAN!$U:$U,Sheet1!$E$1)+[7]Sheet1!E116</f>
        <v>0</v>
      </c>
      <c r="F116">
        <f>SUMIFS(PLAN!$M:$M,PLAN!$T:$T,Sheet1!$A116,PLAN!$U:$U,Sheet1!$F$1)+[7]Sheet1!F116</f>
        <v>0</v>
      </c>
      <c r="G116">
        <f>SUMIFS(PLAN!$M:$M,PLAN!$T:$T,Sheet1!$A116,PLAN!$U:$U,Sheet1!$G$1)+[7]Sheet1!G116</f>
        <v>0</v>
      </c>
      <c r="H116">
        <f>SUMIFS(PLAN!$M:$M,PLAN!$T:$T,Sheet1!$A116,PLAN!$U:$U,Sheet1!$H$1)+[7]Sheet1!H116</f>
        <v>0</v>
      </c>
      <c r="I116">
        <f>SUMIFS(PLAN!$M:$M,PLAN!$T:$T,Sheet1!$A116,PLAN!$U:$U,Sheet1!$I$1)+[7]Sheet1!I116</f>
        <v>0</v>
      </c>
      <c r="J116">
        <f>SUMIFS(PLAN!$M:$M,PLAN!$T:$T,Sheet1!$A116,PLAN!$U:$U,Sheet1!$J$1)+[7]Sheet1!J116</f>
        <v>0</v>
      </c>
      <c r="K116">
        <f>SUMIFS(PLAN!$M:$M,PLAN!$T:$T,Sheet1!$A116,PLAN!$U:$U,Sheet1!$K$1)+[7]Sheet1!K116</f>
        <v>0</v>
      </c>
      <c r="L116">
        <f>SUMIFS(PLAN!$M:$M,PLAN!$T:$T,Sheet1!$A116,PLAN!$U:$U,Sheet1!$L$1)+[7]Sheet1!L116</f>
        <v>0</v>
      </c>
      <c r="M116">
        <f>SUMIFS(PLAN!$M:$M,PLAN!$T:$T,Sheet1!$A116,PLAN!$U:$U,Sheet1!$M$1)+[7]Sheet1!M116</f>
        <v>0</v>
      </c>
      <c r="N116">
        <f>SUMIFS(PLAN!$M:$M,PLAN!$T:$T,Sheet1!$A116,PLAN!$U:$U,Sheet1!$N$1)+[7]Sheet1!N116</f>
        <v>0</v>
      </c>
      <c r="O116">
        <f t="shared" si="2"/>
        <v>0</v>
      </c>
    </row>
    <row r="117" spans="1:15">
      <c r="A117" s="222">
        <v>46289</v>
      </c>
      <c r="B117">
        <f>SUMIFS(PLAN!$M:$M,PLAN!$T:$T,Sheet1!$A117,PLAN!$U:$U,Sheet1!$B$1)+[7]Sheet1!B123</f>
        <v>0</v>
      </c>
      <c r="C117">
        <f>SUMIFS(PLAN!$M:$M,PLAN!$T:$T,Sheet1!$A117,PLAN!$U:$U,Sheet1!$C$1)+[7]Sheet1!C117</f>
        <v>0</v>
      </c>
      <c r="D117">
        <f>SUMIFS(PLAN!$M:$M,PLAN!$T:$T,Sheet1!$A117,PLAN!$U:$U,Sheet1!$D$1)+[7]Sheet1!D117</f>
        <v>0</v>
      </c>
      <c r="E117">
        <f>SUMIFS(PLAN!$M:$M,PLAN!$T:$T,Sheet1!$A117,PLAN!$U:$U,Sheet1!$E$1)+[7]Sheet1!E117</f>
        <v>0</v>
      </c>
      <c r="F117">
        <f>SUMIFS(PLAN!$M:$M,PLAN!$T:$T,Sheet1!$A117,PLAN!$U:$U,Sheet1!$F$1)+[7]Sheet1!F117</f>
        <v>0</v>
      </c>
      <c r="G117">
        <f>SUMIFS(PLAN!$M:$M,PLAN!$T:$T,Sheet1!$A117,PLAN!$U:$U,Sheet1!$G$1)+[7]Sheet1!G117</f>
        <v>0</v>
      </c>
      <c r="H117">
        <f>SUMIFS(PLAN!$M:$M,PLAN!$T:$T,Sheet1!$A117,PLAN!$U:$U,Sheet1!$H$1)+[7]Sheet1!H117</f>
        <v>0</v>
      </c>
      <c r="I117">
        <f>SUMIFS(PLAN!$M:$M,PLAN!$T:$T,Sheet1!$A117,PLAN!$U:$U,Sheet1!$I$1)+[7]Sheet1!I117</f>
        <v>0</v>
      </c>
      <c r="J117">
        <f>SUMIFS(PLAN!$M:$M,PLAN!$T:$T,Sheet1!$A117,PLAN!$U:$U,Sheet1!$J$1)+[7]Sheet1!J117</f>
        <v>0</v>
      </c>
      <c r="K117">
        <f>SUMIFS(PLAN!$M:$M,PLAN!$T:$T,Sheet1!$A117,PLAN!$U:$U,Sheet1!$K$1)+[7]Sheet1!K117</f>
        <v>0</v>
      </c>
      <c r="L117">
        <f>SUMIFS(PLAN!$M:$M,PLAN!$T:$T,Sheet1!$A117,PLAN!$U:$U,Sheet1!$L$1)+[7]Sheet1!L117</f>
        <v>0</v>
      </c>
      <c r="M117">
        <f>SUMIFS(PLAN!$M:$M,PLAN!$T:$T,Sheet1!$A117,PLAN!$U:$U,Sheet1!$M$1)+[7]Sheet1!M117</f>
        <v>0</v>
      </c>
      <c r="N117">
        <f>SUMIFS(PLAN!$M:$M,PLAN!$T:$T,Sheet1!$A117,PLAN!$U:$U,Sheet1!$N$1)+[7]Sheet1!N117</f>
        <v>0</v>
      </c>
      <c r="O117">
        <f t="shared" si="2"/>
        <v>0</v>
      </c>
    </row>
    <row r="118" spans="1:15">
      <c r="A118" s="222">
        <v>46290</v>
      </c>
      <c r="B118">
        <f>SUMIFS(PLAN!$M:$M,PLAN!$T:$T,Sheet1!$A118,PLAN!$U:$U,Sheet1!$B$1)+[7]Sheet1!B124</f>
        <v>0</v>
      </c>
      <c r="C118">
        <f>SUMIFS(PLAN!$M:$M,PLAN!$T:$T,Sheet1!$A118,PLAN!$U:$U,Sheet1!$C$1)+[7]Sheet1!C118</f>
        <v>0</v>
      </c>
      <c r="D118">
        <f>SUMIFS(PLAN!$M:$M,PLAN!$T:$T,Sheet1!$A118,PLAN!$U:$U,Sheet1!$D$1)+[7]Sheet1!D118</f>
        <v>0</v>
      </c>
      <c r="E118">
        <f>SUMIFS(PLAN!$M:$M,PLAN!$T:$T,Sheet1!$A118,PLAN!$U:$U,Sheet1!$E$1)+[7]Sheet1!E118</f>
        <v>0</v>
      </c>
      <c r="F118">
        <f>SUMIFS(PLAN!$M:$M,PLAN!$T:$T,Sheet1!$A118,PLAN!$U:$U,Sheet1!$F$1)+[7]Sheet1!F118</f>
        <v>0</v>
      </c>
      <c r="G118">
        <f>SUMIFS(PLAN!$M:$M,PLAN!$T:$T,Sheet1!$A118,PLAN!$U:$U,Sheet1!$G$1)+[7]Sheet1!G118</f>
        <v>0</v>
      </c>
      <c r="H118">
        <f>SUMIFS(PLAN!$M:$M,PLAN!$T:$T,Sheet1!$A118,PLAN!$U:$U,Sheet1!$H$1)+[7]Sheet1!H118</f>
        <v>0</v>
      </c>
      <c r="I118">
        <f>SUMIFS(PLAN!$M:$M,PLAN!$T:$T,Sheet1!$A118,PLAN!$U:$U,Sheet1!$I$1)+[7]Sheet1!I118</f>
        <v>0</v>
      </c>
      <c r="J118">
        <f>SUMIFS(PLAN!$M:$M,PLAN!$T:$T,Sheet1!$A118,PLAN!$U:$U,Sheet1!$J$1)+[7]Sheet1!J118</f>
        <v>0</v>
      </c>
      <c r="K118">
        <f>SUMIFS(PLAN!$M:$M,PLAN!$T:$T,Sheet1!$A118,PLAN!$U:$U,Sheet1!$K$1)+[7]Sheet1!K118</f>
        <v>0</v>
      </c>
      <c r="L118">
        <f>SUMIFS(PLAN!$M:$M,PLAN!$T:$T,Sheet1!$A118,PLAN!$U:$U,Sheet1!$L$1)+[7]Sheet1!L118</f>
        <v>0</v>
      </c>
      <c r="M118">
        <f>SUMIFS(PLAN!$M:$M,PLAN!$T:$T,Sheet1!$A118,PLAN!$U:$U,Sheet1!$M$1)+[7]Sheet1!M118</f>
        <v>0</v>
      </c>
      <c r="N118">
        <f>SUMIFS(PLAN!$M:$M,PLAN!$T:$T,Sheet1!$A118,PLAN!$U:$U,Sheet1!$N$1)+[7]Sheet1!N118</f>
        <v>0</v>
      </c>
      <c r="O118">
        <f t="shared" si="2"/>
        <v>0</v>
      </c>
    </row>
    <row r="119" spans="1:15">
      <c r="A119" s="222">
        <v>46291</v>
      </c>
      <c r="B119">
        <f>SUMIFS(PLAN!$M:$M,PLAN!$T:$T,Sheet1!$A119,PLAN!$U:$U,Sheet1!$B$1)+[7]Sheet1!B125</f>
        <v>0</v>
      </c>
      <c r="C119">
        <f>SUMIFS(PLAN!$M:$M,PLAN!$T:$T,Sheet1!$A119,PLAN!$U:$U,Sheet1!$C$1)+[7]Sheet1!C119</f>
        <v>0</v>
      </c>
      <c r="D119">
        <f>SUMIFS(PLAN!$M:$M,PLAN!$T:$T,Sheet1!$A119,PLAN!$U:$U,Sheet1!$D$1)+[7]Sheet1!D119</f>
        <v>0</v>
      </c>
      <c r="E119">
        <f>SUMIFS(PLAN!$M:$M,PLAN!$T:$T,Sheet1!$A119,PLAN!$U:$U,Sheet1!$E$1)+[7]Sheet1!E119</f>
        <v>0</v>
      </c>
      <c r="F119">
        <f>SUMIFS(PLAN!$M:$M,PLAN!$T:$T,Sheet1!$A119,PLAN!$U:$U,Sheet1!$F$1)+[7]Sheet1!F119</f>
        <v>0</v>
      </c>
      <c r="G119">
        <f>SUMIFS(PLAN!$M:$M,PLAN!$T:$T,Sheet1!$A119,PLAN!$U:$U,Sheet1!$G$1)+[7]Sheet1!G119</f>
        <v>0</v>
      </c>
      <c r="H119">
        <f>SUMIFS(PLAN!$M:$M,PLAN!$T:$T,Sheet1!$A119,PLAN!$U:$U,Sheet1!$H$1)+[7]Sheet1!H119</f>
        <v>0</v>
      </c>
      <c r="I119">
        <f>SUMIFS(PLAN!$M:$M,PLAN!$T:$T,Sheet1!$A119,PLAN!$U:$U,Sheet1!$I$1)+[7]Sheet1!I119</f>
        <v>0</v>
      </c>
      <c r="J119">
        <f>SUMIFS(PLAN!$M:$M,PLAN!$T:$T,Sheet1!$A119,PLAN!$U:$U,Sheet1!$J$1)+[7]Sheet1!J119</f>
        <v>0</v>
      </c>
      <c r="K119">
        <f>SUMIFS(PLAN!$M:$M,PLAN!$T:$T,Sheet1!$A119,PLAN!$U:$U,Sheet1!$K$1)+[7]Sheet1!K119</f>
        <v>0</v>
      </c>
      <c r="L119">
        <f>SUMIFS(PLAN!$M:$M,PLAN!$T:$T,Sheet1!$A119,PLAN!$U:$U,Sheet1!$L$1)+[7]Sheet1!L119</f>
        <v>0</v>
      </c>
      <c r="M119">
        <f>SUMIFS(PLAN!$M:$M,PLAN!$T:$T,Sheet1!$A119,PLAN!$U:$U,Sheet1!$M$1)+[7]Sheet1!M119</f>
        <v>0</v>
      </c>
      <c r="N119">
        <f>SUMIFS(PLAN!$M:$M,PLAN!$T:$T,Sheet1!$A119,PLAN!$U:$U,Sheet1!$N$1)+[7]Sheet1!N119</f>
        <v>0</v>
      </c>
      <c r="O119">
        <f t="shared" si="2"/>
        <v>0</v>
      </c>
    </row>
    <row r="120" spans="1:15">
      <c r="A120" s="222">
        <v>46292</v>
      </c>
      <c r="B120">
        <f>SUMIFS(PLAN!$M:$M,PLAN!$T:$T,Sheet1!$A120,PLAN!$U:$U,Sheet1!$B$1)+[7]Sheet1!B126</f>
        <v>0</v>
      </c>
      <c r="C120">
        <f>SUMIFS(PLAN!$M:$M,PLAN!$T:$T,Sheet1!$A120,PLAN!$U:$U,Sheet1!$C$1)+[7]Sheet1!C120</f>
        <v>0</v>
      </c>
      <c r="D120">
        <f>SUMIFS(PLAN!$M:$M,PLAN!$T:$T,Sheet1!$A120,PLAN!$U:$U,Sheet1!$D$1)+[7]Sheet1!D120</f>
        <v>0</v>
      </c>
      <c r="E120">
        <f>SUMIFS(PLAN!$M:$M,PLAN!$T:$T,Sheet1!$A120,PLAN!$U:$U,Sheet1!$E$1)+[7]Sheet1!E120</f>
        <v>0</v>
      </c>
      <c r="F120">
        <f>SUMIFS(PLAN!$M:$M,PLAN!$T:$T,Sheet1!$A120,PLAN!$U:$U,Sheet1!$F$1)+[7]Sheet1!F120</f>
        <v>0</v>
      </c>
      <c r="G120">
        <f>SUMIFS(PLAN!$M:$M,PLAN!$T:$T,Sheet1!$A120,PLAN!$U:$U,Sheet1!$G$1)+[7]Sheet1!G120</f>
        <v>0</v>
      </c>
      <c r="H120">
        <f>SUMIFS(PLAN!$M:$M,PLAN!$T:$T,Sheet1!$A120,PLAN!$U:$U,Sheet1!$H$1)+[7]Sheet1!H120</f>
        <v>0</v>
      </c>
      <c r="I120">
        <f>SUMIFS(PLAN!$M:$M,PLAN!$T:$T,Sheet1!$A120,PLAN!$U:$U,Sheet1!$I$1)+[7]Sheet1!I120</f>
        <v>0</v>
      </c>
      <c r="J120">
        <f>SUMIFS(PLAN!$M:$M,PLAN!$T:$T,Sheet1!$A120,PLAN!$U:$U,Sheet1!$J$1)+[7]Sheet1!J120</f>
        <v>0</v>
      </c>
      <c r="K120">
        <f>SUMIFS(PLAN!$M:$M,PLAN!$T:$T,Sheet1!$A120,PLAN!$U:$U,Sheet1!$K$1)+[7]Sheet1!K120</f>
        <v>0</v>
      </c>
      <c r="L120">
        <f>SUMIFS(PLAN!$M:$M,PLAN!$T:$T,Sheet1!$A120,PLAN!$U:$U,Sheet1!$L$1)+[7]Sheet1!L120</f>
        <v>0</v>
      </c>
      <c r="M120">
        <f>SUMIFS(PLAN!$M:$M,PLAN!$T:$T,Sheet1!$A120,PLAN!$U:$U,Sheet1!$M$1)+[7]Sheet1!M120</f>
        <v>0</v>
      </c>
      <c r="N120">
        <f>SUMIFS(PLAN!$M:$M,PLAN!$T:$T,Sheet1!$A120,PLAN!$U:$U,Sheet1!$N$1)+[7]Sheet1!N120</f>
        <v>0</v>
      </c>
      <c r="O120">
        <f t="shared" si="2"/>
        <v>0</v>
      </c>
    </row>
    <row r="121" spans="1:15">
      <c r="A121" s="222">
        <v>46293</v>
      </c>
      <c r="B121">
        <f>SUMIFS(PLAN!$M:$M,PLAN!$T:$T,Sheet1!$A121,PLAN!$U:$U,Sheet1!$B$1)+[7]Sheet1!B127</f>
        <v>0</v>
      </c>
      <c r="C121">
        <f>SUMIFS(PLAN!$M:$M,PLAN!$T:$T,Sheet1!$A121,PLAN!$U:$U,Sheet1!$C$1)+[7]Sheet1!C121</f>
        <v>0</v>
      </c>
      <c r="D121">
        <f>SUMIFS(PLAN!$M:$M,PLAN!$T:$T,Sheet1!$A121,PLAN!$U:$U,Sheet1!$D$1)+[7]Sheet1!D121</f>
        <v>0</v>
      </c>
      <c r="E121">
        <f>SUMIFS(PLAN!$M:$M,PLAN!$T:$T,Sheet1!$A121,PLAN!$U:$U,Sheet1!$E$1)+[7]Sheet1!E121</f>
        <v>0</v>
      </c>
      <c r="F121">
        <f>SUMIFS(PLAN!$M:$M,PLAN!$T:$T,Sheet1!$A121,PLAN!$U:$U,Sheet1!$F$1)+[7]Sheet1!F121</f>
        <v>0</v>
      </c>
      <c r="G121">
        <f>SUMIFS(PLAN!$M:$M,PLAN!$T:$T,Sheet1!$A121,PLAN!$U:$U,Sheet1!$G$1)+[7]Sheet1!G121</f>
        <v>0</v>
      </c>
      <c r="H121">
        <f>SUMIFS(PLAN!$M:$M,PLAN!$T:$T,Sheet1!$A121,PLAN!$U:$U,Sheet1!$H$1)+[7]Sheet1!H121</f>
        <v>0</v>
      </c>
      <c r="I121">
        <f>SUMIFS(PLAN!$M:$M,PLAN!$T:$T,Sheet1!$A121,PLAN!$U:$U,Sheet1!$I$1)+[7]Sheet1!I121</f>
        <v>0</v>
      </c>
      <c r="J121">
        <f>SUMIFS(PLAN!$M:$M,PLAN!$T:$T,Sheet1!$A121,PLAN!$U:$U,Sheet1!$J$1)+[7]Sheet1!J121</f>
        <v>0</v>
      </c>
      <c r="K121">
        <f>SUMIFS(PLAN!$M:$M,PLAN!$T:$T,Sheet1!$A121,PLAN!$U:$U,Sheet1!$K$1)+[7]Sheet1!K121</f>
        <v>0</v>
      </c>
      <c r="L121">
        <f>SUMIFS(PLAN!$M:$M,PLAN!$T:$T,Sheet1!$A121,PLAN!$U:$U,Sheet1!$L$1)+[7]Sheet1!L121</f>
        <v>0</v>
      </c>
      <c r="M121">
        <f>SUMIFS(PLAN!$M:$M,PLAN!$T:$T,Sheet1!$A121,PLAN!$U:$U,Sheet1!$M$1)+[7]Sheet1!M121</f>
        <v>0</v>
      </c>
      <c r="N121">
        <f>SUMIFS(PLAN!$M:$M,PLAN!$T:$T,Sheet1!$A121,PLAN!$U:$U,Sheet1!$N$1)+[7]Sheet1!N121</f>
        <v>0</v>
      </c>
      <c r="O121">
        <f t="shared" si="2"/>
        <v>0</v>
      </c>
    </row>
    <row r="122" spans="1:15">
      <c r="A122" s="222">
        <v>46294</v>
      </c>
      <c r="B122">
        <f>SUMIFS(PLAN!$M:$M,PLAN!$T:$T,Sheet1!$A122,PLAN!$U:$U,Sheet1!$B$1)+[7]Sheet1!B128</f>
        <v>0</v>
      </c>
      <c r="C122">
        <f>SUMIFS(PLAN!$M:$M,PLAN!$T:$T,Sheet1!$A122,PLAN!$U:$U,Sheet1!$C$1)+[7]Sheet1!C122</f>
        <v>0</v>
      </c>
      <c r="D122">
        <f>SUMIFS(PLAN!$M:$M,PLAN!$T:$T,Sheet1!$A122,PLAN!$U:$U,Sheet1!$D$1)+[7]Sheet1!D122</f>
        <v>0</v>
      </c>
      <c r="E122">
        <f>SUMIFS(PLAN!$M:$M,PLAN!$T:$T,Sheet1!$A122,PLAN!$U:$U,Sheet1!$E$1)+[7]Sheet1!E122</f>
        <v>0</v>
      </c>
      <c r="F122">
        <f>SUMIFS(PLAN!$M:$M,PLAN!$T:$T,Sheet1!$A122,PLAN!$U:$U,Sheet1!$F$1)+[7]Sheet1!F122</f>
        <v>0</v>
      </c>
      <c r="G122">
        <f>SUMIFS(PLAN!$M:$M,PLAN!$T:$T,Sheet1!$A122,PLAN!$U:$U,Sheet1!$G$1)+[7]Sheet1!G122</f>
        <v>0</v>
      </c>
      <c r="H122">
        <f>SUMIFS(PLAN!$M:$M,PLAN!$T:$T,Sheet1!$A122,PLAN!$U:$U,Sheet1!$H$1)+[7]Sheet1!H122</f>
        <v>0</v>
      </c>
      <c r="I122">
        <f>SUMIFS(PLAN!$M:$M,PLAN!$T:$T,Sheet1!$A122,PLAN!$U:$U,Sheet1!$I$1)+[7]Sheet1!I122</f>
        <v>0</v>
      </c>
      <c r="J122">
        <f>SUMIFS(PLAN!$M:$M,PLAN!$T:$T,Sheet1!$A122,PLAN!$U:$U,Sheet1!$J$1)+[7]Sheet1!J122</f>
        <v>0</v>
      </c>
      <c r="K122">
        <f>SUMIFS(PLAN!$M:$M,PLAN!$T:$T,Sheet1!$A122,PLAN!$U:$U,Sheet1!$K$1)+[7]Sheet1!K122</f>
        <v>0</v>
      </c>
      <c r="L122">
        <f>SUMIFS(PLAN!$M:$M,PLAN!$T:$T,Sheet1!$A122,PLAN!$U:$U,Sheet1!$L$1)+[7]Sheet1!L122</f>
        <v>0</v>
      </c>
      <c r="M122">
        <f>SUMIFS(PLAN!$M:$M,PLAN!$T:$T,Sheet1!$A122,PLAN!$U:$U,Sheet1!$M$1)+[7]Sheet1!M122</f>
        <v>0</v>
      </c>
      <c r="N122">
        <f>SUMIFS(PLAN!$M:$M,PLAN!$T:$T,Sheet1!$A122,PLAN!$U:$U,Sheet1!$N$1)+[7]Sheet1!N122</f>
        <v>0</v>
      </c>
      <c r="O122">
        <f t="shared" si="2"/>
        <v>0</v>
      </c>
    </row>
    <row r="123" spans="1:15">
      <c r="A123" s="222">
        <v>46295</v>
      </c>
      <c r="B123">
        <f>SUMIFS(PLAN!$M:$M,PLAN!$T:$T,Sheet1!$A123,PLAN!$U:$U,Sheet1!$B$1)+[7]Sheet1!B129</f>
        <v>0</v>
      </c>
      <c r="C123">
        <f>SUMIFS(PLAN!$M:$M,PLAN!$T:$T,Sheet1!$A123,PLAN!$U:$U,Sheet1!$C$1)+[7]Sheet1!C123</f>
        <v>0</v>
      </c>
      <c r="D123">
        <f>SUMIFS(PLAN!$M:$M,PLAN!$T:$T,Sheet1!$A123,PLAN!$U:$U,Sheet1!$D$1)+[7]Sheet1!D123</f>
        <v>0</v>
      </c>
      <c r="E123">
        <f>SUMIFS(PLAN!$M:$M,PLAN!$T:$T,Sheet1!$A123,PLAN!$U:$U,Sheet1!$E$1)+[7]Sheet1!E123</f>
        <v>0</v>
      </c>
      <c r="F123">
        <f>SUMIFS(PLAN!$M:$M,PLAN!$T:$T,Sheet1!$A123,PLAN!$U:$U,Sheet1!$F$1)+[7]Sheet1!F123</f>
        <v>0</v>
      </c>
      <c r="G123">
        <f>SUMIFS(PLAN!$M:$M,PLAN!$T:$T,Sheet1!$A123,PLAN!$U:$U,Sheet1!$G$1)+[7]Sheet1!G123</f>
        <v>0</v>
      </c>
      <c r="H123">
        <f>SUMIFS(PLAN!$M:$M,PLAN!$T:$T,Sheet1!$A123,PLAN!$U:$U,Sheet1!$H$1)+[7]Sheet1!H123</f>
        <v>0</v>
      </c>
      <c r="I123">
        <f>SUMIFS(PLAN!$M:$M,PLAN!$T:$T,Sheet1!$A123,PLAN!$U:$U,Sheet1!$I$1)+[7]Sheet1!I123</f>
        <v>0</v>
      </c>
      <c r="J123">
        <f>SUMIFS(PLAN!$M:$M,PLAN!$T:$T,Sheet1!$A123,PLAN!$U:$U,Sheet1!$J$1)+[7]Sheet1!J123</f>
        <v>0</v>
      </c>
      <c r="K123">
        <f>SUMIFS(PLAN!$M:$M,PLAN!$T:$T,Sheet1!$A123,PLAN!$U:$U,Sheet1!$K$1)+[7]Sheet1!K123</f>
        <v>0</v>
      </c>
      <c r="L123">
        <f>SUMIFS(PLAN!$M:$M,PLAN!$T:$T,Sheet1!$A123,PLAN!$U:$U,Sheet1!$L$1)+[7]Sheet1!L123</f>
        <v>0</v>
      </c>
      <c r="M123">
        <f>SUMIFS(PLAN!$M:$M,PLAN!$T:$T,Sheet1!$A123,PLAN!$U:$U,Sheet1!$M$1)+[7]Sheet1!M123</f>
        <v>0</v>
      </c>
      <c r="N123">
        <f>SUMIFS(PLAN!$M:$M,PLAN!$T:$T,Sheet1!$A123,PLAN!$U:$U,Sheet1!$N$1)+[7]Sheet1!N123</f>
        <v>0</v>
      </c>
      <c r="O123">
        <f t="shared" si="2"/>
        <v>0</v>
      </c>
    </row>
    <row r="124" spans="1:15">
      <c r="A124" s="222">
        <v>46296</v>
      </c>
      <c r="B124">
        <f>SUMIFS(PLAN!$M:$M,PLAN!$T:$T,Sheet1!$A124,PLAN!$U:$U,Sheet1!$B$1)+[7]Sheet1!B130</f>
        <v>0</v>
      </c>
      <c r="C124">
        <f>SUMIFS(PLAN!$M:$M,PLAN!$T:$T,Sheet1!$A124,PLAN!$U:$U,Sheet1!$C$1)+[7]Sheet1!C124</f>
        <v>0</v>
      </c>
      <c r="D124">
        <f>SUMIFS(PLAN!$M:$M,PLAN!$T:$T,Sheet1!$A124,PLAN!$U:$U,Sheet1!$D$1)+[7]Sheet1!D124</f>
        <v>0</v>
      </c>
      <c r="E124">
        <f>SUMIFS(PLAN!$M:$M,PLAN!$T:$T,Sheet1!$A124,PLAN!$U:$U,Sheet1!$E$1)+[7]Sheet1!E124</f>
        <v>0</v>
      </c>
      <c r="F124">
        <f>SUMIFS(PLAN!$M:$M,PLAN!$T:$T,Sheet1!$A124,PLAN!$U:$U,Sheet1!$F$1)+[7]Sheet1!F124</f>
        <v>0</v>
      </c>
      <c r="G124">
        <f>SUMIFS(PLAN!$M:$M,PLAN!$T:$T,Sheet1!$A124,PLAN!$U:$U,Sheet1!$G$1)+[7]Sheet1!G124</f>
        <v>0</v>
      </c>
      <c r="H124">
        <f>SUMIFS(PLAN!$M:$M,PLAN!$T:$T,Sheet1!$A124,PLAN!$U:$U,Sheet1!$H$1)+[7]Sheet1!H124</f>
        <v>0</v>
      </c>
      <c r="I124">
        <f>SUMIFS(PLAN!$M:$M,PLAN!$T:$T,Sheet1!$A124,PLAN!$U:$U,Sheet1!$I$1)+[7]Sheet1!I124</f>
        <v>0</v>
      </c>
      <c r="J124">
        <f>SUMIFS(PLAN!$M:$M,PLAN!$T:$T,Sheet1!$A124,PLAN!$U:$U,Sheet1!$J$1)+[7]Sheet1!J124</f>
        <v>0</v>
      </c>
      <c r="K124">
        <f>SUMIFS(PLAN!$M:$M,PLAN!$T:$T,Sheet1!$A124,PLAN!$U:$U,Sheet1!$K$1)+[7]Sheet1!K124</f>
        <v>0</v>
      </c>
      <c r="L124">
        <f>SUMIFS(PLAN!$M:$M,PLAN!$T:$T,Sheet1!$A124,PLAN!$U:$U,Sheet1!$L$1)+[7]Sheet1!L124</f>
        <v>0</v>
      </c>
      <c r="M124">
        <f>SUMIFS(PLAN!$M:$M,PLAN!$T:$T,Sheet1!$A124,PLAN!$U:$U,Sheet1!$M$1)+[7]Sheet1!M124</f>
        <v>0</v>
      </c>
      <c r="N124">
        <f>SUMIFS(PLAN!$M:$M,PLAN!$T:$T,Sheet1!$A124,PLAN!$U:$U,Sheet1!$N$1)+[7]Sheet1!N124</f>
        <v>0</v>
      </c>
      <c r="O124">
        <f t="shared" si="2"/>
        <v>0</v>
      </c>
    </row>
    <row r="125" spans="1:15">
      <c r="A125" s="222">
        <v>46297</v>
      </c>
      <c r="B125">
        <f>SUMIFS(PLAN!$M:$M,PLAN!$T:$T,Sheet1!$A125,PLAN!$U:$U,Sheet1!$B$1)+[7]Sheet1!B131</f>
        <v>0</v>
      </c>
      <c r="C125">
        <f>SUMIFS(PLAN!$M:$M,PLAN!$T:$T,Sheet1!$A125,PLAN!$U:$U,Sheet1!$C$1)+[7]Sheet1!C125</f>
        <v>0</v>
      </c>
      <c r="D125">
        <f>SUMIFS(PLAN!$M:$M,PLAN!$T:$T,Sheet1!$A125,PLAN!$U:$U,Sheet1!$D$1)+[7]Sheet1!D125</f>
        <v>0</v>
      </c>
      <c r="E125">
        <f>SUMIFS(PLAN!$M:$M,PLAN!$T:$T,Sheet1!$A125,PLAN!$U:$U,Sheet1!$E$1)+[7]Sheet1!E125</f>
        <v>0</v>
      </c>
      <c r="F125">
        <f>SUMIFS(PLAN!$M:$M,PLAN!$T:$T,Sheet1!$A125,PLAN!$U:$U,Sheet1!$F$1)+[7]Sheet1!F125</f>
        <v>0</v>
      </c>
      <c r="G125">
        <f>SUMIFS(PLAN!$M:$M,PLAN!$T:$T,Sheet1!$A125,PLAN!$U:$U,Sheet1!$G$1)+[7]Sheet1!G125</f>
        <v>0</v>
      </c>
      <c r="H125">
        <f>SUMIFS(PLAN!$M:$M,PLAN!$T:$T,Sheet1!$A125,PLAN!$U:$U,Sheet1!$H$1)+[7]Sheet1!H125</f>
        <v>0</v>
      </c>
      <c r="I125">
        <f>SUMIFS(PLAN!$M:$M,PLAN!$T:$T,Sheet1!$A125,PLAN!$U:$U,Sheet1!$I$1)+[7]Sheet1!I125</f>
        <v>0</v>
      </c>
      <c r="J125">
        <f>SUMIFS(PLAN!$M:$M,PLAN!$T:$T,Sheet1!$A125,PLAN!$U:$U,Sheet1!$J$1)+[7]Sheet1!J125</f>
        <v>0</v>
      </c>
      <c r="K125">
        <f>SUMIFS(PLAN!$M:$M,PLAN!$T:$T,Sheet1!$A125,PLAN!$U:$U,Sheet1!$K$1)+[7]Sheet1!K125</f>
        <v>0</v>
      </c>
      <c r="L125">
        <f>SUMIFS(PLAN!$M:$M,PLAN!$T:$T,Sheet1!$A125,PLAN!$U:$U,Sheet1!$L$1)+[7]Sheet1!L125</f>
        <v>0</v>
      </c>
      <c r="M125">
        <f>SUMIFS(PLAN!$M:$M,PLAN!$T:$T,Sheet1!$A125,PLAN!$U:$U,Sheet1!$M$1)+[7]Sheet1!M125</f>
        <v>0</v>
      </c>
      <c r="N125">
        <f>SUMIFS(PLAN!$M:$M,PLAN!$T:$T,Sheet1!$A125,PLAN!$U:$U,Sheet1!$N$1)+[7]Sheet1!N125</f>
        <v>0</v>
      </c>
      <c r="O125">
        <f t="shared" si="2"/>
        <v>0</v>
      </c>
    </row>
    <row r="126" spans="1:15">
      <c r="A126" s="222">
        <v>46298</v>
      </c>
      <c r="B126">
        <f>SUMIFS(PLAN!$M:$M,PLAN!$T:$T,Sheet1!$A126,PLAN!$U:$U,Sheet1!$B$1)+[7]Sheet1!B132</f>
        <v>0</v>
      </c>
      <c r="C126">
        <f>SUMIFS(PLAN!$M:$M,PLAN!$T:$T,Sheet1!$A126,PLAN!$U:$U,Sheet1!$C$1)+[7]Sheet1!C126</f>
        <v>0</v>
      </c>
      <c r="D126">
        <f>SUMIFS(PLAN!$M:$M,PLAN!$T:$T,Sheet1!$A126,PLAN!$U:$U,Sheet1!$D$1)+[7]Sheet1!D126</f>
        <v>0</v>
      </c>
      <c r="E126">
        <f>SUMIFS(PLAN!$M:$M,PLAN!$T:$T,Sheet1!$A126,PLAN!$U:$U,Sheet1!$E$1)+[7]Sheet1!E126</f>
        <v>0</v>
      </c>
      <c r="F126">
        <f>SUMIFS(PLAN!$M:$M,PLAN!$T:$T,Sheet1!$A126,PLAN!$U:$U,Sheet1!$F$1)+[7]Sheet1!F126</f>
        <v>0</v>
      </c>
      <c r="G126">
        <f>SUMIFS(PLAN!$M:$M,PLAN!$T:$T,Sheet1!$A126,PLAN!$U:$U,Sheet1!$G$1)+[7]Sheet1!G126</f>
        <v>0</v>
      </c>
      <c r="H126">
        <f>SUMIFS(PLAN!$M:$M,PLAN!$T:$T,Sheet1!$A126,PLAN!$U:$U,Sheet1!$H$1)+[7]Sheet1!H126</f>
        <v>0</v>
      </c>
      <c r="I126">
        <f>SUMIFS(PLAN!$M:$M,PLAN!$T:$T,Sheet1!$A126,PLAN!$U:$U,Sheet1!$I$1)+[7]Sheet1!I126</f>
        <v>0</v>
      </c>
      <c r="J126">
        <f>SUMIFS(PLAN!$M:$M,PLAN!$T:$T,Sheet1!$A126,PLAN!$U:$U,Sheet1!$J$1)+[7]Sheet1!J126</f>
        <v>0</v>
      </c>
      <c r="K126">
        <f>SUMIFS(PLAN!$M:$M,PLAN!$T:$T,Sheet1!$A126,PLAN!$U:$U,Sheet1!$K$1)+[7]Sheet1!K126</f>
        <v>0</v>
      </c>
      <c r="L126">
        <f>SUMIFS(PLAN!$M:$M,PLAN!$T:$T,Sheet1!$A126,PLAN!$U:$U,Sheet1!$L$1)+[7]Sheet1!L126</f>
        <v>0</v>
      </c>
      <c r="M126">
        <f>SUMIFS(PLAN!$M:$M,PLAN!$T:$T,Sheet1!$A126,PLAN!$U:$U,Sheet1!$M$1)+[7]Sheet1!M126</f>
        <v>0</v>
      </c>
      <c r="N126">
        <f>SUMIFS(PLAN!$M:$M,PLAN!$T:$T,Sheet1!$A126,PLAN!$U:$U,Sheet1!$N$1)+[7]Sheet1!N126</f>
        <v>0</v>
      </c>
      <c r="O126">
        <f t="shared" si="2"/>
        <v>0</v>
      </c>
    </row>
    <row r="127" spans="1:15">
      <c r="A127" s="222">
        <v>46299</v>
      </c>
      <c r="B127">
        <f>SUMIFS(PLAN!$M:$M,PLAN!$T:$T,Sheet1!$A127,PLAN!$U:$U,Sheet1!$B$1)+[7]Sheet1!B133</f>
        <v>0</v>
      </c>
      <c r="C127">
        <f>SUMIFS(PLAN!$M:$M,PLAN!$T:$T,Sheet1!$A127,PLAN!$U:$U,Sheet1!$C$1)+[7]Sheet1!C127</f>
        <v>0</v>
      </c>
      <c r="D127">
        <f>SUMIFS(PLAN!$M:$M,PLAN!$T:$T,Sheet1!$A127,PLAN!$U:$U,Sheet1!$D$1)+[7]Sheet1!D127</f>
        <v>0</v>
      </c>
      <c r="E127">
        <f>SUMIFS(PLAN!$M:$M,PLAN!$T:$T,Sheet1!$A127,PLAN!$U:$U,Sheet1!$E$1)+[7]Sheet1!E127</f>
        <v>0</v>
      </c>
      <c r="F127">
        <f>SUMIFS(PLAN!$M:$M,PLAN!$T:$T,Sheet1!$A127,PLAN!$U:$U,Sheet1!$F$1)+[7]Sheet1!F127</f>
        <v>0</v>
      </c>
      <c r="G127">
        <f>SUMIFS(PLAN!$M:$M,PLAN!$T:$T,Sheet1!$A127,PLAN!$U:$U,Sheet1!$G$1)+[7]Sheet1!G127</f>
        <v>0</v>
      </c>
      <c r="H127">
        <f>SUMIFS(PLAN!$M:$M,PLAN!$T:$T,Sheet1!$A127,PLAN!$U:$U,Sheet1!$H$1)+[7]Sheet1!H127</f>
        <v>0</v>
      </c>
      <c r="I127">
        <f>SUMIFS(PLAN!$M:$M,PLAN!$T:$T,Sheet1!$A127,PLAN!$U:$U,Sheet1!$I$1)+[7]Sheet1!I127</f>
        <v>0</v>
      </c>
      <c r="J127">
        <f>SUMIFS(PLAN!$M:$M,PLAN!$T:$T,Sheet1!$A127,PLAN!$U:$U,Sheet1!$J$1)+[7]Sheet1!J127</f>
        <v>0</v>
      </c>
      <c r="K127">
        <f>SUMIFS(PLAN!$M:$M,PLAN!$T:$T,Sheet1!$A127,PLAN!$U:$U,Sheet1!$K$1)+[7]Sheet1!K127</f>
        <v>0</v>
      </c>
      <c r="L127">
        <f>SUMIFS(PLAN!$M:$M,PLAN!$T:$T,Sheet1!$A127,PLAN!$U:$U,Sheet1!$L$1)+[7]Sheet1!L127</f>
        <v>0</v>
      </c>
      <c r="M127">
        <f>SUMIFS(PLAN!$M:$M,PLAN!$T:$T,Sheet1!$A127,PLAN!$U:$U,Sheet1!$M$1)+[7]Sheet1!M127</f>
        <v>0</v>
      </c>
      <c r="N127">
        <f>SUMIFS(PLAN!$M:$M,PLAN!$T:$T,Sheet1!$A127,PLAN!$U:$U,Sheet1!$N$1)+[7]Sheet1!N127</f>
        <v>0</v>
      </c>
      <c r="O127">
        <f t="shared" si="2"/>
        <v>0</v>
      </c>
    </row>
    <row r="128" spans="1:15">
      <c r="A128" s="222">
        <v>46300</v>
      </c>
      <c r="B128">
        <f>SUMIFS(PLAN!$M:$M,PLAN!$T:$T,Sheet1!$A128,PLAN!$U:$U,Sheet1!$B$1)+[7]Sheet1!B134</f>
        <v>0</v>
      </c>
      <c r="C128">
        <f>SUMIFS(PLAN!$M:$M,PLAN!$T:$T,Sheet1!$A128,PLAN!$U:$U,Sheet1!$C$1)+[7]Sheet1!C128</f>
        <v>0</v>
      </c>
      <c r="D128">
        <f>SUMIFS(PLAN!$M:$M,PLAN!$T:$T,Sheet1!$A128,PLAN!$U:$U,Sheet1!$D$1)+[7]Sheet1!D128</f>
        <v>0</v>
      </c>
      <c r="E128">
        <f>SUMIFS(PLAN!$M:$M,PLAN!$T:$T,Sheet1!$A128,PLAN!$U:$U,Sheet1!$E$1)+[7]Sheet1!E128</f>
        <v>0</v>
      </c>
      <c r="F128">
        <f>SUMIFS(PLAN!$M:$M,PLAN!$T:$T,Sheet1!$A128,PLAN!$U:$U,Sheet1!$F$1)+[7]Sheet1!F128</f>
        <v>0</v>
      </c>
      <c r="G128">
        <f>SUMIFS(PLAN!$M:$M,PLAN!$T:$T,Sheet1!$A128,PLAN!$U:$U,Sheet1!$G$1)+[7]Sheet1!G128</f>
        <v>0</v>
      </c>
      <c r="H128">
        <f>SUMIFS(PLAN!$M:$M,PLAN!$T:$T,Sheet1!$A128,PLAN!$U:$U,Sheet1!$H$1)+[7]Sheet1!H128</f>
        <v>0</v>
      </c>
      <c r="I128">
        <f>SUMIFS(PLAN!$M:$M,PLAN!$T:$T,Sheet1!$A128,PLAN!$U:$U,Sheet1!$I$1)+[7]Sheet1!I128</f>
        <v>0</v>
      </c>
      <c r="J128">
        <f>SUMIFS(PLAN!$M:$M,PLAN!$T:$T,Sheet1!$A128,PLAN!$U:$U,Sheet1!$J$1)+[7]Sheet1!J128</f>
        <v>0</v>
      </c>
      <c r="K128">
        <f>SUMIFS(PLAN!$M:$M,PLAN!$T:$T,Sheet1!$A128,PLAN!$U:$U,Sheet1!$K$1)+[7]Sheet1!K128</f>
        <v>0</v>
      </c>
      <c r="L128">
        <f>SUMIFS(PLAN!$M:$M,PLAN!$T:$T,Sheet1!$A128,PLAN!$U:$U,Sheet1!$L$1)+[7]Sheet1!L128</f>
        <v>0</v>
      </c>
      <c r="M128">
        <f>SUMIFS(PLAN!$M:$M,PLAN!$T:$T,Sheet1!$A128,PLAN!$U:$U,Sheet1!$M$1)+[7]Sheet1!M128</f>
        <v>0</v>
      </c>
      <c r="N128">
        <f>SUMIFS(PLAN!$M:$M,PLAN!$T:$T,Sheet1!$A128,PLAN!$U:$U,Sheet1!$N$1)+[7]Sheet1!N128</f>
        <v>0</v>
      </c>
      <c r="O128">
        <f t="shared" si="2"/>
        <v>0</v>
      </c>
    </row>
    <row r="129" spans="1:15">
      <c r="A129" s="222">
        <v>46301</v>
      </c>
      <c r="B129">
        <f>SUMIFS(PLAN!$M:$M,PLAN!$T:$T,Sheet1!$A129,PLAN!$U:$U,Sheet1!$B$1)+[7]Sheet1!B135</f>
        <v>0</v>
      </c>
      <c r="C129">
        <f>SUMIFS(PLAN!$M:$M,PLAN!$T:$T,Sheet1!$A129,PLAN!$U:$U,Sheet1!$C$1)+[7]Sheet1!C129</f>
        <v>0</v>
      </c>
      <c r="D129">
        <f>SUMIFS(PLAN!$M:$M,PLAN!$T:$T,Sheet1!$A129,PLAN!$U:$U,Sheet1!$D$1)+[7]Sheet1!D129</f>
        <v>0</v>
      </c>
      <c r="E129">
        <f>SUMIFS(PLAN!$M:$M,PLAN!$T:$T,Sheet1!$A129,PLAN!$U:$U,Sheet1!$E$1)+[7]Sheet1!E129</f>
        <v>0</v>
      </c>
      <c r="F129">
        <f>SUMIFS(PLAN!$M:$M,PLAN!$T:$T,Sheet1!$A129,PLAN!$U:$U,Sheet1!$F$1)+[7]Sheet1!F129</f>
        <v>0</v>
      </c>
      <c r="G129">
        <f>SUMIFS(PLAN!$M:$M,PLAN!$T:$T,Sheet1!$A129,PLAN!$U:$U,Sheet1!$G$1)+[7]Sheet1!G129</f>
        <v>0</v>
      </c>
      <c r="H129">
        <f>SUMIFS(PLAN!$M:$M,PLAN!$T:$T,Sheet1!$A129,PLAN!$U:$U,Sheet1!$H$1)+[7]Sheet1!H129</f>
        <v>0</v>
      </c>
      <c r="I129">
        <f>SUMIFS(PLAN!$M:$M,PLAN!$T:$T,Sheet1!$A129,PLAN!$U:$U,Sheet1!$I$1)+[7]Sheet1!I129</f>
        <v>0</v>
      </c>
      <c r="J129">
        <f>SUMIFS(PLAN!$M:$M,PLAN!$T:$T,Sheet1!$A129,PLAN!$U:$U,Sheet1!$J$1)+[7]Sheet1!J129</f>
        <v>0</v>
      </c>
      <c r="K129">
        <f>SUMIFS(PLAN!$M:$M,PLAN!$T:$T,Sheet1!$A129,PLAN!$U:$U,Sheet1!$K$1)+[7]Sheet1!K129</f>
        <v>0</v>
      </c>
      <c r="L129">
        <f>SUMIFS(PLAN!$M:$M,PLAN!$T:$T,Sheet1!$A129,PLAN!$U:$U,Sheet1!$L$1)+[7]Sheet1!L129</f>
        <v>0</v>
      </c>
      <c r="M129">
        <f>SUMIFS(PLAN!$M:$M,PLAN!$T:$T,Sheet1!$A129,PLAN!$U:$U,Sheet1!$M$1)+[7]Sheet1!M129</f>
        <v>0</v>
      </c>
      <c r="N129">
        <f>SUMIFS(PLAN!$M:$M,PLAN!$T:$T,Sheet1!$A129,PLAN!$U:$U,Sheet1!$N$1)+[7]Sheet1!N129</f>
        <v>0</v>
      </c>
      <c r="O129">
        <f t="shared" si="2"/>
        <v>0</v>
      </c>
    </row>
    <row r="130" spans="1:15">
      <c r="A130" s="222">
        <v>46302</v>
      </c>
      <c r="B130">
        <f>SUMIFS(PLAN!$M:$M,PLAN!$T:$T,Sheet1!$A130,PLAN!$U:$U,Sheet1!$B$1)+[7]Sheet1!B136</f>
        <v>0</v>
      </c>
      <c r="C130">
        <f>SUMIFS(PLAN!$M:$M,PLAN!$T:$T,Sheet1!$A130,PLAN!$U:$U,Sheet1!$C$1)+[7]Sheet1!C130</f>
        <v>0</v>
      </c>
      <c r="D130">
        <f>SUMIFS(PLAN!$M:$M,PLAN!$T:$T,Sheet1!$A130,PLAN!$U:$U,Sheet1!$D$1)+[7]Sheet1!D130</f>
        <v>0</v>
      </c>
      <c r="E130">
        <f>SUMIFS(PLAN!$M:$M,PLAN!$T:$T,Sheet1!$A130,PLAN!$U:$U,Sheet1!$E$1)+[7]Sheet1!E130</f>
        <v>0</v>
      </c>
      <c r="F130">
        <f>SUMIFS(PLAN!$M:$M,PLAN!$T:$T,Sheet1!$A130,PLAN!$U:$U,Sheet1!$F$1)+[7]Sheet1!F130</f>
        <v>0</v>
      </c>
      <c r="G130">
        <f>SUMIFS(PLAN!$M:$M,PLAN!$T:$T,Sheet1!$A130,PLAN!$U:$U,Sheet1!$G$1)+[7]Sheet1!G130</f>
        <v>0</v>
      </c>
      <c r="H130">
        <f>SUMIFS(PLAN!$M:$M,PLAN!$T:$T,Sheet1!$A130,PLAN!$U:$U,Sheet1!$H$1)+[7]Sheet1!H130</f>
        <v>0</v>
      </c>
      <c r="I130">
        <f>SUMIFS(PLAN!$M:$M,PLAN!$T:$T,Sheet1!$A130,PLAN!$U:$U,Sheet1!$I$1)+[7]Sheet1!I130</f>
        <v>0</v>
      </c>
      <c r="J130">
        <f>SUMIFS(PLAN!$M:$M,PLAN!$T:$T,Sheet1!$A130,PLAN!$U:$U,Sheet1!$J$1)+[7]Sheet1!J130</f>
        <v>0</v>
      </c>
      <c r="K130">
        <f>SUMIFS(PLAN!$M:$M,PLAN!$T:$T,Sheet1!$A130,PLAN!$U:$U,Sheet1!$K$1)+[7]Sheet1!K130</f>
        <v>0</v>
      </c>
      <c r="L130">
        <f>SUMIFS(PLAN!$M:$M,PLAN!$T:$T,Sheet1!$A130,PLAN!$U:$U,Sheet1!$L$1)+[7]Sheet1!L130</f>
        <v>0</v>
      </c>
      <c r="M130">
        <f>SUMIFS(PLAN!$M:$M,PLAN!$T:$T,Sheet1!$A130,PLAN!$U:$U,Sheet1!$M$1)+[7]Sheet1!M130</f>
        <v>0</v>
      </c>
      <c r="N130">
        <f>SUMIFS(PLAN!$M:$M,PLAN!$T:$T,Sheet1!$A130,PLAN!$U:$U,Sheet1!$N$1)+[7]Sheet1!N130</f>
        <v>0</v>
      </c>
      <c r="O130">
        <f t="shared" si="2"/>
        <v>0</v>
      </c>
    </row>
    <row r="131" spans="1:15">
      <c r="A131" s="222">
        <v>46303</v>
      </c>
      <c r="B131">
        <f>SUMIFS(PLAN!$M:$M,PLAN!$T:$T,Sheet1!$A131,PLAN!$U:$U,Sheet1!$B$1)+[7]Sheet1!B137</f>
        <v>0</v>
      </c>
      <c r="C131">
        <f>SUMIFS(PLAN!$M:$M,PLAN!$T:$T,Sheet1!$A131,PLAN!$U:$U,Sheet1!$C$1)+[7]Sheet1!C131</f>
        <v>0</v>
      </c>
      <c r="D131">
        <f>SUMIFS(PLAN!$M:$M,PLAN!$T:$T,Sheet1!$A131,PLAN!$U:$U,Sheet1!$D$1)+[7]Sheet1!D131</f>
        <v>0</v>
      </c>
      <c r="E131">
        <f>SUMIFS(PLAN!$M:$M,PLAN!$T:$T,Sheet1!$A131,PLAN!$U:$U,Sheet1!$E$1)+[7]Sheet1!E131</f>
        <v>0</v>
      </c>
      <c r="F131">
        <f>SUMIFS(PLAN!$M:$M,PLAN!$T:$T,Sheet1!$A131,PLAN!$U:$U,Sheet1!$F$1)+[7]Sheet1!F131</f>
        <v>0</v>
      </c>
      <c r="G131">
        <f>SUMIFS(PLAN!$M:$M,PLAN!$T:$T,Sheet1!$A131,PLAN!$U:$U,Sheet1!$G$1)+[7]Sheet1!G131</f>
        <v>0</v>
      </c>
      <c r="H131">
        <f>SUMIFS(PLAN!$M:$M,PLAN!$T:$T,Sheet1!$A131,PLAN!$U:$U,Sheet1!$H$1)+[7]Sheet1!H131</f>
        <v>0</v>
      </c>
      <c r="I131">
        <f>SUMIFS(PLAN!$M:$M,PLAN!$T:$T,Sheet1!$A131,PLAN!$U:$U,Sheet1!$I$1)+[7]Sheet1!I131</f>
        <v>0</v>
      </c>
      <c r="J131">
        <f>SUMIFS(PLAN!$M:$M,PLAN!$T:$T,Sheet1!$A131,PLAN!$U:$U,Sheet1!$J$1)+[7]Sheet1!J131</f>
        <v>0</v>
      </c>
      <c r="K131">
        <f>SUMIFS(PLAN!$M:$M,PLAN!$T:$T,Sheet1!$A131,PLAN!$U:$U,Sheet1!$K$1)+[7]Sheet1!K131</f>
        <v>0</v>
      </c>
      <c r="L131">
        <f>SUMIFS(PLAN!$M:$M,PLAN!$T:$T,Sheet1!$A131,PLAN!$U:$U,Sheet1!$L$1)+[7]Sheet1!L131</f>
        <v>0</v>
      </c>
      <c r="M131">
        <f>SUMIFS(PLAN!$M:$M,PLAN!$T:$T,Sheet1!$A131,PLAN!$U:$U,Sheet1!$M$1)+[7]Sheet1!M131</f>
        <v>0</v>
      </c>
      <c r="N131">
        <f>SUMIFS(PLAN!$M:$M,PLAN!$T:$T,Sheet1!$A131,PLAN!$U:$U,Sheet1!$N$1)+[7]Sheet1!N131</f>
        <v>0</v>
      </c>
      <c r="O131">
        <f t="shared" si="2"/>
        <v>0</v>
      </c>
    </row>
    <row r="132" spans="1:15">
      <c r="A132" s="222">
        <v>46304</v>
      </c>
      <c r="B132">
        <f>SUMIFS(PLAN!$M:$M,PLAN!$T:$T,Sheet1!$A132,PLAN!$U:$U,Sheet1!$B$1)+[7]Sheet1!B138</f>
        <v>0</v>
      </c>
      <c r="C132">
        <f>SUMIFS(PLAN!$M:$M,PLAN!$T:$T,Sheet1!$A132,PLAN!$U:$U,Sheet1!$C$1)+[7]Sheet1!C132</f>
        <v>0</v>
      </c>
      <c r="D132">
        <f>SUMIFS(PLAN!$M:$M,PLAN!$T:$T,Sheet1!$A132,PLAN!$U:$U,Sheet1!$D$1)+[7]Sheet1!D132</f>
        <v>0</v>
      </c>
      <c r="E132">
        <f>SUMIFS(PLAN!$M:$M,PLAN!$T:$T,Sheet1!$A132,PLAN!$U:$U,Sheet1!$E$1)+[7]Sheet1!E132</f>
        <v>0</v>
      </c>
      <c r="F132">
        <f>SUMIFS(PLAN!$M:$M,PLAN!$T:$T,Sheet1!$A132,PLAN!$U:$U,Sheet1!$F$1)+[7]Sheet1!F132</f>
        <v>0</v>
      </c>
      <c r="G132">
        <f>SUMIFS(PLAN!$M:$M,PLAN!$T:$T,Sheet1!$A132,PLAN!$U:$U,Sheet1!$G$1)+[7]Sheet1!G132</f>
        <v>0</v>
      </c>
      <c r="H132">
        <f>SUMIFS(PLAN!$M:$M,PLAN!$T:$T,Sheet1!$A132,PLAN!$U:$U,Sheet1!$H$1)+[7]Sheet1!H132</f>
        <v>0</v>
      </c>
      <c r="I132">
        <f>SUMIFS(PLAN!$M:$M,PLAN!$T:$T,Sheet1!$A132,PLAN!$U:$U,Sheet1!$I$1)+[7]Sheet1!I132</f>
        <v>0</v>
      </c>
      <c r="J132">
        <f>SUMIFS(PLAN!$M:$M,PLAN!$T:$T,Sheet1!$A132,PLAN!$U:$U,Sheet1!$J$1)+[7]Sheet1!J132</f>
        <v>0</v>
      </c>
      <c r="K132">
        <f>SUMIFS(PLAN!$M:$M,PLAN!$T:$T,Sheet1!$A132,PLAN!$U:$U,Sheet1!$K$1)+[7]Sheet1!K132</f>
        <v>0</v>
      </c>
      <c r="L132">
        <f>SUMIFS(PLAN!$M:$M,PLAN!$T:$T,Sheet1!$A132,PLAN!$U:$U,Sheet1!$L$1)+[7]Sheet1!L132</f>
        <v>0</v>
      </c>
      <c r="M132">
        <f>SUMIFS(PLAN!$M:$M,PLAN!$T:$T,Sheet1!$A132,PLAN!$U:$U,Sheet1!$M$1)+[7]Sheet1!M132</f>
        <v>0</v>
      </c>
      <c r="N132">
        <f>SUMIFS(PLAN!$M:$M,PLAN!$T:$T,Sheet1!$A132,PLAN!$U:$U,Sheet1!$N$1)+[7]Sheet1!N132</f>
        <v>0</v>
      </c>
      <c r="O132">
        <f t="shared" si="2"/>
        <v>0</v>
      </c>
    </row>
    <row r="133" spans="1:15">
      <c r="A133" s="222">
        <v>46305</v>
      </c>
      <c r="B133">
        <f>SUMIFS(PLAN!$M:$M,PLAN!$T:$T,Sheet1!$A133,PLAN!$U:$U,Sheet1!$B$1)+[7]Sheet1!B139</f>
        <v>0</v>
      </c>
      <c r="C133">
        <f>SUMIFS(PLAN!$M:$M,PLAN!$T:$T,Sheet1!$A133,PLAN!$U:$U,Sheet1!$C$1)+[7]Sheet1!C133</f>
        <v>0</v>
      </c>
      <c r="D133">
        <f>SUMIFS(PLAN!$M:$M,PLAN!$T:$T,Sheet1!$A133,PLAN!$U:$U,Sheet1!$D$1)+[7]Sheet1!D133</f>
        <v>0</v>
      </c>
      <c r="E133">
        <f>SUMIFS(PLAN!$M:$M,PLAN!$T:$T,Sheet1!$A133,PLAN!$U:$U,Sheet1!$E$1)+[7]Sheet1!E133</f>
        <v>0</v>
      </c>
      <c r="F133">
        <f>SUMIFS(PLAN!$M:$M,PLAN!$T:$T,Sheet1!$A133,PLAN!$U:$U,Sheet1!$F$1)+[7]Sheet1!F133</f>
        <v>0</v>
      </c>
      <c r="G133">
        <f>SUMIFS(PLAN!$M:$M,PLAN!$T:$T,Sheet1!$A133,PLAN!$U:$U,Sheet1!$G$1)+[7]Sheet1!G133</f>
        <v>0</v>
      </c>
      <c r="H133">
        <f>SUMIFS(PLAN!$M:$M,PLAN!$T:$T,Sheet1!$A133,PLAN!$U:$U,Sheet1!$H$1)+[7]Sheet1!H133</f>
        <v>0</v>
      </c>
      <c r="I133">
        <f>SUMIFS(PLAN!$M:$M,PLAN!$T:$T,Sheet1!$A133,PLAN!$U:$U,Sheet1!$I$1)+[7]Sheet1!I133</f>
        <v>0</v>
      </c>
      <c r="J133">
        <f>SUMIFS(PLAN!$M:$M,PLAN!$T:$T,Sheet1!$A133,PLAN!$U:$U,Sheet1!$J$1)+[7]Sheet1!J133</f>
        <v>0</v>
      </c>
      <c r="K133">
        <f>SUMIFS(PLAN!$M:$M,PLAN!$T:$T,Sheet1!$A133,PLAN!$U:$U,Sheet1!$K$1)+[7]Sheet1!K133</f>
        <v>0</v>
      </c>
      <c r="L133">
        <f>SUMIFS(PLAN!$M:$M,PLAN!$T:$T,Sheet1!$A133,PLAN!$U:$U,Sheet1!$L$1)+[7]Sheet1!L133</f>
        <v>0</v>
      </c>
      <c r="M133">
        <f>SUMIFS(PLAN!$M:$M,PLAN!$T:$T,Sheet1!$A133,PLAN!$U:$U,Sheet1!$M$1)+[7]Sheet1!M133</f>
        <v>0</v>
      </c>
      <c r="N133">
        <f>SUMIFS(PLAN!$M:$M,PLAN!$T:$T,Sheet1!$A133,PLAN!$U:$U,Sheet1!$N$1)+[7]Sheet1!N133</f>
        <v>0</v>
      </c>
      <c r="O133">
        <f t="shared" ref="O133:O196" si="3">SUM(B133:N133)</f>
        <v>0</v>
      </c>
    </row>
    <row r="134" spans="1:15">
      <c r="A134" s="222">
        <v>46306</v>
      </c>
      <c r="B134">
        <f>SUMIFS(PLAN!$M:$M,PLAN!$T:$T,Sheet1!$A134,PLAN!$U:$U,Sheet1!$B$1)+[7]Sheet1!B140</f>
        <v>0</v>
      </c>
      <c r="C134">
        <f>SUMIFS(PLAN!$M:$M,PLAN!$T:$T,Sheet1!$A134,PLAN!$U:$U,Sheet1!$C$1)+[7]Sheet1!C134</f>
        <v>0</v>
      </c>
      <c r="D134">
        <f>SUMIFS(PLAN!$M:$M,PLAN!$T:$T,Sheet1!$A134,PLAN!$U:$U,Sheet1!$D$1)+[7]Sheet1!D134</f>
        <v>0</v>
      </c>
      <c r="E134">
        <f>SUMIFS(PLAN!$M:$M,PLAN!$T:$T,Sheet1!$A134,PLAN!$U:$U,Sheet1!$E$1)+[7]Sheet1!E134</f>
        <v>0</v>
      </c>
      <c r="F134">
        <f>SUMIFS(PLAN!$M:$M,PLAN!$T:$T,Sheet1!$A134,PLAN!$U:$U,Sheet1!$F$1)+[7]Sheet1!F134</f>
        <v>0</v>
      </c>
      <c r="G134">
        <f>SUMIFS(PLAN!$M:$M,PLAN!$T:$T,Sheet1!$A134,PLAN!$U:$U,Sheet1!$G$1)+[7]Sheet1!G134</f>
        <v>0</v>
      </c>
      <c r="H134">
        <f>SUMIFS(PLAN!$M:$M,PLAN!$T:$T,Sheet1!$A134,PLAN!$U:$U,Sheet1!$H$1)+[7]Sheet1!H134</f>
        <v>0</v>
      </c>
      <c r="I134">
        <f>SUMIFS(PLAN!$M:$M,PLAN!$T:$T,Sheet1!$A134,PLAN!$U:$U,Sheet1!$I$1)+[7]Sheet1!I134</f>
        <v>0</v>
      </c>
      <c r="J134">
        <f>SUMIFS(PLAN!$M:$M,PLAN!$T:$T,Sheet1!$A134,PLAN!$U:$U,Sheet1!$J$1)+[7]Sheet1!J134</f>
        <v>0</v>
      </c>
      <c r="K134">
        <f>SUMIFS(PLAN!$M:$M,PLAN!$T:$T,Sheet1!$A134,PLAN!$U:$U,Sheet1!$K$1)+[7]Sheet1!K134</f>
        <v>0</v>
      </c>
      <c r="L134">
        <f>SUMIFS(PLAN!$M:$M,PLAN!$T:$T,Sheet1!$A134,PLAN!$U:$U,Sheet1!$L$1)+[7]Sheet1!L134</f>
        <v>0</v>
      </c>
      <c r="M134">
        <f>SUMIFS(PLAN!$M:$M,PLAN!$T:$T,Sheet1!$A134,PLAN!$U:$U,Sheet1!$M$1)+[7]Sheet1!M134</f>
        <v>0</v>
      </c>
      <c r="N134">
        <f>SUMIFS(PLAN!$M:$M,PLAN!$T:$T,Sheet1!$A134,PLAN!$U:$U,Sheet1!$N$1)+[7]Sheet1!N134</f>
        <v>0</v>
      </c>
      <c r="O134">
        <f t="shared" si="3"/>
        <v>0</v>
      </c>
    </row>
    <row r="135" spans="1:15">
      <c r="A135" s="222">
        <v>46307</v>
      </c>
      <c r="B135">
        <f>SUMIFS(PLAN!$M:$M,PLAN!$T:$T,Sheet1!$A135,PLAN!$U:$U,Sheet1!$B$1)+[7]Sheet1!B141</f>
        <v>0</v>
      </c>
      <c r="C135">
        <f>SUMIFS(PLAN!$M:$M,PLAN!$T:$T,Sheet1!$A135,PLAN!$U:$U,Sheet1!$C$1)+[7]Sheet1!C135</f>
        <v>0</v>
      </c>
      <c r="D135">
        <f>SUMIFS(PLAN!$M:$M,PLAN!$T:$T,Sheet1!$A135,PLAN!$U:$U,Sheet1!$D$1)+[7]Sheet1!D135</f>
        <v>0</v>
      </c>
      <c r="E135">
        <f>SUMIFS(PLAN!$M:$M,PLAN!$T:$T,Sheet1!$A135,PLAN!$U:$U,Sheet1!$E$1)+[7]Sheet1!E135</f>
        <v>0</v>
      </c>
      <c r="F135">
        <f>SUMIFS(PLAN!$M:$M,PLAN!$T:$T,Sheet1!$A135,PLAN!$U:$U,Sheet1!$F$1)+[7]Sheet1!F135</f>
        <v>0</v>
      </c>
      <c r="G135">
        <f>SUMIFS(PLAN!$M:$M,PLAN!$T:$T,Sheet1!$A135,PLAN!$U:$U,Sheet1!$G$1)+[7]Sheet1!G135</f>
        <v>0</v>
      </c>
      <c r="H135">
        <f>SUMIFS(PLAN!$M:$M,PLAN!$T:$T,Sheet1!$A135,PLAN!$U:$U,Sheet1!$H$1)+[7]Sheet1!H135</f>
        <v>0</v>
      </c>
      <c r="I135">
        <f>SUMIFS(PLAN!$M:$M,PLAN!$T:$T,Sheet1!$A135,PLAN!$U:$U,Sheet1!$I$1)+[7]Sheet1!I135</f>
        <v>0</v>
      </c>
      <c r="J135">
        <f>SUMIFS(PLAN!$M:$M,PLAN!$T:$T,Sheet1!$A135,PLAN!$U:$U,Sheet1!$J$1)+[7]Sheet1!J135</f>
        <v>0</v>
      </c>
      <c r="K135">
        <f>SUMIFS(PLAN!$M:$M,PLAN!$T:$T,Sheet1!$A135,PLAN!$U:$U,Sheet1!$K$1)+[7]Sheet1!K135</f>
        <v>0</v>
      </c>
      <c r="L135">
        <f>SUMIFS(PLAN!$M:$M,PLAN!$T:$T,Sheet1!$A135,PLAN!$U:$U,Sheet1!$L$1)+[7]Sheet1!L135</f>
        <v>0</v>
      </c>
      <c r="M135">
        <f>SUMIFS(PLAN!$M:$M,PLAN!$T:$T,Sheet1!$A135,PLAN!$U:$U,Sheet1!$M$1)+[7]Sheet1!M135</f>
        <v>0</v>
      </c>
      <c r="N135">
        <f>SUMIFS(PLAN!$M:$M,PLAN!$T:$T,Sheet1!$A135,PLAN!$U:$U,Sheet1!$N$1)+[7]Sheet1!N135</f>
        <v>0</v>
      </c>
      <c r="O135">
        <f t="shared" si="3"/>
        <v>0</v>
      </c>
    </row>
    <row r="136" spans="1:15">
      <c r="A136" s="222">
        <v>46308</v>
      </c>
      <c r="B136">
        <f>SUMIFS(PLAN!$M:$M,PLAN!$T:$T,Sheet1!$A136,PLAN!$U:$U,Sheet1!$B$1)+[7]Sheet1!B142</f>
        <v>0</v>
      </c>
      <c r="C136">
        <f>SUMIFS(PLAN!$M:$M,PLAN!$T:$T,Sheet1!$A136,PLAN!$U:$U,Sheet1!$C$1)+[7]Sheet1!C136</f>
        <v>0</v>
      </c>
      <c r="D136">
        <f>SUMIFS(PLAN!$M:$M,PLAN!$T:$T,Sheet1!$A136,PLAN!$U:$U,Sheet1!$D$1)+[7]Sheet1!D136</f>
        <v>0</v>
      </c>
      <c r="E136">
        <f>SUMIFS(PLAN!$M:$M,PLAN!$T:$T,Sheet1!$A136,PLAN!$U:$U,Sheet1!$E$1)+[7]Sheet1!E136</f>
        <v>0</v>
      </c>
      <c r="F136">
        <f>SUMIFS(PLAN!$M:$M,PLAN!$T:$T,Sheet1!$A136,PLAN!$U:$U,Sheet1!$F$1)+[7]Sheet1!F136</f>
        <v>0</v>
      </c>
      <c r="G136">
        <f>SUMIFS(PLAN!$M:$M,PLAN!$T:$T,Sheet1!$A136,PLAN!$U:$U,Sheet1!$G$1)+[7]Sheet1!G136</f>
        <v>0</v>
      </c>
      <c r="H136">
        <f>SUMIFS(PLAN!$M:$M,PLAN!$T:$T,Sheet1!$A136,PLAN!$U:$U,Sheet1!$H$1)+[7]Sheet1!H136</f>
        <v>0</v>
      </c>
      <c r="I136">
        <f>SUMIFS(PLAN!$M:$M,PLAN!$T:$T,Sheet1!$A136,PLAN!$U:$U,Sheet1!$I$1)+[7]Sheet1!I136</f>
        <v>0</v>
      </c>
      <c r="J136">
        <f>SUMIFS(PLAN!$M:$M,PLAN!$T:$T,Sheet1!$A136,PLAN!$U:$U,Sheet1!$J$1)+[7]Sheet1!J136</f>
        <v>0</v>
      </c>
      <c r="K136">
        <f>SUMIFS(PLAN!$M:$M,PLAN!$T:$T,Sheet1!$A136,PLAN!$U:$U,Sheet1!$K$1)+[7]Sheet1!K136</f>
        <v>0</v>
      </c>
      <c r="L136">
        <f>SUMIFS(PLAN!$M:$M,PLAN!$T:$T,Sheet1!$A136,PLAN!$U:$U,Sheet1!$L$1)+[7]Sheet1!L136</f>
        <v>0</v>
      </c>
      <c r="M136">
        <f>SUMIFS(PLAN!$M:$M,PLAN!$T:$T,Sheet1!$A136,PLAN!$U:$U,Sheet1!$M$1)+[7]Sheet1!M136</f>
        <v>0</v>
      </c>
      <c r="N136">
        <f>SUMIFS(PLAN!$M:$M,PLAN!$T:$T,Sheet1!$A136,PLAN!$U:$U,Sheet1!$N$1)+[7]Sheet1!N136</f>
        <v>0</v>
      </c>
      <c r="O136">
        <f t="shared" si="3"/>
        <v>0</v>
      </c>
    </row>
    <row r="137" spans="1:15">
      <c r="A137" s="222">
        <v>46309</v>
      </c>
      <c r="B137">
        <f>SUMIFS(PLAN!$M:$M,PLAN!$T:$T,Sheet1!$A137,PLAN!$U:$U,Sheet1!$B$1)+[7]Sheet1!B143</f>
        <v>0</v>
      </c>
      <c r="C137">
        <f>SUMIFS(PLAN!$M:$M,PLAN!$T:$T,Sheet1!$A137,PLAN!$U:$U,Sheet1!$C$1)+[7]Sheet1!C137</f>
        <v>0</v>
      </c>
      <c r="D137">
        <f>SUMIFS(PLAN!$M:$M,PLAN!$T:$T,Sheet1!$A137,PLAN!$U:$U,Sheet1!$D$1)+[7]Sheet1!D137</f>
        <v>0</v>
      </c>
      <c r="E137">
        <f>SUMIFS(PLAN!$M:$M,PLAN!$T:$T,Sheet1!$A137,PLAN!$U:$U,Sheet1!$E$1)+[7]Sheet1!E137</f>
        <v>0</v>
      </c>
      <c r="F137">
        <f>SUMIFS(PLAN!$M:$M,PLAN!$T:$T,Sheet1!$A137,PLAN!$U:$U,Sheet1!$F$1)+[7]Sheet1!F137</f>
        <v>0</v>
      </c>
      <c r="G137">
        <f>SUMIFS(PLAN!$M:$M,PLAN!$T:$T,Sheet1!$A137,PLAN!$U:$U,Sheet1!$G$1)+[7]Sheet1!G137</f>
        <v>0</v>
      </c>
      <c r="H137">
        <f>SUMIFS(PLAN!$M:$M,PLAN!$T:$T,Sheet1!$A137,PLAN!$U:$U,Sheet1!$H$1)+[7]Sheet1!H137</f>
        <v>0</v>
      </c>
      <c r="I137">
        <f>SUMIFS(PLAN!$M:$M,PLAN!$T:$T,Sheet1!$A137,PLAN!$U:$U,Sheet1!$I$1)+[7]Sheet1!I137</f>
        <v>0</v>
      </c>
      <c r="J137">
        <f>SUMIFS(PLAN!$M:$M,PLAN!$T:$T,Sheet1!$A137,PLAN!$U:$U,Sheet1!$J$1)+[7]Sheet1!J137</f>
        <v>0</v>
      </c>
      <c r="K137">
        <f>SUMIFS(PLAN!$M:$M,PLAN!$T:$T,Sheet1!$A137,PLAN!$U:$U,Sheet1!$K$1)+[7]Sheet1!K137</f>
        <v>0</v>
      </c>
      <c r="L137">
        <f>SUMIFS(PLAN!$M:$M,PLAN!$T:$T,Sheet1!$A137,PLAN!$U:$U,Sheet1!$L$1)+[7]Sheet1!L137</f>
        <v>0</v>
      </c>
      <c r="M137">
        <f>SUMIFS(PLAN!$M:$M,PLAN!$T:$T,Sheet1!$A137,PLAN!$U:$U,Sheet1!$M$1)+[7]Sheet1!M137</f>
        <v>0</v>
      </c>
      <c r="N137">
        <f>SUMIFS(PLAN!$M:$M,PLAN!$T:$T,Sheet1!$A137,PLAN!$U:$U,Sheet1!$N$1)+[7]Sheet1!N137</f>
        <v>0</v>
      </c>
      <c r="O137">
        <f t="shared" si="3"/>
        <v>0</v>
      </c>
    </row>
    <row r="138" spans="1:15">
      <c r="A138" s="222">
        <v>46310</v>
      </c>
      <c r="B138">
        <f>SUMIFS(PLAN!$M:$M,PLAN!$T:$T,Sheet1!$A138,PLAN!$U:$U,Sheet1!$B$1)+[7]Sheet1!B144</f>
        <v>0</v>
      </c>
      <c r="C138">
        <f>SUMIFS(PLAN!$M:$M,PLAN!$T:$T,Sheet1!$A138,PLAN!$U:$U,Sheet1!$C$1)+[7]Sheet1!C138</f>
        <v>0</v>
      </c>
      <c r="D138">
        <f>SUMIFS(PLAN!$M:$M,PLAN!$T:$T,Sheet1!$A138,PLAN!$U:$U,Sheet1!$D$1)+[7]Sheet1!D138</f>
        <v>0</v>
      </c>
      <c r="E138">
        <f>SUMIFS(PLAN!$M:$M,PLAN!$T:$T,Sheet1!$A138,PLAN!$U:$U,Sheet1!$E$1)+[7]Sheet1!E138</f>
        <v>0</v>
      </c>
      <c r="F138">
        <f>SUMIFS(PLAN!$M:$M,PLAN!$T:$T,Sheet1!$A138,PLAN!$U:$U,Sheet1!$F$1)+[7]Sheet1!F138</f>
        <v>0</v>
      </c>
      <c r="G138">
        <f>SUMIFS(PLAN!$M:$M,PLAN!$T:$T,Sheet1!$A138,PLAN!$U:$U,Sheet1!$G$1)+[7]Sheet1!G138</f>
        <v>0</v>
      </c>
      <c r="H138">
        <f>SUMIFS(PLAN!$M:$M,PLAN!$T:$T,Sheet1!$A138,PLAN!$U:$U,Sheet1!$H$1)+[7]Sheet1!H138</f>
        <v>0</v>
      </c>
      <c r="I138">
        <f>SUMIFS(PLAN!$M:$M,PLAN!$T:$T,Sheet1!$A138,PLAN!$U:$U,Sheet1!$I$1)+[7]Sheet1!I138</f>
        <v>0</v>
      </c>
      <c r="J138">
        <f>SUMIFS(PLAN!$M:$M,PLAN!$T:$T,Sheet1!$A138,PLAN!$U:$U,Sheet1!$J$1)+[7]Sheet1!J138</f>
        <v>0</v>
      </c>
      <c r="K138">
        <f>SUMIFS(PLAN!$M:$M,PLAN!$T:$T,Sheet1!$A138,PLAN!$U:$U,Sheet1!$K$1)+[7]Sheet1!K138</f>
        <v>0</v>
      </c>
      <c r="L138">
        <f>SUMIFS(PLAN!$M:$M,PLAN!$T:$T,Sheet1!$A138,PLAN!$U:$U,Sheet1!$L$1)+[7]Sheet1!L138</f>
        <v>0</v>
      </c>
      <c r="M138">
        <f>SUMIFS(PLAN!$M:$M,PLAN!$T:$T,Sheet1!$A138,PLAN!$U:$U,Sheet1!$M$1)+[7]Sheet1!M138</f>
        <v>0</v>
      </c>
      <c r="N138">
        <f>SUMIFS(PLAN!$M:$M,PLAN!$T:$T,Sheet1!$A138,PLAN!$U:$U,Sheet1!$N$1)+[7]Sheet1!N138</f>
        <v>0</v>
      </c>
      <c r="O138">
        <f t="shared" si="3"/>
        <v>0</v>
      </c>
    </row>
    <row r="139" spans="1:15">
      <c r="A139" s="222">
        <v>46311</v>
      </c>
      <c r="B139">
        <f>SUMIFS(PLAN!$M:$M,PLAN!$T:$T,Sheet1!$A139,PLAN!$U:$U,Sheet1!$B$1)+[7]Sheet1!B145</f>
        <v>0</v>
      </c>
      <c r="C139">
        <f>SUMIFS(PLAN!$M:$M,PLAN!$T:$T,Sheet1!$A139,PLAN!$U:$U,Sheet1!$C$1)+[7]Sheet1!C139</f>
        <v>0</v>
      </c>
      <c r="D139">
        <f>SUMIFS(PLAN!$M:$M,PLAN!$T:$T,Sheet1!$A139,PLAN!$U:$U,Sheet1!$D$1)+[7]Sheet1!D139</f>
        <v>0</v>
      </c>
      <c r="E139">
        <f>SUMIFS(PLAN!$M:$M,PLAN!$T:$T,Sheet1!$A139,PLAN!$U:$U,Sheet1!$E$1)+[7]Sheet1!E139</f>
        <v>0</v>
      </c>
      <c r="F139">
        <f>SUMIFS(PLAN!$M:$M,PLAN!$T:$T,Sheet1!$A139,PLAN!$U:$U,Sheet1!$F$1)+[7]Sheet1!F139</f>
        <v>0</v>
      </c>
      <c r="G139">
        <f>SUMIFS(PLAN!$M:$M,PLAN!$T:$T,Sheet1!$A139,PLAN!$U:$U,Sheet1!$G$1)+[7]Sheet1!G139</f>
        <v>0</v>
      </c>
      <c r="H139">
        <f>SUMIFS(PLAN!$M:$M,PLAN!$T:$T,Sheet1!$A139,PLAN!$U:$U,Sheet1!$H$1)+[7]Sheet1!H139</f>
        <v>0</v>
      </c>
      <c r="I139">
        <f>SUMIFS(PLAN!$M:$M,PLAN!$T:$T,Sheet1!$A139,PLAN!$U:$U,Sheet1!$I$1)+[7]Sheet1!I139</f>
        <v>0</v>
      </c>
      <c r="J139">
        <f>SUMIFS(PLAN!$M:$M,PLAN!$T:$T,Sheet1!$A139,PLAN!$U:$U,Sheet1!$J$1)+[7]Sheet1!J139</f>
        <v>0</v>
      </c>
      <c r="K139">
        <f>SUMIFS(PLAN!$M:$M,PLAN!$T:$T,Sheet1!$A139,PLAN!$U:$U,Sheet1!$K$1)+[7]Sheet1!K139</f>
        <v>0</v>
      </c>
      <c r="L139">
        <f>SUMIFS(PLAN!$M:$M,PLAN!$T:$T,Sheet1!$A139,PLAN!$U:$U,Sheet1!$L$1)+[7]Sheet1!L139</f>
        <v>0</v>
      </c>
      <c r="M139">
        <f>SUMIFS(PLAN!$M:$M,PLAN!$T:$T,Sheet1!$A139,PLAN!$U:$U,Sheet1!$M$1)+[7]Sheet1!M139</f>
        <v>0</v>
      </c>
      <c r="N139">
        <f>SUMIFS(PLAN!$M:$M,PLAN!$T:$T,Sheet1!$A139,PLAN!$U:$U,Sheet1!$N$1)+[7]Sheet1!N139</f>
        <v>0</v>
      </c>
      <c r="O139">
        <f t="shared" si="3"/>
        <v>0</v>
      </c>
    </row>
    <row r="140" spans="1:15">
      <c r="A140" s="222">
        <v>46312</v>
      </c>
      <c r="B140">
        <f>SUMIFS(PLAN!$M:$M,PLAN!$T:$T,Sheet1!$A140,PLAN!$U:$U,Sheet1!$B$1)+[7]Sheet1!B146</f>
        <v>0</v>
      </c>
      <c r="C140">
        <f>SUMIFS(PLAN!$M:$M,PLAN!$T:$T,Sheet1!$A140,PLAN!$U:$U,Sheet1!$C$1)+[7]Sheet1!C140</f>
        <v>0</v>
      </c>
      <c r="D140">
        <f>SUMIFS(PLAN!$M:$M,PLAN!$T:$T,Sheet1!$A140,PLAN!$U:$U,Sheet1!$D$1)+[7]Sheet1!D140</f>
        <v>0</v>
      </c>
      <c r="E140">
        <f>SUMIFS(PLAN!$M:$M,PLAN!$T:$T,Sheet1!$A140,PLAN!$U:$U,Sheet1!$E$1)+[7]Sheet1!E140</f>
        <v>0</v>
      </c>
      <c r="F140">
        <f>SUMIFS(PLAN!$M:$M,PLAN!$T:$T,Sheet1!$A140,PLAN!$U:$U,Sheet1!$F$1)+[7]Sheet1!F140</f>
        <v>0</v>
      </c>
      <c r="G140">
        <f>SUMIFS(PLAN!$M:$M,PLAN!$T:$T,Sheet1!$A140,PLAN!$U:$U,Sheet1!$G$1)+[7]Sheet1!G140</f>
        <v>0</v>
      </c>
      <c r="H140">
        <f>SUMIFS(PLAN!$M:$M,PLAN!$T:$T,Sheet1!$A140,PLAN!$U:$U,Sheet1!$H$1)+[7]Sheet1!H140</f>
        <v>0</v>
      </c>
      <c r="I140">
        <f>SUMIFS(PLAN!$M:$M,PLAN!$T:$T,Sheet1!$A140,PLAN!$U:$U,Sheet1!$I$1)+[7]Sheet1!I140</f>
        <v>0</v>
      </c>
      <c r="J140">
        <f>SUMIFS(PLAN!$M:$M,PLAN!$T:$T,Sheet1!$A140,PLAN!$U:$U,Sheet1!$J$1)+[7]Sheet1!J140</f>
        <v>0</v>
      </c>
      <c r="K140">
        <f>SUMIFS(PLAN!$M:$M,PLAN!$T:$T,Sheet1!$A140,PLAN!$U:$U,Sheet1!$K$1)+[7]Sheet1!K140</f>
        <v>0</v>
      </c>
      <c r="L140">
        <f>SUMIFS(PLAN!$M:$M,PLAN!$T:$T,Sheet1!$A140,PLAN!$U:$U,Sheet1!$L$1)+[7]Sheet1!L140</f>
        <v>0</v>
      </c>
      <c r="M140">
        <f>SUMIFS(PLAN!$M:$M,PLAN!$T:$T,Sheet1!$A140,PLAN!$U:$U,Sheet1!$M$1)+[7]Sheet1!M140</f>
        <v>0</v>
      </c>
      <c r="N140">
        <f>SUMIFS(PLAN!$M:$M,PLAN!$T:$T,Sheet1!$A140,PLAN!$U:$U,Sheet1!$N$1)+[7]Sheet1!N140</f>
        <v>0</v>
      </c>
      <c r="O140">
        <f t="shared" si="3"/>
        <v>0</v>
      </c>
    </row>
    <row r="141" spans="1:15">
      <c r="A141" s="222">
        <v>46313</v>
      </c>
      <c r="B141">
        <f>SUMIFS(PLAN!$M:$M,PLAN!$T:$T,Sheet1!$A141,PLAN!$U:$U,Sheet1!$B$1)+[7]Sheet1!B147</f>
        <v>0</v>
      </c>
      <c r="C141">
        <f>SUMIFS(PLAN!$M:$M,PLAN!$T:$T,Sheet1!$A141,PLAN!$U:$U,Sheet1!$C$1)+[7]Sheet1!C141</f>
        <v>0</v>
      </c>
      <c r="D141">
        <f>SUMIFS(PLAN!$M:$M,PLAN!$T:$T,Sheet1!$A141,PLAN!$U:$U,Sheet1!$D$1)+[7]Sheet1!D141</f>
        <v>0</v>
      </c>
      <c r="E141">
        <f>SUMIFS(PLAN!$M:$M,PLAN!$T:$T,Sheet1!$A141,PLAN!$U:$U,Sheet1!$E$1)+[7]Sheet1!E141</f>
        <v>0</v>
      </c>
      <c r="F141">
        <f>SUMIFS(PLAN!$M:$M,PLAN!$T:$T,Sheet1!$A141,PLAN!$U:$U,Sheet1!$F$1)+[7]Sheet1!F141</f>
        <v>0</v>
      </c>
      <c r="G141">
        <f>SUMIFS(PLAN!$M:$M,PLAN!$T:$T,Sheet1!$A141,PLAN!$U:$U,Sheet1!$G$1)+[7]Sheet1!G141</f>
        <v>0</v>
      </c>
      <c r="H141">
        <f>SUMIFS(PLAN!$M:$M,PLAN!$T:$T,Sheet1!$A141,PLAN!$U:$U,Sheet1!$H$1)+[7]Sheet1!H141</f>
        <v>0</v>
      </c>
      <c r="I141">
        <f>SUMIFS(PLAN!$M:$M,PLAN!$T:$T,Sheet1!$A141,PLAN!$U:$U,Sheet1!$I$1)+[7]Sheet1!I141</f>
        <v>0</v>
      </c>
      <c r="J141">
        <f>SUMIFS(PLAN!$M:$M,PLAN!$T:$T,Sheet1!$A141,PLAN!$U:$U,Sheet1!$J$1)+[7]Sheet1!J141</f>
        <v>0</v>
      </c>
      <c r="K141">
        <f>SUMIFS(PLAN!$M:$M,PLAN!$T:$T,Sheet1!$A141,PLAN!$U:$U,Sheet1!$K$1)+[7]Sheet1!K141</f>
        <v>0</v>
      </c>
      <c r="L141">
        <f>SUMIFS(PLAN!$M:$M,PLAN!$T:$T,Sheet1!$A141,PLAN!$U:$U,Sheet1!$L$1)+[7]Sheet1!L141</f>
        <v>0</v>
      </c>
      <c r="M141">
        <f>SUMIFS(PLAN!$M:$M,PLAN!$T:$T,Sheet1!$A141,PLAN!$U:$U,Sheet1!$M$1)+[7]Sheet1!M141</f>
        <v>0</v>
      </c>
      <c r="N141">
        <f>SUMIFS(PLAN!$M:$M,PLAN!$T:$T,Sheet1!$A141,PLAN!$U:$U,Sheet1!$N$1)+[7]Sheet1!N141</f>
        <v>0</v>
      </c>
      <c r="O141">
        <f t="shared" si="3"/>
        <v>0</v>
      </c>
    </row>
    <row r="142" spans="1:15">
      <c r="A142" s="222">
        <v>46314</v>
      </c>
      <c r="B142">
        <f>SUMIFS(PLAN!$M:$M,PLAN!$T:$T,Sheet1!$A142,PLAN!$U:$U,Sheet1!$B$1)+[7]Sheet1!B148</f>
        <v>0</v>
      </c>
      <c r="C142">
        <f>SUMIFS(PLAN!$M:$M,PLAN!$T:$T,Sheet1!$A142,PLAN!$U:$U,Sheet1!$C$1)+[7]Sheet1!C142</f>
        <v>0</v>
      </c>
      <c r="D142">
        <f>SUMIFS(PLAN!$M:$M,PLAN!$T:$T,Sheet1!$A142,PLAN!$U:$U,Sheet1!$D$1)+[7]Sheet1!D142</f>
        <v>0</v>
      </c>
      <c r="E142">
        <f>SUMIFS(PLAN!$M:$M,PLAN!$T:$T,Sheet1!$A142,PLAN!$U:$U,Sheet1!$E$1)+[7]Sheet1!E142</f>
        <v>0</v>
      </c>
      <c r="F142">
        <f>SUMIFS(PLAN!$M:$M,PLAN!$T:$T,Sheet1!$A142,PLAN!$U:$U,Sheet1!$F$1)+[7]Sheet1!F142</f>
        <v>0</v>
      </c>
      <c r="G142">
        <f>SUMIFS(PLAN!$M:$M,PLAN!$T:$T,Sheet1!$A142,PLAN!$U:$U,Sheet1!$G$1)+[7]Sheet1!G142</f>
        <v>0</v>
      </c>
      <c r="H142">
        <f>SUMIFS(PLAN!$M:$M,PLAN!$T:$T,Sheet1!$A142,PLAN!$U:$U,Sheet1!$H$1)+[7]Sheet1!H142</f>
        <v>0</v>
      </c>
      <c r="I142">
        <f>SUMIFS(PLAN!$M:$M,PLAN!$T:$T,Sheet1!$A142,PLAN!$U:$U,Sheet1!$I$1)+[7]Sheet1!I142</f>
        <v>0</v>
      </c>
      <c r="J142">
        <f>SUMIFS(PLAN!$M:$M,PLAN!$T:$T,Sheet1!$A142,PLAN!$U:$U,Sheet1!$J$1)+[7]Sheet1!J142</f>
        <v>0</v>
      </c>
      <c r="K142">
        <f>SUMIFS(PLAN!$M:$M,PLAN!$T:$T,Sheet1!$A142,PLAN!$U:$U,Sheet1!$K$1)+[7]Sheet1!K142</f>
        <v>0</v>
      </c>
      <c r="L142">
        <f>SUMIFS(PLAN!$M:$M,PLAN!$T:$T,Sheet1!$A142,PLAN!$U:$U,Sheet1!$L$1)+[7]Sheet1!L142</f>
        <v>0</v>
      </c>
      <c r="M142">
        <f>SUMIFS(PLAN!$M:$M,PLAN!$T:$T,Sheet1!$A142,PLAN!$U:$U,Sheet1!$M$1)+[7]Sheet1!M142</f>
        <v>0</v>
      </c>
      <c r="N142">
        <f>SUMIFS(PLAN!$M:$M,PLAN!$T:$T,Sheet1!$A142,PLAN!$U:$U,Sheet1!$N$1)+[7]Sheet1!N142</f>
        <v>0</v>
      </c>
      <c r="O142">
        <f t="shared" si="3"/>
        <v>0</v>
      </c>
    </row>
    <row r="143" spans="1:15">
      <c r="A143" s="222">
        <v>46315</v>
      </c>
      <c r="B143">
        <f>SUMIFS(PLAN!$M:$M,PLAN!$T:$T,Sheet1!$A143,PLAN!$U:$U,Sheet1!$B$1)+[7]Sheet1!B149</f>
        <v>0</v>
      </c>
      <c r="C143">
        <f>SUMIFS(PLAN!$M:$M,PLAN!$T:$T,Sheet1!$A143,PLAN!$U:$U,Sheet1!$C$1)+[7]Sheet1!C143</f>
        <v>0</v>
      </c>
      <c r="D143">
        <f>SUMIFS(PLAN!$M:$M,PLAN!$T:$T,Sheet1!$A143,PLAN!$U:$U,Sheet1!$D$1)+[7]Sheet1!D143</f>
        <v>0</v>
      </c>
      <c r="E143">
        <f>SUMIFS(PLAN!$M:$M,PLAN!$T:$T,Sheet1!$A143,PLAN!$U:$U,Sheet1!$E$1)+[7]Sheet1!E143</f>
        <v>0</v>
      </c>
      <c r="F143">
        <f>SUMIFS(PLAN!$M:$M,PLAN!$T:$T,Sheet1!$A143,PLAN!$U:$U,Sheet1!$F$1)+[7]Sheet1!F143</f>
        <v>0</v>
      </c>
      <c r="G143">
        <f>SUMIFS(PLAN!$M:$M,PLAN!$T:$T,Sheet1!$A143,PLAN!$U:$U,Sheet1!$G$1)+[7]Sheet1!G143</f>
        <v>0</v>
      </c>
      <c r="H143">
        <f>SUMIFS(PLAN!$M:$M,PLAN!$T:$T,Sheet1!$A143,PLAN!$U:$U,Sheet1!$H$1)+[7]Sheet1!H143</f>
        <v>0</v>
      </c>
      <c r="I143">
        <f>SUMIFS(PLAN!$M:$M,PLAN!$T:$T,Sheet1!$A143,PLAN!$U:$U,Sheet1!$I$1)+[7]Sheet1!I143</f>
        <v>0</v>
      </c>
      <c r="J143">
        <f>SUMIFS(PLAN!$M:$M,PLAN!$T:$T,Sheet1!$A143,PLAN!$U:$U,Sheet1!$J$1)+[7]Sheet1!J143</f>
        <v>0</v>
      </c>
      <c r="K143">
        <f>SUMIFS(PLAN!$M:$M,PLAN!$T:$T,Sheet1!$A143,PLAN!$U:$U,Sheet1!$K$1)+[7]Sheet1!K143</f>
        <v>0</v>
      </c>
      <c r="L143">
        <f>SUMIFS(PLAN!$M:$M,PLAN!$T:$T,Sheet1!$A143,PLAN!$U:$U,Sheet1!$L$1)+[7]Sheet1!L143</f>
        <v>0</v>
      </c>
      <c r="M143">
        <f>SUMIFS(PLAN!$M:$M,PLAN!$T:$T,Sheet1!$A143,PLAN!$U:$U,Sheet1!$M$1)+[7]Sheet1!M143</f>
        <v>0</v>
      </c>
      <c r="N143">
        <f>SUMIFS(PLAN!$M:$M,PLAN!$T:$T,Sheet1!$A143,PLAN!$U:$U,Sheet1!$N$1)+[7]Sheet1!N143</f>
        <v>0</v>
      </c>
      <c r="O143">
        <f t="shared" si="3"/>
        <v>0</v>
      </c>
    </row>
    <row r="144" spans="1:15">
      <c r="A144" s="222">
        <v>46316</v>
      </c>
      <c r="B144">
        <f>SUMIFS(PLAN!$M:$M,PLAN!$T:$T,Sheet1!$A144,PLAN!$U:$U,Sheet1!$B$1)+[7]Sheet1!B150</f>
        <v>0</v>
      </c>
      <c r="C144">
        <f>SUMIFS(PLAN!$M:$M,PLAN!$T:$T,Sheet1!$A144,PLAN!$U:$U,Sheet1!$C$1)+[7]Sheet1!C144</f>
        <v>0</v>
      </c>
      <c r="D144">
        <f>SUMIFS(PLAN!$M:$M,PLAN!$T:$T,Sheet1!$A144,PLAN!$U:$U,Sheet1!$D$1)+[7]Sheet1!D144</f>
        <v>0</v>
      </c>
      <c r="E144">
        <f>SUMIFS(PLAN!$M:$M,PLAN!$T:$T,Sheet1!$A144,PLAN!$U:$U,Sheet1!$E$1)+[7]Sheet1!E144</f>
        <v>0</v>
      </c>
      <c r="F144">
        <f>SUMIFS(PLAN!$M:$M,PLAN!$T:$T,Sheet1!$A144,PLAN!$U:$U,Sheet1!$F$1)+[7]Sheet1!F144</f>
        <v>0</v>
      </c>
      <c r="G144">
        <f>SUMIFS(PLAN!$M:$M,PLAN!$T:$T,Sheet1!$A144,PLAN!$U:$U,Sheet1!$G$1)+[7]Sheet1!G144</f>
        <v>0</v>
      </c>
      <c r="H144">
        <f>SUMIFS(PLAN!$M:$M,PLAN!$T:$T,Sheet1!$A144,PLAN!$U:$U,Sheet1!$H$1)+[7]Sheet1!H144</f>
        <v>0</v>
      </c>
      <c r="I144">
        <f>SUMIFS(PLAN!$M:$M,PLAN!$T:$T,Sheet1!$A144,PLAN!$U:$U,Sheet1!$I$1)+[7]Sheet1!I144</f>
        <v>0</v>
      </c>
      <c r="J144">
        <f>SUMIFS(PLAN!$M:$M,PLAN!$T:$T,Sheet1!$A144,PLAN!$U:$U,Sheet1!$J$1)+[7]Sheet1!J144</f>
        <v>0</v>
      </c>
      <c r="K144">
        <f>SUMIFS(PLAN!$M:$M,PLAN!$T:$T,Sheet1!$A144,PLAN!$U:$U,Sheet1!$K$1)+[7]Sheet1!K144</f>
        <v>0</v>
      </c>
      <c r="L144">
        <f>SUMIFS(PLAN!$M:$M,PLAN!$T:$T,Sheet1!$A144,PLAN!$U:$U,Sheet1!$L$1)+[7]Sheet1!L144</f>
        <v>0</v>
      </c>
      <c r="M144">
        <f>SUMIFS(PLAN!$M:$M,PLAN!$T:$T,Sheet1!$A144,PLAN!$U:$U,Sheet1!$M$1)+[7]Sheet1!M144</f>
        <v>0</v>
      </c>
      <c r="N144">
        <f>SUMIFS(PLAN!$M:$M,PLAN!$T:$T,Sheet1!$A144,PLAN!$U:$U,Sheet1!$N$1)+[7]Sheet1!N144</f>
        <v>0</v>
      </c>
      <c r="O144">
        <f t="shared" si="3"/>
        <v>0</v>
      </c>
    </row>
    <row r="145" spans="1:15">
      <c r="A145" s="222">
        <v>46317</v>
      </c>
      <c r="B145">
        <f>SUMIFS(PLAN!$M:$M,PLAN!$T:$T,Sheet1!$A145,PLAN!$U:$U,Sheet1!$B$1)+[7]Sheet1!B151</f>
        <v>0</v>
      </c>
      <c r="C145">
        <f>SUMIFS(PLAN!$M:$M,PLAN!$T:$T,Sheet1!$A145,PLAN!$U:$U,Sheet1!$C$1)+[7]Sheet1!C145</f>
        <v>0</v>
      </c>
      <c r="D145">
        <f>SUMIFS(PLAN!$M:$M,PLAN!$T:$T,Sheet1!$A145,PLAN!$U:$U,Sheet1!$D$1)+[7]Sheet1!D145</f>
        <v>0</v>
      </c>
      <c r="E145">
        <f>SUMIFS(PLAN!$M:$M,PLAN!$T:$T,Sheet1!$A145,PLAN!$U:$U,Sheet1!$E$1)+[7]Sheet1!E145</f>
        <v>0</v>
      </c>
      <c r="F145">
        <f>SUMIFS(PLAN!$M:$M,PLAN!$T:$T,Sheet1!$A145,PLAN!$U:$U,Sheet1!$F$1)+[7]Sheet1!F145</f>
        <v>0</v>
      </c>
      <c r="G145">
        <f>SUMIFS(PLAN!$M:$M,PLAN!$T:$T,Sheet1!$A145,PLAN!$U:$U,Sheet1!$G$1)+[7]Sheet1!G145</f>
        <v>0</v>
      </c>
      <c r="H145">
        <f>SUMIFS(PLAN!$M:$M,PLAN!$T:$T,Sheet1!$A145,PLAN!$U:$U,Sheet1!$H$1)+[7]Sheet1!H145</f>
        <v>0</v>
      </c>
      <c r="I145">
        <f>SUMIFS(PLAN!$M:$M,PLAN!$T:$T,Sheet1!$A145,PLAN!$U:$U,Sheet1!$I$1)+[7]Sheet1!I145</f>
        <v>0</v>
      </c>
      <c r="J145">
        <f>SUMIFS(PLAN!$M:$M,PLAN!$T:$T,Sheet1!$A145,PLAN!$U:$U,Sheet1!$J$1)+[7]Sheet1!J145</f>
        <v>0</v>
      </c>
      <c r="K145">
        <f>SUMIFS(PLAN!$M:$M,PLAN!$T:$T,Sheet1!$A145,PLAN!$U:$U,Sheet1!$K$1)+[7]Sheet1!K145</f>
        <v>0</v>
      </c>
      <c r="L145">
        <f>SUMIFS(PLAN!$M:$M,PLAN!$T:$T,Sheet1!$A145,PLAN!$U:$U,Sheet1!$L$1)+[7]Sheet1!L145</f>
        <v>0</v>
      </c>
      <c r="M145">
        <f>SUMIFS(PLAN!$M:$M,PLAN!$T:$T,Sheet1!$A145,PLAN!$U:$U,Sheet1!$M$1)+[7]Sheet1!M145</f>
        <v>0</v>
      </c>
      <c r="N145">
        <f>SUMIFS(PLAN!$M:$M,PLAN!$T:$T,Sheet1!$A145,PLAN!$U:$U,Sheet1!$N$1)+[7]Sheet1!N145</f>
        <v>0</v>
      </c>
      <c r="O145">
        <f t="shared" si="3"/>
        <v>0</v>
      </c>
    </row>
    <row r="146" spans="1:15">
      <c r="A146" s="222">
        <v>46318</v>
      </c>
      <c r="B146">
        <f>SUMIFS(PLAN!$M:$M,PLAN!$T:$T,Sheet1!$A146,PLAN!$U:$U,Sheet1!$B$1)+[7]Sheet1!B152</f>
        <v>0</v>
      </c>
      <c r="C146">
        <f>SUMIFS(PLAN!$M:$M,PLAN!$T:$T,Sheet1!$A146,PLAN!$U:$U,Sheet1!$C$1)+[7]Sheet1!C146</f>
        <v>0</v>
      </c>
      <c r="D146">
        <f>SUMIFS(PLAN!$M:$M,PLAN!$T:$T,Sheet1!$A146,PLAN!$U:$U,Sheet1!$D$1)+[7]Sheet1!D146</f>
        <v>0</v>
      </c>
      <c r="E146">
        <f>SUMIFS(PLAN!$M:$M,PLAN!$T:$T,Sheet1!$A146,PLAN!$U:$U,Sheet1!$E$1)+[7]Sheet1!E146</f>
        <v>0</v>
      </c>
      <c r="F146">
        <f>SUMIFS(PLAN!$M:$M,PLAN!$T:$T,Sheet1!$A146,PLAN!$U:$U,Sheet1!$F$1)+[7]Sheet1!F146</f>
        <v>0</v>
      </c>
      <c r="G146">
        <f>SUMIFS(PLAN!$M:$M,PLAN!$T:$T,Sheet1!$A146,PLAN!$U:$U,Sheet1!$G$1)+[7]Sheet1!G146</f>
        <v>0</v>
      </c>
      <c r="H146">
        <f>SUMIFS(PLAN!$M:$M,PLAN!$T:$T,Sheet1!$A146,PLAN!$U:$U,Sheet1!$H$1)+[7]Sheet1!H146</f>
        <v>0</v>
      </c>
      <c r="I146">
        <f>SUMIFS(PLAN!$M:$M,PLAN!$T:$T,Sheet1!$A146,PLAN!$U:$U,Sheet1!$I$1)+[7]Sheet1!I146</f>
        <v>0</v>
      </c>
      <c r="J146">
        <f>SUMIFS(PLAN!$M:$M,PLAN!$T:$T,Sheet1!$A146,PLAN!$U:$U,Sheet1!$J$1)+[7]Sheet1!J146</f>
        <v>0</v>
      </c>
      <c r="K146">
        <f>SUMIFS(PLAN!$M:$M,PLAN!$T:$T,Sheet1!$A146,PLAN!$U:$U,Sheet1!$K$1)+[7]Sheet1!K146</f>
        <v>0</v>
      </c>
      <c r="L146">
        <f>SUMIFS(PLAN!$M:$M,PLAN!$T:$T,Sheet1!$A146,PLAN!$U:$U,Sheet1!$L$1)+[7]Sheet1!L146</f>
        <v>0</v>
      </c>
      <c r="M146">
        <f>SUMIFS(PLAN!$M:$M,PLAN!$T:$T,Sheet1!$A146,PLAN!$U:$U,Sheet1!$M$1)+[7]Sheet1!M146</f>
        <v>0</v>
      </c>
      <c r="N146">
        <f>SUMIFS(PLAN!$M:$M,PLAN!$T:$T,Sheet1!$A146,PLAN!$U:$U,Sheet1!$N$1)+[7]Sheet1!N146</f>
        <v>0</v>
      </c>
      <c r="O146">
        <f t="shared" si="3"/>
        <v>0</v>
      </c>
    </row>
    <row r="147" spans="1:15">
      <c r="A147" s="222">
        <v>46319</v>
      </c>
      <c r="B147">
        <f>SUMIFS(PLAN!$M:$M,PLAN!$T:$T,Sheet1!$A147,PLAN!$U:$U,Sheet1!$B$1)+[7]Sheet1!B153</f>
        <v>0</v>
      </c>
      <c r="C147">
        <f>SUMIFS(PLAN!$M:$M,PLAN!$T:$T,Sheet1!$A147,PLAN!$U:$U,Sheet1!$C$1)+[7]Sheet1!C147</f>
        <v>0</v>
      </c>
      <c r="D147">
        <f>SUMIFS(PLAN!$M:$M,PLAN!$T:$T,Sheet1!$A147,PLAN!$U:$U,Sheet1!$D$1)+[7]Sheet1!D147</f>
        <v>0</v>
      </c>
      <c r="E147">
        <f>SUMIFS(PLAN!$M:$M,PLAN!$T:$T,Sheet1!$A147,PLAN!$U:$U,Sheet1!$E$1)+[7]Sheet1!E147</f>
        <v>0</v>
      </c>
      <c r="F147">
        <f>SUMIFS(PLAN!$M:$M,PLAN!$T:$T,Sheet1!$A147,PLAN!$U:$U,Sheet1!$F$1)+[7]Sheet1!F147</f>
        <v>0</v>
      </c>
      <c r="G147">
        <f>SUMIFS(PLAN!$M:$M,PLAN!$T:$T,Sheet1!$A147,PLAN!$U:$U,Sheet1!$G$1)+[7]Sheet1!G147</f>
        <v>0</v>
      </c>
      <c r="H147">
        <f>SUMIFS(PLAN!$M:$M,PLAN!$T:$T,Sheet1!$A147,PLAN!$U:$U,Sheet1!$H$1)+[7]Sheet1!H147</f>
        <v>0</v>
      </c>
      <c r="I147">
        <f>SUMIFS(PLAN!$M:$M,PLAN!$T:$T,Sheet1!$A147,PLAN!$U:$U,Sheet1!$I$1)+[7]Sheet1!I147</f>
        <v>0</v>
      </c>
      <c r="J147">
        <f>SUMIFS(PLAN!$M:$M,PLAN!$T:$T,Sheet1!$A147,PLAN!$U:$U,Sheet1!$J$1)+[7]Sheet1!J147</f>
        <v>0</v>
      </c>
      <c r="K147">
        <f>SUMIFS(PLAN!$M:$M,PLAN!$T:$T,Sheet1!$A147,PLAN!$U:$U,Sheet1!$K$1)+[7]Sheet1!K147</f>
        <v>0</v>
      </c>
      <c r="L147">
        <f>SUMIFS(PLAN!$M:$M,PLAN!$T:$T,Sheet1!$A147,PLAN!$U:$U,Sheet1!$L$1)+[7]Sheet1!L147</f>
        <v>0</v>
      </c>
      <c r="M147">
        <f>SUMIFS(PLAN!$M:$M,PLAN!$T:$T,Sheet1!$A147,PLAN!$U:$U,Sheet1!$M$1)+[7]Sheet1!M147</f>
        <v>0</v>
      </c>
      <c r="N147">
        <f>SUMIFS(PLAN!$M:$M,PLAN!$T:$T,Sheet1!$A147,PLAN!$U:$U,Sheet1!$N$1)+[7]Sheet1!N147</f>
        <v>0</v>
      </c>
      <c r="O147">
        <f t="shared" si="3"/>
        <v>0</v>
      </c>
    </row>
    <row r="148" spans="1:15">
      <c r="A148" s="222">
        <v>46320</v>
      </c>
      <c r="B148">
        <f>SUMIFS(PLAN!$M:$M,PLAN!$T:$T,Sheet1!$A148,PLAN!$U:$U,Sheet1!$B$1)+[7]Sheet1!B154</f>
        <v>0</v>
      </c>
      <c r="C148">
        <f>SUMIFS(PLAN!$M:$M,PLAN!$T:$T,Sheet1!$A148,PLAN!$U:$U,Sheet1!$C$1)+[7]Sheet1!C148</f>
        <v>0</v>
      </c>
      <c r="D148">
        <f>SUMIFS(PLAN!$M:$M,PLAN!$T:$T,Sheet1!$A148,PLAN!$U:$U,Sheet1!$D$1)+[7]Sheet1!D148</f>
        <v>0</v>
      </c>
      <c r="E148">
        <f>SUMIFS(PLAN!$M:$M,PLAN!$T:$T,Sheet1!$A148,PLAN!$U:$U,Sheet1!$E$1)+[7]Sheet1!E148</f>
        <v>0</v>
      </c>
      <c r="F148">
        <f>SUMIFS(PLAN!$M:$M,PLAN!$T:$T,Sheet1!$A148,PLAN!$U:$U,Sheet1!$F$1)+[7]Sheet1!F148</f>
        <v>0</v>
      </c>
      <c r="G148">
        <f>SUMIFS(PLAN!$M:$M,PLAN!$T:$T,Sheet1!$A148,PLAN!$U:$U,Sheet1!$G$1)+[7]Sheet1!G148</f>
        <v>0</v>
      </c>
      <c r="H148">
        <f>SUMIFS(PLAN!$M:$M,PLAN!$T:$T,Sheet1!$A148,PLAN!$U:$U,Sheet1!$H$1)+[7]Sheet1!H148</f>
        <v>0</v>
      </c>
      <c r="I148">
        <f>SUMIFS(PLAN!$M:$M,PLAN!$T:$T,Sheet1!$A148,PLAN!$U:$U,Sheet1!$I$1)+[7]Sheet1!I148</f>
        <v>0</v>
      </c>
      <c r="J148">
        <f>SUMIFS(PLAN!$M:$M,PLAN!$T:$T,Sheet1!$A148,PLAN!$U:$U,Sheet1!$J$1)+[7]Sheet1!J148</f>
        <v>0</v>
      </c>
      <c r="K148">
        <f>SUMIFS(PLAN!$M:$M,PLAN!$T:$T,Sheet1!$A148,PLAN!$U:$U,Sheet1!$K$1)+[7]Sheet1!K148</f>
        <v>0</v>
      </c>
      <c r="L148">
        <f>SUMIFS(PLAN!$M:$M,PLAN!$T:$T,Sheet1!$A148,PLAN!$U:$U,Sheet1!$L$1)+[7]Sheet1!L148</f>
        <v>0</v>
      </c>
      <c r="M148">
        <f>SUMIFS(PLAN!$M:$M,PLAN!$T:$T,Sheet1!$A148,PLAN!$U:$U,Sheet1!$M$1)+[7]Sheet1!M148</f>
        <v>0</v>
      </c>
      <c r="N148">
        <f>SUMIFS(PLAN!$M:$M,PLAN!$T:$T,Sheet1!$A148,PLAN!$U:$U,Sheet1!$N$1)+[7]Sheet1!N148</f>
        <v>0</v>
      </c>
      <c r="O148">
        <f t="shared" si="3"/>
        <v>0</v>
      </c>
    </row>
    <row r="149" spans="1:15">
      <c r="A149" s="222">
        <v>46321</v>
      </c>
      <c r="B149">
        <f>SUMIFS(PLAN!$M:$M,PLAN!$T:$T,Sheet1!$A149,PLAN!$U:$U,Sheet1!$B$1)+[7]Sheet1!B155</f>
        <v>0</v>
      </c>
      <c r="C149">
        <f>SUMIFS(PLAN!$M:$M,PLAN!$T:$T,Sheet1!$A149,PLAN!$U:$U,Sheet1!$C$1)+[7]Sheet1!C149</f>
        <v>0</v>
      </c>
      <c r="D149">
        <f>SUMIFS(PLAN!$M:$M,PLAN!$T:$T,Sheet1!$A149,PLAN!$U:$U,Sheet1!$D$1)+[7]Sheet1!D149</f>
        <v>0</v>
      </c>
      <c r="E149">
        <f>SUMIFS(PLAN!$M:$M,PLAN!$T:$T,Sheet1!$A149,PLAN!$U:$U,Sheet1!$E$1)+[7]Sheet1!E149</f>
        <v>0</v>
      </c>
      <c r="F149">
        <f>SUMIFS(PLAN!$M:$M,PLAN!$T:$T,Sheet1!$A149,PLAN!$U:$U,Sheet1!$F$1)+[7]Sheet1!F149</f>
        <v>0</v>
      </c>
      <c r="G149">
        <f>SUMIFS(PLAN!$M:$M,PLAN!$T:$T,Sheet1!$A149,PLAN!$U:$U,Sheet1!$G$1)+[7]Sheet1!G149</f>
        <v>0</v>
      </c>
      <c r="H149">
        <f>SUMIFS(PLAN!$M:$M,PLAN!$T:$T,Sheet1!$A149,PLAN!$U:$U,Sheet1!$H$1)+[7]Sheet1!H149</f>
        <v>0</v>
      </c>
      <c r="I149">
        <f>SUMIFS(PLAN!$M:$M,PLAN!$T:$T,Sheet1!$A149,PLAN!$U:$U,Sheet1!$I$1)+[7]Sheet1!I149</f>
        <v>0</v>
      </c>
      <c r="J149">
        <f>SUMIFS(PLAN!$M:$M,PLAN!$T:$T,Sheet1!$A149,PLAN!$U:$U,Sheet1!$J$1)+[7]Sheet1!J149</f>
        <v>0</v>
      </c>
      <c r="K149">
        <f>SUMIFS(PLAN!$M:$M,PLAN!$T:$T,Sheet1!$A149,PLAN!$U:$U,Sheet1!$K$1)+[7]Sheet1!K149</f>
        <v>0</v>
      </c>
      <c r="L149">
        <f>SUMIFS(PLAN!$M:$M,PLAN!$T:$T,Sheet1!$A149,PLAN!$U:$U,Sheet1!$L$1)+[7]Sheet1!L149</f>
        <v>0</v>
      </c>
      <c r="M149">
        <f>SUMIFS(PLAN!$M:$M,PLAN!$T:$T,Sheet1!$A149,PLAN!$U:$U,Sheet1!$M$1)+[7]Sheet1!M149</f>
        <v>0</v>
      </c>
      <c r="N149">
        <f>SUMIFS(PLAN!$M:$M,PLAN!$T:$T,Sheet1!$A149,PLAN!$U:$U,Sheet1!$N$1)+[7]Sheet1!N149</f>
        <v>0</v>
      </c>
      <c r="O149">
        <f t="shared" si="3"/>
        <v>0</v>
      </c>
    </row>
    <row r="150" spans="1:15">
      <c r="A150" s="222">
        <v>46322</v>
      </c>
      <c r="B150">
        <f>SUMIFS(PLAN!$M:$M,PLAN!$T:$T,Sheet1!$A150,PLAN!$U:$U,Sheet1!$B$1)+[7]Sheet1!B156</f>
        <v>0</v>
      </c>
      <c r="C150">
        <f>SUMIFS(PLAN!$M:$M,PLAN!$T:$T,Sheet1!$A150,PLAN!$U:$U,Sheet1!$C$1)+[7]Sheet1!C150</f>
        <v>0</v>
      </c>
      <c r="D150">
        <f>SUMIFS(PLAN!$M:$M,PLAN!$T:$T,Sheet1!$A150,PLAN!$U:$U,Sheet1!$D$1)+[7]Sheet1!D150</f>
        <v>0</v>
      </c>
      <c r="E150">
        <f>SUMIFS(PLAN!$M:$M,PLAN!$T:$T,Sheet1!$A150,PLAN!$U:$U,Sheet1!$E$1)+[7]Sheet1!E150</f>
        <v>0</v>
      </c>
      <c r="F150">
        <f>SUMIFS(PLAN!$M:$M,PLAN!$T:$T,Sheet1!$A150,PLAN!$U:$U,Sheet1!$F$1)+[7]Sheet1!F150</f>
        <v>0</v>
      </c>
      <c r="G150">
        <f>SUMIFS(PLAN!$M:$M,PLAN!$T:$T,Sheet1!$A150,PLAN!$U:$U,Sheet1!$G$1)+[7]Sheet1!G150</f>
        <v>0</v>
      </c>
      <c r="H150">
        <f>SUMIFS(PLAN!$M:$M,PLAN!$T:$T,Sheet1!$A150,PLAN!$U:$U,Sheet1!$H$1)+[7]Sheet1!H150</f>
        <v>0</v>
      </c>
      <c r="I150">
        <f>SUMIFS(PLAN!$M:$M,PLAN!$T:$T,Sheet1!$A150,PLAN!$U:$U,Sheet1!$I$1)+[7]Sheet1!I150</f>
        <v>0</v>
      </c>
      <c r="J150">
        <f>SUMIFS(PLAN!$M:$M,PLAN!$T:$T,Sheet1!$A150,PLAN!$U:$U,Sheet1!$J$1)+[7]Sheet1!J150</f>
        <v>0</v>
      </c>
      <c r="K150">
        <f>SUMIFS(PLAN!$M:$M,PLAN!$T:$T,Sheet1!$A150,PLAN!$U:$U,Sheet1!$K$1)+[7]Sheet1!K150</f>
        <v>0</v>
      </c>
      <c r="L150">
        <f>SUMIFS(PLAN!$M:$M,PLAN!$T:$T,Sheet1!$A150,PLAN!$U:$U,Sheet1!$L$1)+[7]Sheet1!L150</f>
        <v>0</v>
      </c>
      <c r="M150">
        <f>SUMIFS(PLAN!$M:$M,PLAN!$T:$T,Sheet1!$A150,PLAN!$U:$U,Sheet1!$M$1)+[7]Sheet1!M150</f>
        <v>0</v>
      </c>
      <c r="N150">
        <f>SUMIFS(PLAN!$M:$M,PLAN!$T:$T,Sheet1!$A150,PLAN!$U:$U,Sheet1!$N$1)+[7]Sheet1!N150</f>
        <v>0</v>
      </c>
      <c r="O150">
        <f t="shared" si="3"/>
        <v>0</v>
      </c>
    </row>
    <row r="151" spans="1:15">
      <c r="A151" s="222">
        <v>46323</v>
      </c>
      <c r="B151">
        <f>SUMIFS(PLAN!$M:$M,PLAN!$T:$T,Sheet1!$A151,PLAN!$U:$U,Sheet1!$B$1)+[7]Sheet1!B157</f>
        <v>0</v>
      </c>
      <c r="C151">
        <f>SUMIFS(PLAN!$M:$M,PLAN!$T:$T,Sheet1!$A151,PLAN!$U:$U,Sheet1!$C$1)+[7]Sheet1!C151</f>
        <v>0</v>
      </c>
      <c r="D151">
        <f>SUMIFS(PLAN!$M:$M,PLAN!$T:$T,Sheet1!$A151,PLAN!$U:$U,Sheet1!$D$1)+[7]Sheet1!D151</f>
        <v>0</v>
      </c>
      <c r="E151">
        <f>SUMIFS(PLAN!$M:$M,PLAN!$T:$T,Sheet1!$A151,PLAN!$U:$U,Sheet1!$E$1)+[7]Sheet1!E151</f>
        <v>0</v>
      </c>
      <c r="F151">
        <f>SUMIFS(PLAN!$M:$M,PLAN!$T:$T,Sheet1!$A151,PLAN!$U:$U,Sheet1!$F$1)+[7]Sheet1!F151</f>
        <v>0</v>
      </c>
      <c r="G151">
        <f>SUMIFS(PLAN!$M:$M,PLAN!$T:$T,Sheet1!$A151,PLAN!$U:$U,Sheet1!$G$1)+[7]Sheet1!G151</f>
        <v>0</v>
      </c>
      <c r="H151">
        <f>SUMIFS(PLAN!$M:$M,PLAN!$T:$T,Sheet1!$A151,PLAN!$U:$U,Sheet1!$H$1)+[7]Sheet1!H151</f>
        <v>0</v>
      </c>
      <c r="I151">
        <f>SUMIFS(PLAN!$M:$M,PLAN!$T:$T,Sheet1!$A151,PLAN!$U:$U,Sheet1!$I$1)+[7]Sheet1!I151</f>
        <v>0</v>
      </c>
      <c r="J151">
        <f>SUMIFS(PLAN!$M:$M,PLAN!$T:$T,Sheet1!$A151,PLAN!$U:$U,Sheet1!$J$1)+[7]Sheet1!J151</f>
        <v>0</v>
      </c>
      <c r="K151">
        <f>SUMIFS(PLAN!$M:$M,PLAN!$T:$T,Sheet1!$A151,PLAN!$U:$U,Sheet1!$K$1)+[7]Sheet1!K151</f>
        <v>0</v>
      </c>
      <c r="L151">
        <f>SUMIFS(PLAN!$M:$M,PLAN!$T:$T,Sheet1!$A151,PLAN!$U:$U,Sheet1!$L$1)+[7]Sheet1!L151</f>
        <v>0</v>
      </c>
      <c r="M151">
        <f>SUMIFS(PLAN!$M:$M,PLAN!$T:$T,Sheet1!$A151,PLAN!$U:$U,Sheet1!$M$1)+[7]Sheet1!M151</f>
        <v>0</v>
      </c>
      <c r="N151">
        <f>SUMIFS(PLAN!$M:$M,PLAN!$T:$T,Sheet1!$A151,PLAN!$U:$U,Sheet1!$N$1)+[7]Sheet1!N151</f>
        <v>0</v>
      </c>
      <c r="O151">
        <f t="shared" si="3"/>
        <v>0</v>
      </c>
    </row>
    <row r="152" spans="1:15">
      <c r="A152" s="222">
        <v>46324</v>
      </c>
      <c r="B152">
        <f>SUMIFS(PLAN!$M:$M,PLAN!$T:$T,Sheet1!$A152,PLAN!$U:$U,Sheet1!$B$1)+[7]Sheet1!B158</f>
        <v>0</v>
      </c>
      <c r="C152">
        <f>SUMIFS(PLAN!$M:$M,PLAN!$T:$T,Sheet1!$A152,PLAN!$U:$U,Sheet1!$C$1)+[7]Sheet1!C152</f>
        <v>0</v>
      </c>
      <c r="D152">
        <f>SUMIFS(PLAN!$M:$M,PLAN!$T:$T,Sheet1!$A152,PLAN!$U:$U,Sheet1!$D$1)+[7]Sheet1!D152</f>
        <v>0</v>
      </c>
      <c r="E152">
        <f>SUMIFS(PLAN!$M:$M,PLAN!$T:$T,Sheet1!$A152,PLAN!$U:$U,Sheet1!$E$1)+[7]Sheet1!E152</f>
        <v>0</v>
      </c>
      <c r="F152">
        <f>SUMIFS(PLAN!$M:$M,PLAN!$T:$T,Sheet1!$A152,PLAN!$U:$U,Sheet1!$F$1)+[7]Sheet1!F152</f>
        <v>0</v>
      </c>
      <c r="G152">
        <f>SUMIFS(PLAN!$M:$M,PLAN!$T:$T,Sheet1!$A152,PLAN!$U:$U,Sheet1!$G$1)+[7]Sheet1!G152</f>
        <v>0</v>
      </c>
      <c r="H152">
        <f>SUMIFS(PLAN!$M:$M,PLAN!$T:$T,Sheet1!$A152,PLAN!$U:$U,Sheet1!$H$1)+[7]Sheet1!H152</f>
        <v>0</v>
      </c>
      <c r="I152">
        <f>SUMIFS(PLAN!$M:$M,PLAN!$T:$T,Sheet1!$A152,PLAN!$U:$U,Sheet1!$I$1)+[7]Sheet1!I152</f>
        <v>0</v>
      </c>
      <c r="J152">
        <f>SUMIFS(PLAN!$M:$M,PLAN!$T:$T,Sheet1!$A152,PLAN!$U:$U,Sheet1!$J$1)+[7]Sheet1!J152</f>
        <v>0</v>
      </c>
      <c r="K152">
        <f>SUMIFS(PLAN!$M:$M,PLAN!$T:$T,Sheet1!$A152,PLAN!$U:$U,Sheet1!$K$1)+[7]Sheet1!K152</f>
        <v>0</v>
      </c>
      <c r="L152">
        <f>SUMIFS(PLAN!$M:$M,PLAN!$T:$T,Sheet1!$A152,PLAN!$U:$U,Sheet1!$L$1)+[7]Sheet1!L152</f>
        <v>0</v>
      </c>
      <c r="M152">
        <f>SUMIFS(PLAN!$M:$M,PLAN!$T:$T,Sheet1!$A152,PLAN!$U:$U,Sheet1!$M$1)+[7]Sheet1!M152</f>
        <v>0</v>
      </c>
      <c r="N152">
        <f>SUMIFS(PLAN!$M:$M,PLAN!$T:$T,Sheet1!$A152,PLAN!$U:$U,Sheet1!$N$1)+[7]Sheet1!N152</f>
        <v>0</v>
      </c>
      <c r="O152">
        <f t="shared" si="3"/>
        <v>0</v>
      </c>
    </row>
    <row r="153" spans="1:15">
      <c r="A153" s="222">
        <v>46325</v>
      </c>
      <c r="B153">
        <f>SUMIFS(PLAN!$M:$M,PLAN!$T:$T,Sheet1!$A153,PLAN!$U:$U,Sheet1!$B$1)+[7]Sheet1!B159</f>
        <v>0</v>
      </c>
      <c r="C153">
        <f>SUMIFS(PLAN!$M:$M,PLAN!$T:$T,Sheet1!$A153,PLAN!$U:$U,Sheet1!$C$1)+[7]Sheet1!C153</f>
        <v>0</v>
      </c>
      <c r="D153">
        <f>SUMIFS(PLAN!$M:$M,PLAN!$T:$T,Sheet1!$A153,PLAN!$U:$U,Sheet1!$D$1)+[7]Sheet1!D153</f>
        <v>0</v>
      </c>
      <c r="E153">
        <f>SUMIFS(PLAN!$M:$M,PLAN!$T:$T,Sheet1!$A153,PLAN!$U:$U,Sheet1!$E$1)+[7]Sheet1!E153</f>
        <v>0</v>
      </c>
      <c r="F153">
        <f>SUMIFS(PLAN!$M:$M,PLAN!$T:$T,Sheet1!$A153,PLAN!$U:$U,Sheet1!$F$1)+[7]Sheet1!F153</f>
        <v>0</v>
      </c>
      <c r="G153">
        <f>SUMIFS(PLAN!$M:$M,PLAN!$T:$T,Sheet1!$A153,PLAN!$U:$U,Sheet1!$G$1)+[7]Sheet1!G153</f>
        <v>0</v>
      </c>
      <c r="H153">
        <f>SUMIFS(PLAN!$M:$M,PLAN!$T:$T,Sheet1!$A153,PLAN!$U:$U,Sheet1!$H$1)+[7]Sheet1!H153</f>
        <v>0</v>
      </c>
      <c r="I153">
        <f>SUMIFS(PLAN!$M:$M,PLAN!$T:$T,Sheet1!$A153,PLAN!$U:$U,Sheet1!$I$1)+[7]Sheet1!I153</f>
        <v>0</v>
      </c>
      <c r="J153">
        <f>SUMIFS(PLAN!$M:$M,PLAN!$T:$T,Sheet1!$A153,PLAN!$U:$U,Sheet1!$J$1)+[7]Sheet1!J153</f>
        <v>0</v>
      </c>
      <c r="K153">
        <f>SUMIFS(PLAN!$M:$M,PLAN!$T:$T,Sheet1!$A153,PLAN!$U:$U,Sheet1!$K$1)+[7]Sheet1!K153</f>
        <v>0</v>
      </c>
      <c r="L153">
        <f>SUMIFS(PLAN!$M:$M,PLAN!$T:$T,Sheet1!$A153,PLAN!$U:$U,Sheet1!$L$1)+[7]Sheet1!L153</f>
        <v>0</v>
      </c>
      <c r="M153">
        <f>SUMIFS(PLAN!$M:$M,PLAN!$T:$T,Sheet1!$A153,PLAN!$U:$U,Sheet1!$M$1)+[7]Sheet1!M153</f>
        <v>0</v>
      </c>
      <c r="N153">
        <f>SUMIFS(PLAN!$M:$M,PLAN!$T:$T,Sheet1!$A153,PLAN!$U:$U,Sheet1!$N$1)+[7]Sheet1!N153</f>
        <v>0</v>
      </c>
      <c r="O153">
        <f t="shared" si="3"/>
        <v>0</v>
      </c>
    </row>
    <row r="154" spans="1:15">
      <c r="A154" s="222">
        <v>46326</v>
      </c>
      <c r="B154">
        <f>SUMIFS(PLAN!$M:$M,PLAN!$T:$T,Sheet1!$A154,PLAN!$U:$U,Sheet1!$B$1)+[7]Sheet1!B160</f>
        <v>0</v>
      </c>
      <c r="C154">
        <f>SUMIFS(PLAN!$M:$M,PLAN!$T:$T,Sheet1!$A154,PLAN!$U:$U,Sheet1!$C$1)+[7]Sheet1!C154</f>
        <v>0</v>
      </c>
      <c r="D154">
        <f>SUMIFS(PLAN!$M:$M,PLAN!$T:$T,Sheet1!$A154,PLAN!$U:$U,Sheet1!$D$1)+[7]Sheet1!D154</f>
        <v>0</v>
      </c>
      <c r="E154">
        <f>SUMIFS(PLAN!$M:$M,PLAN!$T:$T,Sheet1!$A154,PLAN!$U:$U,Sheet1!$E$1)+[7]Sheet1!E154</f>
        <v>0</v>
      </c>
      <c r="F154">
        <f>SUMIFS(PLAN!$M:$M,PLAN!$T:$T,Sheet1!$A154,PLAN!$U:$U,Sheet1!$F$1)+[7]Sheet1!F154</f>
        <v>0</v>
      </c>
      <c r="G154">
        <f>SUMIFS(PLAN!$M:$M,PLAN!$T:$T,Sheet1!$A154,PLAN!$U:$U,Sheet1!$G$1)+[7]Sheet1!G154</f>
        <v>0</v>
      </c>
      <c r="H154">
        <f>SUMIFS(PLAN!$M:$M,PLAN!$T:$T,Sheet1!$A154,PLAN!$U:$U,Sheet1!$H$1)+[7]Sheet1!H154</f>
        <v>0</v>
      </c>
      <c r="I154">
        <f>SUMIFS(PLAN!$M:$M,PLAN!$T:$T,Sheet1!$A154,PLAN!$U:$U,Sheet1!$I$1)+[7]Sheet1!I154</f>
        <v>0</v>
      </c>
      <c r="J154">
        <f>SUMIFS(PLAN!$M:$M,PLAN!$T:$T,Sheet1!$A154,PLAN!$U:$U,Sheet1!$J$1)+[7]Sheet1!J154</f>
        <v>0</v>
      </c>
      <c r="K154">
        <f>SUMIFS(PLAN!$M:$M,PLAN!$T:$T,Sheet1!$A154,PLAN!$U:$U,Sheet1!$K$1)+[7]Sheet1!K154</f>
        <v>0</v>
      </c>
      <c r="L154">
        <f>SUMIFS(PLAN!$M:$M,PLAN!$T:$T,Sheet1!$A154,PLAN!$U:$U,Sheet1!$L$1)+[7]Sheet1!L154</f>
        <v>0</v>
      </c>
      <c r="M154">
        <f>SUMIFS(PLAN!$M:$M,PLAN!$T:$T,Sheet1!$A154,PLAN!$U:$U,Sheet1!$M$1)+[7]Sheet1!M154</f>
        <v>0</v>
      </c>
      <c r="N154">
        <f>SUMIFS(PLAN!$M:$M,PLAN!$T:$T,Sheet1!$A154,PLAN!$U:$U,Sheet1!$N$1)+[7]Sheet1!N154</f>
        <v>0</v>
      </c>
      <c r="O154">
        <f t="shared" si="3"/>
        <v>0</v>
      </c>
    </row>
    <row r="155" spans="1:15">
      <c r="A155" s="222">
        <v>46327</v>
      </c>
      <c r="B155">
        <f>SUMIFS(PLAN!$M:$M,PLAN!$T:$T,Sheet1!$A155,PLAN!$U:$U,Sheet1!$B$1)+[7]Sheet1!B161</f>
        <v>0</v>
      </c>
      <c r="C155">
        <f>SUMIFS(PLAN!$M:$M,PLAN!$T:$T,Sheet1!$A155,PLAN!$U:$U,Sheet1!$C$1)+[7]Sheet1!C155</f>
        <v>0</v>
      </c>
      <c r="D155">
        <f>SUMIFS(PLAN!$M:$M,PLAN!$T:$T,Sheet1!$A155,PLAN!$U:$U,Sheet1!$D$1)+[7]Sheet1!D155</f>
        <v>0</v>
      </c>
      <c r="E155">
        <f>SUMIFS(PLAN!$M:$M,PLAN!$T:$T,Sheet1!$A155,PLAN!$U:$U,Sheet1!$E$1)+[7]Sheet1!E155</f>
        <v>0</v>
      </c>
      <c r="F155">
        <f>SUMIFS(PLAN!$M:$M,PLAN!$T:$T,Sheet1!$A155,PLAN!$U:$U,Sheet1!$F$1)+[7]Sheet1!F155</f>
        <v>0</v>
      </c>
      <c r="G155">
        <f>SUMIFS(PLAN!$M:$M,PLAN!$T:$T,Sheet1!$A155,PLAN!$U:$U,Sheet1!$G$1)+[7]Sheet1!G155</f>
        <v>0</v>
      </c>
      <c r="H155">
        <f>SUMIFS(PLAN!$M:$M,PLAN!$T:$T,Sheet1!$A155,PLAN!$U:$U,Sheet1!$H$1)+[7]Sheet1!H155</f>
        <v>0</v>
      </c>
      <c r="I155">
        <f>SUMIFS(PLAN!$M:$M,PLAN!$T:$T,Sheet1!$A155,PLAN!$U:$U,Sheet1!$I$1)+[7]Sheet1!I155</f>
        <v>0</v>
      </c>
      <c r="J155">
        <f>SUMIFS(PLAN!$M:$M,PLAN!$T:$T,Sheet1!$A155,PLAN!$U:$U,Sheet1!$J$1)+[7]Sheet1!J155</f>
        <v>0</v>
      </c>
      <c r="K155">
        <f>SUMIFS(PLAN!$M:$M,PLAN!$T:$T,Sheet1!$A155,PLAN!$U:$U,Sheet1!$K$1)+[7]Sheet1!K155</f>
        <v>0</v>
      </c>
      <c r="L155">
        <f>SUMIFS(PLAN!$M:$M,PLAN!$T:$T,Sheet1!$A155,PLAN!$U:$U,Sheet1!$L$1)+[7]Sheet1!L155</f>
        <v>0</v>
      </c>
      <c r="M155">
        <f>SUMIFS(PLAN!$M:$M,PLAN!$T:$T,Sheet1!$A155,PLAN!$U:$U,Sheet1!$M$1)+[7]Sheet1!M155</f>
        <v>0</v>
      </c>
      <c r="N155">
        <f>SUMIFS(PLAN!$M:$M,PLAN!$T:$T,Sheet1!$A155,PLAN!$U:$U,Sheet1!$N$1)+[7]Sheet1!N155</f>
        <v>0</v>
      </c>
      <c r="O155">
        <f t="shared" si="3"/>
        <v>0</v>
      </c>
    </row>
    <row r="156" spans="1:15">
      <c r="A156" s="222">
        <v>46328</v>
      </c>
      <c r="B156">
        <f>SUMIFS(PLAN!$M:$M,PLAN!$T:$T,Sheet1!$A156,PLAN!$U:$U,Sheet1!$B$1)+[7]Sheet1!B162</f>
        <v>0</v>
      </c>
      <c r="C156">
        <f>SUMIFS(PLAN!$M:$M,PLAN!$T:$T,Sheet1!$A156,PLAN!$U:$U,Sheet1!$C$1)+[7]Sheet1!C156</f>
        <v>0</v>
      </c>
      <c r="D156">
        <f>SUMIFS(PLAN!$M:$M,PLAN!$T:$T,Sheet1!$A156,PLAN!$U:$U,Sheet1!$D$1)+[7]Sheet1!D156</f>
        <v>0</v>
      </c>
      <c r="E156">
        <f>SUMIFS(PLAN!$M:$M,PLAN!$T:$T,Sheet1!$A156,PLAN!$U:$U,Sheet1!$E$1)+[7]Sheet1!E156</f>
        <v>0</v>
      </c>
      <c r="F156">
        <f>SUMIFS(PLAN!$M:$M,PLAN!$T:$T,Sheet1!$A156,PLAN!$U:$U,Sheet1!$F$1)+[7]Sheet1!F156</f>
        <v>0</v>
      </c>
      <c r="G156">
        <f>SUMIFS(PLAN!$M:$M,PLAN!$T:$T,Sheet1!$A156,PLAN!$U:$U,Sheet1!$G$1)+[7]Sheet1!G156</f>
        <v>0</v>
      </c>
      <c r="H156">
        <f>SUMIFS(PLAN!$M:$M,PLAN!$T:$T,Sheet1!$A156,PLAN!$U:$U,Sheet1!$H$1)+[7]Sheet1!H156</f>
        <v>0</v>
      </c>
      <c r="I156">
        <f>SUMIFS(PLAN!$M:$M,PLAN!$T:$T,Sheet1!$A156,PLAN!$U:$U,Sheet1!$I$1)+[7]Sheet1!I156</f>
        <v>0</v>
      </c>
      <c r="J156">
        <f>SUMIFS(PLAN!$M:$M,PLAN!$T:$T,Sheet1!$A156,PLAN!$U:$U,Sheet1!$J$1)+[7]Sheet1!J156</f>
        <v>0</v>
      </c>
      <c r="K156">
        <f>SUMIFS(PLAN!$M:$M,PLAN!$T:$T,Sheet1!$A156,PLAN!$U:$U,Sheet1!$K$1)+[7]Sheet1!K156</f>
        <v>0</v>
      </c>
      <c r="L156">
        <f>SUMIFS(PLAN!$M:$M,PLAN!$T:$T,Sheet1!$A156,PLAN!$U:$U,Sheet1!$L$1)+[7]Sheet1!L156</f>
        <v>0</v>
      </c>
      <c r="M156">
        <f>SUMIFS(PLAN!$M:$M,PLAN!$T:$T,Sheet1!$A156,PLAN!$U:$U,Sheet1!$M$1)+[7]Sheet1!M156</f>
        <v>0</v>
      </c>
      <c r="N156">
        <f>SUMIFS(PLAN!$M:$M,PLAN!$T:$T,Sheet1!$A156,PLAN!$U:$U,Sheet1!$N$1)+[7]Sheet1!N156</f>
        <v>0</v>
      </c>
      <c r="O156">
        <f t="shared" si="3"/>
        <v>0</v>
      </c>
    </row>
    <row r="157" spans="1:15">
      <c r="A157" s="222">
        <v>46329</v>
      </c>
      <c r="B157">
        <f>SUMIFS(PLAN!$M:$M,PLAN!$T:$T,Sheet1!$A157,PLAN!$U:$U,Sheet1!$B$1)+[7]Sheet1!B163</f>
        <v>0</v>
      </c>
      <c r="C157">
        <f>SUMIFS(PLAN!$M:$M,PLAN!$T:$T,Sheet1!$A157,PLAN!$U:$U,Sheet1!$C$1)+[7]Sheet1!C157</f>
        <v>0</v>
      </c>
      <c r="D157">
        <f>SUMIFS(PLAN!$M:$M,PLAN!$T:$T,Sheet1!$A157,PLAN!$U:$U,Sheet1!$D$1)+[7]Sheet1!D157</f>
        <v>0</v>
      </c>
      <c r="E157">
        <f>SUMIFS(PLAN!$M:$M,PLAN!$T:$T,Sheet1!$A157,PLAN!$U:$U,Sheet1!$E$1)+[7]Sheet1!E157</f>
        <v>0</v>
      </c>
      <c r="F157">
        <f>SUMIFS(PLAN!$M:$M,PLAN!$T:$T,Sheet1!$A157,PLAN!$U:$U,Sheet1!$F$1)+[7]Sheet1!F157</f>
        <v>0</v>
      </c>
      <c r="G157">
        <f>SUMIFS(PLAN!$M:$M,PLAN!$T:$T,Sheet1!$A157,PLAN!$U:$U,Sheet1!$G$1)+[7]Sheet1!G157</f>
        <v>0</v>
      </c>
      <c r="H157">
        <f>SUMIFS(PLAN!$M:$M,PLAN!$T:$T,Sheet1!$A157,PLAN!$U:$U,Sheet1!$H$1)+[7]Sheet1!H157</f>
        <v>0</v>
      </c>
      <c r="I157">
        <f>SUMIFS(PLAN!$M:$M,PLAN!$T:$T,Sheet1!$A157,PLAN!$U:$U,Sheet1!$I$1)+[7]Sheet1!I157</f>
        <v>0</v>
      </c>
      <c r="J157">
        <f>SUMIFS(PLAN!$M:$M,PLAN!$T:$T,Sheet1!$A157,PLAN!$U:$U,Sheet1!$J$1)+[7]Sheet1!J157</f>
        <v>0</v>
      </c>
      <c r="K157">
        <f>SUMIFS(PLAN!$M:$M,PLAN!$T:$T,Sheet1!$A157,PLAN!$U:$U,Sheet1!$K$1)+[7]Sheet1!K157</f>
        <v>0</v>
      </c>
      <c r="L157">
        <f>SUMIFS(PLAN!$M:$M,PLAN!$T:$T,Sheet1!$A157,PLAN!$U:$U,Sheet1!$L$1)+[7]Sheet1!L157</f>
        <v>0</v>
      </c>
      <c r="M157">
        <f>SUMIFS(PLAN!$M:$M,PLAN!$T:$T,Sheet1!$A157,PLAN!$U:$U,Sheet1!$M$1)+[7]Sheet1!M157</f>
        <v>0</v>
      </c>
      <c r="N157">
        <f>SUMIFS(PLAN!$M:$M,PLAN!$T:$T,Sheet1!$A157,PLAN!$U:$U,Sheet1!$N$1)+[7]Sheet1!N157</f>
        <v>0</v>
      </c>
      <c r="O157">
        <f t="shared" si="3"/>
        <v>0</v>
      </c>
    </row>
    <row r="158" spans="1:15">
      <c r="A158" s="222">
        <v>46330</v>
      </c>
      <c r="B158">
        <f>SUMIFS(PLAN!$M:$M,PLAN!$T:$T,Sheet1!$A158,PLAN!$U:$U,Sheet1!$B$1)+[7]Sheet1!B164</f>
        <v>0</v>
      </c>
      <c r="C158">
        <f>SUMIFS(PLAN!$M:$M,PLAN!$T:$T,Sheet1!$A158,PLAN!$U:$U,Sheet1!$C$1)+[7]Sheet1!C158</f>
        <v>0</v>
      </c>
      <c r="D158">
        <f>SUMIFS(PLAN!$M:$M,PLAN!$T:$T,Sheet1!$A158,PLAN!$U:$U,Sheet1!$D$1)+[7]Sheet1!D158</f>
        <v>0</v>
      </c>
      <c r="E158">
        <f>SUMIFS(PLAN!$M:$M,PLAN!$T:$T,Sheet1!$A158,PLAN!$U:$U,Sheet1!$E$1)+[7]Sheet1!E158</f>
        <v>0</v>
      </c>
      <c r="F158">
        <f>SUMIFS(PLAN!$M:$M,PLAN!$T:$T,Sheet1!$A158,PLAN!$U:$U,Sheet1!$F$1)+[7]Sheet1!F158</f>
        <v>0</v>
      </c>
      <c r="G158">
        <f>SUMIFS(PLAN!$M:$M,PLAN!$T:$T,Sheet1!$A158,PLAN!$U:$U,Sheet1!$G$1)+[7]Sheet1!G158</f>
        <v>0</v>
      </c>
      <c r="H158">
        <f>SUMIFS(PLAN!$M:$M,PLAN!$T:$T,Sheet1!$A158,PLAN!$U:$U,Sheet1!$H$1)+[7]Sheet1!H158</f>
        <v>0</v>
      </c>
      <c r="I158">
        <f>SUMIFS(PLAN!$M:$M,PLAN!$T:$T,Sheet1!$A158,PLAN!$U:$U,Sheet1!$I$1)+[7]Sheet1!I158</f>
        <v>0</v>
      </c>
      <c r="J158">
        <f>SUMIFS(PLAN!$M:$M,PLAN!$T:$T,Sheet1!$A158,PLAN!$U:$U,Sheet1!$J$1)+[7]Sheet1!J158</f>
        <v>0</v>
      </c>
      <c r="K158">
        <f>SUMIFS(PLAN!$M:$M,PLAN!$T:$T,Sheet1!$A158,PLAN!$U:$U,Sheet1!$K$1)+[7]Sheet1!K158</f>
        <v>0</v>
      </c>
      <c r="L158">
        <f>SUMIFS(PLAN!$M:$M,PLAN!$T:$T,Sheet1!$A158,PLAN!$U:$U,Sheet1!$L$1)+[7]Sheet1!L158</f>
        <v>0</v>
      </c>
      <c r="M158">
        <f>SUMIFS(PLAN!$M:$M,PLAN!$T:$T,Sheet1!$A158,PLAN!$U:$U,Sheet1!$M$1)+[7]Sheet1!M158</f>
        <v>0</v>
      </c>
      <c r="N158">
        <f>SUMIFS(PLAN!$M:$M,PLAN!$T:$T,Sheet1!$A158,PLAN!$U:$U,Sheet1!$N$1)+[7]Sheet1!N158</f>
        <v>0</v>
      </c>
      <c r="O158">
        <f t="shared" si="3"/>
        <v>0</v>
      </c>
    </row>
    <row r="159" spans="1:15">
      <c r="A159" s="222">
        <v>46331</v>
      </c>
      <c r="B159">
        <f>SUMIFS(PLAN!$M:$M,PLAN!$T:$T,Sheet1!$A159,PLAN!$U:$U,Sheet1!$B$1)+[7]Sheet1!B165</f>
        <v>0</v>
      </c>
      <c r="C159">
        <f>SUMIFS(PLAN!$M:$M,PLAN!$T:$T,Sheet1!$A159,PLAN!$U:$U,Sheet1!$C$1)+[7]Sheet1!C159</f>
        <v>0</v>
      </c>
      <c r="D159">
        <f>SUMIFS(PLAN!$M:$M,PLAN!$T:$T,Sheet1!$A159,PLAN!$U:$U,Sheet1!$D$1)+[7]Sheet1!D159</f>
        <v>0</v>
      </c>
      <c r="E159">
        <f>SUMIFS(PLAN!$M:$M,PLAN!$T:$T,Sheet1!$A159,PLAN!$U:$U,Sheet1!$E$1)+[7]Sheet1!E159</f>
        <v>0</v>
      </c>
      <c r="F159">
        <f>SUMIFS(PLAN!$M:$M,PLAN!$T:$T,Sheet1!$A159,PLAN!$U:$U,Sheet1!$F$1)+[7]Sheet1!F159</f>
        <v>0</v>
      </c>
      <c r="G159">
        <f>SUMIFS(PLAN!$M:$M,PLAN!$T:$T,Sheet1!$A159,PLAN!$U:$U,Sheet1!$G$1)+[7]Sheet1!G159</f>
        <v>0</v>
      </c>
      <c r="H159">
        <f>SUMIFS(PLAN!$M:$M,PLAN!$T:$T,Sheet1!$A159,PLAN!$U:$U,Sheet1!$H$1)+[7]Sheet1!H159</f>
        <v>0</v>
      </c>
      <c r="I159">
        <f>SUMIFS(PLAN!$M:$M,PLAN!$T:$T,Sheet1!$A159,PLAN!$U:$U,Sheet1!$I$1)+[7]Sheet1!I159</f>
        <v>0</v>
      </c>
      <c r="J159">
        <f>SUMIFS(PLAN!$M:$M,PLAN!$T:$T,Sheet1!$A159,PLAN!$U:$U,Sheet1!$J$1)+[7]Sheet1!J159</f>
        <v>0</v>
      </c>
      <c r="K159">
        <f>SUMIFS(PLAN!$M:$M,PLAN!$T:$T,Sheet1!$A159,PLAN!$U:$U,Sheet1!$K$1)+[7]Sheet1!K159</f>
        <v>0</v>
      </c>
      <c r="L159">
        <f>SUMIFS(PLAN!$M:$M,PLAN!$T:$T,Sheet1!$A159,PLAN!$U:$U,Sheet1!$L$1)+[7]Sheet1!L159</f>
        <v>0</v>
      </c>
      <c r="M159">
        <f>SUMIFS(PLAN!$M:$M,PLAN!$T:$T,Sheet1!$A159,PLAN!$U:$U,Sheet1!$M$1)+[7]Sheet1!M159</f>
        <v>0</v>
      </c>
      <c r="N159">
        <f>SUMIFS(PLAN!$M:$M,PLAN!$T:$T,Sheet1!$A159,PLAN!$U:$U,Sheet1!$N$1)+[7]Sheet1!N159</f>
        <v>0</v>
      </c>
      <c r="O159">
        <f t="shared" si="3"/>
        <v>0</v>
      </c>
    </row>
    <row r="160" spans="1:15">
      <c r="A160" s="222">
        <v>46332</v>
      </c>
      <c r="B160">
        <f>SUMIFS(PLAN!$M:$M,PLAN!$T:$T,Sheet1!$A160,PLAN!$U:$U,Sheet1!$B$1)+[7]Sheet1!B166</f>
        <v>0</v>
      </c>
      <c r="C160">
        <f>SUMIFS(PLAN!$M:$M,PLAN!$T:$T,Sheet1!$A160,PLAN!$U:$U,Sheet1!$C$1)+[7]Sheet1!C160</f>
        <v>0</v>
      </c>
      <c r="D160">
        <f>SUMIFS(PLAN!$M:$M,PLAN!$T:$T,Sheet1!$A160,PLAN!$U:$U,Sheet1!$D$1)+[7]Sheet1!D160</f>
        <v>0</v>
      </c>
      <c r="E160">
        <f>SUMIFS(PLAN!$M:$M,PLAN!$T:$T,Sheet1!$A160,PLAN!$U:$U,Sheet1!$E$1)+[7]Sheet1!E160</f>
        <v>0</v>
      </c>
      <c r="F160">
        <f>SUMIFS(PLAN!$M:$M,PLAN!$T:$T,Sheet1!$A160,PLAN!$U:$U,Sheet1!$F$1)+[7]Sheet1!F160</f>
        <v>0</v>
      </c>
      <c r="G160">
        <f>SUMIFS(PLAN!$M:$M,PLAN!$T:$T,Sheet1!$A160,PLAN!$U:$U,Sheet1!$G$1)+[7]Sheet1!G160</f>
        <v>0</v>
      </c>
      <c r="H160">
        <f>SUMIFS(PLAN!$M:$M,PLAN!$T:$T,Sheet1!$A160,PLAN!$U:$U,Sheet1!$H$1)+[7]Sheet1!H160</f>
        <v>0</v>
      </c>
      <c r="I160">
        <f>SUMIFS(PLAN!$M:$M,PLAN!$T:$T,Sheet1!$A160,PLAN!$U:$U,Sheet1!$I$1)+[7]Sheet1!I160</f>
        <v>0</v>
      </c>
      <c r="J160">
        <f>SUMIFS(PLAN!$M:$M,PLAN!$T:$T,Sheet1!$A160,PLAN!$U:$U,Sheet1!$J$1)+[7]Sheet1!J160</f>
        <v>0</v>
      </c>
      <c r="K160">
        <f>SUMIFS(PLAN!$M:$M,PLAN!$T:$T,Sheet1!$A160,PLAN!$U:$U,Sheet1!$K$1)+[7]Sheet1!K160</f>
        <v>0</v>
      </c>
      <c r="L160">
        <f>SUMIFS(PLAN!$M:$M,PLAN!$T:$T,Sheet1!$A160,PLAN!$U:$U,Sheet1!$L$1)+[7]Sheet1!L160</f>
        <v>0</v>
      </c>
      <c r="M160">
        <f>SUMIFS(PLAN!$M:$M,PLAN!$T:$T,Sheet1!$A160,PLAN!$U:$U,Sheet1!$M$1)+[7]Sheet1!M160</f>
        <v>0</v>
      </c>
      <c r="N160">
        <f>SUMIFS(PLAN!$M:$M,PLAN!$T:$T,Sheet1!$A160,PLAN!$U:$U,Sheet1!$N$1)+[7]Sheet1!N160</f>
        <v>0</v>
      </c>
      <c r="O160">
        <f t="shared" si="3"/>
        <v>0</v>
      </c>
    </row>
    <row r="161" spans="1:15">
      <c r="A161" s="222">
        <v>46333</v>
      </c>
      <c r="B161">
        <f>SUMIFS(PLAN!$M:$M,PLAN!$T:$T,Sheet1!$A161,PLAN!$U:$U,Sheet1!$B$1)+[7]Sheet1!B167</f>
        <v>0</v>
      </c>
      <c r="C161">
        <f>SUMIFS(PLAN!$M:$M,PLAN!$T:$T,Sheet1!$A161,PLAN!$U:$U,Sheet1!$C$1)+[7]Sheet1!C161</f>
        <v>0</v>
      </c>
      <c r="D161">
        <f>SUMIFS(PLAN!$M:$M,PLAN!$T:$T,Sheet1!$A161,PLAN!$U:$U,Sheet1!$D$1)+[7]Sheet1!D161</f>
        <v>0</v>
      </c>
      <c r="E161">
        <f>SUMIFS(PLAN!$M:$M,PLAN!$T:$T,Sheet1!$A161,PLAN!$U:$U,Sheet1!$E$1)+[7]Sheet1!E161</f>
        <v>0</v>
      </c>
      <c r="F161">
        <f>SUMIFS(PLAN!$M:$M,PLAN!$T:$T,Sheet1!$A161,PLAN!$U:$U,Sheet1!$F$1)+[7]Sheet1!F161</f>
        <v>0</v>
      </c>
      <c r="G161">
        <f>SUMIFS(PLAN!$M:$M,PLAN!$T:$T,Sheet1!$A161,PLAN!$U:$U,Sheet1!$G$1)+[7]Sheet1!G161</f>
        <v>0</v>
      </c>
      <c r="H161">
        <f>SUMIFS(PLAN!$M:$M,PLAN!$T:$T,Sheet1!$A161,PLAN!$U:$U,Sheet1!$H$1)+[7]Sheet1!H161</f>
        <v>0</v>
      </c>
      <c r="I161">
        <f>SUMIFS(PLAN!$M:$M,PLAN!$T:$T,Sheet1!$A161,PLAN!$U:$U,Sheet1!$I$1)+[7]Sheet1!I161</f>
        <v>0</v>
      </c>
      <c r="J161">
        <f>SUMIFS(PLAN!$M:$M,PLAN!$T:$T,Sheet1!$A161,PLAN!$U:$U,Sheet1!$J$1)+[7]Sheet1!J161</f>
        <v>0</v>
      </c>
      <c r="K161">
        <f>SUMIFS(PLAN!$M:$M,PLAN!$T:$T,Sheet1!$A161,PLAN!$U:$U,Sheet1!$K$1)+[7]Sheet1!K161</f>
        <v>0</v>
      </c>
      <c r="L161">
        <f>SUMIFS(PLAN!$M:$M,PLAN!$T:$T,Sheet1!$A161,PLAN!$U:$U,Sheet1!$L$1)+[7]Sheet1!L161</f>
        <v>0</v>
      </c>
      <c r="M161">
        <f>SUMIFS(PLAN!$M:$M,PLAN!$T:$T,Sheet1!$A161,PLAN!$U:$U,Sheet1!$M$1)+[7]Sheet1!M161</f>
        <v>0</v>
      </c>
      <c r="N161">
        <f>SUMIFS(PLAN!$M:$M,PLAN!$T:$T,Sheet1!$A161,PLAN!$U:$U,Sheet1!$N$1)+[7]Sheet1!N161</f>
        <v>0</v>
      </c>
      <c r="O161">
        <f t="shared" si="3"/>
        <v>0</v>
      </c>
    </row>
    <row r="162" spans="1:15">
      <c r="A162" s="222">
        <v>46334</v>
      </c>
      <c r="B162">
        <f>SUMIFS(PLAN!$M:$M,PLAN!$T:$T,Sheet1!$A162,PLAN!$U:$U,Sheet1!$B$1)+[7]Sheet1!B168</f>
        <v>0</v>
      </c>
      <c r="C162">
        <f>SUMIFS(PLAN!$M:$M,PLAN!$T:$T,Sheet1!$A162,PLAN!$U:$U,Sheet1!$C$1)+[7]Sheet1!C162</f>
        <v>0</v>
      </c>
      <c r="D162">
        <f>SUMIFS(PLAN!$M:$M,PLAN!$T:$T,Sheet1!$A162,PLAN!$U:$U,Sheet1!$D$1)+[7]Sheet1!D162</f>
        <v>0</v>
      </c>
      <c r="E162">
        <f>SUMIFS(PLAN!$M:$M,PLAN!$T:$T,Sheet1!$A162,PLAN!$U:$U,Sheet1!$E$1)+[7]Sheet1!E162</f>
        <v>0</v>
      </c>
      <c r="F162">
        <f>SUMIFS(PLAN!$M:$M,PLAN!$T:$T,Sheet1!$A162,PLAN!$U:$U,Sheet1!$F$1)+[7]Sheet1!F162</f>
        <v>0</v>
      </c>
      <c r="G162">
        <f>SUMIFS(PLAN!$M:$M,PLAN!$T:$T,Sheet1!$A162,PLAN!$U:$U,Sheet1!$G$1)+[7]Sheet1!G162</f>
        <v>0</v>
      </c>
      <c r="H162">
        <f>SUMIFS(PLAN!$M:$M,PLAN!$T:$T,Sheet1!$A162,PLAN!$U:$U,Sheet1!$H$1)+[7]Sheet1!H162</f>
        <v>0</v>
      </c>
      <c r="I162">
        <f>SUMIFS(PLAN!$M:$M,PLAN!$T:$T,Sheet1!$A162,PLAN!$U:$U,Sheet1!$I$1)+[7]Sheet1!I162</f>
        <v>0</v>
      </c>
      <c r="J162">
        <f>SUMIFS(PLAN!$M:$M,PLAN!$T:$T,Sheet1!$A162,PLAN!$U:$U,Sheet1!$J$1)+[7]Sheet1!J162</f>
        <v>0</v>
      </c>
      <c r="K162">
        <f>SUMIFS(PLAN!$M:$M,PLAN!$T:$T,Sheet1!$A162,PLAN!$U:$U,Sheet1!$K$1)+[7]Sheet1!K162</f>
        <v>0</v>
      </c>
      <c r="L162">
        <f>SUMIFS(PLAN!$M:$M,PLAN!$T:$T,Sheet1!$A162,PLAN!$U:$U,Sheet1!$L$1)+[7]Sheet1!L162</f>
        <v>0</v>
      </c>
      <c r="M162">
        <f>SUMIFS(PLAN!$M:$M,PLAN!$T:$T,Sheet1!$A162,PLAN!$U:$U,Sheet1!$M$1)+[7]Sheet1!M162</f>
        <v>0</v>
      </c>
      <c r="N162">
        <f>SUMIFS(PLAN!$M:$M,PLAN!$T:$T,Sheet1!$A162,PLAN!$U:$U,Sheet1!$N$1)+[7]Sheet1!N162</f>
        <v>0</v>
      </c>
      <c r="O162">
        <f t="shared" si="3"/>
        <v>0</v>
      </c>
    </row>
    <row r="163" spans="1:15">
      <c r="A163" s="222">
        <v>46335</v>
      </c>
      <c r="B163">
        <f>SUMIFS(PLAN!$M:$M,PLAN!$T:$T,Sheet1!$A163,PLAN!$U:$U,Sheet1!$B$1)+[7]Sheet1!B169</f>
        <v>0</v>
      </c>
      <c r="C163">
        <f>SUMIFS(PLAN!$M:$M,PLAN!$T:$T,Sheet1!$A163,PLAN!$U:$U,Sheet1!$C$1)+[7]Sheet1!C163</f>
        <v>0</v>
      </c>
      <c r="D163">
        <f>SUMIFS(PLAN!$M:$M,PLAN!$T:$T,Sheet1!$A163,PLAN!$U:$U,Sheet1!$D$1)+[7]Sheet1!D163</f>
        <v>0</v>
      </c>
      <c r="E163">
        <f>SUMIFS(PLAN!$M:$M,PLAN!$T:$T,Sheet1!$A163,PLAN!$U:$U,Sheet1!$E$1)+[7]Sheet1!E163</f>
        <v>0</v>
      </c>
      <c r="F163">
        <f>SUMIFS(PLAN!$M:$M,PLAN!$T:$T,Sheet1!$A163,PLAN!$U:$U,Sheet1!$F$1)+[7]Sheet1!F163</f>
        <v>0</v>
      </c>
      <c r="G163">
        <f>SUMIFS(PLAN!$M:$M,PLAN!$T:$T,Sheet1!$A163,PLAN!$U:$U,Sheet1!$G$1)+[7]Sheet1!G163</f>
        <v>0</v>
      </c>
      <c r="H163">
        <f>SUMIFS(PLAN!$M:$M,PLAN!$T:$T,Sheet1!$A163,PLAN!$U:$U,Sheet1!$H$1)+[7]Sheet1!H163</f>
        <v>0</v>
      </c>
      <c r="I163">
        <f>SUMIFS(PLAN!$M:$M,PLAN!$T:$T,Sheet1!$A163,PLAN!$U:$U,Sheet1!$I$1)+[7]Sheet1!I163</f>
        <v>0</v>
      </c>
      <c r="J163">
        <f>SUMIFS(PLAN!$M:$M,PLAN!$T:$T,Sheet1!$A163,PLAN!$U:$U,Sheet1!$J$1)+[7]Sheet1!J163</f>
        <v>0</v>
      </c>
      <c r="K163">
        <f>SUMIFS(PLAN!$M:$M,PLAN!$T:$T,Sheet1!$A163,PLAN!$U:$U,Sheet1!$K$1)+[7]Sheet1!K163</f>
        <v>0</v>
      </c>
      <c r="L163">
        <f>SUMIFS(PLAN!$M:$M,PLAN!$T:$T,Sheet1!$A163,PLAN!$U:$U,Sheet1!$L$1)+[7]Sheet1!L163</f>
        <v>0</v>
      </c>
      <c r="M163">
        <f>SUMIFS(PLAN!$M:$M,PLAN!$T:$T,Sheet1!$A163,PLAN!$U:$U,Sheet1!$M$1)+[7]Sheet1!M163</f>
        <v>0</v>
      </c>
      <c r="N163">
        <f>SUMIFS(PLAN!$M:$M,PLAN!$T:$T,Sheet1!$A163,PLAN!$U:$U,Sheet1!$N$1)+[7]Sheet1!N163</f>
        <v>0</v>
      </c>
      <c r="O163">
        <f t="shared" si="3"/>
        <v>0</v>
      </c>
    </row>
    <row r="164" spans="1:15">
      <c r="A164" s="222">
        <v>46336</v>
      </c>
      <c r="B164">
        <f>SUMIFS(PLAN!$M:$M,PLAN!$T:$T,Sheet1!$A164,PLAN!$U:$U,Sheet1!$B$1)+[7]Sheet1!B170</f>
        <v>0</v>
      </c>
      <c r="C164">
        <f>SUMIFS(PLAN!$M:$M,PLAN!$T:$T,Sheet1!$A164,PLAN!$U:$U,Sheet1!$C$1)+[7]Sheet1!C164</f>
        <v>0</v>
      </c>
      <c r="D164">
        <f>SUMIFS(PLAN!$M:$M,PLAN!$T:$T,Sheet1!$A164,PLAN!$U:$U,Sheet1!$D$1)+[7]Sheet1!D164</f>
        <v>0</v>
      </c>
      <c r="E164">
        <f>SUMIFS(PLAN!$M:$M,PLAN!$T:$T,Sheet1!$A164,PLAN!$U:$U,Sheet1!$E$1)+[7]Sheet1!E164</f>
        <v>0</v>
      </c>
      <c r="F164">
        <f>SUMIFS(PLAN!$M:$M,PLAN!$T:$T,Sheet1!$A164,PLAN!$U:$U,Sheet1!$F$1)+[7]Sheet1!F164</f>
        <v>0</v>
      </c>
      <c r="G164">
        <f>SUMIFS(PLAN!$M:$M,PLAN!$T:$T,Sheet1!$A164,PLAN!$U:$U,Sheet1!$G$1)+[7]Sheet1!G164</f>
        <v>0</v>
      </c>
      <c r="H164">
        <f>SUMIFS(PLAN!$M:$M,PLAN!$T:$T,Sheet1!$A164,PLAN!$U:$U,Sheet1!$H$1)+[7]Sheet1!H164</f>
        <v>0</v>
      </c>
      <c r="I164">
        <f>SUMIFS(PLAN!$M:$M,PLAN!$T:$T,Sheet1!$A164,PLAN!$U:$U,Sheet1!$I$1)+[7]Sheet1!I164</f>
        <v>0</v>
      </c>
      <c r="J164">
        <f>SUMIFS(PLAN!$M:$M,PLAN!$T:$T,Sheet1!$A164,PLAN!$U:$U,Sheet1!$J$1)+[7]Sheet1!J164</f>
        <v>0</v>
      </c>
      <c r="K164">
        <f>SUMIFS(PLAN!$M:$M,PLAN!$T:$T,Sheet1!$A164,PLAN!$U:$U,Sheet1!$K$1)+[7]Sheet1!K164</f>
        <v>0</v>
      </c>
      <c r="L164">
        <f>SUMIFS(PLAN!$M:$M,PLAN!$T:$T,Sheet1!$A164,PLAN!$U:$U,Sheet1!$L$1)+[7]Sheet1!L164</f>
        <v>0</v>
      </c>
      <c r="M164">
        <f>SUMIFS(PLAN!$M:$M,PLAN!$T:$T,Sheet1!$A164,PLAN!$U:$U,Sheet1!$M$1)+[7]Sheet1!M164</f>
        <v>0</v>
      </c>
      <c r="N164">
        <f>SUMIFS(PLAN!$M:$M,PLAN!$T:$T,Sheet1!$A164,PLAN!$U:$U,Sheet1!$N$1)+[7]Sheet1!N164</f>
        <v>0</v>
      </c>
      <c r="O164">
        <f t="shared" si="3"/>
        <v>0</v>
      </c>
    </row>
    <row r="165" spans="1:15">
      <c r="A165" s="222">
        <v>46337</v>
      </c>
      <c r="B165">
        <f>SUMIFS(PLAN!$M:$M,PLAN!$T:$T,Sheet1!$A165,PLAN!$U:$U,Sheet1!$B$1)+[7]Sheet1!B171</f>
        <v>0</v>
      </c>
      <c r="C165">
        <f>SUMIFS(PLAN!$M:$M,PLAN!$T:$T,Sheet1!$A165,PLAN!$U:$U,Sheet1!$C$1)+[7]Sheet1!C165</f>
        <v>0</v>
      </c>
      <c r="D165">
        <f>SUMIFS(PLAN!$M:$M,PLAN!$T:$T,Sheet1!$A165,PLAN!$U:$U,Sheet1!$D$1)+[7]Sheet1!D165</f>
        <v>0</v>
      </c>
      <c r="E165">
        <f>SUMIFS(PLAN!$M:$M,PLAN!$T:$T,Sheet1!$A165,PLAN!$U:$U,Sheet1!$E$1)+[7]Sheet1!E165</f>
        <v>0</v>
      </c>
      <c r="F165">
        <f>SUMIFS(PLAN!$M:$M,PLAN!$T:$T,Sheet1!$A165,PLAN!$U:$U,Sheet1!$F$1)+[7]Sheet1!F165</f>
        <v>0</v>
      </c>
      <c r="G165">
        <f>SUMIFS(PLAN!$M:$M,PLAN!$T:$T,Sheet1!$A165,PLAN!$U:$U,Sheet1!$G$1)+[7]Sheet1!G165</f>
        <v>0</v>
      </c>
      <c r="H165">
        <f>SUMIFS(PLAN!$M:$M,PLAN!$T:$T,Sheet1!$A165,PLAN!$U:$U,Sheet1!$H$1)+[7]Sheet1!H165</f>
        <v>0</v>
      </c>
      <c r="I165">
        <f>SUMIFS(PLAN!$M:$M,PLAN!$T:$T,Sheet1!$A165,PLAN!$U:$U,Sheet1!$I$1)+[7]Sheet1!I165</f>
        <v>0</v>
      </c>
      <c r="J165">
        <f>SUMIFS(PLAN!$M:$M,PLAN!$T:$T,Sheet1!$A165,PLAN!$U:$U,Sheet1!$J$1)+[7]Sheet1!J165</f>
        <v>0</v>
      </c>
      <c r="K165">
        <f>SUMIFS(PLAN!$M:$M,PLAN!$T:$T,Sheet1!$A165,PLAN!$U:$U,Sheet1!$K$1)+[7]Sheet1!K165</f>
        <v>0</v>
      </c>
      <c r="L165">
        <f>SUMIFS(PLAN!$M:$M,PLAN!$T:$T,Sheet1!$A165,PLAN!$U:$U,Sheet1!$L$1)+[7]Sheet1!L165</f>
        <v>0</v>
      </c>
      <c r="M165">
        <f>SUMIFS(PLAN!$M:$M,PLAN!$T:$T,Sheet1!$A165,PLAN!$U:$U,Sheet1!$M$1)+[7]Sheet1!M165</f>
        <v>0</v>
      </c>
      <c r="N165">
        <f>SUMIFS(PLAN!$M:$M,PLAN!$T:$T,Sheet1!$A165,PLAN!$U:$U,Sheet1!$N$1)+[7]Sheet1!N165</f>
        <v>0</v>
      </c>
      <c r="O165">
        <f t="shared" si="3"/>
        <v>0</v>
      </c>
    </row>
    <row r="166" spans="1:15">
      <c r="A166" s="222">
        <v>46338</v>
      </c>
      <c r="B166">
        <f>SUMIFS(PLAN!$M:$M,PLAN!$T:$T,Sheet1!$A166,PLAN!$U:$U,Sheet1!$B$1)+[7]Sheet1!B172</f>
        <v>0</v>
      </c>
      <c r="C166">
        <f>SUMIFS(PLAN!$M:$M,PLAN!$T:$T,Sheet1!$A166,PLAN!$U:$U,Sheet1!$C$1)+[7]Sheet1!C166</f>
        <v>0</v>
      </c>
      <c r="D166">
        <f>SUMIFS(PLAN!$M:$M,PLAN!$T:$T,Sheet1!$A166,PLAN!$U:$U,Sheet1!$D$1)+[7]Sheet1!D166</f>
        <v>0</v>
      </c>
      <c r="E166">
        <f>SUMIFS(PLAN!$M:$M,PLAN!$T:$T,Sheet1!$A166,PLAN!$U:$U,Sheet1!$E$1)+[7]Sheet1!E166</f>
        <v>0</v>
      </c>
      <c r="F166">
        <f>SUMIFS(PLAN!$M:$M,PLAN!$T:$T,Sheet1!$A166,PLAN!$U:$U,Sheet1!$F$1)+[7]Sheet1!F166</f>
        <v>0</v>
      </c>
      <c r="G166">
        <f>SUMIFS(PLAN!$M:$M,PLAN!$T:$T,Sheet1!$A166,PLAN!$U:$U,Sheet1!$G$1)+[7]Sheet1!G166</f>
        <v>0</v>
      </c>
      <c r="H166">
        <f>SUMIFS(PLAN!$M:$M,PLAN!$T:$T,Sheet1!$A166,PLAN!$U:$U,Sheet1!$H$1)+[7]Sheet1!H166</f>
        <v>0</v>
      </c>
      <c r="I166">
        <f>SUMIFS(PLAN!$M:$M,PLAN!$T:$T,Sheet1!$A166,PLAN!$U:$U,Sheet1!$I$1)+[7]Sheet1!I166</f>
        <v>0</v>
      </c>
      <c r="J166">
        <f>SUMIFS(PLAN!$M:$M,PLAN!$T:$T,Sheet1!$A166,PLAN!$U:$U,Sheet1!$J$1)+[7]Sheet1!J166</f>
        <v>0</v>
      </c>
      <c r="K166">
        <f>SUMIFS(PLAN!$M:$M,PLAN!$T:$T,Sheet1!$A166,PLAN!$U:$U,Sheet1!$K$1)+[7]Sheet1!K166</f>
        <v>0</v>
      </c>
      <c r="L166">
        <f>SUMIFS(PLAN!$M:$M,PLAN!$T:$T,Sheet1!$A166,PLAN!$U:$U,Sheet1!$L$1)+[7]Sheet1!L166</f>
        <v>0</v>
      </c>
      <c r="M166">
        <f>SUMIFS(PLAN!$M:$M,PLAN!$T:$T,Sheet1!$A166,PLAN!$U:$U,Sheet1!$M$1)+[7]Sheet1!M166</f>
        <v>0</v>
      </c>
      <c r="N166">
        <f>SUMIFS(PLAN!$M:$M,PLAN!$T:$T,Sheet1!$A166,PLAN!$U:$U,Sheet1!$N$1)+[7]Sheet1!N166</f>
        <v>0</v>
      </c>
      <c r="O166">
        <f t="shared" si="3"/>
        <v>0</v>
      </c>
    </row>
    <row r="167" spans="1:15">
      <c r="A167" s="222">
        <v>46339</v>
      </c>
      <c r="B167">
        <f>SUMIFS(PLAN!$M:$M,PLAN!$T:$T,Sheet1!$A167,PLAN!$U:$U,Sheet1!$B$1)+[7]Sheet1!B173</f>
        <v>0</v>
      </c>
      <c r="C167">
        <f>SUMIFS(PLAN!$M:$M,PLAN!$T:$T,Sheet1!$A167,PLAN!$U:$U,Sheet1!$C$1)+[7]Sheet1!C167</f>
        <v>0</v>
      </c>
      <c r="D167">
        <f>SUMIFS(PLAN!$M:$M,PLAN!$T:$T,Sheet1!$A167,PLAN!$U:$U,Sheet1!$D$1)+[7]Sheet1!D167</f>
        <v>0</v>
      </c>
      <c r="E167">
        <f>SUMIFS(PLAN!$M:$M,PLAN!$T:$T,Sheet1!$A167,PLAN!$U:$U,Sheet1!$E$1)+[7]Sheet1!E167</f>
        <v>0</v>
      </c>
      <c r="F167">
        <f>SUMIFS(PLAN!$M:$M,PLAN!$T:$T,Sheet1!$A167,PLAN!$U:$U,Sheet1!$F$1)+[7]Sheet1!F167</f>
        <v>0</v>
      </c>
      <c r="G167">
        <f>SUMIFS(PLAN!$M:$M,PLAN!$T:$T,Sheet1!$A167,PLAN!$U:$U,Sheet1!$G$1)+[7]Sheet1!G167</f>
        <v>0</v>
      </c>
      <c r="H167">
        <f>SUMIFS(PLAN!$M:$M,PLAN!$T:$T,Sheet1!$A167,PLAN!$U:$U,Sheet1!$H$1)+[7]Sheet1!H167</f>
        <v>0</v>
      </c>
      <c r="I167">
        <f>SUMIFS(PLAN!$M:$M,PLAN!$T:$T,Sheet1!$A167,PLAN!$U:$U,Sheet1!$I$1)+[7]Sheet1!I167</f>
        <v>0</v>
      </c>
      <c r="J167">
        <f>SUMIFS(PLAN!$M:$M,PLAN!$T:$T,Sheet1!$A167,PLAN!$U:$U,Sheet1!$J$1)+[7]Sheet1!J167</f>
        <v>0</v>
      </c>
      <c r="K167">
        <f>SUMIFS(PLAN!$M:$M,PLAN!$T:$T,Sheet1!$A167,PLAN!$U:$U,Sheet1!$K$1)+[7]Sheet1!K167</f>
        <v>0</v>
      </c>
      <c r="L167">
        <f>SUMIFS(PLAN!$M:$M,PLAN!$T:$T,Sheet1!$A167,PLAN!$U:$U,Sheet1!$L$1)+[7]Sheet1!L167</f>
        <v>0</v>
      </c>
      <c r="M167">
        <f>SUMIFS(PLAN!$M:$M,PLAN!$T:$T,Sheet1!$A167,PLAN!$U:$U,Sheet1!$M$1)+[7]Sheet1!M167</f>
        <v>0</v>
      </c>
      <c r="N167">
        <f>SUMIFS(PLAN!$M:$M,PLAN!$T:$T,Sheet1!$A167,PLAN!$U:$U,Sheet1!$N$1)+[7]Sheet1!N167</f>
        <v>0</v>
      </c>
      <c r="O167">
        <f t="shared" si="3"/>
        <v>0</v>
      </c>
    </row>
    <row r="168" spans="1:15">
      <c r="A168" s="222">
        <v>46340</v>
      </c>
      <c r="B168">
        <f>SUMIFS(PLAN!$M:$M,PLAN!$T:$T,Sheet1!$A168,PLAN!$U:$U,Sheet1!$B$1)+[7]Sheet1!B174</f>
        <v>0</v>
      </c>
      <c r="C168">
        <f>SUMIFS(PLAN!$M:$M,PLAN!$T:$T,Sheet1!$A168,PLAN!$U:$U,Sheet1!$C$1)+[7]Sheet1!C168</f>
        <v>0</v>
      </c>
      <c r="D168">
        <f>SUMIFS(PLAN!$M:$M,PLAN!$T:$T,Sheet1!$A168,PLAN!$U:$U,Sheet1!$D$1)+[7]Sheet1!D168</f>
        <v>0</v>
      </c>
      <c r="E168">
        <f>SUMIFS(PLAN!$M:$M,PLAN!$T:$T,Sheet1!$A168,PLAN!$U:$U,Sheet1!$E$1)+[7]Sheet1!E168</f>
        <v>0</v>
      </c>
      <c r="F168">
        <f>SUMIFS(PLAN!$M:$M,PLAN!$T:$T,Sheet1!$A168,PLAN!$U:$U,Sheet1!$F$1)+[7]Sheet1!F168</f>
        <v>0</v>
      </c>
      <c r="G168">
        <f>SUMIFS(PLAN!$M:$M,PLAN!$T:$T,Sheet1!$A168,PLAN!$U:$U,Sheet1!$G$1)+[7]Sheet1!G168</f>
        <v>0</v>
      </c>
      <c r="H168">
        <f>SUMIFS(PLAN!$M:$M,PLAN!$T:$T,Sheet1!$A168,PLAN!$U:$U,Sheet1!$H$1)+[7]Sheet1!H168</f>
        <v>0</v>
      </c>
      <c r="I168">
        <f>SUMIFS(PLAN!$M:$M,PLAN!$T:$T,Sheet1!$A168,PLAN!$U:$U,Sheet1!$I$1)+[7]Sheet1!I168</f>
        <v>0</v>
      </c>
      <c r="J168">
        <f>SUMIFS(PLAN!$M:$M,PLAN!$T:$T,Sheet1!$A168,PLAN!$U:$U,Sheet1!$J$1)+[7]Sheet1!J168</f>
        <v>0</v>
      </c>
      <c r="K168">
        <f>SUMIFS(PLAN!$M:$M,PLAN!$T:$T,Sheet1!$A168,PLAN!$U:$U,Sheet1!$K$1)+[7]Sheet1!K168</f>
        <v>0</v>
      </c>
      <c r="L168">
        <f>SUMIFS(PLAN!$M:$M,PLAN!$T:$T,Sheet1!$A168,PLAN!$U:$U,Sheet1!$L$1)+[7]Sheet1!L168</f>
        <v>0</v>
      </c>
      <c r="M168">
        <f>SUMIFS(PLAN!$M:$M,PLAN!$T:$T,Sheet1!$A168,PLAN!$U:$U,Sheet1!$M$1)+[7]Sheet1!M168</f>
        <v>0</v>
      </c>
      <c r="N168">
        <f>SUMIFS(PLAN!$M:$M,PLAN!$T:$T,Sheet1!$A168,PLAN!$U:$U,Sheet1!$N$1)+[7]Sheet1!N168</f>
        <v>0</v>
      </c>
      <c r="O168">
        <f t="shared" si="3"/>
        <v>0</v>
      </c>
    </row>
    <row r="169" spans="1:15">
      <c r="A169" s="222">
        <v>46341</v>
      </c>
      <c r="B169">
        <f>SUMIFS(PLAN!$M:$M,PLAN!$T:$T,Sheet1!$A169,PLAN!$U:$U,Sheet1!$B$1)+[7]Sheet1!B175</f>
        <v>0</v>
      </c>
      <c r="C169">
        <f>SUMIFS(PLAN!$M:$M,PLAN!$T:$T,Sheet1!$A169,PLAN!$U:$U,Sheet1!$C$1)+[7]Sheet1!C169</f>
        <v>0</v>
      </c>
      <c r="D169">
        <f>SUMIFS(PLAN!$M:$M,PLAN!$T:$T,Sheet1!$A169,PLAN!$U:$U,Sheet1!$D$1)+[7]Sheet1!D169</f>
        <v>0</v>
      </c>
      <c r="E169">
        <f>SUMIFS(PLAN!$M:$M,PLAN!$T:$T,Sheet1!$A169,PLAN!$U:$U,Sheet1!$E$1)+[7]Sheet1!E169</f>
        <v>0</v>
      </c>
      <c r="F169">
        <f>SUMIFS(PLAN!$M:$M,PLAN!$T:$T,Sheet1!$A169,PLAN!$U:$U,Sheet1!$F$1)+[7]Sheet1!F169</f>
        <v>0</v>
      </c>
      <c r="G169">
        <f>SUMIFS(PLAN!$M:$M,PLAN!$T:$T,Sheet1!$A169,PLAN!$U:$U,Sheet1!$G$1)+[7]Sheet1!G169</f>
        <v>0</v>
      </c>
      <c r="H169">
        <f>SUMIFS(PLAN!$M:$M,PLAN!$T:$T,Sheet1!$A169,PLAN!$U:$U,Sheet1!$H$1)+[7]Sheet1!H169</f>
        <v>0</v>
      </c>
      <c r="I169">
        <f>SUMIFS(PLAN!$M:$M,PLAN!$T:$T,Sheet1!$A169,PLAN!$U:$U,Sheet1!$I$1)+[7]Sheet1!I169</f>
        <v>0</v>
      </c>
      <c r="J169">
        <f>SUMIFS(PLAN!$M:$M,PLAN!$T:$T,Sheet1!$A169,PLAN!$U:$U,Sheet1!$J$1)+[7]Sheet1!J169</f>
        <v>0</v>
      </c>
      <c r="K169">
        <f>SUMIFS(PLAN!$M:$M,PLAN!$T:$T,Sheet1!$A169,PLAN!$U:$U,Sheet1!$K$1)+[7]Sheet1!K169</f>
        <v>0</v>
      </c>
      <c r="L169">
        <f>SUMIFS(PLAN!$M:$M,PLAN!$T:$T,Sheet1!$A169,PLAN!$U:$U,Sheet1!$L$1)+[7]Sheet1!L169</f>
        <v>0</v>
      </c>
      <c r="M169">
        <f>SUMIFS(PLAN!$M:$M,PLAN!$T:$T,Sheet1!$A169,PLAN!$U:$U,Sheet1!$M$1)+[7]Sheet1!M169</f>
        <v>0</v>
      </c>
      <c r="N169">
        <f>SUMIFS(PLAN!$M:$M,PLAN!$T:$T,Sheet1!$A169,PLAN!$U:$U,Sheet1!$N$1)+[7]Sheet1!N169</f>
        <v>0</v>
      </c>
      <c r="O169">
        <f t="shared" si="3"/>
        <v>0</v>
      </c>
    </row>
    <row r="170" spans="1:15">
      <c r="A170" s="222">
        <v>46342</v>
      </c>
      <c r="B170">
        <f>SUMIFS(PLAN!$M:$M,PLAN!$T:$T,Sheet1!$A170,PLAN!$U:$U,Sheet1!$B$1)+[7]Sheet1!B176</f>
        <v>0</v>
      </c>
      <c r="C170">
        <f>SUMIFS(PLAN!$M:$M,PLAN!$T:$T,Sheet1!$A170,PLAN!$U:$U,Sheet1!$C$1)+[7]Sheet1!C170</f>
        <v>0</v>
      </c>
      <c r="D170">
        <f>SUMIFS(PLAN!$M:$M,PLAN!$T:$T,Sheet1!$A170,PLAN!$U:$U,Sheet1!$D$1)+[7]Sheet1!D170</f>
        <v>0</v>
      </c>
      <c r="E170">
        <f>SUMIFS(PLAN!$M:$M,PLAN!$T:$T,Sheet1!$A170,PLAN!$U:$U,Sheet1!$E$1)+[7]Sheet1!E170</f>
        <v>0</v>
      </c>
      <c r="F170">
        <f>SUMIFS(PLAN!$M:$M,PLAN!$T:$T,Sheet1!$A170,PLAN!$U:$U,Sheet1!$F$1)+[7]Sheet1!F170</f>
        <v>0</v>
      </c>
      <c r="G170">
        <f>SUMIFS(PLAN!$M:$M,PLAN!$T:$T,Sheet1!$A170,PLAN!$U:$U,Sheet1!$G$1)+[7]Sheet1!G170</f>
        <v>0</v>
      </c>
      <c r="H170">
        <f>SUMIFS(PLAN!$M:$M,PLAN!$T:$T,Sheet1!$A170,PLAN!$U:$U,Sheet1!$H$1)+[7]Sheet1!H170</f>
        <v>0</v>
      </c>
      <c r="I170">
        <f>SUMIFS(PLAN!$M:$M,PLAN!$T:$T,Sheet1!$A170,PLAN!$U:$U,Sheet1!$I$1)+[7]Sheet1!I170</f>
        <v>0</v>
      </c>
      <c r="J170">
        <f>SUMIFS(PLAN!$M:$M,PLAN!$T:$T,Sheet1!$A170,PLAN!$U:$U,Sheet1!$J$1)+[7]Sheet1!J170</f>
        <v>0</v>
      </c>
      <c r="K170">
        <f>SUMIFS(PLAN!$M:$M,PLAN!$T:$T,Sheet1!$A170,PLAN!$U:$U,Sheet1!$K$1)+[7]Sheet1!K170</f>
        <v>0</v>
      </c>
      <c r="L170">
        <f>SUMIFS(PLAN!$M:$M,PLAN!$T:$T,Sheet1!$A170,PLAN!$U:$U,Sheet1!$L$1)+[7]Sheet1!L170</f>
        <v>0</v>
      </c>
      <c r="M170">
        <f>SUMIFS(PLAN!$M:$M,PLAN!$T:$T,Sheet1!$A170,PLAN!$U:$U,Sheet1!$M$1)+[7]Sheet1!M170</f>
        <v>0</v>
      </c>
      <c r="N170">
        <f>SUMIFS(PLAN!$M:$M,PLAN!$T:$T,Sheet1!$A170,PLAN!$U:$U,Sheet1!$N$1)+[7]Sheet1!N170</f>
        <v>0</v>
      </c>
      <c r="O170">
        <f t="shared" si="3"/>
        <v>0</v>
      </c>
    </row>
    <row r="171" spans="1:15">
      <c r="A171" s="222">
        <v>46343</v>
      </c>
      <c r="B171">
        <f>SUMIFS(PLAN!$M:$M,PLAN!$T:$T,Sheet1!$A171,PLAN!$U:$U,Sheet1!$B$1)+[7]Sheet1!B177</f>
        <v>0</v>
      </c>
      <c r="C171">
        <f>SUMIFS(PLAN!$M:$M,PLAN!$T:$T,Sheet1!$A171,PLAN!$U:$U,Sheet1!$C$1)+[7]Sheet1!C171</f>
        <v>0</v>
      </c>
      <c r="D171">
        <f>SUMIFS(PLAN!$M:$M,PLAN!$T:$T,Sheet1!$A171,PLAN!$U:$U,Sheet1!$D$1)+[7]Sheet1!D171</f>
        <v>0</v>
      </c>
      <c r="E171">
        <f>SUMIFS(PLAN!$M:$M,PLAN!$T:$T,Sheet1!$A171,PLAN!$U:$U,Sheet1!$E$1)+[7]Sheet1!E171</f>
        <v>0</v>
      </c>
      <c r="F171">
        <f>SUMIFS(PLAN!$M:$M,PLAN!$T:$T,Sheet1!$A171,PLAN!$U:$U,Sheet1!$F$1)+[7]Sheet1!F171</f>
        <v>0</v>
      </c>
      <c r="G171">
        <f>SUMIFS(PLAN!$M:$M,PLAN!$T:$T,Sheet1!$A171,PLAN!$U:$U,Sheet1!$G$1)+[7]Sheet1!G171</f>
        <v>0</v>
      </c>
      <c r="H171">
        <f>SUMIFS(PLAN!$M:$M,PLAN!$T:$T,Sheet1!$A171,PLAN!$U:$U,Sheet1!$H$1)+[7]Sheet1!H171</f>
        <v>0</v>
      </c>
      <c r="I171">
        <f>SUMIFS(PLAN!$M:$M,PLAN!$T:$T,Sheet1!$A171,PLAN!$U:$U,Sheet1!$I$1)+[7]Sheet1!I171</f>
        <v>0</v>
      </c>
      <c r="J171">
        <f>SUMIFS(PLAN!$M:$M,PLAN!$T:$T,Sheet1!$A171,PLAN!$U:$U,Sheet1!$J$1)+[7]Sheet1!J171</f>
        <v>0</v>
      </c>
      <c r="K171">
        <f>SUMIFS(PLAN!$M:$M,PLAN!$T:$T,Sheet1!$A171,PLAN!$U:$U,Sheet1!$K$1)+[7]Sheet1!K171</f>
        <v>0</v>
      </c>
      <c r="L171">
        <f>SUMIFS(PLAN!$M:$M,PLAN!$T:$T,Sheet1!$A171,PLAN!$U:$U,Sheet1!$L$1)+[7]Sheet1!L171</f>
        <v>0</v>
      </c>
      <c r="M171">
        <f>SUMIFS(PLAN!$M:$M,PLAN!$T:$T,Sheet1!$A171,PLAN!$U:$U,Sheet1!$M$1)+[7]Sheet1!M171</f>
        <v>0</v>
      </c>
      <c r="N171">
        <f>SUMIFS(PLAN!$M:$M,PLAN!$T:$T,Sheet1!$A171,PLAN!$U:$U,Sheet1!$N$1)+[7]Sheet1!N171</f>
        <v>0</v>
      </c>
      <c r="O171">
        <f t="shared" si="3"/>
        <v>0</v>
      </c>
    </row>
    <row r="172" spans="1:15">
      <c r="A172" s="222">
        <v>46344</v>
      </c>
      <c r="B172">
        <f>SUMIFS(PLAN!$M:$M,PLAN!$T:$T,Sheet1!$A172,PLAN!$U:$U,Sheet1!$B$1)+[7]Sheet1!B178</f>
        <v>0</v>
      </c>
      <c r="C172">
        <f>SUMIFS(PLAN!$M:$M,PLAN!$T:$T,Sheet1!$A172,PLAN!$U:$U,Sheet1!$C$1)+[7]Sheet1!C172</f>
        <v>0</v>
      </c>
      <c r="D172">
        <f>SUMIFS(PLAN!$M:$M,PLAN!$T:$T,Sheet1!$A172,PLAN!$U:$U,Sheet1!$D$1)+[7]Sheet1!D172</f>
        <v>0</v>
      </c>
      <c r="E172">
        <f>SUMIFS(PLAN!$M:$M,PLAN!$T:$T,Sheet1!$A172,PLAN!$U:$U,Sheet1!$E$1)+[7]Sheet1!E172</f>
        <v>0</v>
      </c>
      <c r="F172">
        <f>SUMIFS(PLAN!$M:$M,PLAN!$T:$T,Sheet1!$A172,PLAN!$U:$U,Sheet1!$F$1)+[7]Sheet1!F172</f>
        <v>0</v>
      </c>
      <c r="G172">
        <f>SUMIFS(PLAN!$M:$M,PLAN!$T:$T,Sheet1!$A172,PLAN!$U:$U,Sheet1!$G$1)+[7]Sheet1!G172</f>
        <v>0</v>
      </c>
      <c r="H172">
        <f>SUMIFS(PLAN!$M:$M,PLAN!$T:$T,Sheet1!$A172,PLAN!$U:$U,Sheet1!$H$1)+[7]Sheet1!H172</f>
        <v>0</v>
      </c>
      <c r="I172">
        <f>SUMIFS(PLAN!$M:$M,PLAN!$T:$T,Sheet1!$A172,PLAN!$U:$U,Sheet1!$I$1)+[7]Sheet1!I172</f>
        <v>0</v>
      </c>
      <c r="J172">
        <f>SUMIFS(PLAN!$M:$M,PLAN!$T:$T,Sheet1!$A172,PLAN!$U:$U,Sheet1!$J$1)+[7]Sheet1!J172</f>
        <v>0</v>
      </c>
      <c r="K172">
        <f>SUMIFS(PLAN!$M:$M,PLAN!$T:$T,Sheet1!$A172,PLAN!$U:$U,Sheet1!$K$1)+[7]Sheet1!K172</f>
        <v>0</v>
      </c>
      <c r="L172">
        <f>SUMIFS(PLAN!$M:$M,PLAN!$T:$T,Sheet1!$A172,PLAN!$U:$U,Sheet1!$L$1)+[7]Sheet1!L172</f>
        <v>0</v>
      </c>
      <c r="M172">
        <f>SUMIFS(PLAN!$M:$M,PLAN!$T:$T,Sheet1!$A172,PLAN!$U:$U,Sheet1!$M$1)+[7]Sheet1!M172</f>
        <v>0</v>
      </c>
      <c r="N172">
        <f>SUMIFS(PLAN!$M:$M,PLAN!$T:$T,Sheet1!$A172,PLAN!$U:$U,Sheet1!$N$1)+[7]Sheet1!N172</f>
        <v>0</v>
      </c>
      <c r="O172">
        <f t="shared" si="3"/>
        <v>0</v>
      </c>
    </row>
    <row r="173" spans="1:15">
      <c r="A173" s="222">
        <v>46345</v>
      </c>
      <c r="B173">
        <f>SUMIFS(PLAN!$M:$M,PLAN!$T:$T,Sheet1!$A173,PLAN!$U:$U,Sheet1!$B$1)+[7]Sheet1!B179</f>
        <v>0</v>
      </c>
      <c r="C173">
        <f>SUMIFS(PLAN!$M:$M,PLAN!$T:$T,Sheet1!$A173,PLAN!$U:$U,Sheet1!$C$1)+[7]Sheet1!C173</f>
        <v>0</v>
      </c>
      <c r="D173">
        <f>SUMIFS(PLAN!$M:$M,PLAN!$T:$T,Sheet1!$A173,PLAN!$U:$U,Sheet1!$D$1)+[7]Sheet1!D173</f>
        <v>0</v>
      </c>
      <c r="E173">
        <f>SUMIFS(PLAN!$M:$M,PLAN!$T:$T,Sheet1!$A173,PLAN!$U:$U,Sheet1!$E$1)+[7]Sheet1!E173</f>
        <v>0</v>
      </c>
      <c r="F173">
        <f>SUMIFS(PLAN!$M:$M,PLAN!$T:$T,Sheet1!$A173,PLAN!$U:$U,Sheet1!$F$1)+[7]Sheet1!F173</f>
        <v>0</v>
      </c>
      <c r="G173">
        <f>SUMIFS(PLAN!$M:$M,PLAN!$T:$T,Sheet1!$A173,PLAN!$U:$U,Sheet1!$G$1)+[7]Sheet1!G173</f>
        <v>0</v>
      </c>
      <c r="H173">
        <f>SUMIFS(PLAN!$M:$M,PLAN!$T:$T,Sheet1!$A173,PLAN!$U:$U,Sheet1!$H$1)+[7]Sheet1!H173</f>
        <v>0</v>
      </c>
      <c r="I173">
        <f>SUMIFS(PLAN!$M:$M,PLAN!$T:$T,Sheet1!$A173,PLAN!$U:$U,Sheet1!$I$1)+[7]Sheet1!I173</f>
        <v>0</v>
      </c>
      <c r="J173">
        <f>SUMIFS(PLAN!$M:$M,PLAN!$T:$T,Sheet1!$A173,PLAN!$U:$U,Sheet1!$J$1)+[7]Sheet1!J173</f>
        <v>0</v>
      </c>
      <c r="K173">
        <f>SUMIFS(PLAN!$M:$M,PLAN!$T:$T,Sheet1!$A173,PLAN!$U:$U,Sheet1!$K$1)+[7]Sheet1!K173</f>
        <v>0</v>
      </c>
      <c r="L173">
        <f>SUMIFS(PLAN!$M:$M,PLAN!$T:$T,Sheet1!$A173,PLAN!$U:$U,Sheet1!$L$1)+[7]Sheet1!L173</f>
        <v>0</v>
      </c>
      <c r="M173">
        <f>SUMIFS(PLAN!$M:$M,PLAN!$T:$T,Sheet1!$A173,PLAN!$U:$U,Sheet1!$M$1)+[7]Sheet1!M173</f>
        <v>0</v>
      </c>
      <c r="N173">
        <f>SUMIFS(PLAN!$M:$M,PLAN!$T:$T,Sheet1!$A173,PLAN!$U:$U,Sheet1!$N$1)+[7]Sheet1!N173</f>
        <v>0</v>
      </c>
      <c r="O173">
        <f t="shared" si="3"/>
        <v>0</v>
      </c>
    </row>
    <row r="174" spans="1:15">
      <c r="A174" s="222">
        <v>46346</v>
      </c>
      <c r="B174">
        <f>SUMIFS(PLAN!$M:$M,PLAN!$T:$T,Sheet1!$A174,PLAN!$U:$U,Sheet1!$B$1)+[7]Sheet1!B180</f>
        <v>0</v>
      </c>
      <c r="C174">
        <f>SUMIFS(PLAN!$M:$M,PLAN!$T:$T,Sheet1!$A174,PLAN!$U:$U,Sheet1!$C$1)+[7]Sheet1!C174</f>
        <v>0</v>
      </c>
      <c r="D174">
        <f>SUMIFS(PLAN!$M:$M,PLAN!$T:$T,Sheet1!$A174,PLAN!$U:$U,Sheet1!$D$1)+[7]Sheet1!D174</f>
        <v>0</v>
      </c>
      <c r="E174">
        <f>SUMIFS(PLAN!$M:$M,PLAN!$T:$T,Sheet1!$A174,PLAN!$U:$U,Sheet1!$E$1)+[7]Sheet1!E174</f>
        <v>0</v>
      </c>
      <c r="F174">
        <f>SUMIFS(PLAN!$M:$M,PLAN!$T:$T,Sheet1!$A174,PLAN!$U:$U,Sheet1!$F$1)+[7]Sheet1!F174</f>
        <v>0</v>
      </c>
      <c r="G174">
        <f>SUMIFS(PLAN!$M:$M,PLAN!$T:$T,Sheet1!$A174,PLAN!$U:$U,Sheet1!$G$1)+[7]Sheet1!G174</f>
        <v>0</v>
      </c>
      <c r="H174">
        <f>SUMIFS(PLAN!$M:$M,PLAN!$T:$T,Sheet1!$A174,PLAN!$U:$U,Sheet1!$H$1)+[7]Sheet1!H174</f>
        <v>0</v>
      </c>
      <c r="I174">
        <f>SUMIFS(PLAN!$M:$M,PLAN!$T:$T,Sheet1!$A174,PLAN!$U:$U,Sheet1!$I$1)+[7]Sheet1!I174</f>
        <v>0</v>
      </c>
      <c r="J174">
        <f>SUMIFS(PLAN!$M:$M,PLAN!$T:$T,Sheet1!$A174,PLAN!$U:$U,Sheet1!$J$1)+[7]Sheet1!J174</f>
        <v>0</v>
      </c>
      <c r="K174">
        <f>SUMIFS(PLAN!$M:$M,PLAN!$T:$T,Sheet1!$A174,PLAN!$U:$U,Sheet1!$K$1)+[7]Sheet1!K174</f>
        <v>0</v>
      </c>
      <c r="L174">
        <f>SUMIFS(PLAN!$M:$M,PLAN!$T:$T,Sheet1!$A174,PLAN!$U:$U,Sheet1!$L$1)+[7]Sheet1!L174</f>
        <v>0</v>
      </c>
      <c r="M174">
        <f>SUMIFS(PLAN!$M:$M,PLAN!$T:$T,Sheet1!$A174,PLAN!$U:$U,Sheet1!$M$1)+[7]Sheet1!M174</f>
        <v>0</v>
      </c>
      <c r="N174">
        <f>SUMIFS(PLAN!$M:$M,PLAN!$T:$T,Sheet1!$A174,PLAN!$U:$U,Sheet1!$N$1)+[7]Sheet1!N174</f>
        <v>0</v>
      </c>
      <c r="O174">
        <f t="shared" si="3"/>
        <v>0</v>
      </c>
    </row>
    <row r="175" spans="1:15">
      <c r="A175" s="222">
        <v>46347</v>
      </c>
      <c r="B175">
        <f>SUMIFS(PLAN!$M:$M,PLAN!$T:$T,Sheet1!$A175,PLAN!$U:$U,Sheet1!$B$1)+[7]Sheet1!B181</f>
        <v>0</v>
      </c>
      <c r="C175">
        <f>SUMIFS(PLAN!$M:$M,PLAN!$T:$T,Sheet1!$A175,PLAN!$U:$U,Sheet1!$C$1)+[7]Sheet1!C175</f>
        <v>0</v>
      </c>
      <c r="D175">
        <f>SUMIFS(PLAN!$M:$M,PLAN!$T:$T,Sheet1!$A175,PLAN!$U:$U,Sheet1!$D$1)+[7]Sheet1!D175</f>
        <v>0</v>
      </c>
      <c r="E175">
        <f>SUMIFS(PLAN!$M:$M,PLAN!$T:$T,Sheet1!$A175,PLAN!$U:$U,Sheet1!$E$1)+[7]Sheet1!E175</f>
        <v>0</v>
      </c>
      <c r="F175">
        <f>SUMIFS(PLAN!$M:$M,PLAN!$T:$T,Sheet1!$A175,PLAN!$U:$U,Sheet1!$F$1)+[7]Sheet1!F175</f>
        <v>0</v>
      </c>
      <c r="G175">
        <f>SUMIFS(PLAN!$M:$M,PLAN!$T:$T,Sheet1!$A175,PLAN!$U:$U,Sheet1!$G$1)+[7]Sheet1!G175</f>
        <v>0</v>
      </c>
      <c r="H175">
        <f>SUMIFS(PLAN!$M:$M,PLAN!$T:$T,Sheet1!$A175,PLAN!$U:$U,Sheet1!$H$1)+[7]Sheet1!H175</f>
        <v>0</v>
      </c>
      <c r="I175">
        <f>SUMIFS(PLAN!$M:$M,PLAN!$T:$T,Sheet1!$A175,PLAN!$U:$U,Sheet1!$I$1)+[7]Sheet1!I175</f>
        <v>0</v>
      </c>
      <c r="J175">
        <f>SUMIFS(PLAN!$M:$M,PLAN!$T:$T,Sheet1!$A175,PLAN!$U:$U,Sheet1!$J$1)+[7]Sheet1!J175</f>
        <v>0</v>
      </c>
      <c r="K175">
        <f>SUMIFS(PLAN!$M:$M,PLAN!$T:$T,Sheet1!$A175,PLAN!$U:$U,Sheet1!$K$1)+[7]Sheet1!K175</f>
        <v>0</v>
      </c>
      <c r="L175">
        <f>SUMIFS(PLAN!$M:$M,PLAN!$T:$T,Sheet1!$A175,PLAN!$U:$U,Sheet1!$L$1)+[7]Sheet1!L175</f>
        <v>0</v>
      </c>
      <c r="M175">
        <f>SUMIFS(PLAN!$M:$M,PLAN!$T:$T,Sheet1!$A175,PLAN!$U:$U,Sheet1!$M$1)+[7]Sheet1!M175</f>
        <v>0</v>
      </c>
      <c r="N175">
        <f>SUMIFS(PLAN!$M:$M,PLAN!$T:$T,Sheet1!$A175,PLAN!$U:$U,Sheet1!$N$1)+[7]Sheet1!N175</f>
        <v>0</v>
      </c>
      <c r="O175">
        <f t="shared" si="3"/>
        <v>0</v>
      </c>
    </row>
    <row r="176" spans="1:15">
      <c r="A176" s="222">
        <v>46348</v>
      </c>
      <c r="B176">
        <f>SUMIFS(PLAN!$M:$M,PLAN!$T:$T,Sheet1!$A176,PLAN!$U:$U,Sheet1!$B$1)+[7]Sheet1!B182</f>
        <v>0</v>
      </c>
      <c r="C176">
        <f>SUMIFS(PLAN!$M:$M,PLAN!$T:$T,Sheet1!$A176,PLAN!$U:$U,Sheet1!$C$1)+[7]Sheet1!C176</f>
        <v>0</v>
      </c>
      <c r="D176">
        <f>SUMIFS(PLAN!$M:$M,PLAN!$T:$T,Sheet1!$A176,PLAN!$U:$U,Sheet1!$D$1)+[7]Sheet1!D176</f>
        <v>0</v>
      </c>
      <c r="E176">
        <f>SUMIFS(PLAN!$M:$M,PLAN!$T:$T,Sheet1!$A176,PLAN!$U:$U,Sheet1!$E$1)+[7]Sheet1!E176</f>
        <v>0</v>
      </c>
      <c r="F176">
        <f>SUMIFS(PLAN!$M:$M,PLAN!$T:$T,Sheet1!$A176,PLAN!$U:$U,Sheet1!$F$1)+[7]Sheet1!F176</f>
        <v>0</v>
      </c>
      <c r="G176">
        <f>SUMIFS(PLAN!$M:$M,PLAN!$T:$T,Sheet1!$A176,PLAN!$U:$U,Sheet1!$G$1)+[7]Sheet1!G176</f>
        <v>0</v>
      </c>
      <c r="H176">
        <f>SUMIFS(PLAN!$M:$M,PLAN!$T:$T,Sheet1!$A176,PLAN!$U:$U,Sheet1!$H$1)+[7]Sheet1!H176</f>
        <v>0</v>
      </c>
      <c r="I176">
        <f>SUMIFS(PLAN!$M:$M,PLAN!$T:$T,Sheet1!$A176,PLAN!$U:$U,Sheet1!$I$1)+[7]Sheet1!I176</f>
        <v>0</v>
      </c>
      <c r="J176">
        <f>SUMIFS(PLAN!$M:$M,PLAN!$T:$T,Sheet1!$A176,PLAN!$U:$U,Sheet1!$J$1)+[7]Sheet1!J176</f>
        <v>0</v>
      </c>
      <c r="K176">
        <f>SUMIFS(PLAN!$M:$M,PLAN!$T:$T,Sheet1!$A176,PLAN!$U:$U,Sheet1!$K$1)+[7]Sheet1!K176</f>
        <v>0</v>
      </c>
      <c r="L176">
        <f>SUMIFS(PLAN!$M:$M,PLAN!$T:$T,Sheet1!$A176,PLAN!$U:$U,Sheet1!$L$1)+[7]Sheet1!L176</f>
        <v>0</v>
      </c>
      <c r="M176">
        <f>SUMIFS(PLAN!$M:$M,PLAN!$T:$T,Sheet1!$A176,PLAN!$U:$U,Sheet1!$M$1)+[7]Sheet1!M176</f>
        <v>0</v>
      </c>
      <c r="N176">
        <f>SUMIFS(PLAN!$M:$M,PLAN!$T:$T,Sheet1!$A176,PLAN!$U:$U,Sheet1!$N$1)+[7]Sheet1!N176</f>
        <v>0</v>
      </c>
      <c r="O176">
        <f t="shared" si="3"/>
        <v>0</v>
      </c>
    </row>
    <row r="177" spans="1:15">
      <c r="A177" s="222">
        <v>46349</v>
      </c>
      <c r="B177">
        <f>SUMIFS(PLAN!$M:$M,PLAN!$T:$T,Sheet1!$A177,PLAN!$U:$U,Sheet1!$B$1)+[7]Sheet1!B183</f>
        <v>0</v>
      </c>
      <c r="C177">
        <f>SUMIFS(PLAN!$M:$M,PLAN!$T:$T,Sheet1!$A177,PLAN!$U:$U,Sheet1!$C$1)+[7]Sheet1!C177</f>
        <v>0</v>
      </c>
      <c r="D177">
        <f>SUMIFS(PLAN!$M:$M,PLAN!$T:$T,Sheet1!$A177,PLAN!$U:$U,Sheet1!$D$1)+[7]Sheet1!D177</f>
        <v>0</v>
      </c>
      <c r="E177">
        <f>SUMIFS(PLAN!$M:$M,PLAN!$T:$T,Sheet1!$A177,PLAN!$U:$U,Sheet1!$E$1)+[7]Sheet1!E177</f>
        <v>0</v>
      </c>
      <c r="F177">
        <f>SUMIFS(PLAN!$M:$M,PLAN!$T:$T,Sheet1!$A177,PLAN!$U:$U,Sheet1!$F$1)+[7]Sheet1!F177</f>
        <v>0</v>
      </c>
      <c r="G177">
        <f>SUMIFS(PLAN!$M:$M,PLAN!$T:$T,Sheet1!$A177,PLAN!$U:$U,Sheet1!$G$1)+[7]Sheet1!G177</f>
        <v>0</v>
      </c>
      <c r="H177">
        <f>SUMIFS(PLAN!$M:$M,PLAN!$T:$T,Sheet1!$A177,PLAN!$U:$U,Sheet1!$H$1)+[7]Sheet1!H177</f>
        <v>0</v>
      </c>
      <c r="I177">
        <f>SUMIFS(PLAN!$M:$M,PLAN!$T:$T,Sheet1!$A177,PLAN!$U:$U,Sheet1!$I$1)+[7]Sheet1!I177</f>
        <v>0</v>
      </c>
      <c r="J177">
        <f>SUMIFS(PLAN!$M:$M,PLAN!$T:$T,Sheet1!$A177,PLAN!$U:$U,Sheet1!$J$1)+[7]Sheet1!J177</f>
        <v>0</v>
      </c>
      <c r="K177">
        <f>SUMIFS(PLAN!$M:$M,PLAN!$T:$T,Sheet1!$A177,PLAN!$U:$U,Sheet1!$K$1)+[7]Sheet1!K177</f>
        <v>0</v>
      </c>
      <c r="L177">
        <f>SUMIFS(PLAN!$M:$M,PLAN!$T:$T,Sheet1!$A177,PLAN!$U:$U,Sheet1!$L$1)+[7]Sheet1!L177</f>
        <v>0</v>
      </c>
      <c r="M177">
        <f>SUMIFS(PLAN!$M:$M,PLAN!$T:$T,Sheet1!$A177,PLAN!$U:$U,Sheet1!$M$1)+[7]Sheet1!M177</f>
        <v>0</v>
      </c>
      <c r="N177">
        <f>SUMIFS(PLAN!$M:$M,PLAN!$T:$T,Sheet1!$A177,PLAN!$U:$U,Sheet1!$N$1)+[7]Sheet1!N177</f>
        <v>0</v>
      </c>
      <c r="O177">
        <f t="shared" si="3"/>
        <v>0</v>
      </c>
    </row>
    <row r="178" spans="1:15">
      <c r="A178" s="222">
        <v>46350</v>
      </c>
      <c r="B178">
        <f>SUMIFS(PLAN!$M:$M,PLAN!$T:$T,Sheet1!$A178,PLAN!$U:$U,Sheet1!$B$1)+[7]Sheet1!B184</f>
        <v>0</v>
      </c>
      <c r="C178">
        <f>SUMIFS(PLAN!$M:$M,PLAN!$T:$T,Sheet1!$A178,PLAN!$U:$U,Sheet1!$C$1)+[7]Sheet1!C178</f>
        <v>0</v>
      </c>
      <c r="D178">
        <f>SUMIFS(PLAN!$M:$M,PLAN!$T:$T,Sheet1!$A178,PLAN!$U:$U,Sheet1!$D$1)+[7]Sheet1!D178</f>
        <v>0</v>
      </c>
      <c r="E178">
        <f>SUMIFS(PLAN!$M:$M,PLAN!$T:$T,Sheet1!$A178,PLAN!$U:$U,Sheet1!$E$1)+[7]Sheet1!E178</f>
        <v>0</v>
      </c>
      <c r="F178">
        <f>SUMIFS(PLAN!$M:$M,PLAN!$T:$T,Sheet1!$A178,PLAN!$U:$U,Sheet1!$F$1)+[7]Sheet1!F178</f>
        <v>0</v>
      </c>
      <c r="G178">
        <f>SUMIFS(PLAN!$M:$M,PLAN!$T:$T,Sheet1!$A178,PLAN!$U:$U,Sheet1!$G$1)+[7]Sheet1!G178</f>
        <v>0</v>
      </c>
      <c r="H178">
        <f>SUMIFS(PLAN!$M:$M,PLAN!$T:$T,Sheet1!$A178,PLAN!$U:$U,Sheet1!$H$1)+[7]Sheet1!H178</f>
        <v>0</v>
      </c>
      <c r="I178">
        <f>SUMIFS(PLAN!$M:$M,PLAN!$T:$T,Sheet1!$A178,PLAN!$U:$U,Sheet1!$I$1)+[7]Sheet1!I178</f>
        <v>0</v>
      </c>
      <c r="J178">
        <f>SUMIFS(PLAN!$M:$M,PLAN!$T:$T,Sheet1!$A178,PLAN!$U:$U,Sheet1!$J$1)+[7]Sheet1!J178</f>
        <v>0</v>
      </c>
      <c r="K178">
        <f>SUMIFS(PLAN!$M:$M,PLAN!$T:$T,Sheet1!$A178,PLAN!$U:$U,Sheet1!$K$1)+[7]Sheet1!K178</f>
        <v>0</v>
      </c>
      <c r="L178">
        <f>SUMIFS(PLAN!$M:$M,PLAN!$T:$T,Sheet1!$A178,PLAN!$U:$U,Sheet1!$L$1)+[7]Sheet1!L178</f>
        <v>0</v>
      </c>
      <c r="M178">
        <f>SUMIFS(PLAN!$M:$M,PLAN!$T:$T,Sheet1!$A178,PLAN!$U:$U,Sheet1!$M$1)+[7]Sheet1!M178</f>
        <v>0</v>
      </c>
      <c r="N178">
        <f>SUMIFS(PLAN!$M:$M,PLAN!$T:$T,Sheet1!$A178,PLAN!$U:$U,Sheet1!$N$1)+[7]Sheet1!N178</f>
        <v>0</v>
      </c>
      <c r="O178">
        <f t="shared" si="3"/>
        <v>0</v>
      </c>
    </row>
    <row r="179" spans="1:15">
      <c r="A179" s="222">
        <v>46351</v>
      </c>
      <c r="B179">
        <f>SUMIFS(PLAN!$M:$M,PLAN!$T:$T,Sheet1!$A179,PLAN!$U:$U,Sheet1!$B$1)+[7]Sheet1!B185</f>
        <v>0</v>
      </c>
      <c r="C179">
        <f>SUMIFS(PLAN!$M:$M,PLAN!$T:$T,Sheet1!$A179,PLAN!$U:$U,Sheet1!$C$1)+[7]Sheet1!C179</f>
        <v>0</v>
      </c>
      <c r="D179">
        <f>SUMIFS(PLAN!$M:$M,PLAN!$T:$T,Sheet1!$A179,PLAN!$U:$U,Sheet1!$D$1)+[7]Sheet1!D179</f>
        <v>0</v>
      </c>
      <c r="E179">
        <f>SUMIFS(PLAN!$M:$M,PLAN!$T:$T,Sheet1!$A179,PLAN!$U:$U,Sheet1!$E$1)+[7]Sheet1!E179</f>
        <v>0</v>
      </c>
      <c r="F179">
        <f>SUMIFS(PLAN!$M:$M,PLAN!$T:$T,Sheet1!$A179,PLAN!$U:$U,Sheet1!$F$1)+[7]Sheet1!F179</f>
        <v>0</v>
      </c>
      <c r="G179">
        <f>SUMIFS(PLAN!$M:$M,PLAN!$T:$T,Sheet1!$A179,PLAN!$U:$U,Sheet1!$G$1)+[7]Sheet1!G179</f>
        <v>0</v>
      </c>
      <c r="H179">
        <f>SUMIFS(PLAN!$M:$M,PLAN!$T:$T,Sheet1!$A179,PLAN!$U:$U,Sheet1!$H$1)+[7]Sheet1!H179</f>
        <v>0</v>
      </c>
      <c r="I179">
        <f>SUMIFS(PLAN!$M:$M,PLAN!$T:$T,Sheet1!$A179,PLAN!$U:$U,Sheet1!$I$1)+[7]Sheet1!I179</f>
        <v>0</v>
      </c>
      <c r="J179">
        <f>SUMIFS(PLAN!$M:$M,PLAN!$T:$T,Sheet1!$A179,PLAN!$U:$U,Sheet1!$J$1)+[7]Sheet1!J179</f>
        <v>0</v>
      </c>
      <c r="K179">
        <f>SUMIFS(PLAN!$M:$M,PLAN!$T:$T,Sheet1!$A179,PLAN!$U:$U,Sheet1!$K$1)+[7]Sheet1!K179</f>
        <v>0</v>
      </c>
      <c r="L179">
        <f>SUMIFS(PLAN!$M:$M,PLAN!$T:$T,Sheet1!$A179,PLAN!$U:$U,Sheet1!$L$1)+[7]Sheet1!L179</f>
        <v>0</v>
      </c>
      <c r="M179">
        <f>SUMIFS(PLAN!$M:$M,PLAN!$T:$T,Sheet1!$A179,PLAN!$U:$U,Sheet1!$M$1)+[7]Sheet1!M179</f>
        <v>0</v>
      </c>
      <c r="N179">
        <f>SUMIFS(PLAN!$M:$M,PLAN!$T:$T,Sheet1!$A179,PLAN!$U:$U,Sheet1!$N$1)+[7]Sheet1!N179</f>
        <v>0</v>
      </c>
      <c r="O179">
        <f t="shared" si="3"/>
        <v>0</v>
      </c>
    </row>
    <row r="180" spans="1:15">
      <c r="A180" s="222">
        <v>46352</v>
      </c>
      <c r="B180">
        <f>SUMIFS(PLAN!$M:$M,PLAN!$T:$T,Sheet1!$A180,PLAN!$U:$U,Sheet1!$B$1)+[7]Sheet1!B186</f>
        <v>0</v>
      </c>
      <c r="C180">
        <f>SUMIFS(PLAN!$M:$M,PLAN!$T:$T,Sheet1!$A180,PLAN!$U:$U,Sheet1!$C$1)+[7]Sheet1!C180</f>
        <v>0</v>
      </c>
      <c r="D180">
        <f>SUMIFS(PLAN!$M:$M,PLAN!$T:$T,Sheet1!$A180,PLAN!$U:$U,Sheet1!$D$1)+[7]Sheet1!D180</f>
        <v>0</v>
      </c>
      <c r="E180">
        <f>SUMIFS(PLAN!$M:$M,PLAN!$T:$T,Sheet1!$A180,PLAN!$U:$U,Sheet1!$E$1)+[7]Sheet1!E180</f>
        <v>0</v>
      </c>
      <c r="F180">
        <f>SUMIFS(PLAN!$M:$M,PLAN!$T:$T,Sheet1!$A180,PLAN!$U:$U,Sheet1!$F$1)+[7]Sheet1!F180</f>
        <v>0</v>
      </c>
      <c r="G180">
        <f>SUMIFS(PLAN!$M:$M,PLAN!$T:$T,Sheet1!$A180,PLAN!$U:$U,Sheet1!$G$1)+[7]Sheet1!G180</f>
        <v>0</v>
      </c>
      <c r="H180">
        <f>SUMIFS(PLAN!$M:$M,PLAN!$T:$T,Sheet1!$A180,PLAN!$U:$U,Sheet1!$H$1)+[7]Sheet1!H180</f>
        <v>0</v>
      </c>
      <c r="I180">
        <f>SUMIFS(PLAN!$M:$M,PLAN!$T:$T,Sheet1!$A180,PLAN!$U:$U,Sheet1!$I$1)+[7]Sheet1!I180</f>
        <v>0</v>
      </c>
      <c r="J180">
        <f>SUMIFS(PLAN!$M:$M,PLAN!$T:$T,Sheet1!$A180,PLAN!$U:$U,Sheet1!$J$1)+[7]Sheet1!J180</f>
        <v>0</v>
      </c>
      <c r="K180">
        <f>SUMIFS(PLAN!$M:$M,PLAN!$T:$T,Sheet1!$A180,PLAN!$U:$U,Sheet1!$K$1)+[7]Sheet1!K180</f>
        <v>0</v>
      </c>
      <c r="L180">
        <f>SUMIFS(PLAN!$M:$M,PLAN!$T:$T,Sheet1!$A180,PLAN!$U:$U,Sheet1!$L$1)+[7]Sheet1!L180</f>
        <v>0</v>
      </c>
      <c r="M180">
        <f>SUMIFS(PLAN!$M:$M,PLAN!$T:$T,Sheet1!$A180,PLAN!$U:$U,Sheet1!$M$1)+[7]Sheet1!M180</f>
        <v>0</v>
      </c>
      <c r="N180">
        <f>SUMIFS(PLAN!$M:$M,PLAN!$T:$T,Sheet1!$A180,PLAN!$U:$U,Sheet1!$N$1)+[7]Sheet1!N180</f>
        <v>0</v>
      </c>
      <c r="O180">
        <f t="shared" si="3"/>
        <v>0</v>
      </c>
    </row>
    <row r="181" spans="1:15">
      <c r="A181" s="222">
        <v>46353</v>
      </c>
      <c r="B181">
        <f>SUMIFS(PLAN!$M:$M,PLAN!$T:$T,Sheet1!$A181,PLAN!$U:$U,Sheet1!$B$1)+[7]Sheet1!B187</f>
        <v>0</v>
      </c>
      <c r="C181">
        <f>SUMIFS(PLAN!$M:$M,PLAN!$T:$T,Sheet1!$A181,PLAN!$U:$U,Sheet1!$C$1)+[7]Sheet1!C181</f>
        <v>0</v>
      </c>
      <c r="D181">
        <f>SUMIFS(PLAN!$M:$M,PLAN!$T:$T,Sheet1!$A181,PLAN!$U:$U,Sheet1!$D$1)+[7]Sheet1!D181</f>
        <v>0</v>
      </c>
      <c r="E181">
        <f>SUMIFS(PLAN!$M:$M,PLAN!$T:$T,Sheet1!$A181,PLAN!$U:$U,Sheet1!$E$1)+[7]Sheet1!E181</f>
        <v>0</v>
      </c>
      <c r="F181">
        <f>SUMIFS(PLAN!$M:$M,PLAN!$T:$T,Sheet1!$A181,PLAN!$U:$U,Sheet1!$F$1)+[7]Sheet1!F181</f>
        <v>0</v>
      </c>
      <c r="G181">
        <f>SUMIFS(PLAN!$M:$M,PLAN!$T:$T,Sheet1!$A181,PLAN!$U:$U,Sheet1!$G$1)+[7]Sheet1!G181</f>
        <v>0</v>
      </c>
      <c r="H181">
        <f>SUMIFS(PLAN!$M:$M,PLAN!$T:$T,Sheet1!$A181,PLAN!$U:$U,Sheet1!$H$1)+[7]Sheet1!H181</f>
        <v>0</v>
      </c>
      <c r="I181">
        <f>SUMIFS(PLAN!$M:$M,PLAN!$T:$T,Sheet1!$A181,PLAN!$U:$U,Sheet1!$I$1)+[7]Sheet1!I181</f>
        <v>0</v>
      </c>
      <c r="J181">
        <f>SUMIFS(PLAN!$M:$M,PLAN!$T:$T,Sheet1!$A181,PLAN!$U:$U,Sheet1!$J$1)+[7]Sheet1!J181</f>
        <v>0</v>
      </c>
      <c r="K181">
        <f>SUMIFS(PLAN!$M:$M,PLAN!$T:$T,Sheet1!$A181,PLAN!$U:$U,Sheet1!$K$1)+[7]Sheet1!K181</f>
        <v>0</v>
      </c>
      <c r="L181">
        <f>SUMIFS(PLAN!$M:$M,PLAN!$T:$T,Sheet1!$A181,PLAN!$U:$U,Sheet1!$L$1)+[7]Sheet1!L181</f>
        <v>0</v>
      </c>
      <c r="M181">
        <f>SUMIFS(PLAN!$M:$M,PLAN!$T:$T,Sheet1!$A181,PLAN!$U:$U,Sheet1!$M$1)+[7]Sheet1!M181</f>
        <v>0</v>
      </c>
      <c r="N181">
        <f>SUMIFS(PLAN!$M:$M,PLAN!$T:$T,Sheet1!$A181,PLAN!$U:$U,Sheet1!$N$1)+[7]Sheet1!N181</f>
        <v>0</v>
      </c>
      <c r="O181">
        <f t="shared" si="3"/>
        <v>0</v>
      </c>
    </row>
    <row r="182" spans="1:15">
      <c r="A182" s="222">
        <v>46354</v>
      </c>
      <c r="B182">
        <f>SUMIFS(PLAN!$M:$M,PLAN!$T:$T,Sheet1!$A182,PLAN!$U:$U,Sheet1!$B$1)+[7]Sheet1!B188</f>
        <v>0</v>
      </c>
      <c r="C182">
        <f>SUMIFS(PLAN!$M:$M,PLAN!$T:$T,Sheet1!$A182,PLAN!$U:$U,Sheet1!$C$1)+[7]Sheet1!C182</f>
        <v>0</v>
      </c>
      <c r="D182">
        <f>SUMIFS(PLAN!$M:$M,PLAN!$T:$T,Sheet1!$A182,PLAN!$U:$U,Sheet1!$D$1)+[7]Sheet1!D182</f>
        <v>0</v>
      </c>
      <c r="E182">
        <f>SUMIFS(PLAN!$M:$M,PLAN!$T:$T,Sheet1!$A182,PLAN!$U:$U,Sheet1!$E$1)+[7]Sheet1!E182</f>
        <v>0</v>
      </c>
      <c r="F182">
        <f>SUMIFS(PLAN!$M:$M,PLAN!$T:$T,Sheet1!$A182,PLAN!$U:$U,Sheet1!$F$1)+[7]Sheet1!F182</f>
        <v>0</v>
      </c>
      <c r="G182">
        <f>SUMIFS(PLAN!$M:$M,PLAN!$T:$T,Sheet1!$A182,PLAN!$U:$U,Sheet1!$G$1)+[7]Sheet1!G182</f>
        <v>0</v>
      </c>
      <c r="H182">
        <f>SUMIFS(PLAN!$M:$M,PLAN!$T:$T,Sheet1!$A182,PLAN!$U:$U,Sheet1!$H$1)+[7]Sheet1!H182</f>
        <v>0</v>
      </c>
      <c r="I182">
        <f>SUMIFS(PLAN!$M:$M,PLAN!$T:$T,Sheet1!$A182,PLAN!$U:$U,Sheet1!$I$1)+[7]Sheet1!I182</f>
        <v>0</v>
      </c>
      <c r="J182">
        <f>SUMIFS(PLAN!$M:$M,PLAN!$T:$T,Sheet1!$A182,PLAN!$U:$U,Sheet1!$J$1)+[7]Sheet1!J182</f>
        <v>0</v>
      </c>
      <c r="K182">
        <f>SUMIFS(PLAN!$M:$M,PLAN!$T:$T,Sheet1!$A182,PLAN!$U:$U,Sheet1!$K$1)+[7]Sheet1!K182</f>
        <v>0</v>
      </c>
      <c r="L182">
        <f>SUMIFS(PLAN!$M:$M,PLAN!$T:$T,Sheet1!$A182,PLAN!$U:$U,Sheet1!$L$1)+[7]Sheet1!L182</f>
        <v>0</v>
      </c>
      <c r="M182">
        <f>SUMIFS(PLAN!$M:$M,PLAN!$T:$T,Sheet1!$A182,PLAN!$U:$U,Sheet1!$M$1)+[7]Sheet1!M182</f>
        <v>0</v>
      </c>
      <c r="N182">
        <f>SUMIFS(PLAN!$M:$M,PLAN!$T:$T,Sheet1!$A182,PLAN!$U:$U,Sheet1!$N$1)+[7]Sheet1!N182</f>
        <v>0</v>
      </c>
      <c r="O182">
        <f t="shared" si="3"/>
        <v>0</v>
      </c>
    </row>
    <row r="183" spans="1:15">
      <c r="A183" s="222">
        <v>46355</v>
      </c>
      <c r="B183">
        <f>SUMIFS(PLAN!$M:$M,PLAN!$T:$T,Sheet1!$A183,PLAN!$U:$U,Sheet1!$B$1)+[7]Sheet1!B189</f>
        <v>0</v>
      </c>
      <c r="C183">
        <f>SUMIFS(PLAN!$M:$M,PLAN!$T:$T,Sheet1!$A183,PLAN!$U:$U,Sheet1!$C$1)+[7]Sheet1!C183</f>
        <v>0</v>
      </c>
      <c r="D183">
        <f>SUMIFS(PLAN!$M:$M,PLAN!$T:$T,Sheet1!$A183,PLAN!$U:$U,Sheet1!$D$1)+[7]Sheet1!D183</f>
        <v>0</v>
      </c>
      <c r="E183">
        <f>SUMIFS(PLAN!$M:$M,PLAN!$T:$T,Sheet1!$A183,PLAN!$U:$U,Sheet1!$E$1)+[7]Sheet1!E183</f>
        <v>0</v>
      </c>
      <c r="F183">
        <f>SUMIFS(PLAN!$M:$M,PLAN!$T:$T,Sheet1!$A183,PLAN!$U:$U,Sheet1!$F$1)+[7]Sheet1!F183</f>
        <v>0</v>
      </c>
      <c r="G183">
        <f>SUMIFS(PLAN!$M:$M,PLAN!$T:$T,Sheet1!$A183,PLAN!$U:$U,Sheet1!$G$1)+[7]Sheet1!G183</f>
        <v>0</v>
      </c>
      <c r="H183">
        <f>SUMIFS(PLAN!$M:$M,PLAN!$T:$T,Sheet1!$A183,PLAN!$U:$U,Sheet1!$H$1)+[7]Sheet1!H183</f>
        <v>0</v>
      </c>
      <c r="I183">
        <f>SUMIFS(PLAN!$M:$M,PLAN!$T:$T,Sheet1!$A183,PLAN!$U:$U,Sheet1!$I$1)+[7]Sheet1!I183</f>
        <v>0</v>
      </c>
      <c r="J183">
        <f>SUMIFS(PLAN!$M:$M,PLAN!$T:$T,Sheet1!$A183,PLAN!$U:$U,Sheet1!$J$1)+[7]Sheet1!J183</f>
        <v>0</v>
      </c>
      <c r="K183">
        <f>SUMIFS(PLAN!$M:$M,PLAN!$T:$T,Sheet1!$A183,PLAN!$U:$U,Sheet1!$K$1)+[7]Sheet1!K183</f>
        <v>0</v>
      </c>
      <c r="L183">
        <f>SUMIFS(PLAN!$M:$M,PLAN!$T:$T,Sheet1!$A183,PLAN!$U:$U,Sheet1!$L$1)+[7]Sheet1!L183</f>
        <v>0</v>
      </c>
      <c r="M183">
        <f>SUMIFS(PLAN!$M:$M,PLAN!$T:$T,Sheet1!$A183,PLAN!$U:$U,Sheet1!$M$1)+[7]Sheet1!M183</f>
        <v>0</v>
      </c>
      <c r="N183">
        <f>SUMIFS(PLAN!$M:$M,PLAN!$T:$T,Sheet1!$A183,PLAN!$U:$U,Sheet1!$N$1)+[7]Sheet1!N183</f>
        <v>0</v>
      </c>
      <c r="O183">
        <f t="shared" si="3"/>
        <v>0</v>
      </c>
    </row>
    <row r="184" spans="1:15">
      <c r="A184" s="222">
        <v>46356</v>
      </c>
      <c r="B184">
        <f>SUMIFS(PLAN!$M:$M,PLAN!$T:$T,Sheet1!$A184,PLAN!$U:$U,Sheet1!$B$1)+[7]Sheet1!B190</f>
        <v>0</v>
      </c>
      <c r="C184">
        <f>SUMIFS(PLAN!$M:$M,PLAN!$T:$T,Sheet1!$A184,PLAN!$U:$U,Sheet1!$C$1)+[7]Sheet1!C184</f>
        <v>0</v>
      </c>
      <c r="D184">
        <f>SUMIFS(PLAN!$M:$M,PLAN!$T:$T,Sheet1!$A184,PLAN!$U:$U,Sheet1!$D$1)+[7]Sheet1!D184</f>
        <v>0</v>
      </c>
      <c r="E184">
        <f>SUMIFS(PLAN!$M:$M,PLAN!$T:$T,Sheet1!$A184,PLAN!$U:$U,Sheet1!$E$1)+[7]Sheet1!E184</f>
        <v>0</v>
      </c>
      <c r="F184">
        <f>SUMIFS(PLAN!$M:$M,PLAN!$T:$T,Sheet1!$A184,PLAN!$U:$U,Sheet1!$F$1)+[7]Sheet1!F184</f>
        <v>0</v>
      </c>
      <c r="G184">
        <f>SUMIFS(PLAN!$M:$M,PLAN!$T:$T,Sheet1!$A184,PLAN!$U:$U,Sheet1!$G$1)+[7]Sheet1!G184</f>
        <v>0</v>
      </c>
      <c r="H184">
        <f>SUMIFS(PLAN!$M:$M,PLAN!$T:$T,Sheet1!$A184,PLAN!$U:$U,Sheet1!$H$1)+[7]Sheet1!H184</f>
        <v>0</v>
      </c>
      <c r="I184">
        <f>SUMIFS(PLAN!$M:$M,PLAN!$T:$T,Sheet1!$A184,PLAN!$U:$U,Sheet1!$I$1)+[7]Sheet1!I184</f>
        <v>0</v>
      </c>
      <c r="J184">
        <f>SUMIFS(PLAN!$M:$M,PLAN!$T:$T,Sheet1!$A184,PLAN!$U:$U,Sheet1!$J$1)+[7]Sheet1!J184</f>
        <v>0</v>
      </c>
      <c r="K184">
        <f>SUMIFS(PLAN!$M:$M,PLAN!$T:$T,Sheet1!$A184,PLAN!$U:$U,Sheet1!$K$1)+[7]Sheet1!K184</f>
        <v>0</v>
      </c>
      <c r="L184">
        <f>SUMIFS(PLAN!$M:$M,PLAN!$T:$T,Sheet1!$A184,PLAN!$U:$U,Sheet1!$L$1)+[7]Sheet1!L184</f>
        <v>0</v>
      </c>
      <c r="M184">
        <f>SUMIFS(PLAN!$M:$M,PLAN!$T:$T,Sheet1!$A184,PLAN!$U:$U,Sheet1!$M$1)+[7]Sheet1!M184</f>
        <v>0</v>
      </c>
      <c r="N184">
        <f>SUMIFS(PLAN!$M:$M,PLAN!$T:$T,Sheet1!$A184,PLAN!$U:$U,Sheet1!$N$1)+[7]Sheet1!N184</f>
        <v>0</v>
      </c>
      <c r="O184">
        <f t="shared" si="3"/>
        <v>0</v>
      </c>
    </row>
    <row r="185" spans="1:15">
      <c r="A185" s="222">
        <v>46357</v>
      </c>
      <c r="B185">
        <f>SUMIFS(PLAN!$M:$M,PLAN!$T:$T,Sheet1!$A185,PLAN!$U:$U,Sheet1!$B$1)+[7]Sheet1!B191</f>
        <v>0</v>
      </c>
      <c r="C185">
        <f>SUMIFS(PLAN!$M:$M,PLAN!$T:$T,Sheet1!$A185,PLAN!$U:$U,Sheet1!$C$1)+[7]Sheet1!C185</f>
        <v>0</v>
      </c>
      <c r="D185">
        <f>SUMIFS(PLAN!$M:$M,PLAN!$T:$T,Sheet1!$A185,PLAN!$U:$U,Sheet1!$D$1)+[7]Sheet1!D185</f>
        <v>0</v>
      </c>
      <c r="E185">
        <f>SUMIFS(PLAN!$M:$M,PLAN!$T:$T,Sheet1!$A185,PLAN!$U:$U,Sheet1!$E$1)+[7]Sheet1!E185</f>
        <v>0</v>
      </c>
      <c r="F185">
        <f>SUMIFS(PLAN!$M:$M,PLAN!$T:$T,Sheet1!$A185,PLAN!$U:$U,Sheet1!$F$1)+[7]Sheet1!F185</f>
        <v>0</v>
      </c>
      <c r="G185">
        <f>SUMIFS(PLAN!$M:$M,PLAN!$T:$T,Sheet1!$A185,PLAN!$U:$U,Sheet1!$G$1)+[7]Sheet1!G185</f>
        <v>0</v>
      </c>
      <c r="H185">
        <f>SUMIFS(PLAN!$M:$M,PLAN!$T:$T,Sheet1!$A185,PLAN!$U:$U,Sheet1!$H$1)+[7]Sheet1!H185</f>
        <v>0</v>
      </c>
      <c r="I185">
        <f>SUMIFS(PLAN!$M:$M,PLAN!$T:$T,Sheet1!$A185,PLAN!$U:$U,Sheet1!$I$1)+[7]Sheet1!I185</f>
        <v>0</v>
      </c>
      <c r="J185">
        <f>SUMIFS(PLAN!$M:$M,PLAN!$T:$T,Sheet1!$A185,PLAN!$U:$U,Sheet1!$J$1)+[7]Sheet1!J185</f>
        <v>0</v>
      </c>
      <c r="K185">
        <f>SUMIFS(PLAN!$M:$M,PLAN!$T:$T,Sheet1!$A185,PLAN!$U:$U,Sheet1!$K$1)+[7]Sheet1!K185</f>
        <v>0</v>
      </c>
      <c r="L185">
        <f>SUMIFS(PLAN!$M:$M,PLAN!$T:$T,Sheet1!$A185,PLAN!$U:$U,Sheet1!$L$1)+[7]Sheet1!L185</f>
        <v>0</v>
      </c>
      <c r="M185">
        <f>SUMIFS(PLAN!$M:$M,PLAN!$T:$T,Sheet1!$A185,PLAN!$U:$U,Sheet1!$M$1)+[7]Sheet1!M185</f>
        <v>0</v>
      </c>
      <c r="N185">
        <f>SUMIFS(PLAN!$M:$M,PLAN!$T:$T,Sheet1!$A185,PLAN!$U:$U,Sheet1!$N$1)+[7]Sheet1!N185</f>
        <v>0</v>
      </c>
      <c r="O185">
        <f t="shared" si="3"/>
        <v>0</v>
      </c>
    </row>
    <row r="186" spans="1:15">
      <c r="A186" s="222">
        <v>46358</v>
      </c>
      <c r="B186">
        <f>SUMIFS(PLAN!$M:$M,PLAN!$T:$T,Sheet1!$A186,PLAN!$U:$U,Sheet1!$B$1)+[7]Sheet1!B192</f>
        <v>0</v>
      </c>
      <c r="C186">
        <f>SUMIFS(PLAN!$M:$M,PLAN!$T:$T,Sheet1!$A186,PLAN!$U:$U,Sheet1!$C$1)+[7]Sheet1!C186</f>
        <v>0</v>
      </c>
      <c r="D186">
        <f>SUMIFS(PLAN!$M:$M,PLAN!$T:$T,Sheet1!$A186,PLAN!$U:$U,Sheet1!$D$1)+[7]Sheet1!D186</f>
        <v>0</v>
      </c>
      <c r="E186">
        <f>SUMIFS(PLAN!$M:$M,PLAN!$T:$T,Sheet1!$A186,PLAN!$U:$U,Sheet1!$E$1)+[7]Sheet1!E186</f>
        <v>0</v>
      </c>
      <c r="F186">
        <f>SUMIFS(PLAN!$M:$M,PLAN!$T:$T,Sheet1!$A186,PLAN!$U:$U,Sheet1!$F$1)+[7]Sheet1!F186</f>
        <v>0</v>
      </c>
      <c r="G186">
        <f>SUMIFS(PLAN!$M:$M,PLAN!$T:$T,Sheet1!$A186,PLAN!$U:$U,Sheet1!$G$1)+[7]Sheet1!G186</f>
        <v>0</v>
      </c>
      <c r="H186">
        <f>SUMIFS(PLAN!$M:$M,PLAN!$T:$T,Sheet1!$A186,PLAN!$U:$U,Sheet1!$H$1)+[7]Sheet1!H186</f>
        <v>0</v>
      </c>
      <c r="I186">
        <f>SUMIFS(PLAN!$M:$M,PLAN!$T:$T,Sheet1!$A186,PLAN!$U:$U,Sheet1!$I$1)+[7]Sheet1!I186</f>
        <v>0</v>
      </c>
      <c r="J186">
        <f>SUMIFS(PLAN!$M:$M,PLAN!$T:$T,Sheet1!$A186,PLAN!$U:$U,Sheet1!$J$1)+[7]Sheet1!J186</f>
        <v>0</v>
      </c>
      <c r="K186">
        <f>SUMIFS(PLAN!$M:$M,PLAN!$T:$T,Sheet1!$A186,PLAN!$U:$U,Sheet1!$K$1)+[7]Sheet1!K186</f>
        <v>0</v>
      </c>
      <c r="L186">
        <f>SUMIFS(PLAN!$M:$M,PLAN!$T:$T,Sheet1!$A186,PLAN!$U:$U,Sheet1!$L$1)+[7]Sheet1!L186</f>
        <v>0</v>
      </c>
      <c r="M186">
        <f>SUMIFS(PLAN!$M:$M,PLAN!$T:$T,Sheet1!$A186,PLAN!$U:$U,Sheet1!$M$1)+[7]Sheet1!M186</f>
        <v>0</v>
      </c>
      <c r="N186">
        <f>SUMIFS(PLAN!$M:$M,PLAN!$T:$T,Sheet1!$A186,PLAN!$U:$U,Sheet1!$N$1)+[7]Sheet1!N186</f>
        <v>0</v>
      </c>
      <c r="O186">
        <f t="shared" si="3"/>
        <v>0</v>
      </c>
    </row>
    <row r="187" spans="1:15">
      <c r="A187" s="222">
        <v>46359</v>
      </c>
      <c r="B187">
        <f>SUMIFS(PLAN!$M:$M,PLAN!$T:$T,Sheet1!$A187,PLAN!$U:$U,Sheet1!$B$1)+[7]Sheet1!B193</f>
        <v>0</v>
      </c>
      <c r="C187">
        <f>SUMIFS(PLAN!$M:$M,PLAN!$T:$T,Sheet1!$A187,PLAN!$U:$U,Sheet1!$C$1)+[7]Sheet1!C187</f>
        <v>0</v>
      </c>
      <c r="D187">
        <f>SUMIFS(PLAN!$M:$M,PLAN!$T:$T,Sheet1!$A187,PLAN!$U:$U,Sheet1!$D$1)+[7]Sheet1!D187</f>
        <v>0</v>
      </c>
      <c r="E187">
        <f>SUMIFS(PLAN!$M:$M,PLAN!$T:$T,Sheet1!$A187,PLAN!$U:$U,Sheet1!$E$1)+[7]Sheet1!E187</f>
        <v>0</v>
      </c>
      <c r="F187">
        <f>SUMIFS(PLAN!$M:$M,PLAN!$T:$T,Sheet1!$A187,PLAN!$U:$U,Sheet1!$F$1)+[7]Sheet1!F187</f>
        <v>0</v>
      </c>
      <c r="G187">
        <f>SUMIFS(PLAN!$M:$M,PLAN!$T:$T,Sheet1!$A187,PLAN!$U:$U,Sheet1!$G$1)+[7]Sheet1!G187</f>
        <v>0</v>
      </c>
      <c r="H187">
        <f>SUMIFS(PLAN!$M:$M,PLAN!$T:$T,Sheet1!$A187,PLAN!$U:$U,Sheet1!$H$1)+[7]Sheet1!H187</f>
        <v>0</v>
      </c>
      <c r="I187">
        <f>SUMIFS(PLAN!$M:$M,PLAN!$T:$T,Sheet1!$A187,PLAN!$U:$U,Sheet1!$I$1)+[7]Sheet1!I187</f>
        <v>0</v>
      </c>
      <c r="J187">
        <f>SUMIFS(PLAN!$M:$M,PLAN!$T:$T,Sheet1!$A187,PLAN!$U:$U,Sheet1!$J$1)+[7]Sheet1!J187</f>
        <v>0</v>
      </c>
      <c r="K187">
        <f>SUMIFS(PLAN!$M:$M,PLAN!$T:$T,Sheet1!$A187,PLAN!$U:$U,Sheet1!$K$1)+[7]Sheet1!K187</f>
        <v>0</v>
      </c>
      <c r="L187">
        <f>SUMIFS(PLAN!$M:$M,PLAN!$T:$T,Sheet1!$A187,PLAN!$U:$U,Sheet1!$L$1)+[7]Sheet1!L187</f>
        <v>0</v>
      </c>
      <c r="M187">
        <f>SUMIFS(PLAN!$M:$M,PLAN!$T:$T,Sheet1!$A187,PLAN!$U:$U,Sheet1!$M$1)+[7]Sheet1!M187</f>
        <v>0</v>
      </c>
      <c r="N187">
        <f>SUMIFS(PLAN!$M:$M,PLAN!$T:$T,Sheet1!$A187,PLAN!$U:$U,Sheet1!$N$1)+[7]Sheet1!N187</f>
        <v>0</v>
      </c>
      <c r="O187">
        <f t="shared" si="3"/>
        <v>0</v>
      </c>
    </row>
    <row r="188" spans="1:15">
      <c r="A188" s="222">
        <v>46360</v>
      </c>
      <c r="B188">
        <f>SUMIFS(PLAN!$M:$M,PLAN!$T:$T,Sheet1!$A188,PLAN!$U:$U,Sheet1!$B$1)+[7]Sheet1!B194</f>
        <v>0</v>
      </c>
      <c r="C188">
        <f>SUMIFS(PLAN!$M:$M,PLAN!$T:$T,Sheet1!$A188,PLAN!$U:$U,Sheet1!$C$1)+[7]Sheet1!C188</f>
        <v>0</v>
      </c>
      <c r="D188">
        <f>SUMIFS(PLAN!$M:$M,PLAN!$T:$T,Sheet1!$A188,PLAN!$U:$U,Sheet1!$D$1)+[7]Sheet1!D188</f>
        <v>0</v>
      </c>
      <c r="E188">
        <f>SUMIFS(PLAN!$M:$M,PLAN!$T:$T,Sheet1!$A188,PLAN!$U:$U,Sheet1!$E$1)+[7]Sheet1!E188</f>
        <v>0</v>
      </c>
      <c r="F188">
        <f>SUMIFS(PLAN!$M:$M,PLAN!$T:$T,Sheet1!$A188,PLAN!$U:$U,Sheet1!$F$1)+[7]Sheet1!F188</f>
        <v>0</v>
      </c>
      <c r="G188">
        <f>SUMIFS(PLAN!$M:$M,PLAN!$T:$T,Sheet1!$A188,PLAN!$U:$U,Sheet1!$G$1)+[7]Sheet1!G188</f>
        <v>0</v>
      </c>
      <c r="H188">
        <f>SUMIFS(PLAN!$M:$M,PLAN!$T:$T,Sheet1!$A188,PLAN!$U:$U,Sheet1!$H$1)+[7]Sheet1!H188</f>
        <v>0</v>
      </c>
      <c r="I188">
        <f>SUMIFS(PLAN!$M:$M,PLAN!$T:$T,Sheet1!$A188,PLAN!$U:$U,Sheet1!$I$1)+[7]Sheet1!I188</f>
        <v>0</v>
      </c>
      <c r="J188">
        <f>SUMIFS(PLAN!$M:$M,PLAN!$T:$T,Sheet1!$A188,PLAN!$U:$U,Sheet1!$J$1)+[7]Sheet1!J188</f>
        <v>0</v>
      </c>
      <c r="K188">
        <f>SUMIFS(PLAN!$M:$M,PLAN!$T:$T,Sheet1!$A188,PLAN!$U:$U,Sheet1!$K$1)+[7]Sheet1!K188</f>
        <v>0</v>
      </c>
      <c r="L188">
        <f>SUMIFS(PLAN!$M:$M,PLAN!$T:$T,Sheet1!$A188,PLAN!$U:$U,Sheet1!$L$1)+[7]Sheet1!L188</f>
        <v>0</v>
      </c>
      <c r="M188">
        <f>SUMIFS(PLAN!$M:$M,PLAN!$T:$T,Sheet1!$A188,PLAN!$U:$U,Sheet1!$M$1)+[7]Sheet1!M188</f>
        <v>0</v>
      </c>
      <c r="N188">
        <f>SUMIFS(PLAN!$M:$M,PLAN!$T:$T,Sheet1!$A188,PLAN!$U:$U,Sheet1!$N$1)+[7]Sheet1!N188</f>
        <v>0</v>
      </c>
      <c r="O188">
        <f t="shared" si="3"/>
        <v>0</v>
      </c>
    </row>
    <row r="189" spans="1:15">
      <c r="A189" s="222">
        <v>46361</v>
      </c>
      <c r="B189">
        <f>SUMIFS(PLAN!$M:$M,PLAN!$T:$T,Sheet1!$A189,PLAN!$U:$U,Sheet1!$B$1)+[7]Sheet1!B195</f>
        <v>0</v>
      </c>
      <c r="C189">
        <f>SUMIFS(PLAN!$M:$M,PLAN!$T:$T,Sheet1!$A189,PLAN!$U:$U,Sheet1!$C$1)+[7]Sheet1!C189</f>
        <v>0</v>
      </c>
      <c r="D189">
        <f>SUMIFS(PLAN!$M:$M,PLAN!$T:$T,Sheet1!$A189,PLAN!$U:$U,Sheet1!$D$1)+[7]Sheet1!D189</f>
        <v>0</v>
      </c>
      <c r="E189">
        <f>SUMIFS(PLAN!$M:$M,PLAN!$T:$T,Sheet1!$A189,PLAN!$U:$U,Sheet1!$E$1)+[7]Sheet1!E189</f>
        <v>0</v>
      </c>
      <c r="F189">
        <f>SUMIFS(PLAN!$M:$M,PLAN!$T:$T,Sheet1!$A189,PLAN!$U:$U,Sheet1!$F$1)+[7]Sheet1!F189</f>
        <v>0</v>
      </c>
      <c r="G189">
        <f>SUMIFS(PLAN!$M:$M,PLAN!$T:$T,Sheet1!$A189,PLAN!$U:$U,Sheet1!$G$1)+[7]Sheet1!G189</f>
        <v>0</v>
      </c>
      <c r="H189">
        <f>SUMIFS(PLAN!$M:$M,PLAN!$T:$T,Sheet1!$A189,PLAN!$U:$U,Sheet1!$H$1)+[7]Sheet1!H189</f>
        <v>0</v>
      </c>
      <c r="I189">
        <f>SUMIFS(PLAN!$M:$M,PLAN!$T:$T,Sheet1!$A189,PLAN!$U:$U,Sheet1!$I$1)+[7]Sheet1!I189</f>
        <v>0</v>
      </c>
      <c r="J189">
        <f>SUMIFS(PLAN!$M:$M,PLAN!$T:$T,Sheet1!$A189,PLAN!$U:$U,Sheet1!$J$1)+[7]Sheet1!J189</f>
        <v>0</v>
      </c>
      <c r="K189">
        <f>SUMIFS(PLAN!$M:$M,PLAN!$T:$T,Sheet1!$A189,PLAN!$U:$U,Sheet1!$K$1)+[7]Sheet1!K189</f>
        <v>0</v>
      </c>
      <c r="L189">
        <f>SUMIFS(PLAN!$M:$M,PLAN!$T:$T,Sheet1!$A189,PLAN!$U:$U,Sheet1!$L$1)+[7]Sheet1!L189</f>
        <v>0</v>
      </c>
      <c r="M189">
        <f>SUMIFS(PLAN!$M:$M,PLAN!$T:$T,Sheet1!$A189,PLAN!$U:$U,Sheet1!$M$1)+[7]Sheet1!M189</f>
        <v>0</v>
      </c>
      <c r="N189">
        <f>SUMIFS(PLAN!$M:$M,PLAN!$T:$T,Sheet1!$A189,PLAN!$U:$U,Sheet1!$N$1)+[7]Sheet1!N189</f>
        <v>0</v>
      </c>
      <c r="O189">
        <f t="shared" si="3"/>
        <v>0</v>
      </c>
    </row>
    <row r="190" spans="1:15">
      <c r="A190" s="222">
        <v>46362</v>
      </c>
      <c r="B190">
        <f>SUMIFS(PLAN!$M:$M,PLAN!$T:$T,Sheet1!$A190,PLAN!$U:$U,Sheet1!$B$1)+[7]Sheet1!B196</f>
        <v>0</v>
      </c>
      <c r="C190">
        <f>SUMIFS(PLAN!$M:$M,PLAN!$T:$T,Sheet1!$A190,PLAN!$U:$U,Sheet1!$C$1)+[7]Sheet1!C190</f>
        <v>0</v>
      </c>
      <c r="D190">
        <f>SUMIFS(PLAN!$M:$M,PLAN!$T:$T,Sheet1!$A190,PLAN!$U:$U,Sheet1!$D$1)+[7]Sheet1!D190</f>
        <v>0</v>
      </c>
      <c r="E190">
        <f>SUMIFS(PLAN!$M:$M,PLAN!$T:$T,Sheet1!$A190,PLAN!$U:$U,Sheet1!$E$1)+[7]Sheet1!E190</f>
        <v>0</v>
      </c>
      <c r="F190">
        <f>SUMIFS(PLAN!$M:$M,PLAN!$T:$T,Sheet1!$A190,PLAN!$U:$U,Sheet1!$F$1)+[7]Sheet1!F190</f>
        <v>0</v>
      </c>
      <c r="G190">
        <f>SUMIFS(PLAN!$M:$M,PLAN!$T:$T,Sheet1!$A190,PLAN!$U:$U,Sheet1!$G$1)+[7]Sheet1!G190</f>
        <v>0</v>
      </c>
      <c r="H190">
        <f>SUMIFS(PLAN!$M:$M,PLAN!$T:$T,Sheet1!$A190,PLAN!$U:$U,Sheet1!$H$1)+[7]Sheet1!H190</f>
        <v>0</v>
      </c>
      <c r="I190">
        <f>SUMIFS(PLAN!$M:$M,PLAN!$T:$T,Sheet1!$A190,PLAN!$U:$U,Sheet1!$I$1)+[7]Sheet1!I190</f>
        <v>0</v>
      </c>
      <c r="J190">
        <f>SUMIFS(PLAN!$M:$M,PLAN!$T:$T,Sheet1!$A190,PLAN!$U:$U,Sheet1!$J$1)+[7]Sheet1!J190</f>
        <v>0</v>
      </c>
      <c r="K190">
        <f>SUMIFS(PLAN!$M:$M,PLAN!$T:$T,Sheet1!$A190,PLAN!$U:$U,Sheet1!$K$1)+[7]Sheet1!K190</f>
        <v>0</v>
      </c>
      <c r="L190">
        <f>SUMIFS(PLAN!$M:$M,PLAN!$T:$T,Sheet1!$A190,PLAN!$U:$U,Sheet1!$L$1)+[7]Sheet1!L190</f>
        <v>0</v>
      </c>
      <c r="M190">
        <f>SUMIFS(PLAN!$M:$M,PLAN!$T:$T,Sheet1!$A190,PLAN!$U:$U,Sheet1!$M$1)+[7]Sheet1!M190</f>
        <v>0</v>
      </c>
      <c r="N190">
        <f>SUMIFS(PLAN!$M:$M,PLAN!$T:$T,Sheet1!$A190,PLAN!$U:$U,Sheet1!$N$1)+[7]Sheet1!N190</f>
        <v>0</v>
      </c>
      <c r="O190">
        <f t="shared" si="3"/>
        <v>0</v>
      </c>
    </row>
    <row r="191" spans="1:15">
      <c r="A191" s="222">
        <v>46363</v>
      </c>
      <c r="B191">
        <f>SUMIFS(PLAN!$M:$M,PLAN!$T:$T,Sheet1!$A191,PLAN!$U:$U,Sheet1!$B$1)+[7]Sheet1!B197</f>
        <v>0</v>
      </c>
      <c r="C191">
        <f>SUMIFS(PLAN!$M:$M,PLAN!$T:$T,Sheet1!$A191,PLAN!$U:$U,Sheet1!$C$1)+[7]Sheet1!C191</f>
        <v>0</v>
      </c>
      <c r="D191">
        <f>SUMIFS(PLAN!$M:$M,PLAN!$T:$T,Sheet1!$A191,PLAN!$U:$U,Sheet1!$D$1)+[7]Sheet1!D191</f>
        <v>0</v>
      </c>
      <c r="E191">
        <f>SUMIFS(PLAN!$M:$M,PLAN!$T:$T,Sheet1!$A191,PLAN!$U:$U,Sheet1!$E$1)+[7]Sheet1!E191</f>
        <v>0</v>
      </c>
      <c r="F191">
        <f>SUMIFS(PLAN!$M:$M,PLAN!$T:$T,Sheet1!$A191,PLAN!$U:$U,Sheet1!$F$1)+[7]Sheet1!F191</f>
        <v>0</v>
      </c>
      <c r="G191">
        <f>SUMIFS(PLAN!$M:$M,PLAN!$T:$T,Sheet1!$A191,PLAN!$U:$U,Sheet1!$G$1)+[7]Sheet1!G191</f>
        <v>0</v>
      </c>
      <c r="H191">
        <f>SUMIFS(PLAN!$M:$M,PLAN!$T:$T,Sheet1!$A191,PLAN!$U:$U,Sheet1!$H$1)+[7]Sheet1!H191</f>
        <v>0</v>
      </c>
      <c r="I191">
        <f>SUMIFS(PLAN!$M:$M,PLAN!$T:$T,Sheet1!$A191,PLAN!$U:$U,Sheet1!$I$1)+[7]Sheet1!I191</f>
        <v>0</v>
      </c>
      <c r="J191">
        <f>SUMIFS(PLAN!$M:$M,PLAN!$T:$T,Sheet1!$A191,PLAN!$U:$U,Sheet1!$J$1)+[7]Sheet1!J191</f>
        <v>0</v>
      </c>
      <c r="K191">
        <f>SUMIFS(PLAN!$M:$M,PLAN!$T:$T,Sheet1!$A191,PLAN!$U:$U,Sheet1!$K$1)+[7]Sheet1!K191</f>
        <v>0</v>
      </c>
      <c r="L191">
        <f>SUMIFS(PLAN!$M:$M,PLAN!$T:$T,Sheet1!$A191,PLAN!$U:$U,Sheet1!$L$1)+[7]Sheet1!L191</f>
        <v>0</v>
      </c>
      <c r="M191">
        <f>SUMIFS(PLAN!$M:$M,PLAN!$T:$T,Sheet1!$A191,PLAN!$U:$U,Sheet1!$M$1)+[7]Sheet1!M191</f>
        <v>0</v>
      </c>
      <c r="N191">
        <f>SUMIFS(PLAN!$M:$M,PLAN!$T:$T,Sheet1!$A191,PLAN!$U:$U,Sheet1!$N$1)+[7]Sheet1!N191</f>
        <v>0</v>
      </c>
      <c r="O191">
        <f t="shared" si="3"/>
        <v>0</v>
      </c>
    </row>
    <row r="192" spans="1:15">
      <c r="A192" s="222">
        <v>46364</v>
      </c>
      <c r="B192">
        <f>SUMIFS(PLAN!$M:$M,PLAN!$T:$T,Sheet1!$A192,PLAN!$U:$U,Sheet1!$B$1)+[7]Sheet1!B198</f>
        <v>0</v>
      </c>
      <c r="C192">
        <f>SUMIFS(PLAN!$M:$M,PLAN!$T:$T,Sheet1!$A192,PLAN!$U:$U,Sheet1!$C$1)+[7]Sheet1!C192</f>
        <v>0</v>
      </c>
      <c r="D192">
        <f>SUMIFS(PLAN!$M:$M,PLAN!$T:$T,Sheet1!$A192,PLAN!$U:$U,Sheet1!$D$1)+[7]Sheet1!D192</f>
        <v>0</v>
      </c>
      <c r="E192">
        <f>SUMIFS(PLAN!$M:$M,PLAN!$T:$T,Sheet1!$A192,PLAN!$U:$U,Sheet1!$E$1)+[7]Sheet1!E192</f>
        <v>0</v>
      </c>
      <c r="F192">
        <f>SUMIFS(PLAN!$M:$M,PLAN!$T:$T,Sheet1!$A192,PLAN!$U:$U,Sheet1!$F$1)+[7]Sheet1!F192</f>
        <v>0</v>
      </c>
      <c r="G192">
        <f>SUMIFS(PLAN!$M:$M,PLAN!$T:$T,Sheet1!$A192,PLAN!$U:$U,Sheet1!$G$1)+[7]Sheet1!G192</f>
        <v>0</v>
      </c>
      <c r="H192">
        <f>SUMIFS(PLAN!$M:$M,PLAN!$T:$T,Sheet1!$A192,PLAN!$U:$U,Sheet1!$H$1)+[7]Sheet1!H192</f>
        <v>0</v>
      </c>
      <c r="I192">
        <f>SUMIFS(PLAN!$M:$M,PLAN!$T:$T,Sheet1!$A192,PLAN!$U:$U,Sheet1!$I$1)+[7]Sheet1!I192</f>
        <v>0</v>
      </c>
      <c r="J192">
        <f>SUMIFS(PLAN!$M:$M,PLAN!$T:$T,Sheet1!$A192,PLAN!$U:$U,Sheet1!$J$1)+[7]Sheet1!J192</f>
        <v>0</v>
      </c>
      <c r="K192">
        <f>SUMIFS(PLAN!$M:$M,PLAN!$T:$T,Sheet1!$A192,PLAN!$U:$U,Sheet1!$K$1)+[7]Sheet1!K192</f>
        <v>0</v>
      </c>
      <c r="L192">
        <f>SUMIFS(PLAN!$M:$M,PLAN!$T:$T,Sheet1!$A192,PLAN!$U:$U,Sheet1!$L$1)+[7]Sheet1!L192</f>
        <v>0</v>
      </c>
      <c r="M192">
        <f>SUMIFS(PLAN!$M:$M,PLAN!$T:$T,Sheet1!$A192,PLAN!$U:$U,Sheet1!$M$1)+[7]Sheet1!M192</f>
        <v>0</v>
      </c>
      <c r="N192">
        <f>SUMIFS(PLAN!$M:$M,PLAN!$T:$T,Sheet1!$A192,PLAN!$U:$U,Sheet1!$N$1)+[7]Sheet1!N192</f>
        <v>0</v>
      </c>
      <c r="O192">
        <f t="shared" si="3"/>
        <v>0</v>
      </c>
    </row>
    <row r="193" spans="1:15">
      <c r="A193" s="222">
        <v>46365</v>
      </c>
      <c r="B193">
        <f>SUMIFS(PLAN!$M:$M,PLAN!$T:$T,Sheet1!$A193,PLAN!$U:$U,Sheet1!$B$1)+[7]Sheet1!B199</f>
        <v>0</v>
      </c>
      <c r="C193">
        <f>SUMIFS(PLAN!$M:$M,PLAN!$T:$T,Sheet1!$A193,PLAN!$U:$U,Sheet1!$C$1)+[7]Sheet1!C193</f>
        <v>0</v>
      </c>
      <c r="D193">
        <f>SUMIFS(PLAN!$M:$M,PLAN!$T:$T,Sheet1!$A193,PLAN!$U:$U,Sheet1!$D$1)+[7]Sheet1!D193</f>
        <v>0</v>
      </c>
      <c r="E193">
        <f>SUMIFS(PLAN!$M:$M,PLAN!$T:$T,Sheet1!$A193,PLAN!$U:$U,Sheet1!$E$1)+[7]Sheet1!E193</f>
        <v>0</v>
      </c>
      <c r="F193">
        <f>SUMIFS(PLAN!$M:$M,PLAN!$T:$T,Sheet1!$A193,PLAN!$U:$U,Sheet1!$F$1)+[7]Sheet1!F193</f>
        <v>0</v>
      </c>
      <c r="G193">
        <f>SUMIFS(PLAN!$M:$M,PLAN!$T:$T,Sheet1!$A193,PLAN!$U:$U,Sheet1!$G$1)+[7]Sheet1!G193</f>
        <v>0</v>
      </c>
      <c r="H193">
        <f>SUMIFS(PLAN!$M:$M,PLAN!$T:$T,Sheet1!$A193,PLAN!$U:$U,Sheet1!$H$1)+[7]Sheet1!H193</f>
        <v>0</v>
      </c>
      <c r="I193">
        <f>SUMIFS(PLAN!$M:$M,PLAN!$T:$T,Sheet1!$A193,PLAN!$U:$U,Sheet1!$I$1)+[7]Sheet1!I193</f>
        <v>0</v>
      </c>
      <c r="J193">
        <f>SUMIFS(PLAN!$M:$M,PLAN!$T:$T,Sheet1!$A193,PLAN!$U:$U,Sheet1!$J$1)+[7]Sheet1!J193</f>
        <v>0</v>
      </c>
      <c r="K193">
        <f>SUMIFS(PLAN!$M:$M,PLAN!$T:$T,Sheet1!$A193,PLAN!$U:$U,Sheet1!$K$1)+[7]Sheet1!K193</f>
        <v>0</v>
      </c>
      <c r="L193">
        <f>SUMIFS(PLAN!$M:$M,PLAN!$T:$T,Sheet1!$A193,PLAN!$U:$U,Sheet1!$L$1)+[7]Sheet1!L193</f>
        <v>0</v>
      </c>
      <c r="M193">
        <f>SUMIFS(PLAN!$M:$M,PLAN!$T:$T,Sheet1!$A193,PLAN!$U:$U,Sheet1!$M$1)+[7]Sheet1!M193</f>
        <v>0</v>
      </c>
      <c r="N193">
        <f>SUMIFS(PLAN!$M:$M,PLAN!$T:$T,Sheet1!$A193,PLAN!$U:$U,Sheet1!$N$1)+[7]Sheet1!N193</f>
        <v>0</v>
      </c>
      <c r="O193">
        <f t="shared" si="3"/>
        <v>0</v>
      </c>
    </row>
    <row r="194" spans="1:15">
      <c r="A194" s="222">
        <v>46366</v>
      </c>
      <c r="B194">
        <f>SUMIFS(PLAN!$M:$M,PLAN!$T:$T,Sheet1!$A194,PLAN!$U:$U,Sheet1!$B$1)+[7]Sheet1!B200</f>
        <v>0</v>
      </c>
      <c r="C194">
        <f>SUMIFS(PLAN!$M:$M,PLAN!$T:$T,Sheet1!$A194,PLAN!$U:$U,Sheet1!$C$1)+[7]Sheet1!C194</f>
        <v>0</v>
      </c>
      <c r="D194">
        <f>SUMIFS(PLAN!$M:$M,PLAN!$T:$T,Sheet1!$A194,PLAN!$U:$U,Sheet1!$D$1)+[7]Sheet1!D194</f>
        <v>0</v>
      </c>
      <c r="E194">
        <f>SUMIFS(PLAN!$M:$M,PLAN!$T:$T,Sheet1!$A194,PLAN!$U:$U,Sheet1!$E$1)+[7]Sheet1!E194</f>
        <v>0</v>
      </c>
      <c r="F194">
        <f>SUMIFS(PLAN!$M:$M,PLAN!$T:$T,Sheet1!$A194,PLAN!$U:$U,Sheet1!$F$1)+[7]Sheet1!F194</f>
        <v>0</v>
      </c>
      <c r="G194">
        <f>SUMIFS(PLAN!$M:$M,PLAN!$T:$T,Sheet1!$A194,PLAN!$U:$U,Sheet1!$G$1)+[7]Sheet1!G194</f>
        <v>0</v>
      </c>
      <c r="H194">
        <f>SUMIFS(PLAN!$M:$M,PLAN!$T:$T,Sheet1!$A194,PLAN!$U:$U,Sheet1!$H$1)+[7]Sheet1!H194</f>
        <v>0</v>
      </c>
      <c r="I194">
        <f>SUMIFS(PLAN!$M:$M,PLAN!$T:$T,Sheet1!$A194,PLAN!$U:$U,Sheet1!$I$1)+[7]Sheet1!I194</f>
        <v>0</v>
      </c>
      <c r="J194">
        <f>SUMIFS(PLAN!$M:$M,PLAN!$T:$T,Sheet1!$A194,PLAN!$U:$U,Sheet1!$J$1)+[7]Sheet1!J194</f>
        <v>0</v>
      </c>
      <c r="K194">
        <f>SUMIFS(PLAN!$M:$M,PLAN!$T:$T,Sheet1!$A194,PLAN!$U:$U,Sheet1!$K$1)+[7]Sheet1!K194</f>
        <v>0</v>
      </c>
      <c r="L194">
        <f>SUMIFS(PLAN!$M:$M,PLAN!$T:$T,Sheet1!$A194,PLAN!$U:$U,Sheet1!$L$1)+[7]Sheet1!L194</f>
        <v>0</v>
      </c>
      <c r="M194">
        <f>SUMIFS(PLAN!$M:$M,PLAN!$T:$T,Sheet1!$A194,PLAN!$U:$U,Sheet1!$M$1)+[7]Sheet1!M194</f>
        <v>0</v>
      </c>
      <c r="N194">
        <f>SUMIFS(PLAN!$M:$M,PLAN!$T:$T,Sheet1!$A194,PLAN!$U:$U,Sheet1!$N$1)+[7]Sheet1!N194</f>
        <v>0</v>
      </c>
      <c r="O194">
        <f t="shared" si="3"/>
        <v>0</v>
      </c>
    </row>
    <row r="195" spans="1:15">
      <c r="A195" s="222">
        <v>46367</v>
      </c>
      <c r="B195">
        <f>SUMIFS(PLAN!$M:$M,PLAN!$T:$T,Sheet1!$A195,PLAN!$U:$U,Sheet1!$B$1)+[7]Sheet1!B201</f>
        <v>0</v>
      </c>
      <c r="C195">
        <f>SUMIFS(PLAN!$M:$M,PLAN!$T:$T,Sheet1!$A195,PLAN!$U:$U,Sheet1!$C$1)+[7]Sheet1!C195</f>
        <v>0</v>
      </c>
      <c r="D195">
        <f>SUMIFS(PLAN!$M:$M,PLAN!$T:$T,Sheet1!$A195,PLAN!$U:$U,Sheet1!$D$1)+[7]Sheet1!D195</f>
        <v>0</v>
      </c>
      <c r="E195">
        <f>SUMIFS(PLAN!$M:$M,PLAN!$T:$T,Sheet1!$A195,PLAN!$U:$U,Sheet1!$E$1)+[7]Sheet1!E195</f>
        <v>0</v>
      </c>
      <c r="F195">
        <f>SUMIFS(PLAN!$M:$M,PLAN!$T:$T,Sheet1!$A195,PLAN!$U:$U,Sheet1!$F$1)+[7]Sheet1!F195</f>
        <v>0</v>
      </c>
      <c r="G195">
        <f>SUMIFS(PLAN!$M:$M,PLAN!$T:$T,Sheet1!$A195,PLAN!$U:$U,Sheet1!$G$1)+[7]Sheet1!G195</f>
        <v>0</v>
      </c>
      <c r="H195">
        <f>SUMIFS(PLAN!$M:$M,PLAN!$T:$T,Sheet1!$A195,PLAN!$U:$U,Sheet1!$H$1)+[7]Sheet1!H195</f>
        <v>0</v>
      </c>
      <c r="I195">
        <f>SUMIFS(PLAN!$M:$M,PLAN!$T:$T,Sheet1!$A195,PLAN!$U:$U,Sheet1!$I$1)+[7]Sheet1!I195</f>
        <v>0</v>
      </c>
      <c r="J195">
        <f>SUMIFS(PLAN!$M:$M,PLAN!$T:$T,Sheet1!$A195,PLAN!$U:$U,Sheet1!$J$1)+[7]Sheet1!J195</f>
        <v>0</v>
      </c>
      <c r="K195">
        <f>SUMIFS(PLAN!$M:$M,PLAN!$T:$T,Sheet1!$A195,PLAN!$U:$U,Sheet1!$K$1)+[7]Sheet1!K195</f>
        <v>0</v>
      </c>
      <c r="L195">
        <f>SUMIFS(PLAN!$M:$M,PLAN!$T:$T,Sheet1!$A195,PLAN!$U:$U,Sheet1!$L$1)+[7]Sheet1!L195</f>
        <v>0</v>
      </c>
      <c r="M195">
        <f>SUMIFS(PLAN!$M:$M,PLAN!$T:$T,Sheet1!$A195,PLAN!$U:$U,Sheet1!$M$1)+[7]Sheet1!M195</f>
        <v>0</v>
      </c>
      <c r="N195">
        <f>SUMIFS(PLAN!$M:$M,PLAN!$T:$T,Sheet1!$A195,PLAN!$U:$U,Sheet1!$N$1)+[7]Sheet1!N195</f>
        <v>0</v>
      </c>
      <c r="O195">
        <f t="shared" si="3"/>
        <v>0</v>
      </c>
    </row>
    <row r="196" spans="1:15">
      <c r="A196" s="222">
        <v>46368</v>
      </c>
      <c r="B196">
        <f>SUMIFS(PLAN!$M:$M,PLAN!$T:$T,Sheet1!$A196,PLAN!$U:$U,Sheet1!$B$1)+[7]Sheet1!B202</f>
        <v>0</v>
      </c>
      <c r="C196">
        <f>SUMIFS(PLAN!$M:$M,PLAN!$T:$T,Sheet1!$A196,PLAN!$U:$U,Sheet1!$C$1)+[7]Sheet1!C196</f>
        <v>0</v>
      </c>
      <c r="D196">
        <f>SUMIFS(PLAN!$M:$M,PLAN!$T:$T,Sheet1!$A196,PLAN!$U:$U,Sheet1!$D$1)+[7]Sheet1!D196</f>
        <v>0</v>
      </c>
      <c r="E196">
        <f>SUMIFS(PLAN!$M:$M,PLAN!$T:$T,Sheet1!$A196,PLAN!$U:$U,Sheet1!$E$1)+[7]Sheet1!E196</f>
        <v>0</v>
      </c>
      <c r="F196">
        <f>SUMIFS(PLAN!$M:$M,PLAN!$T:$T,Sheet1!$A196,PLAN!$U:$U,Sheet1!$F$1)+[7]Sheet1!F196</f>
        <v>0</v>
      </c>
      <c r="G196">
        <f>SUMIFS(PLAN!$M:$M,PLAN!$T:$T,Sheet1!$A196,PLAN!$U:$U,Sheet1!$G$1)+[7]Sheet1!G196</f>
        <v>0</v>
      </c>
      <c r="H196">
        <f>SUMIFS(PLAN!$M:$M,PLAN!$T:$T,Sheet1!$A196,PLAN!$U:$U,Sheet1!$H$1)+[7]Sheet1!H196</f>
        <v>0</v>
      </c>
      <c r="I196">
        <f>SUMIFS(PLAN!$M:$M,PLAN!$T:$T,Sheet1!$A196,PLAN!$U:$U,Sheet1!$I$1)+[7]Sheet1!I196</f>
        <v>0</v>
      </c>
      <c r="J196">
        <f>SUMIFS(PLAN!$M:$M,PLAN!$T:$T,Sheet1!$A196,PLAN!$U:$U,Sheet1!$J$1)+[7]Sheet1!J196</f>
        <v>0</v>
      </c>
      <c r="K196">
        <f>SUMIFS(PLAN!$M:$M,PLAN!$T:$T,Sheet1!$A196,PLAN!$U:$U,Sheet1!$K$1)+[7]Sheet1!K196</f>
        <v>0</v>
      </c>
      <c r="L196">
        <f>SUMIFS(PLAN!$M:$M,PLAN!$T:$T,Sheet1!$A196,PLAN!$U:$U,Sheet1!$L$1)+[7]Sheet1!L196</f>
        <v>0</v>
      </c>
      <c r="M196">
        <f>SUMIFS(PLAN!$M:$M,PLAN!$T:$T,Sheet1!$A196,PLAN!$U:$U,Sheet1!$M$1)+[7]Sheet1!M196</f>
        <v>0</v>
      </c>
      <c r="N196">
        <f>SUMIFS(PLAN!$M:$M,PLAN!$T:$T,Sheet1!$A196,PLAN!$U:$U,Sheet1!$N$1)+[7]Sheet1!N196</f>
        <v>0</v>
      </c>
      <c r="O196">
        <f t="shared" si="3"/>
        <v>0</v>
      </c>
    </row>
    <row r="197" spans="1:15">
      <c r="A197" s="222">
        <v>46369</v>
      </c>
      <c r="B197">
        <f>SUMIFS(PLAN!$M:$M,PLAN!$T:$T,Sheet1!$A197,PLAN!$U:$U,Sheet1!$B$1)+[7]Sheet1!B203</f>
        <v>0</v>
      </c>
      <c r="C197">
        <f>SUMIFS(PLAN!$M:$M,PLAN!$T:$T,Sheet1!$A197,PLAN!$U:$U,Sheet1!$C$1)+[7]Sheet1!C197</f>
        <v>0</v>
      </c>
      <c r="D197">
        <f>SUMIFS(PLAN!$M:$M,PLAN!$T:$T,Sheet1!$A197,PLAN!$U:$U,Sheet1!$D$1)+[7]Sheet1!D197</f>
        <v>0</v>
      </c>
      <c r="E197">
        <f>SUMIFS(PLAN!$M:$M,PLAN!$T:$T,Sheet1!$A197,PLAN!$U:$U,Sheet1!$E$1)+[7]Sheet1!E197</f>
        <v>0</v>
      </c>
      <c r="F197">
        <f>SUMIFS(PLAN!$M:$M,PLAN!$T:$T,Sheet1!$A197,PLAN!$U:$U,Sheet1!$F$1)+[7]Sheet1!F197</f>
        <v>0</v>
      </c>
      <c r="G197">
        <f>SUMIFS(PLAN!$M:$M,PLAN!$T:$T,Sheet1!$A197,PLAN!$U:$U,Sheet1!$G$1)+[7]Sheet1!G197</f>
        <v>0</v>
      </c>
      <c r="H197">
        <f>SUMIFS(PLAN!$M:$M,PLAN!$T:$T,Sheet1!$A197,PLAN!$U:$U,Sheet1!$H$1)+[7]Sheet1!H197</f>
        <v>0</v>
      </c>
      <c r="I197">
        <f>SUMIFS(PLAN!$M:$M,PLAN!$T:$T,Sheet1!$A197,PLAN!$U:$U,Sheet1!$I$1)+[7]Sheet1!I197</f>
        <v>0</v>
      </c>
      <c r="J197">
        <f>SUMIFS(PLAN!$M:$M,PLAN!$T:$T,Sheet1!$A197,PLAN!$U:$U,Sheet1!$J$1)+[7]Sheet1!J197</f>
        <v>0</v>
      </c>
      <c r="K197">
        <f>SUMIFS(PLAN!$M:$M,PLAN!$T:$T,Sheet1!$A197,PLAN!$U:$U,Sheet1!$K$1)+[7]Sheet1!K197</f>
        <v>0</v>
      </c>
      <c r="L197">
        <f>SUMIFS(PLAN!$M:$M,PLAN!$T:$T,Sheet1!$A197,PLAN!$U:$U,Sheet1!$L$1)+[7]Sheet1!L197</f>
        <v>0</v>
      </c>
      <c r="M197">
        <f>SUMIFS(PLAN!$M:$M,PLAN!$T:$T,Sheet1!$A197,PLAN!$U:$U,Sheet1!$M$1)+[7]Sheet1!M197</f>
        <v>0</v>
      </c>
      <c r="N197">
        <f>SUMIFS(PLAN!$M:$M,PLAN!$T:$T,Sheet1!$A197,PLAN!$U:$U,Sheet1!$N$1)+[7]Sheet1!N197</f>
        <v>0</v>
      </c>
      <c r="O197">
        <f t="shared" ref="O197:O208" si="4">SUM(B197:N197)</f>
        <v>0</v>
      </c>
    </row>
    <row r="198" spans="1:15">
      <c r="A198" s="222">
        <v>46370</v>
      </c>
      <c r="B198">
        <f>SUMIFS(PLAN!$M:$M,PLAN!$T:$T,Sheet1!$A198,PLAN!$U:$U,Sheet1!$B$1)+[7]Sheet1!B204</f>
        <v>0</v>
      </c>
      <c r="C198">
        <f>SUMIFS(PLAN!$M:$M,PLAN!$T:$T,Sheet1!$A198,PLAN!$U:$U,Sheet1!$C$1)+[7]Sheet1!C198</f>
        <v>0</v>
      </c>
      <c r="D198">
        <f>SUMIFS(PLAN!$M:$M,PLAN!$T:$T,Sheet1!$A198,PLAN!$U:$U,Sheet1!$D$1)+[7]Sheet1!D198</f>
        <v>0</v>
      </c>
      <c r="E198">
        <f>SUMIFS(PLAN!$M:$M,PLAN!$T:$T,Sheet1!$A198,PLAN!$U:$U,Sheet1!$E$1)+[7]Sheet1!E198</f>
        <v>0</v>
      </c>
      <c r="F198">
        <f>SUMIFS(PLAN!$M:$M,PLAN!$T:$T,Sheet1!$A198,PLAN!$U:$U,Sheet1!$F$1)+[7]Sheet1!F198</f>
        <v>0</v>
      </c>
      <c r="G198">
        <f>SUMIFS(PLAN!$M:$M,PLAN!$T:$T,Sheet1!$A198,PLAN!$U:$U,Sheet1!$G$1)+[7]Sheet1!G198</f>
        <v>0</v>
      </c>
      <c r="H198">
        <f>SUMIFS(PLAN!$M:$M,PLAN!$T:$T,Sheet1!$A198,PLAN!$U:$U,Sheet1!$H$1)+[7]Sheet1!H198</f>
        <v>0</v>
      </c>
      <c r="I198">
        <f>SUMIFS(PLAN!$M:$M,PLAN!$T:$T,Sheet1!$A198,PLAN!$U:$U,Sheet1!$I$1)+[7]Sheet1!I198</f>
        <v>0</v>
      </c>
      <c r="J198">
        <f>SUMIFS(PLAN!$M:$M,PLAN!$T:$T,Sheet1!$A198,PLAN!$U:$U,Sheet1!$J$1)+[7]Sheet1!J198</f>
        <v>0</v>
      </c>
      <c r="K198">
        <f>SUMIFS(PLAN!$M:$M,PLAN!$T:$T,Sheet1!$A198,PLAN!$U:$U,Sheet1!$K$1)+[7]Sheet1!K198</f>
        <v>0</v>
      </c>
      <c r="L198">
        <f>SUMIFS(PLAN!$M:$M,PLAN!$T:$T,Sheet1!$A198,PLAN!$U:$U,Sheet1!$L$1)+[7]Sheet1!L198</f>
        <v>0</v>
      </c>
      <c r="M198">
        <f>SUMIFS(PLAN!$M:$M,PLAN!$T:$T,Sheet1!$A198,PLAN!$U:$U,Sheet1!$M$1)+[7]Sheet1!M198</f>
        <v>0</v>
      </c>
      <c r="N198">
        <f>SUMIFS(PLAN!$M:$M,PLAN!$T:$T,Sheet1!$A198,PLAN!$U:$U,Sheet1!$N$1)+[7]Sheet1!N198</f>
        <v>0</v>
      </c>
      <c r="O198">
        <f t="shared" si="4"/>
        <v>0</v>
      </c>
    </row>
    <row r="199" spans="1:15">
      <c r="A199" s="222">
        <v>46371</v>
      </c>
      <c r="B199">
        <f>SUMIFS(PLAN!$M:$M,PLAN!$T:$T,Sheet1!$A199,PLAN!$U:$U,Sheet1!$B$1)+[7]Sheet1!B205</f>
        <v>0</v>
      </c>
      <c r="C199">
        <f>SUMIFS(PLAN!$M:$M,PLAN!$T:$T,Sheet1!$A199,PLAN!$U:$U,Sheet1!$C$1)+[7]Sheet1!C199</f>
        <v>0</v>
      </c>
      <c r="D199">
        <f>SUMIFS(PLAN!$M:$M,PLAN!$T:$T,Sheet1!$A199,PLAN!$U:$U,Sheet1!$D$1)+[7]Sheet1!D199</f>
        <v>0</v>
      </c>
      <c r="E199">
        <f>SUMIFS(PLAN!$M:$M,PLAN!$T:$T,Sheet1!$A199,PLAN!$U:$U,Sheet1!$E$1)+[7]Sheet1!E199</f>
        <v>0</v>
      </c>
      <c r="F199">
        <f>SUMIFS(PLAN!$M:$M,PLAN!$T:$T,Sheet1!$A199,PLAN!$U:$U,Sheet1!$F$1)+[7]Sheet1!F199</f>
        <v>0</v>
      </c>
      <c r="G199">
        <f>SUMIFS(PLAN!$M:$M,PLAN!$T:$T,Sheet1!$A199,PLAN!$U:$U,Sheet1!$G$1)+[7]Sheet1!G199</f>
        <v>0</v>
      </c>
      <c r="H199">
        <f>SUMIFS(PLAN!$M:$M,PLAN!$T:$T,Sheet1!$A199,PLAN!$U:$U,Sheet1!$H$1)+[7]Sheet1!H199</f>
        <v>0</v>
      </c>
      <c r="I199">
        <f>SUMIFS(PLAN!$M:$M,PLAN!$T:$T,Sheet1!$A199,PLAN!$U:$U,Sheet1!$I$1)+[7]Sheet1!I199</f>
        <v>0</v>
      </c>
      <c r="J199">
        <f>SUMIFS(PLAN!$M:$M,PLAN!$T:$T,Sheet1!$A199,PLAN!$U:$U,Sheet1!$J$1)+[7]Sheet1!J199</f>
        <v>0</v>
      </c>
      <c r="K199">
        <f>SUMIFS(PLAN!$M:$M,PLAN!$T:$T,Sheet1!$A199,PLAN!$U:$U,Sheet1!$K$1)+[7]Sheet1!K199</f>
        <v>0</v>
      </c>
      <c r="L199">
        <f>SUMIFS(PLAN!$M:$M,PLAN!$T:$T,Sheet1!$A199,PLAN!$U:$U,Sheet1!$L$1)+[7]Sheet1!L199</f>
        <v>0</v>
      </c>
      <c r="M199">
        <f>SUMIFS(PLAN!$M:$M,PLAN!$T:$T,Sheet1!$A199,PLAN!$U:$U,Sheet1!$M$1)+[7]Sheet1!M199</f>
        <v>0</v>
      </c>
      <c r="N199">
        <f>SUMIFS(PLAN!$M:$M,PLAN!$T:$T,Sheet1!$A199,PLAN!$U:$U,Sheet1!$N$1)+[7]Sheet1!N199</f>
        <v>0</v>
      </c>
      <c r="O199">
        <f t="shared" si="4"/>
        <v>0</v>
      </c>
    </row>
    <row r="200" spans="1:15">
      <c r="A200" s="222">
        <v>46372</v>
      </c>
      <c r="B200">
        <f>SUMIFS(PLAN!$M:$M,PLAN!$T:$T,Sheet1!$A200,PLAN!$U:$U,Sheet1!$B$1)+[7]Sheet1!B206</f>
        <v>0</v>
      </c>
      <c r="C200">
        <f>SUMIFS(PLAN!$M:$M,PLAN!$T:$T,Sheet1!$A200,PLAN!$U:$U,Sheet1!$C$1)+[7]Sheet1!C200</f>
        <v>0</v>
      </c>
      <c r="D200">
        <f>SUMIFS(PLAN!$M:$M,PLAN!$T:$T,Sheet1!$A200,PLAN!$U:$U,Sheet1!$D$1)+[7]Sheet1!D200</f>
        <v>0</v>
      </c>
      <c r="E200">
        <f>SUMIFS(PLAN!$M:$M,PLAN!$T:$T,Sheet1!$A200,PLAN!$U:$U,Sheet1!$E$1)+[7]Sheet1!E200</f>
        <v>0</v>
      </c>
      <c r="F200">
        <f>SUMIFS(PLAN!$M:$M,PLAN!$T:$T,Sheet1!$A200,PLAN!$U:$U,Sheet1!$F$1)+[7]Sheet1!F200</f>
        <v>0</v>
      </c>
      <c r="G200">
        <f>SUMIFS(PLAN!$M:$M,PLAN!$T:$T,Sheet1!$A200,PLAN!$U:$U,Sheet1!$G$1)+[7]Sheet1!G200</f>
        <v>0</v>
      </c>
      <c r="H200">
        <f>SUMIFS(PLAN!$M:$M,PLAN!$T:$T,Sheet1!$A200,PLAN!$U:$U,Sheet1!$H$1)+[7]Sheet1!H200</f>
        <v>0</v>
      </c>
      <c r="I200">
        <f>SUMIFS(PLAN!$M:$M,PLAN!$T:$T,Sheet1!$A200,PLAN!$U:$U,Sheet1!$I$1)+[7]Sheet1!I200</f>
        <v>0</v>
      </c>
      <c r="J200">
        <f>SUMIFS(PLAN!$M:$M,PLAN!$T:$T,Sheet1!$A200,PLAN!$U:$U,Sheet1!$J$1)+[7]Sheet1!J200</f>
        <v>0</v>
      </c>
      <c r="K200">
        <f>SUMIFS(PLAN!$M:$M,PLAN!$T:$T,Sheet1!$A200,PLAN!$U:$U,Sheet1!$K$1)+[7]Sheet1!K200</f>
        <v>0</v>
      </c>
      <c r="L200">
        <f>SUMIFS(PLAN!$M:$M,PLAN!$T:$T,Sheet1!$A200,PLAN!$U:$U,Sheet1!$L$1)+[7]Sheet1!L200</f>
        <v>0</v>
      </c>
      <c r="M200">
        <f>SUMIFS(PLAN!$M:$M,PLAN!$T:$T,Sheet1!$A200,PLAN!$U:$U,Sheet1!$M$1)+[7]Sheet1!M200</f>
        <v>0</v>
      </c>
      <c r="N200">
        <f>SUMIFS(PLAN!$M:$M,PLAN!$T:$T,Sheet1!$A200,PLAN!$U:$U,Sheet1!$N$1)+[7]Sheet1!N200</f>
        <v>0</v>
      </c>
      <c r="O200">
        <f t="shared" si="4"/>
        <v>0</v>
      </c>
    </row>
    <row r="201" spans="1:15">
      <c r="A201" s="222">
        <v>46373</v>
      </c>
      <c r="B201">
        <f>SUMIFS(PLAN!$M:$M,PLAN!$T:$T,Sheet1!$A201,PLAN!$U:$U,Sheet1!$B$1)+[7]Sheet1!B207</f>
        <v>0</v>
      </c>
      <c r="C201">
        <f>SUMIFS(PLAN!$M:$M,PLAN!$T:$T,Sheet1!$A201,PLAN!$U:$U,Sheet1!$C$1)+[7]Sheet1!C201</f>
        <v>0</v>
      </c>
      <c r="D201">
        <f>SUMIFS(PLAN!$M:$M,PLAN!$T:$T,Sheet1!$A201,PLAN!$U:$U,Sheet1!$D$1)+[7]Sheet1!D201</f>
        <v>0</v>
      </c>
      <c r="E201">
        <f>SUMIFS(PLAN!$M:$M,PLAN!$T:$T,Sheet1!$A201,PLAN!$U:$U,Sheet1!$E$1)+[7]Sheet1!E201</f>
        <v>0</v>
      </c>
      <c r="F201">
        <f>SUMIFS(PLAN!$M:$M,PLAN!$T:$T,Sheet1!$A201,PLAN!$U:$U,Sheet1!$F$1)+[7]Sheet1!F201</f>
        <v>0</v>
      </c>
      <c r="G201">
        <f>SUMIFS(PLAN!$M:$M,PLAN!$T:$T,Sheet1!$A201,PLAN!$U:$U,Sheet1!$G$1)+[7]Sheet1!G201</f>
        <v>0</v>
      </c>
      <c r="H201">
        <f>SUMIFS(PLAN!$M:$M,PLAN!$T:$T,Sheet1!$A201,PLAN!$U:$U,Sheet1!$H$1)+[7]Sheet1!H201</f>
        <v>0</v>
      </c>
      <c r="I201">
        <f>SUMIFS(PLAN!$M:$M,PLAN!$T:$T,Sheet1!$A201,PLAN!$U:$U,Sheet1!$I$1)+[7]Sheet1!I201</f>
        <v>0</v>
      </c>
      <c r="J201">
        <f>SUMIFS(PLAN!$M:$M,PLAN!$T:$T,Sheet1!$A201,PLAN!$U:$U,Sheet1!$J$1)+[7]Sheet1!J201</f>
        <v>0</v>
      </c>
      <c r="K201">
        <f>SUMIFS(PLAN!$M:$M,PLAN!$T:$T,Sheet1!$A201,PLAN!$U:$U,Sheet1!$K$1)+[7]Sheet1!K201</f>
        <v>0</v>
      </c>
      <c r="L201">
        <f>SUMIFS(PLAN!$M:$M,PLAN!$T:$T,Sheet1!$A201,PLAN!$U:$U,Sheet1!$L$1)+[7]Sheet1!L201</f>
        <v>0</v>
      </c>
      <c r="M201">
        <f>SUMIFS(PLAN!$M:$M,PLAN!$T:$T,Sheet1!$A201,PLAN!$U:$U,Sheet1!$M$1)+[7]Sheet1!M201</f>
        <v>0</v>
      </c>
      <c r="N201">
        <f>SUMIFS(PLAN!$M:$M,PLAN!$T:$T,Sheet1!$A201,PLAN!$U:$U,Sheet1!$N$1)+[7]Sheet1!N201</f>
        <v>0</v>
      </c>
      <c r="O201">
        <f t="shared" si="4"/>
        <v>0</v>
      </c>
    </row>
    <row r="202" spans="1:15">
      <c r="A202" s="222">
        <v>46374</v>
      </c>
      <c r="B202">
        <f>SUMIFS(PLAN!$M:$M,PLAN!$T:$T,Sheet1!$A202,PLAN!$U:$U,Sheet1!$B$1)+[7]Sheet1!B208</f>
        <v>0</v>
      </c>
      <c r="C202">
        <f>SUMIFS(PLAN!$M:$M,PLAN!$T:$T,Sheet1!$A202,PLAN!$U:$U,Sheet1!$C$1)+[7]Sheet1!C202</f>
        <v>0</v>
      </c>
      <c r="D202">
        <f>SUMIFS(PLAN!$M:$M,PLAN!$T:$T,Sheet1!$A202,PLAN!$U:$U,Sheet1!$D$1)+[7]Sheet1!D202</f>
        <v>0</v>
      </c>
      <c r="E202">
        <f>SUMIFS(PLAN!$M:$M,PLAN!$T:$T,Sheet1!$A202,PLAN!$U:$U,Sheet1!$E$1)+[7]Sheet1!E202</f>
        <v>0</v>
      </c>
      <c r="F202">
        <f>SUMIFS(PLAN!$M:$M,PLAN!$T:$T,Sheet1!$A202,PLAN!$U:$U,Sheet1!$F$1)+[7]Sheet1!F202</f>
        <v>0</v>
      </c>
      <c r="G202">
        <f>SUMIFS(PLAN!$M:$M,PLAN!$T:$T,Sheet1!$A202,PLAN!$U:$U,Sheet1!$G$1)+[7]Sheet1!G202</f>
        <v>0</v>
      </c>
      <c r="H202">
        <f>SUMIFS(PLAN!$M:$M,PLAN!$T:$T,Sheet1!$A202,PLAN!$U:$U,Sheet1!$H$1)+[7]Sheet1!H202</f>
        <v>0</v>
      </c>
      <c r="I202">
        <f>SUMIFS(PLAN!$M:$M,PLAN!$T:$T,Sheet1!$A202,PLAN!$U:$U,Sheet1!$I$1)+[7]Sheet1!I202</f>
        <v>0</v>
      </c>
      <c r="J202">
        <f>SUMIFS(PLAN!$M:$M,PLAN!$T:$T,Sheet1!$A202,PLAN!$U:$U,Sheet1!$J$1)+[7]Sheet1!J202</f>
        <v>0</v>
      </c>
      <c r="K202">
        <f>SUMIFS(PLAN!$M:$M,PLAN!$T:$T,Sheet1!$A202,PLAN!$U:$U,Sheet1!$K$1)+[7]Sheet1!K202</f>
        <v>0</v>
      </c>
      <c r="L202">
        <f>SUMIFS(PLAN!$M:$M,PLAN!$T:$T,Sheet1!$A202,PLAN!$U:$U,Sheet1!$L$1)+[7]Sheet1!L202</f>
        <v>0</v>
      </c>
      <c r="M202">
        <f>SUMIFS(PLAN!$M:$M,PLAN!$T:$T,Sheet1!$A202,PLAN!$U:$U,Sheet1!$M$1)+[7]Sheet1!M202</f>
        <v>0</v>
      </c>
      <c r="N202">
        <f>SUMIFS(PLAN!$M:$M,PLAN!$T:$T,Sheet1!$A202,PLAN!$U:$U,Sheet1!$N$1)+[7]Sheet1!N202</f>
        <v>0</v>
      </c>
      <c r="O202">
        <f t="shared" si="4"/>
        <v>0</v>
      </c>
    </row>
    <row r="203" spans="1:15">
      <c r="A203" s="222">
        <v>46375</v>
      </c>
      <c r="B203">
        <f>SUMIFS(PLAN!$M:$M,PLAN!$T:$T,Sheet1!$A203,PLAN!$U:$U,Sheet1!$B$1)+[7]Sheet1!B209</f>
        <v>0</v>
      </c>
      <c r="C203">
        <f>SUMIFS(PLAN!$M:$M,PLAN!$T:$T,Sheet1!$A203,PLAN!$U:$U,Sheet1!$C$1)+[7]Sheet1!C203</f>
        <v>0</v>
      </c>
      <c r="D203">
        <f>SUMIFS(PLAN!$M:$M,PLAN!$T:$T,Sheet1!$A203,PLAN!$U:$U,Sheet1!$D$1)+[7]Sheet1!D203</f>
        <v>0</v>
      </c>
      <c r="E203">
        <f>SUMIFS(PLAN!$M:$M,PLAN!$T:$T,Sheet1!$A203,PLAN!$U:$U,Sheet1!$E$1)+[7]Sheet1!E203</f>
        <v>0</v>
      </c>
      <c r="F203">
        <f>SUMIFS(PLAN!$M:$M,PLAN!$T:$T,Sheet1!$A203,PLAN!$U:$U,Sheet1!$F$1)+[7]Sheet1!F203</f>
        <v>0</v>
      </c>
      <c r="G203">
        <f>SUMIFS(PLAN!$M:$M,PLAN!$T:$T,Sheet1!$A203,PLAN!$U:$U,Sheet1!$G$1)+[7]Sheet1!G203</f>
        <v>0</v>
      </c>
      <c r="H203">
        <f>SUMIFS(PLAN!$M:$M,PLAN!$T:$T,Sheet1!$A203,PLAN!$U:$U,Sheet1!$H$1)+[7]Sheet1!H203</f>
        <v>0</v>
      </c>
      <c r="I203">
        <f>SUMIFS(PLAN!$M:$M,PLAN!$T:$T,Sheet1!$A203,PLAN!$U:$U,Sheet1!$I$1)+[7]Sheet1!I203</f>
        <v>0</v>
      </c>
      <c r="J203">
        <f>SUMIFS(PLAN!$M:$M,PLAN!$T:$T,Sheet1!$A203,PLAN!$U:$U,Sheet1!$J$1)+[7]Sheet1!J203</f>
        <v>0</v>
      </c>
      <c r="K203">
        <f>SUMIFS(PLAN!$M:$M,PLAN!$T:$T,Sheet1!$A203,PLAN!$U:$U,Sheet1!$K$1)+[7]Sheet1!K203</f>
        <v>0</v>
      </c>
      <c r="L203">
        <f>SUMIFS(PLAN!$M:$M,PLAN!$T:$T,Sheet1!$A203,PLAN!$U:$U,Sheet1!$L$1)+[7]Sheet1!L203</f>
        <v>0</v>
      </c>
      <c r="M203">
        <f>SUMIFS(PLAN!$M:$M,PLAN!$T:$T,Sheet1!$A203,PLAN!$U:$U,Sheet1!$M$1)+[7]Sheet1!M203</f>
        <v>0</v>
      </c>
      <c r="N203">
        <f>SUMIFS(PLAN!$M:$M,PLAN!$T:$T,Sheet1!$A203,PLAN!$U:$U,Sheet1!$N$1)+[7]Sheet1!N203</f>
        <v>0</v>
      </c>
      <c r="O203">
        <f t="shared" si="4"/>
        <v>0</v>
      </c>
    </row>
    <row r="204" spans="1:15">
      <c r="A204" s="222">
        <v>46376</v>
      </c>
      <c r="B204">
        <f>SUMIFS(PLAN!$M:$M,PLAN!$T:$T,Sheet1!$A204,PLAN!$U:$U,Sheet1!$B$1)+[7]Sheet1!B210</f>
        <v>0</v>
      </c>
      <c r="C204">
        <f>SUMIFS(PLAN!$M:$M,PLAN!$T:$T,Sheet1!$A204,PLAN!$U:$U,Sheet1!$C$1)+[7]Sheet1!C204</f>
        <v>0</v>
      </c>
      <c r="D204">
        <f>SUMIFS(PLAN!$M:$M,PLAN!$T:$T,Sheet1!$A204,PLAN!$U:$U,Sheet1!$D$1)+[7]Sheet1!D204</f>
        <v>0</v>
      </c>
      <c r="E204">
        <f>SUMIFS(PLAN!$M:$M,PLAN!$T:$T,Sheet1!$A204,PLAN!$U:$U,Sheet1!$E$1)+[7]Sheet1!E204</f>
        <v>0</v>
      </c>
      <c r="F204">
        <f>SUMIFS(PLAN!$M:$M,PLAN!$T:$T,Sheet1!$A204,PLAN!$U:$U,Sheet1!$F$1)+[7]Sheet1!F204</f>
        <v>0</v>
      </c>
      <c r="G204">
        <f>SUMIFS(PLAN!$M:$M,PLAN!$T:$T,Sheet1!$A204,PLAN!$U:$U,Sheet1!$G$1)+[7]Sheet1!G204</f>
        <v>0</v>
      </c>
      <c r="H204">
        <f>SUMIFS(PLAN!$M:$M,PLAN!$T:$T,Sheet1!$A204,PLAN!$U:$U,Sheet1!$H$1)+[7]Sheet1!H204</f>
        <v>0</v>
      </c>
      <c r="I204">
        <f>SUMIFS(PLAN!$M:$M,PLAN!$T:$T,Sheet1!$A204,PLAN!$U:$U,Sheet1!$I$1)+[7]Sheet1!I204</f>
        <v>0</v>
      </c>
      <c r="J204">
        <f>SUMIFS(PLAN!$M:$M,PLAN!$T:$T,Sheet1!$A204,PLAN!$U:$U,Sheet1!$J$1)+[7]Sheet1!J204</f>
        <v>0</v>
      </c>
      <c r="K204">
        <f>SUMIFS(PLAN!$M:$M,PLAN!$T:$T,Sheet1!$A204,PLAN!$U:$U,Sheet1!$K$1)+[7]Sheet1!K204</f>
        <v>0</v>
      </c>
      <c r="L204">
        <f>SUMIFS(PLAN!$M:$M,PLAN!$T:$T,Sheet1!$A204,PLAN!$U:$U,Sheet1!$L$1)+[7]Sheet1!L204</f>
        <v>0</v>
      </c>
      <c r="M204">
        <f>SUMIFS(PLAN!$M:$M,PLAN!$T:$T,Sheet1!$A204,PLAN!$U:$U,Sheet1!$M$1)+[7]Sheet1!M204</f>
        <v>0</v>
      </c>
      <c r="N204">
        <f>SUMIFS(PLAN!$M:$M,PLAN!$T:$T,Sheet1!$A204,PLAN!$U:$U,Sheet1!$N$1)+[7]Sheet1!N204</f>
        <v>0</v>
      </c>
      <c r="O204">
        <f t="shared" si="4"/>
        <v>0</v>
      </c>
    </row>
    <row r="205" spans="1:15">
      <c r="A205" s="222">
        <v>46377</v>
      </c>
      <c r="B205">
        <f>SUMIFS(PLAN!$M:$M,PLAN!$T:$T,Sheet1!$A205,PLAN!$U:$U,Sheet1!$B$1)+[7]Sheet1!B211</f>
        <v>0</v>
      </c>
      <c r="C205">
        <f>SUMIFS(PLAN!$M:$M,PLAN!$T:$T,Sheet1!$A205,PLAN!$U:$U,Sheet1!$C$1)+[7]Sheet1!C205</f>
        <v>0</v>
      </c>
      <c r="D205">
        <f>SUMIFS(PLAN!$M:$M,PLAN!$T:$T,Sheet1!$A205,PLAN!$U:$U,Sheet1!$D$1)+[7]Sheet1!D205</f>
        <v>0</v>
      </c>
      <c r="E205">
        <f>SUMIFS(PLAN!$M:$M,PLAN!$T:$T,Sheet1!$A205,PLAN!$U:$U,Sheet1!$E$1)+[7]Sheet1!E205</f>
        <v>0</v>
      </c>
      <c r="F205">
        <f>SUMIFS(PLAN!$M:$M,PLAN!$T:$T,Sheet1!$A205,PLAN!$U:$U,Sheet1!$F$1)+[7]Sheet1!F205</f>
        <v>0</v>
      </c>
      <c r="G205">
        <f>SUMIFS(PLAN!$M:$M,PLAN!$T:$T,Sheet1!$A205,PLAN!$U:$U,Sheet1!$G$1)+[7]Sheet1!G205</f>
        <v>0</v>
      </c>
      <c r="H205">
        <f>SUMIFS(PLAN!$M:$M,PLAN!$T:$T,Sheet1!$A205,PLAN!$U:$U,Sheet1!$H$1)+[7]Sheet1!H205</f>
        <v>0</v>
      </c>
      <c r="I205">
        <f>SUMIFS(PLAN!$M:$M,PLAN!$T:$T,Sheet1!$A205,PLAN!$U:$U,Sheet1!$I$1)+[7]Sheet1!I205</f>
        <v>0</v>
      </c>
      <c r="J205">
        <f>SUMIFS(PLAN!$M:$M,PLAN!$T:$T,Sheet1!$A205,PLAN!$U:$U,Sheet1!$J$1)+[7]Sheet1!J205</f>
        <v>0</v>
      </c>
      <c r="K205">
        <f>SUMIFS(PLAN!$M:$M,PLAN!$T:$T,Sheet1!$A205,PLAN!$U:$U,Sheet1!$K$1)+[7]Sheet1!K205</f>
        <v>0</v>
      </c>
      <c r="L205">
        <f>SUMIFS(PLAN!$M:$M,PLAN!$T:$T,Sheet1!$A205,PLAN!$U:$U,Sheet1!$L$1)+[7]Sheet1!L205</f>
        <v>0</v>
      </c>
      <c r="M205">
        <f>SUMIFS(PLAN!$M:$M,PLAN!$T:$T,Sheet1!$A205,PLAN!$U:$U,Sheet1!$M$1)+[7]Sheet1!M205</f>
        <v>0</v>
      </c>
      <c r="N205">
        <f>SUMIFS(PLAN!$M:$M,PLAN!$T:$T,Sheet1!$A205,PLAN!$U:$U,Sheet1!$N$1)+[7]Sheet1!N205</f>
        <v>0</v>
      </c>
      <c r="O205">
        <f t="shared" si="4"/>
        <v>0</v>
      </c>
    </row>
    <row r="206" spans="1:15">
      <c r="A206" s="222">
        <v>46378</v>
      </c>
      <c r="B206">
        <f>SUMIFS(PLAN!$M:$M,PLAN!$T:$T,Sheet1!$A206,PLAN!$U:$U,Sheet1!$B$1)+[7]Sheet1!B212</f>
        <v>0</v>
      </c>
      <c r="C206">
        <f>SUMIFS(PLAN!$M:$M,PLAN!$T:$T,Sheet1!$A206,PLAN!$U:$U,Sheet1!$C$1)+[7]Sheet1!C206</f>
        <v>0</v>
      </c>
      <c r="D206">
        <f>SUMIFS(PLAN!$M:$M,PLAN!$T:$T,Sheet1!$A206,PLAN!$U:$U,Sheet1!$D$1)+[7]Sheet1!D206</f>
        <v>0</v>
      </c>
      <c r="E206">
        <f>SUMIFS(PLAN!$M:$M,PLAN!$T:$T,Sheet1!$A206,PLAN!$U:$U,Sheet1!$E$1)+[7]Sheet1!E206</f>
        <v>0</v>
      </c>
      <c r="F206">
        <f>SUMIFS(PLAN!$M:$M,PLAN!$T:$T,Sheet1!$A206,PLAN!$U:$U,Sheet1!$F$1)+[7]Sheet1!F206</f>
        <v>0</v>
      </c>
      <c r="G206">
        <f>SUMIFS(PLAN!$M:$M,PLAN!$T:$T,Sheet1!$A206,PLAN!$U:$U,Sheet1!$G$1)+[7]Sheet1!G206</f>
        <v>0</v>
      </c>
      <c r="H206">
        <f>SUMIFS(PLAN!$M:$M,PLAN!$T:$T,Sheet1!$A206,PLAN!$U:$U,Sheet1!$H$1)+[7]Sheet1!H206</f>
        <v>0</v>
      </c>
      <c r="I206">
        <f>SUMIFS(PLAN!$M:$M,PLAN!$T:$T,Sheet1!$A206,PLAN!$U:$U,Sheet1!$I$1)+[7]Sheet1!I206</f>
        <v>0</v>
      </c>
      <c r="J206">
        <f>SUMIFS(PLAN!$M:$M,PLAN!$T:$T,Sheet1!$A206,PLAN!$U:$U,Sheet1!$J$1)+[7]Sheet1!J206</f>
        <v>0</v>
      </c>
      <c r="K206">
        <f>SUMIFS(PLAN!$M:$M,PLAN!$T:$T,Sheet1!$A206,PLAN!$U:$U,Sheet1!$K$1)+[7]Sheet1!K206</f>
        <v>0</v>
      </c>
      <c r="L206">
        <f>SUMIFS(PLAN!$M:$M,PLAN!$T:$T,Sheet1!$A206,PLAN!$U:$U,Sheet1!$L$1)+[7]Sheet1!L206</f>
        <v>0</v>
      </c>
      <c r="M206">
        <f>SUMIFS(PLAN!$M:$M,PLAN!$T:$T,Sheet1!$A206,PLAN!$U:$U,Sheet1!$M$1)+[7]Sheet1!M206</f>
        <v>0</v>
      </c>
      <c r="N206">
        <f>SUMIFS(PLAN!$M:$M,PLAN!$T:$T,Sheet1!$A206,PLAN!$U:$U,Sheet1!$N$1)+[7]Sheet1!N206</f>
        <v>0</v>
      </c>
      <c r="O206">
        <f t="shared" si="4"/>
        <v>0</v>
      </c>
    </row>
    <row r="207" spans="1:15">
      <c r="A207" s="222">
        <v>46379</v>
      </c>
      <c r="B207">
        <f>SUMIFS(PLAN!$M:$M,PLAN!$T:$T,Sheet1!$A207,PLAN!$U:$U,Sheet1!$B$1)+[7]Sheet1!B213</f>
        <v>0</v>
      </c>
      <c r="C207">
        <f>SUMIFS(PLAN!$M:$M,PLAN!$T:$T,Sheet1!$A207,PLAN!$U:$U,Sheet1!$C$1)+[7]Sheet1!C207</f>
        <v>0</v>
      </c>
      <c r="D207">
        <f>SUMIFS(PLAN!$M:$M,PLAN!$T:$T,Sheet1!$A207,PLAN!$U:$U,Sheet1!$D$1)+[7]Sheet1!D207</f>
        <v>0</v>
      </c>
      <c r="E207">
        <f>SUMIFS(PLAN!$M:$M,PLAN!$T:$T,Sheet1!$A207,PLAN!$U:$U,Sheet1!$E$1)+[7]Sheet1!E207</f>
        <v>0</v>
      </c>
      <c r="F207">
        <f>SUMIFS(PLAN!$M:$M,PLAN!$T:$T,Sheet1!$A207,PLAN!$U:$U,Sheet1!$F$1)+[7]Sheet1!F207</f>
        <v>0</v>
      </c>
      <c r="G207">
        <f>SUMIFS(PLAN!$M:$M,PLAN!$T:$T,Sheet1!$A207,PLAN!$U:$U,Sheet1!$G$1)+[7]Sheet1!G207</f>
        <v>0</v>
      </c>
      <c r="H207">
        <f>SUMIFS(PLAN!$M:$M,PLAN!$T:$T,Sheet1!$A207,PLAN!$U:$U,Sheet1!$H$1)+[7]Sheet1!H207</f>
        <v>0</v>
      </c>
      <c r="I207">
        <f>SUMIFS(PLAN!$M:$M,PLAN!$T:$T,Sheet1!$A207,PLAN!$U:$U,Sheet1!$I$1)+[7]Sheet1!I207</f>
        <v>0</v>
      </c>
      <c r="J207">
        <f>SUMIFS(PLAN!$M:$M,PLAN!$T:$T,Sheet1!$A207,PLAN!$U:$U,Sheet1!$J$1)+[7]Sheet1!J207</f>
        <v>0</v>
      </c>
      <c r="K207">
        <f>SUMIFS(PLAN!$M:$M,PLAN!$T:$T,Sheet1!$A207,PLAN!$U:$U,Sheet1!$K$1)+[7]Sheet1!K207</f>
        <v>0</v>
      </c>
      <c r="L207">
        <f>SUMIFS(PLAN!$M:$M,PLAN!$T:$T,Sheet1!$A207,PLAN!$U:$U,Sheet1!$L$1)+[7]Sheet1!L207</f>
        <v>0</v>
      </c>
      <c r="M207">
        <f>SUMIFS(PLAN!$M:$M,PLAN!$T:$T,Sheet1!$A207,PLAN!$U:$U,Sheet1!$M$1)+[7]Sheet1!M207</f>
        <v>0</v>
      </c>
      <c r="N207">
        <f>SUMIFS(PLAN!$M:$M,PLAN!$T:$T,Sheet1!$A207,PLAN!$U:$U,Sheet1!$N$1)+[7]Sheet1!N207</f>
        <v>0</v>
      </c>
      <c r="O207">
        <f t="shared" si="4"/>
        <v>0</v>
      </c>
    </row>
    <row r="208" spans="1:15">
      <c r="A208" s="222">
        <v>46380</v>
      </c>
      <c r="B208">
        <f>SUMIFS(PLAN!$M:$M,PLAN!$T:$T,Sheet1!$A208,PLAN!$U:$U,Sheet1!$B$1)+[7]Sheet1!B214</f>
        <v>0</v>
      </c>
      <c r="C208">
        <f>SUMIFS(PLAN!$M:$M,PLAN!$T:$T,Sheet1!$A208,PLAN!$U:$U,Sheet1!$C$1)+[7]Sheet1!C208</f>
        <v>0</v>
      </c>
      <c r="D208">
        <f>SUMIFS(PLAN!$M:$M,PLAN!$T:$T,Sheet1!$A208,PLAN!$U:$U,Sheet1!$D$1)+[7]Sheet1!D208</f>
        <v>0</v>
      </c>
      <c r="E208">
        <f>SUMIFS(PLAN!$M:$M,PLAN!$T:$T,Sheet1!$A208,PLAN!$U:$U,Sheet1!$E$1)+[7]Sheet1!E208</f>
        <v>0</v>
      </c>
      <c r="F208">
        <f>SUMIFS(PLAN!$M:$M,PLAN!$T:$T,Sheet1!$A208,PLAN!$U:$U,Sheet1!$F$1)+[7]Sheet1!F208</f>
        <v>0</v>
      </c>
      <c r="G208">
        <f>SUMIFS(PLAN!$M:$M,PLAN!$T:$T,Sheet1!$A208,PLAN!$U:$U,Sheet1!$G$1)+[7]Sheet1!G208</f>
        <v>0</v>
      </c>
      <c r="H208">
        <f>SUMIFS(PLAN!$M:$M,PLAN!$T:$T,Sheet1!$A208,PLAN!$U:$U,Sheet1!$H$1)+[7]Sheet1!H208</f>
        <v>0</v>
      </c>
      <c r="I208">
        <f>SUMIFS(PLAN!$M:$M,PLAN!$T:$T,Sheet1!$A208,PLAN!$U:$U,Sheet1!$I$1)+[7]Sheet1!I208</f>
        <v>0</v>
      </c>
      <c r="J208">
        <f>SUMIFS(PLAN!$M:$M,PLAN!$T:$T,Sheet1!$A208,PLAN!$U:$U,Sheet1!$J$1)+[7]Sheet1!J208</f>
        <v>0</v>
      </c>
      <c r="K208">
        <f>SUMIFS(PLAN!$M:$M,PLAN!$T:$T,Sheet1!$A208,PLAN!$U:$U,Sheet1!$K$1)+[7]Sheet1!K208</f>
        <v>0</v>
      </c>
      <c r="L208">
        <f>SUMIFS(PLAN!$M:$M,PLAN!$T:$T,Sheet1!$A208,PLAN!$U:$U,Sheet1!$L$1)+[7]Sheet1!L208</f>
        <v>0</v>
      </c>
      <c r="M208">
        <f>SUMIFS(PLAN!$M:$M,PLAN!$T:$T,Sheet1!$A208,PLAN!$U:$U,Sheet1!$M$1)+[7]Sheet1!M208</f>
        <v>0</v>
      </c>
      <c r="N208">
        <f>SUMIFS(PLAN!$M:$M,PLAN!$T:$T,Sheet1!$A208,PLAN!$U:$U,Sheet1!$N$1)+[7]Sheet1!N208</f>
        <v>0</v>
      </c>
      <c r="O208">
        <f t="shared" si="4"/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PLAN</vt:lpstr>
      <vt:lpstr>Sheet2</vt:lpstr>
      <vt:lpstr>Label new</vt:lpstr>
      <vt:lpstr>seal</vt:lpstr>
      <vt:lpstr>total</vt:lpstr>
      <vt:lpstr>Sheet1</vt:lpstr>
      <vt:lpstr>'Label new'!Print_Area</vt:lpstr>
      <vt:lpstr>seal!Print_Area</vt:lpstr>
      <vt:lpstr>total!Print_Area</vt:lpstr>
      <vt:lpstr>'Label new'!Print_Titles</vt:lpstr>
      <vt:lpstr>seal!Print_Titles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2026-08-18T10:57:37Z</dcterms:modified>
</cp:coreProperties>
</file>